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90" windowWidth="10380" windowHeight="6030" tabRatio="880" firstSheet="0" activeTab="1" autoFilterDateGrouping="1"/>
  </bookViews>
  <sheets>
    <sheet xmlns:r="http://schemas.openxmlformats.org/officeDocument/2006/relationships" name="Вихідні дані" sheetId="1" state="visible" r:id="rId1"/>
    <sheet xmlns:r="http://schemas.openxmlformats.org/officeDocument/2006/relationships" name="Нормальний переріз" sheetId="2" state="visible" r:id="rId2"/>
    <sheet xmlns:r="http://schemas.openxmlformats.org/officeDocument/2006/relationships" name="Похилий переріз" sheetId="3" state="visible" r:id="rId3"/>
    <sheet xmlns:r="http://schemas.openxmlformats.org/officeDocument/2006/relationships" name="Табл. 3.4_ДСТУ" sheetId="4" state="visible" r:id="rId4"/>
    <sheet xmlns:r="http://schemas.openxmlformats.org/officeDocument/2006/relationships" name="Табл. 3.1_Д1_ДБН" sheetId="5" state="visible" r:id="rId5"/>
    <sheet xmlns:r="http://schemas.openxmlformats.org/officeDocument/2006/relationships" name="Сорт. Арм." sheetId="6" state="visible" r:id="rId6"/>
    <sheet xmlns:r="http://schemas.openxmlformats.org/officeDocument/2006/relationships" name="Розвязок системи рівнянь" sheetId="7" state="visible" r:id="rId7"/>
    <sheet xmlns:r="http://schemas.openxmlformats.org/officeDocument/2006/relationships" name="Вимірність" sheetId="8" state="visible" r:id="rId8"/>
    <sheet xmlns:r="http://schemas.openxmlformats.org/officeDocument/2006/relationships" name="Налаштування" sheetId="9" state="visible" r:id="rId9"/>
    <sheet xmlns:r="http://schemas.openxmlformats.org/officeDocument/2006/relationships" name="Діарграма" sheetId="10" state="visible" r:id="rId10"/>
  </sheets>
  <definedNames>
    <definedName name="a_1">'Нормальний переріз'!$D$26</definedName>
    <definedName name="a_2">'Нормальний переріз'!$D$27</definedName>
    <definedName name="a_3">'Нормальний переріз'!$D$28</definedName>
    <definedName name="a_4">'Нормальний переріз'!$D$29</definedName>
    <definedName name="a_5">'Нормальний переріз'!$D$30</definedName>
    <definedName name="A_c">'Похилий переріз'!$D$35*'Похилий переріз'!$F$35</definedName>
    <definedName name="A_s1">'Вихідні дані'!$D$14*'Вихідні дані'!$F$14</definedName>
    <definedName name="A_s2">'Вихідні дані'!$D$15*'Вихідні дані'!$F$15</definedName>
    <definedName name="A_sl">'Похилий переріз'!$D$16*'Похилий переріз'!$F$16</definedName>
    <definedName name="A_sw">'Похилий переріз'!$D$61*'Похилий переріз'!$F$61</definedName>
    <definedName name="a_v">'Похилий переріз'!$D$7*'Похилий переріз'!$F$7</definedName>
    <definedName name="AR_Arm_Names">'Табл. 3.4_ДСТУ'!$C$3:$H$3</definedName>
    <definedName name="AR_Con_Name">'Табл. 3.1_Д1_ДБН'!$C$2:$M$2</definedName>
    <definedName name="AR_VarTypes">Вимірність!$A$2:$A$29</definedName>
    <definedName name="Arm_Dim_Names">'Сорт. Арм.'!$A$2:$A$18</definedName>
    <definedName name="Arm_Name">'Вихідні дані'!$D$8</definedName>
    <definedName name="b">'Вихідні дані'!$D$2*'Вихідні дані'!$F$2</definedName>
    <definedName name="b_w">'Похилий переріз'!$D$19*'Похилий переріз'!$F$19</definedName>
    <definedName name="C_Rdc">'Похилий переріз'!$D$40</definedName>
    <definedName name="Con_Name">'Вихідні дані'!$D$6</definedName>
    <definedName name="cotθ_2.5">'Похилий переріз'!$D$73</definedName>
    <definedName name="d">'Похилий переріз'!$D$20*'Похилий переріз'!$F$20</definedName>
    <definedName name="e">'Нормальний переріз'!$D$17*'Нормальний переріз'!$F$17</definedName>
    <definedName name="E_s">'Нормальний переріз'!$D$33</definedName>
    <definedName name="f_cd">'Нормальний переріз'!$D$21</definedName>
    <definedName name="f_ck">'Похилий переріз'!$D$13*'Похилий переріз'!$F$13</definedName>
    <definedName name="F_s1">'Нормальний переріз'!$D$57</definedName>
    <definedName name="F_s2">'Нормальний переріз'!$D$58</definedName>
    <definedName name="f_yk">'Нормальний переріз'!$D$32</definedName>
    <definedName name="h">'Вихідні дані'!$D$3*'Вихідні дані'!$F$3</definedName>
    <definedName name="k">IF('Похилий переріз'!$D$29&lt;='Похилий переріз'!$H$29,'Похилий переріз'!$D$29,'Похилий переріз'!$H$29)</definedName>
    <definedName name="k_1">'Похилий переріз'!$D$41</definedName>
    <definedName name="L_1">'Похилий переріз'!$D$5*'Похилий переріз'!$F$5</definedName>
    <definedName name="M">'Вихідні дані'!$D$19*'Вихідні дані'!$F$19</definedName>
    <definedName name="N">'Вихідні дані'!$D$21*'Вихідні дані'!$F$21</definedName>
    <definedName name="N_ed">'Похилий переріз'!$D$23*'Похилий переріз'!$F$23</definedName>
    <definedName name="Q">'Вихідні дані'!$D$20*'Вихідні дані'!$F$20</definedName>
    <definedName name="RES_FindPointNum">'Розвязок системи рівнянь'!$AS:$AS</definedName>
    <definedName name="s">'Похилий переріз'!$D$62*'Похилий переріз'!$F$62</definedName>
    <definedName name="Tabl_2.1_DBN">'Табл. 3.4_ДСТУ'!$C$12:$H$12</definedName>
    <definedName name="Tabl_2.1_DBN_Names">'Табл. 3.4_ДСТУ'!$A$12</definedName>
    <definedName name="Tabl_3.1_DBN">'Табл. 3.1_Д1_ДБН'!$C$3:$M$20</definedName>
    <definedName name="Tabl_3.1_DBN_Names">'Табл. 3.1_Д1_ДБН'!$A$3:$A$20</definedName>
    <definedName name="Tabl_3.4_DSTY">'Табл. 3.4_ДСТУ'!$C$5:$H$8</definedName>
    <definedName name="Tabl_3.4_DSTY_Names">'Табл. 3.4_ДСТУ'!$A$5:$A$8</definedName>
    <definedName name="Tabl_Arm_Area">'Сорт. Арм.'!$B$2:$B$18</definedName>
    <definedName name="Tabl_D1_DBN">'Табл. 3.1_Д1_ДБН'!$C$26:$M$30</definedName>
    <definedName name="Tabl_D1_DBN_Names">'Табл. 3.1_Д1_ДБН'!$A$26:$A$30</definedName>
    <definedName name="V_ed">'Похилий переріз'!$D$27*'Похилий переріз'!$F$27</definedName>
    <definedName name="V_min">'Похилий переріз'!$D$42</definedName>
    <definedName name="V_Rdc">'Похилий переріз'!$D$45*'Похилий переріз'!$F$45</definedName>
    <definedName name="V_Rdmax_2.5">'Похилий переріз'!$D$75</definedName>
    <definedName name="VarNames">Налаштування!$F:$F</definedName>
    <definedName name="VarType">Налаштування!$G:$G</definedName>
    <definedName name="X_1">'Нормальний переріз'!$D$47</definedName>
    <definedName name="y">'Вихідні дані'!$D$4*'Вихідні дані'!$F$4</definedName>
    <definedName name="z">'Похилий переріз'!$D$69*'Похилий переріз'!$F$69</definedName>
    <definedName name="Z_s1">'Вихідні дані'!$D$16*'Вихідні дані'!$F$16</definedName>
    <definedName name="Z_s2">'Вихідні дані'!$D$17*'Вихідні дані'!$F$17</definedName>
    <definedName name="α">'Похилий переріз'!$D$60</definedName>
    <definedName name="α_cw">'Похилий переріз'!$D$67</definedName>
    <definedName name="β">'Похилий переріз'!$D$26</definedName>
    <definedName name="γ">'Нормальний переріз'!$D$45</definedName>
    <definedName name="γ_s">'Нормальний переріз'!$D$35</definedName>
    <definedName name="γ_с">'Вихідні дані'!$D$7</definedName>
    <definedName name="ε_c1">'Нормальний переріз'!$D$41</definedName>
    <definedName name="ε_c1cd">'Нормальний переріз'!$D$23*'Нормальний переріз'!$F$23</definedName>
    <definedName name="ε_c2">'Нормальний переріз'!$D$42</definedName>
    <definedName name="ε_cu1cd">'Нормальний переріз'!$D$22*'Нормальний переріз'!$F$22</definedName>
    <definedName name="ε_s1">'Нормальний переріз'!$D$51</definedName>
    <definedName name="ε_s2">'Нормальний переріз'!$D$52</definedName>
    <definedName name="ν">'Похилий переріз'!$D$50</definedName>
    <definedName name="ν_1">'Похилий переріз'!$D$71</definedName>
    <definedName name="ρ_1">IF('Похилий переріз'!$D$32&lt;='Похилий переріз'!$H$32,'Похилий переріз'!$D$32,'Похилий переріз'!$H$32)</definedName>
    <definedName name="σ_cp">'Похилий переріз'!$D$38*'Похилий переріз'!$F$38</definedName>
    <definedName name="σ_s1">'Нормальний переріз'!$D$54</definedName>
    <definedName name="σ_s2">'Нормальний переріз'!$D$55</definedName>
    <definedName name="χ">'Нормальний переріз'!$D$44</definedName>
    <definedName name="χχ">'Нормальний переріз'!$D$49</definedName>
  </definedNames>
  <calcPr calcId="145621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0\Ø"/>
    <numFmt numFmtId="165" formatCode="0.00000"/>
    <numFmt numFmtId="166" formatCode="0.000"/>
  </numFmts>
  <fonts count="26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rgb="FF00B050"/>
      <sz val="11"/>
      <scheme val="minor"/>
    </font>
    <font>
      <name val="Calibri"/>
      <charset val="204"/>
      <family val="2"/>
      <color theme="1"/>
      <sz val="12"/>
      <scheme val="minor"/>
    </font>
    <font>
      <name val="Calibri"/>
      <charset val="204"/>
      <family val="2"/>
      <color theme="1"/>
      <sz val="12"/>
      <vertAlign val="subscript"/>
      <scheme val="minor"/>
    </font>
    <font>
      <name val="Calibri"/>
      <charset val="204"/>
      <family val="2"/>
      <color theme="0" tint="-0.499984740745262"/>
      <sz val="11"/>
      <scheme val="minor"/>
    </font>
    <font>
      <name val="Tahoma"/>
      <charset val="204"/>
      <family val="2"/>
      <color indexed="81"/>
      <sz val="8"/>
    </font>
    <font>
      <name val="Tahoma"/>
      <charset val="204"/>
      <family val="2"/>
      <b val="1"/>
      <color indexed="81"/>
      <sz val="8"/>
    </font>
    <font>
      <name val="Times New Roman"/>
      <charset val="204"/>
      <family val="1"/>
      <b val="1"/>
      <color theme="1"/>
      <sz val="11"/>
    </font>
    <font>
      <name val="Calibri"/>
      <charset val="204"/>
      <family val="2"/>
      <color theme="0" tint="-0.3499862666707358"/>
      <sz val="11"/>
      <scheme val="minor"/>
    </font>
    <font>
      <name val="Calibri"/>
      <charset val="204"/>
      <family val="2"/>
      <b val="1"/>
      <color theme="1"/>
      <sz val="11"/>
    </font>
    <font>
      <name val="Calibri"/>
      <charset val="204"/>
      <family val="2"/>
      <b val="1"/>
      <color rgb="FFFF0000"/>
      <sz val="11"/>
      <scheme val="minor"/>
    </font>
    <font>
      <name val="Calibri"/>
      <charset val="204"/>
      <family val="2"/>
      <color rgb="FF0070C0"/>
      <sz val="11"/>
      <scheme val="minor"/>
    </font>
    <font>
      <name val="Times New Roman"/>
      <charset val="204"/>
      <family val="1"/>
      <color rgb="FF00B050"/>
      <sz val="11"/>
    </font>
    <font>
      <name val="Calibri"/>
      <charset val="204"/>
      <family val="2"/>
      <b val="1"/>
      <color rgb="FF0070C0"/>
      <sz val="11"/>
      <scheme val="minor"/>
    </font>
    <font>
      <name val="Calibri"/>
      <charset val="204"/>
      <family val="2"/>
      <b val="1"/>
      <color rgb="FF00B050"/>
      <sz val="11"/>
      <scheme val="minor"/>
    </font>
    <font>
      <name val="Calibri"/>
      <charset val="204"/>
      <family val="2"/>
      <b val="1"/>
      <color rgb="FFC00000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b val="1"/>
      <sz val="11"/>
      <scheme val="minor"/>
    </font>
    <font>
      <name val="Calibri"/>
      <charset val="204"/>
      <family val="2"/>
      <b val="1"/>
      <color theme="0" tint="-0.499984740745262"/>
      <sz val="11"/>
      <scheme val="minor"/>
    </font>
    <font>
      <name val="Tahoma"/>
      <charset val="204"/>
      <family val="2"/>
      <color indexed="81"/>
      <sz val="9"/>
    </font>
    <font>
      <name val="Tahoma"/>
      <charset val="204"/>
      <family val="2"/>
      <b val="1"/>
      <color indexed="81"/>
      <sz val="9"/>
    </font>
    <font>
      <name val="Calibri"/>
      <charset val="204"/>
      <family val="2"/>
      <color theme="1"/>
      <sz val="11"/>
    </font>
    <font>
      <name val="Calibri"/>
      <charset val="204"/>
      <family val="2"/>
      <color theme="0" tint="-0.249977111117893"/>
      <sz val="11"/>
      <scheme val="minor"/>
    </font>
    <font>
      <name val="Calibri"/>
      <charset val="204"/>
      <family val="2"/>
      <b val="1"/>
      <color rgb="FFFFC000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48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7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2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2" borderId="1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2" pivotButton="0" quotePrefix="0" xfId="0"/>
    <xf numFmtId="2" fontId="2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3" borderId="1" pivotButton="0" quotePrefix="0" xfId="0"/>
    <xf numFmtId="0" fontId="2" fillId="0" borderId="0" applyAlignment="1" pivotButton="0" quotePrefix="0" xfId="0">
      <alignment horizontal="left"/>
    </xf>
    <xf numFmtId="164" fontId="2" fillId="0" borderId="0" pivotButton="0" quotePrefix="0" xfId="0"/>
    <xf numFmtId="0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6" fillId="0" borderId="0" pivotButton="0" quotePrefix="0" xfId="0"/>
    <xf numFmtId="0" fontId="1" fillId="0" borderId="0" pivotButton="0" quotePrefix="0" xfId="0"/>
    <xf numFmtId="0" fontId="9" fillId="0" borderId="0" applyAlignment="1" pivotButton="0" quotePrefix="0" xfId="0">
      <alignment horizontal="right"/>
    </xf>
    <xf numFmtId="0" fontId="10" fillId="0" borderId="0" pivotButton="0" quotePrefix="0" xfId="0"/>
    <xf numFmtId="165" fontId="1" fillId="0" borderId="0" pivotButton="0" quotePrefix="0" xfId="0"/>
    <xf numFmtId="166" fontId="0" fillId="0" borderId="0" pivotButton="0" quotePrefix="0" xfId="0"/>
    <xf numFmtId="0" fontId="11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right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2" fillId="0" borderId="12" applyAlignment="1" pivotButton="0" quotePrefix="0" xfId="0">
      <alignment horizontal="right"/>
    </xf>
    <xf numFmtId="0" fontId="0" fillId="0" borderId="13" pivotButton="0" quotePrefix="0" xfId="0"/>
    <xf numFmtId="0" fontId="2" fillId="0" borderId="14" applyAlignment="1" pivotButton="0" quotePrefix="0" xfId="0">
      <alignment horizontal="right"/>
    </xf>
    <xf numFmtId="0" fontId="0" fillId="0" borderId="15" pivotButton="0" quotePrefix="0" xfId="0"/>
    <xf numFmtId="0" fontId="9" fillId="0" borderId="14" applyAlignment="1" pivotButton="0" quotePrefix="0" xfId="0">
      <alignment horizontal="right"/>
    </xf>
    <xf numFmtId="0" fontId="12" fillId="0" borderId="14" applyAlignment="1" pivotButton="0" quotePrefix="0" xfId="0">
      <alignment horizontal="right"/>
    </xf>
    <xf numFmtId="0" fontId="11" fillId="0" borderId="14" applyAlignment="1" pivotButton="0" quotePrefix="0" xfId="0">
      <alignment horizontal="right"/>
    </xf>
    <xf numFmtId="0" fontId="0" fillId="0" borderId="14" applyAlignment="1" pivotButton="0" quotePrefix="0" xfId="0">
      <alignment horizontal="right"/>
    </xf>
    <xf numFmtId="0" fontId="0" fillId="0" borderId="16" applyAlignment="1" pivotButton="0" quotePrefix="0" xfId="0">
      <alignment horizontal="right"/>
    </xf>
    <xf numFmtId="0" fontId="0" fillId="0" borderId="17" pivotButton="0" quotePrefix="0" xfId="0"/>
    <xf numFmtId="0" fontId="1" fillId="0" borderId="0" applyAlignment="1" pivotButton="0" quotePrefix="0" xfId="0">
      <alignment horizontal="right"/>
    </xf>
    <xf numFmtId="0" fontId="1" fillId="0" borderId="1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5" pivotButton="0" quotePrefix="0" xfId="0"/>
    <xf numFmtId="0" fontId="1" fillId="0" borderId="25" pivotButton="0" quotePrefix="0" xfId="0"/>
    <xf numFmtId="0" fontId="0" fillId="0" borderId="26" pivotButton="0" quotePrefix="0" xfId="0"/>
    <xf numFmtId="0" fontId="0" fillId="0" borderId="24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30" pivotButton="0" quotePrefix="0" xfId="0"/>
    <xf numFmtId="0" fontId="0" fillId="0" borderId="31" pivotButton="0" quotePrefix="0" xfId="0"/>
    <xf numFmtId="0" fontId="3" fillId="0" borderId="20" pivotButton="0" quotePrefix="0" xfId="0"/>
    <xf numFmtId="0" fontId="3" fillId="0" borderId="31" pivotButton="0" quotePrefix="0" xfId="0"/>
    <xf numFmtId="0" fontId="3" fillId="0" borderId="23" pivotButton="0" quotePrefix="0" xfId="0"/>
    <xf numFmtId="0" fontId="0" fillId="0" borderId="32" pivotButton="0" quotePrefix="0" xfId="0"/>
    <xf numFmtId="0" fontId="0" fillId="0" borderId="27" pivotButton="0" quotePrefix="0" xfId="0"/>
    <xf numFmtId="0" fontId="14" fillId="0" borderId="28" pivotButton="0" quotePrefix="0" xfId="0"/>
    <xf numFmtId="0" fontId="0" fillId="0" borderId="29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4" pivotButton="0" quotePrefix="0" xfId="0"/>
    <xf numFmtId="0" fontId="1" fillId="0" borderId="37" pivotButton="0" quotePrefix="0" xfId="0"/>
    <xf numFmtId="0" fontId="0" fillId="0" borderId="38" pivotButton="0" quotePrefix="0" xfId="0"/>
    <xf numFmtId="0" fontId="0" fillId="0" borderId="36" pivotButton="0" quotePrefix="0" xfId="0"/>
    <xf numFmtId="0" fontId="16" fillId="0" borderId="25" pivotButton="0" quotePrefix="0" xfId="0"/>
    <xf numFmtId="0" fontId="0" fillId="0" borderId="33" pivotButton="0" quotePrefix="0" xfId="0"/>
    <xf numFmtId="0" fontId="0" fillId="0" borderId="34" pivotButton="0" quotePrefix="0" xfId="0"/>
    <xf numFmtId="0" fontId="18" fillId="0" borderId="24" pivotButton="0" quotePrefix="0" xfId="0"/>
    <xf numFmtId="0" fontId="1" fillId="0" borderId="39" pivotButton="0" quotePrefix="0" xfId="0"/>
    <xf numFmtId="0" fontId="19" fillId="0" borderId="4" pivotButton="0" quotePrefix="0" xfId="0"/>
    <xf numFmtId="0" fontId="19" fillId="0" borderId="0" pivotButton="0" quotePrefix="0" xfId="0"/>
    <xf numFmtId="0" fontId="19" fillId="0" borderId="33" pivotButton="0" quotePrefix="0" xfId="0"/>
    <xf numFmtId="0" fontId="19" fillId="0" borderId="35" pivotButton="0" quotePrefix="0" xfId="0"/>
    <xf numFmtId="0" fontId="18" fillId="0" borderId="24" applyAlignment="1" pivotButton="0" quotePrefix="0" xfId="0">
      <alignment horizontal="center"/>
    </xf>
    <xf numFmtId="0" fontId="15" fillId="0" borderId="28" pivotButton="0" quotePrefix="0" xfId="0"/>
    <xf numFmtId="0" fontId="20" fillId="0" borderId="34" pivotButton="0" quotePrefix="0" xfId="0"/>
    <xf numFmtId="0" fontId="17" fillId="0" borderId="0" pivotButton="0" quotePrefix="0" xfId="0"/>
    <xf numFmtId="0" fontId="16" fillId="0" borderId="0" pivotButton="0" quotePrefix="0" xfId="0"/>
    <xf numFmtId="0" fontId="3" fillId="0" borderId="0" pivotButton="0" quotePrefix="0" xfId="0"/>
    <xf numFmtId="0" fontId="12" fillId="0" borderId="0" pivotButton="0" quotePrefix="0" xfId="0"/>
    <xf numFmtId="0" fontId="20" fillId="0" borderId="0" pivotButton="0" quotePrefix="0" xfId="0"/>
    <xf numFmtId="0" fontId="0" fillId="4" borderId="0" pivotButton="0" quotePrefix="0" xfId="0"/>
    <xf numFmtId="0" fontId="18" fillId="4" borderId="0" pivotButton="0" quotePrefix="0" xfId="0"/>
    <xf numFmtId="165" fontId="0" fillId="4" borderId="0" pivotButton="0" quotePrefix="0" xfId="0"/>
    <xf numFmtId="0" fontId="12" fillId="4" borderId="0" pivotButton="0" quotePrefix="0" xfId="0"/>
    <xf numFmtId="0" fontId="0" fillId="4" borderId="8" pivotButton="0" quotePrefix="0" xfId="0"/>
    <xf numFmtId="0" fontId="16" fillId="4" borderId="0" pivotButton="0" quotePrefix="0" xfId="0"/>
    <xf numFmtId="0" fontId="1" fillId="4" borderId="0" pivotButton="0" quotePrefix="0" xfId="0"/>
    <xf numFmtId="0" fontId="0" fillId="4" borderId="3" pivotButton="0" quotePrefix="0" xfId="0"/>
    <xf numFmtId="0" fontId="0" fillId="4" borderId="0" pivotButton="0" quotePrefix="0" xfId="0"/>
    <xf numFmtId="0" fontId="15" fillId="4" borderId="0" pivotButton="0" quotePrefix="0" xfId="0"/>
    <xf numFmtId="0" fontId="2" fillId="4" borderId="0" pivotButton="0" quotePrefix="0" xfId="0"/>
    <xf numFmtId="0" fontId="6" fillId="4" borderId="0" pivotButton="0" quotePrefix="0" xfId="0"/>
    <xf numFmtId="0" fontId="0" fillId="0" borderId="34" applyAlignment="1" pivotButton="0" quotePrefix="0" xfId="0">
      <alignment horizontal="center"/>
    </xf>
    <xf numFmtId="0" fontId="3" fillId="4" borderId="0" pivotButton="0" quotePrefix="0" xfId="0"/>
    <xf numFmtId="0" fontId="3" fillId="4" borderId="8" pivotButton="0" quotePrefix="0" xfId="0"/>
    <xf numFmtId="0" fontId="16" fillId="4" borderId="0" pivotButton="0" quotePrefix="0" xfId="0"/>
    <xf numFmtId="0" fontId="0" fillId="0" borderId="0" pivotButton="0" quotePrefix="0" xfId="0"/>
    <xf numFmtId="0" fontId="18" fillId="0" borderId="0" pivotButton="0" quotePrefix="0" xfId="0"/>
    <xf numFmtId="165" fontId="0" fillId="0" borderId="0" pivotButton="0" quotePrefix="0" xfId="0"/>
    <xf numFmtId="0" fontId="16" fillId="0" borderId="0" pivotButton="0" quotePrefix="0" xfId="0"/>
    <xf numFmtId="0" fontId="3" fillId="0" borderId="0" pivotButton="0" quotePrefix="0" xfId="0"/>
    <xf numFmtId="0" fontId="3" fillId="0" borderId="8" pivotButton="0" quotePrefix="0" xfId="0"/>
    <xf numFmtId="0" fontId="16" fillId="0" borderId="0" pivotButton="0" quotePrefix="0" xfId="0"/>
    <xf numFmtId="0" fontId="1" fillId="0" borderId="0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0" pivotButton="0" quotePrefix="0" xfId="0"/>
    <xf numFmtId="0" fontId="15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19" fillId="0" borderId="35" applyAlignment="1" pivotButton="0" quotePrefix="0" xfId="0">
      <alignment horizontal="center"/>
    </xf>
    <xf numFmtId="0" fontId="20" fillId="0" borderId="34" pivotButton="0" quotePrefix="0" xfId="0"/>
    <xf numFmtId="0" fontId="12" fillId="4" borderId="0" pivotButton="0" quotePrefix="0" xfId="0"/>
    <xf numFmtId="0" fontId="20" fillId="0" borderId="0" pivotButton="0" quotePrefix="0" xfId="0"/>
    <xf numFmtId="0" fontId="6" fillId="0" borderId="0" pivotButton="0" quotePrefix="0" xfId="0"/>
    <xf numFmtId="0" fontId="17" fillId="0" borderId="0" pivotButton="0" quotePrefix="0" xfId="0"/>
    <xf numFmtId="0" fontId="2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1" pivotButton="0" quotePrefix="0" xfId="0"/>
    <xf numFmtId="0" fontId="18" fillId="0" borderId="0" pivotButton="0" quotePrefix="0" xfId="0"/>
    <xf numFmtId="0" fontId="11" fillId="0" borderId="0" pivotButton="0" quotePrefix="0" xfId="0"/>
    <xf numFmtId="0" fontId="24" fillId="0" borderId="1" pivotButton="0" quotePrefix="0" xfId="0"/>
    <xf numFmtId="0" fontId="24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11" fillId="0" borderId="1" pivotButton="0" quotePrefix="0" xfId="0"/>
    <xf numFmtId="0" fontId="1" fillId="0" borderId="18" pivotButton="0" quotePrefix="0" xfId="0"/>
    <xf numFmtId="0" fontId="1" fillId="0" borderId="19" pivotButton="0" quotePrefix="0" xfId="0"/>
    <xf numFmtId="0" fontId="1" fillId="0" borderId="30" pivotButton="0" quotePrefix="0" xfId="0"/>
    <xf numFmtId="0" fontId="1" fillId="0" borderId="21" pivotButton="0" quotePrefix="0" xfId="0"/>
    <xf numFmtId="0" fontId="1" fillId="0" borderId="22" pivotButton="0" quotePrefix="0" xfId="0"/>
    <xf numFmtId="0" fontId="23" fillId="0" borderId="0" pivotButton="0" quotePrefix="0" xfId="0"/>
    <xf numFmtId="0" fontId="12" fillId="0" borderId="0" pivotButton="0" quotePrefix="0" xfId="0"/>
    <xf numFmtId="0" fontId="0" fillId="0" borderId="0" applyAlignment="1" pivotButton="0" quotePrefix="0" xfId="0">
      <alignment vertical="center" wrapText="1"/>
    </xf>
    <xf numFmtId="11" fontId="0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right"/>
    </xf>
    <xf numFmtId="0" fontId="11" fillId="2" borderId="0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33" applyAlignment="1" pivotButton="0" quotePrefix="0" xfId="0">
      <alignment horizontal="center"/>
    </xf>
    <xf numFmtId="0" fontId="0" fillId="0" borderId="34" applyAlignment="1" pivotButton="0" quotePrefix="0" xfId="0">
      <alignment horizontal="center"/>
    </xf>
    <xf numFmtId="0" fontId="2" fillId="0" borderId="40" applyAlignment="1" pivotButton="0" quotePrefix="0" xfId="0">
      <alignment horizontal="center" wrapText="1"/>
    </xf>
    <xf numFmtId="0" fontId="2" fillId="0" borderId="38" applyAlignment="1" pivotButton="0" quotePrefix="0" xfId="0">
      <alignment horizontal="center" wrapText="1"/>
    </xf>
    <xf numFmtId="0" fontId="0" fillId="0" borderId="35" applyAlignment="1" pivotButton="0" quotePrefix="0" xfId="0">
      <alignment horizontal="center"/>
    </xf>
    <xf numFmtId="0" fontId="18" fillId="0" borderId="33" applyAlignment="1" pivotButton="0" quotePrefix="0" xfId="0">
      <alignment horizontal="center"/>
    </xf>
    <xf numFmtId="0" fontId="18" fillId="0" borderId="34" applyAlignment="1" pivotButton="0" quotePrefix="0" xfId="0">
      <alignment horizontal="center"/>
    </xf>
    <xf numFmtId="0" fontId="18" fillId="0" borderId="35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2" applyAlignment="1" pivotButton="0" quotePrefix="0" xfId="0">
      <alignment horizontal="center" wrapText="1"/>
    </xf>
    <xf numFmtId="164" fontId="2" fillId="0" borderId="0" pivotButton="0" quotePrefix="0" xfId="0"/>
    <xf numFmtId="165" fontId="1" fillId="0" borderId="0" pivotButton="0" quotePrefix="0" xfId="0"/>
    <xf numFmtId="166" fontId="0" fillId="0" borderId="0" pivotButton="0" quotePrefix="0" xfId="0"/>
    <xf numFmtId="0" fontId="0" fillId="0" borderId="42" pivotButton="0" quotePrefix="0" xfId="0"/>
    <xf numFmtId="0" fontId="0" fillId="0" borderId="43" pivotButton="0" quotePrefix="0" xfId="0"/>
    <xf numFmtId="0" fontId="18" fillId="0" borderId="36" applyAlignment="1" pivotButton="0" quotePrefix="0" xfId="0">
      <alignment horizontal="center"/>
    </xf>
    <xf numFmtId="0" fontId="0" fillId="0" borderId="36" applyAlignment="1" pivotButton="0" quotePrefix="0" xfId="0">
      <alignment horizontal="center"/>
    </xf>
    <xf numFmtId="0" fontId="2" fillId="0" borderId="36" applyAlignment="1" pivotButton="0" quotePrefix="0" xfId="0">
      <alignment horizontal="center" wrapText="1"/>
    </xf>
    <xf numFmtId="165" fontId="0" fillId="4" borderId="0" pivotButton="0" quotePrefix="0" xfId="0"/>
    <xf numFmtId="165" fontId="0" fillId="0" borderId="0" pivotButton="0" quotePrefix="0" xfId="0"/>
  </cellXfs>
  <cellStyles count="1">
    <cellStyle name="Звичайний" xfId="0" builtinId="0"/>
  </cellStyles>
  <dxfs count="2">
    <dxf>
      <font>
        <condense val="0"/>
        <color rgb="FF9C6500"/>
        <extend val="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tx>
            <strRef>
              <f>Діарграма!$F$1</f>
              <strCache>
                <ptCount val="1"/>
                <pt idx="0">
                  <v>M2= [МHм]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Діарграма!$C$2:$C$99</f>
              <numCache>
                <formatCode>General</formatCode>
                <ptCount val="98"/>
                <pt idx="0">
                  <v>6.560000000000001e-05</v>
                </pt>
                <pt idx="1">
                  <v>0.0003936</v>
                </pt>
                <pt idx="2">
                  <v>0.0007216</v>
                </pt>
                <pt idx="3">
                  <v>0.0010496</v>
                </pt>
                <pt idx="4">
                  <v>0.0013776</v>
                </pt>
                <pt idx="5">
                  <v>0.0017056</v>
                </pt>
                <pt idx="6">
                  <v>0.0020336</v>
                </pt>
                <pt idx="7">
                  <v>0.0023616</v>
                </pt>
                <pt idx="8">
                  <v>0.0026896</v>
                </pt>
                <pt idx="9">
                  <v>0.0030176</v>
                </pt>
                <pt idx="10">
                  <v>0.003345600000000001</v>
                </pt>
                <pt idx="11">
                  <v>0.003673600000000001</v>
                </pt>
                <pt idx="12">
                  <v>0.004001600000000001</v>
                </pt>
                <pt idx="13">
                  <v>0.004329600000000001</v>
                </pt>
                <pt idx="14">
                  <v>0.004657600000000001</v>
                </pt>
                <pt idx="15">
                  <v>0.004985600000000001</v>
                </pt>
                <pt idx="16">
                  <v>0.005313600000000002</v>
                </pt>
                <pt idx="17">
                  <v>0.005641600000000002</v>
                </pt>
                <pt idx="18">
                  <v>0.005969600000000002</v>
                </pt>
                <pt idx="19">
                  <v>0.006297600000000002</v>
                </pt>
                <pt idx="20">
                  <v>0.006625600000000002</v>
                </pt>
                <pt idx="21">
                  <v>0.006953600000000002</v>
                </pt>
                <pt idx="22">
                  <v>0.007281600000000003</v>
                </pt>
                <pt idx="23">
                  <v>0.007609600000000003</v>
                </pt>
                <pt idx="24">
                  <v>0.007937600000000003</v>
                </pt>
                <pt idx="25">
                  <v>0.008265600000000003</v>
                </pt>
                <pt idx="26">
                  <v>0.008593600000000003</v>
                </pt>
                <pt idx="27">
                  <v>0.008921600000000003</v>
                </pt>
                <pt idx="28">
                  <v>0.009249600000000004</v>
                </pt>
                <pt idx="29">
                  <v>0.009577600000000004</v>
                </pt>
                <pt idx="30">
                  <v>0.009905600000000004</v>
                </pt>
                <pt idx="31">
                  <v>0.0102336</v>
                </pt>
                <pt idx="32">
                  <v>0.0105616</v>
                </pt>
                <pt idx="33">
                  <v>0.0108896</v>
                </pt>
                <pt idx="34">
                  <v>0.0112176</v>
                </pt>
                <pt idx="35">
                  <v>0.0115456</v>
                </pt>
                <pt idx="36">
                  <v>0.0118736</v>
                </pt>
                <pt idx="37">
                  <v>0.01220160000000001</v>
                </pt>
                <pt idx="38">
                  <v>0.01252960000000001</v>
                </pt>
                <pt idx="39">
                  <v>0.01285760000000001</v>
                </pt>
                <pt idx="40">
                  <v>0.01318560000000001</v>
                </pt>
                <pt idx="41">
                  <v>0.01351360000000001</v>
                </pt>
                <pt idx="42">
                  <v>0.01384160000000001</v>
                </pt>
                <pt idx="43">
                  <v>0.01416960000000001</v>
                </pt>
                <pt idx="44">
                  <v>#N/A</v>
                </pt>
                <pt idx="45">
                  <v>#N/A</v>
                </pt>
                <pt idx="46">
                  <v>#N/A</v>
                </pt>
                <pt idx="47">
                  <v>#N/A</v>
                </pt>
                <pt idx="48">
                  <v>#N/A</v>
                </pt>
                <pt idx="49">
                  <v>#N/A</v>
                </pt>
                <pt idx="50">
                  <v>#N/A</v>
                </pt>
                <pt idx="51">
                  <v>#N/A</v>
                </pt>
                <pt idx="52">
                  <v>#N/A</v>
                </pt>
                <pt idx="53">
                  <v>#N/A</v>
                </pt>
                <pt idx="54">
                  <v>#N/A</v>
                </pt>
                <pt idx="55">
                  <v>#N/A</v>
                </pt>
                <pt idx="56">
                  <v>#N/A</v>
                </pt>
                <pt idx="57">
                  <v>#N/A</v>
                </pt>
                <pt idx="58">
                  <v>#N/A</v>
                </pt>
                <pt idx="59">
                  <v>#N/A</v>
                </pt>
                <pt idx="60">
                  <v>#N/A</v>
                </pt>
                <pt idx="61">
                  <v>#N/A</v>
                </pt>
                <pt idx="62">
                  <v>#N/A</v>
                </pt>
                <pt idx="63">
                  <v>#N/A</v>
                </pt>
                <pt idx="64">
                  <v>#N/A</v>
                </pt>
                <pt idx="65">
                  <v>#N/A</v>
                </pt>
                <pt idx="66">
                  <v>#N/A</v>
                </pt>
                <pt idx="67">
                  <v>#N/A</v>
                </pt>
                <pt idx="68">
                  <v>#N/A</v>
                </pt>
                <pt idx="69">
                  <v>#N/A</v>
                </pt>
                <pt idx="70">
                  <v>#N/A</v>
                </pt>
                <pt idx="71">
                  <v>#N/A</v>
                </pt>
                <pt idx="72">
                  <v>#N/A</v>
                </pt>
                <pt idx="73">
                  <v>#N/A</v>
                </pt>
                <pt idx="74">
                  <v>#N/A</v>
                </pt>
                <pt idx="75">
                  <v>#N/A</v>
                </pt>
                <pt idx="76">
                  <v>#N/A</v>
                </pt>
                <pt idx="77">
                  <v>#N/A</v>
                </pt>
                <pt idx="78">
                  <v>#N/A</v>
                </pt>
                <pt idx="79">
                  <v>#N/A</v>
                </pt>
                <pt idx="80">
                  <v>#N/A</v>
                </pt>
                <pt idx="81">
                  <v>#N/A</v>
                </pt>
                <pt idx="82">
                  <v>#N/A</v>
                </pt>
                <pt idx="83">
                  <v>#N/A</v>
                </pt>
                <pt idx="84">
                  <v>#N/A</v>
                </pt>
                <pt idx="85">
                  <v>#N/A</v>
                </pt>
                <pt idx="86">
                  <v>#N/A</v>
                </pt>
                <pt idx="87">
                  <v>#N/A</v>
                </pt>
                <pt idx="88">
                  <v>#N/A</v>
                </pt>
                <pt idx="89">
                  <v>#N/A</v>
                </pt>
                <pt idx="90">
                  <v>#N/A</v>
                </pt>
                <pt idx="91">
                  <v>#N/A</v>
                </pt>
                <pt idx="92">
                  <v>#N/A</v>
                </pt>
                <pt idx="93">
                  <v>#N/A</v>
                </pt>
                <pt idx="94">
                  <v>#N/A</v>
                </pt>
                <pt idx="95">
                  <v>#N/A</v>
                </pt>
                <pt idx="96">
                  <v>#N/A</v>
                </pt>
                <pt idx="97">
                  <v>#N/A</v>
                </pt>
              </numCache>
            </numRef>
          </xVal>
          <yVal>
            <numRef>
              <f>Діарграма!$F$2:$F$99</f>
              <numCache>
                <formatCode>General</formatCode>
                <ptCount val="98"/>
                <pt idx="0">
                  <v>3.820574700322501</v>
                </pt>
                <pt idx="1">
                  <v>0.3810683581202123</v>
                </pt>
                <pt idx="2">
                  <v>0.6454638892599858</v>
                </pt>
                <pt idx="3">
                  <v>0.8658260960065997</v>
                </pt>
                <pt idx="4">
                  <v>1.050581620248066</v>
                </pt>
                <pt idx="5">
                  <v>1.217323307597551</v>
                </pt>
                <pt idx="6">
                  <v>1.367791016932618</v>
                </pt>
                <pt idx="7">
                  <v>1.498760347282451</v>
                </pt>
                <pt idx="8">
                  <v>1.617516021866192</v>
                </pt>
                <pt idx="9">
                  <v>1.728600824700513</v>
                </pt>
                <pt idx="10">
                  <v>1.826034319936052</v>
                </pt>
                <pt idx="11">
                  <v>1.913252944183885</v>
                </pt>
                <pt idx="12">
                  <v>1.98398987238984</v>
                </pt>
                <pt idx="13">
                  <v>2.040746690832862</v>
                </pt>
                <pt idx="14">
                  <v>2.080879838917555</v>
                </pt>
                <pt idx="15">
                  <v>2.098659989545511</v>
                </pt>
                <pt idx="16">
                  <v>2.09650413388105</v>
                </pt>
                <pt idx="17">
                  <v>2.072916726220663</v>
                </pt>
                <pt idx="18">
                  <v>2.027343721662907</v>
                </pt>
                <pt idx="19">
                  <v>1.962958837281328</v>
                </pt>
                <pt idx="20">
                  <v>1.880743081414156</v>
                </pt>
                <pt idx="21">
                  <v>1.787922302640091</v>
                </pt>
                <pt idx="22">
                  <v>1.693579728298496</v>
                </pt>
                <pt idx="23">
                  <v>1.606768346197082</v>
                </pt>
                <pt idx="24">
                  <v>1.547950409298493</v>
                </pt>
                <pt idx="25">
                  <v>1.597697320718539</v>
                </pt>
                <pt idx="26">
                  <v>-169.5573212569166</v>
                </pt>
                <pt idx="27">
                  <v>-391.6841360195598</v>
                </pt>
                <pt idx="28">
                  <v>-1777.204231968755</v>
                </pt>
                <pt idx="29">
                  <v>-25643.61163552586</v>
                </pt>
                <pt idx="30">
                  <v>-438.0352978589941</v>
                </pt>
                <pt idx="31">
                  <v>-17.90313524832269</v>
                </pt>
                <pt idx="32">
                  <v>68.26529689431595</v>
                </pt>
                <pt idx="33">
                  <v>102.917175366766</v>
                </pt>
                <pt idx="34">
                  <v>124.1396630817936</v>
                </pt>
                <pt idx="35">
                  <v>142.063377536272</v>
                </pt>
                <pt idx="36">
                  <v>159.7370769984939</v>
                </pt>
                <pt idx="37">
                  <v>178.3861639878792</v>
                </pt>
                <pt idx="38">
                  <v>198.9840772540363</v>
                </pt>
                <pt idx="39">
                  <v>222.2244606430553</v>
                </pt>
                <pt idx="40">
                  <v>248.304418384572</v>
                </pt>
                <pt idx="41">
                  <v>277.4133375505759</v>
                </pt>
                <pt idx="42">
                  <v>310.6059772791079</v>
                </pt>
                <pt idx="43">
                  <v>347.5921252016686</v>
                </pt>
                <pt idx="44">
                  <v>#N/A</v>
                </pt>
                <pt idx="45">
                  <v>#N/A</v>
                </pt>
                <pt idx="46">
                  <v>#N/A</v>
                </pt>
                <pt idx="47">
                  <v>#N/A</v>
                </pt>
                <pt idx="48">
                  <v>#N/A</v>
                </pt>
                <pt idx="49">
                  <v>#N/A</v>
                </pt>
                <pt idx="50">
                  <v>#N/A</v>
                </pt>
                <pt idx="51">
                  <v>#N/A</v>
                </pt>
                <pt idx="52">
                  <v>#N/A</v>
                </pt>
                <pt idx="53">
                  <v>#N/A</v>
                </pt>
                <pt idx="54">
                  <v>#N/A</v>
                </pt>
                <pt idx="55">
                  <v>#N/A</v>
                </pt>
                <pt idx="56">
                  <v>#N/A</v>
                </pt>
                <pt idx="57">
                  <v>#N/A</v>
                </pt>
                <pt idx="58">
                  <v>#N/A</v>
                </pt>
                <pt idx="59">
                  <v>#N/A</v>
                </pt>
                <pt idx="60">
                  <v>#N/A</v>
                </pt>
                <pt idx="61">
                  <v>#N/A</v>
                </pt>
                <pt idx="62">
                  <v>#N/A</v>
                </pt>
                <pt idx="63">
                  <v>#N/A</v>
                </pt>
                <pt idx="64">
                  <v>#N/A</v>
                </pt>
                <pt idx="65">
                  <v>#N/A</v>
                </pt>
                <pt idx="66">
                  <v>#N/A</v>
                </pt>
                <pt idx="67">
                  <v>#N/A</v>
                </pt>
                <pt idx="68">
                  <v>#N/A</v>
                </pt>
                <pt idx="69">
                  <v>#N/A</v>
                </pt>
                <pt idx="70">
                  <v>#N/A</v>
                </pt>
                <pt idx="71">
                  <v>#N/A</v>
                </pt>
                <pt idx="72">
                  <v>#N/A</v>
                </pt>
                <pt idx="73">
                  <v>#N/A</v>
                </pt>
                <pt idx="74">
                  <v>#N/A</v>
                </pt>
                <pt idx="75">
                  <v>#N/A</v>
                </pt>
                <pt idx="76">
                  <v>#N/A</v>
                </pt>
                <pt idx="77">
                  <v>#N/A</v>
                </pt>
                <pt idx="78">
                  <v>#N/A</v>
                </pt>
                <pt idx="79">
                  <v>#N/A</v>
                </pt>
                <pt idx="80">
                  <v>#N/A</v>
                </pt>
                <pt idx="81">
                  <v>#N/A</v>
                </pt>
                <pt idx="82">
                  <v>#N/A</v>
                </pt>
                <pt idx="83">
                  <v>#N/A</v>
                </pt>
                <pt idx="84">
                  <v>#N/A</v>
                </pt>
                <pt idx="85">
                  <v>#N/A</v>
                </pt>
                <pt idx="86">
                  <v>#N/A</v>
                </pt>
                <pt idx="87">
                  <v>#N/A</v>
                </pt>
                <pt idx="88">
                  <v>#N/A</v>
                </pt>
                <pt idx="89">
                  <v>#N/A</v>
                </pt>
                <pt idx="90">
                  <v>#N/A</v>
                </pt>
                <pt idx="91">
                  <v>#N/A</v>
                </pt>
                <pt idx="92">
                  <v>#N/A</v>
                </pt>
                <pt idx="93">
                  <v>#N/A</v>
                </pt>
                <pt idx="94">
                  <v>#N/A</v>
                </pt>
                <pt idx="95">
                  <v>#N/A</v>
                </pt>
                <pt idx="96">
                  <v>#N/A</v>
                </pt>
                <pt idx="97">
                  <v>#N/A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3436928"/>
        <axId val="127603456"/>
      </scatterChart>
      <valAx>
        <axId val="93436928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127603456"/>
        <crosses val="autoZero"/>
        <crossBetween val="midCat"/>
      </valAx>
      <valAx>
        <axId val="127603456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crossAx val="93436928"/>
        <crosses val="autoZero"/>
        <crossBetween val="midCat"/>
      </valAx>
    </plotArea>
    <legend>
      <legendPos val="r"/>
      <layout/>
      <overlay val="0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Пользователь Windows</author>
  </authors>
  <commentList>
    <comment ref="C35" authorId="0" shapeId="0">
      <text>
        <t xml:space="preserve">Пользователь Windows:
Для другого граничного стану =1.0
</t>
      </text>
    </comment>
  </commentList>
</comments>
</file>

<file path=xl/comments/comment2.xml><?xml version="1.0" encoding="utf-8"?>
<comments xmlns="http://schemas.openxmlformats.org/spreadsheetml/2006/main">
  <authors>
    <author>Христя</author>
    <author>User</author>
  </authors>
  <commentList>
    <comment ref="C5" authorId="0" shapeId="0">
      <text>
        <t>Христя:
Позначення придумав сам.</t>
      </text>
    </comment>
    <comment ref="C53" authorId="1" shapeId="0">
      <text>
        <t xml:space="preserve">User:
Позначення із Книжки. В ДСТУ нема.
</t>
      </text>
    </comment>
    <comment ref="D65" authorId="1" shapeId="0">
      <text>
        <t>User:
УВАГА! Не виконана норма по врахуавнню арматури. Тиск визначено без врахування арматури п. 4.6.3.3.</t>
      </text>
    </comment>
    <comment ref="D69" authorId="1" shapeId="0">
      <text>
        <t>User:
НЕПРАВИЛЬНЕ  визначення Z при N&lt;&gt;0</t>
      </text>
    </comment>
  </commentList>
</comments>
</file>

<file path=xl/comments/comment3.xml><?xml version="1.0" encoding="utf-8"?>
<comments xmlns="http://schemas.openxmlformats.org/spreadsheetml/2006/main">
  <authors>
    <author>Христя</author>
  </authors>
  <commentList>
    <comment ref="A5" authorId="0" shapeId="0">
      <text>
        <t>Христя:
Prism</t>
      </text>
    </comment>
  </commentList>
</comments>
</file>

<file path=xl/comments/comment4.xml><?xml version="1.0" encoding="utf-8"?>
<comments xmlns="http://schemas.openxmlformats.org/spreadsheetml/2006/main">
  <authors>
    <author>Пользователь Windows</author>
  </authors>
  <commentList>
    <comment ref="P2" authorId="0" shapeId="0">
      <text>
        <t>Пользователь Windows:
Не виконано перевірки п. 3.1.4.1 ДБН</t>
      </text>
    </comment>
  </commentList>
</comments>
</file>

<file path=xl/comments/comment5.xml><?xml version="1.0" encoding="utf-8"?>
<comments xmlns="http://schemas.openxmlformats.org/spreadsheetml/2006/main">
  <authors>
    <author>User</author>
    <author>Пользователь Windows</author>
    <author>Христя</author>
  </authors>
  <commentList>
    <comment ref="F34" authorId="0" shapeId="0">
      <text>
        <t xml:space="preserve">User:
Позначення із Книжки. В ДСТУ нема.
</t>
      </text>
    </comment>
    <comment ref="F35" authorId="1" shapeId="0">
      <text>
        <t xml:space="preserve">Пользователь Windows:
Для другого граничного стану =1.0
</t>
      </text>
    </comment>
    <comment ref="F54" authorId="2" shapeId="0">
      <text>
        <t>Христя:
Позначення придумав сам.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9</col>
      <colOff>19050</colOff>
      <row>2</row>
      <rowOff>114300</rowOff>
    </from>
    <to>
      <col>16</col>
      <colOff>323850</colOff>
      <row>17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D22" sqref="D22"/>
    </sheetView>
  </sheetViews>
  <sheetFormatPr baseColWidth="8" defaultRowHeight="15"/>
  <cols>
    <col width="9" customWidth="1" style="117" min="1" max="1"/>
    <col width="11.28515625" customWidth="1" style="117" min="3" max="3"/>
    <col width="10.28515625" bestFit="1" customWidth="1" style="117" min="4" max="4"/>
    <col width="3" customWidth="1" style="117" min="8" max="12"/>
    <col width="5.28515625" customWidth="1" style="117" min="13" max="13"/>
    <col width="3.85546875" customWidth="1" style="117" min="14" max="14"/>
    <col width="4" customWidth="1" style="117" min="15" max="15"/>
  </cols>
  <sheetData>
    <row r="1" ht="15.75" customHeight="1" s="117" thickBot="1">
      <c r="C1" s="23" t="n"/>
    </row>
    <row r="2" ht="15.75" customHeight="1" s="117" thickBot="1">
      <c r="A2" s="119" t="inlineStr">
        <is>
          <t>Ширина перерізу</t>
        </is>
      </c>
      <c r="C2" s="24" t="inlineStr">
        <is>
          <t>b=</t>
        </is>
      </c>
      <c r="D2" t="n">
        <v>0.5</v>
      </c>
      <c r="E2" s="33" t="inlineStr">
        <is>
          <t>м</t>
        </is>
      </c>
      <c r="F2" s="28">
        <f>INDEX(Вимірність!B:C,MATCH(E2,Вимірність!B:B,0),2)</f>
        <v/>
      </c>
      <c r="H2" s="11" t="n"/>
      <c r="I2" s="12" t="n"/>
      <c r="J2" s="12" t="n"/>
      <c r="K2" s="12" t="n"/>
      <c r="L2" s="13" t="n"/>
    </row>
    <row r="3" ht="15.75" customHeight="1" s="117" thickTop="1">
      <c r="A3" s="119" t="inlineStr">
        <is>
          <t>Висота перерізу</t>
        </is>
      </c>
      <c r="C3" s="24" t="inlineStr">
        <is>
          <t xml:space="preserve">h= </t>
        </is>
      </c>
      <c r="D3" t="n">
        <v>0.5</v>
      </c>
      <c r="E3" s="33" t="inlineStr">
        <is>
          <t>м</t>
        </is>
      </c>
      <c r="F3" s="28">
        <f>INDEX(Вимірність!B:C,MATCH(E3,Вимірність!B:B,0),2)</f>
        <v/>
      </c>
      <c r="H3" s="116" t="n"/>
      <c r="I3" s="19" t="n"/>
      <c r="J3" s="19" t="n"/>
      <c r="K3" s="19" t="n"/>
      <c r="L3" s="115" t="n"/>
    </row>
    <row r="4">
      <c r="A4" s="119" t="inlineStr">
        <is>
          <t>Центр ваги перерізу</t>
        </is>
      </c>
      <c r="C4" s="24" t="inlineStr">
        <is>
          <t>y=</t>
        </is>
      </c>
      <c r="D4">
        <f>0.5*h</f>
        <v/>
      </c>
      <c r="E4" s="33" t="inlineStr">
        <is>
          <t>м</t>
        </is>
      </c>
      <c r="F4" s="28">
        <f>INDEX(Вимірність!B:C,MATCH(E4,Вимірність!B:B,0),2)</f>
        <v/>
      </c>
      <c r="H4" s="116" t="n"/>
      <c r="L4" s="115" t="n"/>
    </row>
    <row r="5">
      <c r="A5" s="119" t="n"/>
      <c r="C5" s="24" t="n"/>
      <c r="E5" s="33" t="n"/>
      <c r="F5" s="28" t="n"/>
      <c r="H5" s="116" t="n"/>
      <c r="L5" s="115" t="n"/>
    </row>
    <row r="6">
      <c r="A6" s="119" t="inlineStr">
        <is>
          <t>Клас бетону</t>
        </is>
      </c>
      <c r="C6" s="23" t="n"/>
      <c r="D6" t="inlineStr">
        <is>
          <t xml:space="preserve"> C25/30  </t>
        </is>
      </c>
      <c r="F6" s="28" t="n"/>
      <c r="H6" s="116" t="n"/>
      <c r="L6" s="115" t="n"/>
    </row>
    <row r="7">
      <c r="A7" s="119" t="inlineStr">
        <is>
          <t>Коеф. Надійності</t>
        </is>
      </c>
      <c r="C7" s="31" t="inlineStr">
        <is>
          <t>γ_с=</t>
        </is>
      </c>
      <c r="D7" s="111" t="n">
        <v>1.3</v>
      </c>
      <c r="F7" s="28" t="n"/>
      <c r="H7" s="116" t="n"/>
      <c r="L7" s="115" t="n"/>
    </row>
    <row r="8">
      <c r="A8" s="119" t="inlineStr">
        <is>
          <t>Клас арматури</t>
        </is>
      </c>
      <c r="C8" s="23" t="n"/>
      <c r="D8" t="inlineStr">
        <is>
          <t>А400С</t>
        </is>
      </c>
      <c r="F8" s="28" t="n"/>
      <c r="H8" s="116" t="n"/>
      <c r="L8" s="115" t="n"/>
    </row>
    <row r="9">
      <c r="A9" s="119" t="n"/>
      <c r="C9" s="23" t="n"/>
      <c r="F9" s="28" t="n"/>
      <c r="H9" s="116" t="n"/>
      <c r="L9" s="115" t="n"/>
    </row>
    <row r="10">
      <c r="A10" s="119" t="n"/>
      <c r="C10" s="23" t="n"/>
      <c r="F10" s="28" t="n"/>
      <c r="H10" s="116" t="n"/>
      <c r="L10" s="115" t="n"/>
    </row>
    <row r="11">
      <c r="A11" s="119" t="n"/>
      <c r="C11" s="23" t="n"/>
      <c r="F11" s="28" t="n"/>
      <c r="H11" s="116" t="n"/>
      <c r="L11" s="115" t="n"/>
    </row>
    <row r="12">
      <c r="A12" s="119" t="n"/>
      <c r="C12" s="23" t="n"/>
      <c r="F12" s="28" t="n"/>
      <c r="H12" s="116" t="n"/>
      <c r="L12" s="115" t="n"/>
    </row>
    <row r="13">
      <c r="A13" s="119" t="n"/>
      <c r="B13" t="inlineStr">
        <is>
          <t>Армування</t>
        </is>
      </c>
      <c r="C13" s="23" t="n"/>
      <c r="F13" s="28" t="n"/>
      <c r="H13" s="116" t="n"/>
      <c r="L13" s="115" t="n"/>
    </row>
    <row r="14">
      <c r="A14" s="160" t="n">
        <v>7</v>
      </c>
      <c r="B14" s="21" t="n">
        <v>28</v>
      </c>
      <c r="C14" s="24" t="inlineStr">
        <is>
          <t>A_s1=</t>
        </is>
      </c>
      <c r="D14" s="125">
        <f>INDEX(Tabl_Arm_Area,MATCH(B14,Arm_Dim_Names,0),1)*A14/100/100/F14</f>
        <v/>
      </c>
      <c r="E14" s="111" t="inlineStr">
        <is>
          <t>мм2</t>
        </is>
      </c>
      <c r="F14" s="28">
        <f>INDEX(Вимірність!B:C,MATCH(E14,Вимірність!B:B,0),2)</f>
        <v/>
      </c>
      <c r="H14" s="116" t="n"/>
      <c r="L14" s="115" t="n"/>
    </row>
    <row r="15">
      <c r="A15" s="160" t="n">
        <v>7</v>
      </c>
      <c r="B15" s="21" t="n">
        <v>28</v>
      </c>
      <c r="C15" s="24" t="inlineStr">
        <is>
          <t>A_s2=</t>
        </is>
      </c>
      <c r="D15" s="125">
        <f>INDEX(Tabl_Arm_Area,MATCH(B15,Arm_Dim_Names,0),1)*A15/100/100/F15</f>
        <v/>
      </c>
      <c r="E15" s="111" t="inlineStr">
        <is>
          <t>м2</t>
        </is>
      </c>
      <c r="F15" s="28">
        <f>INDEX(Вимірність!B:C,MATCH(E15,Вимірність!B:B,0),2)</f>
        <v/>
      </c>
      <c r="H15" s="116" t="n"/>
      <c r="L15" s="115" t="n"/>
    </row>
    <row r="16">
      <c r="A16" s="160" t="n"/>
      <c r="B16" s="21" t="n"/>
      <c r="C16" s="24" t="inlineStr">
        <is>
          <t>Z_s1=</t>
        </is>
      </c>
      <c r="D16" s="114" t="n">
        <v>0.03</v>
      </c>
      <c r="E16" s="33" t="inlineStr">
        <is>
          <t>м</t>
        </is>
      </c>
      <c r="F16" s="28">
        <f>INDEX(Вимірність!B:C,MATCH(E16,Вимірність!B:B,0),2)</f>
        <v/>
      </c>
      <c r="H16" s="116" t="n"/>
      <c r="L16" s="115" t="n"/>
    </row>
    <row r="17" ht="15.75" customHeight="1" s="117" thickBot="1">
      <c r="A17" s="119" t="n"/>
      <c r="C17" s="24" t="inlineStr">
        <is>
          <t>Z_s2=</t>
        </is>
      </c>
      <c r="D17" s="114">
        <f>0.5-0.03</f>
        <v/>
      </c>
      <c r="E17" s="33" t="inlineStr">
        <is>
          <t>м</t>
        </is>
      </c>
      <c r="F17" s="28">
        <f>INDEX(Вимірність!B:C,MATCH(E17,Вимірність!B:B,0),2)</f>
        <v/>
      </c>
      <c r="H17" s="116" t="n"/>
      <c r="I17" s="18" t="n"/>
      <c r="J17" s="18" t="n"/>
      <c r="K17" s="18" t="n"/>
      <c r="L17" s="115" t="n"/>
    </row>
    <row r="18" ht="16.5" customHeight="1" s="117" thickBot="1" thickTop="1">
      <c r="A18" s="119" t="n"/>
      <c r="B18" t="inlineStr">
        <is>
          <t>Зусилля в перерізі</t>
        </is>
      </c>
      <c r="C18" s="24" t="n"/>
      <c r="D18" s="114" t="n"/>
      <c r="E18" s="33" t="n"/>
      <c r="F18" s="28" t="n"/>
      <c r="H18" s="16" t="n"/>
      <c r="I18" s="17" t="n"/>
      <c r="J18" s="17" t="n"/>
      <c r="K18" s="17" t="n"/>
      <c r="L18" s="9" t="n"/>
    </row>
    <row r="19">
      <c r="A19" s="119" t="n"/>
      <c r="C19" s="24" t="inlineStr">
        <is>
          <t>M=</t>
        </is>
      </c>
      <c r="D19" s="114" t="n">
        <v>0</v>
      </c>
      <c r="E19" s="33" t="inlineStr">
        <is>
          <t>т*м</t>
        </is>
      </c>
      <c r="F19" s="28">
        <f>INDEX(Вимірність!B:C,MATCH(E19,Вимірність!B:B,0),2)</f>
        <v/>
      </c>
    </row>
    <row r="20">
      <c r="A20" s="119" t="n"/>
      <c r="C20" s="24" t="inlineStr">
        <is>
          <t>Q=</t>
        </is>
      </c>
      <c r="D20" s="114" t="n">
        <v>0</v>
      </c>
      <c r="E20" s="33" t="inlineStr">
        <is>
          <t>kH</t>
        </is>
      </c>
      <c r="F20" s="28">
        <f>INDEX(Вимірність!B:C,MATCH(E20,Вимірність!B:B,0),2)</f>
        <v/>
      </c>
    </row>
    <row r="21">
      <c r="A21" s="119" t="n"/>
      <c r="C21" s="24" t="inlineStr">
        <is>
          <t>N=</t>
        </is>
      </c>
      <c r="D21" s="114" t="n">
        <v>0</v>
      </c>
      <c r="E21" s="118" t="inlineStr">
        <is>
          <t>kH</t>
        </is>
      </c>
      <c r="F21" s="28">
        <f>INDEX(Вимірність!B:C,MATCH(E21,Вимірність!B:B,0),2)</f>
        <v/>
      </c>
    </row>
    <row r="22">
      <c r="A22" s="119" t="n"/>
      <c r="C22" s="24" t="n"/>
      <c r="E22" s="118" t="n"/>
      <c r="F22" s="28" t="n"/>
    </row>
    <row r="23">
      <c r="A23" s="119" t="n"/>
      <c r="C23" s="23" t="n"/>
    </row>
  </sheetData>
  <dataValidations count="4">
    <dataValidation sqref="E2:E5 E14:E22" showDropDown="0" showInputMessage="1" showErrorMessage="1" allowBlank="1" type="list">
      <formula1>OFFSET(INDIRECT(ADDRESS(1+MATCH(INDEX(VarType,MATCH(C2,VarNames,0),1),AR_VarTypes,0),1,,,"Вимірність")),0,1,INDIRECT(ADDRESS(2+MATCH(INDEX(VarType,MATCH(C2,VarNames,0),1),AR_VarTypes,0),1,,,"Вимірність")),1)</formula1>
    </dataValidation>
    <dataValidation sqref="B14:B16" showDropDown="0" showInputMessage="1" showErrorMessage="1" allowBlank="1" type="list">
      <formula1>Arm_Dim_Names</formula1>
    </dataValidation>
    <dataValidation sqref="D8:D13" showDropDown="0" showInputMessage="1" showErrorMessage="1" allowBlank="1" type="list">
      <formula1>AR_Arm_Names</formula1>
    </dataValidation>
    <dataValidation sqref="D6" showDropDown="0" showInputMessage="1" showErrorMessage="1" allowBlank="1" type="list">
      <formula1>AR_Con_Name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B78"/>
  <sheetViews>
    <sheetView tabSelected="1" topLeftCell="A31" workbookViewId="0">
      <selection activeCell="D64" sqref="D64"/>
    </sheetView>
  </sheetViews>
  <sheetFormatPr baseColWidth="8" defaultRowHeight="15"/>
  <cols>
    <col width="11.28515625" customWidth="1" style="23" min="3" max="3"/>
    <col width="10" customWidth="1" style="117" min="4" max="4"/>
    <col width="3" customWidth="1" style="117" min="8" max="12"/>
    <col width="5.28515625" customWidth="1" style="117" min="13" max="13"/>
    <col width="3.85546875" customWidth="1" style="117" min="14" max="14"/>
    <col width="4" customWidth="1" style="117" min="15" max="15"/>
    <col width="11" bestFit="1" customWidth="1" style="117" min="19" max="19"/>
    <col width="11" bestFit="1" customWidth="1" style="117" min="21" max="21"/>
  </cols>
  <sheetData>
    <row r="1" ht="15.75" customHeight="1" s="117" thickBot="1"/>
    <row r="2" ht="15.75" customHeight="1" s="117" thickBot="1">
      <c r="A2" s="119" t="inlineStr">
        <is>
          <t>Ширина перерізу</t>
        </is>
      </c>
      <c r="C2" s="127" t="inlineStr">
        <is>
          <t>b=</t>
        </is>
      </c>
      <c r="D2" s="125">
        <f>b</f>
        <v/>
      </c>
      <c r="F2" s="28" t="n"/>
      <c r="H2" s="11" t="n"/>
      <c r="I2" s="12" t="n"/>
      <c r="J2" s="12" t="n"/>
      <c r="K2" s="12" t="n"/>
      <c r="L2" s="13" t="n"/>
    </row>
    <row r="3" ht="15.75" customHeight="1" s="117" thickTop="1">
      <c r="A3" s="119" t="inlineStr">
        <is>
          <t>Висота перерізу</t>
        </is>
      </c>
      <c r="C3" s="127" t="inlineStr">
        <is>
          <t xml:space="preserve">h= </t>
        </is>
      </c>
      <c r="D3" s="125">
        <f>h</f>
        <v/>
      </c>
      <c r="F3" s="28" t="n"/>
      <c r="H3" s="116" t="n"/>
      <c r="I3" s="19" t="n"/>
      <c r="J3" s="19" t="n"/>
      <c r="K3" s="19" t="n"/>
      <c r="L3" s="115" t="n"/>
    </row>
    <row r="4">
      <c r="A4" s="119" t="inlineStr">
        <is>
          <t>Центр ваги перерізу</t>
        </is>
      </c>
      <c r="C4" s="127" t="inlineStr">
        <is>
          <t>y=</t>
        </is>
      </c>
      <c r="D4" s="125">
        <f>y</f>
        <v/>
      </c>
      <c r="F4" s="28" t="n"/>
      <c r="H4" s="116" t="n"/>
      <c r="L4" s="115" t="n"/>
    </row>
    <row r="5">
      <c r="A5" s="119" t="n"/>
      <c r="C5" s="127" t="n"/>
      <c r="D5" s="125" t="n"/>
      <c r="F5" s="28" t="n"/>
      <c r="H5" s="116" t="n"/>
      <c r="L5" s="115" t="n"/>
    </row>
    <row r="6">
      <c r="A6" s="119" t="inlineStr">
        <is>
          <t>Клас бетону</t>
        </is>
      </c>
      <c r="C6" s="128" t="n"/>
      <c r="D6" s="125" t="n"/>
      <c r="F6" s="28" t="n"/>
      <c r="H6" s="116" t="n"/>
      <c r="L6" s="115" t="n"/>
    </row>
    <row r="7">
      <c r="A7" s="119" t="inlineStr">
        <is>
          <t>Клас арматури</t>
        </is>
      </c>
      <c r="C7" s="128" t="n"/>
      <c r="D7" s="125" t="n"/>
      <c r="F7" s="28" t="n"/>
      <c r="H7" s="116" t="n"/>
      <c r="L7" s="115" t="n"/>
    </row>
    <row r="8">
      <c r="A8" s="119" t="n"/>
      <c r="B8" t="inlineStr">
        <is>
          <t>Армування</t>
        </is>
      </c>
      <c r="C8" s="128" t="n"/>
      <c r="D8" s="125" t="n"/>
      <c r="F8" s="28" t="n"/>
      <c r="H8" s="116" t="n"/>
      <c r="L8" s="115" t="n"/>
    </row>
    <row r="9">
      <c r="A9" s="160" t="n"/>
      <c r="B9" s="21" t="n"/>
      <c r="C9" s="127" t="inlineStr">
        <is>
          <t>A_s1=</t>
        </is>
      </c>
      <c r="D9" s="125">
        <f>A_s1</f>
        <v/>
      </c>
      <c r="F9" s="28" t="n"/>
      <c r="H9" s="116" t="n"/>
      <c r="L9" s="115" t="n"/>
    </row>
    <row r="10">
      <c r="A10" s="160" t="n"/>
      <c r="B10" s="21" t="n"/>
      <c r="C10" s="127" t="inlineStr">
        <is>
          <t>A_s2=</t>
        </is>
      </c>
      <c r="D10" s="125">
        <f>A_s2</f>
        <v/>
      </c>
      <c r="F10" s="28" t="n"/>
      <c r="H10" s="116" t="n"/>
      <c r="L10" s="115" t="n"/>
    </row>
    <row r="11">
      <c r="A11" s="160" t="n"/>
      <c r="B11" s="21" t="n"/>
      <c r="C11" s="127" t="inlineStr">
        <is>
          <t>Z_s1=</t>
        </is>
      </c>
      <c r="D11" s="125">
        <f>Z_s1</f>
        <v/>
      </c>
      <c r="F11" s="28" t="n"/>
      <c r="H11" s="116" t="n"/>
      <c r="L11" s="115" t="n"/>
    </row>
    <row r="12" ht="15.75" customHeight="1" s="117" thickBot="1">
      <c r="A12" s="119" t="n"/>
      <c r="C12" s="127" t="inlineStr">
        <is>
          <t>Z_s2=</t>
        </is>
      </c>
      <c r="D12" s="125">
        <f>Z_s2</f>
        <v/>
      </c>
      <c r="F12" s="28" t="n"/>
      <c r="H12" s="116" t="n"/>
      <c r="I12" s="18" t="n"/>
      <c r="J12" s="18" t="n"/>
      <c r="K12" s="18" t="n"/>
      <c r="L12" s="115" t="n"/>
    </row>
    <row r="13" ht="16.5" customHeight="1" s="117" thickBot="1" thickTop="1">
      <c r="A13" s="119" t="n"/>
      <c r="B13" t="inlineStr">
        <is>
          <t>Зусилля в перерізі</t>
        </is>
      </c>
      <c r="C13" s="127" t="n"/>
      <c r="D13" s="125" t="n"/>
      <c r="F13" s="28" t="n"/>
      <c r="H13" s="16" t="n"/>
      <c r="I13" s="17" t="n"/>
      <c r="J13" s="17" t="n"/>
      <c r="K13" s="17" t="n"/>
      <c r="L13" s="9" t="n"/>
    </row>
    <row r="14">
      <c r="A14" s="119" t="n"/>
      <c r="C14" s="127" t="inlineStr">
        <is>
          <t>M=</t>
        </is>
      </c>
      <c r="D14" s="125">
        <f>M</f>
        <v/>
      </c>
      <c r="F14" s="28" t="n"/>
    </row>
    <row r="15">
      <c r="A15" s="119" t="n"/>
      <c r="C15" s="127" t="inlineStr">
        <is>
          <t>Q=</t>
        </is>
      </c>
      <c r="D15" s="125">
        <f>Q</f>
        <v/>
      </c>
      <c r="F15" s="28" t="n"/>
    </row>
    <row r="16">
      <c r="A16" s="119" t="n"/>
      <c r="C16" s="127" t="inlineStr">
        <is>
          <t>N=</t>
        </is>
      </c>
      <c r="D16" s="125">
        <f>N</f>
        <v/>
      </c>
      <c r="F16" s="28" t="n"/>
      <c r="P16">
        <f>D72</f>
        <v/>
      </c>
    </row>
    <row r="17">
      <c r="A17" s="119" t="n"/>
      <c r="C17" s="24" t="inlineStr">
        <is>
          <t>e=</t>
        </is>
      </c>
      <c r="D17" t="n">
        <v>0.15</v>
      </c>
      <c r="E17" s="111" t="inlineStr">
        <is>
          <t>м</t>
        </is>
      </c>
      <c r="F17" s="28">
        <f>INDEX(Вимірність!B:C,MATCH(E17,Вимірність!B:B,0),2)</f>
        <v/>
      </c>
      <c r="P17">
        <f>G72</f>
        <v/>
      </c>
    </row>
    <row r="18">
      <c r="A18" s="119" t="n"/>
    </row>
    <row r="19">
      <c r="B19" t="inlineStr">
        <is>
          <t>Збір даних:</t>
        </is>
      </c>
    </row>
    <row r="20">
      <c r="B20" t="inlineStr">
        <is>
          <t>Бетон</t>
        </is>
      </c>
    </row>
    <row r="21">
      <c r="C21" s="24" t="inlineStr">
        <is>
          <t>f_cd=</t>
        </is>
      </c>
      <c r="D21">
        <f>INDEX(Tabl_3.1_DBN,MATCH(LEFT(C21,LEN(C21)-1),Tabl_3.1_DBN_Names,0),MATCH(Con_Name,AR_Con_Name,0))</f>
        <v/>
      </c>
      <c r="E21" s="111" t="inlineStr">
        <is>
          <t>МПа</t>
        </is>
      </c>
      <c r="F21" s="28">
        <f>INDEX(Вимірність!B:C,MATCH(E21,Вимірність!B:B,0),2)</f>
        <v/>
      </c>
      <c r="G21" t="inlineStr">
        <is>
          <t>розрахункове значення міцності бетону на стиск</t>
        </is>
      </c>
    </row>
    <row r="22">
      <c r="C22" s="24" t="inlineStr">
        <is>
          <t>ε_(cu1, cd)=</t>
        </is>
      </c>
      <c r="D22">
        <f>INDEX(Tabl_3.1_DBN,MATCH(LEFT(C22,LEN(C22)-1),Tabl_3.1_DBN_Names,0),MATCH(Con_Name,AR_Con_Name,0))</f>
        <v/>
      </c>
      <c r="E22" s="34" t="inlineStr">
        <is>
          <t>‰</t>
        </is>
      </c>
      <c r="F22" s="28">
        <f>INDEX(Вимірність!B:C,MATCH(E22,Вимірність!B:B,0),2)</f>
        <v/>
      </c>
      <c r="G22" t="inlineStr">
        <is>
          <t>гранична деформація стиску бетону;</t>
        </is>
      </c>
    </row>
    <row r="23">
      <c r="C23" s="24" t="inlineStr">
        <is>
          <t>ε_(c1, cd)=</t>
        </is>
      </c>
      <c r="D23">
        <f>INDEX(Tabl_3.1_DBN,MATCH(LEFT(C23,LEN(C23)-1),Tabl_3.1_DBN_Names,0),MATCH(Con_Name,AR_Con_Name,0))</f>
        <v/>
      </c>
      <c r="E23" s="34" t="inlineStr">
        <is>
          <t>‰</t>
        </is>
      </c>
      <c r="F23" s="28">
        <f>INDEX(Вимірність!B:C,MATCH(E23,Вимірність!B:B,0),2)</f>
        <v/>
      </c>
      <c r="G23" t="inlineStr">
        <is>
          <t>деформація при максимальних напруженнях;</t>
        </is>
      </c>
    </row>
    <row r="25" ht="15.75" customHeight="1" s="117">
      <c r="B25" t="inlineStr">
        <is>
          <t>За додатком Д[1] визначаємо коефіцієнти полінома ak</t>
        </is>
      </c>
    </row>
    <row r="26">
      <c r="C26" s="24" t="inlineStr">
        <is>
          <t>a_1=</t>
        </is>
      </c>
      <c r="D26">
        <f>INDEX(Tabl_D1_DBN,MATCH(LEFT(C26,LEN(C26)-1),Tabl_D1_DBN_Names,0),MATCH(Con_Name,AR_Con_Name,0))</f>
        <v/>
      </c>
      <c r="F26" s="28" t="n"/>
    </row>
    <row r="27">
      <c r="C27" s="24" t="inlineStr">
        <is>
          <t>a_2=</t>
        </is>
      </c>
      <c r="D27">
        <f>INDEX(Tabl_D1_DBN,MATCH(LEFT(C27,LEN(C27)-1),Tabl_D1_DBN_Names,0),MATCH(Con_Name,AR_Con_Name,0))</f>
        <v/>
      </c>
    </row>
    <row r="28">
      <c r="C28" s="24" t="inlineStr">
        <is>
          <t>a_3=</t>
        </is>
      </c>
      <c r="D28">
        <f>INDEX(Tabl_D1_DBN,MATCH(LEFT(C28,LEN(C28)-1),Tabl_D1_DBN_Names,0),MATCH(Con_Name,AR_Con_Name,0))</f>
        <v/>
      </c>
    </row>
    <row r="29">
      <c r="C29" s="24" t="inlineStr">
        <is>
          <t>a_4=</t>
        </is>
      </c>
      <c r="D29">
        <f>INDEX(Tabl_D1_DBN,MATCH(LEFT(C29,LEN(C29)-1),Tabl_D1_DBN_Names,0),MATCH(Con_Name,AR_Con_Name,0))</f>
        <v/>
      </c>
    </row>
    <row r="30">
      <c r="C30" s="24" t="inlineStr">
        <is>
          <t>a_5=</t>
        </is>
      </c>
      <c r="D30">
        <f>INDEX(Tabl_D1_DBN,MATCH(LEFT(C30,LEN(C30)-1),Tabl_D1_DBN_Names,0),MATCH(Con_Name,AR_Con_Name,0))</f>
        <v/>
      </c>
    </row>
    <row r="32">
      <c r="C32" s="24" t="inlineStr">
        <is>
          <t>f_yk=</t>
        </is>
      </c>
      <c r="D32">
        <f>INDEX(Tabl_3.4_DSTY,MATCH(LEFT(C32,LEN(C32)-1),Tabl_3.4_DSTY_Names,0),MATCH(Arm_Name,AR_Arm_Names,0))</f>
        <v/>
      </c>
      <c r="E32" t="inlineStr">
        <is>
          <t>МПа</t>
        </is>
      </c>
      <c r="F32" s="28">
        <f>INDEX(Вимірність!B:C,MATCH(E32,Вимірність!B:B,0),2)</f>
        <v/>
      </c>
      <c r="G32" t="inlineStr">
        <is>
          <t xml:space="preserve"> характеристичне значення міцності арматури на границі текучості;</t>
        </is>
      </c>
    </row>
    <row r="33">
      <c r="C33" s="24" t="inlineStr">
        <is>
          <t>E_s=</t>
        </is>
      </c>
      <c r="D33">
        <f>INDEX(Tabl_3.4_DSTY,MATCH(LEFT(C33,LEN(C33)-1),Tabl_3.4_DSTY_Names,0),MATCH(Arm_Name,AR_Arm_Names,0))</f>
        <v/>
      </c>
      <c r="E33" t="inlineStr">
        <is>
          <t>МПа</t>
        </is>
      </c>
      <c r="F33" s="28">
        <f>INDEX(Вимірність!B:C,MATCH(E33,Вимірність!B:B,0),2)</f>
        <v/>
      </c>
      <c r="G33" t="inlineStr">
        <is>
          <t>фактичний модуль пружності арматури;</t>
        </is>
      </c>
    </row>
    <row r="35">
      <c r="C35" s="24" t="inlineStr">
        <is>
          <t>γ_s =</t>
        </is>
      </c>
      <c r="D35" s="114">
        <f>INDEX(Tabl_2.1_DBN,1,MATCH(Arm_Name,AR_Arm_Names,0))</f>
        <v/>
      </c>
      <c r="G35" t="inlineStr">
        <is>
          <t>коефіцієнт надійності арматури</t>
        </is>
      </c>
    </row>
    <row r="37">
      <c r="C37" s="24" t="inlineStr">
        <is>
          <t>f_yd=</t>
        </is>
      </c>
      <c r="D37" s="10">
        <f>f_yk/γ_s</f>
        <v/>
      </c>
      <c r="E37">
        <f>E32</f>
        <v/>
      </c>
      <c r="F37" s="28">
        <f>INDEX(Вимірність!B:C,MATCH(E37,Вимірність!B:B,0),2)</f>
        <v/>
      </c>
      <c r="G37" t="inlineStr">
        <is>
          <t>розрахункове значення міцності арматури на границі текучості.</t>
        </is>
      </c>
    </row>
    <row r="39">
      <c r="B39" t="inlineStr">
        <is>
          <t>Розрахунок:</t>
        </is>
      </c>
    </row>
    <row r="40">
      <c r="B40" s="119" t="inlineStr">
        <is>
          <t>Крок 0</t>
        </is>
      </c>
    </row>
    <row r="41">
      <c r="C41" s="24" t="inlineStr">
        <is>
          <t>ε_c1=</t>
        </is>
      </c>
      <c r="D41">
        <f>F41*F22</f>
        <v/>
      </c>
      <c r="F41" s="145" t="n">
        <v>0.328</v>
      </c>
    </row>
    <row r="42">
      <c r="C42" s="24" t="inlineStr">
        <is>
          <t>ε_c2=</t>
        </is>
      </c>
      <c r="D42">
        <f>F42*F23</f>
        <v/>
      </c>
      <c r="F42" s="145" t="n">
        <v>-0.0694</v>
      </c>
      <c r="G42" t="inlineStr">
        <is>
          <t>Деформація бетону на менш стиснутій грані</t>
        </is>
      </c>
    </row>
    <row r="44">
      <c r="B44" s="146" t="n"/>
      <c r="C44" s="27" t="inlineStr">
        <is>
          <t>χ=</t>
        </is>
      </c>
      <c r="D44" s="161">
        <f>(ε_c1-ε_c2)/h</f>
        <v/>
      </c>
      <c r="E44" t="inlineStr">
        <is>
          <t>1/м</t>
        </is>
      </c>
      <c r="F44" s="28">
        <f>INDEX(Вимірність!B:C,MATCH(E44,Вимірність!B:B,0),2)</f>
        <v/>
      </c>
      <c r="G44" t="inlineStr">
        <is>
          <t>кривизна</t>
        </is>
      </c>
    </row>
    <row r="45">
      <c r="C45" s="24" t="inlineStr">
        <is>
          <t>γ=</t>
        </is>
      </c>
      <c r="D45" s="161">
        <f>ε_c1/(ε_c1cd)</f>
        <v/>
      </c>
      <c r="G45" t="inlineStr">
        <is>
          <t>відношення деформацій</t>
        </is>
      </c>
    </row>
    <row r="47">
      <c r="C47" s="147" t="inlineStr">
        <is>
          <t>X_1=</t>
        </is>
      </c>
      <c r="D47">
        <f>ε_c1/χ</f>
        <v/>
      </c>
      <c r="E47" t="inlineStr">
        <is>
          <t>м</t>
        </is>
      </c>
      <c r="F47" s="28">
        <f>INDEX(Вимірність!B:C,MATCH(E47,Вимірність!B:B,0),2)</f>
        <v/>
      </c>
      <c r="G47" t="inlineStr">
        <is>
          <t>висота стиснутої зони бетону</t>
        </is>
      </c>
    </row>
    <row r="49">
      <c r="C49" s="32" t="inlineStr">
        <is>
          <t>χ ̅=</t>
        </is>
      </c>
      <c r="D49" s="162">
        <f>χ/(ε_c1cd)</f>
        <v/>
      </c>
      <c r="F49" s="28" t="n"/>
      <c r="G49" t="inlineStr">
        <is>
          <t>відносна кривизна</t>
        </is>
      </c>
    </row>
    <row r="51">
      <c r="C51" s="24" t="inlineStr">
        <is>
          <t>ε_s1=</t>
        </is>
      </c>
      <c r="D51">
        <f>χ*(X_1-Z_s1)</f>
        <v/>
      </c>
      <c r="F51" s="28" t="n"/>
      <c r="G51" t="inlineStr">
        <is>
          <t>деформація арматруи</t>
        </is>
      </c>
    </row>
    <row r="52">
      <c r="C52" s="24" t="inlineStr">
        <is>
          <t>ε_s2=</t>
        </is>
      </c>
      <c r="D52">
        <f>χ*(X_1-Z_s2)</f>
        <v/>
      </c>
      <c r="F52" s="28" t="n"/>
    </row>
    <row r="54">
      <c r="C54" s="148" t="inlineStr">
        <is>
          <t>σ_s1=</t>
        </is>
      </c>
      <c r="D54">
        <f>E_s*ε_s1</f>
        <v/>
      </c>
      <c r="E54">
        <f>E33</f>
        <v/>
      </c>
      <c r="F54" s="28">
        <f>INDEX(Вимірність!B:C,MATCH(E54,Вимірність!B:B,0),2)</f>
        <v/>
      </c>
      <c r="G54" t="inlineStr">
        <is>
          <t>напруження в арматурі</t>
        </is>
      </c>
    </row>
    <row r="55">
      <c r="C55" s="148" t="inlineStr">
        <is>
          <t>σ_s2=</t>
        </is>
      </c>
      <c r="D55">
        <f>E_s*ε_s2</f>
        <v/>
      </c>
      <c r="E55">
        <f>E54</f>
        <v/>
      </c>
      <c r="F55" s="28">
        <f>INDEX(Вимірність!B:C,MATCH(E55,Вимірність!B:B,0),2)</f>
        <v/>
      </c>
    </row>
    <row r="57">
      <c r="C57" s="24" t="inlineStr">
        <is>
          <t>F_s1=</t>
        </is>
      </c>
      <c r="D57">
        <f>σ_s1*A_s1</f>
        <v/>
      </c>
      <c r="E57" t="inlineStr">
        <is>
          <t>MH</t>
        </is>
      </c>
      <c r="F57" s="28">
        <f>INDEX(Вимірність!B:C,MATCH(E57,Вимірність!B:B,0),2)</f>
        <v/>
      </c>
      <c r="G57" t="inlineStr">
        <is>
          <t>зусилля в арматурі</t>
        </is>
      </c>
    </row>
    <row r="58">
      <c r="C58" s="24" t="inlineStr">
        <is>
          <t>F_s2=</t>
        </is>
      </c>
      <c r="D58">
        <f>σ_s2*A_s2</f>
        <v/>
      </c>
      <c r="E58" t="inlineStr">
        <is>
          <t>MH</t>
        </is>
      </c>
      <c r="F58" s="28">
        <f>INDEX(Вимірність!B:C,MATCH(E58,Вимірність!B:B,0),2)</f>
        <v/>
      </c>
    </row>
    <row r="61">
      <c r="B61" s="114" t="inlineStr">
        <is>
          <t>(4,3)</t>
        </is>
      </c>
      <c r="C61" s="46" t="inlineStr">
        <is>
          <t>N=</t>
        </is>
      </c>
      <c r="D61" s="114">
        <f>(b*f_cd/χχ)*(a_1/(1+1)*γ^(1+1)+a_2/(2+1)*γ^(2+1)+a_3/(3+1)*γ^(3+1)+a_4/(4+1)*γ^(4+1)+a_5/(5+1)*γ^(5+1))+D57+D58</f>
        <v/>
      </c>
      <c r="E61" s="114" t="inlineStr">
        <is>
          <t>MH</t>
        </is>
      </c>
      <c r="F61" s="114" t="n"/>
      <c r="G61" s="114" t="n"/>
    </row>
    <row r="62">
      <c r="B62" s="114" t="n"/>
      <c r="C62" s="23" t="inlineStr">
        <is>
          <t>M=</t>
        </is>
      </c>
      <c r="D62">
        <f>(D61)*(X_1-y+e)</f>
        <v/>
      </c>
      <c r="E62" s="114" t="inlineStr">
        <is>
          <t>МHм</t>
        </is>
      </c>
      <c r="F62" s="114" t="n"/>
      <c r="G62" s="114">
        <f>D62/D61</f>
        <v/>
      </c>
      <c r="U62">
        <f>a_1</f>
        <v/>
      </c>
      <c r="V62">
        <f>a_2</f>
        <v/>
      </c>
      <c r="W62">
        <f>a_3</f>
        <v/>
      </c>
      <c r="X62">
        <f>a_4</f>
        <v/>
      </c>
      <c r="Y62">
        <f>a_5</f>
        <v/>
      </c>
    </row>
    <row r="63">
      <c r="B63" s="114" t="inlineStr">
        <is>
          <t>(4,4)</t>
        </is>
      </c>
      <c r="C63" s="46" t="n"/>
      <c r="D63" s="114">
        <f>(b*f_cd/χχ^2)*(a_1/(3)*γ^(3)+a_2/(4)*γ^(4)+a_3/(5)*γ^(5)+a_4/(6)*γ^(6)+a_5/(7)*γ^(7))+D57*(X_1-Z_s1)+D58*(X_1-Z_s2)-D62</f>
        <v/>
      </c>
      <c r="E63" s="114" t="n"/>
      <c r="F63" s="114" t="n"/>
      <c r="G63" s="114" t="n"/>
      <c r="U63" t="inlineStr">
        <is>
          <t>K=</t>
        </is>
      </c>
    </row>
    <row r="64">
      <c r="B64" s="114" t="n"/>
      <c r="C64" s="46" t="n"/>
      <c r="D64" s="114" t="n"/>
      <c r="E64" s="114" t="n"/>
      <c r="F64" s="114" t="n"/>
      <c r="G64" s="114" t="n"/>
      <c r="U64" t="n">
        <v>1</v>
      </c>
      <c r="V64" t="n">
        <v>2</v>
      </c>
      <c r="W64" t="n">
        <v>3</v>
      </c>
      <c r="X64" t="n">
        <v>4</v>
      </c>
      <c r="Y64" t="n">
        <v>5</v>
      </c>
    </row>
    <row r="66">
      <c r="B66" t="inlineStr">
        <is>
          <t>(4,1)</t>
        </is>
      </c>
      <c r="C66" s="23" t="inlineStr">
        <is>
          <t>F1=N=</t>
        </is>
      </c>
      <c r="D66" s="119">
        <f>(b*f_cd/χχ)*((a_1/(1+1)*(ε_c1^2-ε_c2^2)/(ε_c1cd^2)+a_2/(2+1)*(ε_c1^3-ε_c2^3)/(ε_c1cd^3)+a_3/(3+1)*(ε_c1^4-ε_c2^4)/(ε_c1cd^4)+a_4/(4+1)*(ε_c1^5-ε_c2^5)/(ε_c1cd^5)+a_5/(5+1)*(ε_c1^6-ε_c2^6)/(ε_c1cd^6)))+σ_s1*A_s1+σ_s2*A_s2</f>
        <v/>
      </c>
      <c r="E66">
        <f>E57</f>
        <v/>
      </c>
      <c r="P66">
        <f>D66*1000</f>
        <v/>
      </c>
      <c r="R66">
        <f>((a_1/(1+1)*(ε_c1^2-ε_c2^2)/(ε_c1cd^2)+a_2/(2+1)*(ε_c1^3-ε_c2^3)/(ε_c1cd^3)+a_3/(3+1)*(ε_c1^4-ε_c2^4)/(ε_c1cd^4)+a_4/(4+1)*(ε_c1^5-ε_c2^5)/(ε_c1cd^5)+a_5/(5+1)*(ε_c1^6-ε_c2^6)/(ε_c1cd^6)))</f>
        <v/>
      </c>
      <c r="S66">
        <f>SUM('Розвязок системи рівнянь'!Z7:AD7)</f>
        <v/>
      </c>
      <c r="U66">
        <f>U$62/(U$64+1)*(ε_c1^(U$64+1)-ε_c2^(U$64+1))/($D$23*$F$23^(U$64+1))</f>
        <v/>
      </c>
      <c r="V66">
        <f>V$62/(V$64+1)*(ε_c1^(V$64+1)-ε_c2^(V$64+1))/($D$23*$F$23^(V$64+1))</f>
        <v/>
      </c>
      <c r="W66">
        <f>W$62/(W$64+1)*(ε_c1^(W$64+1)-ε_c2^(W$64+1))/($D$23*$F$23^(W$64+1))</f>
        <v/>
      </c>
      <c r="X66">
        <f>X$62/(X$64+1)*(ε_c1^(X$64+1)-ε_c2^(X$64+1))/($D$23*$F$23^(X$64+1))</f>
        <v/>
      </c>
      <c r="Y66">
        <f>Y$62/(Y$64+1)*(ε_c1^(Y$64+1)-ε_c2^(Y$64+1))/($D$23*$F$23^(Y$64+1))</f>
        <v/>
      </c>
      <c r="AA66">
        <f>SUM(U66:Y66)</f>
        <v/>
      </c>
    </row>
    <row r="67">
      <c r="C67" s="23" t="inlineStr">
        <is>
          <t>M=</t>
        </is>
      </c>
      <c r="D67">
        <f>(D66)*(X_1-y+e)</f>
        <v/>
      </c>
      <c r="E67">
        <f>E62</f>
        <v/>
      </c>
      <c r="F67" t="inlineStr">
        <is>
          <t>e=</t>
        </is>
      </c>
      <c r="G67">
        <f>D70/D66</f>
        <v/>
      </c>
    </row>
    <row r="68">
      <c r="B68" t="inlineStr">
        <is>
          <t>(4,2)</t>
        </is>
      </c>
      <c r="C68" s="23" t="inlineStr">
        <is>
          <t>F2=</t>
        </is>
      </c>
      <c r="D68">
        <f>(b*f_cd/(χχ^2))*(a_1/(3)*(ε_c1^3-ε_c2^3)/(ε_c1cd^3)+a_2/(4)*(ε_c1^4-ε_c2^4)/(ε_c1cd^4)+a_3/(5)*(ε_c1^5-ε_c2^5)/(ε_c1cd^5)+a_4/(6)*(ε_c1^6-ε_c2^6)/(ε_c1cd^6)+a_5/(7)*(ε_c1^7-ε_c2^7)/(ε_c1cd^7))+σ_s1*A_s1*(X_1-Z_s1)+σ_s2*A_s2*(X_1-Z_s2)-D67</f>
        <v/>
      </c>
      <c r="U68">
        <f>a_1/(1+1)*(ε_c1^2-ε_c2^2)/(ε_c1cd^2)</f>
        <v/>
      </c>
    </row>
    <row r="69">
      <c r="F69">
        <f>G67-0.5*h</f>
        <v/>
      </c>
    </row>
    <row r="70">
      <c r="C70" s="23" t="inlineStr">
        <is>
          <t>M=</t>
        </is>
      </c>
      <c r="D70">
        <f>D68+D67</f>
        <v/>
      </c>
      <c r="G70">
        <f>M/N</f>
        <v/>
      </c>
    </row>
    <row r="71">
      <c r="U71">
        <f>($D$23*$F$23^(U$64+1))</f>
        <v/>
      </c>
    </row>
    <row r="72">
      <c r="D72">
        <f>IF(D68&gt;0,"1 форма","2 форма")</f>
        <v/>
      </c>
      <c r="G72">
        <f>IF(F69&gt;G70,"1 форма","2 форма")</f>
        <v/>
      </c>
    </row>
    <row r="74">
      <c r="U74">
        <f>(ε_c1cd^2)</f>
        <v/>
      </c>
    </row>
    <row r="78">
      <c r="D78">
        <f>D66*e</f>
        <v/>
      </c>
      <c r="U78" s="145" t="n">
        <v>1</v>
      </c>
      <c r="V78" s="145" t="n">
        <v>0.0688</v>
      </c>
      <c r="W78" s="145" t="n">
        <v>0.0569</v>
      </c>
      <c r="X78" s="145" t="n">
        <v>495.0838</v>
      </c>
      <c r="Y78" s="145" t="n">
        <v>4.9508</v>
      </c>
      <c r="Z78" s="145" t="n">
        <v>10</v>
      </c>
      <c r="AA78" s="145" t="n">
        <v>2900.2504</v>
      </c>
      <c r="AB78" s="146" t="n">
        <v>2e-05</v>
      </c>
    </row>
  </sheetData>
  <dataValidations disablePrompts="1" count="3">
    <dataValidation sqref="D6" showDropDown="0" showInputMessage="1" showErrorMessage="1" allowBlank="1" type="list">
      <formula1>AR_Con_Name</formula1>
    </dataValidation>
    <dataValidation sqref="D7:D8" showDropDown="0" showInputMessage="1" showErrorMessage="1" allowBlank="1" type="list">
      <formula1>AR_Arm_Names</formula1>
    </dataValidation>
    <dataValidation sqref="B9:B11" showDropDown="0" showInputMessage="1" showErrorMessage="1" allowBlank="1" type="list">
      <formula1>Arm_Dim_Names</formula1>
    </dataValidation>
  </dataValidations>
  <pageMargins left="0.7" right="0.7" top="0.75" bottom="0.75" header="0.3" footer="0.3"/>
  <pageSetup orientation="portrait" paperSize="9" horizontalDpi="1200" verticalDpi="12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C78" sqref="C78"/>
    </sheetView>
  </sheetViews>
  <sheetFormatPr baseColWidth="8" defaultRowHeight="15"/>
  <cols>
    <col width="12" bestFit="1" customWidth="1" style="117" min="4" max="4"/>
    <col width="5.42578125" customWidth="1" style="117" min="5" max="5"/>
    <col width="7.28515625" customWidth="1" style="117" min="6" max="6"/>
    <col width="6.140625" customWidth="1" style="117" min="10" max="10"/>
    <col width="4.140625" customWidth="1" style="117" min="11" max="11"/>
  </cols>
  <sheetData>
    <row r="1">
      <c r="A1" s="126" t="inlineStr">
        <is>
          <t>Елементи що не потребують розрахункового поперечного армувння</t>
        </is>
      </c>
    </row>
    <row r="2">
      <c r="A2" s="126" t="n"/>
      <c r="B2" s="119" t="inlineStr">
        <is>
          <t>Додаткові вихідні дані:</t>
        </is>
      </c>
    </row>
    <row r="3">
      <c r="A3" s="131" t="inlineStr">
        <is>
          <t>Місце прикладання сили:</t>
        </is>
      </c>
      <c r="D3" s="118" t="inlineStr">
        <is>
          <t>Зверху</t>
        </is>
      </c>
    </row>
    <row r="4">
      <c r="A4" s="131" t="inlineStr">
        <is>
          <t>Тип навантаження:</t>
        </is>
      </c>
      <c r="D4" s="118" t="inlineStr">
        <is>
          <t>Зосереджене</t>
        </is>
      </c>
    </row>
    <row r="5">
      <c r="C5" s="119" t="inlineStr">
        <is>
          <t>L_1=</t>
        </is>
      </c>
      <c r="D5" t="n">
        <v>0</v>
      </c>
      <c r="E5" s="33" t="inlineStr">
        <is>
          <t>м</t>
        </is>
      </c>
      <c r="F5" s="28">
        <f>INDEX(Вимірність!B:C,MATCH(E5,Вимірність!B:B,0),2)</f>
        <v/>
      </c>
      <c r="G5" s="131" t="inlineStr">
        <is>
          <t>Відстань від грані опори до розрахункового перерізу</t>
        </is>
      </c>
    </row>
    <row r="6">
      <c r="C6" s="4" t="inlineStr">
        <is>
          <t>a_v=</t>
        </is>
      </c>
      <c r="D6" t="n">
        <v>0.3</v>
      </c>
      <c r="E6" s="33" t="inlineStr">
        <is>
          <t>м</t>
        </is>
      </c>
      <c r="F6" s="28">
        <f>INDEX(Вимірність!B:C,MATCH(E6,Вимірність!B:B,0),2)</f>
        <v/>
      </c>
      <c r="G6">
        <f>IF(D6&lt;=H6,"&lt;=","&gt;")</f>
        <v/>
      </c>
      <c r="H6">
        <f>0.5*d/J6</f>
        <v/>
      </c>
      <c r="I6" s="111">
        <f>E6</f>
        <v/>
      </c>
      <c r="J6" s="28">
        <f>INDEX(Вимірність!B:C,MATCH(I6,Вимірність!B:B,0),2)</f>
        <v/>
      </c>
      <c r="K6" s="131" t="inlineStr">
        <is>
          <t>Відстань від грані опори до прикладання сили</t>
        </is>
      </c>
      <c r="P6" t="inlineStr">
        <is>
          <t>п. 4.6.2.6</t>
        </is>
      </c>
    </row>
    <row r="7">
      <c r="C7" s="133" t="inlineStr">
        <is>
          <t>a_v=</t>
        </is>
      </c>
      <c r="D7" s="135">
        <f>IF(D6&gt;H6,D6,H6)</f>
        <v/>
      </c>
      <c r="E7" s="135">
        <f>E6</f>
        <v/>
      </c>
      <c r="F7" s="28">
        <f>INDEX(Вимірність!B:C,MATCH(E7,Вимірність!B:B,0),2)</f>
        <v/>
      </c>
      <c r="G7" s="131" t="n"/>
    </row>
    <row r="8">
      <c r="A8" s="119" t="inlineStr">
        <is>
          <t>Умова 1. Місце розташування розрахункового перерізу (п. 4.6.1.4):</t>
        </is>
      </c>
      <c r="C8" s="135" t="n"/>
      <c r="D8" s="135" t="n"/>
      <c r="E8" s="135" t="n"/>
      <c r="F8" s="28" t="n"/>
      <c r="G8" s="131" t="n"/>
    </row>
    <row r="9">
      <c r="A9" s="119" t="n"/>
      <c r="C9" s="136">
        <f>IF(AND(L_1&lt;d,$D$4="Розподілене"),"Перевірки перерізу на цій відстані від опори не потрібно. Виберіть переріз на відстані що найменше "&amp;h&amp;" м і уточніть величину Q","Потрібен подальший розрахунок")</f>
        <v/>
      </c>
      <c r="D9" s="135" t="n"/>
      <c r="E9" s="135" t="n"/>
      <c r="F9" s="28" t="n"/>
      <c r="G9" s="131" t="n"/>
    </row>
    <row r="10">
      <c r="A10" s="119" t="n"/>
      <c r="C10" s="135" t="n"/>
      <c r="D10" s="135" t="n"/>
      <c r="E10" s="135" t="n"/>
      <c r="F10" s="28" t="n"/>
      <c r="G10" s="131" t="n"/>
    </row>
    <row r="11">
      <c r="B11" s="119" t="inlineStr">
        <is>
          <t>Збір даних:</t>
        </is>
      </c>
    </row>
    <row r="12">
      <c r="B12" t="inlineStr">
        <is>
          <t>Бетон</t>
        </is>
      </c>
    </row>
    <row r="13">
      <c r="C13" t="inlineStr">
        <is>
          <t>f_ck=</t>
        </is>
      </c>
      <c r="D13">
        <f>INDEX(Tabl_3.1_DBN,MATCH(LEFT(C13,LEN(C13)-1),Tabl_3.1_DBN_Names,0),MATCH(Con_Name,AR_Con_Name,0))/F13</f>
        <v/>
      </c>
      <c r="E13" s="111" t="inlineStr">
        <is>
          <t>м</t>
        </is>
      </c>
      <c r="F13" s="28">
        <f>INDEX(Вимірність!B:C,MATCH(E13,Вимірність!B:B,0),2)</f>
        <v/>
      </c>
      <c r="G13" t="inlineStr">
        <is>
          <t>Характеристичне значення міцності бетону на стиск</t>
        </is>
      </c>
    </row>
    <row r="15">
      <c r="B15" t="inlineStr">
        <is>
          <t>Арматура</t>
        </is>
      </c>
    </row>
    <row r="16">
      <c r="C16" t="inlineStr">
        <is>
          <t>A_sl=</t>
        </is>
      </c>
      <c r="D16" s="114">
        <f>A_s2/F16</f>
        <v/>
      </c>
      <c r="E16" s="111" t="inlineStr">
        <is>
          <t>м2</t>
        </is>
      </c>
      <c r="F16" s="28">
        <f>INDEX(Вимірність!B:C,MATCH(E16,Вимірність!B:B,0),2)</f>
        <v/>
      </c>
      <c r="G16" s="114" t="inlineStr">
        <is>
          <t>Площа розтянутої арматури ,яка заанкерена на відстань</t>
        </is>
      </c>
    </row>
    <row r="18">
      <c r="A18" t="inlineStr">
        <is>
          <t>із</t>
        </is>
      </c>
      <c r="B18" t="inlineStr">
        <is>
          <t>Переріз</t>
        </is>
      </c>
    </row>
    <row r="19">
      <c r="C19" t="inlineStr">
        <is>
          <t>b_w=</t>
        </is>
      </c>
      <c r="D19">
        <f>b/F19</f>
        <v/>
      </c>
      <c r="E19" s="111" t="inlineStr">
        <is>
          <t>м</t>
        </is>
      </c>
      <c r="F19" s="28">
        <f>INDEX(Вимірність!B:C,MATCH(E19,Вимірність!B:B,0),2)</f>
        <v/>
      </c>
      <c r="G19" t="inlineStr">
        <is>
          <t>Найменша ширина поперечного перерізу в розтянутій зоні</t>
        </is>
      </c>
    </row>
    <row r="20">
      <c r="C20" t="inlineStr">
        <is>
          <t>d=</t>
        </is>
      </c>
      <c r="D20">
        <f>Z_s2/F20</f>
        <v/>
      </c>
      <c r="E20" s="111" t="inlineStr">
        <is>
          <t>м</t>
        </is>
      </c>
      <c r="F20" s="28">
        <f>INDEX(Вимірність!B:C,MATCH(E20,Вимірність!B:B,0),2)</f>
        <v/>
      </c>
    </row>
    <row r="21">
      <c r="E21" s="111" t="n"/>
      <c r="F21" s="28" t="n"/>
    </row>
    <row r="22">
      <c r="B22" t="inlineStr">
        <is>
          <t>Зусилля в перерізі</t>
        </is>
      </c>
      <c r="E22" s="111" t="n"/>
      <c r="F22" s="28" t="n"/>
    </row>
    <row r="23">
      <c r="C23" t="inlineStr">
        <is>
          <t>N_ed=</t>
        </is>
      </c>
      <c r="D23" s="114">
        <f>N/F23</f>
        <v/>
      </c>
      <c r="E23" s="111" t="inlineStr">
        <is>
          <t>MH</t>
        </is>
      </c>
      <c r="F23" s="28">
        <f>INDEX(Вимірність!B:C,MATCH(E23,Вимірність!B:B,0),2)</f>
        <v/>
      </c>
    </row>
    <row r="25">
      <c r="B25" s="119" t="inlineStr">
        <is>
          <t>Розрахунок</t>
        </is>
      </c>
    </row>
    <row r="26">
      <c r="B26" s="119" t="n"/>
      <c r="C26" s="132" t="inlineStr">
        <is>
          <t>β=</t>
        </is>
      </c>
      <c r="D26">
        <f>IF(AND(a_v&lt;=2*d, a_v&gt;=0.5*d,$D$3="Зверху",$D$4="Зосереджене"), a_v/(2*h),1)</f>
        <v/>
      </c>
      <c r="G26" t="inlineStr">
        <is>
          <t>п. 4.6.2.6</t>
        </is>
      </c>
    </row>
    <row r="27">
      <c r="B27" s="119" t="n"/>
      <c r="C27" s="119" t="inlineStr">
        <is>
          <t>V_ed=</t>
        </is>
      </c>
      <c r="D27">
        <f>Q/F27</f>
        <v/>
      </c>
      <c r="E27" s="111" t="inlineStr">
        <is>
          <t>MH</t>
        </is>
      </c>
      <c r="F27" s="28">
        <f>INDEX(Вимірність!B:C,MATCH(E27,Вимірність!B:B,0),2)</f>
        <v/>
      </c>
      <c r="G27" t="inlineStr">
        <is>
          <t>Розрахункове значення поперечної сили в перерізі</t>
        </is>
      </c>
    </row>
    <row r="29">
      <c r="C29" s="130" t="inlineStr">
        <is>
          <t>k=</t>
        </is>
      </c>
      <c r="D29">
        <f>1+(200/(d*1000))^(1/2)</f>
        <v/>
      </c>
      <c r="G29">
        <f>IF(D29&lt;=H29,"&lt;=","&gt;")</f>
        <v/>
      </c>
      <c r="H29" s="129">
        <f>2</f>
        <v/>
      </c>
    </row>
    <row r="30">
      <c r="C30" s="4" t="inlineStr">
        <is>
          <t>k=</t>
        </is>
      </c>
      <c r="D30">
        <f>k</f>
        <v/>
      </c>
      <c r="G30" t="inlineStr">
        <is>
          <t>Коефіцієнт висоти перерізу</t>
        </is>
      </c>
    </row>
    <row r="32">
      <c r="C32" s="130" t="inlineStr">
        <is>
          <t>ρ_1=</t>
        </is>
      </c>
      <c r="D32">
        <f>A_sl/(b_w*d)</f>
        <v/>
      </c>
      <c r="G32">
        <f>IF(D32&lt;=H32,"&lt;=","&gt;")</f>
        <v/>
      </c>
      <c r="H32" t="n">
        <v>0.02</v>
      </c>
    </row>
    <row r="33">
      <c r="C33" s="4" t="inlineStr">
        <is>
          <t>ρ_1=</t>
        </is>
      </c>
      <c r="D33">
        <f>ρ_1</f>
        <v/>
      </c>
      <c r="G33" t="inlineStr">
        <is>
          <t>Коефіцієнт розтянутого армування</t>
        </is>
      </c>
    </row>
    <row r="35">
      <c r="C35" s="119" t="inlineStr">
        <is>
          <t>A_c=</t>
        </is>
      </c>
      <c r="D35">
        <f>b*h/F35</f>
        <v/>
      </c>
      <c r="E35" s="111" t="inlineStr">
        <is>
          <t>см2</t>
        </is>
      </c>
      <c r="F35" s="28">
        <f>INDEX(Вимірність!B:C,MATCH(E35,Вимірність!B:B,0),2)</f>
        <v/>
      </c>
      <c r="G35" t="inlineStr">
        <is>
          <t>Площа поперечного перерізу</t>
        </is>
      </c>
    </row>
    <row r="38">
      <c r="A38" t="inlineStr">
        <is>
          <t xml:space="preserve">Формула (4.38) </t>
        </is>
      </c>
      <c r="C38" s="119" t="inlineStr">
        <is>
          <t>σ_cp=</t>
        </is>
      </c>
      <c r="D38">
        <f>N_ed/A_c/F38</f>
        <v/>
      </c>
      <c r="E38" s="111" t="inlineStr">
        <is>
          <t>МПа</t>
        </is>
      </c>
      <c r="F38" s="28">
        <f>INDEX(Вимірність!B:C,MATCH(E38,Вимірність!B:B,0),2)</f>
        <v/>
      </c>
      <c r="G38" t="inlineStr">
        <is>
          <t>Напруження в бетоні від осьового навантаження</t>
        </is>
      </c>
    </row>
    <row r="40">
      <c r="C40" s="119" t="inlineStr">
        <is>
          <t>C_Rdc=</t>
        </is>
      </c>
      <c r="D40">
        <f>0.18/γ_с</f>
        <v/>
      </c>
    </row>
    <row r="41">
      <c r="C41" s="119" t="inlineStr">
        <is>
          <t>k_1=</t>
        </is>
      </c>
      <c r="D41" t="n">
        <v>0.15</v>
      </c>
    </row>
    <row r="42">
      <c r="C42" s="119" t="inlineStr">
        <is>
          <t>V_min=</t>
        </is>
      </c>
      <c r="D42">
        <f>0.035*k^(3/2)*f_ck^(0.5)/F42</f>
        <v/>
      </c>
      <c r="E42" s="111" t="inlineStr">
        <is>
          <t>MH</t>
        </is>
      </c>
      <c r="F42" s="114">
        <f>INDEX(Вимірність!B:C,MATCH(E42,Вимірність!B:B,0),2)</f>
        <v/>
      </c>
      <c r="G42" t="inlineStr">
        <is>
          <t xml:space="preserve">Формула (4.39) </t>
        </is>
      </c>
    </row>
    <row r="43">
      <c r="A43" t="inlineStr">
        <is>
          <t>Формули (4.36) та (4.37)</t>
        </is>
      </c>
    </row>
    <row r="44">
      <c r="C44" s="130" t="inlineStr">
        <is>
          <t>V_Rdc=</t>
        </is>
      </c>
      <c r="D44">
        <f>(C_Rdc*k*(100*ρ_1*f_ck)^(1/3)+k_1*σ_cp)*b_w*d/F44</f>
        <v/>
      </c>
      <c r="E44" s="111" t="inlineStr">
        <is>
          <t>MH</t>
        </is>
      </c>
      <c r="F44" s="28">
        <f>INDEX(Вимірність!B:C,MATCH(E44,Вимірність!B:B,0),2)</f>
        <v/>
      </c>
      <c r="G44">
        <f>IF(D44&lt;=H44,"&lt;=","&gt;")</f>
        <v/>
      </c>
      <c r="H44">
        <f>(V_min+k_1*σ_cp)*b_w*d/J44</f>
        <v/>
      </c>
      <c r="I44" s="111">
        <f>E44</f>
        <v/>
      </c>
      <c r="J44" s="28">
        <f>INDEX(Вимірність!B:C,MATCH(I44,Вимірність!B:B,0),2)</f>
        <v/>
      </c>
    </row>
    <row r="45">
      <c r="C45" s="4" t="inlineStr">
        <is>
          <t>V_Rdc=</t>
        </is>
      </c>
      <c r="D45">
        <f>IF(D44&lt;=H44,H44,D44)</f>
        <v/>
      </c>
      <c r="E45" s="111">
        <f>E44</f>
        <v/>
      </c>
      <c r="F45" s="28">
        <f>INDEX(Вимірність!B:C,MATCH(E45,Вимірність!B:B,0),2)</f>
        <v/>
      </c>
      <c r="G45" t="inlineStr">
        <is>
          <t>Розрахункова величина опору переізу без армування на зсув</t>
        </is>
      </c>
    </row>
    <row r="47">
      <c r="A47" s="119" t="inlineStr">
        <is>
          <t>Умова 2 міцності перерізу з паралельними поясами без армування на зсув (п. 4.6.1.2):</t>
        </is>
      </c>
    </row>
    <row r="48">
      <c r="A48" t="inlineStr">
        <is>
          <t xml:space="preserve"> </t>
        </is>
      </c>
      <c r="C48" s="119">
        <f>C45</f>
        <v/>
      </c>
      <c r="D48">
        <f>V_Rdc/F48</f>
        <v/>
      </c>
      <c r="E48" s="111" t="inlineStr">
        <is>
          <t>MH</t>
        </is>
      </c>
      <c r="F48" s="28">
        <f>INDEX(Вимірність!B:C,MATCH(E48,Вимірність!B:B,0),2)</f>
        <v/>
      </c>
      <c r="G48">
        <f>IF(D48&lt;=I48,"&lt;=","&gt;")</f>
        <v/>
      </c>
      <c r="H48" t="inlineStr">
        <is>
          <t>V_ed*β=</t>
        </is>
      </c>
      <c r="I48">
        <f>V_ed*β/K48</f>
        <v/>
      </c>
      <c r="J48" s="111">
        <f>E48</f>
        <v/>
      </c>
      <c r="K48" s="125">
        <f>INDEX(Вимірність!B:C,MATCH(J48,Вимірність!B:B,0),2)</f>
        <v/>
      </c>
      <c r="L48" s="119">
        <f>IF(G48="&gt;","Умова виконується. Коефіцієнт використання К= "&amp;ROUND(I48/D48*100,3)&amp;" %","Умова не виконується. Коефіцієнт використання К= "&amp;ROUND(I48/D48*100,3)&amp;" %""")</f>
        <v/>
      </c>
    </row>
    <row r="50">
      <c r="C50" s="132" t="inlineStr">
        <is>
          <t>ν=</t>
        </is>
      </c>
      <c r="D50">
        <f>0.6*(1-f_ck/250)</f>
        <v/>
      </c>
      <c r="G50" t="inlineStr">
        <is>
          <t>Коефіцієнт зниження міцності бетону з тріщинами при зсуві</t>
        </is>
      </c>
    </row>
    <row r="52">
      <c r="A52" s="119" t="inlineStr">
        <is>
          <t>Умова 3 міцності перерізу з паралельними поясами без армування на зсув (п. 4.6.1.7):</t>
        </is>
      </c>
    </row>
    <row r="53">
      <c r="C53" s="119" t="inlineStr">
        <is>
          <t>V_Rd=</t>
        </is>
      </c>
      <c r="D53">
        <f>0.5*b_w*d*ν*f_cd/F53</f>
        <v/>
      </c>
      <c r="E53" s="111" t="inlineStr">
        <is>
          <t>MH</t>
        </is>
      </c>
      <c r="F53" s="28">
        <f>INDEX(Вимірність!B:C,MATCH(E53,Вимірність!B:B,0),2)</f>
        <v/>
      </c>
      <c r="G53">
        <f>IF(D53&lt;=I53,"&lt;=","&gt;")</f>
        <v/>
      </c>
      <c r="H53" t="inlineStr">
        <is>
          <t>V_ed=</t>
        </is>
      </c>
      <c r="I53">
        <f>V_ed/K53</f>
        <v/>
      </c>
      <c r="J53" s="111">
        <f>E53</f>
        <v/>
      </c>
      <c r="K53" s="125">
        <f>INDEX(Вимірність!B:C,MATCH(J53,Вимірність!B:B,0),2)</f>
        <v/>
      </c>
      <c r="L53" s="119">
        <f>IF(G53="&gt;","Умова виконується. Коефіцієнт використання К= "&amp;ROUND(I53/D53*100,3)&amp;" %","Умова не виконується. Коефіцієнт використання К= "&amp;ROUND(I53/D53*100,3)&amp;" %""")</f>
        <v/>
      </c>
    </row>
    <row r="55">
      <c r="A55" s="119" t="inlineStr">
        <is>
          <t>Додаткові вимоги:</t>
        </is>
      </c>
    </row>
    <row r="56">
      <c r="C56" s="119">
        <f>IF(β=1,"Додаткові вимоги відсутні", "Необхідно забезпечити анкерування поздовжньої арматури на опорах (п. 4.6.2.6)")</f>
        <v/>
      </c>
    </row>
    <row r="58">
      <c r="A58" s="126" t="inlineStr">
        <is>
          <t>Елементи, що потребують поперечної арматури</t>
        </is>
      </c>
    </row>
    <row r="59">
      <c r="B59" s="119" t="inlineStr">
        <is>
          <t>Додаткові вихідні дані:</t>
        </is>
      </c>
    </row>
    <row r="60">
      <c r="C60" s="132" t="inlineStr">
        <is>
          <t>α=</t>
        </is>
      </c>
      <c r="D60" t="n">
        <v>90</v>
      </c>
      <c r="E60" s="143" t="inlineStr">
        <is>
          <t>°</t>
        </is>
      </c>
      <c r="G60" t="inlineStr">
        <is>
          <t>Кут поперечної арм.</t>
        </is>
      </c>
    </row>
    <row r="61">
      <c r="A61" s="160" t="n">
        <v>2</v>
      </c>
      <c r="B61" s="21" t="n">
        <v>12</v>
      </c>
      <c r="C61" s="119" t="inlineStr">
        <is>
          <t>A_sw=</t>
        </is>
      </c>
      <c r="D61" s="125">
        <f>INDEX(Tabl_Arm_Area,MATCH(B61,Arm_Dim_Names,0),1)*A61/100/100/F61</f>
        <v/>
      </c>
      <c r="E61" s="111" t="inlineStr">
        <is>
          <t>м2</t>
        </is>
      </c>
      <c r="F61" s="28">
        <f>INDEX(Вимірність!B:C,MATCH(E61,Вимірність!B:B,0),2)</f>
        <v/>
      </c>
      <c r="G61" t="inlineStr">
        <is>
          <t>Площа одного хомута</t>
        </is>
      </c>
    </row>
    <row r="62">
      <c r="C62" s="119" t="inlineStr">
        <is>
          <t>s=</t>
        </is>
      </c>
      <c r="D62" t="n">
        <v>200</v>
      </c>
      <c r="E62" s="33" t="inlineStr">
        <is>
          <t>мм</t>
        </is>
      </c>
      <c r="F62" s="28">
        <f>INDEX(Вимірність!B:C,MATCH(E62,Вимірність!B:B,0),2)</f>
        <v/>
      </c>
      <c r="G62" t="inlineStr">
        <is>
          <t>Крок поперечної арматури</t>
        </is>
      </c>
    </row>
    <row r="64">
      <c r="B64" s="119" t="inlineStr">
        <is>
          <t>Розрахунок:</t>
        </is>
      </c>
    </row>
    <row r="65">
      <c r="C65" s="119" t="inlineStr">
        <is>
          <t>σ_cp=</t>
        </is>
      </c>
      <c r="D65" s="144">
        <f>σ_cp/F65</f>
        <v/>
      </c>
      <c r="E65" s="111" t="inlineStr">
        <is>
          <t>МПа</t>
        </is>
      </c>
      <c r="F65" s="28">
        <f>INDEX(Вимірність!B:C,MATCH(E65,Вимірність!B:B,0),2)</f>
        <v/>
      </c>
      <c r="G65" t="inlineStr">
        <is>
          <t>Середнє напруження стиску в перерізі</t>
        </is>
      </c>
    </row>
    <row r="67">
      <c r="A67" t="inlineStr">
        <is>
          <t>ф. 4.48-4.50</t>
        </is>
      </c>
      <c r="C67" s="132" t="inlineStr">
        <is>
          <t>α_cw=</t>
        </is>
      </c>
      <c r="D67">
        <f>IF(σ_cp&lt;=0.25*f_cd,(1+σ_cp/f_cd),IF(σ_cp&lt;=0.5*f_cd,1.25,IF(σ_cp&lt;f_cd,2.5*(1-σ_cp/f_cd),"ПОМИЛКА σ_cp&gt;f_cd")))</f>
        <v/>
      </c>
      <c r="G67" t="inlineStr">
        <is>
          <t>КоефІцІєнт, що враховує рівень напруження в стиснутому поясу(для фермової аналогії розрахунку)</t>
        </is>
      </c>
    </row>
    <row r="69">
      <c r="A69" t="inlineStr">
        <is>
          <t>ф. 4.46-4.47</t>
        </is>
      </c>
      <c r="C69" s="144" t="inlineStr">
        <is>
          <t>z=</t>
        </is>
      </c>
      <c r="D69" s="114">
        <f>IF(N=0,0.9*d,(Z_s2-Z_s1))/F69</f>
        <v/>
      </c>
      <c r="E69" s="111" t="inlineStr">
        <is>
          <t>м</t>
        </is>
      </c>
      <c r="F69" s="28">
        <f>INDEX(Вимірність!B:C,MATCH(E69,Вимірність!B:B,0),2)</f>
        <v/>
      </c>
    </row>
    <row r="71">
      <c r="C71" s="143" t="inlineStr">
        <is>
          <t>ν_1=</t>
        </is>
      </c>
      <c r="D71">
        <f>IF(f_ck&lt;=60,0.6,IF(0.9-f_ck/200&gt;0.5,0.9-f_ck/200,0.5))</f>
        <v/>
      </c>
    </row>
    <row r="73">
      <c r="C73" s="143" t="inlineStr">
        <is>
          <t>cotθ_2,5=</t>
        </is>
      </c>
      <c r="D73" t="n">
        <v>2.5</v>
      </c>
    </row>
    <row r="75">
      <c r="C75" s="119" t="inlineStr">
        <is>
          <t>V_Rdmax_2.5=</t>
        </is>
      </c>
      <c r="D75">
        <f>(α_cw*b_w*z*ν_1*f_cd/((1/TAN(RADIANS(α))+cotθ_2.5))/(1+cotθ_2.5^2))/F75</f>
        <v/>
      </c>
      <c r="E75" s="111" t="inlineStr">
        <is>
          <t>м</t>
        </is>
      </c>
      <c r="F75" s="28">
        <f>INDEX(Вимірність!B:C,MATCH(E75,Вимірність!B:B,0),2)</f>
        <v/>
      </c>
    </row>
  </sheetData>
  <dataValidations count="4">
    <dataValidation sqref="E5:E10 E13 E16 E19:E20 E23 E27 E35 E38 E42 E44 E48 E53 E61:E62 E65 E69 E75" showDropDown="0" showInputMessage="1" showErrorMessage="1" allowBlank="1" type="list">
      <formula1>OFFSET(INDIRECT(ADDRESS(1+MATCH(INDEX(VarType,MATCH(C5,VarNames,0),1),AR_VarTypes,0),1,,,"Вимірність")),0,1,INDIRECT(ADDRESS(2+MATCH(INDEX(VarType,MATCH(C5,VarNames,0),1),AR_VarTypes,0),1,,,"Вимірність")),1)</formula1>
    </dataValidation>
    <dataValidation sqref="D3" showDropDown="0" showInputMessage="1" showErrorMessage="1" allowBlank="1" type="list">
      <formula1>"Зверху, Знизу"</formula1>
    </dataValidation>
    <dataValidation sqref="D4" showDropDown="0" showInputMessage="1" showErrorMessage="1" allowBlank="1" type="list">
      <formula1>"Зосереджене, Розподілене"</formula1>
    </dataValidation>
    <dataValidation sqref="B61" showDropDown="0" showInputMessage="1" showErrorMessage="1" allowBlank="1" type="list">
      <formula1>Arm_Dim_Names</formula1>
    </dataValidation>
  </dataValidations>
  <pageMargins left="0.7" right="0.7" top="0.75" bottom="0.75" header="0.3" footer="0.3"/>
  <pageSetup orientation="portrait" paperSize="9" horizontalDpi="200" verticalDpi="2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G25" sqref="G25"/>
    </sheetView>
  </sheetViews>
  <sheetFormatPr baseColWidth="8" defaultRowHeight="15"/>
  <sheetData>
    <row r="1">
      <c r="A1" s="4" t="inlineStr">
        <is>
          <t>Таблиця 3.4 – Міцністні  та деформаційні характеристики арматури</t>
        </is>
      </c>
      <c r="B1" s="130" t="n"/>
      <c r="C1" s="130" t="n"/>
      <c r="D1" s="130" t="n"/>
      <c r="E1" s="130" t="n"/>
      <c r="F1" s="130" t="n"/>
      <c r="G1" s="130" t="n"/>
      <c r="H1" s="130" t="n"/>
    </row>
    <row r="2">
      <c r="A2" s="130" t="inlineStr">
        <is>
          <t>Характеристика арматури</t>
        </is>
      </c>
      <c r="B2" s="130" t="n"/>
      <c r="C2" s="149" t="inlineStr">
        <is>
          <t>Клас арматури</t>
        </is>
      </c>
      <c r="D2" s="163" t="n"/>
      <c r="E2" s="163" t="n"/>
      <c r="F2" s="163" t="n"/>
      <c r="G2" s="163" t="n"/>
      <c r="H2" s="164" t="n"/>
    </row>
    <row r="3">
      <c r="A3" s="130" t="n"/>
      <c r="B3" s="130" t="n"/>
      <c r="C3" s="4" t="inlineStr">
        <is>
          <t>А240С</t>
        </is>
      </c>
      <c r="D3" s="4" t="inlineStr">
        <is>
          <t>Вр-I</t>
        </is>
      </c>
      <c r="E3" s="4" t="inlineStr">
        <is>
          <t>А400С</t>
        </is>
      </c>
      <c r="F3" s="4" t="inlineStr">
        <is>
          <t>А500С</t>
        </is>
      </c>
      <c r="G3" s="4" t="inlineStr">
        <is>
          <t>А500С</t>
        </is>
      </c>
      <c r="H3" s="4" t="inlineStr">
        <is>
          <t>В500</t>
        </is>
      </c>
    </row>
    <row r="4">
      <c r="A4" s="130" t="n"/>
      <c r="B4" s="130" t="n"/>
      <c r="C4" s="130" t="n"/>
      <c r="D4" s="130" t="n"/>
      <c r="E4" s="130" t="n"/>
      <c r="F4" s="130" t="inlineStr">
        <is>
          <t>Ø8-22</t>
        </is>
      </c>
      <c r="G4" s="130" t="inlineStr">
        <is>
          <t>Ø25-40</t>
        </is>
      </c>
      <c r="H4" s="130" t="n"/>
    </row>
    <row r="5">
      <c r="A5" s="6" t="inlineStr">
        <is>
          <t>f_yk</t>
        </is>
      </c>
      <c r="B5" s="130" t="inlineStr">
        <is>
          <t>(МПа)</t>
        </is>
      </c>
      <c r="C5" s="130" t="n">
        <v>240</v>
      </c>
      <c r="D5" s="130" t="n">
        <v>405</v>
      </c>
      <c r="E5" s="130" t="n">
        <v>400</v>
      </c>
      <c r="F5" s="130" t="n">
        <v>500</v>
      </c>
      <c r="G5" s="130" t="n">
        <v>500</v>
      </c>
      <c r="H5" s="130" t="n">
        <v>500</v>
      </c>
    </row>
    <row r="6">
      <c r="A6" s="6" t="inlineStr">
        <is>
          <t xml:space="preserve">f_ywd          </t>
        </is>
      </c>
      <c r="B6" s="130" t="inlineStr">
        <is>
          <t>(МПа)</t>
        </is>
      </c>
      <c r="C6" s="130" t="n">
        <v>170</v>
      </c>
      <c r="D6" s="130" t="n">
        <v>283</v>
      </c>
      <c r="E6" s="130" t="n">
        <v>285</v>
      </c>
      <c r="F6" s="130" t="n">
        <v>300</v>
      </c>
      <c r="G6" s="130" t="n">
        <v>300</v>
      </c>
      <c r="H6" s="130" t="n">
        <v>300</v>
      </c>
    </row>
    <row r="7">
      <c r="A7" s="6" t="inlineStr">
        <is>
          <t>E_s</t>
        </is>
      </c>
      <c r="B7" s="130" t="inlineStr">
        <is>
          <t>(МПа)</t>
        </is>
      </c>
      <c r="C7" s="130">
        <f>2.1*10^5</f>
        <v/>
      </c>
      <c r="D7" s="130">
        <f>2.1*10^5</f>
        <v/>
      </c>
      <c r="E7" s="130">
        <f>2.1*10^5</f>
        <v/>
      </c>
      <c r="F7" s="130">
        <f>2*10^5</f>
        <v/>
      </c>
      <c r="G7" s="130">
        <f>2*10^5</f>
        <v/>
      </c>
      <c r="H7" s="130">
        <f>1.9*10^5</f>
        <v/>
      </c>
    </row>
    <row r="8">
      <c r="A8" s="6" t="inlineStr">
        <is>
          <t>ε_ud</t>
        </is>
      </c>
      <c r="B8" s="130" t="n"/>
      <c r="C8" s="47" t="n">
        <v>0.025</v>
      </c>
      <c r="D8" s="47" t="n">
        <v>0.025</v>
      </c>
      <c r="E8" s="47" t="n">
        <v>0.025</v>
      </c>
      <c r="F8" s="47" t="n">
        <v>0.02</v>
      </c>
      <c r="G8" s="47" t="n">
        <v>0.02</v>
      </c>
      <c r="H8" s="47" t="n">
        <v>0.012</v>
      </c>
    </row>
    <row r="10">
      <c r="A10" s="119" t="inlineStr">
        <is>
          <t xml:space="preserve"> Таблиця 2,1 – Коефіцієнти надійності матеріалів для граничних станів  </t>
        </is>
      </c>
    </row>
    <row r="11">
      <c r="A11" s="130" t="n"/>
      <c r="B11" s="130" t="n"/>
      <c r="C11" s="4" t="inlineStr">
        <is>
          <t>А240С</t>
        </is>
      </c>
      <c r="D11" s="4" t="inlineStr">
        <is>
          <t>Вр-I</t>
        </is>
      </c>
      <c r="E11" s="4" t="inlineStr">
        <is>
          <t>А400С</t>
        </is>
      </c>
      <c r="F11" s="4" t="inlineStr">
        <is>
          <t>А500С</t>
        </is>
      </c>
      <c r="G11" s="4" t="inlineStr">
        <is>
          <t>А500С</t>
        </is>
      </c>
      <c r="H11" s="4" t="inlineStr">
        <is>
          <t>В500</t>
        </is>
      </c>
    </row>
    <row r="12">
      <c r="A12" s="6" t="inlineStr">
        <is>
          <t>γ_s</t>
        </is>
      </c>
      <c r="B12" s="130" t="n"/>
      <c r="C12" s="130" t="n">
        <v>1.05</v>
      </c>
      <c r="D12" s="130" t="n">
        <v>1.25</v>
      </c>
      <c r="E12" s="130" t="n">
        <v>1.1</v>
      </c>
      <c r="F12" s="130" t="n">
        <v>1.15</v>
      </c>
      <c r="G12" s="130" t="n">
        <v>1.2</v>
      </c>
      <c r="H12" s="130">
        <f>D12</f>
        <v/>
      </c>
    </row>
  </sheetData>
  <mergeCells count="1">
    <mergeCell ref="C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0"/>
  <sheetViews>
    <sheetView topLeftCell="A13" workbookViewId="0">
      <selection activeCell="A6" sqref="A6"/>
    </sheetView>
  </sheetViews>
  <sheetFormatPr baseColWidth="8" defaultRowHeight="15"/>
  <cols>
    <col width="14" customWidth="1" style="117" min="1" max="1"/>
    <col width="6.85546875" customWidth="1" style="117" min="2" max="2"/>
    <col width="27.85546875" customWidth="1" style="117" min="14" max="14"/>
  </cols>
  <sheetData>
    <row r="1">
      <c r="A1" s="149" t="inlineStr">
        <is>
          <t xml:space="preserve"> Клас міцності бетону  </t>
        </is>
      </c>
      <c r="B1" s="163" t="n"/>
      <c r="C1" s="163" t="n"/>
      <c r="D1" s="163" t="n"/>
      <c r="E1" s="163" t="n"/>
      <c r="F1" s="163" t="n"/>
      <c r="G1" s="163" t="n"/>
      <c r="H1" s="163" t="n"/>
      <c r="I1" s="163" t="n"/>
      <c r="J1" s="163" t="n"/>
      <c r="K1" s="163" t="n"/>
      <c r="L1" s="163" t="n"/>
      <c r="M1" s="164" t="n"/>
      <c r="N1" s="130" t="inlineStr">
        <is>
          <t xml:space="preserve"> Аналітична залежність / пояснення  </t>
        </is>
      </c>
    </row>
    <row r="2">
      <c r="A2" s="130" t="inlineStr">
        <is>
          <t xml:space="preserve">  </t>
        </is>
      </c>
      <c r="B2" s="130" t="n"/>
      <c r="C2" s="4" t="inlineStr">
        <is>
          <t xml:space="preserve"> C8/10  </t>
        </is>
      </c>
      <c r="D2" s="4" t="inlineStr">
        <is>
          <t xml:space="preserve"> C12/15  </t>
        </is>
      </c>
      <c r="E2" s="4" t="inlineStr">
        <is>
          <t xml:space="preserve"> C16/20  </t>
        </is>
      </c>
      <c r="F2" s="4" t="inlineStr">
        <is>
          <t xml:space="preserve"> C20/25  </t>
        </is>
      </c>
      <c r="G2" s="4" t="inlineStr">
        <is>
          <t xml:space="preserve"> C25/30  </t>
        </is>
      </c>
      <c r="H2" s="4" t="inlineStr">
        <is>
          <t xml:space="preserve"> C30/35  </t>
        </is>
      </c>
      <c r="I2" s="4" t="inlineStr">
        <is>
          <t xml:space="preserve"> C32/40  </t>
        </is>
      </c>
      <c r="J2" s="4" t="inlineStr">
        <is>
          <t xml:space="preserve"> C35/45  </t>
        </is>
      </c>
      <c r="K2" s="4" t="inlineStr">
        <is>
          <t xml:space="preserve"> C40/50  </t>
        </is>
      </c>
      <c r="L2" s="4" t="inlineStr">
        <is>
          <t xml:space="preserve"> C45/55  </t>
        </is>
      </c>
      <c r="M2" s="4" t="inlineStr">
        <is>
          <t xml:space="preserve"> C50/60  </t>
        </is>
      </c>
      <c r="N2" s="130" t="inlineStr">
        <is>
          <t xml:space="preserve"> </t>
        </is>
      </c>
    </row>
    <row r="3">
      <c r="A3" s="130" t="inlineStr">
        <is>
          <t xml:space="preserve"> fck, cube   </t>
        </is>
      </c>
      <c r="B3" s="130" t="inlineStr">
        <is>
          <t xml:space="preserve"> (МПа) </t>
        </is>
      </c>
      <c r="C3" s="5" t="n">
        <v>10</v>
      </c>
      <c r="D3" s="5" t="n">
        <v>15</v>
      </c>
      <c r="E3" s="5" t="n">
        <v>20</v>
      </c>
      <c r="F3" s="5" t="n">
        <v>25</v>
      </c>
      <c r="G3" s="5" t="n">
        <v>30</v>
      </c>
      <c r="H3" s="5" t="n">
        <v>35</v>
      </c>
      <c r="I3" s="5" t="n">
        <v>40</v>
      </c>
      <c r="J3" s="5" t="n">
        <v>45</v>
      </c>
      <c r="K3" s="5" t="n">
        <v>50</v>
      </c>
      <c r="L3" s="5" t="n">
        <v>55</v>
      </c>
      <c r="M3" s="5" t="n">
        <v>60</v>
      </c>
      <c r="N3" s="130" t="inlineStr">
        <is>
          <t xml:space="preserve">  </t>
        </is>
      </c>
      <c r="O3" t="inlineStr">
        <is>
          <t xml:space="preserve"> </t>
        </is>
      </c>
    </row>
    <row r="4">
      <c r="A4" s="130" t="inlineStr">
        <is>
          <t xml:space="preserve"> fcm, cube </t>
        </is>
      </c>
      <c r="B4" s="130" t="inlineStr">
        <is>
          <t xml:space="preserve"> (МПа) </t>
        </is>
      </c>
      <c r="C4" s="5" t="n">
        <v>13</v>
      </c>
      <c r="D4" s="5" t="n">
        <v>19</v>
      </c>
      <c r="E4" s="5" t="n">
        <v>25</v>
      </c>
      <c r="F4" s="5" t="n">
        <v>32</v>
      </c>
      <c r="G4" s="5" t="n">
        <v>38</v>
      </c>
      <c r="H4" s="5" t="n">
        <v>45</v>
      </c>
      <c r="I4" s="5" t="n">
        <v>51</v>
      </c>
      <c r="J4" s="5" t="n">
        <v>58</v>
      </c>
      <c r="K4" s="5" t="n">
        <v>64</v>
      </c>
      <c r="L4" s="5" t="n">
        <v>71</v>
      </c>
      <c r="M4" s="5" t="n">
        <v>77</v>
      </c>
      <c r="N4" s="130" t="inlineStr">
        <is>
          <t xml:space="preserve"> fcm, cube = fck, cube / (1 – 1,64Vc)*)  </t>
        </is>
      </c>
      <c r="O4" t="inlineStr">
        <is>
          <t xml:space="preserve"> </t>
        </is>
      </c>
    </row>
    <row r="5">
      <c r="A5" s="6" t="inlineStr">
        <is>
          <t>f_ck</t>
        </is>
      </c>
      <c r="B5" s="130" t="inlineStr">
        <is>
          <t xml:space="preserve"> (МПа) </t>
        </is>
      </c>
      <c r="C5" s="5" t="n">
        <v>7.5</v>
      </c>
      <c r="D5" s="5" t="n">
        <v>11</v>
      </c>
      <c r="E5" s="5" t="n">
        <v>15</v>
      </c>
      <c r="F5" s="5" t="n">
        <v>18.5</v>
      </c>
      <c r="G5" s="5" t="n">
        <v>22</v>
      </c>
      <c r="H5" s="5" t="n">
        <v>25.5</v>
      </c>
      <c r="I5" s="5" t="n">
        <v>29</v>
      </c>
      <c r="J5" s="5" t="n">
        <v>32</v>
      </c>
      <c r="K5" s="5" t="n">
        <v>36</v>
      </c>
      <c r="L5" s="5" t="n">
        <v>39.5</v>
      </c>
      <c r="M5" s="5" t="n">
        <v>43</v>
      </c>
      <c r="N5" s="130" t="inlineStr">
        <is>
          <t xml:space="preserve">  </t>
        </is>
      </c>
      <c r="O5" t="inlineStr">
        <is>
          <t xml:space="preserve"> </t>
        </is>
      </c>
    </row>
    <row r="6">
      <c r="A6" s="6" t="inlineStr">
        <is>
          <t>f_cd</t>
        </is>
      </c>
      <c r="B6" s="130" t="inlineStr">
        <is>
          <t xml:space="preserve"> (МПа) </t>
        </is>
      </c>
      <c r="C6" s="5" t="n">
        <v>6</v>
      </c>
      <c r="D6" s="5" t="n">
        <v>8.5</v>
      </c>
      <c r="E6" s="5" t="n">
        <v>11.5</v>
      </c>
      <c r="F6" s="5" t="n">
        <v>14.5</v>
      </c>
      <c r="G6" s="5" t="n">
        <v>17</v>
      </c>
      <c r="H6" s="5" t="n">
        <v>19.5</v>
      </c>
      <c r="I6" s="5" t="n">
        <v>22</v>
      </c>
      <c r="J6" s="5" t="n">
        <v>25</v>
      </c>
      <c r="K6" s="5" t="n">
        <v>27.5</v>
      </c>
      <c r="L6" s="5" t="n">
        <v>30</v>
      </c>
      <c r="M6" s="5" t="n">
        <v>33</v>
      </c>
      <c r="N6" s="130" t="inlineStr">
        <is>
          <t>fcd = fck / γc</t>
        </is>
      </c>
      <c r="P6" t="inlineStr">
        <is>
          <t xml:space="preserve"> </t>
        </is>
      </c>
    </row>
    <row r="7">
      <c r="A7" s="130" t="inlineStr">
        <is>
          <t xml:space="preserve"> fctm</t>
        </is>
      </c>
      <c r="B7" s="130" t="inlineStr">
        <is>
          <t xml:space="preserve"> (МПа) </t>
        </is>
      </c>
      <c r="C7" s="5" t="n">
        <v>1.2</v>
      </c>
      <c r="D7" s="5" t="n">
        <v>1.6</v>
      </c>
      <c r="E7" s="5" t="n">
        <v>1.9</v>
      </c>
      <c r="F7" s="5" t="n">
        <v>2.2</v>
      </c>
      <c r="G7" s="5" t="n">
        <v>2.6</v>
      </c>
      <c r="H7" s="5" t="n">
        <v>2.8</v>
      </c>
      <c r="I7" s="5" t="n">
        <v>3</v>
      </c>
      <c r="J7" s="5" t="n">
        <v>3.2</v>
      </c>
      <c r="K7" s="5" t="n">
        <v>3.5</v>
      </c>
      <c r="L7" s="5" t="n">
        <v>3.8</v>
      </c>
      <c r="M7" s="5" t="n">
        <v>4.1</v>
      </c>
      <c r="N7" s="130" t="inlineStr">
        <is>
          <t xml:space="preserve">  </t>
        </is>
      </c>
      <c r="O7" t="inlineStr">
        <is>
          <t xml:space="preserve"> </t>
        </is>
      </c>
    </row>
    <row r="8">
      <c r="A8" s="130" t="inlineStr">
        <is>
          <t xml:space="preserve"> fctk, 0,05</t>
        </is>
      </c>
      <c r="B8" s="130" t="inlineStr">
        <is>
          <t xml:space="preserve"> (МПа) </t>
        </is>
      </c>
      <c r="C8" s="5" t="n">
        <v>0.8</v>
      </c>
      <c r="D8" s="5" t="n">
        <v>1.1</v>
      </c>
      <c r="E8" s="5" t="n">
        <v>1.3</v>
      </c>
      <c r="F8" s="5" t="n">
        <v>1.5</v>
      </c>
      <c r="G8" s="5" t="n">
        <v>1.8</v>
      </c>
      <c r="H8" s="5" t="n">
        <v>2</v>
      </c>
      <c r="I8" s="5" t="n">
        <v>2.1</v>
      </c>
      <c r="J8" s="5" t="n">
        <v>2.2</v>
      </c>
      <c r="K8" s="5" t="n">
        <v>2.5</v>
      </c>
      <c r="L8" s="5" t="n">
        <v>2.7</v>
      </c>
      <c r="M8" s="5" t="n">
        <v>3</v>
      </c>
      <c r="N8" s="130" t="inlineStr">
        <is>
          <t xml:space="preserve"> fctk, 0,05 = 0,7 fctm 5 % вибірки  </t>
        </is>
      </c>
      <c r="O8" t="inlineStr">
        <is>
          <t xml:space="preserve"> </t>
        </is>
      </c>
    </row>
    <row r="9">
      <c r="A9" s="130" t="inlineStr">
        <is>
          <t xml:space="preserve"> fctk, 0,95 </t>
        </is>
      </c>
      <c r="B9" s="130" t="inlineStr">
        <is>
          <t xml:space="preserve"> (МПа) </t>
        </is>
      </c>
      <c r="C9" s="5" t="n">
        <v>1.6</v>
      </c>
      <c r="D9" s="5" t="n">
        <v>2</v>
      </c>
      <c r="E9" s="5" t="n">
        <v>2.5</v>
      </c>
      <c r="F9" s="5" t="n">
        <v>2.9</v>
      </c>
      <c r="G9" s="5" t="n">
        <v>3.4</v>
      </c>
      <c r="H9" s="5" t="n">
        <v>3.6</v>
      </c>
      <c r="I9" s="5" t="n">
        <v>3.9</v>
      </c>
      <c r="J9" s="5" t="n">
        <v>4.2</v>
      </c>
      <c r="K9" s="5" t="n">
        <v>4.6</v>
      </c>
      <c r="L9" s="5" t="n">
        <v>4.9</v>
      </c>
      <c r="M9" s="5" t="n">
        <v>5.3</v>
      </c>
      <c r="N9" s="130" t="inlineStr">
        <is>
          <t xml:space="preserve"> fctk, 0,95 = 1,3 fctm 95 % вибірки  </t>
        </is>
      </c>
      <c r="O9" t="inlineStr">
        <is>
          <t xml:space="preserve"> </t>
        </is>
      </c>
    </row>
    <row r="10">
      <c r="A10" s="130" t="inlineStr">
        <is>
          <t xml:space="preserve"> Есm (ГПа)  </t>
        </is>
      </c>
      <c r="B10" s="130" t="n"/>
      <c r="C10" s="5" t="n">
        <v>18</v>
      </c>
      <c r="D10" s="5" t="n">
        <v>23</v>
      </c>
      <c r="E10" s="5" t="n">
        <v>27</v>
      </c>
      <c r="F10" s="5" t="n">
        <v>30</v>
      </c>
      <c r="G10" s="5" t="n">
        <v>32.5</v>
      </c>
      <c r="H10" s="5" t="n">
        <v>34.5</v>
      </c>
      <c r="I10" s="5" t="n">
        <v>36</v>
      </c>
      <c r="J10" s="5" t="n">
        <v>37.5</v>
      </c>
      <c r="K10" s="5" t="n">
        <v>39</v>
      </c>
      <c r="L10" s="5" t="n">
        <v>39.5</v>
      </c>
      <c r="M10" s="5" t="n">
        <v>40</v>
      </c>
      <c r="N10" s="130" t="inlineStr">
        <is>
          <t xml:space="preserve">  </t>
        </is>
      </c>
      <c r="O10" t="inlineStr">
        <is>
          <t xml:space="preserve"> </t>
        </is>
      </c>
    </row>
    <row r="11">
      <c r="A11" s="130" t="inlineStr">
        <is>
          <t xml:space="preserve"> Еck (ГПа)  </t>
        </is>
      </c>
      <c r="B11" s="130" t="n"/>
      <c r="C11" s="5" t="n">
        <v>15</v>
      </c>
      <c r="D11" s="5" t="n">
        <v>20</v>
      </c>
      <c r="E11" s="5" t="n">
        <v>23</v>
      </c>
      <c r="F11" s="5" t="n">
        <v>26</v>
      </c>
      <c r="G11" s="5" t="n">
        <v>29</v>
      </c>
      <c r="H11" s="5" t="n">
        <v>31</v>
      </c>
      <c r="I11" s="5" t="n">
        <v>32</v>
      </c>
      <c r="J11" s="5" t="n">
        <v>34</v>
      </c>
      <c r="K11" s="5" t="n">
        <v>35</v>
      </c>
      <c r="L11" s="5" t="n">
        <v>36</v>
      </c>
      <c r="M11" s="5" t="n">
        <v>37</v>
      </c>
      <c r="N11" s="130" t="inlineStr">
        <is>
          <t xml:space="preserve">  </t>
        </is>
      </c>
      <c r="O11" t="inlineStr">
        <is>
          <t xml:space="preserve"> </t>
        </is>
      </c>
    </row>
    <row r="12">
      <c r="A12" s="130" t="inlineStr">
        <is>
          <t xml:space="preserve"> Еcd (ГПа)  </t>
        </is>
      </c>
      <c r="B12" s="130" t="n"/>
      <c r="C12" s="5" t="n">
        <v>12.6</v>
      </c>
      <c r="D12" s="5" t="n">
        <v>16.3</v>
      </c>
      <c r="E12" s="5" t="n">
        <v>20</v>
      </c>
      <c r="F12" s="5" t="n">
        <v>23</v>
      </c>
      <c r="G12" s="5" t="n">
        <v>25</v>
      </c>
      <c r="H12" s="5" t="n">
        <v>27</v>
      </c>
      <c r="I12" s="5" t="n">
        <v>28.5</v>
      </c>
      <c r="J12" s="5" t="n">
        <v>30.5</v>
      </c>
      <c r="K12" s="5" t="n">
        <v>32</v>
      </c>
      <c r="L12" s="5" t="n">
        <v>33</v>
      </c>
      <c r="M12" s="5" t="n">
        <v>34</v>
      </c>
      <c r="N12" s="130" t="inlineStr">
        <is>
          <t xml:space="preserve">  </t>
        </is>
      </c>
      <c r="O12" t="inlineStr">
        <is>
          <t xml:space="preserve"> </t>
        </is>
      </c>
    </row>
    <row r="13">
      <c r="A13" s="130" t="inlineStr">
        <is>
          <t xml:space="preserve">εc1, сk (0/00)  </t>
        </is>
      </c>
      <c r="B13" s="130" t="n"/>
      <c r="C13" s="5" t="n">
        <v>1.57</v>
      </c>
      <c r="D13" s="5" t="n">
        <v>1.61</v>
      </c>
      <c r="E13" s="5" t="n">
        <v>1.66</v>
      </c>
      <c r="F13" s="5" t="n">
        <v>1.71</v>
      </c>
      <c r="G13" s="5" t="n">
        <v>1.76</v>
      </c>
      <c r="H13" s="5" t="n">
        <v>1.81</v>
      </c>
      <c r="I13" s="5" t="n">
        <v>1.86</v>
      </c>
      <c r="J13" s="5" t="n">
        <v>1.9</v>
      </c>
      <c r="K13" s="5" t="n">
        <v>1.94</v>
      </c>
      <c r="L13" s="5" t="n">
        <v>1.98</v>
      </c>
      <c r="M13" s="5" t="n">
        <v>2.02</v>
      </c>
      <c r="N13" s="130" t="n"/>
      <c r="O13" t="inlineStr">
        <is>
          <t xml:space="preserve">  </t>
        </is>
      </c>
      <c r="P13" t="inlineStr">
        <is>
          <t xml:space="preserve"> </t>
        </is>
      </c>
    </row>
    <row r="14">
      <c r="A14" s="6" t="inlineStr">
        <is>
          <t>ε_(c1, cd)</t>
        </is>
      </c>
      <c r="B14" s="130" t="inlineStr">
        <is>
          <t xml:space="preserve"> (0/00)  </t>
        </is>
      </c>
      <c r="C14" s="5" t="n">
        <v>1.56</v>
      </c>
      <c r="D14" s="5" t="n">
        <v>1.58</v>
      </c>
      <c r="E14" s="5" t="n">
        <v>1.62</v>
      </c>
      <c r="F14" s="5" t="n">
        <v>1.65</v>
      </c>
      <c r="G14" s="5" t="n">
        <v>1.69</v>
      </c>
      <c r="H14" s="5" t="n">
        <v>1.72</v>
      </c>
      <c r="I14" s="5" t="n">
        <v>1.76</v>
      </c>
      <c r="J14" s="5" t="n">
        <v>1.8</v>
      </c>
      <c r="K14" s="5" t="n">
        <v>1.84</v>
      </c>
      <c r="L14" s="5" t="n">
        <v>1.87</v>
      </c>
      <c r="M14" s="5" t="n">
        <v>1.91</v>
      </c>
      <c r="N14" s="130" t="inlineStr">
        <is>
          <t xml:space="preserve">  </t>
        </is>
      </c>
      <c r="O14" t="inlineStr">
        <is>
          <t xml:space="preserve"> </t>
        </is>
      </c>
    </row>
    <row r="15">
      <c r="A15" s="130" t="inlineStr">
        <is>
          <t xml:space="preserve">εcu1, сk (0/00) </t>
        </is>
      </c>
      <c r="B15" s="130" t="n"/>
      <c r="C15" s="5" t="n">
        <v>4.5</v>
      </c>
      <c r="D15" s="5" t="n">
        <v>4.4</v>
      </c>
      <c r="E15" s="5" t="n">
        <v>4.15</v>
      </c>
      <c r="F15" s="5" t="n">
        <v>3.85</v>
      </c>
      <c r="G15" s="5" t="n">
        <v>3.55</v>
      </c>
      <c r="H15" s="5" t="n">
        <v>3.25</v>
      </c>
      <c r="I15" s="5" t="n">
        <v>3</v>
      </c>
      <c r="J15" s="5" t="n">
        <v>2.83</v>
      </c>
      <c r="K15" s="5" t="n">
        <v>2.63</v>
      </c>
      <c r="L15" s="5" t="n">
        <v>2.5</v>
      </c>
      <c r="M15" s="5" t="n">
        <v>2.4</v>
      </c>
      <c r="N15" s="130" t="inlineStr">
        <is>
          <t xml:space="preserve">  </t>
        </is>
      </c>
      <c r="O15" t="inlineStr">
        <is>
          <t xml:space="preserve"> </t>
        </is>
      </c>
    </row>
    <row r="16">
      <c r="A16" s="6" t="inlineStr">
        <is>
          <t>ε_(cu1, cd)</t>
        </is>
      </c>
      <c r="B16" s="130" t="inlineStr">
        <is>
          <t>(0/00)</t>
        </is>
      </c>
      <c r="C16" s="5" t="n">
        <v>3.75</v>
      </c>
      <c r="D16" s="5" t="n">
        <v>3.7</v>
      </c>
      <c r="E16" s="5" t="n">
        <v>3.59</v>
      </c>
      <c r="F16" s="5" t="n">
        <v>3.44</v>
      </c>
      <c r="G16" s="5" t="n">
        <v>3.28</v>
      </c>
      <c r="H16" s="5" t="n">
        <v>3.1</v>
      </c>
      <c r="I16" s="5" t="n">
        <v>2.93</v>
      </c>
      <c r="J16" s="5" t="n">
        <v>2.72</v>
      </c>
      <c r="K16" s="5" t="n">
        <v>2.57</v>
      </c>
      <c r="L16" s="5" t="n">
        <v>2.43</v>
      </c>
      <c r="M16" s="5" t="n">
        <v>2.29</v>
      </c>
      <c r="N16" s="130" t="inlineStr">
        <is>
          <t xml:space="preserve">  </t>
        </is>
      </c>
      <c r="O16" t="inlineStr">
        <is>
          <t xml:space="preserve"> </t>
        </is>
      </c>
    </row>
    <row r="17">
      <c r="A17" s="130" t="inlineStr">
        <is>
          <t xml:space="preserve">εc3, сk (0/00)  </t>
        </is>
      </c>
      <c r="B17" s="130" t="n"/>
      <c r="C17" s="5" t="n">
        <v>0.5</v>
      </c>
      <c r="D17" s="5" t="n">
        <v>0.55</v>
      </c>
      <c r="E17" s="5" t="n">
        <v>0.65</v>
      </c>
      <c r="F17" s="5" t="n">
        <v>0.71</v>
      </c>
      <c r="G17" s="5" t="n">
        <v>0.76</v>
      </c>
      <c r="H17" s="5" t="n">
        <v>0.82</v>
      </c>
      <c r="I17" s="5" t="n">
        <v>0.91</v>
      </c>
      <c r="J17" s="5" t="n">
        <v>0.9399999999999999</v>
      </c>
      <c r="K17" s="5" t="n">
        <v>1.03</v>
      </c>
      <c r="L17" s="5" t="n">
        <v>1.1</v>
      </c>
      <c r="M17" s="5" t="n">
        <v>1.16</v>
      </c>
      <c r="N17" s="130" t="inlineStr">
        <is>
          <t xml:space="preserve">с3, ck = fck, prism / Eck </t>
        </is>
      </c>
      <c r="Q17" t="inlineStr">
        <is>
          <t xml:space="preserve"> </t>
        </is>
      </c>
    </row>
    <row r="18">
      <c r="A18" s="130" t="inlineStr">
        <is>
          <t xml:space="preserve">εc3, сd (0/00) </t>
        </is>
      </c>
      <c r="B18" s="130" t="n"/>
      <c r="C18" s="5" t="n">
        <v>0.48</v>
      </c>
      <c r="D18" s="5" t="n">
        <v>0.52</v>
      </c>
      <c r="E18" s="5" t="n">
        <v>0.58</v>
      </c>
      <c r="F18" s="5" t="n">
        <v>0.63</v>
      </c>
      <c r="G18" s="5" t="n">
        <v>0.68</v>
      </c>
      <c r="H18" s="5" t="n">
        <v>0.72</v>
      </c>
      <c r="I18" s="5" t="n">
        <v>0.77</v>
      </c>
      <c r="J18" s="5" t="n">
        <v>0.83</v>
      </c>
      <c r="K18" s="5" t="n">
        <v>0.86</v>
      </c>
      <c r="L18" s="5" t="n">
        <v>0.91</v>
      </c>
      <c r="M18" s="5" t="n">
        <v>0.97</v>
      </c>
      <c r="N18" s="130" t="inlineStr">
        <is>
          <t xml:space="preserve">с3, cd = fcd / Ecd </t>
        </is>
      </c>
      <c r="Q18" t="inlineStr">
        <is>
          <t xml:space="preserve"> </t>
        </is>
      </c>
    </row>
    <row r="19">
      <c r="A19" s="130" t="inlineStr">
        <is>
          <t xml:space="preserve">εcu3, сk (0/00)  </t>
        </is>
      </c>
      <c r="B19" s="130" t="n"/>
      <c r="C19" s="5" t="n">
        <v>4.05</v>
      </c>
      <c r="D19" s="5" t="n">
        <v>3.96</v>
      </c>
      <c r="E19" s="5" t="n">
        <v>3.73</v>
      </c>
      <c r="F19" s="5" t="n">
        <v>3.46</v>
      </c>
      <c r="G19" s="5" t="n">
        <v>3.2</v>
      </c>
      <c r="H19" s="5" t="n">
        <v>2.93</v>
      </c>
      <c r="I19" s="5" t="n">
        <v>2.7</v>
      </c>
      <c r="J19" s="5" t="n">
        <v>2.55</v>
      </c>
      <c r="K19" s="5" t="n">
        <v>2.37</v>
      </c>
      <c r="L19" s="5" t="n">
        <v>2.25</v>
      </c>
      <c r="M19" s="5" t="n">
        <v>2.16</v>
      </c>
      <c r="N19" s="130" t="inlineStr">
        <is>
          <t>εcu3, ck = 0,9 εcu1, ck</t>
        </is>
      </c>
    </row>
    <row r="20">
      <c r="A20" s="130" t="inlineStr">
        <is>
          <t xml:space="preserve">εcu3, сd (0/00)  </t>
        </is>
      </c>
      <c r="B20" s="130" t="n"/>
      <c r="C20" s="5" t="n">
        <v>3.38</v>
      </c>
      <c r="D20" s="5" t="n">
        <v>3.33</v>
      </c>
      <c r="E20" s="5" t="n">
        <v>3.23</v>
      </c>
      <c r="F20" s="5" t="n">
        <v>3.1</v>
      </c>
      <c r="G20" s="5" t="n">
        <v>3</v>
      </c>
      <c r="H20" s="5" t="n">
        <v>2.8</v>
      </c>
      <c r="I20" s="5" t="n">
        <v>2.64</v>
      </c>
      <c r="J20" s="5" t="n">
        <v>2.45</v>
      </c>
      <c r="K20" s="5" t="n">
        <v>2.31</v>
      </c>
      <c r="L20" s="5" t="n">
        <v>2.19</v>
      </c>
      <c r="M20" s="5" t="n">
        <v>2.06</v>
      </c>
      <c r="N20" s="130" t="inlineStr">
        <is>
          <t>εcu3, cd = 0,9 εcu1, cd</t>
        </is>
      </c>
    </row>
    <row r="21">
      <c r="A21" s="130" t="inlineStr">
        <is>
          <t xml:space="preserve"> *) – величини fcm cube в таблиці наведені виходячи зі значення коефіцієнта варіації Vc, який дорівнює 13,5 %.  </t>
        </is>
      </c>
      <c r="B21" s="130" t="n"/>
      <c r="C21" s="130" t="inlineStr">
        <is>
          <t xml:space="preserve"> </t>
        </is>
      </c>
      <c r="D21" s="130" t="n"/>
      <c r="E21" s="130" t="n"/>
      <c r="F21" s="130" t="n"/>
      <c r="G21" s="130" t="n"/>
      <c r="H21" s="130" t="n"/>
      <c r="I21" s="130" t="n"/>
      <c r="J21" s="130" t="n"/>
      <c r="K21" s="130" t="n"/>
      <c r="L21" s="130" t="n"/>
      <c r="M21" s="130" t="n"/>
      <c r="N21" s="130" t="n"/>
    </row>
    <row r="23">
      <c r="A23" s="4" t="inlineStr">
        <is>
          <t xml:space="preserve"> Таблиця Д.1 – Коефіцієнти ak для розрахунків за першою групою граничних станів </t>
        </is>
      </c>
      <c r="B23" s="130" t="n"/>
      <c r="C23" s="130" t="n"/>
      <c r="D23" s="130" t="n"/>
      <c r="E23" s="130" t="n"/>
      <c r="F23" s="130" t="n"/>
      <c r="G23" s="130" t="n"/>
      <c r="H23" s="130" t="n"/>
      <c r="I23" s="130" t="n"/>
      <c r="J23" s="130" t="n"/>
      <c r="K23" s="130" t="n"/>
      <c r="L23" s="130" t="n"/>
      <c r="M23" s="130" t="n"/>
    </row>
    <row r="24">
      <c r="A24" s="130" t="inlineStr">
        <is>
          <t xml:space="preserve"> Коефі-цієнт  </t>
        </is>
      </c>
      <c r="B24" s="130" t="n"/>
      <c r="C24" s="149" t="inlineStr">
        <is>
          <t xml:space="preserve"> Клас бетону на стиск  </t>
        </is>
      </c>
      <c r="D24" s="163" t="n"/>
      <c r="E24" s="163" t="n"/>
      <c r="F24" s="163" t="n"/>
      <c r="G24" s="163" t="n"/>
      <c r="H24" s="163" t="n"/>
      <c r="I24" s="163" t="n"/>
      <c r="J24" s="163" t="n"/>
      <c r="K24" s="163" t="n"/>
      <c r="L24" s="163" t="n"/>
      <c r="M24" s="164" t="n"/>
    </row>
    <row r="25">
      <c r="A25" s="130" t="n"/>
      <c r="B25" s="130" t="n"/>
      <c r="C25" s="4" t="inlineStr">
        <is>
          <t xml:space="preserve"> С 8/10  </t>
        </is>
      </c>
      <c r="D25" s="4" t="inlineStr">
        <is>
          <t xml:space="preserve"> С 12/15  </t>
        </is>
      </c>
      <c r="E25" s="4" t="inlineStr">
        <is>
          <t xml:space="preserve"> С 16/20  </t>
        </is>
      </c>
      <c r="F25" s="4" t="inlineStr">
        <is>
          <t xml:space="preserve"> С 20/25  </t>
        </is>
      </c>
      <c r="G25" s="4" t="inlineStr">
        <is>
          <t xml:space="preserve"> С 25/30  </t>
        </is>
      </c>
      <c r="H25" s="4" t="inlineStr">
        <is>
          <t xml:space="preserve"> С 30/35  </t>
        </is>
      </c>
      <c r="I25" s="4" t="inlineStr">
        <is>
          <t xml:space="preserve"> С 32/40  </t>
        </is>
      </c>
      <c r="J25" s="4" t="inlineStr">
        <is>
          <t xml:space="preserve"> С 35/45  </t>
        </is>
      </c>
      <c r="K25" s="4" t="inlineStr">
        <is>
          <t xml:space="preserve"> С 40/50  </t>
        </is>
      </c>
      <c r="L25" s="4" t="inlineStr">
        <is>
          <t xml:space="preserve"> С 45/55  </t>
        </is>
      </c>
      <c r="M25" s="4" t="inlineStr">
        <is>
          <t xml:space="preserve"> С 50/60  </t>
        </is>
      </c>
    </row>
    <row r="26">
      <c r="A26" s="6" t="inlineStr">
        <is>
          <t>a_1</t>
        </is>
      </c>
      <c r="B26" s="130" t="n"/>
      <c r="C26" s="130" t="n">
        <v>3.6082</v>
      </c>
      <c r="D26" s="130" t="n">
        <v>3.3358</v>
      </c>
      <c r="E26" s="130" t="n">
        <v>3.0798</v>
      </c>
      <c r="F26" s="130" t="n">
        <v>2.8785</v>
      </c>
      <c r="G26" s="130" t="n">
        <v>2.7404</v>
      </c>
      <c r="H26" s="130" t="n">
        <v>2.6219</v>
      </c>
      <c r="I26" s="130" t="n">
        <v>2.51816</v>
      </c>
      <c r="J26" s="130" t="n">
        <v>2.40816</v>
      </c>
      <c r="K26" s="130" t="n">
        <v>2.32566</v>
      </c>
      <c r="L26" s="130" t="n">
        <v>2.24964</v>
      </c>
      <c r="M26" s="130" t="n">
        <v>2.1653</v>
      </c>
    </row>
    <row r="27">
      <c r="A27" s="6" t="inlineStr">
        <is>
          <t>a_2</t>
        </is>
      </c>
      <c r="B27" s="130" t="n"/>
      <c r="C27" s="130" t="n">
        <v>-5.1559</v>
      </c>
      <c r="D27" s="130" t="n">
        <v>-4.4171</v>
      </c>
      <c r="E27" s="130" t="n">
        <v>-3.7184</v>
      </c>
      <c r="F27" s="130" t="n">
        <v>-3.1586</v>
      </c>
      <c r="G27" s="130" t="n">
        <v>-2.7649</v>
      </c>
      <c r="H27" s="130" t="n">
        <v>-2.425</v>
      </c>
      <c r="I27" s="130" t="n">
        <v>-2.14804</v>
      </c>
      <c r="J27" s="130" t="n">
        <v>-1.9689</v>
      </c>
      <c r="K27" s="130" t="n">
        <v>-2.1144</v>
      </c>
      <c r="L27" s="130" t="n">
        <v>-2.2642</v>
      </c>
      <c r="M27" s="130" t="n">
        <v>-2.2379</v>
      </c>
    </row>
    <row r="28">
      <c r="A28" s="6" t="inlineStr">
        <is>
          <t>a_3</t>
        </is>
      </c>
      <c r="B28" s="130" t="n"/>
      <c r="C28" s="130" t="n">
        <v>3.6537</v>
      </c>
      <c r="D28" s="130" t="n">
        <v>2.9586</v>
      </c>
      <c r="E28" s="130" t="n">
        <v>2.2946</v>
      </c>
      <c r="F28" s="130" t="n">
        <v>1.7454</v>
      </c>
      <c r="G28" s="130" t="n">
        <v>1.3416</v>
      </c>
      <c r="H28" s="130" t="n">
        <v>0.98327</v>
      </c>
      <c r="I28" s="130" t="n">
        <v>0.71003</v>
      </c>
      <c r="J28" s="130" t="n">
        <v>0.6885</v>
      </c>
      <c r="K28" s="130" t="n">
        <v>1.3717</v>
      </c>
      <c r="L28" s="130" t="n">
        <v>2.04693</v>
      </c>
      <c r="M28" s="130" t="n">
        <v>2.2202</v>
      </c>
    </row>
    <row r="29">
      <c r="A29" s="6" t="inlineStr">
        <is>
          <t>a_4</t>
        </is>
      </c>
      <c r="B29" s="130" t="n"/>
      <c r="C29" s="130" t="n">
        <v>-1.2723</v>
      </c>
      <c r="D29" s="130" t="n">
        <v>-1.0093</v>
      </c>
      <c r="E29" s="130" t="n">
        <v>-0.7533</v>
      </c>
      <c r="F29" s="130" t="n">
        <v>-0.52904</v>
      </c>
      <c r="G29" s="130" t="n">
        <v>-0.35004</v>
      </c>
      <c r="H29" s="130" t="n">
        <v>-0.17908</v>
      </c>
      <c r="I29" s="130">
        <f>-4.839 *10^(-2)</f>
        <v/>
      </c>
      <c r="J29" s="130" t="n">
        <v>-0.10286</v>
      </c>
      <c r="K29" s="130" t="n">
        <v>-0.70272</v>
      </c>
      <c r="L29" s="130" t="n">
        <v>-1.3</v>
      </c>
      <c r="M29" s="130" t="n">
        <v>-1.3876</v>
      </c>
    </row>
    <row r="30">
      <c r="A30" s="6" t="inlineStr">
        <is>
          <t>a_5</t>
        </is>
      </c>
      <c r="B30" s="130" t="n"/>
      <c r="C30" s="130" t="n">
        <v>0.1663</v>
      </c>
      <c r="D30" s="130" t="n">
        <v>0.1319</v>
      </c>
      <c r="E30" s="130">
        <f>9.727*10^(-2)</f>
        <v/>
      </c>
      <c r="F30" s="130">
        <f>6.374*10^(-2)</f>
        <v/>
      </c>
      <c r="G30" s="130">
        <f>3.295*10^(-2)</f>
        <v/>
      </c>
      <c r="H30" s="130">
        <f>-1.067*10^(-3)</f>
        <v/>
      </c>
      <c r="I30" s="130">
        <f>-3.169*10^(-2)</f>
        <v/>
      </c>
      <c r="J30" s="130">
        <f>-2.488*10^(-2)</f>
        <v/>
      </c>
      <c r="K30" s="130" t="n">
        <v>0.11981</v>
      </c>
      <c r="L30" s="130" t="n">
        <v>0.2675</v>
      </c>
      <c r="M30" s="130" t="n">
        <v>0.4008</v>
      </c>
    </row>
  </sheetData>
  <mergeCells count="2">
    <mergeCell ref="C24:M24"/>
    <mergeCell ref="A1:M1"/>
  </mergeCell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L42" sqref="L42"/>
    </sheetView>
  </sheetViews>
  <sheetFormatPr baseColWidth="8" defaultRowHeight="15"/>
  <sheetData>
    <row r="1">
      <c r="A1" s="130" t="inlineStr">
        <is>
          <t>Діаметр</t>
        </is>
      </c>
      <c r="B1" s="130" t="inlineStr">
        <is>
          <t>Розрахункова площа см2</t>
        </is>
      </c>
    </row>
    <row r="2">
      <c r="A2" s="20" t="n">
        <v>3</v>
      </c>
      <c r="B2" s="130" t="n">
        <v>0.07099999999999999</v>
      </c>
    </row>
    <row r="3">
      <c r="A3" s="20" t="n">
        <v>4</v>
      </c>
      <c r="B3" s="130" t="n">
        <v>0.126</v>
      </c>
    </row>
    <row r="4">
      <c r="A4" s="20" t="n">
        <v>5</v>
      </c>
      <c r="B4" s="130" t="n">
        <v>0.196</v>
      </c>
    </row>
    <row r="5">
      <c r="A5" s="20" t="n">
        <v>6</v>
      </c>
      <c r="B5" s="130" t="n">
        <v>0.283</v>
      </c>
    </row>
    <row r="6">
      <c r="A6" s="20" t="n">
        <v>8</v>
      </c>
      <c r="B6" s="130" t="n">
        <v>0.503</v>
      </c>
    </row>
    <row r="7">
      <c r="A7" s="20" t="n">
        <v>10</v>
      </c>
      <c r="B7" s="130" t="n">
        <v>0.789</v>
      </c>
    </row>
    <row r="8">
      <c r="A8" s="20" t="n">
        <v>12</v>
      </c>
      <c r="B8" s="130" t="n">
        <v>1.131</v>
      </c>
    </row>
    <row r="9">
      <c r="A9" s="20" t="n">
        <v>14</v>
      </c>
      <c r="B9" s="130" t="n">
        <v>1.539</v>
      </c>
    </row>
    <row r="10">
      <c r="A10" s="20" t="n">
        <v>16</v>
      </c>
      <c r="B10" s="130" t="n">
        <v>2.011</v>
      </c>
    </row>
    <row r="11">
      <c r="A11" s="20" t="n">
        <v>18</v>
      </c>
      <c r="B11" s="130" t="n">
        <v>2.545</v>
      </c>
    </row>
    <row r="12">
      <c r="A12" s="20" t="n">
        <v>20</v>
      </c>
      <c r="B12" s="130" t="n">
        <v>3.142</v>
      </c>
    </row>
    <row r="13">
      <c r="A13" s="20" t="n">
        <v>22</v>
      </c>
      <c r="B13" s="130" t="n">
        <v>3.801</v>
      </c>
    </row>
    <row r="14">
      <c r="A14" s="20" t="n">
        <v>25</v>
      </c>
      <c r="B14" s="130" t="n">
        <v>4.909</v>
      </c>
    </row>
    <row r="15">
      <c r="A15" s="20" t="n">
        <v>28</v>
      </c>
      <c r="B15" s="130" t="n">
        <v>6.158</v>
      </c>
    </row>
    <row r="16">
      <c r="A16" s="20" t="n">
        <v>32</v>
      </c>
      <c r="B16" s="130" t="n">
        <v>8.042</v>
      </c>
    </row>
    <row r="17">
      <c r="A17" s="20" t="n">
        <v>36</v>
      </c>
      <c r="B17" s="130" t="n">
        <v>10.18</v>
      </c>
    </row>
    <row r="18">
      <c r="A18" s="20" t="n">
        <v>40</v>
      </c>
      <c r="B18" s="130" t="n">
        <v>12.56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2920"/>
  <sheetViews>
    <sheetView topLeftCell="AA1" zoomScaleNormal="100" workbookViewId="0">
      <pane ySplit="2" topLeftCell="A6" activePane="bottomLeft" state="frozen"/>
      <selection pane="bottomLeft" activeCell="AS77" sqref="AS77"/>
    </sheetView>
  </sheetViews>
  <sheetFormatPr baseColWidth="8" defaultRowHeight="15"/>
  <cols>
    <col width="5.85546875" customWidth="1" style="117" min="1" max="1"/>
    <col width="9" customWidth="1" style="117" min="2" max="2"/>
    <col width="10.5703125" customWidth="1" style="117" min="3" max="3"/>
    <col width="3.42578125" customWidth="1" style="114" min="4" max="4"/>
    <col width="11.28515625" customWidth="1" style="114" min="5" max="5"/>
    <col width="11.28515625" customWidth="1" style="125" min="6" max="6"/>
    <col width="11.28515625" customWidth="1" style="125" min="7" max="7"/>
    <col width="11.28515625" customWidth="1" style="114" min="8" max="8"/>
    <col width="10" customWidth="1" style="114" min="9" max="31"/>
    <col width="9.140625" customWidth="1" style="116" min="32" max="32"/>
    <col width="11" bestFit="1" customWidth="1" style="113" min="33" max="33"/>
    <col width="9.42578125" customWidth="1" style="111" min="34" max="34"/>
    <col width="9.42578125" customWidth="1" style="115" min="35" max="35"/>
    <col width="7.85546875" customWidth="1" style="116" min="36" max="36"/>
    <col width="7.85546875" customWidth="1" style="117" min="37" max="37"/>
    <col width="15.42578125" customWidth="1" style="126" min="38" max="38"/>
    <col width="8.85546875" customWidth="1" style="126" min="39" max="39"/>
    <col width="8.85546875" customWidth="1" style="115" min="40" max="40"/>
    <col width="12.85546875" customWidth="1" style="117" min="41" max="41"/>
    <col width="9" customWidth="1" style="119" min="42" max="42"/>
    <col width="9" customWidth="1" style="125" min="43" max="43"/>
    <col width="11.140625" bestFit="1" customWidth="1" style="117" min="44" max="44"/>
  </cols>
  <sheetData>
    <row r="1" ht="15.75" customHeight="1" s="117" thickBot="1">
      <c r="A1" s="73" t="inlineStr">
        <is>
          <t>Крок</t>
        </is>
      </c>
      <c r="B1" s="150" t="inlineStr">
        <is>
          <t>Підбір значення</t>
        </is>
      </c>
      <c r="C1" s="76" t="n"/>
      <c r="D1" s="121" t="n"/>
      <c r="E1" s="165" t="inlineStr">
        <is>
          <t>Новий крок</t>
        </is>
      </c>
      <c r="F1" s="76" t="n"/>
      <c r="G1" s="76" t="n"/>
      <c r="H1" s="69" t="n"/>
      <c r="I1" s="76" t="n"/>
      <c r="J1" s="76" t="n"/>
      <c r="K1" s="76" t="n"/>
      <c r="L1" s="76" t="n"/>
      <c r="M1" s="76" t="n"/>
      <c r="N1" s="76" t="n"/>
      <c r="O1" s="76" t="n"/>
      <c r="P1" s="76" t="n"/>
      <c r="Q1" s="76" t="n"/>
      <c r="R1" s="76" t="n"/>
      <c r="S1" s="76" t="n"/>
      <c r="T1" s="76" t="n"/>
      <c r="U1" s="166" t="inlineStr">
        <is>
          <t>Поліном для (4.1)</t>
        </is>
      </c>
      <c r="V1" s="76" t="n"/>
      <c r="W1" s="76" t="n"/>
      <c r="X1" s="76" t="n"/>
      <c r="Y1" s="69" t="n"/>
      <c r="Z1" s="166" t="inlineStr">
        <is>
          <t>Поліном для (4.2)</t>
        </is>
      </c>
      <c r="AA1" s="76" t="n"/>
      <c r="AB1" s="76" t="n"/>
      <c r="AC1" s="76" t="n"/>
      <c r="AD1" s="69" t="n"/>
      <c r="AE1" s="151" t="n"/>
      <c r="AF1" s="166" t="inlineStr">
        <is>
          <t>1-ша форма рівноваги</t>
        </is>
      </c>
      <c r="AG1" s="76" t="n"/>
      <c r="AH1" s="76" t="n"/>
      <c r="AI1" s="69" t="n"/>
      <c r="AJ1" s="166" t="inlineStr">
        <is>
          <t>2-а форма рівноваги</t>
        </is>
      </c>
      <c r="AK1" s="76" t="n"/>
      <c r="AL1" s="76" t="n"/>
      <c r="AM1" s="76" t="n"/>
      <c r="AN1" s="69" t="n"/>
      <c r="AO1" s="159" t="inlineStr">
        <is>
          <t>Зніна знаку без розвязку</t>
        </is>
      </c>
      <c r="AP1" s="167" t="inlineStr">
        <is>
          <t>Точка Знайдена</t>
        </is>
      </c>
      <c r="AQ1" s="125" t="inlineStr">
        <is>
          <t>Точність</t>
        </is>
      </c>
    </row>
    <row r="2" ht="15.75" customHeight="1" s="117" thickBot="1">
      <c r="A2" s="72" t="inlineStr">
        <is>
          <t>k=</t>
        </is>
      </c>
      <c r="B2" s="71" t="inlineStr">
        <is>
          <t>Δε_c1=</t>
        </is>
      </c>
      <c r="C2" s="53">
        <f>'Нормальний переріз'!C41</f>
        <v/>
      </c>
      <c r="D2" s="80" t="inlineStr">
        <is>
          <t>Форма рівноваги</t>
        </is>
      </c>
      <c r="E2" s="81" t="inlineStr">
        <is>
          <t>Δε_c2=</t>
        </is>
      </c>
      <c r="F2" s="122" t="n">
        <v>1</v>
      </c>
      <c r="G2" s="122" t="n">
        <v>2</v>
      </c>
      <c r="H2" s="82" t="inlineStr">
        <is>
          <t xml:space="preserve"> ε_c2=</t>
        </is>
      </c>
      <c r="I2" s="54" t="inlineStr">
        <is>
          <t>χ=</t>
        </is>
      </c>
      <c r="J2" s="51" t="inlineStr">
        <is>
          <t>γ=</t>
        </is>
      </c>
      <c r="K2" s="51" t="inlineStr">
        <is>
          <t>X_1=</t>
        </is>
      </c>
      <c r="L2" s="51" t="inlineStr">
        <is>
          <t>χ ̅=</t>
        </is>
      </c>
      <c r="M2" s="51" t="inlineStr">
        <is>
          <t>ε_s1=</t>
        </is>
      </c>
      <c r="N2" s="51" t="inlineStr">
        <is>
          <t>ε_s2=</t>
        </is>
      </c>
      <c r="O2" s="52" t="inlineStr">
        <is>
          <t>σ_s1=</t>
        </is>
      </c>
      <c r="P2" s="78" t="inlineStr">
        <is>
          <t>σ_s2=</t>
        </is>
      </c>
      <c r="Q2" s="64" t="inlineStr">
        <is>
          <t>F_s1=</t>
        </is>
      </c>
      <c r="R2" s="66" t="inlineStr">
        <is>
          <t>F_s2=</t>
        </is>
      </c>
      <c r="S2" s="17" t="inlineStr">
        <is>
          <t>Fsi(X1-Zsi)</t>
        </is>
      </c>
      <c r="T2" s="17" t="inlineStr">
        <is>
          <t>Fsi(X1-Zsi)</t>
        </is>
      </c>
      <c r="U2" s="75" t="n">
        <v>1</v>
      </c>
      <c r="V2" s="76" t="n">
        <v>2</v>
      </c>
      <c r="W2" s="76" t="n">
        <v>3</v>
      </c>
      <c r="X2" s="76" t="n">
        <v>4</v>
      </c>
      <c r="Y2" s="69" t="n">
        <v>5</v>
      </c>
      <c r="Z2" s="75" t="n">
        <v>1</v>
      </c>
      <c r="AA2" s="76" t="n">
        <v>2</v>
      </c>
      <c r="AB2" s="76" t="n">
        <v>3</v>
      </c>
      <c r="AC2" s="76" t="n">
        <v>4</v>
      </c>
      <c r="AD2" s="76" t="n">
        <v>5</v>
      </c>
      <c r="AE2" s="77" t="inlineStr">
        <is>
          <t>(4,1) N=</t>
        </is>
      </c>
      <c r="AF2" s="83" t="inlineStr">
        <is>
          <t>M1= [МHм]</t>
        </is>
      </c>
      <c r="AG2" s="74" t="inlineStr">
        <is>
          <t>(4,2)</t>
        </is>
      </c>
      <c r="AH2" s="79" t="inlineStr">
        <is>
          <t>Функція змінила знак</t>
        </is>
      </c>
      <c r="AI2" s="9" t="inlineStr">
        <is>
          <t>Точка Знайдена</t>
        </is>
      </c>
      <c r="AJ2" s="75" t="inlineStr">
        <is>
          <t>N= [MH] (4.3)</t>
        </is>
      </c>
      <c r="AK2" s="76" t="inlineStr">
        <is>
          <t>M2= [МHм]</t>
        </is>
      </c>
      <c r="AL2" s="84" t="inlineStr">
        <is>
          <t>(4,4)</t>
        </is>
      </c>
      <c r="AM2" s="79" t="inlineStr">
        <is>
          <t>Функція змінила знак</t>
        </is>
      </c>
      <c r="AN2" s="69" t="inlineStr">
        <is>
          <t>Точка Знайдена</t>
        </is>
      </c>
      <c r="AO2" s="9" t="n"/>
      <c r="AP2" s="72" t="n"/>
      <c r="AQ2" s="125">
        <f>0.02*ε_cu1cd</f>
        <v/>
      </c>
    </row>
    <row r="3" customFormat="1" s="99">
      <c r="A3" s="99" t="n">
        <v>1</v>
      </c>
      <c r="B3" s="92">
        <f>IF(A3=1,0,IF(AP3,0.1*ε_cu1cd,0))</f>
        <v/>
      </c>
      <c r="C3" s="92">
        <f>IF(A3=1,0.1*ε_cu1cd,C2+B2)</f>
        <v/>
      </c>
      <c r="D3" s="106">
        <f>IF('Нормальний переріз'!$D$68&gt;0,1,2)</f>
        <v/>
      </c>
      <c r="E3" s="123">
        <f>IF(D3=1,F3,G3)</f>
        <v/>
      </c>
      <c r="F3" s="123">
        <f>0.11*ε_cu1cd</f>
        <v/>
      </c>
      <c r="G3" s="123">
        <f>-0.1*ε_cu1cd</f>
        <v/>
      </c>
      <c r="H3" s="106">
        <f>IF(A3=1,0,IF(AO2,H2-E2+E3,H2+E3))</f>
        <v/>
      </c>
      <c r="I3" s="168">
        <f>(C3-H3)/h</f>
        <v/>
      </c>
      <c r="J3" s="99">
        <f>C3/(ε_c1cd)</f>
        <v/>
      </c>
      <c r="K3" s="99">
        <f>C3/I3</f>
        <v/>
      </c>
      <c r="L3" s="92">
        <f>I3/(ε_c1cd)</f>
        <v/>
      </c>
      <c r="M3" s="99">
        <f>I3*(K3-Z_s1)</f>
        <v/>
      </c>
      <c r="N3" s="99">
        <f>I3*(K3-Z_s2)</f>
        <v/>
      </c>
      <c r="O3" s="99">
        <f>E_s*M3</f>
        <v/>
      </c>
      <c r="P3" s="99">
        <f>E_s*N3</f>
        <v/>
      </c>
      <c r="Q3" s="99">
        <f>O3*A_s1</f>
        <v/>
      </c>
      <c r="R3" s="99">
        <f>P3*A_s2</f>
        <v/>
      </c>
      <c r="S3" s="99">
        <f>Q3*($K3-Z_s1)</f>
        <v/>
      </c>
      <c r="T3" s="99">
        <f>R3*($K3-Z_s2)</f>
        <v/>
      </c>
      <c r="U3" s="99">
        <f>(INDIRECT("a_"&amp;U$2)/(U$2+1))*(($C3^(U$2+1)-$H3^(U$2+1))/(ε_c1cd^(U$2+1)))</f>
        <v/>
      </c>
      <c r="V3" s="99">
        <f>(INDIRECT("a_"&amp;V$2)/(V$2+1))*(($C3^(V$2+1)-$H3^(V$2+1))/(ε_c1cd^(V$2+1)))</f>
        <v/>
      </c>
      <c r="W3" s="99">
        <f>(INDIRECT("a_"&amp;W$2)/(W$2+1))*(($C3^(W$2+1)-$H3^(W$2+1))/(ε_c1cd^(W$2+1)))</f>
        <v/>
      </c>
      <c r="X3" s="99">
        <f>(INDIRECT("a_"&amp;X$2)/(X$2+1))*(($C3^(X$2+1)-$H3^(X$2+1))/(ε_c1cd^(X$2+1)))</f>
        <v/>
      </c>
      <c r="Y3" s="99">
        <f>(INDIRECT("a_"&amp;Y$2)/(Y$2+1))*(($C3^(Y$2+1)-$H3^(Y$2+1))/(ε_c1cd^(Y$2+1)))</f>
        <v/>
      </c>
      <c r="Z3" s="99">
        <f>(INDIRECT("a_"&amp;Z$2)/(Z$2+2))*(($C3^(Z$2+2)-$H3^(Z$2+2))/(ε_c1cd^(Z$2+2)))</f>
        <v/>
      </c>
      <c r="AA3" s="99">
        <f>(INDIRECT("a_"&amp;AA$2)/(AA$2+2))*(($C3^(AA$2+2)-$H3^(AA$2+2))/(ε_c1cd^(AA$2+2)))</f>
        <v/>
      </c>
      <c r="AB3" s="99">
        <f>(INDIRECT("a_"&amp;AB$2)/(AB$2+2))*(($C3^(AB$2+2)-$H3^(AB$2+2))/(ε_c1cd^(AB$2+2)))</f>
        <v/>
      </c>
      <c r="AC3" s="99">
        <f>(INDIRECT("a_"&amp;AC$2)/(AC$2+2))*(($C3^(AC$2+2)-$H3^(AC$2+2))/(ε_c1cd^(AC$2+2)))</f>
        <v/>
      </c>
      <c r="AD3" s="99">
        <f>(INDIRECT("a_"&amp;AD$2)/(AD$2+2))*(($C3^(AD$2+2)-$H3^(AD$2+2))/(ε_c1cd^(AD$2+2)))</f>
        <v/>
      </c>
      <c r="AE3" s="104">
        <f>(b*f_cd/L3)*SUM(U3:Y3)+SUM(Q3:R3)</f>
        <v/>
      </c>
      <c r="AF3" s="105">
        <f>AE3*(K3-y+e)</f>
        <v/>
      </c>
      <c r="AG3" s="106">
        <f>(b*f_cd/(L3^2))*SUM(Z3:AD3)+SUM(S3:T3)-AF3</f>
        <v/>
      </c>
      <c r="AH3" s="97">
        <f>AG3&lt;0</f>
        <v/>
      </c>
      <c r="AI3" s="98">
        <f>IF(A3=1,FALSE,(AND(AQ3,AH3,NOT(AI2))))</f>
        <v/>
      </c>
      <c r="AJ3" s="95">
        <f>(b*f_cd/L3)*(a_1/2*J3^2+a_2/3*J3^3+a_3/4*J3^4+a_4/5*J3^5+a_5/6*J3^6)+SUM(Q3:R3)</f>
        <v/>
      </c>
      <c r="AK3" s="99">
        <f>AJ3*(K3-y+e)</f>
        <v/>
      </c>
      <c r="AL3" s="100">
        <f>(b*f_cd/(L3^2))*(a_1/3*J3^3+a_2/4*J3^4+a_3/5*J3^5+a_4/6*J3^6+a_5/7*J3^7)+SUM(S3:T3)-AK3</f>
        <v/>
      </c>
      <c r="AM3" s="97">
        <f>AL3&gt;0</f>
        <v/>
      </c>
      <c r="AN3" s="98">
        <f>IF(A3=1,FALSE,(AND(AQ3,AM3,NOT(AN2))))</f>
        <v/>
      </c>
      <c r="AO3" s="99">
        <f>IF(D3=1,AND(AH3,NOT(AI3)),AND(AM3,NOT(AN3)))</f>
        <v/>
      </c>
      <c r="AP3" s="101">
        <f>IF(D3=1,AI3,AN3)</f>
        <v/>
      </c>
      <c r="AQ3" s="102">
        <f>ABS(E3)&lt;$AQ$2</f>
        <v/>
      </c>
      <c r="AS3" s="99">
        <f>IF(AP3,MAX(AS1:AS$3)+1,"")</f>
        <v/>
      </c>
    </row>
    <row r="4" s="117">
      <c r="A4" t="n">
        <v>2</v>
      </c>
      <c r="B4" s="131">
        <f>IF(A4=1,0,IF(AP4,0.1*ε_cu1cd,0))</f>
        <v/>
      </c>
      <c r="C4" s="131">
        <f>IF(A4=1,0.1*ε_cu1cd,C3+B3)</f>
        <v/>
      </c>
      <c r="D4" s="113">
        <f>IF('Нормальний переріз'!$D$68&gt;0,1,2)</f>
        <v/>
      </c>
      <c r="E4" s="144">
        <f>IF(D4=1,F4,G4)</f>
        <v/>
      </c>
      <c r="F4" s="124">
        <f>IF(AI3,0.11*ε_cu1cd,IF(AH3,F3*0.01,F3))</f>
        <v/>
      </c>
      <c r="G4" s="124">
        <f>IF(AP3,-0.1*ε_cu1cd,IF(AM3,G3*0.01,G3))</f>
        <v/>
      </c>
      <c r="H4" s="113">
        <f>IF(A4=1,E4,IF(AO3,H3-E3+E4,IF(AP3,0.8*H3,H3+E4)))</f>
        <v/>
      </c>
      <c r="I4" s="169">
        <f>(C4-H4)/h</f>
        <v/>
      </c>
      <c r="J4">
        <f>C4/(ε_c1cd)</f>
        <v/>
      </c>
      <c r="K4">
        <f>C4/I4</f>
        <v/>
      </c>
      <c r="L4" s="131">
        <f>I4/(ε_c1cd)</f>
        <v/>
      </c>
      <c r="M4">
        <f>I4*(K4-Z_s1)</f>
        <v/>
      </c>
      <c r="N4">
        <f>I4*(K4-Z_s2)</f>
        <v/>
      </c>
      <c r="O4">
        <f>E_s*M4</f>
        <v/>
      </c>
      <c r="P4">
        <f>E_s*N4</f>
        <v/>
      </c>
      <c r="Q4">
        <f>O4*A_s1</f>
        <v/>
      </c>
      <c r="R4">
        <f>P4*A_s2</f>
        <v/>
      </c>
      <c r="S4">
        <f>Q4*($K4-Z_s1)</f>
        <v/>
      </c>
      <c r="T4">
        <f>R4*($K4-Z_s2)</f>
        <v/>
      </c>
      <c r="U4">
        <f>(INDIRECT("a_"&amp;U$2)/(U$2+1))*(($C4^(U$2+1)-$H4^(U$2+1))/(ε_c1cd^(U$2+1)))</f>
        <v/>
      </c>
      <c r="V4">
        <f>(INDIRECT("a_"&amp;V$2)/(V$2+1))*(($C4^(V$2+1)-$H4^(V$2+1))/(ε_c1cd^(V$2+1)))</f>
        <v/>
      </c>
      <c r="W4">
        <f>(INDIRECT("a_"&amp;W$2)/(W$2+1))*(($C4^(W$2+1)-$H4^(W$2+1))/(ε_c1cd^(W$2+1)))</f>
        <v/>
      </c>
      <c r="X4">
        <f>(INDIRECT("a_"&amp;X$2)/(X$2+1))*(($C4^(X$2+1)-$H4^(X$2+1))/(ε_c1cd^(X$2+1)))</f>
        <v/>
      </c>
      <c r="Y4">
        <f>(INDIRECT("a_"&amp;Y$2)/(Y$2+1))*(($C4^(Y$2+1)-$H4^(Y$2+1))/(ε_c1cd^(Y$2+1)))</f>
        <v/>
      </c>
      <c r="Z4">
        <f>(INDIRECT("a_"&amp;Z$2)/(Z$2+2))*(($C4^(Z$2+2)-$H4^(Z$2+2))/(ε_c1cd^(Z$2+2)))</f>
        <v/>
      </c>
      <c r="AA4">
        <f>(INDIRECT("a_"&amp;AA$2)/(AA$2+2))*(($C4^(AA$2+2)-$H4^(AA$2+2))/(ε_c1cd^(AA$2+2)))</f>
        <v/>
      </c>
      <c r="AB4">
        <f>(INDIRECT("a_"&amp;AB$2)/(AB$2+2))*(($C4^(AB$2+2)-$H4^(AB$2+2))/(ε_c1cd^(AB$2+2)))</f>
        <v/>
      </c>
      <c r="AC4">
        <f>(INDIRECT("a_"&amp;AC$2)/(AC$2+2))*(($C4^(AC$2+2)-$H4^(AC$2+2))/(ε_c1cd^(AC$2+2)))</f>
        <v/>
      </c>
      <c r="AD4">
        <f>(INDIRECT("a_"&amp;AD$2)/(AD$2+2))*(($C4^(AD$2+2)-$H4^(AD$2+2))/(ε_c1cd^(AD$2+2)))</f>
        <v/>
      </c>
      <c r="AE4" s="111">
        <f>(b*f_cd/L4)*SUM(U4:Y4)+SUM(Q4:R4)</f>
        <v/>
      </c>
      <c r="AF4" s="112">
        <f>AE4*(K4-y+e)</f>
        <v/>
      </c>
      <c r="AG4" s="113">
        <f>(b*f_cd/(L4^2))*SUM(Z4:AD4)+SUM(S4:T4)-AF4</f>
        <v/>
      </c>
      <c r="AH4" s="114">
        <f>AG4&lt;0</f>
        <v/>
      </c>
      <c r="AI4" s="115">
        <f>IF(A4=1,FALSE,(AND(AQ4,AH4,NOT(AI3))))</f>
        <v/>
      </c>
      <c r="AJ4" s="116">
        <f>(b*f_cd/L4)*(a_1/2*J4^2+a_2/3*J4^3+a_3/4*J4^4+a_4/5*J4^5+a_5/6*J4^6)+SUM(Q4:R4)</f>
        <v/>
      </c>
      <c r="AK4">
        <f>AJ4*(K4-y+e)</f>
        <v/>
      </c>
      <c r="AL4" s="118">
        <f>(b*f_cd/(L4^2))*(a_1/3*J4^3+a_2/4*J4^4+a_3/5*J4^5+a_4/6*J4^6+a_5/7*J4^7)+SUM(S4:T4)-AK4</f>
        <v/>
      </c>
      <c r="AM4" s="114">
        <f>AL4&gt;0</f>
        <v/>
      </c>
      <c r="AN4" s="115">
        <f>IF(A4=1,FALSE,(AND(AQ4,AM4,NOT(AN3))))</f>
        <v/>
      </c>
      <c r="AO4">
        <f>IF(D4=1,AND(AH4,NOT(AI4)),AND(AM4,NOT(AN4)))</f>
        <v/>
      </c>
      <c r="AP4" s="119">
        <f>IF(D4=1,AI4,AN4)</f>
        <v/>
      </c>
      <c r="AQ4" s="125">
        <f>ABS(E4)&lt;$AQ$2</f>
        <v/>
      </c>
      <c r="AS4">
        <f>IF(AP4,MAX(AS2:AS$3)+1,"")</f>
        <v/>
      </c>
    </row>
    <row r="5" s="117">
      <c r="A5" t="n">
        <v>3</v>
      </c>
      <c r="B5" s="131">
        <f>IF(A5=1,0,IF(AP5,0.1*ε_cu1cd,0))</f>
        <v/>
      </c>
      <c r="C5" s="131">
        <f>IF(A5=1,0.1*ε_cu1cd,C4+B4)</f>
        <v/>
      </c>
      <c r="D5" s="113">
        <f>IF('Нормальний переріз'!$D$68&gt;0,1,2)</f>
        <v/>
      </c>
      <c r="E5" s="144">
        <f>IF(D5=1,F5,G5)</f>
        <v/>
      </c>
      <c r="F5" s="124">
        <f>IF(AI4,0.11*ε_cu1cd,IF(AH4,F4*0.01,F4))</f>
        <v/>
      </c>
      <c r="G5" s="124">
        <f>IF(AP4,-0.1*ε_cu1cd,IF(AM4,G4*0.01,G4))</f>
        <v/>
      </c>
      <c r="H5" s="113">
        <f>IF(A5=1,E5,IF(AO4,H4-E4+E5,IF(AP4,0.8*H4,H4+E5)))</f>
        <v/>
      </c>
      <c r="I5" s="169">
        <f>(C5-H5)/h</f>
        <v/>
      </c>
      <c r="J5">
        <f>C5/(ε_c1cd)</f>
        <v/>
      </c>
      <c r="K5">
        <f>C5/I5</f>
        <v/>
      </c>
      <c r="L5" s="131">
        <f>I5/(ε_c1cd)</f>
        <v/>
      </c>
      <c r="M5">
        <f>I5*(K5-Z_s1)</f>
        <v/>
      </c>
      <c r="N5">
        <f>I5*(K5-Z_s2)</f>
        <v/>
      </c>
      <c r="O5">
        <f>E_s*M5</f>
        <v/>
      </c>
      <c r="P5">
        <f>E_s*N5</f>
        <v/>
      </c>
      <c r="Q5">
        <f>O5*A_s1</f>
        <v/>
      </c>
      <c r="R5">
        <f>P5*A_s2</f>
        <v/>
      </c>
      <c r="S5">
        <f>Q5*($K5-Z_s1)</f>
        <v/>
      </c>
      <c r="T5">
        <f>R5*($K5-Z_s2)</f>
        <v/>
      </c>
      <c r="U5">
        <f>(INDIRECT("a_"&amp;U$2)/(U$2+1))*(($C5^(U$2+1)-$H5^(U$2+1))/(ε_c1cd^(U$2+1)))</f>
        <v/>
      </c>
      <c r="V5">
        <f>(INDIRECT("a_"&amp;V$2)/(V$2+1))*(($C5^(V$2+1)-$H5^(V$2+1))/(ε_c1cd^(V$2+1)))</f>
        <v/>
      </c>
      <c r="W5">
        <f>(INDIRECT("a_"&amp;W$2)/(W$2+1))*(($C5^(W$2+1)-$H5^(W$2+1))/(ε_c1cd^(W$2+1)))</f>
        <v/>
      </c>
      <c r="X5">
        <f>(INDIRECT("a_"&amp;X$2)/(X$2+1))*(($C5^(X$2+1)-$H5^(X$2+1))/(ε_c1cd^(X$2+1)))</f>
        <v/>
      </c>
      <c r="Y5">
        <f>(INDIRECT("a_"&amp;Y$2)/(Y$2+1))*(($C5^(Y$2+1)-$H5^(Y$2+1))/(ε_c1cd^(Y$2+1)))</f>
        <v/>
      </c>
      <c r="Z5">
        <f>(INDIRECT("a_"&amp;Z$2)/(Z$2+2))*(($C5^(Z$2+2)-$H5^(Z$2+2))/(ε_c1cd^(Z$2+2)))</f>
        <v/>
      </c>
      <c r="AA5">
        <f>(INDIRECT("a_"&amp;AA$2)/(AA$2+2))*(($C5^(AA$2+2)-$H5^(AA$2+2))/(ε_c1cd^(AA$2+2)))</f>
        <v/>
      </c>
      <c r="AB5">
        <f>(INDIRECT("a_"&amp;AB$2)/(AB$2+2))*(($C5^(AB$2+2)-$H5^(AB$2+2))/(ε_c1cd^(AB$2+2)))</f>
        <v/>
      </c>
      <c r="AC5">
        <f>(INDIRECT("a_"&amp;AC$2)/(AC$2+2))*(($C5^(AC$2+2)-$H5^(AC$2+2))/(ε_c1cd^(AC$2+2)))</f>
        <v/>
      </c>
      <c r="AD5">
        <f>(INDIRECT("a_"&amp;AD$2)/(AD$2+2))*(($C5^(AD$2+2)-$H5^(AD$2+2))/(ε_c1cd^(AD$2+2)))</f>
        <v/>
      </c>
      <c r="AE5" s="111">
        <f>(b*f_cd/L5)*SUM(U5:Y5)+SUM(Q5:R5)</f>
        <v/>
      </c>
      <c r="AF5" s="112">
        <f>AE5*(K5-y+e)</f>
        <v/>
      </c>
      <c r="AG5" s="113">
        <f>(b*f_cd/(L5^2))*SUM(Z5:AD5)+SUM(S5:T5)-AF5</f>
        <v/>
      </c>
      <c r="AH5" s="114">
        <f>AG5&lt;0</f>
        <v/>
      </c>
      <c r="AI5" s="115">
        <f>IF(A5=1,FALSE,(AND(AQ5,AH5,NOT(AI4))))</f>
        <v/>
      </c>
      <c r="AJ5" s="116">
        <f>(b*f_cd/L5)*(a_1/2*J5^2+a_2/3*J5^3+a_3/4*J5^4+a_4/5*J5^5+a_5/6*J5^6)+SUM(Q5:R5)</f>
        <v/>
      </c>
      <c r="AK5">
        <f>AJ5*(K5-y+e)</f>
        <v/>
      </c>
      <c r="AL5" s="118">
        <f>(b*f_cd/(L5^2))*(a_1/3*J5^3+a_2/4*J5^4+a_3/5*J5^5+a_4/6*J5^6+a_5/7*J5^7)+SUM(S5:T5)-AK5</f>
        <v/>
      </c>
      <c r="AM5" s="114">
        <f>AL5&gt;0</f>
        <v/>
      </c>
      <c r="AN5" s="115">
        <f>IF(A5=1,FALSE,(AND(AQ5,AM5,NOT(AN4))))</f>
        <v/>
      </c>
      <c r="AO5">
        <f>IF(D5=1,AND(AH5,NOT(AI5)),AND(AM5,NOT(AN5)))</f>
        <v/>
      </c>
      <c r="AP5" s="119">
        <f>IF(D5=1,AI5,AN5)</f>
        <v/>
      </c>
      <c r="AQ5" s="125">
        <f>ABS(E5)&lt;$AQ$2</f>
        <v/>
      </c>
      <c r="AS5">
        <f>IF(AP5,MAX(AS3:AS$3)+1,"")</f>
        <v/>
      </c>
    </row>
    <row r="6" s="117">
      <c r="A6" t="n">
        <v>4</v>
      </c>
      <c r="B6" s="131">
        <f>IF(A6=1,0,IF(AP6,0.1*ε_cu1cd,0))</f>
        <v/>
      </c>
      <c r="C6" s="131">
        <f>IF(A6=1,0.1*ε_cu1cd,C5+B5)</f>
        <v/>
      </c>
      <c r="D6" s="113">
        <f>IF('Нормальний переріз'!$D$68&gt;0,1,2)</f>
        <v/>
      </c>
      <c r="E6" s="144">
        <f>IF(D6=1,F6,G6)</f>
        <v/>
      </c>
      <c r="F6" s="124">
        <f>IF(AI5,0.11*ε_cu1cd,IF(AH5,F5*0.01,F5))</f>
        <v/>
      </c>
      <c r="G6" s="124">
        <f>IF(AP5,-0.1*ε_cu1cd,IF(AM5,G5*0.01,G5))</f>
        <v/>
      </c>
      <c r="H6" s="113">
        <f>IF(A6=1,E6,IF(AO5,H5-E5+E6,IF(AP5,0.8*H5,H5+E6)))</f>
        <v/>
      </c>
      <c r="I6" s="169">
        <f>(C6-H6)/h</f>
        <v/>
      </c>
      <c r="J6">
        <f>C6/(ε_c1cd)</f>
        <v/>
      </c>
      <c r="K6">
        <f>C6/I6</f>
        <v/>
      </c>
      <c r="L6" s="131">
        <f>I6/(ε_c1cd)</f>
        <v/>
      </c>
      <c r="M6">
        <f>I6*(K6-Z_s1)</f>
        <v/>
      </c>
      <c r="N6">
        <f>I6*(K6-Z_s2)</f>
        <v/>
      </c>
      <c r="O6">
        <f>E_s*M6</f>
        <v/>
      </c>
      <c r="P6">
        <f>E_s*N6</f>
        <v/>
      </c>
      <c r="Q6">
        <f>O6*A_s1</f>
        <v/>
      </c>
      <c r="R6">
        <f>P6*A_s2</f>
        <v/>
      </c>
      <c r="S6">
        <f>Q6*($K6-Z_s1)</f>
        <v/>
      </c>
      <c r="T6">
        <f>R6*($K6-Z_s2)</f>
        <v/>
      </c>
      <c r="U6">
        <f>(INDIRECT("a_"&amp;U$2)/(U$2+1))*(($C6^(U$2+1)-$H6^(U$2+1))/(ε_c1cd^(U$2+1)))</f>
        <v/>
      </c>
      <c r="V6">
        <f>(INDIRECT("a_"&amp;V$2)/(V$2+1))*(($C6^(V$2+1)-$H6^(V$2+1))/(ε_c1cd^(V$2+1)))</f>
        <v/>
      </c>
      <c r="W6">
        <f>(INDIRECT("a_"&amp;W$2)/(W$2+1))*(($C6^(W$2+1)-$H6^(W$2+1))/(ε_c1cd^(W$2+1)))</f>
        <v/>
      </c>
      <c r="X6">
        <f>(INDIRECT("a_"&amp;X$2)/(X$2+1))*(($C6^(X$2+1)-$H6^(X$2+1))/(ε_c1cd^(X$2+1)))</f>
        <v/>
      </c>
      <c r="Y6">
        <f>(INDIRECT("a_"&amp;Y$2)/(Y$2+1))*(($C6^(Y$2+1)-$H6^(Y$2+1))/(ε_c1cd^(Y$2+1)))</f>
        <v/>
      </c>
      <c r="Z6">
        <f>(INDIRECT("a_"&amp;Z$2)/(Z$2+2))*(($C6^(Z$2+2)-$H6^(Z$2+2))/(ε_c1cd^(Z$2+2)))</f>
        <v/>
      </c>
      <c r="AA6">
        <f>(INDIRECT("a_"&amp;AA$2)/(AA$2+2))*(($C6^(AA$2+2)-$H6^(AA$2+2))/(ε_c1cd^(AA$2+2)))</f>
        <v/>
      </c>
      <c r="AB6">
        <f>(INDIRECT("a_"&amp;AB$2)/(AB$2+2))*(($C6^(AB$2+2)-$H6^(AB$2+2))/(ε_c1cd^(AB$2+2)))</f>
        <v/>
      </c>
      <c r="AC6">
        <f>(INDIRECT("a_"&amp;AC$2)/(AC$2+2))*(($C6^(AC$2+2)-$H6^(AC$2+2))/(ε_c1cd^(AC$2+2)))</f>
        <v/>
      </c>
      <c r="AD6">
        <f>(INDIRECT("a_"&amp;AD$2)/(AD$2+2))*(($C6^(AD$2+2)-$H6^(AD$2+2))/(ε_c1cd^(AD$2+2)))</f>
        <v/>
      </c>
      <c r="AE6" s="111">
        <f>(b*f_cd/L6)*SUM(U6:Y6)+SUM(Q6:R6)</f>
        <v/>
      </c>
      <c r="AF6" s="112">
        <f>AE6*(K6-y+e)</f>
        <v/>
      </c>
      <c r="AG6" s="113">
        <f>(b*f_cd/(L6^2))*SUM(Z6:AD6)+SUM(S6:T6)-AF6</f>
        <v/>
      </c>
      <c r="AH6" s="114">
        <f>AG6&lt;0</f>
        <v/>
      </c>
      <c r="AI6" s="115">
        <f>IF(A6=1,FALSE,(AND(AQ6,AH6,NOT(AI5))))</f>
        <v/>
      </c>
      <c r="AJ6" s="116">
        <f>(b*f_cd/L6)*(a_1/2*J6^2+a_2/3*J6^3+a_3/4*J6^4+a_4/5*J6^5+a_5/6*J6^6)+SUM(Q6:R6)</f>
        <v/>
      </c>
      <c r="AK6">
        <f>AJ6*(K6-y+e)</f>
        <v/>
      </c>
      <c r="AL6" s="118">
        <f>(b*f_cd/(L6^2))*(a_1/3*J6^3+a_2/4*J6^4+a_3/5*J6^5+a_4/6*J6^6+a_5/7*J6^7)+SUM(S6:T6)-AK6</f>
        <v/>
      </c>
      <c r="AM6" s="114">
        <f>AL6&gt;0</f>
        <v/>
      </c>
      <c r="AN6" s="115">
        <f>IF(A6=1,FALSE,(AND(AQ6,AM6,NOT(AN5))))</f>
        <v/>
      </c>
      <c r="AO6">
        <f>IF(D6=1,AND(AH6,NOT(AI6)),AND(AM6,NOT(AN6)))</f>
        <v/>
      </c>
      <c r="AP6" s="119">
        <f>IF(D6=1,AI6,AN6)</f>
        <v/>
      </c>
      <c r="AQ6" s="125">
        <f>ABS(E6)&lt;$AQ$2</f>
        <v/>
      </c>
      <c r="AS6">
        <f>IF(AP6,MAX(AS$3:AS4)+1,"")</f>
        <v/>
      </c>
    </row>
    <row r="7" s="117">
      <c r="A7" t="n">
        <v>5</v>
      </c>
      <c r="B7" s="131">
        <f>IF(A7=1,0,IF(AP7,0.1*ε_cu1cd,0))</f>
        <v/>
      </c>
      <c r="C7" s="131" t="n">
        <v>6.560000000000001e-05</v>
      </c>
      <c r="D7" s="113">
        <f>IF('Нормальний переріз'!$D$68&gt;0,1,2)</f>
        <v/>
      </c>
      <c r="E7" s="144">
        <f>IF(D7=1,F7,G7)</f>
        <v/>
      </c>
      <c r="F7" s="124">
        <f>IF(AI6,0.11*ε_cu1cd,IF(AH6,F6*0.01,F6))</f>
        <v/>
      </c>
      <c r="G7" s="124">
        <f>IF(AP6,-0.1*ε_cu1cd,IF(AM6,G6*0.01,G6))</f>
        <v/>
      </c>
      <c r="H7" s="113" t="n">
        <v>5.42e-05</v>
      </c>
      <c r="I7" s="169">
        <f>(C7-H7)/h</f>
        <v/>
      </c>
      <c r="J7">
        <f>C7/(ε_c1cd)</f>
        <v/>
      </c>
      <c r="K7">
        <f>C7/I7</f>
        <v/>
      </c>
      <c r="L7" s="131">
        <f>I7/(ε_c1cd)</f>
        <v/>
      </c>
      <c r="M7">
        <f>I7*(K7-Z_s1)</f>
        <v/>
      </c>
      <c r="N7">
        <f>I7*(K7-Z_s2)</f>
        <v/>
      </c>
      <c r="O7">
        <f>E_s*M7</f>
        <v/>
      </c>
      <c r="P7">
        <f>E_s*N7</f>
        <v/>
      </c>
      <c r="Q7">
        <f>O7*A_s1</f>
        <v/>
      </c>
      <c r="R7">
        <f>P7*A_s2</f>
        <v/>
      </c>
      <c r="S7">
        <f>Q7*($K7-Z_s1)</f>
        <v/>
      </c>
      <c r="T7">
        <f>R7*($K7-Z_s2)</f>
        <v/>
      </c>
      <c r="U7">
        <f>(INDIRECT("a_"&amp;U$2)/(U$2+1))*(($C7^(U$2+1)-$H7^(U$2+1))/(ε_c1cd^(U$2+1)))</f>
        <v/>
      </c>
      <c r="V7">
        <f>(INDIRECT("a_"&amp;V$2)/(V$2+1))*(($C7^(V$2+1)-$H7^(V$2+1))/(ε_c1cd^(V$2+1)))</f>
        <v/>
      </c>
      <c r="W7">
        <f>(INDIRECT("a_"&amp;W$2)/(W$2+1))*(($C7^(W$2+1)-$H7^(W$2+1))/(ε_c1cd^(W$2+1)))</f>
        <v/>
      </c>
      <c r="X7">
        <f>(INDIRECT("a_"&amp;X$2)/(X$2+1))*(($C7^(X$2+1)-$H7^(X$2+1))/(ε_c1cd^(X$2+1)))</f>
        <v/>
      </c>
      <c r="Y7">
        <f>(INDIRECT("a_"&amp;Y$2)/(Y$2+1))*(($C7^(Y$2+1)-$H7^(Y$2+1))/(ε_c1cd^(Y$2+1)))</f>
        <v/>
      </c>
      <c r="Z7">
        <f>(INDIRECT("a_"&amp;Z$2)/(Z$2+2))*(($C7^(Z$2+2)-$H7^(Z$2+2))/(ε_c1cd^(Z$2+2)))</f>
        <v/>
      </c>
      <c r="AA7">
        <f>(INDIRECT("a_"&amp;AA$2)/(AA$2+2))*(($C7^(AA$2+2)-$H7^(AA$2+2))/(ε_c1cd^(AA$2+2)))</f>
        <v/>
      </c>
      <c r="AB7">
        <f>(INDIRECT("a_"&amp;AB$2)/(AB$2+2))*(($C7^(AB$2+2)-$H7^(AB$2+2))/(ε_c1cd^(AB$2+2)))</f>
        <v/>
      </c>
      <c r="AC7">
        <f>(INDIRECT("a_"&amp;AC$2)/(AC$2+2))*(($C7^(AC$2+2)-$H7^(AC$2+2))/(ε_c1cd^(AC$2+2)))</f>
        <v/>
      </c>
      <c r="AD7">
        <f>(INDIRECT("a_"&amp;AD$2)/(AD$2+2))*(($C7^(AD$2+2)-$H7^(AD$2+2))/(ε_c1cd^(AD$2+2)))</f>
        <v/>
      </c>
      <c r="AE7" s="111">
        <f>(b*f_cd/L7)*SUM(U7:Y7)+SUM(Q7:R7)</f>
        <v/>
      </c>
      <c r="AF7" s="112">
        <f>AE7*(K7-y+e)</f>
        <v/>
      </c>
      <c r="AG7" s="113">
        <f>(b*f_cd/(L7^2))*SUM(Z7:AD7)+SUM(S7:T7)-AF7</f>
        <v/>
      </c>
      <c r="AH7" s="114">
        <f>AG7&lt;0</f>
        <v/>
      </c>
      <c r="AI7" s="115">
        <f>IF(A7=1,FALSE,(AND(AQ7,AH7,NOT(AI6))))</f>
        <v/>
      </c>
      <c r="AJ7" s="116">
        <f>(b*f_cd/L7)*(a_1/2*J7^2+a_2/3*J7^3+a_3/4*J7^4+a_4/5*J7^5+a_5/6*J7^6)+SUM(Q7:R7)</f>
        <v/>
      </c>
      <c r="AK7">
        <f>AJ7*(K7-y+e)</f>
        <v/>
      </c>
      <c r="AL7" s="118">
        <f>(b*f_cd/(L7^2))*(a_1/3*J7^3+a_2/4*J7^4+a_3/5*J7^5+a_4/6*J7^6+a_5/7*J7^7)+SUM(S7:T7)-AK7</f>
        <v/>
      </c>
      <c r="AM7" s="114">
        <f>AL7&gt;0</f>
        <v/>
      </c>
      <c r="AN7" s="115">
        <f>IF(A7=1,FALSE,(AND(AQ7,AM7,NOT(AN6))))</f>
        <v/>
      </c>
      <c r="AO7">
        <f>IF(D7=1,AND(AH7,NOT(AI7)),AND(AM7,NOT(AN7)))</f>
        <v/>
      </c>
      <c r="AP7" s="119">
        <f>IF(D7=1,AI7,AN7)</f>
        <v/>
      </c>
      <c r="AQ7" s="125">
        <f>ABS(E7)&lt;$AQ$2</f>
        <v/>
      </c>
      <c r="AS7">
        <f>IF(AP7,MAX(AS$3:AS5)+1,"")</f>
        <v/>
      </c>
    </row>
    <row r="8" s="117">
      <c r="A8" t="n">
        <v>6</v>
      </c>
      <c r="B8" s="131">
        <f>IF(A8=1,0,IF(AP8,0.1*ε_cu1cd,0))</f>
        <v/>
      </c>
      <c r="C8" s="131">
        <f>IF(A8=1,0.1*ε_cu1cd,C7+B7)</f>
        <v/>
      </c>
      <c r="D8" s="113">
        <f>IF('Нормальний переріз'!$D$68&gt;0,1,2)</f>
        <v/>
      </c>
      <c r="E8" s="144">
        <f>IF(D8=1,F8,G8)</f>
        <v/>
      </c>
      <c r="F8" s="124">
        <f>IF(AI7,0.11*ε_cu1cd,IF(AH7,F7*0.01,F7))</f>
        <v/>
      </c>
      <c r="G8" s="124">
        <f>IF(AP7,-0.1*ε_cu1cd,IF(AM7,G7*0.01,G7))</f>
        <v/>
      </c>
      <c r="H8" s="113">
        <f>IF(A8=1,E8,IF(AO7,H7-E7+E8,IF(AP7,0.8*H7,H7+E8)))</f>
        <v/>
      </c>
      <c r="I8" s="169">
        <f>(C8-H8)/h</f>
        <v/>
      </c>
      <c r="J8">
        <f>C8/(ε_c1cd)</f>
        <v/>
      </c>
      <c r="K8">
        <f>C8/I8</f>
        <v/>
      </c>
      <c r="L8" s="131">
        <f>I8/(ε_c1cd)</f>
        <v/>
      </c>
      <c r="M8">
        <f>I8*(K8-Z_s1)</f>
        <v/>
      </c>
      <c r="N8">
        <f>I8*(K8-Z_s2)</f>
        <v/>
      </c>
      <c r="O8">
        <f>E_s*M8</f>
        <v/>
      </c>
      <c r="P8">
        <f>E_s*N8</f>
        <v/>
      </c>
      <c r="Q8">
        <f>O8*A_s1</f>
        <v/>
      </c>
      <c r="R8">
        <f>P8*A_s2</f>
        <v/>
      </c>
      <c r="S8">
        <f>Q8*($K8-Z_s1)</f>
        <v/>
      </c>
      <c r="T8">
        <f>R8*($K8-Z_s2)</f>
        <v/>
      </c>
      <c r="U8">
        <f>(INDIRECT("a_"&amp;U$2)/(U$2+1))*(($C8^(U$2+1)-$H8^(U$2+1))/(ε_c1cd^(U$2+1)))</f>
        <v/>
      </c>
      <c r="V8">
        <f>(INDIRECT("a_"&amp;V$2)/(V$2+1))*(($C8^(V$2+1)-$H8^(V$2+1))/(ε_c1cd^(V$2+1)))</f>
        <v/>
      </c>
      <c r="W8">
        <f>(INDIRECT("a_"&amp;W$2)/(W$2+1))*(($C8^(W$2+1)-$H8^(W$2+1))/(ε_c1cd^(W$2+1)))</f>
        <v/>
      </c>
      <c r="X8">
        <f>(INDIRECT("a_"&amp;X$2)/(X$2+1))*(($C8^(X$2+1)-$H8^(X$2+1))/(ε_c1cd^(X$2+1)))</f>
        <v/>
      </c>
      <c r="Y8">
        <f>(INDIRECT("a_"&amp;Y$2)/(Y$2+1))*(($C8^(Y$2+1)-$H8^(Y$2+1))/(ε_c1cd^(Y$2+1)))</f>
        <v/>
      </c>
      <c r="Z8">
        <f>(INDIRECT("a_"&amp;Z$2)/(Z$2+2))*(($C8^(Z$2+2)-$H8^(Z$2+2))/(ε_c1cd^(Z$2+2)))</f>
        <v/>
      </c>
      <c r="AA8">
        <f>(INDIRECT("a_"&amp;AA$2)/(AA$2+2))*(($C8^(AA$2+2)-$H8^(AA$2+2))/(ε_c1cd^(AA$2+2)))</f>
        <v/>
      </c>
      <c r="AB8">
        <f>(INDIRECT("a_"&amp;AB$2)/(AB$2+2))*(($C8^(AB$2+2)-$H8^(AB$2+2))/(ε_c1cd^(AB$2+2)))</f>
        <v/>
      </c>
      <c r="AC8">
        <f>(INDIRECT("a_"&amp;AC$2)/(AC$2+2))*(($C8^(AC$2+2)-$H8^(AC$2+2))/(ε_c1cd^(AC$2+2)))</f>
        <v/>
      </c>
      <c r="AD8">
        <f>(INDIRECT("a_"&amp;AD$2)/(AD$2+2))*(($C8^(AD$2+2)-$H8^(AD$2+2))/(ε_c1cd^(AD$2+2)))</f>
        <v/>
      </c>
      <c r="AE8" s="111">
        <f>(b*f_cd/L8)*SUM(U8:Y8)+SUM(Q8:R8)</f>
        <v/>
      </c>
      <c r="AF8" s="112">
        <f>AE8*(K8-y+e)</f>
        <v/>
      </c>
      <c r="AG8" s="113">
        <f>(b*f_cd/(L8^2))*SUM(Z8:AD8)+SUM(S8:T8)-AF8</f>
        <v/>
      </c>
      <c r="AH8" s="114">
        <f>AG8&lt;0</f>
        <v/>
      </c>
      <c r="AI8" s="115">
        <f>IF(A8=1,FALSE,(AND(AQ8,AH8,NOT(AI7))))</f>
        <v/>
      </c>
      <c r="AJ8" s="116">
        <f>(b*f_cd/L8)*(a_1/2*J8^2+a_2/3*J8^3+a_3/4*J8^4+a_4/5*J8^5+a_5/6*J8^6)+SUM(Q8:R8)</f>
        <v/>
      </c>
      <c r="AK8">
        <f>AJ8*(K8-y+e)</f>
        <v/>
      </c>
      <c r="AL8" s="118">
        <f>(b*f_cd/(L8^2))*(a_1/3*J8^3+a_2/4*J8^4+a_3/5*J8^5+a_4/6*J8^6+a_5/7*J8^7)+SUM(S8:T8)-AK8</f>
        <v/>
      </c>
      <c r="AM8" s="114">
        <f>AL8&gt;0</f>
        <v/>
      </c>
      <c r="AN8" s="115">
        <f>IF(A8=1,FALSE,(AND(AQ8,AM8,NOT(AN7))))</f>
        <v/>
      </c>
      <c r="AO8">
        <f>IF(D8=1,AND(AH8,NOT(AI8)),AND(AM8,NOT(AN8)))</f>
        <v/>
      </c>
      <c r="AP8" s="119">
        <f>IF(D8=1,AI8,AN8)</f>
        <v/>
      </c>
      <c r="AQ8" s="125">
        <f>ABS(E8)&lt;$AQ$2</f>
        <v/>
      </c>
      <c r="AS8">
        <f>IF(AP8,MAX(AS$3:AS6)+1,"")</f>
        <v/>
      </c>
    </row>
    <row r="9" s="117">
      <c r="A9" t="n">
        <v>7</v>
      </c>
      <c r="B9" s="131">
        <f>IF(A9=1,0,IF(AP9,0.1*ε_cu1cd,0))</f>
        <v/>
      </c>
      <c r="C9" s="131">
        <f>IF(A9=1,0.1*ε_cu1cd,C8+B8)</f>
        <v/>
      </c>
      <c r="D9" s="113">
        <f>IF('Нормальний переріз'!$D$68&gt;0,1,2)</f>
        <v/>
      </c>
      <c r="E9" s="144">
        <f>IF(D9=1,F9,G9)</f>
        <v/>
      </c>
      <c r="F9" s="124">
        <f>IF(AI8,0.11*ε_cu1cd,IF(AH8,F8*0.01,F8))</f>
        <v/>
      </c>
      <c r="G9" s="124">
        <f>IF(AP8,-0.1*ε_cu1cd,IF(AM8,G8*0.01,G8))</f>
        <v/>
      </c>
      <c r="H9" s="113">
        <f>IF(A9=1,E9,IF(AO8,H8-E8+E9,IF(AP8,0.8*H8,H8+E9)))</f>
        <v/>
      </c>
      <c r="I9" s="169">
        <f>(C9-H9)/h</f>
        <v/>
      </c>
      <c r="J9">
        <f>C9/(ε_c1cd)</f>
        <v/>
      </c>
      <c r="K9">
        <f>C9/I9</f>
        <v/>
      </c>
      <c r="L9" s="131">
        <f>I9/(ε_c1cd)</f>
        <v/>
      </c>
      <c r="M9">
        <f>I9*(K9-Z_s1)</f>
        <v/>
      </c>
      <c r="N9">
        <f>I9*(K9-Z_s2)</f>
        <v/>
      </c>
      <c r="O9">
        <f>E_s*M9</f>
        <v/>
      </c>
      <c r="P9">
        <f>E_s*N9</f>
        <v/>
      </c>
      <c r="Q9">
        <f>O9*A_s1</f>
        <v/>
      </c>
      <c r="R9">
        <f>P9*A_s2</f>
        <v/>
      </c>
      <c r="S9">
        <f>Q9*($K9-Z_s1)</f>
        <v/>
      </c>
      <c r="T9">
        <f>R9*($K9-Z_s2)</f>
        <v/>
      </c>
      <c r="U9">
        <f>(INDIRECT("a_"&amp;U$2)/(U$2+1))*(($C9^(U$2+1)-$H9^(U$2+1))/(ε_c1cd^(U$2+1)))</f>
        <v/>
      </c>
      <c r="V9">
        <f>(INDIRECT("a_"&amp;V$2)/(V$2+1))*(($C9^(V$2+1)-$H9^(V$2+1))/(ε_c1cd^(V$2+1)))</f>
        <v/>
      </c>
      <c r="W9">
        <f>(INDIRECT("a_"&amp;W$2)/(W$2+1))*(($C9^(W$2+1)-$H9^(W$2+1))/(ε_c1cd^(W$2+1)))</f>
        <v/>
      </c>
      <c r="X9">
        <f>(INDIRECT("a_"&amp;X$2)/(X$2+1))*(($C9^(X$2+1)-$H9^(X$2+1))/(ε_c1cd^(X$2+1)))</f>
        <v/>
      </c>
      <c r="Y9">
        <f>(INDIRECT("a_"&amp;Y$2)/(Y$2+1))*(($C9^(Y$2+1)-$H9^(Y$2+1))/(ε_c1cd^(Y$2+1)))</f>
        <v/>
      </c>
      <c r="Z9">
        <f>(INDIRECT("a_"&amp;Z$2)/(Z$2+2))*(($C9^(Z$2+2)-$H9^(Z$2+2))/(ε_c1cd^(Z$2+2)))</f>
        <v/>
      </c>
      <c r="AA9">
        <f>(INDIRECT("a_"&amp;AA$2)/(AA$2+2))*(($C9^(AA$2+2)-$H9^(AA$2+2))/(ε_c1cd^(AA$2+2)))</f>
        <v/>
      </c>
      <c r="AB9">
        <f>(INDIRECT("a_"&amp;AB$2)/(AB$2+2))*(($C9^(AB$2+2)-$H9^(AB$2+2))/(ε_c1cd^(AB$2+2)))</f>
        <v/>
      </c>
      <c r="AC9">
        <f>(INDIRECT("a_"&amp;AC$2)/(AC$2+2))*(($C9^(AC$2+2)-$H9^(AC$2+2))/(ε_c1cd^(AC$2+2)))</f>
        <v/>
      </c>
      <c r="AD9">
        <f>(INDIRECT("a_"&amp;AD$2)/(AD$2+2))*(($C9^(AD$2+2)-$H9^(AD$2+2))/(ε_c1cd^(AD$2+2)))</f>
        <v/>
      </c>
      <c r="AE9" s="111">
        <f>(b*f_cd/L9)*SUM(U9:Y9)+SUM(Q9:R9)</f>
        <v/>
      </c>
      <c r="AF9" s="112">
        <f>AE9*(K9-y+e)</f>
        <v/>
      </c>
      <c r="AG9" s="113">
        <f>(b*f_cd/(L9^2))*SUM(Z9:AD9)+SUM(S9:T9)-AF9</f>
        <v/>
      </c>
      <c r="AH9" s="114">
        <f>AG9&lt;0</f>
        <v/>
      </c>
      <c r="AI9" s="115">
        <f>IF(A9=1,FALSE,(AND(AQ9,AH9,NOT(AI8))))</f>
        <v/>
      </c>
      <c r="AJ9" s="116">
        <f>(b*f_cd/L9)*(a_1/2*J9^2+a_2/3*J9^3+a_3/4*J9^4+a_4/5*J9^5+a_5/6*J9^6)+SUM(Q9:R9)</f>
        <v/>
      </c>
      <c r="AK9">
        <f>AJ9*(K9-y+e)</f>
        <v/>
      </c>
      <c r="AL9" s="118">
        <f>(b*f_cd/(L9^2))*(a_1/3*J9^3+a_2/4*J9^4+a_3/5*J9^5+a_4/6*J9^6+a_5/7*J9^7)+SUM(S9:T9)-AK9</f>
        <v/>
      </c>
      <c r="AM9" s="114">
        <f>AL9&gt;0</f>
        <v/>
      </c>
      <c r="AN9" s="115">
        <f>IF(A9=1,FALSE,(AND(AQ9,AM9,NOT(AN8))))</f>
        <v/>
      </c>
      <c r="AO9">
        <f>IF(D9=1,AND(AH9,NOT(AI9)),AND(AM9,NOT(AN9)))</f>
        <v/>
      </c>
      <c r="AP9" s="119">
        <f>IF(D9=1,AI9,AN9)</f>
        <v/>
      </c>
      <c r="AQ9" s="125">
        <f>ABS(E9)&lt;$AQ$2</f>
        <v/>
      </c>
      <c r="AS9">
        <f>IF(AP9,MAX(AS$3:AS7)+1,"")</f>
        <v/>
      </c>
    </row>
    <row r="10" s="117">
      <c r="A10" t="n">
        <v>8</v>
      </c>
      <c r="B10" s="131">
        <f>IF(A10=1,0,IF(AP10,0.1*ε_cu1cd,0))</f>
        <v/>
      </c>
      <c r="C10" s="131">
        <f>IF(A10=1,0.1*ε_cu1cd,C9+B9)</f>
        <v/>
      </c>
      <c r="D10" s="113">
        <f>IF('Нормальний переріз'!$D$68&gt;0,1,2)</f>
        <v/>
      </c>
      <c r="E10" s="144">
        <f>IF(D10=1,F10,G10)</f>
        <v/>
      </c>
      <c r="F10" s="124">
        <f>IF(AI9,0.11*ε_cu1cd,IF(AH9,F9*0.01,F9))</f>
        <v/>
      </c>
      <c r="G10" s="124">
        <f>IF(AP9,-0.1*ε_cu1cd,IF(AM9,G9*0.01,G9))</f>
        <v/>
      </c>
      <c r="H10" s="113">
        <f>IF(A10=1,E10,IF(AO9,H9-E9+E10,IF(AP9,0.8*H9,H9+E10)))</f>
        <v/>
      </c>
      <c r="I10" s="169">
        <f>(C10-H10)/h</f>
        <v/>
      </c>
      <c r="J10">
        <f>C10/(ε_c1cd)</f>
        <v/>
      </c>
      <c r="K10">
        <f>C10/I10</f>
        <v/>
      </c>
      <c r="L10" s="131">
        <f>I10/(ε_c1cd)</f>
        <v/>
      </c>
      <c r="M10">
        <f>I10*(K10-Z_s1)</f>
        <v/>
      </c>
      <c r="N10">
        <f>I10*(K10-Z_s2)</f>
        <v/>
      </c>
      <c r="O10">
        <f>E_s*M10</f>
        <v/>
      </c>
      <c r="P10">
        <f>E_s*N10</f>
        <v/>
      </c>
      <c r="Q10">
        <f>O10*A_s1</f>
        <v/>
      </c>
      <c r="R10">
        <f>P10*A_s2</f>
        <v/>
      </c>
      <c r="S10">
        <f>Q10*($K10-Z_s1)</f>
        <v/>
      </c>
      <c r="T10">
        <f>R10*($K10-Z_s2)</f>
        <v/>
      </c>
      <c r="U10">
        <f>(INDIRECT("a_"&amp;U$2)/(U$2+1))*(($C10^(U$2+1)-$H10^(U$2+1))/(ε_c1cd^(U$2+1)))</f>
        <v/>
      </c>
      <c r="V10">
        <f>(INDIRECT("a_"&amp;V$2)/(V$2+1))*(($C10^(V$2+1)-$H10^(V$2+1))/(ε_c1cd^(V$2+1)))</f>
        <v/>
      </c>
      <c r="W10">
        <f>(INDIRECT("a_"&amp;W$2)/(W$2+1))*(($C10^(W$2+1)-$H10^(W$2+1))/(ε_c1cd^(W$2+1)))</f>
        <v/>
      </c>
      <c r="X10">
        <f>(INDIRECT("a_"&amp;X$2)/(X$2+1))*(($C10^(X$2+1)-$H10^(X$2+1))/(ε_c1cd^(X$2+1)))</f>
        <v/>
      </c>
      <c r="Y10">
        <f>(INDIRECT("a_"&amp;Y$2)/(Y$2+1))*(($C10^(Y$2+1)-$H10^(Y$2+1))/(ε_c1cd^(Y$2+1)))</f>
        <v/>
      </c>
      <c r="Z10">
        <f>(INDIRECT("a_"&amp;Z$2)/(Z$2+2))*(($C10^(Z$2+2)-$H10^(Z$2+2))/(ε_c1cd^(Z$2+2)))</f>
        <v/>
      </c>
      <c r="AA10">
        <f>(INDIRECT("a_"&amp;AA$2)/(AA$2+2))*(($C10^(AA$2+2)-$H10^(AA$2+2))/(ε_c1cd^(AA$2+2)))</f>
        <v/>
      </c>
      <c r="AB10">
        <f>(INDIRECT("a_"&amp;AB$2)/(AB$2+2))*(($C10^(AB$2+2)-$H10^(AB$2+2))/(ε_c1cd^(AB$2+2)))</f>
        <v/>
      </c>
      <c r="AC10">
        <f>(INDIRECT("a_"&amp;AC$2)/(AC$2+2))*(($C10^(AC$2+2)-$H10^(AC$2+2))/(ε_c1cd^(AC$2+2)))</f>
        <v/>
      </c>
      <c r="AD10">
        <f>(INDIRECT("a_"&amp;AD$2)/(AD$2+2))*(($C10^(AD$2+2)-$H10^(AD$2+2))/(ε_c1cd^(AD$2+2)))</f>
        <v/>
      </c>
      <c r="AE10" s="111">
        <f>(b*f_cd/L10)*SUM(U10:Y10)+SUM(Q10:R10)</f>
        <v/>
      </c>
      <c r="AF10" s="112">
        <f>AE10*(K10-y+e)</f>
        <v/>
      </c>
      <c r="AG10" s="113">
        <f>(b*f_cd/(L10^2))*SUM(Z10:AD10)+SUM(S10:T10)-AF10</f>
        <v/>
      </c>
      <c r="AH10" s="114">
        <f>AG10&lt;0</f>
        <v/>
      </c>
      <c r="AI10" s="115">
        <f>IF(A10=1,FALSE,(AND(AQ10,AH10,NOT(AI9))))</f>
        <v/>
      </c>
      <c r="AJ10" s="116">
        <f>(b*f_cd/L10)*(a_1/2*J10^2+a_2/3*J10^3+a_3/4*J10^4+a_4/5*J10^5+a_5/6*J10^6)+SUM(Q10:R10)</f>
        <v/>
      </c>
      <c r="AK10">
        <f>AJ10*(K10-y+e)</f>
        <v/>
      </c>
      <c r="AL10" s="118">
        <f>(b*f_cd/(L10^2))*(a_1/3*J10^3+a_2/4*J10^4+a_3/5*J10^5+a_4/6*J10^6+a_5/7*J10^7)+SUM(S10:T10)-AK10</f>
        <v/>
      </c>
      <c r="AM10" s="114">
        <f>AL10&gt;0</f>
        <v/>
      </c>
      <c r="AN10" s="115">
        <f>IF(A10=1,FALSE,(AND(AQ10,AM10,NOT(AN9))))</f>
        <v/>
      </c>
      <c r="AO10">
        <f>IF(D10=1,AND(AH10,NOT(AI10)),AND(AM10,NOT(AN10)))</f>
        <v/>
      </c>
      <c r="AP10" s="119">
        <f>IF(D10=1,AI10,AN10)</f>
        <v/>
      </c>
      <c r="AQ10" s="125">
        <f>ABS(E10)&lt;$AQ$2</f>
        <v/>
      </c>
      <c r="AS10">
        <f>IF(AP10,MAX(AS$3:AS8)+1,"")</f>
        <v/>
      </c>
    </row>
    <row r="11" s="117">
      <c r="A11" t="n">
        <v>9</v>
      </c>
      <c r="B11" s="131">
        <f>IF(A11=1,0,IF(AP11,0.1*ε_cu1cd,0))</f>
        <v/>
      </c>
      <c r="C11" s="131">
        <f>IF(A11=1,0.1*ε_cu1cd,C10+B10)</f>
        <v/>
      </c>
      <c r="D11" s="113">
        <f>IF('Нормальний переріз'!$D$68&gt;0,1,2)</f>
        <v/>
      </c>
      <c r="E11" s="144">
        <f>IF(D11=1,F11,G11)</f>
        <v/>
      </c>
      <c r="F11" s="124">
        <f>IF(AI10,0.11*ε_cu1cd,IF(AH10,F10*0.01,F10))</f>
        <v/>
      </c>
      <c r="G11" s="124">
        <f>IF(AP10,-0.1*ε_cu1cd,IF(AM10,G10*0.01,G10))</f>
        <v/>
      </c>
      <c r="H11" s="113">
        <f>IF(A11=1,E11,IF(AO10,H10-E10+E11,IF(AP10,0.8*H10,H10+E11)))</f>
        <v/>
      </c>
      <c r="I11" s="169">
        <f>(C11-H11)/h</f>
        <v/>
      </c>
      <c r="J11">
        <f>C11/(ε_c1cd)</f>
        <v/>
      </c>
      <c r="K11">
        <f>C11/I11</f>
        <v/>
      </c>
      <c r="L11" s="131">
        <f>I11/(ε_c1cd)</f>
        <v/>
      </c>
      <c r="M11">
        <f>I11*(K11-Z_s1)</f>
        <v/>
      </c>
      <c r="N11">
        <f>I11*(K11-Z_s2)</f>
        <v/>
      </c>
      <c r="O11">
        <f>E_s*M11</f>
        <v/>
      </c>
      <c r="P11">
        <f>E_s*N11</f>
        <v/>
      </c>
      <c r="Q11">
        <f>O11*A_s1</f>
        <v/>
      </c>
      <c r="R11">
        <f>P11*A_s2</f>
        <v/>
      </c>
      <c r="S11">
        <f>Q11*($K11-Z_s1)</f>
        <v/>
      </c>
      <c r="T11">
        <f>R11*($K11-Z_s2)</f>
        <v/>
      </c>
      <c r="U11">
        <f>(INDIRECT("a_"&amp;U$2)/(U$2+1))*(($C11^(U$2+1)-$H11^(U$2+1))/(ε_c1cd^(U$2+1)))</f>
        <v/>
      </c>
      <c r="V11">
        <f>(INDIRECT("a_"&amp;V$2)/(V$2+1))*(($C11^(V$2+1)-$H11^(V$2+1))/(ε_c1cd^(V$2+1)))</f>
        <v/>
      </c>
      <c r="W11">
        <f>(INDIRECT("a_"&amp;W$2)/(W$2+1))*(($C11^(W$2+1)-$H11^(W$2+1))/(ε_c1cd^(W$2+1)))</f>
        <v/>
      </c>
      <c r="X11">
        <f>(INDIRECT("a_"&amp;X$2)/(X$2+1))*(($C11^(X$2+1)-$H11^(X$2+1))/(ε_c1cd^(X$2+1)))</f>
        <v/>
      </c>
      <c r="Y11">
        <f>(INDIRECT("a_"&amp;Y$2)/(Y$2+1))*(($C11^(Y$2+1)-$H11^(Y$2+1))/(ε_c1cd^(Y$2+1)))</f>
        <v/>
      </c>
      <c r="Z11">
        <f>(INDIRECT("a_"&amp;Z$2)/(Z$2+2))*(($C11^(Z$2+2)-$H11^(Z$2+2))/(ε_c1cd^(Z$2+2)))</f>
        <v/>
      </c>
      <c r="AA11">
        <f>(INDIRECT("a_"&amp;AA$2)/(AA$2+2))*(($C11^(AA$2+2)-$H11^(AA$2+2))/(ε_c1cd^(AA$2+2)))</f>
        <v/>
      </c>
      <c r="AB11">
        <f>(INDIRECT("a_"&amp;AB$2)/(AB$2+2))*(($C11^(AB$2+2)-$H11^(AB$2+2))/(ε_c1cd^(AB$2+2)))</f>
        <v/>
      </c>
      <c r="AC11">
        <f>(INDIRECT("a_"&amp;AC$2)/(AC$2+2))*(($C11^(AC$2+2)-$H11^(AC$2+2))/(ε_c1cd^(AC$2+2)))</f>
        <v/>
      </c>
      <c r="AD11">
        <f>(INDIRECT("a_"&amp;AD$2)/(AD$2+2))*(($C11^(AD$2+2)-$H11^(AD$2+2))/(ε_c1cd^(AD$2+2)))</f>
        <v/>
      </c>
      <c r="AE11" s="111">
        <f>(b*f_cd/L11)*SUM(U11:Y11)+SUM(Q11:R11)</f>
        <v/>
      </c>
      <c r="AF11" s="112">
        <f>AE11*(K11-y+e)</f>
        <v/>
      </c>
      <c r="AG11" s="113">
        <f>(b*f_cd/(L11^2))*SUM(Z11:AD11)+SUM(S11:T11)-AF11</f>
        <v/>
      </c>
      <c r="AH11" s="114">
        <f>AG11&lt;0</f>
        <v/>
      </c>
      <c r="AI11" s="115">
        <f>IF(A11=1,FALSE,(AND(AQ11,AH11,NOT(AI10))))</f>
        <v/>
      </c>
      <c r="AJ11" s="116">
        <f>(b*f_cd/L11)*(a_1/2*J11^2+a_2/3*J11^3+a_3/4*J11^4+a_4/5*J11^5+a_5/6*J11^6)+SUM(Q11:R11)</f>
        <v/>
      </c>
      <c r="AK11">
        <f>AJ11*(K11-y+e)</f>
        <v/>
      </c>
      <c r="AL11" s="118">
        <f>(b*f_cd/(L11^2))*(a_1/3*J11^3+a_2/4*J11^4+a_3/5*J11^5+a_4/6*J11^6+a_5/7*J11^7)+SUM(S11:T11)-AK11</f>
        <v/>
      </c>
      <c r="AM11" s="114">
        <f>AL11&gt;0</f>
        <v/>
      </c>
      <c r="AN11" s="115">
        <f>IF(A11=1,FALSE,(AND(AQ11,AM11,NOT(AN10))))</f>
        <v/>
      </c>
      <c r="AO11">
        <f>IF(D11=1,AND(AH11,NOT(AI11)),AND(AM11,NOT(AN11)))</f>
        <v/>
      </c>
      <c r="AP11" s="119">
        <f>IF(D11=1,AI11,AN11)</f>
        <v/>
      </c>
      <c r="AQ11" s="125">
        <f>ABS(E11)&lt;$AQ$2</f>
        <v/>
      </c>
      <c r="AS11">
        <f>IF(AP11,MAX(AS$3:AS9)+1,"")</f>
        <v/>
      </c>
    </row>
    <row r="12" s="117">
      <c r="A12" t="n">
        <v>10</v>
      </c>
      <c r="B12" s="131">
        <f>IF(A12=1,0,IF(AP12,0.1*ε_cu1cd,0))</f>
        <v/>
      </c>
      <c r="C12" s="131">
        <f>IF(A12=1,0.1*ε_cu1cd,C11+B11)</f>
        <v/>
      </c>
      <c r="D12" s="113">
        <f>IF('Нормальний переріз'!$D$68&gt;0,1,2)</f>
        <v/>
      </c>
      <c r="E12" s="144">
        <f>IF(D12=1,F12,G12)</f>
        <v/>
      </c>
      <c r="F12" s="124">
        <f>IF(AI11,0.11*ε_cu1cd,IF(AH11,F11*0.01,F11))</f>
        <v/>
      </c>
      <c r="G12" s="124">
        <f>IF(AP11,-0.1*ε_cu1cd,IF(AM11,G11*0.01,G11))</f>
        <v/>
      </c>
      <c r="H12" s="113">
        <f>IF(A12=1,E12,IF(AO11,H11-E11+E12,IF(AP11,0.8*H11,H11+E12)))</f>
        <v/>
      </c>
      <c r="I12" s="169">
        <f>(C12-H12)/h</f>
        <v/>
      </c>
      <c r="J12">
        <f>C12/(ε_c1cd)</f>
        <v/>
      </c>
      <c r="K12">
        <f>C12/I12</f>
        <v/>
      </c>
      <c r="L12" s="131">
        <f>I12/(ε_c1cd)</f>
        <v/>
      </c>
      <c r="M12">
        <f>I12*(K12-Z_s1)</f>
        <v/>
      </c>
      <c r="N12">
        <f>I12*(K12-Z_s2)</f>
        <v/>
      </c>
      <c r="O12">
        <f>E_s*M12</f>
        <v/>
      </c>
      <c r="P12">
        <f>E_s*N12</f>
        <v/>
      </c>
      <c r="Q12">
        <f>O12*A_s1</f>
        <v/>
      </c>
      <c r="R12">
        <f>P12*A_s2</f>
        <v/>
      </c>
      <c r="S12">
        <f>Q12*($K12-Z_s1)</f>
        <v/>
      </c>
      <c r="T12">
        <f>R12*($K12-Z_s2)</f>
        <v/>
      </c>
      <c r="U12">
        <f>(INDIRECT("a_"&amp;U$2)/(U$2+1))*(($C12^(U$2+1)-$H12^(U$2+1))/(ε_c1cd^(U$2+1)))</f>
        <v/>
      </c>
      <c r="V12">
        <f>(INDIRECT("a_"&amp;V$2)/(V$2+1))*(($C12^(V$2+1)-$H12^(V$2+1))/(ε_c1cd^(V$2+1)))</f>
        <v/>
      </c>
      <c r="W12">
        <f>(INDIRECT("a_"&amp;W$2)/(W$2+1))*(($C12^(W$2+1)-$H12^(W$2+1))/(ε_c1cd^(W$2+1)))</f>
        <v/>
      </c>
      <c r="X12">
        <f>(INDIRECT("a_"&amp;X$2)/(X$2+1))*(($C12^(X$2+1)-$H12^(X$2+1))/(ε_c1cd^(X$2+1)))</f>
        <v/>
      </c>
      <c r="Y12">
        <f>(INDIRECT("a_"&amp;Y$2)/(Y$2+1))*(($C12^(Y$2+1)-$H12^(Y$2+1))/(ε_c1cd^(Y$2+1)))</f>
        <v/>
      </c>
      <c r="Z12">
        <f>(INDIRECT("a_"&amp;Z$2)/(Z$2+2))*(($C12^(Z$2+2)-$H12^(Z$2+2))/(ε_c1cd^(Z$2+2)))</f>
        <v/>
      </c>
      <c r="AA12">
        <f>(INDIRECT("a_"&amp;AA$2)/(AA$2+2))*(($C12^(AA$2+2)-$H12^(AA$2+2))/(ε_c1cd^(AA$2+2)))</f>
        <v/>
      </c>
      <c r="AB12">
        <f>(INDIRECT("a_"&amp;AB$2)/(AB$2+2))*(($C12^(AB$2+2)-$H12^(AB$2+2))/(ε_c1cd^(AB$2+2)))</f>
        <v/>
      </c>
      <c r="AC12">
        <f>(INDIRECT("a_"&amp;AC$2)/(AC$2+2))*(($C12^(AC$2+2)-$H12^(AC$2+2))/(ε_c1cd^(AC$2+2)))</f>
        <v/>
      </c>
      <c r="AD12">
        <f>(INDIRECT("a_"&amp;AD$2)/(AD$2+2))*(($C12^(AD$2+2)-$H12^(AD$2+2))/(ε_c1cd^(AD$2+2)))</f>
        <v/>
      </c>
      <c r="AE12" s="111">
        <f>(b*f_cd/L12)*SUM(U12:Y12)+SUM(Q12:R12)</f>
        <v/>
      </c>
      <c r="AF12" s="112">
        <f>AE12*(K12-y+e)</f>
        <v/>
      </c>
      <c r="AG12" s="113">
        <f>(b*f_cd/(L12^2))*SUM(Z12:AD12)+SUM(S12:T12)-AF12</f>
        <v/>
      </c>
      <c r="AH12" s="114">
        <f>AG12&lt;0</f>
        <v/>
      </c>
      <c r="AI12" s="115">
        <f>IF(A12=1,FALSE,(AND(AQ12,AH12,NOT(AI11))))</f>
        <v/>
      </c>
      <c r="AJ12" s="116">
        <f>(b*f_cd/L12)*(a_1/2*J12^2+a_2/3*J12^3+a_3/4*J12^4+a_4/5*J12^5+a_5/6*J12^6)+SUM(Q12:R12)</f>
        <v/>
      </c>
      <c r="AK12">
        <f>AJ12*(K12-y+e)</f>
        <v/>
      </c>
      <c r="AL12" s="118">
        <f>(b*f_cd/(L12^2))*(a_1/3*J12^3+a_2/4*J12^4+a_3/5*J12^5+a_4/6*J12^6+a_5/7*J12^7)+SUM(S12:T12)-AK12</f>
        <v/>
      </c>
      <c r="AM12" s="114">
        <f>AL12&gt;0</f>
        <v/>
      </c>
      <c r="AN12" s="115">
        <f>IF(A12=1,FALSE,(AND(AQ12,AM12,NOT(AN11))))</f>
        <v/>
      </c>
      <c r="AO12">
        <f>IF(D12=1,AND(AH12,NOT(AI12)),AND(AM12,NOT(AN12)))</f>
        <v/>
      </c>
      <c r="AP12" s="119">
        <f>IF(D12=1,AI12,AN12)</f>
        <v/>
      </c>
      <c r="AQ12" s="125">
        <f>ABS(E12)&lt;$AQ$2</f>
        <v/>
      </c>
      <c r="AS12">
        <f>IF(AP12,MAX(AS$3:AS10)+1,"")</f>
        <v/>
      </c>
    </row>
    <row r="13" s="117">
      <c r="A13" t="n">
        <v>11</v>
      </c>
      <c r="B13" s="131">
        <f>IF(A13=1,0,IF(AP13,0.1*ε_cu1cd,0))</f>
        <v/>
      </c>
      <c r="C13" s="131">
        <f>IF(A13=1,0.1*ε_cu1cd,C12+B12)</f>
        <v/>
      </c>
      <c r="D13" s="113">
        <f>IF('Нормальний переріз'!$D$68&gt;0,1,2)</f>
        <v/>
      </c>
      <c r="E13" s="144">
        <f>IF(D13=1,F13,G13)</f>
        <v/>
      </c>
      <c r="F13" s="124">
        <f>IF(AI12,0.11*ε_cu1cd,IF(AH12,F12*0.01,F12))</f>
        <v/>
      </c>
      <c r="G13" s="124">
        <f>IF(AP12,-0.1*ε_cu1cd,IF(AM12,G12*0.01,G12))</f>
        <v/>
      </c>
      <c r="H13" s="113">
        <f>IF(A13=1,E13,IF(AO12,H12-E12+E13,IF(AP12,0.8*H12,H12+E13)))</f>
        <v/>
      </c>
      <c r="I13" s="169">
        <f>(C13-H13)/h</f>
        <v/>
      </c>
      <c r="J13">
        <f>C13/(ε_c1cd)</f>
        <v/>
      </c>
      <c r="K13">
        <f>C13/I13</f>
        <v/>
      </c>
      <c r="L13" s="131">
        <f>I13/(ε_c1cd)</f>
        <v/>
      </c>
      <c r="M13">
        <f>I13*(K13-Z_s1)</f>
        <v/>
      </c>
      <c r="N13">
        <f>I13*(K13-Z_s2)</f>
        <v/>
      </c>
      <c r="O13">
        <f>E_s*M13</f>
        <v/>
      </c>
      <c r="P13">
        <f>E_s*N13</f>
        <v/>
      </c>
      <c r="Q13">
        <f>O13*A_s1</f>
        <v/>
      </c>
      <c r="R13">
        <f>P13*A_s2</f>
        <v/>
      </c>
      <c r="S13">
        <f>Q13*($K13-Z_s1)</f>
        <v/>
      </c>
      <c r="T13">
        <f>R13*($K13-Z_s2)</f>
        <v/>
      </c>
      <c r="U13">
        <f>(INDIRECT("a_"&amp;U$2)/(U$2+1))*(($C13^(U$2+1)-$H13^(U$2+1))/(ε_c1cd^(U$2+1)))</f>
        <v/>
      </c>
      <c r="V13">
        <f>(INDIRECT("a_"&amp;V$2)/(V$2+1))*(($C13^(V$2+1)-$H13^(V$2+1))/(ε_c1cd^(V$2+1)))</f>
        <v/>
      </c>
      <c r="W13">
        <f>(INDIRECT("a_"&amp;W$2)/(W$2+1))*(($C13^(W$2+1)-$H13^(W$2+1))/(ε_c1cd^(W$2+1)))</f>
        <v/>
      </c>
      <c r="X13">
        <f>(INDIRECT("a_"&amp;X$2)/(X$2+1))*(($C13^(X$2+1)-$H13^(X$2+1))/(ε_c1cd^(X$2+1)))</f>
        <v/>
      </c>
      <c r="Y13">
        <f>(INDIRECT("a_"&amp;Y$2)/(Y$2+1))*(($C13^(Y$2+1)-$H13^(Y$2+1))/(ε_c1cd^(Y$2+1)))</f>
        <v/>
      </c>
      <c r="Z13">
        <f>(INDIRECT("a_"&amp;Z$2)/(Z$2+2))*(($C13^(Z$2+2)-$H13^(Z$2+2))/(ε_c1cd^(Z$2+2)))</f>
        <v/>
      </c>
      <c r="AA13">
        <f>(INDIRECT("a_"&amp;AA$2)/(AA$2+2))*(($C13^(AA$2+2)-$H13^(AA$2+2))/(ε_c1cd^(AA$2+2)))</f>
        <v/>
      </c>
      <c r="AB13">
        <f>(INDIRECT("a_"&amp;AB$2)/(AB$2+2))*(($C13^(AB$2+2)-$H13^(AB$2+2))/(ε_c1cd^(AB$2+2)))</f>
        <v/>
      </c>
      <c r="AC13">
        <f>(INDIRECT("a_"&amp;AC$2)/(AC$2+2))*(($C13^(AC$2+2)-$H13^(AC$2+2))/(ε_c1cd^(AC$2+2)))</f>
        <v/>
      </c>
      <c r="AD13">
        <f>(INDIRECT("a_"&amp;AD$2)/(AD$2+2))*(($C13^(AD$2+2)-$H13^(AD$2+2))/(ε_c1cd^(AD$2+2)))</f>
        <v/>
      </c>
      <c r="AE13" s="111">
        <f>(b*f_cd/L13)*SUM(U13:Y13)+SUM(Q13:R13)</f>
        <v/>
      </c>
      <c r="AF13" s="112">
        <f>AE13*(K13-y+e)</f>
        <v/>
      </c>
      <c r="AG13" s="113">
        <f>(b*f_cd/(L13^2))*SUM(Z13:AD13)+SUM(S13:T13)-AF13</f>
        <v/>
      </c>
      <c r="AH13" s="114">
        <f>AG13&lt;0</f>
        <v/>
      </c>
      <c r="AI13" s="115">
        <f>IF(A13=1,FALSE,(AND(AQ13,AH13,NOT(AI12))))</f>
        <v/>
      </c>
      <c r="AJ13" s="116">
        <f>(b*f_cd/L13)*(a_1/2*J13^2+a_2/3*J13^3+a_3/4*J13^4+a_4/5*J13^5+a_5/6*J13^6)+SUM(Q13:R13)</f>
        <v/>
      </c>
      <c r="AK13">
        <f>AJ13*(K13-y+e)</f>
        <v/>
      </c>
      <c r="AL13" s="118">
        <f>(b*f_cd/(L13^2))*(a_1/3*J13^3+a_2/4*J13^4+a_3/5*J13^5+a_4/6*J13^6+a_5/7*J13^7)+SUM(S13:T13)-AK13</f>
        <v/>
      </c>
      <c r="AM13" s="114">
        <f>AL13&gt;0</f>
        <v/>
      </c>
      <c r="AN13" s="115">
        <f>IF(A13=1,FALSE,(AND(AQ13,AM13,NOT(AN12))))</f>
        <v/>
      </c>
      <c r="AO13">
        <f>IF(D13=1,AND(AH13,NOT(AI13)),AND(AM13,NOT(AN13)))</f>
        <v/>
      </c>
      <c r="AP13" s="119">
        <f>IF(D13=1,AI13,AN13)</f>
        <v/>
      </c>
      <c r="AQ13" s="125">
        <f>ABS(E13)&lt;$AQ$2</f>
        <v/>
      </c>
      <c r="AS13">
        <f>IF(AP13,MAX(AS$3:AS11)+1,"")</f>
        <v/>
      </c>
    </row>
    <row r="14" s="117">
      <c r="A14" t="n">
        <v>12</v>
      </c>
      <c r="B14" s="131">
        <f>IF(A14=1,0,IF(AP14,0.1*ε_cu1cd,0))</f>
        <v/>
      </c>
      <c r="C14" s="131">
        <f>IF(A14=1,0.1*ε_cu1cd,C13+B13)</f>
        <v/>
      </c>
      <c r="D14" s="113">
        <f>IF('Нормальний переріз'!$D$68&gt;0,1,2)</f>
        <v/>
      </c>
      <c r="E14" s="144">
        <f>IF(D14=1,F14,G14)</f>
        <v/>
      </c>
      <c r="F14" s="124">
        <f>IF(AI13,0.11*ε_cu1cd,IF(AH13,F13*0.01,F13))</f>
        <v/>
      </c>
      <c r="G14" s="124">
        <f>IF(AP13,-0.1*ε_cu1cd,IF(AM13,G13*0.01,G13))</f>
        <v/>
      </c>
      <c r="H14" s="113">
        <f>IF(A14=1,E14,IF(AO13,H13-E13+E14,IF(AP13,0.8*H13,H13+E14)))</f>
        <v/>
      </c>
      <c r="I14" s="169">
        <f>(C14-H14)/h</f>
        <v/>
      </c>
      <c r="J14">
        <f>C14/(ε_c1cd)</f>
        <v/>
      </c>
      <c r="K14">
        <f>C14/I14</f>
        <v/>
      </c>
      <c r="L14" s="131">
        <f>I14/(ε_c1cd)</f>
        <v/>
      </c>
      <c r="M14">
        <f>I14*(K14-Z_s1)</f>
        <v/>
      </c>
      <c r="N14">
        <f>I14*(K14-Z_s2)</f>
        <v/>
      </c>
      <c r="O14">
        <f>E_s*M14</f>
        <v/>
      </c>
      <c r="P14">
        <f>E_s*N14</f>
        <v/>
      </c>
      <c r="Q14">
        <f>O14*A_s1</f>
        <v/>
      </c>
      <c r="R14">
        <f>P14*A_s2</f>
        <v/>
      </c>
      <c r="S14">
        <f>Q14*($K14-Z_s1)</f>
        <v/>
      </c>
      <c r="T14">
        <f>R14*($K14-Z_s2)</f>
        <v/>
      </c>
      <c r="U14">
        <f>(INDIRECT("a_"&amp;U$2)/(U$2+1))*(($C14^(U$2+1)-$H14^(U$2+1))/(ε_c1cd^(U$2+1)))</f>
        <v/>
      </c>
      <c r="V14">
        <f>(INDIRECT("a_"&amp;V$2)/(V$2+1))*(($C14^(V$2+1)-$H14^(V$2+1))/(ε_c1cd^(V$2+1)))</f>
        <v/>
      </c>
      <c r="W14">
        <f>(INDIRECT("a_"&amp;W$2)/(W$2+1))*(($C14^(W$2+1)-$H14^(W$2+1))/(ε_c1cd^(W$2+1)))</f>
        <v/>
      </c>
      <c r="X14">
        <f>(INDIRECT("a_"&amp;X$2)/(X$2+1))*(($C14^(X$2+1)-$H14^(X$2+1))/(ε_c1cd^(X$2+1)))</f>
        <v/>
      </c>
      <c r="Y14">
        <f>(INDIRECT("a_"&amp;Y$2)/(Y$2+1))*(($C14^(Y$2+1)-$H14^(Y$2+1))/(ε_c1cd^(Y$2+1)))</f>
        <v/>
      </c>
      <c r="Z14">
        <f>(INDIRECT("a_"&amp;Z$2)/(Z$2+2))*(($C14^(Z$2+2)-$H14^(Z$2+2))/(ε_c1cd^(Z$2+2)))</f>
        <v/>
      </c>
      <c r="AA14">
        <f>(INDIRECT("a_"&amp;AA$2)/(AA$2+2))*(($C14^(AA$2+2)-$H14^(AA$2+2))/(ε_c1cd^(AA$2+2)))</f>
        <v/>
      </c>
      <c r="AB14">
        <f>(INDIRECT("a_"&amp;AB$2)/(AB$2+2))*(($C14^(AB$2+2)-$H14^(AB$2+2))/(ε_c1cd^(AB$2+2)))</f>
        <v/>
      </c>
      <c r="AC14">
        <f>(INDIRECT("a_"&amp;AC$2)/(AC$2+2))*(($C14^(AC$2+2)-$H14^(AC$2+2))/(ε_c1cd^(AC$2+2)))</f>
        <v/>
      </c>
      <c r="AD14">
        <f>(INDIRECT("a_"&amp;AD$2)/(AD$2+2))*(($C14^(AD$2+2)-$H14^(AD$2+2))/(ε_c1cd^(AD$2+2)))</f>
        <v/>
      </c>
      <c r="AE14" s="111">
        <f>(b*f_cd/L14)*SUM(U14:Y14)+SUM(Q14:R14)</f>
        <v/>
      </c>
      <c r="AF14" s="112">
        <f>AE14*(K14-y+e)</f>
        <v/>
      </c>
      <c r="AG14" s="113">
        <f>(b*f_cd/(L14^2))*SUM(Z14:AD14)+SUM(S14:T14)-AF14</f>
        <v/>
      </c>
      <c r="AH14" s="114">
        <f>AG14&lt;0</f>
        <v/>
      </c>
      <c r="AI14" s="115">
        <f>IF(A14=1,FALSE,(AND(AQ14,AH14,NOT(AI13))))</f>
        <v/>
      </c>
      <c r="AJ14" s="116">
        <f>(b*f_cd/L14)*(a_1/2*J14^2+a_2/3*J14^3+a_3/4*J14^4+a_4/5*J14^5+a_5/6*J14^6)+SUM(Q14:R14)</f>
        <v/>
      </c>
      <c r="AK14">
        <f>AJ14*(K14-y+e)</f>
        <v/>
      </c>
      <c r="AL14" s="118">
        <f>(b*f_cd/(L14^2))*(a_1/3*J14^3+a_2/4*J14^4+a_3/5*J14^5+a_4/6*J14^6+a_5/7*J14^7)+SUM(S14:T14)-AK14</f>
        <v/>
      </c>
      <c r="AM14" s="114">
        <f>AL14&gt;0</f>
        <v/>
      </c>
      <c r="AN14" s="115">
        <f>IF(A14=1,FALSE,(AND(AQ14,AM14,NOT(AN13))))</f>
        <v/>
      </c>
      <c r="AO14">
        <f>IF(D14=1,AND(AH14,NOT(AI14)),AND(AM14,NOT(AN14)))</f>
        <v/>
      </c>
      <c r="AP14" s="119">
        <f>IF(D14=1,AI14,AN14)</f>
        <v/>
      </c>
      <c r="AQ14" s="125">
        <f>ABS(E14)&lt;$AQ$2</f>
        <v/>
      </c>
      <c r="AS14">
        <f>IF(AP14,MAX(AS$3:AS12)+1,"")</f>
        <v/>
      </c>
    </row>
    <row r="15" s="117">
      <c r="A15" t="n">
        <v>13</v>
      </c>
      <c r="B15" s="131">
        <f>IF(A15=1,0,IF(AP15,0.1*ε_cu1cd,0))</f>
        <v/>
      </c>
      <c r="C15" s="131">
        <f>IF(A15=1,0.1*ε_cu1cd,C14+B14)</f>
        <v/>
      </c>
      <c r="D15" s="113">
        <f>IF('Нормальний переріз'!$D$68&gt;0,1,2)</f>
        <v/>
      </c>
      <c r="E15" s="144">
        <f>IF(D15=1,F15,G15)</f>
        <v/>
      </c>
      <c r="F15" s="124">
        <f>IF(AI14,0.11*ε_cu1cd,IF(AH14,F14*0.01,F14))</f>
        <v/>
      </c>
      <c r="G15" s="124">
        <f>IF(AP14,-0.1*ε_cu1cd,IF(AM14,G14*0.01,G14))</f>
        <v/>
      </c>
      <c r="H15" s="113">
        <f>IF(A15=1,E15,IF(AO14,H14-E14+E15,IF(AP14,0.8*H14,H14+E15)))</f>
        <v/>
      </c>
      <c r="I15" s="169">
        <f>(C15-H15)/h</f>
        <v/>
      </c>
      <c r="J15">
        <f>C15/(ε_c1cd)</f>
        <v/>
      </c>
      <c r="K15">
        <f>C15/I15</f>
        <v/>
      </c>
      <c r="L15" s="131">
        <f>I15/(ε_c1cd)</f>
        <v/>
      </c>
      <c r="M15">
        <f>I15*(K15-Z_s1)</f>
        <v/>
      </c>
      <c r="N15">
        <f>I15*(K15-Z_s2)</f>
        <v/>
      </c>
      <c r="O15">
        <f>E_s*M15</f>
        <v/>
      </c>
      <c r="P15">
        <f>E_s*N15</f>
        <v/>
      </c>
      <c r="Q15">
        <f>O15*A_s1</f>
        <v/>
      </c>
      <c r="R15">
        <f>P15*A_s2</f>
        <v/>
      </c>
      <c r="S15">
        <f>Q15*($K15-Z_s1)</f>
        <v/>
      </c>
      <c r="T15">
        <f>R15*($K15-Z_s2)</f>
        <v/>
      </c>
      <c r="U15">
        <f>(INDIRECT("a_"&amp;U$2)/(U$2+1))*(($C15^(U$2+1)-$H15^(U$2+1))/(ε_c1cd^(U$2+1)))</f>
        <v/>
      </c>
      <c r="V15">
        <f>(INDIRECT("a_"&amp;V$2)/(V$2+1))*(($C15^(V$2+1)-$H15^(V$2+1))/(ε_c1cd^(V$2+1)))</f>
        <v/>
      </c>
      <c r="W15">
        <f>(INDIRECT("a_"&amp;W$2)/(W$2+1))*(($C15^(W$2+1)-$H15^(W$2+1))/(ε_c1cd^(W$2+1)))</f>
        <v/>
      </c>
      <c r="X15">
        <f>(INDIRECT("a_"&amp;X$2)/(X$2+1))*(($C15^(X$2+1)-$H15^(X$2+1))/(ε_c1cd^(X$2+1)))</f>
        <v/>
      </c>
      <c r="Y15">
        <f>(INDIRECT("a_"&amp;Y$2)/(Y$2+1))*(($C15^(Y$2+1)-$H15^(Y$2+1))/(ε_c1cd^(Y$2+1)))</f>
        <v/>
      </c>
      <c r="Z15">
        <f>(INDIRECT("a_"&amp;Z$2)/(Z$2+2))*(($C15^(Z$2+2)-$H15^(Z$2+2))/(ε_c1cd^(Z$2+2)))</f>
        <v/>
      </c>
      <c r="AA15">
        <f>(INDIRECT("a_"&amp;AA$2)/(AA$2+2))*(($C15^(AA$2+2)-$H15^(AA$2+2))/(ε_c1cd^(AA$2+2)))</f>
        <v/>
      </c>
      <c r="AB15">
        <f>(INDIRECT("a_"&amp;AB$2)/(AB$2+2))*(($C15^(AB$2+2)-$H15^(AB$2+2))/(ε_c1cd^(AB$2+2)))</f>
        <v/>
      </c>
      <c r="AC15">
        <f>(INDIRECT("a_"&amp;AC$2)/(AC$2+2))*(($C15^(AC$2+2)-$H15^(AC$2+2))/(ε_c1cd^(AC$2+2)))</f>
        <v/>
      </c>
      <c r="AD15">
        <f>(INDIRECT("a_"&amp;AD$2)/(AD$2+2))*(($C15^(AD$2+2)-$H15^(AD$2+2))/(ε_c1cd^(AD$2+2)))</f>
        <v/>
      </c>
      <c r="AE15" s="111">
        <f>(b*f_cd/L15)*SUM(U15:Y15)+SUM(Q15:R15)</f>
        <v/>
      </c>
      <c r="AF15" s="112">
        <f>AE15*(K15-y+e)</f>
        <v/>
      </c>
      <c r="AG15" s="113">
        <f>(b*f_cd/(L15^2))*SUM(Z15:AD15)+SUM(S15:T15)-AF15</f>
        <v/>
      </c>
      <c r="AH15" s="114">
        <f>AG15&lt;0</f>
        <v/>
      </c>
      <c r="AI15" s="115">
        <f>IF(A15=1,FALSE,(AND(AQ15,AH15,NOT(AI14))))</f>
        <v/>
      </c>
      <c r="AJ15" s="116">
        <f>(b*f_cd/L15)*(a_1/2*J15^2+a_2/3*J15^3+a_3/4*J15^4+a_4/5*J15^5+a_5/6*J15^6)+SUM(Q15:R15)</f>
        <v/>
      </c>
      <c r="AK15">
        <f>AJ15*(K15-y+e)</f>
        <v/>
      </c>
      <c r="AL15" s="118">
        <f>(b*f_cd/(L15^2))*(a_1/3*J15^3+a_2/4*J15^4+a_3/5*J15^5+a_4/6*J15^6+a_5/7*J15^7)+SUM(S15:T15)-AK15</f>
        <v/>
      </c>
      <c r="AM15" s="114">
        <f>AL15&gt;0</f>
        <v/>
      </c>
      <c r="AN15" s="115">
        <f>IF(A15=1,FALSE,(AND(AQ15,AM15,NOT(AN14))))</f>
        <v/>
      </c>
      <c r="AO15">
        <f>IF(D15=1,AND(AH15,NOT(AI15)),AND(AM15,NOT(AN15)))</f>
        <v/>
      </c>
      <c r="AP15" s="119">
        <f>IF(D15=1,AI15,AN15)</f>
        <v/>
      </c>
      <c r="AQ15" s="125">
        <f>ABS(E15)&lt;$AQ$2</f>
        <v/>
      </c>
      <c r="AS15">
        <f>IF(AP15,MAX(AS$3:AS13)+1,"")</f>
        <v/>
      </c>
    </row>
    <row r="16" s="117">
      <c r="A16" t="n">
        <v>14</v>
      </c>
      <c r="B16" s="131">
        <f>IF(A16=1,0,IF(AP16,0.1*ε_cu1cd,0))</f>
        <v/>
      </c>
      <c r="C16" s="131">
        <f>IF(A16=1,0.1*ε_cu1cd,C15+B15)</f>
        <v/>
      </c>
      <c r="D16" s="113">
        <f>IF('Нормальний переріз'!$D$68&gt;0,1,2)</f>
        <v/>
      </c>
      <c r="E16" s="144">
        <f>IF(D16=1,F16,G16)</f>
        <v/>
      </c>
      <c r="F16" s="124">
        <f>IF(AI15,0.11*ε_cu1cd,IF(AH15,F15*0.01,F15))</f>
        <v/>
      </c>
      <c r="G16" s="124">
        <f>IF(AP15,-0.1*ε_cu1cd,IF(AM15,G15*0.01,G15))</f>
        <v/>
      </c>
      <c r="H16" s="113">
        <f>IF(A16=1,E16,IF(AO15,H15-E15+E16,IF(AP15,0.8*H15,H15+E16)))</f>
        <v/>
      </c>
      <c r="I16" s="169">
        <f>(C16-H16)/h</f>
        <v/>
      </c>
      <c r="J16">
        <f>C16/(ε_c1cd)</f>
        <v/>
      </c>
      <c r="K16">
        <f>C16/I16</f>
        <v/>
      </c>
      <c r="L16" s="131">
        <f>I16/(ε_c1cd)</f>
        <v/>
      </c>
      <c r="M16">
        <f>I16*(K16-Z_s1)</f>
        <v/>
      </c>
      <c r="N16">
        <f>I16*(K16-Z_s2)</f>
        <v/>
      </c>
      <c r="O16">
        <f>E_s*M16</f>
        <v/>
      </c>
      <c r="P16">
        <f>E_s*N16</f>
        <v/>
      </c>
      <c r="Q16">
        <f>O16*A_s1</f>
        <v/>
      </c>
      <c r="R16">
        <f>P16*A_s2</f>
        <v/>
      </c>
      <c r="S16">
        <f>Q16*($K16-Z_s1)</f>
        <v/>
      </c>
      <c r="T16">
        <f>R16*($K16-Z_s2)</f>
        <v/>
      </c>
      <c r="U16">
        <f>(INDIRECT("a_"&amp;U$2)/(U$2+1))*(($C16^(U$2+1)-$H16^(U$2+1))/(ε_c1cd^(U$2+1)))</f>
        <v/>
      </c>
      <c r="V16">
        <f>(INDIRECT("a_"&amp;V$2)/(V$2+1))*(($C16^(V$2+1)-$H16^(V$2+1))/(ε_c1cd^(V$2+1)))</f>
        <v/>
      </c>
      <c r="W16">
        <f>(INDIRECT("a_"&amp;W$2)/(W$2+1))*(($C16^(W$2+1)-$H16^(W$2+1))/(ε_c1cd^(W$2+1)))</f>
        <v/>
      </c>
      <c r="X16">
        <f>(INDIRECT("a_"&amp;X$2)/(X$2+1))*(($C16^(X$2+1)-$H16^(X$2+1))/(ε_c1cd^(X$2+1)))</f>
        <v/>
      </c>
      <c r="Y16">
        <f>(INDIRECT("a_"&amp;Y$2)/(Y$2+1))*(($C16^(Y$2+1)-$H16^(Y$2+1))/(ε_c1cd^(Y$2+1)))</f>
        <v/>
      </c>
      <c r="Z16">
        <f>(INDIRECT("a_"&amp;Z$2)/(Z$2+2))*(($C16^(Z$2+2)-$H16^(Z$2+2))/(ε_c1cd^(Z$2+2)))</f>
        <v/>
      </c>
      <c r="AA16">
        <f>(INDIRECT("a_"&amp;AA$2)/(AA$2+2))*(($C16^(AA$2+2)-$H16^(AA$2+2))/(ε_c1cd^(AA$2+2)))</f>
        <v/>
      </c>
      <c r="AB16">
        <f>(INDIRECT("a_"&amp;AB$2)/(AB$2+2))*(($C16^(AB$2+2)-$H16^(AB$2+2))/(ε_c1cd^(AB$2+2)))</f>
        <v/>
      </c>
      <c r="AC16">
        <f>(INDIRECT("a_"&amp;AC$2)/(AC$2+2))*(($C16^(AC$2+2)-$H16^(AC$2+2))/(ε_c1cd^(AC$2+2)))</f>
        <v/>
      </c>
      <c r="AD16">
        <f>(INDIRECT("a_"&amp;AD$2)/(AD$2+2))*(($C16^(AD$2+2)-$H16^(AD$2+2))/(ε_c1cd^(AD$2+2)))</f>
        <v/>
      </c>
      <c r="AE16" s="111">
        <f>(b*f_cd/L16)*SUM(U16:Y16)+SUM(Q16:R16)</f>
        <v/>
      </c>
      <c r="AF16" s="112">
        <f>AE16*(K16-y+e)</f>
        <v/>
      </c>
      <c r="AG16" s="113">
        <f>(b*f_cd/(L16^2))*SUM(Z16:AD16)+SUM(S16:T16)-AF16</f>
        <v/>
      </c>
      <c r="AH16" s="114">
        <f>AG16&lt;0</f>
        <v/>
      </c>
      <c r="AI16" s="115">
        <f>IF(A16=1,FALSE,(AND(AQ16,AH16,NOT(AI15))))</f>
        <v/>
      </c>
      <c r="AJ16" s="116">
        <f>(b*f_cd/L16)*(a_1/2*J16^2+a_2/3*J16^3+a_3/4*J16^4+a_4/5*J16^5+a_5/6*J16^6)+SUM(Q16:R16)</f>
        <v/>
      </c>
      <c r="AK16">
        <f>AJ16*(K16-y+e)</f>
        <v/>
      </c>
      <c r="AL16" s="118">
        <f>(b*f_cd/(L16^2))*(a_1/3*J16^3+a_2/4*J16^4+a_3/5*J16^5+a_4/6*J16^6+a_5/7*J16^7)+SUM(S16:T16)-AK16</f>
        <v/>
      </c>
      <c r="AM16" s="114">
        <f>AL16&gt;0</f>
        <v/>
      </c>
      <c r="AN16" s="115">
        <f>IF(A16=1,FALSE,(AND(AQ16,AM16,NOT(AN15))))</f>
        <v/>
      </c>
      <c r="AO16">
        <f>IF(D16=1,AND(AH16,NOT(AI16)),AND(AM16,NOT(AN16)))</f>
        <v/>
      </c>
      <c r="AP16" s="119">
        <f>IF(D16=1,AI16,AN16)</f>
        <v/>
      </c>
      <c r="AQ16" s="125">
        <f>ABS(E16)&lt;$AQ$2</f>
        <v/>
      </c>
      <c r="AS16">
        <f>IF(AP16,MAX(AS$3:AS14)+1,"")</f>
        <v/>
      </c>
    </row>
    <row r="17" s="117">
      <c r="A17" t="n">
        <v>15</v>
      </c>
      <c r="B17" s="131">
        <f>IF(A17=1,0,IF(AP17,0.1*ε_cu1cd,0))</f>
        <v/>
      </c>
      <c r="C17" s="131">
        <f>IF(A17=1,0.1*ε_cu1cd,C16+B16)</f>
        <v/>
      </c>
      <c r="D17" s="113">
        <f>IF('Нормальний переріз'!$D$68&gt;0,1,2)</f>
        <v/>
      </c>
      <c r="E17" s="144">
        <f>IF(D17=1,F17,G17)</f>
        <v/>
      </c>
      <c r="F17" s="124">
        <f>IF(AI16,0.11*ε_cu1cd,IF(AH16,F16*0.01,F16))</f>
        <v/>
      </c>
      <c r="G17" s="124">
        <f>IF(AP16,-0.1*ε_cu1cd,IF(AM16,G16*0.01,G16))</f>
        <v/>
      </c>
      <c r="H17" s="113">
        <f>IF(A17=1,E17,IF(AO16,H16-E16+E17,IF(AP16,0.8*H16,H16+E17)))</f>
        <v/>
      </c>
      <c r="I17" s="169">
        <f>(C17-H17)/h</f>
        <v/>
      </c>
      <c r="J17">
        <f>C17/(ε_c1cd)</f>
        <v/>
      </c>
      <c r="K17">
        <f>C17/I17</f>
        <v/>
      </c>
      <c r="L17" s="131">
        <f>I17/(ε_c1cd)</f>
        <v/>
      </c>
      <c r="M17">
        <f>I17*(K17-Z_s1)</f>
        <v/>
      </c>
      <c r="N17">
        <f>I17*(K17-Z_s2)</f>
        <v/>
      </c>
      <c r="O17">
        <f>E_s*M17</f>
        <v/>
      </c>
      <c r="P17">
        <f>E_s*N17</f>
        <v/>
      </c>
      <c r="Q17">
        <f>O17*A_s1</f>
        <v/>
      </c>
      <c r="R17">
        <f>P17*A_s2</f>
        <v/>
      </c>
      <c r="S17">
        <f>Q17*($K17-Z_s1)</f>
        <v/>
      </c>
      <c r="T17">
        <f>R17*($K17-Z_s2)</f>
        <v/>
      </c>
      <c r="U17">
        <f>(INDIRECT("a_"&amp;U$2)/(U$2+1))*(($C17^(U$2+1)-$H17^(U$2+1))/(ε_c1cd^(U$2+1)))</f>
        <v/>
      </c>
      <c r="V17">
        <f>(INDIRECT("a_"&amp;V$2)/(V$2+1))*(($C17^(V$2+1)-$H17^(V$2+1))/(ε_c1cd^(V$2+1)))</f>
        <v/>
      </c>
      <c r="W17">
        <f>(INDIRECT("a_"&amp;W$2)/(W$2+1))*(($C17^(W$2+1)-$H17^(W$2+1))/(ε_c1cd^(W$2+1)))</f>
        <v/>
      </c>
      <c r="X17">
        <f>(INDIRECT("a_"&amp;X$2)/(X$2+1))*(($C17^(X$2+1)-$H17^(X$2+1))/(ε_c1cd^(X$2+1)))</f>
        <v/>
      </c>
      <c r="Y17">
        <f>(INDIRECT("a_"&amp;Y$2)/(Y$2+1))*(($C17^(Y$2+1)-$H17^(Y$2+1))/(ε_c1cd^(Y$2+1)))</f>
        <v/>
      </c>
      <c r="Z17">
        <f>(INDIRECT("a_"&amp;Z$2)/(Z$2+2))*(($C17^(Z$2+2)-$H17^(Z$2+2))/(ε_c1cd^(Z$2+2)))</f>
        <v/>
      </c>
      <c r="AA17">
        <f>(INDIRECT("a_"&amp;AA$2)/(AA$2+2))*(($C17^(AA$2+2)-$H17^(AA$2+2))/(ε_c1cd^(AA$2+2)))</f>
        <v/>
      </c>
      <c r="AB17">
        <f>(INDIRECT("a_"&amp;AB$2)/(AB$2+2))*(($C17^(AB$2+2)-$H17^(AB$2+2))/(ε_c1cd^(AB$2+2)))</f>
        <v/>
      </c>
      <c r="AC17">
        <f>(INDIRECT("a_"&amp;AC$2)/(AC$2+2))*(($C17^(AC$2+2)-$H17^(AC$2+2))/(ε_c1cd^(AC$2+2)))</f>
        <v/>
      </c>
      <c r="AD17">
        <f>(INDIRECT("a_"&amp;AD$2)/(AD$2+2))*(($C17^(AD$2+2)-$H17^(AD$2+2))/(ε_c1cd^(AD$2+2)))</f>
        <v/>
      </c>
      <c r="AE17" s="111">
        <f>(b*f_cd/L17)*SUM(U17:Y17)+SUM(Q17:R17)</f>
        <v/>
      </c>
      <c r="AF17" s="112">
        <f>AE17*(K17-y+e)</f>
        <v/>
      </c>
      <c r="AG17" s="113">
        <f>(b*f_cd/(L17^2))*SUM(Z17:AD17)+SUM(S17:T17)-AF17</f>
        <v/>
      </c>
      <c r="AH17" s="114">
        <f>AG17&lt;0</f>
        <v/>
      </c>
      <c r="AI17" s="115">
        <f>IF(A17=1,FALSE,(AND(AQ17,AH17,NOT(AI16))))</f>
        <v/>
      </c>
      <c r="AJ17" s="116">
        <f>(b*f_cd/L17)*(a_1/2*J17^2+a_2/3*J17^3+a_3/4*J17^4+a_4/5*J17^5+a_5/6*J17^6)+SUM(Q17:R17)</f>
        <v/>
      </c>
      <c r="AK17">
        <f>AJ17*(K17-y+e)</f>
        <v/>
      </c>
      <c r="AL17" s="118">
        <f>(b*f_cd/(L17^2))*(a_1/3*J17^3+a_2/4*J17^4+a_3/5*J17^5+a_4/6*J17^6+a_5/7*J17^7)+SUM(S17:T17)-AK17</f>
        <v/>
      </c>
      <c r="AM17" s="114">
        <f>AL17&gt;0</f>
        <v/>
      </c>
      <c r="AN17" s="115">
        <f>IF(A17=1,FALSE,(AND(AQ17,AM17,NOT(AN16))))</f>
        <v/>
      </c>
      <c r="AO17">
        <f>IF(D17=1,AND(AH17,NOT(AI17)),AND(AM17,NOT(AN17)))</f>
        <v/>
      </c>
      <c r="AP17" s="119">
        <f>IF(D17=1,AI17,AN17)</f>
        <v/>
      </c>
      <c r="AQ17" s="125">
        <f>ABS(E17)&lt;$AQ$2</f>
        <v/>
      </c>
      <c r="AS17">
        <f>IF(AP17,MAX(AS$3:AS15)+1,"")</f>
        <v/>
      </c>
    </row>
    <row r="18" s="117">
      <c r="A18" t="n">
        <v>16</v>
      </c>
      <c r="B18" s="131">
        <f>IF(A18=1,0,IF(AP18,0.1*ε_cu1cd,0))</f>
        <v/>
      </c>
      <c r="C18" s="131">
        <f>IF(A18=1,0.1*ε_cu1cd,C17+B17)</f>
        <v/>
      </c>
      <c r="D18" s="113">
        <f>IF('Нормальний переріз'!$D$68&gt;0,1,2)</f>
        <v/>
      </c>
      <c r="E18" s="144">
        <f>IF(D18=1,F18,G18)</f>
        <v/>
      </c>
      <c r="F18" s="124">
        <f>IF(AI17,0.11*ε_cu1cd,IF(AH17,F17*0.01,F17))</f>
        <v/>
      </c>
      <c r="G18" s="124">
        <f>IF(AP17,-0.1*ε_cu1cd,IF(AM17,G17*0.01,G17))</f>
        <v/>
      </c>
      <c r="H18" s="113">
        <f>IF(A18=1,E18,IF(AO17,H17-E17+E18,IF(AP17,0.8*H17,H17+E18)))</f>
        <v/>
      </c>
      <c r="I18" s="169">
        <f>(C18-H18)/h</f>
        <v/>
      </c>
      <c r="J18">
        <f>C18/(ε_c1cd)</f>
        <v/>
      </c>
      <c r="K18">
        <f>C18/I18</f>
        <v/>
      </c>
      <c r="L18" s="131">
        <f>I18/(ε_c1cd)</f>
        <v/>
      </c>
      <c r="M18">
        <f>I18*(K18-Z_s1)</f>
        <v/>
      </c>
      <c r="N18">
        <f>I18*(K18-Z_s2)</f>
        <v/>
      </c>
      <c r="O18">
        <f>E_s*M18</f>
        <v/>
      </c>
      <c r="P18">
        <f>E_s*N18</f>
        <v/>
      </c>
      <c r="Q18">
        <f>O18*A_s1</f>
        <v/>
      </c>
      <c r="R18">
        <f>P18*A_s2</f>
        <v/>
      </c>
      <c r="S18">
        <f>Q18*($K18-Z_s1)</f>
        <v/>
      </c>
      <c r="T18">
        <f>R18*($K18-Z_s2)</f>
        <v/>
      </c>
      <c r="U18">
        <f>(INDIRECT("a_"&amp;U$2)/(U$2+1))*(($C18^(U$2+1)-$H18^(U$2+1))/(ε_c1cd^(U$2+1)))</f>
        <v/>
      </c>
      <c r="V18">
        <f>(INDIRECT("a_"&amp;V$2)/(V$2+1))*(($C18^(V$2+1)-$H18^(V$2+1))/(ε_c1cd^(V$2+1)))</f>
        <v/>
      </c>
      <c r="W18">
        <f>(INDIRECT("a_"&amp;W$2)/(W$2+1))*(($C18^(W$2+1)-$H18^(W$2+1))/(ε_c1cd^(W$2+1)))</f>
        <v/>
      </c>
      <c r="X18">
        <f>(INDIRECT("a_"&amp;X$2)/(X$2+1))*(($C18^(X$2+1)-$H18^(X$2+1))/(ε_c1cd^(X$2+1)))</f>
        <v/>
      </c>
      <c r="Y18">
        <f>(INDIRECT("a_"&amp;Y$2)/(Y$2+1))*(($C18^(Y$2+1)-$H18^(Y$2+1))/(ε_c1cd^(Y$2+1)))</f>
        <v/>
      </c>
      <c r="Z18">
        <f>(INDIRECT("a_"&amp;Z$2)/(Z$2+2))*(($C18^(Z$2+2)-$H18^(Z$2+2))/(ε_c1cd^(Z$2+2)))</f>
        <v/>
      </c>
      <c r="AA18">
        <f>(INDIRECT("a_"&amp;AA$2)/(AA$2+2))*(($C18^(AA$2+2)-$H18^(AA$2+2))/(ε_c1cd^(AA$2+2)))</f>
        <v/>
      </c>
      <c r="AB18">
        <f>(INDIRECT("a_"&amp;AB$2)/(AB$2+2))*(($C18^(AB$2+2)-$H18^(AB$2+2))/(ε_c1cd^(AB$2+2)))</f>
        <v/>
      </c>
      <c r="AC18">
        <f>(INDIRECT("a_"&amp;AC$2)/(AC$2+2))*(($C18^(AC$2+2)-$H18^(AC$2+2))/(ε_c1cd^(AC$2+2)))</f>
        <v/>
      </c>
      <c r="AD18">
        <f>(INDIRECT("a_"&amp;AD$2)/(AD$2+2))*(($C18^(AD$2+2)-$H18^(AD$2+2))/(ε_c1cd^(AD$2+2)))</f>
        <v/>
      </c>
      <c r="AE18" s="111">
        <f>(b*f_cd/L18)*SUM(U18:Y18)+SUM(Q18:R18)</f>
        <v/>
      </c>
      <c r="AF18" s="112">
        <f>AE18*(K18-y+e)</f>
        <v/>
      </c>
      <c r="AG18" s="113">
        <f>(b*f_cd/(L18^2))*SUM(Z18:AD18)+SUM(S18:T18)-AF18</f>
        <v/>
      </c>
      <c r="AH18" s="114">
        <f>AG18&lt;0</f>
        <v/>
      </c>
      <c r="AI18" s="115">
        <f>IF(A18=1,FALSE,(AND(AQ18,AH18,NOT(AI17))))</f>
        <v/>
      </c>
      <c r="AJ18" s="116">
        <f>(b*f_cd/L18)*(a_1/2*J18^2+a_2/3*J18^3+a_3/4*J18^4+a_4/5*J18^5+a_5/6*J18^6)+SUM(Q18:R18)</f>
        <v/>
      </c>
      <c r="AK18">
        <f>AJ18*(K18-y+e)</f>
        <v/>
      </c>
      <c r="AL18" s="118">
        <f>(b*f_cd/(L18^2))*(a_1/3*J18^3+a_2/4*J18^4+a_3/5*J18^5+a_4/6*J18^6+a_5/7*J18^7)+SUM(S18:T18)-AK18</f>
        <v/>
      </c>
      <c r="AM18" s="114">
        <f>AL18&gt;0</f>
        <v/>
      </c>
      <c r="AN18" s="115">
        <f>IF(A18=1,FALSE,(AND(AQ18,AM18,NOT(AN17))))</f>
        <v/>
      </c>
      <c r="AO18">
        <f>IF(D18=1,AND(AH18,NOT(AI18)),AND(AM18,NOT(AN18)))</f>
        <v/>
      </c>
      <c r="AP18" s="119">
        <f>IF(D18=1,AI18,AN18)</f>
        <v/>
      </c>
      <c r="AQ18" s="125">
        <f>ABS(E18)&lt;$AQ$2</f>
        <v/>
      </c>
      <c r="AS18">
        <f>IF(AP18,MAX(AS$3:AS16)+1,"")</f>
        <v/>
      </c>
    </row>
    <row r="19" s="117">
      <c r="A19" t="n">
        <v>17</v>
      </c>
      <c r="B19" s="131">
        <f>IF(A19=1,0,IF(AP19,0.1*ε_cu1cd,0))</f>
        <v/>
      </c>
      <c r="C19" s="131">
        <f>IF(A19=1,0.1*ε_cu1cd,C18+B18)</f>
        <v/>
      </c>
      <c r="D19" s="113">
        <f>IF('Нормальний переріз'!$D$68&gt;0,1,2)</f>
        <v/>
      </c>
      <c r="E19" s="144">
        <f>IF(D19=1,F19,G19)</f>
        <v/>
      </c>
      <c r="F19" s="124">
        <f>IF(AI18,0.11*ε_cu1cd,IF(AH18,F18*0.01,F18))</f>
        <v/>
      </c>
      <c r="G19" s="124">
        <f>IF(AP18,-0.1*ε_cu1cd,IF(AM18,G18*0.01,G18))</f>
        <v/>
      </c>
      <c r="H19" s="113">
        <f>IF(A19=1,E19,IF(AO18,H18-E18+E19,IF(AP18,0.8*H18,H18+E19)))</f>
        <v/>
      </c>
      <c r="I19" s="169">
        <f>(C19-H19)/h</f>
        <v/>
      </c>
      <c r="J19">
        <f>C19/(ε_c1cd)</f>
        <v/>
      </c>
      <c r="K19">
        <f>C19/I19</f>
        <v/>
      </c>
      <c r="L19" s="131">
        <f>I19/(ε_c1cd)</f>
        <v/>
      </c>
      <c r="M19">
        <f>I19*(K19-Z_s1)</f>
        <v/>
      </c>
      <c r="N19">
        <f>I19*(K19-Z_s2)</f>
        <v/>
      </c>
      <c r="O19">
        <f>E_s*M19</f>
        <v/>
      </c>
      <c r="P19">
        <f>E_s*N19</f>
        <v/>
      </c>
      <c r="Q19">
        <f>O19*A_s1</f>
        <v/>
      </c>
      <c r="R19">
        <f>P19*A_s2</f>
        <v/>
      </c>
      <c r="S19">
        <f>Q19*($K19-Z_s1)</f>
        <v/>
      </c>
      <c r="T19">
        <f>R19*($K19-Z_s2)</f>
        <v/>
      </c>
      <c r="U19">
        <f>(INDIRECT("a_"&amp;U$2)/(U$2+1))*(($C19^(U$2+1)-$H19^(U$2+1))/(ε_c1cd^(U$2+1)))</f>
        <v/>
      </c>
      <c r="V19">
        <f>(INDIRECT("a_"&amp;V$2)/(V$2+1))*(($C19^(V$2+1)-$H19^(V$2+1))/(ε_c1cd^(V$2+1)))</f>
        <v/>
      </c>
      <c r="W19">
        <f>(INDIRECT("a_"&amp;W$2)/(W$2+1))*(($C19^(W$2+1)-$H19^(W$2+1))/(ε_c1cd^(W$2+1)))</f>
        <v/>
      </c>
      <c r="X19">
        <f>(INDIRECT("a_"&amp;X$2)/(X$2+1))*(($C19^(X$2+1)-$H19^(X$2+1))/(ε_c1cd^(X$2+1)))</f>
        <v/>
      </c>
      <c r="Y19">
        <f>(INDIRECT("a_"&amp;Y$2)/(Y$2+1))*(($C19^(Y$2+1)-$H19^(Y$2+1))/(ε_c1cd^(Y$2+1)))</f>
        <v/>
      </c>
      <c r="Z19">
        <f>(INDIRECT("a_"&amp;Z$2)/(Z$2+2))*(($C19^(Z$2+2)-$H19^(Z$2+2))/(ε_c1cd^(Z$2+2)))</f>
        <v/>
      </c>
      <c r="AA19">
        <f>(INDIRECT("a_"&amp;AA$2)/(AA$2+2))*(($C19^(AA$2+2)-$H19^(AA$2+2))/(ε_c1cd^(AA$2+2)))</f>
        <v/>
      </c>
      <c r="AB19">
        <f>(INDIRECT("a_"&amp;AB$2)/(AB$2+2))*(($C19^(AB$2+2)-$H19^(AB$2+2))/(ε_c1cd^(AB$2+2)))</f>
        <v/>
      </c>
      <c r="AC19">
        <f>(INDIRECT("a_"&amp;AC$2)/(AC$2+2))*(($C19^(AC$2+2)-$H19^(AC$2+2))/(ε_c1cd^(AC$2+2)))</f>
        <v/>
      </c>
      <c r="AD19">
        <f>(INDIRECT("a_"&amp;AD$2)/(AD$2+2))*(($C19^(AD$2+2)-$H19^(AD$2+2))/(ε_c1cd^(AD$2+2)))</f>
        <v/>
      </c>
      <c r="AE19" s="111">
        <f>(b*f_cd/L19)*SUM(U19:Y19)+SUM(Q19:R19)</f>
        <v/>
      </c>
      <c r="AF19" s="112">
        <f>AE19*(K19-y+e)</f>
        <v/>
      </c>
      <c r="AG19" s="113">
        <f>(b*f_cd/(L19^2))*SUM(Z19:AD19)+SUM(S19:T19)-AF19</f>
        <v/>
      </c>
      <c r="AH19" s="114">
        <f>AG19&lt;0</f>
        <v/>
      </c>
      <c r="AI19" s="115">
        <f>IF(A19=1,FALSE,(AND(AQ19,AH19,NOT(AI18))))</f>
        <v/>
      </c>
      <c r="AJ19" s="116">
        <f>(b*f_cd/L19)*(a_1/2*J19^2+a_2/3*J19^3+a_3/4*J19^4+a_4/5*J19^5+a_5/6*J19^6)+SUM(Q19:R19)</f>
        <v/>
      </c>
      <c r="AK19">
        <f>AJ19*(K19-y+e)</f>
        <v/>
      </c>
      <c r="AL19" s="118">
        <f>(b*f_cd/(L19^2))*(a_1/3*J19^3+a_2/4*J19^4+a_3/5*J19^5+a_4/6*J19^6+a_5/7*J19^7)+SUM(S19:T19)-AK19</f>
        <v/>
      </c>
      <c r="AM19" s="114">
        <f>AL19&gt;0</f>
        <v/>
      </c>
      <c r="AN19" s="115">
        <f>IF(A19=1,FALSE,(AND(AQ19,AM19,NOT(AN18))))</f>
        <v/>
      </c>
      <c r="AO19">
        <f>IF(D19=1,AND(AH19,NOT(AI19)),AND(AM19,NOT(AN19)))</f>
        <v/>
      </c>
      <c r="AP19" s="119">
        <f>IF(D19=1,AI19,AN19)</f>
        <v/>
      </c>
      <c r="AQ19" s="125">
        <f>ABS(E19)&lt;$AQ$2</f>
        <v/>
      </c>
      <c r="AS19">
        <f>IF(AP19,MAX(AS$3:AS17)+1,"")</f>
        <v/>
      </c>
    </row>
    <row r="20" s="117">
      <c r="A20" t="n">
        <v>18</v>
      </c>
      <c r="B20" s="131">
        <f>IF(A20=1,0,IF(AP20,0.1*ε_cu1cd,0))</f>
        <v/>
      </c>
      <c r="C20" s="131">
        <f>IF(A20=1,0.1*ε_cu1cd,C19+B19)</f>
        <v/>
      </c>
      <c r="D20" s="113">
        <f>IF('Нормальний переріз'!$D$68&gt;0,1,2)</f>
        <v/>
      </c>
      <c r="E20" s="144">
        <f>IF(D20=1,F20,G20)</f>
        <v/>
      </c>
      <c r="F20" s="124">
        <f>IF(AI19,0.11*ε_cu1cd,IF(AH19,F19*0.01,F19))</f>
        <v/>
      </c>
      <c r="G20" s="124">
        <f>IF(AP19,-0.1*ε_cu1cd,IF(AM19,G19*0.01,G19))</f>
        <v/>
      </c>
      <c r="H20" s="113">
        <f>IF(A20=1,E20,IF(AO19,H19-E19+E20,IF(AP19,0.8*H19,H19+E20)))</f>
        <v/>
      </c>
      <c r="I20" s="169">
        <f>(C20-H20)/h</f>
        <v/>
      </c>
      <c r="J20">
        <f>C20/(ε_c1cd)</f>
        <v/>
      </c>
      <c r="K20">
        <f>C20/I20</f>
        <v/>
      </c>
      <c r="L20" s="131">
        <f>I20/(ε_c1cd)</f>
        <v/>
      </c>
      <c r="M20">
        <f>I20*(K20-Z_s1)</f>
        <v/>
      </c>
      <c r="N20">
        <f>I20*(K20-Z_s2)</f>
        <v/>
      </c>
      <c r="O20">
        <f>E_s*M20</f>
        <v/>
      </c>
      <c r="P20">
        <f>E_s*N20</f>
        <v/>
      </c>
      <c r="Q20">
        <f>O20*A_s1</f>
        <v/>
      </c>
      <c r="R20">
        <f>P20*A_s2</f>
        <v/>
      </c>
      <c r="S20">
        <f>Q20*($K20-Z_s1)</f>
        <v/>
      </c>
      <c r="T20">
        <f>R20*($K20-Z_s2)</f>
        <v/>
      </c>
      <c r="U20">
        <f>(INDIRECT("a_"&amp;U$2)/(U$2+1))*(($C20^(U$2+1)-$H20^(U$2+1))/(ε_c1cd^(U$2+1)))</f>
        <v/>
      </c>
      <c r="V20">
        <f>(INDIRECT("a_"&amp;V$2)/(V$2+1))*(($C20^(V$2+1)-$H20^(V$2+1))/(ε_c1cd^(V$2+1)))</f>
        <v/>
      </c>
      <c r="W20">
        <f>(INDIRECT("a_"&amp;W$2)/(W$2+1))*(($C20^(W$2+1)-$H20^(W$2+1))/(ε_c1cd^(W$2+1)))</f>
        <v/>
      </c>
      <c r="X20">
        <f>(INDIRECT("a_"&amp;X$2)/(X$2+1))*(($C20^(X$2+1)-$H20^(X$2+1))/(ε_c1cd^(X$2+1)))</f>
        <v/>
      </c>
      <c r="Y20">
        <f>(INDIRECT("a_"&amp;Y$2)/(Y$2+1))*(($C20^(Y$2+1)-$H20^(Y$2+1))/(ε_c1cd^(Y$2+1)))</f>
        <v/>
      </c>
      <c r="Z20">
        <f>(INDIRECT("a_"&amp;Z$2)/(Z$2+2))*(($C20^(Z$2+2)-$H20^(Z$2+2))/(ε_c1cd^(Z$2+2)))</f>
        <v/>
      </c>
      <c r="AA20">
        <f>(INDIRECT("a_"&amp;AA$2)/(AA$2+2))*(($C20^(AA$2+2)-$H20^(AA$2+2))/(ε_c1cd^(AA$2+2)))</f>
        <v/>
      </c>
      <c r="AB20">
        <f>(INDIRECT("a_"&amp;AB$2)/(AB$2+2))*(($C20^(AB$2+2)-$H20^(AB$2+2))/(ε_c1cd^(AB$2+2)))</f>
        <v/>
      </c>
      <c r="AC20">
        <f>(INDIRECT("a_"&amp;AC$2)/(AC$2+2))*(($C20^(AC$2+2)-$H20^(AC$2+2))/(ε_c1cd^(AC$2+2)))</f>
        <v/>
      </c>
      <c r="AD20">
        <f>(INDIRECT("a_"&amp;AD$2)/(AD$2+2))*(($C20^(AD$2+2)-$H20^(AD$2+2))/(ε_c1cd^(AD$2+2)))</f>
        <v/>
      </c>
      <c r="AE20" s="111">
        <f>(b*f_cd/L20)*SUM(U20:Y20)+SUM(Q20:R20)</f>
        <v/>
      </c>
      <c r="AF20" s="112">
        <f>AE20*(K20-y+e)</f>
        <v/>
      </c>
      <c r="AG20" s="113">
        <f>(b*f_cd/(L20^2))*SUM(Z20:AD20)+SUM(S20:T20)-AF20</f>
        <v/>
      </c>
      <c r="AH20" s="114">
        <f>AG20&lt;0</f>
        <v/>
      </c>
      <c r="AI20" s="115">
        <f>IF(A20=1,FALSE,(AND(AQ20,AH20,NOT(AI19))))</f>
        <v/>
      </c>
      <c r="AJ20" s="116">
        <f>(b*f_cd/L20)*(a_1/2*J20^2+a_2/3*J20^3+a_3/4*J20^4+a_4/5*J20^5+a_5/6*J20^6)+SUM(Q20:R20)</f>
        <v/>
      </c>
      <c r="AK20">
        <f>AJ20*(K20-y+e)</f>
        <v/>
      </c>
      <c r="AL20" s="118">
        <f>(b*f_cd/(L20^2))*(a_1/3*J20^3+a_2/4*J20^4+a_3/5*J20^5+a_4/6*J20^6+a_5/7*J20^7)+SUM(S20:T20)-AK20</f>
        <v/>
      </c>
      <c r="AM20" s="114">
        <f>AL20&gt;0</f>
        <v/>
      </c>
      <c r="AN20" s="115">
        <f>IF(A20=1,FALSE,(AND(AQ20,AM20,NOT(AN19))))</f>
        <v/>
      </c>
      <c r="AO20">
        <f>IF(D20=1,AND(AH20,NOT(AI20)),AND(AM20,NOT(AN20)))</f>
        <v/>
      </c>
      <c r="AP20" s="119">
        <f>IF(D20=1,AI20,AN20)</f>
        <v/>
      </c>
      <c r="AQ20" s="125">
        <f>ABS(E20)&lt;$AQ$2</f>
        <v/>
      </c>
      <c r="AS20">
        <f>IF(AP20,MAX(AS$3:AS18)+1,"")</f>
        <v/>
      </c>
    </row>
    <row r="21" s="117">
      <c r="A21" t="n">
        <v>19</v>
      </c>
      <c r="B21" s="131">
        <f>IF(A21=1,0,IF(AP21,0.1*ε_cu1cd,0))</f>
        <v/>
      </c>
      <c r="C21" s="131">
        <f>IF(A21=1,0.1*ε_cu1cd,C20+B20)</f>
        <v/>
      </c>
      <c r="D21" s="113">
        <f>IF('Нормальний переріз'!$D$68&gt;0,1,2)</f>
        <v/>
      </c>
      <c r="E21" s="144">
        <f>IF(D21=1,F21,G21)</f>
        <v/>
      </c>
      <c r="F21" s="124">
        <f>IF(AI20,0.11*ε_cu1cd,IF(AH20,F20*0.01,F20))</f>
        <v/>
      </c>
      <c r="G21" s="124">
        <f>IF(AP20,-0.1*ε_cu1cd,IF(AM20,G20*0.01,G20))</f>
        <v/>
      </c>
      <c r="H21" s="113">
        <f>IF(A21=1,E21,IF(AO20,H20-E20+E21,IF(AP20,0.8*H20,H20+E21)))</f>
        <v/>
      </c>
      <c r="I21" s="169">
        <f>(C21-H21)/h</f>
        <v/>
      </c>
      <c r="J21">
        <f>C21/(ε_c1cd)</f>
        <v/>
      </c>
      <c r="K21">
        <f>C21/I21</f>
        <v/>
      </c>
      <c r="L21" s="131">
        <f>I21/(ε_c1cd)</f>
        <v/>
      </c>
      <c r="M21">
        <f>I21*(K21-Z_s1)</f>
        <v/>
      </c>
      <c r="N21">
        <f>I21*(K21-Z_s2)</f>
        <v/>
      </c>
      <c r="O21">
        <f>E_s*M21</f>
        <v/>
      </c>
      <c r="P21">
        <f>E_s*N21</f>
        <v/>
      </c>
      <c r="Q21">
        <f>O21*A_s1</f>
        <v/>
      </c>
      <c r="R21">
        <f>P21*A_s2</f>
        <v/>
      </c>
      <c r="S21">
        <f>Q21*($K21-Z_s1)</f>
        <v/>
      </c>
      <c r="T21">
        <f>R21*($K21-Z_s2)</f>
        <v/>
      </c>
      <c r="U21">
        <f>(INDIRECT("a_"&amp;U$2)/(U$2+1))*(($C21^(U$2+1)-$H21^(U$2+1))/(ε_c1cd^(U$2+1)))</f>
        <v/>
      </c>
      <c r="V21">
        <f>(INDIRECT("a_"&amp;V$2)/(V$2+1))*(($C21^(V$2+1)-$H21^(V$2+1))/(ε_c1cd^(V$2+1)))</f>
        <v/>
      </c>
      <c r="W21">
        <f>(INDIRECT("a_"&amp;W$2)/(W$2+1))*(($C21^(W$2+1)-$H21^(W$2+1))/(ε_c1cd^(W$2+1)))</f>
        <v/>
      </c>
      <c r="X21">
        <f>(INDIRECT("a_"&amp;X$2)/(X$2+1))*(($C21^(X$2+1)-$H21^(X$2+1))/(ε_c1cd^(X$2+1)))</f>
        <v/>
      </c>
      <c r="Y21">
        <f>(INDIRECT("a_"&amp;Y$2)/(Y$2+1))*(($C21^(Y$2+1)-$H21^(Y$2+1))/(ε_c1cd^(Y$2+1)))</f>
        <v/>
      </c>
      <c r="Z21">
        <f>(INDIRECT("a_"&amp;Z$2)/(Z$2+2))*(($C21^(Z$2+2)-$H21^(Z$2+2))/(ε_c1cd^(Z$2+2)))</f>
        <v/>
      </c>
      <c r="AA21">
        <f>(INDIRECT("a_"&amp;AA$2)/(AA$2+2))*(($C21^(AA$2+2)-$H21^(AA$2+2))/(ε_c1cd^(AA$2+2)))</f>
        <v/>
      </c>
      <c r="AB21">
        <f>(INDIRECT("a_"&amp;AB$2)/(AB$2+2))*(($C21^(AB$2+2)-$H21^(AB$2+2))/(ε_c1cd^(AB$2+2)))</f>
        <v/>
      </c>
      <c r="AC21">
        <f>(INDIRECT("a_"&amp;AC$2)/(AC$2+2))*(($C21^(AC$2+2)-$H21^(AC$2+2))/(ε_c1cd^(AC$2+2)))</f>
        <v/>
      </c>
      <c r="AD21">
        <f>(INDIRECT("a_"&amp;AD$2)/(AD$2+2))*(($C21^(AD$2+2)-$H21^(AD$2+2))/(ε_c1cd^(AD$2+2)))</f>
        <v/>
      </c>
      <c r="AE21" s="111">
        <f>(b*f_cd/L21)*SUM(U21:Y21)+SUM(Q21:R21)</f>
        <v/>
      </c>
      <c r="AF21" s="112">
        <f>AE21*(K21-y+e)</f>
        <v/>
      </c>
      <c r="AG21" s="113">
        <f>(b*f_cd/(L21^2))*SUM(Z21:AD21)+SUM(S21:T21)-AF21</f>
        <v/>
      </c>
      <c r="AH21" s="114">
        <f>AG21&lt;0</f>
        <v/>
      </c>
      <c r="AI21" s="115">
        <f>IF(A21=1,FALSE,(AND(AQ21,AH21,NOT(AI20))))</f>
        <v/>
      </c>
      <c r="AJ21" s="116">
        <f>(b*f_cd/L21)*(a_1/2*J21^2+a_2/3*J21^3+a_3/4*J21^4+a_4/5*J21^5+a_5/6*J21^6)+SUM(Q21:R21)</f>
        <v/>
      </c>
      <c r="AK21">
        <f>AJ21*(K21-y+e)</f>
        <v/>
      </c>
      <c r="AL21" s="118">
        <f>(b*f_cd/(L21^2))*(a_1/3*J21^3+a_2/4*J21^4+a_3/5*J21^5+a_4/6*J21^6+a_5/7*J21^7)+SUM(S21:T21)-AK21</f>
        <v/>
      </c>
      <c r="AM21" s="114">
        <f>AL21&gt;0</f>
        <v/>
      </c>
      <c r="AN21" s="115">
        <f>IF(A21=1,FALSE,(AND(AQ21,AM21,NOT(AN20))))</f>
        <v/>
      </c>
      <c r="AO21">
        <f>IF(D21=1,AND(AH21,NOT(AI21)),AND(AM21,NOT(AN21)))</f>
        <v/>
      </c>
      <c r="AP21" s="119">
        <f>IF(D21=1,AI21,AN21)</f>
        <v/>
      </c>
      <c r="AQ21" s="125">
        <f>ABS(E21)&lt;$AQ$2</f>
        <v/>
      </c>
      <c r="AS21">
        <f>IF(AP21,MAX(AS$3:AS19)+1,"")</f>
        <v/>
      </c>
    </row>
    <row r="22" s="117">
      <c r="A22" t="n">
        <v>20</v>
      </c>
      <c r="B22" s="131">
        <f>IF(A22=1,0,IF(AP22,0.1*ε_cu1cd,0))</f>
        <v/>
      </c>
      <c r="C22" s="131">
        <f>IF(A22=1,0.1*ε_cu1cd,C21+B21)</f>
        <v/>
      </c>
      <c r="D22" s="113">
        <f>IF('Нормальний переріз'!$D$68&gt;0,1,2)</f>
        <v/>
      </c>
      <c r="E22" s="144">
        <f>IF(D22=1,F22,G22)</f>
        <v/>
      </c>
      <c r="F22" s="124">
        <f>IF(AI21,0.11*ε_cu1cd,IF(AH21,F21*0.01,F21))</f>
        <v/>
      </c>
      <c r="G22" s="124">
        <f>IF(AP21,-0.1*ε_cu1cd,IF(AM21,G21*0.01,G21))</f>
        <v/>
      </c>
      <c r="H22" s="113">
        <f>IF(A22=1,E22,IF(AO21,H21-E21+E22,IF(AP21,0.8*H21,H21+E22)))</f>
        <v/>
      </c>
      <c r="I22" s="169">
        <f>(C22-H22)/h</f>
        <v/>
      </c>
      <c r="J22">
        <f>C22/(ε_c1cd)</f>
        <v/>
      </c>
      <c r="K22">
        <f>C22/I22</f>
        <v/>
      </c>
      <c r="L22" s="131">
        <f>I22/(ε_c1cd)</f>
        <v/>
      </c>
      <c r="M22">
        <f>I22*(K22-Z_s1)</f>
        <v/>
      </c>
      <c r="N22">
        <f>I22*(K22-Z_s2)</f>
        <v/>
      </c>
      <c r="O22">
        <f>E_s*M22</f>
        <v/>
      </c>
      <c r="P22">
        <f>E_s*N22</f>
        <v/>
      </c>
      <c r="Q22">
        <f>O22*A_s1</f>
        <v/>
      </c>
      <c r="R22">
        <f>P22*A_s2</f>
        <v/>
      </c>
      <c r="S22">
        <f>Q22*($K22-Z_s1)</f>
        <v/>
      </c>
      <c r="T22">
        <f>R22*($K22-Z_s2)</f>
        <v/>
      </c>
      <c r="U22">
        <f>(INDIRECT("a_"&amp;U$2)/(U$2+1))*(($C22^(U$2+1)-$H22^(U$2+1))/(ε_c1cd^(U$2+1)))</f>
        <v/>
      </c>
      <c r="V22">
        <f>(INDIRECT("a_"&amp;V$2)/(V$2+1))*(($C22^(V$2+1)-$H22^(V$2+1))/(ε_c1cd^(V$2+1)))</f>
        <v/>
      </c>
      <c r="W22">
        <f>(INDIRECT("a_"&amp;W$2)/(W$2+1))*(($C22^(W$2+1)-$H22^(W$2+1))/(ε_c1cd^(W$2+1)))</f>
        <v/>
      </c>
      <c r="X22">
        <f>(INDIRECT("a_"&amp;X$2)/(X$2+1))*(($C22^(X$2+1)-$H22^(X$2+1))/(ε_c1cd^(X$2+1)))</f>
        <v/>
      </c>
      <c r="Y22">
        <f>(INDIRECT("a_"&amp;Y$2)/(Y$2+1))*(($C22^(Y$2+1)-$H22^(Y$2+1))/(ε_c1cd^(Y$2+1)))</f>
        <v/>
      </c>
      <c r="Z22">
        <f>(INDIRECT("a_"&amp;Z$2)/(Z$2+2))*(($C22^(Z$2+2)-$H22^(Z$2+2))/(ε_c1cd^(Z$2+2)))</f>
        <v/>
      </c>
      <c r="AA22">
        <f>(INDIRECT("a_"&amp;AA$2)/(AA$2+2))*(($C22^(AA$2+2)-$H22^(AA$2+2))/(ε_c1cd^(AA$2+2)))</f>
        <v/>
      </c>
      <c r="AB22">
        <f>(INDIRECT("a_"&amp;AB$2)/(AB$2+2))*(($C22^(AB$2+2)-$H22^(AB$2+2))/(ε_c1cd^(AB$2+2)))</f>
        <v/>
      </c>
      <c r="AC22">
        <f>(INDIRECT("a_"&amp;AC$2)/(AC$2+2))*(($C22^(AC$2+2)-$H22^(AC$2+2))/(ε_c1cd^(AC$2+2)))</f>
        <v/>
      </c>
      <c r="AD22">
        <f>(INDIRECT("a_"&amp;AD$2)/(AD$2+2))*(($C22^(AD$2+2)-$H22^(AD$2+2))/(ε_c1cd^(AD$2+2)))</f>
        <v/>
      </c>
      <c r="AE22" s="111">
        <f>(b*f_cd/L22)*SUM(U22:Y22)+SUM(Q22:R22)</f>
        <v/>
      </c>
      <c r="AF22" s="112">
        <f>AE22*(K22-y+e)</f>
        <v/>
      </c>
      <c r="AG22" s="113">
        <f>(b*f_cd/(L22^2))*SUM(Z22:AD22)+SUM(S22:T22)-AF22</f>
        <v/>
      </c>
      <c r="AH22" s="114">
        <f>AG22&lt;0</f>
        <v/>
      </c>
      <c r="AI22" s="115">
        <f>IF(A22=1,FALSE,(AND(AQ22,AH22,NOT(AI21))))</f>
        <v/>
      </c>
      <c r="AJ22" s="116">
        <f>(b*f_cd/L22)*(a_1/2*J22^2+a_2/3*J22^3+a_3/4*J22^4+a_4/5*J22^5+a_5/6*J22^6)+SUM(Q22:R22)</f>
        <v/>
      </c>
      <c r="AK22">
        <f>AJ22*(K22-y+e)</f>
        <v/>
      </c>
      <c r="AL22" s="118">
        <f>(b*f_cd/(L22^2))*(a_1/3*J22^3+a_2/4*J22^4+a_3/5*J22^5+a_4/6*J22^6+a_5/7*J22^7)+SUM(S22:T22)-AK22</f>
        <v/>
      </c>
      <c r="AM22" s="114">
        <f>AL22&gt;0</f>
        <v/>
      </c>
      <c r="AN22" s="115">
        <f>IF(A22=1,FALSE,(AND(AQ22,AM22,NOT(AN21))))</f>
        <v/>
      </c>
      <c r="AO22">
        <f>IF(D22=1,AND(AH22,NOT(AI22)),AND(AM22,NOT(AN22)))</f>
        <v/>
      </c>
      <c r="AP22" s="119">
        <f>IF(D22=1,AI22,AN22)</f>
        <v/>
      </c>
      <c r="AQ22" s="125">
        <f>ABS(E22)&lt;$AQ$2</f>
        <v/>
      </c>
      <c r="AS22">
        <f>IF(AP22,MAX(AS$3:AS20)+1,"")</f>
        <v/>
      </c>
    </row>
    <row r="23" s="117">
      <c r="A23" t="n">
        <v>21</v>
      </c>
      <c r="B23" s="131">
        <f>IF(A23=1,0,IF(AP23,0.1*ε_cu1cd,0))</f>
        <v/>
      </c>
      <c r="C23" s="131">
        <f>IF(A23=1,0.1*ε_cu1cd,C22+B22)</f>
        <v/>
      </c>
      <c r="D23" s="113">
        <f>IF('Нормальний переріз'!$D$68&gt;0,1,2)</f>
        <v/>
      </c>
      <c r="E23" s="144">
        <f>IF(D23=1,F23,G23)</f>
        <v/>
      </c>
      <c r="F23" s="124">
        <f>IF(AI22,0.11*ε_cu1cd,IF(AH22,F22*0.01,F22))</f>
        <v/>
      </c>
      <c r="G23" s="124">
        <f>IF(AP22,-0.1*ε_cu1cd,IF(AM22,G22*0.01,G22))</f>
        <v/>
      </c>
      <c r="H23" s="113">
        <f>IF(A23=1,E23,IF(AO22,H22-E22+E23,IF(AP22,0.8*H22,H22+E23)))</f>
        <v/>
      </c>
      <c r="I23" s="169">
        <f>(C23-H23)/h</f>
        <v/>
      </c>
      <c r="J23">
        <f>C23/(ε_c1cd)</f>
        <v/>
      </c>
      <c r="K23">
        <f>C23/I23</f>
        <v/>
      </c>
      <c r="L23" s="131">
        <f>I23/(ε_c1cd)</f>
        <v/>
      </c>
      <c r="M23">
        <f>I23*(K23-Z_s1)</f>
        <v/>
      </c>
      <c r="N23">
        <f>I23*(K23-Z_s2)</f>
        <v/>
      </c>
      <c r="O23">
        <f>E_s*M23</f>
        <v/>
      </c>
      <c r="P23">
        <f>E_s*N23</f>
        <v/>
      </c>
      <c r="Q23">
        <f>O23*A_s1</f>
        <v/>
      </c>
      <c r="R23">
        <f>P23*A_s2</f>
        <v/>
      </c>
      <c r="S23">
        <f>Q23*($K23-Z_s1)</f>
        <v/>
      </c>
      <c r="T23">
        <f>R23*($K23-Z_s2)</f>
        <v/>
      </c>
      <c r="U23">
        <f>(INDIRECT("a_"&amp;U$2)/(U$2+1))*(($C23^(U$2+1)-$H23^(U$2+1))/(ε_c1cd^(U$2+1)))</f>
        <v/>
      </c>
      <c r="V23">
        <f>(INDIRECT("a_"&amp;V$2)/(V$2+1))*(($C23^(V$2+1)-$H23^(V$2+1))/(ε_c1cd^(V$2+1)))</f>
        <v/>
      </c>
      <c r="W23">
        <f>(INDIRECT("a_"&amp;W$2)/(W$2+1))*(($C23^(W$2+1)-$H23^(W$2+1))/(ε_c1cd^(W$2+1)))</f>
        <v/>
      </c>
      <c r="X23">
        <f>(INDIRECT("a_"&amp;X$2)/(X$2+1))*(($C23^(X$2+1)-$H23^(X$2+1))/(ε_c1cd^(X$2+1)))</f>
        <v/>
      </c>
      <c r="Y23">
        <f>(INDIRECT("a_"&amp;Y$2)/(Y$2+1))*(($C23^(Y$2+1)-$H23^(Y$2+1))/(ε_c1cd^(Y$2+1)))</f>
        <v/>
      </c>
      <c r="Z23">
        <f>(INDIRECT("a_"&amp;Z$2)/(Z$2+2))*(($C23^(Z$2+2)-$H23^(Z$2+2))/(ε_c1cd^(Z$2+2)))</f>
        <v/>
      </c>
      <c r="AA23">
        <f>(INDIRECT("a_"&amp;AA$2)/(AA$2+2))*(($C23^(AA$2+2)-$H23^(AA$2+2))/(ε_c1cd^(AA$2+2)))</f>
        <v/>
      </c>
      <c r="AB23">
        <f>(INDIRECT("a_"&amp;AB$2)/(AB$2+2))*(($C23^(AB$2+2)-$H23^(AB$2+2))/(ε_c1cd^(AB$2+2)))</f>
        <v/>
      </c>
      <c r="AC23">
        <f>(INDIRECT("a_"&amp;AC$2)/(AC$2+2))*(($C23^(AC$2+2)-$H23^(AC$2+2))/(ε_c1cd^(AC$2+2)))</f>
        <v/>
      </c>
      <c r="AD23">
        <f>(INDIRECT("a_"&amp;AD$2)/(AD$2+2))*(($C23^(AD$2+2)-$H23^(AD$2+2))/(ε_c1cd^(AD$2+2)))</f>
        <v/>
      </c>
      <c r="AE23" s="111">
        <f>(b*f_cd/L23)*SUM(U23:Y23)+SUM(Q23:R23)</f>
        <v/>
      </c>
      <c r="AF23" s="112">
        <f>AE23*(K23-y+e)</f>
        <v/>
      </c>
      <c r="AG23" s="113">
        <f>(b*f_cd/(L23^2))*SUM(Z23:AD23)+SUM(S23:T23)-AF23</f>
        <v/>
      </c>
      <c r="AH23" s="114">
        <f>AG23&lt;0</f>
        <v/>
      </c>
      <c r="AI23" s="115">
        <f>IF(A23=1,FALSE,(AND(AQ23,AH23,NOT(AI22))))</f>
        <v/>
      </c>
      <c r="AJ23" s="116">
        <f>(b*f_cd/L23)*(a_1/2*J23^2+a_2/3*J23^3+a_3/4*J23^4+a_4/5*J23^5+a_5/6*J23^6)+SUM(Q23:R23)</f>
        <v/>
      </c>
      <c r="AK23">
        <f>AJ23*(K23-y+e)</f>
        <v/>
      </c>
      <c r="AL23" s="118">
        <f>(b*f_cd/(L23^2))*(a_1/3*J23^3+a_2/4*J23^4+a_3/5*J23^5+a_4/6*J23^6+a_5/7*J23^7)+SUM(S23:T23)-AK23</f>
        <v/>
      </c>
      <c r="AM23" s="114">
        <f>AL23&gt;0</f>
        <v/>
      </c>
      <c r="AN23" s="115">
        <f>IF(A23=1,FALSE,(AND(AQ23,AM23,NOT(AN22))))</f>
        <v/>
      </c>
      <c r="AO23">
        <f>IF(D23=1,AND(AH23,NOT(AI23)),AND(AM23,NOT(AN23)))</f>
        <v/>
      </c>
      <c r="AP23" s="119">
        <f>IF(D23=1,AI23,AN23)</f>
        <v/>
      </c>
      <c r="AQ23" s="125">
        <f>ABS(E23)&lt;$AQ$2</f>
        <v/>
      </c>
      <c r="AS23">
        <f>IF(AP23,MAX(AS$3:AS21)+1,"")</f>
        <v/>
      </c>
    </row>
    <row r="24" s="117">
      <c r="A24" t="n">
        <v>22</v>
      </c>
      <c r="B24" s="131">
        <f>IF(A24=1,0,IF(AP24,0.1*ε_cu1cd,0))</f>
        <v/>
      </c>
      <c r="C24" s="131">
        <f>IF(A24=1,0.1*ε_cu1cd,C23+B23)</f>
        <v/>
      </c>
      <c r="D24" s="113">
        <f>IF('Нормальний переріз'!$D$68&gt;0,1,2)</f>
        <v/>
      </c>
      <c r="E24" s="144">
        <f>IF(D24=1,F24,G24)</f>
        <v/>
      </c>
      <c r="F24" s="124">
        <f>IF(AI23,0.11*ε_cu1cd,IF(AH23,F23*0.01,F23))</f>
        <v/>
      </c>
      <c r="G24" s="124">
        <f>IF(AP23,-0.1*ε_cu1cd,IF(AM23,G23*0.01,G23))</f>
        <v/>
      </c>
      <c r="H24" s="113">
        <f>IF(A24=1,E24,IF(AO23,H23-E23+E24,IF(AP23,0.8*H23,H23+E24)))</f>
        <v/>
      </c>
      <c r="I24" s="169">
        <f>(C24-H24)/h</f>
        <v/>
      </c>
      <c r="J24">
        <f>C24/(ε_c1cd)</f>
        <v/>
      </c>
      <c r="K24">
        <f>C24/I24</f>
        <v/>
      </c>
      <c r="L24" s="131">
        <f>I24/(ε_c1cd)</f>
        <v/>
      </c>
      <c r="M24">
        <f>I24*(K24-Z_s1)</f>
        <v/>
      </c>
      <c r="N24">
        <f>I24*(K24-Z_s2)</f>
        <v/>
      </c>
      <c r="O24">
        <f>E_s*M24</f>
        <v/>
      </c>
      <c r="P24">
        <f>E_s*N24</f>
        <v/>
      </c>
      <c r="Q24">
        <f>O24*A_s1</f>
        <v/>
      </c>
      <c r="R24">
        <f>P24*A_s2</f>
        <v/>
      </c>
      <c r="S24">
        <f>Q24*($K24-Z_s1)</f>
        <v/>
      </c>
      <c r="T24">
        <f>R24*($K24-Z_s2)</f>
        <v/>
      </c>
      <c r="U24">
        <f>(INDIRECT("a_"&amp;U$2)/(U$2+1))*(($C24^(U$2+1)-$H24^(U$2+1))/(ε_c1cd^(U$2+1)))</f>
        <v/>
      </c>
      <c r="V24">
        <f>(INDIRECT("a_"&amp;V$2)/(V$2+1))*(($C24^(V$2+1)-$H24^(V$2+1))/(ε_c1cd^(V$2+1)))</f>
        <v/>
      </c>
      <c r="W24">
        <f>(INDIRECT("a_"&amp;W$2)/(W$2+1))*(($C24^(W$2+1)-$H24^(W$2+1))/(ε_c1cd^(W$2+1)))</f>
        <v/>
      </c>
      <c r="X24">
        <f>(INDIRECT("a_"&amp;X$2)/(X$2+1))*(($C24^(X$2+1)-$H24^(X$2+1))/(ε_c1cd^(X$2+1)))</f>
        <v/>
      </c>
      <c r="Y24">
        <f>(INDIRECT("a_"&amp;Y$2)/(Y$2+1))*(($C24^(Y$2+1)-$H24^(Y$2+1))/(ε_c1cd^(Y$2+1)))</f>
        <v/>
      </c>
      <c r="Z24">
        <f>(INDIRECT("a_"&amp;Z$2)/(Z$2+2))*(($C24^(Z$2+2)-$H24^(Z$2+2))/(ε_c1cd^(Z$2+2)))</f>
        <v/>
      </c>
      <c r="AA24">
        <f>(INDIRECT("a_"&amp;AA$2)/(AA$2+2))*(($C24^(AA$2+2)-$H24^(AA$2+2))/(ε_c1cd^(AA$2+2)))</f>
        <v/>
      </c>
      <c r="AB24">
        <f>(INDIRECT("a_"&amp;AB$2)/(AB$2+2))*(($C24^(AB$2+2)-$H24^(AB$2+2))/(ε_c1cd^(AB$2+2)))</f>
        <v/>
      </c>
      <c r="AC24">
        <f>(INDIRECT("a_"&amp;AC$2)/(AC$2+2))*(($C24^(AC$2+2)-$H24^(AC$2+2))/(ε_c1cd^(AC$2+2)))</f>
        <v/>
      </c>
      <c r="AD24">
        <f>(INDIRECT("a_"&amp;AD$2)/(AD$2+2))*(($C24^(AD$2+2)-$H24^(AD$2+2))/(ε_c1cd^(AD$2+2)))</f>
        <v/>
      </c>
      <c r="AE24" s="111">
        <f>(b*f_cd/L24)*SUM(U24:Y24)+SUM(Q24:R24)</f>
        <v/>
      </c>
      <c r="AF24" s="112">
        <f>AE24*(K24-y+e)</f>
        <v/>
      </c>
      <c r="AG24" s="113">
        <f>(b*f_cd/(L24^2))*SUM(Z24:AD24)+SUM(S24:T24)-AF24</f>
        <v/>
      </c>
      <c r="AH24" s="114">
        <f>AG24&lt;0</f>
        <v/>
      </c>
      <c r="AI24" s="115">
        <f>IF(A24=1,FALSE,(AND(AQ24,AH24,NOT(AI23))))</f>
        <v/>
      </c>
      <c r="AJ24" s="116">
        <f>(b*f_cd/L24)*(a_1/2*J24^2+a_2/3*J24^3+a_3/4*J24^4+a_4/5*J24^5+a_5/6*J24^6)+SUM(Q24:R24)</f>
        <v/>
      </c>
      <c r="AK24">
        <f>AJ24*(K24-y+e)</f>
        <v/>
      </c>
      <c r="AL24" s="118">
        <f>(b*f_cd/(L24^2))*(a_1/3*J24^3+a_2/4*J24^4+a_3/5*J24^5+a_4/6*J24^6+a_5/7*J24^7)+SUM(S24:T24)-AK24</f>
        <v/>
      </c>
      <c r="AM24" s="114">
        <f>AL24&gt;0</f>
        <v/>
      </c>
      <c r="AN24" s="115">
        <f>IF(A24=1,FALSE,(AND(AQ24,AM24,NOT(AN23))))</f>
        <v/>
      </c>
      <c r="AO24">
        <f>IF(D24=1,AND(AH24,NOT(AI24)),AND(AM24,NOT(AN24)))</f>
        <v/>
      </c>
      <c r="AP24" s="119">
        <f>IF(D24=1,AI24,AN24)</f>
        <v/>
      </c>
      <c r="AQ24" s="125">
        <f>ABS(E24)&lt;$AQ$2</f>
        <v/>
      </c>
      <c r="AS24">
        <f>IF(AP24,MAX(AS$3:AS22)+1,"")</f>
        <v/>
      </c>
    </row>
    <row r="25" s="117">
      <c r="A25" t="n">
        <v>23</v>
      </c>
      <c r="B25" s="131">
        <f>IF(A25=1,0,IF(AP25,0.1*ε_cu1cd,0))</f>
        <v/>
      </c>
      <c r="C25" s="131">
        <f>IF(A25=1,0.1*ε_cu1cd,C24+B24)</f>
        <v/>
      </c>
      <c r="D25" s="113">
        <f>IF('Нормальний переріз'!$D$68&gt;0,1,2)</f>
        <v/>
      </c>
      <c r="E25" s="144">
        <f>IF(D25=1,F25,G25)</f>
        <v/>
      </c>
      <c r="F25" s="124">
        <f>IF(AI24,0.11*ε_cu1cd,IF(AH24,F24*0.01,F24))</f>
        <v/>
      </c>
      <c r="G25" s="124">
        <f>IF(AP24,-0.1*ε_cu1cd,IF(AM24,G24*0.01,G24))</f>
        <v/>
      </c>
      <c r="H25" s="113">
        <f>IF(A25=1,E25,IF(AO24,H24-E24+E25,IF(AP24,0.8*H24,H24+E25)))</f>
        <v/>
      </c>
      <c r="I25" s="169">
        <f>(C25-H25)/h</f>
        <v/>
      </c>
      <c r="J25">
        <f>C25/(ε_c1cd)</f>
        <v/>
      </c>
      <c r="K25">
        <f>C25/I25</f>
        <v/>
      </c>
      <c r="L25" s="131">
        <f>I25/(ε_c1cd)</f>
        <v/>
      </c>
      <c r="M25">
        <f>I25*(K25-Z_s1)</f>
        <v/>
      </c>
      <c r="N25">
        <f>I25*(K25-Z_s2)</f>
        <v/>
      </c>
      <c r="O25">
        <f>E_s*M25</f>
        <v/>
      </c>
      <c r="P25">
        <f>E_s*N25</f>
        <v/>
      </c>
      <c r="Q25">
        <f>O25*A_s1</f>
        <v/>
      </c>
      <c r="R25">
        <f>P25*A_s2</f>
        <v/>
      </c>
      <c r="S25">
        <f>Q25*($K25-Z_s1)</f>
        <v/>
      </c>
      <c r="T25">
        <f>R25*($K25-Z_s2)</f>
        <v/>
      </c>
      <c r="U25">
        <f>(INDIRECT("a_"&amp;U$2)/(U$2+1))*(($C25^(U$2+1)-$H25^(U$2+1))/(ε_c1cd^(U$2+1)))</f>
        <v/>
      </c>
      <c r="V25">
        <f>(INDIRECT("a_"&amp;V$2)/(V$2+1))*(($C25^(V$2+1)-$H25^(V$2+1))/(ε_c1cd^(V$2+1)))</f>
        <v/>
      </c>
      <c r="W25">
        <f>(INDIRECT("a_"&amp;W$2)/(W$2+1))*(($C25^(W$2+1)-$H25^(W$2+1))/(ε_c1cd^(W$2+1)))</f>
        <v/>
      </c>
      <c r="X25">
        <f>(INDIRECT("a_"&amp;X$2)/(X$2+1))*(($C25^(X$2+1)-$H25^(X$2+1))/(ε_c1cd^(X$2+1)))</f>
        <v/>
      </c>
      <c r="Y25">
        <f>(INDIRECT("a_"&amp;Y$2)/(Y$2+1))*(($C25^(Y$2+1)-$H25^(Y$2+1))/(ε_c1cd^(Y$2+1)))</f>
        <v/>
      </c>
      <c r="Z25">
        <f>(INDIRECT("a_"&amp;Z$2)/(Z$2+2))*(($C25^(Z$2+2)-$H25^(Z$2+2))/(ε_c1cd^(Z$2+2)))</f>
        <v/>
      </c>
      <c r="AA25">
        <f>(INDIRECT("a_"&amp;AA$2)/(AA$2+2))*(($C25^(AA$2+2)-$H25^(AA$2+2))/(ε_c1cd^(AA$2+2)))</f>
        <v/>
      </c>
      <c r="AB25">
        <f>(INDIRECT("a_"&amp;AB$2)/(AB$2+2))*(($C25^(AB$2+2)-$H25^(AB$2+2))/(ε_c1cd^(AB$2+2)))</f>
        <v/>
      </c>
      <c r="AC25">
        <f>(INDIRECT("a_"&amp;AC$2)/(AC$2+2))*(($C25^(AC$2+2)-$H25^(AC$2+2))/(ε_c1cd^(AC$2+2)))</f>
        <v/>
      </c>
      <c r="AD25">
        <f>(INDIRECT("a_"&amp;AD$2)/(AD$2+2))*(($C25^(AD$2+2)-$H25^(AD$2+2))/(ε_c1cd^(AD$2+2)))</f>
        <v/>
      </c>
      <c r="AE25" s="111">
        <f>(b*f_cd/L25)*SUM(U25:Y25)+SUM(Q25:R25)</f>
        <v/>
      </c>
      <c r="AF25" s="112">
        <f>AE25*(K25-y+e)</f>
        <v/>
      </c>
      <c r="AG25" s="113">
        <f>(b*f_cd/(L25^2))*SUM(Z25:AD25)+SUM(S25:T25)-AF25</f>
        <v/>
      </c>
      <c r="AH25" s="114">
        <f>AG25&lt;0</f>
        <v/>
      </c>
      <c r="AI25" s="115">
        <f>IF(A25=1,FALSE,(AND(AQ25,AH25,NOT(AI24))))</f>
        <v/>
      </c>
      <c r="AJ25" s="116">
        <f>(b*f_cd/L25)*(a_1/2*J25^2+a_2/3*J25^3+a_3/4*J25^4+a_4/5*J25^5+a_5/6*J25^6)+SUM(Q25:R25)</f>
        <v/>
      </c>
      <c r="AK25">
        <f>AJ25*(K25-y+e)</f>
        <v/>
      </c>
      <c r="AL25" s="118">
        <f>(b*f_cd/(L25^2))*(a_1/3*J25^3+a_2/4*J25^4+a_3/5*J25^5+a_4/6*J25^6+a_5/7*J25^7)+SUM(S25:T25)-AK25</f>
        <v/>
      </c>
      <c r="AM25" s="114">
        <f>AL25&gt;0</f>
        <v/>
      </c>
      <c r="AN25" s="115">
        <f>IF(A25=1,FALSE,(AND(AQ25,AM25,NOT(AN24))))</f>
        <v/>
      </c>
      <c r="AO25">
        <f>IF(D25=1,AND(AH25,NOT(AI25)),AND(AM25,NOT(AN25)))</f>
        <v/>
      </c>
      <c r="AP25" s="119">
        <f>IF(D25=1,AI25,AN25)</f>
        <v/>
      </c>
      <c r="AQ25" s="125">
        <f>ABS(E25)&lt;$AQ$2</f>
        <v/>
      </c>
      <c r="AS25">
        <f>IF(AP25,MAX(AS$3:AS23)+1,"")</f>
        <v/>
      </c>
    </row>
    <row r="26" s="117">
      <c r="A26" t="n">
        <v>24</v>
      </c>
      <c r="B26" s="131">
        <f>IF(A26=1,0,IF(AP26,0.1*ε_cu1cd,0))</f>
        <v/>
      </c>
      <c r="C26" s="131">
        <f>IF(A26=1,0.1*ε_cu1cd,C25+B25)</f>
        <v/>
      </c>
      <c r="D26" s="113">
        <f>IF('Нормальний переріз'!$D$68&gt;0,1,2)</f>
        <v/>
      </c>
      <c r="E26" s="144">
        <f>IF(D26=1,F26,G26)</f>
        <v/>
      </c>
      <c r="F26" s="124">
        <f>IF(AI25,0.11*ε_cu1cd,IF(AH25,F25*0.01,F25))</f>
        <v/>
      </c>
      <c r="G26" s="124">
        <f>IF(AP25,-0.1*ε_cu1cd,IF(AM25,G25*0.01,G25))</f>
        <v/>
      </c>
      <c r="H26" s="113">
        <f>IF(A26=1,E26,IF(AO25,H25-E25+E26,IF(AP25,0.8*H25,H25+E26)))</f>
        <v/>
      </c>
      <c r="I26" s="169">
        <f>(C26-H26)/h</f>
        <v/>
      </c>
      <c r="J26">
        <f>C26/(ε_c1cd)</f>
        <v/>
      </c>
      <c r="K26">
        <f>C26/I26</f>
        <v/>
      </c>
      <c r="L26" s="131">
        <f>I26/(ε_c1cd)</f>
        <v/>
      </c>
      <c r="M26">
        <f>I26*(K26-Z_s1)</f>
        <v/>
      </c>
      <c r="N26">
        <f>I26*(K26-Z_s2)</f>
        <v/>
      </c>
      <c r="O26">
        <f>E_s*M26</f>
        <v/>
      </c>
      <c r="P26">
        <f>E_s*N26</f>
        <v/>
      </c>
      <c r="Q26">
        <f>O26*A_s1</f>
        <v/>
      </c>
      <c r="R26">
        <f>P26*A_s2</f>
        <v/>
      </c>
      <c r="S26">
        <f>Q26*($K26-Z_s1)</f>
        <v/>
      </c>
      <c r="T26">
        <f>R26*($K26-Z_s2)</f>
        <v/>
      </c>
      <c r="U26">
        <f>(INDIRECT("a_"&amp;U$2)/(U$2+1))*(($C26^(U$2+1)-$H26^(U$2+1))/(ε_c1cd^(U$2+1)))</f>
        <v/>
      </c>
      <c r="V26">
        <f>(INDIRECT("a_"&amp;V$2)/(V$2+1))*(($C26^(V$2+1)-$H26^(V$2+1))/(ε_c1cd^(V$2+1)))</f>
        <v/>
      </c>
      <c r="W26">
        <f>(INDIRECT("a_"&amp;W$2)/(W$2+1))*(($C26^(W$2+1)-$H26^(W$2+1))/(ε_c1cd^(W$2+1)))</f>
        <v/>
      </c>
      <c r="X26">
        <f>(INDIRECT("a_"&amp;X$2)/(X$2+1))*(($C26^(X$2+1)-$H26^(X$2+1))/(ε_c1cd^(X$2+1)))</f>
        <v/>
      </c>
      <c r="Y26">
        <f>(INDIRECT("a_"&amp;Y$2)/(Y$2+1))*(($C26^(Y$2+1)-$H26^(Y$2+1))/(ε_c1cd^(Y$2+1)))</f>
        <v/>
      </c>
      <c r="Z26">
        <f>(INDIRECT("a_"&amp;Z$2)/(Z$2+2))*(($C26^(Z$2+2)-$H26^(Z$2+2))/(ε_c1cd^(Z$2+2)))</f>
        <v/>
      </c>
      <c r="AA26">
        <f>(INDIRECT("a_"&amp;AA$2)/(AA$2+2))*(($C26^(AA$2+2)-$H26^(AA$2+2))/(ε_c1cd^(AA$2+2)))</f>
        <v/>
      </c>
      <c r="AB26">
        <f>(INDIRECT("a_"&amp;AB$2)/(AB$2+2))*(($C26^(AB$2+2)-$H26^(AB$2+2))/(ε_c1cd^(AB$2+2)))</f>
        <v/>
      </c>
      <c r="AC26">
        <f>(INDIRECT("a_"&amp;AC$2)/(AC$2+2))*(($C26^(AC$2+2)-$H26^(AC$2+2))/(ε_c1cd^(AC$2+2)))</f>
        <v/>
      </c>
      <c r="AD26">
        <f>(INDIRECT("a_"&amp;AD$2)/(AD$2+2))*(($C26^(AD$2+2)-$H26^(AD$2+2))/(ε_c1cd^(AD$2+2)))</f>
        <v/>
      </c>
      <c r="AE26" s="111">
        <f>(b*f_cd/L26)*SUM(U26:Y26)+SUM(Q26:R26)</f>
        <v/>
      </c>
      <c r="AF26" s="112">
        <f>AE26*(K26-y+e)</f>
        <v/>
      </c>
      <c r="AG26" s="113">
        <f>(b*f_cd/(L26^2))*SUM(Z26:AD26)+SUM(S26:T26)-AF26</f>
        <v/>
      </c>
      <c r="AH26" s="114">
        <f>AG26&lt;0</f>
        <v/>
      </c>
      <c r="AI26" s="115">
        <f>IF(A26=1,FALSE,(AND(AQ26,AH26,NOT(AI25))))</f>
        <v/>
      </c>
      <c r="AJ26" s="116">
        <f>(b*f_cd/L26)*(a_1/2*J26^2+a_2/3*J26^3+a_3/4*J26^4+a_4/5*J26^5+a_5/6*J26^6)+SUM(Q26:R26)</f>
        <v/>
      </c>
      <c r="AK26">
        <f>AJ26*(K26-y+e)</f>
        <v/>
      </c>
      <c r="AL26" s="118">
        <f>(b*f_cd/(L26^2))*(a_1/3*J26^3+a_2/4*J26^4+a_3/5*J26^5+a_4/6*J26^6+a_5/7*J26^7)+SUM(S26:T26)-AK26</f>
        <v/>
      </c>
      <c r="AM26" s="114">
        <f>AL26&gt;0</f>
        <v/>
      </c>
      <c r="AN26" s="115">
        <f>IF(A26=1,FALSE,(AND(AQ26,AM26,NOT(AN25))))</f>
        <v/>
      </c>
      <c r="AO26">
        <f>IF(D26=1,AND(AH26,NOT(AI26)),AND(AM26,NOT(AN26)))</f>
        <v/>
      </c>
      <c r="AP26" s="119">
        <f>IF(D26=1,AI26,AN26)</f>
        <v/>
      </c>
      <c r="AQ26" s="125">
        <f>ABS(E26)&lt;$AQ$2</f>
        <v/>
      </c>
      <c r="AS26">
        <f>IF(AP26,MAX(AS$3:AS24)+1,"")</f>
        <v/>
      </c>
    </row>
    <row r="27" s="117">
      <c r="A27" t="n">
        <v>25</v>
      </c>
      <c r="B27" s="131">
        <f>IF(A27=1,0,IF(AP27,0.1*ε_cu1cd,0))</f>
        <v/>
      </c>
      <c r="C27" s="131">
        <f>IF(A27=1,0.1*ε_cu1cd,C26+B26)</f>
        <v/>
      </c>
      <c r="D27" s="113">
        <f>IF('Нормальний переріз'!$D$68&gt;0,1,2)</f>
        <v/>
      </c>
      <c r="E27" s="144">
        <f>IF(D27=1,F27,G27)</f>
        <v/>
      </c>
      <c r="F27" s="124">
        <f>IF(AI26,0.11*ε_cu1cd,IF(AH26,F26*0.01,F26))</f>
        <v/>
      </c>
      <c r="G27" s="124">
        <f>IF(AP26,-0.1*ε_cu1cd,IF(AM26,G26*0.01,G26))</f>
        <v/>
      </c>
      <c r="H27" s="113">
        <f>IF(A27=1,E27,IF(AO26,H26-E26+E27,IF(AP26,0.8*H26,H26+E27)))</f>
        <v/>
      </c>
      <c r="I27" s="169">
        <f>(C27-H27)/h</f>
        <v/>
      </c>
      <c r="J27">
        <f>C27/(ε_c1cd)</f>
        <v/>
      </c>
      <c r="K27">
        <f>C27/I27</f>
        <v/>
      </c>
      <c r="L27" s="131">
        <f>I27/(ε_c1cd)</f>
        <v/>
      </c>
      <c r="M27">
        <f>I27*(K27-Z_s1)</f>
        <v/>
      </c>
      <c r="N27">
        <f>I27*(K27-Z_s2)</f>
        <v/>
      </c>
      <c r="O27">
        <f>E_s*M27</f>
        <v/>
      </c>
      <c r="P27">
        <f>E_s*N27</f>
        <v/>
      </c>
      <c r="Q27">
        <f>O27*A_s1</f>
        <v/>
      </c>
      <c r="R27">
        <f>P27*A_s2</f>
        <v/>
      </c>
      <c r="S27">
        <f>Q27*($K27-Z_s1)</f>
        <v/>
      </c>
      <c r="T27">
        <f>R27*($K27-Z_s2)</f>
        <v/>
      </c>
      <c r="U27">
        <f>(INDIRECT("a_"&amp;U$2)/(U$2+1))*(($C27^(U$2+1)-$H27^(U$2+1))/(ε_c1cd^(U$2+1)))</f>
        <v/>
      </c>
      <c r="V27">
        <f>(INDIRECT("a_"&amp;V$2)/(V$2+1))*(($C27^(V$2+1)-$H27^(V$2+1))/(ε_c1cd^(V$2+1)))</f>
        <v/>
      </c>
      <c r="W27">
        <f>(INDIRECT("a_"&amp;W$2)/(W$2+1))*(($C27^(W$2+1)-$H27^(W$2+1))/(ε_c1cd^(W$2+1)))</f>
        <v/>
      </c>
      <c r="X27">
        <f>(INDIRECT("a_"&amp;X$2)/(X$2+1))*(($C27^(X$2+1)-$H27^(X$2+1))/(ε_c1cd^(X$2+1)))</f>
        <v/>
      </c>
      <c r="Y27">
        <f>(INDIRECT("a_"&amp;Y$2)/(Y$2+1))*(($C27^(Y$2+1)-$H27^(Y$2+1))/(ε_c1cd^(Y$2+1)))</f>
        <v/>
      </c>
      <c r="Z27">
        <f>(INDIRECT("a_"&amp;Z$2)/(Z$2+2))*(($C27^(Z$2+2)-$H27^(Z$2+2))/(ε_c1cd^(Z$2+2)))</f>
        <v/>
      </c>
      <c r="AA27">
        <f>(INDIRECT("a_"&amp;AA$2)/(AA$2+2))*(($C27^(AA$2+2)-$H27^(AA$2+2))/(ε_c1cd^(AA$2+2)))</f>
        <v/>
      </c>
      <c r="AB27">
        <f>(INDIRECT("a_"&amp;AB$2)/(AB$2+2))*(($C27^(AB$2+2)-$H27^(AB$2+2))/(ε_c1cd^(AB$2+2)))</f>
        <v/>
      </c>
      <c r="AC27">
        <f>(INDIRECT("a_"&amp;AC$2)/(AC$2+2))*(($C27^(AC$2+2)-$H27^(AC$2+2))/(ε_c1cd^(AC$2+2)))</f>
        <v/>
      </c>
      <c r="AD27">
        <f>(INDIRECT("a_"&amp;AD$2)/(AD$2+2))*(($C27^(AD$2+2)-$H27^(AD$2+2))/(ε_c1cd^(AD$2+2)))</f>
        <v/>
      </c>
      <c r="AE27" s="111">
        <f>(b*f_cd/L27)*SUM(U27:Y27)+SUM(Q27:R27)</f>
        <v/>
      </c>
      <c r="AF27" s="112">
        <f>AE27*(K27-y+e)</f>
        <v/>
      </c>
      <c r="AG27" s="113">
        <f>(b*f_cd/(L27^2))*SUM(Z27:AD27)+SUM(S27:T27)-AF27</f>
        <v/>
      </c>
      <c r="AH27" s="114">
        <f>AG27&lt;0</f>
        <v/>
      </c>
      <c r="AI27" s="115">
        <f>IF(A27=1,FALSE,(AND(AQ27,AH27,NOT(AI26))))</f>
        <v/>
      </c>
      <c r="AJ27" s="116">
        <f>(b*f_cd/L27)*(a_1/2*J27^2+a_2/3*J27^3+a_3/4*J27^4+a_4/5*J27^5+a_5/6*J27^6)+SUM(Q27:R27)</f>
        <v/>
      </c>
      <c r="AK27">
        <f>AJ27*(K27-y+e)</f>
        <v/>
      </c>
      <c r="AL27" s="118">
        <f>(b*f_cd/(L27^2))*(a_1/3*J27^3+a_2/4*J27^4+a_3/5*J27^5+a_4/6*J27^6+a_5/7*J27^7)+SUM(S27:T27)-AK27</f>
        <v/>
      </c>
      <c r="AM27" s="114">
        <f>AL27&gt;0</f>
        <v/>
      </c>
      <c r="AN27" s="115">
        <f>IF(A27=1,FALSE,(AND(AQ27,AM27,NOT(AN26))))</f>
        <v/>
      </c>
      <c r="AO27">
        <f>IF(D27=1,AND(AH27,NOT(AI27)),AND(AM27,NOT(AN27)))</f>
        <v/>
      </c>
      <c r="AP27" s="119">
        <f>IF(D27=1,AI27,AN27)</f>
        <v/>
      </c>
      <c r="AQ27" s="125">
        <f>ABS(E27)&lt;$AQ$2</f>
        <v/>
      </c>
      <c r="AS27">
        <f>IF(AP27,MAX(AS$3:AS25)+1,"")</f>
        <v/>
      </c>
    </row>
    <row r="28" s="117">
      <c r="A28" t="n">
        <v>26</v>
      </c>
      <c r="B28" s="131">
        <f>IF(A28=1,0,IF(AP28,0.1*ε_cu1cd,0))</f>
        <v/>
      </c>
      <c r="C28" s="131">
        <f>IF(A28=1,0.1*ε_cu1cd,C27+B27)</f>
        <v/>
      </c>
      <c r="D28" s="113">
        <f>IF('Нормальний переріз'!$D$68&gt;0,1,2)</f>
        <v/>
      </c>
      <c r="E28" s="144">
        <f>IF(D28=1,F28,G28)</f>
        <v/>
      </c>
      <c r="F28" s="124">
        <f>IF(AI27,0.11*ε_cu1cd,IF(AH27,F27*0.01,F27))</f>
        <v/>
      </c>
      <c r="G28" s="124">
        <f>IF(AP27,-0.1*ε_cu1cd,IF(AM27,G27*0.01,G27))</f>
        <v/>
      </c>
      <c r="H28" s="113">
        <f>IF(A28=1,E28,IF(AO27,H27-E27+E28,IF(AP27,0.8*H27,H27+E28)))</f>
        <v/>
      </c>
      <c r="I28" s="169">
        <f>(C28-H28)/h</f>
        <v/>
      </c>
      <c r="J28">
        <f>C28/(ε_c1cd)</f>
        <v/>
      </c>
      <c r="K28">
        <f>C28/I28</f>
        <v/>
      </c>
      <c r="L28" s="131">
        <f>I28/(ε_c1cd)</f>
        <v/>
      </c>
      <c r="M28">
        <f>I28*(K28-Z_s1)</f>
        <v/>
      </c>
      <c r="N28">
        <f>I28*(K28-Z_s2)</f>
        <v/>
      </c>
      <c r="O28">
        <f>E_s*M28</f>
        <v/>
      </c>
      <c r="P28">
        <f>E_s*N28</f>
        <v/>
      </c>
      <c r="Q28">
        <f>O28*A_s1</f>
        <v/>
      </c>
      <c r="R28">
        <f>P28*A_s2</f>
        <v/>
      </c>
      <c r="S28">
        <f>Q28*($K28-Z_s1)</f>
        <v/>
      </c>
      <c r="T28">
        <f>R28*($K28-Z_s2)</f>
        <v/>
      </c>
      <c r="U28">
        <f>(INDIRECT("a_"&amp;U$2)/(U$2+1))*(($C28^(U$2+1)-$H28^(U$2+1))/(ε_c1cd^(U$2+1)))</f>
        <v/>
      </c>
      <c r="V28">
        <f>(INDIRECT("a_"&amp;V$2)/(V$2+1))*(($C28^(V$2+1)-$H28^(V$2+1))/(ε_c1cd^(V$2+1)))</f>
        <v/>
      </c>
      <c r="W28">
        <f>(INDIRECT("a_"&amp;W$2)/(W$2+1))*(($C28^(W$2+1)-$H28^(W$2+1))/(ε_c1cd^(W$2+1)))</f>
        <v/>
      </c>
      <c r="X28">
        <f>(INDIRECT("a_"&amp;X$2)/(X$2+1))*(($C28^(X$2+1)-$H28^(X$2+1))/(ε_c1cd^(X$2+1)))</f>
        <v/>
      </c>
      <c r="Y28">
        <f>(INDIRECT("a_"&amp;Y$2)/(Y$2+1))*(($C28^(Y$2+1)-$H28^(Y$2+1))/(ε_c1cd^(Y$2+1)))</f>
        <v/>
      </c>
      <c r="Z28">
        <f>(INDIRECT("a_"&amp;Z$2)/(Z$2+2))*(($C28^(Z$2+2)-$H28^(Z$2+2))/(ε_c1cd^(Z$2+2)))</f>
        <v/>
      </c>
      <c r="AA28">
        <f>(INDIRECT("a_"&amp;AA$2)/(AA$2+2))*(($C28^(AA$2+2)-$H28^(AA$2+2))/(ε_c1cd^(AA$2+2)))</f>
        <v/>
      </c>
      <c r="AB28">
        <f>(INDIRECT("a_"&amp;AB$2)/(AB$2+2))*(($C28^(AB$2+2)-$H28^(AB$2+2))/(ε_c1cd^(AB$2+2)))</f>
        <v/>
      </c>
      <c r="AC28">
        <f>(INDIRECT("a_"&amp;AC$2)/(AC$2+2))*(($C28^(AC$2+2)-$H28^(AC$2+2))/(ε_c1cd^(AC$2+2)))</f>
        <v/>
      </c>
      <c r="AD28">
        <f>(INDIRECT("a_"&amp;AD$2)/(AD$2+2))*(($C28^(AD$2+2)-$H28^(AD$2+2))/(ε_c1cd^(AD$2+2)))</f>
        <v/>
      </c>
      <c r="AE28" s="111">
        <f>(b*f_cd/L28)*SUM(U28:Y28)+SUM(Q28:R28)</f>
        <v/>
      </c>
      <c r="AF28" s="112">
        <f>AE28*(K28-y+e)</f>
        <v/>
      </c>
      <c r="AG28" s="113">
        <f>(b*f_cd/(L28^2))*SUM(Z28:AD28)+SUM(S28:T28)-AF28</f>
        <v/>
      </c>
      <c r="AH28" s="114">
        <f>AG28&lt;0</f>
        <v/>
      </c>
      <c r="AI28" s="115">
        <f>IF(A28=1,FALSE,(AND(AQ28,AH28,NOT(AI27))))</f>
        <v/>
      </c>
      <c r="AJ28" s="116">
        <f>(b*f_cd/L28)*(a_1/2*J28^2+a_2/3*J28^3+a_3/4*J28^4+a_4/5*J28^5+a_5/6*J28^6)+SUM(Q28:R28)</f>
        <v/>
      </c>
      <c r="AK28">
        <f>AJ28*(K28-y+e)</f>
        <v/>
      </c>
      <c r="AL28" s="118">
        <f>(b*f_cd/(L28^2))*(a_1/3*J28^3+a_2/4*J28^4+a_3/5*J28^5+a_4/6*J28^6+a_5/7*J28^7)+SUM(S28:T28)-AK28</f>
        <v/>
      </c>
      <c r="AM28" s="114">
        <f>AL28&gt;0</f>
        <v/>
      </c>
      <c r="AN28" s="115">
        <f>IF(A28=1,FALSE,(AND(AQ28,AM28,NOT(AN27))))</f>
        <v/>
      </c>
      <c r="AO28">
        <f>IF(D28=1,AND(AH28,NOT(AI28)),AND(AM28,NOT(AN28)))</f>
        <v/>
      </c>
      <c r="AP28" s="119">
        <f>IF(D28=1,AI28,AN28)</f>
        <v/>
      </c>
      <c r="AQ28" s="125">
        <f>ABS(E28)&lt;$AQ$2</f>
        <v/>
      </c>
      <c r="AS28">
        <f>IF(AP28,MAX(AS$3:AS26)+1,"")</f>
        <v/>
      </c>
    </row>
    <row r="29" s="117">
      <c r="A29" t="n">
        <v>27</v>
      </c>
      <c r="B29" s="131">
        <f>IF(A29=1,0,IF(AP29,0.1*ε_cu1cd,0))</f>
        <v/>
      </c>
      <c r="C29" s="131">
        <f>IF(A29=1,0.1*ε_cu1cd,C28+B28)</f>
        <v/>
      </c>
      <c r="D29" s="113">
        <f>IF('Нормальний переріз'!$D$68&gt;0,1,2)</f>
        <v/>
      </c>
      <c r="E29" s="144">
        <f>IF(D29=1,F29,G29)</f>
        <v/>
      </c>
      <c r="F29" s="124">
        <f>IF(AI28,0.11*ε_cu1cd,IF(AH28,F28*0.01,F28))</f>
        <v/>
      </c>
      <c r="G29" s="124">
        <f>IF(AP28,-0.1*ε_cu1cd,IF(AM28,G28*0.01,G28))</f>
        <v/>
      </c>
      <c r="H29" s="113">
        <f>IF(A29=1,E29,IF(AO28,H28-E28+E29,IF(AP28,0.8*H28,H28+E29)))</f>
        <v/>
      </c>
      <c r="I29" s="169">
        <f>(C29-H29)/h</f>
        <v/>
      </c>
      <c r="J29">
        <f>C29/(ε_c1cd)</f>
        <v/>
      </c>
      <c r="K29">
        <f>C29/I29</f>
        <v/>
      </c>
      <c r="L29" s="131">
        <f>I29/(ε_c1cd)</f>
        <v/>
      </c>
      <c r="M29">
        <f>I29*(K29-Z_s1)</f>
        <v/>
      </c>
      <c r="N29">
        <f>I29*(K29-Z_s2)</f>
        <v/>
      </c>
      <c r="O29">
        <f>E_s*M29</f>
        <v/>
      </c>
      <c r="P29">
        <f>E_s*N29</f>
        <v/>
      </c>
      <c r="Q29">
        <f>O29*A_s1</f>
        <v/>
      </c>
      <c r="R29">
        <f>P29*A_s2</f>
        <v/>
      </c>
      <c r="S29">
        <f>Q29*($K29-Z_s1)</f>
        <v/>
      </c>
      <c r="T29">
        <f>R29*($K29-Z_s2)</f>
        <v/>
      </c>
      <c r="U29">
        <f>(INDIRECT("a_"&amp;U$2)/(U$2+1))*(($C29^(U$2+1)-$H29^(U$2+1))/(ε_c1cd^(U$2+1)))</f>
        <v/>
      </c>
      <c r="V29">
        <f>(INDIRECT("a_"&amp;V$2)/(V$2+1))*(($C29^(V$2+1)-$H29^(V$2+1))/(ε_c1cd^(V$2+1)))</f>
        <v/>
      </c>
      <c r="W29">
        <f>(INDIRECT("a_"&amp;W$2)/(W$2+1))*(($C29^(W$2+1)-$H29^(W$2+1))/(ε_c1cd^(W$2+1)))</f>
        <v/>
      </c>
      <c r="X29">
        <f>(INDIRECT("a_"&amp;X$2)/(X$2+1))*(($C29^(X$2+1)-$H29^(X$2+1))/(ε_c1cd^(X$2+1)))</f>
        <v/>
      </c>
      <c r="Y29">
        <f>(INDIRECT("a_"&amp;Y$2)/(Y$2+1))*(($C29^(Y$2+1)-$H29^(Y$2+1))/(ε_c1cd^(Y$2+1)))</f>
        <v/>
      </c>
      <c r="Z29">
        <f>(INDIRECT("a_"&amp;Z$2)/(Z$2+2))*(($C29^(Z$2+2)-$H29^(Z$2+2))/(ε_c1cd^(Z$2+2)))</f>
        <v/>
      </c>
      <c r="AA29">
        <f>(INDIRECT("a_"&amp;AA$2)/(AA$2+2))*(($C29^(AA$2+2)-$H29^(AA$2+2))/(ε_c1cd^(AA$2+2)))</f>
        <v/>
      </c>
      <c r="AB29">
        <f>(INDIRECT("a_"&amp;AB$2)/(AB$2+2))*(($C29^(AB$2+2)-$H29^(AB$2+2))/(ε_c1cd^(AB$2+2)))</f>
        <v/>
      </c>
      <c r="AC29">
        <f>(INDIRECT("a_"&amp;AC$2)/(AC$2+2))*(($C29^(AC$2+2)-$H29^(AC$2+2))/(ε_c1cd^(AC$2+2)))</f>
        <v/>
      </c>
      <c r="AD29">
        <f>(INDIRECT("a_"&amp;AD$2)/(AD$2+2))*(($C29^(AD$2+2)-$H29^(AD$2+2))/(ε_c1cd^(AD$2+2)))</f>
        <v/>
      </c>
      <c r="AE29" s="111">
        <f>(b*f_cd/L29)*SUM(U29:Y29)+SUM(Q29:R29)</f>
        <v/>
      </c>
      <c r="AF29" s="112">
        <f>AE29*(K29-y+e)</f>
        <v/>
      </c>
      <c r="AG29" s="113">
        <f>(b*f_cd/(L29^2))*SUM(Z29:AD29)+SUM(S29:T29)-AF29</f>
        <v/>
      </c>
      <c r="AH29" s="114">
        <f>AG29&lt;0</f>
        <v/>
      </c>
      <c r="AI29" s="115">
        <f>IF(A29=1,FALSE,(AND(AQ29,AH29,NOT(AI28))))</f>
        <v/>
      </c>
      <c r="AJ29" s="116">
        <f>(b*f_cd/L29)*(a_1/2*J29^2+a_2/3*J29^3+a_3/4*J29^4+a_4/5*J29^5+a_5/6*J29^6)+SUM(Q29:R29)</f>
        <v/>
      </c>
      <c r="AK29">
        <f>AJ29*(K29-y+e)</f>
        <v/>
      </c>
      <c r="AL29" s="118">
        <f>(b*f_cd/(L29^2))*(a_1/3*J29^3+a_2/4*J29^4+a_3/5*J29^5+a_4/6*J29^6+a_5/7*J29^7)+SUM(S29:T29)-AK29</f>
        <v/>
      </c>
      <c r="AM29" s="114">
        <f>AL29&gt;0</f>
        <v/>
      </c>
      <c r="AN29" s="115">
        <f>IF(A29=1,FALSE,(AND(AQ29,AM29,NOT(AN28))))</f>
        <v/>
      </c>
      <c r="AO29">
        <f>IF(D29=1,AND(AH29,NOT(AI29)),AND(AM29,NOT(AN29)))</f>
        <v/>
      </c>
      <c r="AP29" s="119">
        <f>IF(D29=1,AI29,AN29)</f>
        <v/>
      </c>
      <c r="AQ29" s="125">
        <f>ABS(E29)&lt;$AQ$2</f>
        <v/>
      </c>
      <c r="AS29">
        <f>IF(AP29,MAX(AS$3:AS27)+1,"")</f>
        <v/>
      </c>
    </row>
    <row r="30" s="117">
      <c r="A30" t="n">
        <v>28</v>
      </c>
      <c r="B30" s="131">
        <f>IF(A30=1,0,IF(AP30,0.1*ε_cu1cd,0))</f>
        <v/>
      </c>
      <c r="C30" s="131">
        <f>IF(A30=1,0.1*ε_cu1cd,C29+B29)</f>
        <v/>
      </c>
      <c r="D30" s="113">
        <f>IF('Нормальний переріз'!$D$68&gt;0,1,2)</f>
        <v/>
      </c>
      <c r="E30" s="144">
        <f>IF(D30=1,F30,G30)</f>
        <v/>
      </c>
      <c r="F30" s="124">
        <f>IF(AI29,0.11*ε_cu1cd,IF(AH29,F29*0.01,F29))</f>
        <v/>
      </c>
      <c r="G30" s="124">
        <f>IF(AP29,-0.1*ε_cu1cd,IF(AM29,G29*0.01,G29))</f>
        <v/>
      </c>
      <c r="H30" s="113">
        <f>IF(A30=1,E30,IF(AO29,H29-E29+E30,IF(AP29,0.8*H29,H29+E30)))</f>
        <v/>
      </c>
      <c r="I30" s="169">
        <f>(C30-H30)/h</f>
        <v/>
      </c>
      <c r="J30">
        <f>C30/(ε_c1cd)</f>
        <v/>
      </c>
      <c r="K30">
        <f>C30/I30</f>
        <v/>
      </c>
      <c r="L30" s="131">
        <f>I30/(ε_c1cd)</f>
        <v/>
      </c>
      <c r="M30">
        <f>I30*(K30-Z_s1)</f>
        <v/>
      </c>
      <c r="N30">
        <f>I30*(K30-Z_s2)</f>
        <v/>
      </c>
      <c r="O30">
        <f>E_s*M30</f>
        <v/>
      </c>
      <c r="P30">
        <f>E_s*N30</f>
        <v/>
      </c>
      <c r="Q30">
        <f>O30*A_s1</f>
        <v/>
      </c>
      <c r="R30">
        <f>P30*A_s2</f>
        <v/>
      </c>
      <c r="S30">
        <f>Q30*($K30-Z_s1)</f>
        <v/>
      </c>
      <c r="T30">
        <f>R30*($K30-Z_s2)</f>
        <v/>
      </c>
      <c r="U30">
        <f>(INDIRECT("a_"&amp;U$2)/(U$2+1))*(($C30^(U$2+1)-$H30^(U$2+1))/(ε_c1cd^(U$2+1)))</f>
        <v/>
      </c>
      <c r="V30">
        <f>(INDIRECT("a_"&amp;V$2)/(V$2+1))*(($C30^(V$2+1)-$H30^(V$2+1))/(ε_c1cd^(V$2+1)))</f>
        <v/>
      </c>
      <c r="W30">
        <f>(INDIRECT("a_"&amp;W$2)/(W$2+1))*(($C30^(W$2+1)-$H30^(W$2+1))/(ε_c1cd^(W$2+1)))</f>
        <v/>
      </c>
      <c r="X30">
        <f>(INDIRECT("a_"&amp;X$2)/(X$2+1))*(($C30^(X$2+1)-$H30^(X$2+1))/(ε_c1cd^(X$2+1)))</f>
        <v/>
      </c>
      <c r="Y30">
        <f>(INDIRECT("a_"&amp;Y$2)/(Y$2+1))*(($C30^(Y$2+1)-$H30^(Y$2+1))/(ε_c1cd^(Y$2+1)))</f>
        <v/>
      </c>
      <c r="Z30">
        <f>(INDIRECT("a_"&amp;Z$2)/(Z$2+2))*(($C30^(Z$2+2)-$H30^(Z$2+2))/(ε_c1cd^(Z$2+2)))</f>
        <v/>
      </c>
      <c r="AA30">
        <f>(INDIRECT("a_"&amp;AA$2)/(AA$2+2))*(($C30^(AA$2+2)-$H30^(AA$2+2))/(ε_c1cd^(AA$2+2)))</f>
        <v/>
      </c>
      <c r="AB30">
        <f>(INDIRECT("a_"&amp;AB$2)/(AB$2+2))*(($C30^(AB$2+2)-$H30^(AB$2+2))/(ε_c1cd^(AB$2+2)))</f>
        <v/>
      </c>
      <c r="AC30">
        <f>(INDIRECT("a_"&amp;AC$2)/(AC$2+2))*(($C30^(AC$2+2)-$H30^(AC$2+2))/(ε_c1cd^(AC$2+2)))</f>
        <v/>
      </c>
      <c r="AD30">
        <f>(INDIRECT("a_"&amp;AD$2)/(AD$2+2))*(($C30^(AD$2+2)-$H30^(AD$2+2))/(ε_c1cd^(AD$2+2)))</f>
        <v/>
      </c>
      <c r="AE30" s="111">
        <f>(b*f_cd/L30)*SUM(U30:Y30)+SUM(Q30:R30)</f>
        <v/>
      </c>
      <c r="AF30" s="112">
        <f>AE30*(K30-y+e)</f>
        <v/>
      </c>
      <c r="AG30" s="113">
        <f>(b*f_cd/(L30^2))*SUM(Z30:AD30)+SUM(S30:T30)-AF30</f>
        <v/>
      </c>
      <c r="AH30" s="114">
        <f>AG30&lt;0</f>
        <v/>
      </c>
      <c r="AI30" s="115">
        <f>IF(A30=1,FALSE,(AND(AQ30,AH30,NOT(AI29))))</f>
        <v/>
      </c>
      <c r="AJ30" s="116">
        <f>(b*f_cd/L30)*(a_1/2*J30^2+a_2/3*J30^3+a_3/4*J30^4+a_4/5*J30^5+a_5/6*J30^6)+SUM(Q30:R30)</f>
        <v/>
      </c>
      <c r="AK30">
        <f>AJ30*(K30-y+e)</f>
        <v/>
      </c>
      <c r="AL30" s="118">
        <f>(b*f_cd/(L30^2))*(a_1/3*J30^3+a_2/4*J30^4+a_3/5*J30^5+a_4/6*J30^6+a_5/7*J30^7)+SUM(S30:T30)-AK30</f>
        <v/>
      </c>
      <c r="AM30" s="114">
        <f>AL30&gt;0</f>
        <v/>
      </c>
      <c r="AN30" s="115">
        <f>IF(A30=1,FALSE,(AND(AQ30,AM30,NOT(AN29))))</f>
        <v/>
      </c>
      <c r="AO30">
        <f>IF(D30=1,AND(AH30,NOT(AI30)),AND(AM30,NOT(AN30)))</f>
        <v/>
      </c>
      <c r="AP30" s="119">
        <f>IF(D30=1,AI30,AN30)</f>
        <v/>
      </c>
      <c r="AQ30" s="125">
        <f>ABS(E30)&lt;$AQ$2</f>
        <v/>
      </c>
      <c r="AS30">
        <f>IF(AP30,MAX(AS$3:AS28)+1,"")</f>
        <v/>
      </c>
    </row>
    <row r="31" s="117">
      <c r="A31" t="n">
        <v>29</v>
      </c>
      <c r="B31" s="131">
        <f>IF(A31=1,0,IF(AP31,0.1*ε_cu1cd,0))</f>
        <v/>
      </c>
      <c r="C31" s="131">
        <f>IF(A31=1,0.1*ε_cu1cd,C30+B30)</f>
        <v/>
      </c>
      <c r="D31" s="113">
        <f>IF('Нормальний переріз'!$D$68&gt;0,1,2)</f>
        <v/>
      </c>
      <c r="E31" s="144">
        <f>IF(D31=1,F31,G31)</f>
        <v/>
      </c>
      <c r="F31" s="124">
        <f>IF(AI30,0.11*ε_cu1cd,IF(AH30,F30*0.01,F30))</f>
        <v/>
      </c>
      <c r="G31" s="124">
        <f>IF(AP30,-0.1*ε_cu1cd,IF(AM30,G30*0.01,G30))</f>
        <v/>
      </c>
      <c r="H31" s="113">
        <f>IF(A31=1,E31,IF(AO30,H30-E30+E31,IF(AP30,0.8*H30,H30+E31)))</f>
        <v/>
      </c>
      <c r="I31" s="169">
        <f>(C31-H31)/h</f>
        <v/>
      </c>
      <c r="J31">
        <f>C31/(ε_c1cd)</f>
        <v/>
      </c>
      <c r="K31">
        <f>C31/I31</f>
        <v/>
      </c>
      <c r="L31" s="131">
        <f>I31/(ε_c1cd)</f>
        <v/>
      </c>
      <c r="M31">
        <f>I31*(K31-Z_s1)</f>
        <v/>
      </c>
      <c r="N31">
        <f>I31*(K31-Z_s2)</f>
        <v/>
      </c>
      <c r="O31">
        <f>E_s*M31</f>
        <v/>
      </c>
      <c r="P31">
        <f>E_s*N31</f>
        <v/>
      </c>
      <c r="Q31">
        <f>O31*A_s1</f>
        <v/>
      </c>
      <c r="R31">
        <f>P31*A_s2</f>
        <v/>
      </c>
      <c r="S31">
        <f>Q31*($K31-Z_s1)</f>
        <v/>
      </c>
      <c r="T31">
        <f>R31*($K31-Z_s2)</f>
        <v/>
      </c>
      <c r="U31">
        <f>(INDIRECT("a_"&amp;U$2)/(U$2+1))*(($C31^(U$2+1)-$H31^(U$2+1))/(ε_c1cd^(U$2+1)))</f>
        <v/>
      </c>
      <c r="V31">
        <f>(INDIRECT("a_"&amp;V$2)/(V$2+1))*(($C31^(V$2+1)-$H31^(V$2+1))/(ε_c1cd^(V$2+1)))</f>
        <v/>
      </c>
      <c r="W31">
        <f>(INDIRECT("a_"&amp;W$2)/(W$2+1))*(($C31^(W$2+1)-$H31^(W$2+1))/(ε_c1cd^(W$2+1)))</f>
        <v/>
      </c>
      <c r="X31">
        <f>(INDIRECT("a_"&amp;X$2)/(X$2+1))*(($C31^(X$2+1)-$H31^(X$2+1))/(ε_c1cd^(X$2+1)))</f>
        <v/>
      </c>
      <c r="Y31">
        <f>(INDIRECT("a_"&amp;Y$2)/(Y$2+1))*(($C31^(Y$2+1)-$H31^(Y$2+1))/(ε_c1cd^(Y$2+1)))</f>
        <v/>
      </c>
      <c r="Z31">
        <f>(INDIRECT("a_"&amp;Z$2)/(Z$2+2))*(($C31^(Z$2+2)-$H31^(Z$2+2))/(ε_c1cd^(Z$2+2)))</f>
        <v/>
      </c>
      <c r="AA31">
        <f>(INDIRECT("a_"&amp;AA$2)/(AA$2+2))*(($C31^(AA$2+2)-$H31^(AA$2+2))/(ε_c1cd^(AA$2+2)))</f>
        <v/>
      </c>
      <c r="AB31">
        <f>(INDIRECT("a_"&amp;AB$2)/(AB$2+2))*(($C31^(AB$2+2)-$H31^(AB$2+2))/(ε_c1cd^(AB$2+2)))</f>
        <v/>
      </c>
      <c r="AC31">
        <f>(INDIRECT("a_"&amp;AC$2)/(AC$2+2))*(($C31^(AC$2+2)-$H31^(AC$2+2))/(ε_c1cd^(AC$2+2)))</f>
        <v/>
      </c>
      <c r="AD31">
        <f>(INDIRECT("a_"&amp;AD$2)/(AD$2+2))*(($C31^(AD$2+2)-$H31^(AD$2+2))/(ε_c1cd^(AD$2+2)))</f>
        <v/>
      </c>
      <c r="AE31" s="111">
        <f>(b*f_cd/L31)*SUM(U31:Y31)+SUM(Q31:R31)</f>
        <v/>
      </c>
      <c r="AF31" s="112">
        <f>AE31*(K31-y+e)</f>
        <v/>
      </c>
      <c r="AG31" s="113">
        <f>(b*f_cd/(L31^2))*SUM(Z31:AD31)+SUM(S31:T31)-AF31</f>
        <v/>
      </c>
      <c r="AH31" s="114">
        <f>AG31&lt;0</f>
        <v/>
      </c>
      <c r="AI31" s="115">
        <f>IF(A31=1,FALSE,(AND(AQ31,AH31,NOT(AI30))))</f>
        <v/>
      </c>
      <c r="AJ31" s="116">
        <f>(b*f_cd/L31)*(a_1/2*J31^2+a_2/3*J31^3+a_3/4*J31^4+a_4/5*J31^5+a_5/6*J31^6)+SUM(Q31:R31)</f>
        <v/>
      </c>
      <c r="AK31">
        <f>AJ31*(K31-y+e)</f>
        <v/>
      </c>
      <c r="AL31" s="118">
        <f>(b*f_cd/(L31^2))*(a_1/3*J31^3+a_2/4*J31^4+a_3/5*J31^5+a_4/6*J31^6+a_5/7*J31^7)+SUM(S31:T31)-AK31</f>
        <v/>
      </c>
      <c r="AM31" s="114">
        <f>AL31&gt;0</f>
        <v/>
      </c>
      <c r="AN31" s="115">
        <f>IF(A31=1,FALSE,(AND(AQ31,AM31,NOT(AN30))))</f>
        <v/>
      </c>
      <c r="AO31">
        <f>IF(D31=1,AND(AH31,NOT(AI31)),AND(AM31,NOT(AN31)))</f>
        <v/>
      </c>
      <c r="AP31" s="119">
        <f>IF(D31=1,AI31,AN31)</f>
        <v/>
      </c>
      <c r="AQ31" s="125">
        <f>ABS(E31)&lt;$AQ$2</f>
        <v/>
      </c>
      <c r="AS31">
        <f>IF(AP31,MAX(AS$3:AS29)+1,"")</f>
        <v/>
      </c>
    </row>
    <row r="32" s="117">
      <c r="A32" t="n">
        <v>30</v>
      </c>
      <c r="B32" s="131">
        <f>IF(A32=1,0,IF(AP32,0.1*ε_cu1cd,0))</f>
        <v/>
      </c>
      <c r="C32" s="131">
        <f>IF(A32=1,0.1*ε_cu1cd,C31+B31)</f>
        <v/>
      </c>
      <c r="D32" s="113">
        <f>IF('Нормальний переріз'!$D$68&gt;0,1,2)</f>
        <v/>
      </c>
      <c r="E32" s="144">
        <f>IF(D32=1,F32,G32)</f>
        <v/>
      </c>
      <c r="F32" s="124">
        <f>IF(AI31,0.11*ε_cu1cd,IF(AH31,F31*0.01,F31))</f>
        <v/>
      </c>
      <c r="G32" s="124">
        <f>IF(AP31,-0.1*ε_cu1cd,IF(AM31,G31*0.01,G31))</f>
        <v/>
      </c>
      <c r="H32" s="113">
        <f>IF(A32=1,E32,IF(AO31,H31-E31+E32,IF(AP31,0.8*H31,H31+E32)))</f>
        <v/>
      </c>
      <c r="I32" s="169">
        <f>(C32-H32)/h</f>
        <v/>
      </c>
      <c r="J32">
        <f>C32/(ε_c1cd)</f>
        <v/>
      </c>
      <c r="K32">
        <f>C32/I32</f>
        <v/>
      </c>
      <c r="L32" s="131">
        <f>I32/(ε_c1cd)</f>
        <v/>
      </c>
      <c r="M32">
        <f>I32*(K32-Z_s1)</f>
        <v/>
      </c>
      <c r="N32">
        <f>I32*(K32-Z_s2)</f>
        <v/>
      </c>
      <c r="O32">
        <f>E_s*M32</f>
        <v/>
      </c>
      <c r="P32">
        <f>E_s*N32</f>
        <v/>
      </c>
      <c r="Q32">
        <f>O32*A_s1</f>
        <v/>
      </c>
      <c r="R32">
        <f>P32*A_s2</f>
        <v/>
      </c>
      <c r="S32">
        <f>Q32*($K32-Z_s1)</f>
        <v/>
      </c>
      <c r="T32">
        <f>R32*($K32-Z_s2)</f>
        <v/>
      </c>
      <c r="U32">
        <f>(INDIRECT("a_"&amp;U$2)/(U$2+1))*(($C32^(U$2+1)-$H32^(U$2+1))/(ε_c1cd^(U$2+1)))</f>
        <v/>
      </c>
      <c r="V32">
        <f>(INDIRECT("a_"&amp;V$2)/(V$2+1))*(($C32^(V$2+1)-$H32^(V$2+1))/(ε_c1cd^(V$2+1)))</f>
        <v/>
      </c>
      <c r="W32">
        <f>(INDIRECT("a_"&amp;W$2)/(W$2+1))*(($C32^(W$2+1)-$H32^(W$2+1))/(ε_c1cd^(W$2+1)))</f>
        <v/>
      </c>
      <c r="X32">
        <f>(INDIRECT("a_"&amp;X$2)/(X$2+1))*(($C32^(X$2+1)-$H32^(X$2+1))/(ε_c1cd^(X$2+1)))</f>
        <v/>
      </c>
      <c r="Y32">
        <f>(INDIRECT("a_"&amp;Y$2)/(Y$2+1))*(($C32^(Y$2+1)-$H32^(Y$2+1))/(ε_c1cd^(Y$2+1)))</f>
        <v/>
      </c>
      <c r="Z32">
        <f>(INDIRECT("a_"&amp;Z$2)/(Z$2+2))*(($C32^(Z$2+2)-$H32^(Z$2+2))/(ε_c1cd^(Z$2+2)))</f>
        <v/>
      </c>
      <c r="AA32">
        <f>(INDIRECT("a_"&amp;AA$2)/(AA$2+2))*(($C32^(AA$2+2)-$H32^(AA$2+2))/(ε_c1cd^(AA$2+2)))</f>
        <v/>
      </c>
      <c r="AB32">
        <f>(INDIRECT("a_"&amp;AB$2)/(AB$2+2))*(($C32^(AB$2+2)-$H32^(AB$2+2))/(ε_c1cd^(AB$2+2)))</f>
        <v/>
      </c>
      <c r="AC32">
        <f>(INDIRECT("a_"&amp;AC$2)/(AC$2+2))*(($C32^(AC$2+2)-$H32^(AC$2+2))/(ε_c1cd^(AC$2+2)))</f>
        <v/>
      </c>
      <c r="AD32">
        <f>(INDIRECT("a_"&amp;AD$2)/(AD$2+2))*(($C32^(AD$2+2)-$H32^(AD$2+2))/(ε_c1cd^(AD$2+2)))</f>
        <v/>
      </c>
      <c r="AE32" s="111">
        <f>(b*f_cd/L32)*SUM(U32:Y32)+SUM(Q32:R32)</f>
        <v/>
      </c>
      <c r="AF32" s="112">
        <f>AE32*(K32-y+e)</f>
        <v/>
      </c>
      <c r="AG32" s="113">
        <f>(b*f_cd/(L32^2))*SUM(Z32:AD32)+SUM(S32:T32)-AF32</f>
        <v/>
      </c>
      <c r="AH32" s="114">
        <f>AG32&lt;0</f>
        <v/>
      </c>
      <c r="AI32" s="115">
        <f>IF(A32=1,FALSE,(AND(AQ32,AH32,NOT(AI31))))</f>
        <v/>
      </c>
      <c r="AJ32" s="116">
        <f>(b*f_cd/L32)*(a_1/2*J32^2+a_2/3*J32^3+a_3/4*J32^4+a_4/5*J32^5+a_5/6*J32^6)+SUM(Q32:R32)</f>
        <v/>
      </c>
      <c r="AK32">
        <f>AJ32*(K32-y+e)</f>
        <v/>
      </c>
      <c r="AL32" s="118">
        <f>(b*f_cd/(L32^2))*(a_1/3*J32^3+a_2/4*J32^4+a_3/5*J32^5+a_4/6*J32^6+a_5/7*J32^7)+SUM(S32:T32)-AK32</f>
        <v/>
      </c>
      <c r="AM32" s="114">
        <f>AL32&gt;0</f>
        <v/>
      </c>
      <c r="AN32" s="115">
        <f>IF(A32=1,FALSE,(AND(AQ32,AM32,NOT(AN31))))</f>
        <v/>
      </c>
      <c r="AO32">
        <f>IF(D32=1,AND(AH32,NOT(AI32)),AND(AM32,NOT(AN32)))</f>
        <v/>
      </c>
      <c r="AP32" s="119">
        <f>IF(D32=1,AI32,AN32)</f>
        <v/>
      </c>
      <c r="AQ32" s="125">
        <f>ABS(E32)&lt;$AQ$2</f>
        <v/>
      </c>
      <c r="AS32">
        <f>IF(AP32,MAX(AS$3:AS30)+1,"")</f>
        <v/>
      </c>
    </row>
    <row r="33" s="117">
      <c r="A33" t="n">
        <v>31</v>
      </c>
      <c r="B33" s="131">
        <f>IF(A33=1,0,IF(AP33,0.1*ε_cu1cd,0))</f>
        <v/>
      </c>
      <c r="C33" s="131">
        <f>IF(A33=1,0.1*ε_cu1cd,C32+B32)</f>
        <v/>
      </c>
      <c r="D33" s="113">
        <f>IF('Нормальний переріз'!$D$68&gt;0,1,2)</f>
        <v/>
      </c>
      <c r="E33" s="144">
        <f>IF(D33=1,F33,G33)</f>
        <v/>
      </c>
      <c r="F33" s="124">
        <f>IF(AI32,0.11*ε_cu1cd,IF(AH32,F32*0.01,F32))</f>
        <v/>
      </c>
      <c r="G33" s="124">
        <f>IF(AP32,-0.1*ε_cu1cd,IF(AM32,G32*0.01,G32))</f>
        <v/>
      </c>
      <c r="H33" s="113">
        <f>IF(A33=1,E33,IF(AO32,H32-E32+E33,IF(AP32,0.8*H32,H32+E33)))</f>
        <v/>
      </c>
      <c r="I33" s="169">
        <f>(C33-H33)/h</f>
        <v/>
      </c>
      <c r="J33">
        <f>C33/(ε_c1cd)</f>
        <v/>
      </c>
      <c r="K33">
        <f>C33/I33</f>
        <v/>
      </c>
      <c r="L33" s="131">
        <f>I33/(ε_c1cd)</f>
        <v/>
      </c>
      <c r="M33">
        <f>I33*(K33-Z_s1)</f>
        <v/>
      </c>
      <c r="N33">
        <f>I33*(K33-Z_s2)</f>
        <v/>
      </c>
      <c r="O33">
        <f>E_s*M33</f>
        <v/>
      </c>
      <c r="P33">
        <f>E_s*N33</f>
        <v/>
      </c>
      <c r="Q33">
        <f>O33*A_s1</f>
        <v/>
      </c>
      <c r="R33">
        <f>P33*A_s2</f>
        <v/>
      </c>
      <c r="S33">
        <f>Q33*($K33-Z_s1)</f>
        <v/>
      </c>
      <c r="T33">
        <f>R33*($K33-Z_s2)</f>
        <v/>
      </c>
      <c r="U33">
        <f>(INDIRECT("a_"&amp;U$2)/(U$2+1))*(($C33^(U$2+1)-$H33^(U$2+1))/(ε_c1cd^(U$2+1)))</f>
        <v/>
      </c>
      <c r="V33">
        <f>(INDIRECT("a_"&amp;V$2)/(V$2+1))*(($C33^(V$2+1)-$H33^(V$2+1))/(ε_c1cd^(V$2+1)))</f>
        <v/>
      </c>
      <c r="W33">
        <f>(INDIRECT("a_"&amp;W$2)/(W$2+1))*(($C33^(W$2+1)-$H33^(W$2+1))/(ε_c1cd^(W$2+1)))</f>
        <v/>
      </c>
      <c r="X33">
        <f>(INDIRECT("a_"&amp;X$2)/(X$2+1))*(($C33^(X$2+1)-$H33^(X$2+1))/(ε_c1cd^(X$2+1)))</f>
        <v/>
      </c>
      <c r="Y33">
        <f>(INDIRECT("a_"&amp;Y$2)/(Y$2+1))*(($C33^(Y$2+1)-$H33^(Y$2+1))/(ε_c1cd^(Y$2+1)))</f>
        <v/>
      </c>
      <c r="Z33">
        <f>(INDIRECT("a_"&amp;Z$2)/(Z$2+2))*(($C33^(Z$2+2)-$H33^(Z$2+2))/(ε_c1cd^(Z$2+2)))</f>
        <v/>
      </c>
      <c r="AA33">
        <f>(INDIRECT("a_"&amp;AA$2)/(AA$2+2))*(($C33^(AA$2+2)-$H33^(AA$2+2))/(ε_c1cd^(AA$2+2)))</f>
        <v/>
      </c>
      <c r="AB33">
        <f>(INDIRECT("a_"&amp;AB$2)/(AB$2+2))*(($C33^(AB$2+2)-$H33^(AB$2+2))/(ε_c1cd^(AB$2+2)))</f>
        <v/>
      </c>
      <c r="AC33">
        <f>(INDIRECT("a_"&amp;AC$2)/(AC$2+2))*(($C33^(AC$2+2)-$H33^(AC$2+2))/(ε_c1cd^(AC$2+2)))</f>
        <v/>
      </c>
      <c r="AD33">
        <f>(INDIRECT("a_"&amp;AD$2)/(AD$2+2))*(($C33^(AD$2+2)-$H33^(AD$2+2))/(ε_c1cd^(AD$2+2)))</f>
        <v/>
      </c>
      <c r="AE33" s="111">
        <f>(b*f_cd/L33)*SUM(U33:Y33)+SUM(Q33:R33)</f>
        <v/>
      </c>
      <c r="AF33" s="112">
        <f>AE33*(K33-y+e)</f>
        <v/>
      </c>
      <c r="AG33" s="113">
        <f>(b*f_cd/(L33^2))*SUM(Z33:AD33)+SUM(S33:T33)-AF33</f>
        <v/>
      </c>
      <c r="AH33" s="114">
        <f>AG33&lt;0</f>
        <v/>
      </c>
      <c r="AI33" s="115">
        <f>IF(A33=1,FALSE,(AND(AQ33,AH33,NOT(AI32))))</f>
        <v/>
      </c>
      <c r="AJ33" s="116">
        <f>(b*f_cd/L33)*(a_1/2*J33^2+a_2/3*J33^3+a_3/4*J33^4+a_4/5*J33^5+a_5/6*J33^6)+SUM(Q33:R33)</f>
        <v/>
      </c>
      <c r="AK33">
        <f>AJ33*(K33-y+e)</f>
        <v/>
      </c>
      <c r="AL33" s="118">
        <f>(b*f_cd/(L33^2))*(a_1/3*J33^3+a_2/4*J33^4+a_3/5*J33^5+a_4/6*J33^6+a_5/7*J33^7)+SUM(S33:T33)-AK33</f>
        <v/>
      </c>
      <c r="AM33" s="114">
        <f>AL33&gt;0</f>
        <v/>
      </c>
      <c r="AN33" s="115">
        <f>IF(A33=1,FALSE,(AND(AQ33,AM33,NOT(AN32))))</f>
        <v/>
      </c>
      <c r="AO33">
        <f>IF(D33=1,AND(AH33,NOT(AI33)),AND(AM33,NOT(AN33)))</f>
        <v/>
      </c>
      <c r="AP33" s="119">
        <f>IF(D33=1,AI33,AN33)</f>
        <v/>
      </c>
      <c r="AQ33" s="125">
        <f>ABS(E33)&lt;$AQ$2</f>
        <v/>
      </c>
      <c r="AS33">
        <f>IF(AP33,MAX(AS$3:AS31)+1,"")</f>
        <v/>
      </c>
    </row>
    <row r="34" s="117">
      <c r="A34" t="n">
        <v>32</v>
      </c>
      <c r="B34" s="131">
        <f>IF(A34=1,0,IF(AP34,0.1*ε_cu1cd,0))</f>
        <v/>
      </c>
      <c r="C34" s="131">
        <f>IF(A34=1,0.1*ε_cu1cd,C33+B33)</f>
        <v/>
      </c>
      <c r="D34" s="113">
        <f>IF('Нормальний переріз'!$D$68&gt;0,1,2)</f>
        <v/>
      </c>
      <c r="E34" s="144">
        <f>IF(D34=1,F34,G34)</f>
        <v/>
      </c>
      <c r="F34" s="124">
        <f>IF(AI33,0.11*ε_cu1cd,IF(AH33,F33*0.01,F33))</f>
        <v/>
      </c>
      <c r="G34" s="124">
        <f>IF(AP33,-0.1*ε_cu1cd,IF(AM33,G33*0.01,G33))</f>
        <v/>
      </c>
      <c r="H34" s="113">
        <f>IF(A34=1,E34,IF(AO33,H33-E33+E34,IF(AP33,0.8*H33,H33+E34)))</f>
        <v/>
      </c>
      <c r="I34" s="169">
        <f>(C34-H34)/h</f>
        <v/>
      </c>
      <c r="J34">
        <f>C34/(ε_c1cd)</f>
        <v/>
      </c>
      <c r="K34">
        <f>C34/I34</f>
        <v/>
      </c>
      <c r="L34" s="131">
        <f>I34/(ε_c1cd)</f>
        <v/>
      </c>
      <c r="M34">
        <f>I34*(K34-Z_s1)</f>
        <v/>
      </c>
      <c r="N34">
        <f>I34*(K34-Z_s2)</f>
        <v/>
      </c>
      <c r="O34">
        <f>E_s*M34</f>
        <v/>
      </c>
      <c r="P34">
        <f>E_s*N34</f>
        <v/>
      </c>
      <c r="Q34">
        <f>O34*A_s1</f>
        <v/>
      </c>
      <c r="R34">
        <f>P34*A_s2</f>
        <v/>
      </c>
      <c r="S34">
        <f>Q34*($K34-Z_s1)</f>
        <v/>
      </c>
      <c r="T34">
        <f>R34*($K34-Z_s2)</f>
        <v/>
      </c>
      <c r="U34">
        <f>(INDIRECT("a_"&amp;U$2)/(U$2+1))*(($C34^(U$2+1)-$H34^(U$2+1))/(ε_c1cd^(U$2+1)))</f>
        <v/>
      </c>
      <c r="V34">
        <f>(INDIRECT("a_"&amp;V$2)/(V$2+1))*(($C34^(V$2+1)-$H34^(V$2+1))/(ε_c1cd^(V$2+1)))</f>
        <v/>
      </c>
      <c r="W34">
        <f>(INDIRECT("a_"&amp;W$2)/(W$2+1))*(($C34^(W$2+1)-$H34^(W$2+1))/(ε_c1cd^(W$2+1)))</f>
        <v/>
      </c>
      <c r="X34">
        <f>(INDIRECT("a_"&amp;X$2)/(X$2+1))*(($C34^(X$2+1)-$H34^(X$2+1))/(ε_c1cd^(X$2+1)))</f>
        <v/>
      </c>
      <c r="Y34">
        <f>(INDIRECT("a_"&amp;Y$2)/(Y$2+1))*(($C34^(Y$2+1)-$H34^(Y$2+1))/(ε_c1cd^(Y$2+1)))</f>
        <v/>
      </c>
      <c r="Z34">
        <f>(INDIRECT("a_"&amp;Z$2)/(Z$2+2))*(($C34^(Z$2+2)-$H34^(Z$2+2))/(ε_c1cd^(Z$2+2)))</f>
        <v/>
      </c>
      <c r="AA34">
        <f>(INDIRECT("a_"&amp;AA$2)/(AA$2+2))*(($C34^(AA$2+2)-$H34^(AA$2+2))/(ε_c1cd^(AA$2+2)))</f>
        <v/>
      </c>
      <c r="AB34">
        <f>(INDIRECT("a_"&amp;AB$2)/(AB$2+2))*(($C34^(AB$2+2)-$H34^(AB$2+2))/(ε_c1cd^(AB$2+2)))</f>
        <v/>
      </c>
      <c r="AC34">
        <f>(INDIRECT("a_"&amp;AC$2)/(AC$2+2))*(($C34^(AC$2+2)-$H34^(AC$2+2))/(ε_c1cd^(AC$2+2)))</f>
        <v/>
      </c>
      <c r="AD34">
        <f>(INDIRECT("a_"&amp;AD$2)/(AD$2+2))*(($C34^(AD$2+2)-$H34^(AD$2+2))/(ε_c1cd^(AD$2+2)))</f>
        <v/>
      </c>
      <c r="AE34" s="111">
        <f>(b*f_cd/L34)*SUM(U34:Y34)+SUM(Q34:R34)</f>
        <v/>
      </c>
      <c r="AF34" s="112">
        <f>AE34*(K34-y+e)</f>
        <v/>
      </c>
      <c r="AG34" s="113">
        <f>(b*f_cd/(L34^2))*SUM(Z34:AD34)+SUM(S34:T34)-AF34</f>
        <v/>
      </c>
      <c r="AH34" s="114">
        <f>AG34&lt;0</f>
        <v/>
      </c>
      <c r="AI34" s="115">
        <f>IF(A34=1,FALSE,(AND(AQ34,AH34,NOT(AI33))))</f>
        <v/>
      </c>
      <c r="AJ34" s="116">
        <f>(b*f_cd/L34)*(a_1/2*J34^2+a_2/3*J34^3+a_3/4*J34^4+a_4/5*J34^5+a_5/6*J34^6)+SUM(Q34:R34)</f>
        <v/>
      </c>
      <c r="AK34">
        <f>AJ34*(K34-y+e)</f>
        <v/>
      </c>
      <c r="AL34" s="118">
        <f>(b*f_cd/(L34^2))*(a_1/3*J34^3+a_2/4*J34^4+a_3/5*J34^5+a_4/6*J34^6+a_5/7*J34^7)+SUM(S34:T34)-AK34</f>
        <v/>
      </c>
      <c r="AM34" s="114">
        <f>AL34&gt;0</f>
        <v/>
      </c>
      <c r="AN34" s="115">
        <f>IF(A34=1,FALSE,(AND(AQ34,AM34,NOT(AN33))))</f>
        <v/>
      </c>
      <c r="AO34">
        <f>IF(D34=1,AND(AH34,NOT(AI34)),AND(AM34,NOT(AN34)))</f>
        <v/>
      </c>
      <c r="AP34" s="119">
        <f>IF(D34=1,AI34,AN34)</f>
        <v/>
      </c>
      <c r="AQ34" s="125">
        <f>ABS(E34)&lt;$AQ$2</f>
        <v/>
      </c>
      <c r="AS34">
        <f>IF(AP34,MAX(AS$3:AS32)+1,"")</f>
        <v/>
      </c>
    </row>
    <row r="35" s="117">
      <c r="A35" t="n">
        <v>33</v>
      </c>
      <c r="B35" s="131">
        <f>IF(A35=1,0,IF(AP35,0.1*ε_cu1cd,0))</f>
        <v/>
      </c>
      <c r="C35" s="131">
        <f>IF(A35=1,0.1*ε_cu1cd,C34+B34)</f>
        <v/>
      </c>
      <c r="D35" s="113">
        <f>IF('Нормальний переріз'!$D$68&gt;0,1,2)</f>
        <v/>
      </c>
      <c r="E35" s="144">
        <f>IF(D35=1,F35,G35)</f>
        <v/>
      </c>
      <c r="F35" s="124">
        <f>IF(AI34,0.11*ε_cu1cd,IF(AH34,F34*0.01,F34))</f>
        <v/>
      </c>
      <c r="G35" s="124">
        <f>IF(AP34,-0.1*ε_cu1cd,IF(AM34,G34*0.01,G34))</f>
        <v/>
      </c>
      <c r="H35" s="113">
        <f>IF(A35=1,E35,IF(AO34,H34-E34+E35,IF(AP34,0.8*H34,H34+E35)))</f>
        <v/>
      </c>
      <c r="I35" s="169">
        <f>(C35-H35)/h</f>
        <v/>
      </c>
      <c r="J35">
        <f>C35/(ε_c1cd)</f>
        <v/>
      </c>
      <c r="K35">
        <f>C35/I35</f>
        <v/>
      </c>
      <c r="L35" s="131">
        <f>I35/(ε_c1cd)</f>
        <v/>
      </c>
      <c r="M35">
        <f>I35*(K35-Z_s1)</f>
        <v/>
      </c>
      <c r="N35">
        <f>I35*(K35-Z_s2)</f>
        <v/>
      </c>
      <c r="O35">
        <f>E_s*M35</f>
        <v/>
      </c>
      <c r="P35">
        <f>E_s*N35</f>
        <v/>
      </c>
      <c r="Q35">
        <f>O35*A_s1</f>
        <v/>
      </c>
      <c r="R35">
        <f>P35*A_s2</f>
        <v/>
      </c>
      <c r="S35">
        <f>Q35*($K35-Z_s1)</f>
        <v/>
      </c>
      <c r="T35">
        <f>R35*($K35-Z_s2)</f>
        <v/>
      </c>
      <c r="U35">
        <f>(INDIRECT("a_"&amp;U$2)/(U$2+1))*(($C35^(U$2+1)-$H35^(U$2+1))/(ε_c1cd^(U$2+1)))</f>
        <v/>
      </c>
      <c r="V35">
        <f>(INDIRECT("a_"&amp;V$2)/(V$2+1))*(($C35^(V$2+1)-$H35^(V$2+1))/(ε_c1cd^(V$2+1)))</f>
        <v/>
      </c>
      <c r="W35">
        <f>(INDIRECT("a_"&amp;W$2)/(W$2+1))*(($C35^(W$2+1)-$H35^(W$2+1))/(ε_c1cd^(W$2+1)))</f>
        <v/>
      </c>
      <c r="X35">
        <f>(INDIRECT("a_"&amp;X$2)/(X$2+1))*(($C35^(X$2+1)-$H35^(X$2+1))/(ε_c1cd^(X$2+1)))</f>
        <v/>
      </c>
      <c r="Y35">
        <f>(INDIRECT("a_"&amp;Y$2)/(Y$2+1))*(($C35^(Y$2+1)-$H35^(Y$2+1))/(ε_c1cd^(Y$2+1)))</f>
        <v/>
      </c>
      <c r="Z35">
        <f>(INDIRECT("a_"&amp;Z$2)/(Z$2+2))*(($C35^(Z$2+2)-$H35^(Z$2+2))/(ε_c1cd^(Z$2+2)))</f>
        <v/>
      </c>
      <c r="AA35">
        <f>(INDIRECT("a_"&amp;AA$2)/(AA$2+2))*(($C35^(AA$2+2)-$H35^(AA$2+2))/(ε_c1cd^(AA$2+2)))</f>
        <v/>
      </c>
      <c r="AB35">
        <f>(INDIRECT("a_"&amp;AB$2)/(AB$2+2))*(($C35^(AB$2+2)-$H35^(AB$2+2))/(ε_c1cd^(AB$2+2)))</f>
        <v/>
      </c>
      <c r="AC35">
        <f>(INDIRECT("a_"&amp;AC$2)/(AC$2+2))*(($C35^(AC$2+2)-$H35^(AC$2+2))/(ε_c1cd^(AC$2+2)))</f>
        <v/>
      </c>
      <c r="AD35">
        <f>(INDIRECT("a_"&amp;AD$2)/(AD$2+2))*(($C35^(AD$2+2)-$H35^(AD$2+2))/(ε_c1cd^(AD$2+2)))</f>
        <v/>
      </c>
      <c r="AE35" s="111">
        <f>(b*f_cd/L35)*SUM(U35:Y35)+SUM(Q35:R35)</f>
        <v/>
      </c>
      <c r="AF35" s="112">
        <f>AE35*(K35-y+e)</f>
        <v/>
      </c>
      <c r="AG35" s="113">
        <f>(b*f_cd/(L35^2))*SUM(Z35:AD35)+SUM(S35:T35)-AF35</f>
        <v/>
      </c>
      <c r="AH35" s="114">
        <f>AG35&lt;0</f>
        <v/>
      </c>
      <c r="AI35" s="115">
        <f>IF(A35=1,FALSE,(AND(AQ35,AH35,NOT(AI34))))</f>
        <v/>
      </c>
      <c r="AJ35" s="116">
        <f>(b*f_cd/L35)*(a_1/2*J35^2+a_2/3*J35^3+a_3/4*J35^4+a_4/5*J35^5+a_5/6*J35^6)+SUM(Q35:R35)</f>
        <v/>
      </c>
      <c r="AK35">
        <f>AJ35*(K35-y+e)</f>
        <v/>
      </c>
      <c r="AL35" s="118">
        <f>(b*f_cd/(L35^2))*(a_1/3*J35^3+a_2/4*J35^4+a_3/5*J35^5+a_4/6*J35^6+a_5/7*J35^7)+SUM(S35:T35)-AK35</f>
        <v/>
      </c>
      <c r="AM35" s="114">
        <f>AL35&gt;0</f>
        <v/>
      </c>
      <c r="AN35" s="115">
        <f>IF(A35=1,FALSE,(AND(AQ35,AM35,NOT(AN34))))</f>
        <v/>
      </c>
      <c r="AO35">
        <f>IF(D35=1,AND(AH35,NOT(AI35)),AND(AM35,NOT(AN35)))</f>
        <v/>
      </c>
      <c r="AP35" s="119">
        <f>IF(D35=1,AI35,AN35)</f>
        <v/>
      </c>
      <c r="AQ35" s="125">
        <f>ABS(E35)&lt;$AQ$2</f>
        <v/>
      </c>
      <c r="AS35">
        <f>IF(AP35,MAX(AS$3:AS33)+1,"")</f>
        <v/>
      </c>
    </row>
    <row r="36" s="117">
      <c r="A36" t="n">
        <v>34</v>
      </c>
      <c r="B36" s="131">
        <f>IF(A36=1,0,IF(AP36,0.1*ε_cu1cd,0))</f>
        <v/>
      </c>
      <c r="C36" s="131">
        <f>IF(A36=1,0.1*ε_cu1cd,C35+B35)</f>
        <v/>
      </c>
      <c r="D36" s="113">
        <f>IF('Нормальний переріз'!$D$68&gt;0,1,2)</f>
        <v/>
      </c>
      <c r="E36" s="144">
        <f>IF(D36=1,F36,G36)</f>
        <v/>
      </c>
      <c r="F36" s="124">
        <f>IF(AI35,0.11*ε_cu1cd,IF(AH35,F35*0.01,F35))</f>
        <v/>
      </c>
      <c r="G36" s="124">
        <f>IF(AP35,-0.1*ε_cu1cd,IF(AM35,G35*0.01,G35))</f>
        <v/>
      </c>
      <c r="H36" s="113">
        <f>IF(A36=1,E36,IF(AO35,H35-E35+E36,IF(AP35,0.8*H35,H35+E36)))</f>
        <v/>
      </c>
      <c r="I36" s="169">
        <f>(C36-H36)/h</f>
        <v/>
      </c>
      <c r="J36">
        <f>C36/(ε_c1cd)</f>
        <v/>
      </c>
      <c r="K36">
        <f>C36/I36</f>
        <v/>
      </c>
      <c r="L36" s="131">
        <f>I36/(ε_c1cd)</f>
        <v/>
      </c>
      <c r="M36">
        <f>I36*(K36-Z_s1)</f>
        <v/>
      </c>
      <c r="N36">
        <f>I36*(K36-Z_s2)</f>
        <v/>
      </c>
      <c r="O36">
        <f>E_s*M36</f>
        <v/>
      </c>
      <c r="P36">
        <f>E_s*N36</f>
        <v/>
      </c>
      <c r="Q36">
        <f>O36*A_s1</f>
        <v/>
      </c>
      <c r="R36">
        <f>P36*A_s2</f>
        <v/>
      </c>
      <c r="S36">
        <f>Q36*($K36-Z_s1)</f>
        <v/>
      </c>
      <c r="T36">
        <f>R36*($K36-Z_s2)</f>
        <v/>
      </c>
      <c r="U36">
        <f>(INDIRECT("a_"&amp;U$2)/(U$2+1))*(($C36^(U$2+1)-$H36^(U$2+1))/(ε_c1cd^(U$2+1)))</f>
        <v/>
      </c>
      <c r="V36">
        <f>(INDIRECT("a_"&amp;V$2)/(V$2+1))*(($C36^(V$2+1)-$H36^(V$2+1))/(ε_c1cd^(V$2+1)))</f>
        <v/>
      </c>
      <c r="W36">
        <f>(INDIRECT("a_"&amp;W$2)/(W$2+1))*(($C36^(W$2+1)-$H36^(W$2+1))/(ε_c1cd^(W$2+1)))</f>
        <v/>
      </c>
      <c r="X36">
        <f>(INDIRECT("a_"&amp;X$2)/(X$2+1))*(($C36^(X$2+1)-$H36^(X$2+1))/(ε_c1cd^(X$2+1)))</f>
        <v/>
      </c>
      <c r="Y36">
        <f>(INDIRECT("a_"&amp;Y$2)/(Y$2+1))*(($C36^(Y$2+1)-$H36^(Y$2+1))/(ε_c1cd^(Y$2+1)))</f>
        <v/>
      </c>
      <c r="Z36">
        <f>(INDIRECT("a_"&amp;Z$2)/(Z$2+2))*(($C36^(Z$2+2)-$H36^(Z$2+2))/(ε_c1cd^(Z$2+2)))</f>
        <v/>
      </c>
      <c r="AA36">
        <f>(INDIRECT("a_"&amp;AA$2)/(AA$2+2))*(($C36^(AA$2+2)-$H36^(AA$2+2))/(ε_c1cd^(AA$2+2)))</f>
        <v/>
      </c>
      <c r="AB36">
        <f>(INDIRECT("a_"&amp;AB$2)/(AB$2+2))*(($C36^(AB$2+2)-$H36^(AB$2+2))/(ε_c1cd^(AB$2+2)))</f>
        <v/>
      </c>
      <c r="AC36">
        <f>(INDIRECT("a_"&amp;AC$2)/(AC$2+2))*(($C36^(AC$2+2)-$H36^(AC$2+2))/(ε_c1cd^(AC$2+2)))</f>
        <v/>
      </c>
      <c r="AD36">
        <f>(INDIRECT("a_"&amp;AD$2)/(AD$2+2))*(($C36^(AD$2+2)-$H36^(AD$2+2))/(ε_c1cd^(AD$2+2)))</f>
        <v/>
      </c>
      <c r="AE36" s="111">
        <f>(b*f_cd/L36)*SUM(U36:Y36)+SUM(Q36:R36)</f>
        <v/>
      </c>
      <c r="AF36" s="112">
        <f>AE36*(K36-y+e)</f>
        <v/>
      </c>
      <c r="AG36" s="113">
        <f>(b*f_cd/(L36^2))*SUM(Z36:AD36)+SUM(S36:T36)-AF36</f>
        <v/>
      </c>
      <c r="AH36" s="114">
        <f>AG36&lt;0</f>
        <v/>
      </c>
      <c r="AI36" s="115">
        <f>IF(A36=1,FALSE,(AND(AQ36,AH36,NOT(AI35))))</f>
        <v/>
      </c>
      <c r="AJ36" s="116">
        <f>(b*f_cd/L36)*(a_1/2*J36^2+a_2/3*J36^3+a_3/4*J36^4+a_4/5*J36^5+a_5/6*J36^6)+SUM(Q36:R36)</f>
        <v/>
      </c>
      <c r="AK36">
        <f>AJ36*(K36-y+e)</f>
        <v/>
      </c>
      <c r="AL36" s="118">
        <f>(b*f_cd/(L36^2))*(a_1/3*J36^3+a_2/4*J36^4+a_3/5*J36^5+a_4/6*J36^6+a_5/7*J36^7)+SUM(S36:T36)-AK36</f>
        <v/>
      </c>
      <c r="AM36" s="114">
        <f>AL36&gt;0</f>
        <v/>
      </c>
      <c r="AN36" s="115">
        <f>IF(A36=1,FALSE,(AND(AQ36,AM36,NOT(AN35))))</f>
        <v/>
      </c>
      <c r="AO36">
        <f>IF(D36=1,AND(AH36,NOT(AI36)),AND(AM36,NOT(AN36)))</f>
        <v/>
      </c>
      <c r="AP36" s="119">
        <f>IF(D36=1,AI36,AN36)</f>
        <v/>
      </c>
      <c r="AQ36" s="125">
        <f>ABS(E36)&lt;$AQ$2</f>
        <v/>
      </c>
      <c r="AS36">
        <f>IF(AP36,MAX(AS$3:AS34)+1,"")</f>
        <v/>
      </c>
    </row>
    <row r="37" s="117">
      <c r="A37" t="n">
        <v>35</v>
      </c>
      <c r="B37" s="131">
        <f>IF(A37=1,0,IF(AP37,0.1*ε_cu1cd,0))</f>
        <v/>
      </c>
      <c r="C37" s="131">
        <f>IF(A37=1,0.1*ε_cu1cd,C36+B36)</f>
        <v/>
      </c>
      <c r="D37" s="113">
        <f>IF('Нормальний переріз'!$D$68&gt;0,1,2)</f>
        <v/>
      </c>
      <c r="E37" s="144">
        <f>IF(D37=1,F37,G37)</f>
        <v/>
      </c>
      <c r="F37" s="124">
        <f>IF(AI36,0.11*ε_cu1cd,IF(AH36,F36*0.01,F36))</f>
        <v/>
      </c>
      <c r="G37" s="124">
        <f>IF(AP36,-0.1*ε_cu1cd,IF(AM36,G36*0.01,G36))</f>
        <v/>
      </c>
      <c r="H37" s="113">
        <f>IF(A37=1,E37,IF(AO36,H36-E36+E37,IF(AP36,0.8*H36,H36+E37)))</f>
        <v/>
      </c>
      <c r="I37" s="169">
        <f>(C37-H37)/h</f>
        <v/>
      </c>
      <c r="J37">
        <f>C37/(ε_c1cd)</f>
        <v/>
      </c>
      <c r="K37">
        <f>C37/I37</f>
        <v/>
      </c>
      <c r="L37" s="131">
        <f>I37/(ε_c1cd)</f>
        <v/>
      </c>
      <c r="M37">
        <f>I37*(K37-Z_s1)</f>
        <v/>
      </c>
      <c r="N37">
        <f>I37*(K37-Z_s2)</f>
        <v/>
      </c>
      <c r="O37">
        <f>E_s*M37</f>
        <v/>
      </c>
      <c r="P37">
        <f>E_s*N37</f>
        <v/>
      </c>
      <c r="Q37">
        <f>O37*A_s1</f>
        <v/>
      </c>
      <c r="R37">
        <f>P37*A_s2</f>
        <v/>
      </c>
      <c r="S37">
        <f>Q37*($K37-Z_s1)</f>
        <v/>
      </c>
      <c r="T37">
        <f>R37*($K37-Z_s2)</f>
        <v/>
      </c>
      <c r="U37">
        <f>(INDIRECT("a_"&amp;U$2)/(U$2+1))*(($C37^(U$2+1)-$H37^(U$2+1))/(ε_c1cd^(U$2+1)))</f>
        <v/>
      </c>
      <c r="V37">
        <f>(INDIRECT("a_"&amp;V$2)/(V$2+1))*(($C37^(V$2+1)-$H37^(V$2+1))/(ε_c1cd^(V$2+1)))</f>
        <v/>
      </c>
      <c r="W37">
        <f>(INDIRECT("a_"&amp;W$2)/(W$2+1))*(($C37^(W$2+1)-$H37^(W$2+1))/(ε_c1cd^(W$2+1)))</f>
        <v/>
      </c>
      <c r="X37">
        <f>(INDIRECT("a_"&amp;X$2)/(X$2+1))*(($C37^(X$2+1)-$H37^(X$2+1))/(ε_c1cd^(X$2+1)))</f>
        <v/>
      </c>
      <c r="Y37">
        <f>(INDIRECT("a_"&amp;Y$2)/(Y$2+1))*(($C37^(Y$2+1)-$H37^(Y$2+1))/(ε_c1cd^(Y$2+1)))</f>
        <v/>
      </c>
      <c r="Z37">
        <f>(INDIRECT("a_"&amp;Z$2)/(Z$2+2))*(($C37^(Z$2+2)-$H37^(Z$2+2))/(ε_c1cd^(Z$2+2)))</f>
        <v/>
      </c>
      <c r="AA37">
        <f>(INDIRECT("a_"&amp;AA$2)/(AA$2+2))*(($C37^(AA$2+2)-$H37^(AA$2+2))/(ε_c1cd^(AA$2+2)))</f>
        <v/>
      </c>
      <c r="AB37">
        <f>(INDIRECT("a_"&amp;AB$2)/(AB$2+2))*(($C37^(AB$2+2)-$H37^(AB$2+2))/(ε_c1cd^(AB$2+2)))</f>
        <v/>
      </c>
      <c r="AC37">
        <f>(INDIRECT("a_"&amp;AC$2)/(AC$2+2))*(($C37^(AC$2+2)-$H37^(AC$2+2))/(ε_c1cd^(AC$2+2)))</f>
        <v/>
      </c>
      <c r="AD37">
        <f>(INDIRECT("a_"&amp;AD$2)/(AD$2+2))*(($C37^(AD$2+2)-$H37^(AD$2+2))/(ε_c1cd^(AD$2+2)))</f>
        <v/>
      </c>
      <c r="AE37" s="111">
        <f>(b*f_cd/L37)*SUM(U37:Y37)+SUM(Q37:R37)</f>
        <v/>
      </c>
      <c r="AF37" s="112">
        <f>AE37*(K37-y+e)</f>
        <v/>
      </c>
      <c r="AG37" s="113">
        <f>(b*f_cd/(L37^2))*SUM(Z37:AD37)+SUM(S37:T37)-AF37</f>
        <v/>
      </c>
      <c r="AH37" s="114">
        <f>AG37&lt;0</f>
        <v/>
      </c>
      <c r="AI37" s="115">
        <f>IF(A37=1,FALSE,(AND(AQ37,AH37,NOT(AI36))))</f>
        <v/>
      </c>
      <c r="AJ37" s="116">
        <f>(b*f_cd/L37)*(a_1/2*J37^2+a_2/3*J37^3+a_3/4*J37^4+a_4/5*J37^5+a_5/6*J37^6)+SUM(Q37:R37)</f>
        <v/>
      </c>
      <c r="AK37">
        <f>AJ37*(K37-y+e)</f>
        <v/>
      </c>
      <c r="AL37" s="118">
        <f>(b*f_cd/(L37^2))*(a_1/3*J37^3+a_2/4*J37^4+a_3/5*J37^5+a_4/6*J37^6+a_5/7*J37^7)+SUM(S37:T37)-AK37</f>
        <v/>
      </c>
      <c r="AM37" s="114">
        <f>AL37&gt;0</f>
        <v/>
      </c>
      <c r="AN37" s="115">
        <f>IF(A37=1,FALSE,(AND(AQ37,AM37,NOT(AN36))))</f>
        <v/>
      </c>
      <c r="AO37">
        <f>IF(D37=1,AND(AH37,NOT(AI37)),AND(AM37,NOT(AN37)))</f>
        <v/>
      </c>
      <c r="AP37" s="119">
        <f>IF(D37=1,AI37,AN37)</f>
        <v/>
      </c>
      <c r="AQ37" s="125">
        <f>ABS(E37)&lt;$AQ$2</f>
        <v/>
      </c>
      <c r="AS37">
        <f>IF(AP37,MAX(AS$3:AS35)+1,"")</f>
        <v/>
      </c>
    </row>
    <row r="38" s="117">
      <c r="A38" t="n">
        <v>36</v>
      </c>
      <c r="B38" s="131">
        <f>IF(A38=1,0,IF(AP38,0.1*ε_cu1cd,0))</f>
        <v/>
      </c>
      <c r="C38" s="131">
        <f>IF(A38=1,0.1*ε_cu1cd,C37+B37)</f>
        <v/>
      </c>
      <c r="D38" s="113">
        <f>IF('Нормальний переріз'!$D$68&gt;0,1,2)</f>
        <v/>
      </c>
      <c r="E38" s="144">
        <f>IF(D38=1,F38,G38)</f>
        <v/>
      </c>
      <c r="F38" s="124">
        <f>IF(AI37,0.11*ε_cu1cd,IF(AH37,F37*0.01,F37))</f>
        <v/>
      </c>
      <c r="G38" s="124">
        <f>IF(AP37,-0.1*ε_cu1cd,IF(AM37,G37*0.01,G37))</f>
        <v/>
      </c>
      <c r="H38" s="113">
        <f>IF(A38=1,E38,IF(AO37,H37-E37+E38,IF(AP37,0.8*H37,H37+E38)))</f>
        <v/>
      </c>
      <c r="I38" s="169">
        <f>(C38-H38)/h</f>
        <v/>
      </c>
      <c r="J38">
        <f>C38/(ε_c1cd)</f>
        <v/>
      </c>
      <c r="K38">
        <f>C38/I38</f>
        <v/>
      </c>
      <c r="L38" s="131">
        <f>I38/(ε_c1cd)</f>
        <v/>
      </c>
      <c r="M38">
        <f>I38*(K38-Z_s1)</f>
        <v/>
      </c>
      <c r="N38">
        <f>I38*(K38-Z_s2)</f>
        <v/>
      </c>
      <c r="O38">
        <f>E_s*M38</f>
        <v/>
      </c>
      <c r="P38">
        <f>E_s*N38</f>
        <v/>
      </c>
      <c r="Q38">
        <f>O38*A_s1</f>
        <v/>
      </c>
      <c r="R38">
        <f>P38*A_s2</f>
        <v/>
      </c>
      <c r="S38">
        <f>Q38*($K38-Z_s1)</f>
        <v/>
      </c>
      <c r="T38">
        <f>R38*($K38-Z_s2)</f>
        <v/>
      </c>
      <c r="U38">
        <f>(INDIRECT("a_"&amp;U$2)/(U$2+1))*(($C38^(U$2+1)-$H38^(U$2+1))/(ε_c1cd^(U$2+1)))</f>
        <v/>
      </c>
      <c r="V38">
        <f>(INDIRECT("a_"&amp;V$2)/(V$2+1))*(($C38^(V$2+1)-$H38^(V$2+1))/(ε_c1cd^(V$2+1)))</f>
        <v/>
      </c>
      <c r="W38">
        <f>(INDIRECT("a_"&amp;W$2)/(W$2+1))*(($C38^(W$2+1)-$H38^(W$2+1))/(ε_c1cd^(W$2+1)))</f>
        <v/>
      </c>
      <c r="X38">
        <f>(INDIRECT("a_"&amp;X$2)/(X$2+1))*(($C38^(X$2+1)-$H38^(X$2+1))/(ε_c1cd^(X$2+1)))</f>
        <v/>
      </c>
      <c r="Y38">
        <f>(INDIRECT("a_"&amp;Y$2)/(Y$2+1))*(($C38^(Y$2+1)-$H38^(Y$2+1))/(ε_c1cd^(Y$2+1)))</f>
        <v/>
      </c>
      <c r="Z38">
        <f>(INDIRECT("a_"&amp;Z$2)/(Z$2+2))*(($C38^(Z$2+2)-$H38^(Z$2+2))/(ε_c1cd^(Z$2+2)))</f>
        <v/>
      </c>
      <c r="AA38">
        <f>(INDIRECT("a_"&amp;AA$2)/(AA$2+2))*(($C38^(AA$2+2)-$H38^(AA$2+2))/(ε_c1cd^(AA$2+2)))</f>
        <v/>
      </c>
      <c r="AB38">
        <f>(INDIRECT("a_"&amp;AB$2)/(AB$2+2))*(($C38^(AB$2+2)-$H38^(AB$2+2))/(ε_c1cd^(AB$2+2)))</f>
        <v/>
      </c>
      <c r="AC38">
        <f>(INDIRECT("a_"&amp;AC$2)/(AC$2+2))*(($C38^(AC$2+2)-$H38^(AC$2+2))/(ε_c1cd^(AC$2+2)))</f>
        <v/>
      </c>
      <c r="AD38">
        <f>(INDIRECT("a_"&amp;AD$2)/(AD$2+2))*(($C38^(AD$2+2)-$H38^(AD$2+2))/(ε_c1cd^(AD$2+2)))</f>
        <v/>
      </c>
      <c r="AE38" s="111">
        <f>(b*f_cd/L38)*SUM(U38:Y38)+SUM(Q38:R38)</f>
        <v/>
      </c>
      <c r="AF38" s="112">
        <f>AE38*(K38-y+e)</f>
        <v/>
      </c>
      <c r="AG38" s="113">
        <f>(b*f_cd/(L38^2))*SUM(Z38:AD38)+SUM(S38:T38)-AF38</f>
        <v/>
      </c>
      <c r="AH38" s="114">
        <f>AG38&lt;0</f>
        <v/>
      </c>
      <c r="AI38" s="115">
        <f>IF(A38=1,FALSE,(AND(AQ38,AH38,NOT(AI37))))</f>
        <v/>
      </c>
      <c r="AJ38" s="116">
        <f>(b*f_cd/L38)*(a_1/2*J38^2+a_2/3*J38^3+a_3/4*J38^4+a_4/5*J38^5+a_5/6*J38^6)+SUM(Q38:R38)</f>
        <v/>
      </c>
      <c r="AK38">
        <f>AJ38*(K38-y+e)</f>
        <v/>
      </c>
      <c r="AL38" s="118">
        <f>(b*f_cd/(L38^2))*(a_1/3*J38^3+a_2/4*J38^4+a_3/5*J38^5+a_4/6*J38^6+a_5/7*J38^7)+SUM(S38:T38)-AK38</f>
        <v/>
      </c>
      <c r="AM38" s="114">
        <f>AL38&gt;0</f>
        <v/>
      </c>
      <c r="AN38" s="115">
        <f>IF(A38=1,FALSE,(AND(AQ38,AM38,NOT(AN37))))</f>
        <v/>
      </c>
      <c r="AO38">
        <f>IF(D38=1,AND(AH38,NOT(AI38)),AND(AM38,NOT(AN38)))</f>
        <v/>
      </c>
      <c r="AP38" s="119">
        <f>IF(D38=1,AI38,AN38)</f>
        <v/>
      </c>
      <c r="AQ38" s="125">
        <f>ABS(E38)&lt;$AQ$2</f>
        <v/>
      </c>
      <c r="AS38">
        <f>IF(AP38,MAX(AS$3:AS36)+1,"")</f>
        <v/>
      </c>
    </row>
    <row r="39" s="117">
      <c r="A39" t="n">
        <v>37</v>
      </c>
      <c r="B39" s="131">
        <f>IF(A39=1,0,IF(AP39,0.1*ε_cu1cd,0))</f>
        <v/>
      </c>
      <c r="C39" s="131">
        <f>IF(A39=1,0.1*ε_cu1cd,C38+B38)</f>
        <v/>
      </c>
      <c r="D39" s="113">
        <f>IF('Нормальний переріз'!$D$68&gt;0,1,2)</f>
        <v/>
      </c>
      <c r="E39" s="144">
        <f>IF(D39=1,F39,G39)</f>
        <v/>
      </c>
      <c r="F39" s="124">
        <f>IF(AI38,0.11*ε_cu1cd,IF(AH38,F38*0.01,F38))</f>
        <v/>
      </c>
      <c r="G39" s="124">
        <f>IF(AP38,-0.1*ε_cu1cd,IF(AM38,G38*0.01,G38))</f>
        <v/>
      </c>
      <c r="H39" s="113">
        <f>IF(A39=1,E39,IF(AO38,H38-E38+E39,IF(AP38,0.8*H38,H38+E39)))</f>
        <v/>
      </c>
      <c r="I39" s="169">
        <f>(C39-H39)/h</f>
        <v/>
      </c>
      <c r="J39">
        <f>C39/(ε_c1cd)</f>
        <v/>
      </c>
      <c r="K39">
        <f>C39/I39</f>
        <v/>
      </c>
      <c r="L39" s="131">
        <f>I39/(ε_c1cd)</f>
        <v/>
      </c>
      <c r="M39">
        <f>I39*(K39-Z_s1)</f>
        <v/>
      </c>
      <c r="N39">
        <f>I39*(K39-Z_s2)</f>
        <v/>
      </c>
      <c r="O39">
        <f>E_s*M39</f>
        <v/>
      </c>
      <c r="P39">
        <f>E_s*N39</f>
        <v/>
      </c>
      <c r="Q39">
        <f>O39*A_s1</f>
        <v/>
      </c>
      <c r="R39">
        <f>P39*A_s2</f>
        <v/>
      </c>
      <c r="S39">
        <f>Q39*($K39-Z_s1)</f>
        <v/>
      </c>
      <c r="T39">
        <f>R39*($K39-Z_s2)</f>
        <v/>
      </c>
      <c r="U39">
        <f>(INDIRECT("a_"&amp;U$2)/(U$2+1))*(($C39^(U$2+1)-$H39^(U$2+1))/(ε_c1cd^(U$2+1)))</f>
        <v/>
      </c>
      <c r="V39">
        <f>(INDIRECT("a_"&amp;V$2)/(V$2+1))*(($C39^(V$2+1)-$H39^(V$2+1))/(ε_c1cd^(V$2+1)))</f>
        <v/>
      </c>
      <c r="W39">
        <f>(INDIRECT("a_"&amp;W$2)/(W$2+1))*(($C39^(W$2+1)-$H39^(W$2+1))/(ε_c1cd^(W$2+1)))</f>
        <v/>
      </c>
      <c r="X39">
        <f>(INDIRECT("a_"&amp;X$2)/(X$2+1))*(($C39^(X$2+1)-$H39^(X$2+1))/(ε_c1cd^(X$2+1)))</f>
        <v/>
      </c>
      <c r="Y39">
        <f>(INDIRECT("a_"&amp;Y$2)/(Y$2+1))*(($C39^(Y$2+1)-$H39^(Y$2+1))/(ε_c1cd^(Y$2+1)))</f>
        <v/>
      </c>
      <c r="Z39">
        <f>(INDIRECT("a_"&amp;Z$2)/(Z$2+2))*(($C39^(Z$2+2)-$H39^(Z$2+2))/(ε_c1cd^(Z$2+2)))</f>
        <v/>
      </c>
      <c r="AA39">
        <f>(INDIRECT("a_"&amp;AA$2)/(AA$2+2))*(($C39^(AA$2+2)-$H39^(AA$2+2))/(ε_c1cd^(AA$2+2)))</f>
        <v/>
      </c>
      <c r="AB39">
        <f>(INDIRECT("a_"&amp;AB$2)/(AB$2+2))*(($C39^(AB$2+2)-$H39^(AB$2+2))/(ε_c1cd^(AB$2+2)))</f>
        <v/>
      </c>
      <c r="AC39">
        <f>(INDIRECT("a_"&amp;AC$2)/(AC$2+2))*(($C39^(AC$2+2)-$H39^(AC$2+2))/(ε_c1cd^(AC$2+2)))</f>
        <v/>
      </c>
      <c r="AD39">
        <f>(INDIRECT("a_"&amp;AD$2)/(AD$2+2))*(($C39^(AD$2+2)-$H39^(AD$2+2))/(ε_c1cd^(AD$2+2)))</f>
        <v/>
      </c>
      <c r="AE39" s="111">
        <f>(b*f_cd/L39)*SUM(U39:Y39)+SUM(Q39:R39)</f>
        <v/>
      </c>
      <c r="AF39" s="112">
        <f>AE39*(K39-y+e)</f>
        <v/>
      </c>
      <c r="AG39" s="113">
        <f>(b*f_cd/(L39^2))*SUM(Z39:AD39)+SUM(S39:T39)-AF39</f>
        <v/>
      </c>
      <c r="AH39" s="114">
        <f>AG39&lt;0</f>
        <v/>
      </c>
      <c r="AI39" s="115">
        <f>IF(A39=1,FALSE,(AND(AQ39,AH39,NOT(AI38))))</f>
        <v/>
      </c>
      <c r="AJ39" s="116">
        <f>(b*f_cd/L39)*(a_1/2*J39^2+a_2/3*J39^3+a_3/4*J39^4+a_4/5*J39^5+a_5/6*J39^6)+SUM(Q39:R39)</f>
        <v/>
      </c>
      <c r="AK39">
        <f>AJ39*(K39-y+e)</f>
        <v/>
      </c>
      <c r="AL39" s="118">
        <f>(b*f_cd/(L39^2))*(a_1/3*J39^3+a_2/4*J39^4+a_3/5*J39^5+a_4/6*J39^6+a_5/7*J39^7)+SUM(S39:T39)-AK39</f>
        <v/>
      </c>
      <c r="AM39" s="114">
        <f>AL39&gt;0</f>
        <v/>
      </c>
      <c r="AN39" s="115">
        <f>IF(A39=1,FALSE,(AND(AQ39,AM39,NOT(AN38))))</f>
        <v/>
      </c>
      <c r="AO39">
        <f>IF(D39=1,AND(AH39,NOT(AI39)),AND(AM39,NOT(AN39)))</f>
        <v/>
      </c>
      <c r="AP39" s="119">
        <f>IF(D39=1,AI39,AN39)</f>
        <v/>
      </c>
      <c r="AQ39" s="125">
        <f>ABS(E39)&lt;$AQ$2</f>
        <v/>
      </c>
      <c r="AS39">
        <f>IF(AP39,MAX(AS$3:AS37)+1,"")</f>
        <v/>
      </c>
    </row>
    <row r="40" s="117">
      <c r="A40" t="n">
        <v>38</v>
      </c>
      <c r="B40" s="131">
        <f>IF(A40=1,0,IF(AP40,0.1*ε_cu1cd,0))</f>
        <v/>
      </c>
      <c r="C40" s="131">
        <f>IF(A40=1,0.1*ε_cu1cd,C39+B39)</f>
        <v/>
      </c>
      <c r="D40" s="113">
        <f>IF('Нормальний переріз'!$D$68&gt;0,1,2)</f>
        <v/>
      </c>
      <c r="E40" s="144">
        <f>IF(D40=1,F40,G40)</f>
        <v/>
      </c>
      <c r="F40" s="124">
        <f>IF(AI39,0.11*ε_cu1cd,IF(AH39,F39*0.01,F39))</f>
        <v/>
      </c>
      <c r="G40" s="124">
        <f>IF(AP39,-0.1*ε_cu1cd,IF(AM39,G39*0.01,G39))</f>
        <v/>
      </c>
      <c r="H40" s="113">
        <f>IF(A40=1,E40,IF(AO39,H39-E39+E40,IF(AP39,0.8*H39,H39+E40)))</f>
        <v/>
      </c>
      <c r="I40" s="169">
        <f>(C40-H40)/h</f>
        <v/>
      </c>
      <c r="J40">
        <f>C40/(ε_c1cd)</f>
        <v/>
      </c>
      <c r="K40">
        <f>C40/I40</f>
        <v/>
      </c>
      <c r="L40" s="131">
        <f>I40/(ε_c1cd)</f>
        <v/>
      </c>
      <c r="M40">
        <f>I40*(K40-Z_s1)</f>
        <v/>
      </c>
      <c r="N40">
        <f>I40*(K40-Z_s2)</f>
        <v/>
      </c>
      <c r="O40">
        <f>E_s*M40</f>
        <v/>
      </c>
      <c r="P40">
        <f>E_s*N40</f>
        <v/>
      </c>
      <c r="Q40">
        <f>O40*A_s1</f>
        <v/>
      </c>
      <c r="R40">
        <f>P40*A_s2</f>
        <v/>
      </c>
      <c r="S40">
        <f>Q40*($K40-Z_s1)</f>
        <v/>
      </c>
      <c r="T40">
        <f>R40*($K40-Z_s2)</f>
        <v/>
      </c>
      <c r="U40">
        <f>(INDIRECT("a_"&amp;U$2)/(U$2+1))*(($C40^(U$2+1)-$H40^(U$2+1))/(ε_c1cd^(U$2+1)))</f>
        <v/>
      </c>
      <c r="V40">
        <f>(INDIRECT("a_"&amp;V$2)/(V$2+1))*(($C40^(V$2+1)-$H40^(V$2+1))/(ε_c1cd^(V$2+1)))</f>
        <v/>
      </c>
      <c r="W40">
        <f>(INDIRECT("a_"&amp;W$2)/(W$2+1))*(($C40^(W$2+1)-$H40^(W$2+1))/(ε_c1cd^(W$2+1)))</f>
        <v/>
      </c>
      <c r="X40">
        <f>(INDIRECT("a_"&amp;X$2)/(X$2+1))*(($C40^(X$2+1)-$H40^(X$2+1))/(ε_c1cd^(X$2+1)))</f>
        <v/>
      </c>
      <c r="Y40">
        <f>(INDIRECT("a_"&amp;Y$2)/(Y$2+1))*(($C40^(Y$2+1)-$H40^(Y$2+1))/(ε_c1cd^(Y$2+1)))</f>
        <v/>
      </c>
      <c r="Z40">
        <f>(INDIRECT("a_"&amp;Z$2)/(Z$2+2))*(($C40^(Z$2+2)-$H40^(Z$2+2))/(ε_c1cd^(Z$2+2)))</f>
        <v/>
      </c>
      <c r="AA40">
        <f>(INDIRECT("a_"&amp;AA$2)/(AA$2+2))*(($C40^(AA$2+2)-$H40^(AA$2+2))/(ε_c1cd^(AA$2+2)))</f>
        <v/>
      </c>
      <c r="AB40">
        <f>(INDIRECT("a_"&amp;AB$2)/(AB$2+2))*(($C40^(AB$2+2)-$H40^(AB$2+2))/(ε_c1cd^(AB$2+2)))</f>
        <v/>
      </c>
      <c r="AC40">
        <f>(INDIRECT("a_"&amp;AC$2)/(AC$2+2))*(($C40^(AC$2+2)-$H40^(AC$2+2))/(ε_c1cd^(AC$2+2)))</f>
        <v/>
      </c>
      <c r="AD40">
        <f>(INDIRECT("a_"&amp;AD$2)/(AD$2+2))*(($C40^(AD$2+2)-$H40^(AD$2+2))/(ε_c1cd^(AD$2+2)))</f>
        <v/>
      </c>
      <c r="AE40" s="111">
        <f>(b*f_cd/L40)*SUM(U40:Y40)+SUM(Q40:R40)</f>
        <v/>
      </c>
      <c r="AF40" s="112">
        <f>AE40*(K40-y+e)</f>
        <v/>
      </c>
      <c r="AG40" s="113">
        <f>(b*f_cd/(L40^2))*SUM(Z40:AD40)+SUM(S40:T40)-AF40</f>
        <v/>
      </c>
      <c r="AH40" s="114">
        <f>AG40&lt;0</f>
        <v/>
      </c>
      <c r="AI40" s="115">
        <f>IF(A40=1,FALSE,(AND(AQ40,AH40,NOT(AI39))))</f>
        <v/>
      </c>
      <c r="AJ40" s="116">
        <f>(b*f_cd/L40)*(a_1/2*J40^2+a_2/3*J40^3+a_3/4*J40^4+a_4/5*J40^5+a_5/6*J40^6)+SUM(Q40:R40)</f>
        <v/>
      </c>
      <c r="AK40">
        <f>AJ40*(K40-y+e)</f>
        <v/>
      </c>
      <c r="AL40" s="118">
        <f>(b*f_cd/(L40^2))*(a_1/3*J40^3+a_2/4*J40^4+a_3/5*J40^5+a_4/6*J40^6+a_5/7*J40^7)+SUM(S40:T40)-AK40</f>
        <v/>
      </c>
      <c r="AM40" s="114">
        <f>AL40&gt;0</f>
        <v/>
      </c>
      <c r="AN40" s="115">
        <f>IF(A40=1,FALSE,(AND(AQ40,AM40,NOT(AN39))))</f>
        <v/>
      </c>
      <c r="AO40">
        <f>IF(D40=1,AND(AH40,NOT(AI40)),AND(AM40,NOT(AN40)))</f>
        <v/>
      </c>
      <c r="AP40" s="119">
        <f>IF(D40=1,AI40,AN40)</f>
        <v/>
      </c>
      <c r="AQ40" s="125">
        <f>ABS(E40)&lt;$AQ$2</f>
        <v/>
      </c>
      <c r="AS40">
        <f>IF(AP40,MAX(AS$3:AS38)+1,"")</f>
        <v/>
      </c>
    </row>
    <row r="41" s="117">
      <c r="A41" t="n">
        <v>39</v>
      </c>
      <c r="B41" s="131">
        <f>IF(A41=1,0,IF(AP41,0.1*ε_cu1cd,0))</f>
        <v/>
      </c>
      <c r="C41" s="131">
        <f>IF(A41=1,0.1*ε_cu1cd,C40+B40)</f>
        <v/>
      </c>
      <c r="D41" s="113">
        <f>IF('Нормальний переріз'!$D$68&gt;0,1,2)</f>
        <v/>
      </c>
      <c r="E41" s="144">
        <f>IF(D41=1,F41,G41)</f>
        <v/>
      </c>
      <c r="F41" s="124">
        <f>IF(AI40,0.11*ε_cu1cd,IF(AH40,F40*0.01,F40))</f>
        <v/>
      </c>
      <c r="G41" s="124">
        <f>IF(AP40,-0.1*ε_cu1cd,IF(AM40,G40*0.01,G40))</f>
        <v/>
      </c>
      <c r="H41" s="113">
        <f>IF(A41=1,E41,IF(AO40,H40-E40+E41,IF(AP40,0.8*H40,H40+E41)))</f>
        <v/>
      </c>
      <c r="I41" s="169">
        <f>(C41-H41)/h</f>
        <v/>
      </c>
      <c r="J41">
        <f>C41/(ε_c1cd)</f>
        <v/>
      </c>
      <c r="K41">
        <f>C41/I41</f>
        <v/>
      </c>
      <c r="L41" s="131">
        <f>I41/(ε_c1cd)</f>
        <v/>
      </c>
      <c r="M41">
        <f>I41*(K41-Z_s1)</f>
        <v/>
      </c>
      <c r="N41">
        <f>I41*(K41-Z_s2)</f>
        <v/>
      </c>
      <c r="O41">
        <f>E_s*M41</f>
        <v/>
      </c>
      <c r="P41">
        <f>E_s*N41</f>
        <v/>
      </c>
      <c r="Q41">
        <f>O41*A_s1</f>
        <v/>
      </c>
      <c r="R41">
        <f>P41*A_s2</f>
        <v/>
      </c>
      <c r="S41">
        <f>Q41*($K41-Z_s1)</f>
        <v/>
      </c>
      <c r="T41">
        <f>R41*($K41-Z_s2)</f>
        <v/>
      </c>
      <c r="U41">
        <f>(INDIRECT("a_"&amp;U$2)/(U$2+1))*(($C41^(U$2+1)-$H41^(U$2+1))/(ε_c1cd^(U$2+1)))</f>
        <v/>
      </c>
      <c r="V41">
        <f>(INDIRECT("a_"&amp;V$2)/(V$2+1))*(($C41^(V$2+1)-$H41^(V$2+1))/(ε_c1cd^(V$2+1)))</f>
        <v/>
      </c>
      <c r="W41">
        <f>(INDIRECT("a_"&amp;W$2)/(W$2+1))*(($C41^(W$2+1)-$H41^(W$2+1))/(ε_c1cd^(W$2+1)))</f>
        <v/>
      </c>
      <c r="X41">
        <f>(INDIRECT("a_"&amp;X$2)/(X$2+1))*(($C41^(X$2+1)-$H41^(X$2+1))/(ε_c1cd^(X$2+1)))</f>
        <v/>
      </c>
      <c r="Y41">
        <f>(INDIRECT("a_"&amp;Y$2)/(Y$2+1))*(($C41^(Y$2+1)-$H41^(Y$2+1))/(ε_c1cd^(Y$2+1)))</f>
        <v/>
      </c>
      <c r="Z41">
        <f>(INDIRECT("a_"&amp;Z$2)/(Z$2+2))*(($C41^(Z$2+2)-$H41^(Z$2+2))/(ε_c1cd^(Z$2+2)))</f>
        <v/>
      </c>
      <c r="AA41">
        <f>(INDIRECT("a_"&amp;AA$2)/(AA$2+2))*(($C41^(AA$2+2)-$H41^(AA$2+2))/(ε_c1cd^(AA$2+2)))</f>
        <v/>
      </c>
      <c r="AB41">
        <f>(INDIRECT("a_"&amp;AB$2)/(AB$2+2))*(($C41^(AB$2+2)-$H41^(AB$2+2))/(ε_c1cd^(AB$2+2)))</f>
        <v/>
      </c>
      <c r="AC41">
        <f>(INDIRECT("a_"&amp;AC$2)/(AC$2+2))*(($C41^(AC$2+2)-$H41^(AC$2+2))/(ε_c1cd^(AC$2+2)))</f>
        <v/>
      </c>
      <c r="AD41">
        <f>(INDIRECT("a_"&amp;AD$2)/(AD$2+2))*(($C41^(AD$2+2)-$H41^(AD$2+2))/(ε_c1cd^(AD$2+2)))</f>
        <v/>
      </c>
      <c r="AE41" s="111">
        <f>(b*f_cd/L41)*SUM(U41:Y41)+SUM(Q41:R41)</f>
        <v/>
      </c>
      <c r="AF41" s="112">
        <f>AE41*(K41-y+e)</f>
        <v/>
      </c>
      <c r="AG41" s="113">
        <f>(b*f_cd/(L41^2))*SUM(Z41:AD41)+SUM(S41:T41)-AF41</f>
        <v/>
      </c>
      <c r="AH41" s="114">
        <f>AG41&lt;0</f>
        <v/>
      </c>
      <c r="AI41" s="115">
        <f>IF(A41=1,FALSE,(AND(AQ41,AH41,NOT(AI40))))</f>
        <v/>
      </c>
      <c r="AJ41" s="116">
        <f>(b*f_cd/L41)*(a_1/2*J41^2+a_2/3*J41^3+a_3/4*J41^4+a_4/5*J41^5+a_5/6*J41^6)+SUM(Q41:R41)</f>
        <v/>
      </c>
      <c r="AK41">
        <f>AJ41*(K41-y+e)</f>
        <v/>
      </c>
      <c r="AL41" s="118">
        <f>(b*f_cd/(L41^2))*(a_1/3*J41^3+a_2/4*J41^4+a_3/5*J41^5+a_4/6*J41^6+a_5/7*J41^7)+SUM(S41:T41)-AK41</f>
        <v/>
      </c>
      <c r="AM41" s="114">
        <f>AL41&gt;0</f>
        <v/>
      </c>
      <c r="AN41" s="115">
        <f>IF(A41=1,FALSE,(AND(AQ41,AM41,NOT(AN40))))</f>
        <v/>
      </c>
      <c r="AO41">
        <f>IF(D41=1,AND(AH41,NOT(AI41)),AND(AM41,NOT(AN41)))</f>
        <v/>
      </c>
      <c r="AP41" s="119">
        <f>IF(D41=1,AI41,AN41)</f>
        <v/>
      </c>
      <c r="AQ41" s="125">
        <f>ABS(E41)&lt;$AQ$2</f>
        <v/>
      </c>
      <c r="AS41">
        <f>IF(AP41,MAX(AS$3:AS39)+1,"")</f>
        <v/>
      </c>
    </row>
    <row r="42" s="117">
      <c r="A42" t="n">
        <v>40</v>
      </c>
      <c r="B42" s="131">
        <f>IF(A42=1,0,IF(AP42,0.1*ε_cu1cd,0))</f>
        <v/>
      </c>
      <c r="C42" s="131">
        <f>IF(A42=1,0.1*ε_cu1cd,C41+B41)</f>
        <v/>
      </c>
      <c r="D42" s="113">
        <f>IF('Нормальний переріз'!$D$68&gt;0,1,2)</f>
        <v/>
      </c>
      <c r="E42" s="144">
        <f>IF(D42=1,F42,G42)</f>
        <v/>
      </c>
      <c r="F42" s="124">
        <f>IF(AI41,0.11*ε_cu1cd,IF(AH41,F41*0.01,F41))</f>
        <v/>
      </c>
      <c r="G42" s="124">
        <f>IF(AP41,-0.1*ε_cu1cd,IF(AM41,G41*0.01,G41))</f>
        <v/>
      </c>
      <c r="H42" s="113">
        <f>IF(A42=1,E42,IF(AO41,H41-E41+E42,IF(AP41,0.8*H41,H41+E42)))</f>
        <v/>
      </c>
      <c r="I42" s="169">
        <f>(C42-H42)/h</f>
        <v/>
      </c>
      <c r="J42">
        <f>C42/(ε_c1cd)</f>
        <v/>
      </c>
      <c r="K42">
        <f>C42/I42</f>
        <v/>
      </c>
      <c r="L42" s="131">
        <f>I42/(ε_c1cd)</f>
        <v/>
      </c>
      <c r="M42">
        <f>I42*(K42-Z_s1)</f>
        <v/>
      </c>
      <c r="N42">
        <f>I42*(K42-Z_s2)</f>
        <v/>
      </c>
      <c r="O42">
        <f>E_s*M42</f>
        <v/>
      </c>
      <c r="P42">
        <f>E_s*N42</f>
        <v/>
      </c>
      <c r="Q42">
        <f>O42*A_s1</f>
        <v/>
      </c>
      <c r="R42">
        <f>P42*A_s2</f>
        <v/>
      </c>
      <c r="S42">
        <f>Q42*($K42-Z_s1)</f>
        <v/>
      </c>
      <c r="T42">
        <f>R42*($K42-Z_s2)</f>
        <v/>
      </c>
      <c r="U42">
        <f>(INDIRECT("a_"&amp;U$2)/(U$2+1))*(($C42^(U$2+1)-$H42^(U$2+1))/(ε_c1cd^(U$2+1)))</f>
        <v/>
      </c>
      <c r="V42">
        <f>(INDIRECT("a_"&amp;V$2)/(V$2+1))*(($C42^(V$2+1)-$H42^(V$2+1))/(ε_c1cd^(V$2+1)))</f>
        <v/>
      </c>
      <c r="W42">
        <f>(INDIRECT("a_"&amp;W$2)/(W$2+1))*(($C42^(W$2+1)-$H42^(W$2+1))/(ε_c1cd^(W$2+1)))</f>
        <v/>
      </c>
      <c r="X42">
        <f>(INDIRECT("a_"&amp;X$2)/(X$2+1))*(($C42^(X$2+1)-$H42^(X$2+1))/(ε_c1cd^(X$2+1)))</f>
        <v/>
      </c>
      <c r="Y42">
        <f>(INDIRECT("a_"&amp;Y$2)/(Y$2+1))*(($C42^(Y$2+1)-$H42^(Y$2+1))/(ε_c1cd^(Y$2+1)))</f>
        <v/>
      </c>
      <c r="Z42">
        <f>(INDIRECT("a_"&amp;Z$2)/(Z$2+2))*(($C42^(Z$2+2)-$H42^(Z$2+2))/(ε_c1cd^(Z$2+2)))</f>
        <v/>
      </c>
      <c r="AA42">
        <f>(INDIRECT("a_"&amp;AA$2)/(AA$2+2))*(($C42^(AA$2+2)-$H42^(AA$2+2))/(ε_c1cd^(AA$2+2)))</f>
        <v/>
      </c>
      <c r="AB42">
        <f>(INDIRECT("a_"&amp;AB$2)/(AB$2+2))*(($C42^(AB$2+2)-$H42^(AB$2+2))/(ε_c1cd^(AB$2+2)))</f>
        <v/>
      </c>
      <c r="AC42">
        <f>(INDIRECT("a_"&amp;AC$2)/(AC$2+2))*(($C42^(AC$2+2)-$H42^(AC$2+2))/(ε_c1cd^(AC$2+2)))</f>
        <v/>
      </c>
      <c r="AD42">
        <f>(INDIRECT("a_"&amp;AD$2)/(AD$2+2))*(($C42^(AD$2+2)-$H42^(AD$2+2))/(ε_c1cd^(AD$2+2)))</f>
        <v/>
      </c>
      <c r="AE42" s="111">
        <f>(b*f_cd/L42)*SUM(U42:Y42)+SUM(Q42:R42)</f>
        <v/>
      </c>
      <c r="AF42" s="112">
        <f>AE42*(K42-y+e)</f>
        <v/>
      </c>
      <c r="AG42" s="113">
        <f>(b*f_cd/(L42^2))*SUM(Z42:AD42)+SUM(S42:T42)-AF42</f>
        <v/>
      </c>
      <c r="AH42" s="114">
        <f>AG42&lt;0</f>
        <v/>
      </c>
      <c r="AI42" s="115">
        <f>IF(A42=1,FALSE,(AND(AQ42,AH42,NOT(AI41))))</f>
        <v/>
      </c>
      <c r="AJ42" s="116">
        <f>(b*f_cd/L42)*(a_1/2*J42^2+a_2/3*J42^3+a_3/4*J42^4+a_4/5*J42^5+a_5/6*J42^6)+SUM(Q42:R42)</f>
        <v/>
      </c>
      <c r="AK42">
        <f>AJ42*(K42-y+e)</f>
        <v/>
      </c>
      <c r="AL42" s="118">
        <f>(b*f_cd/(L42^2))*(a_1/3*J42^3+a_2/4*J42^4+a_3/5*J42^5+a_4/6*J42^6+a_5/7*J42^7)+SUM(S42:T42)-AK42</f>
        <v/>
      </c>
      <c r="AM42" s="114">
        <f>AL42&gt;0</f>
        <v/>
      </c>
      <c r="AN42" s="115">
        <f>IF(A42=1,FALSE,(AND(AQ42,AM42,NOT(AN41))))</f>
        <v/>
      </c>
      <c r="AO42">
        <f>IF(D42=1,AND(AH42,NOT(AI42)),AND(AM42,NOT(AN42)))</f>
        <v/>
      </c>
      <c r="AP42" s="119">
        <f>IF(D42=1,AI42,AN42)</f>
        <v/>
      </c>
      <c r="AQ42" s="125">
        <f>ABS(E42)&lt;$AQ$2</f>
        <v/>
      </c>
      <c r="AS42">
        <f>IF(AP42,MAX(AS$3:AS40)+1,"")</f>
        <v/>
      </c>
    </row>
    <row r="43" s="117">
      <c r="A43" t="n">
        <v>41</v>
      </c>
      <c r="B43" s="131">
        <f>IF(A43=1,0,IF(AP43,0.1*ε_cu1cd,0))</f>
        <v/>
      </c>
      <c r="C43" s="131">
        <f>IF(A43=1,0.1*ε_cu1cd,C42+B42)</f>
        <v/>
      </c>
      <c r="D43" s="113">
        <f>IF('Нормальний переріз'!$D$68&gt;0,1,2)</f>
        <v/>
      </c>
      <c r="E43" s="144">
        <f>IF(D43=1,F43,G43)</f>
        <v/>
      </c>
      <c r="F43" s="124">
        <f>IF(AI42,0.11*ε_cu1cd,IF(AH42,F42*0.01,F42))</f>
        <v/>
      </c>
      <c r="G43" s="124">
        <f>IF(AP42,-0.1*ε_cu1cd,IF(AM42,G42*0.01,G42))</f>
        <v/>
      </c>
      <c r="H43" s="113">
        <f>IF(A43=1,E43,IF(AO42,H42-E42+E43,IF(AP42,0.8*H42,H42+E43)))</f>
        <v/>
      </c>
      <c r="I43" s="169">
        <f>(C43-H43)/h</f>
        <v/>
      </c>
      <c r="J43">
        <f>C43/(ε_c1cd)</f>
        <v/>
      </c>
      <c r="K43">
        <f>C43/I43</f>
        <v/>
      </c>
      <c r="L43" s="131">
        <f>I43/(ε_c1cd)</f>
        <v/>
      </c>
      <c r="M43">
        <f>I43*(K43-Z_s1)</f>
        <v/>
      </c>
      <c r="N43">
        <f>I43*(K43-Z_s2)</f>
        <v/>
      </c>
      <c r="O43">
        <f>E_s*M43</f>
        <v/>
      </c>
      <c r="P43">
        <f>E_s*N43</f>
        <v/>
      </c>
      <c r="Q43">
        <f>O43*A_s1</f>
        <v/>
      </c>
      <c r="R43">
        <f>P43*A_s2</f>
        <v/>
      </c>
      <c r="S43">
        <f>Q43*($K43-Z_s1)</f>
        <v/>
      </c>
      <c r="T43">
        <f>R43*($K43-Z_s2)</f>
        <v/>
      </c>
      <c r="U43">
        <f>(INDIRECT("a_"&amp;U$2)/(U$2+1))*(($C43^(U$2+1)-$H43^(U$2+1))/(ε_c1cd^(U$2+1)))</f>
        <v/>
      </c>
      <c r="V43">
        <f>(INDIRECT("a_"&amp;V$2)/(V$2+1))*(($C43^(V$2+1)-$H43^(V$2+1))/(ε_c1cd^(V$2+1)))</f>
        <v/>
      </c>
      <c r="W43">
        <f>(INDIRECT("a_"&amp;W$2)/(W$2+1))*(($C43^(W$2+1)-$H43^(W$2+1))/(ε_c1cd^(W$2+1)))</f>
        <v/>
      </c>
      <c r="X43">
        <f>(INDIRECT("a_"&amp;X$2)/(X$2+1))*(($C43^(X$2+1)-$H43^(X$2+1))/(ε_c1cd^(X$2+1)))</f>
        <v/>
      </c>
      <c r="Y43">
        <f>(INDIRECT("a_"&amp;Y$2)/(Y$2+1))*(($C43^(Y$2+1)-$H43^(Y$2+1))/(ε_c1cd^(Y$2+1)))</f>
        <v/>
      </c>
      <c r="Z43">
        <f>(INDIRECT("a_"&amp;Z$2)/(Z$2+2))*(($C43^(Z$2+2)-$H43^(Z$2+2))/(ε_c1cd^(Z$2+2)))</f>
        <v/>
      </c>
      <c r="AA43">
        <f>(INDIRECT("a_"&amp;AA$2)/(AA$2+2))*(($C43^(AA$2+2)-$H43^(AA$2+2))/(ε_c1cd^(AA$2+2)))</f>
        <v/>
      </c>
      <c r="AB43">
        <f>(INDIRECT("a_"&amp;AB$2)/(AB$2+2))*(($C43^(AB$2+2)-$H43^(AB$2+2))/(ε_c1cd^(AB$2+2)))</f>
        <v/>
      </c>
      <c r="AC43">
        <f>(INDIRECT("a_"&amp;AC$2)/(AC$2+2))*(($C43^(AC$2+2)-$H43^(AC$2+2))/(ε_c1cd^(AC$2+2)))</f>
        <v/>
      </c>
      <c r="AD43">
        <f>(INDIRECT("a_"&amp;AD$2)/(AD$2+2))*(($C43^(AD$2+2)-$H43^(AD$2+2))/(ε_c1cd^(AD$2+2)))</f>
        <v/>
      </c>
      <c r="AE43" s="111">
        <f>(b*f_cd/L43)*SUM(U43:Y43)+SUM(Q43:R43)</f>
        <v/>
      </c>
      <c r="AF43" s="112">
        <f>AE43*(K43-y+e)</f>
        <v/>
      </c>
      <c r="AG43" s="113">
        <f>(b*f_cd/(L43^2))*SUM(Z43:AD43)+SUM(S43:T43)-AF43</f>
        <v/>
      </c>
      <c r="AH43" s="114">
        <f>AG43&lt;0</f>
        <v/>
      </c>
      <c r="AI43" s="115">
        <f>IF(A43=1,FALSE,(AND(AQ43,AH43,NOT(AI42))))</f>
        <v/>
      </c>
      <c r="AJ43" s="116">
        <f>(b*f_cd/L43)*(a_1/2*J43^2+a_2/3*J43^3+a_3/4*J43^4+a_4/5*J43^5+a_5/6*J43^6)+SUM(Q43:R43)</f>
        <v/>
      </c>
      <c r="AK43">
        <f>AJ43*(K43-y+e)</f>
        <v/>
      </c>
      <c r="AL43" s="118">
        <f>(b*f_cd/(L43^2))*(a_1/3*J43^3+a_2/4*J43^4+a_3/5*J43^5+a_4/6*J43^6+a_5/7*J43^7)+SUM(S43:T43)-AK43</f>
        <v/>
      </c>
      <c r="AM43" s="114">
        <f>AL43&gt;0</f>
        <v/>
      </c>
      <c r="AN43" s="115">
        <f>IF(A43=1,FALSE,(AND(AQ43,AM43,NOT(AN42))))</f>
        <v/>
      </c>
      <c r="AO43">
        <f>IF(D43=1,AND(AH43,NOT(AI43)),AND(AM43,NOT(AN43)))</f>
        <v/>
      </c>
      <c r="AP43" s="119">
        <f>IF(D43=1,AI43,AN43)</f>
        <v/>
      </c>
      <c r="AQ43" s="125">
        <f>ABS(E43)&lt;$AQ$2</f>
        <v/>
      </c>
      <c r="AS43">
        <f>IF(AP43,MAX(AS$3:AS41)+1,"")</f>
        <v/>
      </c>
    </row>
    <row r="44" s="117">
      <c r="A44" t="n">
        <v>42</v>
      </c>
      <c r="B44" s="131">
        <f>IF(A44=1,0,IF(AP44,0.1*ε_cu1cd,0))</f>
        <v/>
      </c>
      <c r="C44" s="131">
        <f>IF(A44=1,0.1*ε_cu1cd,C43+B43)</f>
        <v/>
      </c>
      <c r="D44" s="113">
        <f>IF('Нормальний переріз'!$D$68&gt;0,1,2)</f>
        <v/>
      </c>
      <c r="E44" s="144">
        <f>IF(D44=1,F44,G44)</f>
        <v/>
      </c>
      <c r="F44" s="124">
        <f>IF(AI43,0.11*ε_cu1cd,IF(AH43,F43*0.01,F43))</f>
        <v/>
      </c>
      <c r="G44" s="124">
        <f>IF(AP43,-0.1*ε_cu1cd,IF(AM43,G43*0.01,G43))</f>
        <v/>
      </c>
      <c r="H44" s="113">
        <f>IF(A44=1,E44,IF(AO43,H43-E43+E44,IF(AP43,0.8*H43,H43+E44)))</f>
        <v/>
      </c>
      <c r="I44" s="169">
        <f>(C44-H44)/h</f>
        <v/>
      </c>
      <c r="J44">
        <f>C44/(ε_c1cd)</f>
        <v/>
      </c>
      <c r="K44">
        <f>C44/I44</f>
        <v/>
      </c>
      <c r="L44" s="131">
        <f>I44/(ε_c1cd)</f>
        <v/>
      </c>
      <c r="M44">
        <f>I44*(K44-Z_s1)</f>
        <v/>
      </c>
      <c r="N44">
        <f>I44*(K44-Z_s2)</f>
        <v/>
      </c>
      <c r="O44">
        <f>E_s*M44</f>
        <v/>
      </c>
      <c r="P44">
        <f>E_s*N44</f>
        <v/>
      </c>
      <c r="Q44">
        <f>O44*A_s1</f>
        <v/>
      </c>
      <c r="R44">
        <f>P44*A_s2</f>
        <v/>
      </c>
      <c r="S44">
        <f>Q44*($K44-Z_s1)</f>
        <v/>
      </c>
      <c r="T44">
        <f>R44*($K44-Z_s2)</f>
        <v/>
      </c>
      <c r="U44">
        <f>(INDIRECT("a_"&amp;U$2)/(U$2+1))*(($C44^(U$2+1)-$H44^(U$2+1))/(ε_c1cd^(U$2+1)))</f>
        <v/>
      </c>
      <c r="V44">
        <f>(INDIRECT("a_"&amp;V$2)/(V$2+1))*(($C44^(V$2+1)-$H44^(V$2+1))/(ε_c1cd^(V$2+1)))</f>
        <v/>
      </c>
      <c r="W44">
        <f>(INDIRECT("a_"&amp;W$2)/(W$2+1))*(($C44^(W$2+1)-$H44^(W$2+1))/(ε_c1cd^(W$2+1)))</f>
        <v/>
      </c>
      <c r="X44">
        <f>(INDIRECT("a_"&amp;X$2)/(X$2+1))*(($C44^(X$2+1)-$H44^(X$2+1))/(ε_c1cd^(X$2+1)))</f>
        <v/>
      </c>
      <c r="Y44">
        <f>(INDIRECT("a_"&amp;Y$2)/(Y$2+1))*(($C44^(Y$2+1)-$H44^(Y$2+1))/(ε_c1cd^(Y$2+1)))</f>
        <v/>
      </c>
      <c r="Z44">
        <f>(INDIRECT("a_"&amp;Z$2)/(Z$2+2))*(($C44^(Z$2+2)-$H44^(Z$2+2))/(ε_c1cd^(Z$2+2)))</f>
        <v/>
      </c>
      <c r="AA44">
        <f>(INDIRECT("a_"&amp;AA$2)/(AA$2+2))*(($C44^(AA$2+2)-$H44^(AA$2+2))/(ε_c1cd^(AA$2+2)))</f>
        <v/>
      </c>
      <c r="AB44">
        <f>(INDIRECT("a_"&amp;AB$2)/(AB$2+2))*(($C44^(AB$2+2)-$H44^(AB$2+2))/(ε_c1cd^(AB$2+2)))</f>
        <v/>
      </c>
      <c r="AC44">
        <f>(INDIRECT("a_"&amp;AC$2)/(AC$2+2))*(($C44^(AC$2+2)-$H44^(AC$2+2))/(ε_c1cd^(AC$2+2)))</f>
        <v/>
      </c>
      <c r="AD44">
        <f>(INDIRECT("a_"&amp;AD$2)/(AD$2+2))*(($C44^(AD$2+2)-$H44^(AD$2+2))/(ε_c1cd^(AD$2+2)))</f>
        <v/>
      </c>
      <c r="AE44" s="111">
        <f>(b*f_cd/L44)*SUM(U44:Y44)+SUM(Q44:R44)</f>
        <v/>
      </c>
      <c r="AF44" s="112">
        <f>AE44*(K44-y+e)</f>
        <v/>
      </c>
      <c r="AG44" s="113">
        <f>(b*f_cd/(L44^2))*SUM(Z44:AD44)+SUM(S44:T44)-AF44</f>
        <v/>
      </c>
      <c r="AH44" s="114">
        <f>AG44&lt;0</f>
        <v/>
      </c>
      <c r="AI44" s="115">
        <f>IF(A44=1,FALSE,(AND(AQ44,AH44,NOT(AI43))))</f>
        <v/>
      </c>
      <c r="AJ44" s="116">
        <f>(b*f_cd/L44)*(a_1/2*J44^2+a_2/3*J44^3+a_3/4*J44^4+a_4/5*J44^5+a_5/6*J44^6)+SUM(Q44:R44)</f>
        <v/>
      </c>
      <c r="AK44">
        <f>AJ44*(K44-y+e)</f>
        <v/>
      </c>
      <c r="AL44" s="118">
        <f>(b*f_cd/(L44^2))*(a_1/3*J44^3+a_2/4*J44^4+a_3/5*J44^5+a_4/6*J44^6+a_5/7*J44^7)+SUM(S44:T44)-AK44</f>
        <v/>
      </c>
      <c r="AM44" s="114">
        <f>AL44&gt;0</f>
        <v/>
      </c>
      <c r="AN44" s="115">
        <f>IF(A44=1,FALSE,(AND(AQ44,AM44,NOT(AN43))))</f>
        <v/>
      </c>
      <c r="AO44">
        <f>IF(D44=1,AND(AH44,NOT(AI44)),AND(AM44,NOT(AN44)))</f>
        <v/>
      </c>
      <c r="AP44" s="119">
        <f>IF(D44=1,AI44,AN44)</f>
        <v/>
      </c>
      <c r="AQ44" s="125">
        <f>ABS(E44)&lt;$AQ$2</f>
        <v/>
      </c>
      <c r="AS44">
        <f>IF(AP44,MAX(AS$3:AS42)+1,"")</f>
        <v/>
      </c>
    </row>
    <row r="45" s="117">
      <c r="A45" t="n">
        <v>43</v>
      </c>
      <c r="B45" s="131">
        <f>IF(A45=1,0,IF(AP45,0.1*ε_cu1cd,0))</f>
        <v/>
      </c>
      <c r="C45" s="131">
        <f>IF(A45=1,0.1*ε_cu1cd,C44+B44)</f>
        <v/>
      </c>
      <c r="D45" s="113">
        <f>IF('Нормальний переріз'!$D$68&gt;0,1,2)</f>
        <v/>
      </c>
      <c r="E45" s="144">
        <f>IF(D45=1,F45,G45)</f>
        <v/>
      </c>
      <c r="F45" s="124">
        <f>IF(AI44,0.11*ε_cu1cd,IF(AH44,F44*0.01,F44))</f>
        <v/>
      </c>
      <c r="G45" s="124">
        <f>IF(AP44,-0.1*ε_cu1cd,IF(AM44,G44*0.01,G44))</f>
        <v/>
      </c>
      <c r="H45" s="113">
        <f>IF(A45=1,E45,IF(AO44,H44-E44+E45,IF(AP44,0.8*H44,H44+E45)))</f>
        <v/>
      </c>
      <c r="I45" s="169">
        <f>(C45-H45)/h</f>
        <v/>
      </c>
      <c r="J45">
        <f>C45/(ε_c1cd)</f>
        <v/>
      </c>
      <c r="K45">
        <f>C45/I45</f>
        <v/>
      </c>
      <c r="L45" s="131">
        <f>I45/(ε_c1cd)</f>
        <v/>
      </c>
      <c r="M45">
        <f>I45*(K45-Z_s1)</f>
        <v/>
      </c>
      <c r="N45">
        <f>I45*(K45-Z_s2)</f>
        <v/>
      </c>
      <c r="O45">
        <f>E_s*M45</f>
        <v/>
      </c>
      <c r="P45">
        <f>E_s*N45</f>
        <v/>
      </c>
      <c r="Q45">
        <f>O45*A_s1</f>
        <v/>
      </c>
      <c r="R45">
        <f>P45*A_s2</f>
        <v/>
      </c>
      <c r="S45">
        <f>Q45*($K45-Z_s1)</f>
        <v/>
      </c>
      <c r="T45">
        <f>R45*($K45-Z_s2)</f>
        <v/>
      </c>
      <c r="U45">
        <f>(INDIRECT("a_"&amp;U$2)/(U$2+1))*(($C45^(U$2+1)-$H45^(U$2+1))/(ε_c1cd^(U$2+1)))</f>
        <v/>
      </c>
      <c r="V45">
        <f>(INDIRECT("a_"&amp;V$2)/(V$2+1))*(($C45^(V$2+1)-$H45^(V$2+1))/(ε_c1cd^(V$2+1)))</f>
        <v/>
      </c>
      <c r="W45">
        <f>(INDIRECT("a_"&amp;W$2)/(W$2+1))*(($C45^(W$2+1)-$H45^(W$2+1))/(ε_c1cd^(W$2+1)))</f>
        <v/>
      </c>
      <c r="X45">
        <f>(INDIRECT("a_"&amp;X$2)/(X$2+1))*(($C45^(X$2+1)-$H45^(X$2+1))/(ε_c1cd^(X$2+1)))</f>
        <v/>
      </c>
      <c r="Y45">
        <f>(INDIRECT("a_"&amp;Y$2)/(Y$2+1))*(($C45^(Y$2+1)-$H45^(Y$2+1))/(ε_c1cd^(Y$2+1)))</f>
        <v/>
      </c>
      <c r="Z45">
        <f>(INDIRECT("a_"&amp;Z$2)/(Z$2+2))*(($C45^(Z$2+2)-$H45^(Z$2+2))/(ε_c1cd^(Z$2+2)))</f>
        <v/>
      </c>
      <c r="AA45">
        <f>(INDIRECT("a_"&amp;AA$2)/(AA$2+2))*(($C45^(AA$2+2)-$H45^(AA$2+2))/(ε_c1cd^(AA$2+2)))</f>
        <v/>
      </c>
      <c r="AB45">
        <f>(INDIRECT("a_"&amp;AB$2)/(AB$2+2))*(($C45^(AB$2+2)-$H45^(AB$2+2))/(ε_c1cd^(AB$2+2)))</f>
        <v/>
      </c>
      <c r="AC45">
        <f>(INDIRECT("a_"&amp;AC$2)/(AC$2+2))*(($C45^(AC$2+2)-$H45^(AC$2+2))/(ε_c1cd^(AC$2+2)))</f>
        <v/>
      </c>
      <c r="AD45">
        <f>(INDIRECT("a_"&amp;AD$2)/(AD$2+2))*(($C45^(AD$2+2)-$H45^(AD$2+2))/(ε_c1cd^(AD$2+2)))</f>
        <v/>
      </c>
      <c r="AE45" s="111">
        <f>(b*f_cd/L45)*SUM(U45:Y45)+SUM(Q45:R45)</f>
        <v/>
      </c>
      <c r="AF45" s="112">
        <f>AE45*(K45-y+e)</f>
        <v/>
      </c>
      <c r="AG45" s="113">
        <f>(b*f_cd/(L45^2))*SUM(Z45:AD45)+SUM(S45:T45)-AF45</f>
        <v/>
      </c>
      <c r="AH45" s="114">
        <f>AG45&lt;0</f>
        <v/>
      </c>
      <c r="AI45" s="115">
        <f>IF(A45=1,FALSE,(AND(AQ45,AH45,NOT(AI44))))</f>
        <v/>
      </c>
      <c r="AJ45" s="116">
        <f>(b*f_cd/L45)*(a_1/2*J45^2+a_2/3*J45^3+a_3/4*J45^4+a_4/5*J45^5+a_5/6*J45^6)+SUM(Q45:R45)</f>
        <v/>
      </c>
      <c r="AK45">
        <f>AJ45*(K45-y+e)</f>
        <v/>
      </c>
      <c r="AL45" s="118">
        <f>(b*f_cd/(L45^2))*(a_1/3*J45^3+a_2/4*J45^4+a_3/5*J45^5+a_4/6*J45^6+a_5/7*J45^7)+SUM(S45:T45)-AK45</f>
        <v/>
      </c>
      <c r="AM45" s="114">
        <f>AL45&gt;0</f>
        <v/>
      </c>
      <c r="AN45" s="115">
        <f>IF(A45=1,FALSE,(AND(AQ45,AM45,NOT(AN44))))</f>
        <v/>
      </c>
      <c r="AO45">
        <f>IF(D45=1,AND(AH45,NOT(AI45)),AND(AM45,NOT(AN45)))</f>
        <v/>
      </c>
      <c r="AP45" s="119">
        <f>IF(D45=1,AI45,AN45)</f>
        <v/>
      </c>
      <c r="AQ45" s="125">
        <f>ABS(E45)&lt;$AQ$2</f>
        <v/>
      </c>
      <c r="AS45">
        <f>IF(AP45,MAX(AS$3:AS43)+1,"")</f>
        <v/>
      </c>
    </row>
    <row r="46" s="117">
      <c r="A46" t="n">
        <v>44</v>
      </c>
      <c r="B46" s="131">
        <f>IF(A46=1,0,IF(AP46,0.1*ε_cu1cd,0))</f>
        <v/>
      </c>
      <c r="C46" s="131">
        <f>IF(A46=1,0.1*ε_cu1cd,C45+B45)</f>
        <v/>
      </c>
      <c r="D46" s="113">
        <f>IF('Нормальний переріз'!$D$68&gt;0,1,2)</f>
        <v/>
      </c>
      <c r="E46" s="144">
        <f>IF(D46=1,F46,G46)</f>
        <v/>
      </c>
      <c r="F46" s="124">
        <f>IF(AI45,0.11*ε_cu1cd,IF(AH45,F45*0.01,F45))</f>
        <v/>
      </c>
      <c r="G46" s="124">
        <f>IF(AP45,-0.1*ε_cu1cd,IF(AM45,G45*0.01,G45))</f>
        <v/>
      </c>
      <c r="H46" s="113">
        <f>IF(A46=1,E46,IF(AO45,H45-E45+E46,IF(AP45,0.8*H45,H45+E46)))</f>
        <v/>
      </c>
      <c r="I46" s="169">
        <f>(C46-H46)/h</f>
        <v/>
      </c>
      <c r="J46">
        <f>C46/(ε_c1cd)</f>
        <v/>
      </c>
      <c r="K46">
        <f>C46/I46</f>
        <v/>
      </c>
      <c r="L46" s="131">
        <f>I46/(ε_c1cd)</f>
        <v/>
      </c>
      <c r="M46">
        <f>I46*(K46-Z_s1)</f>
        <v/>
      </c>
      <c r="N46">
        <f>I46*(K46-Z_s2)</f>
        <v/>
      </c>
      <c r="O46">
        <f>E_s*M46</f>
        <v/>
      </c>
      <c r="P46">
        <f>E_s*N46</f>
        <v/>
      </c>
      <c r="Q46">
        <f>O46*A_s1</f>
        <v/>
      </c>
      <c r="R46">
        <f>P46*A_s2</f>
        <v/>
      </c>
      <c r="S46">
        <f>Q46*($K46-Z_s1)</f>
        <v/>
      </c>
      <c r="T46">
        <f>R46*($K46-Z_s2)</f>
        <v/>
      </c>
      <c r="U46">
        <f>(INDIRECT("a_"&amp;U$2)/(U$2+1))*(($C46^(U$2+1)-$H46^(U$2+1))/(ε_c1cd^(U$2+1)))</f>
        <v/>
      </c>
      <c r="V46">
        <f>(INDIRECT("a_"&amp;V$2)/(V$2+1))*(($C46^(V$2+1)-$H46^(V$2+1))/(ε_c1cd^(V$2+1)))</f>
        <v/>
      </c>
      <c r="W46">
        <f>(INDIRECT("a_"&amp;W$2)/(W$2+1))*(($C46^(W$2+1)-$H46^(W$2+1))/(ε_c1cd^(W$2+1)))</f>
        <v/>
      </c>
      <c r="X46">
        <f>(INDIRECT("a_"&amp;X$2)/(X$2+1))*(($C46^(X$2+1)-$H46^(X$2+1))/(ε_c1cd^(X$2+1)))</f>
        <v/>
      </c>
      <c r="Y46">
        <f>(INDIRECT("a_"&amp;Y$2)/(Y$2+1))*(($C46^(Y$2+1)-$H46^(Y$2+1))/(ε_c1cd^(Y$2+1)))</f>
        <v/>
      </c>
      <c r="Z46">
        <f>(INDIRECT("a_"&amp;Z$2)/(Z$2+2))*(($C46^(Z$2+2)-$H46^(Z$2+2))/(ε_c1cd^(Z$2+2)))</f>
        <v/>
      </c>
      <c r="AA46">
        <f>(INDIRECT("a_"&amp;AA$2)/(AA$2+2))*(($C46^(AA$2+2)-$H46^(AA$2+2))/(ε_c1cd^(AA$2+2)))</f>
        <v/>
      </c>
      <c r="AB46">
        <f>(INDIRECT("a_"&amp;AB$2)/(AB$2+2))*(($C46^(AB$2+2)-$H46^(AB$2+2))/(ε_c1cd^(AB$2+2)))</f>
        <v/>
      </c>
      <c r="AC46">
        <f>(INDIRECT("a_"&amp;AC$2)/(AC$2+2))*(($C46^(AC$2+2)-$H46^(AC$2+2))/(ε_c1cd^(AC$2+2)))</f>
        <v/>
      </c>
      <c r="AD46">
        <f>(INDIRECT("a_"&amp;AD$2)/(AD$2+2))*(($C46^(AD$2+2)-$H46^(AD$2+2))/(ε_c1cd^(AD$2+2)))</f>
        <v/>
      </c>
      <c r="AE46" s="111">
        <f>(b*f_cd/L46)*SUM(U46:Y46)+SUM(Q46:R46)</f>
        <v/>
      </c>
      <c r="AF46" s="112">
        <f>AE46*(K46-y+e)</f>
        <v/>
      </c>
      <c r="AG46" s="113">
        <f>(b*f_cd/(L46^2))*SUM(Z46:AD46)+SUM(S46:T46)-AF46</f>
        <v/>
      </c>
      <c r="AH46" s="114">
        <f>AG46&lt;0</f>
        <v/>
      </c>
      <c r="AI46" s="115">
        <f>IF(A46=1,FALSE,(AND(AQ46,AH46,NOT(AI45))))</f>
        <v/>
      </c>
      <c r="AJ46" s="116">
        <f>(b*f_cd/L46)*(a_1/2*J46^2+a_2/3*J46^3+a_3/4*J46^4+a_4/5*J46^5+a_5/6*J46^6)+SUM(Q46:R46)</f>
        <v/>
      </c>
      <c r="AK46">
        <f>AJ46*(K46-y+e)</f>
        <v/>
      </c>
      <c r="AL46" s="118">
        <f>(b*f_cd/(L46^2))*(a_1/3*J46^3+a_2/4*J46^4+a_3/5*J46^5+a_4/6*J46^6+a_5/7*J46^7)+SUM(S46:T46)-AK46</f>
        <v/>
      </c>
      <c r="AM46" s="114">
        <f>AL46&gt;0</f>
        <v/>
      </c>
      <c r="AN46" s="115">
        <f>IF(A46=1,FALSE,(AND(AQ46,AM46,NOT(AN45))))</f>
        <v/>
      </c>
      <c r="AO46">
        <f>IF(D46=1,AND(AH46,NOT(AI46)),AND(AM46,NOT(AN46)))</f>
        <v/>
      </c>
      <c r="AP46" s="119">
        <f>IF(D46=1,AI46,AN46)</f>
        <v/>
      </c>
      <c r="AQ46" s="125">
        <f>ABS(E46)&lt;$AQ$2</f>
        <v/>
      </c>
      <c r="AS46">
        <f>IF(AP46,MAX(AS$3:AS44)+1,"")</f>
        <v/>
      </c>
    </row>
    <row r="47" s="117">
      <c r="A47" t="n">
        <v>45</v>
      </c>
      <c r="B47" s="131">
        <f>IF(A47=1,0,IF(AP47,0.1*ε_cu1cd,0))</f>
        <v/>
      </c>
      <c r="C47" s="131">
        <f>IF(A47=1,0.1*ε_cu1cd,C46+B46)</f>
        <v/>
      </c>
      <c r="D47" s="113">
        <f>IF('Нормальний переріз'!$D$68&gt;0,1,2)</f>
        <v/>
      </c>
      <c r="E47" s="144">
        <f>IF(D47=1,F47,G47)</f>
        <v/>
      </c>
      <c r="F47" s="124">
        <f>IF(AI46,0.11*ε_cu1cd,IF(AH46,F46*0.01,F46))</f>
        <v/>
      </c>
      <c r="G47" s="124">
        <f>IF(AP46,-0.1*ε_cu1cd,IF(AM46,G46*0.01,G46))</f>
        <v/>
      </c>
      <c r="H47" s="113">
        <f>IF(A47=1,E47,IF(AO46,H46-E46+E47,IF(AP46,0.8*H46,H46+E47)))</f>
        <v/>
      </c>
      <c r="I47" s="169">
        <f>(C47-H47)/h</f>
        <v/>
      </c>
      <c r="J47">
        <f>C47/(ε_c1cd)</f>
        <v/>
      </c>
      <c r="K47">
        <f>C47/I47</f>
        <v/>
      </c>
      <c r="L47" s="131">
        <f>I47/(ε_c1cd)</f>
        <v/>
      </c>
      <c r="M47">
        <f>I47*(K47-Z_s1)</f>
        <v/>
      </c>
      <c r="N47">
        <f>I47*(K47-Z_s2)</f>
        <v/>
      </c>
      <c r="O47">
        <f>E_s*M47</f>
        <v/>
      </c>
      <c r="P47">
        <f>E_s*N47</f>
        <v/>
      </c>
      <c r="Q47">
        <f>O47*A_s1</f>
        <v/>
      </c>
      <c r="R47">
        <f>P47*A_s2</f>
        <v/>
      </c>
      <c r="S47">
        <f>Q47*($K47-Z_s1)</f>
        <v/>
      </c>
      <c r="T47">
        <f>R47*($K47-Z_s2)</f>
        <v/>
      </c>
      <c r="U47">
        <f>(INDIRECT("a_"&amp;U$2)/(U$2+1))*(($C47^(U$2+1)-$H47^(U$2+1))/(ε_c1cd^(U$2+1)))</f>
        <v/>
      </c>
      <c r="V47">
        <f>(INDIRECT("a_"&amp;V$2)/(V$2+1))*(($C47^(V$2+1)-$H47^(V$2+1))/(ε_c1cd^(V$2+1)))</f>
        <v/>
      </c>
      <c r="W47">
        <f>(INDIRECT("a_"&amp;W$2)/(W$2+1))*(($C47^(W$2+1)-$H47^(W$2+1))/(ε_c1cd^(W$2+1)))</f>
        <v/>
      </c>
      <c r="X47">
        <f>(INDIRECT("a_"&amp;X$2)/(X$2+1))*(($C47^(X$2+1)-$H47^(X$2+1))/(ε_c1cd^(X$2+1)))</f>
        <v/>
      </c>
      <c r="Y47">
        <f>(INDIRECT("a_"&amp;Y$2)/(Y$2+1))*(($C47^(Y$2+1)-$H47^(Y$2+1))/(ε_c1cd^(Y$2+1)))</f>
        <v/>
      </c>
      <c r="Z47">
        <f>(INDIRECT("a_"&amp;Z$2)/(Z$2+2))*(($C47^(Z$2+2)-$H47^(Z$2+2))/(ε_c1cd^(Z$2+2)))</f>
        <v/>
      </c>
      <c r="AA47">
        <f>(INDIRECT("a_"&amp;AA$2)/(AA$2+2))*(($C47^(AA$2+2)-$H47^(AA$2+2))/(ε_c1cd^(AA$2+2)))</f>
        <v/>
      </c>
      <c r="AB47">
        <f>(INDIRECT("a_"&amp;AB$2)/(AB$2+2))*(($C47^(AB$2+2)-$H47^(AB$2+2))/(ε_c1cd^(AB$2+2)))</f>
        <v/>
      </c>
      <c r="AC47">
        <f>(INDIRECT("a_"&amp;AC$2)/(AC$2+2))*(($C47^(AC$2+2)-$H47^(AC$2+2))/(ε_c1cd^(AC$2+2)))</f>
        <v/>
      </c>
      <c r="AD47">
        <f>(INDIRECT("a_"&amp;AD$2)/(AD$2+2))*(($C47^(AD$2+2)-$H47^(AD$2+2))/(ε_c1cd^(AD$2+2)))</f>
        <v/>
      </c>
      <c r="AE47" s="111">
        <f>(b*f_cd/L47)*SUM(U47:Y47)+SUM(Q47:R47)</f>
        <v/>
      </c>
      <c r="AF47" s="112">
        <f>AE47*(K47-y+e)</f>
        <v/>
      </c>
      <c r="AG47" s="113">
        <f>(b*f_cd/(L47^2))*SUM(Z47:AD47)+SUM(S47:T47)-AF47</f>
        <v/>
      </c>
      <c r="AH47" s="114">
        <f>AG47&lt;0</f>
        <v/>
      </c>
      <c r="AI47" s="115">
        <f>IF(A47=1,FALSE,(AND(AQ47,AH47,NOT(AI46))))</f>
        <v/>
      </c>
      <c r="AJ47" s="116">
        <f>(b*f_cd/L47)*(a_1/2*J47^2+a_2/3*J47^3+a_3/4*J47^4+a_4/5*J47^5+a_5/6*J47^6)+SUM(Q47:R47)</f>
        <v/>
      </c>
      <c r="AK47">
        <f>AJ47*(K47-y+e)</f>
        <v/>
      </c>
      <c r="AL47" s="118">
        <f>(b*f_cd/(L47^2))*(a_1/3*J47^3+a_2/4*J47^4+a_3/5*J47^5+a_4/6*J47^6+a_5/7*J47^7)+SUM(S47:T47)-AK47</f>
        <v/>
      </c>
      <c r="AM47" s="114">
        <f>AL47&gt;0</f>
        <v/>
      </c>
      <c r="AN47" s="115">
        <f>IF(A47=1,FALSE,(AND(AQ47,AM47,NOT(AN46))))</f>
        <v/>
      </c>
      <c r="AO47">
        <f>IF(D47=1,AND(AH47,NOT(AI47)),AND(AM47,NOT(AN47)))</f>
        <v/>
      </c>
      <c r="AP47" s="119">
        <f>IF(D47=1,AI47,AN47)</f>
        <v/>
      </c>
      <c r="AQ47" s="125">
        <f>ABS(E47)&lt;$AQ$2</f>
        <v/>
      </c>
      <c r="AS47">
        <f>IF(AP47,MAX(AS$3:AS45)+1,"")</f>
        <v/>
      </c>
    </row>
    <row r="48" s="117">
      <c r="A48" t="n">
        <v>46</v>
      </c>
      <c r="B48" s="131">
        <f>IF(A48=1,0,IF(AP48,0.1*ε_cu1cd,0))</f>
        <v/>
      </c>
      <c r="C48" s="131">
        <f>IF(A48=1,0.1*ε_cu1cd,C47+B47)</f>
        <v/>
      </c>
      <c r="D48" s="113">
        <f>IF('Нормальний переріз'!$D$68&gt;0,1,2)</f>
        <v/>
      </c>
      <c r="E48" s="144">
        <f>IF(D48=1,F48,G48)</f>
        <v/>
      </c>
      <c r="F48" s="124">
        <f>IF(AI47,0.11*ε_cu1cd,IF(AH47,F47*0.01,F47))</f>
        <v/>
      </c>
      <c r="G48" s="124">
        <f>IF(AP47,-0.1*ε_cu1cd,IF(AM47,G47*0.01,G47))</f>
        <v/>
      </c>
      <c r="H48" s="113">
        <f>IF(A48=1,E48,IF(AO47,H47-E47+E48,IF(AP47,0.8*H47,H47+E48)))</f>
        <v/>
      </c>
      <c r="I48" s="169">
        <f>(C48-H48)/h</f>
        <v/>
      </c>
      <c r="J48">
        <f>C48/(ε_c1cd)</f>
        <v/>
      </c>
      <c r="K48">
        <f>C48/I48</f>
        <v/>
      </c>
      <c r="L48" s="131">
        <f>I48/(ε_c1cd)</f>
        <v/>
      </c>
      <c r="M48">
        <f>I48*(K48-Z_s1)</f>
        <v/>
      </c>
      <c r="N48">
        <f>I48*(K48-Z_s2)</f>
        <v/>
      </c>
      <c r="O48">
        <f>E_s*M48</f>
        <v/>
      </c>
      <c r="P48">
        <f>E_s*N48</f>
        <v/>
      </c>
      <c r="Q48">
        <f>O48*A_s1</f>
        <v/>
      </c>
      <c r="R48">
        <f>P48*A_s2</f>
        <v/>
      </c>
      <c r="S48">
        <f>Q48*($K48-Z_s1)</f>
        <v/>
      </c>
      <c r="T48">
        <f>R48*($K48-Z_s2)</f>
        <v/>
      </c>
      <c r="U48">
        <f>(INDIRECT("a_"&amp;U$2)/(U$2+1))*(($C48^(U$2+1)-$H48^(U$2+1))/(ε_c1cd^(U$2+1)))</f>
        <v/>
      </c>
      <c r="V48">
        <f>(INDIRECT("a_"&amp;V$2)/(V$2+1))*(($C48^(V$2+1)-$H48^(V$2+1))/(ε_c1cd^(V$2+1)))</f>
        <v/>
      </c>
      <c r="W48">
        <f>(INDIRECT("a_"&amp;W$2)/(W$2+1))*(($C48^(W$2+1)-$H48^(W$2+1))/(ε_c1cd^(W$2+1)))</f>
        <v/>
      </c>
      <c r="X48">
        <f>(INDIRECT("a_"&amp;X$2)/(X$2+1))*(($C48^(X$2+1)-$H48^(X$2+1))/(ε_c1cd^(X$2+1)))</f>
        <v/>
      </c>
      <c r="Y48">
        <f>(INDIRECT("a_"&amp;Y$2)/(Y$2+1))*(($C48^(Y$2+1)-$H48^(Y$2+1))/(ε_c1cd^(Y$2+1)))</f>
        <v/>
      </c>
      <c r="Z48">
        <f>(INDIRECT("a_"&amp;Z$2)/(Z$2+2))*(($C48^(Z$2+2)-$H48^(Z$2+2))/(ε_c1cd^(Z$2+2)))</f>
        <v/>
      </c>
      <c r="AA48">
        <f>(INDIRECT("a_"&amp;AA$2)/(AA$2+2))*(($C48^(AA$2+2)-$H48^(AA$2+2))/(ε_c1cd^(AA$2+2)))</f>
        <v/>
      </c>
      <c r="AB48">
        <f>(INDIRECT("a_"&amp;AB$2)/(AB$2+2))*(($C48^(AB$2+2)-$H48^(AB$2+2))/(ε_c1cd^(AB$2+2)))</f>
        <v/>
      </c>
      <c r="AC48">
        <f>(INDIRECT("a_"&amp;AC$2)/(AC$2+2))*(($C48^(AC$2+2)-$H48^(AC$2+2))/(ε_c1cd^(AC$2+2)))</f>
        <v/>
      </c>
      <c r="AD48">
        <f>(INDIRECT("a_"&amp;AD$2)/(AD$2+2))*(($C48^(AD$2+2)-$H48^(AD$2+2))/(ε_c1cd^(AD$2+2)))</f>
        <v/>
      </c>
      <c r="AE48" s="111">
        <f>(b*f_cd/L48)*SUM(U48:Y48)+SUM(Q48:R48)</f>
        <v/>
      </c>
      <c r="AF48" s="112">
        <f>AE48*(K48-y+e)</f>
        <v/>
      </c>
      <c r="AG48" s="113">
        <f>(b*f_cd/(L48^2))*SUM(Z48:AD48)+SUM(S48:T48)-AF48</f>
        <v/>
      </c>
      <c r="AH48" s="114">
        <f>AG48&lt;0</f>
        <v/>
      </c>
      <c r="AI48" s="115">
        <f>IF(A48=1,FALSE,(AND(AQ48,AH48,NOT(AI47))))</f>
        <v/>
      </c>
      <c r="AJ48" s="116">
        <f>(b*f_cd/L48)*(a_1/2*J48^2+a_2/3*J48^3+a_3/4*J48^4+a_4/5*J48^5+a_5/6*J48^6)+SUM(Q48:R48)</f>
        <v/>
      </c>
      <c r="AK48">
        <f>AJ48*(K48-y+e)</f>
        <v/>
      </c>
      <c r="AL48" s="118">
        <f>(b*f_cd/(L48^2))*(a_1/3*J48^3+a_2/4*J48^4+a_3/5*J48^5+a_4/6*J48^6+a_5/7*J48^7)+SUM(S48:T48)-AK48</f>
        <v/>
      </c>
      <c r="AM48" s="114">
        <f>AL48&gt;0</f>
        <v/>
      </c>
      <c r="AN48" s="115">
        <f>IF(A48=1,FALSE,(AND(AQ48,AM48,NOT(AN47))))</f>
        <v/>
      </c>
      <c r="AO48">
        <f>IF(D48=1,AND(AH48,NOT(AI48)),AND(AM48,NOT(AN48)))</f>
        <v/>
      </c>
      <c r="AP48" s="119">
        <f>IF(D48=1,AI48,AN48)</f>
        <v/>
      </c>
      <c r="AQ48" s="125">
        <f>ABS(E48)&lt;$AQ$2</f>
        <v/>
      </c>
      <c r="AS48">
        <f>IF(AP48,MAX(AS$3:AS46)+1,"")</f>
        <v/>
      </c>
    </row>
    <row r="49" s="117">
      <c r="A49" t="n">
        <v>47</v>
      </c>
      <c r="B49" s="131">
        <f>IF(A49=1,0,IF(AP49,0.1*ε_cu1cd,0))</f>
        <v/>
      </c>
      <c r="C49" s="131">
        <f>IF(A49=1,0.1*ε_cu1cd,C48+B48)</f>
        <v/>
      </c>
      <c r="D49" s="113">
        <f>IF('Нормальний переріз'!$D$68&gt;0,1,2)</f>
        <v/>
      </c>
      <c r="E49" s="144">
        <f>IF(D49=1,F49,G49)</f>
        <v/>
      </c>
      <c r="F49" s="124">
        <f>IF(AI48,0.11*ε_cu1cd,IF(AH48,F48*0.01,F48))</f>
        <v/>
      </c>
      <c r="G49" s="124">
        <f>IF(AP48,-0.1*ε_cu1cd,IF(AM48,G48*0.01,G48))</f>
        <v/>
      </c>
      <c r="H49" s="113">
        <f>IF(A49=1,E49,IF(AO48,H48-E48+E49,IF(AP48,0.8*H48,H48+E49)))</f>
        <v/>
      </c>
      <c r="I49" s="169">
        <f>(C49-H49)/h</f>
        <v/>
      </c>
      <c r="J49">
        <f>C49/(ε_c1cd)</f>
        <v/>
      </c>
      <c r="K49">
        <f>C49/I49</f>
        <v/>
      </c>
      <c r="L49" s="131">
        <f>I49/(ε_c1cd)</f>
        <v/>
      </c>
      <c r="M49">
        <f>I49*(K49-Z_s1)</f>
        <v/>
      </c>
      <c r="N49">
        <f>I49*(K49-Z_s2)</f>
        <v/>
      </c>
      <c r="O49">
        <f>E_s*M49</f>
        <v/>
      </c>
      <c r="P49">
        <f>E_s*N49</f>
        <v/>
      </c>
      <c r="Q49">
        <f>O49*A_s1</f>
        <v/>
      </c>
      <c r="R49">
        <f>P49*A_s2</f>
        <v/>
      </c>
      <c r="S49">
        <f>Q49*($K49-Z_s1)</f>
        <v/>
      </c>
      <c r="T49">
        <f>R49*($K49-Z_s2)</f>
        <v/>
      </c>
      <c r="U49">
        <f>(INDIRECT("a_"&amp;U$2)/(U$2+1))*(($C49^(U$2+1)-$H49^(U$2+1))/(ε_c1cd^(U$2+1)))</f>
        <v/>
      </c>
      <c r="V49">
        <f>(INDIRECT("a_"&amp;V$2)/(V$2+1))*(($C49^(V$2+1)-$H49^(V$2+1))/(ε_c1cd^(V$2+1)))</f>
        <v/>
      </c>
      <c r="W49">
        <f>(INDIRECT("a_"&amp;W$2)/(W$2+1))*(($C49^(W$2+1)-$H49^(W$2+1))/(ε_c1cd^(W$2+1)))</f>
        <v/>
      </c>
      <c r="X49">
        <f>(INDIRECT("a_"&amp;X$2)/(X$2+1))*(($C49^(X$2+1)-$H49^(X$2+1))/(ε_c1cd^(X$2+1)))</f>
        <v/>
      </c>
      <c r="Y49">
        <f>(INDIRECT("a_"&amp;Y$2)/(Y$2+1))*(($C49^(Y$2+1)-$H49^(Y$2+1))/(ε_c1cd^(Y$2+1)))</f>
        <v/>
      </c>
      <c r="Z49">
        <f>(INDIRECT("a_"&amp;Z$2)/(Z$2+2))*(($C49^(Z$2+2)-$H49^(Z$2+2))/(ε_c1cd^(Z$2+2)))</f>
        <v/>
      </c>
      <c r="AA49">
        <f>(INDIRECT("a_"&amp;AA$2)/(AA$2+2))*(($C49^(AA$2+2)-$H49^(AA$2+2))/(ε_c1cd^(AA$2+2)))</f>
        <v/>
      </c>
      <c r="AB49">
        <f>(INDIRECT("a_"&amp;AB$2)/(AB$2+2))*(($C49^(AB$2+2)-$H49^(AB$2+2))/(ε_c1cd^(AB$2+2)))</f>
        <v/>
      </c>
      <c r="AC49">
        <f>(INDIRECT("a_"&amp;AC$2)/(AC$2+2))*(($C49^(AC$2+2)-$H49^(AC$2+2))/(ε_c1cd^(AC$2+2)))</f>
        <v/>
      </c>
      <c r="AD49">
        <f>(INDIRECT("a_"&amp;AD$2)/(AD$2+2))*(($C49^(AD$2+2)-$H49^(AD$2+2))/(ε_c1cd^(AD$2+2)))</f>
        <v/>
      </c>
      <c r="AE49" s="111">
        <f>(b*f_cd/L49)*SUM(U49:Y49)+SUM(Q49:R49)</f>
        <v/>
      </c>
      <c r="AF49" s="112">
        <f>AE49*(K49-y+e)</f>
        <v/>
      </c>
      <c r="AG49" s="113">
        <f>(b*f_cd/(L49^2))*SUM(Z49:AD49)+SUM(S49:T49)-AF49</f>
        <v/>
      </c>
      <c r="AH49" s="114">
        <f>AG49&lt;0</f>
        <v/>
      </c>
      <c r="AI49" s="115">
        <f>IF(A49=1,FALSE,(AND(AQ49,AH49,NOT(AI48))))</f>
        <v/>
      </c>
      <c r="AJ49" s="116">
        <f>(b*f_cd/L49)*(a_1/2*J49^2+a_2/3*J49^3+a_3/4*J49^4+a_4/5*J49^5+a_5/6*J49^6)+SUM(Q49:R49)</f>
        <v/>
      </c>
      <c r="AK49">
        <f>AJ49*(K49-y+e)</f>
        <v/>
      </c>
      <c r="AL49" s="118">
        <f>(b*f_cd/(L49^2))*(a_1/3*J49^3+a_2/4*J49^4+a_3/5*J49^5+a_4/6*J49^6+a_5/7*J49^7)+SUM(S49:T49)-AK49</f>
        <v/>
      </c>
      <c r="AM49" s="114">
        <f>AL49&gt;0</f>
        <v/>
      </c>
      <c r="AN49" s="115">
        <f>IF(A49=1,FALSE,(AND(AQ49,AM49,NOT(AN48))))</f>
        <v/>
      </c>
      <c r="AO49">
        <f>IF(D49=1,AND(AH49,NOT(AI49)),AND(AM49,NOT(AN49)))</f>
        <v/>
      </c>
      <c r="AP49" s="119">
        <f>IF(D49=1,AI49,AN49)</f>
        <v/>
      </c>
      <c r="AQ49" s="125">
        <f>ABS(E49)&lt;$AQ$2</f>
        <v/>
      </c>
      <c r="AS49">
        <f>IF(AP49,MAX(AS$3:AS47)+1,"")</f>
        <v/>
      </c>
    </row>
    <row r="50" s="117">
      <c r="A50" t="n">
        <v>48</v>
      </c>
      <c r="B50" s="131">
        <f>IF(A50=1,0,IF(AP50,0.1*ε_cu1cd,0))</f>
        <v/>
      </c>
      <c r="C50" s="131">
        <f>IF(A50=1,0.1*ε_cu1cd,C49+B49)</f>
        <v/>
      </c>
      <c r="D50" s="113">
        <f>IF('Нормальний переріз'!$D$68&gt;0,1,2)</f>
        <v/>
      </c>
      <c r="E50" s="144">
        <f>IF(D50=1,F50,G50)</f>
        <v/>
      </c>
      <c r="F50" s="124">
        <f>IF(AI49,0.11*ε_cu1cd,IF(AH49,F49*0.01,F49))</f>
        <v/>
      </c>
      <c r="G50" s="124">
        <f>IF(AP49,-0.1*ε_cu1cd,IF(AM49,G49*0.01,G49))</f>
        <v/>
      </c>
      <c r="H50" s="113">
        <f>IF(A50=1,E50,IF(AO49,H49-E49+E50,IF(AP49,0.8*H49,H49+E50)))</f>
        <v/>
      </c>
      <c r="I50" s="169">
        <f>(C50-H50)/h</f>
        <v/>
      </c>
      <c r="J50">
        <f>C50/(ε_c1cd)</f>
        <v/>
      </c>
      <c r="K50">
        <f>C50/I50</f>
        <v/>
      </c>
      <c r="L50" s="131">
        <f>I50/(ε_c1cd)</f>
        <v/>
      </c>
      <c r="M50">
        <f>I50*(K50-Z_s1)</f>
        <v/>
      </c>
      <c r="N50">
        <f>I50*(K50-Z_s2)</f>
        <v/>
      </c>
      <c r="O50">
        <f>E_s*M50</f>
        <v/>
      </c>
      <c r="P50">
        <f>E_s*N50</f>
        <v/>
      </c>
      <c r="Q50">
        <f>O50*A_s1</f>
        <v/>
      </c>
      <c r="R50">
        <f>P50*A_s2</f>
        <v/>
      </c>
      <c r="S50">
        <f>Q50*($K50-Z_s1)</f>
        <v/>
      </c>
      <c r="T50">
        <f>R50*($K50-Z_s2)</f>
        <v/>
      </c>
      <c r="U50">
        <f>(INDIRECT("a_"&amp;U$2)/(U$2+1))*(($C50^(U$2+1)-$H50^(U$2+1))/(ε_c1cd^(U$2+1)))</f>
        <v/>
      </c>
      <c r="V50">
        <f>(INDIRECT("a_"&amp;V$2)/(V$2+1))*(($C50^(V$2+1)-$H50^(V$2+1))/(ε_c1cd^(V$2+1)))</f>
        <v/>
      </c>
      <c r="W50">
        <f>(INDIRECT("a_"&amp;W$2)/(W$2+1))*(($C50^(W$2+1)-$H50^(W$2+1))/(ε_c1cd^(W$2+1)))</f>
        <v/>
      </c>
      <c r="X50">
        <f>(INDIRECT("a_"&amp;X$2)/(X$2+1))*(($C50^(X$2+1)-$H50^(X$2+1))/(ε_c1cd^(X$2+1)))</f>
        <v/>
      </c>
      <c r="Y50">
        <f>(INDIRECT("a_"&amp;Y$2)/(Y$2+1))*(($C50^(Y$2+1)-$H50^(Y$2+1))/(ε_c1cd^(Y$2+1)))</f>
        <v/>
      </c>
      <c r="Z50">
        <f>(INDIRECT("a_"&amp;Z$2)/(Z$2+2))*(($C50^(Z$2+2)-$H50^(Z$2+2))/(ε_c1cd^(Z$2+2)))</f>
        <v/>
      </c>
      <c r="AA50">
        <f>(INDIRECT("a_"&amp;AA$2)/(AA$2+2))*(($C50^(AA$2+2)-$H50^(AA$2+2))/(ε_c1cd^(AA$2+2)))</f>
        <v/>
      </c>
      <c r="AB50">
        <f>(INDIRECT("a_"&amp;AB$2)/(AB$2+2))*(($C50^(AB$2+2)-$H50^(AB$2+2))/(ε_c1cd^(AB$2+2)))</f>
        <v/>
      </c>
      <c r="AC50">
        <f>(INDIRECT("a_"&amp;AC$2)/(AC$2+2))*(($C50^(AC$2+2)-$H50^(AC$2+2))/(ε_c1cd^(AC$2+2)))</f>
        <v/>
      </c>
      <c r="AD50">
        <f>(INDIRECT("a_"&amp;AD$2)/(AD$2+2))*(($C50^(AD$2+2)-$H50^(AD$2+2))/(ε_c1cd^(AD$2+2)))</f>
        <v/>
      </c>
      <c r="AE50" s="111">
        <f>(b*f_cd/L50)*SUM(U50:Y50)+SUM(Q50:R50)</f>
        <v/>
      </c>
      <c r="AF50" s="112">
        <f>AE50*(K50-y+e)</f>
        <v/>
      </c>
      <c r="AG50" s="113">
        <f>(b*f_cd/(L50^2))*SUM(Z50:AD50)+SUM(S50:T50)-AF50</f>
        <v/>
      </c>
      <c r="AH50" s="114">
        <f>AG50&lt;0</f>
        <v/>
      </c>
      <c r="AI50" s="115">
        <f>IF(A50=1,FALSE,(AND(AQ50,AH50,NOT(AI49))))</f>
        <v/>
      </c>
      <c r="AJ50" s="116">
        <f>(b*f_cd/L50)*(a_1/2*J50^2+a_2/3*J50^3+a_3/4*J50^4+a_4/5*J50^5+a_5/6*J50^6)+SUM(Q50:R50)</f>
        <v/>
      </c>
      <c r="AK50">
        <f>AJ50*(K50-y+e)</f>
        <v/>
      </c>
      <c r="AL50" s="118">
        <f>(b*f_cd/(L50^2))*(a_1/3*J50^3+a_2/4*J50^4+a_3/5*J50^5+a_4/6*J50^6+a_5/7*J50^7)+SUM(S50:T50)-AK50</f>
        <v/>
      </c>
      <c r="AM50" s="114">
        <f>AL50&gt;0</f>
        <v/>
      </c>
      <c r="AN50" s="115">
        <f>IF(A50=1,FALSE,(AND(AQ50,AM50,NOT(AN49))))</f>
        <v/>
      </c>
      <c r="AO50">
        <f>IF(D50=1,AND(AH50,NOT(AI50)),AND(AM50,NOT(AN50)))</f>
        <v/>
      </c>
      <c r="AP50" s="119">
        <f>IF(D50=1,AI50,AN50)</f>
        <v/>
      </c>
      <c r="AQ50" s="125">
        <f>ABS(E50)&lt;$AQ$2</f>
        <v/>
      </c>
      <c r="AS50">
        <f>IF(AP50,MAX(AS$3:AS48)+1,"")</f>
        <v/>
      </c>
    </row>
    <row r="51" s="117">
      <c r="A51" t="n">
        <v>49</v>
      </c>
      <c r="B51" s="131">
        <f>IF(A51=1,0,IF(AP51,0.1*ε_cu1cd,0))</f>
        <v/>
      </c>
      <c r="C51" s="131">
        <f>IF(A51=1,0.1*ε_cu1cd,C50+B50)</f>
        <v/>
      </c>
      <c r="D51" s="113">
        <f>IF('Нормальний переріз'!$D$68&gt;0,1,2)</f>
        <v/>
      </c>
      <c r="E51" s="144">
        <f>IF(D51=1,F51,G51)</f>
        <v/>
      </c>
      <c r="F51" s="124">
        <f>IF(AI50,0.11*ε_cu1cd,IF(AH50,F50*0.01,F50))</f>
        <v/>
      </c>
      <c r="G51" s="124">
        <f>IF(AP50,-0.1*ε_cu1cd,IF(AM50,G50*0.01,G50))</f>
        <v/>
      </c>
      <c r="H51" s="113">
        <f>IF(A51=1,E51,IF(AO50,H50-E50+E51,IF(AP50,0.8*H50,H50+E51)))</f>
        <v/>
      </c>
      <c r="I51" s="169">
        <f>(C51-H51)/h</f>
        <v/>
      </c>
      <c r="J51">
        <f>C51/(ε_c1cd)</f>
        <v/>
      </c>
      <c r="K51">
        <f>C51/I51</f>
        <v/>
      </c>
      <c r="L51" s="131">
        <f>I51/(ε_c1cd)</f>
        <v/>
      </c>
      <c r="M51">
        <f>I51*(K51-Z_s1)</f>
        <v/>
      </c>
      <c r="N51">
        <f>I51*(K51-Z_s2)</f>
        <v/>
      </c>
      <c r="O51">
        <f>E_s*M51</f>
        <v/>
      </c>
      <c r="P51">
        <f>E_s*N51</f>
        <v/>
      </c>
      <c r="Q51">
        <f>O51*A_s1</f>
        <v/>
      </c>
      <c r="R51">
        <f>P51*A_s2</f>
        <v/>
      </c>
      <c r="S51">
        <f>Q51*($K51-Z_s1)</f>
        <v/>
      </c>
      <c r="T51">
        <f>R51*($K51-Z_s2)</f>
        <v/>
      </c>
      <c r="U51">
        <f>(INDIRECT("a_"&amp;U$2)/(U$2+1))*(($C51^(U$2+1)-$H51^(U$2+1))/(ε_c1cd^(U$2+1)))</f>
        <v/>
      </c>
      <c r="V51">
        <f>(INDIRECT("a_"&amp;V$2)/(V$2+1))*(($C51^(V$2+1)-$H51^(V$2+1))/(ε_c1cd^(V$2+1)))</f>
        <v/>
      </c>
      <c r="W51">
        <f>(INDIRECT("a_"&amp;W$2)/(W$2+1))*(($C51^(W$2+1)-$H51^(W$2+1))/(ε_c1cd^(W$2+1)))</f>
        <v/>
      </c>
      <c r="X51">
        <f>(INDIRECT("a_"&amp;X$2)/(X$2+1))*(($C51^(X$2+1)-$H51^(X$2+1))/(ε_c1cd^(X$2+1)))</f>
        <v/>
      </c>
      <c r="Y51">
        <f>(INDIRECT("a_"&amp;Y$2)/(Y$2+1))*(($C51^(Y$2+1)-$H51^(Y$2+1))/(ε_c1cd^(Y$2+1)))</f>
        <v/>
      </c>
      <c r="Z51">
        <f>(INDIRECT("a_"&amp;Z$2)/(Z$2+2))*(($C51^(Z$2+2)-$H51^(Z$2+2))/(ε_c1cd^(Z$2+2)))</f>
        <v/>
      </c>
      <c r="AA51">
        <f>(INDIRECT("a_"&amp;AA$2)/(AA$2+2))*(($C51^(AA$2+2)-$H51^(AA$2+2))/(ε_c1cd^(AA$2+2)))</f>
        <v/>
      </c>
      <c r="AB51">
        <f>(INDIRECT("a_"&amp;AB$2)/(AB$2+2))*(($C51^(AB$2+2)-$H51^(AB$2+2))/(ε_c1cd^(AB$2+2)))</f>
        <v/>
      </c>
      <c r="AC51">
        <f>(INDIRECT("a_"&amp;AC$2)/(AC$2+2))*(($C51^(AC$2+2)-$H51^(AC$2+2))/(ε_c1cd^(AC$2+2)))</f>
        <v/>
      </c>
      <c r="AD51">
        <f>(INDIRECT("a_"&amp;AD$2)/(AD$2+2))*(($C51^(AD$2+2)-$H51^(AD$2+2))/(ε_c1cd^(AD$2+2)))</f>
        <v/>
      </c>
      <c r="AE51" s="111">
        <f>(b*f_cd/L51)*SUM(U51:Y51)+SUM(Q51:R51)</f>
        <v/>
      </c>
      <c r="AF51" s="112">
        <f>AE51*(K51-y+e)</f>
        <v/>
      </c>
      <c r="AG51" s="113">
        <f>(b*f_cd/(L51^2))*SUM(Z51:AD51)+SUM(S51:T51)-AF51</f>
        <v/>
      </c>
      <c r="AH51" s="114">
        <f>AG51&lt;0</f>
        <v/>
      </c>
      <c r="AI51" s="115">
        <f>IF(A51=1,FALSE,(AND(AQ51,AH51,NOT(AI50))))</f>
        <v/>
      </c>
      <c r="AJ51" s="116">
        <f>(b*f_cd/L51)*(a_1/2*J51^2+a_2/3*J51^3+a_3/4*J51^4+a_4/5*J51^5+a_5/6*J51^6)+SUM(Q51:R51)</f>
        <v/>
      </c>
      <c r="AK51">
        <f>AJ51*(K51-y+e)</f>
        <v/>
      </c>
      <c r="AL51" s="118">
        <f>(b*f_cd/(L51^2))*(a_1/3*J51^3+a_2/4*J51^4+a_3/5*J51^5+a_4/6*J51^6+a_5/7*J51^7)+SUM(S51:T51)-AK51</f>
        <v/>
      </c>
      <c r="AM51" s="114">
        <f>AL51&gt;0</f>
        <v/>
      </c>
      <c r="AN51" s="115">
        <f>IF(A51=1,FALSE,(AND(AQ51,AM51,NOT(AN50))))</f>
        <v/>
      </c>
      <c r="AO51">
        <f>IF(D51=1,AND(AH51,NOT(AI51)),AND(AM51,NOT(AN51)))</f>
        <v/>
      </c>
      <c r="AP51" s="119">
        <f>IF(D51=1,AI51,AN51)</f>
        <v/>
      </c>
      <c r="AQ51" s="125">
        <f>ABS(E51)&lt;$AQ$2</f>
        <v/>
      </c>
      <c r="AS51">
        <f>IF(AP51,MAX(AS$3:AS49)+1,"")</f>
        <v/>
      </c>
    </row>
    <row r="52" s="117">
      <c r="A52" t="n">
        <v>50</v>
      </c>
      <c r="B52" s="131">
        <f>IF(A52=1,0,IF(AP52,0.1*ε_cu1cd,0))</f>
        <v/>
      </c>
      <c r="C52" s="131">
        <f>IF(A52=1,0.1*ε_cu1cd,C51+B51)</f>
        <v/>
      </c>
      <c r="D52" s="113">
        <f>IF('Нормальний переріз'!$D$68&gt;0,1,2)</f>
        <v/>
      </c>
      <c r="E52" s="144">
        <f>IF(D52=1,F52,G52)</f>
        <v/>
      </c>
      <c r="F52" s="124">
        <f>IF(AI51,0.11*ε_cu1cd,IF(AH51,F51*0.01,F51))</f>
        <v/>
      </c>
      <c r="G52" s="124">
        <f>IF(AP51,-0.1*ε_cu1cd,IF(AM51,G51*0.01,G51))</f>
        <v/>
      </c>
      <c r="H52" s="113">
        <f>IF(A52=1,E52,IF(AO51,H51-E51+E52,IF(AP51,0.8*H51,H51+E52)))</f>
        <v/>
      </c>
      <c r="I52" s="169">
        <f>(C52-H52)/h</f>
        <v/>
      </c>
      <c r="J52">
        <f>C52/(ε_c1cd)</f>
        <v/>
      </c>
      <c r="K52">
        <f>C52/I52</f>
        <v/>
      </c>
      <c r="L52" s="131">
        <f>I52/(ε_c1cd)</f>
        <v/>
      </c>
      <c r="M52">
        <f>I52*(K52-Z_s1)</f>
        <v/>
      </c>
      <c r="N52">
        <f>I52*(K52-Z_s2)</f>
        <v/>
      </c>
      <c r="O52">
        <f>E_s*M52</f>
        <v/>
      </c>
      <c r="P52">
        <f>E_s*N52</f>
        <v/>
      </c>
      <c r="Q52">
        <f>O52*A_s1</f>
        <v/>
      </c>
      <c r="R52">
        <f>P52*A_s2</f>
        <v/>
      </c>
      <c r="S52">
        <f>Q52*($K52-Z_s1)</f>
        <v/>
      </c>
      <c r="T52">
        <f>R52*($K52-Z_s2)</f>
        <v/>
      </c>
      <c r="U52">
        <f>(INDIRECT("a_"&amp;U$2)/(U$2+1))*(($C52^(U$2+1)-$H52^(U$2+1))/(ε_c1cd^(U$2+1)))</f>
        <v/>
      </c>
      <c r="V52">
        <f>(INDIRECT("a_"&amp;V$2)/(V$2+1))*(($C52^(V$2+1)-$H52^(V$2+1))/(ε_c1cd^(V$2+1)))</f>
        <v/>
      </c>
      <c r="W52">
        <f>(INDIRECT("a_"&amp;W$2)/(W$2+1))*(($C52^(W$2+1)-$H52^(W$2+1))/(ε_c1cd^(W$2+1)))</f>
        <v/>
      </c>
      <c r="X52">
        <f>(INDIRECT("a_"&amp;X$2)/(X$2+1))*(($C52^(X$2+1)-$H52^(X$2+1))/(ε_c1cd^(X$2+1)))</f>
        <v/>
      </c>
      <c r="Y52">
        <f>(INDIRECT("a_"&amp;Y$2)/(Y$2+1))*(($C52^(Y$2+1)-$H52^(Y$2+1))/(ε_c1cd^(Y$2+1)))</f>
        <v/>
      </c>
      <c r="Z52">
        <f>(INDIRECT("a_"&amp;Z$2)/(Z$2+2))*(($C52^(Z$2+2)-$H52^(Z$2+2))/(ε_c1cd^(Z$2+2)))</f>
        <v/>
      </c>
      <c r="AA52">
        <f>(INDIRECT("a_"&amp;AA$2)/(AA$2+2))*(($C52^(AA$2+2)-$H52^(AA$2+2))/(ε_c1cd^(AA$2+2)))</f>
        <v/>
      </c>
      <c r="AB52">
        <f>(INDIRECT("a_"&amp;AB$2)/(AB$2+2))*(($C52^(AB$2+2)-$H52^(AB$2+2))/(ε_c1cd^(AB$2+2)))</f>
        <v/>
      </c>
      <c r="AC52">
        <f>(INDIRECT("a_"&amp;AC$2)/(AC$2+2))*(($C52^(AC$2+2)-$H52^(AC$2+2))/(ε_c1cd^(AC$2+2)))</f>
        <v/>
      </c>
      <c r="AD52">
        <f>(INDIRECT("a_"&amp;AD$2)/(AD$2+2))*(($C52^(AD$2+2)-$H52^(AD$2+2))/(ε_c1cd^(AD$2+2)))</f>
        <v/>
      </c>
      <c r="AE52" s="111">
        <f>(b*f_cd/L52)*SUM(U52:Y52)+SUM(Q52:R52)</f>
        <v/>
      </c>
      <c r="AF52" s="112">
        <f>AE52*(K52-y+e)</f>
        <v/>
      </c>
      <c r="AG52" s="113">
        <f>(b*f_cd/(L52^2))*SUM(Z52:AD52)+SUM(S52:T52)-AF52</f>
        <v/>
      </c>
      <c r="AH52" s="114">
        <f>AG52&lt;0</f>
        <v/>
      </c>
      <c r="AI52" s="115">
        <f>IF(A52=1,FALSE,(AND(AQ52,AH52,NOT(AI51))))</f>
        <v/>
      </c>
      <c r="AJ52" s="116">
        <f>(b*f_cd/L52)*(a_1/2*J52^2+a_2/3*J52^3+a_3/4*J52^4+a_4/5*J52^5+a_5/6*J52^6)+SUM(Q52:R52)</f>
        <v/>
      </c>
      <c r="AK52">
        <f>AJ52*(K52-y+e)</f>
        <v/>
      </c>
      <c r="AL52" s="118">
        <f>(b*f_cd/(L52^2))*(a_1/3*J52^3+a_2/4*J52^4+a_3/5*J52^5+a_4/6*J52^6+a_5/7*J52^7)+SUM(S52:T52)-AK52</f>
        <v/>
      </c>
      <c r="AM52" s="114">
        <f>AL52&gt;0</f>
        <v/>
      </c>
      <c r="AN52" s="115">
        <f>IF(A52=1,FALSE,(AND(AQ52,AM52,NOT(AN51))))</f>
        <v/>
      </c>
      <c r="AO52">
        <f>IF(D52=1,AND(AH52,NOT(AI52)),AND(AM52,NOT(AN52)))</f>
        <v/>
      </c>
      <c r="AP52" s="119">
        <f>IF(D52=1,AI52,AN52)</f>
        <v/>
      </c>
      <c r="AQ52" s="125">
        <f>ABS(E52)&lt;$AQ$2</f>
        <v/>
      </c>
      <c r="AS52">
        <f>IF(AP52,MAX(AS$3:AS50)+1,"")</f>
        <v/>
      </c>
    </row>
    <row r="53" s="117">
      <c r="A53" t="n">
        <v>51</v>
      </c>
      <c r="B53" s="131">
        <f>IF(A53=1,0,IF(AP53,0.1*ε_cu1cd,0))</f>
        <v/>
      </c>
      <c r="C53" s="131">
        <f>IF(A53=1,0.1*ε_cu1cd,C52+B52)</f>
        <v/>
      </c>
      <c r="D53" s="113">
        <f>IF('Нормальний переріз'!$D$68&gt;0,1,2)</f>
        <v/>
      </c>
      <c r="E53" s="144">
        <f>IF(D53=1,F53,G53)</f>
        <v/>
      </c>
      <c r="F53" s="124">
        <f>IF(AI52,0.11*ε_cu1cd,IF(AH52,F52*0.01,F52))</f>
        <v/>
      </c>
      <c r="G53" s="124">
        <f>IF(AP52,-0.1*ε_cu1cd,IF(AM52,G52*0.01,G52))</f>
        <v/>
      </c>
      <c r="H53" s="113">
        <f>IF(A53=1,E53,IF(AO52,H52-E52+E53,IF(AP52,0.8*H52,H52+E53)))</f>
        <v/>
      </c>
      <c r="I53" s="169">
        <f>(C53-H53)/h</f>
        <v/>
      </c>
      <c r="J53">
        <f>C53/(ε_c1cd)</f>
        <v/>
      </c>
      <c r="K53">
        <f>C53/I53</f>
        <v/>
      </c>
      <c r="L53" s="131">
        <f>I53/(ε_c1cd)</f>
        <v/>
      </c>
      <c r="M53">
        <f>I53*(K53-Z_s1)</f>
        <v/>
      </c>
      <c r="N53">
        <f>I53*(K53-Z_s2)</f>
        <v/>
      </c>
      <c r="O53">
        <f>E_s*M53</f>
        <v/>
      </c>
      <c r="P53">
        <f>E_s*N53</f>
        <v/>
      </c>
      <c r="Q53">
        <f>O53*A_s1</f>
        <v/>
      </c>
      <c r="R53">
        <f>P53*A_s2</f>
        <v/>
      </c>
      <c r="S53">
        <f>Q53*($K53-Z_s1)</f>
        <v/>
      </c>
      <c r="T53">
        <f>R53*($K53-Z_s2)</f>
        <v/>
      </c>
      <c r="U53">
        <f>(INDIRECT("a_"&amp;U$2)/(U$2+1))*(($C53^(U$2+1)-$H53^(U$2+1))/(ε_c1cd^(U$2+1)))</f>
        <v/>
      </c>
      <c r="V53">
        <f>(INDIRECT("a_"&amp;V$2)/(V$2+1))*(($C53^(V$2+1)-$H53^(V$2+1))/(ε_c1cd^(V$2+1)))</f>
        <v/>
      </c>
      <c r="W53">
        <f>(INDIRECT("a_"&amp;W$2)/(W$2+1))*(($C53^(W$2+1)-$H53^(W$2+1))/(ε_c1cd^(W$2+1)))</f>
        <v/>
      </c>
      <c r="X53">
        <f>(INDIRECT("a_"&amp;X$2)/(X$2+1))*(($C53^(X$2+1)-$H53^(X$2+1))/(ε_c1cd^(X$2+1)))</f>
        <v/>
      </c>
      <c r="Y53">
        <f>(INDIRECT("a_"&amp;Y$2)/(Y$2+1))*(($C53^(Y$2+1)-$H53^(Y$2+1))/(ε_c1cd^(Y$2+1)))</f>
        <v/>
      </c>
      <c r="Z53">
        <f>(INDIRECT("a_"&amp;Z$2)/(Z$2+2))*(($C53^(Z$2+2)-$H53^(Z$2+2))/(ε_c1cd^(Z$2+2)))</f>
        <v/>
      </c>
      <c r="AA53">
        <f>(INDIRECT("a_"&amp;AA$2)/(AA$2+2))*(($C53^(AA$2+2)-$H53^(AA$2+2))/(ε_c1cd^(AA$2+2)))</f>
        <v/>
      </c>
      <c r="AB53">
        <f>(INDIRECT("a_"&amp;AB$2)/(AB$2+2))*(($C53^(AB$2+2)-$H53^(AB$2+2))/(ε_c1cd^(AB$2+2)))</f>
        <v/>
      </c>
      <c r="AC53">
        <f>(INDIRECT("a_"&amp;AC$2)/(AC$2+2))*(($C53^(AC$2+2)-$H53^(AC$2+2))/(ε_c1cd^(AC$2+2)))</f>
        <v/>
      </c>
      <c r="AD53">
        <f>(INDIRECT("a_"&amp;AD$2)/(AD$2+2))*(($C53^(AD$2+2)-$H53^(AD$2+2))/(ε_c1cd^(AD$2+2)))</f>
        <v/>
      </c>
      <c r="AE53" s="111">
        <f>(b*f_cd/L53)*SUM(U53:Y53)+SUM(Q53:R53)</f>
        <v/>
      </c>
      <c r="AF53" s="112">
        <f>AE53*(K53-y+e)</f>
        <v/>
      </c>
      <c r="AG53" s="113">
        <f>(b*f_cd/(L53^2))*SUM(Z53:AD53)+SUM(S53:T53)-AF53</f>
        <v/>
      </c>
      <c r="AH53" s="114">
        <f>AG53&lt;0</f>
        <v/>
      </c>
      <c r="AI53" s="115">
        <f>IF(A53=1,FALSE,(AND(AQ53,AH53,NOT(AI52))))</f>
        <v/>
      </c>
      <c r="AJ53" s="116">
        <f>(b*f_cd/L53)*(a_1/2*J53^2+a_2/3*J53^3+a_3/4*J53^4+a_4/5*J53^5+a_5/6*J53^6)+SUM(Q53:R53)</f>
        <v/>
      </c>
      <c r="AK53">
        <f>AJ53*(K53-y+e)</f>
        <v/>
      </c>
      <c r="AL53" s="118">
        <f>(b*f_cd/(L53^2))*(a_1/3*J53^3+a_2/4*J53^4+a_3/5*J53^5+a_4/6*J53^6+a_5/7*J53^7)+SUM(S53:T53)-AK53</f>
        <v/>
      </c>
      <c r="AM53" s="114">
        <f>AL53&gt;0</f>
        <v/>
      </c>
      <c r="AN53" s="115">
        <f>IF(A53=1,FALSE,(AND(AQ53,AM53,NOT(AN52))))</f>
        <v/>
      </c>
      <c r="AO53">
        <f>IF(D53=1,AND(AH53,NOT(AI53)),AND(AM53,NOT(AN53)))</f>
        <v/>
      </c>
      <c r="AP53" s="119">
        <f>IF(D53=1,AI53,AN53)</f>
        <v/>
      </c>
      <c r="AQ53" s="125">
        <f>ABS(E53)&lt;$AQ$2</f>
        <v/>
      </c>
      <c r="AS53">
        <f>IF(AP53,MAX(AS$3:AS51)+1,"")</f>
        <v/>
      </c>
    </row>
    <row r="54" s="117">
      <c r="A54" t="n">
        <v>52</v>
      </c>
      <c r="B54" s="131">
        <f>IF(A54=1,0,IF(AP54,0.1*ε_cu1cd,0))</f>
        <v/>
      </c>
      <c r="C54" s="131">
        <f>IF(A54=1,0.1*ε_cu1cd,C53+B53)</f>
        <v/>
      </c>
      <c r="D54" s="113">
        <f>IF('Нормальний переріз'!$D$68&gt;0,1,2)</f>
        <v/>
      </c>
      <c r="E54" s="144">
        <f>IF(D54=1,F54,G54)</f>
        <v/>
      </c>
      <c r="F54" s="124">
        <f>IF(AI53,0.11*ε_cu1cd,IF(AH53,F53*0.01,F53))</f>
        <v/>
      </c>
      <c r="G54" s="124">
        <f>IF(AP53,-0.1*ε_cu1cd,IF(AM53,G53*0.01,G53))</f>
        <v/>
      </c>
      <c r="H54" s="113">
        <f>IF(A54=1,E54,IF(AO53,H53-E53+E54,IF(AP53,0.8*H53,H53+E54)))</f>
        <v/>
      </c>
      <c r="I54" s="169">
        <f>(C54-H54)/h</f>
        <v/>
      </c>
      <c r="J54">
        <f>C54/(ε_c1cd)</f>
        <v/>
      </c>
      <c r="K54">
        <f>C54/I54</f>
        <v/>
      </c>
      <c r="L54" s="131">
        <f>I54/(ε_c1cd)</f>
        <v/>
      </c>
      <c r="M54">
        <f>I54*(K54-Z_s1)</f>
        <v/>
      </c>
      <c r="N54">
        <f>I54*(K54-Z_s2)</f>
        <v/>
      </c>
      <c r="O54">
        <f>E_s*M54</f>
        <v/>
      </c>
      <c r="P54">
        <f>E_s*N54</f>
        <v/>
      </c>
      <c r="Q54">
        <f>O54*A_s1</f>
        <v/>
      </c>
      <c r="R54">
        <f>P54*A_s2</f>
        <v/>
      </c>
      <c r="S54">
        <f>Q54*($K54-Z_s1)</f>
        <v/>
      </c>
      <c r="T54">
        <f>R54*($K54-Z_s2)</f>
        <v/>
      </c>
      <c r="U54">
        <f>(INDIRECT("a_"&amp;U$2)/(U$2+1))*(($C54^(U$2+1)-$H54^(U$2+1))/(ε_c1cd^(U$2+1)))</f>
        <v/>
      </c>
      <c r="V54">
        <f>(INDIRECT("a_"&amp;V$2)/(V$2+1))*(($C54^(V$2+1)-$H54^(V$2+1))/(ε_c1cd^(V$2+1)))</f>
        <v/>
      </c>
      <c r="W54">
        <f>(INDIRECT("a_"&amp;W$2)/(W$2+1))*(($C54^(W$2+1)-$H54^(W$2+1))/(ε_c1cd^(W$2+1)))</f>
        <v/>
      </c>
      <c r="X54">
        <f>(INDIRECT("a_"&amp;X$2)/(X$2+1))*(($C54^(X$2+1)-$H54^(X$2+1))/(ε_c1cd^(X$2+1)))</f>
        <v/>
      </c>
      <c r="Y54">
        <f>(INDIRECT("a_"&amp;Y$2)/(Y$2+1))*(($C54^(Y$2+1)-$H54^(Y$2+1))/(ε_c1cd^(Y$2+1)))</f>
        <v/>
      </c>
      <c r="Z54">
        <f>(INDIRECT("a_"&amp;Z$2)/(Z$2+2))*(($C54^(Z$2+2)-$H54^(Z$2+2))/(ε_c1cd^(Z$2+2)))</f>
        <v/>
      </c>
      <c r="AA54">
        <f>(INDIRECT("a_"&amp;AA$2)/(AA$2+2))*(($C54^(AA$2+2)-$H54^(AA$2+2))/(ε_c1cd^(AA$2+2)))</f>
        <v/>
      </c>
      <c r="AB54">
        <f>(INDIRECT("a_"&amp;AB$2)/(AB$2+2))*(($C54^(AB$2+2)-$H54^(AB$2+2))/(ε_c1cd^(AB$2+2)))</f>
        <v/>
      </c>
      <c r="AC54">
        <f>(INDIRECT("a_"&amp;AC$2)/(AC$2+2))*(($C54^(AC$2+2)-$H54^(AC$2+2))/(ε_c1cd^(AC$2+2)))</f>
        <v/>
      </c>
      <c r="AD54">
        <f>(INDIRECT("a_"&amp;AD$2)/(AD$2+2))*(($C54^(AD$2+2)-$H54^(AD$2+2))/(ε_c1cd^(AD$2+2)))</f>
        <v/>
      </c>
      <c r="AE54" s="111">
        <f>(b*f_cd/L54)*SUM(U54:Y54)+SUM(Q54:R54)</f>
        <v/>
      </c>
      <c r="AF54" s="112">
        <f>AE54*(K54-y+e)</f>
        <v/>
      </c>
      <c r="AG54" s="113">
        <f>(b*f_cd/(L54^2))*SUM(Z54:AD54)+SUM(S54:T54)-AF54</f>
        <v/>
      </c>
      <c r="AH54" s="114">
        <f>AG54&lt;0</f>
        <v/>
      </c>
      <c r="AI54" s="115">
        <f>IF(A54=1,FALSE,(AND(AQ54,AH54,NOT(AI53))))</f>
        <v/>
      </c>
      <c r="AJ54" s="116">
        <f>(b*f_cd/L54)*(a_1/2*J54^2+a_2/3*J54^3+a_3/4*J54^4+a_4/5*J54^5+a_5/6*J54^6)+SUM(Q54:R54)</f>
        <v/>
      </c>
      <c r="AK54">
        <f>AJ54*(K54-y+e)</f>
        <v/>
      </c>
      <c r="AL54" s="118">
        <f>(b*f_cd/(L54^2))*(a_1/3*J54^3+a_2/4*J54^4+a_3/5*J54^5+a_4/6*J54^6+a_5/7*J54^7)+SUM(S54:T54)-AK54</f>
        <v/>
      </c>
      <c r="AM54" s="114">
        <f>AL54&gt;0</f>
        <v/>
      </c>
      <c r="AN54" s="115">
        <f>IF(A54=1,FALSE,(AND(AQ54,AM54,NOT(AN53))))</f>
        <v/>
      </c>
      <c r="AO54">
        <f>IF(D54=1,AND(AH54,NOT(AI54)),AND(AM54,NOT(AN54)))</f>
        <v/>
      </c>
      <c r="AP54" s="119">
        <f>IF(D54=1,AI54,AN54)</f>
        <v/>
      </c>
      <c r="AQ54" s="125">
        <f>ABS(E54)&lt;$AQ$2</f>
        <v/>
      </c>
      <c r="AS54">
        <f>IF(AP54,MAX(AS$3:AS52)+1,"")</f>
        <v/>
      </c>
    </row>
    <row r="55" s="117">
      <c r="A55" t="n">
        <v>53</v>
      </c>
      <c r="B55" s="131">
        <f>IF(A55=1,0,IF(AP55,0.1*ε_cu1cd,0))</f>
        <v/>
      </c>
      <c r="C55" s="131">
        <f>IF(A55=1,0.1*ε_cu1cd,C54+B54)</f>
        <v/>
      </c>
      <c r="D55" s="113">
        <f>IF('Нормальний переріз'!$D$68&gt;0,1,2)</f>
        <v/>
      </c>
      <c r="E55" s="144">
        <f>IF(D55=1,F55,G55)</f>
        <v/>
      </c>
      <c r="F55" s="124">
        <f>IF(AI54,0.11*ε_cu1cd,IF(AH54,F54*0.01,F54))</f>
        <v/>
      </c>
      <c r="G55" s="124">
        <f>IF(AP54,-0.1*ε_cu1cd,IF(AM54,G54*0.01,G54))</f>
        <v/>
      </c>
      <c r="H55" s="113">
        <f>IF(A55=1,E55,IF(AO54,H54-E54+E55,IF(AP54,0.8*H54,H54+E55)))</f>
        <v/>
      </c>
      <c r="I55" s="169">
        <f>(C55-H55)/h</f>
        <v/>
      </c>
      <c r="J55">
        <f>C55/(ε_c1cd)</f>
        <v/>
      </c>
      <c r="K55">
        <f>C55/I55</f>
        <v/>
      </c>
      <c r="L55" s="131">
        <f>I55/(ε_c1cd)</f>
        <v/>
      </c>
      <c r="M55">
        <f>I55*(K55-Z_s1)</f>
        <v/>
      </c>
      <c r="N55">
        <f>I55*(K55-Z_s2)</f>
        <v/>
      </c>
      <c r="O55">
        <f>E_s*M55</f>
        <v/>
      </c>
      <c r="P55">
        <f>E_s*N55</f>
        <v/>
      </c>
      <c r="Q55">
        <f>O55*A_s1</f>
        <v/>
      </c>
      <c r="R55">
        <f>P55*A_s2</f>
        <v/>
      </c>
      <c r="S55">
        <f>Q55*($K55-Z_s1)</f>
        <v/>
      </c>
      <c r="T55">
        <f>R55*($K55-Z_s2)</f>
        <v/>
      </c>
      <c r="U55">
        <f>(INDIRECT("a_"&amp;U$2)/(U$2+1))*(($C55^(U$2+1)-$H55^(U$2+1))/(ε_c1cd^(U$2+1)))</f>
        <v/>
      </c>
      <c r="V55">
        <f>(INDIRECT("a_"&amp;V$2)/(V$2+1))*(($C55^(V$2+1)-$H55^(V$2+1))/(ε_c1cd^(V$2+1)))</f>
        <v/>
      </c>
      <c r="W55">
        <f>(INDIRECT("a_"&amp;W$2)/(W$2+1))*(($C55^(W$2+1)-$H55^(W$2+1))/(ε_c1cd^(W$2+1)))</f>
        <v/>
      </c>
      <c r="X55">
        <f>(INDIRECT("a_"&amp;X$2)/(X$2+1))*(($C55^(X$2+1)-$H55^(X$2+1))/(ε_c1cd^(X$2+1)))</f>
        <v/>
      </c>
      <c r="Y55">
        <f>(INDIRECT("a_"&amp;Y$2)/(Y$2+1))*(($C55^(Y$2+1)-$H55^(Y$2+1))/(ε_c1cd^(Y$2+1)))</f>
        <v/>
      </c>
      <c r="Z55">
        <f>(INDIRECT("a_"&amp;Z$2)/(Z$2+2))*(($C55^(Z$2+2)-$H55^(Z$2+2))/(ε_c1cd^(Z$2+2)))</f>
        <v/>
      </c>
      <c r="AA55">
        <f>(INDIRECT("a_"&amp;AA$2)/(AA$2+2))*(($C55^(AA$2+2)-$H55^(AA$2+2))/(ε_c1cd^(AA$2+2)))</f>
        <v/>
      </c>
      <c r="AB55">
        <f>(INDIRECT("a_"&amp;AB$2)/(AB$2+2))*(($C55^(AB$2+2)-$H55^(AB$2+2))/(ε_c1cd^(AB$2+2)))</f>
        <v/>
      </c>
      <c r="AC55">
        <f>(INDIRECT("a_"&amp;AC$2)/(AC$2+2))*(($C55^(AC$2+2)-$H55^(AC$2+2))/(ε_c1cd^(AC$2+2)))</f>
        <v/>
      </c>
      <c r="AD55">
        <f>(INDIRECT("a_"&amp;AD$2)/(AD$2+2))*(($C55^(AD$2+2)-$H55^(AD$2+2))/(ε_c1cd^(AD$2+2)))</f>
        <v/>
      </c>
      <c r="AE55" s="111">
        <f>(b*f_cd/L55)*SUM(U55:Y55)+SUM(Q55:R55)</f>
        <v/>
      </c>
      <c r="AF55" s="112">
        <f>AE55*(K55-y+e)</f>
        <v/>
      </c>
      <c r="AG55" s="113">
        <f>(b*f_cd/(L55^2))*SUM(Z55:AD55)+SUM(S55:T55)-AF55</f>
        <v/>
      </c>
      <c r="AH55" s="114">
        <f>AG55&lt;0</f>
        <v/>
      </c>
      <c r="AI55" s="115">
        <f>IF(A55=1,FALSE,(AND(AQ55,AH55,NOT(AI54))))</f>
        <v/>
      </c>
      <c r="AJ55" s="116">
        <f>(b*f_cd/L55)*(a_1/2*J55^2+a_2/3*J55^3+a_3/4*J55^4+a_4/5*J55^5+a_5/6*J55^6)+SUM(Q55:R55)</f>
        <v/>
      </c>
      <c r="AK55">
        <f>AJ55*(K55-y+e)</f>
        <v/>
      </c>
      <c r="AL55" s="118">
        <f>(b*f_cd/(L55^2))*(a_1/3*J55^3+a_2/4*J55^4+a_3/5*J55^5+a_4/6*J55^6+a_5/7*J55^7)+SUM(S55:T55)-AK55</f>
        <v/>
      </c>
      <c r="AM55" s="114">
        <f>AL55&gt;0</f>
        <v/>
      </c>
      <c r="AN55" s="115">
        <f>IF(A55=1,FALSE,(AND(AQ55,AM55,NOT(AN54))))</f>
        <v/>
      </c>
      <c r="AO55">
        <f>IF(D55=1,AND(AH55,NOT(AI55)),AND(AM55,NOT(AN55)))</f>
        <v/>
      </c>
      <c r="AP55" s="119">
        <f>IF(D55=1,AI55,AN55)</f>
        <v/>
      </c>
      <c r="AQ55" s="125">
        <f>ABS(E55)&lt;$AQ$2</f>
        <v/>
      </c>
      <c r="AS55">
        <f>IF(AP55,MAX(AS$3:AS53)+1,"")</f>
        <v/>
      </c>
    </row>
    <row r="56" s="117">
      <c r="A56" t="n">
        <v>54</v>
      </c>
      <c r="B56" s="131">
        <f>IF(A56=1,0,IF(AP56,0.1*ε_cu1cd,0))</f>
        <v/>
      </c>
      <c r="C56" s="131">
        <f>IF(A56=1,0.1*ε_cu1cd,C55+B55)</f>
        <v/>
      </c>
      <c r="D56" s="113">
        <f>IF('Нормальний переріз'!$D$68&gt;0,1,2)</f>
        <v/>
      </c>
      <c r="E56" s="144">
        <f>IF(D56=1,F56,G56)</f>
        <v/>
      </c>
      <c r="F56" s="124">
        <f>IF(AI55,0.11*ε_cu1cd,IF(AH55,F55*0.01,F55))</f>
        <v/>
      </c>
      <c r="G56" s="124">
        <f>IF(AP55,-0.1*ε_cu1cd,IF(AM55,G55*0.01,G55))</f>
        <v/>
      </c>
      <c r="H56" s="113">
        <f>IF(A56=1,E56,IF(AO55,H55-E55+E56,IF(AP55,0.8*H55,H55+E56)))</f>
        <v/>
      </c>
      <c r="I56" s="169">
        <f>(C56-H56)/h</f>
        <v/>
      </c>
      <c r="J56">
        <f>C56/(ε_c1cd)</f>
        <v/>
      </c>
      <c r="K56">
        <f>C56/I56</f>
        <v/>
      </c>
      <c r="L56" s="131">
        <f>I56/(ε_c1cd)</f>
        <v/>
      </c>
      <c r="M56">
        <f>I56*(K56-Z_s1)</f>
        <v/>
      </c>
      <c r="N56">
        <f>I56*(K56-Z_s2)</f>
        <v/>
      </c>
      <c r="O56">
        <f>E_s*M56</f>
        <v/>
      </c>
      <c r="P56">
        <f>E_s*N56</f>
        <v/>
      </c>
      <c r="Q56">
        <f>O56*A_s1</f>
        <v/>
      </c>
      <c r="R56">
        <f>P56*A_s2</f>
        <v/>
      </c>
      <c r="S56">
        <f>Q56*($K56-Z_s1)</f>
        <v/>
      </c>
      <c r="T56">
        <f>R56*($K56-Z_s2)</f>
        <v/>
      </c>
      <c r="U56">
        <f>(INDIRECT("a_"&amp;U$2)/(U$2+1))*(($C56^(U$2+1)-$H56^(U$2+1))/(ε_c1cd^(U$2+1)))</f>
        <v/>
      </c>
      <c r="V56">
        <f>(INDIRECT("a_"&amp;V$2)/(V$2+1))*(($C56^(V$2+1)-$H56^(V$2+1))/(ε_c1cd^(V$2+1)))</f>
        <v/>
      </c>
      <c r="W56">
        <f>(INDIRECT("a_"&amp;W$2)/(W$2+1))*(($C56^(W$2+1)-$H56^(W$2+1))/(ε_c1cd^(W$2+1)))</f>
        <v/>
      </c>
      <c r="X56">
        <f>(INDIRECT("a_"&amp;X$2)/(X$2+1))*(($C56^(X$2+1)-$H56^(X$2+1))/(ε_c1cd^(X$2+1)))</f>
        <v/>
      </c>
      <c r="Y56">
        <f>(INDIRECT("a_"&amp;Y$2)/(Y$2+1))*(($C56^(Y$2+1)-$H56^(Y$2+1))/(ε_c1cd^(Y$2+1)))</f>
        <v/>
      </c>
      <c r="Z56">
        <f>(INDIRECT("a_"&amp;Z$2)/(Z$2+2))*(($C56^(Z$2+2)-$H56^(Z$2+2))/(ε_c1cd^(Z$2+2)))</f>
        <v/>
      </c>
      <c r="AA56">
        <f>(INDIRECT("a_"&amp;AA$2)/(AA$2+2))*(($C56^(AA$2+2)-$H56^(AA$2+2))/(ε_c1cd^(AA$2+2)))</f>
        <v/>
      </c>
      <c r="AB56">
        <f>(INDIRECT("a_"&amp;AB$2)/(AB$2+2))*(($C56^(AB$2+2)-$H56^(AB$2+2))/(ε_c1cd^(AB$2+2)))</f>
        <v/>
      </c>
      <c r="AC56">
        <f>(INDIRECT("a_"&amp;AC$2)/(AC$2+2))*(($C56^(AC$2+2)-$H56^(AC$2+2))/(ε_c1cd^(AC$2+2)))</f>
        <v/>
      </c>
      <c r="AD56">
        <f>(INDIRECT("a_"&amp;AD$2)/(AD$2+2))*(($C56^(AD$2+2)-$H56^(AD$2+2))/(ε_c1cd^(AD$2+2)))</f>
        <v/>
      </c>
      <c r="AE56" s="111">
        <f>(b*f_cd/L56)*SUM(U56:Y56)+SUM(Q56:R56)</f>
        <v/>
      </c>
      <c r="AF56" s="112">
        <f>AE56*(K56-y+e)</f>
        <v/>
      </c>
      <c r="AG56" s="113">
        <f>(b*f_cd/(L56^2))*SUM(Z56:AD56)+SUM(S56:T56)-AF56</f>
        <v/>
      </c>
      <c r="AH56" s="114">
        <f>AG56&lt;0</f>
        <v/>
      </c>
      <c r="AI56" s="115">
        <f>IF(A56=1,FALSE,(AND(AQ56,AH56,NOT(AI55))))</f>
        <v/>
      </c>
      <c r="AJ56" s="116">
        <f>(b*f_cd/L56)*(a_1/2*J56^2+a_2/3*J56^3+a_3/4*J56^4+a_4/5*J56^5+a_5/6*J56^6)+SUM(Q56:R56)</f>
        <v/>
      </c>
      <c r="AK56">
        <f>AJ56*(K56-y+e)</f>
        <v/>
      </c>
      <c r="AL56" s="118">
        <f>(b*f_cd/(L56^2))*(a_1/3*J56^3+a_2/4*J56^4+a_3/5*J56^5+a_4/6*J56^6+a_5/7*J56^7)+SUM(S56:T56)-AK56</f>
        <v/>
      </c>
      <c r="AM56" s="114">
        <f>AL56&gt;0</f>
        <v/>
      </c>
      <c r="AN56" s="115">
        <f>IF(A56=1,FALSE,(AND(AQ56,AM56,NOT(AN55))))</f>
        <v/>
      </c>
      <c r="AO56">
        <f>IF(D56=1,AND(AH56,NOT(AI56)),AND(AM56,NOT(AN56)))</f>
        <v/>
      </c>
      <c r="AP56" s="119">
        <f>IF(D56=1,AI56,AN56)</f>
        <v/>
      </c>
      <c r="AQ56" s="125">
        <f>ABS(E56)&lt;$AQ$2</f>
        <v/>
      </c>
      <c r="AS56">
        <f>IF(AP56,MAX(AS$3:AS54)+1,"")</f>
        <v/>
      </c>
    </row>
    <row r="57" s="117">
      <c r="A57" t="n">
        <v>55</v>
      </c>
      <c r="B57" s="131">
        <f>IF(A57=1,0,IF(AP57,0.1*ε_cu1cd,0))</f>
        <v/>
      </c>
      <c r="C57" s="131">
        <f>IF(A57=1,0.1*ε_cu1cd,C56+B56)</f>
        <v/>
      </c>
      <c r="D57" s="113">
        <f>IF('Нормальний переріз'!$D$68&gt;0,1,2)</f>
        <v/>
      </c>
      <c r="E57" s="144">
        <f>IF(D57=1,F57,G57)</f>
        <v/>
      </c>
      <c r="F57" s="124">
        <f>IF(AI56,0.11*ε_cu1cd,IF(AH56,F56*0.01,F56))</f>
        <v/>
      </c>
      <c r="G57" s="124">
        <f>IF(AP56,-0.1*ε_cu1cd,IF(AM56,G56*0.01,G56))</f>
        <v/>
      </c>
      <c r="H57" s="113">
        <f>IF(A57=1,E57,IF(AO56,H56-E56+E57,IF(AP56,0.8*H56,H56+E57)))</f>
        <v/>
      </c>
      <c r="I57" s="169">
        <f>(C57-H57)/h</f>
        <v/>
      </c>
      <c r="J57">
        <f>C57/(ε_c1cd)</f>
        <v/>
      </c>
      <c r="K57">
        <f>C57/I57</f>
        <v/>
      </c>
      <c r="L57" s="131">
        <f>I57/(ε_c1cd)</f>
        <v/>
      </c>
      <c r="M57">
        <f>I57*(K57-Z_s1)</f>
        <v/>
      </c>
      <c r="N57">
        <f>I57*(K57-Z_s2)</f>
        <v/>
      </c>
      <c r="O57">
        <f>E_s*M57</f>
        <v/>
      </c>
      <c r="P57">
        <f>E_s*N57</f>
        <v/>
      </c>
      <c r="Q57">
        <f>O57*A_s1</f>
        <v/>
      </c>
      <c r="R57">
        <f>P57*A_s2</f>
        <v/>
      </c>
      <c r="S57">
        <f>Q57*($K57-Z_s1)</f>
        <v/>
      </c>
      <c r="T57">
        <f>R57*($K57-Z_s2)</f>
        <v/>
      </c>
      <c r="U57">
        <f>(INDIRECT("a_"&amp;U$2)/(U$2+1))*(($C57^(U$2+1)-$H57^(U$2+1))/(ε_c1cd^(U$2+1)))</f>
        <v/>
      </c>
      <c r="V57">
        <f>(INDIRECT("a_"&amp;V$2)/(V$2+1))*(($C57^(V$2+1)-$H57^(V$2+1))/(ε_c1cd^(V$2+1)))</f>
        <v/>
      </c>
      <c r="W57">
        <f>(INDIRECT("a_"&amp;W$2)/(W$2+1))*(($C57^(W$2+1)-$H57^(W$2+1))/(ε_c1cd^(W$2+1)))</f>
        <v/>
      </c>
      <c r="X57">
        <f>(INDIRECT("a_"&amp;X$2)/(X$2+1))*(($C57^(X$2+1)-$H57^(X$2+1))/(ε_c1cd^(X$2+1)))</f>
        <v/>
      </c>
      <c r="Y57">
        <f>(INDIRECT("a_"&amp;Y$2)/(Y$2+1))*(($C57^(Y$2+1)-$H57^(Y$2+1))/(ε_c1cd^(Y$2+1)))</f>
        <v/>
      </c>
      <c r="Z57">
        <f>(INDIRECT("a_"&amp;Z$2)/(Z$2+2))*(($C57^(Z$2+2)-$H57^(Z$2+2))/(ε_c1cd^(Z$2+2)))</f>
        <v/>
      </c>
      <c r="AA57">
        <f>(INDIRECT("a_"&amp;AA$2)/(AA$2+2))*(($C57^(AA$2+2)-$H57^(AA$2+2))/(ε_c1cd^(AA$2+2)))</f>
        <v/>
      </c>
      <c r="AB57">
        <f>(INDIRECT("a_"&amp;AB$2)/(AB$2+2))*(($C57^(AB$2+2)-$H57^(AB$2+2))/(ε_c1cd^(AB$2+2)))</f>
        <v/>
      </c>
      <c r="AC57">
        <f>(INDIRECT("a_"&amp;AC$2)/(AC$2+2))*(($C57^(AC$2+2)-$H57^(AC$2+2))/(ε_c1cd^(AC$2+2)))</f>
        <v/>
      </c>
      <c r="AD57">
        <f>(INDIRECT("a_"&amp;AD$2)/(AD$2+2))*(($C57^(AD$2+2)-$H57^(AD$2+2))/(ε_c1cd^(AD$2+2)))</f>
        <v/>
      </c>
      <c r="AE57" s="111">
        <f>(b*f_cd/L57)*SUM(U57:Y57)+SUM(Q57:R57)</f>
        <v/>
      </c>
      <c r="AF57" s="112">
        <f>AE57*(K57-y+e)</f>
        <v/>
      </c>
      <c r="AG57" s="113">
        <f>(b*f_cd/(L57^2))*SUM(Z57:AD57)+SUM(S57:T57)-AF57</f>
        <v/>
      </c>
      <c r="AH57" s="114">
        <f>AG57&lt;0</f>
        <v/>
      </c>
      <c r="AI57" s="115">
        <f>IF(A57=1,FALSE,(AND(AQ57,AH57,NOT(AI56))))</f>
        <v/>
      </c>
      <c r="AJ57" s="116">
        <f>(b*f_cd/L57)*(a_1/2*J57^2+a_2/3*J57^3+a_3/4*J57^4+a_4/5*J57^5+a_5/6*J57^6)+SUM(Q57:R57)</f>
        <v/>
      </c>
      <c r="AK57">
        <f>AJ57*(K57-y+e)</f>
        <v/>
      </c>
      <c r="AL57" s="118">
        <f>(b*f_cd/(L57^2))*(a_1/3*J57^3+a_2/4*J57^4+a_3/5*J57^5+a_4/6*J57^6+a_5/7*J57^7)+SUM(S57:T57)-AK57</f>
        <v/>
      </c>
      <c r="AM57" s="114">
        <f>AL57&gt;0</f>
        <v/>
      </c>
      <c r="AN57" s="115">
        <f>IF(A57=1,FALSE,(AND(AQ57,AM57,NOT(AN56))))</f>
        <v/>
      </c>
      <c r="AO57">
        <f>IF(D57=1,AND(AH57,NOT(AI57)),AND(AM57,NOT(AN57)))</f>
        <v/>
      </c>
      <c r="AP57" s="119">
        <f>IF(D57=1,AI57,AN57)</f>
        <v/>
      </c>
      <c r="AQ57" s="125">
        <f>ABS(E57)&lt;$AQ$2</f>
        <v/>
      </c>
      <c r="AS57">
        <f>IF(AP57,MAX(AS$3:AS55)+1,"")</f>
        <v/>
      </c>
    </row>
    <row r="58" s="117">
      <c r="A58" t="n">
        <v>56</v>
      </c>
      <c r="B58" s="131">
        <f>IF(A58=1,0,IF(AP58,0.1*ε_cu1cd,0))</f>
        <v/>
      </c>
      <c r="C58" s="131">
        <f>IF(A58=1,0.1*ε_cu1cd,C57+B57)</f>
        <v/>
      </c>
      <c r="D58" s="113">
        <f>IF('Нормальний переріз'!$D$68&gt;0,1,2)</f>
        <v/>
      </c>
      <c r="E58" s="144">
        <f>IF(D58=1,F58,G58)</f>
        <v/>
      </c>
      <c r="F58" s="124">
        <f>IF(AI57,0.11*ε_cu1cd,IF(AH57,F57*0.01,F57))</f>
        <v/>
      </c>
      <c r="G58" s="124">
        <f>IF(AP57,-0.1*ε_cu1cd,IF(AM57,G57*0.01,G57))</f>
        <v/>
      </c>
      <c r="H58" s="113">
        <f>IF(A58=1,E58,IF(AO57,H57-E57+E58,IF(AP57,0.8*H57,H57+E58)))</f>
        <v/>
      </c>
      <c r="I58" s="169">
        <f>(C58-H58)/h</f>
        <v/>
      </c>
      <c r="J58">
        <f>C58/(ε_c1cd)</f>
        <v/>
      </c>
      <c r="K58">
        <f>C58/I58</f>
        <v/>
      </c>
      <c r="L58" s="131">
        <f>I58/(ε_c1cd)</f>
        <v/>
      </c>
      <c r="M58">
        <f>I58*(K58-Z_s1)</f>
        <v/>
      </c>
      <c r="N58">
        <f>I58*(K58-Z_s2)</f>
        <v/>
      </c>
      <c r="O58">
        <f>E_s*M58</f>
        <v/>
      </c>
      <c r="P58">
        <f>E_s*N58</f>
        <v/>
      </c>
      <c r="Q58">
        <f>O58*A_s1</f>
        <v/>
      </c>
      <c r="R58">
        <f>P58*A_s2</f>
        <v/>
      </c>
      <c r="S58">
        <f>Q58*($K58-Z_s1)</f>
        <v/>
      </c>
      <c r="T58">
        <f>R58*($K58-Z_s2)</f>
        <v/>
      </c>
      <c r="U58">
        <f>(INDIRECT("a_"&amp;U$2)/(U$2+1))*(($C58^(U$2+1)-$H58^(U$2+1))/(ε_c1cd^(U$2+1)))</f>
        <v/>
      </c>
      <c r="V58">
        <f>(INDIRECT("a_"&amp;V$2)/(V$2+1))*(($C58^(V$2+1)-$H58^(V$2+1))/(ε_c1cd^(V$2+1)))</f>
        <v/>
      </c>
      <c r="W58">
        <f>(INDIRECT("a_"&amp;W$2)/(W$2+1))*(($C58^(W$2+1)-$H58^(W$2+1))/(ε_c1cd^(W$2+1)))</f>
        <v/>
      </c>
      <c r="X58">
        <f>(INDIRECT("a_"&amp;X$2)/(X$2+1))*(($C58^(X$2+1)-$H58^(X$2+1))/(ε_c1cd^(X$2+1)))</f>
        <v/>
      </c>
      <c r="Y58">
        <f>(INDIRECT("a_"&amp;Y$2)/(Y$2+1))*(($C58^(Y$2+1)-$H58^(Y$2+1))/(ε_c1cd^(Y$2+1)))</f>
        <v/>
      </c>
      <c r="Z58">
        <f>(INDIRECT("a_"&amp;Z$2)/(Z$2+2))*(($C58^(Z$2+2)-$H58^(Z$2+2))/(ε_c1cd^(Z$2+2)))</f>
        <v/>
      </c>
      <c r="AA58">
        <f>(INDIRECT("a_"&amp;AA$2)/(AA$2+2))*(($C58^(AA$2+2)-$H58^(AA$2+2))/(ε_c1cd^(AA$2+2)))</f>
        <v/>
      </c>
      <c r="AB58">
        <f>(INDIRECT("a_"&amp;AB$2)/(AB$2+2))*(($C58^(AB$2+2)-$H58^(AB$2+2))/(ε_c1cd^(AB$2+2)))</f>
        <v/>
      </c>
      <c r="AC58">
        <f>(INDIRECT("a_"&amp;AC$2)/(AC$2+2))*(($C58^(AC$2+2)-$H58^(AC$2+2))/(ε_c1cd^(AC$2+2)))</f>
        <v/>
      </c>
      <c r="AD58">
        <f>(INDIRECT("a_"&amp;AD$2)/(AD$2+2))*(($C58^(AD$2+2)-$H58^(AD$2+2))/(ε_c1cd^(AD$2+2)))</f>
        <v/>
      </c>
      <c r="AE58" s="111">
        <f>(b*f_cd/L58)*SUM(U58:Y58)+SUM(Q58:R58)</f>
        <v/>
      </c>
      <c r="AF58" s="112">
        <f>AE58*(K58-y+e)</f>
        <v/>
      </c>
      <c r="AG58" s="113">
        <f>(b*f_cd/(L58^2))*SUM(Z58:AD58)+SUM(S58:T58)-AF58</f>
        <v/>
      </c>
      <c r="AH58" s="114">
        <f>AG58&lt;0</f>
        <v/>
      </c>
      <c r="AI58" s="115">
        <f>IF(A58=1,FALSE,(AND(AQ58,AH58,NOT(AI57))))</f>
        <v/>
      </c>
      <c r="AJ58" s="116">
        <f>(b*f_cd/L58)*(a_1/2*J58^2+a_2/3*J58^3+a_3/4*J58^4+a_4/5*J58^5+a_5/6*J58^6)+SUM(Q58:R58)</f>
        <v/>
      </c>
      <c r="AK58">
        <f>AJ58*(K58-y+e)</f>
        <v/>
      </c>
      <c r="AL58" s="118">
        <f>(b*f_cd/(L58^2))*(a_1/3*J58^3+a_2/4*J58^4+a_3/5*J58^5+a_4/6*J58^6+a_5/7*J58^7)+SUM(S58:T58)-AK58</f>
        <v/>
      </c>
      <c r="AM58" s="114">
        <f>AL58&gt;0</f>
        <v/>
      </c>
      <c r="AN58" s="115">
        <f>IF(A58=1,FALSE,(AND(AQ58,AM58,NOT(AN57))))</f>
        <v/>
      </c>
      <c r="AO58">
        <f>IF(D58=1,AND(AH58,NOT(AI58)),AND(AM58,NOT(AN58)))</f>
        <v/>
      </c>
      <c r="AP58" s="119">
        <f>IF(D58=1,AI58,AN58)</f>
        <v/>
      </c>
      <c r="AQ58" s="125">
        <f>ABS(E58)&lt;$AQ$2</f>
        <v/>
      </c>
      <c r="AS58">
        <f>IF(AP58,MAX(AS$3:AS56)+1,"")</f>
        <v/>
      </c>
    </row>
    <row r="59" s="117">
      <c r="A59" t="n">
        <v>57</v>
      </c>
      <c r="B59" s="131">
        <f>IF(A59=1,0,IF(AP59,0.1*ε_cu1cd,0))</f>
        <v/>
      </c>
      <c r="C59" s="131">
        <f>IF(A59=1,0.1*ε_cu1cd,C58+B58)</f>
        <v/>
      </c>
      <c r="D59" s="113">
        <f>IF('Нормальний переріз'!$D$68&gt;0,1,2)</f>
        <v/>
      </c>
      <c r="E59" s="144">
        <f>IF(D59=1,F59,G59)</f>
        <v/>
      </c>
      <c r="F59" s="124">
        <f>IF(AI58,0.11*ε_cu1cd,IF(AH58,F58*0.01,F58))</f>
        <v/>
      </c>
      <c r="G59" s="124">
        <f>IF(AP58,-0.1*ε_cu1cd,IF(AM58,G58*0.01,G58))</f>
        <v/>
      </c>
      <c r="H59" s="113">
        <f>IF(A59=1,E59,IF(AO58,H58-E58+E59,IF(AP58,0.8*H58,H58+E59)))</f>
        <v/>
      </c>
      <c r="I59" s="169">
        <f>(C59-H59)/h</f>
        <v/>
      </c>
      <c r="J59">
        <f>C59/(ε_c1cd)</f>
        <v/>
      </c>
      <c r="K59">
        <f>C59/I59</f>
        <v/>
      </c>
      <c r="L59" s="131">
        <f>I59/(ε_c1cd)</f>
        <v/>
      </c>
      <c r="M59">
        <f>I59*(K59-Z_s1)</f>
        <v/>
      </c>
      <c r="N59">
        <f>I59*(K59-Z_s2)</f>
        <v/>
      </c>
      <c r="O59">
        <f>E_s*M59</f>
        <v/>
      </c>
      <c r="P59">
        <f>E_s*N59</f>
        <v/>
      </c>
      <c r="Q59">
        <f>O59*A_s1</f>
        <v/>
      </c>
      <c r="R59">
        <f>P59*A_s2</f>
        <v/>
      </c>
      <c r="S59">
        <f>Q59*($K59-Z_s1)</f>
        <v/>
      </c>
      <c r="T59">
        <f>R59*($K59-Z_s2)</f>
        <v/>
      </c>
      <c r="U59">
        <f>(INDIRECT("a_"&amp;U$2)/(U$2+1))*(($C59^(U$2+1)-$H59^(U$2+1))/(ε_c1cd^(U$2+1)))</f>
        <v/>
      </c>
      <c r="V59">
        <f>(INDIRECT("a_"&amp;V$2)/(V$2+1))*(($C59^(V$2+1)-$H59^(V$2+1))/(ε_c1cd^(V$2+1)))</f>
        <v/>
      </c>
      <c r="W59">
        <f>(INDIRECT("a_"&amp;W$2)/(W$2+1))*(($C59^(W$2+1)-$H59^(W$2+1))/(ε_c1cd^(W$2+1)))</f>
        <v/>
      </c>
      <c r="X59">
        <f>(INDIRECT("a_"&amp;X$2)/(X$2+1))*(($C59^(X$2+1)-$H59^(X$2+1))/(ε_c1cd^(X$2+1)))</f>
        <v/>
      </c>
      <c r="Y59">
        <f>(INDIRECT("a_"&amp;Y$2)/(Y$2+1))*(($C59^(Y$2+1)-$H59^(Y$2+1))/(ε_c1cd^(Y$2+1)))</f>
        <v/>
      </c>
      <c r="Z59">
        <f>(INDIRECT("a_"&amp;Z$2)/(Z$2+2))*(($C59^(Z$2+2)-$H59^(Z$2+2))/(ε_c1cd^(Z$2+2)))</f>
        <v/>
      </c>
      <c r="AA59">
        <f>(INDIRECT("a_"&amp;AA$2)/(AA$2+2))*(($C59^(AA$2+2)-$H59^(AA$2+2))/(ε_c1cd^(AA$2+2)))</f>
        <v/>
      </c>
      <c r="AB59">
        <f>(INDIRECT("a_"&amp;AB$2)/(AB$2+2))*(($C59^(AB$2+2)-$H59^(AB$2+2))/(ε_c1cd^(AB$2+2)))</f>
        <v/>
      </c>
      <c r="AC59">
        <f>(INDIRECT("a_"&amp;AC$2)/(AC$2+2))*(($C59^(AC$2+2)-$H59^(AC$2+2))/(ε_c1cd^(AC$2+2)))</f>
        <v/>
      </c>
      <c r="AD59">
        <f>(INDIRECT("a_"&amp;AD$2)/(AD$2+2))*(($C59^(AD$2+2)-$H59^(AD$2+2))/(ε_c1cd^(AD$2+2)))</f>
        <v/>
      </c>
      <c r="AE59" s="111">
        <f>(b*f_cd/L59)*SUM(U59:Y59)+SUM(Q59:R59)</f>
        <v/>
      </c>
      <c r="AF59" s="112">
        <f>AE59*(K59-y+e)</f>
        <v/>
      </c>
      <c r="AG59" s="113">
        <f>(b*f_cd/(L59^2))*SUM(Z59:AD59)+SUM(S59:T59)-AF59</f>
        <v/>
      </c>
      <c r="AH59" s="114">
        <f>AG59&lt;0</f>
        <v/>
      </c>
      <c r="AI59" s="115">
        <f>IF(A59=1,FALSE,(AND(AQ59,AH59,NOT(AI58))))</f>
        <v/>
      </c>
      <c r="AJ59" s="116">
        <f>(b*f_cd/L59)*(a_1/2*J59^2+a_2/3*J59^3+a_3/4*J59^4+a_4/5*J59^5+a_5/6*J59^6)+SUM(Q59:R59)</f>
        <v/>
      </c>
      <c r="AK59">
        <f>AJ59*(K59-y+e)</f>
        <v/>
      </c>
      <c r="AL59" s="118">
        <f>(b*f_cd/(L59^2))*(a_1/3*J59^3+a_2/4*J59^4+a_3/5*J59^5+a_4/6*J59^6+a_5/7*J59^7)+SUM(S59:T59)-AK59</f>
        <v/>
      </c>
      <c r="AM59" s="114">
        <f>AL59&gt;0</f>
        <v/>
      </c>
      <c r="AN59" s="115">
        <f>IF(A59=1,FALSE,(AND(AQ59,AM59,NOT(AN58))))</f>
        <v/>
      </c>
      <c r="AO59">
        <f>IF(D59=1,AND(AH59,NOT(AI59)),AND(AM59,NOT(AN59)))</f>
        <v/>
      </c>
      <c r="AP59" s="119">
        <f>IF(D59=1,AI59,AN59)</f>
        <v/>
      </c>
      <c r="AQ59" s="125">
        <f>ABS(E59)&lt;$AQ$2</f>
        <v/>
      </c>
      <c r="AS59">
        <f>IF(AP59,MAX(AS$3:AS57)+1,"")</f>
        <v/>
      </c>
    </row>
    <row r="60" s="117">
      <c r="A60" t="n">
        <v>58</v>
      </c>
      <c r="B60" s="131">
        <f>IF(A60=1,0,IF(AP60,0.1*ε_cu1cd,0))</f>
        <v/>
      </c>
      <c r="C60" s="131">
        <f>IF(A60=1,0.1*ε_cu1cd,C59+B59)</f>
        <v/>
      </c>
      <c r="D60" s="113">
        <f>IF('Нормальний переріз'!$D$68&gt;0,1,2)</f>
        <v/>
      </c>
      <c r="E60" s="144">
        <f>IF(D60=1,F60,G60)</f>
        <v/>
      </c>
      <c r="F60" s="124">
        <f>IF(AI59,0.11*ε_cu1cd,IF(AH59,F59*0.01,F59))</f>
        <v/>
      </c>
      <c r="G60" s="124">
        <f>IF(AP59,-0.1*ε_cu1cd,IF(AM59,G59*0.01,G59))</f>
        <v/>
      </c>
      <c r="H60" s="113">
        <f>IF(A60=1,E60,IF(AO59,H59-E59+E60,IF(AP59,0.8*H59,H59+E60)))</f>
        <v/>
      </c>
      <c r="I60" s="169">
        <f>(C60-H60)/h</f>
        <v/>
      </c>
      <c r="J60">
        <f>C60/(ε_c1cd)</f>
        <v/>
      </c>
      <c r="K60">
        <f>C60/I60</f>
        <v/>
      </c>
      <c r="L60" s="131">
        <f>I60/(ε_c1cd)</f>
        <v/>
      </c>
      <c r="M60">
        <f>I60*(K60-Z_s1)</f>
        <v/>
      </c>
      <c r="N60">
        <f>I60*(K60-Z_s2)</f>
        <v/>
      </c>
      <c r="O60">
        <f>E_s*M60</f>
        <v/>
      </c>
      <c r="P60">
        <f>E_s*N60</f>
        <v/>
      </c>
      <c r="Q60">
        <f>O60*A_s1</f>
        <v/>
      </c>
      <c r="R60">
        <f>P60*A_s2</f>
        <v/>
      </c>
      <c r="S60">
        <f>Q60*($K60-Z_s1)</f>
        <v/>
      </c>
      <c r="T60">
        <f>R60*($K60-Z_s2)</f>
        <v/>
      </c>
      <c r="U60">
        <f>(INDIRECT("a_"&amp;U$2)/(U$2+1))*(($C60^(U$2+1)-$H60^(U$2+1))/(ε_c1cd^(U$2+1)))</f>
        <v/>
      </c>
      <c r="V60">
        <f>(INDIRECT("a_"&amp;V$2)/(V$2+1))*(($C60^(V$2+1)-$H60^(V$2+1))/(ε_c1cd^(V$2+1)))</f>
        <v/>
      </c>
      <c r="W60">
        <f>(INDIRECT("a_"&amp;W$2)/(W$2+1))*(($C60^(W$2+1)-$H60^(W$2+1))/(ε_c1cd^(W$2+1)))</f>
        <v/>
      </c>
      <c r="X60">
        <f>(INDIRECT("a_"&amp;X$2)/(X$2+1))*(($C60^(X$2+1)-$H60^(X$2+1))/(ε_c1cd^(X$2+1)))</f>
        <v/>
      </c>
      <c r="Y60">
        <f>(INDIRECT("a_"&amp;Y$2)/(Y$2+1))*(($C60^(Y$2+1)-$H60^(Y$2+1))/(ε_c1cd^(Y$2+1)))</f>
        <v/>
      </c>
      <c r="Z60">
        <f>(INDIRECT("a_"&amp;Z$2)/(Z$2+2))*(($C60^(Z$2+2)-$H60^(Z$2+2))/(ε_c1cd^(Z$2+2)))</f>
        <v/>
      </c>
      <c r="AA60">
        <f>(INDIRECT("a_"&amp;AA$2)/(AA$2+2))*(($C60^(AA$2+2)-$H60^(AA$2+2))/(ε_c1cd^(AA$2+2)))</f>
        <v/>
      </c>
      <c r="AB60">
        <f>(INDIRECT("a_"&amp;AB$2)/(AB$2+2))*(($C60^(AB$2+2)-$H60^(AB$2+2))/(ε_c1cd^(AB$2+2)))</f>
        <v/>
      </c>
      <c r="AC60">
        <f>(INDIRECT("a_"&amp;AC$2)/(AC$2+2))*(($C60^(AC$2+2)-$H60^(AC$2+2))/(ε_c1cd^(AC$2+2)))</f>
        <v/>
      </c>
      <c r="AD60">
        <f>(INDIRECT("a_"&amp;AD$2)/(AD$2+2))*(($C60^(AD$2+2)-$H60^(AD$2+2))/(ε_c1cd^(AD$2+2)))</f>
        <v/>
      </c>
      <c r="AE60" s="111">
        <f>(b*f_cd/L60)*SUM(U60:Y60)+SUM(Q60:R60)</f>
        <v/>
      </c>
      <c r="AF60" s="112">
        <f>AE60*(K60-y+e)</f>
        <v/>
      </c>
      <c r="AG60" s="113">
        <f>(b*f_cd/(L60^2))*SUM(Z60:AD60)+SUM(S60:T60)-AF60</f>
        <v/>
      </c>
      <c r="AH60" s="114">
        <f>AG60&lt;0</f>
        <v/>
      </c>
      <c r="AI60" s="115">
        <f>IF(A60=1,FALSE,(AND(AQ60,AH60,NOT(AI59))))</f>
        <v/>
      </c>
      <c r="AJ60" s="116">
        <f>(b*f_cd/L60)*(a_1/2*J60^2+a_2/3*J60^3+a_3/4*J60^4+a_4/5*J60^5+a_5/6*J60^6)+SUM(Q60:R60)</f>
        <v/>
      </c>
      <c r="AK60">
        <f>AJ60*(K60-y+e)</f>
        <v/>
      </c>
      <c r="AL60" s="118">
        <f>(b*f_cd/(L60^2))*(a_1/3*J60^3+a_2/4*J60^4+a_3/5*J60^5+a_4/6*J60^6+a_5/7*J60^7)+SUM(S60:T60)-AK60</f>
        <v/>
      </c>
      <c r="AM60" s="114">
        <f>AL60&gt;0</f>
        <v/>
      </c>
      <c r="AN60" s="115">
        <f>IF(A60=1,FALSE,(AND(AQ60,AM60,NOT(AN59))))</f>
        <v/>
      </c>
      <c r="AO60">
        <f>IF(D60=1,AND(AH60,NOT(AI60)),AND(AM60,NOT(AN60)))</f>
        <v/>
      </c>
      <c r="AP60" s="119">
        <f>IF(D60=1,AI60,AN60)</f>
        <v/>
      </c>
      <c r="AQ60" s="125">
        <f>ABS(E60)&lt;$AQ$2</f>
        <v/>
      </c>
      <c r="AS60">
        <f>IF(AP60,MAX(AS$3:AS58)+1,"")</f>
        <v/>
      </c>
    </row>
    <row r="61" s="117">
      <c r="A61" t="n">
        <v>59</v>
      </c>
      <c r="B61" s="131">
        <f>IF(A61=1,0,IF(AP61,0.1*ε_cu1cd,0))</f>
        <v/>
      </c>
      <c r="C61" s="131">
        <f>IF(A61=1,0.1*ε_cu1cd,C60+B60)</f>
        <v/>
      </c>
      <c r="D61" s="113">
        <f>IF('Нормальний переріз'!$D$68&gt;0,1,2)</f>
        <v/>
      </c>
      <c r="E61" s="144">
        <f>IF(D61=1,F61,G61)</f>
        <v/>
      </c>
      <c r="F61" s="124">
        <f>IF(AI60,0.11*ε_cu1cd,IF(AH60,F60*0.01,F60))</f>
        <v/>
      </c>
      <c r="G61" s="124">
        <f>IF(AP60,-0.1*ε_cu1cd,IF(AM60,G60*0.01,G60))</f>
        <v/>
      </c>
      <c r="H61" s="113">
        <f>IF(A61=1,E61,IF(AO60,H60-E60+E61,IF(AP60,0.8*H60,H60+E61)))</f>
        <v/>
      </c>
      <c r="I61" s="169">
        <f>(C61-H61)/h</f>
        <v/>
      </c>
      <c r="J61">
        <f>C61/(ε_c1cd)</f>
        <v/>
      </c>
      <c r="K61">
        <f>C61/I61</f>
        <v/>
      </c>
      <c r="L61" s="131">
        <f>I61/(ε_c1cd)</f>
        <v/>
      </c>
      <c r="M61">
        <f>I61*(K61-Z_s1)</f>
        <v/>
      </c>
      <c r="N61">
        <f>I61*(K61-Z_s2)</f>
        <v/>
      </c>
      <c r="O61">
        <f>E_s*M61</f>
        <v/>
      </c>
      <c r="P61">
        <f>E_s*N61</f>
        <v/>
      </c>
      <c r="Q61">
        <f>O61*A_s1</f>
        <v/>
      </c>
      <c r="R61">
        <f>P61*A_s2</f>
        <v/>
      </c>
      <c r="S61">
        <f>Q61*($K61-Z_s1)</f>
        <v/>
      </c>
      <c r="T61">
        <f>R61*($K61-Z_s2)</f>
        <v/>
      </c>
      <c r="U61">
        <f>(INDIRECT("a_"&amp;U$2)/(U$2+1))*(($C61^(U$2+1)-$H61^(U$2+1))/(ε_c1cd^(U$2+1)))</f>
        <v/>
      </c>
      <c r="V61">
        <f>(INDIRECT("a_"&amp;V$2)/(V$2+1))*(($C61^(V$2+1)-$H61^(V$2+1))/(ε_c1cd^(V$2+1)))</f>
        <v/>
      </c>
      <c r="W61">
        <f>(INDIRECT("a_"&amp;W$2)/(W$2+1))*(($C61^(W$2+1)-$H61^(W$2+1))/(ε_c1cd^(W$2+1)))</f>
        <v/>
      </c>
      <c r="X61">
        <f>(INDIRECT("a_"&amp;X$2)/(X$2+1))*(($C61^(X$2+1)-$H61^(X$2+1))/(ε_c1cd^(X$2+1)))</f>
        <v/>
      </c>
      <c r="Y61">
        <f>(INDIRECT("a_"&amp;Y$2)/(Y$2+1))*(($C61^(Y$2+1)-$H61^(Y$2+1))/(ε_c1cd^(Y$2+1)))</f>
        <v/>
      </c>
      <c r="Z61">
        <f>(INDIRECT("a_"&amp;Z$2)/(Z$2+2))*(($C61^(Z$2+2)-$H61^(Z$2+2))/(ε_c1cd^(Z$2+2)))</f>
        <v/>
      </c>
      <c r="AA61">
        <f>(INDIRECT("a_"&amp;AA$2)/(AA$2+2))*(($C61^(AA$2+2)-$H61^(AA$2+2))/(ε_c1cd^(AA$2+2)))</f>
        <v/>
      </c>
      <c r="AB61">
        <f>(INDIRECT("a_"&amp;AB$2)/(AB$2+2))*(($C61^(AB$2+2)-$H61^(AB$2+2))/(ε_c1cd^(AB$2+2)))</f>
        <v/>
      </c>
      <c r="AC61">
        <f>(INDIRECT("a_"&amp;AC$2)/(AC$2+2))*(($C61^(AC$2+2)-$H61^(AC$2+2))/(ε_c1cd^(AC$2+2)))</f>
        <v/>
      </c>
      <c r="AD61">
        <f>(INDIRECT("a_"&amp;AD$2)/(AD$2+2))*(($C61^(AD$2+2)-$H61^(AD$2+2))/(ε_c1cd^(AD$2+2)))</f>
        <v/>
      </c>
      <c r="AE61" s="111">
        <f>(b*f_cd/L61)*SUM(U61:Y61)+SUM(Q61:R61)</f>
        <v/>
      </c>
      <c r="AF61" s="112">
        <f>AE61*(K61-y+e)</f>
        <v/>
      </c>
      <c r="AG61" s="113">
        <f>(b*f_cd/(L61^2))*SUM(Z61:AD61)+SUM(S61:T61)-AF61</f>
        <v/>
      </c>
      <c r="AH61" s="114">
        <f>AG61&lt;0</f>
        <v/>
      </c>
      <c r="AI61" s="115">
        <f>IF(A61=1,FALSE,(AND(AQ61,AH61,NOT(AI60))))</f>
        <v/>
      </c>
      <c r="AJ61" s="116">
        <f>(b*f_cd/L61)*(a_1/2*J61^2+a_2/3*J61^3+a_3/4*J61^4+a_4/5*J61^5+a_5/6*J61^6)+SUM(Q61:R61)</f>
        <v/>
      </c>
      <c r="AK61">
        <f>AJ61*(K61-y+e)</f>
        <v/>
      </c>
      <c r="AL61" s="118">
        <f>(b*f_cd/(L61^2))*(a_1/3*J61^3+a_2/4*J61^4+a_3/5*J61^5+a_4/6*J61^6+a_5/7*J61^7)+SUM(S61:T61)-AK61</f>
        <v/>
      </c>
      <c r="AM61" s="114">
        <f>AL61&gt;0</f>
        <v/>
      </c>
      <c r="AN61" s="115">
        <f>IF(A61=1,FALSE,(AND(AQ61,AM61,NOT(AN60))))</f>
        <v/>
      </c>
      <c r="AO61">
        <f>IF(D61=1,AND(AH61,NOT(AI61)),AND(AM61,NOT(AN61)))</f>
        <v/>
      </c>
      <c r="AP61" s="119">
        <f>IF(D61=1,AI61,AN61)</f>
        <v/>
      </c>
      <c r="AQ61" s="125">
        <f>ABS(E61)&lt;$AQ$2</f>
        <v/>
      </c>
      <c r="AS61">
        <f>IF(AP61,MAX(AS$3:AS59)+1,"")</f>
        <v/>
      </c>
    </row>
    <row r="62" s="117">
      <c r="A62" t="n">
        <v>60</v>
      </c>
      <c r="B62" s="131">
        <f>IF(A62=1,0,IF(AP62,0.1*ε_cu1cd,0))</f>
        <v/>
      </c>
      <c r="C62" s="131">
        <f>IF(A62=1,0.1*ε_cu1cd,C61+B61)</f>
        <v/>
      </c>
      <c r="D62" s="113">
        <f>IF('Нормальний переріз'!$D$68&gt;0,1,2)</f>
        <v/>
      </c>
      <c r="E62" s="144">
        <f>IF(D62=1,F62,G62)</f>
        <v/>
      </c>
      <c r="F62" s="124">
        <f>IF(AI61,0.11*ε_cu1cd,IF(AH61,F61*0.01,F61))</f>
        <v/>
      </c>
      <c r="G62" s="124">
        <f>IF(AP61,-0.1*ε_cu1cd,IF(AM61,G61*0.01,G61))</f>
        <v/>
      </c>
      <c r="H62" s="113">
        <f>IF(A62=1,E62,IF(AO61,H61-E61+E62,IF(AP61,0.8*H61,H61+E62)))</f>
        <v/>
      </c>
      <c r="I62" s="169">
        <f>(C62-H62)/h</f>
        <v/>
      </c>
      <c r="J62">
        <f>C62/(ε_c1cd)</f>
        <v/>
      </c>
      <c r="K62">
        <f>C62/I62</f>
        <v/>
      </c>
      <c r="L62" s="131">
        <f>I62/(ε_c1cd)</f>
        <v/>
      </c>
      <c r="M62">
        <f>I62*(K62-Z_s1)</f>
        <v/>
      </c>
      <c r="N62">
        <f>I62*(K62-Z_s2)</f>
        <v/>
      </c>
      <c r="O62">
        <f>E_s*M62</f>
        <v/>
      </c>
      <c r="P62">
        <f>E_s*N62</f>
        <v/>
      </c>
      <c r="Q62">
        <f>O62*A_s1</f>
        <v/>
      </c>
      <c r="R62">
        <f>P62*A_s2</f>
        <v/>
      </c>
      <c r="S62">
        <f>Q62*($K62-Z_s1)</f>
        <v/>
      </c>
      <c r="T62">
        <f>R62*($K62-Z_s2)</f>
        <v/>
      </c>
      <c r="U62">
        <f>(INDIRECT("a_"&amp;U$2)/(U$2+1))*(($C62^(U$2+1)-$H62^(U$2+1))/(ε_c1cd^(U$2+1)))</f>
        <v/>
      </c>
      <c r="V62">
        <f>(INDIRECT("a_"&amp;V$2)/(V$2+1))*(($C62^(V$2+1)-$H62^(V$2+1))/(ε_c1cd^(V$2+1)))</f>
        <v/>
      </c>
      <c r="W62">
        <f>(INDIRECT("a_"&amp;W$2)/(W$2+1))*(($C62^(W$2+1)-$H62^(W$2+1))/(ε_c1cd^(W$2+1)))</f>
        <v/>
      </c>
      <c r="X62">
        <f>(INDIRECT("a_"&amp;X$2)/(X$2+1))*(($C62^(X$2+1)-$H62^(X$2+1))/(ε_c1cd^(X$2+1)))</f>
        <v/>
      </c>
      <c r="Y62">
        <f>(INDIRECT("a_"&amp;Y$2)/(Y$2+1))*(($C62^(Y$2+1)-$H62^(Y$2+1))/(ε_c1cd^(Y$2+1)))</f>
        <v/>
      </c>
      <c r="Z62">
        <f>(INDIRECT("a_"&amp;Z$2)/(Z$2+2))*(($C62^(Z$2+2)-$H62^(Z$2+2))/(ε_c1cd^(Z$2+2)))</f>
        <v/>
      </c>
      <c r="AA62">
        <f>(INDIRECT("a_"&amp;AA$2)/(AA$2+2))*(($C62^(AA$2+2)-$H62^(AA$2+2))/(ε_c1cd^(AA$2+2)))</f>
        <v/>
      </c>
      <c r="AB62">
        <f>(INDIRECT("a_"&amp;AB$2)/(AB$2+2))*(($C62^(AB$2+2)-$H62^(AB$2+2))/(ε_c1cd^(AB$2+2)))</f>
        <v/>
      </c>
      <c r="AC62">
        <f>(INDIRECT("a_"&amp;AC$2)/(AC$2+2))*(($C62^(AC$2+2)-$H62^(AC$2+2))/(ε_c1cd^(AC$2+2)))</f>
        <v/>
      </c>
      <c r="AD62">
        <f>(INDIRECT("a_"&amp;AD$2)/(AD$2+2))*(($C62^(AD$2+2)-$H62^(AD$2+2))/(ε_c1cd^(AD$2+2)))</f>
        <v/>
      </c>
      <c r="AE62" s="111">
        <f>(b*f_cd/L62)*SUM(U62:Y62)+SUM(Q62:R62)</f>
        <v/>
      </c>
      <c r="AF62" s="112">
        <f>AE62*(K62-y+e)</f>
        <v/>
      </c>
      <c r="AG62" s="113">
        <f>(b*f_cd/(L62^2))*SUM(Z62:AD62)+SUM(S62:T62)-AF62</f>
        <v/>
      </c>
      <c r="AH62" s="114">
        <f>AG62&lt;0</f>
        <v/>
      </c>
      <c r="AI62" s="115">
        <f>IF(A62=1,FALSE,(AND(AQ62,AH62,NOT(AI61))))</f>
        <v/>
      </c>
      <c r="AJ62" s="116">
        <f>(b*f_cd/L62)*(a_1/2*J62^2+a_2/3*J62^3+a_3/4*J62^4+a_4/5*J62^5+a_5/6*J62^6)+SUM(Q62:R62)</f>
        <v/>
      </c>
      <c r="AK62">
        <f>AJ62*(K62-y+e)</f>
        <v/>
      </c>
      <c r="AL62" s="118">
        <f>(b*f_cd/(L62^2))*(a_1/3*J62^3+a_2/4*J62^4+a_3/5*J62^5+a_4/6*J62^6+a_5/7*J62^7)+SUM(S62:T62)-AK62</f>
        <v/>
      </c>
      <c r="AM62" s="114">
        <f>AL62&gt;0</f>
        <v/>
      </c>
      <c r="AN62" s="115">
        <f>IF(A62=1,FALSE,(AND(AQ62,AM62,NOT(AN61))))</f>
        <v/>
      </c>
      <c r="AO62">
        <f>IF(D62=1,AND(AH62,NOT(AI62)),AND(AM62,NOT(AN62)))</f>
        <v/>
      </c>
      <c r="AP62" s="119">
        <f>IF(D62=1,AI62,AN62)</f>
        <v/>
      </c>
      <c r="AQ62" s="125">
        <f>ABS(E62)&lt;$AQ$2</f>
        <v/>
      </c>
      <c r="AS62">
        <f>IF(AP62,MAX(AS$3:AS60)+1,"")</f>
        <v/>
      </c>
    </row>
    <row r="63" s="117">
      <c r="A63" t="n">
        <v>61</v>
      </c>
      <c r="B63" s="131">
        <f>IF(A63=1,0,IF(AP63,0.1*ε_cu1cd,0))</f>
        <v/>
      </c>
      <c r="C63" s="131">
        <f>IF(A63=1,0.1*ε_cu1cd,C62+B62)</f>
        <v/>
      </c>
      <c r="D63" s="113">
        <f>IF('Нормальний переріз'!$D$68&gt;0,1,2)</f>
        <v/>
      </c>
      <c r="E63" s="144">
        <f>IF(D63=1,F63,G63)</f>
        <v/>
      </c>
      <c r="F63" s="124">
        <f>IF(AI62,0.11*ε_cu1cd,IF(AH62,F62*0.01,F62))</f>
        <v/>
      </c>
      <c r="G63" s="124">
        <f>IF(AP62,-0.1*ε_cu1cd,IF(AM62,G62*0.01,G62))</f>
        <v/>
      </c>
      <c r="H63" s="113">
        <f>IF(A63=1,E63,IF(AO62,H62-E62+E63,IF(AP62,0.8*H62,H62+E63)))</f>
        <v/>
      </c>
      <c r="I63" s="169">
        <f>(C63-H63)/h</f>
        <v/>
      </c>
      <c r="J63">
        <f>C63/(ε_c1cd)</f>
        <v/>
      </c>
      <c r="K63">
        <f>C63/I63</f>
        <v/>
      </c>
      <c r="L63" s="131">
        <f>I63/(ε_c1cd)</f>
        <v/>
      </c>
      <c r="M63">
        <f>I63*(K63-Z_s1)</f>
        <v/>
      </c>
      <c r="N63">
        <f>I63*(K63-Z_s2)</f>
        <v/>
      </c>
      <c r="O63">
        <f>E_s*M63</f>
        <v/>
      </c>
      <c r="P63">
        <f>E_s*N63</f>
        <v/>
      </c>
      <c r="Q63">
        <f>O63*A_s1</f>
        <v/>
      </c>
      <c r="R63">
        <f>P63*A_s2</f>
        <v/>
      </c>
      <c r="S63">
        <f>Q63*($K63-Z_s1)</f>
        <v/>
      </c>
      <c r="T63">
        <f>R63*($K63-Z_s2)</f>
        <v/>
      </c>
      <c r="U63">
        <f>(INDIRECT("a_"&amp;U$2)/(U$2+1))*(($C63^(U$2+1)-$H63^(U$2+1))/(ε_c1cd^(U$2+1)))</f>
        <v/>
      </c>
      <c r="V63">
        <f>(INDIRECT("a_"&amp;V$2)/(V$2+1))*(($C63^(V$2+1)-$H63^(V$2+1))/(ε_c1cd^(V$2+1)))</f>
        <v/>
      </c>
      <c r="W63">
        <f>(INDIRECT("a_"&amp;W$2)/(W$2+1))*(($C63^(W$2+1)-$H63^(W$2+1))/(ε_c1cd^(W$2+1)))</f>
        <v/>
      </c>
      <c r="X63">
        <f>(INDIRECT("a_"&amp;X$2)/(X$2+1))*(($C63^(X$2+1)-$H63^(X$2+1))/(ε_c1cd^(X$2+1)))</f>
        <v/>
      </c>
      <c r="Y63">
        <f>(INDIRECT("a_"&amp;Y$2)/(Y$2+1))*(($C63^(Y$2+1)-$H63^(Y$2+1))/(ε_c1cd^(Y$2+1)))</f>
        <v/>
      </c>
      <c r="Z63">
        <f>(INDIRECT("a_"&amp;Z$2)/(Z$2+2))*(($C63^(Z$2+2)-$H63^(Z$2+2))/(ε_c1cd^(Z$2+2)))</f>
        <v/>
      </c>
      <c r="AA63">
        <f>(INDIRECT("a_"&amp;AA$2)/(AA$2+2))*(($C63^(AA$2+2)-$H63^(AA$2+2))/(ε_c1cd^(AA$2+2)))</f>
        <v/>
      </c>
      <c r="AB63">
        <f>(INDIRECT("a_"&amp;AB$2)/(AB$2+2))*(($C63^(AB$2+2)-$H63^(AB$2+2))/(ε_c1cd^(AB$2+2)))</f>
        <v/>
      </c>
      <c r="AC63">
        <f>(INDIRECT("a_"&amp;AC$2)/(AC$2+2))*(($C63^(AC$2+2)-$H63^(AC$2+2))/(ε_c1cd^(AC$2+2)))</f>
        <v/>
      </c>
      <c r="AD63">
        <f>(INDIRECT("a_"&amp;AD$2)/(AD$2+2))*(($C63^(AD$2+2)-$H63^(AD$2+2))/(ε_c1cd^(AD$2+2)))</f>
        <v/>
      </c>
      <c r="AE63" s="111">
        <f>(b*f_cd/L63)*SUM(U63:Y63)+SUM(Q63:R63)</f>
        <v/>
      </c>
      <c r="AF63" s="112">
        <f>AE63*(K63-y+e)</f>
        <v/>
      </c>
      <c r="AG63" s="113">
        <f>(b*f_cd/(L63^2))*SUM(Z63:AD63)+SUM(S63:T63)-AF63</f>
        <v/>
      </c>
      <c r="AH63" s="114">
        <f>AG63&lt;0</f>
        <v/>
      </c>
      <c r="AI63" s="115">
        <f>IF(A63=1,FALSE,(AND(AQ63,AH63,NOT(AI62))))</f>
        <v/>
      </c>
      <c r="AJ63" s="116">
        <f>(b*f_cd/L63)*(a_1/2*J63^2+a_2/3*J63^3+a_3/4*J63^4+a_4/5*J63^5+a_5/6*J63^6)+SUM(Q63:R63)</f>
        <v/>
      </c>
      <c r="AK63">
        <f>AJ63*(K63-y+e)</f>
        <v/>
      </c>
      <c r="AL63" s="118">
        <f>(b*f_cd/(L63^2))*(a_1/3*J63^3+a_2/4*J63^4+a_3/5*J63^5+a_4/6*J63^6+a_5/7*J63^7)+SUM(S63:T63)-AK63</f>
        <v/>
      </c>
      <c r="AM63" s="114">
        <f>AL63&gt;0</f>
        <v/>
      </c>
      <c r="AN63" s="115">
        <f>IF(A63=1,FALSE,(AND(AQ63,AM63,NOT(AN62))))</f>
        <v/>
      </c>
      <c r="AO63">
        <f>IF(D63=1,AND(AH63,NOT(AI63)),AND(AM63,NOT(AN63)))</f>
        <v/>
      </c>
      <c r="AP63" s="119">
        <f>IF(D63=1,AI63,AN63)</f>
        <v/>
      </c>
      <c r="AQ63" s="125">
        <f>ABS(E63)&lt;$AQ$2</f>
        <v/>
      </c>
      <c r="AS63">
        <f>IF(AP63,MAX(AS$3:AS61)+1,"")</f>
        <v/>
      </c>
    </row>
    <row r="64" s="117">
      <c r="A64" t="n">
        <v>62</v>
      </c>
      <c r="B64" s="131">
        <f>IF(A64=1,0,IF(AP64,0.1*ε_cu1cd,0))</f>
        <v/>
      </c>
      <c r="C64" s="131">
        <f>IF(A64=1,0.1*ε_cu1cd,C63+B63)</f>
        <v/>
      </c>
      <c r="D64" s="113">
        <f>IF('Нормальний переріз'!$D$68&gt;0,1,2)</f>
        <v/>
      </c>
      <c r="E64" s="144">
        <f>IF(D64=1,F64,G64)</f>
        <v/>
      </c>
      <c r="F64" s="124">
        <f>IF(AI63,0.11*ε_cu1cd,IF(AH63,F63*0.01,F63))</f>
        <v/>
      </c>
      <c r="G64" s="124">
        <f>IF(AP63,-0.1*ε_cu1cd,IF(AM63,G63*0.01,G63))</f>
        <v/>
      </c>
      <c r="H64" s="113">
        <f>IF(A64=1,E64,IF(AO63,H63-E63+E64,IF(AP63,0.8*H63,H63+E64)))</f>
        <v/>
      </c>
      <c r="I64" s="169">
        <f>(C64-H64)/h</f>
        <v/>
      </c>
      <c r="J64">
        <f>C64/(ε_c1cd)</f>
        <v/>
      </c>
      <c r="K64">
        <f>C64/I64</f>
        <v/>
      </c>
      <c r="L64" s="131">
        <f>I64/(ε_c1cd)</f>
        <v/>
      </c>
      <c r="M64">
        <f>I64*(K64-Z_s1)</f>
        <v/>
      </c>
      <c r="N64">
        <f>I64*(K64-Z_s2)</f>
        <v/>
      </c>
      <c r="O64">
        <f>E_s*M64</f>
        <v/>
      </c>
      <c r="P64">
        <f>E_s*N64</f>
        <v/>
      </c>
      <c r="Q64">
        <f>O64*A_s1</f>
        <v/>
      </c>
      <c r="R64">
        <f>P64*A_s2</f>
        <v/>
      </c>
      <c r="S64">
        <f>Q64*($K64-Z_s1)</f>
        <v/>
      </c>
      <c r="T64">
        <f>R64*($K64-Z_s2)</f>
        <v/>
      </c>
      <c r="U64">
        <f>(INDIRECT("a_"&amp;U$2)/(U$2+1))*(($C64^(U$2+1)-$H64^(U$2+1))/(ε_c1cd^(U$2+1)))</f>
        <v/>
      </c>
      <c r="V64">
        <f>(INDIRECT("a_"&amp;V$2)/(V$2+1))*(($C64^(V$2+1)-$H64^(V$2+1))/(ε_c1cd^(V$2+1)))</f>
        <v/>
      </c>
      <c r="W64">
        <f>(INDIRECT("a_"&amp;W$2)/(W$2+1))*(($C64^(W$2+1)-$H64^(W$2+1))/(ε_c1cd^(W$2+1)))</f>
        <v/>
      </c>
      <c r="X64">
        <f>(INDIRECT("a_"&amp;X$2)/(X$2+1))*(($C64^(X$2+1)-$H64^(X$2+1))/(ε_c1cd^(X$2+1)))</f>
        <v/>
      </c>
      <c r="Y64">
        <f>(INDIRECT("a_"&amp;Y$2)/(Y$2+1))*(($C64^(Y$2+1)-$H64^(Y$2+1))/(ε_c1cd^(Y$2+1)))</f>
        <v/>
      </c>
      <c r="Z64">
        <f>(INDIRECT("a_"&amp;Z$2)/(Z$2+2))*(($C64^(Z$2+2)-$H64^(Z$2+2))/(ε_c1cd^(Z$2+2)))</f>
        <v/>
      </c>
      <c r="AA64">
        <f>(INDIRECT("a_"&amp;AA$2)/(AA$2+2))*(($C64^(AA$2+2)-$H64^(AA$2+2))/(ε_c1cd^(AA$2+2)))</f>
        <v/>
      </c>
      <c r="AB64">
        <f>(INDIRECT("a_"&amp;AB$2)/(AB$2+2))*(($C64^(AB$2+2)-$H64^(AB$2+2))/(ε_c1cd^(AB$2+2)))</f>
        <v/>
      </c>
      <c r="AC64">
        <f>(INDIRECT("a_"&amp;AC$2)/(AC$2+2))*(($C64^(AC$2+2)-$H64^(AC$2+2))/(ε_c1cd^(AC$2+2)))</f>
        <v/>
      </c>
      <c r="AD64">
        <f>(INDIRECT("a_"&amp;AD$2)/(AD$2+2))*(($C64^(AD$2+2)-$H64^(AD$2+2))/(ε_c1cd^(AD$2+2)))</f>
        <v/>
      </c>
      <c r="AE64" s="111">
        <f>(b*f_cd/L64)*SUM(U64:Y64)+SUM(Q64:R64)</f>
        <v/>
      </c>
      <c r="AF64" s="112">
        <f>AE64*(K64-y+e)</f>
        <v/>
      </c>
      <c r="AG64" s="113">
        <f>(b*f_cd/(L64^2))*SUM(Z64:AD64)+SUM(S64:T64)-AF64</f>
        <v/>
      </c>
      <c r="AH64" s="114">
        <f>AG64&lt;0</f>
        <v/>
      </c>
      <c r="AI64" s="115">
        <f>IF(A64=1,FALSE,(AND(AQ64,AH64,NOT(AI63))))</f>
        <v/>
      </c>
      <c r="AJ64" s="116">
        <f>(b*f_cd/L64)*(a_1/2*J64^2+a_2/3*J64^3+a_3/4*J64^4+a_4/5*J64^5+a_5/6*J64^6)+SUM(Q64:R64)</f>
        <v/>
      </c>
      <c r="AK64">
        <f>AJ64*(K64-y+e)</f>
        <v/>
      </c>
      <c r="AL64" s="118">
        <f>(b*f_cd/(L64^2))*(a_1/3*J64^3+a_2/4*J64^4+a_3/5*J64^5+a_4/6*J64^6+a_5/7*J64^7)+SUM(S64:T64)-AK64</f>
        <v/>
      </c>
      <c r="AM64" s="114">
        <f>AL64&gt;0</f>
        <v/>
      </c>
      <c r="AN64" s="115">
        <f>IF(A64=1,FALSE,(AND(AQ64,AM64,NOT(AN63))))</f>
        <v/>
      </c>
      <c r="AO64">
        <f>IF(D64=1,AND(AH64,NOT(AI64)),AND(AM64,NOT(AN64)))</f>
        <v/>
      </c>
      <c r="AP64" s="119">
        <f>IF(D64=1,AI64,AN64)</f>
        <v/>
      </c>
      <c r="AQ64" s="125">
        <f>ABS(E64)&lt;$AQ$2</f>
        <v/>
      </c>
      <c r="AS64">
        <f>IF(AP64,MAX(AS$3:AS62)+1,"")</f>
        <v/>
      </c>
    </row>
    <row r="65" s="117">
      <c r="A65" t="n">
        <v>63</v>
      </c>
      <c r="B65" s="131">
        <f>IF(A65=1,0,IF(AP65,0.1*ε_cu1cd,0))</f>
        <v/>
      </c>
      <c r="C65" s="131">
        <f>IF(A65=1,0.1*ε_cu1cd,C64+B64)</f>
        <v/>
      </c>
      <c r="D65" s="113">
        <f>IF('Нормальний переріз'!$D$68&gt;0,1,2)</f>
        <v/>
      </c>
      <c r="E65" s="144">
        <f>IF(D65=1,F65,G65)</f>
        <v/>
      </c>
      <c r="F65" s="124">
        <f>IF(AI64,0.11*ε_cu1cd,IF(AH64,F64*0.01,F64))</f>
        <v/>
      </c>
      <c r="G65" s="124">
        <f>IF(AP64,-0.1*ε_cu1cd,IF(AM64,G64*0.01,G64))</f>
        <v/>
      </c>
      <c r="H65" s="113">
        <f>IF(A65=1,E65,IF(AO64,H64-E64+E65,IF(AP64,0.8*H64,H64+E65)))</f>
        <v/>
      </c>
      <c r="I65" s="169">
        <f>(C65-H65)/h</f>
        <v/>
      </c>
      <c r="J65">
        <f>C65/(ε_c1cd)</f>
        <v/>
      </c>
      <c r="K65">
        <f>C65/I65</f>
        <v/>
      </c>
      <c r="L65" s="131">
        <f>I65/(ε_c1cd)</f>
        <v/>
      </c>
      <c r="M65">
        <f>I65*(K65-Z_s1)</f>
        <v/>
      </c>
      <c r="N65">
        <f>I65*(K65-Z_s2)</f>
        <v/>
      </c>
      <c r="O65">
        <f>E_s*M65</f>
        <v/>
      </c>
      <c r="P65">
        <f>E_s*N65</f>
        <v/>
      </c>
      <c r="Q65">
        <f>O65*A_s1</f>
        <v/>
      </c>
      <c r="R65">
        <f>P65*A_s2</f>
        <v/>
      </c>
      <c r="S65">
        <f>Q65*($K65-Z_s1)</f>
        <v/>
      </c>
      <c r="T65">
        <f>R65*($K65-Z_s2)</f>
        <v/>
      </c>
      <c r="U65">
        <f>(INDIRECT("a_"&amp;U$2)/(U$2+1))*(($C65^(U$2+1)-$H65^(U$2+1))/(ε_c1cd^(U$2+1)))</f>
        <v/>
      </c>
      <c r="V65">
        <f>(INDIRECT("a_"&amp;V$2)/(V$2+1))*(($C65^(V$2+1)-$H65^(V$2+1))/(ε_c1cd^(V$2+1)))</f>
        <v/>
      </c>
      <c r="W65">
        <f>(INDIRECT("a_"&amp;W$2)/(W$2+1))*(($C65^(W$2+1)-$H65^(W$2+1))/(ε_c1cd^(W$2+1)))</f>
        <v/>
      </c>
      <c r="X65">
        <f>(INDIRECT("a_"&amp;X$2)/(X$2+1))*(($C65^(X$2+1)-$H65^(X$2+1))/(ε_c1cd^(X$2+1)))</f>
        <v/>
      </c>
      <c r="Y65">
        <f>(INDIRECT("a_"&amp;Y$2)/(Y$2+1))*(($C65^(Y$2+1)-$H65^(Y$2+1))/(ε_c1cd^(Y$2+1)))</f>
        <v/>
      </c>
      <c r="Z65">
        <f>(INDIRECT("a_"&amp;Z$2)/(Z$2+2))*(($C65^(Z$2+2)-$H65^(Z$2+2))/(ε_c1cd^(Z$2+2)))</f>
        <v/>
      </c>
      <c r="AA65">
        <f>(INDIRECT("a_"&amp;AA$2)/(AA$2+2))*(($C65^(AA$2+2)-$H65^(AA$2+2))/(ε_c1cd^(AA$2+2)))</f>
        <v/>
      </c>
      <c r="AB65">
        <f>(INDIRECT("a_"&amp;AB$2)/(AB$2+2))*(($C65^(AB$2+2)-$H65^(AB$2+2))/(ε_c1cd^(AB$2+2)))</f>
        <v/>
      </c>
      <c r="AC65">
        <f>(INDIRECT("a_"&amp;AC$2)/(AC$2+2))*(($C65^(AC$2+2)-$H65^(AC$2+2))/(ε_c1cd^(AC$2+2)))</f>
        <v/>
      </c>
      <c r="AD65">
        <f>(INDIRECT("a_"&amp;AD$2)/(AD$2+2))*(($C65^(AD$2+2)-$H65^(AD$2+2))/(ε_c1cd^(AD$2+2)))</f>
        <v/>
      </c>
      <c r="AE65" s="111">
        <f>(b*f_cd/L65)*SUM(U65:Y65)+SUM(Q65:R65)</f>
        <v/>
      </c>
      <c r="AF65" s="112">
        <f>AE65*(K65-y+e)</f>
        <v/>
      </c>
      <c r="AG65" s="113">
        <f>(b*f_cd/(L65^2))*SUM(Z65:AD65)+SUM(S65:T65)-AF65</f>
        <v/>
      </c>
      <c r="AH65" s="114">
        <f>AG65&lt;0</f>
        <v/>
      </c>
      <c r="AI65" s="115">
        <f>IF(A65=1,FALSE,(AND(AQ65,AH65,NOT(AI64))))</f>
        <v/>
      </c>
      <c r="AJ65" s="116">
        <f>(b*f_cd/L65)*(a_1/2*J65^2+a_2/3*J65^3+a_3/4*J65^4+a_4/5*J65^5+a_5/6*J65^6)+SUM(Q65:R65)</f>
        <v/>
      </c>
      <c r="AK65">
        <f>AJ65*(K65-y+e)</f>
        <v/>
      </c>
      <c r="AL65" s="118">
        <f>(b*f_cd/(L65^2))*(a_1/3*J65^3+a_2/4*J65^4+a_3/5*J65^5+a_4/6*J65^6+a_5/7*J65^7)+SUM(S65:T65)-AK65</f>
        <v/>
      </c>
      <c r="AM65" s="114">
        <f>AL65&gt;0</f>
        <v/>
      </c>
      <c r="AN65" s="115">
        <f>IF(A65=1,FALSE,(AND(AQ65,AM65,NOT(AN64))))</f>
        <v/>
      </c>
      <c r="AO65">
        <f>IF(D65=1,AND(AH65,NOT(AI65)),AND(AM65,NOT(AN65)))</f>
        <v/>
      </c>
      <c r="AP65" s="119">
        <f>IF(D65=1,AI65,AN65)</f>
        <v/>
      </c>
      <c r="AQ65" s="125">
        <f>ABS(E65)&lt;$AQ$2</f>
        <v/>
      </c>
      <c r="AS65">
        <f>IF(AP65,MAX(AS$3:AS63)+1,"")</f>
        <v/>
      </c>
    </row>
    <row r="66" s="117">
      <c r="A66" t="n">
        <v>64</v>
      </c>
      <c r="B66" s="131">
        <f>IF(A66=1,0,IF(AP66,0.1*ε_cu1cd,0))</f>
        <v/>
      </c>
      <c r="C66" s="131">
        <f>IF(A66=1,0.1*ε_cu1cd,C65+B65)</f>
        <v/>
      </c>
      <c r="D66" s="113">
        <f>IF('Нормальний переріз'!$D$68&gt;0,1,2)</f>
        <v/>
      </c>
      <c r="E66" s="144">
        <f>IF(D66=1,F66,G66)</f>
        <v/>
      </c>
      <c r="F66" s="124">
        <f>IF(AI65,0.11*ε_cu1cd,IF(AH65,F65*0.01,F65))</f>
        <v/>
      </c>
      <c r="G66" s="124">
        <f>IF(AP65,-0.1*ε_cu1cd,IF(AM65,G65*0.01,G65))</f>
        <v/>
      </c>
      <c r="H66" s="113">
        <f>IF(A66=1,E66,IF(AO65,H65-E65+E66,IF(AP65,0.8*H65,H65+E66)))</f>
        <v/>
      </c>
      <c r="I66" s="169">
        <f>(C66-H66)/h</f>
        <v/>
      </c>
      <c r="J66">
        <f>C66/(ε_c1cd)</f>
        <v/>
      </c>
      <c r="K66">
        <f>C66/I66</f>
        <v/>
      </c>
      <c r="L66" s="131">
        <f>I66/(ε_c1cd)</f>
        <v/>
      </c>
      <c r="M66">
        <f>I66*(K66-Z_s1)</f>
        <v/>
      </c>
      <c r="N66">
        <f>I66*(K66-Z_s2)</f>
        <v/>
      </c>
      <c r="O66">
        <f>E_s*M66</f>
        <v/>
      </c>
      <c r="P66">
        <f>E_s*N66</f>
        <v/>
      </c>
      <c r="Q66">
        <f>O66*A_s1</f>
        <v/>
      </c>
      <c r="R66">
        <f>P66*A_s2</f>
        <v/>
      </c>
      <c r="S66">
        <f>Q66*($K66-Z_s1)</f>
        <v/>
      </c>
      <c r="T66">
        <f>R66*($K66-Z_s2)</f>
        <v/>
      </c>
      <c r="U66">
        <f>(INDIRECT("a_"&amp;U$2)/(U$2+1))*(($C66^(U$2+1)-$H66^(U$2+1))/(ε_c1cd^(U$2+1)))</f>
        <v/>
      </c>
      <c r="V66">
        <f>(INDIRECT("a_"&amp;V$2)/(V$2+1))*(($C66^(V$2+1)-$H66^(V$2+1))/(ε_c1cd^(V$2+1)))</f>
        <v/>
      </c>
      <c r="W66">
        <f>(INDIRECT("a_"&amp;W$2)/(W$2+1))*(($C66^(W$2+1)-$H66^(W$2+1))/(ε_c1cd^(W$2+1)))</f>
        <v/>
      </c>
      <c r="X66">
        <f>(INDIRECT("a_"&amp;X$2)/(X$2+1))*(($C66^(X$2+1)-$H66^(X$2+1))/(ε_c1cd^(X$2+1)))</f>
        <v/>
      </c>
      <c r="Y66">
        <f>(INDIRECT("a_"&amp;Y$2)/(Y$2+1))*(($C66^(Y$2+1)-$H66^(Y$2+1))/(ε_c1cd^(Y$2+1)))</f>
        <v/>
      </c>
      <c r="Z66">
        <f>(INDIRECT("a_"&amp;Z$2)/(Z$2+2))*(($C66^(Z$2+2)-$H66^(Z$2+2))/(ε_c1cd^(Z$2+2)))</f>
        <v/>
      </c>
      <c r="AA66">
        <f>(INDIRECT("a_"&amp;AA$2)/(AA$2+2))*(($C66^(AA$2+2)-$H66^(AA$2+2))/(ε_c1cd^(AA$2+2)))</f>
        <v/>
      </c>
      <c r="AB66">
        <f>(INDIRECT("a_"&amp;AB$2)/(AB$2+2))*(($C66^(AB$2+2)-$H66^(AB$2+2))/(ε_c1cd^(AB$2+2)))</f>
        <v/>
      </c>
      <c r="AC66">
        <f>(INDIRECT("a_"&amp;AC$2)/(AC$2+2))*(($C66^(AC$2+2)-$H66^(AC$2+2))/(ε_c1cd^(AC$2+2)))</f>
        <v/>
      </c>
      <c r="AD66">
        <f>(INDIRECT("a_"&amp;AD$2)/(AD$2+2))*(($C66^(AD$2+2)-$H66^(AD$2+2))/(ε_c1cd^(AD$2+2)))</f>
        <v/>
      </c>
      <c r="AE66" s="111">
        <f>(b*f_cd/L66)*SUM(U66:Y66)+SUM(Q66:R66)</f>
        <v/>
      </c>
      <c r="AF66" s="112">
        <f>AE66*(K66-y+e)</f>
        <v/>
      </c>
      <c r="AG66" s="113">
        <f>(b*f_cd/(L66^2))*SUM(Z66:AD66)+SUM(S66:T66)-AF66</f>
        <v/>
      </c>
      <c r="AH66" s="114">
        <f>AG66&lt;0</f>
        <v/>
      </c>
      <c r="AI66" s="115">
        <f>IF(A66=1,FALSE,(AND(AQ66,AH66,NOT(AI65))))</f>
        <v/>
      </c>
      <c r="AJ66" s="116">
        <f>(b*f_cd/L66)*(a_1/2*J66^2+a_2/3*J66^3+a_3/4*J66^4+a_4/5*J66^5+a_5/6*J66^6)+SUM(Q66:R66)</f>
        <v/>
      </c>
      <c r="AK66">
        <f>AJ66*(K66-y+e)</f>
        <v/>
      </c>
      <c r="AL66" s="118">
        <f>(b*f_cd/(L66^2))*(a_1/3*J66^3+a_2/4*J66^4+a_3/5*J66^5+a_4/6*J66^6+a_5/7*J66^7)+SUM(S66:T66)-AK66</f>
        <v/>
      </c>
      <c r="AM66" s="114">
        <f>AL66&gt;0</f>
        <v/>
      </c>
      <c r="AN66" s="115">
        <f>IF(A66=1,FALSE,(AND(AQ66,AM66,NOT(AN65))))</f>
        <v/>
      </c>
      <c r="AO66">
        <f>IF(D66=1,AND(AH66,NOT(AI66)),AND(AM66,NOT(AN66)))</f>
        <v/>
      </c>
      <c r="AP66" s="119">
        <f>IF(D66=1,AI66,AN66)</f>
        <v/>
      </c>
      <c r="AQ66" s="125">
        <f>ABS(E66)&lt;$AQ$2</f>
        <v/>
      </c>
      <c r="AS66">
        <f>IF(AP66,MAX(AS$3:AS64)+1,"")</f>
        <v/>
      </c>
    </row>
    <row r="67" s="117">
      <c r="A67" t="n">
        <v>65</v>
      </c>
      <c r="B67" s="131">
        <f>IF(A67=1,0,IF(AP67,0.1*ε_cu1cd,0))</f>
        <v/>
      </c>
      <c r="C67" s="131">
        <f>IF(A67=1,0.1*ε_cu1cd,C66+B66)</f>
        <v/>
      </c>
      <c r="D67" s="113">
        <f>IF('Нормальний переріз'!$D$68&gt;0,1,2)</f>
        <v/>
      </c>
      <c r="E67" s="144">
        <f>IF(D67=1,F67,G67)</f>
        <v/>
      </c>
      <c r="F67" s="124">
        <f>IF(AI66,0.11*ε_cu1cd,IF(AH66,F66*0.01,F66))</f>
        <v/>
      </c>
      <c r="G67" s="124">
        <f>IF(AP66,-0.1*ε_cu1cd,IF(AM66,G66*0.01,G66))</f>
        <v/>
      </c>
      <c r="H67" s="113">
        <f>IF(A67=1,E67,IF(AO66,H66-E66+E67,IF(AP66,0.8*H66,H66+E67)))</f>
        <v/>
      </c>
      <c r="I67" s="169">
        <f>(C67-H67)/h</f>
        <v/>
      </c>
      <c r="J67">
        <f>C67/(ε_c1cd)</f>
        <v/>
      </c>
      <c r="K67">
        <f>C67/I67</f>
        <v/>
      </c>
      <c r="L67" s="131">
        <f>I67/(ε_c1cd)</f>
        <v/>
      </c>
      <c r="M67">
        <f>I67*(K67-Z_s1)</f>
        <v/>
      </c>
      <c r="N67">
        <f>I67*(K67-Z_s2)</f>
        <v/>
      </c>
      <c r="O67">
        <f>E_s*M67</f>
        <v/>
      </c>
      <c r="P67">
        <f>E_s*N67</f>
        <v/>
      </c>
      <c r="Q67">
        <f>O67*A_s1</f>
        <v/>
      </c>
      <c r="R67">
        <f>P67*A_s2</f>
        <v/>
      </c>
      <c r="S67">
        <f>Q67*($K67-Z_s1)</f>
        <v/>
      </c>
      <c r="T67">
        <f>R67*($K67-Z_s2)</f>
        <v/>
      </c>
      <c r="U67">
        <f>(INDIRECT("a_"&amp;U$2)/(U$2+1))*(($C67^(U$2+1)-$H67^(U$2+1))/(ε_c1cd^(U$2+1)))</f>
        <v/>
      </c>
      <c r="V67">
        <f>(INDIRECT("a_"&amp;V$2)/(V$2+1))*(($C67^(V$2+1)-$H67^(V$2+1))/(ε_c1cd^(V$2+1)))</f>
        <v/>
      </c>
      <c r="W67">
        <f>(INDIRECT("a_"&amp;W$2)/(W$2+1))*(($C67^(W$2+1)-$H67^(W$2+1))/(ε_c1cd^(W$2+1)))</f>
        <v/>
      </c>
      <c r="X67">
        <f>(INDIRECT("a_"&amp;X$2)/(X$2+1))*(($C67^(X$2+1)-$H67^(X$2+1))/(ε_c1cd^(X$2+1)))</f>
        <v/>
      </c>
      <c r="Y67">
        <f>(INDIRECT("a_"&amp;Y$2)/(Y$2+1))*(($C67^(Y$2+1)-$H67^(Y$2+1))/(ε_c1cd^(Y$2+1)))</f>
        <v/>
      </c>
      <c r="Z67">
        <f>(INDIRECT("a_"&amp;Z$2)/(Z$2+2))*(($C67^(Z$2+2)-$H67^(Z$2+2))/(ε_c1cd^(Z$2+2)))</f>
        <v/>
      </c>
      <c r="AA67">
        <f>(INDIRECT("a_"&amp;AA$2)/(AA$2+2))*(($C67^(AA$2+2)-$H67^(AA$2+2))/(ε_c1cd^(AA$2+2)))</f>
        <v/>
      </c>
      <c r="AB67">
        <f>(INDIRECT("a_"&amp;AB$2)/(AB$2+2))*(($C67^(AB$2+2)-$H67^(AB$2+2))/(ε_c1cd^(AB$2+2)))</f>
        <v/>
      </c>
      <c r="AC67">
        <f>(INDIRECT("a_"&amp;AC$2)/(AC$2+2))*(($C67^(AC$2+2)-$H67^(AC$2+2))/(ε_c1cd^(AC$2+2)))</f>
        <v/>
      </c>
      <c r="AD67">
        <f>(INDIRECT("a_"&amp;AD$2)/(AD$2+2))*(($C67^(AD$2+2)-$H67^(AD$2+2))/(ε_c1cd^(AD$2+2)))</f>
        <v/>
      </c>
      <c r="AE67" s="111">
        <f>(b*f_cd/L67)*SUM(U67:Y67)+SUM(Q67:R67)</f>
        <v/>
      </c>
      <c r="AF67" s="112">
        <f>AE67*(K67-y+e)</f>
        <v/>
      </c>
      <c r="AG67" s="113">
        <f>(b*f_cd/(L67^2))*SUM(Z67:AD67)+SUM(S67:T67)-AF67</f>
        <v/>
      </c>
      <c r="AH67" s="114">
        <f>AG67&lt;0</f>
        <v/>
      </c>
      <c r="AI67" s="115">
        <f>IF(A67=1,FALSE,(AND(AQ67,AH67,NOT(AI66))))</f>
        <v/>
      </c>
      <c r="AJ67" s="116">
        <f>(b*f_cd/L67)*(a_1/2*J67^2+a_2/3*J67^3+a_3/4*J67^4+a_4/5*J67^5+a_5/6*J67^6)+SUM(Q67:R67)</f>
        <v/>
      </c>
      <c r="AK67">
        <f>AJ67*(K67-y+e)</f>
        <v/>
      </c>
      <c r="AL67" s="118">
        <f>(b*f_cd/(L67^2))*(a_1/3*J67^3+a_2/4*J67^4+a_3/5*J67^5+a_4/6*J67^6+a_5/7*J67^7)+SUM(S67:T67)-AK67</f>
        <v/>
      </c>
      <c r="AM67" s="114">
        <f>AL67&gt;0</f>
        <v/>
      </c>
      <c r="AN67" s="115">
        <f>IF(A67=1,FALSE,(AND(AQ67,AM67,NOT(AN66))))</f>
        <v/>
      </c>
      <c r="AO67">
        <f>IF(D67=1,AND(AH67,NOT(AI67)),AND(AM67,NOT(AN67)))</f>
        <v/>
      </c>
      <c r="AP67" s="119">
        <f>IF(D67=1,AI67,AN67)</f>
        <v/>
      </c>
      <c r="AQ67" s="125">
        <f>ABS(E67)&lt;$AQ$2</f>
        <v/>
      </c>
      <c r="AS67">
        <f>IF(AP67,MAX(AS$3:AS65)+1,"")</f>
        <v/>
      </c>
    </row>
    <row r="68" s="117">
      <c r="A68" t="n">
        <v>66</v>
      </c>
      <c r="B68" s="131">
        <f>IF(A68=1,0,IF(AP68,0.1*ε_cu1cd,0))</f>
        <v/>
      </c>
      <c r="C68" s="131">
        <f>IF(A68=1,0.1*ε_cu1cd,C67+B67)</f>
        <v/>
      </c>
      <c r="D68" s="113">
        <f>IF('Нормальний переріз'!$D$68&gt;0,1,2)</f>
        <v/>
      </c>
      <c r="E68" s="144">
        <f>IF(D68=1,F68,G68)</f>
        <v/>
      </c>
      <c r="F68" s="124">
        <f>IF(AI67,0.11*ε_cu1cd,IF(AH67,F67*0.01,F67))</f>
        <v/>
      </c>
      <c r="G68" s="124">
        <f>IF(AP67,-0.1*ε_cu1cd,IF(AM67,G67*0.01,G67))</f>
        <v/>
      </c>
      <c r="H68" s="113">
        <f>IF(A68=1,E68,IF(AO67,H67-E67+E68,IF(AP67,0.8*H67,H67+E68)))</f>
        <v/>
      </c>
      <c r="I68" s="169">
        <f>(C68-H68)/h</f>
        <v/>
      </c>
      <c r="J68">
        <f>C68/(ε_c1cd)</f>
        <v/>
      </c>
      <c r="K68">
        <f>C68/I68</f>
        <v/>
      </c>
      <c r="L68" s="131">
        <f>I68/(ε_c1cd)</f>
        <v/>
      </c>
      <c r="M68">
        <f>I68*(K68-Z_s1)</f>
        <v/>
      </c>
      <c r="N68">
        <f>I68*(K68-Z_s2)</f>
        <v/>
      </c>
      <c r="O68">
        <f>E_s*M68</f>
        <v/>
      </c>
      <c r="P68">
        <f>E_s*N68</f>
        <v/>
      </c>
      <c r="Q68">
        <f>O68*A_s1</f>
        <v/>
      </c>
      <c r="R68">
        <f>P68*A_s2</f>
        <v/>
      </c>
      <c r="S68">
        <f>Q68*($K68-Z_s1)</f>
        <v/>
      </c>
      <c r="T68">
        <f>R68*($K68-Z_s2)</f>
        <v/>
      </c>
      <c r="U68">
        <f>(INDIRECT("a_"&amp;U$2)/(U$2+1))*(($C68^(U$2+1)-$H68^(U$2+1))/(ε_c1cd^(U$2+1)))</f>
        <v/>
      </c>
      <c r="V68">
        <f>(INDIRECT("a_"&amp;V$2)/(V$2+1))*(($C68^(V$2+1)-$H68^(V$2+1))/(ε_c1cd^(V$2+1)))</f>
        <v/>
      </c>
      <c r="W68">
        <f>(INDIRECT("a_"&amp;W$2)/(W$2+1))*(($C68^(W$2+1)-$H68^(W$2+1))/(ε_c1cd^(W$2+1)))</f>
        <v/>
      </c>
      <c r="X68">
        <f>(INDIRECT("a_"&amp;X$2)/(X$2+1))*(($C68^(X$2+1)-$H68^(X$2+1))/(ε_c1cd^(X$2+1)))</f>
        <v/>
      </c>
      <c r="Y68">
        <f>(INDIRECT("a_"&amp;Y$2)/(Y$2+1))*(($C68^(Y$2+1)-$H68^(Y$2+1))/(ε_c1cd^(Y$2+1)))</f>
        <v/>
      </c>
      <c r="Z68">
        <f>(INDIRECT("a_"&amp;Z$2)/(Z$2+2))*(($C68^(Z$2+2)-$H68^(Z$2+2))/(ε_c1cd^(Z$2+2)))</f>
        <v/>
      </c>
      <c r="AA68">
        <f>(INDIRECT("a_"&amp;AA$2)/(AA$2+2))*(($C68^(AA$2+2)-$H68^(AA$2+2))/(ε_c1cd^(AA$2+2)))</f>
        <v/>
      </c>
      <c r="AB68">
        <f>(INDIRECT("a_"&amp;AB$2)/(AB$2+2))*(($C68^(AB$2+2)-$H68^(AB$2+2))/(ε_c1cd^(AB$2+2)))</f>
        <v/>
      </c>
      <c r="AC68">
        <f>(INDIRECT("a_"&amp;AC$2)/(AC$2+2))*(($C68^(AC$2+2)-$H68^(AC$2+2))/(ε_c1cd^(AC$2+2)))</f>
        <v/>
      </c>
      <c r="AD68">
        <f>(INDIRECT("a_"&amp;AD$2)/(AD$2+2))*(($C68^(AD$2+2)-$H68^(AD$2+2))/(ε_c1cd^(AD$2+2)))</f>
        <v/>
      </c>
      <c r="AE68" s="111">
        <f>(b*f_cd/L68)*SUM(U68:Y68)+SUM(Q68:R68)</f>
        <v/>
      </c>
      <c r="AF68" s="112">
        <f>AE68*(K68-y+e)</f>
        <v/>
      </c>
      <c r="AG68" s="113">
        <f>(b*f_cd/(L68^2))*SUM(Z68:AD68)+SUM(S68:T68)-AF68</f>
        <v/>
      </c>
      <c r="AH68" s="114">
        <f>AG68&lt;0</f>
        <v/>
      </c>
      <c r="AI68" s="115">
        <f>IF(A68=1,FALSE,(AND(AQ68,AH68,NOT(AI67))))</f>
        <v/>
      </c>
      <c r="AJ68" s="116">
        <f>(b*f_cd/L68)*(a_1/2*J68^2+a_2/3*J68^3+a_3/4*J68^4+a_4/5*J68^5+a_5/6*J68^6)+SUM(Q68:R68)</f>
        <v/>
      </c>
      <c r="AK68">
        <f>AJ68*(K68-y+e)</f>
        <v/>
      </c>
      <c r="AL68" s="118">
        <f>(b*f_cd/(L68^2))*(a_1/3*J68^3+a_2/4*J68^4+a_3/5*J68^5+a_4/6*J68^6+a_5/7*J68^7)+SUM(S68:T68)-AK68</f>
        <v/>
      </c>
      <c r="AM68" s="114">
        <f>AL68&gt;0</f>
        <v/>
      </c>
      <c r="AN68" s="115">
        <f>IF(A68=1,FALSE,(AND(AQ68,AM68,NOT(AN67))))</f>
        <v/>
      </c>
      <c r="AO68">
        <f>IF(D68=1,AND(AH68,NOT(AI68)),AND(AM68,NOT(AN68)))</f>
        <v/>
      </c>
      <c r="AP68" s="119">
        <f>IF(D68=1,AI68,AN68)</f>
        <v/>
      </c>
      <c r="AQ68" s="125">
        <f>ABS(E68)&lt;$AQ$2</f>
        <v/>
      </c>
      <c r="AS68">
        <f>IF(AP68,MAX(AS$3:AS66)+1,"")</f>
        <v/>
      </c>
    </row>
    <row r="69" s="117">
      <c r="A69" t="n">
        <v>67</v>
      </c>
      <c r="B69" s="131">
        <f>IF(A69=1,0,IF(AP69,0.1*ε_cu1cd,0))</f>
        <v/>
      </c>
      <c r="C69" s="131">
        <f>IF(A69=1,0.1*ε_cu1cd,C68+B68)</f>
        <v/>
      </c>
      <c r="D69" s="113">
        <f>IF('Нормальний переріз'!$D$68&gt;0,1,2)</f>
        <v/>
      </c>
      <c r="E69" s="144">
        <f>IF(D69=1,F69,G69)</f>
        <v/>
      </c>
      <c r="F69" s="124">
        <f>IF(AI68,0.11*ε_cu1cd,IF(AH68,F68*0.01,F68))</f>
        <v/>
      </c>
      <c r="G69" s="124">
        <f>IF(AP68,-0.1*ε_cu1cd,IF(AM68,G68*0.01,G68))</f>
        <v/>
      </c>
      <c r="H69" s="113">
        <f>IF(A69=1,E69,IF(AO68,H68-E68+E69,IF(AP68,0.8*H68,H68+E69)))</f>
        <v/>
      </c>
      <c r="I69" s="169">
        <f>(C69-H69)/h</f>
        <v/>
      </c>
      <c r="J69">
        <f>C69/(ε_c1cd)</f>
        <v/>
      </c>
      <c r="K69">
        <f>C69/I69</f>
        <v/>
      </c>
      <c r="L69" s="131">
        <f>I69/(ε_c1cd)</f>
        <v/>
      </c>
      <c r="M69">
        <f>I69*(K69-Z_s1)</f>
        <v/>
      </c>
      <c r="N69">
        <f>I69*(K69-Z_s2)</f>
        <v/>
      </c>
      <c r="O69">
        <f>E_s*M69</f>
        <v/>
      </c>
      <c r="P69">
        <f>E_s*N69</f>
        <v/>
      </c>
      <c r="Q69">
        <f>O69*A_s1</f>
        <v/>
      </c>
      <c r="R69">
        <f>P69*A_s2</f>
        <v/>
      </c>
      <c r="S69">
        <f>Q69*($K69-Z_s1)</f>
        <v/>
      </c>
      <c r="T69">
        <f>R69*($K69-Z_s2)</f>
        <v/>
      </c>
      <c r="U69">
        <f>(INDIRECT("a_"&amp;U$2)/(U$2+1))*(($C69^(U$2+1)-$H69^(U$2+1))/(ε_c1cd^(U$2+1)))</f>
        <v/>
      </c>
      <c r="V69">
        <f>(INDIRECT("a_"&amp;V$2)/(V$2+1))*(($C69^(V$2+1)-$H69^(V$2+1))/(ε_c1cd^(V$2+1)))</f>
        <v/>
      </c>
      <c r="W69">
        <f>(INDIRECT("a_"&amp;W$2)/(W$2+1))*(($C69^(W$2+1)-$H69^(W$2+1))/(ε_c1cd^(W$2+1)))</f>
        <v/>
      </c>
      <c r="X69">
        <f>(INDIRECT("a_"&amp;X$2)/(X$2+1))*(($C69^(X$2+1)-$H69^(X$2+1))/(ε_c1cd^(X$2+1)))</f>
        <v/>
      </c>
      <c r="Y69">
        <f>(INDIRECT("a_"&amp;Y$2)/(Y$2+1))*(($C69^(Y$2+1)-$H69^(Y$2+1))/(ε_c1cd^(Y$2+1)))</f>
        <v/>
      </c>
      <c r="Z69">
        <f>(INDIRECT("a_"&amp;Z$2)/(Z$2+2))*(($C69^(Z$2+2)-$H69^(Z$2+2))/(ε_c1cd^(Z$2+2)))</f>
        <v/>
      </c>
      <c r="AA69">
        <f>(INDIRECT("a_"&amp;AA$2)/(AA$2+2))*(($C69^(AA$2+2)-$H69^(AA$2+2))/(ε_c1cd^(AA$2+2)))</f>
        <v/>
      </c>
      <c r="AB69">
        <f>(INDIRECT("a_"&amp;AB$2)/(AB$2+2))*(($C69^(AB$2+2)-$H69^(AB$2+2))/(ε_c1cd^(AB$2+2)))</f>
        <v/>
      </c>
      <c r="AC69">
        <f>(INDIRECT("a_"&amp;AC$2)/(AC$2+2))*(($C69^(AC$2+2)-$H69^(AC$2+2))/(ε_c1cd^(AC$2+2)))</f>
        <v/>
      </c>
      <c r="AD69">
        <f>(INDIRECT("a_"&amp;AD$2)/(AD$2+2))*(($C69^(AD$2+2)-$H69^(AD$2+2))/(ε_c1cd^(AD$2+2)))</f>
        <v/>
      </c>
      <c r="AE69" s="111">
        <f>(b*f_cd/L69)*SUM(U69:Y69)+SUM(Q69:R69)</f>
        <v/>
      </c>
      <c r="AF69" s="112">
        <f>AE69*(K69-y+e)</f>
        <v/>
      </c>
      <c r="AG69" s="113">
        <f>(b*f_cd/(L69^2))*SUM(Z69:AD69)+SUM(S69:T69)-AF69</f>
        <v/>
      </c>
      <c r="AH69" s="114">
        <f>AG69&lt;0</f>
        <v/>
      </c>
      <c r="AI69" s="115">
        <f>IF(A69=1,FALSE,(AND(AQ69,AH69,NOT(AI68))))</f>
        <v/>
      </c>
      <c r="AJ69" s="116">
        <f>(b*f_cd/L69)*(a_1/2*J69^2+a_2/3*J69^3+a_3/4*J69^4+a_4/5*J69^5+a_5/6*J69^6)+SUM(Q69:R69)</f>
        <v/>
      </c>
      <c r="AK69">
        <f>AJ69*(K69-y+e)</f>
        <v/>
      </c>
      <c r="AL69" s="118">
        <f>(b*f_cd/(L69^2))*(a_1/3*J69^3+a_2/4*J69^4+a_3/5*J69^5+a_4/6*J69^6+a_5/7*J69^7)+SUM(S69:T69)-AK69</f>
        <v/>
      </c>
      <c r="AM69" s="114">
        <f>AL69&gt;0</f>
        <v/>
      </c>
      <c r="AN69" s="115">
        <f>IF(A69=1,FALSE,(AND(AQ69,AM69,NOT(AN68))))</f>
        <v/>
      </c>
      <c r="AO69">
        <f>IF(D69=1,AND(AH69,NOT(AI69)),AND(AM69,NOT(AN69)))</f>
        <v/>
      </c>
      <c r="AP69" s="119">
        <f>IF(D69=1,AI69,AN69)</f>
        <v/>
      </c>
      <c r="AQ69" s="125">
        <f>ABS(E69)&lt;$AQ$2</f>
        <v/>
      </c>
      <c r="AS69">
        <f>IF(AP69,MAX(AS$3:AS67)+1,"")</f>
        <v/>
      </c>
    </row>
    <row r="70" s="117">
      <c r="A70" t="n">
        <v>68</v>
      </c>
      <c r="B70" s="131">
        <f>IF(A70=1,0,IF(AP70,0.1*ε_cu1cd,0))</f>
        <v/>
      </c>
      <c r="C70" s="131">
        <f>IF(A70=1,0.1*ε_cu1cd,C69+B69)</f>
        <v/>
      </c>
      <c r="D70" s="113">
        <f>IF('Нормальний переріз'!$D$68&gt;0,1,2)</f>
        <v/>
      </c>
      <c r="E70" s="144">
        <f>IF(D70=1,F70,G70)</f>
        <v/>
      </c>
      <c r="F70" s="124">
        <f>IF(AI69,0.11*ε_cu1cd,IF(AH69,F69*0.01,F69))</f>
        <v/>
      </c>
      <c r="G70" s="124">
        <f>IF(AP69,-0.1*ε_cu1cd,IF(AM69,G69*0.01,G69))</f>
        <v/>
      </c>
      <c r="H70" s="113">
        <f>IF(A70=1,E70,IF(AO69,H69-E69+E70,IF(AP69,0.8*H69,H69+E70)))</f>
        <v/>
      </c>
      <c r="I70" s="169">
        <f>(C70-H70)/h</f>
        <v/>
      </c>
      <c r="J70">
        <f>C70/(ε_c1cd)</f>
        <v/>
      </c>
      <c r="K70">
        <f>C70/I70</f>
        <v/>
      </c>
      <c r="L70" s="131">
        <f>I70/(ε_c1cd)</f>
        <v/>
      </c>
      <c r="M70">
        <f>I70*(K70-Z_s1)</f>
        <v/>
      </c>
      <c r="N70">
        <f>I70*(K70-Z_s2)</f>
        <v/>
      </c>
      <c r="O70">
        <f>E_s*M70</f>
        <v/>
      </c>
      <c r="P70">
        <f>E_s*N70</f>
        <v/>
      </c>
      <c r="Q70">
        <f>O70*A_s1</f>
        <v/>
      </c>
      <c r="R70">
        <f>P70*A_s2</f>
        <v/>
      </c>
      <c r="S70">
        <f>Q70*($K70-Z_s1)</f>
        <v/>
      </c>
      <c r="T70">
        <f>R70*($K70-Z_s2)</f>
        <v/>
      </c>
      <c r="U70">
        <f>(INDIRECT("a_"&amp;U$2)/(U$2+1))*(($C70^(U$2+1)-$H70^(U$2+1))/(ε_c1cd^(U$2+1)))</f>
        <v/>
      </c>
      <c r="V70">
        <f>(INDIRECT("a_"&amp;V$2)/(V$2+1))*(($C70^(V$2+1)-$H70^(V$2+1))/(ε_c1cd^(V$2+1)))</f>
        <v/>
      </c>
      <c r="W70">
        <f>(INDIRECT("a_"&amp;W$2)/(W$2+1))*(($C70^(W$2+1)-$H70^(W$2+1))/(ε_c1cd^(W$2+1)))</f>
        <v/>
      </c>
      <c r="X70">
        <f>(INDIRECT("a_"&amp;X$2)/(X$2+1))*(($C70^(X$2+1)-$H70^(X$2+1))/(ε_c1cd^(X$2+1)))</f>
        <v/>
      </c>
      <c r="Y70">
        <f>(INDIRECT("a_"&amp;Y$2)/(Y$2+1))*(($C70^(Y$2+1)-$H70^(Y$2+1))/(ε_c1cd^(Y$2+1)))</f>
        <v/>
      </c>
      <c r="Z70">
        <f>(INDIRECT("a_"&amp;Z$2)/(Z$2+2))*(($C70^(Z$2+2)-$H70^(Z$2+2))/(ε_c1cd^(Z$2+2)))</f>
        <v/>
      </c>
      <c r="AA70">
        <f>(INDIRECT("a_"&amp;AA$2)/(AA$2+2))*(($C70^(AA$2+2)-$H70^(AA$2+2))/(ε_c1cd^(AA$2+2)))</f>
        <v/>
      </c>
      <c r="AB70">
        <f>(INDIRECT("a_"&amp;AB$2)/(AB$2+2))*(($C70^(AB$2+2)-$H70^(AB$2+2))/(ε_c1cd^(AB$2+2)))</f>
        <v/>
      </c>
      <c r="AC70">
        <f>(INDIRECT("a_"&amp;AC$2)/(AC$2+2))*(($C70^(AC$2+2)-$H70^(AC$2+2))/(ε_c1cd^(AC$2+2)))</f>
        <v/>
      </c>
      <c r="AD70">
        <f>(INDIRECT("a_"&amp;AD$2)/(AD$2+2))*(($C70^(AD$2+2)-$H70^(AD$2+2))/(ε_c1cd^(AD$2+2)))</f>
        <v/>
      </c>
      <c r="AE70" s="111">
        <f>(b*f_cd/L70)*SUM(U70:Y70)+SUM(Q70:R70)</f>
        <v/>
      </c>
      <c r="AF70" s="112">
        <f>AE70*(K70-y+e)</f>
        <v/>
      </c>
      <c r="AG70" s="113">
        <f>(b*f_cd/(L70^2))*SUM(Z70:AD70)+SUM(S70:T70)-AF70</f>
        <v/>
      </c>
      <c r="AH70" s="114">
        <f>AG70&lt;0</f>
        <v/>
      </c>
      <c r="AI70" s="115">
        <f>IF(A70=1,FALSE,(AND(AQ70,AH70,NOT(AI69))))</f>
        <v/>
      </c>
      <c r="AJ70" s="116">
        <f>(b*f_cd/L70)*(a_1/2*J70^2+a_2/3*J70^3+a_3/4*J70^4+a_4/5*J70^5+a_5/6*J70^6)+SUM(Q70:R70)</f>
        <v/>
      </c>
      <c r="AK70">
        <f>AJ70*(K70-y+e)</f>
        <v/>
      </c>
      <c r="AL70" s="118">
        <f>(b*f_cd/(L70^2))*(a_1/3*J70^3+a_2/4*J70^4+a_3/5*J70^5+a_4/6*J70^6+a_5/7*J70^7)+SUM(S70:T70)-AK70</f>
        <v/>
      </c>
      <c r="AM70" s="114">
        <f>AL70&gt;0</f>
        <v/>
      </c>
      <c r="AN70" s="115">
        <f>IF(A70=1,FALSE,(AND(AQ70,AM70,NOT(AN69))))</f>
        <v/>
      </c>
      <c r="AO70">
        <f>IF(D70=1,AND(AH70,NOT(AI70)),AND(AM70,NOT(AN70)))</f>
        <v/>
      </c>
      <c r="AP70" s="119">
        <f>IF(D70=1,AI70,AN70)</f>
        <v/>
      </c>
      <c r="AQ70" s="125">
        <f>ABS(E70)&lt;$AQ$2</f>
        <v/>
      </c>
      <c r="AS70">
        <f>IF(AP70,MAX(AS$3:AS68)+1,"")</f>
        <v/>
      </c>
    </row>
    <row r="71" s="117">
      <c r="A71" t="n">
        <v>69</v>
      </c>
      <c r="B71" s="131">
        <f>IF(A71=1,0,IF(AP71,0.1*ε_cu1cd,0))</f>
        <v/>
      </c>
      <c r="C71" s="131">
        <f>IF(A71=1,0.1*ε_cu1cd,C70+B70)</f>
        <v/>
      </c>
      <c r="D71" s="113">
        <f>IF('Нормальний переріз'!$D$68&gt;0,1,2)</f>
        <v/>
      </c>
      <c r="E71" s="144">
        <f>IF(D71=1,F71,G71)</f>
        <v/>
      </c>
      <c r="F71" s="124">
        <f>IF(AI70,0.11*ε_cu1cd,IF(AH70,F70*0.01,F70))</f>
        <v/>
      </c>
      <c r="G71" s="124">
        <f>IF(AP70,-0.1*ε_cu1cd,IF(AM70,G70*0.01,G70))</f>
        <v/>
      </c>
      <c r="H71" s="113">
        <f>IF(A71=1,E71,IF(AO70,H70-E70+E71,IF(AP70,0.8*H70,H70+E71)))</f>
        <v/>
      </c>
      <c r="I71" s="169">
        <f>(C71-H71)/h</f>
        <v/>
      </c>
      <c r="J71">
        <f>C71/(ε_c1cd)</f>
        <v/>
      </c>
      <c r="K71">
        <f>C71/I71</f>
        <v/>
      </c>
      <c r="L71" s="131">
        <f>I71/(ε_c1cd)</f>
        <v/>
      </c>
      <c r="M71">
        <f>I71*(K71-Z_s1)</f>
        <v/>
      </c>
      <c r="N71">
        <f>I71*(K71-Z_s2)</f>
        <v/>
      </c>
      <c r="O71">
        <f>E_s*M71</f>
        <v/>
      </c>
      <c r="P71">
        <f>E_s*N71</f>
        <v/>
      </c>
      <c r="Q71">
        <f>O71*A_s1</f>
        <v/>
      </c>
      <c r="R71">
        <f>P71*A_s2</f>
        <v/>
      </c>
      <c r="S71">
        <f>Q71*($K71-Z_s1)</f>
        <v/>
      </c>
      <c r="T71">
        <f>R71*($K71-Z_s2)</f>
        <v/>
      </c>
      <c r="U71">
        <f>(INDIRECT("a_"&amp;U$2)/(U$2+1))*(($C71^(U$2+1)-$H71^(U$2+1))/(ε_c1cd^(U$2+1)))</f>
        <v/>
      </c>
      <c r="V71">
        <f>(INDIRECT("a_"&amp;V$2)/(V$2+1))*(($C71^(V$2+1)-$H71^(V$2+1))/(ε_c1cd^(V$2+1)))</f>
        <v/>
      </c>
      <c r="W71">
        <f>(INDIRECT("a_"&amp;W$2)/(W$2+1))*(($C71^(W$2+1)-$H71^(W$2+1))/(ε_c1cd^(W$2+1)))</f>
        <v/>
      </c>
      <c r="X71">
        <f>(INDIRECT("a_"&amp;X$2)/(X$2+1))*(($C71^(X$2+1)-$H71^(X$2+1))/(ε_c1cd^(X$2+1)))</f>
        <v/>
      </c>
      <c r="Y71">
        <f>(INDIRECT("a_"&amp;Y$2)/(Y$2+1))*(($C71^(Y$2+1)-$H71^(Y$2+1))/(ε_c1cd^(Y$2+1)))</f>
        <v/>
      </c>
      <c r="Z71">
        <f>(INDIRECT("a_"&amp;Z$2)/(Z$2+2))*(($C71^(Z$2+2)-$H71^(Z$2+2))/(ε_c1cd^(Z$2+2)))</f>
        <v/>
      </c>
      <c r="AA71">
        <f>(INDIRECT("a_"&amp;AA$2)/(AA$2+2))*(($C71^(AA$2+2)-$H71^(AA$2+2))/(ε_c1cd^(AA$2+2)))</f>
        <v/>
      </c>
      <c r="AB71">
        <f>(INDIRECT("a_"&amp;AB$2)/(AB$2+2))*(($C71^(AB$2+2)-$H71^(AB$2+2))/(ε_c1cd^(AB$2+2)))</f>
        <v/>
      </c>
      <c r="AC71">
        <f>(INDIRECT("a_"&amp;AC$2)/(AC$2+2))*(($C71^(AC$2+2)-$H71^(AC$2+2))/(ε_c1cd^(AC$2+2)))</f>
        <v/>
      </c>
      <c r="AD71">
        <f>(INDIRECT("a_"&amp;AD$2)/(AD$2+2))*(($C71^(AD$2+2)-$H71^(AD$2+2))/(ε_c1cd^(AD$2+2)))</f>
        <v/>
      </c>
      <c r="AE71" s="111">
        <f>(b*f_cd/L71)*SUM(U71:Y71)+SUM(Q71:R71)</f>
        <v/>
      </c>
      <c r="AF71" s="112">
        <f>AE71*(K71-y+e)</f>
        <v/>
      </c>
      <c r="AG71" s="113">
        <f>(b*f_cd/(L71^2))*SUM(Z71:AD71)+SUM(S71:T71)-AF71</f>
        <v/>
      </c>
      <c r="AH71" s="114">
        <f>AG71&lt;0</f>
        <v/>
      </c>
      <c r="AI71" s="115">
        <f>IF(A71=1,FALSE,(AND(AQ71,AH71,NOT(AI70))))</f>
        <v/>
      </c>
      <c r="AJ71" s="116">
        <f>(b*f_cd/L71)*(a_1/2*J71^2+a_2/3*J71^3+a_3/4*J71^4+a_4/5*J71^5+a_5/6*J71^6)+SUM(Q71:R71)</f>
        <v/>
      </c>
      <c r="AK71">
        <f>AJ71*(K71-y+e)</f>
        <v/>
      </c>
      <c r="AL71" s="118">
        <f>(b*f_cd/(L71^2))*(a_1/3*J71^3+a_2/4*J71^4+a_3/5*J71^5+a_4/6*J71^6+a_5/7*J71^7)+SUM(S71:T71)-AK71</f>
        <v/>
      </c>
      <c r="AM71" s="114">
        <f>AL71&gt;0</f>
        <v/>
      </c>
      <c r="AN71" s="115">
        <f>IF(A71=1,FALSE,(AND(AQ71,AM71,NOT(AN70))))</f>
        <v/>
      </c>
      <c r="AO71">
        <f>IF(D71=1,AND(AH71,NOT(AI71)),AND(AM71,NOT(AN71)))</f>
        <v/>
      </c>
      <c r="AP71" s="119">
        <f>IF(D71=1,AI71,AN71)</f>
        <v/>
      </c>
      <c r="AQ71" s="125">
        <f>ABS(E71)&lt;$AQ$2</f>
        <v/>
      </c>
      <c r="AS71">
        <f>IF(AP71,MAX(AS$3:AS69)+1,"")</f>
        <v/>
      </c>
    </row>
    <row r="72" s="117">
      <c r="A72" t="n">
        <v>70</v>
      </c>
      <c r="B72" s="131">
        <f>IF(A72=1,0,IF(AP72,0.1*ε_cu1cd,0))</f>
        <v/>
      </c>
      <c r="C72" s="131">
        <f>IF(A72=1,0.1*ε_cu1cd,C71+B71)</f>
        <v/>
      </c>
      <c r="D72" s="113">
        <f>IF('Нормальний переріз'!$D$68&gt;0,1,2)</f>
        <v/>
      </c>
      <c r="E72" s="144">
        <f>IF(D72=1,F72,G72)</f>
        <v/>
      </c>
      <c r="F72" s="124">
        <f>IF(AI71,0.11*ε_cu1cd,IF(AH71,F71*0.01,F71))</f>
        <v/>
      </c>
      <c r="G72" s="124">
        <f>IF(AP71,-0.1*ε_cu1cd,IF(AM71,G71*0.01,G71))</f>
        <v/>
      </c>
      <c r="H72" s="113">
        <f>IF(A72=1,E72,IF(AO71,H71-E71+E72,IF(AP71,0.8*H71,H71+E72)))</f>
        <v/>
      </c>
      <c r="I72" s="169">
        <f>(C72-H72)/h</f>
        <v/>
      </c>
      <c r="J72">
        <f>C72/(ε_c1cd)</f>
        <v/>
      </c>
      <c r="K72">
        <f>C72/I72</f>
        <v/>
      </c>
      <c r="L72" s="131">
        <f>I72/(ε_c1cd)</f>
        <v/>
      </c>
      <c r="M72">
        <f>I72*(K72-Z_s1)</f>
        <v/>
      </c>
      <c r="N72">
        <f>I72*(K72-Z_s2)</f>
        <v/>
      </c>
      <c r="O72">
        <f>E_s*M72</f>
        <v/>
      </c>
      <c r="P72">
        <f>E_s*N72</f>
        <v/>
      </c>
      <c r="Q72">
        <f>O72*A_s1</f>
        <v/>
      </c>
      <c r="R72">
        <f>P72*A_s2</f>
        <v/>
      </c>
      <c r="S72">
        <f>Q72*($K72-Z_s1)</f>
        <v/>
      </c>
      <c r="T72">
        <f>R72*($K72-Z_s2)</f>
        <v/>
      </c>
      <c r="U72">
        <f>(INDIRECT("a_"&amp;U$2)/(U$2+1))*(($C72^(U$2+1)-$H72^(U$2+1))/(ε_c1cd^(U$2+1)))</f>
        <v/>
      </c>
      <c r="V72">
        <f>(INDIRECT("a_"&amp;V$2)/(V$2+1))*(($C72^(V$2+1)-$H72^(V$2+1))/(ε_c1cd^(V$2+1)))</f>
        <v/>
      </c>
      <c r="W72">
        <f>(INDIRECT("a_"&amp;W$2)/(W$2+1))*(($C72^(W$2+1)-$H72^(W$2+1))/(ε_c1cd^(W$2+1)))</f>
        <v/>
      </c>
      <c r="X72">
        <f>(INDIRECT("a_"&amp;X$2)/(X$2+1))*(($C72^(X$2+1)-$H72^(X$2+1))/(ε_c1cd^(X$2+1)))</f>
        <v/>
      </c>
      <c r="Y72">
        <f>(INDIRECT("a_"&amp;Y$2)/(Y$2+1))*(($C72^(Y$2+1)-$H72^(Y$2+1))/(ε_c1cd^(Y$2+1)))</f>
        <v/>
      </c>
      <c r="Z72">
        <f>(INDIRECT("a_"&amp;Z$2)/(Z$2+2))*(($C72^(Z$2+2)-$H72^(Z$2+2))/(ε_c1cd^(Z$2+2)))</f>
        <v/>
      </c>
      <c r="AA72">
        <f>(INDIRECT("a_"&amp;AA$2)/(AA$2+2))*(($C72^(AA$2+2)-$H72^(AA$2+2))/(ε_c1cd^(AA$2+2)))</f>
        <v/>
      </c>
      <c r="AB72">
        <f>(INDIRECT("a_"&amp;AB$2)/(AB$2+2))*(($C72^(AB$2+2)-$H72^(AB$2+2))/(ε_c1cd^(AB$2+2)))</f>
        <v/>
      </c>
      <c r="AC72">
        <f>(INDIRECT("a_"&amp;AC$2)/(AC$2+2))*(($C72^(AC$2+2)-$H72^(AC$2+2))/(ε_c1cd^(AC$2+2)))</f>
        <v/>
      </c>
      <c r="AD72">
        <f>(INDIRECT("a_"&amp;AD$2)/(AD$2+2))*(($C72^(AD$2+2)-$H72^(AD$2+2))/(ε_c1cd^(AD$2+2)))</f>
        <v/>
      </c>
      <c r="AE72" s="111">
        <f>(b*f_cd/L72)*SUM(U72:Y72)+SUM(Q72:R72)</f>
        <v/>
      </c>
      <c r="AF72" s="112">
        <f>AE72*(K72-y+e)</f>
        <v/>
      </c>
      <c r="AG72" s="113">
        <f>(b*f_cd/(L72^2))*SUM(Z72:AD72)+SUM(S72:T72)-AF72</f>
        <v/>
      </c>
      <c r="AH72" s="114">
        <f>AG72&lt;0</f>
        <v/>
      </c>
      <c r="AI72" s="115">
        <f>IF(A72=1,FALSE,(AND(AQ72,AH72,NOT(AI71))))</f>
        <v/>
      </c>
      <c r="AJ72" s="116">
        <f>(b*f_cd/L72)*(a_1/2*J72^2+a_2/3*J72^3+a_3/4*J72^4+a_4/5*J72^5+a_5/6*J72^6)+SUM(Q72:R72)</f>
        <v/>
      </c>
      <c r="AK72">
        <f>AJ72*(K72-y+e)</f>
        <v/>
      </c>
      <c r="AL72" s="118">
        <f>(b*f_cd/(L72^2))*(a_1/3*J72^3+a_2/4*J72^4+a_3/5*J72^5+a_4/6*J72^6+a_5/7*J72^7)+SUM(S72:T72)-AK72</f>
        <v/>
      </c>
      <c r="AM72" s="114">
        <f>AL72&gt;0</f>
        <v/>
      </c>
      <c r="AN72" s="115">
        <f>IF(A72=1,FALSE,(AND(AQ72,AM72,NOT(AN71))))</f>
        <v/>
      </c>
      <c r="AO72">
        <f>IF(D72=1,AND(AH72,NOT(AI72)),AND(AM72,NOT(AN72)))</f>
        <v/>
      </c>
      <c r="AP72" s="119">
        <f>IF(D72=1,AI72,AN72)</f>
        <v/>
      </c>
      <c r="AQ72" s="125">
        <f>ABS(E72)&lt;$AQ$2</f>
        <v/>
      </c>
      <c r="AS72">
        <f>IF(AP72,MAX(AS$3:AS70)+1,"")</f>
        <v/>
      </c>
    </row>
    <row r="73" s="117">
      <c r="A73" t="n">
        <v>71</v>
      </c>
      <c r="B73" s="131">
        <f>IF(A73=1,0,IF(AP73,0.1*ε_cu1cd,0))</f>
        <v/>
      </c>
      <c r="C73" s="131">
        <f>IF(A73=1,0.1*ε_cu1cd,C72+B72)</f>
        <v/>
      </c>
      <c r="D73" s="113">
        <f>IF('Нормальний переріз'!$D$68&gt;0,1,2)</f>
        <v/>
      </c>
      <c r="E73" s="144">
        <f>IF(D73=1,F73,G73)</f>
        <v/>
      </c>
      <c r="F73" s="124">
        <f>IF(AI72,0.11*ε_cu1cd,IF(AH72,F72*0.01,F72))</f>
        <v/>
      </c>
      <c r="G73" s="124">
        <f>IF(AP72,-0.1*ε_cu1cd,IF(AM72,G72*0.01,G72))</f>
        <v/>
      </c>
      <c r="H73" s="113">
        <f>IF(A73=1,E73,IF(AO72,H72-E72+E73,IF(AP72,0.8*H72,H72+E73)))</f>
        <v/>
      </c>
      <c r="I73" s="169">
        <f>(C73-H73)/h</f>
        <v/>
      </c>
      <c r="J73">
        <f>C73/(ε_c1cd)</f>
        <v/>
      </c>
      <c r="K73">
        <f>C73/I73</f>
        <v/>
      </c>
      <c r="L73" s="131">
        <f>I73/(ε_c1cd)</f>
        <v/>
      </c>
      <c r="M73">
        <f>I73*(K73-Z_s1)</f>
        <v/>
      </c>
      <c r="N73">
        <f>I73*(K73-Z_s2)</f>
        <v/>
      </c>
      <c r="O73">
        <f>E_s*M73</f>
        <v/>
      </c>
      <c r="P73">
        <f>E_s*N73</f>
        <v/>
      </c>
      <c r="Q73">
        <f>O73*A_s1</f>
        <v/>
      </c>
      <c r="R73">
        <f>P73*A_s2</f>
        <v/>
      </c>
      <c r="S73">
        <f>Q73*($K73-Z_s1)</f>
        <v/>
      </c>
      <c r="T73">
        <f>R73*($K73-Z_s2)</f>
        <v/>
      </c>
      <c r="U73">
        <f>(INDIRECT("a_"&amp;U$2)/(U$2+1))*(($C73^(U$2+1)-$H73^(U$2+1))/(ε_c1cd^(U$2+1)))</f>
        <v/>
      </c>
      <c r="V73">
        <f>(INDIRECT("a_"&amp;V$2)/(V$2+1))*(($C73^(V$2+1)-$H73^(V$2+1))/(ε_c1cd^(V$2+1)))</f>
        <v/>
      </c>
      <c r="W73">
        <f>(INDIRECT("a_"&amp;W$2)/(W$2+1))*(($C73^(W$2+1)-$H73^(W$2+1))/(ε_c1cd^(W$2+1)))</f>
        <v/>
      </c>
      <c r="X73">
        <f>(INDIRECT("a_"&amp;X$2)/(X$2+1))*(($C73^(X$2+1)-$H73^(X$2+1))/(ε_c1cd^(X$2+1)))</f>
        <v/>
      </c>
      <c r="Y73">
        <f>(INDIRECT("a_"&amp;Y$2)/(Y$2+1))*(($C73^(Y$2+1)-$H73^(Y$2+1))/(ε_c1cd^(Y$2+1)))</f>
        <v/>
      </c>
      <c r="Z73">
        <f>(INDIRECT("a_"&amp;Z$2)/(Z$2+2))*(($C73^(Z$2+2)-$H73^(Z$2+2))/(ε_c1cd^(Z$2+2)))</f>
        <v/>
      </c>
      <c r="AA73">
        <f>(INDIRECT("a_"&amp;AA$2)/(AA$2+2))*(($C73^(AA$2+2)-$H73^(AA$2+2))/(ε_c1cd^(AA$2+2)))</f>
        <v/>
      </c>
      <c r="AB73">
        <f>(INDIRECT("a_"&amp;AB$2)/(AB$2+2))*(($C73^(AB$2+2)-$H73^(AB$2+2))/(ε_c1cd^(AB$2+2)))</f>
        <v/>
      </c>
      <c r="AC73">
        <f>(INDIRECT("a_"&amp;AC$2)/(AC$2+2))*(($C73^(AC$2+2)-$H73^(AC$2+2))/(ε_c1cd^(AC$2+2)))</f>
        <v/>
      </c>
      <c r="AD73">
        <f>(INDIRECT("a_"&amp;AD$2)/(AD$2+2))*(($C73^(AD$2+2)-$H73^(AD$2+2))/(ε_c1cd^(AD$2+2)))</f>
        <v/>
      </c>
      <c r="AE73" s="111">
        <f>(b*f_cd/L73)*SUM(U73:Y73)+SUM(Q73:R73)</f>
        <v/>
      </c>
      <c r="AF73" s="112">
        <f>AE73*(K73-y+e)</f>
        <v/>
      </c>
      <c r="AG73" s="113">
        <f>(b*f_cd/(L73^2))*SUM(Z73:AD73)+SUM(S73:T73)-AF73</f>
        <v/>
      </c>
      <c r="AH73" s="114">
        <f>AG73&lt;0</f>
        <v/>
      </c>
      <c r="AI73" s="115">
        <f>IF(A73=1,FALSE,(AND(AQ73,AH73,NOT(AI72))))</f>
        <v/>
      </c>
      <c r="AJ73" s="116">
        <f>(b*f_cd/L73)*(a_1/2*J73^2+a_2/3*J73^3+a_3/4*J73^4+a_4/5*J73^5+a_5/6*J73^6)+SUM(Q73:R73)</f>
        <v/>
      </c>
      <c r="AK73">
        <f>AJ73*(K73-y+e)</f>
        <v/>
      </c>
      <c r="AL73" s="118">
        <f>(b*f_cd/(L73^2))*(a_1/3*J73^3+a_2/4*J73^4+a_3/5*J73^5+a_4/6*J73^6+a_5/7*J73^7)+SUM(S73:T73)-AK73</f>
        <v/>
      </c>
      <c r="AM73" s="114">
        <f>AL73&gt;0</f>
        <v/>
      </c>
      <c r="AN73" s="115">
        <f>IF(A73=1,FALSE,(AND(AQ73,AM73,NOT(AN72))))</f>
        <v/>
      </c>
      <c r="AO73">
        <f>IF(D73=1,AND(AH73,NOT(AI73)),AND(AM73,NOT(AN73)))</f>
        <v/>
      </c>
      <c r="AP73" s="119">
        <f>IF(D73=1,AI73,AN73)</f>
        <v/>
      </c>
      <c r="AQ73" s="125">
        <f>ABS(E73)&lt;$AQ$2</f>
        <v/>
      </c>
      <c r="AS73">
        <f>IF(AP73,MAX(AS$3:AS71)+1,"")</f>
        <v/>
      </c>
    </row>
    <row r="74" s="117">
      <c r="A74" t="n">
        <v>72</v>
      </c>
      <c r="B74" s="131">
        <f>IF(A74=1,0,IF(AP74,0.1*ε_cu1cd,0))</f>
        <v/>
      </c>
      <c r="C74" s="131">
        <f>IF(A74=1,0.1*ε_cu1cd,C73+B73)</f>
        <v/>
      </c>
      <c r="D74" s="113">
        <f>IF('Нормальний переріз'!$D$68&gt;0,1,2)</f>
        <v/>
      </c>
      <c r="E74" s="144">
        <f>IF(D74=1,F74,G74)</f>
        <v/>
      </c>
      <c r="F74" s="124">
        <f>IF(AI73,0.11*ε_cu1cd,IF(AH73,F73*0.01,F73))</f>
        <v/>
      </c>
      <c r="G74" s="124">
        <f>IF(AP73,-0.1*ε_cu1cd,IF(AM73,G73*0.01,G73))</f>
        <v/>
      </c>
      <c r="H74" s="113">
        <f>IF(A74=1,E74,IF(AO73,H73-E73+E74,IF(AP73,0.8*H73,H73+E74)))</f>
        <v/>
      </c>
      <c r="I74" s="169">
        <f>(C74-H74)/h</f>
        <v/>
      </c>
      <c r="J74">
        <f>C74/(ε_c1cd)</f>
        <v/>
      </c>
      <c r="K74">
        <f>C74/I74</f>
        <v/>
      </c>
      <c r="L74" s="131">
        <f>I74/(ε_c1cd)</f>
        <v/>
      </c>
      <c r="M74">
        <f>I74*(K74-Z_s1)</f>
        <v/>
      </c>
      <c r="N74">
        <f>I74*(K74-Z_s2)</f>
        <v/>
      </c>
      <c r="O74">
        <f>E_s*M74</f>
        <v/>
      </c>
      <c r="P74">
        <f>E_s*N74</f>
        <v/>
      </c>
      <c r="Q74">
        <f>O74*A_s1</f>
        <v/>
      </c>
      <c r="R74">
        <f>P74*A_s2</f>
        <v/>
      </c>
      <c r="S74">
        <f>Q74*($K74-Z_s1)</f>
        <v/>
      </c>
      <c r="T74">
        <f>R74*($K74-Z_s2)</f>
        <v/>
      </c>
      <c r="U74">
        <f>(INDIRECT("a_"&amp;U$2)/(U$2+1))*(($C74^(U$2+1)-$H74^(U$2+1))/(ε_c1cd^(U$2+1)))</f>
        <v/>
      </c>
      <c r="V74">
        <f>(INDIRECT("a_"&amp;V$2)/(V$2+1))*(($C74^(V$2+1)-$H74^(V$2+1))/(ε_c1cd^(V$2+1)))</f>
        <v/>
      </c>
      <c r="W74">
        <f>(INDIRECT("a_"&amp;W$2)/(W$2+1))*(($C74^(W$2+1)-$H74^(W$2+1))/(ε_c1cd^(W$2+1)))</f>
        <v/>
      </c>
      <c r="X74">
        <f>(INDIRECT("a_"&amp;X$2)/(X$2+1))*(($C74^(X$2+1)-$H74^(X$2+1))/(ε_c1cd^(X$2+1)))</f>
        <v/>
      </c>
      <c r="Y74">
        <f>(INDIRECT("a_"&amp;Y$2)/(Y$2+1))*(($C74^(Y$2+1)-$H74^(Y$2+1))/(ε_c1cd^(Y$2+1)))</f>
        <v/>
      </c>
      <c r="Z74">
        <f>(INDIRECT("a_"&amp;Z$2)/(Z$2+2))*(($C74^(Z$2+2)-$H74^(Z$2+2))/(ε_c1cd^(Z$2+2)))</f>
        <v/>
      </c>
      <c r="AA74">
        <f>(INDIRECT("a_"&amp;AA$2)/(AA$2+2))*(($C74^(AA$2+2)-$H74^(AA$2+2))/(ε_c1cd^(AA$2+2)))</f>
        <v/>
      </c>
      <c r="AB74">
        <f>(INDIRECT("a_"&amp;AB$2)/(AB$2+2))*(($C74^(AB$2+2)-$H74^(AB$2+2))/(ε_c1cd^(AB$2+2)))</f>
        <v/>
      </c>
      <c r="AC74">
        <f>(INDIRECT("a_"&amp;AC$2)/(AC$2+2))*(($C74^(AC$2+2)-$H74^(AC$2+2))/(ε_c1cd^(AC$2+2)))</f>
        <v/>
      </c>
      <c r="AD74">
        <f>(INDIRECT("a_"&amp;AD$2)/(AD$2+2))*(($C74^(AD$2+2)-$H74^(AD$2+2))/(ε_c1cd^(AD$2+2)))</f>
        <v/>
      </c>
      <c r="AE74" s="111">
        <f>(b*f_cd/L74)*SUM(U74:Y74)+SUM(Q74:R74)</f>
        <v/>
      </c>
      <c r="AF74" s="112">
        <f>AE74*(K74-y+e)</f>
        <v/>
      </c>
      <c r="AG74" s="113">
        <f>(b*f_cd/(L74^2))*SUM(Z74:AD74)+SUM(S74:T74)-AF74</f>
        <v/>
      </c>
      <c r="AH74" s="114">
        <f>AG74&lt;0</f>
        <v/>
      </c>
      <c r="AI74" s="115">
        <f>IF(A74=1,FALSE,(AND(AQ74,AH74,NOT(AI73))))</f>
        <v/>
      </c>
      <c r="AJ74" s="116">
        <f>(b*f_cd/L74)*(a_1/2*J74^2+a_2/3*J74^3+a_3/4*J74^4+a_4/5*J74^5+a_5/6*J74^6)+SUM(Q74:R74)</f>
        <v/>
      </c>
      <c r="AK74">
        <f>AJ74*(K74-y+e)</f>
        <v/>
      </c>
      <c r="AL74" s="118">
        <f>(b*f_cd/(L74^2))*(a_1/3*J74^3+a_2/4*J74^4+a_3/5*J74^5+a_4/6*J74^6+a_5/7*J74^7)+SUM(S74:T74)-AK74</f>
        <v/>
      </c>
      <c r="AM74" s="114">
        <f>AL74&gt;0</f>
        <v/>
      </c>
      <c r="AN74" s="115">
        <f>IF(A74=1,FALSE,(AND(AQ74,AM74,NOT(AN73))))</f>
        <v/>
      </c>
      <c r="AO74">
        <f>IF(D74=1,AND(AH74,NOT(AI74)),AND(AM74,NOT(AN74)))</f>
        <v/>
      </c>
      <c r="AP74" s="119">
        <f>IF(D74=1,AI74,AN74)</f>
        <v/>
      </c>
      <c r="AQ74" s="125">
        <f>ABS(E74)&lt;$AQ$2</f>
        <v/>
      </c>
      <c r="AS74">
        <f>IF(AP74,MAX(AS$3:AS72)+1,"")</f>
        <v/>
      </c>
    </row>
    <row r="75" s="117">
      <c r="A75" t="n">
        <v>73</v>
      </c>
      <c r="B75" s="131">
        <f>IF(A75=1,0,IF(AP75,0.1*ε_cu1cd,0))</f>
        <v/>
      </c>
      <c r="C75" s="131">
        <f>IF(A75=1,0.1*ε_cu1cd,C74+B74)</f>
        <v/>
      </c>
      <c r="D75" s="113">
        <f>IF('Нормальний переріз'!$D$68&gt;0,1,2)</f>
        <v/>
      </c>
      <c r="E75" s="144">
        <f>IF(D75=1,F75,G75)</f>
        <v/>
      </c>
      <c r="F75" s="124">
        <f>IF(AI74,0.11*ε_cu1cd,IF(AH74,F74*0.01,F74))</f>
        <v/>
      </c>
      <c r="G75" s="124">
        <f>IF(AP74,-0.1*ε_cu1cd,IF(AM74,G74*0.01,G74))</f>
        <v/>
      </c>
      <c r="H75" s="113">
        <f>IF(A75=1,E75,IF(AO74,H74-E74+E75,IF(AP74,0.8*H74,H74+E75)))</f>
        <v/>
      </c>
      <c r="I75" s="169">
        <f>(C75-H75)/h</f>
        <v/>
      </c>
      <c r="J75">
        <f>C75/(ε_c1cd)</f>
        <v/>
      </c>
      <c r="K75">
        <f>C75/I75</f>
        <v/>
      </c>
      <c r="L75" s="131">
        <f>I75/(ε_c1cd)</f>
        <v/>
      </c>
      <c r="M75">
        <f>I75*(K75-Z_s1)</f>
        <v/>
      </c>
      <c r="N75">
        <f>I75*(K75-Z_s2)</f>
        <v/>
      </c>
      <c r="O75">
        <f>E_s*M75</f>
        <v/>
      </c>
      <c r="P75">
        <f>E_s*N75</f>
        <v/>
      </c>
      <c r="Q75">
        <f>O75*A_s1</f>
        <v/>
      </c>
      <c r="R75">
        <f>P75*A_s2</f>
        <v/>
      </c>
      <c r="S75">
        <f>Q75*($K75-Z_s1)</f>
        <v/>
      </c>
      <c r="T75">
        <f>R75*($K75-Z_s2)</f>
        <v/>
      </c>
      <c r="U75">
        <f>(INDIRECT("a_"&amp;U$2)/(U$2+1))*(($C75^(U$2+1)-$H75^(U$2+1))/(ε_c1cd^(U$2+1)))</f>
        <v/>
      </c>
      <c r="V75">
        <f>(INDIRECT("a_"&amp;V$2)/(V$2+1))*(($C75^(V$2+1)-$H75^(V$2+1))/(ε_c1cd^(V$2+1)))</f>
        <v/>
      </c>
      <c r="W75">
        <f>(INDIRECT("a_"&amp;W$2)/(W$2+1))*(($C75^(W$2+1)-$H75^(W$2+1))/(ε_c1cd^(W$2+1)))</f>
        <v/>
      </c>
      <c r="X75">
        <f>(INDIRECT("a_"&amp;X$2)/(X$2+1))*(($C75^(X$2+1)-$H75^(X$2+1))/(ε_c1cd^(X$2+1)))</f>
        <v/>
      </c>
      <c r="Y75">
        <f>(INDIRECT("a_"&amp;Y$2)/(Y$2+1))*(($C75^(Y$2+1)-$H75^(Y$2+1))/(ε_c1cd^(Y$2+1)))</f>
        <v/>
      </c>
      <c r="Z75">
        <f>(INDIRECT("a_"&amp;Z$2)/(Z$2+2))*(($C75^(Z$2+2)-$H75^(Z$2+2))/(ε_c1cd^(Z$2+2)))</f>
        <v/>
      </c>
      <c r="AA75">
        <f>(INDIRECT("a_"&amp;AA$2)/(AA$2+2))*(($C75^(AA$2+2)-$H75^(AA$2+2))/(ε_c1cd^(AA$2+2)))</f>
        <v/>
      </c>
      <c r="AB75">
        <f>(INDIRECT("a_"&amp;AB$2)/(AB$2+2))*(($C75^(AB$2+2)-$H75^(AB$2+2))/(ε_c1cd^(AB$2+2)))</f>
        <v/>
      </c>
      <c r="AC75">
        <f>(INDIRECT("a_"&amp;AC$2)/(AC$2+2))*(($C75^(AC$2+2)-$H75^(AC$2+2))/(ε_c1cd^(AC$2+2)))</f>
        <v/>
      </c>
      <c r="AD75">
        <f>(INDIRECT("a_"&amp;AD$2)/(AD$2+2))*(($C75^(AD$2+2)-$H75^(AD$2+2))/(ε_c1cd^(AD$2+2)))</f>
        <v/>
      </c>
      <c r="AE75" s="111">
        <f>(b*f_cd/L75)*SUM(U75:Y75)+SUM(Q75:R75)</f>
        <v/>
      </c>
      <c r="AF75" s="112">
        <f>AE75*(K75-y+e)</f>
        <v/>
      </c>
      <c r="AG75" s="113">
        <f>(b*f_cd/(L75^2))*SUM(Z75:AD75)+SUM(S75:T75)-AF75</f>
        <v/>
      </c>
      <c r="AH75" s="114">
        <f>AG75&lt;0</f>
        <v/>
      </c>
      <c r="AI75" s="115">
        <f>IF(A75=1,FALSE,(AND(AQ75,AH75,NOT(AI74))))</f>
        <v/>
      </c>
      <c r="AJ75" s="116">
        <f>(b*f_cd/L75)*(a_1/2*J75^2+a_2/3*J75^3+a_3/4*J75^4+a_4/5*J75^5+a_5/6*J75^6)+SUM(Q75:R75)</f>
        <v/>
      </c>
      <c r="AK75">
        <f>AJ75*(K75-y+e)</f>
        <v/>
      </c>
      <c r="AL75" s="118">
        <f>(b*f_cd/(L75^2))*(a_1/3*J75^3+a_2/4*J75^4+a_3/5*J75^5+a_4/6*J75^6+a_5/7*J75^7)+SUM(S75:T75)-AK75</f>
        <v/>
      </c>
      <c r="AM75" s="114">
        <f>AL75&gt;0</f>
        <v/>
      </c>
      <c r="AN75" s="115">
        <f>IF(A75=1,FALSE,(AND(AQ75,AM75,NOT(AN74))))</f>
        <v/>
      </c>
      <c r="AO75">
        <f>IF(D75=1,AND(AH75,NOT(AI75)),AND(AM75,NOT(AN75)))</f>
        <v/>
      </c>
      <c r="AP75" s="119">
        <f>IF(D75=1,AI75,AN75)</f>
        <v/>
      </c>
      <c r="AQ75" s="125">
        <f>ABS(E75)&lt;$AQ$2</f>
        <v/>
      </c>
      <c r="AS75">
        <f>IF(AP75,MAX(AS$3:AS73)+1,"")</f>
        <v/>
      </c>
    </row>
    <row r="76" s="117">
      <c r="A76" t="n">
        <v>74</v>
      </c>
      <c r="B76" s="131">
        <f>IF(A76=1,0,IF(AP76,0.1*ε_cu1cd,0))</f>
        <v/>
      </c>
      <c r="C76" s="131">
        <f>IF(A76=1,0.1*ε_cu1cd,C75+B75)</f>
        <v/>
      </c>
      <c r="D76" s="113">
        <f>IF('Нормальний переріз'!$D$68&gt;0,1,2)</f>
        <v/>
      </c>
      <c r="E76" s="144">
        <f>IF(D76=1,F76,G76)</f>
        <v/>
      </c>
      <c r="F76" s="124">
        <f>IF(AI75,0.11*ε_cu1cd,IF(AH75,F75*0.01,F75))</f>
        <v/>
      </c>
      <c r="G76" s="124">
        <f>IF(AP75,-0.1*ε_cu1cd,IF(AM75,G75*0.01,G75))</f>
        <v/>
      </c>
      <c r="H76" s="113">
        <f>IF(A76=1,E76,IF(AO75,H75-E75+E76,IF(AP75,0.8*H75,H75+E76)))</f>
        <v/>
      </c>
      <c r="I76" s="169">
        <f>(C76-H76)/h</f>
        <v/>
      </c>
      <c r="J76">
        <f>C76/(ε_c1cd)</f>
        <v/>
      </c>
      <c r="K76">
        <f>C76/I76</f>
        <v/>
      </c>
      <c r="L76" s="131">
        <f>I76/(ε_c1cd)</f>
        <v/>
      </c>
      <c r="M76">
        <f>I76*(K76-Z_s1)</f>
        <v/>
      </c>
      <c r="N76">
        <f>I76*(K76-Z_s2)</f>
        <v/>
      </c>
      <c r="O76">
        <f>E_s*M76</f>
        <v/>
      </c>
      <c r="P76">
        <f>E_s*N76</f>
        <v/>
      </c>
      <c r="Q76">
        <f>O76*A_s1</f>
        <v/>
      </c>
      <c r="R76">
        <f>P76*A_s2</f>
        <v/>
      </c>
      <c r="S76">
        <f>Q76*($K76-Z_s1)</f>
        <v/>
      </c>
      <c r="T76">
        <f>R76*($K76-Z_s2)</f>
        <v/>
      </c>
      <c r="U76">
        <f>(INDIRECT("a_"&amp;U$2)/(U$2+1))*(($C76^(U$2+1)-$H76^(U$2+1))/(ε_c1cd^(U$2+1)))</f>
        <v/>
      </c>
      <c r="V76">
        <f>(INDIRECT("a_"&amp;V$2)/(V$2+1))*(($C76^(V$2+1)-$H76^(V$2+1))/(ε_c1cd^(V$2+1)))</f>
        <v/>
      </c>
      <c r="W76">
        <f>(INDIRECT("a_"&amp;W$2)/(W$2+1))*(($C76^(W$2+1)-$H76^(W$2+1))/(ε_c1cd^(W$2+1)))</f>
        <v/>
      </c>
      <c r="X76">
        <f>(INDIRECT("a_"&amp;X$2)/(X$2+1))*(($C76^(X$2+1)-$H76^(X$2+1))/(ε_c1cd^(X$2+1)))</f>
        <v/>
      </c>
      <c r="Y76">
        <f>(INDIRECT("a_"&amp;Y$2)/(Y$2+1))*(($C76^(Y$2+1)-$H76^(Y$2+1))/(ε_c1cd^(Y$2+1)))</f>
        <v/>
      </c>
      <c r="Z76">
        <f>(INDIRECT("a_"&amp;Z$2)/(Z$2+2))*(($C76^(Z$2+2)-$H76^(Z$2+2))/(ε_c1cd^(Z$2+2)))</f>
        <v/>
      </c>
      <c r="AA76">
        <f>(INDIRECT("a_"&amp;AA$2)/(AA$2+2))*(($C76^(AA$2+2)-$H76^(AA$2+2))/(ε_c1cd^(AA$2+2)))</f>
        <v/>
      </c>
      <c r="AB76">
        <f>(INDIRECT("a_"&amp;AB$2)/(AB$2+2))*(($C76^(AB$2+2)-$H76^(AB$2+2))/(ε_c1cd^(AB$2+2)))</f>
        <v/>
      </c>
      <c r="AC76">
        <f>(INDIRECT("a_"&amp;AC$2)/(AC$2+2))*(($C76^(AC$2+2)-$H76^(AC$2+2))/(ε_c1cd^(AC$2+2)))</f>
        <v/>
      </c>
      <c r="AD76">
        <f>(INDIRECT("a_"&amp;AD$2)/(AD$2+2))*(($C76^(AD$2+2)-$H76^(AD$2+2))/(ε_c1cd^(AD$2+2)))</f>
        <v/>
      </c>
      <c r="AE76" s="111">
        <f>(b*f_cd/L76)*SUM(U76:Y76)+SUM(Q76:R76)</f>
        <v/>
      </c>
      <c r="AF76" s="112">
        <f>AE76*(K76-y+e)</f>
        <v/>
      </c>
      <c r="AG76" s="113">
        <f>(b*f_cd/(L76^2))*SUM(Z76:AD76)+SUM(S76:T76)-AF76</f>
        <v/>
      </c>
      <c r="AH76" s="114">
        <f>AG76&lt;0</f>
        <v/>
      </c>
      <c r="AI76" s="115">
        <f>IF(A76=1,FALSE,(AND(AQ76,AH76,NOT(AI75))))</f>
        <v/>
      </c>
      <c r="AJ76" s="116">
        <f>(b*f_cd/L76)*(a_1/2*J76^2+a_2/3*J76^3+a_3/4*J76^4+a_4/5*J76^5+a_5/6*J76^6)+SUM(Q76:R76)</f>
        <v/>
      </c>
      <c r="AK76">
        <f>AJ76*(K76-y+e)</f>
        <v/>
      </c>
      <c r="AL76" s="118">
        <f>(b*f_cd/(L76^2))*(a_1/3*J76^3+a_2/4*J76^4+a_3/5*J76^5+a_4/6*J76^6+a_5/7*J76^7)+SUM(S76:T76)-AK76</f>
        <v/>
      </c>
      <c r="AM76" s="114">
        <f>AL76&gt;0</f>
        <v/>
      </c>
      <c r="AN76" s="115">
        <f>IF(A76=1,FALSE,(AND(AQ76,AM76,NOT(AN75))))</f>
        <v/>
      </c>
      <c r="AO76">
        <f>IF(D76=1,AND(AH76,NOT(AI76)),AND(AM76,NOT(AN76)))</f>
        <v/>
      </c>
      <c r="AP76" s="119">
        <f>IF(D76=1,AI76,AN76)</f>
        <v/>
      </c>
      <c r="AQ76" s="125">
        <f>ABS(E76)&lt;$AQ$2</f>
        <v/>
      </c>
      <c r="AS76">
        <f>IF(AP76,MAX(AS$3:AS74)+1,"")</f>
        <v/>
      </c>
    </row>
    <row r="77" s="117">
      <c r="A77" t="n">
        <v>75</v>
      </c>
      <c r="B77" s="131">
        <f>IF(A77=1,0,IF(AP77,0.1*ε_cu1cd,0))</f>
        <v/>
      </c>
      <c r="C77" s="131">
        <f>IF(A77=1,0.1*ε_cu1cd,C76+B76)</f>
        <v/>
      </c>
      <c r="D77" s="113">
        <f>IF('Нормальний переріз'!$D$68&gt;0,1,2)</f>
        <v/>
      </c>
      <c r="E77" s="144">
        <f>IF(D77=1,F77,G77)</f>
        <v/>
      </c>
      <c r="F77" s="124">
        <f>IF(AI76,0.11*ε_cu1cd,IF(AH76,F76*0.01,F76))</f>
        <v/>
      </c>
      <c r="G77" s="124">
        <f>IF(AP76,-0.1*ε_cu1cd,IF(AM76,G76*0.01,G76))</f>
        <v/>
      </c>
      <c r="H77" s="113">
        <f>IF(A77=1,E77,IF(AO76,H76-E76+E77,IF(AP76,0.8*H76,H76+E77)))</f>
        <v/>
      </c>
      <c r="I77" s="169">
        <f>(C77-H77)/h</f>
        <v/>
      </c>
      <c r="J77">
        <f>C77/(ε_c1cd)</f>
        <v/>
      </c>
      <c r="K77">
        <f>C77/I77</f>
        <v/>
      </c>
      <c r="L77" s="131">
        <f>I77/(ε_c1cd)</f>
        <v/>
      </c>
      <c r="M77">
        <f>I77*(K77-Z_s1)</f>
        <v/>
      </c>
      <c r="N77">
        <f>I77*(K77-Z_s2)</f>
        <v/>
      </c>
      <c r="O77">
        <f>E_s*M77</f>
        <v/>
      </c>
      <c r="P77">
        <f>E_s*N77</f>
        <v/>
      </c>
      <c r="Q77">
        <f>O77*A_s1</f>
        <v/>
      </c>
      <c r="R77">
        <f>P77*A_s2</f>
        <v/>
      </c>
      <c r="S77">
        <f>Q77*($K77-Z_s1)</f>
        <v/>
      </c>
      <c r="T77">
        <f>R77*($K77-Z_s2)</f>
        <v/>
      </c>
      <c r="U77">
        <f>(INDIRECT("a_"&amp;U$2)/(U$2+1))*(($C77^(U$2+1)-$H77^(U$2+1))/(ε_c1cd^(U$2+1)))</f>
        <v/>
      </c>
      <c r="V77">
        <f>(INDIRECT("a_"&amp;V$2)/(V$2+1))*(($C77^(V$2+1)-$H77^(V$2+1))/(ε_c1cd^(V$2+1)))</f>
        <v/>
      </c>
      <c r="W77">
        <f>(INDIRECT("a_"&amp;W$2)/(W$2+1))*(($C77^(W$2+1)-$H77^(W$2+1))/(ε_c1cd^(W$2+1)))</f>
        <v/>
      </c>
      <c r="X77">
        <f>(INDIRECT("a_"&amp;X$2)/(X$2+1))*(($C77^(X$2+1)-$H77^(X$2+1))/(ε_c1cd^(X$2+1)))</f>
        <v/>
      </c>
      <c r="Y77">
        <f>(INDIRECT("a_"&amp;Y$2)/(Y$2+1))*(($C77^(Y$2+1)-$H77^(Y$2+1))/(ε_c1cd^(Y$2+1)))</f>
        <v/>
      </c>
      <c r="Z77">
        <f>(INDIRECT("a_"&amp;Z$2)/(Z$2+2))*(($C77^(Z$2+2)-$H77^(Z$2+2))/(ε_c1cd^(Z$2+2)))</f>
        <v/>
      </c>
      <c r="AA77">
        <f>(INDIRECT("a_"&amp;AA$2)/(AA$2+2))*(($C77^(AA$2+2)-$H77^(AA$2+2))/(ε_c1cd^(AA$2+2)))</f>
        <v/>
      </c>
      <c r="AB77">
        <f>(INDIRECT("a_"&amp;AB$2)/(AB$2+2))*(($C77^(AB$2+2)-$H77^(AB$2+2))/(ε_c1cd^(AB$2+2)))</f>
        <v/>
      </c>
      <c r="AC77">
        <f>(INDIRECT("a_"&amp;AC$2)/(AC$2+2))*(($C77^(AC$2+2)-$H77^(AC$2+2))/(ε_c1cd^(AC$2+2)))</f>
        <v/>
      </c>
      <c r="AD77">
        <f>(INDIRECT("a_"&amp;AD$2)/(AD$2+2))*(($C77^(AD$2+2)-$H77^(AD$2+2))/(ε_c1cd^(AD$2+2)))</f>
        <v/>
      </c>
      <c r="AE77" s="111">
        <f>(b*f_cd/L77)*SUM(U77:Y77)+SUM(Q77:R77)</f>
        <v/>
      </c>
      <c r="AF77" s="112">
        <f>AE77*(K77-y+e)</f>
        <v/>
      </c>
      <c r="AG77" s="113">
        <f>(b*f_cd/(L77^2))*SUM(Z77:AD77)+SUM(S77:T77)-AF77</f>
        <v/>
      </c>
      <c r="AH77" s="114">
        <f>AG77&lt;0</f>
        <v/>
      </c>
      <c r="AI77" s="115">
        <f>IF(A77=1,FALSE,(AND(AQ77,AH77,NOT(AI76))))</f>
        <v/>
      </c>
      <c r="AJ77" s="116">
        <f>(b*f_cd/L77)*(a_1/2*J77^2+a_2/3*J77^3+a_3/4*J77^4+a_4/5*J77^5+a_5/6*J77^6)+SUM(Q77:R77)</f>
        <v/>
      </c>
      <c r="AK77">
        <f>AJ77*(K77-y+e)</f>
        <v/>
      </c>
      <c r="AL77" s="118">
        <f>(b*f_cd/(L77^2))*(a_1/3*J77^3+a_2/4*J77^4+a_3/5*J77^5+a_4/6*J77^6+a_5/7*J77^7)+SUM(S77:T77)-AK77</f>
        <v/>
      </c>
      <c r="AM77" s="114">
        <f>AL77&gt;0</f>
        <v/>
      </c>
      <c r="AN77" s="115">
        <f>IF(A77=1,FALSE,(AND(AQ77,AM77,NOT(AN76))))</f>
        <v/>
      </c>
      <c r="AO77">
        <f>IF(D77=1,AND(AH77,NOT(AI77)),AND(AM77,NOT(AN77)))</f>
        <v/>
      </c>
      <c r="AP77" s="119">
        <f>IF(D77=1,AI77,AN77)</f>
        <v/>
      </c>
      <c r="AQ77" s="125">
        <f>ABS(E77)&lt;$AQ$2</f>
        <v/>
      </c>
      <c r="AS77">
        <f>IF(AP77,MAX(AS$3:AS75)+1,"")</f>
        <v/>
      </c>
    </row>
    <row r="78" s="117">
      <c r="A78" t="n">
        <v>76</v>
      </c>
      <c r="B78" s="131">
        <f>IF(A78=1,0,IF(AP78,0.1*ε_cu1cd,0))</f>
        <v/>
      </c>
      <c r="C78" s="131">
        <f>IF(A78=1,0.1*ε_cu1cd,C77+B77)</f>
        <v/>
      </c>
      <c r="D78" s="113">
        <f>IF('Нормальний переріз'!$D$68&gt;0,1,2)</f>
        <v/>
      </c>
      <c r="E78" s="144">
        <f>IF(D78=1,F78,G78)</f>
        <v/>
      </c>
      <c r="F78" s="124">
        <f>IF(AI77,0.11*ε_cu1cd,IF(AH77,F77*0.01,F77))</f>
        <v/>
      </c>
      <c r="G78" s="124">
        <f>IF(AP77,-0.1*ε_cu1cd,IF(AM77,G77*0.01,G77))</f>
        <v/>
      </c>
      <c r="H78" s="113">
        <f>IF(A78=1,E78,IF(AO77,H77-E77+E78,IF(AP77,0.8*H77,H77+E78)))</f>
        <v/>
      </c>
      <c r="I78" s="169">
        <f>(C78-H78)/h</f>
        <v/>
      </c>
      <c r="J78">
        <f>C78/(ε_c1cd)</f>
        <v/>
      </c>
      <c r="K78">
        <f>C78/I78</f>
        <v/>
      </c>
      <c r="L78" s="131">
        <f>I78/(ε_c1cd)</f>
        <v/>
      </c>
      <c r="M78">
        <f>I78*(K78-Z_s1)</f>
        <v/>
      </c>
      <c r="N78">
        <f>I78*(K78-Z_s2)</f>
        <v/>
      </c>
      <c r="O78">
        <f>E_s*M78</f>
        <v/>
      </c>
      <c r="P78">
        <f>E_s*N78</f>
        <v/>
      </c>
      <c r="Q78">
        <f>O78*A_s1</f>
        <v/>
      </c>
      <c r="R78">
        <f>P78*A_s2</f>
        <v/>
      </c>
      <c r="S78">
        <f>Q78*($K78-Z_s1)</f>
        <v/>
      </c>
      <c r="T78">
        <f>R78*($K78-Z_s2)</f>
        <v/>
      </c>
      <c r="U78">
        <f>(INDIRECT("a_"&amp;U$2)/(U$2+1))*(($C78^(U$2+1)-$H78^(U$2+1))/(ε_c1cd^(U$2+1)))</f>
        <v/>
      </c>
      <c r="V78">
        <f>(INDIRECT("a_"&amp;V$2)/(V$2+1))*(($C78^(V$2+1)-$H78^(V$2+1))/(ε_c1cd^(V$2+1)))</f>
        <v/>
      </c>
      <c r="W78">
        <f>(INDIRECT("a_"&amp;W$2)/(W$2+1))*(($C78^(W$2+1)-$H78^(W$2+1))/(ε_c1cd^(W$2+1)))</f>
        <v/>
      </c>
      <c r="X78">
        <f>(INDIRECT("a_"&amp;X$2)/(X$2+1))*(($C78^(X$2+1)-$H78^(X$2+1))/(ε_c1cd^(X$2+1)))</f>
        <v/>
      </c>
      <c r="Y78">
        <f>(INDIRECT("a_"&amp;Y$2)/(Y$2+1))*(($C78^(Y$2+1)-$H78^(Y$2+1))/(ε_c1cd^(Y$2+1)))</f>
        <v/>
      </c>
      <c r="Z78">
        <f>(INDIRECT("a_"&amp;Z$2)/(Z$2+2))*(($C78^(Z$2+2)-$H78^(Z$2+2))/(ε_c1cd^(Z$2+2)))</f>
        <v/>
      </c>
      <c r="AA78">
        <f>(INDIRECT("a_"&amp;AA$2)/(AA$2+2))*(($C78^(AA$2+2)-$H78^(AA$2+2))/(ε_c1cd^(AA$2+2)))</f>
        <v/>
      </c>
      <c r="AB78">
        <f>(INDIRECT("a_"&amp;AB$2)/(AB$2+2))*(($C78^(AB$2+2)-$H78^(AB$2+2))/(ε_c1cd^(AB$2+2)))</f>
        <v/>
      </c>
      <c r="AC78">
        <f>(INDIRECT("a_"&amp;AC$2)/(AC$2+2))*(($C78^(AC$2+2)-$H78^(AC$2+2))/(ε_c1cd^(AC$2+2)))</f>
        <v/>
      </c>
      <c r="AD78">
        <f>(INDIRECT("a_"&amp;AD$2)/(AD$2+2))*(($C78^(AD$2+2)-$H78^(AD$2+2))/(ε_c1cd^(AD$2+2)))</f>
        <v/>
      </c>
      <c r="AE78" s="111">
        <f>(b*f_cd/L78)*SUM(U78:Y78)+SUM(Q78:R78)</f>
        <v/>
      </c>
      <c r="AF78" s="112">
        <f>AE78*(K78-y+e)</f>
        <v/>
      </c>
      <c r="AG78" s="113">
        <f>(b*f_cd/(L78^2))*SUM(Z78:AD78)+SUM(S78:T78)-AF78</f>
        <v/>
      </c>
      <c r="AH78" s="114">
        <f>AG78&lt;0</f>
        <v/>
      </c>
      <c r="AI78" s="115">
        <f>IF(A78=1,FALSE,(AND(AQ78,AH78,NOT(AI77))))</f>
        <v/>
      </c>
      <c r="AJ78" s="116">
        <f>(b*f_cd/L78)*(a_1/2*J78^2+a_2/3*J78^3+a_3/4*J78^4+a_4/5*J78^5+a_5/6*J78^6)+SUM(Q78:R78)</f>
        <v/>
      </c>
      <c r="AK78">
        <f>AJ78*(K78-y+e)</f>
        <v/>
      </c>
      <c r="AL78" s="118">
        <f>(b*f_cd/(L78^2))*(a_1/3*J78^3+a_2/4*J78^4+a_3/5*J78^5+a_4/6*J78^6+a_5/7*J78^7)+SUM(S78:T78)-AK78</f>
        <v/>
      </c>
      <c r="AM78" s="114">
        <f>AL78&gt;0</f>
        <v/>
      </c>
      <c r="AN78" s="115">
        <f>IF(A78=1,FALSE,(AND(AQ78,AM78,NOT(AN77))))</f>
        <v/>
      </c>
      <c r="AO78">
        <f>IF(D78=1,AND(AH78,NOT(AI78)),AND(AM78,NOT(AN78)))</f>
        <v/>
      </c>
      <c r="AP78" s="119">
        <f>IF(D78=1,AI78,AN78)</f>
        <v/>
      </c>
      <c r="AQ78" s="125">
        <f>ABS(E78)&lt;$AQ$2</f>
        <v/>
      </c>
      <c r="AS78">
        <f>IF(AP78,MAX(AS$3:AS76)+1,"")</f>
        <v/>
      </c>
    </row>
    <row r="79" s="117">
      <c r="A79" t="n">
        <v>77</v>
      </c>
      <c r="B79" s="131">
        <f>IF(A79=1,0,IF(AP79,0.1*ε_cu1cd,0))</f>
        <v/>
      </c>
      <c r="C79" s="131">
        <f>IF(A79=1,0.1*ε_cu1cd,C78+B78)</f>
        <v/>
      </c>
      <c r="D79" s="113">
        <f>IF('Нормальний переріз'!$D$68&gt;0,1,2)</f>
        <v/>
      </c>
      <c r="E79" s="144">
        <f>IF(D79=1,F79,G79)</f>
        <v/>
      </c>
      <c r="F79" s="124">
        <f>IF(AI78,0.11*ε_cu1cd,IF(AH78,F78*0.01,F78))</f>
        <v/>
      </c>
      <c r="G79" s="124">
        <f>IF(AP78,-0.1*ε_cu1cd,IF(AM78,G78*0.01,G78))</f>
        <v/>
      </c>
      <c r="H79" s="113">
        <f>IF(A79=1,E79,IF(AO78,H78-E78+E79,IF(AP78,0.8*H78,H78+E79)))</f>
        <v/>
      </c>
      <c r="I79" s="169">
        <f>(C79-H79)/h</f>
        <v/>
      </c>
      <c r="J79">
        <f>C79/(ε_c1cd)</f>
        <v/>
      </c>
      <c r="K79">
        <f>C79/I79</f>
        <v/>
      </c>
      <c r="L79" s="131">
        <f>I79/(ε_c1cd)</f>
        <v/>
      </c>
      <c r="M79">
        <f>I79*(K79-Z_s1)</f>
        <v/>
      </c>
      <c r="N79">
        <f>I79*(K79-Z_s2)</f>
        <v/>
      </c>
      <c r="O79">
        <f>E_s*M79</f>
        <v/>
      </c>
      <c r="P79">
        <f>E_s*N79</f>
        <v/>
      </c>
      <c r="Q79">
        <f>O79*A_s1</f>
        <v/>
      </c>
      <c r="R79">
        <f>P79*A_s2</f>
        <v/>
      </c>
      <c r="S79">
        <f>Q79*($K79-Z_s1)</f>
        <v/>
      </c>
      <c r="T79">
        <f>R79*($K79-Z_s2)</f>
        <v/>
      </c>
      <c r="U79">
        <f>(INDIRECT("a_"&amp;U$2)/(U$2+1))*(($C79^(U$2+1)-$H79^(U$2+1))/(ε_c1cd^(U$2+1)))</f>
        <v/>
      </c>
      <c r="V79">
        <f>(INDIRECT("a_"&amp;V$2)/(V$2+1))*(($C79^(V$2+1)-$H79^(V$2+1))/(ε_c1cd^(V$2+1)))</f>
        <v/>
      </c>
      <c r="W79">
        <f>(INDIRECT("a_"&amp;W$2)/(W$2+1))*(($C79^(W$2+1)-$H79^(W$2+1))/(ε_c1cd^(W$2+1)))</f>
        <v/>
      </c>
      <c r="X79">
        <f>(INDIRECT("a_"&amp;X$2)/(X$2+1))*(($C79^(X$2+1)-$H79^(X$2+1))/(ε_c1cd^(X$2+1)))</f>
        <v/>
      </c>
      <c r="Y79">
        <f>(INDIRECT("a_"&amp;Y$2)/(Y$2+1))*(($C79^(Y$2+1)-$H79^(Y$2+1))/(ε_c1cd^(Y$2+1)))</f>
        <v/>
      </c>
      <c r="Z79">
        <f>(INDIRECT("a_"&amp;Z$2)/(Z$2+2))*(($C79^(Z$2+2)-$H79^(Z$2+2))/(ε_c1cd^(Z$2+2)))</f>
        <v/>
      </c>
      <c r="AA79">
        <f>(INDIRECT("a_"&amp;AA$2)/(AA$2+2))*(($C79^(AA$2+2)-$H79^(AA$2+2))/(ε_c1cd^(AA$2+2)))</f>
        <v/>
      </c>
      <c r="AB79">
        <f>(INDIRECT("a_"&amp;AB$2)/(AB$2+2))*(($C79^(AB$2+2)-$H79^(AB$2+2))/(ε_c1cd^(AB$2+2)))</f>
        <v/>
      </c>
      <c r="AC79">
        <f>(INDIRECT("a_"&amp;AC$2)/(AC$2+2))*(($C79^(AC$2+2)-$H79^(AC$2+2))/(ε_c1cd^(AC$2+2)))</f>
        <v/>
      </c>
      <c r="AD79">
        <f>(INDIRECT("a_"&amp;AD$2)/(AD$2+2))*(($C79^(AD$2+2)-$H79^(AD$2+2))/(ε_c1cd^(AD$2+2)))</f>
        <v/>
      </c>
      <c r="AE79" s="111">
        <f>(b*f_cd/L79)*SUM(U79:Y79)+SUM(Q79:R79)</f>
        <v/>
      </c>
      <c r="AF79" s="112">
        <f>AE79*(K79-y+e)</f>
        <v/>
      </c>
      <c r="AG79" s="113">
        <f>(b*f_cd/(L79^2))*SUM(Z79:AD79)+SUM(S79:T79)-AF79</f>
        <v/>
      </c>
      <c r="AH79" s="114">
        <f>AG79&lt;0</f>
        <v/>
      </c>
      <c r="AI79" s="115">
        <f>IF(A79=1,FALSE,(AND(AQ79,AH79,NOT(AI78))))</f>
        <v/>
      </c>
      <c r="AJ79" s="116">
        <f>(b*f_cd/L79)*(a_1/2*J79^2+a_2/3*J79^3+a_3/4*J79^4+a_4/5*J79^5+a_5/6*J79^6)+SUM(Q79:R79)</f>
        <v/>
      </c>
      <c r="AK79">
        <f>AJ79*(K79-y+e)</f>
        <v/>
      </c>
      <c r="AL79" s="118">
        <f>(b*f_cd/(L79^2))*(a_1/3*J79^3+a_2/4*J79^4+a_3/5*J79^5+a_4/6*J79^6+a_5/7*J79^7)+SUM(S79:T79)-AK79</f>
        <v/>
      </c>
      <c r="AM79" s="114">
        <f>AL79&gt;0</f>
        <v/>
      </c>
      <c r="AN79" s="115">
        <f>IF(A79=1,FALSE,(AND(AQ79,AM79,NOT(AN78))))</f>
        <v/>
      </c>
      <c r="AO79">
        <f>IF(D79=1,AND(AH79,NOT(AI79)),AND(AM79,NOT(AN79)))</f>
        <v/>
      </c>
      <c r="AP79" s="119">
        <f>IF(D79=1,AI79,AN79)</f>
        <v/>
      </c>
      <c r="AQ79" s="125">
        <f>ABS(E79)&lt;$AQ$2</f>
        <v/>
      </c>
      <c r="AS79">
        <f>IF(AP79,MAX(AS$3:AS77)+1,"")</f>
        <v/>
      </c>
    </row>
    <row r="80" s="117">
      <c r="A80" t="n">
        <v>78</v>
      </c>
      <c r="B80" s="131">
        <f>IF(A80=1,0,IF(AP80,0.1*ε_cu1cd,0))</f>
        <v/>
      </c>
      <c r="C80" s="131">
        <f>IF(A80=1,0.1*ε_cu1cd,C79+B79)</f>
        <v/>
      </c>
      <c r="D80" s="113">
        <f>IF('Нормальний переріз'!$D$68&gt;0,1,2)</f>
        <v/>
      </c>
      <c r="E80" s="144">
        <f>IF(D80=1,F80,G80)</f>
        <v/>
      </c>
      <c r="F80" s="124">
        <f>IF(AI79,0.11*ε_cu1cd,IF(AH79,F79*0.01,F79))</f>
        <v/>
      </c>
      <c r="G80" s="124">
        <f>IF(AP79,-0.1*ε_cu1cd,IF(AM79,G79*0.01,G79))</f>
        <v/>
      </c>
      <c r="H80" s="113">
        <f>IF(A80=1,E80,IF(AO79,H79-E79+E80,IF(AP79,0.8*H79,H79+E80)))</f>
        <v/>
      </c>
      <c r="I80" s="169">
        <f>(C80-H80)/h</f>
        <v/>
      </c>
      <c r="J80">
        <f>C80/(ε_c1cd)</f>
        <v/>
      </c>
      <c r="K80">
        <f>C80/I80</f>
        <v/>
      </c>
      <c r="L80" s="131">
        <f>I80/(ε_c1cd)</f>
        <v/>
      </c>
      <c r="M80">
        <f>I80*(K80-Z_s1)</f>
        <v/>
      </c>
      <c r="N80">
        <f>I80*(K80-Z_s2)</f>
        <v/>
      </c>
      <c r="O80">
        <f>E_s*M80</f>
        <v/>
      </c>
      <c r="P80">
        <f>E_s*N80</f>
        <v/>
      </c>
      <c r="Q80">
        <f>O80*A_s1</f>
        <v/>
      </c>
      <c r="R80">
        <f>P80*A_s2</f>
        <v/>
      </c>
      <c r="S80">
        <f>Q80*($K80-Z_s1)</f>
        <v/>
      </c>
      <c r="T80">
        <f>R80*($K80-Z_s2)</f>
        <v/>
      </c>
      <c r="U80">
        <f>(INDIRECT("a_"&amp;U$2)/(U$2+1))*(($C80^(U$2+1)-$H80^(U$2+1))/(ε_c1cd^(U$2+1)))</f>
        <v/>
      </c>
      <c r="V80">
        <f>(INDIRECT("a_"&amp;V$2)/(V$2+1))*(($C80^(V$2+1)-$H80^(V$2+1))/(ε_c1cd^(V$2+1)))</f>
        <v/>
      </c>
      <c r="W80">
        <f>(INDIRECT("a_"&amp;W$2)/(W$2+1))*(($C80^(W$2+1)-$H80^(W$2+1))/(ε_c1cd^(W$2+1)))</f>
        <v/>
      </c>
      <c r="X80">
        <f>(INDIRECT("a_"&amp;X$2)/(X$2+1))*(($C80^(X$2+1)-$H80^(X$2+1))/(ε_c1cd^(X$2+1)))</f>
        <v/>
      </c>
      <c r="Y80">
        <f>(INDIRECT("a_"&amp;Y$2)/(Y$2+1))*(($C80^(Y$2+1)-$H80^(Y$2+1))/(ε_c1cd^(Y$2+1)))</f>
        <v/>
      </c>
      <c r="Z80">
        <f>(INDIRECT("a_"&amp;Z$2)/(Z$2+2))*(($C80^(Z$2+2)-$H80^(Z$2+2))/(ε_c1cd^(Z$2+2)))</f>
        <v/>
      </c>
      <c r="AA80">
        <f>(INDIRECT("a_"&amp;AA$2)/(AA$2+2))*(($C80^(AA$2+2)-$H80^(AA$2+2))/(ε_c1cd^(AA$2+2)))</f>
        <v/>
      </c>
      <c r="AB80">
        <f>(INDIRECT("a_"&amp;AB$2)/(AB$2+2))*(($C80^(AB$2+2)-$H80^(AB$2+2))/(ε_c1cd^(AB$2+2)))</f>
        <v/>
      </c>
      <c r="AC80">
        <f>(INDIRECT("a_"&amp;AC$2)/(AC$2+2))*(($C80^(AC$2+2)-$H80^(AC$2+2))/(ε_c1cd^(AC$2+2)))</f>
        <v/>
      </c>
      <c r="AD80">
        <f>(INDIRECT("a_"&amp;AD$2)/(AD$2+2))*(($C80^(AD$2+2)-$H80^(AD$2+2))/(ε_c1cd^(AD$2+2)))</f>
        <v/>
      </c>
      <c r="AE80" s="111">
        <f>(b*f_cd/L80)*SUM(U80:Y80)+SUM(Q80:R80)</f>
        <v/>
      </c>
      <c r="AF80" s="112">
        <f>AE80*(K80-y+e)</f>
        <v/>
      </c>
      <c r="AG80" s="113">
        <f>(b*f_cd/(L80^2))*SUM(Z80:AD80)+SUM(S80:T80)-AF80</f>
        <v/>
      </c>
      <c r="AH80" s="114">
        <f>AG80&lt;0</f>
        <v/>
      </c>
      <c r="AI80" s="115">
        <f>IF(A80=1,FALSE,(AND(AQ80,AH80,NOT(AI79))))</f>
        <v/>
      </c>
      <c r="AJ80" s="116">
        <f>(b*f_cd/L80)*(a_1/2*J80^2+a_2/3*J80^3+a_3/4*J80^4+a_4/5*J80^5+a_5/6*J80^6)+SUM(Q80:R80)</f>
        <v/>
      </c>
      <c r="AK80">
        <f>AJ80*(K80-y+e)</f>
        <v/>
      </c>
      <c r="AL80" s="118">
        <f>(b*f_cd/(L80^2))*(a_1/3*J80^3+a_2/4*J80^4+a_3/5*J80^5+a_4/6*J80^6+a_5/7*J80^7)+SUM(S80:T80)-AK80</f>
        <v/>
      </c>
      <c r="AM80" s="114">
        <f>AL80&gt;0</f>
        <v/>
      </c>
      <c r="AN80" s="115">
        <f>IF(A80=1,FALSE,(AND(AQ80,AM80,NOT(AN79))))</f>
        <v/>
      </c>
      <c r="AO80">
        <f>IF(D80=1,AND(AH80,NOT(AI80)),AND(AM80,NOT(AN80)))</f>
        <v/>
      </c>
      <c r="AP80" s="119">
        <f>IF(D80=1,AI80,AN80)</f>
        <v/>
      </c>
      <c r="AQ80" s="125">
        <f>ABS(E80)&lt;$AQ$2</f>
        <v/>
      </c>
      <c r="AS80">
        <f>IF(AP80,MAX(AS$3:AS78)+1,"")</f>
        <v/>
      </c>
    </row>
    <row r="81" s="117">
      <c r="A81" t="n">
        <v>79</v>
      </c>
      <c r="B81" s="131">
        <f>IF(A81=1,0,IF(AP81,0.1*ε_cu1cd,0))</f>
        <v/>
      </c>
      <c r="C81" s="131">
        <f>IF(A81=1,0.1*ε_cu1cd,C80+B80)</f>
        <v/>
      </c>
      <c r="D81" s="113">
        <f>IF('Нормальний переріз'!$D$68&gt;0,1,2)</f>
        <v/>
      </c>
      <c r="E81" s="144">
        <f>IF(D81=1,F81,G81)</f>
        <v/>
      </c>
      <c r="F81" s="124">
        <f>IF(AI80,0.11*ε_cu1cd,IF(AH80,F80*0.01,F80))</f>
        <v/>
      </c>
      <c r="G81" s="124">
        <f>IF(AP80,-0.1*ε_cu1cd,IF(AM80,G80*0.01,G80))</f>
        <v/>
      </c>
      <c r="H81" s="113">
        <f>IF(A81=1,E81,IF(AO80,H80-E80+E81,IF(AP80,0.8*H80,H80+E81)))</f>
        <v/>
      </c>
      <c r="I81" s="169">
        <f>(C81-H81)/h</f>
        <v/>
      </c>
      <c r="J81">
        <f>C81/(ε_c1cd)</f>
        <v/>
      </c>
      <c r="K81">
        <f>C81/I81</f>
        <v/>
      </c>
      <c r="L81" s="131">
        <f>I81/(ε_c1cd)</f>
        <v/>
      </c>
      <c r="M81">
        <f>I81*(K81-Z_s1)</f>
        <v/>
      </c>
      <c r="N81">
        <f>I81*(K81-Z_s2)</f>
        <v/>
      </c>
      <c r="O81">
        <f>E_s*M81</f>
        <v/>
      </c>
      <c r="P81">
        <f>E_s*N81</f>
        <v/>
      </c>
      <c r="Q81">
        <f>O81*A_s1</f>
        <v/>
      </c>
      <c r="R81">
        <f>P81*A_s2</f>
        <v/>
      </c>
      <c r="S81">
        <f>Q81*($K81-Z_s1)</f>
        <v/>
      </c>
      <c r="T81">
        <f>R81*($K81-Z_s2)</f>
        <v/>
      </c>
      <c r="U81">
        <f>(INDIRECT("a_"&amp;U$2)/(U$2+1))*(($C81^(U$2+1)-$H81^(U$2+1))/(ε_c1cd^(U$2+1)))</f>
        <v/>
      </c>
      <c r="V81">
        <f>(INDIRECT("a_"&amp;V$2)/(V$2+1))*(($C81^(V$2+1)-$H81^(V$2+1))/(ε_c1cd^(V$2+1)))</f>
        <v/>
      </c>
      <c r="W81">
        <f>(INDIRECT("a_"&amp;W$2)/(W$2+1))*(($C81^(W$2+1)-$H81^(W$2+1))/(ε_c1cd^(W$2+1)))</f>
        <v/>
      </c>
      <c r="X81">
        <f>(INDIRECT("a_"&amp;X$2)/(X$2+1))*(($C81^(X$2+1)-$H81^(X$2+1))/(ε_c1cd^(X$2+1)))</f>
        <v/>
      </c>
      <c r="Y81">
        <f>(INDIRECT("a_"&amp;Y$2)/(Y$2+1))*(($C81^(Y$2+1)-$H81^(Y$2+1))/(ε_c1cd^(Y$2+1)))</f>
        <v/>
      </c>
      <c r="Z81">
        <f>(INDIRECT("a_"&amp;Z$2)/(Z$2+2))*(($C81^(Z$2+2)-$H81^(Z$2+2))/(ε_c1cd^(Z$2+2)))</f>
        <v/>
      </c>
      <c r="AA81">
        <f>(INDIRECT("a_"&amp;AA$2)/(AA$2+2))*(($C81^(AA$2+2)-$H81^(AA$2+2))/(ε_c1cd^(AA$2+2)))</f>
        <v/>
      </c>
      <c r="AB81">
        <f>(INDIRECT("a_"&amp;AB$2)/(AB$2+2))*(($C81^(AB$2+2)-$H81^(AB$2+2))/(ε_c1cd^(AB$2+2)))</f>
        <v/>
      </c>
      <c r="AC81">
        <f>(INDIRECT("a_"&amp;AC$2)/(AC$2+2))*(($C81^(AC$2+2)-$H81^(AC$2+2))/(ε_c1cd^(AC$2+2)))</f>
        <v/>
      </c>
      <c r="AD81">
        <f>(INDIRECT("a_"&amp;AD$2)/(AD$2+2))*(($C81^(AD$2+2)-$H81^(AD$2+2))/(ε_c1cd^(AD$2+2)))</f>
        <v/>
      </c>
      <c r="AE81" s="111">
        <f>(b*f_cd/L81)*SUM(U81:Y81)+SUM(Q81:R81)</f>
        <v/>
      </c>
      <c r="AF81" s="112">
        <f>AE81*(K81-y+e)</f>
        <v/>
      </c>
      <c r="AG81" s="113">
        <f>(b*f_cd/(L81^2))*SUM(Z81:AD81)+SUM(S81:T81)-AF81</f>
        <v/>
      </c>
      <c r="AH81" s="114">
        <f>AG81&lt;0</f>
        <v/>
      </c>
      <c r="AI81" s="115">
        <f>IF(A81=1,FALSE,(AND(AQ81,AH81,NOT(AI80))))</f>
        <v/>
      </c>
      <c r="AJ81" s="116">
        <f>(b*f_cd/L81)*(a_1/2*J81^2+a_2/3*J81^3+a_3/4*J81^4+a_4/5*J81^5+a_5/6*J81^6)+SUM(Q81:R81)</f>
        <v/>
      </c>
      <c r="AK81">
        <f>AJ81*(K81-y+e)</f>
        <v/>
      </c>
      <c r="AL81" s="118">
        <f>(b*f_cd/(L81^2))*(a_1/3*J81^3+a_2/4*J81^4+a_3/5*J81^5+a_4/6*J81^6+a_5/7*J81^7)+SUM(S81:T81)-AK81</f>
        <v/>
      </c>
      <c r="AM81" s="114">
        <f>AL81&gt;0</f>
        <v/>
      </c>
      <c r="AN81" s="115">
        <f>IF(A81=1,FALSE,(AND(AQ81,AM81,NOT(AN80))))</f>
        <v/>
      </c>
      <c r="AO81">
        <f>IF(D81=1,AND(AH81,NOT(AI81)),AND(AM81,NOT(AN81)))</f>
        <v/>
      </c>
      <c r="AP81" s="119">
        <f>IF(D81=1,AI81,AN81)</f>
        <v/>
      </c>
      <c r="AQ81" s="125">
        <f>ABS(E81)&lt;$AQ$2</f>
        <v/>
      </c>
      <c r="AS81">
        <f>IF(AP81,MAX(AS$3:AS79)+1,"")</f>
        <v/>
      </c>
    </row>
    <row r="82" s="117">
      <c r="A82" t="n">
        <v>80</v>
      </c>
      <c r="B82" s="131">
        <f>IF(A82=1,0,IF(AP82,0.1*ε_cu1cd,0))</f>
        <v/>
      </c>
      <c r="C82" s="131">
        <f>IF(A82=1,0.1*ε_cu1cd,C81+B81)</f>
        <v/>
      </c>
      <c r="D82" s="113">
        <f>IF('Нормальний переріз'!$D$68&gt;0,1,2)</f>
        <v/>
      </c>
      <c r="E82" s="144">
        <f>IF(D82=1,F82,G82)</f>
        <v/>
      </c>
      <c r="F82" s="124">
        <f>IF(AI81,0.11*ε_cu1cd,IF(AH81,F81*0.01,F81))</f>
        <v/>
      </c>
      <c r="G82" s="124">
        <f>IF(AP81,-0.1*ε_cu1cd,IF(AM81,G81*0.01,G81))</f>
        <v/>
      </c>
      <c r="H82" s="113">
        <f>IF(A82=1,E82,IF(AO81,H81-E81+E82,IF(AP81,0.8*H81,H81+E82)))</f>
        <v/>
      </c>
      <c r="I82" s="169">
        <f>(C82-H82)/h</f>
        <v/>
      </c>
      <c r="J82">
        <f>C82/(ε_c1cd)</f>
        <v/>
      </c>
      <c r="K82">
        <f>C82/I82</f>
        <v/>
      </c>
      <c r="L82" s="131">
        <f>I82/(ε_c1cd)</f>
        <v/>
      </c>
      <c r="M82">
        <f>I82*(K82-Z_s1)</f>
        <v/>
      </c>
      <c r="N82">
        <f>I82*(K82-Z_s2)</f>
        <v/>
      </c>
      <c r="O82">
        <f>E_s*M82</f>
        <v/>
      </c>
      <c r="P82">
        <f>E_s*N82</f>
        <v/>
      </c>
      <c r="Q82">
        <f>O82*A_s1</f>
        <v/>
      </c>
      <c r="R82">
        <f>P82*A_s2</f>
        <v/>
      </c>
      <c r="S82">
        <f>Q82*($K82-Z_s1)</f>
        <v/>
      </c>
      <c r="T82">
        <f>R82*($K82-Z_s2)</f>
        <v/>
      </c>
      <c r="U82">
        <f>(INDIRECT("a_"&amp;U$2)/(U$2+1))*(($C82^(U$2+1)-$H82^(U$2+1))/(ε_c1cd^(U$2+1)))</f>
        <v/>
      </c>
      <c r="V82">
        <f>(INDIRECT("a_"&amp;V$2)/(V$2+1))*(($C82^(V$2+1)-$H82^(V$2+1))/(ε_c1cd^(V$2+1)))</f>
        <v/>
      </c>
      <c r="W82">
        <f>(INDIRECT("a_"&amp;W$2)/(W$2+1))*(($C82^(W$2+1)-$H82^(W$2+1))/(ε_c1cd^(W$2+1)))</f>
        <v/>
      </c>
      <c r="X82">
        <f>(INDIRECT("a_"&amp;X$2)/(X$2+1))*(($C82^(X$2+1)-$H82^(X$2+1))/(ε_c1cd^(X$2+1)))</f>
        <v/>
      </c>
      <c r="Y82">
        <f>(INDIRECT("a_"&amp;Y$2)/(Y$2+1))*(($C82^(Y$2+1)-$H82^(Y$2+1))/(ε_c1cd^(Y$2+1)))</f>
        <v/>
      </c>
      <c r="Z82">
        <f>(INDIRECT("a_"&amp;Z$2)/(Z$2+2))*(($C82^(Z$2+2)-$H82^(Z$2+2))/(ε_c1cd^(Z$2+2)))</f>
        <v/>
      </c>
      <c r="AA82">
        <f>(INDIRECT("a_"&amp;AA$2)/(AA$2+2))*(($C82^(AA$2+2)-$H82^(AA$2+2))/(ε_c1cd^(AA$2+2)))</f>
        <v/>
      </c>
      <c r="AB82">
        <f>(INDIRECT("a_"&amp;AB$2)/(AB$2+2))*(($C82^(AB$2+2)-$H82^(AB$2+2))/(ε_c1cd^(AB$2+2)))</f>
        <v/>
      </c>
      <c r="AC82">
        <f>(INDIRECT("a_"&amp;AC$2)/(AC$2+2))*(($C82^(AC$2+2)-$H82^(AC$2+2))/(ε_c1cd^(AC$2+2)))</f>
        <v/>
      </c>
      <c r="AD82">
        <f>(INDIRECT("a_"&amp;AD$2)/(AD$2+2))*(($C82^(AD$2+2)-$H82^(AD$2+2))/(ε_c1cd^(AD$2+2)))</f>
        <v/>
      </c>
      <c r="AE82" s="111">
        <f>(b*f_cd/L82)*SUM(U82:Y82)+SUM(Q82:R82)</f>
        <v/>
      </c>
      <c r="AF82" s="112">
        <f>AE82*(K82-y+e)</f>
        <v/>
      </c>
      <c r="AG82" s="113">
        <f>(b*f_cd/(L82^2))*SUM(Z82:AD82)+SUM(S82:T82)-AF82</f>
        <v/>
      </c>
      <c r="AH82" s="114">
        <f>AG82&lt;0</f>
        <v/>
      </c>
      <c r="AI82" s="115">
        <f>IF(A82=1,FALSE,(AND(AQ82,AH82,NOT(AI81))))</f>
        <v/>
      </c>
      <c r="AJ82" s="116">
        <f>(b*f_cd/L82)*(a_1/2*J82^2+a_2/3*J82^3+a_3/4*J82^4+a_4/5*J82^5+a_5/6*J82^6)+SUM(Q82:R82)</f>
        <v/>
      </c>
      <c r="AK82">
        <f>AJ82*(K82-y+e)</f>
        <v/>
      </c>
      <c r="AL82" s="118">
        <f>(b*f_cd/(L82^2))*(a_1/3*J82^3+a_2/4*J82^4+a_3/5*J82^5+a_4/6*J82^6+a_5/7*J82^7)+SUM(S82:T82)-AK82</f>
        <v/>
      </c>
      <c r="AM82" s="114">
        <f>AL82&gt;0</f>
        <v/>
      </c>
      <c r="AN82" s="115">
        <f>IF(A82=1,FALSE,(AND(AQ82,AM82,NOT(AN81))))</f>
        <v/>
      </c>
      <c r="AO82">
        <f>IF(D82=1,AND(AH82,NOT(AI82)),AND(AM82,NOT(AN82)))</f>
        <v/>
      </c>
      <c r="AP82" s="119">
        <f>IF(D82=1,AI82,AN82)</f>
        <v/>
      </c>
      <c r="AQ82" s="125">
        <f>ABS(E82)&lt;$AQ$2</f>
        <v/>
      </c>
      <c r="AS82">
        <f>IF(AP82,MAX(AS$3:AS80)+1,"")</f>
        <v/>
      </c>
    </row>
    <row r="83" s="117">
      <c r="A83" t="n">
        <v>81</v>
      </c>
      <c r="B83" s="131">
        <f>IF(A83=1,0,IF(AP83,0.1*ε_cu1cd,0))</f>
        <v/>
      </c>
      <c r="C83" s="131">
        <f>IF(A83=1,0.1*ε_cu1cd,C82+B82)</f>
        <v/>
      </c>
      <c r="D83" s="113">
        <f>IF('Нормальний переріз'!$D$68&gt;0,1,2)</f>
        <v/>
      </c>
      <c r="E83" s="144">
        <f>IF(D83=1,F83,G83)</f>
        <v/>
      </c>
      <c r="F83" s="124">
        <f>IF(AI82,0.11*ε_cu1cd,IF(AH82,F82*0.01,F82))</f>
        <v/>
      </c>
      <c r="G83" s="124">
        <f>IF(AP82,-0.1*ε_cu1cd,IF(AM82,G82*0.01,G82))</f>
        <v/>
      </c>
      <c r="H83" s="113">
        <f>IF(A83=1,E83,IF(AO82,H82-E82+E83,IF(AP82,0.8*H82,H82+E83)))</f>
        <v/>
      </c>
      <c r="I83" s="169">
        <f>(C83-H83)/h</f>
        <v/>
      </c>
      <c r="J83">
        <f>C83/(ε_c1cd)</f>
        <v/>
      </c>
      <c r="K83">
        <f>C83/I83</f>
        <v/>
      </c>
      <c r="L83" s="131">
        <f>I83/(ε_c1cd)</f>
        <v/>
      </c>
      <c r="M83">
        <f>I83*(K83-Z_s1)</f>
        <v/>
      </c>
      <c r="N83">
        <f>I83*(K83-Z_s2)</f>
        <v/>
      </c>
      <c r="O83">
        <f>E_s*M83</f>
        <v/>
      </c>
      <c r="P83">
        <f>E_s*N83</f>
        <v/>
      </c>
      <c r="Q83">
        <f>O83*A_s1</f>
        <v/>
      </c>
      <c r="R83">
        <f>P83*A_s2</f>
        <v/>
      </c>
      <c r="S83">
        <f>Q83*($K83-Z_s1)</f>
        <v/>
      </c>
      <c r="T83">
        <f>R83*($K83-Z_s2)</f>
        <v/>
      </c>
      <c r="U83">
        <f>(INDIRECT("a_"&amp;U$2)/(U$2+1))*(($C83^(U$2+1)-$H83^(U$2+1))/(ε_c1cd^(U$2+1)))</f>
        <v/>
      </c>
      <c r="V83">
        <f>(INDIRECT("a_"&amp;V$2)/(V$2+1))*(($C83^(V$2+1)-$H83^(V$2+1))/(ε_c1cd^(V$2+1)))</f>
        <v/>
      </c>
      <c r="W83">
        <f>(INDIRECT("a_"&amp;W$2)/(W$2+1))*(($C83^(W$2+1)-$H83^(W$2+1))/(ε_c1cd^(W$2+1)))</f>
        <v/>
      </c>
      <c r="X83">
        <f>(INDIRECT("a_"&amp;X$2)/(X$2+1))*(($C83^(X$2+1)-$H83^(X$2+1))/(ε_c1cd^(X$2+1)))</f>
        <v/>
      </c>
      <c r="Y83">
        <f>(INDIRECT("a_"&amp;Y$2)/(Y$2+1))*(($C83^(Y$2+1)-$H83^(Y$2+1))/(ε_c1cd^(Y$2+1)))</f>
        <v/>
      </c>
      <c r="Z83">
        <f>(INDIRECT("a_"&amp;Z$2)/(Z$2+2))*(($C83^(Z$2+2)-$H83^(Z$2+2))/(ε_c1cd^(Z$2+2)))</f>
        <v/>
      </c>
      <c r="AA83">
        <f>(INDIRECT("a_"&amp;AA$2)/(AA$2+2))*(($C83^(AA$2+2)-$H83^(AA$2+2))/(ε_c1cd^(AA$2+2)))</f>
        <v/>
      </c>
      <c r="AB83">
        <f>(INDIRECT("a_"&amp;AB$2)/(AB$2+2))*(($C83^(AB$2+2)-$H83^(AB$2+2))/(ε_c1cd^(AB$2+2)))</f>
        <v/>
      </c>
      <c r="AC83">
        <f>(INDIRECT("a_"&amp;AC$2)/(AC$2+2))*(($C83^(AC$2+2)-$H83^(AC$2+2))/(ε_c1cd^(AC$2+2)))</f>
        <v/>
      </c>
      <c r="AD83">
        <f>(INDIRECT("a_"&amp;AD$2)/(AD$2+2))*(($C83^(AD$2+2)-$H83^(AD$2+2))/(ε_c1cd^(AD$2+2)))</f>
        <v/>
      </c>
      <c r="AE83" s="111">
        <f>(b*f_cd/L83)*SUM(U83:Y83)+SUM(Q83:R83)</f>
        <v/>
      </c>
      <c r="AF83" s="112">
        <f>AE83*(K83-y+e)</f>
        <v/>
      </c>
      <c r="AG83" s="113">
        <f>(b*f_cd/(L83^2))*SUM(Z83:AD83)+SUM(S83:T83)-AF83</f>
        <v/>
      </c>
      <c r="AH83" s="114">
        <f>AG83&lt;0</f>
        <v/>
      </c>
      <c r="AI83" s="115">
        <f>IF(A83=1,FALSE,(AND(AQ83,AH83,NOT(AI82))))</f>
        <v/>
      </c>
      <c r="AJ83" s="116">
        <f>(b*f_cd/L83)*(a_1/2*J83^2+a_2/3*J83^3+a_3/4*J83^4+a_4/5*J83^5+a_5/6*J83^6)+SUM(Q83:R83)</f>
        <v/>
      </c>
      <c r="AK83">
        <f>AJ83*(K83-y+e)</f>
        <v/>
      </c>
      <c r="AL83" s="118">
        <f>(b*f_cd/(L83^2))*(a_1/3*J83^3+a_2/4*J83^4+a_3/5*J83^5+a_4/6*J83^6+a_5/7*J83^7)+SUM(S83:T83)-AK83</f>
        <v/>
      </c>
      <c r="AM83" s="114">
        <f>AL83&gt;0</f>
        <v/>
      </c>
      <c r="AN83" s="115">
        <f>IF(A83=1,FALSE,(AND(AQ83,AM83,NOT(AN82))))</f>
        <v/>
      </c>
      <c r="AO83">
        <f>IF(D83=1,AND(AH83,NOT(AI83)),AND(AM83,NOT(AN83)))</f>
        <v/>
      </c>
      <c r="AP83" s="119">
        <f>IF(D83=1,AI83,AN83)</f>
        <v/>
      </c>
      <c r="AQ83" s="125">
        <f>ABS(E83)&lt;$AQ$2</f>
        <v/>
      </c>
      <c r="AS83">
        <f>IF(AP83,MAX(AS$3:AS81)+1,"")</f>
        <v/>
      </c>
    </row>
    <row r="84" s="117">
      <c r="A84" t="n">
        <v>82</v>
      </c>
      <c r="B84" s="131">
        <f>IF(A84=1,0,IF(AP84,0.1*ε_cu1cd,0))</f>
        <v/>
      </c>
      <c r="C84" s="131">
        <f>IF(A84=1,0.1*ε_cu1cd,C83+B83)</f>
        <v/>
      </c>
      <c r="D84" s="113">
        <f>IF('Нормальний переріз'!$D$68&gt;0,1,2)</f>
        <v/>
      </c>
      <c r="E84" s="144">
        <f>IF(D84=1,F84,G84)</f>
        <v/>
      </c>
      <c r="F84" s="124">
        <f>IF(AI83,0.11*ε_cu1cd,IF(AH83,F83*0.01,F83))</f>
        <v/>
      </c>
      <c r="G84" s="124">
        <f>IF(AP83,-0.1*ε_cu1cd,IF(AM83,G83*0.01,G83))</f>
        <v/>
      </c>
      <c r="H84" s="113">
        <f>IF(A84=1,E84,IF(AO83,H83-E83+E84,IF(AP83,0.8*H83,H83+E84)))</f>
        <v/>
      </c>
      <c r="I84" s="169">
        <f>(C84-H84)/h</f>
        <v/>
      </c>
      <c r="J84">
        <f>C84/(ε_c1cd)</f>
        <v/>
      </c>
      <c r="K84">
        <f>C84/I84</f>
        <v/>
      </c>
      <c r="L84" s="131">
        <f>I84/(ε_c1cd)</f>
        <v/>
      </c>
      <c r="M84">
        <f>I84*(K84-Z_s1)</f>
        <v/>
      </c>
      <c r="N84">
        <f>I84*(K84-Z_s2)</f>
        <v/>
      </c>
      <c r="O84">
        <f>E_s*M84</f>
        <v/>
      </c>
      <c r="P84">
        <f>E_s*N84</f>
        <v/>
      </c>
      <c r="Q84">
        <f>O84*A_s1</f>
        <v/>
      </c>
      <c r="R84">
        <f>P84*A_s2</f>
        <v/>
      </c>
      <c r="S84">
        <f>Q84*($K84-Z_s1)</f>
        <v/>
      </c>
      <c r="T84">
        <f>R84*($K84-Z_s2)</f>
        <v/>
      </c>
      <c r="U84">
        <f>(INDIRECT("a_"&amp;U$2)/(U$2+1))*(($C84^(U$2+1)-$H84^(U$2+1))/(ε_c1cd^(U$2+1)))</f>
        <v/>
      </c>
      <c r="V84">
        <f>(INDIRECT("a_"&amp;V$2)/(V$2+1))*(($C84^(V$2+1)-$H84^(V$2+1))/(ε_c1cd^(V$2+1)))</f>
        <v/>
      </c>
      <c r="W84">
        <f>(INDIRECT("a_"&amp;W$2)/(W$2+1))*(($C84^(W$2+1)-$H84^(W$2+1))/(ε_c1cd^(W$2+1)))</f>
        <v/>
      </c>
      <c r="X84">
        <f>(INDIRECT("a_"&amp;X$2)/(X$2+1))*(($C84^(X$2+1)-$H84^(X$2+1))/(ε_c1cd^(X$2+1)))</f>
        <v/>
      </c>
      <c r="Y84">
        <f>(INDIRECT("a_"&amp;Y$2)/(Y$2+1))*(($C84^(Y$2+1)-$H84^(Y$2+1))/(ε_c1cd^(Y$2+1)))</f>
        <v/>
      </c>
      <c r="Z84">
        <f>(INDIRECT("a_"&amp;Z$2)/(Z$2+2))*(($C84^(Z$2+2)-$H84^(Z$2+2))/(ε_c1cd^(Z$2+2)))</f>
        <v/>
      </c>
      <c r="AA84">
        <f>(INDIRECT("a_"&amp;AA$2)/(AA$2+2))*(($C84^(AA$2+2)-$H84^(AA$2+2))/(ε_c1cd^(AA$2+2)))</f>
        <v/>
      </c>
      <c r="AB84">
        <f>(INDIRECT("a_"&amp;AB$2)/(AB$2+2))*(($C84^(AB$2+2)-$H84^(AB$2+2))/(ε_c1cd^(AB$2+2)))</f>
        <v/>
      </c>
      <c r="AC84">
        <f>(INDIRECT("a_"&amp;AC$2)/(AC$2+2))*(($C84^(AC$2+2)-$H84^(AC$2+2))/(ε_c1cd^(AC$2+2)))</f>
        <v/>
      </c>
      <c r="AD84">
        <f>(INDIRECT("a_"&amp;AD$2)/(AD$2+2))*(($C84^(AD$2+2)-$H84^(AD$2+2))/(ε_c1cd^(AD$2+2)))</f>
        <v/>
      </c>
      <c r="AE84" s="111">
        <f>(b*f_cd/L84)*SUM(U84:Y84)+SUM(Q84:R84)</f>
        <v/>
      </c>
      <c r="AF84" s="112">
        <f>AE84*(K84-y+e)</f>
        <v/>
      </c>
      <c r="AG84" s="113">
        <f>(b*f_cd/(L84^2))*SUM(Z84:AD84)+SUM(S84:T84)-AF84</f>
        <v/>
      </c>
      <c r="AH84" s="114">
        <f>AG84&lt;0</f>
        <v/>
      </c>
      <c r="AI84" s="115">
        <f>IF(A84=1,FALSE,(AND(AQ84,AH84,NOT(AI83))))</f>
        <v/>
      </c>
      <c r="AJ84" s="116">
        <f>(b*f_cd/L84)*(a_1/2*J84^2+a_2/3*J84^3+a_3/4*J84^4+a_4/5*J84^5+a_5/6*J84^6)+SUM(Q84:R84)</f>
        <v/>
      </c>
      <c r="AK84">
        <f>AJ84*(K84-y+e)</f>
        <v/>
      </c>
      <c r="AL84" s="118">
        <f>(b*f_cd/(L84^2))*(a_1/3*J84^3+a_2/4*J84^4+a_3/5*J84^5+a_4/6*J84^6+a_5/7*J84^7)+SUM(S84:T84)-AK84</f>
        <v/>
      </c>
      <c r="AM84" s="114">
        <f>AL84&gt;0</f>
        <v/>
      </c>
      <c r="AN84" s="115">
        <f>IF(A84=1,FALSE,(AND(AQ84,AM84,NOT(AN83))))</f>
        <v/>
      </c>
      <c r="AO84">
        <f>IF(D84=1,AND(AH84,NOT(AI84)),AND(AM84,NOT(AN84)))</f>
        <v/>
      </c>
      <c r="AP84" s="119">
        <f>IF(D84=1,AI84,AN84)</f>
        <v/>
      </c>
      <c r="AQ84" s="125">
        <f>ABS(E84)&lt;$AQ$2</f>
        <v/>
      </c>
      <c r="AS84">
        <f>IF(AP84,MAX(AS$3:AS82)+1,"")</f>
        <v/>
      </c>
    </row>
    <row r="85" s="117">
      <c r="A85" t="n">
        <v>83</v>
      </c>
      <c r="B85" s="131">
        <f>IF(A85=1,0,IF(AP85,0.1*ε_cu1cd,0))</f>
        <v/>
      </c>
      <c r="C85" s="131">
        <f>IF(A85=1,0.1*ε_cu1cd,C84+B84)</f>
        <v/>
      </c>
      <c r="D85" s="113">
        <f>IF('Нормальний переріз'!$D$68&gt;0,1,2)</f>
        <v/>
      </c>
      <c r="E85" s="144">
        <f>IF(D85=1,F85,G85)</f>
        <v/>
      </c>
      <c r="F85" s="124">
        <f>IF(AI84,0.11*ε_cu1cd,IF(AH84,F84*0.01,F84))</f>
        <v/>
      </c>
      <c r="G85" s="124">
        <f>IF(AP84,-0.1*ε_cu1cd,IF(AM84,G84*0.01,G84))</f>
        <v/>
      </c>
      <c r="H85" s="113">
        <f>IF(A85=1,E85,IF(AO84,H84-E84+E85,IF(AP84,0.8*H84,H84+E85)))</f>
        <v/>
      </c>
      <c r="I85" s="169">
        <f>(C85-H85)/h</f>
        <v/>
      </c>
      <c r="J85">
        <f>C85/(ε_c1cd)</f>
        <v/>
      </c>
      <c r="K85">
        <f>C85/I85</f>
        <v/>
      </c>
      <c r="L85" s="131">
        <f>I85/(ε_c1cd)</f>
        <v/>
      </c>
      <c r="M85">
        <f>I85*(K85-Z_s1)</f>
        <v/>
      </c>
      <c r="N85">
        <f>I85*(K85-Z_s2)</f>
        <v/>
      </c>
      <c r="O85">
        <f>E_s*M85</f>
        <v/>
      </c>
      <c r="P85">
        <f>E_s*N85</f>
        <v/>
      </c>
      <c r="Q85">
        <f>O85*A_s1</f>
        <v/>
      </c>
      <c r="R85">
        <f>P85*A_s2</f>
        <v/>
      </c>
      <c r="S85">
        <f>Q85*($K85-Z_s1)</f>
        <v/>
      </c>
      <c r="T85">
        <f>R85*($K85-Z_s2)</f>
        <v/>
      </c>
      <c r="U85">
        <f>(INDIRECT("a_"&amp;U$2)/(U$2+1))*(($C85^(U$2+1)-$H85^(U$2+1))/(ε_c1cd^(U$2+1)))</f>
        <v/>
      </c>
      <c r="V85">
        <f>(INDIRECT("a_"&amp;V$2)/(V$2+1))*(($C85^(V$2+1)-$H85^(V$2+1))/(ε_c1cd^(V$2+1)))</f>
        <v/>
      </c>
      <c r="W85">
        <f>(INDIRECT("a_"&amp;W$2)/(W$2+1))*(($C85^(W$2+1)-$H85^(W$2+1))/(ε_c1cd^(W$2+1)))</f>
        <v/>
      </c>
      <c r="X85">
        <f>(INDIRECT("a_"&amp;X$2)/(X$2+1))*(($C85^(X$2+1)-$H85^(X$2+1))/(ε_c1cd^(X$2+1)))</f>
        <v/>
      </c>
      <c r="Y85">
        <f>(INDIRECT("a_"&amp;Y$2)/(Y$2+1))*(($C85^(Y$2+1)-$H85^(Y$2+1))/(ε_c1cd^(Y$2+1)))</f>
        <v/>
      </c>
      <c r="Z85">
        <f>(INDIRECT("a_"&amp;Z$2)/(Z$2+2))*(($C85^(Z$2+2)-$H85^(Z$2+2))/(ε_c1cd^(Z$2+2)))</f>
        <v/>
      </c>
      <c r="AA85">
        <f>(INDIRECT("a_"&amp;AA$2)/(AA$2+2))*(($C85^(AA$2+2)-$H85^(AA$2+2))/(ε_c1cd^(AA$2+2)))</f>
        <v/>
      </c>
      <c r="AB85">
        <f>(INDIRECT("a_"&amp;AB$2)/(AB$2+2))*(($C85^(AB$2+2)-$H85^(AB$2+2))/(ε_c1cd^(AB$2+2)))</f>
        <v/>
      </c>
      <c r="AC85">
        <f>(INDIRECT("a_"&amp;AC$2)/(AC$2+2))*(($C85^(AC$2+2)-$H85^(AC$2+2))/(ε_c1cd^(AC$2+2)))</f>
        <v/>
      </c>
      <c r="AD85">
        <f>(INDIRECT("a_"&amp;AD$2)/(AD$2+2))*(($C85^(AD$2+2)-$H85^(AD$2+2))/(ε_c1cd^(AD$2+2)))</f>
        <v/>
      </c>
      <c r="AE85" s="111">
        <f>(b*f_cd/L85)*SUM(U85:Y85)+SUM(Q85:R85)</f>
        <v/>
      </c>
      <c r="AF85" s="112">
        <f>AE85*(K85-y+e)</f>
        <v/>
      </c>
      <c r="AG85" s="113">
        <f>(b*f_cd/(L85^2))*SUM(Z85:AD85)+SUM(S85:T85)-AF85</f>
        <v/>
      </c>
      <c r="AH85" s="114">
        <f>AG85&lt;0</f>
        <v/>
      </c>
      <c r="AI85" s="115">
        <f>IF(A85=1,FALSE,(AND(AQ85,AH85,NOT(AI84))))</f>
        <v/>
      </c>
      <c r="AJ85" s="116">
        <f>(b*f_cd/L85)*(a_1/2*J85^2+a_2/3*J85^3+a_3/4*J85^4+a_4/5*J85^5+a_5/6*J85^6)+SUM(Q85:R85)</f>
        <v/>
      </c>
      <c r="AK85">
        <f>AJ85*(K85-y+e)</f>
        <v/>
      </c>
      <c r="AL85" s="118">
        <f>(b*f_cd/(L85^2))*(a_1/3*J85^3+a_2/4*J85^4+a_3/5*J85^5+a_4/6*J85^6+a_5/7*J85^7)+SUM(S85:T85)-AK85</f>
        <v/>
      </c>
      <c r="AM85" s="114">
        <f>AL85&gt;0</f>
        <v/>
      </c>
      <c r="AN85" s="115">
        <f>IF(A85=1,FALSE,(AND(AQ85,AM85,NOT(AN84))))</f>
        <v/>
      </c>
      <c r="AO85">
        <f>IF(D85=1,AND(AH85,NOT(AI85)),AND(AM85,NOT(AN85)))</f>
        <v/>
      </c>
      <c r="AP85" s="119">
        <f>IF(D85=1,AI85,AN85)</f>
        <v/>
      </c>
      <c r="AQ85" s="125">
        <f>ABS(E85)&lt;$AQ$2</f>
        <v/>
      </c>
      <c r="AS85">
        <f>IF(AP85,MAX(AS$3:AS83)+1,"")</f>
        <v/>
      </c>
    </row>
    <row r="86" s="117">
      <c r="A86" t="n">
        <v>84</v>
      </c>
      <c r="B86" s="131">
        <f>IF(A86=1,0,IF(AP86,0.1*ε_cu1cd,0))</f>
        <v/>
      </c>
      <c r="C86" s="131">
        <f>IF(A86=1,0.1*ε_cu1cd,C85+B85)</f>
        <v/>
      </c>
      <c r="D86" s="113">
        <f>IF('Нормальний переріз'!$D$68&gt;0,1,2)</f>
        <v/>
      </c>
      <c r="E86" s="144">
        <f>IF(D86=1,F86,G86)</f>
        <v/>
      </c>
      <c r="F86" s="124">
        <f>IF(AI85,0.11*ε_cu1cd,IF(AH85,F85*0.01,F85))</f>
        <v/>
      </c>
      <c r="G86" s="124">
        <f>IF(AP85,-0.1*ε_cu1cd,IF(AM85,G85*0.01,G85))</f>
        <v/>
      </c>
      <c r="H86" s="113">
        <f>IF(A86=1,E86,IF(AO85,H85-E85+E86,IF(AP85,0.8*H85,H85+E86)))</f>
        <v/>
      </c>
      <c r="I86" s="169">
        <f>(C86-H86)/h</f>
        <v/>
      </c>
      <c r="J86">
        <f>C86/(ε_c1cd)</f>
        <v/>
      </c>
      <c r="K86">
        <f>C86/I86</f>
        <v/>
      </c>
      <c r="L86" s="131">
        <f>I86/(ε_c1cd)</f>
        <v/>
      </c>
      <c r="M86">
        <f>I86*(K86-Z_s1)</f>
        <v/>
      </c>
      <c r="N86">
        <f>I86*(K86-Z_s2)</f>
        <v/>
      </c>
      <c r="O86">
        <f>E_s*M86</f>
        <v/>
      </c>
      <c r="P86">
        <f>E_s*N86</f>
        <v/>
      </c>
      <c r="Q86">
        <f>O86*A_s1</f>
        <v/>
      </c>
      <c r="R86">
        <f>P86*A_s2</f>
        <v/>
      </c>
      <c r="S86">
        <f>Q86*($K86-Z_s1)</f>
        <v/>
      </c>
      <c r="T86">
        <f>R86*($K86-Z_s2)</f>
        <v/>
      </c>
      <c r="U86">
        <f>(INDIRECT("a_"&amp;U$2)/(U$2+1))*(($C86^(U$2+1)-$H86^(U$2+1))/(ε_c1cd^(U$2+1)))</f>
        <v/>
      </c>
      <c r="V86">
        <f>(INDIRECT("a_"&amp;V$2)/(V$2+1))*(($C86^(V$2+1)-$H86^(V$2+1))/(ε_c1cd^(V$2+1)))</f>
        <v/>
      </c>
      <c r="W86">
        <f>(INDIRECT("a_"&amp;W$2)/(W$2+1))*(($C86^(W$2+1)-$H86^(W$2+1))/(ε_c1cd^(W$2+1)))</f>
        <v/>
      </c>
      <c r="X86">
        <f>(INDIRECT("a_"&amp;X$2)/(X$2+1))*(($C86^(X$2+1)-$H86^(X$2+1))/(ε_c1cd^(X$2+1)))</f>
        <v/>
      </c>
      <c r="Y86">
        <f>(INDIRECT("a_"&amp;Y$2)/(Y$2+1))*(($C86^(Y$2+1)-$H86^(Y$2+1))/(ε_c1cd^(Y$2+1)))</f>
        <v/>
      </c>
      <c r="Z86">
        <f>(INDIRECT("a_"&amp;Z$2)/(Z$2+2))*(($C86^(Z$2+2)-$H86^(Z$2+2))/(ε_c1cd^(Z$2+2)))</f>
        <v/>
      </c>
      <c r="AA86">
        <f>(INDIRECT("a_"&amp;AA$2)/(AA$2+2))*(($C86^(AA$2+2)-$H86^(AA$2+2))/(ε_c1cd^(AA$2+2)))</f>
        <v/>
      </c>
      <c r="AB86">
        <f>(INDIRECT("a_"&amp;AB$2)/(AB$2+2))*(($C86^(AB$2+2)-$H86^(AB$2+2))/(ε_c1cd^(AB$2+2)))</f>
        <v/>
      </c>
      <c r="AC86">
        <f>(INDIRECT("a_"&amp;AC$2)/(AC$2+2))*(($C86^(AC$2+2)-$H86^(AC$2+2))/(ε_c1cd^(AC$2+2)))</f>
        <v/>
      </c>
      <c r="AD86">
        <f>(INDIRECT("a_"&amp;AD$2)/(AD$2+2))*(($C86^(AD$2+2)-$H86^(AD$2+2))/(ε_c1cd^(AD$2+2)))</f>
        <v/>
      </c>
      <c r="AE86" s="111">
        <f>(b*f_cd/L86)*SUM(U86:Y86)+SUM(Q86:R86)</f>
        <v/>
      </c>
      <c r="AF86" s="112">
        <f>AE86*(K86-y+e)</f>
        <v/>
      </c>
      <c r="AG86" s="113">
        <f>(b*f_cd/(L86^2))*SUM(Z86:AD86)+SUM(S86:T86)-AF86</f>
        <v/>
      </c>
      <c r="AH86" s="114">
        <f>AG86&lt;0</f>
        <v/>
      </c>
      <c r="AI86" s="115">
        <f>IF(A86=1,FALSE,(AND(AQ86,AH86,NOT(AI85))))</f>
        <v/>
      </c>
      <c r="AJ86" s="116">
        <f>(b*f_cd/L86)*(a_1/2*J86^2+a_2/3*J86^3+a_3/4*J86^4+a_4/5*J86^5+a_5/6*J86^6)+SUM(Q86:R86)</f>
        <v/>
      </c>
      <c r="AK86">
        <f>AJ86*(K86-y+e)</f>
        <v/>
      </c>
      <c r="AL86" s="118">
        <f>(b*f_cd/(L86^2))*(a_1/3*J86^3+a_2/4*J86^4+a_3/5*J86^5+a_4/6*J86^6+a_5/7*J86^7)+SUM(S86:T86)-AK86</f>
        <v/>
      </c>
      <c r="AM86" s="114">
        <f>AL86&gt;0</f>
        <v/>
      </c>
      <c r="AN86" s="115">
        <f>IF(A86=1,FALSE,(AND(AQ86,AM86,NOT(AN85))))</f>
        <v/>
      </c>
      <c r="AO86">
        <f>IF(D86=1,AND(AH86,NOT(AI86)),AND(AM86,NOT(AN86)))</f>
        <v/>
      </c>
      <c r="AP86" s="119">
        <f>IF(D86=1,AI86,AN86)</f>
        <v/>
      </c>
      <c r="AQ86" s="125">
        <f>ABS(E86)&lt;$AQ$2</f>
        <v/>
      </c>
      <c r="AS86">
        <f>IF(AP86,MAX(AS$3:AS84)+1,"")</f>
        <v/>
      </c>
    </row>
    <row r="87" s="117">
      <c r="A87" t="n">
        <v>85</v>
      </c>
      <c r="B87" s="131">
        <f>IF(A87=1,0,IF(AP87,0.1*ε_cu1cd,0))</f>
        <v/>
      </c>
      <c r="C87" s="131">
        <f>IF(A87=1,0.1*ε_cu1cd,C86+B86)</f>
        <v/>
      </c>
      <c r="D87" s="113">
        <f>IF('Нормальний переріз'!$D$68&gt;0,1,2)</f>
        <v/>
      </c>
      <c r="E87" s="144">
        <f>IF(D87=1,F87,G87)</f>
        <v/>
      </c>
      <c r="F87" s="124">
        <f>IF(AI86,0.11*ε_cu1cd,IF(AH86,F86*0.01,F86))</f>
        <v/>
      </c>
      <c r="G87" s="124">
        <f>IF(AP86,-0.1*ε_cu1cd,IF(AM86,G86*0.01,G86))</f>
        <v/>
      </c>
      <c r="H87" s="113">
        <f>IF(A87=1,E87,IF(AO86,H86-E86+E87,IF(AP86,0.8*H86,H86+E87)))</f>
        <v/>
      </c>
      <c r="I87" s="169">
        <f>(C87-H87)/h</f>
        <v/>
      </c>
      <c r="J87">
        <f>C87/(ε_c1cd)</f>
        <v/>
      </c>
      <c r="K87">
        <f>C87/I87</f>
        <v/>
      </c>
      <c r="L87" s="131">
        <f>I87/(ε_c1cd)</f>
        <v/>
      </c>
      <c r="M87">
        <f>I87*(K87-Z_s1)</f>
        <v/>
      </c>
      <c r="N87">
        <f>I87*(K87-Z_s2)</f>
        <v/>
      </c>
      <c r="O87">
        <f>E_s*M87</f>
        <v/>
      </c>
      <c r="P87">
        <f>E_s*N87</f>
        <v/>
      </c>
      <c r="Q87">
        <f>O87*A_s1</f>
        <v/>
      </c>
      <c r="R87">
        <f>P87*A_s2</f>
        <v/>
      </c>
      <c r="S87">
        <f>Q87*($K87-Z_s1)</f>
        <v/>
      </c>
      <c r="T87">
        <f>R87*($K87-Z_s2)</f>
        <v/>
      </c>
      <c r="U87">
        <f>(INDIRECT("a_"&amp;U$2)/(U$2+1))*(($C87^(U$2+1)-$H87^(U$2+1))/(ε_c1cd^(U$2+1)))</f>
        <v/>
      </c>
      <c r="V87">
        <f>(INDIRECT("a_"&amp;V$2)/(V$2+1))*(($C87^(V$2+1)-$H87^(V$2+1))/(ε_c1cd^(V$2+1)))</f>
        <v/>
      </c>
      <c r="W87">
        <f>(INDIRECT("a_"&amp;W$2)/(W$2+1))*(($C87^(W$2+1)-$H87^(W$2+1))/(ε_c1cd^(W$2+1)))</f>
        <v/>
      </c>
      <c r="X87">
        <f>(INDIRECT("a_"&amp;X$2)/(X$2+1))*(($C87^(X$2+1)-$H87^(X$2+1))/(ε_c1cd^(X$2+1)))</f>
        <v/>
      </c>
      <c r="Y87">
        <f>(INDIRECT("a_"&amp;Y$2)/(Y$2+1))*(($C87^(Y$2+1)-$H87^(Y$2+1))/(ε_c1cd^(Y$2+1)))</f>
        <v/>
      </c>
      <c r="Z87">
        <f>(INDIRECT("a_"&amp;Z$2)/(Z$2+2))*(($C87^(Z$2+2)-$H87^(Z$2+2))/(ε_c1cd^(Z$2+2)))</f>
        <v/>
      </c>
      <c r="AA87">
        <f>(INDIRECT("a_"&amp;AA$2)/(AA$2+2))*(($C87^(AA$2+2)-$H87^(AA$2+2))/(ε_c1cd^(AA$2+2)))</f>
        <v/>
      </c>
      <c r="AB87">
        <f>(INDIRECT("a_"&amp;AB$2)/(AB$2+2))*(($C87^(AB$2+2)-$H87^(AB$2+2))/(ε_c1cd^(AB$2+2)))</f>
        <v/>
      </c>
      <c r="AC87">
        <f>(INDIRECT("a_"&amp;AC$2)/(AC$2+2))*(($C87^(AC$2+2)-$H87^(AC$2+2))/(ε_c1cd^(AC$2+2)))</f>
        <v/>
      </c>
      <c r="AD87">
        <f>(INDIRECT("a_"&amp;AD$2)/(AD$2+2))*(($C87^(AD$2+2)-$H87^(AD$2+2))/(ε_c1cd^(AD$2+2)))</f>
        <v/>
      </c>
      <c r="AE87" s="111">
        <f>(b*f_cd/L87)*SUM(U87:Y87)+SUM(Q87:R87)</f>
        <v/>
      </c>
      <c r="AF87" s="112">
        <f>AE87*(K87-y+e)</f>
        <v/>
      </c>
      <c r="AG87" s="113">
        <f>(b*f_cd/(L87^2))*SUM(Z87:AD87)+SUM(S87:T87)-AF87</f>
        <v/>
      </c>
      <c r="AH87" s="114">
        <f>AG87&lt;0</f>
        <v/>
      </c>
      <c r="AI87" s="115">
        <f>IF(A87=1,FALSE,(AND(AQ87,AH87,NOT(AI86))))</f>
        <v/>
      </c>
      <c r="AJ87" s="116">
        <f>(b*f_cd/L87)*(a_1/2*J87^2+a_2/3*J87^3+a_3/4*J87^4+a_4/5*J87^5+a_5/6*J87^6)+SUM(Q87:R87)</f>
        <v/>
      </c>
      <c r="AK87">
        <f>AJ87*(K87-y+e)</f>
        <v/>
      </c>
      <c r="AL87" s="118">
        <f>(b*f_cd/(L87^2))*(a_1/3*J87^3+a_2/4*J87^4+a_3/5*J87^5+a_4/6*J87^6+a_5/7*J87^7)+SUM(S87:T87)-AK87</f>
        <v/>
      </c>
      <c r="AM87" s="114">
        <f>AL87&gt;0</f>
        <v/>
      </c>
      <c r="AN87" s="115">
        <f>IF(A87=1,FALSE,(AND(AQ87,AM87,NOT(AN86))))</f>
        <v/>
      </c>
      <c r="AO87">
        <f>IF(D87=1,AND(AH87,NOT(AI87)),AND(AM87,NOT(AN87)))</f>
        <v/>
      </c>
      <c r="AP87" s="119">
        <f>IF(D87=1,AI87,AN87)</f>
        <v/>
      </c>
      <c r="AQ87" s="125">
        <f>ABS(E87)&lt;$AQ$2</f>
        <v/>
      </c>
      <c r="AS87">
        <f>IF(AP87,MAX(AS$3:AS85)+1,"")</f>
        <v/>
      </c>
    </row>
    <row r="88" s="117">
      <c r="A88" t="n">
        <v>86</v>
      </c>
      <c r="B88" s="131">
        <f>IF(A88=1,0,IF(AP88,0.1*ε_cu1cd,0))</f>
        <v/>
      </c>
      <c r="C88" s="131">
        <f>IF(A88=1,0.1*ε_cu1cd,C87+B87)</f>
        <v/>
      </c>
      <c r="D88" s="113">
        <f>IF('Нормальний переріз'!$D$68&gt;0,1,2)</f>
        <v/>
      </c>
      <c r="E88" s="144">
        <f>IF(D88=1,F88,G88)</f>
        <v/>
      </c>
      <c r="F88" s="124">
        <f>IF(AI87,0.11*ε_cu1cd,IF(AH87,F87*0.01,F87))</f>
        <v/>
      </c>
      <c r="G88" s="124">
        <f>IF(AP87,-0.1*ε_cu1cd,IF(AM87,G87*0.01,G87))</f>
        <v/>
      </c>
      <c r="H88" s="113">
        <f>IF(A88=1,E88,IF(AO87,H87-E87+E88,IF(AP87,0.8*H87,H87+E88)))</f>
        <v/>
      </c>
      <c r="I88" s="169">
        <f>(C88-H88)/h</f>
        <v/>
      </c>
      <c r="J88">
        <f>C88/(ε_c1cd)</f>
        <v/>
      </c>
      <c r="K88">
        <f>C88/I88</f>
        <v/>
      </c>
      <c r="L88" s="131">
        <f>I88/(ε_c1cd)</f>
        <v/>
      </c>
      <c r="M88">
        <f>I88*(K88-Z_s1)</f>
        <v/>
      </c>
      <c r="N88">
        <f>I88*(K88-Z_s2)</f>
        <v/>
      </c>
      <c r="O88">
        <f>E_s*M88</f>
        <v/>
      </c>
      <c r="P88">
        <f>E_s*N88</f>
        <v/>
      </c>
      <c r="Q88">
        <f>O88*A_s1</f>
        <v/>
      </c>
      <c r="R88">
        <f>P88*A_s2</f>
        <v/>
      </c>
      <c r="S88">
        <f>Q88*($K88-Z_s1)</f>
        <v/>
      </c>
      <c r="T88">
        <f>R88*($K88-Z_s2)</f>
        <v/>
      </c>
      <c r="U88">
        <f>(INDIRECT("a_"&amp;U$2)/(U$2+1))*(($C88^(U$2+1)-$H88^(U$2+1))/(ε_c1cd^(U$2+1)))</f>
        <v/>
      </c>
      <c r="V88">
        <f>(INDIRECT("a_"&amp;V$2)/(V$2+1))*(($C88^(V$2+1)-$H88^(V$2+1))/(ε_c1cd^(V$2+1)))</f>
        <v/>
      </c>
      <c r="W88">
        <f>(INDIRECT("a_"&amp;W$2)/(W$2+1))*(($C88^(W$2+1)-$H88^(W$2+1))/(ε_c1cd^(W$2+1)))</f>
        <v/>
      </c>
      <c r="X88">
        <f>(INDIRECT("a_"&amp;X$2)/(X$2+1))*(($C88^(X$2+1)-$H88^(X$2+1))/(ε_c1cd^(X$2+1)))</f>
        <v/>
      </c>
      <c r="Y88">
        <f>(INDIRECT("a_"&amp;Y$2)/(Y$2+1))*(($C88^(Y$2+1)-$H88^(Y$2+1))/(ε_c1cd^(Y$2+1)))</f>
        <v/>
      </c>
      <c r="Z88">
        <f>(INDIRECT("a_"&amp;Z$2)/(Z$2+2))*(($C88^(Z$2+2)-$H88^(Z$2+2))/(ε_c1cd^(Z$2+2)))</f>
        <v/>
      </c>
      <c r="AA88">
        <f>(INDIRECT("a_"&amp;AA$2)/(AA$2+2))*(($C88^(AA$2+2)-$H88^(AA$2+2))/(ε_c1cd^(AA$2+2)))</f>
        <v/>
      </c>
      <c r="AB88">
        <f>(INDIRECT("a_"&amp;AB$2)/(AB$2+2))*(($C88^(AB$2+2)-$H88^(AB$2+2))/(ε_c1cd^(AB$2+2)))</f>
        <v/>
      </c>
      <c r="AC88">
        <f>(INDIRECT("a_"&amp;AC$2)/(AC$2+2))*(($C88^(AC$2+2)-$H88^(AC$2+2))/(ε_c1cd^(AC$2+2)))</f>
        <v/>
      </c>
      <c r="AD88">
        <f>(INDIRECT("a_"&amp;AD$2)/(AD$2+2))*(($C88^(AD$2+2)-$H88^(AD$2+2))/(ε_c1cd^(AD$2+2)))</f>
        <v/>
      </c>
      <c r="AE88" s="111">
        <f>(b*f_cd/L88)*SUM(U88:Y88)+SUM(Q88:R88)</f>
        <v/>
      </c>
      <c r="AF88" s="112">
        <f>AE88*(K88-y+e)</f>
        <v/>
      </c>
      <c r="AG88" s="113">
        <f>(b*f_cd/(L88^2))*SUM(Z88:AD88)+SUM(S88:T88)-AF88</f>
        <v/>
      </c>
      <c r="AH88" s="114">
        <f>AG88&lt;0</f>
        <v/>
      </c>
      <c r="AI88" s="115">
        <f>IF(A88=1,FALSE,(AND(AQ88,AH88,NOT(AI87))))</f>
        <v/>
      </c>
      <c r="AJ88" s="116">
        <f>(b*f_cd/L88)*(a_1/2*J88^2+a_2/3*J88^3+a_3/4*J88^4+a_4/5*J88^5+a_5/6*J88^6)+SUM(Q88:R88)</f>
        <v/>
      </c>
      <c r="AK88">
        <f>AJ88*(K88-y+e)</f>
        <v/>
      </c>
      <c r="AL88" s="118">
        <f>(b*f_cd/(L88^2))*(a_1/3*J88^3+a_2/4*J88^4+a_3/5*J88^5+a_4/6*J88^6+a_5/7*J88^7)+SUM(S88:T88)-AK88</f>
        <v/>
      </c>
      <c r="AM88" s="114">
        <f>AL88&gt;0</f>
        <v/>
      </c>
      <c r="AN88" s="115">
        <f>IF(A88=1,FALSE,(AND(AQ88,AM88,NOT(AN87))))</f>
        <v/>
      </c>
      <c r="AO88">
        <f>IF(D88=1,AND(AH88,NOT(AI88)),AND(AM88,NOT(AN88)))</f>
        <v/>
      </c>
      <c r="AP88" s="119">
        <f>IF(D88=1,AI88,AN88)</f>
        <v/>
      </c>
      <c r="AQ88" s="125">
        <f>ABS(E88)&lt;$AQ$2</f>
        <v/>
      </c>
      <c r="AS88">
        <f>IF(AP88,MAX(AS$3:AS86)+1,"")</f>
        <v/>
      </c>
    </row>
    <row r="89" s="117">
      <c r="A89" t="n">
        <v>87</v>
      </c>
      <c r="B89" s="131">
        <f>IF(A89=1,0,IF(AP89,0.1*ε_cu1cd,0))</f>
        <v/>
      </c>
      <c r="C89" s="131">
        <f>IF(A89=1,0.1*ε_cu1cd,C88+B88)</f>
        <v/>
      </c>
      <c r="D89" s="113">
        <f>IF('Нормальний переріз'!$D$68&gt;0,1,2)</f>
        <v/>
      </c>
      <c r="E89" s="144">
        <f>IF(D89=1,F89,G89)</f>
        <v/>
      </c>
      <c r="F89" s="124">
        <f>IF(AI88,0.11*ε_cu1cd,IF(AH88,F88*0.01,F88))</f>
        <v/>
      </c>
      <c r="G89" s="124">
        <f>IF(AP88,-0.1*ε_cu1cd,IF(AM88,G88*0.01,G88))</f>
        <v/>
      </c>
      <c r="H89" s="113">
        <f>IF(A89=1,E89,IF(AO88,H88-E88+E89,IF(AP88,0.8*H88,H88+E89)))</f>
        <v/>
      </c>
      <c r="I89" s="169">
        <f>(C89-H89)/h</f>
        <v/>
      </c>
      <c r="J89">
        <f>C89/(ε_c1cd)</f>
        <v/>
      </c>
      <c r="K89">
        <f>C89/I89</f>
        <v/>
      </c>
      <c r="L89" s="131">
        <f>I89/(ε_c1cd)</f>
        <v/>
      </c>
      <c r="M89">
        <f>I89*(K89-Z_s1)</f>
        <v/>
      </c>
      <c r="N89">
        <f>I89*(K89-Z_s2)</f>
        <v/>
      </c>
      <c r="O89">
        <f>E_s*M89</f>
        <v/>
      </c>
      <c r="P89">
        <f>E_s*N89</f>
        <v/>
      </c>
      <c r="Q89">
        <f>O89*A_s1</f>
        <v/>
      </c>
      <c r="R89">
        <f>P89*A_s2</f>
        <v/>
      </c>
      <c r="S89">
        <f>Q89*($K89-Z_s1)</f>
        <v/>
      </c>
      <c r="T89">
        <f>R89*($K89-Z_s2)</f>
        <v/>
      </c>
      <c r="U89">
        <f>(INDIRECT("a_"&amp;U$2)/(U$2+1))*(($C89^(U$2+1)-$H89^(U$2+1))/(ε_c1cd^(U$2+1)))</f>
        <v/>
      </c>
      <c r="V89">
        <f>(INDIRECT("a_"&amp;V$2)/(V$2+1))*(($C89^(V$2+1)-$H89^(V$2+1))/(ε_c1cd^(V$2+1)))</f>
        <v/>
      </c>
      <c r="W89">
        <f>(INDIRECT("a_"&amp;W$2)/(W$2+1))*(($C89^(W$2+1)-$H89^(W$2+1))/(ε_c1cd^(W$2+1)))</f>
        <v/>
      </c>
      <c r="X89">
        <f>(INDIRECT("a_"&amp;X$2)/(X$2+1))*(($C89^(X$2+1)-$H89^(X$2+1))/(ε_c1cd^(X$2+1)))</f>
        <v/>
      </c>
      <c r="Y89">
        <f>(INDIRECT("a_"&amp;Y$2)/(Y$2+1))*(($C89^(Y$2+1)-$H89^(Y$2+1))/(ε_c1cd^(Y$2+1)))</f>
        <v/>
      </c>
      <c r="Z89">
        <f>(INDIRECT("a_"&amp;Z$2)/(Z$2+2))*(($C89^(Z$2+2)-$H89^(Z$2+2))/(ε_c1cd^(Z$2+2)))</f>
        <v/>
      </c>
      <c r="AA89">
        <f>(INDIRECT("a_"&amp;AA$2)/(AA$2+2))*(($C89^(AA$2+2)-$H89^(AA$2+2))/(ε_c1cd^(AA$2+2)))</f>
        <v/>
      </c>
      <c r="AB89">
        <f>(INDIRECT("a_"&amp;AB$2)/(AB$2+2))*(($C89^(AB$2+2)-$H89^(AB$2+2))/(ε_c1cd^(AB$2+2)))</f>
        <v/>
      </c>
      <c r="AC89">
        <f>(INDIRECT("a_"&amp;AC$2)/(AC$2+2))*(($C89^(AC$2+2)-$H89^(AC$2+2))/(ε_c1cd^(AC$2+2)))</f>
        <v/>
      </c>
      <c r="AD89">
        <f>(INDIRECT("a_"&amp;AD$2)/(AD$2+2))*(($C89^(AD$2+2)-$H89^(AD$2+2))/(ε_c1cd^(AD$2+2)))</f>
        <v/>
      </c>
      <c r="AE89" s="111">
        <f>(b*f_cd/L89)*SUM(U89:Y89)+SUM(Q89:R89)</f>
        <v/>
      </c>
      <c r="AF89" s="112">
        <f>AE89*(K89-y+e)</f>
        <v/>
      </c>
      <c r="AG89" s="113">
        <f>(b*f_cd/(L89^2))*SUM(Z89:AD89)+SUM(S89:T89)-AF89</f>
        <v/>
      </c>
      <c r="AH89" s="114">
        <f>AG89&lt;0</f>
        <v/>
      </c>
      <c r="AI89" s="115">
        <f>IF(A89=1,FALSE,(AND(AQ89,AH89,NOT(AI88))))</f>
        <v/>
      </c>
      <c r="AJ89" s="116">
        <f>(b*f_cd/L89)*(a_1/2*J89^2+a_2/3*J89^3+a_3/4*J89^4+a_4/5*J89^5+a_5/6*J89^6)+SUM(Q89:R89)</f>
        <v/>
      </c>
      <c r="AK89">
        <f>AJ89*(K89-y+e)</f>
        <v/>
      </c>
      <c r="AL89" s="118">
        <f>(b*f_cd/(L89^2))*(a_1/3*J89^3+a_2/4*J89^4+a_3/5*J89^5+a_4/6*J89^6+a_5/7*J89^7)+SUM(S89:T89)-AK89</f>
        <v/>
      </c>
      <c r="AM89" s="114">
        <f>AL89&gt;0</f>
        <v/>
      </c>
      <c r="AN89" s="115">
        <f>IF(A89=1,FALSE,(AND(AQ89,AM89,NOT(AN88))))</f>
        <v/>
      </c>
      <c r="AO89">
        <f>IF(D89=1,AND(AH89,NOT(AI89)),AND(AM89,NOT(AN89)))</f>
        <v/>
      </c>
      <c r="AP89" s="119">
        <f>IF(D89=1,AI89,AN89)</f>
        <v/>
      </c>
      <c r="AQ89" s="125">
        <f>ABS(E89)&lt;$AQ$2</f>
        <v/>
      </c>
      <c r="AS89">
        <f>IF(AP89,MAX(AS$3:AS87)+1,"")</f>
        <v/>
      </c>
    </row>
    <row r="90" s="117">
      <c r="A90" t="n">
        <v>88</v>
      </c>
      <c r="B90" s="131">
        <f>IF(A90=1,0,IF(AP90,0.1*ε_cu1cd,0))</f>
        <v/>
      </c>
      <c r="C90" s="131">
        <f>IF(A90=1,0.1*ε_cu1cd,C89+B89)</f>
        <v/>
      </c>
      <c r="D90" s="113">
        <f>IF('Нормальний переріз'!$D$68&gt;0,1,2)</f>
        <v/>
      </c>
      <c r="E90" s="144">
        <f>IF(D90=1,F90,G90)</f>
        <v/>
      </c>
      <c r="F90" s="124">
        <f>IF(AI89,0.11*ε_cu1cd,IF(AH89,F89*0.01,F89))</f>
        <v/>
      </c>
      <c r="G90" s="124">
        <f>IF(AP89,-0.1*ε_cu1cd,IF(AM89,G89*0.01,G89))</f>
        <v/>
      </c>
      <c r="H90" s="113">
        <f>IF(A90=1,E90,IF(AO89,H89-E89+E90,IF(AP89,0.8*H89,H89+E90)))</f>
        <v/>
      </c>
      <c r="I90" s="169">
        <f>(C90-H90)/h</f>
        <v/>
      </c>
      <c r="J90">
        <f>C90/(ε_c1cd)</f>
        <v/>
      </c>
      <c r="K90">
        <f>C90/I90</f>
        <v/>
      </c>
      <c r="L90" s="131">
        <f>I90/(ε_c1cd)</f>
        <v/>
      </c>
      <c r="M90">
        <f>I90*(K90-Z_s1)</f>
        <v/>
      </c>
      <c r="N90">
        <f>I90*(K90-Z_s2)</f>
        <v/>
      </c>
      <c r="O90">
        <f>E_s*M90</f>
        <v/>
      </c>
      <c r="P90">
        <f>E_s*N90</f>
        <v/>
      </c>
      <c r="Q90">
        <f>O90*A_s1</f>
        <v/>
      </c>
      <c r="R90">
        <f>P90*A_s2</f>
        <v/>
      </c>
      <c r="S90">
        <f>Q90*($K90-Z_s1)</f>
        <v/>
      </c>
      <c r="T90">
        <f>R90*($K90-Z_s2)</f>
        <v/>
      </c>
      <c r="U90">
        <f>(INDIRECT("a_"&amp;U$2)/(U$2+1))*(($C90^(U$2+1)-$H90^(U$2+1))/(ε_c1cd^(U$2+1)))</f>
        <v/>
      </c>
      <c r="V90">
        <f>(INDIRECT("a_"&amp;V$2)/(V$2+1))*(($C90^(V$2+1)-$H90^(V$2+1))/(ε_c1cd^(V$2+1)))</f>
        <v/>
      </c>
      <c r="W90">
        <f>(INDIRECT("a_"&amp;W$2)/(W$2+1))*(($C90^(W$2+1)-$H90^(W$2+1))/(ε_c1cd^(W$2+1)))</f>
        <v/>
      </c>
      <c r="X90">
        <f>(INDIRECT("a_"&amp;X$2)/(X$2+1))*(($C90^(X$2+1)-$H90^(X$2+1))/(ε_c1cd^(X$2+1)))</f>
        <v/>
      </c>
      <c r="Y90">
        <f>(INDIRECT("a_"&amp;Y$2)/(Y$2+1))*(($C90^(Y$2+1)-$H90^(Y$2+1))/(ε_c1cd^(Y$2+1)))</f>
        <v/>
      </c>
      <c r="Z90">
        <f>(INDIRECT("a_"&amp;Z$2)/(Z$2+2))*(($C90^(Z$2+2)-$H90^(Z$2+2))/(ε_c1cd^(Z$2+2)))</f>
        <v/>
      </c>
      <c r="AA90">
        <f>(INDIRECT("a_"&amp;AA$2)/(AA$2+2))*(($C90^(AA$2+2)-$H90^(AA$2+2))/(ε_c1cd^(AA$2+2)))</f>
        <v/>
      </c>
      <c r="AB90">
        <f>(INDIRECT("a_"&amp;AB$2)/(AB$2+2))*(($C90^(AB$2+2)-$H90^(AB$2+2))/(ε_c1cd^(AB$2+2)))</f>
        <v/>
      </c>
      <c r="AC90">
        <f>(INDIRECT("a_"&amp;AC$2)/(AC$2+2))*(($C90^(AC$2+2)-$H90^(AC$2+2))/(ε_c1cd^(AC$2+2)))</f>
        <v/>
      </c>
      <c r="AD90">
        <f>(INDIRECT("a_"&amp;AD$2)/(AD$2+2))*(($C90^(AD$2+2)-$H90^(AD$2+2))/(ε_c1cd^(AD$2+2)))</f>
        <v/>
      </c>
      <c r="AE90" s="111">
        <f>(b*f_cd/L90)*SUM(U90:Y90)+SUM(Q90:R90)</f>
        <v/>
      </c>
      <c r="AF90" s="112">
        <f>AE90*(K90-y+e)</f>
        <v/>
      </c>
      <c r="AG90" s="113">
        <f>(b*f_cd/(L90^2))*SUM(Z90:AD90)+SUM(S90:T90)-AF90</f>
        <v/>
      </c>
      <c r="AH90" s="114">
        <f>AG90&lt;0</f>
        <v/>
      </c>
      <c r="AI90" s="115">
        <f>IF(A90=1,FALSE,(AND(AQ90,AH90,NOT(AI89))))</f>
        <v/>
      </c>
      <c r="AJ90" s="116">
        <f>(b*f_cd/L90)*(a_1/2*J90^2+a_2/3*J90^3+a_3/4*J90^4+a_4/5*J90^5+a_5/6*J90^6)+SUM(Q90:R90)</f>
        <v/>
      </c>
      <c r="AK90">
        <f>AJ90*(K90-y+e)</f>
        <v/>
      </c>
      <c r="AL90" s="118">
        <f>(b*f_cd/(L90^2))*(a_1/3*J90^3+a_2/4*J90^4+a_3/5*J90^5+a_4/6*J90^6+a_5/7*J90^7)+SUM(S90:T90)-AK90</f>
        <v/>
      </c>
      <c r="AM90" s="114">
        <f>AL90&gt;0</f>
        <v/>
      </c>
      <c r="AN90" s="115">
        <f>IF(A90=1,FALSE,(AND(AQ90,AM90,NOT(AN89))))</f>
        <v/>
      </c>
      <c r="AO90">
        <f>IF(D90=1,AND(AH90,NOT(AI90)),AND(AM90,NOT(AN90)))</f>
        <v/>
      </c>
      <c r="AP90" s="119">
        <f>IF(D90=1,AI90,AN90)</f>
        <v/>
      </c>
      <c r="AQ90" s="125">
        <f>ABS(E90)&lt;$AQ$2</f>
        <v/>
      </c>
      <c r="AS90">
        <f>IF(AP90,MAX(AS$3:AS88)+1,"")</f>
        <v/>
      </c>
    </row>
    <row r="91" s="117">
      <c r="A91" t="n">
        <v>89</v>
      </c>
      <c r="B91" s="131">
        <f>IF(A91=1,0,IF(AP91,0.1*ε_cu1cd,0))</f>
        <v/>
      </c>
      <c r="C91" s="131">
        <f>IF(A91=1,0.1*ε_cu1cd,C90+B90)</f>
        <v/>
      </c>
      <c r="D91" s="113">
        <f>IF('Нормальний переріз'!$D$68&gt;0,1,2)</f>
        <v/>
      </c>
      <c r="E91" s="144">
        <f>IF(D91=1,F91,G91)</f>
        <v/>
      </c>
      <c r="F91" s="124">
        <f>IF(AI90,0.11*ε_cu1cd,IF(AH90,F90*0.01,F90))</f>
        <v/>
      </c>
      <c r="G91" s="124">
        <f>IF(AP90,-0.1*ε_cu1cd,IF(AM90,G90*0.01,G90))</f>
        <v/>
      </c>
      <c r="H91" s="113">
        <f>IF(A91=1,E91,IF(AO90,H90-E90+E91,IF(AP90,0.8*H90,H90+E91)))</f>
        <v/>
      </c>
      <c r="I91" s="169">
        <f>(C91-H91)/h</f>
        <v/>
      </c>
      <c r="J91">
        <f>C91/(ε_c1cd)</f>
        <v/>
      </c>
      <c r="K91">
        <f>C91/I91</f>
        <v/>
      </c>
      <c r="L91" s="131">
        <f>I91/(ε_c1cd)</f>
        <v/>
      </c>
      <c r="M91">
        <f>I91*(K91-Z_s1)</f>
        <v/>
      </c>
      <c r="N91">
        <f>I91*(K91-Z_s2)</f>
        <v/>
      </c>
      <c r="O91">
        <f>E_s*M91</f>
        <v/>
      </c>
      <c r="P91">
        <f>E_s*N91</f>
        <v/>
      </c>
      <c r="Q91">
        <f>O91*A_s1</f>
        <v/>
      </c>
      <c r="R91">
        <f>P91*A_s2</f>
        <v/>
      </c>
      <c r="S91">
        <f>Q91*($K91-Z_s1)</f>
        <v/>
      </c>
      <c r="T91">
        <f>R91*($K91-Z_s2)</f>
        <v/>
      </c>
      <c r="U91">
        <f>(INDIRECT("a_"&amp;U$2)/(U$2+1))*(($C91^(U$2+1)-$H91^(U$2+1))/(ε_c1cd^(U$2+1)))</f>
        <v/>
      </c>
      <c r="V91">
        <f>(INDIRECT("a_"&amp;V$2)/(V$2+1))*(($C91^(V$2+1)-$H91^(V$2+1))/(ε_c1cd^(V$2+1)))</f>
        <v/>
      </c>
      <c r="W91">
        <f>(INDIRECT("a_"&amp;W$2)/(W$2+1))*(($C91^(W$2+1)-$H91^(W$2+1))/(ε_c1cd^(W$2+1)))</f>
        <v/>
      </c>
      <c r="X91">
        <f>(INDIRECT("a_"&amp;X$2)/(X$2+1))*(($C91^(X$2+1)-$H91^(X$2+1))/(ε_c1cd^(X$2+1)))</f>
        <v/>
      </c>
      <c r="Y91">
        <f>(INDIRECT("a_"&amp;Y$2)/(Y$2+1))*(($C91^(Y$2+1)-$H91^(Y$2+1))/(ε_c1cd^(Y$2+1)))</f>
        <v/>
      </c>
      <c r="Z91">
        <f>(INDIRECT("a_"&amp;Z$2)/(Z$2+2))*(($C91^(Z$2+2)-$H91^(Z$2+2))/(ε_c1cd^(Z$2+2)))</f>
        <v/>
      </c>
      <c r="AA91">
        <f>(INDIRECT("a_"&amp;AA$2)/(AA$2+2))*(($C91^(AA$2+2)-$H91^(AA$2+2))/(ε_c1cd^(AA$2+2)))</f>
        <v/>
      </c>
      <c r="AB91">
        <f>(INDIRECT("a_"&amp;AB$2)/(AB$2+2))*(($C91^(AB$2+2)-$H91^(AB$2+2))/(ε_c1cd^(AB$2+2)))</f>
        <v/>
      </c>
      <c r="AC91">
        <f>(INDIRECT("a_"&amp;AC$2)/(AC$2+2))*(($C91^(AC$2+2)-$H91^(AC$2+2))/(ε_c1cd^(AC$2+2)))</f>
        <v/>
      </c>
      <c r="AD91">
        <f>(INDIRECT("a_"&amp;AD$2)/(AD$2+2))*(($C91^(AD$2+2)-$H91^(AD$2+2))/(ε_c1cd^(AD$2+2)))</f>
        <v/>
      </c>
      <c r="AE91" s="111">
        <f>(b*f_cd/L91)*SUM(U91:Y91)+SUM(Q91:R91)</f>
        <v/>
      </c>
      <c r="AF91" s="112">
        <f>AE91*(K91-y+e)</f>
        <v/>
      </c>
      <c r="AG91" s="113">
        <f>(b*f_cd/(L91^2))*SUM(Z91:AD91)+SUM(S91:T91)-AF91</f>
        <v/>
      </c>
      <c r="AH91" s="114">
        <f>AG91&lt;0</f>
        <v/>
      </c>
      <c r="AI91" s="115">
        <f>IF(A91=1,FALSE,(AND(AQ91,AH91,NOT(AI90))))</f>
        <v/>
      </c>
      <c r="AJ91" s="116">
        <f>(b*f_cd/L91)*(a_1/2*J91^2+a_2/3*J91^3+a_3/4*J91^4+a_4/5*J91^5+a_5/6*J91^6)+SUM(Q91:R91)</f>
        <v/>
      </c>
      <c r="AK91">
        <f>AJ91*(K91-y+e)</f>
        <v/>
      </c>
      <c r="AL91" s="118">
        <f>(b*f_cd/(L91^2))*(a_1/3*J91^3+a_2/4*J91^4+a_3/5*J91^5+a_4/6*J91^6+a_5/7*J91^7)+SUM(S91:T91)-AK91</f>
        <v/>
      </c>
      <c r="AM91" s="114">
        <f>AL91&gt;0</f>
        <v/>
      </c>
      <c r="AN91" s="115">
        <f>IF(A91=1,FALSE,(AND(AQ91,AM91,NOT(AN90))))</f>
        <v/>
      </c>
      <c r="AO91">
        <f>IF(D91=1,AND(AH91,NOT(AI91)),AND(AM91,NOT(AN91)))</f>
        <v/>
      </c>
      <c r="AP91" s="119">
        <f>IF(D91=1,AI91,AN91)</f>
        <v/>
      </c>
      <c r="AQ91" s="125">
        <f>ABS(E91)&lt;$AQ$2</f>
        <v/>
      </c>
      <c r="AS91">
        <f>IF(AP91,MAX(AS$3:AS89)+1,"")</f>
        <v/>
      </c>
    </row>
    <row r="92" s="117">
      <c r="A92" t="n">
        <v>90</v>
      </c>
      <c r="B92" s="131">
        <f>IF(A92=1,0,IF(AP92,0.1*ε_cu1cd,0))</f>
        <v/>
      </c>
      <c r="C92" s="131">
        <f>IF(A92=1,0.1*ε_cu1cd,C91+B91)</f>
        <v/>
      </c>
      <c r="D92" s="113">
        <f>IF('Нормальний переріз'!$D$68&gt;0,1,2)</f>
        <v/>
      </c>
      <c r="E92" s="144">
        <f>IF(D92=1,F92,G92)</f>
        <v/>
      </c>
      <c r="F92" s="124">
        <f>IF(AI91,0.11*ε_cu1cd,IF(AH91,F91*0.01,F91))</f>
        <v/>
      </c>
      <c r="G92" s="124">
        <f>IF(AP91,-0.1*ε_cu1cd,IF(AM91,G91*0.01,G91))</f>
        <v/>
      </c>
      <c r="H92" s="113">
        <f>IF(A92=1,E92,IF(AO91,H91-E91+E92,IF(AP91,0.8*H91,H91+E92)))</f>
        <v/>
      </c>
      <c r="I92" s="169">
        <f>(C92-H92)/h</f>
        <v/>
      </c>
      <c r="J92">
        <f>C92/(ε_c1cd)</f>
        <v/>
      </c>
      <c r="K92">
        <f>C92/I92</f>
        <v/>
      </c>
      <c r="L92" s="131">
        <f>I92/(ε_c1cd)</f>
        <v/>
      </c>
      <c r="M92">
        <f>I92*(K92-Z_s1)</f>
        <v/>
      </c>
      <c r="N92">
        <f>I92*(K92-Z_s2)</f>
        <v/>
      </c>
      <c r="O92">
        <f>E_s*M92</f>
        <v/>
      </c>
      <c r="P92">
        <f>E_s*N92</f>
        <v/>
      </c>
      <c r="Q92">
        <f>O92*A_s1</f>
        <v/>
      </c>
      <c r="R92">
        <f>P92*A_s2</f>
        <v/>
      </c>
      <c r="S92">
        <f>Q92*($K92-Z_s1)</f>
        <v/>
      </c>
      <c r="T92">
        <f>R92*($K92-Z_s2)</f>
        <v/>
      </c>
      <c r="U92">
        <f>(INDIRECT("a_"&amp;U$2)/(U$2+1))*(($C92^(U$2+1)-$H92^(U$2+1))/(ε_c1cd^(U$2+1)))</f>
        <v/>
      </c>
      <c r="V92">
        <f>(INDIRECT("a_"&amp;V$2)/(V$2+1))*(($C92^(V$2+1)-$H92^(V$2+1))/(ε_c1cd^(V$2+1)))</f>
        <v/>
      </c>
      <c r="W92">
        <f>(INDIRECT("a_"&amp;W$2)/(W$2+1))*(($C92^(W$2+1)-$H92^(W$2+1))/(ε_c1cd^(W$2+1)))</f>
        <v/>
      </c>
      <c r="X92">
        <f>(INDIRECT("a_"&amp;X$2)/(X$2+1))*(($C92^(X$2+1)-$H92^(X$2+1))/(ε_c1cd^(X$2+1)))</f>
        <v/>
      </c>
      <c r="Y92">
        <f>(INDIRECT("a_"&amp;Y$2)/(Y$2+1))*(($C92^(Y$2+1)-$H92^(Y$2+1))/(ε_c1cd^(Y$2+1)))</f>
        <v/>
      </c>
      <c r="Z92">
        <f>(INDIRECT("a_"&amp;Z$2)/(Z$2+2))*(($C92^(Z$2+2)-$H92^(Z$2+2))/(ε_c1cd^(Z$2+2)))</f>
        <v/>
      </c>
      <c r="AA92">
        <f>(INDIRECT("a_"&amp;AA$2)/(AA$2+2))*(($C92^(AA$2+2)-$H92^(AA$2+2))/(ε_c1cd^(AA$2+2)))</f>
        <v/>
      </c>
      <c r="AB92">
        <f>(INDIRECT("a_"&amp;AB$2)/(AB$2+2))*(($C92^(AB$2+2)-$H92^(AB$2+2))/(ε_c1cd^(AB$2+2)))</f>
        <v/>
      </c>
      <c r="AC92">
        <f>(INDIRECT("a_"&amp;AC$2)/(AC$2+2))*(($C92^(AC$2+2)-$H92^(AC$2+2))/(ε_c1cd^(AC$2+2)))</f>
        <v/>
      </c>
      <c r="AD92">
        <f>(INDIRECT("a_"&amp;AD$2)/(AD$2+2))*(($C92^(AD$2+2)-$H92^(AD$2+2))/(ε_c1cd^(AD$2+2)))</f>
        <v/>
      </c>
      <c r="AE92" s="111">
        <f>(b*f_cd/L92)*SUM(U92:Y92)+SUM(Q92:R92)</f>
        <v/>
      </c>
      <c r="AF92" s="112">
        <f>AE92*(K92-y+e)</f>
        <v/>
      </c>
      <c r="AG92" s="113">
        <f>(b*f_cd/(L92^2))*SUM(Z92:AD92)+SUM(S92:T92)-AF92</f>
        <v/>
      </c>
      <c r="AH92" s="114">
        <f>AG92&lt;0</f>
        <v/>
      </c>
      <c r="AI92" s="115">
        <f>IF(A92=1,FALSE,(AND(AQ92,AH92,NOT(AI91))))</f>
        <v/>
      </c>
      <c r="AJ92" s="116">
        <f>(b*f_cd/L92)*(a_1/2*J92^2+a_2/3*J92^3+a_3/4*J92^4+a_4/5*J92^5+a_5/6*J92^6)+SUM(Q92:R92)</f>
        <v/>
      </c>
      <c r="AK92">
        <f>AJ92*(K92-y+e)</f>
        <v/>
      </c>
      <c r="AL92" s="118">
        <f>(b*f_cd/(L92^2))*(a_1/3*J92^3+a_2/4*J92^4+a_3/5*J92^5+a_4/6*J92^6+a_5/7*J92^7)+SUM(S92:T92)-AK92</f>
        <v/>
      </c>
      <c r="AM92" s="114">
        <f>AL92&gt;0</f>
        <v/>
      </c>
      <c r="AN92" s="115">
        <f>IF(A92=1,FALSE,(AND(AQ92,AM92,NOT(AN91))))</f>
        <v/>
      </c>
      <c r="AO92">
        <f>IF(D92=1,AND(AH92,NOT(AI92)),AND(AM92,NOT(AN92)))</f>
        <v/>
      </c>
      <c r="AP92" s="119">
        <f>IF(D92=1,AI92,AN92)</f>
        <v/>
      </c>
      <c r="AQ92" s="125">
        <f>ABS(E92)&lt;$AQ$2</f>
        <v/>
      </c>
      <c r="AS92">
        <f>IF(AP92,MAX(AS$3:AS90)+1,"")</f>
        <v/>
      </c>
    </row>
    <row r="93" s="117">
      <c r="A93" t="n">
        <v>91</v>
      </c>
      <c r="B93" s="131">
        <f>IF(A93=1,0,IF(AP93,0.1*ε_cu1cd,0))</f>
        <v/>
      </c>
      <c r="C93" s="131">
        <f>IF(A93=1,0.1*ε_cu1cd,C92+B92)</f>
        <v/>
      </c>
      <c r="D93" s="113">
        <f>IF('Нормальний переріз'!$D$68&gt;0,1,2)</f>
        <v/>
      </c>
      <c r="E93" s="144">
        <f>IF(D93=1,F93,G93)</f>
        <v/>
      </c>
      <c r="F93" s="124">
        <f>IF(AI92,0.11*ε_cu1cd,IF(AH92,F92*0.01,F92))</f>
        <v/>
      </c>
      <c r="G93" s="124">
        <f>IF(AP92,-0.1*ε_cu1cd,IF(AM92,G92*0.01,G92))</f>
        <v/>
      </c>
      <c r="H93" s="113">
        <f>IF(A93=1,E93,IF(AO92,H92-E92+E93,IF(AP92,0.8*H92,H92+E93)))</f>
        <v/>
      </c>
      <c r="I93" s="169">
        <f>(C93-H93)/h</f>
        <v/>
      </c>
      <c r="J93">
        <f>C93/(ε_c1cd)</f>
        <v/>
      </c>
      <c r="K93">
        <f>C93/I93</f>
        <v/>
      </c>
      <c r="L93" s="131">
        <f>I93/(ε_c1cd)</f>
        <v/>
      </c>
      <c r="M93">
        <f>I93*(K93-Z_s1)</f>
        <v/>
      </c>
      <c r="N93">
        <f>I93*(K93-Z_s2)</f>
        <v/>
      </c>
      <c r="O93">
        <f>E_s*M93</f>
        <v/>
      </c>
      <c r="P93">
        <f>E_s*N93</f>
        <v/>
      </c>
      <c r="Q93">
        <f>O93*A_s1</f>
        <v/>
      </c>
      <c r="R93">
        <f>P93*A_s2</f>
        <v/>
      </c>
      <c r="S93">
        <f>Q93*($K93-Z_s1)</f>
        <v/>
      </c>
      <c r="T93">
        <f>R93*($K93-Z_s2)</f>
        <v/>
      </c>
      <c r="U93">
        <f>(INDIRECT("a_"&amp;U$2)/(U$2+1))*(($C93^(U$2+1)-$H93^(U$2+1))/(ε_c1cd^(U$2+1)))</f>
        <v/>
      </c>
      <c r="V93">
        <f>(INDIRECT("a_"&amp;V$2)/(V$2+1))*(($C93^(V$2+1)-$H93^(V$2+1))/(ε_c1cd^(V$2+1)))</f>
        <v/>
      </c>
      <c r="W93">
        <f>(INDIRECT("a_"&amp;W$2)/(W$2+1))*(($C93^(W$2+1)-$H93^(W$2+1))/(ε_c1cd^(W$2+1)))</f>
        <v/>
      </c>
      <c r="X93">
        <f>(INDIRECT("a_"&amp;X$2)/(X$2+1))*(($C93^(X$2+1)-$H93^(X$2+1))/(ε_c1cd^(X$2+1)))</f>
        <v/>
      </c>
      <c r="Y93">
        <f>(INDIRECT("a_"&amp;Y$2)/(Y$2+1))*(($C93^(Y$2+1)-$H93^(Y$2+1))/(ε_c1cd^(Y$2+1)))</f>
        <v/>
      </c>
      <c r="Z93">
        <f>(INDIRECT("a_"&amp;Z$2)/(Z$2+2))*(($C93^(Z$2+2)-$H93^(Z$2+2))/(ε_c1cd^(Z$2+2)))</f>
        <v/>
      </c>
      <c r="AA93">
        <f>(INDIRECT("a_"&amp;AA$2)/(AA$2+2))*(($C93^(AA$2+2)-$H93^(AA$2+2))/(ε_c1cd^(AA$2+2)))</f>
        <v/>
      </c>
      <c r="AB93">
        <f>(INDIRECT("a_"&amp;AB$2)/(AB$2+2))*(($C93^(AB$2+2)-$H93^(AB$2+2))/(ε_c1cd^(AB$2+2)))</f>
        <v/>
      </c>
      <c r="AC93">
        <f>(INDIRECT("a_"&amp;AC$2)/(AC$2+2))*(($C93^(AC$2+2)-$H93^(AC$2+2))/(ε_c1cd^(AC$2+2)))</f>
        <v/>
      </c>
      <c r="AD93">
        <f>(INDIRECT("a_"&amp;AD$2)/(AD$2+2))*(($C93^(AD$2+2)-$H93^(AD$2+2))/(ε_c1cd^(AD$2+2)))</f>
        <v/>
      </c>
      <c r="AE93" s="111">
        <f>(b*f_cd/L93)*SUM(U93:Y93)+SUM(Q93:R93)</f>
        <v/>
      </c>
      <c r="AF93" s="112">
        <f>AE93*(K93-y+e)</f>
        <v/>
      </c>
      <c r="AG93" s="113">
        <f>(b*f_cd/(L93^2))*SUM(Z93:AD93)+SUM(S93:T93)-AF93</f>
        <v/>
      </c>
      <c r="AH93" s="114">
        <f>AG93&lt;0</f>
        <v/>
      </c>
      <c r="AI93" s="115">
        <f>IF(A93=1,FALSE,(AND(AQ93,AH93,NOT(AI92))))</f>
        <v/>
      </c>
      <c r="AJ93" s="116">
        <f>(b*f_cd/L93)*(a_1/2*J93^2+a_2/3*J93^3+a_3/4*J93^4+a_4/5*J93^5+a_5/6*J93^6)+SUM(Q93:R93)</f>
        <v/>
      </c>
      <c r="AK93">
        <f>AJ93*(K93-y+e)</f>
        <v/>
      </c>
      <c r="AL93" s="118">
        <f>(b*f_cd/(L93^2))*(a_1/3*J93^3+a_2/4*J93^4+a_3/5*J93^5+a_4/6*J93^6+a_5/7*J93^7)+SUM(S93:T93)-AK93</f>
        <v/>
      </c>
      <c r="AM93" s="114">
        <f>AL93&gt;0</f>
        <v/>
      </c>
      <c r="AN93" s="115">
        <f>IF(A93=1,FALSE,(AND(AQ93,AM93,NOT(AN92))))</f>
        <v/>
      </c>
      <c r="AO93">
        <f>IF(D93=1,AND(AH93,NOT(AI93)),AND(AM93,NOT(AN93)))</f>
        <v/>
      </c>
      <c r="AP93" s="119">
        <f>IF(D93=1,AI93,AN93)</f>
        <v/>
      </c>
      <c r="AQ93" s="125">
        <f>ABS(E93)&lt;$AQ$2</f>
        <v/>
      </c>
      <c r="AS93">
        <f>IF(AP93,MAX(AS$3:AS91)+1,"")</f>
        <v/>
      </c>
    </row>
    <row r="94" s="117">
      <c r="A94" t="n">
        <v>92</v>
      </c>
      <c r="B94" s="131">
        <f>IF(A94=1,0,IF(AP94,0.1*ε_cu1cd,0))</f>
        <v/>
      </c>
      <c r="C94" s="131">
        <f>IF(A94=1,0.1*ε_cu1cd,C93+B93)</f>
        <v/>
      </c>
      <c r="D94" s="113">
        <f>IF('Нормальний переріз'!$D$68&gt;0,1,2)</f>
        <v/>
      </c>
      <c r="E94" s="144">
        <f>IF(D94=1,F94,G94)</f>
        <v/>
      </c>
      <c r="F94" s="124">
        <f>IF(AI93,0.11*ε_cu1cd,IF(AH93,F93*0.01,F93))</f>
        <v/>
      </c>
      <c r="G94" s="124">
        <f>IF(AP93,-0.1*ε_cu1cd,IF(AM93,G93*0.01,G93))</f>
        <v/>
      </c>
      <c r="H94" s="113">
        <f>IF(A94=1,E94,IF(AO93,H93-E93+E94,IF(AP93,0.8*H93,H93+E94)))</f>
        <v/>
      </c>
      <c r="I94" s="169">
        <f>(C94-H94)/h</f>
        <v/>
      </c>
      <c r="J94">
        <f>C94/(ε_c1cd)</f>
        <v/>
      </c>
      <c r="K94">
        <f>C94/I94</f>
        <v/>
      </c>
      <c r="L94" s="131">
        <f>I94/(ε_c1cd)</f>
        <v/>
      </c>
      <c r="M94">
        <f>I94*(K94-Z_s1)</f>
        <v/>
      </c>
      <c r="N94">
        <f>I94*(K94-Z_s2)</f>
        <v/>
      </c>
      <c r="O94">
        <f>E_s*M94</f>
        <v/>
      </c>
      <c r="P94">
        <f>E_s*N94</f>
        <v/>
      </c>
      <c r="Q94">
        <f>O94*A_s1</f>
        <v/>
      </c>
      <c r="R94">
        <f>P94*A_s2</f>
        <v/>
      </c>
      <c r="S94">
        <f>Q94*($K94-Z_s1)</f>
        <v/>
      </c>
      <c r="T94">
        <f>R94*($K94-Z_s2)</f>
        <v/>
      </c>
      <c r="U94">
        <f>(INDIRECT("a_"&amp;U$2)/(U$2+1))*(($C94^(U$2+1)-$H94^(U$2+1))/(ε_c1cd^(U$2+1)))</f>
        <v/>
      </c>
      <c r="V94">
        <f>(INDIRECT("a_"&amp;V$2)/(V$2+1))*(($C94^(V$2+1)-$H94^(V$2+1))/(ε_c1cd^(V$2+1)))</f>
        <v/>
      </c>
      <c r="W94">
        <f>(INDIRECT("a_"&amp;W$2)/(W$2+1))*(($C94^(W$2+1)-$H94^(W$2+1))/(ε_c1cd^(W$2+1)))</f>
        <v/>
      </c>
      <c r="X94">
        <f>(INDIRECT("a_"&amp;X$2)/(X$2+1))*(($C94^(X$2+1)-$H94^(X$2+1))/(ε_c1cd^(X$2+1)))</f>
        <v/>
      </c>
      <c r="Y94">
        <f>(INDIRECT("a_"&amp;Y$2)/(Y$2+1))*(($C94^(Y$2+1)-$H94^(Y$2+1))/(ε_c1cd^(Y$2+1)))</f>
        <v/>
      </c>
      <c r="Z94">
        <f>(INDIRECT("a_"&amp;Z$2)/(Z$2+2))*(($C94^(Z$2+2)-$H94^(Z$2+2))/(ε_c1cd^(Z$2+2)))</f>
        <v/>
      </c>
      <c r="AA94">
        <f>(INDIRECT("a_"&amp;AA$2)/(AA$2+2))*(($C94^(AA$2+2)-$H94^(AA$2+2))/(ε_c1cd^(AA$2+2)))</f>
        <v/>
      </c>
      <c r="AB94">
        <f>(INDIRECT("a_"&amp;AB$2)/(AB$2+2))*(($C94^(AB$2+2)-$H94^(AB$2+2))/(ε_c1cd^(AB$2+2)))</f>
        <v/>
      </c>
      <c r="AC94">
        <f>(INDIRECT("a_"&amp;AC$2)/(AC$2+2))*(($C94^(AC$2+2)-$H94^(AC$2+2))/(ε_c1cd^(AC$2+2)))</f>
        <v/>
      </c>
      <c r="AD94">
        <f>(INDIRECT("a_"&amp;AD$2)/(AD$2+2))*(($C94^(AD$2+2)-$H94^(AD$2+2))/(ε_c1cd^(AD$2+2)))</f>
        <v/>
      </c>
      <c r="AE94" s="111">
        <f>(b*f_cd/L94)*SUM(U94:Y94)+SUM(Q94:R94)</f>
        <v/>
      </c>
      <c r="AF94" s="112">
        <f>AE94*(K94-y+e)</f>
        <v/>
      </c>
      <c r="AG94" s="113">
        <f>(b*f_cd/(L94^2))*SUM(Z94:AD94)+SUM(S94:T94)-AF94</f>
        <v/>
      </c>
      <c r="AH94" s="114">
        <f>AG94&lt;0</f>
        <v/>
      </c>
      <c r="AI94" s="115">
        <f>IF(A94=1,FALSE,(AND(AQ94,AH94,NOT(AI93))))</f>
        <v/>
      </c>
      <c r="AJ94" s="116">
        <f>(b*f_cd/L94)*(a_1/2*J94^2+a_2/3*J94^3+a_3/4*J94^4+a_4/5*J94^5+a_5/6*J94^6)+SUM(Q94:R94)</f>
        <v/>
      </c>
      <c r="AK94">
        <f>AJ94*(K94-y+e)</f>
        <v/>
      </c>
      <c r="AL94" s="118">
        <f>(b*f_cd/(L94^2))*(a_1/3*J94^3+a_2/4*J94^4+a_3/5*J94^5+a_4/6*J94^6+a_5/7*J94^7)+SUM(S94:T94)-AK94</f>
        <v/>
      </c>
      <c r="AM94" s="114">
        <f>AL94&gt;0</f>
        <v/>
      </c>
      <c r="AN94" s="115">
        <f>IF(A94=1,FALSE,(AND(AQ94,AM94,NOT(AN93))))</f>
        <v/>
      </c>
      <c r="AO94">
        <f>IF(D94=1,AND(AH94,NOT(AI94)),AND(AM94,NOT(AN94)))</f>
        <v/>
      </c>
      <c r="AP94" s="119">
        <f>IF(D94=1,AI94,AN94)</f>
        <v/>
      </c>
      <c r="AQ94" s="125">
        <f>ABS(E94)&lt;$AQ$2</f>
        <v/>
      </c>
      <c r="AS94">
        <f>IF(AP94,MAX(AS$3:AS92)+1,"")</f>
        <v/>
      </c>
    </row>
    <row r="95" s="117">
      <c r="A95" t="n">
        <v>93</v>
      </c>
      <c r="B95" s="131">
        <f>IF(A95=1,0,IF(AP95,0.1*ε_cu1cd,0))</f>
        <v/>
      </c>
      <c r="C95" s="131">
        <f>IF(A95=1,0.1*ε_cu1cd,C94+B94)</f>
        <v/>
      </c>
      <c r="D95" s="113">
        <f>IF('Нормальний переріз'!$D$68&gt;0,1,2)</f>
        <v/>
      </c>
      <c r="E95" s="144">
        <f>IF(D95=1,F95,G95)</f>
        <v/>
      </c>
      <c r="F95" s="124">
        <f>IF(AI94,0.11*ε_cu1cd,IF(AH94,F94*0.01,F94))</f>
        <v/>
      </c>
      <c r="G95" s="124">
        <f>IF(AP94,-0.1*ε_cu1cd,IF(AM94,G94*0.01,G94))</f>
        <v/>
      </c>
      <c r="H95" s="113">
        <f>IF(A95=1,E95,IF(AO94,H94-E94+E95,IF(AP94,0.8*H94,H94+E95)))</f>
        <v/>
      </c>
      <c r="I95" s="169">
        <f>(C95-H95)/h</f>
        <v/>
      </c>
      <c r="J95">
        <f>C95/(ε_c1cd)</f>
        <v/>
      </c>
      <c r="K95">
        <f>C95/I95</f>
        <v/>
      </c>
      <c r="L95" s="131">
        <f>I95/(ε_c1cd)</f>
        <v/>
      </c>
      <c r="M95">
        <f>I95*(K95-Z_s1)</f>
        <v/>
      </c>
      <c r="N95">
        <f>I95*(K95-Z_s2)</f>
        <v/>
      </c>
      <c r="O95">
        <f>E_s*M95</f>
        <v/>
      </c>
      <c r="P95">
        <f>E_s*N95</f>
        <v/>
      </c>
      <c r="Q95">
        <f>O95*A_s1</f>
        <v/>
      </c>
      <c r="R95">
        <f>P95*A_s2</f>
        <v/>
      </c>
      <c r="S95">
        <f>Q95*($K95-Z_s1)</f>
        <v/>
      </c>
      <c r="T95">
        <f>R95*($K95-Z_s2)</f>
        <v/>
      </c>
      <c r="U95">
        <f>(INDIRECT("a_"&amp;U$2)/(U$2+1))*(($C95^(U$2+1)-$H95^(U$2+1))/(ε_c1cd^(U$2+1)))</f>
        <v/>
      </c>
      <c r="V95">
        <f>(INDIRECT("a_"&amp;V$2)/(V$2+1))*(($C95^(V$2+1)-$H95^(V$2+1))/(ε_c1cd^(V$2+1)))</f>
        <v/>
      </c>
      <c r="W95">
        <f>(INDIRECT("a_"&amp;W$2)/(W$2+1))*(($C95^(W$2+1)-$H95^(W$2+1))/(ε_c1cd^(W$2+1)))</f>
        <v/>
      </c>
      <c r="X95">
        <f>(INDIRECT("a_"&amp;X$2)/(X$2+1))*(($C95^(X$2+1)-$H95^(X$2+1))/(ε_c1cd^(X$2+1)))</f>
        <v/>
      </c>
      <c r="Y95">
        <f>(INDIRECT("a_"&amp;Y$2)/(Y$2+1))*(($C95^(Y$2+1)-$H95^(Y$2+1))/(ε_c1cd^(Y$2+1)))</f>
        <v/>
      </c>
      <c r="Z95">
        <f>(INDIRECT("a_"&amp;Z$2)/(Z$2+2))*(($C95^(Z$2+2)-$H95^(Z$2+2))/(ε_c1cd^(Z$2+2)))</f>
        <v/>
      </c>
      <c r="AA95">
        <f>(INDIRECT("a_"&amp;AA$2)/(AA$2+2))*(($C95^(AA$2+2)-$H95^(AA$2+2))/(ε_c1cd^(AA$2+2)))</f>
        <v/>
      </c>
      <c r="AB95">
        <f>(INDIRECT("a_"&amp;AB$2)/(AB$2+2))*(($C95^(AB$2+2)-$H95^(AB$2+2))/(ε_c1cd^(AB$2+2)))</f>
        <v/>
      </c>
      <c r="AC95">
        <f>(INDIRECT("a_"&amp;AC$2)/(AC$2+2))*(($C95^(AC$2+2)-$H95^(AC$2+2))/(ε_c1cd^(AC$2+2)))</f>
        <v/>
      </c>
      <c r="AD95">
        <f>(INDIRECT("a_"&amp;AD$2)/(AD$2+2))*(($C95^(AD$2+2)-$H95^(AD$2+2))/(ε_c1cd^(AD$2+2)))</f>
        <v/>
      </c>
      <c r="AE95" s="111">
        <f>(b*f_cd/L95)*SUM(U95:Y95)+SUM(Q95:R95)</f>
        <v/>
      </c>
      <c r="AF95" s="112">
        <f>AE95*(K95-y+e)</f>
        <v/>
      </c>
      <c r="AG95" s="113">
        <f>(b*f_cd/(L95^2))*SUM(Z95:AD95)+SUM(S95:T95)-AF95</f>
        <v/>
      </c>
      <c r="AH95" s="114">
        <f>AG95&lt;0</f>
        <v/>
      </c>
      <c r="AI95" s="115">
        <f>IF(A95=1,FALSE,(AND(AQ95,AH95,NOT(AI94))))</f>
        <v/>
      </c>
      <c r="AJ95" s="116">
        <f>(b*f_cd/L95)*(a_1/2*J95^2+a_2/3*J95^3+a_3/4*J95^4+a_4/5*J95^5+a_5/6*J95^6)+SUM(Q95:R95)</f>
        <v/>
      </c>
      <c r="AK95">
        <f>AJ95*(K95-y+e)</f>
        <v/>
      </c>
      <c r="AL95" s="118">
        <f>(b*f_cd/(L95^2))*(a_1/3*J95^3+a_2/4*J95^4+a_3/5*J95^5+a_4/6*J95^6+a_5/7*J95^7)+SUM(S95:T95)-AK95</f>
        <v/>
      </c>
      <c r="AM95" s="114">
        <f>AL95&gt;0</f>
        <v/>
      </c>
      <c r="AN95" s="115">
        <f>IF(A95=1,FALSE,(AND(AQ95,AM95,NOT(AN94))))</f>
        <v/>
      </c>
      <c r="AO95">
        <f>IF(D95=1,AND(AH95,NOT(AI95)),AND(AM95,NOT(AN95)))</f>
        <v/>
      </c>
      <c r="AP95" s="119">
        <f>IF(D95=1,AI95,AN95)</f>
        <v/>
      </c>
      <c r="AQ95" s="125">
        <f>ABS(E95)&lt;$AQ$2</f>
        <v/>
      </c>
      <c r="AS95">
        <f>IF(AP95,MAX(AS$3:AS93)+1,"")</f>
        <v/>
      </c>
    </row>
    <row r="96" s="117">
      <c r="A96" t="n">
        <v>94</v>
      </c>
      <c r="B96" s="131">
        <f>IF(A96=1,0,IF(AP96,0.1*ε_cu1cd,0))</f>
        <v/>
      </c>
      <c r="C96" s="131">
        <f>IF(A96=1,0.1*ε_cu1cd,C95+B95)</f>
        <v/>
      </c>
      <c r="D96" s="113">
        <f>IF('Нормальний переріз'!$D$68&gt;0,1,2)</f>
        <v/>
      </c>
      <c r="E96" s="144">
        <f>IF(D96=1,F96,G96)</f>
        <v/>
      </c>
      <c r="F96" s="124">
        <f>IF(AI95,0.11*ε_cu1cd,IF(AH95,F95*0.01,F95))</f>
        <v/>
      </c>
      <c r="G96" s="124">
        <f>IF(AP95,-0.1*ε_cu1cd,IF(AM95,G95*0.01,G95))</f>
        <v/>
      </c>
      <c r="H96" s="113">
        <f>IF(A96=1,E96,IF(AO95,H95-E95+E96,IF(AP95,0.8*H95,H95+E96)))</f>
        <v/>
      </c>
      <c r="I96" s="169">
        <f>(C96-H96)/h</f>
        <v/>
      </c>
      <c r="J96">
        <f>C96/(ε_c1cd)</f>
        <v/>
      </c>
      <c r="K96">
        <f>C96/I96</f>
        <v/>
      </c>
      <c r="L96" s="131">
        <f>I96/(ε_c1cd)</f>
        <v/>
      </c>
      <c r="M96">
        <f>I96*(K96-Z_s1)</f>
        <v/>
      </c>
      <c r="N96">
        <f>I96*(K96-Z_s2)</f>
        <v/>
      </c>
      <c r="O96">
        <f>E_s*M96</f>
        <v/>
      </c>
      <c r="P96">
        <f>E_s*N96</f>
        <v/>
      </c>
      <c r="Q96">
        <f>O96*A_s1</f>
        <v/>
      </c>
      <c r="R96">
        <f>P96*A_s2</f>
        <v/>
      </c>
      <c r="S96">
        <f>Q96*($K96-Z_s1)</f>
        <v/>
      </c>
      <c r="T96">
        <f>R96*($K96-Z_s2)</f>
        <v/>
      </c>
      <c r="U96">
        <f>(INDIRECT("a_"&amp;U$2)/(U$2+1))*(($C96^(U$2+1)-$H96^(U$2+1))/(ε_c1cd^(U$2+1)))</f>
        <v/>
      </c>
      <c r="V96">
        <f>(INDIRECT("a_"&amp;V$2)/(V$2+1))*(($C96^(V$2+1)-$H96^(V$2+1))/(ε_c1cd^(V$2+1)))</f>
        <v/>
      </c>
      <c r="W96">
        <f>(INDIRECT("a_"&amp;W$2)/(W$2+1))*(($C96^(W$2+1)-$H96^(W$2+1))/(ε_c1cd^(W$2+1)))</f>
        <v/>
      </c>
      <c r="X96">
        <f>(INDIRECT("a_"&amp;X$2)/(X$2+1))*(($C96^(X$2+1)-$H96^(X$2+1))/(ε_c1cd^(X$2+1)))</f>
        <v/>
      </c>
      <c r="Y96">
        <f>(INDIRECT("a_"&amp;Y$2)/(Y$2+1))*(($C96^(Y$2+1)-$H96^(Y$2+1))/(ε_c1cd^(Y$2+1)))</f>
        <v/>
      </c>
      <c r="Z96">
        <f>(INDIRECT("a_"&amp;Z$2)/(Z$2+2))*(($C96^(Z$2+2)-$H96^(Z$2+2))/(ε_c1cd^(Z$2+2)))</f>
        <v/>
      </c>
      <c r="AA96">
        <f>(INDIRECT("a_"&amp;AA$2)/(AA$2+2))*(($C96^(AA$2+2)-$H96^(AA$2+2))/(ε_c1cd^(AA$2+2)))</f>
        <v/>
      </c>
      <c r="AB96">
        <f>(INDIRECT("a_"&amp;AB$2)/(AB$2+2))*(($C96^(AB$2+2)-$H96^(AB$2+2))/(ε_c1cd^(AB$2+2)))</f>
        <v/>
      </c>
      <c r="AC96">
        <f>(INDIRECT("a_"&amp;AC$2)/(AC$2+2))*(($C96^(AC$2+2)-$H96^(AC$2+2))/(ε_c1cd^(AC$2+2)))</f>
        <v/>
      </c>
      <c r="AD96">
        <f>(INDIRECT("a_"&amp;AD$2)/(AD$2+2))*(($C96^(AD$2+2)-$H96^(AD$2+2))/(ε_c1cd^(AD$2+2)))</f>
        <v/>
      </c>
      <c r="AE96" s="111">
        <f>(b*f_cd/L96)*SUM(U96:Y96)+SUM(Q96:R96)</f>
        <v/>
      </c>
      <c r="AF96" s="112">
        <f>AE96*(K96-y+e)</f>
        <v/>
      </c>
      <c r="AG96" s="113">
        <f>(b*f_cd/(L96^2))*SUM(Z96:AD96)+SUM(S96:T96)-AF96</f>
        <v/>
      </c>
      <c r="AH96" s="114">
        <f>AG96&lt;0</f>
        <v/>
      </c>
      <c r="AI96" s="115">
        <f>IF(A96=1,FALSE,(AND(AQ96,AH96,NOT(AI95))))</f>
        <v/>
      </c>
      <c r="AJ96" s="116">
        <f>(b*f_cd/L96)*(a_1/2*J96^2+a_2/3*J96^3+a_3/4*J96^4+a_4/5*J96^5+a_5/6*J96^6)+SUM(Q96:R96)</f>
        <v/>
      </c>
      <c r="AK96">
        <f>AJ96*(K96-y+e)</f>
        <v/>
      </c>
      <c r="AL96" s="118">
        <f>(b*f_cd/(L96^2))*(a_1/3*J96^3+a_2/4*J96^4+a_3/5*J96^5+a_4/6*J96^6+a_5/7*J96^7)+SUM(S96:T96)-AK96</f>
        <v/>
      </c>
      <c r="AM96" s="114">
        <f>AL96&gt;0</f>
        <v/>
      </c>
      <c r="AN96" s="115">
        <f>IF(A96=1,FALSE,(AND(AQ96,AM96,NOT(AN95))))</f>
        <v/>
      </c>
      <c r="AO96">
        <f>IF(D96=1,AND(AH96,NOT(AI96)),AND(AM96,NOT(AN96)))</f>
        <v/>
      </c>
      <c r="AP96" s="119">
        <f>IF(D96=1,AI96,AN96)</f>
        <v/>
      </c>
      <c r="AQ96" s="125">
        <f>ABS(E96)&lt;$AQ$2</f>
        <v/>
      </c>
      <c r="AS96">
        <f>IF(AP96,MAX(AS$3:AS94)+1,"")</f>
        <v/>
      </c>
    </row>
    <row r="97" s="117">
      <c r="A97" t="n">
        <v>95</v>
      </c>
      <c r="B97" s="131">
        <f>IF(A97=1,0,IF(AP97,0.1*ε_cu1cd,0))</f>
        <v/>
      </c>
      <c r="C97" s="131">
        <f>IF(A97=1,0.1*ε_cu1cd,C96+B96)</f>
        <v/>
      </c>
      <c r="D97" s="113">
        <f>IF('Нормальний переріз'!$D$68&gt;0,1,2)</f>
        <v/>
      </c>
      <c r="E97" s="144">
        <f>IF(D97=1,F97,G97)</f>
        <v/>
      </c>
      <c r="F97" s="124">
        <f>IF(AI96,0.11*ε_cu1cd,IF(AH96,F96*0.01,F96))</f>
        <v/>
      </c>
      <c r="G97" s="124">
        <f>IF(AP96,-0.1*ε_cu1cd,IF(AM96,G96*0.01,G96))</f>
        <v/>
      </c>
      <c r="H97" s="113">
        <f>IF(A97=1,E97,IF(AO96,H96-E96+E97,IF(AP96,0.8*H96,H96+E97)))</f>
        <v/>
      </c>
      <c r="I97" s="169">
        <f>(C97-H97)/h</f>
        <v/>
      </c>
      <c r="J97">
        <f>C97/(ε_c1cd)</f>
        <v/>
      </c>
      <c r="K97">
        <f>C97/I97</f>
        <v/>
      </c>
      <c r="L97" s="131">
        <f>I97/(ε_c1cd)</f>
        <v/>
      </c>
      <c r="M97">
        <f>I97*(K97-Z_s1)</f>
        <v/>
      </c>
      <c r="N97">
        <f>I97*(K97-Z_s2)</f>
        <v/>
      </c>
      <c r="O97">
        <f>E_s*M97</f>
        <v/>
      </c>
      <c r="P97">
        <f>E_s*N97</f>
        <v/>
      </c>
      <c r="Q97">
        <f>O97*A_s1</f>
        <v/>
      </c>
      <c r="R97">
        <f>P97*A_s2</f>
        <v/>
      </c>
      <c r="S97">
        <f>Q97*($K97-Z_s1)</f>
        <v/>
      </c>
      <c r="T97">
        <f>R97*($K97-Z_s2)</f>
        <v/>
      </c>
      <c r="U97">
        <f>(INDIRECT("a_"&amp;U$2)/(U$2+1))*(($C97^(U$2+1)-$H97^(U$2+1))/(ε_c1cd^(U$2+1)))</f>
        <v/>
      </c>
      <c r="V97">
        <f>(INDIRECT("a_"&amp;V$2)/(V$2+1))*(($C97^(V$2+1)-$H97^(V$2+1))/(ε_c1cd^(V$2+1)))</f>
        <v/>
      </c>
      <c r="W97">
        <f>(INDIRECT("a_"&amp;W$2)/(W$2+1))*(($C97^(W$2+1)-$H97^(W$2+1))/(ε_c1cd^(W$2+1)))</f>
        <v/>
      </c>
      <c r="X97">
        <f>(INDIRECT("a_"&amp;X$2)/(X$2+1))*(($C97^(X$2+1)-$H97^(X$2+1))/(ε_c1cd^(X$2+1)))</f>
        <v/>
      </c>
      <c r="Y97">
        <f>(INDIRECT("a_"&amp;Y$2)/(Y$2+1))*(($C97^(Y$2+1)-$H97^(Y$2+1))/(ε_c1cd^(Y$2+1)))</f>
        <v/>
      </c>
      <c r="Z97">
        <f>(INDIRECT("a_"&amp;Z$2)/(Z$2+2))*(($C97^(Z$2+2)-$H97^(Z$2+2))/(ε_c1cd^(Z$2+2)))</f>
        <v/>
      </c>
      <c r="AA97">
        <f>(INDIRECT("a_"&amp;AA$2)/(AA$2+2))*(($C97^(AA$2+2)-$H97^(AA$2+2))/(ε_c1cd^(AA$2+2)))</f>
        <v/>
      </c>
      <c r="AB97">
        <f>(INDIRECT("a_"&amp;AB$2)/(AB$2+2))*(($C97^(AB$2+2)-$H97^(AB$2+2))/(ε_c1cd^(AB$2+2)))</f>
        <v/>
      </c>
      <c r="AC97">
        <f>(INDIRECT("a_"&amp;AC$2)/(AC$2+2))*(($C97^(AC$2+2)-$H97^(AC$2+2))/(ε_c1cd^(AC$2+2)))</f>
        <v/>
      </c>
      <c r="AD97">
        <f>(INDIRECT("a_"&amp;AD$2)/(AD$2+2))*(($C97^(AD$2+2)-$H97^(AD$2+2))/(ε_c1cd^(AD$2+2)))</f>
        <v/>
      </c>
      <c r="AE97" s="111">
        <f>(b*f_cd/L97)*SUM(U97:Y97)+SUM(Q97:R97)</f>
        <v/>
      </c>
      <c r="AF97" s="112">
        <f>AE97*(K97-y+e)</f>
        <v/>
      </c>
      <c r="AG97" s="113">
        <f>(b*f_cd/(L97^2))*SUM(Z97:AD97)+SUM(S97:T97)-AF97</f>
        <v/>
      </c>
      <c r="AH97" s="114">
        <f>AG97&lt;0</f>
        <v/>
      </c>
      <c r="AI97" s="115">
        <f>IF(A97=1,FALSE,(AND(AQ97,AH97,NOT(AI96))))</f>
        <v/>
      </c>
      <c r="AJ97" s="116">
        <f>(b*f_cd/L97)*(a_1/2*J97^2+a_2/3*J97^3+a_3/4*J97^4+a_4/5*J97^5+a_5/6*J97^6)+SUM(Q97:R97)</f>
        <v/>
      </c>
      <c r="AK97">
        <f>AJ97*(K97-y+e)</f>
        <v/>
      </c>
      <c r="AL97" s="118">
        <f>(b*f_cd/(L97^2))*(a_1/3*J97^3+a_2/4*J97^4+a_3/5*J97^5+a_4/6*J97^6+a_5/7*J97^7)+SUM(S97:T97)-AK97</f>
        <v/>
      </c>
      <c r="AM97" s="114">
        <f>AL97&gt;0</f>
        <v/>
      </c>
      <c r="AN97" s="115">
        <f>IF(A97=1,FALSE,(AND(AQ97,AM97,NOT(AN96))))</f>
        <v/>
      </c>
      <c r="AO97">
        <f>IF(D97=1,AND(AH97,NOT(AI97)),AND(AM97,NOT(AN97)))</f>
        <v/>
      </c>
      <c r="AP97" s="119">
        <f>IF(D97=1,AI97,AN97)</f>
        <v/>
      </c>
      <c r="AQ97" s="125">
        <f>ABS(E97)&lt;$AQ$2</f>
        <v/>
      </c>
      <c r="AS97">
        <f>IF(AP97,MAX(AS$3:AS95)+1,"")</f>
        <v/>
      </c>
    </row>
    <row r="98" s="117">
      <c r="A98" t="n">
        <v>96</v>
      </c>
      <c r="B98" s="131">
        <f>IF(A98=1,0,IF(AP98,0.1*ε_cu1cd,0))</f>
        <v/>
      </c>
      <c r="C98" s="131">
        <f>IF(A98=1,0.1*ε_cu1cd,C97+B97)</f>
        <v/>
      </c>
      <c r="D98" s="113">
        <f>IF('Нормальний переріз'!$D$68&gt;0,1,2)</f>
        <v/>
      </c>
      <c r="E98" s="144">
        <f>IF(D98=1,F98,G98)</f>
        <v/>
      </c>
      <c r="F98" s="124">
        <f>IF(AI97,0.11*ε_cu1cd,IF(AH97,F97*0.01,F97))</f>
        <v/>
      </c>
      <c r="G98" s="124">
        <f>IF(AP97,-0.1*ε_cu1cd,IF(AM97,G97*0.01,G97))</f>
        <v/>
      </c>
      <c r="H98" s="113">
        <f>IF(A98=1,E98,IF(AO97,H97-E97+E98,IF(AP97,0.8*H97,H97+E98)))</f>
        <v/>
      </c>
      <c r="I98" s="169">
        <f>(C98-H98)/h</f>
        <v/>
      </c>
      <c r="J98">
        <f>C98/(ε_c1cd)</f>
        <v/>
      </c>
      <c r="K98">
        <f>C98/I98</f>
        <v/>
      </c>
      <c r="L98" s="131">
        <f>I98/(ε_c1cd)</f>
        <v/>
      </c>
      <c r="M98">
        <f>I98*(K98-Z_s1)</f>
        <v/>
      </c>
      <c r="N98">
        <f>I98*(K98-Z_s2)</f>
        <v/>
      </c>
      <c r="O98">
        <f>E_s*M98</f>
        <v/>
      </c>
      <c r="P98">
        <f>E_s*N98</f>
        <v/>
      </c>
      <c r="Q98">
        <f>O98*A_s1</f>
        <v/>
      </c>
      <c r="R98">
        <f>P98*A_s2</f>
        <v/>
      </c>
      <c r="S98">
        <f>Q98*($K98-Z_s1)</f>
        <v/>
      </c>
      <c r="T98">
        <f>R98*($K98-Z_s2)</f>
        <v/>
      </c>
      <c r="U98">
        <f>(INDIRECT("a_"&amp;U$2)/(U$2+1))*(($C98^(U$2+1)-$H98^(U$2+1))/(ε_c1cd^(U$2+1)))</f>
        <v/>
      </c>
      <c r="V98">
        <f>(INDIRECT("a_"&amp;V$2)/(V$2+1))*(($C98^(V$2+1)-$H98^(V$2+1))/(ε_c1cd^(V$2+1)))</f>
        <v/>
      </c>
      <c r="W98">
        <f>(INDIRECT("a_"&amp;W$2)/(W$2+1))*(($C98^(W$2+1)-$H98^(W$2+1))/(ε_c1cd^(W$2+1)))</f>
        <v/>
      </c>
      <c r="X98">
        <f>(INDIRECT("a_"&amp;X$2)/(X$2+1))*(($C98^(X$2+1)-$H98^(X$2+1))/(ε_c1cd^(X$2+1)))</f>
        <v/>
      </c>
      <c r="Y98">
        <f>(INDIRECT("a_"&amp;Y$2)/(Y$2+1))*(($C98^(Y$2+1)-$H98^(Y$2+1))/(ε_c1cd^(Y$2+1)))</f>
        <v/>
      </c>
      <c r="Z98">
        <f>(INDIRECT("a_"&amp;Z$2)/(Z$2+2))*(($C98^(Z$2+2)-$H98^(Z$2+2))/(ε_c1cd^(Z$2+2)))</f>
        <v/>
      </c>
      <c r="AA98">
        <f>(INDIRECT("a_"&amp;AA$2)/(AA$2+2))*(($C98^(AA$2+2)-$H98^(AA$2+2))/(ε_c1cd^(AA$2+2)))</f>
        <v/>
      </c>
      <c r="AB98">
        <f>(INDIRECT("a_"&amp;AB$2)/(AB$2+2))*(($C98^(AB$2+2)-$H98^(AB$2+2))/(ε_c1cd^(AB$2+2)))</f>
        <v/>
      </c>
      <c r="AC98">
        <f>(INDIRECT("a_"&amp;AC$2)/(AC$2+2))*(($C98^(AC$2+2)-$H98^(AC$2+2))/(ε_c1cd^(AC$2+2)))</f>
        <v/>
      </c>
      <c r="AD98">
        <f>(INDIRECT("a_"&amp;AD$2)/(AD$2+2))*(($C98^(AD$2+2)-$H98^(AD$2+2))/(ε_c1cd^(AD$2+2)))</f>
        <v/>
      </c>
      <c r="AE98" s="111">
        <f>(b*f_cd/L98)*SUM(U98:Y98)+SUM(Q98:R98)</f>
        <v/>
      </c>
      <c r="AF98" s="112">
        <f>AE98*(K98-y+e)</f>
        <v/>
      </c>
      <c r="AG98" s="113">
        <f>(b*f_cd/(L98^2))*SUM(Z98:AD98)+SUM(S98:T98)-AF98</f>
        <v/>
      </c>
      <c r="AH98" s="114">
        <f>AG98&lt;0</f>
        <v/>
      </c>
      <c r="AI98" s="115">
        <f>IF(A98=1,FALSE,(AND(AQ98,AH98,NOT(AI97))))</f>
        <v/>
      </c>
      <c r="AJ98" s="116">
        <f>(b*f_cd/L98)*(a_1/2*J98^2+a_2/3*J98^3+a_3/4*J98^4+a_4/5*J98^5+a_5/6*J98^6)+SUM(Q98:R98)</f>
        <v/>
      </c>
      <c r="AK98">
        <f>AJ98*(K98-y+e)</f>
        <v/>
      </c>
      <c r="AL98" s="118">
        <f>(b*f_cd/(L98^2))*(a_1/3*J98^3+a_2/4*J98^4+a_3/5*J98^5+a_4/6*J98^6+a_5/7*J98^7)+SUM(S98:T98)-AK98</f>
        <v/>
      </c>
      <c r="AM98" s="114">
        <f>AL98&gt;0</f>
        <v/>
      </c>
      <c r="AN98" s="115">
        <f>IF(A98=1,FALSE,(AND(AQ98,AM98,NOT(AN97))))</f>
        <v/>
      </c>
      <c r="AO98">
        <f>IF(D98=1,AND(AH98,NOT(AI98)),AND(AM98,NOT(AN98)))</f>
        <v/>
      </c>
      <c r="AP98" s="119">
        <f>IF(D98=1,AI98,AN98)</f>
        <v/>
      </c>
      <c r="AQ98" s="125">
        <f>ABS(E98)&lt;$AQ$2</f>
        <v/>
      </c>
      <c r="AS98">
        <f>IF(AP98,MAX(AS$3:AS96)+1,"")</f>
        <v/>
      </c>
    </row>
    <row r="99" s="117">
      <c r="A99" t="n">
        <v>97</v>
      </c>
      <c r="B99" s="131">
        <f>IF(A99=1,0,IF(AP99,0.1*ε_cu1cd,0))</f>
        <v/>
      </c>
      <c r="C99" s="131">
        <f>IF(A99=1,0.1*ε_cu1cd,C98+B98)</f>
        <v/>
      </c>
      <c r="D99" s="113">
        <f>IF('Нормальний переріз'!$D$68&gt;0,1,2)</f>
        <v/>
      </c>
      <c r="E99" s="144">
        <f>IF(D99=1,F99,G99)</f>
        <v/>
      </c>
      <c r="F99" s="124">
        <f>IF(AI98,0.11*ε_cu1cd,IF(AH98,F98*0.01,F98))</f>
        <v/>
      </c>
      <c r="G99" s="124">
        <f>IF(AP98,-0.1*ε_cu1cd,IF(AM98,G98*0.01,G98))</f>
        <v/>
      </c>
      <c r="H99" s="113">
        <f>IF(A99=1,E99,IF(AO98,H98-E98+E99,IF(AP98,0.8*H98,H98+E99)))</f>
        <v/>
      </c>
      <c r="I99" s="169">
        <f>(C99-H99)/h</f>
        <v/>
      </c>
      <c r="J99">
        <f>C99/(ε_c1cd)</f>
        <v/>
      </c>
      <c r="K99">
        <f>C99/I99</f>
        <v/>
      </c>
      <c r="L99" s="131">
        <f>I99/(ε_c1cd)</f>
        <v/>
      </c>
      <c r="M99">
        <f>I99*(K99-Z_s1)</f>
        <v/>
      </c>
      <c r="N99">
        <f>I99*(K99-Z_s2)</f>
        <v/>
      </c>
      <c r="O99">
        <f>E_s*M99</f>
        <v/>
      </c>
      <c r="P99">
        <f>E_s*N99</f>
        <v/>
      </c>
      <c r="Q99">
        <f>O99*A_s1</f>
        <v/>
      </c>
      <c r="R99">
        <f>P99*A_s2</f>
        <v/>
      </c>
      <c r="S99">
        <f>Q99*($K99-Z_s1)</f>
        <v/>
      </c>
      <c r="T99">
        <f>R99*($K99-Z_s2)</f>
        <v/>
      </c>
      <c r="U99">
        <f>(INDIRECT("a_"&amp;U$2)/(U$2+1))*(($C99^(U$2+1)-$H99^(U$2+1))/(ε_c1cd^(U$2+1)))</f>
        <v/>
      </c>
      <c r="V99">
        <f>(INDIRECT("a_"&amp;V$2)/(V$2+1))*(($C99^(V$2+1)-$H99^(V$2+1))/(ε_c1cd^(V$2+1)))</f>
        <v/>
      </c>
      <c r="W99">
        <f>(INDIRECT("a_"&amp;W$2)/(W$2+1))*(($C99^(W$2+1)-$H99^(W$2+1))/(ε_c1cd^(W$2+1)))</f>
        <v/>
      </c>
      <c r="X99">
        <f>(INDIRECT("a_"&amp;X$2)/(X$2+1))*(($C99^(X$2+1)-$H99^(X$2+1))/(ε_c1cd^(X$2+1)))</f>
        <v/>
      </c>
      <c r="Y99">
        <f>(INDIRECT("a_"&amp;Y$2)/(Y$2+1))*(($C99^(Y$2+1)-$H99^(Y$2+1))/(ε_c1cd^(Y$2+1)))</f>
        <v/>
      </c>
      <c r="Z99">
        <f>(INDIRECT("a_"&amp;Z$2)/(Z$2+2))*(($C99^(Z$2+2)-$H99^(Z$2+2))/(ε_c1cd^(Z$2+2)))</f>
        <v/>
      </c>
      <c r="AA99">
        <f>(INDIRECT("a_"&amp;AA$2)/(AA$2+2))*(($C99^(AA$2+2)-$H99^(AA$2+2))/(ε_c1cd^(AA$2+2)))</f>
        <v/>
      </c>
      <c r="AB99">
        <f>(INDIRECT("a_"&amp;AB$2)/(AB$2+2))*(($C99^(AB$2+2)-$H99^(AB$2+2))/(ε_c1cd^(AB$2+2)))</f>
        <v/>
      </c>
      <c r="AC99">
        <f>(INDIRECT("a_"&amp;AC$2)/(AC$2+2))*(($C99^(AC$2+2)-$H99^(AC$2+2))/(ε_c1cd^(AC$2+2)))</f>
        <v/>
      </c>
      <c r="AD99">
        <f>(INDIRECT("a_"&amp;AD$2)/(AD$2+2))*(($C99^(AD$2+2)-$H99^(AD$2+2))/(ε_c1cd^(AD$2+2)))</f>
        <v/>
      </c>
      <c r="AE99" s="111">
        <f>(b*f_cd/L99)*SUM(U99:Y99)+SUM(Q99:R99)</f>
        <v/>
      </c>
      <c r="AF99" s="112">
        <f>AE99*(K99-y+e)</f>
        <v/>
      </c>
      <c r="AG99" s="113">
        <f>(b*f_cd/(L99^2))*SUM(Z99:AD99)+SUM(S99:T99)-AF99</f>
        <v/>
      </c>
      <c r="AH99" s="114">
        <f>AG99&lt;0</f>
        <v/>
      </c>
      <c r="AI99" s="115">
        <f>IF(A99=1,FALSE,(AND(AQ99,AH99,NOT(AI98))))</f>
        <v/>
      </c>
      <c r="AJ99" s="116">
        <f>(b*f_cd/L99)*(a_1/2*J99^2+a_2/3*J99^3+a_3/4*J99^4+a_4/5*J99^5+a_5/6*J99^6)+SUM(Q99:R99)</f>
        <v/>
      </c>
      <c r="AK99">
        <f>AJ99*(K99-y+e)</f>
        <v/>
      </c>
      <c r="AL99" s="118">
        <f>(b*f_cd/(L99^2))*(a_1/3*J99^3+a_2/4*J99^4+a_3/5*J99^5+a_4/6*J99^6+a_5/7*J99^7)+SUM(S99:T99)-AK99</f>
        <v/>
      </c>
      <c r="AM99" s="114">
        <f>AL99&gt;0</f>
        <v/>
      </c>
      <c r="AN99" s="115">
        <f>IF(A99=1,FALSE,(AND(AQ99,AM99,NOT(AN98))))</f>
        <v/>
      </c>
      <c r="AO99">
        <f>IF(D99=1,AND(AH99,NOT(AI99)),AND(AM99,NOT(AN99)))</f>
        <v/>
      </c>
      <c r="AP99" s="119">
        <f>IF(D99=1,AI99,AN99)</f>
        <v/>
      </c>
      <c r="AQ99" s="125">
        <f>ABS(E99)&lt;$AQ$2</f>
        <v/>
      </c>
      <c r="AS99">
        <f>IF(AP99,MAX(AS$3:AS97)+1,"")</f>
        <v/>
      </c>
    </row>
    <row r="100" s="117">
      <c r="A100" t="n">
        <v>98</v>
      </c>
      <c r="B100" s="131">
        <f>IF(A100=1,0,IF(AP100,0.1*ε_cu1cd,0))</f>
        <v/>
      </c>
      <c r="C100" s="131">
        <f>IF(A100=1,0.1*ε_cu1cd,C99+B99)</f>
        <v/>
      </c>
      <c r="D100" s="113">
        <f>IF('Нормальний переріз'!$D$68&gt;0,1,2)</f>
        <v/>
      </c>
      <c r="E100" s="144">
        <f>IF(D100=1,F100,G100)</f>
        <v/>
      </c>
      <c r="F100" s="124">
        <f>IF(AI99,0.11*ε_cu1cd,IF(AH99,F99*0.01,F99))</f>
        <v/>
      </c>
      <c r="G100" s="124">
        <f>IF(AP99,-0.1*ε_cu1cd,IF(AM99,G99*0.01,G99))</f>
        <v/>
      </c>
      <c r="H100" s="113">
        <f>IF(A100=1,E100,IF(AO99,H99-E99+E100,IF(AP99,0.8*H99,H99+E100)))</f>
        <v/>
      </c>
      <c r="I100" s="169">
        <f>(C100-H100)/h</f>
        <v/>
      </c>
      <c r="J100">
        <f>C100/(ε_c1cd)</f>
        <v/>
      </c>
      <c r="K100">
        <f>C100/I100</f>
        <v/>
      </c>
      <c r="L100" s="131">
        <f>I100/(ε_c1cd)</f>
        <v/>
      </c>
      <c r="M100">
        <f>I100*(K100-Z_s1)</f>
        <v/>
      </c>
      <c r="N100">
        <f>I100*(K100-Z_s2)</f>
        <v/>
      </c>
      <c r="O100">
        <f>E_s*M100</f>
        <v/>
      </c>
      <c r="P100">
        <f>E_s*N100</f>
        <v/>
      </c>
      <c r="Q100">
        <f>O100*A_s1</f>
        <v/>
      </c>
      <c r="R100">
        <f>P100*A_s2</f>
        <v/>
      </c>
      <c r="S100">
        <f>Q100*($K100-Z_s1)</f>
        <v/>
      </c>
      <c r="T100">
        <f>R100*($K100-Z_s2)</f>
        <v/>
      </c>
      <c r="U100">
        <f>(INDIRECT("a_"&amp;U$2)/(U$2+1))*(($C100^(U$2+1)-$H100^(U$2+1))/(ε_c1cd^(U$2+1)))</f>
        <v/>
      </c>
      <c r="V100">
        <f>(INDIRECT("a_"&amp;V$2)/(V$2+1))*(($C100^(V$2+1)-$H100^(V$2+1))/(ε_c1cd^(V$2+1)))</f>
        <v/>
      </c>
      <c r="W100">
        <f>(INDIRECT("a_"&amp;W$2)/(W$2+1))*(($C100^(W$2+1)-$H100^(W$2+1))/(ε_c1cd^(W$2+1)))</f>
        <v/>
      </c>
      <c r="X100">
        <f>(INDIRECT("a_"&amp;X$2)/(X$2+1))*(($C100^(X$2+1)-$H100^(X$2+1))/(ε_c1cd^(X$2+1)))</f>
        <v/>
      </c>
      <c r="Y100">
        <f>(INDIRECT("a_"&amp;Y$2)/(Y$2+1))*(($C100^(Y$2+1)-$H100^(Y$2+1))/(ε_c1cd^(Y$2+1)))</f>
        <v/>
      </c>
      <c r="Z100">
        <f>(INDIRECT("a_"&amp;Z$2)/(Z$2+2))*(($C100^(Z$2+2)-$H100^(Z$2+2))/(ε_c1cd^(Z$2+2)))</f>
        <v/>
      </c>
      <c r="AA100">
        <f>(INDIRECT("a_"&amp;AA$2)/(AA$2+2))*(($C100^(AA$2+2)-$H100^(AA$2+2))/(ε_c1cd^(AA$2+2)))</f>
        <v/>
      </c>
      <c r="AB100">
        <f>(INDIRECT("a_"&amp;AB$2)/(AB$2+2))*(($C100^(AB$2+2)-$H100^(AB$2+2))/(ε_c1cd^(AB$2+2)))</f>
        <v/>
      </c>
      <c r="AC100">
        <f>(INDIRECT("a_"&amp;AC$2)/(AC$2+2))*(($C100^(AC$2+2)-$H100^(AC$2+2))/(ε_c1cd^(AC$2+2)))</f>
        <v/>
      </c>
      <c r="AD100">
        <f>(INDIRECT("a_"&amp;AD$2)/(AD$2+2))*(($C100^(AD$2+2)-$H100^(AD$2+2))/(ε_c1cd^(AD$2+2)))</f>
        <v/>
      </c>
      <c r="AE100" s="111">
        <f>(b*f_cd/L100)*SUM(U100:Y100)+SUM(Q100:R100)</f>
        <v/>
      </c>
      <c r="AF100" s="112">
        <f>AE100*(K100-y+e)</f>
        <v/>
      </c>
      <c r="AG100" s="113">
        <f>(b*f_cd/(L100^2))*SUM(Z100:AD100)+SUM(S100:T100)-AF100</f>
        <v/>
      </c>
      <c r="AH100" s="114">
        <f>AG100&lt;0</f>
        <v/>
      </c>
      <c r="AI100" s="115">
        <f>IF(A100=1,FALSE,(AND(AQ100,AH100,NOT(AI99))))</f>
        <v/>
      </c>
      <c r="AJ100" s="116">
        <f>(b*f_cd/L100)*(a_1/2*J100^2+a_2/3*J100^3+a_3/4*J100^4+a_4/5*J100^5+a_5/6*J100^6)+SUM(Q100:R100)</f>
        <v/>
      </c>
      <c r="AK100">
        <f>AJ100*(K100-y+e)</f>
        <v/>
      </c>
      <c r="AL100" s="118">
        <f>(b*f_cd/(L100^2))*(a_1/3*J100^3+a_2/4*J100^4+a_3/5*J100^5+a_4/6*J100^6+a_5/7*J100^7)+SUM(S100:T100)-AK100</f>
        <v/>
      </c>
      <c r="AM100" s="114">
        <f>AL100&gt;0</f>
        <v/>
      </c>
      <c r="AN100" s="115">
        <f>IF(A100=1,FALSE,(AND(AQ100,AM100,NOT(AN99))))</f>
        <v/>
      </c>
      <c r="AO100">
        <f>IF(D100=1,AND(AH100,NOT(AI100)),AND(AM100,NOT(AN100)))</f>
        <v/>
      </c>
      <c r="AP100" s="119">
        <f>IF(D100=1,AI100,AN100)</f>
        <v/>
      </c>
      <c r="AQ100" s="125">
        <f>ABS(E100)&lt;$AQ$2</f>
        <v/>
      </c>
      <c r="AS100">
        <f>IF(AP100,MAX(AS$3:AS98)+1,"")</f>
        <v/>
      </c>
    </row>
    <row r="101" s="117">
      <c r="A101" t="n">
        <v>99</v>
      </c>
      <c r="B101" s="131">
        <f>IF(A101=1,0,IF(AP101,0.1*ε_cu1cd,0))</f>
        <v/>
      </c>
      <c r="C101" s="131">
        <f>IF(A101=1,0.1*ε_cu1cd,C100+B100)</f>
        <v/>
      </c>
      <c r="D101" s="113">
        <f>IF('Нормальний переріз'!$D$68&gt;0,1,2)</f>
        <v/>
      </c>
      <c r="E101" s="144">
        <f>IF(D101=1,F101,G101)</f>
        <v/>
      </c>
      <c r="F101" s="124">
        <f>IF(AI100,0.11*ε_cu1cd,IF(AH100,F100*0.01,F100))</f>
        <v/>
      </c>
      <c r="G101" s="124">
        <f>IF(AP100,-0.1*ε_cu1cd,IF(AM100,G100*0.01,G100))</f>
        <v/>
      </c>
      <c r="H101" s="113">
        <f>IF(A101=1,E101,IF(AO100,H100-E100+E101,IF(AP100,0.8*H100,H100+E101)))</f>
        <v/>
      </c>
      <c r="I101" s="169">
        <f>(C101-H101)/h</f>
        <v/>
      </c>
      <c r="J101">
        <f>C101/(ε_c1cd)</f>
        <v/>
      </c>
      <c r="K101">
        <f>C101/I101</f>
        <v/>
      </c>
      <c r="L101" s="131">
        <f>I101/(ε_c1cd)</f>
        <v/>
      </c>
      <c r="M101">
        <f>I101*(K101-Z_s1)</f>
        <v/>
      </c>
      <c r="N101">
        <f>I101*(K101-Z_s2)</f>
        <v/>
      </c>
      <c r="O101">
        <f>E_s*M101</f>
        <v/>
      </c>
      <c r="P101">
        <f>E_s*N101</f>
        <v/>
      </c>
      <c r="Q101">
        <f>O101*A_s1</f>
        <v/>
      </c>
      <c r="R101">
        <f>P101*A_s2</f>
        <v/>
      </c>
      <c r="S101">
        <f>Q101*($K101-Z_s1)</f>
        <v/>
      </c>
      <c r="T101">
        <f>R101*($K101-Z_s2)</f>
        <v/>
      </c>
      <c r="U101">
        <f>(INDIRECT("a_"&amp;U$2)/(U$2+1))*(($C101^(U$2+1)-$H101^(U$2+1))/(ε_c1cd^(U$2+1)))</f>
        <v/>
      </c>
      <c r="V101">
        <f>(INDIRECT("a_"&amp;V$2)/(V$2+1))*(($C101^(V$2+1)-$H101^(V$2+1))/(ε_c1cd^(V$2+1)))</f>
        <v/>
      </c>
      <c r="W101">
        <f>(INDIRECT("a_"&amp;W$2)/(W$2+1))*(($C101^(W$2+1)-$H101^(W$2+1))/(ε_c1cd^(W$2+1)))</f>
        <v/>
      </c>
      <c r="X101">
        <f>(INDIRECT("a_"&amp;X$2)/(X$2+1))*(($C101^(X$2+1)-$H101^(X$2+1))/(ε_c1cd^(X$2+1)))</f>
        <v/>
      </c>
      <c r="Y101">
        <f>(INDIRECT("a_"&amp;Y$2)/(Y$2+1))*(($C101^(Y$2+1)-$H101^(Y$2+1))/(ε_c1cd^(Y$2+1)))</f>
        <v/>
      </c>
      <c r="Z101">
        <f>(INDIRECT("a_"&amp;Z$2)/(Z$2+2))*(($C101^(Z$2+2)-$H101^(Z$2+2))/(ε_c1cd^(Z$2+2)))</f>
        <v/>
      </c>
      <c r="AA101">
        <f>(INDIRECT("a_"&amp;AA$2)/(AA$2+2))*(($C101^(AA$2+2)-$H101^(AA$2+2))/(ε_c1cd^(AA$2+2)))</f>
        <v/>
      </c>
      <c r="AB101">
        <f>(INDIRECT("a_"&amp;AB$2)/(AB$2+2))*(($C101^(AB$2+2)-$H101^(AB$2+2))/(ε_c1cd^(AB$2+2)))</f>
        <v/>
      </c>
      <c r="AC101">
        <f>(INDIRECT("a_"&amp;AC$2)/(AC$2+2))*(($C101^(AC$2+2)-$H101^(AC$2+2))/(ε_c1cd^(AC$2+2)))</f>
        <v/>
      </c>
      <c r="AD101">
        <f>(INDIRECT("a_"&amp;AD$2)/(AD$2+2))*(($C101^(AD$2+2)-$H101^(AD$2+2))/(ε_c1cd^(AD$2+2)))</f>
        <v/>
      </c>
      <c r="AE101" s="111">
        <f>(b*f_cd/L101)*SUM(U101:Y101)+SUM(Q101:R101)</f>
        <v/>
      </c>
      <c r="AF101" s="112">
        <f>AE101*(K101-y+e)</f>
        <v/>
      </c>
      <c r="AG101" s="113">
        <f>(b*f_cd/(L101^2))*SUM(Z101:AD101)+SUM(S101:T101)-AF101</f>
        <v/>
      </c>
      <c r="AH101" s="114">
        <f>AG101&lt;0</f>
        <v/>
      </c>
      <c r="AI101" s="115">
        <f>IF(A101=1,FALSE,(AND(AQ101,AH101,NOT(AI100))))</f>
        <v/>
      </c>
      <c r="AJ101" s="116">
        <f>(b*f_cd/L101)*(a_1/2*J101^2+a_2/3*J101^3+a_3/4*J101^4+a_4/5*J101^5+a_5/6*J101^6)+SUM(Q101:R101)</f>
        <v/>
      </c>
      <c r="AK101">
        <f>AJ101*(K101-y+e)</f>
        <v/>
      </c>
      <c r="AL101" s="118">
        <f>(b*f_cd/(L101^2))*(a_1/3*J101^3+a_2/4*J101^4+a_3/5*J101^5+a_4/6*J101^6+a_5/7*J101^7)+SUM(S101:T101)-AK101</f>
        <v/>
      </c>
      <c r="AM101" s="114">
        <f>AL101&gt;0</f>
        <v/>
      </c>
      <c r="AN101" s="115">
        <f>IF(A101=1,FALSE,(AND(AQ101,AM101,NOT(AN100))))</f>
        <v/>
      </c>
      <c r="AO101">
        <f>IF(D101=1,AND(AH101,NOT(AI101)),AND(AM101,NOT(AN101)))</f>
        <v/>
      </c>
      <c r="AP101" s="119">
        <f>IF(D101=1,AI101,AN101)</f>
        <v/>
      </c>
      <c r="AQ101" s="125">
        <f>ABS(E101)&lt;$AQ$2</f>
        <v/>
      </c>
      <c r="AS101">
        <f>IF(AP101,MAX(AS$3:AS99)+1,"")</f>
        <v/>
      </c>
    </row>
    <row r="102" s="117">
      <c r="A102" t="n">
        <v>100</v>
      </c>
      <c r="B102" s="131">
        <f>IF(A102=1,0,IF(AP102,0.1*ε_cu1cd,0))</f>
        <v/>
      </c>
      <c r="C102" s="131">
        <f>IF(A102=1,0.1*ε_cu1cd,C101+B101)</f>
        <v/>
      </c>
      <c r="D102" s="113">
        <f>IF('Нормальний переріз'!$D$68&gt;0,1,2)</f>
        <v/>
      </c>
      <c r="E102" s="144">
        <f>IF(D102=1,F102,G102)</f>
        <v/>
      </c>
      <c r="F102" s="124">
        <f>IF(AI101,0.11*ε_cu1cd,IF(AH101,F101*0.01,F101))</f>
        <v/>
      </c>
      <c r="G102" s="124">
        <f>IF(AP101,-0.1*ε_cu1cd,IF(AM101,G101*0.01,G101))</f>
        <v/>
      </c>
      <c r="H102" s="113">
        <f>IF(A102=1,E102,IF(AO101,H101-E101+E102,IF(AP101,0.8*H101,H101+E102)))</f>
        <v/>
      </c>
      <c r="I102" s="169">
        <f>(C102-H102)/h</f>
        <v/>
      </c>
      <c r="J102">
        <f>C102/(ε_c1cd)</f>
        <v/>
      </c>
      <c r="K102">
        <f>C102/I102</f>
        <v/>
      </c>
      <c r="L102" s="131">
        <f>I102/(ε_c1cd)</f>
        <v/>
      </c>
      <c r="M102">
        <f>I102*(K102-Z_s1)</f>
        <v/>
      </c>
      <c r="N102">
        <f>I102*(K102-Z_s2)</f>
        <v/>
      </c>
      <c r="O102">
        <f>E_s*M102</f>
        <v/>
      </c>
      <c r="P102">
        <f>E_s*N102</f>
        <v/>
      </c>
      <c r="Q102">
        <f>O102*A_s1</f>
        <v/>
      </c>
      <c r="R102">
        <f>P102*A_s2</f>
        <v/>
      </c>
      <c r="S102">
        <f>Q102*($K102-Z_s1)</f>
        <v/>
      </c>
      <c r="T102">
        <f>R102*($K102-Z_s2)</f>
        <v/>
      </c>
      <c r="U102">
        <f>(INDIRECT("a_"&amp;U$2)/(U$2+1))*(($C102^(U$2+1)-$H102^(U$2+1))/(ε_c1cd^(U$2+1)))</f>
        <v/>
      </c>
      <c r="V102">
        <f>(INDIRECT("a_"&amp;V$2)/(V$2+1))*(($C102^(V$2+1)-$H102^(V$2+1))/(ε_c1cd^(V$2+1)))</f>
        <v/>
      </c>
      <c r="W102">
        <f>(INDIRECT("a_"&amp;W$2)/(W$2+1))*(($C102^(W$2+1)-$H102^(W$2+1))/(ε_c1cd^(W$2+1)))</f>
        <v/>
      </c>
      <c r="X102">
        <f>(INDIRECT("a_"&amp;X$2)/(X$2+1))*(($C102^(X$2+1)-$H102^(X$2+1))/(ε_c1cd^(X$2+1)))</f>
        <v/>
      </c>
      <c r="Y102">
        <f>(INDIRECT("a_"&amp;Y$2)/(Y$2+1))*(($C102^(Y$2+1)-$H102^(Y$2+1))/(ε_c1cd^(Y$2+1)))</f>
        <v/>
      </c>
      <c r="Z102">
        <f>(INDIRECT("a_"&amp;Z$2)/(Z$2+2))*(($C102^(Z$2+2)-$H102^(Z$2+2))/(ε_c1cd^(Z$2+2)))</f>
        <v/>
      </c>
      <c r="AA102">
        <f>(INDIRECT("a_"&amp;AA$2)/(AA$2+2))*(($C102^(AA$2+2)-$H102^(AA$2+2))/(ε_c1cd^(AA$2+2)))</f>
        <v/>
      </c>
      <c r="AB102">
        <f>(INDIRECT("a_"&amp;AB$2)/(AB$2+2))*(($C102^(AB$2+2)-$H102^(AB$2+2))/(ε_c1cd^(AB$2+2)))</f>
        <v/>
      </c>
      <c r="AC102">
        <f>(INDIRECT("a_"&amp;AC$2)/(AC$2+2))*(($C102^(AC$2+2)-$H102^(AC$2+2))/(ε_c1cd^(AC$2+2)))</f>
        <v/>
      </c>
      <c r="AD102">
        <f>(INDIRECT("a_"&amp;AD$2)/(AD$2+2))*(($C102^(AD$2+2)-$H102^(AD$2+2))/(ε_c1cd^(AD$2+2)))</f>
        <v/>
      </c>
      <c r="AE102" s="111">
        <f>(b*f_cd/L102)*SUM(U102:Y102)+SUM(Q102:R102)</f>
        <v/>
      </c>
      <c r="AF102" s="112">
        <f>AE102*(K102-y+e)</f>
        <v/>
      </c>
      <c r="AG102" s="113">
        <f>(b*f_cd/(L102^2))*SUM(Z102:AD102)+SUM(S102:T102)-AF102</f>
        <v/>
      </c>
      <c r="AH102" s="114">
        <f>AG102&lt;0</f>
        <v/>
      </c>
      <c r="AI102" s="115">
        <f>IF(A102=1,FALSE,(AND(AQ102,AH102,NOT(AI101))))</f>
        <v/>
      </c>
      <c r="AJ102" s="116">
        <f>(b*f_cd/L102)*(a_1/2*J102^2+a_2/3*J102^3+a_3/4*J102^4+a_4/5*J102^5+a_5/6*J102^6)+SUM(Q102:R102)</f>
        <v/>
      </c>
      <c r="AK102">
        <f>AJ102*(K102-y+e)</f>
        <v/>
      </c>
      <c r="AL102" s="118">
        <f>(b*f_cd/(L102^2))*(a_1/3*J102^3+a_2/4*J102^4+a_3/5*J102^5+a_4/6*J102^6+a_5/7*J102^7)+SUM(S102:T102)-AK102</f>
        <v/>
      </c>
      <c r="AM102" s="114">
        <f>AL102&gt;0</f>
        <v/>
      </c>
      <c r="AN102" s="115">
        <f>IF(A102=1,FALSE,(AND(AQ102,AM102,NOT(AN101))))</f>
        <v/>
      </c>
      <c r="AO102">
        <f>IF(D102=1,AND(AH102,NOT(AI102)),AND(AM102,NOT(AN102)))</f>
        <v/>
      </c>
      <c r="AP102" s="119">
        <f>IF(D102=1,AI102,AN102)</f>
        <v/>
      </c>
      <c r="AQ102" s="125">
        <f>ABS(E102)&lt;$AQ$2</f>
        <v/>
      </c>
      <c r="AS102">
        <f>IF(AP102,MAX(AS$3:AS100)+1,"")</f>
        <v/>
      </c>
    </row>
    <row r="103" s="117">
      <c r="A103" t="n">
        <v>101</v>
      </c>
      <c r="B103" s="131">
        <f>IF(A103=1,0,IF(AP103,0.1*ε_cu1cd,0))</f>
        <v/>
      </c>
      <c r="C103" s="131">
        <f>IF(A103=1,0.1*ε_cu1cd,C102+B102)</f>
        <v/>
      </c>
      <c r="D103" s="113">
        <f>IF('Нормальний переріз'!$D$68&gt;0,1,2)</f>
        <v/>
      </c>
      <c r="E103" s="144">
        <f>IF(D103=1,F103,G103)</f>
        <v/>
      </c>
      <c r="F103" s="124">
        <f>IF(AI102,0.11*ε_cu1cd,IF(AH102,F102*0.01,F102))</f>
        <v/>
      </c>
      <c r="G103" s="124">
        <f>IF(AP102,-0.1*ε_cu1cd,IF(AM102,G102*0.01,G102))</f>
        <v/>
      </c>
      <c r="H103" s="113">
        <f>IF(A103=1,E103,IF(AO102,H102-E102+E103,IF(AP102,0.8*H102,H102+E103)))</f>
        <v/>
      </c>
      <c r="I103" s="169">
        <f>(C103-H103)/h</f>
        <v/>
      </c>
      <c r="J103">
        <f>C103/(ε_c1cd)</f>
        <v/>
      </c>
      <c r="K103">
        <f>C103/I103</f>
        <v/>
      </c>
      <c r="L103" s="131">
        <f>I103/(ε_c1cd)</f>
        <v/>
      </c>
      <c r="M103">
        <f>I103*(K103-Z_s1)</f>
        <v/>
      </c>
      <c r="N103">
        <f>I103*(K103-Z_s2)</f>
        <v/>
      </c>
      <c r="O103">
        <f>E_s*M103</f>
        <v/>
      </c>
      <c r="P103">
        <f>E_s*N103</f>
        <v/>
      </c>
      <c r="Q103">
        <f>O103*A_s1</f>
        <v/>
      </c>
      <c r="R103">
        <f>P103*A_s2</f>
        <v/>
      </c>
      <c r="S103">
        <f>Q103*($K103-Z_s1)</f>
        <v/>
      </c>
      <c r="T103">
        <f>R103*($K103-Z_s2)</f>
        <v/>
      </c>
      <c r="U103">
        <f>(INDIRECT("a_"&amp;U$2)/(U$2+1))*(($C103^(U$2+1)-$H103^(U$2+1))/(ε_c1cd^(U$2+1)))</f>
        <v/>
      </c>
      <c r="V103">
        <f>(INDIRECT("a_"&amp;V$2)/(V$2+1))*(($C103^(V$2+1)-$H103^(V$2+1))/(ε_c1cd^(V$2+1)))</f>
        <v/>
      </c>
      <c r="W103">
        <f>(INDIRECT("a_"&amp;W$2)/(W$2+1))*(($C103^(W$2+1)-$H103^(W$2+1))/(ε_c1cd^(W$2+1)))</f>
        <v/>
      </c>
      <c r="X103">
        <f>(INDIRECT("a_"&amp;X$2)/(X$2+1))*(($C103^(X$2+1)-$H103^(X$2+1))/(ε_c1cd^(X$2+1)))</f>
        <v/>
      </c>
      <c r="Y103">
        <f>(INDIRECT("a_"&amp;Y$2)/(Y$2+1))*(($C103^(Y$2+1)-$H103^(Y$2+1))/(ε_c1cd^(Y$2+1)))</f>
        <v/>
      </c>
      <c r="Z103">
        <f>(INDIRECT("a_"&amp;Z$2)/(Z$2+2))*(($C103^(Z$2+2)-$H103^(Z$2+2))/(ε_c1cd^(Z$2+2)))</f>
        <v/>
      </c>
      <c r="AA103">
        <f>(INDIRECT("a_"&amp;AA$2)/(AA$2+2))*(($C103^(AA$2+2)-$H103^(AA$2+2))/(ε_c1cd^(AA$2+2)))</f>
        <v/>
      </c>
      <c r="AB103">
        <f>(INDIRECT("a_"&amp;AB$2)/(AB$2+2))*(($C103^(AB$2+2)-$H103^(AB$2+2))/(ε_c1cd^(AB$2+2)))</f>
        <v/>
      </c>
      <c r="AC103">
        <f>(INDIRECT("a_"&amp;AC$2)/(AC$2+2))*(($C103^(AC$2+2)-$H103^(AC$2+2))/(ε_c1cd^(AC$2+2)))</f>
        <v/>
      </c>
      <c r="AD103">
        <f>(INDIRECT("a_"&amp;AD$2)/(AD$2+2))*(($C103^(AD$2+2)-$H103^(AD$2+2))/(ε_c1cd^(AD$2+2)))</f>
        <v/>
      </c>
      <c r="AE103" s="111">
        <f>(b*f_cd/L103)*SUM(U103:Y103)+SUM(Q103:R103)</f>
        <v/>
      </c>
      <c r="AF103" s="112">
        <f>AE103*(K103-y+e)</f>
        <v/>
      </c>
      <c r="AG103" s="113">
        <f>(b*f_cd/(L103^2))*SUM(Z103:AD103)+SUM(S103:T103)-AF103</f>
        <v/>
      </c>
      <c r="AH103" s="114">
        <f>AG103&lt;0</f>
        <v/>
      </c>
      <c r="AI103" s="115">
        <f>IF(A103=1,FALSE,(AND(AQ103,AH103,NOT(AI102))))</f>
        <v/>
      </c>
      <c r="AJ103" s="116">
        <f>(b*f_cd/L103)*(a_1/2*J103^2+a_2/3*J103^3+a_3/4*J103^4+a_4/5*J103^5+a_5/6*J103^6)+SUM(Q103:R103)</f>
        <v/>
      </c>
      <c r="AK103">
        <f>AJ103*(K103-y+e)</f>
        <v/>
      </c>
      <c r="AL103" s="118">
        <f>(b*f_cd/(L103^2))*(a_1/3*J103^3+a_2/4*J103^4+a_3/5*J103^5+a_4/6*J103^6+a_5/7*J103^7)+SUM(S103:T103)-AK103</f>
        <v/>
      </c>
      <c r="AM103" s="114">
        <f>AL103&gt;0</f>
        <v/>
      </c>
      <c r="AN103" s="115">
        <f>IF(A103=1,FALSE,(AND(AQ103,AM103,NOT(AN102))))</f>
        <v/>
      </c>
      <c r="AO103">
        <f>IF(D103=1,AND(AH103,NOT(AI103)),AND(AM103,NOT(AN103)))</f>
        <v/>
      </c>
      <c r="AP103" s="119">
        <f>IF(D103=1,AI103,AN103)</f>
        <v/>
      </c>
      <c r="AQ103" s="125">
        <f>ABS(E103)&lt;$AQ$2</f>
        <v/>
      </c>
      <c r="AS103">
        <f>IF(AP103,MAX(AS$3:AS101)+1,"")</f>
        <v/>
      </c>
    </row>
    <row r="104" s="117">
      <c r="A104" t="n">
        <v>102</v>
      </c>
      <c r="B104" s="131">
        <f>IF(A104=1,0,IF(AP104,0.1*ε_cu1cd,0))</f>
        <v/>
      </c>
      <c r="C104" s="131">
        <f>IF(A104=1,0.1*ε_cu1cd,C103+B103)</f>
        <v/>
      </c>
      <c r="D104" s="113">
        <f>IF('Нормальний переріз'!$D$68&gt;0,1,2)</f>
        <v/>
      </c>
      <c r="E104" s="144">
        <f>IF(D104=1,F104,G104)</f>
        <v/>
      </c>
      <c r="F104" s="124">
        <f>IF(AI103,0.11*ε_cu1cd,IF(AH103,F103*0.01,F103))</f>
        <v/>
      </c>
      <c r="G104" s="124">
        <f>IF(AP103,-0.1*ε_cu1cd,IF(AM103,G103*0.01,G103))</f>
        <v/>
      </c>
      <c r="H104" s="113">
        <f>IF(A104=1,E104,IF(AO103,H103-E103+E104,IF(AP103,0.8*H103,H103+E104)))</f>
        <v/>
      </c>
      <c r="I104" s="169">
        <f>(C104-H104)/h</f>
        <v/>
      </c>
      <c r="J104">
        <f>C104/(ε_c1cd)</f>
        <v/>
      </c>
      <c r="K104">
        <f>C104/I104</f>
        <v/>
      </c>
      <c r="L104" s="131">
        <f>I104/(ε_c1cd)</f>
        <v/>
      </c>
      <c r="M104">
        <f>I104*(K104-Z_s1)</f>
        <v/>
      </c>
      <c r="N104">
        <f>I104*(K104-Z_s2)</f>
        <v/>
      </c>
      <c r="O104">
        <f>E_s*M104</f>
        <v/>
      </c>
      <c r="P104">
        <f>E_s*N104</f>
        <v/>
      </c>
      <c r="Q104">
        <f>O104*A_s1</f>
        <v/>
      </c>
      <c r="R104">
        <f>P104*A_s2</f>
        <v/>
      </c>
      <c r="S104">
        <f>Q104*($K104-Z_s1)</f>
        <v/>
      </c>
      <c r="T104">
        <f>R104*($K104-Z_s2)</f>
        <v/>
      </c>
      <c r="U104">
        <f>(INDIRECT("a_"&amp;U$2)/(U$2+1))*(($C104^(U$2+1)-$H104^(U$2+1))/(ε_c1cd^(U$2+1)))</f>
        <v/>
      </c>
      <c r="V104">
        <f>(INDIRECT("a_"&amp;V$2)/(V$2+1))*(($C104^(V$2+1)-$H104^(V$2+1))/(ε_c1cd^(V$2+1)))</f>
        <v/>
      </c>
      <c r="W104">
        <f>(INDIRECT("a_"&amp;W$2)/(W$2+1))*(($C104^(W$2+1)-$H104^(W$2+1))/(ε_c1cd^(W$2+1)))</f>
        <v/>
      </c>
      <c r="X104">
        <f>(INDIRECT("a_"&amp;X$2)/(X$2+1))*(($C104^(X$2+1)-$H104^(X$2+1))/(ε_c1cd^(X$2+1)))</f>
        <v/>
      </c>
      <c r="Y104">
        <f>(INDIRECT("a_"&amp;Y$2)/(Y$2+1))*(($C104^(Y$2+1)-$H104^(Y$2+1))/(ε_c1cd^(Y$2+1)))</f>
        <v/>
      </c>
      <c r="Z104">
        <f>(INDIRECT("a_"&amp;Z$2)/(Z$2+2))*(($C104^(Z$2+2)-$H104^(Z$2+2))/(ε_c1cd^(Z$2+2)))</f>
        <v/>
      </c>
      <c r="AA104">
        <f>(INDIRECT("a_"&amp;AA$2)/(AA$2+2))*(($C104^(AA$2+2)-$H104^(AA$2+2))/(ε_c1cd^(AA$2+2)))</f>
        <v/>
      </c>
      <c r="AB104">
        <f>(INDIRECT("a_"&amp;AB$2)/(AB$2+2))*(($C104^(AB$2+2)-$H104^(AB$2+2))/(ε_c1cd^(AB$2+2)))</f>
        <v/>
      </c>
      <c r="AC104">
        <f>(INDIRECT("a_"&amp;AC$2)/(AC$2+2))*(($C104^(AC$2+2)-$H104^(AC$2+2))/(ε_c1cd^(AC$2+2)))</f>
        <v/>
      </c>
      <c r="AD104">
        <f>(INDIRECT("a_"&amp;AD$2)/(AD$2+2))*(($C104^(AD$2+2)-$H104^(AD$2+2))/(ε_c1cd^(AD$2+2)))</f>
        <v/>
      </c>
      <c r="AE104" s="111">
        <f>(b*f_cd/L104)*SUM(U104:Y104)+SUM(Q104:R104)</f>
        <v/>
      </c>
      <c r="AF104" s="112">
        <f>AE104*(K104-y+e)</f>
        <v/>
      </c>
      <c r="AG104" s="113">
        <f>(b*f_cd/(L104^2))*SUM(Z104:AD104)+SUM(S104:T104)-AF104</f>
        <v/>
      </c>
      <c r="AH104" s="114">
        <f>AG104&lt;0</f>
        <v/>
      </c>
      <c r="AI104" s="115">
        <f>IF(A104=1,FALSE,(AND(AQ104,AH104,NOT(AI103))))</f>
        <v/>
      </c>
      <c r="AJ104" s="116">
        <f>(b*f_cd/L104)*(a_1/2*J104^2+a_2/3*J104^3+a_3/4*J104^4+a_4/5*J104^5+a_5/6*J104^6)+SUM(Q104:R104)</f>
        <v/>
      </c>
      <c r="AK104">
        <f>AJ104*(K104-y+e)</f>
        <v/>
      </c>
      <c r="AL104" s="118">
        <f>(b*f_cd/(L104^2))*(a_1/3*J104^3+a_2/4*J104^4+a_3/5*J104^5+a_4/6*J104^6+a_5/7*J104^7)+SUM(S104:T104)-AK104</f>
        <v/>
      </c>
      <c r="AM104" s="114">
        <f>AL104&gt;0</f>
        <v/>
      </c>
      <c r="AN104" s="115">
        <f>IF(A104=1,FALSE,(AND(AQ104,AM104,NOT(AN103))))</f>
        <v/>
      </c>
      <c r="AO104">
        <f>IF(D104=1,AND(AH104,NOT(AI104)),AND(AM104,NOT(AN104)))</f>
        <v/>
      </c>
      <c r="AP104" s="119">
        <f>IF(D104=1,AI104,AN104)</f>
        <v/>
      </c>
      <c r="AQ104" s="125">
        <f>ABS(E104)&lt;$AQ$2</f>
        <v/>
      </c>
      <c r="AS104">
        <f>IF(AP104,MAX(AS$3:AS102)+1,"")</f>
        <v/>
      </c>
    </row>
    <row r="105" s="117">
      <c r="A105" t="n">
        <v>103</v>
      </c>
      <c r="B105" s="131">
        <f>IF(A105=1,0,IF(AP105,0.1*ε_cu1cd,0))</f>
        <v/>
      </c>
      <c r="C105" s="131">
        <f>IF(A105=1,0.1*ε_cu1cd,C104+B104)</f>
        <v/>
      </c>
      <c r="D105" s="113">
        <f>IF('Нормальний переріз'!$D$68&gt;0,1,2)</f>
        <v/>
      </c>
      <c r="E105" s="144">
        <f>IF(D105=1,F105,G105)</f>
        <v/>
      </c>
      <c r="F105" s="124">
        <f>IF(AI104,0.11*ε_cu1cd,IF(AH104,F104*0.01,F104))</f>
        <v/>
      </c>
      <c r="G105" s="124">
        <f>IF(AP104,-0.1*ε_cu1cd,IF(AM104,G104*0.01,G104))</f>
        <v/>
      </c>
      <c r="H105" s="113">
        <f>IF(A105=1,E105,IF(AO104,H104-E104+E105,IF(AP104,0.8*H104,H104+E105)))</f>
        <v/>
      </c>
      <c r="I105" s="169">
        <f>(C105-H105)/h</f>
        <v/>
      </c>
      <c r="J105">
        <f>C105/(ε_c1cd)</f>
        <v/>
      </c>
      <c r="K105">
        <f>C105/I105</f>
        <v/>
      </c>
      <c r="L105" s="131">
        <f>I105/(ε_c1cd)</f>
        <v/>
      </c>
      <c r="M105">
        <f>I105*(K105-Z_s1)</f>
        <v/>
      </c>
      <c r="N105">
        <f>I105*(K105-Z_s2)</f>
        <v/>
      </c>
      <c r="O105">
        <f>E_s*M105</f>
        <v/>
      </c>
      <c r="P105">
        <f>E_s*N105</f>
        <v/>
      </c>
      <c r="Q105">
        <f>O105*A_s1</f>
        <v/>
      </c>
      <c r="R105">
        <f>P105*A_s2</f>
        <v/>
      </c>
      <c r="S105">
        <f>Q105*($K105-Z_s1)</f>
        <v/>
      </c>
      <c r="T105">
        <f>R105*($K105-Z_s2)</f>
        <v/>
      </c>
      <c r="U105">
        <f>(INDIRECT("a_"&amp;U$2)/(U$2+1))*(($C105^(U$2+1)-$H105^(U$2+1))/(ε_c1cd^(U$2+1)))</f>
        <v/>
      </c>
      <c r="V105">
        <f>(INDIRECT("a_"&amp;V$2)/(V$2+1))*(($C105^(V$2+1)-$H105^(V$2+1))/(ε_c1cd^(V$2+1)))</f>
        <v/>
      </c>
      <c r="W105">
        <f>(INDIRECT("a_"&amp;W$2)/(W$2+1))*(($C105^(W$2+1)-$H105^(W$2+1))/(ε_c1cd^(W$2+1)))</f>
        <v/>
      </c>
      <c r="X105">
        <f>(INDIRECT("a_"&amp;X$2)/(X$2+1))*(($C105^(X$2+1)-$H105^(X$2+1))/(ε_c1cd^(X$2+1)))</f>
        <v/>
      </c>
      <c r="Y105">
        <f>(INDIRECT("a_"&amp;Y$2)/(Y$2+1))*(($C105^(Y$2+1)-$H105^(Y$2+1))/(ε_c1cd^(Y$2+1)))</f>
        <v/>
      </c>
      <c r="Z105">
        <f>(INDIRECT("a_"&amp;Z$2)/(Z$2+2))*(($C105^(Z$2+2)-$H105^(Z$2+2))/(ε_c1cd^(Z$2+2)))</f>
        <v/>
      </c>
      <c r="AA105">
        <f>(INDIRECT("a_"&amp;AA$2)/(AA$2+2))*(($C105^(AA$2+2)-$H105^(AA$2+2))/(ε_c1cd^(AA$2+2)))</f>
        <v/>
      </c>
      <c r="AB105">
        <f>(INDIRECT("a_"&amp;AB$2)/(AB$2+2))*(($C105^(AB$2+2)-$H105^(AB$2+2))/(ε_c1cd^(AB$2+2)))</f>
        <v/>
      </c>
      <c r="AC105">
        <f>(INDIRECT("a_"&amp;AC$2)/(AC$2+2))*(($C105^(AC$2+2)-$H105^(AC$2+2))/(ε_c1cd^(AC$2+2)))</f>
        <v/>
      </c>
      <c r="AD105">
        <f>(INDIRECT("a_"&amp;AD$2)/(AD$2+2))*(($C105^(AD$2+2)-$H105^(AD$2+2))/(ε_c1cd^(AD$2+2)))</f>
        <v/>
      </c>
      <c r="AE105" s="111">
        <f>(b*f_cd/L105)*SUM(U105:Y105)+SUM(Q105:R105)</f>
        <v/>
      </c>
      <c r="AF105" s="112">
        <f>AE105*(K105-y+e)</f>
        <v/>
      </c>
      <c r="AG105" s="113">
        <f>(b*f_cd/(L105^2))*SUM(Z105:AD105)+SUM(S105:T105)-AF105</f>
        <v/>
      </c>
      <c r="AH105" s="114">
        <f>AG105&lt;0</f>
        <v/>
      </c>
      <c r="AI105" s="115">
        <f>IF(A105=1,FALSE,(AND(AQ105,AH105,NOT(AI104))))</f>
        <v/>
      </c>
      <c r="AJ105" s="116">
        <f>(b*f_cd/L105)*(a_1/2*J105^2+a_2/3*J105^3+a_3/4*J105^4+a_4/5*J105^5+a_5/6*J105^6)+SUM(Q105:R105)</f>
        <v/>
      </c>
      <c r="AK105">
        <f>AJ105*(K105-y+e)</f>
        <v/>
      </c>
      <c r="AL105" s="118">
        <f>(b*f_cd/(L105^2))*(a_1/3*J105^3+a_2/4*J105^4+a_3/5*J105^5+a_4/6*J105^6+a_5/7*J105^7)+SUM(S105:T105)-AK105</f>
        <v/>
      </c>
      <c r="AM105" s="114">
        <f>AL105&gt;0</f>
        <v/>
      </c>
      <c r="AN105" s="115">
        <f>IF(A105=1,FALSE,(AND(AQ105,AM105,NOT(AN104))))</f>
        <v/>
      </c>
      <c r="AO105">
        <f>IF(D105=1,AND(AH105,NOT(AI105)),AND(AM105,NOT(AN105)))</f>
        <v/>
      </c>
      <c r="AP105" s="119">
        <f>IF(D105=1,AI105,AN105)</f>
        <v/>
      </c>
      <c r="AQ105" s="125">
        <f>ABS(E105)&lt;$AQ$2</f>
        <v/>
      </c>
      <c r="AS105">
        <f>IF(AP105,MAX(AS$3:AS103)+1,"")</f>
        <v/>
      </c>
    </row>
    <row r="106" s="117">
      <c r="A106" t="n">
        <v>104</v>
      </c>
      <c r="B106" s="131">
        <f>IF(A106=1,0,IF(AP106,0.1*ε_cu1cd,0))</f>
        <v/>
      </c>
      <c r="C106" s="131">
        <f>IF(A106=1,0.1*ε_cu1cd,C105+B105)</f>
        <v/>
      </c>
      <c r="D106" s="113">
        <f>IF('Нормальний переріз'!$D$68&gt;0,1,2)</f>
        <v/>
      </c>
      <c r="E106" s="144">
        <f>IF(D106=1,F106,G106)</f>
        <v/>
      </c>
      <c r="F106" s="124">
        <f>IF(AI105,0.11*ε_cu1cd,IF(AH105,F105*0.01,F105))</f>
        <v/>
      </c>
      <c r="G106" s="124">
        <f>IF(AP105,-0.1*ε_cu1cd,IF(AM105,G105*0.01,G105))</f>
        <v/>
      </c>
      <c r="H106" s="113">
        <f>IF(A106=1,E106,IF(AO105,H105-E105+E106,IF(AP105,0.8*H105,H105+E106)))</f>
        <v/>
      </c>
      <c r="I106" s="169">
        <f>(C106-H106)/h</f>
        <v/>
      </c>
      <c r="J106">
        <f>C106/(ε_c1cd)</f>
        <v/>
      </c>
      <c r="K106">
        <f>C106/I106</f>
        <v/>
      </c>
      <c r="L106" s="131">
        <f>I106/(ε_c1cd)</f>
        <v/>
      </c>
      <c r="M106">
        <f>I106*(K106-Z_s1)</f>
        <v/>
      </c>
      <c r="N106">
        <f>I106*(K106-Z_s2)</f>
        <v/>
      </c>
      <c r="O106">
        <f>E_s*M106</f>
        <v/>
      </c>
      <c r="P106">
        <f>E_s*N106</f>
        <v/>
      </c>
      <c r="Q106">
        <f>O106*A_s1</f>
        <v/>
      </c>
      <c r="R106">
        <f>P106*A_s2</f>
        <v/>
      </c>
      <c r="S106">
        <f>Q106*($K106-Z_s1)</f>
        <v/>
      </c>
      <c r="T106">
        <f>R106*($K106-Z_s2)</f>
        <v/>
      </c>
      <c r="U106">
        <f>(INDIRECT("a_"&amp;U$2)/(U$2+1))*(($C106^(U$2+1)-$H106^(U$2+1))/(ε_c1cd^(U$2+1)))</f>
        <v/>
      </c>
      <c r="V106">
        <f>(INDIRECT("a_"&amp;V$2)/(V$2+1))*(($C106^(V$2+1)-$H106^(V$2+1))/(ε_c1cd^(V$2+1)))</f>
        <v/>
      </c>
      <c r="W106">
        <f>(INDIRECT("a_"&amp;W$2)/(W$2+1))*(($C106^(W$2+1)-$H106^(W$2+1))/(ε_c1cd^(W$2+1)))</f>
        <v/>
      </c>
      <c r="X106">
        <f>(INDIRECT("a_"&amp;X$2)/(X$2+1))*(($C106^(X$2+1)-$H106^(X$2+1))/(ε_c1cd^(X$2+1)))</f>
        <v/>
      </c>
      <c r="Y106">
        <f>(INDIRECT("a_"&amp;Y$2)/(Y$2+1))*(($C106^(Y$2+1)-$H106^(Y$2+1))/(ε_c1cd^(Y$2+1)))</f>
        <v/>
      </c>
      <c r="Z106">
        <f>(INDIRECT("a_"&amp;Z$2)/(Z$2+2))*(($C106^(Z$2+2)-$H106^(Z$2+2))/(ε_c1cd^(Z$2+2)))</f>
        <v/>
      </c>
      <c r="AA106">
        <f>(INDIRECT("a_"&amp;AA$2)/(AA$2+2))*(($C106^(AA$2+2)-$H106^(AA$2+2))/(ε_c1cd^(AA$2+2)))</f>
        <v/>
      </c>
      <c r="AB106">
        <f>(INDIRECT("a_"&amp;AB$2)/(AB$2+2))*(($C106^(AB$2+2)-$H106^(AB$2+2))/(ε_c1cd^(AB$2+2)))</f>
        <v/>
      </c>
      <c r="AC106">
        <f>(INDIRECT("a_"&amp;AC$2)/(AC$2+2))*(($C106^(AC$2+2)-$H106^(AC$2+2))/(ε_c1cd^(AC$2+2)))</f>
        <v/>
      </c>
      <c r="AD106">
        <f>(INDIRECT("a_"&amp;AD$2)/(AD$2+2))*(($C106^(AD$2+2)-$H106^(AD$2+2))/(ε_c1cd^(AD$2+2)))</f>
        <v/>
      </c>
      <c r="AE106" s="111">
        <f>(b*f_cd/L106)*SUM(U106:Y106)+SUM(Q106:R106)</f>
        <v/>
      </c>
      <c r="AF106" s="112">
        <f>AE106*(K106-y+e)</f>
        <v/>
      </c>
      <c r="AG106" s="113">
        <f>(b*f_cd/(L106^2))*SUM(Z106:AD106)+SUM(S106:T106)-AF106</f>
        <v/>
      </c>
      <c r="AH106" s="114">
        <f>AG106&lt;0</f>
        <v/>
      </c>
      <c r="AI106" s="115">
        <f>IF(A106=1,FALSE,(AND(AQ106,AH106,NOT(AI105))))</f>
        <v/>
      </c>
      <c r="AJ106" s="116">
        <f>(b*f_cd/L106)*(a_1/2*J106^2+a_2/3*J106^3+a_3/4*J106^4+a_4/5*J106^5+a_5/6*J106^6)+SUM(Q106:R106)</f>
        <v/>
      </c>
      <c r="AK106">
        <f>AJ106*(K106-y+e)</f>
        <v/>
      </c>
      <c r="AL106" s="118">
        <f>(b*f_cd/(L106^2))*(a_1/3*J106^3+a_2/4*J106^4+a_3/5*J106^5+a_4/6*J106^6+a_5/7*J106^7)+SUM(S106:T106)-AK106</f>
        <v/>
      </c>
      <c r="AM106" s="114">
        <f>AL106&gt;0</f>
        <v/>
      </c>
      <c r="AN106" s="115">
        <f>IF(A106=1,FALSE,(AND(AQ106,AM106,NOT(AN105))))</f>
        <v/>
      </c>
      <c r="AO106">
        <f>IF(D106=1,AND(AH106,NOT(AI106)),AND(AM106,NOT(AN106)))</f>
        <v/>
      </c>
      <c r="AP106" s="119">
        <f>IF(D106=1,AI106,AN106)</f>
        <v/>
      </c>
      <c r="AQ106" s="125">
        <f>ABS(E106)&lt;$AQ$2</f>
        <v/>
      </c>
      <c r="AS106">
        <f>IF(AP106,MAX(AS$3:AS104)+1,"")</f>
        <v/>
      </c>
    </row>
    <row r="107" s="117">
      <c r="A107" t="n">
        <v>105</v>
      </c>
      <c r="B107" s="131">
        <f>IF(A107=1,0,IF(AP107,0.1*ε_cu1cd,0))</f>
        <v/>
      </c>
      <c r="C107" s="131">
        <f>IF(A107=1,0.1*ε_cu1cd,C106+B106)</f>
        <v/>
      </c>
      <c r="D107" s="113">
        <f>IF('Нормальний переріз'!$D$68&gt;0,1,2)</f>
        <v/>
      </c>
      <c r="E107" s="144">
        <f>IF(D107=1,F107,G107)</f>
        <v/>
      </c>
      <c r="F107" s="124">
        <f>IF(AI106,0.11*ε_cu1cd,IF(AH106,F106*0.01,F106))</f>
        <v/>
      </c>
      <c r="G107" s="124">
        <f>IF(AP106,-0.1*ε_cu1cd,IF(AM106,G106*0.01,G106))</f>
        <v/>
      </c>
      <c r="H107" s="113">
        <f>IF(A107=1,E107,IF(AO106,H106-E106+E107,IF(AP106,0.8*H106,H106+E107)))</f>
        <v/>
      </c>
      <c r="I107" s="169">
        <f>(C107-H107)/h</f>
        <v/>
      </c>
      <c r="J107">
        <f>C107/(ε_c1cd)</f>
        <v/>
      </c>
      <c r="K107">
        <f>C107/I107</f>
        <v/>
      </c>
      <c r="L107" s="131">
        <f>I107/(ε_c1cd)</f>
        <v/>
      </c>
      <c r="M107">
        <f>I107*(K107-Z_s1)</f>
        <v/>
      </c>
      <c r="N107">
        <f>I107*(K107-Z_s2)</f>
        <v/>
      </c>
      <c r="O107">
        <f>E_s*M107</f>
        <v/>
      </c>
      <c r="P107">
        <f>E_s*N107</f>
        <v/>
      </c>
      <c r="Q107">
        <f>O107*A_s1</f>
        <v/>
      </c>
      <c r="R107">
        <f>P107*A_s2</f>
        <v/>
      </c>
      <c r="S107">
        <f>Q107*($K107-Z_s1)</f>
        <v/>
      </c>
      <c r="T107">
        <f>R107*($K107-Z_s2)</f>
        <v/>
      </c>
      <c r="U107">
        <f>(INDIRECT("a_"&amp;U$2)/(U$2+1))*(($C107^(U$2+1)-$H107^(U$2+1))/(ε_c1cd^(U$2+1)))</f>
        <v/>
      </c>
      <c r="V107">
        <f>(INDIRECT("a_"&amp;V$2)/(V$2+1))*(($C107^(V$2+1)-$H107^(V$2+1))/(ε_c1cd^(V$2+1)))</f>
        <v/>
      </c>
      <c r="W107">
        <f>(INDIRECT("a_"&amp;W$2)/(W$2+1))*(($C107^(W$2+1)-$H107^(W$2+1))/(ε_c1cd^(W$2+1)))</f>
        <v/>
      </c>
      <c r="X107">
        <f>(INDIRECT("a_"&amp;X$2)/(X$2+1))*(($C107^(X$2+1)-$H107^(X$2+1))/(ε_c1cd^(X$2+1)))</f>
        <v/>
      </c>
      <c r="Y107">
        <f>(INDIRECT("a_"&amp;Y$2)/(Y$2+1))*(($C107^(Y$2+1)-$H107^(Y$2+1))/(ε_c1cd^(Y$2+1)))</f>
        <v/>
      </c>
      <c r="Z107">
        <f>(INDIRECT("a_"&amp;Z$2)/(Z$2+2))*(($C107^(Z$2+2)-$H107^(Z$2+2))/(ε_c1cd^(Z$2+2)))</f>
        <v/>
      </c>
      <c r="AA107">
        <f>(INDIRECT("a_"&amp;AA$2)/(AA$2+2))*(($C107^(AA$2+2)-$H107^(AA$2+2))/(ε_c1cd^(AA$2+2)))</f>
        <v/>
      </c>
      <c r="AB107">
        <f>(INDIRECT("a_"&amp;AB$2)/(AB$2+2))*(($C107^(AB$2+2)-$H107^(AB$2+2))/(ε_c1cd^(AB$2+2)))</f>
        <v/>
      </c>
      <c r="AC107">
        <f>(INDIRECT("a_"&amp;AC$2)/(AC$2+2))*(($C107^(AC$2+2)-$H107^(AC$2+2))/(ε_c1cd^(AC$2+2)))</f>
        <v/>
      </c>
      <c r="AD107">
        <f>(INDIRECT("a_"&amp;AD$2)/(AD$2+2))*(($C107^(AD$2+2)-$H107^(AD$2+2))/(ε_c1cd^(AD$2+2)))</f>
        <v/>
      </c>
      <c r="AE107" s="111">
        <f>(b*f_cd/L107)*SUM(U107:Y107)+SUM(Q107:R107)</f>
        <v/>
      </c>
      <c r="AF107" s="112">
        <f>AE107*(K107-y+e)</f>
        <v/>
      </c>
      <c r="AG107" s="113">
        <f>(b*f_cd/(L107^2))*SUM(Z107:AD107)+SUM(S107:T107)-AF107</f>
        <v/>
      </c>
      <c r="AH107" s="114">
        <f>AG107&lt;0</f>
        <v/>
      </c>
      <c r="AI107" s="115">
        <f>IF(A107=1,FALSE,(AND(AQ107,AH107,NOT(AI106))))</f>
        <v/>
      </c>
      <c r="AJ107" s="116">
        <f>(b*f_cd/L107)*(a_1/2*J107^2+a_2/3*J107^3+a_3/4*J107^4+a_4/5*J107^5+a_5/6*J107^6)+SUM(Q107:R107)</f>
        <v/>
      </c>
      <c r="AK107">
        <f>AJ107*(K107-y+e)</f>
        <v/>
      </c>
      <c r="AL107" s="118">
        <f>(b*f_cd/(L107^2))*(a_1/3*J107^3+a_2/4*J107^4+a_3/5*J107^5+a_4/6*J107^6+a_5/7*J107^7)+SUM(S107:T107)-AK107</f>
        <v/>
      </c>
      <c r="AM107" s="114">
        <f>AL107&gt;0</f>
        <v/>
      </c>
      <c r="AN107" s="115">
        <f>IF(A107=1,FALSE,(AND(AQ107,AM107,NOT(AN106))))</f>
        <v/>
      </c>
      <c r="AO107">
        <f>IF(D107=1,AND(AH107,NOT(AI107)),AND(AM107,NOT(AN107)))</f>
        <v/>
      </c>
      <c r="AP107" s="119">
        <f>IF(D107=1,AI107,AN107)</f>
        <v/>
      </c>
      <c r="AQ107" s="125">
        <f>ABS(E107)&lt;$AQ$2</f>
        <v/>
      </c>
      <c r="AS107">
        <f>IF(AP107,MAX(AS$3:AS105)+1,"")</f>
        <v/>
      </c>
    </row>
    <row r="108" s="117">
      <c r="A108" t="n">
        <v>106</v>
      </c>
      <c r="B108" s="131">
        <f>IF(A108=1,0,IF(AP108,0.1*ε_cu1cd,0))</f>
        <v/>
      </c>
      <c r="C108" s="131">
        <f>IF(A108=1,0.1*ε_cu1cd,C107+B107)</f>
        <v/>
      </c>
      <c r="D108" s="113">
        <f>IF('Нормальний переріз'!$D$68&gt;0,1,2)</f>
        <v/>
      </c>
      <c r="E108" s="144">
        <f>IF(D108=1,F108,G108)</f>
        <v/>
      </c>
      <c r="F108" s="124">
        <f>IF(AI107,0.11*ε_cu1cd,IF(AH107,F107*0.01,F107))</f>
        <v/>
      </c>
      <c r="G108" s="124">
        <f>IF(AP107,-0.1*ε_cu1cd,IF(AM107,G107*0.01,G107))</f>
        <v/>
      </c>
      <c r="H108" s="113">
        <f>IF(A108=1,E108,IF(AO107,H107-E107+E108,IF(AP107,0.8*H107,H107+E108)))</f>
        <v/>
      </c>
      <c r="I108" s="169">
        <f>(C108-H108)/h</f>
        <v/>
      </c>
      <c r="J108">
        <f>C108/(ε_c1cd)</f>
        <v/>
      </c>
      <c r="K108">
        <f>C108/I108</f>
        <v/>
      </c>
      <c r="L108" s="131">
        <f>I108/(ε_c1cd)</f>
        <v/>
      </c>
      <c r="M108">
        <f>I108*(K108-Z_s1)</f>
        <v/>
      </c>
      <c r="N108">
        <f>I108*(K108-Z_s2)</f>
        <v/>
      </c>
      <c r="O108">
        <f>E_s*M108</f>
        <v/>
      </c>
      <c r="P108">
        <f>E_s*N108</f>
        <v/>
      </c>
      <c r="Q108">
        <f>O108*A_s1</f>
        <v/>
      </c>
      <c r="R108">
        <f>P108*A_s2</f>
        <v/>
      </c>
      <c r="S108">
        <f>Q108*($K108-Z_s1)</f>
        <v/>
      </c>
      <c r="T108">
        <f>R108*($K108-Z_s2)</f>
        <v/>
      </c>
      <c r="U108">
        <f>(INDIRECT("a_"&amp;U$2)/(U$2+1))*(($C108^(U$2+1)-$H108^(U$2+1))/(ε_c1cd^(U$2+1)))</f>
        <v/>
      </c>
      <c r="V108">
        <f>(INDIRECT("a_"&amp;V$2)/(V$2+1))*(($C108^(V$2+1)-$H108^(V$2+1))/(ε_c1cd^(V$2+1)))</f>
        <v/>
      </c>
      <c r="W108">
        <f>(INDIRECT("a_"&amp;W$2)/(W$2+1))*(($C108^(W$2+1)-$H108^(W$2+1))/(ε_c1cd^(W$2+1)))</f>
        <v/>
      </c>
      <c r="X108">
        <f>(INDIRECT("a_"&amp;X$2)/(X$2+1))*(($C108^(X$2+1)-$H108^(X$2+1))/(ε_c1cd^(X$2+1)))</f>
        <v/>
      </c>
      <c r="Y108">
        <f>(INDIRECT("a_"&amp;Y$2)/(Y$2+1))*(($C108^(Y$2+1)-$H108^(Y$2+1))/(ε_c1cd^(Y$2+1)))</f>
        <v/>
      </c>
      <c r="Z108">
        <f>(INDIRECT("a_"&amp;Z$2)/(Z$2+2))*(($C108^(Z$2+2)-$H108^(Z$2+2))/(ε_c1cd^(Z$2+2)))</f>
        <v/>
      </c>
      <c r="AA108">
        <f>(INDIRECT("a_"&amp;AA$2)/(AA$2+2))*(($C108^(AA$2+2)-$H108^(AA$2+2))/(ε_c1cd^(AA$2+2)))</f>
        <v/>
      </c>
      <c r="AB108">
        <f>(INDIRECT("a_"&amp;AB$2)/(AB$2+2))*(($C108^(AB$2+2)-$H108^(AB$2+2))/(ε_c1cd^(AB$2+2)))</f>
        <v/>
      </c>
      <c r="AC108">
        <f>(INDIRECT("a_"&amp;AC$2)/(AC$2+2))*(($C108^(AC$2+2)-$H108^(AC$2+2))/(ε_c1cd^(AC$2+2)))</f>
        <v/>
      </c>
      <c r="AD108">
        <f>(INDIRECT("a_"&amp;AD$2)/(AD$2+2))*(($C108^(AD$2+2)-$H108^(AD$2+2))/(ε_c1cd^(AD$2+2)))</f>
        <v/>
      </c>
      <c r="AE108" s="111">
        <f>(b*f_cd/L108)*SUM(U108:Y108)+SUM(Q108:R108)</f>
        <v/>
      </c>
      <c r="AF108" s="112">
        <f>AE108*(K108-y+e)</f>
        <v/>
      </c>
      <c r="AG108" s="113">
        <f>(b*f_cd/(L108^2))*SUM(Z108:AD108)+SUM(S108:T108)-AF108</f>
        <v/>
      </c>
      <c r="AH108" s="114">
        <f>AG108&lt;0</f>
        <v/>
      </c>
      <c r="AI108" s="115">
        <f>IF(A108=1,FALSE,(AND(AQ108,AH108,NOT(AI107))))</f>
        <v/>
      </c>
      <c r="AJ108" s="116">
        <f>(b*f_cd/L108)*(a_1/2*J108^2+a_2/3*J108^3+a_3/4*J108^4+a_4/5*J108^5+a_5/6*J108^6)+SUM(Q108:R108)</f>
        <v/>
      </c>
      <c r="AK108">
        <f>AJ108*(K108-y+e)</f>
        <v/>
      </c>
      <c r="AL108" s="118">
        <f>(b*f_cd/(L108^2))*(a_1/3*J108^3+a_2/4*J108^4+a_3/5*J108^5+a_4/6*J108^6+a_5/7*J108^7)+SUM(S108:T108)-AK108</f>
        <v/>
      </c>
      <c r="AM108" s="114">
        <f>AL108&gt;0</f>
        <v/>
      </c>
      <c r="AN108" s="115">
        <f>IF(A108=1,FALSE,(AND(AQ108,AM108,NOT(AN107))))</f>
        <v/>
      </c>
      <c r="AO108">
        <f>IF(D108=1,AND(AH108,NOT(AI108)),AND(AM108,NOT(AN108)))</f>
        <v/>
      </c>
      <c r="AP108" s="119">
        <f>IF(D108=1,AI108,AN108)</f>
        <v/>
      </c>
      <c r="AQ108" s="125">
        <f>ABS(E108)&lt;$AQ$2</f>
        <v/>
      </c>
      <c r="AS108">
        <f>IF(AP108,MAX(AS$3:AS106)+1,"")</f>
        <v/>
      </c>
    </row>
    <row r="109" s="117">
      <c r="A109" t="n">
        <v>107</v>
      </c>
      <c r="B109" s="131">
        <f>IF(A109=1,0,IF(AP109,0.1*ε_cu1cd,0))</f>
        <v/>
      </c>
      <c r="C109" s="131">
        <f>IF(A109=1,0.1*ε_cu1cd,C108+B108)</f>
        <v/>
      </c>
      <c r="D109" s="113">
        <f>IF('Нормальний переріз'!$D$68&gt;0,1,2)</f>
        <v/>
      </c>
      <c r="E109" s="144">
        <f>IF(D109=1,F109,G109)</f>
        <v/>
      </c>
      <c r="F109" s="124">
        <f>IF(AI108,0.11*ε_cu1cd,IF(AH108,F108*0.01,F108))</f>
        <v/>
      </c>
      <c r="G109" s="124">
        <f>IF(AP108,-0.1*ε_cu1cd,IF(AM108,G108*0.01,G108))</f>
        <v/>
      </c>
      <c r="H109" s="113">
        <f>IF(A109=1,E109,IF(AO108,H108-E108+E109,IF(AP108,0.8*H108,H108+E109)))</f>
        <v/>
      </c>
      <c r="I109" s="169">
        <f>(C109-H109)/h</f>
        <v/>
      </c>
      <c r="J109">
        <f>C109/(ε_c1cd)</f>
        <v/>
      </c>
      <c r="K109">
        <f>C109/I109</f>
        <v/>
      </c>
      <c r="L109" s="131">
        <f>I109/(ε_c1cd)</f>
        <v/>
      </c>
      <c r="M109">
        <f>I109*(K109-Z_s1)</f>
        <v/>
      </c>
      <c r="N109">
        <f>I109*(K109-Z_s2)</f>
        <v/>
      </c>
      <c r="O109">
        <f>E_s*M109</f>
        <v/>
      </c>
      <c r="P109">
        <f>E_s*N109</f>
        <v/>
      </c>
      <c r="Q109">
        <f>O109*A_s1</f>
        <v/>
      </c>
      <c r="R109">
        <f>P109*A_s2</f>
        <v/>
      </c>
      <c r="S109">
        <f>Q109*($K109-Z_s1)</f>
        <v/>
      </c>
      <c r="T109">
        <f>R109*($K109-Z_s2)</f>
        <v/>
      </c>
      <c r="U109">
        <f>(INDIRECT("a_"&amp;U$2)/(U$2+1))*(($C109^(U$2+1)-$H109^(U$2+1))/(ε_c1cd^(U$2+1)))</f>
        <v/>
      </c>
      <c r="V109">
        <f>(INDIRECT("a_"&amp;V$2)/(V$2+1))*(($C109^(V$2+1)-$H109^(V$2+1))/(ε_c1cd^(V$2+1)))</f>
        <v/>
      </c>
      <c r="W109">
        <f>(INDIRECT("a_"&amp;W$2)/(W$2+1))*(($C109^(W$2+1)-$H109^(W$2+1))/(ε_c1cd^(W$2+1)))</f>
        <v/>
      </c>
      <c r="X109">
        <f>(INDIRECT("a_"&amp;X$2)/(X$2+1))*(($C109^(X$2+1)-$H109^(X$2+1))/(ε_c1cd^(X$2+1)))</f>
        <v/>
      </c>
      <c r="Y109">
        <f>(INDIRECT("a_"&amp;Y$2)/(Y$2+1))*(($C109^(Y$2+1)-$H109^(Y$2+1))/(ε_c1cd^(Y$2+1)))</f>
        <v/>
      </c>
      <c r="Z109">
        <f>(INDIRECT("a_"&amp;Z$2)/(Z$2+2))*(($C109^(Z$2+2)-$H109^(Z$2+2))/(ε_c1cd^(Z$2+2)))</f>
        <v/>
      </c>
      <c r="AA109">
        <f>(INDIRECT("a_"&amp;AA$2)/(AA$2+2))*(($C109^(AA$2+2)-$H109^(AA$2+2))/(ε_c1cd^(AA$2+2)))</f>
        <v/>
      </c>
      <c r="AB109">
        <f>(INDIRECT("a_"&amp;AB$2)/(AB$2+2))*(($C109^(AB$2+2)-$H109^(AB$2+2))/(ε_c1cd^(AB$2+2)))</f>
        <v/>
      </c>
      <c r="AC109">
        <f>(INDIRECT("a_"&amp;AC$2)/(AC$2+2))*(($C109^(AC$2+2)-$H109^(AC$2+2))/(ε_c1cd^(AC$2+2)))</f>
        <v/>
      </c>
      <c r="AD109">
        <f>(INDIRECT("a_"&amp;AD$2)/(AD$2+2))*(($C109^(AD$2+2)-$H109^(AD$2+2))/(ε_c1cd^(AD$2+2)))</f>
        <v/>
      </c>
      <c r="AE109" s="111">
        <f>(b*f_cd/L109)*SUM(U109:Y109)+SUM(Q109:R109)</f>
        <v/>
      </c>
      <c r="AF109" s="112">
        <f>AE109*(K109-y+e)</f>
        <v/>
      </c>
      <c r="AG109" s="113">
        <f>(b*f_cd/(L109^2))*SUM(Z109:AD109)+SUM(S109:T109)-AF109</f>
        <v/>
      </c>
      <c r="AH109" s="114">
        <f>AG109&lt;0</f>
        <v/>
      </c>
      <c r="AI109" s="115">
        <f>IF(A109=1,FALSE,(AND(AQ109,AH109,NOT(AI108))))</f>
        <v/>
      </c>
      <c r="AJ109" s="116">
        <f>(b*f_cd/L109)*(a_1/2*J109^2+a_2/3*J109^3+a_3/4*J109^4+a_4/5*J109^5+a_5/6*J109^6)+SUM(Q109:R109)</f>
        <v/>
      </c>
      <c r="AK109">
        <f>AJ109*(K109-y+e)</f>
        <v/>
      </c>
      <c r="AL109" s="118">
        <f>(b*f_cd/(L109^2))*(a_1/3*J109^3+a_2/4*J109^4+a_3/5*J109^5+a_4/6*J109^6+a_5/7*J109^7)+SUM(S109:T109)-AK109</f>
        <v/>
      </c>
      <c r="AM109" s="114">
        <f>AL109&gt;0</f>
        <v/>
      </c>
      <c r="AN109" s="115">
        <f>IF(A109=1,FALSE,(AND(AQ109,AM109,NOT(AN108))))</f>
        <v/>
      </c>
      <c r="AO109">
        <f>IF(D109=1,AND(AH109,NOT(AI109)),AND(AM109,NOT(AN109)))</f>
        <v/>
      </c>
      <c r="AP109" s="119">
        <f>IF(D109=1,AI109,AN109)</f>
        <v/>
      </c>
      <c r="AQ109" s="125">
        <f>ABS(E109)&lt;$AQ$2</f>
        <v/>
      </c>
      <c r="AS109">
        <f>IF(AP109,MAX(AS$3:AS107)+1,"")</f>
        <v/>
      </c>
    </row>
    <row r="110" s="117">
      <c r="A110" t="n">
        <v>108</v>
      </c>
      <c r="B110" s="131">
        <f>IF(A110=1,0,IF(AP110,0.1*ε_cu1cd,0))</f>
        <v/>
      </c>
      <c r="C110" s="131">
        <f>IF(A110=1,0.1*ε_cu1cd,C109+B109)</f>
        <v/>
      </c>
      <c r="D110" s="113">
        <f>IF('Нормальний переріз'!$D$68&gt;0,1,2)</f>
        <v/>
      </c>
      <c r="E110" s="144">
        <f>IF(D110=1,F110,G110)</f>
        <v/>
      </c>
      <c r="F110" s="124">
        <f>IF(AI109,0.11*ε_cu1cd,IF(AH109,F109*0.01,F109))</f>
        <v/>
      </c>
      <c r="G110" s="124">
        <f>IF(AP109,-0.1*ε_cu1cd,IF(AM109,G109*0.01,G109))</f>
        <v/>
      </c>
      <c r="H110" s="113">
        <f>IF(A110=1,E110,IF(AO109,H109-E109+E110,IF(AP109,0.8*H109,H109+E110)))</f>
        <v/>
      </c>
      <c r="I110" s="169">
        <f>(C110-H110)/h</f>
        <v/>
      </c>
      <c r="J110">
        <f>C110/(ε_c1cd)</f>
        <v/>
      </c>
      <c r="K110">
        <f>C110/I110</f>
        <v/>
      </c>
      <c r="L110" s="131">
        <f>I110/(ε_c1cd)</f>
        <v/>
      </c>
      <c r="M110">
        <f>I110*(K110-Z_s1)</f>
        <v/>
      </c>
      <c r="N110">
        <f>I110*(K110-Z_s2)</f>
        <v/>
      </c>
      <c r="O110">
        <f>E_s*M110</f>
        <v/>
      </c>
      <c r="P110">
        <f>E_s*N110</f>
        <v/>
      </c>
      <c r="Q110">
        <f>O110*A_s1</f>
        <v/>
      </c>
      <c r="R110">
        <f>P110*A_s2</f>
        <v/>
      </c>
      <c r="S110">
        <f>Q110*($K110-Z_s1)</f>
        <v/>
      </c>
      <c r="T110">
        <f>R110*($K110-Z_s2)</f>
        <v/>
      </c>
      <c r="U110">
        <f>(INDIRECT("a_"&amp;U$2)/(U$2+1))*(($C110^(U$2+1)-$H110^(U$2+1))/(ε_c1cd^(U$2+1)))</f>
        <v/>
      </c>
      <c r="V110">
        <f>(INDIRECT("a_"&amp;V$2)/(V$2+1))*(($C110^(V$2+1)-$H110^(V$2+1))/(ε_c1cd^(V$2+1)))</f>
        <v/>
      </c>
      <c r="W110">
        <f>(INDIRECT("a_"&amp;W$2)/(W$2+1))*(($C110^(W$2+1)-$H110^(W$2+1))/(ε_c1cd^(W$2+1)))</f>
        <v/>
      </c>
      <c r="X110">
        <f>(INDIRECT("a_"&amp;X$2)/(X$2+1))*(($C110^(X$2+1)-$H110^(X$2+1))/(ε_c1cd^(X$2+1)))</f>
        <v/>
      </c>
      <c r="Y110">
        <f>(INDIRECT("a_"&amp;Y$2)/(Y$2+1))*(($C110^(Y$2+1)-$H110^(Y$2+1))/(ε_c1cd^(Y$2+1)))</f>
        <v/>
      </c>
      <c r="Z110">
        <f>(INDIRECT("a_"&amp;Z$2)/(Z$2+2))*(($C110^(Z$2+2)-$H110^(Z$2+2))/(ε_c1cd^(Z$2+2)))</f>
        <v/>
      </c>
      <c r="AA110">
        <f>(INDIRECT("a_"&amp;AA$2)/(AA$2+2))*(($C110^(AA$2+2)-$H110^(AA$2+2))/(ε_c1cd^(AA$2+2)))</f>
        <v/>
      </c>
      <c r="AB110">
        <f>(INDIRECT("a_"&amp;AB$2)/(AB$2+2))*(($C110^(AB$2+2)-$H110^(AB$2+2))/(ε_c1cd^(AB$2+2)))</f>
        <v/>
      </c>
      <c r="AC110">
        <f>(INDIRECT("a_"&amp;AC$2)/(AC$2+2))*(($C110^(AC$2+2)-$H110^(AC$2+2))/(ε_c1cd^(AC$2+2)))</f>
        <v/>
      </c>
      <c r="AD110">
        <f>(INDIRECT("a_"&amp;AD$2)/(AD$2+2))*(($C110^(AD$2+2)-$H110^(AD$2+2))/(ε_c1cd^(AD$2+2)))</f>
        <v/>
      </c>
      <c r="AE110" s="111">
        <f>(b*f_cd/L110)*SUM(U110:Y110)+SUM(Q110:R110)</f>
        <v/>
      </c>
      <c r="AF110" s="112">
        <f>AE110*(K110-y+e)</f>
        <v/>
      </c>
      <c r="AG110" s="113">
        <f>(b*f_cd/(L110^2))*SUM(Z110:AD110)+SUM(S110:T110)-AF110</f>
        <v/>
      </c>
      <c r="AH110" s="114">
        <f>AG110&lt;0</f>
        <v/>
      </c>
      <c r="AI110" s="115">
        <f>IF(A110=1,FALSE,(AND(AQ110,AH110,NOT(AI109))))</f>
        <v/>
      </c>
      <c r="AJ110" s="116">
        <f>(b*f_cd/L110)*(a_1/2*J110^2+a_2/3*J110^3+a_3/4*J110^4+a_4/5*J110^5+a_5/6*J110^6)+SUM(Q110:R110)</f>
        <v/>
      </c>
      <c r="AK110">
        <f>AJ110*(K110-y+e)</f>
        <v/>
      </c>
      <c r="AL110" s="118">
        <f>(b*f_cd/(L110^2))*(a_1/3*J110^3+a_2/4*J110^4+a_3/5*J110^5+a_4/6*J110^6+a_5/7*J110^7)+SUM(S110:T110)-AK110</f>
        <v/>
      </c>
      <c r="AM110" s="114">
        <f>AL110&gt;0</f>
        <v/>
      </c>
      <c r="AN110" s="115">
        <f>IF(A110=1,FALSE,(AND(AQ110,AM110,NOT(AN109))))</f>
        <v/>
      </c>
      <c r="AO110">
        <f>IF(D110=1,AND(AH110,NOT(AI110)),AND(AM110,NOT(AN110)))</f>
        <v/>
      </c>
      <c r="AP110" s="119">
        <f>IF(D110=1,AI110,AN110)</f>
        <v/>
      </c>
      <c r="AQ110" s="125">
        <f>ABS(E110)&lt;$AQ$2</f>
        <v/>
      </c>
      <c r="AS110">
        <f>IF(AP110,MAX(AS$3:AS108)+1,"")</f>
        <v/>
      </c>
    </row>
    <row r="111" s="117">
      <c r="A111" t="n">
        <v>109</v>
      </c>
      <c r="B111" s="131">
        <f>IF(A111=1,0,IF(AP111,0.1*ε_cu1cd,0))</f>
        <v/>
      </c>
      <c r="C111" s="131">
        <f>IF(A111=1,0.1*ε_cu1cd,C110+B110)</f>
        <v/>
      </c>
      <c r="D111" s="113">
        <f>IF('Нормальний переріз'!$D$68&gt;0,1,2)</f>
        <v/>
      </c>
      <c r="E111" s="144">
        <f>IF(D111=1,F111,G111)</f>
        <v/>
      </c>
      <c r="F111" s="124">
        <f>IF(AI110,0.11*ε_cu1cd,IF(AH110,F110*0.01,F110))</f>
        <v/>
      </c>
      <c r="G111" s="124">
        <f>IF(AP110,-0.1*ε_cu1cd,IF(AM110,G110*0.01,G110))</f>
        <v/>
      </c>
      <c r="H111" s="113">
        <f>IF(A111=1,E111,IF(AO110,H110-E110+E111,IF(AP110,0.8*H110,H110+E111)))</f>
        <v/>
      </c>
      <c r="I111" s="169">
        <f>(C111-H111)/h</f>
        <v/>
      </c>
      <c r="J111">
        <f>C111/(ε_c1cd)</f>
        <v/>
      </c>
      <c r="K111">
        <f>C111/I111</f>
        <v/>
      </c>
      <c r="L111" s="131">
        <f>I111/(ε_c1cd)</f>
        <v/>
      </c>
      <c r="M111">
        <f>I111*(K111-Z_s1)</f>
        <v/>
      </c>
      <c r="N111">
        <f>I111*(K111-Z_s2)</f>
        <v/>
      </c>
      <c r="O111">
        <f>E_s*M111</f>
        <v/>
      </c>
      <c r="P111">
        <f>E_s*N111</f>
        <v/>
      </c>
      <c r="Q111">
        <f>O111*A_s1</f>
        <v/>
      </c>
      <c r="R111">
        <f>P111*A_s2</f>
        <v/>
      </c>
      <c r="S111">
        <f>Q111*($K111-Z_s1)</f>
        <v/>
      </c>
      <c r="T111">
        <f>R111*($K111-Z_s2)</f>
        <v/>
      </c>
      <c r="U111">
        <f>(INDIRECT("a_"&amp;U$2)/(U$2+1))*(($C111^(U$2+1)-$H111^(U$2+1))/(ε_c1cd^(U$2+1)))</f>
        <v/>
      </c>
      <c r="V111">
        <f>(INDIRECT("a_"&amp;V$2)/(V$2+1))*(($C111^(V$2+1)-$H111^(V$2+1))/(ε_c1cd^(V$2+1)))</f>
        <v/>
      </c>
      <c r="W111">
        <f>(INDIRECT("a_"&amp;W$2)/(W$2+1))*(($C111^(W$2+1)-$H111^(W$2+1))/(ε_c1cd^(W$2+1)))</f>
        <v/>
      </c>
      <c r="X111">
        <f>(INDIRECT("a_"&amp;X$2)/(X$2+1))*(($C111^(X$2+1)-$H111^(X$2+1))/(ε_c1cd^(X$2+1)))</f>
        <v/>
      </c>
      <c r="Y111">
        <f>(INDIRECT("a_"&amp;Y$2)/(Y$2+1))*(($C111^(Y$2+1)-$H111^(Y$2+1))/(ε_c1cd^(Y$2+1)))</f>
        <v/>
      </c>
      <c r="Z111">
        <f>(INDIRECT("a_"&amp;Z$2)/(Z$2+2))*(($C111^(Z$2+2)-$H111^(Z$2+2))/(ε_c1cd^(Z$2+2)))</f>
        <v/>
      </c>
      <c r="AA111">
        <f>(INDIRECT("a_"&amp;AA$2)/(AA$2+2))*(($C111^(AA$2+2)-$H111^(AA$2+2))/(ε_c1cd^(AA$2+2)))</f>
        <v/>
      </c>
      <c r="AB111">
        <f>(INDIRECT("a_"&amp;AB$2)/(AB$2+2))*(($C111^(AB$2+2)-$H111^(AB$2+2))/(ε_c1cd^(AB$2+2)))</f>
        <v/>
      </c>
      <c r="AC111">
        <f>(INDIRECT("a_"&amp;AC$2)/(AC$2+2))*(($C111^(AC$2+2)-$H111^(AC$2+2))/(ε_c1cd^(AC$2+2)))</f>
        <v/>
      </c>
      <c r="AD111">
        <f>(INDIRECT("a_"&amp;AD$2)/(AD$2+2))*(($C111^(AD$2+2)-$H111^(AD$2+2))/(ε_c1cd^(AD$2+2)))</f>
        <v/>
      </c>
      <c r="AE111" s="111">
        <f>(b*f_cd/L111)*SUM(U111:Y111)+SUM(Q111:R111)</f>
        <v/>
      </c>
      <c r="AF111" s="112">
        <f>AE111*(K111-y+e)</f>
        <v/>
      </c>
      <c r="AG111" s="113">
        <f>(b*f_cd/(L111^2))*SUM(Z111:AD111)+SUM(S111:T111)-AF111</f>
        <v/>
      </c>
      <c r="AH111" s="114">
        <f>AG111&lt;0</f>
        <v/>
      </c>
      <c r="AI111" s="115">
        <f>IF(A111=1,FALSE,(AND(AQ111,AH111,NOT(AI110))))</f>
        <v/>
      </c>
      <c r="AJ111" s="116">
        <f>(b*f_cd/L111)*(a_1/2*J111^2+a_2/3*J111^3+a_3/4*J111^4+a_4/5*J111^5+a_5/6*J111^6)+SUM(Q111:R111)</f>
        <v/>
      </c>
      <c r="AK111">
        <f>AJ111*(K111-y+e)</f>
        <v/>
      </c>
      <c r="AL111" s="118">
        <f>(b*f_cd/(L111^2))*(a_1/3*J111^3+a_2/4*J111^4+a_3/5*J111^5+a_4/6*J111^6+a_5/7*J111^7)+SUM(S111:T111)-AK111</f>
        <v/>
      </c>
      <c r="AM111" s="114">
        <f>AL111&gt;0</f>
        <v/>
      </c>
      <c r="AN111" s="115">
        <f>IF(A111=1,FALSE,(AND(AQ111,AM111,NOT(AN110))))</f>
        <v/>
      </c>
      <c r="AO111">
        <f>IF(D111=1,AND(AH111,NOT(AI111)),AND(AM111,NOT(AN111)))</f>
        <v/>
      </c>
      <c r="AP111" s="119">
        <f>IF(D111=1,AI111,AN111)</f>
        <v/>
      </c>
      <c r="AQ111" s="125">
        <f>ABS(E111)&lt;$AQ$2</f>
        <v/>
      </c>
      <c r="AS111">
        <f>IF(AP111,MAX(AS$3:AS109)+1,"")</f>
        <v/>
      </c>
    </row>
    <row r="112" s="117">
      <c r="A112" t="n">
        <v>110</v>
      </c>
      <c r="B112" s="131">
        <f>IF(A112=1,0,IF(AP112,0.1*ε_cu1cd,0))</f>
        <v/>
      </c>
      <c r="C112" s="131">
        <f>IF(A112=1,0.1*ε_cu1cd,C111+B111)</f>
        <v/>
      </c>
      <c r="D112" s="113">
        <f>IF('Нормальний переріз'!$D$68&gt;0,1,2)</f>
        <v/>
      </c>
      <c r="E112" s="144">
        <f>IF(D112=1,F112,G112)</f>
        <v/>
      </c>
      <c r="F112" s="124">
        <f>IF(AI111,0.11*ε_cu1cd,IF(AH111,F111*0.01,F111))</f>
        <v/>
      </c>
      <c r="G112" s="124">
        <f>IF(AP111,-0.1*ε_cu1cd,IF(AM111,G111*0.01,G111))</f>
        <v/>
      </c>
      <c r="H112" s="113">
        <f>IF(A112=1,E112,IF(AO111,H111-E111+E112,IF(AP111,0.8*H111,H111+E112)))</f>
        <v/>
      </c>
      <c r="I112" s="169">
        <f>(C112-H112)/h</f>
        <v/>
      </c>
      <c r="J112">
        <f>C112/(ε_c1cd)</f>
        <v/>
      </c>
      <c r="K112">
        <f>C112/I112</f>
        <v/>
      </c>
      <c r="L112" s="131">
        <f>I112/(ε_c1cd)</f>
        <v/>
      </c>
      <c r="M112">
        <f>I112*(K112-Z_s1)</f>
        <v/>
      </c>
      <c r="N112">
        <f>I112*(K112-Z_s2)</f>
        <v/>
      </c>
      <c r="O112">
        <f>E_s*M112</f>
        <v/>
      </c>
      <c r="P112">
        <f>E_s*N112</f>
        <v/>
      </c>
      <c r="Q112">
        <f>O112*A_s1</f>
        <v/>
      </c>
      <c r="R112">
        <f>P112*A_s2</f>
        <v/>
      </c>
      <c r="S112">
        <f>Q112*($K112-Z_s1)</f>
        <v/>
      </c>
      <c r="T112">
        <f>R112*($K112-Z_s2)</f>
        <v/>
      </c>
      <c r="U112">
        <f>(INDIRECT("a_"&amp;U$2)/(U$2+1))*(($C112^(U$2+1)-$H112^(U$2+1))/(ε_c1cd^(U$2+1)))</f>
        <v/>
      </c>
      <c r="V112">
        <f>(INDIRECT("a_"&amp;V$2)/(V$2+1))*(($C112^(V$2+1)-$H112^(V$2+1))/(ε_c1cd^(V$2+1)))</f>
        <v/>
      </c>
      <c r="W112">
        <f>(INDIRECT("a_"&amp;W$2)/(W$2+1))*(($C112^(W$2+1)-$H112^(W$2+1))/(ε_c1cd^(W$2+1)))</f>
        <v/>
      </c>
      <c r="X112">
        <f>(INDIRECT("a_"&amp;X$2)/(X$2+1))*(($C112^(X$2+1)-$H112^(X$2+1))/(ε_c1cd^(X$2+1)))</f>
        <v/>
      </c>
      <c r="Y112">
        <f>(INDIRECT("a_"&amp;Y$2)/(Y$2+1))*(($C112^(Y$2+1)-$H112^(Y$2+1))/(ε_c1cd^(Y$2+1)))</f>
        <v/>
      </c>
      <c r="Z112">
        <f>(INDIRECT("a_"&amp;Z$2)/(Z$2+2))*(($C112^(Z$2+2)-$H112^(Z$2+2))/(ε_c1cd^(Z$2+2)))</f>
        <v/>
      </c>
      <c r="AA112">
        <f>(INDIRECT("a_"&amp;AA$2)/(AA$2+2))*(($C112^(AA$2+2)-$H112^(AA$2+2))/(ε_c1cd^(AA$2+2)))</f>
        <v/>
      </c>
      <c r="AB112">
        <f>(INDIRECT("a_"&amp;AB$2)/(AB$2+2))*(($C112^(AB$2+2)-$H112^(AB$2+2))/(ε_c1cd^(AB$2+2)))</f>
        <v/>
      </c>
      <c r="AC112">
        <f>(INDIRECT("a_"&amp;AC$2)/(AC$2+2))*(($C112^(AC$2+2)-$H112^(AC$2+2))/(ε_c1cd^(AC$2+2)))</f>
        <v/>
      </c>
      <c r="AD112">
        <f>(INDIRECT("a_"&amp;AD$2)/(AD$2+2))*(($C112^(AD$2+2)-$H112^(AD$2+2))/(ε_c1cd^(AD$2+2)))</f>
        <v/>
      </c>
      <c r="AE112" s="111">
        <f>(b*f_cd/L112)*SUM(U112:Y112)+SUM(Q112:R112)</f>
        <v/>
      </c>
      <c r="AF112" s="112">
        <f>AE112*(K112-y+e)</f>
        <v/>
      </c>
      <c r="AG112" s="113">
        <f>(b*f_cd/(L112^2))*SUM(Z112:AD112)+SUM(S112:T112)-AF112</f>
        <v/>
      </c>
      <c r="AH112" s="114">
        <f>AG112&lt;0</f>
        <v/>
      </c>
      <c r="AI112" s="115">
        <f>IF(A112=1,FALSE,(AND(AQ112,AH112,NOT(AI111))))</f>
        <v/>
      </c>
      <c r="AJ112" s="116">
        <f>(b*f_cd/L112)*(a_1/2*J112^2+a_2/3*J112^3+a_3/4*J112^4+a_4/5*J112^5+a_5/6*J112^6)+SUM(Q112:R112)</f>
        <v/>
      </c>
      <c r="AK112">
        <f>AJ112*(K112-y+e)</f>
        <v/>
      </c>
      <c r="AL112" s="118">
        <f>(b*f_cd/(L112^2))*(a_1/3*J112^3+a_2/4*J112^4+a_3/5*J112^5+a_4/6*J112^6+a_5/7*J112^7)+SUM(S112:T112)-AK112</f>
        <v/>
      </c>
      <c r="AM112" s="114">
        <f>AL112&gt;0</f>
        <v/>
      </c>
      <c r="AN112" s="115">
        <f>IF(A112=1,FALSE,(AND(AQ112,AM112,NOT(AN111))))</f>
        <v/>
      </c>
      <c r="AO112">
        <f>IF(D112=1,AND(AH112,NOT(AI112)),AND(AM112,NOT(AN112)))</f>
        <v/>
      </c>
      <c r="AP112" s="119">
        <f>IF(D112=1,AI112,AN112)</f>
        <v/>
      </c>
      <c r="AQ112" s="125">
        <f>ABS(E112)&lt;$AQ$2</f>
        <v/>
      </c>
      <c r="AS112">
        <f>IF(AP112,MAX(AS$3:AS110)+1,"")</f>
        <v/>
      </c>
    </row>
    <row r="113" s="117">
      <c r="A113" t="n">
        <v>111</v>
      </c>
      <c r="B113" s="131">
        <f>IF(A113=1,0,IF(AP113,0.1*ε_cu1cd,0))</f>
        <v/>
      </c>
      <c r="C113" s="131">
        <f>IF(A113=1,0.1*ε_cu1cd,C112+B112)</f>
        <v/>
      </c>
      <c r="D113" s="113">
        <f>IF('Нормальний переріз'!$D$68&gt;0,1,2)</f>
        <v/>
      </c>
      <c r="E113" s="144">
        <f>IF(D113=1,F113,G113)</f>
        <v/>
      </c>
      <c r="F113" s="124">
        <f>IF(AI112,0.11*ε_cu1cd,IF(AH112,F112*0.01,F112))</f>
        <v/>
      </c>
      <c r="G113" s="124">
        <f>IF(AP112,-0.1*ε_cu1cd,IF(AM112,G112*0.01,G112))</f>
        <v/>
      </c>
      <c r="H113" s="113">
        <f>IF(A113=1,E113,IF(AO112,H112-E112+E113,IF(AP112,0.8*H112,H112+E113)))</f>
        <v/>
      </c>
      <c r="I113" s="169">
        <f>(C113-H113)/h</f>
        <v/>
      </c>
      <c r="J113">
        <f>C113/(ε_c1cd)</f>
        <v/>
      </c>
      <c r="K113">
        <f>C113/I113</f>
        <v/>
      </c>
      <c r="L113" s="131">
        <f>I113/(ε_c1cd)</f>
        <v/>
      </c>
      <c r="M113">
        <f>I113*(K113-Z_s1)</f>
        <v/>
      </c>
      <c r="N113">
        <f>I113*(K113-Z_s2)</f>
        <v/>
      </c>
      <c r="O113">
        <f>E_s*M113</f>
        <v/>
      </c>
      <c r="P113">
        <f>E_s*N113</f>
        <v/>
      </c>
      <c r="Q113">
        <f>O113*A_s1</f>
        <v/>
      </c>
      <c r="R113">
        <f>P113*A_s2</f>
        <v/>
      </c>
      <c r="S113">
        <f>Q113*($K113-Z_s1)</f>
        <v/>
      </c>
      <c r="T113">
        <f>R113*($K113-Z_s2)</f>
        <v/>
      </c>
      <c r="U113">
        <f>(INDIRECT("a_"&amp;U$2)/(U$2+1))*(($C113^(U$2+1)-$H113^(U$2+1))/(ε_c1cd^(U$2+1)))</f>
        <v/>
      </c>
      <c r="V113">
        <f>(INDIRECT("a_"&amp;V$2)/(V$2+1))*(($C113^(V$2+1)-$H113^(V$2+1))/(ε_c1cd^(V$2+1)))</f>
        <v/>
      </c>
      <c r="W113">
        <f>(INDIRECT("a_"&amp;W$2)/(W$2+1))*(($C113^(W$2+1)-$H113^(W$2+1))/(ε_c1cd^(W$2+1)))</f>
        <v/>
      </c>
      <c r="X113">
        <f>(INDIRECT("a_"&amp;X$2)/(X$2+1))*(($C113^(X$2+1)-$H113^(X$2+1))/(ε_c1cd^(X$2+1)))</f>
        <v/>
      </c>
      <c r="Y113">
        <f>(INDIRECT("a_"&amp;Y$2)/(Y$2+1))*(($C113^(Y$2+1)-$H113^(Y$2+1))/(ε_c1cd^(Y$2+1)))</f>
        <v/>
      </c>
      <c r="Z113">
        <f>(INDIRECT("a_"&amp;Z$2)/(Z$2+2))*(($C113^(Z$2+2)-$H113^(Z$2+2))/(ε_c1cd^(Z$2+2)))</f>
        <v/>
      </c>
      <c r="AA113">
        <f>(INDIRECT("a_"&amp;AA$2)/(AA$2+2))*(($C113^(AA$2+2)-$H113^(AA$2+2))/(ε_c1cd^(AA$2+2)))</f>
        <v/>
      </c>
      <c r="AB113">
        <f>(INDIRECT("a_"&amp;AB$2)/(AB$2+2))*(($C113^(AB$2+2)-$H113^(AB$2+2))/(ε_c1cd^(AB$2+2)))</f>
        <v/>
      </c>
      <c r="AC113">
        <f>(INDIRECT("a_"&amp;AC$2)/(AC$2+2))*(($C113^(AC$2+2)-$H113^(AC$2+2))/(ε_c1cd^(AC$2+2)))</f>
        <v/>
      </c>
      <c r="AD113">
        <f>(INDIRECT("a_"&amp;AD$2)/(AD$2+2))*(($C113^(AD$2+2)-$H113^(AD$2+2))/(ε_c1cd^(AD$2+2)))</f>
        <v/>
      </c>
      <c r="AE113" s="111">
        <f>(b*f_cd/L113)*SUM(U113:Y113)+SUM(Q113:R113)</f>
        <v/>
      </c>
      <c r="AF113" s="112">
        <f>AE113*(K113-y+e)</f>
        <v/>
      </c>
      <c r="AG113" s="113">
        <f>(b*f_cd/(L113^2))*SUM(Z113:AD113)+SUM(S113:T113)-AF113</f>
        <v/>
      </c>
      <c r="AH113" s="114">
        <f>AG113&lt;0</f>
        <v/>
      </c>
      <c r="AI113" s="115">
        <f>IF(A113=1,FALSE,(AND(AQ113,AH113,NOT(AI112))))</f>
        <v/>
      </c>
      <c r="AJ113" s="116">
        <f>(b*f_cd/L113)*(a_1/2*J113^2+a_2/3*J113^3+a_3/4*J113^4+a_4/5*J113^5+a_5/6*J113^6)+SUM(Q113:R113)</f>
        <v/>
      </c>
      <c r="AK113">
        <f>AJ113*(K113-y+e)</f>
        <v/>
      </c>
      <c r="AL113" s="118">
        <f>(b*f_cd/(L113^2))*(a_1/3*J113^3+a_2/4*J113^4+a_3/5*J113^5+a_4/6*J113^6+a_5/7*J113^7)+SUM(S113:T113)-AK113</f>
        <v/>
      </c>
      <c r="AM113" s="114">
        <f>AL113&gt;0</f>
        <v/>
      </c>
      <c r="AN113" s="115">
        <f>IF(A113=1,FALSE,(AND(AQ113,AM113,NOT(AN112))))</f>
        <v/>
      </c>
      <c r="AO113">
        <f>IF(D113=1,AND(AH113,NOT(AI113)),AND(AM113,NOT(AN113)))</f>
        <v/>
      </c>
      <c r="AP113" s="119">
        <f>IF(D113=1,AI113,AN113)</f>
        <v/>
      </c>
      <c r="AQ113" s="125">
        <f>ABS(E113)&lt;$AQ$2</f>
        <v/>
      </c>
      <c r="AS113">
        <f>IF(AP113,MAX(AS$3:AS111)+1,"")</f>
        <v/>
      </c>
    </row>
    <row r="114" s="117">
      <c r="A114" t="n">
        <v>112</v>
      </c>
      <c r="B114" s="131">
        <f>IF(A114=1,0,IF(AP114,0.1*ε_cu1cd,0))</f>
        <v/>
      </c>
      <c r="C114" s="131">
        <f>IF(A114=1,0.1*ε_cu1cd,C113+B113)</f>
        <v/>
      </c>
      <c r="D114" s="113">
        <f>IF('Нормальний переріз'!$D$68&gt;0,1,2)</f>
        <v/>
      </c>
      <c r="E114" s="144">
        <f>IF(D114=1,F114,G114)</f>
        <v/>
      </c>
      <c r="F114" s="124">
        <f>IF(AI113,0.11*ε_cu1cd,IF(AH113,F113*0.01,F113))</f>
        <v/>
      </c>
      <c r="G114" s="124">
        <f>IF(AP113,-0.1*ε_cu1cd,IF(AM113,G113*0.01,G113))</f>
        <v/>
      </c>
      <c r="H114" s="113">
        <f>IF(A114=1,E114,IF(AO113,H113-E113+E114,IF(AP113,0.8*H113,H113+E114)))</f>
        <v/>
      </c>
      <c r="I114" s="169">
        <f>(C114-H114)/h</f>
        <v/>
      </c>
      <c r="J114">
        <f>C114/(ε_c1cd)</f>
        <v/>
      </c>
      <c r="K114">
        <f>C114/I114</f>
        <v/>
      </c>
      <c r="L114" s="131">
        <f>I114/(ε_c1cd)</f>
        <v/>
      </c>
      <c r="M114">
        <f>I114*(K114-Z_s1)</f>
        <v/>
      </c>
      <c r="N114">
        <f>I114*(K114-Z_s2)</f>
        <v/>
      </c>
      <c r="O114">
        <f>E_s*M114</f>
        <v/>
      </c>
      <c r="P114">
        <f>E_s*N114</f>
        <v/>
      </c>
      <c r="Q114">
        <f>O114*A_s1</f>
        <v/>
      </c>
      <c r="R114">
        <f>P114*A_s2</f>
        <v/>
      </c>
      <c r="S114">
        <f>Q114*($K114-Z_s1)</f>
        <v/>
      </c>
      <c r="T114">
        <f>R114*($K114-Z_s2)</f>
        <v/>
      </c>
      <c r="U114">
        <f>(INDIRECT("a_"&amp;U$2)/(U$2+1))*(($C114^(U$2+1)-$H114^(U$2+1))/(ε_c1cd^(U$2+1)))</f>
        <v/>
      </c>
      <c r="V114">
        <f>(INDIRECT("a_"&amp;V$2)/(V$2+1))*(($C114^(V$2+1)-$H114^(V$2+1))/(ε_c1cd^(V$2+1)))</f>
        <v/>
      </c>
      <c r="W114">
        <f>(INDIRECT("a_"&amp;W$2)/(W$2+1))*(($C114^(W$2+1)-$H114^(W$2+1))/(ε_c1cd^(W$2+1)))</f>
        <v/>
      </c>
      <c r="X114">
        <f>(INDIRECT("a_"&amp;X$2)/(X$2+1))*(($C114^(X$2+1)-$H114^(X$2+1))/(ε_c1cd^(X$2+1)))</f>
        <v/>
      </c>
      <c r="Y114">
        <f>(INDIRECT("a_"&amp;Y$2)/(Y$2+1))*(($C114^(Y$2+1)-$H114^(Y$2+1))/(ε_c1cd^(Y$2+1)))</f>
        <v/>
      </c>
      <c r="Z114">
        <f>(INDIRECT("a_"&amp;Z$2)/(Z$2+2))*(($C114^(Z$2+2)-$H114^(Z$2+2))/(ε_c1cd^(Z$2+2)))</f>
        <v/>
      </c>
      <c r="AA114">
        <f>(INDIRECT("a_"&amp;AA$2)/(AA$2+2))*(($C114^(AA$2+2)-$H114^(AA$2+2))/(ε_c1cd^(AA$2+2)))</f>
        <v/>
      </c>
      <c r="AB114">
        <f>(INDIRECT("a_"&amp;AB$2)/(AB$2+2))*(($C114^(AB$2+2)-$H114^(AB$2+2))/(ε_c1cd^(AB$2+2)))</f>
        <v/>
      </c>
      <c r="AC114">
        <f>(INDIRECT("a_"&amp;AC$2)/(AC$2+2))*(($C114^(AC$2+2)-$H114^(AC$2+2))/(ε_c1cd^(AC$2+2)))</f>
        <v/>
      </c>
      <c r="AD114">
        <f>(INDIRECT("a_"&amp;AD$2)/(AD$2+2))*(($C114^(AD$2+2)-$H114^(AD$2+2))/(ε_c1cd^(AD$2+2)))</f>
        <v/>
      </c>
      <c r="AE114" s="111">
        <f>(b*f_cd/L114)*SUM(U114:Y114)+SUM(Q114:R114)</f>
        <v/>
      </c>
      <c r="AF114" s="112">
        <f>AE114*(K114-y+e)</f>
        <v/>
      </c>
      <c r="AG114" s="113">
        <f>(b*f_cd/(L114^2))*SUM(Z114:AD114)+SUM(S114:T114)-AF114</f>
        <v/>
      </c>
      <c r="AH114" s="114">
        <f>AG114&lt;0</f>
        <v/>
      </c>
      <c r="AI114" s="115">
        <f>IF(A114=1,FALSE,(AND(AQ114,AH114,NOT(AI113))))</f>
        <v/>
      </c>
      <c r="AJ114" s="116">
        <f>(b*f_cd/L114)*(a_1/2*J114^2+a_2/3*J114^3+a_3/4*J114^4+a_4/5*J114^5+a_5/6*J114^6)+SUM(Q114:R114)</f>
        <v/>
      </c>
      <c r="AK114">
        <f>AJ114*(K114-y+e)</f>
        <v/>
      </c>
      <c r="AL114" s="118">
        <f>(b*f_cd/(L114^2))*(a_1/3*J114^3+a_2/4*J114^4+a_3/5*J114^5+a_4/6*J114^6+a_5/7*J114^7)+SUM(S114:T114)-AK114</f>
        <v/>
      </c>
      <c r="AM114" s="114">
        <f>AL114&gt;0</f>
        <v/>
      </c>
      <c r="AN114" s="115">
        <f>IF(A114=1,FALSE,(AND(AQ114,AM114,NOT(AN113))))</f>
        <v/>
      </c>
      <c r="AO114">
        <f>IF(D114=1,AND(AH114,NOT(AI114)),AND(AM114,NOT(AN114)))</f>
        <v/>
      </c>
      <c r="AP114" s="119">
        <f>IF(D114=1,AI114,AN114)</f>
        <v/>
      </c>
      <c r="AQ114" s="125">
        <f>ABS(E114)&lt;$AQ$2</f>
        <v/>
      </c>
      <c r="AS114">
        <f>IF(AP114,MAX(AS$3:AS112)+1,"")</f>
        <v/>
      </c>
    </row>
    <row r="115" s="117">
      <c r="A115" t="n">
        <v>113</v>
      </c>
      <c r="B115" s="131">
        <f>IF(A115=1,0,IF(AP115,0.1*ε_cu1cd,0))</f>
        <v/>
      </c>
      <c r="C115" s="131">
        <f>IF(A115=1,0.1*ε_cu1cd,C114+B114)</f>
        <v/>
      </c>
      <c r="D115" s="113">
        <f>IF('Нормальний переріз'!$D$68&gt;0,1,2)</f>
        <v/>
      </c>
      <c r="E115" s="144">
        <f>IF(D115=1,F115,G115)</f>
        <v/>
      </c>
      <c r="F115" s="124">
        <f>IF(AI114,0.11*ε_cu1cd,IF(AH114,F114*0.01,F114))</f>
        <v/>
      </c>
      <c r="G115" s="124">
        <f>IF(AP114,-0.1*ε_cu1cd,IF(AM114,G114*0.01,G114))</f>
        <v/>
      </c>
      <c r="H115" s="113">
        <f>IF(A115=1,E115,IF(AO114,H114-E114+E115,IF(AP114,0.8*H114,H114+E115)))</f>
        <v/>
      </c>
      <c r="I115" s="169">
        <f>(C115-H115)/h</f>
        <v/>
      </c>
      <c r="J115">
        <f>C115/(ε_c1cd)</f>
        <v/>
      </c>
      <c r="K115">
        <f>C115/I115</f>
        <v/>
      </c>
      <c r="L115" s="131">
        <f>I115/(ε_c1cd)</f>
        <v/>
      </c>
      <c r="M115">
        <f>I115*(K115-Z_s1)</f>
        <v/>
      </c>
      <c r="N115">
        <f>I115*(K115-Z_s2)</f>
        <v/>
      </c>
      <c r="O115">
        <f>E_s*M115</f>
        <v/>
      </c>
      <c r="P115">
        <f>E_s*N115</f>
        <v/>
      </c>
      <c r="Q115">
        <f>O115*A_s1</f>
        <v/>
      </c>
      <c r="R115">
        <f>P115*A_s2</f>
        <v/>
      </c>
      <c r="S115">
        <f>Q115*($K115-Z_s1)</f>
        <v/>
      </c>
      <c r="T115">
        <f>R115*($K115-Z_s2)</f>
        <v/>
      </c>
      <c r="U115">
        <f>(INDIRECT("a_"&amp;U$2)/(U$2+1))*(($C115^(U$2+1)-$H115^(U$2+1))/(ε_c1cd^(U$2+1)))</f>
        <v/>
      </c>
      <c r="V115">
        <f>(INDIRECT("a_"&amp;V$2)/(V$2+1))*(($C115^(V$2+1)-$H115^(V$2+1))/(ε_c1cd^(V$2+1)))</f>
        <v/>
      </c>
      <c r="W115">
        <f>(INDIRECT("a_"&amp;W$2)/(W$2+1))*(($C115^(W$2+1)-$H115^(W$2+1))/(ε_c1cd^(W$2+1)))</f>
        <v/>
      </c>
      <c r="X115">
        <f>(INDIRECT("a_"&amp;X$2)/(X$2+1))*(($C115^(X$2+1)-$H115^(X$2+1))/(ε_c1cd^(X$2+1)))</f>
        <v/>
      </c>
      <c r="Y115">
        <f>(INDIRECT("a_"&amp;Y$2)/(Y$2+1))*(($C115^(Y$2+1)-$H115^(Y$2+1))/(ε_c1cd^(Y$2+1)))</f>
        <v/>
      </c>
      <c r="Z115">
        <f>(INDIRECT("a_"&amp;Z$2)/(Z$2+2))*(($C115^(Z$2+2)-$H115^(Z$2+2))/(ε_c1cd^(Z$2+2)))</f>
        <v/>
      </c>
      <c r="AA115">
        <f>(INDIRECT("a_"&amp;AA$2)/(AA$2+2))*(($C115^(AA$2+2)-$H115^(AA$2+2))/(ε_c1cd^(AA$2+2)))</f>
        <v/>
      </c>
      <c r="AB115">
        <f>(INDIRECT("a_"&amp;AB$2)/(AB$2+2))*(($C115^(AB$2+2)-$H115^(AB$2+2))/(ε_c1cd^(AB$2+2)))</f>
        <v/>
      </c>
      <c r="AC115">
        <f>(INDIRECT("a_"&amp;AC$2)/(AC$2+2))*(($C115^(AC$2+2)-$H115^(AC$2+2))/(ε_c1cd^(AC$2+2)))</f>
        <v/>
      </c>
      <c r="AD115">
        <f>(INDIRECT("a_"&amp;AD$2)/(AD$2+2))*(($C115^(AD$2+2)-$H115^(AD$2+2))/(ε_c1cd^(AD$2+2)))</f>
        <v/>
      </c>
      <c r="AE115" s="111">
        <f>(b*f_cd/L115)*SUM(U115:Y115)+SUM(Q115:R115)</f>
        <v/>
      </c>
      <c r="AF115" s="112">
        <f>AE115*(K115-y+e)</f>
        <v/>
      </c>
      <c r="AG115" s="113">
        <f>(b*f_cd/(L115^2))*SUM(Z115:AD115)+SUM(S115:T115)-AF115</f>
        <v/>
      </c>
      <c r="AH115" s="114">
        <f>AG115&lt;0</f>
        <v/>
      </c>
      <c r="AI115" s="115">
        <f>IF(A115=1,FALSE,(AND(AQ115,AH115,NOT(AI114))))</f>
        <v/>
      </c>
      <c r="AJ115" s="116">
        <f>(b*f_cd/L115)*(a_1/2*J115^2+a_2/3*J115^3+a_3/4*J115^4+a_4/5*J115^5+a_5/6*J115^6)+SUM(Q115:R115)</f>
        <v/>
      </c>
      <c r="AK115">
        <f>AJ115*(K115-y+e)</f>
        <v/>
      </c>
      <c r="AL115" s="118">
        <f>(b*f_cd/(L115^2))*(a_1/3*J115^3+a_2/4*J115^4+a_3/5*J115^5+a_4/6*J115^6+a_5/7*J115^7)+SUM(S115:T115)-AK115</f>
        <v/>
      </c>
      <c r="AM115" s="114">
        <f>AL115&gt;0</f>
        <v/>
      </c>
      <c r="AN115" s="115">
        <f>IF(A115=1,FALSE,(AND(AQ115,AM115,NOT(AN114))))</f>
        <v/>
      </c>
      <c r="AO115">
        <f>IF(D115=1,AND(AH115,NOT(AI115)),AND(AM115,NOT(AN115)))</f>
        <v/>
      </c>
      <c r="AP115" s="119">
        <f>IF(D115=1,AI115,AN115)</f>
        <v/>
      </c>
      <c r="AQ115" s="125">
        <f>ABS(E115)&lt;$AQ$2</f>
        <v/>
      </c>
      <c r="AS115">
        <f>IF(AP115,MAX(AS$3:AS113)+1,"")</f>
        <v/>
      </c>
    </row>
    <row r="116" s="117">
      <c r="A116" t="n">
        <v>114</v>
      </c>
      <c r="B116" s="131">
        <f>IF(A116=1,0,IF(AP116,0.1*ε_cu1cd,0))</f>
        <v/>
      </c>
      <c r="C116" s="131">
        <f>IF(A116=1,0.1*ε_cu1cd,C115+B115)</f>
        <v/>
      </c>
      <c r="D116" s="113">
        <f>IF('Нормальний переріз'!$D$68&gt;0,1,2)</f>
        <v/>
      </c>
      <c r="E116" s="144">
        <f>IF(D116=1,F116,G116)</f>
        <v/>
      </c>
      <c r="F116" s="124">
        <f>IF(AI115,0.11*ε_cu1cd,IF(AH115,F115*0.01,F115))</f>
        <v/>
      </c>
      <c r="G116" s="124">
        <f>IF(AP115,-0.1*ε_cu1cd,IF(AM115,G115*0.01,G115))</f>
        <v/>
      </c>
      <c r="H116" s="113">
        <f>IF(A116=1,E116,IF(AO115,H115-E115+E116,IF(AP115,0.8*H115,H115+E116)))</f>
        <v/>
      </c>
      <c r="I116" s="169">
        <f>(C116-H116)/h</f>
        <v/>
      </c>
      <c r="J116">
        <f>C116/(ε_c1cd)</f>
        <v/>
      </c>
      <c r="K116">
        <f>C116/I116</f>
        <v/>
      </c>
      <c r="L116" s="131">
        <f>I116/(ε_c1cd)</f>
        <v/>
      </c>
      <c r="M116">
        <f>I116*(K116-Z_s1)</f>
        <v/>
      </c>
      <c r="N116">
        <f>I116*(K116-Z_s2)</f>
        <v/>
      </c>
      <c r="O116">
        <f>E_s*M116</f>
        <v/>
      </c>
      <c r="P116">
        <f>E_s*N116</f>
        <v/>
      </c>
      <c r="Q116">
        <f>O116*A_s1</f>
        <v/>
      </c>
      <c r="R116">
        <f>P116*A_s2</f>
        <v/>
      </c>
      <c r="S116">
        <f>Q116*($K116-Z_s1)</f>
        <v/>
      </c>
      <c r="T116">
        <f>R116*($K116-Z_s2)</f>
        <v/>
      </c>
      <c r="U116">
        <f>(INDIRECT("a_"&amp;U$2)/(U$2+1))*(($C116^(U$2+1)-$H116^(U$2+1))/(ε_c1cd^(U$2+1)))</f>
        <v/>
      </c>
      <c r="V116">
        <f>(INDIRECT("a_"&amp;V$2)/(V$2+1))*(($C116^(V$2+1)-$H116^(V$2+1))/(ε_c1cd^(V$2+1)))</f>
        <v/>
      </c>
      <c r="W116">
        <f>(INDIRECT("a_"&amp;W$2)/(W$2+1))*(($C116^(W$2+1)-$H116^(W$2+1))/(ε_c1cd^(W$2+1)))</f>
        <v/>
      </c>
      <c r="X116">
        <f>(INDIRECT("a_"&amp;X$2)/(X$2+1))*(($C116^(X$2+1)-$H116^(X$2+1))/(ε_c1cd^(X$2+1)))</f>
        <v/>
      </c>
      <c r="Y116">
        <f>(INDIRECT("a_"&amp;Y$2)/(Y$2+1))*(($C116^(Y$2+1)-$H116^(Y$2+1))/(ε_c1cd^(Y$2+1)))</f>
        <v/>
      </c>
      <c r="Z116">
        <f>(INDIRECT("a_"&amp;Z$2)/(Z$2+2))*(($C116^(Z$2+2)-$H116^(Z$2+2))/(ε_c1cd^(Z$2+2)))</f>
        <v/>
      </c>
      <c r="AA116">
        <f>(INDIRECT("a_"&amp;AA$2)/(AA$2+2))*(($C116^(AA$2+2)-$H116^(AA$2+2))/(ε_c1cd^(AA$2+2)))</f>
        <v/>
      </c>
      <c r="AB116">
        <f>(INDIRECT("a_"&amp;AB$2)/(AB$2+2))*(($C116^(AB$2+2)-$H116^(AB$2+2))/(ε_c1cd^(AB$2+2)))</f>
        <v/>
      </c>
      <c r="AC116">
        <f>(INDIRECT("a_"&amp;AC$2)/(AC$2+2))*(($C116^(AC$2+2)-$H116^(AC$2+2))/(ε_c1cd^(AC$2+2)))</f>
        <v/>
      </c>
      <c r="AD116">
        <f>(INDIRECT("a_"&amp;AD$2)/(AD$2+2))*(($C116^(AD$2+2)-$H116^(AD$2+2))/(ε_c1cd^(AD$2+2)))</f>
        <v/>
      </c>
      <c r="AE116" s="111">
        <f>(b*f_cd/L116)*SUM(U116:Y116)+SUM(Q116:R116)</f>
        <v/>
      </c>
      <c r="AF116" s="112">
        <f>AE116*(K116-y+e)</f>
        <v/>
      </c>
      <c r="AG116" s="113">
        <f>(b*f_cd/(L116^2))*SUM(Z116:AD116)+SUM(S116:T116)-AF116</f>
        <v/>
      </c>
      <c r="AH116" s="114">
        <f>AG116&lt;0</f>
        <v/>
      </c>
      <c r="AI116" s="115">
        <f>IF(A116=1,FALSE,(AND(AQ116,AH116,NOT(AI115))))</f>
        <v/>
      </c>
      <c r="AJ116" s="116">
        <f>(b*f_cd/L116)*(a_1/2*J116^2+a_2/3*J116^3+a_3/4*J116^4+a_4/5*J116^5+a_5/6*J116^6)+SUM(Q116:R116)</f>
        <v/>
      </c>
      <c r="AK116">
        <f>AJ116*(K116-y+e)</f>
        <v/>
      </c>
      <c r="AL116" s="118">
        <f>(b*f_cd/(L116^2))*(a_1/3*J116^3+a_2/4*J116^4+a_3/5*J116^5+a_4/6*J116^6+a_5/7*J116^7)+SUM(S116:T116)-AK116</f>
        <v/>
      </c>
      <c r="AM116" s="114">
        <f>AL116&gt;0</f>
        <v/>
      </c>
      <c r="AN116" s="115">
        <f>IF(A116=1,FALSE,(AND(AQ116,AM116,NOT(AN115))))</f>
        <v/>
      </c>
      <c r="AO116">
        <f>IF(D116=1,AND(AH116,NOT(AI116)),AND(AM116,NOT(AN116)))</f>
        <v/>
      </c>
      <c r="AP116" s="119">
        <f>IF(D116=1,AI116,AN116)</f>
        <v/>
      </c>
      <c r="AQ116" s="125">
        <f>ABS(E116)&lt;$AQ$2</f>
        <v/>
      </c>
      <c r="AS116">
        <f>IF(AP116,MAX(AS$3:AS114)+1,"")</f>
        <v/>
      </c>
    </row>
    <row r="117" s="117">
      <c r="A117" t="n">
        <v>115</v>
      </c>
      <c r="B117" s="131">
        <f>IF(A117=1,0,IF(AP117,0.1*ε_cu1cd,0))</f>
        <v/>
      </c>
      <c r="C117" s="131">
        <f>IF(A117=1,0.1*ε_cu1cd,C116+B116)</f>
        <v/>
      </c>
      <c r="D117" s="113">
        <f>IF('Нормальний переріз'!$D$68&gt;0,1,2)</f>
        <v/>
      </c>
      <c r="E117" s="144">
        <f>IF(D117=1,F117,G117)</f>
        <v/>
      </c>
      <c r="F117" s="124">
        <f>IF(AI116,0.11*ε_cu1cd,IF(AH116,F116*0.01,F116))</f>
        <v/>
      </c>
      <c r="G117" s="124">
        <f>IF(AP116,-0.1*ε_cu1cd,IF(AM116,G116*0.01,G116))</f>
        <v/>
      </c>
      <c r="H117" s="113">
        <f>IF(A117=1,E117,IF(AO116,H116-E116+E117,IF(AP116,0.8*H116,H116+E117)))</f>
        <v/>
      </c>
      <c r="I117" s="169">
        <f>(C117-H117)/h</f>
        <v/>
      </c>
      <c r="J117">
        <f>C117/(ε_c1cd)</f>
        <v/>
      </c>
      <c r="K117">
        <f>C117/I117</f>
        <v/>
      </c>
      <c r="L117" s="131">
        <f>I117/(ε_c1cd)</f>
        <v/>
      </c>
      <c r="M117">
        <f>I117*(K117-Z_s1)</f>
        <v/>
      </c>
      <c r="N117">
        <f>I117*(K117-Z_s2)</f>
        <v/>
      </c>
      <c r="O117">
        <f>E_s*M117</f>
        <v/>
      </c>
      <c r="P117">
        <f>E_s*N117</f>
        <v/>
      </c>
      <c r="Q117">
        <f>O117*A_s1</f>
        <v/>
      </c>
      <c r="R117">
        <f>P117*A_s2</f>
        <v/>
      </c>
      <c r="S117">
        <f>Q117*($K117-Z_s1)</f>
        <v/>
      </c>
      <c r="T117">
        <f>R117*($K117-Z_s2)</f>
        <v/>
      </c>
      <c r="U117">
        <f>(INDIRECT("a_"&amp;U$2)/(U$2+1))*(($C117^(U$2+1)-$H117^(U$2+1))/(ε_c1cd^(U$2+1)))</f>
        <v/>
      </c>
      <c r="V117">
        <f>(INDIRECT("a_"&amp;V$2)/(V$2+1))*(($C117^(V$2+1)-$H117^(V$2+1))/(ε_c1cd^(V$2+1)))</f>
        <v/>
      </c>
      <c r="W117">
        <f>(INDIRECT("a_"&amp;W$2)/(W$2+1))*(($C117^(W$2+1)-$H117^(W$2+1))/(ε_c1cd^(W$2+1)))</f>
        <v/>
      </c>
      <c r="X117">
        <f>(INDIRECT("a_"&amp;X$2)/(X$2+1))*(($C117^(X$2+1)-$H117^(X$2+1))/(ε_c1cd^(X$2+1)))</f>
        <v/>
      </c>
      <c r="Y117">
        <f>(INDIRECT("a_"&amp;Y$2)/(Y$2+1))*(($C117^(Y$2+1)-$H117^(Y$2+1))/(ε_c1cd^(Y$2+1)))</f>
        <v/>
      </c>
      <c r="Z117">
        <f>(INDIRECT("a_"&amp;Z$2)/(Z$2+2))*(($C117^(Z$2+2)-$H117^(Z$2+2))/(ε_c1cd^(Z$2+2)))</f>
        <v/>
      </c>
      <c r="AA117">
        <f>(INDIRECT("a_"&amp;AA$2)/(AA$2+2))*(($C117^(AA$2+2)-$H117^(AA$2+2))/(ε_c1cd^(AA$2+2)))</f>
        <v/>
      </c>
      <c r="AB117">
        <f>(INDIRECT("a_"&amp;AB$2)/(AB$2+2))*(($C117^(AB$2+2)-$H117^(AB$2+2))/(ε_c1cd^(AB$2+2)))</f>
        <v/>
      </c>
      <c r="AC117">
        <f>(INDIRECT("a_"&amp;AC$2)/(AC$2+2))*(($C117^(AC$2+2)-$H117^(AC$2+2))/(ε_c1cd^(AC$2+2)))</f>
        <v/>
      </c>
      <c r="AD117">
        <f>(INDIRECT("a_"&amp;AD$2)/(AD$2+2))*(($C117^(AD$2+2)-$H117^(AD$2+2))/(ε_c1cd^(AD$2+2)))</f>
        <v/>
      </c>
      <c r="AE117" s="111">
        <f>(b*f_cd/L117)*SUM(U117:Y117)+SUM(Q117:R117)</f>
        <v/>
      </c>
      <c r="AF117" s="112">
        <f>AE117*(K117-y+e)</f>
        <v/>
      </c>
      <c r="AG117" s="113">
        <f>(b*f_cd/(L117^2))*SUM(Z117:AD117)+SUM(S117:T117)-AF117</f>
        <v/>
      </c>
      <c r="AH117" s="114">
        <f>AG117&lt;0</f>
        <v/>
      </c>
      <c r="AI117" s="115">
        <f>IF(A117=1,FALSE,(AND(AQ117,AH117,NOT(AI116))))</f>
        <v/>
      </c>
      <c r="AJ117" s="116">
        <f>(b*f_cd/L117)*(a_1/2*J117^2+a_2/3*J117^3+a_3/4*J117^4+a_4/5*J117^5+a_5/6*J117^6)+SUM(Q117:R117)</f>
        <v/>
      </c>
      <c r="AK117">
        <f>AJ117*(K117-y+e)</f>
        <v/>
      </c>
      <c r="AL117" s="118">
        <f>(b*f_cd/(L117^2))*(a_1/3*J117^3+a_2/4*J117^4+a_3/5*J117^5+a_4/6*J117^6+a_5/7*J117^7)+SUM(S117:T117)-AK117</f>
        <v/>
      </c>
      <c r="AM117" s="114">
        <f>AL117&gt;0</f>
        <v/>
      </c>
      <c r="AN117" s="115">
        <f>IF(A117=1,FALSE,(AND(AQ117,AM117,NOT(AN116))))</f>
        <v/>
      </c>
      <c r="AO117">
        <f>IF(D117=1,AND(AH117,NOT(AI117)),AND(AM117,NOT(AN117)))</f>
        <v/>
      </c>
      <c r="AP117" s="119">
        <f>IF(D117=1,AI117,AN117)</f>
        <v/>
      </c>
      <c r="AQ117" s="125">
        <f>ABS(E117)&lt;$AQ$2</f>
        <v/>
      </c>
      <c r="AS117">
        <f>IF(AP117,MAX(AS$3:AS115)+1,"")</f>
        <v/>
      </c>
    </row>
    <row r="118" s="117">
      <c r="A118" t="n">
        <v>116</v>
      </c>
      <c r="B118" s="131">
        <f>IF(A118=1,0,IF(AP118,0.1*ε_cu1cd,0))</f>
        <v/>
      </c>
      <c r="C118" s="131">
        <f>IF(A118=1,0.1*ε_cu1cd,C117+B117)</f>
        <v/>
      </c>
      <c r="D118" s="113">
        <f>IF('Нормальний переріз'!$D$68&gt;0,1,2)</f>
        <v/>
      </c>
      <c r="E118" s="144">
        <f>IF(D118=1,F118,G118)</f>
        <v/>
      </c>
      <c r="F118" s="124">
        <f>IF(AI117,0.11*ε_cu1cd,IF(AH117,F117*0.01,F117))</f>
        <v/>
      </c>
      <c r="G118" s="124">
        <f>IF(AP117,-0.1*ε_cu1cd,IF(AM117,G117*0.01,G117))</f>
        <v/>
      </c>
      <c r="H118" s="113">
        <f>IF(A118=1,E118,IF(AO117,H117-E117+E118,IF(AP117,0.8*H117,H117+E118)))</f>
        <v/>
      </c>
      <c r="I118" s="169">
        <f>(C118-H118)/h</f>
        <v/>
      </c>
      <c r="J118">
        <f>C118/(ε_c1cd)</f>
        <v/>
      </c>
      <c r="K118">
        <f>C118/I118</f>
        <v/>
      </c>
      <c r="L118" s="131">
        <f>I118/(ε_c1cd)</f>
        <v/>
      </c>
      <c r="M118">
        <f>I118*(K118-Z_s1)</f>
        <v/>
      </c>
      <c r="N118">
        <f>I118*(K118-Z_s2)</f>
        <v/>
      </c>
      <c r="O118">
        <f>E_s*M118</f>
        <v/>
      </c>
      <c r="P118">
        <f>E_s*N118</f>
        <v/>
      </c>
      <c r="Q118">
        <f>O118*A_s1</f>
        <v/>
      </c>
      <c r="R118">
        <f>P118*A_s2</f>
        <v/>
      </c>
      <c r="S118">
        <f>Q118*($K118-Z_s1)</f>
        <v/>
      </c>
      <c r="T118">
        <f>R118*($K118-Z_s2)</f>
        <v/>
      </c>
      <c r="U118">
        <f>(INDIRECT("a_"&amp;U$2)/(U$2+1))*(($C118^(U$2+1)-$H118^(U$2+1))/(ε_c1cd^(U$2+1)))</f>
        <v/>
      </c>
      <c r="V118">
        <f>(INDIRECT("a_"&amp;V$2)/(V$2+1))*(($C118^(V$2+1)-$H118^(V$2+1))/(ε_c1cd^(V$2+1)))</f>
        <v/>
      </c>
      <c r="W118">
        <f>(INDIRECT("a_"&amp;W$2)/(W$2+1))*(($C118^(W$2+1)-$H118^(W$2+1))/(ε_c1cd^(W$2+1)))</f>
        <v/>
      </c>
      <c r="X118">
        <f>(INDIRECT("a_"&amp;X$2)/(X$2+1))*(($C118^(X$2+1)-$H118^(X$2+1))/(ε_c1cd^(X$2+1)))</f>
        <v/>
      </c>
      <c r="Y118">
        <f>(INDIRECT("a_"&amp;Y$2)/(Y$2+1))*(($C118^(Y$2+1)-$H118^(Y$2+1))/(ε_c1cd^(Y$2+1)))</f>
        <v/>
      </c>
      <c r="Z118">
        <f>(INDIRECT("a_"&amp;Z$2)/(Z$2+2))*(($C118^(Z$2+2)-$H118^(Z$2+2))/(ε_c1cd^(Z$2+2)))</f>
        <v/>
      </c>
      <c r="AA118">
        <f>(INDIRECT("a_"&amp;AA$2)/(AA$2+2))*(($C118^(AA$2+2)-$H118^(AA$2+2))/(ε_c1cd^(AA$2+2)))</f>
        <v/>
      </c>
      <c r="AB118">
        <f>(INDIRECT("a_"&amp;AB$2)/(AB$2+2))*(($C118^(AB$2+2)-$H118^(AB$2+2))/(ε_c1cd^(AB$2+2)))</f>
        <v/>
      </c>
      <c r="AC118">
        <f>(INDIRECT("a_"&amp;AC$2)/(AC$2+2))*(($C118^(AC$2+2)-$H118^(AC$2+2))/(ε_c1cd^(AC$2+2)))</f>
        <v/>
      </c>
      <c r="AD118">
        <f>(INDIRECT("a_"&amp;AD$2)/(AD$2+2))*(($C118^(AD$2+2)-$H118^(AD$2+2))/(ε_c1cd^(AD$2+2)))</f>
        <v/>
      </c>
      <c r="AE118" s="111">
        <f>(b*f_cd/L118)*SUM(U118:Y118)+SUM(Q118:R118)</f>
        <v/>
      </c>
      <c r="AF118" s="112">
        <f>AE118*(K118-y+e)</f>
        <v/>
      </c>
      <c r="AG118" s="113">
        <f>(b*f_cd/(L118^2))*SUM(Z118:AD118)+SUM(S118:T118)-AF118</f>
        <v/>
      </c>
      <c r="AH118" s="114">
        <f>AG118&lt;0</f>
        <v/>
      </c>
      <c r="AI118" s="115">
        <f>IF(A118=1,FALSE,(AND(AQ118,AH118,NOT(AI117))))</f>
        <v/>
      </c>
      <c r="AJ118" s="116">
        <f>(b*f_cd/L118)*(a_1/2*J118^2+a_2/3*J118^3+a_3/4*J118^4+a_4/5*J118^5+a_5/6*J118^6)+SUM(Q118:R118)</f>
        <v/>
      </c>
      <c r="AK118">
        <f>AJ118*(K118-y+e)</f>
        <v/>
      </c>
      <c r="AL118" s="118">
        <f>(b*f_cd/(L118^2))*(a_1/3*J118^3+a_2/4*J118^4+a_3/5*J118^5+a_4/6*J118^6+a_5/7*J118^7)+SUM(S118:T118)-AK118</f>
        <v/>
      </c>
      <c r="AM118" s="114">
        <f>AL118&gt;0</f>
        <v/>
      </c>
      <c r="AN118" s="115">
        <f>IF(A118=1,FALSE,(AND(AQ118,AM118,NOT(AN117))))</f>
        <v/>
      </c>
      <c r="AO118">
        <f>IF(D118=1,AND(AH118,NOT(AI118)),AND(AM118,NOT(AN118)))</f>
        <v/>
      </c>
      <c r="AP118" s="119">
        <f>IF(D118=1,AI118,AN118)</f>
        <v/>
      </c>
      <c r="AQ118" s="125">
        <f>ABS(E118)&lt;$AQ$2</f>
        <v/>
      </c>
      <c r="AS118">
        <f>IF(AP118,MAX(AS$3:AS116)+1,"")</f>
        <v/>
      </c>
    </row>
    <row r="119" s="117">
      <c r="A119" t="n">
        <v>117</v>
      </c>
      <c r="B119" s="131">
        <f>IF(A119=1,0,IF(AP119,0.1*ε_cu1cd,0))</f>
        <v/>
      </c>
      <c r="C119" s="131">
        <f>IF(A119=1,0.1*ε_cu1cd,C118+B118)</f>
        <v/>
      </c>
      <c r="D119" s="113">
        <f>IF('Нормальний переріз'!$D$68&gt;0,1,2)</f>
        <v/>
      </c>
      <c r="E119" s="144">
        <f>IF(D119=1,F119,G119)</f>
        <v/>
      </c>
      <c r="F119" s="124">
        <f>IF(AI118,0.11*ε_cu1cd,IF(AH118,F118*0.01,F118))</f>
        <v/>
      </c>
      <c r="G119" s="124">
        <f>IF(AP118,-0.1*ε_cu1cd,IF(AM118,G118*0.01,G118))</f>
        <v/>
      </c>
      <c r="H119" s="113">
        <f>IF(A119=1,E119,IF(AO118,H118-E118+E119,IF(AP118,0.8*H118,H118+E119)))</f>
        <v/>
      </c>
      <c r="I119" s="169">
        <f>(C119-H119)/h</f>
        <v/>
      </c>
      <c r="J119">
        <f>C119/(ε_c1cd)</f>
        <v/>
      </c>
      <c r="K119">
        <f>C119/I119</f>
        <v/>
      </c>
      <c r="L119" s="131">
        <f>I119/(ε_c1cd)</f>
        <v/>
      </c>
      <c r="M119">
        <f>I119*(K119-Z_s1)</f>
        <v/>
      </c>
      <c r="N119">
        <f>I119*(K119-Z_s2)</f>
        <v/>
      </c>
      <c r="O119">
        <f>E_s*M119</f>
        <v/>
      </c>
      <c r="P119">
        <f>E_s*N119</f>
        <v/>
      </c>
      <c r="Q119">
        <f>O119*A_s1</f>
        <v/>
      </c>
      <c r="R119">
        <f>P119*A_s2</f>
        <v/>
      </c>
      <c r="S119">
        <f>Q119*($K119-Z_s1)</f>
        <v/>
      </c>
      <c r="T119">
        <f>R119*($K119-Z_s2)</f>
        <v/>
      </c>
      <c r="U119">
        <f>(INDIRECT("a_"&amp;U$2)/(U$2+1))*(($C119^(U$2+1)-$H119^(U$2+1))/(ε_c1cd^(U$2+1)))</f>
        <v/>
      </c>
      <c r="V119">
        <f>(INDIRECT("a_"&amp;V$2)/(V$2+1))*(($C119^(V$2+1)-$H119^(V$2+1))/(ε_c1cd^(V$2+1)))</f>
        <v/>
      </c>
      <c r="W119">
        <f>(INDIRECT("a_"&amp;W$2)/(W$2+1))*(($C119^(W$2+1)-$H119^(W$2+1))/(ε_c1cd^(W$2+1)))</f>
        <v/>
      </c>
      <c r="X119">
        <f>(INDIRECT("a_"&amp;X$2)/(X$2+1))*(($C119^(X$2+1)-$H119^(X$2+1))/(ε_c1cd^(X$2+1)))</f>
        <v/>
      </c>
      <c r="Y119">
        <f>(INDIRECT("a_"&amp;Y$2)/(Y$2+1))*(($C119^(Y$2+1)-$H119^(Y$2+1))/(ε_c1cd^(Y$2+1)))</f>
        <v/>
      </c>
      <c r="Z119">
        <f>(INDIRECT("a_"&amp;Z$2)/(Z$2+2))*(($C119^(Z$2+2)-$H119^(Z$2+2))/(ε_c1cd^(Z$2+2)))</f>
        <v/>
      </c>
      <c r="AA119">
        <f>(INDIRECT("a_"&amp;AA$2)/(AA$2+2))*(($C119^(AA$2+2)-$H119^(AA$2+2))/(ε_c1cd^(AA$2+2)))</f>
        <v/>
      </c>
      <c r="AB119">
        <f>(INDIRECT("a_"&amp;AB$2)/(AB$2+2))*(($C119^(AB$2+2)-$H119^(AB$2+2))/(ε_c1cd^(AB$2+2)))</f>
        <v/>
      </c>
      <c r="AC119">
        <f>(INDIRECT("a_"&amp;AC$2)/(AC$2+2))*(($C119^(AC$2+2)-$H119^(AC$2+2))/(ε_c1cd^(AC$2+2)))</f>
        <v/>
      </c>
      <c r="AD119">
        <f>(INDIRECT("a_"&amp;AD$2)/(AD$2+2))*(($C119^(AD$2+2)-$H119^(AD$2+2))/(ε_c1cd^(AD$2+2)))</f>
        <v/>
      </c>
      <c r="AE119" s="111">
        <f>(b*f_cd/L119)*SUM(U119:Y119)+SUM(Q119:R119)</f>
        <v/>
      </c>
      <c r="AF119" s="112">
        <f>AE119*(K119-y+e)</f>
        <v/>
      </c>
      <c r="AG119" s="113">
        <f>(b*f_cd/(L119^2))*SUM(Z119:AD119)+SUM(S119:T119)-AF119</f>
        <v/>
      </c>
      <c r="AH119" s="114">
        <f>AG119&lt;0</f>
        <v/>
      </c>
      <c r="AI119" s="115">
        <f>IF(A119=1,FALSE,(AND(AQ119,AH119,NOT(AI118))))</f>
        <v/>
      </c>
      <c r="AJ119" s="116">
        <f>(b*f_cd/L119)*(a_1/2*J119^2+a_2/3*J119^3+a_3/4*J119^4+a_4/5*J119^5+a_5/6*J119^6)+SUM(Q119:R119)</f>
        <v/>
      </c>
      <c r="AK119">
        <f>AJ119*(K119-y+e)</f>
        <v/>
      </c>
      <c r="AL119" s="118">
        <f>(b*f_cd/(L119^2))*(a_1/3*J119^3+a_2/4*J119^4+a_3/5*J119^5+a_4/6*J119^6+a_5/7*J119^7)+SUM(S119:T119)-AK119</f>
        <v/>
      </c>
      <c r="AM119" s="114">
        <f>AL119&gt;0</f>
        <v/>
      </c>
      <c r="AN119" s="115">
        <f>IF(A119=1,FALSE,(AND(AQ119,AM119,NOT(AN118))))</f>
        <v/>
      </c>
      <c r="AO119">
        <f>IF(D119=1,AND(AH119,NOT(AI119)),AND(AM119,NOT(AN119)))</f>
        <v/>
      </c>
      <c r="AP119" s="119">
        <f>IF(D119=1,AI119,AN119)</f>
        <v/>
      </c>
      <c r="AQ119" s="125">
        <f>ABS(E119)&lt;$AQ$2</f>
        <v/>
      </c>
      <c r="AS119">
        <f>IF(AP119,MAX(AS$3:AS117)+1,"")</f>
        <v/>
      </c>
    </row>
    <row r="120" s="117">
      <c r="A120" t="n">
        <v>118</v>
      </c>
      <c r="B120" s="131">
        <f>IF(A120=1,0,IF(AP120,0.1*ε_cu1cd,0))</f>
        <v/>
      </c>
      <c r="C120" s="131">
        <f>IF(A120=1,0.1*ε_cu1cd,C119+B119)</f>
        <v/>
      </c>
      <c r="D120" s="113">
        <f>IF('Нормальний переріз'!$D$68&gt;0,1,2)</f>
        <v/>
      </c>
      <c r="E120" s="144">
        <f>IF(D120=1,F120,G120)</f>
        <v/>
      </c>
      <c r="F120" s="124">
        <f>IF(AI119,0.11*ε_cu1cd,IF(AH119,F119*0.01,F119))</f>
        <v/>
      </c>
      <c r="G120" s="124">
        <f>IF(AP119,-0.1*ε_cu1cd,IF(AM119,G119*0.01,G119))</f>
        <v/>
      </c>
      <c r="H120" s="113">
        <f>IF(A120=1,E120,IF(AO119,H119-E119+E120,IF(AP119,0.8*H119,H119+E120)))</f>
        <v/>
      </c>
      <c r="I120" s="169">
        <f>(C120-H120)/h</f>
        <v/>
      </c>
      <c r="J120">
        <f>C120/(ε_c1cd)</f>
        <v/>
      </c>
      <c r="K120">
        <f>C120/I120</f>
        <v/>
      </c>
      <c r="L120" s="131">
        <f>I120/(ε_c1cd)</f>
        <v/>
      </c>
      <c r="M120">
        <f>I120*(K120-Z_s1)</f>
        <v/>
      </c>
      <c r="N120">
        <f>I120*(K120-Z_s2)</f>
        <v/>
      </c>
      <c r="O120">
        <f>E_s*M120</f>
        <v/>
      </c>
      <c r="P120">
        <f>E_s*N120</f>
        <v/>
      </c>
      <c r="Q120">
        <f>O120*A_s1</f>
        <v/>
      </c>
      <c r="R120">
        <f>P120*A_s2</f>
        <v/>
      </c>
      <c r="S120">
        <f>Q120*($K120-Z_s1)</f>
        <v/>
      </c>
      <c r="T120">
        <f>R120*($K120-Z_s2)</f>
        <v/>
      </c>
      <c r="U120">
        <f>(INDIRECT("a_"&amp;U$2)/(U$2+1))*(($C120^(U$2+1)-$H120^(U$2+1))/(ε_c1cd^(U$2+1)))</f>
        <v/>
      </c>
      <c r="V120">
        <f>(INDIRECT("a_"&amp;V$2)/(V$2+1))*(($C120^(V$2+1)-$H120^(V$2+1))/(ε_c1cd^(V$2+1)))</f>
        <v/>
      </c>
      <c r="W120">
        <f>(INDIRECT("a_"&amp;W$2)/(W$2+1))*(($C120^(W$2+1)-$H120^(W$2+1))/(ε_c1cd^(W$2+1)))</f>
        <v/>
      </c>
      <c r="X120">
        <f>(INDIRECT("a_"&amp;X$2)/(X$2+1))*(($C120^(X$2+1)-$H120^(X$2+1))/(ε_c1cd^(X$2+1)))</f>
        <v/>
      </c>
      <c r="Y120">
        <f>(INDIRECT("a_"&amp;Y$2)/(Y$2+1))*(($C120^(Y$2+1)-$H120^(Y$2+1))/(ε_c1cd^(Y$2+1)))</f>
        <v/>
      </c>
      <c r="Z120">
        <f>(INDIRECT("a_"&amp;Z$2)/(Z$2+2))*(($C120^(Z$2+2)-$H120^(Z$2+2))/(ε_c1cd^(Z$2+2)))</f>
        <v/>
      </c>
      <c r="AA120">
        <f>(INDIRECT("a_"&amp;AA$2)/(AA$2+2))*(($C120^(AA$2+2)-$H120^(AA$2+2))/(ε_c1cd^(AA$2+2)))</f>
        <v/>
      </c>
      <c r="AB120">
        <f>(INDIRECT("a_"&amp;AB$2)/(AB$2+2))*(($C120^(AB$2+2)-$H120^(AB$2+2))/(ε_c1cd^(AB$2+2)))</f>
        <v/>
      </c>
      <c r="AC120">
        <f>(INDIRECT("a_"&amp;AC$2)/(AC$2+2))*(($C120^(AC$2+2)-$H120^(AC$2+2))/(ε_c1cd^(AC$2+2)))</f>
        <v/>
      </c>
      <c r="AD120">
        <f>(INDIRECT("a_"&amp;AD$2)/(AD$2+2))*(($C120^(AD$2+2)-$H120^(AD$2+2))/(ε_c1cd^(AD$2+2)))</f>
        <v/>
      </c>
      <c r="AE120" s="111">
        <f>(b*f_cd/L120)*SUM(U120:Y120)+SUM(Q120:R120)</f>
        <v/>
      </c>
      <c r="AF120" s="112">
        <f>AE120*(K120-y+e)</f>
        <v/>
      </c>
      <c r="AG120" s="113">
        <f>(b*f_cd/(L120^2))*SUM(Z120:AD120)+SUM(S120:T120)-AF120</f>
        <v/>
      </c>
      <c r="AH120" s="114">
        <f>AG120&lt;0</f>
        <v/>
      </c>
      <c r="AI120" s="115">
        <f>IF(A120=1,FALSE,(AND(AQ120,AH120,NOT(AI119))))</f>
        <v/>
      </c>
      <c r="AJ120" s="116">
        <f>(b*f_cd/L120)*(a_1/2*J120^2+a_2/3*J120^3+a_3/4*J120^4+a_4/5*J120^5+a_5/6*J120^6)+SUM(Q120:R120)</f>
        <v/>
      </c>
      <c r="AK120">
        <f>AJ120*(K120-y+e)</f>
        <v/>
      </c>
      <c r="AL120" s="118">
        <f>(b*f_cd/(L120^2))*(a_1/3*J120^3+a_2/4*J120^4+a_3/5*J120^5+a_4/6*J120^6+a_5/7*J120^7)+SUM(S120:T120)-AK120</f>
        <v/>
      </c>
      <c r="AM120" s="114">
        <f>AL120&gt;0</f>
        <v/>
      </c>
      <c r="AN120" s="115">
        <f>IF(A120=1,FALSE,(AND(AQ120,AM120,NOT(AN119))))</f>
        <v/>
      </c>
      <c r="AO120">
        <f>IF(D120=1,AND(AH120,NOT(AI120)),AND(AM120,NOT(AN120)))</f>
        <v/>
      </c>
      <c r="AP120" s="119">
        <f>IF(D120=1,AI120,AN120)</f>
        <v/>
      </c>
      <c r="AQ120" s="125">
        <f>ABS(E120)&lt;$AQ$2</f>
        <v/>
      </c>
      <c r="AS120">
        <f>IF(AP120,MAX(AS$3:AS118)+1,"")</f>
        <v/>
      </c>
    </row>
    <row r="121" s="117">
      <c r="A121" t="n">
        <v>119</v>
      </c>
      <c r="B121" s="131">
        <f>IF(A121=1,0,IF(AP121,0.1*ε_cu1cd,0))</f>
        <v/>
      </c>
      <c r="C121" s="131">
        <f>IF(A121=1,0.1*ε_cu1cd,C120+B120)</f>
        <v/>
      </c>
      <c r="D121" s="113">
        <f>IF('Нормальний переріз'!$D$68&gt;0,1,2)</f>
        <v/>
      </c>
      <c r="E121" s="144">
        <f>IF(D121=1,F121,G121)</f>
        <v/>
      </c>
      <c r="F121" s="124">
        <f>IF(AI120,0.11*ε_cu1cd,IF(AH120,F120*0.01,F120))</f>
        <v/>
      </c>
      <c r="G121" s="124">
        <f>IF(AP120,-0.1*ε_cu1cd,IF(AM120,G120*0.01,G120))</f>
        <v/>
      </c>
      <c r="H121" s="113">
        <f>IF(A121=1,E121,IF(AO120,H120-E120+E121,IF(AP120,0.8*H120,H120+E121)))</f>
        <v/>
      </c>
      <c r="I121" s="169">
        <f>(C121-H121)/h</f>
        <v/>
      </c>
      <c r="J121">
        <f>C121/(ε_c1cd)</f>
        <v/>
      </c>
      <c r="K121">
        <f>C121/I121</f>
        <v/>
      </c>
      <c r="L121" s="131">
        <f>I121/(ε_c1cd)</f>
        <v/>
      </c>
      <c r="M121">
        <f>I121*(K121-Z_s1)</f>
        <v/>
      </c>
      <c r="N121">
        <f>I121*(K121-Z_s2)</f>
        <v/>
      </c>
      <c r="O121">
        <f>E_s*M121</f>
        <v/>
      </c>
      <c r="P121">
        <f>E_s*N121</f>
        <v/>
      </c>
      <c r="Q121">
        <f>O121*A_s1</f>
        <v/>
      </c>
      <c r="R121">
        <f>P121*A_s2</f>
        <v/>
      </c>
      <c r="S121">
        <f>Q121*($K121-Z_s1)</f>
        <v/>
      </c>
      <c r="T121">
        <f>R121*($K121-Z_s2)</f>
        <v/>
      </c>
      <c r="U121">
        <f>(INDIRECT("a_"&amp;U$2)/(U$2+1))*(($C121^(U$2+1)-$H121^(U$2+1))/(ε_c1cd^(U$2+1)))</f>
        <v/>
      </c>
      <c r="V121">
        <f>(INDIRECT("a_"&amp;V$2)/(V$2+1))*(($C121^(V$2+1)-$H121^(V$2+1))/(ε_c1cd^(V$2+1)))</f>
        <v/>
      </c>
      <c r="W121">
        <f>(INDIRECT("a_"&amp;W$2)/(W$2+1))*(($C121^(W$2+1)-$H121^(W$2+1))/(ε_c1cd^(W$2+1)))</f>
        <v/>
      </c>
      <c r="X121">
        <f>(INDIRECT("a_"&amp;X$2)/(X$2+1))*(($C121^(X$2+1)-$H121^(X$2+1))/(ε_c1cd^(X$2+1)))</f>
        <v/>
      </c>
      <c r="Y121">
        <f>(INDIRECT("a_"&amp;Y$2)/(Y$2+1))*(($C121^(Y$2+1)-$H121^(Y$2+1))/(ε_c1cd^(Y$2+1)))</f>
        <v/>
      </c>
      <c r="Z121">
        <f>(INDIRECT("a_"&amp;Z$2)/(Z$2+2))*(($C121^(Z$2+2)-$H121^(Z$2+2))/(ε_c1cd^(Z$2+2)))</f>
        <v/>
      </c>
      <c r="AA121">
        <f>(INDIRECT("a_"&amp;AA$2)/(AA$2+2))*(($C121^(AA$2+2)-$H121^(AA$2+2))/(ε_c1cd^(AA$2+2)))</f>
        <v/>
      </c>
      <c r="AB121">
        <f>(INDIRECT("a_"&amp;AB$2)/(AB$2+2))*(($C121^(AB$2+2)-$H121^(AB$2+2))/(ε_c1cd^(AB$2+2)))</f>
        <v/>
      </c>
      <c r="AC121">
        <f>(INDIRECT("a_"&amp;AC$2)/(AC$2+2))*(($C121^(AC$2+2)-$H121^(AC$2+2))/(ε_c1cd^(AC$2+2)))</f>
        <v/>
      </c>
      <c r="AD121">
        <f>(INDIRECT("a_"&amp;AD$2)/(AD$2+2))*(($C121^(AD$2+2)-$H121^(AD$2+2))/(ε_c1cd^(AD$2+2)))</f>
        <v/>
      </c>
      <c r="AE121" s="111">
        <f>(b*f_cd/L121)*SUM(U121:Y121)+SUM(Q121:R121)</f>
        <v/>
      </c>
      <c r="AF121" s="112">
        <f>AE121*(K121-y+e)</f>
        <v/>
      </c>
      <c r="AG121" s="113">
        <f>(b*f_cd/(L121^2))*SUM(Z121:AD121)+SUM(S121:T121)-AF121</f>
        <v/>
      </c>
      <c r="AH121" s="114">
        <f>AG121&lt;0</f>
        <v/>
      </c>
      <c r="AI121" s="115">
        <f>IF(A121=1,FALSE,(AND(AQ121,AH121,NOT(AI120))))</f>
        <v/>
      </c>
      <c r="AJ121" s="116">
        <f>(b*f_cd/L121)*(a_1/2*J121^2+a_2/3*J121^3+a_3/4*J121^4+a_4/5*J121^5+a_5/6*J121^6)+SUM(Q121:R121)</f>
        <v/>
      </c>
      <c r="AK121">
        <f>AJ121*(K121-y+e)</f>
        <v/>
      </c>
      <c r="AL121" s="118">
        <f>(b*f_cd/(L121^2))*(a_1/3*J121^3+a_2/4*J121^4+a_3/5*J121^5+a_4/6*J121^6+a_5/7*J121^7)+SUM(S121:T121)-AK121</f>
        <v/>
      </c>
      <c r="AM121" s="114">
        <f>AL121&gt;0</f>
        <v/>
      </c>
      <c r="AN121" s="115">
        <f>IF(A121=1,FALSE,(AND(AQ121,AM121,NOT(AN120))))</f>
        <v/>
      </c>
      <c r="AO121">
        <f>IF(D121=1,AND(AH121,NOT(AI121)),AND(AM121,NOT(AN121)))</f>
        <v/>
      </c>
      <c r="AP121" s="119">
        <f>IF(D121=1,AI121,AN121)</f>
        <v/>
      </c>
      <c r="AQ121" s="125">
        <f>ABS(E121)&lt;$AQ$2</f>
        <v/>
      </c>
      <c r="AS121">
        <f>IF(AP121,MAX(AS$3:AS119)+1,"")</f>
        <v/>
      </c>
    </row>
    <row r="122" s="117">
      <c r="A122" t="n">
        <v>120</v>
      </c>
      <c r="B122" s="131">
        <f>IF(A122=1,0,IF(AP122,0.1*ε_cu1cd,0))</f>
        <v/>
      </c>
      <c r="C122" s="131">
        <f>IF(A122=1,0.1*ε_cu1cd,C121+B121)</f>
        <v/>
      </c>
      <c r="D122" s="113">
        <f>IF('Нормальний переріз'!$D$68&gt;0,1,2)</f>
        <v/>
      </c>
      <c r="E122" s="144">
        <f>IF(D122=1,F122,G122)</f>
        <v/>
      </c>
      <c r="F122" s="124">
        <f>IF(AI121,0.11*ε_cu1cd,IF(AH121,F121*0.01,F121))</f>
        <v/>
      </c>
      <c r="G122" s="124">
        <f>IF(AP121,-0.1*ε_cu1cd,IF(AM121,G121*0.01,G121))</f>
        <v/>
      </c>
      <c r="H122" s="113">
        <f>IF(A122=1,E122,IF(AO121,H121-E121+E122,IF(AP121,0.8*H121,H121+E122)))</f>
        <v/>
      </c>
      <c r="I122" s="169">
        <f>(C122-H122)/h</f>
        <v/>
      </c>
      <c r="J122">
        <f>C122/(ε_c1cd)</f>
        <v/>
      </c>
      <c r="K122">
        <f>C122/I122</f>
        <v/>
      </c>
      <c r="L122" s="131">
        <f>I122/(ε_c1cd)</f>
        <v/>
      </c>
      <c r="M122">
        <f>I122*(K122-Z_s1)</f>
        <v/>
      </c>
      <c r="N122">
        <f>I122*(K122-Z_s2)</f>
        <v/>
      </c>
      <c r="O122">
        <f>E_s*M122</f>
        <v/>
      </c>
      <c r="P122">
        <f>E_s*N122</f>
        <v/>
      </c>
      <c r="Q122">
        <f>O122*A_s1</f>
        <v/>
      </c>
      <c r="R122">
        <f>P122*A_s2</f>
        <v/>
      </c>
      <c r="S122">
        <f>Q122*($K122-Z_s1)</f>
        <v/>
      </c>
      <c r="T122">
        <f>R122*($K122-Z_s2)</f>
        <v/>
      </c>
      <c r="U122">
        <f>(INDIRECT("a_"&amp;U$2)/(U$2+1))*(($C122^(U$2+1)-$H122^(U$2+1))/(ε_c1cd^(U$2+1)))</f>
        <v/>
      </c>
      <c r="V122">
        <f>(INDIRECT("a_"&amp;V$2)/(V$2+1))*(($C122^(V$2+1)-$H122^(V$2+1))/(ε_c1cd^(V$2+1)))</f>
        <v/>
      </c>
      <c r="W122">
        <f>(INDIRECT("a_"&amp;W$2)/(W$2+1))*(($C122^(W$2+1)-$H122^(W$2+1))/(ε_c1cd^(W$2+1)))</f>
        <v/>
      </c>
      <c r="X122">
        <f>(INDIRECT("a_"&amp;X$2)/(X$2+1))*(($C122^(X$2+1)-$H122^(X$2+1))/(ε_c1cd^(X$2+1)))</f>
        <v/>
      </c>
      <c r="Y122">
        <f>(INDIRECT("a_"&amp;Y$2)/(Y$2+1))*(($C122^(Y$2+1)-$H122^(Y$2+1))/(ε_c1cd^(Y$2+1)))</f>
        <v/>
      </c>
      <c r="Z122">
        <f>(INDIRECT("a_"&amp;Z$2)/(Z$2+2))*(($C122^(Z$2+2)-$H122^(Z$2+2))/(ε_c1cd^(Z$2+2)))</f>
        <v/>
      </c>
      <c r="AA122">
        <f>(INDIRECT("a_"&amp;AA$2)/(AA$2+2))*(($C122^(AA$2+2)-$H122^(AA$2+2))/(ε_c1cd^(AA$2+2)))</f>
        <v/>
      </c>
      <c r="AB122">
        <f>(INDIRECT("a_"&amp;AB$2)/(AB$2+2))*(($C122^(AB$2+2)-$H122^(AB$2+2))/(ε_c1cd^(AB$2+2)))</f>
        <v/>
      </c>
      <c r="AC122">
        <f>(INDIRECT("a_"&amp;AC$2)/(AC$2+2))*(($C122^(AC$2+2)-$H122^(AC$2+2))/(ε_c1cd^(AC$2+2)))</f>
        <v/>
      </c>
      <c r="AD122">
        <f>(INDIRECT("a_"&amp;AD$2)/(AD$2+2))*(($C122^(AD$2+2)-$H122^(AD$2+2))/(ε_c1cd^(AD$2+2)))</f>
        <v/>
      </c>
      <c r="AE122" s="111">
        <f>(b*f_cd/L122)*SUM(U122:Y122)+SUM(Q122:R122)</f>
        <v/>
      </c>
      <c r="AF122" s="112">
        <f>AE122*(K122-y+e)</f>
        <v/>
      </c>
      <c r="AG122" s="113">
        <f>(b*f_cd/(L122^2))*SUM(Z122:AD122)+SUM(S122:T122)-AF122</f>
        <v/>
      </c>
      <c r="AH122" s="114">
        <f>AG122&lt;0</f>
        <v/>
      </c>
      <c r="AI122" s="115">
        <f>IF(A122=1,FALSE,(AND(AQ122,AH122,NOT(AI121))))</f>
        <v/>
      </c>
      <c r="AJ122" s="116">
        <f>(b*f_cd/L122)*(a_1/2*J122^2+a_2/3*J122^3+a_3/4*J122^4+a_4/5*J122^5+a_5/6*J122^6)+SUM(Q122:R122)</f>
        <v/>
      </c>
      <c r="AK122">
        <f>AJ122*(K122-y+e)</f>
        <v/>
      </c>
      <c r="AL122" s="118">
        <f>(b*f_cd/(L122^2))*(a_1/3*J122^3+a_2/4*J122^4+a_3/5*J122^5+a_4/6*J122^6+a_5/7*J122^7)+SUM(S122:T122)-AK122</f>
        <v/>
      </c>
      <c r="AM122" s="114">
        <f>AL122&gt;0</f>
        <v/>
      </c>
      <c r="AN122" s="115">
        <f>IF(A122=1,FALSE,(AND(AQ122,AM122,NOT(AN121))))</f>
        <v/>
      </c>
      <c r="AO122">
        <f>IF(D122=1,AND(AH122,NOT(AI122)),AND(AM122,NOT(AN122)))</f>
        <v/>
      </c>
      <c r="AP122" s="119">
        <f>IF(D122=1,AI122,AN122)</f>
        <v/>
      </c>
      <c r="AQ122" s="125">
        <f>ABS(E122)&lt;$AQ$2</f>
        <v/>
      </c>
      <c r="AS122">
        <f>IF(AP122,MAX(AS$3:AS120)+1,"")</f>
        <v/>
      </c>
    </row>
    <row r="123" s="117">
      <c r="A123" t="n">
        <v>121</v>
      </c>
      <c r="B123" s="131">
        <f>IF(A123=1,0,IF(AP123,0.1*ε_cu1cd,0))</f>
        <v/>
      </c>
      <c r="C123" s="131">
        <f>IF(A123=1,0.1*ε_cu1cd,C122+B122)</f>
        <v/>
      </c>
      <c r="D123" s="113">
        <f>IF('Нормальний переріз'!$D$68&gt;0,1,2)</f>
        <v/>
      </c>
      <c r="E123" s="144">
        <f>IF(D123=1,F123,G123)</f>
        <v/>
      </c>
      <c r="F123" s="124">
        <f>IF(AI122,0.11*ε_cu1cd,IF(AH122,F122*0.01,F122))</f>
        <v/>
      </c>
      <c r="G123" s="124">
        <f>IF(AP122,-0.1*ε_cu1cd,IF(AM122,G122*0.01,G122))</f>
        <v/>
      </c>
      <c r="H123" s="113">
        <f>IF(A123=1,E123,IF(AO122,H122-E122+E123,IF(AP122,0.8*H122,H122+E123)))</f>
        <v/>
      </c>
      <c r="I123" s="169">
        <f>(C123-H123)/h</f>
        <v/>
      </c>
      <c r="J123">
        <f>C123/(ε_c1cd)</f>
        <v/>
      </c>
      <c r="K123">
        <f>C123/I123</f>
        <v/>
      </c>
      <c r="L123" s="131">
        <f>I123/(ε_c1cd)</f>
        <v/>
      </c>
      <c r="M123">
        <f>I123*(K123-Z_s1)</f>
        <v/>
      </c>
      <c r="N123">
        <f>I123*(K123-Z_s2)</f>
        <v/>
      </c>
      <c r="O123">
        <f>E_s*M123</f>
        <v/>
      </c>
      <c r="P123">
        <f>E_s*N123</f>
        <v/>
      </c>
      <c r="Q123">
        <f>O123*A_s1</f>
        <v/>
      </c>
      <c r="R123">
        <f>P123*A_s2</f>
        <v/>
      </c>
      <c r="S123">
        <f>Q123*($K123-Z_s1)</f>
        <v/>
      </c>
      <c r="T123">
        <f>R123*($K123-Z_s2)</f>
        <v/>
      </c>
      <c r="U123">
        <f>(INDIRECT("a_"&amp;U$2)/(U$2+1))*(($C123^(U$2+1)-$H123^(U$2+1))/(ε_c1cd^(U$2+1)))</f>
        <v/>
      </c>
      <c r="V123">
        <f>(INDIRECT("a_"&amp;V$2)/(V$2+1))*(($C123^(V$2+1)-$H123^(V$2+1))/(ε_c1cd^(V$2+1)))</f>
        <v/>
      </c>
      <c r="W123">
        <f>(INDIRECT("a_"&amp;W$2)/(W$2+1))*(($C123^(W$2+1)-$H123^(W$2+1))/(ε_c1cd^(W$2+1)))</f>
        <v/>
      </c>
      <c r="X123">
        <f>(INDIRECT("a_"&amp;X$2)/(X$2+1))*(($C123^(X$2+1)-$H123^(X$2+1))/(ε_c1cd^(X$2+1)))</f>
        <v/>
      </c>
      <c r="Y123">
        <f>(INDIRECT("a_"&amp;Y$2)/(Y$2+1))*(($C123^(Y$2+1)-$H123^(Y$2+1))/(ε_c1cd^(Y$2+1)))</f>
        <v/>
      </c>
      <c r="Z123">
        <f>(INDIRECT("a_"&amp;Z$2)/(Z$2+2))*(($C123^(Z$2+2)-$H123^(Z$2+2))/(ε_c1cd^(Z$2+2)))</f>
        <v/>
      </c>
      <c r="AA123">
        <f>(INDIRECT("a_"&amp;AA$2)/(AA$2+2))*(($C123^(AA$2+2)-$H123^(AA$2+2))/(ε_c1cd^(AA$2+2)))</f>
        <v/>
      </c>
      <c r="AB123">
        <f>(INDIRECT("a_"&amp;AB$2)/(AB$2+2))*(($C123^(AB$2+2)-$H123^(AB$2+2))/(ε_c1cd^(AB$2+2)))</f>
        <v/>
      </c>
      <c r="AC123">
        <f>(INDIRECT("a_"&amp;AC$2)/(AC$2+2))*(($C123^(AC$2+2)-$H123^(AC$2+2))/(ε_c1cd^(AC$2+2)))</f>
        <v/>
      </c>
      <c r="AD123">
        <f>(INDIRECT("a_"&amp;AD$2)/(AD$2+2))*(($C123^(AD$2+2)-$H123^(AD$2+2))/(ε_c1cd^(AD$2+2)))</f>
        <v/>
      </c>
      <c r="AE123" s="111">
        <f>(b*f_cd/L123)*SUM(U123:Y123)+SUM(Q123:R123)</f>
        <v/>
      </c>
      <c r="AF123" s="112">
        <f>AE123*(K123-y+e)</f>
        <v/>
      </c>
      <c r="AG123" s="113">
        <f>(b*f_cd/(L123^2))*SUM(Z123:AD123)+SUM(S123:T123)-AF123</f>
        <v/>
      </c>
      <c r="AH123" s="114">
        <f>AG123&lt;0</f>
        <v/>
      </c>
      <c r="AI123" s="115">
        <f>IF(A123=1,FALSE,(AND(AQ123,AH123,NOT(AI122))))</f>
        <v/>
      </c>
      <c r="AJ123" s="116">
        <f>(b*f_cd/L123)*(a_1/2*J123^2+a_2/3*J123^3+a_3/4*J123^4+a_4/5*J123^5+a_5/6*J123^6)+SUM(Q123:R123)</f>
        <v/>
      </c>
      <c r="AK123">
        <f>AJ123*(K123-y+e)</f>
        <v/>
      </c>
      <c r="AL123" s="118">
        <f>(b*f_cd/(L123^2))*(a_1/3*J123^3+a_2/4*J123^4+a_3/5*J123^5+a_4/6*J123^6+a_5/7*J123^7)+SUM(S123:T123)-AK123</f>
        <v/>
      </c>
      <c r="AM123" s="114">
        <f>AL123&gt;0</f>
        <v/>
      </c>
      <c r="AN123" s="115">
        <f>IF(A123=1,FALSE,(AND(AQ123,AM123,NOT(AN122))))</f>
        <v/>
      </c>
      <c r="AO123">
        <f>IF(D123=1,AND(AH123,NOT(AI123)),AND(AM123,NOT(AN123)))</f>
        <v/>
      </c>
      <c r="AP123" s="119">
        <f>IF(D123=1,AI123,AN123)</f>
        <v/>
      </c>
      <c r="AQ123" s="125">
        <f>ABS(E123)&lt;$AQ$2</f>
        <v/>
      </c>
      <c r="AS123">
        <f>IF(AP123,MAX(AS$3:AS121)+1,"")</f>
        <v/>
      </c>
    </row>
    <row r="124" s="117">
      <c r="A124" t="n">
        <v>122</v>
      </c>
      <c r="B124" s="131">
        <f>IF(A124=1,0,IF(AP124,0.1*ε_cu1cd,0))</f>
        <v/>
      </c>
      <c r="C124" s="131">
        <f>IF(A124=1,0.1*ε_cu1cd,C123+B123)</f>
        <v/>
      </c>
      <c r="D124" s="113">
        <f>IF('Нормальний переріз'!$D$68&gt;0,1,2)</f>
        <v/>
      </c>
      <c r="E124" s="144">
        <f>IF(D124=1,F124,G124)</f>
        <v/>
      </c>
      <c r="F124" s="124">
        <f>IF(AI123,0.11*ε_cu1cd,IF(AH123,F123*0.01,F123))</f>
        <v/>
      </c>
      <c r="G124" s="124">
        <f>IF(AP123,-0.1*ε_cu1cd,IF(AM123,G123*0.01,G123))</f>
        <v/>
      </c>
      <c r="H124" s="113">
        <f>IF(A124=1,E124,IF(AO123,H123-E123+E124,IF(AP123,0.8*H123,H123+E124)))</f>
        <v/>
      </c>
      <c r="I124" s="169">
        <f>(C124-H124)/h</f>
        <v/>
      </c>
      <c r="J124">
        <f>C124/(ε_c1cd)</f>
        <v/>
      </c>
      <c r="K124">
        <f>C124/I124</f>
        <v/>
      </c>
      <c r="L124" s="131">
        <f>I124/(ε_c1cd)</f>
        <v/>
      </c>
      <c r="M124">
        <f>I124*(K124-Z_s1)</f>
        <v/>
      </c>
      <c r="N124">
        <f>I124*(K124-Z_s2)</f>
        <v/>
      </c>
      <c r="O124">
        <f>E_s*M124</f>
        <v/>
      </c>
      <c r="P124">
        <f>E_s*N124</f>
        <v/>
      </c>
      <c r="Q124">
        <f>O124*A_s1</f>
        <v/>
      </c>
      <c r="R124">
        <f>P124*A_s2</f>
        <v/>
      </c>
      <c r="S124">
        <f>Q124*($K124-Z_s1)</f>
        <v/>
      </c>
      <c r="T124">
        <f>R124*($K124-Z_s2)</f>
        <v/>
      </c>
      <c r="U124">
        <f>(INDIRECT("a_"&amp;U$2)/(U$2+1))*(($C124^(U$2+1)-$H124^(U$2+1))/(ε_c1cd^(U$2+1)))</f>
        <v/>
      </c>
      <c r="V124">
        <f>(INDIRECT("a_"&amp;V$2)/(V$2+1))*(($C124^(V$2+1)-$H124^(V$2+1))/(ε_c1cd^(V$2+1)))</f>
        <v/>
      </c>
      <c r="W124">
        <f>(INDIRECT("a_"&amp;W$2)/(W$2+1))*(($C124^(W$2+1)-$H124^(W$2+1))/(ε_c1cd^(W$2+1)))</f>
        <v/>
      </c>
      <c r="X124">
        <f>(INDIRECT("a_"&amp;X$2)/(X$2+1))*(($C124^(X$2+1)-$H124^(X$2+1))/(ε_c1cd^(X$2+1)))</f>
        <v/>
      </c>
      <c r="Y124">
        <f>(INDIRECT("a_"&amp;Y$2)/(Y$2+1))*(($C124^(Y$2+1)-$H124^(Y$2+1))/(ε_c1cd^(Y$2+1)))</f>
        <v/>
      </c>
      <c r="Z124">
        <f>(INDIRECT("a_"&amp;Z$2)/(Z$2+2))*(($C124^(Z$2+2)-$H124^(Z$2+2))/(ε_c1cd^(Z$2+2)))</f>
        <v/>
      </c>
      <c r="AA124">
        <f>(INDIRECT("a_"&amp;AA$2)/(AA$2+2))*(($C124^(AA$2+2)-$H124^(AA$2+2))/(ε_c1cd^(AA$2+2)))</f>
        <v/>
      </c>
      <c r="AB124">
        <f>(INDIRECT("a_"&amp;AB$2)/(AB$2+2))*(($C124^(AB$2+2)-$H124^(AB$2+2))/(ε_c1cd^(AB$2+2)))</f>
        <v/>
      </c>
      <c r="AC124">
        <f>(INDIRECT("a_"&amp;AC$2)/(AC$2+2))*(($C124^(AC$2+2)-$H124^(AC$2+2))/(ε_c1cd^(AC$2+2)))</f>
        <v/>
      </c>
      <c r="AD124">
        <f>(INDIRECT("a_"&amp;AD$2)/(AD$2+2))*(($C124^(AD$2+2)-$H124^(AD$2+2))/(ε_c1cd^(AD$2+2)))</f>
        <v/>
      </c>
      <c r="AE124" s="111">
        <f>(b*f_cd/L124)*SUM(U124:Y124)+SUM(Q124:R124)</f>
        <v/>
      </c>
      <c r="AF124" s="112">
        <f>AE124*(K124-y+e)</f>
        <v/>
      </c>
      <c r="AG124" s="113">
        <f>(b*f_cd/(L124^2))*SUM(Z124:AD124)+SUM(S124:T124)-AF124</f>
        <v/>
      </c>
      <c r="AH124" s="114">
        <f>AG124&lt;0</f>
        <v/>
      </c>
      <c r="AI124" s="115">
        <f>IF(A124=1,FALSE,(AND(AQ124,AH124,NOT(AI123))))</f>
        <v/>
      </c>
      <c r="AJ124" s="116">
        <f>(b*f_cd/L124)*(a_1/2*J124^2+a_2/3*J124^3+a_3/4*J124^4+a_4/5*J124^5+a_5/6*J124^6)+SUM(Q124:R124)</f>
        <v/>
      </c>
      <c r="AK124">
        <f>AJ124*(K124-y+e)</f>
        <v/>
      </c>
      <c r="AL124" s="118">
        <f>(b*f_cd/(L124^2))*(a_1/3*J124^3+a_2/4*J124^4+a_3/5*J124^5+a_4/6*J124^6+a_5/7*J124^7)+SUM(S124:T124)-AK124</f>
        <v/>
      </c>
      <c r="AM124" s="114">
        <f>AL124&gt;0</f>
        <v/>
      </c>
      <c r="AN124" s="115">
        <f>IF(A124=1,FALSE,(AND(AQ124,AM124,NOT(AN123))))</f>
        <v/>
      </c>
      <c r="AO124">
        <f>IF(D124=1,AND(AH124,NOT(AI124)),AND(AM124,NOT(AN124)))</f>
        <v/>
      </c>
      <c r="AP124" s="119">
        <f>IF(D124=1,AI124,AN124)</f>
        <v/>
      </c>
      <c r="AQ124" s="125">
        <f>ABS(E124)&lt;$AQ$2</f>
        <v/>
      </c>
      <c r="AS124">
        <f>IF(AP124,MAX(AS$3:AS122)+1,"")</f>
        <v/>
      </c>
    </row>
    <row r="125" s="117">
      <c r="A125" t="n">
        <v>123</v>
      </c>
      <c r="B125" s="131">
        <f>IF(A125=1,0,IF(AP125,0.1*ε_cu1cd,0))</f>
        <v/>
      </c>
      <c r="C125" s="131">
        <f>IF(A125=1,0.1*ε_cu1cd,C124+B124)</f>
        <v/>
      </c>
      <c r="D125" s="113">
        <f>IF('Нормальний переріз'!$D$68&gt;0,1,2)</f>
        <v/>
      </c>
      <c r="E125" s="144">
        <f>IF(D125=1,F125,G125)</f>
        <v/>
      </c>
      <c r="F125" s="124">
        <f>IF(AI124,0.11*ε_cu1cd,IF(AH124,F124*0.01,F124))</f>
        <v/>
      </c>
      <c r="G125" s="124">
        <f>IF(AP124,-0.1*ε_cu1cd,IF(AM124,G124*0.01,G124))</f>
        <v/>
      </c>
      <c r="H125" s="113">
        <f>IF(A125=1,E125,IF(AO124,H124-E124+E125,IF(AP124,0.8*H124,H124+E125)))</f>
        <v/>
      </c>
      <c r="I125" s="169">
        <f>(C125-H125)/h</f>
        <v/>
      </c>
      <c r="J125">
        <f>C125/(ε_c1cd)</f>
        <v/>
      </c>
      <c r="K125">
        <f>C125/I125</f>
        <v/>
      </c>
      <c r="L125" s="131">
        <f>I125/(ε_c1cd)</f>
        <v/>
      </c>
      <c r="M125">
        <f>I125*(K125-Z_s1)</f>
        <v/>
      </c>
      <c r="N125">
        <f>I125*(K125-Z_s2)</f>
        <v/>
      </c>
      <c r="O125">
        <f>E_s*M125</f>
        <v/>
      </c>
      <c r="P125">
        <f>E_s*N125</f>
        <v/>
      </c>
      <c r="Q125">
        <f>O125*A_s1</f>
        <v/>
      </c>
      <c r="R125">
        <f>P125*A_s2</f>
        <v/>
      </c>
      <c r="S125">
        <f>Q125*($K125-Z_s1)</f>
        <v/>
      </c>
      <c r="T125">
        <f>R125*($K125-Z_s2)</f>
        <v/>
      </c>
      <c r="U125">
        <f>(INDIRECT("a_"&amp;U$2)/(U$2+1))*(($C125^(U$2+1)-$H125^(U$2+1))/(ε_c1cd^(U$2+1)))</f>
        <v/>
      </c>
      <c r="V125">
        <f>(INDIRECT("a_"&amp;V$2)/(V$2+1))*(($C125^(V$2+1)-$H125^(V$2+1))/(ε_c1cd^(V$2+1)))</f>
        <v/>
      </c>
      <c r="W125">
        <f>(INDIRECT("a_"&amp;W$2)/(W$2+1))*(($C125^(W$2+1)-$H125^(W$2+1))/(ε_c1cd^(W$2+1)))</f>
        <v/>
      </c>
      <c r="X125">
        <f>(INDIRECT("a_"&amp;X$2)/(X$2+1))*(($C125^(X$2+1)-$H125^(X$2+1))/(ε_c1cd^(X$2+1)))</f>
        <v/>
      </c>
      <c r="Y125">
        <f>(INDIRECT("a_"&amp;Y$2)/(Y$2+1))*(($C125^(Y$2+1)-$H125^(Y$2+1))/(ε_c1cd^(Y$2+1)))</f>
        <v/>
      </c>
      <c r="Z125">
        <f>(INDIRECT("a_"&amp;Z$2)/(Z$2+2))*(($C125^(Z$2+2)-$H125^(Z$2+2))/(ε_c1cd^(Z$2+2)))</f>
        <v/>
      </c>
      <c r="AA125">
        <f>(INDIRECT("a_"&amp;AA$2)/(AA$2+2))*(($C125^(AA$2+2)-$H125^(AA$2+2))/(ε_c1cd^(AA$2+2)))</f>
        <v/>
      </c>
      <c r="AB125">
        <f>(INDIRECT("a_"&amp;AB$2)/(AB$2+2))*(($C125^(AB$2+2)-$H125^(AB$2+2))/(ε_c1cd^(AB$2+2)))</f>
        <v/>
      </c>
      <c r="AC125">
        <f>(INDIRECT("a_"&amp;AC$2)/(AC$2+2))*(($C125^(AC$2+2)-$H125^(AC$2+2))/(ε_c1cd^(AC$2+2)))</f>
        <v/>
      </c>
      <c r="AD125">
        <f>(INDIRECT("a_"&amp;AD$2)/(AD$2+2))*(($C125^(AD$2+2)-$H125^(AD$2+2))/(ε_c1cd^(AD$2+2)))</f>
        <v/>
      </c>
      <c r="AE125" s="111">
        <f>(b*f_cd/L125)*SUM(U125:Y125)+SUM(Q125:R125)</f>
        <v/>
      </c>
      <c r="AF125" s="112">
        <f>AE125*(K125-y+e)</f>
        <v/>
      </c>
      <c r="AG125" s="113">
        <f>(b*f_cd/(L125^2))*SUM(Z125:AD125)+SUM(S125:T125)-AF125</f>
        <v/>
      </c>
      <c r="AH125" s="114">
        <f>AG125&lt;0</f>
        <v/>
      </c>
      <c r="AI125" s="115">
        <f>IF(A125=1,FALSE,(AND(AQ125,AH125,NOT(AI124))))</f>
        <v/>
      </c>
      <c r="AJ125" s="116">
        <f>(b*f_cd/L125)*(a_1/2*J125^2+a_2/3*J125^3+a_3/4*J125^4+a_4/5*J125^5+a_5/6*J125^6)+SUM(Q125:R125)</f>
        <v/>
      </c>
      <c r="AK125">
        <f>AJ125*(K125-y+e)</f>
        <v/>
      </c>
      <c r="AL125" s="118">
        <f>(b*f_cd/(L125^2))*(a_1/3*J125^3+a_2/4*J125^4+a_3/5*J125^5+a_4/6*J125^6+a_5/7*J125^7)+SUM(S125:T125)-AK125</f>
        <v/>
      </c>
      <c r="AM125" s="114">
        <f>AL125&gt;0</f>
        <v/>
      </c>
      <c r="AN125" s="115">
        <f>IF(A125=1,FALSE,(AND(AQ125,AM125,NOT(AN124))))</f>
        <v/>
      </c>
      <c r="AO125">
        <f>IF(D125=1,AND(AH125,NOT(AI125)),AND(AM125,NOT(AN125)))</f>
        <v/>
      </c>
      <c r="AP125" s="119">
        <f>IF(D125=1,AI125,AN125)</f>
        <v/>
      </c>
      <c r="AQ125" s="125">
        <f>ABS(E125)&lt;$AQ$2</f>
        <v/>
      </c>
      <c r="AS125">
        <f>IF(AP125,MAX(AS$3:AS123)+1,"")</f>
        <v/>
      </c>
    </row>
    <row r="126" s="117">
      <c r="A126" t="n">
        <v>124</v>
      </c>
      <c r="B126" s="131">
        <f>IF(A126=1,0,IF(AP126,0.1*ε_cu1cd,0))</f>
        <v/>
      </c>
      <c r="C126" s="131">
        <f>IF(A126=1,0.1*ε_cu1cd,C125+B125)</f>
        <v/>
      </c>
      <c r="D126" s="113">
        <f>IF('Нормальний переріз'!$D$68&gt;0,1,2)</f>
        <v/>
      </c>
      <c r="E126" s="144">
        <f>IF(D126=1,F126,G126)</f>
        <v/>
      </c>
      <c r="F126" s="124">
        <f>IF(AI125,0.11*ε_cu1cd,IF(AH125,F125*0.01,F125))</f>
        <v/>
      </c>
      <c r="G126" s="124">
        <f>IF(AP125,-0.1*ε_cu1cd,IF(AM125,G125*0.01,G125))</f>
        <v/>
      </c>
      <c r="H126" s="113">
        <f>IF(A126=1,E126,IF(AO125,H125-E125+E126,IF(AP125,0.8*H125,H125+E126)))</f>
        <v/>
      </c>
      <c r="I126" s="169">
        <f>(C126-H126)/h</f>
        <v/>
      </c>
      <c r="J126">
        <f>C126/(ε_c1cd)</f>
        <v/>
      </c>
      <c r="K126">
        <f>C126/I126</f>
        <v/>
      </c>
      <c r="L126" s="131">
        <f>I126/(ε_c1cd)</f>
        <v/>
      </c>
      <c r="M126">
        <f>I126*(K126-Z_s1)</f>
        <v/>
      </c>
      <c r="N126">
        <f>I126*(K126-Z_s2)</f>
        <v/>
      </c>
      <c r="O126">
        <f>E_s*M126</f>
        <v/>
      </c>
      <c r="P126">
        <f>E_s*N126</f>
        <v/>
      </c>
      <c r="Q126">
        <f>O126*A_s1</f>
        <v/>
      </c>
      <c r="R126">
        <f>P126*A_s2</f>
        <v/>
      </c>
      <c r="S126">
        <f>Q126*($K126-Z_s1)</f>
        <v/>
      </c>
      <c r="T126">
        <f>R126*($K126-Z_s2)</f>
        <v/>
      </c>
      <c r="U126">
        <f>(INDIRECT("a_"&amp;U$2)/(U$2+1))*(($C126^(U$2+1)-$H126^(U$2+1))/(ε_c1cd^(U$2+1)))</f>
        <v/>
      </c>
      <c r="V126">
        <f>(INDIRECT("a_"&amp;V$2)/(V$2+1))*(($C126^(V$2+1)-$H126^(V$2+1))/(ε_c1cd^(V$2+1)))</f>
        <v/>
      </c>
      <c r="W126">
        <f>(INDIRECT("a_"&amp;W$2)/(W$2+1))*(($C126^(W$2+1)-$H126^(W$2+1))/(ε_c1cd^(W$2+1)))</f>
        <v/>
      </c>
      <c r="X126">
        <f>(INDIRECT("a_"&amp;X$2)/(X$2+1))*(($C126^(X$2+1)-$H126^(X$2+1))/(ε_c1cd^(X$2+1)))</f>
        <v/>
      </c>
      <c r="Y126">
        <f>(INDIRECT("a_"&amp;Y$2)/(Y$2+1))*(($C126^(Y$2+1)-$H126^(Y$2+1))/(ε_c1cd^(Y$2+1)))</f>
        <v/>
      </c>
      <c r="Z126">
        <f>(INDIRECT("a_"&amp;Z$2)/(Z$2+2))*(($C126^(Z$2+2)-$H126^(Z$2+2))/(ε_c1cd^(Z$2+2)))</f>
        <v/>
      </c>
      <c r="AA126">
        <f>(INDIRECT("a_"&amp;AA$2)/(AA$2+2))*(($C126^(AA$2+2)-$H126^(AA$2+2))/(ε_c1cd^(AA$2+2)))</f>
        <v/>
      </c>
      <c r="AB126">
        <f>(INDIRECT("a_"&amp;AB$2)/(AB$2+2))*(($C126^(AB$2+2)-$H126^(AB$2+2))/(ε_c1cd^(AB$2+2)))</f>
        <v/>
      </c>
      <c r="AC126">
        <f>(INDIRECT("a_"&amp;AC$2)/(AC$2+2))*(($C126^(AC$2+2)-$H126^(AC$2+2))/(ε_c1cd^(AC$2+2)))</f>
        <v/>
      </c>
      <c r="AD126">
        <f>(INDIRECT("a_"&amp;AD$2)/(AD$2+2))*(($C126^(AD$2+2)-$H126^(AD$2+2))/(ε_c1cd^(AD$2+2)))</f>
        <v/>
      </c>
      <c r="AE126" s="111">
        <f>(b*f_cd/L126)*SUM(U126:Y126)+SUM(Q126:R126)</f>
        <v/>
      </c>
      <c r="AF126" s="112">
        <f>AE126*(K126-y+e)</f>
        <v/>
      </c>
      <c r="AG126" s="113">
        <f>(b*f_cd/(L126^2))*SUM(Z126:AD126)+SUM(S126:T126)-AF126</f>
        <v/>
      </c>
      <c r="AH126" s="114">
        <f>AG126&lt;0</f>
        <v/>
      </c>
      <c r="AI126" s="115">
        <f>IF(A126=1,FALSE,(AND(AQ126,AH126,NOT(AI125))))</f>
        <v/>
      </c>
      <c r="AJ126" s="116">
        <f>(b*f_cd/L126)*(a_1/2*J126^2+a_2/3*J126^3+a_3/4*J126^4+a_4/5*J126^5+a_5/6*J126^6)+SUM(Q126:R126)</f>
        <v/>
      </c>
      <c r="AK126">
        <f>AJ126*(K126-y+e)</f>
        <v/>
      </c>
      <c r="AL126" s="118">
        <f>(b*f_cd/(L126^2))*(a_1/3*J126^3+a_2/4*J126^4+a_3/5*J126^5+a_4/6*J126^6+a_5/7*J126^7)+SUM(S126:T126)-AK126</f>
        <v/>
      </c>
      <c r="AM126" s="114">
        <f>AL126&gt;0</f>
        <v/>
      </c>
      <c r="AN126" s="115">
        <f>IF(A126=1,FALSE,(AND(AQ126,AM126,NOT(AN125))))</f>
        <v/>
      </c>
      <c r="AO126">
        <f>IF(D126=1,AND(AH126,NOT(AI126)),AND(AM126,NOT(AN126)))</f>
        <v/>
      </c>
      <c r="AP126" s="119">
        <f>IF(D126=1,AI126,AN126)</f>
        <v/>
      </c>
      <c r="AQ126" s="125">
        <f>ABS(E126)&lt;$AQ$2</f>
        <v/>
      </c>
      <c r="AS126">
        <f>IF(AP126,MAX(AS$3:AS124)+1,"")</f>
        <v/>
      </c>
    </row>
    <row r="127" s="117">
      <c r="A127" t="n">
        <v>125</v>
      </c>
      <c r="B127" s="131">
        <f>IF(A127=1,0,IF(AP127,0.1*ε_cu1cd,0))</f>
        <v/>
      </c>
      <c r="C127" s="131">
        <f>IF(A127=1,0.1*ε_cu1cd,C126+B126)</f>
        <v/>
      </c>
      <c r="D127" s="113">
        <f>IF('Нормальний переріз'!$D$68&gt;0,1,2)</f>
        <v/>
      </c>
      <c r="E127" s="144">
        <f>IF(D127=1,F127,G127)</f>
        <v/>
      </c>
      <c r="F127" s="124">
        <f>IF(AI126,0.11*ε_cu1cd,IF(AH126,F126*0.01,F126))</f>
        <v/>
      </c>
      <c r="G127" s="124">
        <f>IF(AP126,-0.1*ε_cu1cd,IF(AM126,G126*0.01,G126))</f>
        <v/>
      </c>
      <c r="H127" s="113">
        <f>IF(A127=1,E127,IF(AO126,H126-E126+E127,IF(AP126,0.8*H126,H126+E127)))</f>
        <v/>
      </c>
      <c r="I127" s="169">
        <f>(C127-H127)/h</f>
        <v/>
      </c>
      <c r="J127">
        <f>C127/(ε_c1cd)</f>
        <v/>
      </c>
      <c r="K127">
        <f>C127/I127</f>
        <v/>
      </c>
      <c r="L127" s="131">
        <f>I127/(ε_c1cd)</f>
        <v/>
      </c>
      <c r="M127">
        <f>I127*(K127-Z_s1)</f>
        <v/>
      </c>
      <c r="N127">
        <f>I127*(K127-Z_s2)</f>
        <v/>
      </c>
      <c r="O127">
        <f>E_s*M127</f>
        <v/>
      </c>
      <c r="P127">
        <f>E_s*N127</f>
        <v/>
      </c>
      <c r="Q127">
        <f>O127*A_s1</f>
        <v/>
      </c>
      <c r="R127">
        <f>P127*A_s2</f>
        <v/>
      </c>
      <c r="S127">
        <f>Q127*($K127-Z_s1)</f>
        <v/>
      </c>
      <c r="T127">
        <f>R127*($K127-Z_s2)</f>
        <v/>
      </c>
      <c r="U127">
        <f>(INDIRECT("a_"&amp;U$2)/(U$2+1))*(($C127^(U$2+1)-$H127^(U$2+1))/(ε_c1cd^(U$2+1)))</f>
        <v/>
      </c>
      <c r="V127">
        <f>(INDIRECT("a_"&amp;V$2)/(V$2+1))*(($C127^(V$2+1)-$H127^(V$2+1))/(ε_c1cd^(V$2+1)))</f>
        <v/>
      </c>
      <c r="W127">
        <f>(INDIRECT("a_"&amp;W$2)/(W$2+1))*(($C127^(W$2+1)-$H127^(W$2+1))/(ε_c1cd^(W$2+1)))</f>
        <v/>
      </c>
      <c r="X127">
        <f>(INDIRECT("a_"&amp;X$2)/(X$2+1))*(($C127^(X$2+1)-$H127^(X$2+1))/(ε_c1cd^(X$2+1)))</f>
        <v/>
      </c>
      <c r="Y127">
        <f>(INDIRECT("a_"&amp;Y$2)/(Y$2+1))*(($C127^(Y$2+1)-$H127^(Y$2+1))/(ε_c1cd^(Y$2+1)))</f>
        <v/>
      </c>
      <c r="Z127">
        <f>(INDIRECT("a_"&amp;Z$2)/(Z$2+2))*(($C127^(Z$2+2)-$H127^(Z$2+2))/(ε_c1cd^(Z$2+2)))</f>
        <v/>
      </c>
      <c r="AA127">
        <f>(INDIRECT("a_"&amp;AA$2)/(AA$2+2))*(($C127^(AA$2+2)-$H127^(AA$2+2))/(ε_c1cd^(AA$2+2)))</f>
        <v/>
      </c>
      <c r="AB127">
        <f>(INDIRECT("a_"&amp;AB$2)/(AB$2+2))*(($C127^(AB$2+2)-$H127^(AB$2+2))/(ε_c1cd^(AB$2+2)))</f>
        <v/>
      </c>
      <c r="AC127">
        <f>(INDIRECT("a_"&amp;AC$2)/(AC$2+2))*(($C127^(AC$2+2)-$H127^(AC$2+2))/(ε_c1cd^(AC$2+2)))</f>
        <v/>
      </c>
      <c r="AD127">
        <f>(INDIRECT("a_"&amp;AD$2)/(AD$2+2))*(($C127^(AD$2+2)-$H127^(AD$2+2))/(ε_c1cd^(AD$2+2)))</f>
        <v/>
      </c>
      <c r="AE127" s="111">
        <f>(b*f_cd/L127)*SUM(U127:Y127)+SUM(Q127:R127)</f>
        <v/>
      </c>
      <c r="AF127" s="112">
        <f>AE127*(K127-y+e)</f>
        <v/>
      </c>
      <c r="AG127" s="113">
        <f>(b*f_cd/(L127^2))*SUM(Z127:AD127)+SUM(S127:T127)-AF127</f>
        <v/>
      </c>
      <c r="AH127" s="114">
        <f>AG127&lt;0</f>
        <v/>
      </c>
      <c r="AI127" s="115">
        <f>IF(A127=1,FALSE,(AND(AQ127,AH127,NOT(AI126))))</f>
        <v/>
      </c>
      <c r="AJ127" s="116">
        <f>(b*f_cd/L127)*(a_1/2*J127^2+a_2/3*J127^3+a_3/4*J127^4+a_4/5*J127^5+a_5/6*J127^6)+SUM(Q127:R127)</f>
        <v/>
      </c>
      <c r="AK127">
        <f>AJ127*(K127-y+e)</f>
        <v/>
      </c>
      <c r="AL127" s="118">
        <f>(b*f_cd/(L127^2))*(a_1/3*J127^3+a_2/4*J127^4+a_3/5*J127^5+a_4/6*J127^6+a_5/7*J127^7)+SUM(S127:T127)-AK127</f>
        <v/>
      </c>
      <c r="AM127" s="114">
        <f>AL127&gt;0</f>
        <v/>
      </c>
      <c r="AN127" s="115">
        <f>IF(A127=1,FALSE,(AND(AQ127,AM127,NOT(AN126))))</f>
        <v/>
      </c>
      <c r="AO127">
        <f>IF(D127=1,AND(AH127,NOT(AI127)),AND(AM127,NOT(AN127)))</f>
        <v/>
      </c>
      <c r="AP127" s="119">
        <f>IF(D127=1,AI127,AN127)</f>
        <v/>
      </c>
      <c r="AQ127" s="125">
        <f>ABS(E127)&lt;$AQ$2</f>
        <v/>
      </c>
      <c r="AS127">
        <f>IF(AP127,MAX(AS$3:AS125)+1,"")</f>
        <v/>
      </c>
    </row>
    <row r="128" s="117">
      <c r="A128" t="n">
        <v>126</v>
      </c>
      <c r="B128" s="131">
        <f>IF(A128=1,0,IF(AP128,0.1*ε_cu1cd,0))</f>
        <v/>
      </c>
      <c r="C128" s="131">
        <f>IF(A128=1,0.1*ε_cu1cd,C127+B127)</f>
        <v/>
      </c>
      <c r="D128" s="113">
        <f>IF('Нормальний переріз'!$D$68&gt;0,1,2)</f>
        <v/>
      </c>
      <c r="E128" s="144">
        <f>IF(D128=1,F128,G128)</f>
        <v/>
      </c>
      <c r="F128" s="124">
        <f>IF(AI127,0.11*ε_cu1cd,IF(AH127,F127*0.01,F127))</f>
        <v/>
      </c>
      <c r="G128" s="124">
        <f>IF(AP127,-0.1*ε_cu1cd,IF(AM127,G127*0.01,G127))</f>
        <v/>
      </c>
      <c r="H128" s="113">
        <f>IF(A128=1,E128,IF(AO127,H127-E127+E128,IF(AP127,0.8*H127,H127+E128)))</f>
        <v/>
      </c>
      <c r="I128" s="169">
        <f>(C128-H128)/h</f>
        <v/>
      </c>
      <c r="J128">
        <f>C128/(ε_c1cd)</f>
        <v/>
      </c>
      <c r="K128">
        <f>C128/I128</f>
        <v/>
      </c>
      <c r="L128" s="131">
        <f>I128/(ε_c1cd)</f>
        <v/>
      </c>
      <c r="M128">
        <f>I128*(K128-Z_s1)</f>
        <v/>
      </c>
      <c r="N128">
        <f>I128*(K128-Z_s2)</f>
        <v/>
      </c>
      <c r="O128">
        <f>E_s*M128</f>
        <v/>
      </c>
      <c r="P128">
        <f>E_s*N128</f>
        <v/>
      </c>
      <c r="Q128">
        <f>O128*A_s1</f>
        <v/>
      </c>
      <c r="R128">
        <f>P128*A_s2</f>
        <v/>
      </c>
      <c r="S128">
        <f>Q128*($K128-Z_s1)</f>
        <v/>
      </c>
      <c r="T128">
        <f>R128*($K128-Z_s2)</f>
        <v/>
      </c>
      <c r="U128">
        <f>(INDIRECT("a_"&amp;U$2)/(U$2+1))*(($C128^(U$2+1)-$H128^(U$2+1))/(ε_c1cd^(U$2+1)))</f>
        <v/>
      </c>
      <c r="V128">
        <f>(INDIRECT("a_"&amp;V$2)/(V$2+1))*(($C128^(V$2+1)-$H128^(V$2+1))/(ε_c1cd^(V$2+1)))</f>
        <v/>
      </c>
      <c r="W128">
        <f>(INDIRECT("a_"&amp;W$2)/(W$2+1))*(($C128^(W$2+1)-$H128^(W$2+1))/(ε_c1cd^(W$2+1)))</f>
        <v/>
      </c>
      <c r="X128">
        <f>(INDIRECT("a_"&amp;X$2)/(X$2+1))*(($C128^(X$2+1)-$H128^(X$2+1))/(ε_c1cd^(X$2+1)))</f>
        <v/>
      </c>
      <c r="Y128">
        <f>(INDIRECT("a_"&amp;Y$2)/(Y$2+1))*(($C128^(Y$2+1)-$H128^(Y$2+1))/(ε_c1cd^(Y$2+1)))</f>
        <v/>
      </c>
      <c r="Z128">
        <f>(INDIRECT("a_"&amp;Z$2)/(Z$2+2))*(($C128^(Z$2+2)-$H128^(Z$2+2))/(ε_c1cd^(Z$2+2)))</f>
        <v/>
      </c>
      <c r="AA128">
        <f>(INDIRECT("a_"&amp;AA$2)/(AA$2+2))*(($C128^(AA$2+2)-$H128^(AA$2+2))/(ε_c1cd^(AA$2+2)))</f>
        <v/>
      </c>
      <c r="AB128">
        <f>(INDIRECT("a_"&amp;AB$2)/(AB$2+2))*(($C128^(AB$2+2)-$H128^(AB$2+2))/(ε_c1cd^(AB$2+2)))</f>
        <v/>
      </c>
      <c r="AC128">
        <f>(INDIRECT("a_"&amp;AC$2)/(AC$2+2))*(($C128^(AC$2+2)-$H128^(AC$2+2))/(ε_c1cd^(AC$2+2)))</f>
        <v/>
      </c>
      <c r="AD128">
        <f>(INDIRECT("a_"&amp;AD$2)/(AD$2+2))*(($C128^(AD$2+2)-$H128^(AD$2+2))/(ε_c1cd^(AD$2+2)))</f>
        <v/>
      </c>
      <c r="AE128" s="111">
        <f>(b*f_cd/L128)*SUM(U128:Y128)+SUM(Q128:R128)</f>
        <v/>
      </c>
      <c r="AF128" s="112">
        <f>AE128*(K128-y+e)</f>
        <v/>
      </c>
      <c r="AG128" s="113">
        <f>(b*f_cd/(L128^2))*SUM(Z128:AD128)+SUM(S128:T128)-AF128</f>
        <v/>
      </c>
      <c r="AH128" s="114">
        <f>AG128&lt;0</f>
        <v/>
      </c>
      <c r="AI128" s="115">
        <f>IF(A128=1,FALSE,(AND(AQ128,AH128,NOT(AI127))))</f>
        <v/>
      </c>
      <c r="AJ128" s="116">
        <f>(b*f_cd/L128)*(a_1/2*J128^2+a_2/3*J128^3+a_3/4*J128^4+a_4/5*J128^5+a_5/6*J128^6)+SUM(Q128:R128)</f>
        <v/>
      </c>
      <c r="AK128">
        <f>AJ128*(K128-y+e)</f>
        <v/>
      </c>
      <c r="AL128" s="118">
        <f>(b*f_cd/(L128^2))*(a_1/3*J128^3+a_2/4*J128^4+a_3/5*J128^5+a_4/6*J128^6+a_5/7*J128^7)+SUM(S128:T128)-AK128</f>
        <v/>
      </c>
      <c r="AM128" s="114">
        <f>AL128&gt;0</f>
        <v/>
      </c>
      <c r="AN128" s="115">
        <f>IF(A128=1,FALSE,(AND(AQ128,AM128,NOT(AN127))))</f>
        <v/>
      </c>
      <c r="AO128">
        <f>IF(D128=1,AND(AH128,NOT(AI128)),AND(AM128,NOT(AN128)))</f>
        <v/>
      </c>
      <c r="AP128" s="119">
        <f>IF(D128=1,AI128,AN128)</f>
        <v/>
      </c>
      <c r="AQ128" s="125">
        <f>ABS(E128)&lt;$AQ$2</f>
        <v/>
      </c>
      <c r="AS128">
        <f>IF(AP128,MAX(AS$3:AS126)+1,"")</f>
        <v/>
      </c>
    </row>
    <row r="129" s="117">
      <c r="A129" t="n">
        <v>127</v>
      </c>
      <c r="B129" s="131">
        <f>IF(A129=1,0,IF(AP129,0.1*ε_cu1cd,0))</f>
        <v/>
      </c>
      <c r="C129" s="131">
        <f>IF(A129=1,0.1*ε_cu1cd,C128+B128)</f>
        <v/>
      </c>
      <c r="D129" s="113">
        <f>IF('Нормальний переріз'!$D$68&gt;0,1,2)</f>
        <v/>
      </c>
      <c r="E129" s="144">
        <f>IF(D129=1,F129,G129)</f>
        <v/>
      </c>
      <c r="F129" s="124">
        <f>IF(AI128,0.11*ε_cu1cd,IF(AH128,F128*0.01,F128))</f>
        <v/>
      </c>
      <c r="G129" s="124">
        <f>IF(AP128,-0.1*ε_cu1cd,IF(AM128,G128*0.01,G128))</f>
        <v/>
      </c>
      <c r="H129" s="113">
        <f>IF(A129=1,E129,IF(AO128,H128-E128+E129,IF(AP128,0.8*H128,H128+E129)))</f>
        <v/>
      </c>
      <c r="I129" s="169">
        <f>(C129-H129)/h</f>
        <v/>
      </c>
      <c r="J129">
        <f>C129/(ε_c1cd)</f>
        <v/>
      </c>
      <c r="K129">
        <f>C129/I129</f>
        <v/>
      </c>
      <c r="L129" s="131">
        <f>I129/(ε_c1cd)</f>
        <v/>
      </c>
      <c r="M129">
        <f>I129*(K129-Z_s1)</f>
        <v/>
      </c>
      <c r="N129">
        <f>I129*(K129-Z_s2)</f>
        <v/>
      </c>
      <c r="O129">
        <f>E_s*M129</f>
        <v/>
      </c>
      <c r="P129">
        <f>E_s*N129</f>
        <v/>
      </c>
      <c r="Q129">
        <f>O129*A_s1</f>
        <v/>
      </c>
      <c r="R129">
        <f>P129*A_s2</f>
        <v/>
      </c>
      <c r="S129">
        <f>Q129*($K129-Z_s1)</f>
        <v/>
      </c>
      <c r="T129">
        <f>R129*($K129-Z_s2)</f>
        <v/>
      </c>
      <c r="U129">
        <f>(INDIRECT("a_"&amp;U$2)/(U$2+1))*(($C129^(U$2+1)-$H129^(U$2+1))/(ε_c1cd^(U$2+1)))</f>
        <v/>
      </c>
      <c r="V129">
        <f>(INDIRECT("a_"&amp;V$2)/(V$2+1))*(($C129^(V$2+1)-$H129^(V$2+1))/(ε_c1cd^(V$2+1)))</f>
        <v/>
      </c>
      <c r="W129">
        <f>(INDIRECT("a_"&amp;W$2)/(W$2+1))*(($C129^(W$2+1)-$H129^(W$2+1))/(ε_c1cd^(W$2+1)))</f>
        <v/>
      </c>
      <c r="X129">
        <f>(INDIRECT("a_"&amp;X$2)/(X$2+1))*(($C129^(X$2+1)-$H129^(X$2+1))/(ε_c1cd^(X$2+1)))</f>
        <v/>
      </c>
      <c r="Y129">
        <f>(INDIRECT("a_"&amp;Y$2)/(Y$2+1))*(($C129^(Y$2+1)-$H129^(Y$2+1))/(ε_c1cd^(Y$2+1)))</f>
        <v/>
      </c>
      <c r="Z129">
        <f>(INDIRECT("a_"&amp;Z$2)/(Z$2+2))*(($C129^(Z$2+2)-$H129^(Z$2+2))/(ε_c1cd^(Z$2+2)))</f>
        <v/>
      </c>
      <c r="AA129">
        <f>(INDIRECT("a_"&amp;AA$2)/(AA$2+2))*(($C129^(AA$2+2)-$H129^(AA$2+2))/(ε_c1cd^(AA$2+2)))</f>
        <v/>
      </c>
      <c r="AB129">
        <f>(INDIRECT("a_"&amp;AB$2)/(AB$2+2))*(($C129^(AB$2+2)-$H129^(AB$2+2))/(ε_c1cd^(AB$2+2)))</f>
        <v/>
      </c>
      <c r="AC129">
        <f>(INDIRECT("a_"&amp;AC$2)/(AC$2+2))*(($C129^(AC$2+2)-$H129^(AC$2+2))/(ε_c1cd^(AC$2+2)))</f>
        <v/>
      </c>
      <c r="AD129">
        <f>(INDIRECT("a_"&amp;AD$2)/(AD$2+2))*(($C129^(AD$2+2)-$H129^(AD$2+2))/(ε_c1cd^(AD$2+2)))</f>
        <v/>
      </c>
      <c r="AE129" s="111">
        <f>(b*f_cd/L129)*SUM(U129:Y129)+SUM(Q129:R129)</f>
        <v/>
      </c>
      <c r="AF129" s="112">
        <f>AE129*(K129-y+e)</f>
        <v/>
      </c>
      <c r="AG129" s="113">
        <f>(b*f_cd/(L129^2))*SUM(Z129:AD129)+SUM(S129:T129)-AF129</f>
        <v/>
      </c>
      <c r="AH129" s="114">
        <f>AG129&lt;0</f>
        <v/>
      </c>
      <c r="AI129" s="115">
        <f>IF(A129=1,FALSE,(AND(AQ129,AH129,NOT(AI128))))</f>
        <v/>
      </c>
      <c r="AJ129" s="116">
        <f>(b*f_cd/L129)*(a_1/2*J129^2+a_2/3*J129^3+a_3/4*J129^4+a_4/5*J129^5+a_5/6*J129^6)+SUM(Q129:R129)</f>
        <v/>
      </c>
      <c r="AK129">
        <f>AJ129*(K129-y+e)</f>
        <v/>
      </c>
      <c r="AL129" s="118">
        <f>(b*f_cd/(L129^2))*(a_1/3*J129^3+a_2/4*J129^4+a_3/5*J129^5+a_4/6*J129^6+a_5/7*J129^7)+SUM(S129:T129)-AK129</f>
        <v/>
      </c>
      <c r="AM129" s="114">
        <f>AL129&gt;0</f>
        <v/>
      </c>
      <c r="AN129" s="115">
        <f>IF(A129=1,FALSE,(AND(AQ129,AM129,NOT(AN128))))</f>
        <v/>
      </c>
      <c r="AO129">
        <f>IF(D129=1,AND(AH129,NOT(AI129)),AND(AM129,NOT(AN129)))</f>
        <v/>
      </c>
      <c r="AP129" s="119">
        <f>IF(D129=1,AI129,AN129)</f>
        <v/>
      </c>
      <c r="AQ129" s="125">
        <f>ABS(E129)&lt;$AQ$2</f>
        <v/>
      </c>
      <c r="AS129">
        <f>IF(AP129,MAX(AS$3:AS127)+1,"")</f>
        <v/>
      </c>
    </row>
    <row r="130" s="117">
      <c r="A130" t="n">
        <v>128</v>
      </c>
      <c r="B130" s="131">
        <f>IF(A130=1,0,IF(AP130,0.1*ε_cu1cd,0))</f>
        <v/>
      </c>
      <c r="C130" s="131">
        <f>IF(A130=1,0.1*ε_cu1cd,C129+B129)</f>
        <v/>
      </c>
      <c r="D130" s="113">
        <f>IF('Нормальний переріз'!$D$68&gt;0,1,2)</f>
        <v/>
      </c>
      <c r="E130" s="144">
        <f>IF(D130=1,F130,G130)</f>
        <v/>
      </c>
      <c r="F130" s="124">
        <f>IF(AI129,0.11*ε_cu1cd,IF(AH129,F129*0.01,F129))</f>
        <v/>
      </c>
      <c r="G130" s="124">
        <f>IF(AP129,-0.1*ε_cu1cd,IF(AM129,G129*0.01,G129))</f>
        <v/>
      </c>
      <c r="H130" s="113">
        <f>IF(A130=1,E130,IF(AO129,H129-E129+E130,IF(AP129,0.8*H129,H129+E130)))</f>
        <v/>
      </c>
      <c r="I130" s="169">
        <f>(C130-H130)/h</f>
        <v/>
      </c>
      <c r="J130">
        <f>C130/(ε_c1cd)</f>
        <v/>
      </c>
      <c r="K130">
        <f>C130/I130</f>
        <v/>
      </c>
      <c r="L130" s="131">
        <f>I130/(ε_c1cd)</f>
        <v/>
      </c>
      <c r="M130">
        <f>I130*(K130-Z_s1)</f>
        <v/>
      </c>
      <c r="N130">
        <f>I130*(K130-Z_s2)</f>
        <v/>
      </c>
      <c r="O130">
        <f>E_s*M130</f>
        <v/>
      </c>
      <c r="P130">
        <f>E_s*N130</f>
        <v/>
      </c>
      <c r="Q130">
        <f>O130*A_s1</f>
        <v/>
      </c>
      <c r="R130">
        <f>P130*A_s2</f>
        <v/>
      </c>
      <c r="S130">
        <f>Q130*($K130-Z_s1)</f>
        <v/>
      </c>
      <c r="T130">
        <f>R130*($K130-Z_s2)</f>
        <v/>
      </c>
      <c r="U130">
        <f>(INDIRECT("a_"&amp;U$2)/(U$2+1))*(($C130^(U$2+1)-$H130^(U$2+1))/(ε_c1cd^(U$2+1)))</f>
        <v/>
      </c>
      <c r="V130">
        <f>(INDIRECT("a_"&amp;V$2)/(V$2+1))*(($C130^(V$2+1)-$H130^(V$2+1))/(ε_c1cd^(V$2+1)))</f>
        <v/>
      </c>
      <c r="W130">
        <f>(INDIRECT("a_"&amp;W$2)/(W$2+1))*(($C130^(W$2+1)-$H130^(W$2+1))/(ε_c1cd^(W$2+1)))</f>
        <v/>
      </c>
      <c r="X130">
        <f>(INDIRECT("a_"&amp;X$2)/(X$2+1))*(($C130^(X$2+1)-$H130^(X$2+1))/(ε_c1cd^(X$2+1)))</f>
        <v/>
      </c>
      <c r="Y130">
        <f>(INDIRECT("a_"&amp;Y$2)/(Y$2+1))*(($C130^(Y$2+1)-$H130^(Y$2+1))/(ε_c1cd^(Y$2+1)))</f>
        <v/>
      </c>
      <c r="Z130">
        <f>(INDIRECT("a_"&amp;Z$2)/(Z$2+2))*(($C130^(Z$2+2)-$H130^(Z$2+2))/(ε_c1cd^(Z$2+2)))</f>
        <v/>
      </c>
      <c r="AA130">
        <f>(INDIRECT("a_"&amp;AA$2)/(AA$2+2))*(($C130^(AA$2+2)-$H130^(AA$2+2))/(ε_c1cd^(AA$2+2)))</f>
        <v/>
      </c>
      <c r="AB130">
        <f>(INDIRECT("a_"&amp;AB$2)/(AB$2+2))*(($C130^(AB$2+2)-$H130^(AB$2+2))/(ε_c1cd^(AB$2+2)))</f>
        <v/>
      </c>
      <c r="AC130">
        <f>(INDIRECT("a_"&amp;AC$2)/(AC$2+2))*(($C130^(AC$2+2)-$H130^(AC$2+2))/(ε_c1cd^(AC$2+2)))</f>
        <v/>
      </c>
      <c r="AD130">
        <f>(INDIRECT("a_"&amp;AD$2)/(AD$2+2))*(($C130^(AD$2+2)-$H130^(AD$2+2))/(ε_c1cd^(AD$2+2)))</f>
        <v/>
      </c>
      <c r="AE130" s="111">
        <f>(b*f_cd/L130)*SUM(U130:Y130)+SUM(Q130:R130)</f>
        <v/>
      </c>
      <c r="AF130" s="112">
        <f>AE130*(K130-y+e)</f>
        <v/>
      </c>
      <c r="AG130" s="113">
        <f>(b*f_cd/(L130^2))*SUM(Z130:AD130)+SUM(S130:T130)-AF130</f>
        <v/>
      </c>
      <c r="AH130" s="114">
        <f>AG130&lt;0</f>
        <v/>
      </c>
      <c r="AI130" s="115">
        <f>IF(A130=1,FALSE,(AND(AQ130,AH130,NOT(AI129))))</f>
        <v/>
      </c>
      <c r="AJ130" s="116">
        <f>(b*f_cd/L130)*(a_1/2*J130^2+a_2/3*J130^3+a_3/4*J130^4+a_4/5*J130^5+a_5/6*J130^6)+SUM(Q130:R130)</f>
        <v/>
      </c>
      <c r="AK130">
        <f>AJ130*(K130-y+e)</f>
        <v/>
      </c>
      <c r="AL130" s="118">
        <f>(b*f_cd/(L130^2))*(a_1/3*J130^3+a_2/4*J130^4+a_3/5*J130^5+a_4/6*J130^6+a_5/7*J130^7)+SUM(S130:T130)-AK130</f>
        <v/>
      </c>
      <c r="AM130" s="114">
        <f>AL130&gt;0</f>
        <v/>
      </c>
      <c r="AN130" s="115">
        <f>IF(A130=1,FALSE,(AND(AQ130,AM130,NOT(AN129))))</f>
        <v/>
      </c>
      <c r="AO130">
        <f>IF(D130=1,AND(AH130,NOT(AI130)),AND(AM130,NOT(AN130)))</f>
        <v/>
      </c>
      <c r="AP130" s="119">
        <f>IF(D130=1,AI130,AN130)</f>
        <v/>
      </c>
      <c r="AQ130" s="125">
        <f>ABS(E130)&lt;$AQ$2</f>
        <v/>
      </c>
      <c r="AS130">
        <f>IF(AP130,MAX(AS$3:AS128)+1,"")</f>
        <v/>
      </c>
    </row>
    <row r="131" s="117">
      <c r="A131" t="n">
        <v>129</v>
      </c>
      <c r="B131" s="131">
        <f>IF(A131=1,0,IF(AP131,0.1*ε_cu1cd,0))</f>
        <v/>
      </c>
      <c r="C131" s="131">
        <f>IF(A131=1,0.1*ε_cu1cd,C130+B130)</f>
        <v/>
      </c>
      <c r="D131" s="113">
        <f>IF('Нормальний переріз'!$D$68&gt;0,1,2)</f>
        <v/>
      </c>
      <c r="E131" s="144">
        <f>IF(D131=1,F131,G131)</f>
        <v/>
      </c>
      <c r="F131" s="124">
        <f>IF(AI130,0.11*ε_cu1cd,IF(AH130,F130*0.01,F130))</f>
        <v/>
      </c>
      <c r="G131" s="124">
        <f>IF(AP130,-0.1*ε_cu1cd,IF(AM130,G130*0.01,G130))</f>
        <v/>
      </c>
      <c r="H131" s="113">
        <f>IF(A131=1,E131,IF(AO130,H130-E130+E131,IF(AP130,0.8*H130,H130+E131)))</f>
        <v/>
      </c>
      <c r="I131" s="169">
        <f>(C131-H131)/h</f>
        <v/>
      </c>
      <c r="J131">
        <f>C131/(ε_c1cd)</f>
        <v/>
      </c>
      <c r="K131">
        <f>C131/I131</f>
        <v/>
      </c>
      <c r="L131" s="131">
        <f>I131/(ε_c1cd)</f>
        <v/>
      </c>
      <c r="M131">
        <f>I131*(K131-Z_s1)</f>
        <v/>
      </c>
      <c r="N131">
        <f>I131*(K131-Z_s2)</f>
        <v/>
      </c>
      <c r="O131">
        <f>E_s*M131</f>
        <v/>
      </c>
      <c r="P131">
        <f>E_s*N131</f>
        <v/>
      </c>
      <c r="Q131">
        <f>O131*A_s1</f>
        <v/>
      </c>
      <c r="R131">
        <f>P131*A_s2</f>
        <v/>
      </c>
      <c r="S131">
        <f>Q131*($K131-Z_s1)</f>
        <v/>
      </c>
      <c r="T131">
        <f>R131*($K131-Z_s2)</f>
        <v/>
      </c>
      <c r="U131">
        <f>(INDIRECT("a_"&amp;U$2)/(U$2+1))*(($C131^(U$2+1)-$H131^(U$2+1))/(ε_c1cd^(U$2+1)))</f>
        <v/>
      </c>
      <c r="V131">
        <f>(INDIRECT("a_"&amp;V$2)/(V$2+1))*(($C131^(V$2+1)-$H131^(V$2+1))/(ε_c1cd^(V$2+1)))</f>
        <v/>
      </c>
      <c r="W131">
        <f>(INDIRECT("a_"&amp;W$2)/(W$2+1))*(($C131^(W$2+1)-$H131^(W$2+1))/(ε_c1cd^(W$2+1)))</f>
        <v/>
      </c>
      <c r="X131">
        <f>(INDIRECT("a_"&amp;X$2)/(X$2+1))*(($C131^(X$2+1)-$H131^(X$2+1))/(ε_c1cd^(X$2+1)))</f>
        <v/>
      </c>
      <c r="Y131">
        <f>(INDIRECT("a_"&amp;Y$2)/(Y$2+1))*(($C131^(Y$2+1)-$H131^(Y$2+1))/(ε_c1cd^(Y$2+1)))</f>
        <v/>
      </c>
      <c r="Z131">
        <f>(INDIRECT("a_"&amp;Z$2)/(Z$2+2))*(($C131^(Z$2+2)-$H131^(Z$2+2))/(ε_c1cd^(Z$2+2)))</f>
        <v/>
      </c>
      <c r="AA131">
        <f>(INDIRECT("a_"&amp;AA$2)/(AA$2+2))*(($C131^(AA$2+2)-$H131^(AA$2+2))/(ε_c1cd^(AA$2+2)))</f>
        <v/>
      </c>
      <c r="AB131">
        <f>(INDIRECT("a_"&amp;AB$2)/(AB$2+2))*(($C131^(AB$2+2)-$H131^(AB$2+2))/(ε_c1cd^(AB$2+2)))</f>
        <v/>
      </c>
      <c r="AC131">
        <f>(INDIRECT("a_"&amp;AC$2)/(AC$2+2))*(($C131^(AC$2+2)-$H131^(AC$2+2))/(ε_c1cd^(AC$2+2)))</f>
        <v/>
      </c>
      <c r="AD131">
        <f>(INDIRECT("a_"&amp;AD$2)/(AD$2+2))*(($C131^(AD$2+2)-$H131^(AD$2+2))/(ε_c1cd^(AD$2+2)))</f>
        <v/>
      </c>
      <c r="AE131" s="111">
        <f>(b*f_cd/L131)*SUM(U131:Y131)+SUM(Q131:R131)</f>
        <v/>
      </c>
      <c r="AF131" s="112">
        <f>AE131*(K131-y+e)</f>
        <v/>
      </c>
      <c r="AG131" s="113">
        <f>(b*f_cd/(L131^2))*SUM(Z131:AD131)+SUM(S131:T131)-AF131</f>
        <v/>
      </c>
      <c r="AH131" s="114">
        <f>AG131&lt;0</f>
        <v/>
      </c>
      <c r="AI131" s="115">
        <f>IF(A131=1,FALSE,(AND(AQ131,AH131,NOT(AI130))))</f>
        <v/>
      </c>
      <c r="AJ131" s="116">
        <f>(b*f_cd/L131)*(a_1/2*J131^2+a_2/3*J131^3+a_3/4*J131^4+a_4/5*J131^5+a_5/6*J131^6)+SUM(Q131:R131)</f>
        <v/>
      </c>
      <c r="AK131">
        <f>AJ131*(K131-y+e)</f>
        <v/>
      </c>
      <c r="AL131" s="118">
        <f>(b*f_cd/(L131^2))*(a_1/3*J131^3+a_2/4*J131^4+a_3/5*J131^5+a_4/6*J131^6+a_5/7*J131^7)+SUM(S131:T131)-AK131</f>
        <v/>
      </c>
      <c r="AM131" s="114">
        <f>AL131&gt;0</f>
        <v/>
      </c>
      <c r="AN131" s="115">
        <f>IF(A131=1,FALSE,(AND(AQ131,AM131,NOT(AN130))))</f>
        <v/>
      </c>
      <c r="AO131">
        <f>IF(D131=1,AND(AH131,NOT(AI131)),AND(AM131,NOT(AN131)))</f>
        <v/>
      </c>
      <c r="AP131" s="119">
        <f>IF(D131=1,AI131,AN131)</f>
        <v/>
      </c>
      <c r="AQ131" s="125">
        <f>ABS(E131)&lt;$AQ$2</f>
        <v/>
      </c>
      <c r="AS131">
        <f>IF(AP131,MAX(AS$3:AS129)+1,"")</f>
        <v/>
      </c>
    </row>
    <row r="132" s="117">
      <c r="A132" t="n">
        <v>130</v>
      </c>
      <c r="B132" s="131">
        <f>IF(A132=1,0,IF(AP132,0.1*ε_cu1cd,0))</f>
        <v/>
      </c>
      <c r="C132" s="131">
        <f>IF(A132=1,0.1*ε_cu1cd,C131+B131)</f>
        <v/>
      </c>
      <c r="D132" s="113">
        <f>IF('Нормальний переріз'!$D$68&gt;0,1,2)</f>
        <v/>
      </c>
      <c r="E132" s="144">
        <f>IF(D132=1,F132,G132)</f>
        <v/>
      </c>
      <c r="F132" s="124">
        <f>IF(AI131,0.11*ε_cu1cd,IF(AH131,F131*0.01,F131))</f>
        <v/>
      </c>
      <c r="G132" s="124">
        <f>IF(AP131,-0.1*ε_cu1cd,IF(AM131,G131*0.01,G131))</f>
        <v/>
      </c>
      <c r="H132" s="113">
        <f>IF(A132=1,E132,IF(AO131,H131-E131+E132,IF(AP131,0.8*H131,H131+E132)))</f>
        <v/>
      </c>
      <c r="I132" s="169">
        <f>(C132-H132)/h</f>
        <v/>
      </c>
      <c r="J132">
        <f>C132/(ε_c1cd)</f>
        <v/>
      </c>
      <c r="K132">
        <f>C132/I132</f>
        <v/>
      </c>
      <c r="L132" s="131">
        <f>I132/(ε_c1cd)</f>
        <v/>
      </c>
      <c r="M132">
        <f>I132*(K132-Z_s1)</f>
        <v/>
      </c>
      <c r="N132">
        <f>I132*(K132-Z_s2)</f>
        <v/>
      </c>
      <c r="O132">
        <f>E_s*M132</f>
        <v/>
      </c>
      <c r="P132">
        <f>E_s*N132</f>
        <v/>
      </c>
      <c r="Q132">
        <f>O132*A_s1</f>
        <v/>
      </c>
      <c r="R132">
        <f>P132*A_s2</f>
        <v/>
      </c>
      <c r="S132">
        <f>Q132*($K132-Z_s1)</f>
        <v/>
      </c>
      <c r="T132">
        <f>R132*($K132-Z_s2)</f>
        <v/>
      </c>
      <c r="U132">
        <f>(INDIRECT("a_"&amp;U$2)/(U$2+1))*(($C132^(U$2+1)-$H132^(U$2+1))/(ε_c1cd^(U$2+1)))</f>
        <v/>
      </c>
      <c r="V132">
        <f>(INDIRECT("a_"&amp;V$2)/(V$2+1))*(($C132^(V$2+1)-$H132^(V$2+1))/(ε_c1cd^(V$2+1)))</f>
        <v/>
      </c>
      <c r="W132">
        <f>(INDIRECT("a_"&amp;W$2)/(W$2+1))*(($C132^(W$2+1)-$H132^(W$2+1))/(ε_c1cd^(W$2+1)))</f>
        <v/>
      </c>
      <c r="X132">
        <f>(INDIRECT("a_"&amp;X$2)/(X$2+1))*(($C132^(X$2+1)-$H132^(X$2+1))/(ε_c1cd^(X$2+1)))</f>
        <v/>
      </c>
      <c r="Y132">
        <f>(INDIRECT("a_"&amp;Y$2)/(Y$2+1))*(($C132^(Y$2+1)-$H132^(Y$2+1))/(ε_c1cd^(Y$2+1)))</f>
        <v/>
      </c>
      <c r="Z132">
        <f>(INDIRECT("a_"&amp;Z$2)/(Z$2+2))*(($C132^(Z$2+2)-$H132^(Z$2+2))/(ε_c1cd^(Z$2+2)))</f>
        <v/>
      </c>
      <c r="AA132">
        <f>(INDIRECT("a_"&amp;AA$2)/(AA$2+2))*(($C132^(AA$2+2)-$H132^(AA$2+2))/(ε_c1cd^(AA$2+2)))</f>
        <v/>
      </c>
      <c r="AB132">
        <f>(INDIRECT("a_"&amp;AB$2)/(AB$2+2))*(($C132^(AB$2+2)-$H132^(AB$2+2))/(ε_c1cd^(AB$2+2)))</f>
        <v/>
      </c>
      <c r="AC132">
        <f>(INDIRECT("a_"&amp;AC$2)/(AC$2+2))*(($C132^(AC$2+2)-$H132^(AC$2+2))/(ε_c1cd^(AC$2+2)))</f>
        <v/>
      </c>
      <c r="AD132">
        <f>(INDIRECT("a_"&amp;AD$2)/(AD$2+2))*(($C132^(AD$2+2)-$H132^(AD$2+2))/(ε_c1cd^(AD$2+2)))</f>
        <v/>
      </c>
      <c r="AE132" s="111">
        <f>(b*f_cd/L132)*SUM(U132:Y132)+SUM(Q132:R132)</f>
        <v/>
      </c>
      <c r="AF132" s="112">
        <f>AE132*(K132-y+e)</f>
        <v/>
      </c>
      <c r="AG132" s="113">
        <f>(b*f_cd/(L132^2))*SUM(Z132:AD132)+SUM(S132:T132)-AF132</f>
        <v/>
      </c>
      <c r="AH132" s="114">
        <f>AG132&lt;0</f>
        <v/>
      </c>
      <c r="AI132" s="115">
        <f>IF(A132=1,FALSE,(AND(AQ132,AH132,NOT(AI131))))</f>
        <v/>
      </c>
      <c r="AJ132" s="116">
        <f>(b*f_cd/L132)*(a_1/2*J132^2+a_2/3*J132^3+a_3/4*J132^4+a_4/5*J132^5+a_5/6*J132^6)+SUM(Q132:R132)</f>
        <v/>
      </c>
      <c r="AK132">
        <f>AJ132*(K132-y+e)</f>
        <v/>
      </c>
      <c r="AL132" s="118">
        <f>(b*f_cd/(L132^2))*(a_1/3*J132^3+a_2/4*J132^4+a_3/5*J132^5+a_4/6*J132^6+a_5/7*J132^7)+SUM(S132:T132)-AK132</f>
        <v/>
      </c>
      <c r="AM132" s="114">
        <f>AL132&gt;0</f>
        <v/>
      </c>
      <c r="AN132" s="115">
        <f>IF(A132=1,FALSE,(AND(AQ132,AM132,NOT(AN131))))</f>
        <v/>
      </c>
      <c r="AO132">
        <f>IF(D132=1,AND(AH132,NOT(AI132)),AND(AM132,NOT(AN132)))</f>
        <v/>
      </c>
      <c r="AP132" s="119">
        <f>IF(D132=1,AI132,AN132)</f>
        <v/>
      </c>
      <c r="AQ132" s="125">
        <f>ABS(E132)&lt;$AQ$2</f>
        <v/>
      </c>
      <c r="AS132">
        <f>IF(AP132,MAX(AS$3:AS130)+1,"")</f>
        <v/>
      </c>
    </row>
    <row r="133" s="117">
      <c r="A133" t="n">
        <v>131</v>
      </c>
      <c r="B133" s="131">
        <f>IF(A133=1,0,IF(AP133,0.1*ε_cu1cd,0))</f>
        <v/>
      </c>
      <c r="C133" s="131">
        <f>IF(A133=1,0.1*ε_cu1cd,C132+B132)</f>
        <v/>
      </c>
      <c r="D133" s="113">
        <f>IF('Нормальний переріз'!$D$68&gt;0,1,2)</f>
        <v/>
      </c>
      <c r="E133" s="144">
        <f>IF(D133=1,F133,G133)</f>
        <v/>
      </c>
      <c r="F133" s="124">
        <f>IF(AI132,0.11*ε_cu1cd,IF(AH132,F132*0.01,F132))</f>
        <v/>
      </c>
      <c r="G133" s="124">
        <f>IF(AP132,-0.1*ε_cu1cd,IF(AM132,G132*0.01,G132))</f>
        <v/>
      </c>
      <c r="H133" s="113">
        <f>IF(A133=1,E133,IF(AO132,H132-E132+E133,IF(AP132,0.8*H132,H132+E133)))</f>
        <v/>
      </c>
      <c r="I133" s="169">
        <f>(C133-H133)/h</f>
        <v/>
      </c>
      <c r="J133">
        <f>C133/(ε_c1cd)</f>
        <v/>
      </c>
      <c r="K133">
        <f>C133/I133</f>
        <v/>
      </c>
      <c r="L133" s="131">
        <f>I133/(ε_c1cd)</f>
        <v/>
      </c>
      <c r="M133">
        <f>I133*(K133-Z_s1)</f>
        <v/>
      </c>
      <c r="N133">
        <f>I133*(K133-Z_s2)</f>
        <v/>
      </c>
      <c r="O133">
        <f>E_s*M133</f>
        <v/>
      </c>
      <c r="P133">
        <f>E_s*N133</f>
        <v/>
      </c>
      <c r="Q133">
        <f>O133*A_s1</f>
        <v/>
      </c>
      <c r="R133">
        <f>P133*A_s2</f>
        <v/>
      </c>
      <c r="S133">
        <f>Q133*($K133-Z_s1)</f>
        <v/>
      </c>
      <c r="T133">
        <f>R133*($K133-Z_s2)</f>
        <v/>
      </c>
      <c r="U133">
        <f>(INDIRECT("a_"&amp;U$2)/(U$2+1))*(($C133^(U$2+1)-$H133^(U$2+1))/(ε_c1cd^(U$2+1)))</f>
        <v/>
      </c>
      <c r="V133">
        <f>(INDIRECT("a_"&amp;V$2)/(V$2+1))*(($C133^(V$2+1)-$H133^(V$2+1))/(ε_c1cd^(V$2+1)))</f>
        <v/>
      </c>
      <c r="W133">
        <f>(INDIRECT("a_"&amp;W$2)/(W$2+1))*(($C133^(W$2+1)-$H133^(W$2+1))/(ε_c1cd^(W$2+1)))</f>
        <v/>
      </c>
      <c r="X133">
        <f>(INDIRECT("a_"&amp;X$2)/(X$2+1))*(($C133^(X$2+1)-$H133^(X$2+1))/(ε_c1cd^(X$2+1)))</f>
        <v/>
      </c>
      <c r="Y133">
        <f>(INDIRECT("a_"&amp;Y$2)/(Y$2+1))*(($C133^(Y$2+1)-$H133^(Y$2+1))/(ε_c1cd^(Y$2+1)))</f>
        <v/>
      </c>
      <c r="Z133">
        <f>(INDIRECT("a_"&amp;Z$2)/(Z$2+2))*(($C133^(Z$2+2)-$H133^(Z$2+2))/(ε_c1cd^(Z$2+2)))</f>
        <v/>
      </c>
      <c r="AA133">
        <f>(INDIRECT("a_"&amp;AA$2)/(AA$2+2))*(($C133^(AA$2+2)-$H133^(AA$2+2))/(ε_c1cd^(AA$2+2)))</f>
        <v/>
      </c>
      <c r="AB133">
        <f>(INDIRECT("a_"&amp;AB$2)/(AB$2+2))*(($C133^(AB$2+2)-$H133^(AB$2+2))/(ε_c1cd^(AB$2+2)))</f>
        <v/>
      </c>
      <c r="AC133">
        <f>(INDIRECT("a_"&amp;AC$2)/(AC$2+2))*(($C133^(AC$2+2)-$H133^(AC$2+2))/(ε_c1cd^(AC$2+2)))</f>
        <v/>
      </c>
      <c r="AD133">
        <f>(INDIRECT("a_"&amp;AD$2)/(AD$2+2))*(($C133^(AD$2+2)-$H133^(AD$2+2))/(ε_c1cd^(AD$2+2)))</f>
        <v/>
      </c>
      <c r="AE133" s="111">
        <f>(b*f_cd/L133)*SUM(U133:Y133)+SUM(Q133:R133)</f>
        <v/>
      </c>
      <c r="AF133" s="112">
        <f>AE133*(K133-y+e)</f>
        <v/>
      </c>
      <c r="AG133" s="113">
        <f>(b*f_cd/(L133^2))*SUM(Z133:AD133)+SUM(S133:T133)-AF133</f>
        <v/>
      </c>
      <c r="AH133" s="114">
        <f>AG133&lt;0</f>
        <v/>
      </c>
      <c r="AI133" s="115">
        <f>IF(A133=1,FALSE,(AND(AQ133,AH133,NOT(AI132))))</f>
        <v/>
      </c>
      <c r="AJ133" s="116">
        <f>(b*f_cd/L133)*(a_1/2*J133^2+a_2/3*J133^3+a_3/4*J133^4+a_4/5*J133^5+a_5/6*J133^6)+SUM(Q133:R133)</f>
        <v/>
      </c>
      <c r="AK133">
        <f>AJ133*(K133-y+e)</f>
        <v/>
      </c>
      <c r="AL133" s="118">
        <f>(b*f_cd/(L133^2))*(a_1/3*J133^3+a_2/4*J133^4+a_3/5*J133^5+a_4/6*J133^6+a_5/7*J133^7)+SUM(S133:T133)-AK133</f>
        <v/>
      </c>
      <c r="AM133" s="114">
        <f>AL133&gt;0</f>
        <v/>
      </c>
      <c r="AN133" s="115">
        <f>IF(A133=1,FALSE,(AND(AQ133,AM133,NOT(AN132))))</f>
        <v/>
      </c>
      <c r="AO133">
        <f>IF(D133=1,AND(AH133,NOT(AI133)),AND(AM133,NOT(AN133)))</f>
        <v/>
      </c>
      <c r="AP133" s="119">
        <f>IF(D133=1,AI133,AN133)</f>
        <v/>
      </c>
      <c r="AQ133" s="125">
        <f>ABS(E133)&lt;$AQ$2</f>
        <v/>
      </c>
      <c r="AS133">
        <f>IF(AP133,MAX(AS$3:AS131)+1,"")</f>
        <v/>
      </c>
    </row>
    <row r="134" s="117">
      <c r="A134" t="n">
        <v>132</v>
      </c>
      <c r="B134" s="131">
        <f>IF(A134=1,0,IF(AP134,0.1*ε_cu1cd,0))</f>
        <v/>
      </c>
      <c r="C134" s="131">
        <f>IF(A134=1,0.1*ε_cu1cd,C133+B133)</f>
        <v/>
      </c>
      <c r="D134" s="113">
        <f>IF('Нормальний переріз'!$D$68&gt;0,1,2)</f>
        <v/>
      </c>
      <c r="E134" s="144">
        <f>IF(D134=1,F134,G134)</f>
        <v/>
      </c>
      <c r="F134" s="124">
        <f>IF(AI133,0.11*ε_cu1cd,IF(AH133,F133*0.01,F133))</f>
        <v/>
      </c>
      <c r="G134" s="124">
        <f>IF(AP133,-0.1*ε_cu1cd,IF(AM133,G133*0.01,G133))</f>
        <v/>
      </c>
      <c r="H134" s="113">
        <f>IF(A134=1,E134,IF(AO133,H133-E133+E134,IF(AP133,0.8*H133,H133+E134)))</f>
        <v/>
      </c>
      <c r="I134" s="169">
        <f>(C134-H134)/h</f>
        <v/>
      </c>
      <c r="J134">
        <f>C134/(ε_c1cd)</f>
        <v/>
      </c>
      <c r="K134">
        <f>C134/I134</f>
        <v/>
      </c>
      <c r="L134" s="131">
        <f>I134/(ε_c1cd)</f>
        <v/>
      </c>
      <c r="M134">
        <f>I134*(K134-Z_s1)</f>
        <v/>
      </c>
      <c r="N134">
        <f>I134*(K134-Z_s2)</f>
        <v/>
      </c>
      <c r="O134">
        <f>E_s*M134</f>
        <v/>
      </c>
      <c r="P134">
        <f>E_s*N134</f>
        <v/>
      </c>
      <c r="Q134">
        <f>O134*A_s1</f>
        <v/>
      </c>
      <c r="R134">
        <f>P134*A_s2</f>
        <v/>
      </c>
      <c r="S134">
        <f>Q134*($K134-Z_s1)</f>
        <v/>
      </c>
      <c r="T134">
        <f>R134*($K134-Z_s2)</f>
        <v/>
      </c>
      <c r="U134">
        <f>(INDIRECT("a_"&amp;U$2)/(U$2+1))*(($C134^(U$2+1)-$H134^(U$2+1))/(ε_c1cd^(U$2+1)))</f>
        <v/>
      </c>
      <c r="V134">
        <f>(INDIRECT("a_"&amp;V$2)/(V$2+1))*(($C134^(V$2+1)-$H134^(V$2+1))/(ε_c1cd^(V$2+1)))</f>
        <v/>
      </c>
      <c r="W134">
        <f>(INDIRECT("a_"&amp;W$2)/(W$2+1))*(($C134^(W$2+1)-$H134^(W$2+1))/(ε_c1cd^(W$2+1)))</f>
        <v/>
      </c>
      <c r="X134">
        <f>(INDIRECT("a_"&amp;X$2)/(X$2+1))*(($C134^(X$2+1)-$H134^(X$2+1))/(ε_c1cd^(X$2+1)))</f>
        <v/>
      </c>
      <c r="Y134">
        <f>(INDIRECT("a_"&amp;Y$2)/(Y$2+1))*(($C134^(Y$2+1)-$H134^(Y$2+1))/(ε_c1cd^(Y$2+1)))</f>
        <v/>
      </c>
      <c r="Z134">
        <f>(INDIRECT("a_"&amp;Z$2)/(Z$2+2))*(($C134^(Z$2+2)-$H134^(Z$2+2))/(ε_c1cd^(Z$2+2)))</f>
        <v/>
      </c>
      <c r="AA134">
        <f>(INDIRECT("a_"&amp;AA$2)/(AA$2+2))*(($C134^(AA$2+2)-$H134^(AA$2+2))/(ε_c1cd^(AA$2+2)))</f>
        <v/>
      </c>
      <c r="AB134">
        <f>(INDIRECT("a_"&amp;AB$2)/(AB$2+2))*(($C134^(AB$2+2)-$H134^(AB$2+2))/(ε_c1cd^(AB$2+2)))</f>
        <v/>
      </c>
      <c r="AC134">
        <f>(INDIRECT("a_"&amp;AC$2)/(AC$2+2))*(($C134^(AC$2+2)-$H134^(AC$2+2))/(ε_c1cd^(AC$2+2)))</f>
        <v/>
      </c>
      <c r="AD134">
        <f>(INDIRECT("a_"&amp;AD$2)/(AD$2+2))*(($C134^(AD$2+2)-$H134^(AD$2+2))/(ε_c1cd^(AD$2+2)))</f>
        <v/>
      </c>
      <c r="AE134" s="111">
        <f>(b*f_cd/L134)*SUM(U134:Y134)+SUM(Q134:R134)</f>
        <v/>
      </c>
      <c r="AF134" s="112">
        <f>AE134*(K134-y+e)</f>
        <v/>
      </c>
      <c r="AG134" s="113">
        <f>(b*f_cd/(L134^2))*SUM(Z134:AD134)+SUM(S134:T134)-AF134</f>
        <v/>
      </c>
      <c r="AH134" s="114">
        <f>AG134&lt;0</f>
        <v/>
      </c>
      <c r="AI134" s="115">
        <f>IF(A134=1,FALSE,(AND(AQ134,AH134,NOT(AI133))))</f>
        <v/>
      </c>
      <c r="AJ134" s="116">
        <f>(b*f_cd/L134)*(a_1/2*J134^2+a_2/3*J134^3+a_3/4*J134^4+a_4/5*J134^5+a_5/6*J134^6)+SUM(Q134:R134)</f>
        <v/>
      </c>
      <c r="AK134">
        <f>AJ134*(K134-y+e)</f>
        <v/>
      </c>
      <c r="AL134" s="118">
        <f>(b*f_cd/(L134^2))*(a_1/3*J134^3+a_2/4*J134^4+a_3/5*J134^5+a_4/6*J134^6+a_5/7*J134^7)+SUM(S134:T134)-AK134</f>
        <v/>
      </c>
      <c r="AM134" s="114">
        <f>AL134&gt;0</f>
        <v/>
      </c>
      <c r="AN134" s="115">
        <f>IF(A134=1,FALSE,(AND(AQ134,AM134,NOT(AN133))))</f>
        <v/>
      </c>
      <c r="AO134">
        <f>IF(D134=1,AND(AH134,NOT(AI134)),AND(AM134,NOT(AN134)))</f>
        <v/>
      </c>
      <c r="AP134" s="119">
        <f>IF(D134=1,AI134,AN134)</f>
        <v/>
      </c>
      <c r="AQ134" s="125">
        <f>ABS(E134)&lt;$AQ$2</f>
        <v/>
      </c>
      <c r="AS134">
        <f>IF(AP134,MAX(AS$3:AS132)+1,"")</f>
        <v/>
      </c>
    </row>
    <row r="135" s="117">
      <c r="A135" t="n">
        <v>133</v>
      </c>
      <c r="B135" s="131">
        <f>IF(A135=1,0,IF(AP135,0.1*ε_cu1cd,0))</f>
        <v/>
      </c>
      <c r="C135" s="131">
        <f>IF(A135=1,0.1*ε_cu1cd,C134+B134)</f>
        <v/>
      </c>
      <c r="D135" s="113">
        <f>IF('Нормальний переріз'!$D$68&gt;0,1,2)</f>
        <v/>
      </c>
      <c r="E135" s="144">
        <f>IF(D135=1,F135,G135)</f>
        <v/>
      </c>
      <c r="F135" s="124">
        <f>IF(AI134,0.11*ε_cu1cd,IF(AH134,F134*0.01,F134))</f>
        <v/>
      </c>
      <c r="G135" s="124">
        <f>IF(AP134,-0.1*ε_cu1cd,IF(AM134,G134*0.01,G134))</f>
        <v/>
      </c>
      <c r="H135" s="113">
        <f>IF(A135=1,E135,IF(AO134,H134-E134+E135,IF(AP134,0.8*H134,H134+E135)))</f>
        <v/>
      </c>
      <c r="I135" s="169">
        <f>(C135-H135)/h</f>
        <v/>
      </c>
      <c r="J135">
        <f>C135/(ε_c1cd)</f>
        <v/>
      </c>
      <c r="K135">
        <f>C135/I135</f>
        <v/>
      </c>
      <c r="L135" s="131">
        <f>I135/(ε_c1cd)</f>
        <v/>
      </c>
      <c r="M135">
        <f>I135*(K135-Z_s1)</f>
        <v/>
      </c>
      <c r="N135">
        <f>I135*(K135-Z_s2)</f>
        <v/>
      </c>
      <c r="O135">
        <f>E_s*M135</f>
        <v/>
      </c>
      <c r="P135">
        <f>E_s*N135</f>
        <v/>
      </c>
      <c r="Q135">
        <f>O135*A_s1</f>
        <v/>
      </c>
      <c r="R135">
        <f>P135*A_s2</f>
        <v/>
      </c>
      <c r="S135">
        <f>Q135*($K135-Z_s1)</f>
        <v/>
      </c>
      <c r="T135">
        <f>R135*($K135-Z_s2)</f>
        <v/>
      </c>
      <c r="U135">
        <f>(INDIRECT("a_"&amp;U$2)/(U$2+1))*(($C135^(U$2+1)-$H135^(U$2+1))/(ε_c1cd^(U$2+1)))</f>
        <v/>
      </c>
      <c r="V135">
        <f>(INDIRECT("a_"&amp;V$2)/(V$2+1))*(($C135^(V$2+1)-$H135^(V$2+1))/(ε_c1cd^(V$2+1)))</f>
        <v/>
      </c>
      <c r="W135">
        <f>(INDIRECT("a_"&amp;W$2)/(W$2+1))*(($C135^(W$2+1)-$H135^(W$2+1))/(ε_c1cd^(W$2+1)))</f>
        <v/>
      </c>
      <c r="X135">
        <f>(INDIRECT("a_"&amp;X$2)/(X$2+1))*(($C135^(X$2+1)-$H135^(X$2+1))/(ε_c1cd^(X$2+1)))</f>
        <v/>
      </c>
      <c r="Y135">
        <f>(INDIRECT("a_"&amp;Y$2)/(Y$2+1))*(($C135^(Y$2+1)-$H135^(Y$2+1))/(ε_c1cd^(Y$2+1)))</f>
        <v/>
      </c>
      <c r="Z135">
        <f>(INDIRECT("a_"&amp;Z$2)/(Z$2+2))*(($C135^(Z$2+2)-$H135^(Z$2+2))/(ε_c1cd^(Z$2+2)))</f>
        <v/>
      </c>
      <c r="AA135">
        <f>(INDIRECT("a_"&amp;AA$2)/(AA$2+2))*(($C135^(AA$2+2)-$H135^(AA$2+2))/(ε_c1cd^(AA$2+2)))</f>
        <v/>
      </c>
      <c r="AB135">
        <f>(INDIRECT("a_"&amp;AB$2)/(AB$2+2))*(($C135^(AB$2+2)-$H135^(AB$2+2))/(ε_c1cd^(AB$2+2)))</f>
        <v/>
      </c>
      <c r="AC135">
        <f>(INDIRECT("a_"&amp;AC$2)/(AC$2+2))*(($C135^(AC$2+2)-$H135^(AC$2+2))/(ε_c1cd^(AC$2+2)))</f>
        <v/>
      </c>
      <c r="AD135">
        <f>(INDIRECT("a_"&amp;AD$2)/(AD$2+2))*(($C135^(AD$2+2)-$H135^(AD$2+2))/(ε_c1cd^(AD$2+2)))</f>
        <v/>
      </c>
      <c r="AE135" s="111">
        <f>(b*f_cd/L135)*SUM(U135:Y135)+SUM(Q135:R135)</f>
        <v/>
      </c>
      <c r="AF135" s="112">
        <f>AE135*(K135-y+e)</f>
        <v/>
      </c>
      <c r="AG135" s="113">
        <f>(b*f_cd/(L135^2))*SUM(Z135:AD135)+SUM(S135:T135)-AF135</f>
        <v/>
      </c>
      <c r="AH135" s="114">
        <f>AG135&lt;0</f>
        <v/>
      </c>
      <c r="AI135" s="115">
        <f>IF(A135=1,FALSE,(AND(AQ135,AH135,NOT(AI134))))</f>
        <v/>
      </c>
      <c r="AJ135" s="116">
        <f>(b*f_cd/L135)*(a_1/2*J135^2+a_2/3*J135^3+a_3/4*J135^4+a_4/5*J135^5+a_5/6*J135^6)+SUM(Q135:R135)</f>
        <v/>
      </c>
      <c r="AK135">
        <f>AJ135*(K135-y+e)</f>
        <v/>
      </c>
      <c r="AL135" s="118">
        <f>(b*f_cd/(L135^2))*(a_1/3*J135^3+a_2/4*J135^4+a_3/5*J135^5+a_4/6*J135^6+a_5/7*J135^7)+SUM(S135:T135)-AK135</f>
        <v/>
      </c>
      <c r="AM135" s="114">
        <f>AL135&gt;0</f>
        <v/>
      </c>
      <c r="AN135" s="115">
        <f>IF(A135=1,FALSE,(AND(AQ135,AM135,NOT(AN134))))</f>
        <v/>
      </c>
      <c r="AO135">
        <f>IF(D135=1,AND(AH135,NOT(AI135)),AND(AM135,NOT(AN135)))</f>
        <v/>
      </c>
      <c r="AP135" s="119">
        <f>IF(D135=1,AI135,AN135)</f>
        <v/>
      </c>
      <c r="AQ135" s="125">
        <f>ABS(E135)&lt;$AQ$2</f>
        <v/>
      </c>
      <c r="AS135">
        <f>IF(AP135,MAX(AS$3:AS133)+1,"")</f>
        <v/>
      </c>
    </row>
    <row r="136" s="117">
      <c r="A136" t="n">
        <v>134</v>
      </c>
      <c r="B136" s="131">
        <f>IF(A136=1,0,IF(AP136,0.1*ε_cu1cd,0))</f>
        <v/>
      </c>
      <c r="C136" s="131">
        <f>IF(A136=1,0.1*ε_cu1cd,C135+B135)</f>
        <v/>
      </c>
      <c r="D136" s="113">
        <f>IF('Нормальний переріз'!$D$68&gt;0,1,2)</f>
        <v/>
      </c>
      <c r="E136" s="144">
        <f>IF(D136=1,F136,G136)</f>
        <v/>
      </c>
      <c r="F136" s="124">
        <f>IF(AI135,0.11*ε_cu1cd,IF(AH135,F135*0.01,F135))</f>
        <v/>
      </c>
      <c r="G136" s="124">
        <f>IF(AP135,-0.1*ε_cu1cd,IF(AM135,G135*0.01,G135))</f>
        <v/>
      </c>
      <c r="H136" s="113">
        <f>IF(A136=1,E136,IF(AO135,H135-E135+E136,IF(AP135,0.8*H135,H135+E136)))</f>
        <v/>
      </c>
      <c r="I136" s="169">
        <f>(C136-H136)/h</f>
        <v/>
      </c>
      <c r="J136">
        <f>C136/(ε_c1cd)</f>
        <v/>
      </c>
      <c r="K136">
        <f>C136/I136</f>
        <v/>
      </c>
      <c r="L136" s="131">
        <f>I136/(ε_c1cd)</f>
        <v/>
      </c>
      <c r="M136">
        <f>I136*(K136-Z_s1)</f>
        <v/>
      </c>
      <c r="N136">
        <f>I136*(K136-Z_s2)</f>
        <v/>
      </c>
      <c r="O136">
        <f>E_s*M136</f>
        <v/>
      </c>
      <c r="P136">
        <f>E_s*N136</f>
        <v/>
      </c>
      <c r="Q136">
        <f>O136*A_s1</f>
        <v/>
      </c>
      <c r="R136">
        <f>P136*A_s2</f>
        <v/>
      </c>
      <c r="S136">
        <f>Q136*($K136-Z_s1)</f>
        <v/>
      </c>
      <c r="T136">
        <f>R136*($K136-Z_s2)</f>
        <v/>
      </c>
      <c r="U136">
        <f>(INDIRECT("a_"&amp;U$2)/(U$2+1))*(($C136^(U$2+1)-$H136^(U$2+1))/(ε_c1cd^(U$2+1)))</f>
        <v/>
      </c>
      <c r="V136">
        <f>(INDIRECT("a_"&amp;V$2)/(V$2+1))*(($C136^(V$2+1)-$H136^(V$2+1))/(ε_c1cd^(V$2+1)))</f>
        <v/>
      </c>
      <c r="W136">
        <f>(INDIRECT("a_"&amp;W$2)/(W$2+1))*(($C136^(W$2+1)-$H136^(W$2+1))/(ε_c1cd^(W$2+1)))</f>
        <v/>
      </c>
      <c r="X136">
        <f>(INDIRECT("a_"&amp;X$2)/(X$2+1))*(($C136^(X$2+1)-$H136^(X$2+1))/(ε_c1cd^(X$2+1)))</f>
        <v/>
      </c>
      <c r="Y136">
        <f>(INDIRECT("a_"&amp;Y$2)/(Y$2+1))*(($C136^(Y$2+1)-$H136^(Y$2+1))/(ε_c1cd^(Y$2+1)))</f>
        <v/>
      </c>
      <c r="Z136">
        <f>(INDIRECT("a_"&amp;Z$2)/(Z$2+2))*(($C136^(Z$2+2)-$H136^(Z$2+2))/(ε_c1cd^(Z$2+2)))</f>
        <v/>
      </c>
      <c r="AA136">
        <f>(INDIRECT("a_"&amp;AA$2)/(AA$2+2))*(($C136^(AA$2+2)-$H136^(AA$2+2))/(ε_c1cd^(AA$2+2)))</f>
        <v/>
      </c>
      <c r="AB136">
        <f>(INDIRECT("a_"&amp;AB$2)/(AB$2+2))*(($C136^(AB$2+2)-$H136^(AB$2+2))/(ε_c1cd^(AB$2+2)))</f>
        <v/>
      </c>
      <c r="AC136">
        <f>(INDIRECT("a_"&amp;AC$2)/(AC$2+2))*(($C136^(AC$2+2)-$H136^(AC$2+2))/(ε_c1cd^(AC$2+2)))</f>
        <v/>
      </c>
      <c r="AD136">
        <f>(INDIRECT("a_"&amp;AD$2)/(AD$2+2))*(($C136^(AD$2+2)-$H136^(AD$2+2))/(ε_c1cd^(AD$2+2)))</f>
        <v/>
      </c>
      <c r="AE136" s="111">
        <f>(b*f_cd/L136)*SUM(U136:Y136)+SUM(Q136:R136)</f>
        <v/>
      </c>
      <c r="AF136" s="112">
        <f>AE136*(K136-y+e)</f>
        <v/>
      </c>
      <c r="AG136" s="113">
        <f>(b*f_cd/(L136^2))*SUM(Z136:AD136)+SUM(S136:T136)-AF136</f>
        <v/>
      </c>
      <c r="AH136" s="114">
        <f>AG136&lt;0</f>
        <v/>
      </c>
      <c r="AI136" s="115">
        <f>IF(A136=1,FALSE,(AND(AQ136,AH136,NOT(AI135))))</f>
        <v/>
      </c>
      <c r="AJ136" s="116">
        <f>(b*f_cd/L136)*(a_1/2*J136^2+a_2/3*J136^3+a_3/4*J136^4+a_4/5*J136^5+a_5/6*J136^6)+SUM(Q136:R136)</f>
        <v/>
      </c>
      <c r="AK136">
        <f>AJ136*(K136-y+e)</f>
        <v/>
      </c>
      <c r="AL136" s="118">
        <f>(b*f_cd/(L136^2))*(a_1/3*J136^3+a_2/4*J136^4+a_3/5*J136^5+a_4/6*J136^6+a_5/7*J136^7)+SUM(S136:T136)-AK136</f>
        <v/>
      </c>
      <c r="AM136" s="114">
        <f>AL136&gt;0</f>
        <v/>
      </c>
      <c r="AN136" s="115">
        <f>IF(A136=1,FALSE,(AND(AQ136,AM136,NOT(AN135))))</f>
        <v/>
      </c>
      <c r="AO136">
        <f>IF(D136=1,AND(AH136,NOT(AI136)),AND(AM136,NOT(AN136)))</f>
        <v/>
      </c>
      <c r="AP136" s="119">
        <f>IF(D136=1,AI136,AN136)</f>
        <v/>
      </c>
      <c r="AQ136" s="125">
        <f>ABS(E136)&lt;$AQ$2</f>
        <v/>
      </c>
      <c r="AS136">
        <f>IF(AP136,MAX(AS$3:AS134)+1,"")</f>
        <v/>
      </c>
    </row>
    <row r="137" s="117">
      <c r="A137" t="n">
        <v>135</v>
      </c>
      <c r="B137" s="131">
        <f>IF(A137=1,0,IF(AP137,0.1*ε_cu1cd,0))</f>
        <v/>
      </c>
      <c r="C137" s="131">
        <f>IF(A137=1,0.1*ε_cu1cd,C136+B136)</f>
        <v/>
      </c>
      <c r="D137" s="113">
        <f>IF('Нормальний переріз'!$D$68&gt;0,1,2)</f>
        <v/>
      </c>
      <c r="E137" s="144">
        <f>IF(D137=1,F137,G137)</f>
        <v/>
      </c>
      <c r="F137" s="124">
        <f>IF(AI136,0.11*ε_cu1cd,IF(AH136,F136*0.01,F136))</f>
        <v/>
      </c>
      <c r="G137" s="124">
        <f>IF(AP136,-0.1*ε_cu1cd,IF(AM136,G136*0.01,G136))</f>
        <v/>
      </c>
      <c r="H137" s="113">
        <f>IF(A137=1,E137,IF(AO136,H136-E136+E137,IF(AP136,0.8*H136,H136+E137)))</f>
        <v/>
      </c>
      <c r="I137" s="169">
        <f>(C137-H137)/h</f>
        <v/>
      </c>
      <c r="J137">
        <f>C137/(ε_c1cd)</f>
        <v/>
      </c>
      <c r="K137">
        <f>C137/I137</f>
        <v/>
      </c>
      <c r="L137" s="131">
        <f>I137/(ε_c1cd)</f>
        <v/>
      </c>
      <c r="M137">
        <f>I137*(K137-Z_s1)</f>
        <v/>
      </c>
      <c r="N137">
        <f>I137*(K137-Z_s2)</f>
        <v/>
      </c>
      <c r="O137">
        <f>E_s*M137</f>
        <v/>
      </c>
      <c r="P137">
        <f>E_s*N137</f>
        <v/>
      </c>
      <c r="Q137">
        <f>O137*A_s1</f>
        <v/>
      </c>
      <c r="R137">
        <f>P137*A_s2</f>
        <v/>
      </c>
      <c r="S137">
        <f>Q137*($K137-Z_s1)</f>
        <v/>
      </c>
      <c r="T137">
        <f>R137*($K137-Z_s2)</f>
        <v/>
      </c>
      <c r="U137">
        <f>(INDIRECT("a_"&amp;U$2)/(U$2+1))*(($C137^(U$2+1)-$H137^(U$2+1))/(ε_c1cd^(U$2+1)))</f>
        <v/>
      </c>
      <c r="V137">
        <f>(INDIRECT("a_"&amp;V$2)/(V$2+1))*(($C137^(V$2+1)-$H137^(V$2+1))/(ε_c1cd^(V$2+1)))</f>
        <v/>
      </c>
      <c r="W137">
        <f>(INDIRECT("a_"&amp;W$2)/(W$2+1))*(($C137^(W$2+1)-$H137^(W$2+1))/(ε_c1cd^(W$2+1)))</f>
        <v/>
      </c>
      <c r="X137">
        <f>(INDIRECT("a_"&amp;X$2)/(X$2+1))*(($C137^(X$2+1)-$H137^(X$2+1))/(ε_c1cd^(X$2+1)))</f>
        <v/>
      </c>
      <c r="Y137">
        <f>(INDIRECT("a_"&amp;Y$2)/(Y$2+1))*(($C137^(Y$2+1)-$H137^(Y$2+1))/(ε_c1cd^(Y$2+1)))</f>
        <v/>
      </c>
      <c r="Z137">
        <f>(INDIRECT("a_"&amp;Z$2)/(Z$2+2))*(($C137^(Z$2+2)-$H137^(Z$2+2))/(ε_c1cd^(Z$2+2)))</f>
        <v/>
      </c>
      <c r="AA137">
        <f>(INDIRECT("a_"&amp;AA$2)/(AA$2+2))*(($C137^(AA$2+2)-$H137^(AA$2+2))/(ε_c1cd^(AA$2+2)))</f>
        <v/>
      </c>
      <c r="AB137">
        <f>(INDIRECT("a_"&amp;AB$2)/(AB$2+2))*(($C137^(AB$2+2)-$H137^(AB$2+2))/(ε_c1cd^(AB$2+2)))</f>
        <v/>
      </c>
      <c r="AC137">
        <f>(INDIRECT("a_"&amp;AC$2)/(AC$2+2))*(($C137^(AC$2+2)-$H137^(AC$2+2))/(ε_c1cd^(AC$2+2)))</f>
        <v/>
      </c>
      <c r="AD137">
        <f>(INDIRECT("a_"&amp;AD$2)/(AD$2+2))*(($C137^(AD$2+2)-$H137^(AD$2+2))/(ε_c1cd^(AD$2+2)))</f>
        <v/>
      </c>
      <c r="AE137" s="111">
        <f>(b*f_cd/L137)*SUM(U137:Y137)+SUM(Q137:R137)</f>
        <v/>
      </c>
      <c r="AF137" s="112">
        <f>AE137*(K137-y+e)</f>
        <v/>
      </c>
      <c r="AG137" s="113">
        <f>(b*f_cd/(L137^2))*SUM(Z137:AD137)+SUM(S137:T137)-AF137</f>
        <v/>
      </c>
      <c r="AH137" s="114">
        <f>AG137&lt;0</f>
        <v/>
      </c>
      <c r="AI137" s="115">
        <f>IF(A137=1,FALSE,(AND(AQ137,AH137,NOT(AI136))))</f>
        <v/>
      </c>
      <c r="AJ137" s="116">
        <f>(b*f_cd/L137)*(a_1/2*J137^2+a_2/3*J137^3+a_3/4*J137^4+a_4/5*J137^5+a_5/6*J137^6)+SUM(Q137:R137)</f>
        <v/>
      </c>
      <c r="AK137">
        <f>AJ137*(K137-y+e)</f>
        <v/>
      </c>
      <c r="AL137" s="118">
        <f>(b*f_cd/(L137^2))*(a_1/3*J137^3+a_2/4*J137^4+a_3/5*J137^5+a_4/6*J137^6+a_5/7*J137^7)+SUM(S137:T137)-AK137</f>
        <v/>
      </c>
      <c r="AM137" s="114">
        <f>AL137&gt;0</f>
        <v/>
      </c>
      <c r="AN137" s="115">
        <f>IF(A137=1,FALSE,(AND(AQ137,AM137,NOT(AN136))))</f>
        <v/>
      </c>
      <c r="AO137">
        <f>IF(D137=1,AND(AH137,NOT(AI137)),AND(AM137,NOT(AN137)))</f>
        <v/>
      </c>
      <c r="AP137" s="119">
        <f>IF(D137=1,AI137,AN137)</f>
        <v/>
      </c>
      <c r="AQ137" s="125">
        <f>ABS(E137)&lt;$AQ$2</f>
        <v/>
      </c>
      <c r="AS137">
        <f>IF(AP137,MAX(AS$3:AS135)+1,"")</f>
        <v/>
      </c>
    </row>
    <row r="138" s="117">
      <c r="A138" t="n">
        <v>136</v>
      </c>
      <c r="B138" s="131">
        <f>IF(A138=1,0,IF(AP138,0.1*ε_cu1cd,0))</f>
        <v/>
      </c>
      <c r="C138" s="131">
        <f>IF(A138=1,0.1*ε_cu1cd,C137+B137)</f>
        <v/>
      </c>
      <c r="D138" s="113">
        <f>IF('Нормальний переріз'!$D$68&gt;0,1,2)</f>
        <v/>
      </c>
      <c r="E138" s="144">
        <f>IF(D138=1,F138,G138)</f>
        <v/>
      </c>
      <c r="F138" s="124">
        <f>IF(AI137,0.11*ε_cu1cd,IF(AH137,F137*0.01,F137))</f>
        <v/>
      </c>
      <c r="G138" s="124">
        <f>IF(AP137,-0.1*ε_cu1cd,IF(AM137,G137*0.01,G137))</f>
        <v/>
      </c>
      <c r="H138" s="113">
        <f>IF(A138=1,E138,IF(AO137,H137-E137+E138,IF(AP137,0.8*H137,H137+E138)))</f>
        <v/>
      </c>
      <c r="I138" s="169">
        <f>(C138-H138)/h</f>
        <v/>
      </c>
      <c r="J138">
        <f>C138/(ε_c1cd)</f>
        <v/>
      </c>
      <c r="K138">
        <f>C138/I138</f>
        <v/>
      </c>
      <c r="L138" s="131">
        <f>I138/(ε_c1cd)</f>
        <v/>
      </c>
      <c r="M138">
        <f>I138*(K138-Z_s1)</f>
        <v/>
      </c>
      <c r="N138">
        <f>I138*(K138-Z_s2)</f>
        <v/>
      </c>
      <c r="O138">
        <f>E_s*M138</f>
        <v/>
      </c>
      <c r="P138">
        <f>E_s*N138</f>
        <v/>
      </c>
      <c r="Q138">
        <f>O138*A_s1</f>
        <v/>
      </c>
      <c r="R138">
        <f>P138*A_s2</f>
        <v/>
      </c>
      <c r="S138">
        <f>Q138*($K138-Z_s1)</f>
        <v/>
      </c>
      <c r="T138">
        <f>R138*($K138-Z_s2)</f>
        <v/>
      </c>
      <c r="U138">
        <f>(INDIRECT("a_"&amp;U$2)/(U$2+1))*(($C138^(U$2+1)-$H138^(U$2+1))/(ε_c1cd^(U$2+1)))</f>
        <v/>
      </c>
      <c r="V138">
        <f>(INDIRECT("a_"&amp;V$2)/(V$2+1))*(($C138^(V$2+1)-$H138^(V$2+1))/(ε_c1cd^(V$2+1)))</f>
        <v/>
      </c>
      <c r="W138">
        <f>(INDIRECT("a_"&amp;W$2)/(W$2+1))*(($C138^(W$2+1)-$H138^(W$2+1))/(ε_c1cd^(W$2+1)))</f>
        <v/>
      </c>
      <c r="X138">
        <f>(INDIRECT("a_"&amp;X$2)/(X$2+1))*(($C138^(X$2+1)-$H138^(X$2+1))/(ε_c1cd^(X$2+1)))</f>
        <v/>
      </c>
      <c r="Y138">
        <f>(INDIRECT("a_"&amp;Y$2)/(Y$2+1))*(($C138^(Y$2+1)-$H138^(Y$2+1))/(ε_c1cd^(Y$2+1)))</f>
        <v/>
      </c>
      <c r="Z138">
        <f>(INDIRECT("a_"&amp;Z$2)/(Z$2+2))*(($C138^(Z$2+2)-$H138^(Z$2+2))/(ε_c1cd^(Z$2+2)))</f>
        <v/>
      </c>
      <c r="AA138">
        <f>(INDIRECT("a_"&amp;AA$2)/(AA$2+2))*(($C138^(AA$2+2)-$H138^(AA$2+2))/(ε_c1cd^(AA$2+2)))</f>
        <v/>
      </c>
      <c r="AB138">
        <f>(INDIRECT("a_"&amp;AB$2)/(AB$2+2))*(($C138^(AB$2+2)-$H138^(AB$2+2))/(ε_c1cd^(AB$2+2)))</f>
        <v/>
      </c>
      <c r="AC138">
        <f>(INDIRECT("a_"&amp;AC$2)/(AC$2+2))*(($C138^(AC$2+2)-$H138^(AC$2+2))/(ε_c1cd^(AC$2+2)))</f>
        <v/>
      </c>
      <c r="AD138">
        <f>(INDIRECT("a_"&amp;AD$2)/(AD$2+2))*(($C138^(AD$2+2)-$H138^(AD$2+2))/(ε_c1cd^(AD$2+2)))</f>
        <v/>
      </c>
      <c r="AE138" s="111">
        <f>(b*f_cd/L138)*SUM(U138:Y138)+SUM(Q138:R138)</f>
        <v/>
      </c>
      <c r="AF138" s="112">
        <f>AE138*(K138-y+e)</f>
        <v/>
      </c>
      <c r="AG138" s="113">
        <f>(b*f_cd/(L138^2))*SUM(Z138:AD138)+SUM(S138:T138)-AF138</f>
        <v/>
      </c>
      <c r="AH138" s="114">
        <f>AG138&lt;0</f>
        <v/>
      </c>
      <c r="AI138" s="115">
        <f>IF(A138=1,FALSE,(AND(AQ138,AH138,NOT(AI137))))</f>
        <v/>
      </c>
      <c r="AJ138" s="116">
        <f>(b*f_cd/L138)*(a_1/2*J138^2+a_2/3*J138^3+a_3/4*J138^4+a_4/5*J138^5+a_5/6*J138^6)+SUM(Q138:R138)</f>
        <v/>
      </c>
      <c r="AK138">
        <f>AJ138*(K138-y+e)</f>
        <v/>
      </c>
      <c r="AL138" s="118">
        <f>(b*f_cd/(L138^2))*(a_1/3*J138^3+a_2/4*J138^4+a_3/5*J138^5+a_4/6*J138^6+a_5/7*J138^7)+SUM(S138:T138)-AK138</f>
        <v/>
      </c>
      <c r="AM138" s="114">
        <f>AL138&gt;0</f>
        <v/>
      </c>
      <c r="AN138" s="115">
        <f>IF(A138=1,FALSE,(AND(AQ138,AM138,NOT(AN137))))</f>
        <v/>
      </c>
      <c r="AO138">
        <f>IF(D138=1,AND(AH138,NOT(AI138)),AND(AM138,NOT(AN138)))</f>
        <v/>
      </c>
      <c r="AP138" s="119">
        <f>IF(D138=1,AI138,AN138)</f>
        <v/>
      </c>
      <c r="AQ138" s="125">
        <f>ABS(E138)&lt;$AQ$2</f>
        <v/>
      </c>
      <c r="AS138">
        <f>IF(AP138,MAX(AS$3:AS136)+1,"")</f>
        <v/>
      </c>
    </row>
    <row r="139" s="117">
      <c r="A139" t="n">
        <v>137</v>
      </c>
      <c r="B139" s="131">
        <f>IF(A139=1,0,IF(AP139,0.1*ε_cu1cd,0))</f>
        <v/>
      </c>
      <c r="C139" s="131">
        <f>IF(A139=1,0.1*ε_cu1cd,C138+B138)</f>
        <v/>
      </c>
      <c r="D139" s="113">
        <f>IF('Нормальний переріз'!$D$68&gt;0,1,2)</f>
        <v/>
      </c>
      <c r="E139" s="144">
        <f>IF(D139=1,F139,G139)</f>
        <v/>
      </c>
      <c r="F139" s="124">
        <f>IF(AI138,0.11*ε_cu1cd,IF(AH138,F138*0.01,F138))</f>
        <v/>
      </c>
      <c r="G139" s="124">
        <f>IF(AP138,-0.1*ε_cu1cd,IF(AM138,G138*0.01,G138))</f>
        <v/>
      </c>
      <c r="H139" s="113">
        <f>IF(A139=1,E139,IF(AO138,H138-E138+E139,IF(AP138,0.8*H138,H138+E139)))</f>
        <v/>
      </c>
      <c r="I139" s="169">
        <f>(C139-H139)/h</f>
        <v/>
      </c>
      <c r="J139">
        <f>C139/(ε_c1cd)</f>
        <v/>
      </c>
      <c r="K139">
        <f>C139/I139</f>
        <v/>
      </c>
      <c r="L139" s="131">
        <f>I139/(ε_c1cd)</f>
        <v/>
      </c>
      <c r="M139">
        <f>I139*(K139-Z_s1)</f>
        <v/>
      </c>
      <c r="N139">
        <f>I139*(K139-Z_s2)</f>
        <v/>
      </c>
      <c r="O139">
        <f>E_s*M139</f>
        <v/>
      </c>
      <c r="P139">
        <f>E_s*N139</f>
        <v/>
      </c>
      <c r="Q139">
        <f>O139*A_s1</f>
        <v/>
      </c>
      <c r="R139">
        <f>P139*A_s2</f>
        <v/>
      </c>
      <c r="S139">
        <f>Q139*($K139-Z_s1)</f>
        <v/>
      </c>
      <c r="T139">
        <f>R139*($K139-Z_s2)</f>
        <v/>
      </c>
      <c r="U139">
        <f>(INDIRECT("a_"&amp;U$2)/(U$2+1))*(($C139^(U$2+1)-$H139^(U$2+1))/(ε_c1cd^(U$2+1)))</f>
        <v/>
      </c>
      <c r="V139">
        <f>(INDIRECT("a_"&amp;V$2)/(V$2+1))*(($C139^(V$2+1)-$H139^(V$2+1))/(ε_c1cd^(V$2+1)))</f>
        <v/>
      </c>
      <c r="W139">
        <f>(INDIRECT("a_"&amp;W$2)/(W$2+1))*(($C139^(W$2+1)-$H139^(W$2+1))/(ε_c1cd^(W$2+1)))</f>
        <v/>
      </c>
      <c r="X139">
        <f>(INDIRECT("a_"&amp;X$2)/(X$2+1))*(($C139^(X$2+1)-$H139^(X$2+1))/(ε_c1cd^(X$2+1)))</f>
        <v/>
      </c>
      <c r="Y139">
        <f>(INDIRECT("a_"&amp;Y$2)/(Y$2+1))*(($C139^(Y$2+1)-$H139^(Y$2+1))/(ε_c1cd^(Y$2+1)))</f>
        <v/>
      </c>
      <c r="Z139">
        <f>(INDIRECT("a_"&amp;Z$2)/(Z$2+2))*(($C139^(Z$2+2)-$H139^(Z$2+2))/(ε_c1cd^(Z$2+2)))</f>
        <v/>
      </c>
      <c r="AA139">
        <f>(INDIRECT("a_"&amp;AA$2)/(AA$2+2))*(($C139^(AA$2+2)-$H139^(AA$2+2))/(ε_c1cd^(AA$2+2)))</f>
        <v/>
      </c>
      <c r="AB139">
        <f>(INDIRECT("a_"&amp;AB$2)/(AB$2+2))*(($C139^(AB$2+2)-$H139^(AB$2+2))/(ε_c1cd^(AB$2+2)))</f>
        <v/>
      </c>
      <c r="AC139">
        <f>(INDIRECT("a_"&amp;AC$2)/(AC$2+2))*(($C139^(AC$2+2)-$H139^(AC$2+2))/(ε_c1cd^(AC$2+2)))</f>
        <v/>
      </c>
      <c r="AD139">
        <f>(INDIRECT("a_"&amp;AD$2)/(AD$2+2))*(($C139^(AD$2+2)-$H139^(AD$2+2))/(ε_c1cd^(AD$2+2)))</f>
        <v/>
      </c>
      <c r="AE139" s="111">
        <f>(b*f_cd/L139)*SUM(U139:Y139)+SUM(Q139:R139)</f>
        <v/>
      </c>
      <c r="AF139" s="112">
        <f>AE139*(K139-y+e)</f>
        <v/>
      </c>
      <c r="AG139" s="113">
        <f>(b*f_cd/(L139^2))*SUM(Z139:AD139)+SUM(S139:T139)-AF139</f>
        <v/>
      </c>
      <c r="AH139" s="114">
        <f>AG139&lt;0</f>
        <v/>
      </c>
      <c r="AI139" s="115">
        <f>IF(A139=1,FALSE,(AND(AQ139,AH139,NOT(AI138))))</f>
        <v/>
      </c>
      <c r="AJ139" s="116">
        <f>(b*f_cd/L139)*(a_1/2*J139^2+a_2/3*J139^3+a_3/4*J139^4+a_4/5*J139^5+a_5/6*J139^6)+SUM(Q139:R139)</f>
        <v/>
      </c>
      <c r="AK139">
        <f>AJ139*(K139-y+e)</f>
        <v/>
      </c>
      <c r="AL139" s="118">
        <f>(b*f_cd/(L139^2))*(a_1/3*J139^3+a_2/4*J139^4+a_3/5*J139^5+a_4/6*J139^6+a_5/7*J139^7)+SUM(S139:T139)-AK139</f>
        <v/>
      </c>
      <c r="AM139" s="114">
        <f>AL139&gt;0</f>
        <v/>
      </c>
      <c r="AN139" s="115">
        <f>IF(A139=1,FALSE,(AND(AQ139,AM139,NOT(AN138))))</f>
        <v/>
      </c>
      <c r="AO139">
        <f>IF(D139=1,AND(AH139,NOT(AI139)),AND(AM139,NOT(AN139)))</f>
        <v/>
      </c>
      <c r="AP139" s="119">
        <f>IF(D139=1,AI139,AN139)</f>
        <v/>
      </c>
      <c r="AQ139" s="125">
        <f>ABS(E139)&lt;$AQ$2</f>
        <v/>
      </c>
      <c r="AS139">
        <f>IF(AP139,MAX(AS$3:AS137)+1,"")</f>
        <v/>
      </c>
    </row>
    <row r="140" s="117">
      <c r="A140" t="n">
        <v>138</v>
      </c>
      <c r="B140" s="131">
        <f>IF(A140=1,0,IF(AP140,0.1*ε_cu1cd,0))</f>
        <v/>
      </c>
      <c r="C140" s="131">
        <f>IF(A140=1,0.1*ε_cu1cd,C139+B139)</f>
        <v/>
      </c>
      <c r="D140" s="113">
        <f>IF('Нормальний переріз'!$D$68&gt;0,1,2)</f>
        <v/>
      </c>
      <c r="E140" s="144">
        <f>IF(D140=1,F140,G140)</f>
        <v/>
      </c>
      <c r="F140" s="124">
        <f>IF(AI139,0.11*ε_cu1cd,IF(AH139,F139*0.01,F139))</f>
        <v/>
      </c>
      <c r="G140" s="124">
        <f>IF(AP139,-0.1*ε_cu1cd,IF(AM139,G139*0.01,G139))</f>
        <v/>
      </c>
      <c r="H140" s="113">
        <f>IF(A140=1,E140,IF(AO139,H139-E139+E140,IF(AP139,0.8*H139,H139+E140)))</f>
        <v/>
      </c>
      <c r="I140" s="169">
        <f>(C140-H140)/h</f>
        <v/>
      </c>
      <c r="J140">
        <f>C140/(ε_c1cd)</f>
        <v/>
      </c>
      <c r="K140">
        <f>C140/I140</f>
        <v/>
      </c>
      <c r="L140" s="131">
        <f>I140/(ε_c1cd)</f>
        <v/>
      </c>
      <c r="M140">
        <f>I140*(K140-Z_s1)</f>
        <v/>
      </c>
      <c r="N140">
        <f>I140*(K140-Z_s2)</f>
        <v/>
      </c>
      <c r="O140">
        <f>E_s*M140</f>
        <v/>
      </c>
      <c r="P140">
        <f>E_s*N140</f>
        <v/>
      </c>
      <c r="Q140">
        <f>O140*A_s1</f>
        <v/>
      </c>
      <c r="R140">
        <f>P140*A_s2</f>
        <v/>
      </c>
      <c r="S140">
        <f>Q140*($K140-Z_s1)</f>
        <v/>
      </c>
      <c r="T140">
        <f>R140*($K140-Z_s2)</f>
        <v/>
      </c>
      <c r="U140">
        <f>(INDIRECT("a_"&amp;U$2)/(U$2+1))*(($C140^(U$2+1)-$H140^(U$2+1))/(ε_c1cd^(U$2+1)))</f>
        <v/>
      </c>
      <c r="V140">
        <f>(INDIRECT("a_"&amp;V$2)/(V$2+1))*(($C140^(V$2+1)-$H140^(V$2+1))/(ε_c1cd^(V$2+1)))</f>
        <v/>
      </c>
      <c r="W140">
        <f>(INDIRECT("a_"&amp;W$2)/(W$2+1))*(($C140^(W$2+1)-$H140^(W$2+1))/(ε_c1cd^(W$2+1)))</f>
        <v/>
      </c>
      <c r="X140">
        <f>(INDIRECT("a_"&amp;X$2)/(X$2+1))*(($C140^(X$2+1)-$H140^(X$2+1))/(ε_c1cd^(X$2+1)))</f>
        <v/>
      </c>
      <c r="Y140">
        <f>(INDIRECT("a_"&amp;Y$2)/(Y$2+1))*(($C140^(Y$2+1)-$H140^(Y$2+1))/(ε_c1cd^(Y$2+1)))</f>
        <v/>
      </c>
      <c r="Z140">
        <f>(INDIRECT("a_"&amp;Z$2)/(Z$2+2))*(($C140^(Z$2+2)-$H140^(Z$2+2))/(ε_c1cd^(Z$2+2)))</f>
        <v/>
      </c>
      <c r="AA140">
        <f>(INDIRECT("a_"&amp;AA$2)/(AA$2+2))*(($C140^(AA$2+2)-$H140^(AA$2+2))/(ε_c1cd^(AA$2+2)))</f>
        <v/>
      </c>
      <c r="AB140">
        <f>(INDIRECT("a_"&amp;AB$2)/(AB$2+2))*(($C140^(AB$2+2)-$H140^(AB$2+2))/(ε_c1cd^(AB$2+2)))</f>
        <v/>
      </c>
      <c r="AC140">
        <f>(INDIRECT("a_"&amp;AC$2)/(AC$2+2))*(($C140^(AC$2+2)-$H140^(AC$2+2))/(ε_c1cd^(AC$2+2)))</f>
        <v/>
      </c>
      <c r="AD140">
        <f>(INDIRECT("a_"&amp;AD$2)/(AD$2+2))*(($C140^(AD$2+2)-$H140^(AD$2+2))/(ε_c1cd^(AD$2+2)))</f>
        <v/>
      </c>
      <c r="AE140" s="111">
        <f>(b*f_cd/L140)*SUM(U140:Y140)+SUM(Q140:R140)</f>
        <v/>
      </c>
      <c r="AF140" s="112">
        <f>AE140*(K140-y+e)</f>
        <v/>
      </c>
      <c r="AG140" s="113">
        <f>(b*f_cd/(L140^2))*SUM(Z140:AD140)+SUM(S140:T140)-AF140</f>
        <v/>
      </c>
      <c r="AH140" s="114">
        <f>AG140&lt;0</f>
        <v/>
      </c>
      <c r="AI140" s="115">
        <f>IF(A140=1,FALSE,(AND(AQ140,AH140,NOT(AI139))))</f>
        <v/>
      </c>
      <c r="AJ140" s="116">
        <f>(b*f_cd/L140)*(a_1/2*J140^2+a_2/3*J140^3+a_3/4*J140^4+a_4/5*J140^5+a_5/6*J140^6)+SUM(Q140:R140)</f>
        <v/>
      </c>
      <c r="AK140">
        <f>AJ140*(K140-y+e)</f>
        <v/>
      </c>
      <c r="AL140" s="118">
        <f>(b*f_cd/(L140^2))*(a_1/3*J140^3+a_2/4*J140^4+a_3/5*J140^5+a_4/6*J140^6+a_5/7*J140^7)+SUM(S140:T140)-AK140</f>
        <v/>
      </c>
      <c r="AM140" s="114">
        <f>AL140&gt;0</f>
        <v/>
      </c>
      <c r="AN140" s="115">
        <f>IF(A140=1,FALSE,(AND(AQ140,AM140,NOT(AN139))))</f>
        <v/>
      </c>
      <c r="AO140">
        <f>IF(D140=1,AND(AH140,NOT(AI140)),AND(AM140,NOT(AN140)))</f>
        <v/>
      </c>
      <c r="AP140" s="119">
        <f>IF(D140=1,AI140,AN140)</f>
        <v/>
      </c>
      <c r="AQ140" s="125">
        <f>ABS(E140)&lt;$AQ$2</f>
        <v/>
      </c>
      <c r="AS140">
        <f>IF(AP140,MAX(AS$3:AS138)+1,"")</f>
        <v/>
      </c>
    </row>
    <row r="141" s="117">
      <c r="A141" t="n">
        <v>139</v>
      </c>
      <c r="B141" s="131">
        <f>IF(A141=1,0,IF(AP141,0.1*ε_cu1cd,0))</f>
        <v/>
      </c>
      <c r="C141" s="131">
        <f>IF(A141=1,0.1*ε_cu1cd,C140+B140)</f>
        <v/>
      </c>
      <c r="D141" s="113">
        <f>IF('Нормальний переріз'!$D$68&gt;0,1,2)</f>
        <v/>
      </c>
      <c r="E141" s="144">
        <f>IF(D141=1,F141,G141)</f>
        <v/>
      </c>
      <c r="F141" s="124">
        <f>IF(AI140,0.11*ε_cu1cd,IF(AH140,F140*0.01,F140))</f>
        <v/>
      </c>
      <c r="G141" s="124">
        <f>IF(AP140,-0.1*ε_cu1cd,IF(AM140,G140*0.01,G140))</f>
        <v/>
      </c>
      <c r="H141" s="113">
        <f>IF(A141=1,E141,IF(AO140,H140-E140+E141,IF(AP140,0.8*H140,H140+E141)))</f>
        <v/>
      </c>
      <c r="I141" s="169">
        <f>(C141-H141)/h</f>
        <v/>
      </c>
      <c r="J141">
        <f>C141/(ε_c1cd)</f>
        <v/>
      </c>
      <c r="K141">
        <f>C141/I141</f>
        <v/>
      </c>
      <c r="L141" s="131">
        <f>I141/(ε_c1cd)</f>
        <v/>
      </c>
      <c r="M141">
        <f>I141*(K141-Z_s1)</f>
        <v/>
      </c>
      <c r="N141">
        <f>I141*(K141-Z_s2)</f>
        <v/>
      </c>
      <c r="O141">
        <f>E_s*M141</f>
        <v/>
      </c>
      <c r="P141">
        <f>E_s*N141</f>
        <v/>
      </c>
      <c r="Q141">
        <f>O141*A_s1</f>
        <v/>
      </c>
      <c r="R141">
        <f>P141*A_s2</f>
        <v/>
      </c>
      <c r="S141">
        <f>Q141*($K141-Z_s1)</f>
        <v/>
      </c>
      <c r="T141">
        <f>R141*($K141-Z_s2)</f>
        <v/>
      </c>
      <c r="U141">
        <f>(INDIRECT("a_"&amp;U$2)/(U$2+1))*(($C141^(U$2+1)-$H141^(U$2+1))/(ε_c1cd^(U$2+1)))</f>
        <v/>
      </c>
      <c r="V141">
        <f>(INDIRECT("a_"&amp;V$2)/(V$2+1))*(($C141^(V$2+1)-$H141^(V$2+1))/(ε_c1cd^(V$2+1)))</f>
        <v/>
      </c>
      <c r="W141">
        <f>(INDIRECT("a_"&amp;W$2)/(W$2+1))*(($C141^(W$2+1)-$H141^(W$2+1))/(ε_c1cd^(W$2+1)))</f>
        <v/>
      </c>
      <c r="X141">
        <f>(INDIRECT("a_"&amp;X$2)/(X$2+1))*(($C141^(X$2+1)-$H141^(X$2+1))/(ε_c1cd^(X$2+1)))</f>
        <v/>
      </c>
      <c r="Y141">
        <f>(INDIRECT("a_"&amp;Y$2)/(Y$2+1))*(($C141^(Y$2+1)-$H141^(Y$2+1))/(ε_c1cd^(Y$2+1)))</f>
        <v/>
      </c>
      <c r="Z141">
        <f>(INDIRECT("a_"&amp;Z$2)/(Z$2+2))*(($C141^(Z$2+2)-$H141^(Z$2+2))/(ε_c1cd^(Z$2+2)))</f>
        <v/>
      </c>
      <c r="AA141">
        <f>(INDIRECT("a_"&amp;AA$2)/(AA$2+2))*(($C141^(AA$2+2)-$H141^(AA$2+2))/(ε_c1cd^(AA$2+2)))</f>
        <v/>
      </c>
      <c r="AB141">
        <f>(INDIRECT("a_"&amp;AB$2)/(AB$2+2))*(($C141^(AB$2+2)-$H141^(AB$2+2))/(ε_c1cd^(AB$2+2)))</f>
        <v/>
      </c>
      <c r="AC141">
        <f>(INDIRECT("a_"&amp;AC$2)/(AC$2+2))*(($C141^(AC$2+2)-$H141^(AC$2+2))/(ε_c1cd^(AC$2+2)))</f>
        <v/>
      </c>
      <c r="AD141">
        <f>(INDIRECT("a_"&amp;AD$2)/(AD$2+2))*(($C141^(AD$2+2)-$H141^(AD$2+2))/(ε_c1cd^(AD$2+2)))</f>
        <v/>
      </c>
      <c r="AE141" s="111">
        <f>(b*f_cd/L141)*SUM(U141:Y141)+SUM(Q141:R141)</f>
        <v/>
      </c>
      <c r="AF141" s="112">
        <f>AE141*(K141-y+e)</f>
        <v/>
      </c>
      <c r="AG141" s="113">
        <f>(b*f_cd/(L141^2))*SUM(Z141:AD141)+SUM(S141:T141)-AF141</f>
        <v/>
      </c>
      <c r="AH141" s="114">
        <f>AG141&lt;0</f>
        <v/>
      </c>
      <c r="AI141" s="115">
        <f>IF(A141=1,FALSE,(AND(AQ141,AH141,NOT(AI140))))</f>
        <v/>
      </c>
      <c r="AJ141" s="116">
        <f>(b*f_cd/L141)*(a_1/2*J141^2+a_2/3*J141^3+a_3/4*J141^4+a_4/5*J141^5+a_5/6*J141^6)+SUM(Q141:R141)</f>
        <v/>
      </c>
      <c r="AK141">
        <f>AJ141*(K141-y+e)</f>
        <v/>
      </c>
      <c r="AL141" s="118">
        <f>(b*f_cd/(L141^2))*(a_1/3*J141^3+a_2/4*J141^4+a_3/5*J141^5+a_4/6*J141^6+a_5/7*J141^7)+SUM(S141:T141)-AK141</f>
        <v/>
      </c>
      <c r="AM141" s="114">
        <f>AL141&gt;0</f>
        <v/>
      </c>
      <c r="AN141" s="115">
        <f>IF(A141=1,FALSE,(AND(AQ141,AM141,NOT(AN140))))</f>
        <v/>
      </c>
      <c r="AO141">
        <f>IF(D141=1,AND(AH141,NOT(AI141)),AND(AM141,NOT(AN141)))</f>
        <v/>
      </c>
      <c r="AP141" s="119">
        <f>IF(D141=1,AI141,AN141)</f>
        <v/>
      </c>
      <c r="AQ141" s="125">
        <f>ABS(E141)&lt;$AQ$2</f>
        <v/>
      </c>
      <c r="AS141">
        <f>IF(AP141,MAX(AS$3:AS139)+1,"")</f>
        <v/>
      </c>
    </row>
    <row r="142" s="117">
      <c r="A142" t="n">
        <v>140</v>
      </c>
      <c r="B142" s="131">
        <f>IF(A142=1,0,IF(AP142,0.1*ε_cu1cd,0))</f>
        <v/>
      </c>
      <c r="C142" s="131">
        <f>IF(A142=1,0.1*ε_cu1cd,C141+B141)</f>
        <v/>
      </c>
      <c r="D142" s="113">
        <f>IF('Нормальний переріз'!$D$68&gt;0,1,2)</f>
        <v/>
      </c>
      <c r="E142" s="144">
        <f>IF(D142=1,F142,G142)</f>
        <v/>
      </c>
      <c r="F142" s="124">
        <f>IF(AI141,0.11*ε_cu1cd,IF(AH141,F141*0.01,F141))</f>
        <v/>
      </c>
      <c r="G142" s="124">
        <f>IF(AP141,-0.1*ε_cu1cd,IF(AM141,G141*0.01,G141))</f>
        <v/>
      </c>
      <c r="H142" s="113">
        <f>IF(A142=1,E142,IF(AO141,H141-E141+E142,IF(AP141,0.8*H141,H141+E142)))</f>
        <v/>
      </c>
      <c r="I142" s="169">
        <f>(C142-H142)/h</f>
        <v/>
      </c>
      <c r="J142">
        <f>C142/(ε_c1cd)</f>
        <v/>
      </c>
      <c r="K142">
        <f>C142/I142</f>
        <v/>
      </c>
      <c r="L142" s="131">
        <f>I142/(ε_c1cd)</f>
        <v/>
      </c>
      <c r="M142">
        <f>I142*(K142-Z_s1)</f>
        <v/>
      </c>
      <c r="N142">
        <f>I142*(K142-Z_s2)</f>
        <v/>
      </c>
      <c r="O142">
        <f>E_s*M142</f>
        <v/>
      </c>
      <c r="P142">
        <f>E_s*N142</f>
        <v/>
      </c>
      <c r="Q142">
        <f>O142*A_s1</f>
        <v/>
      </c>
      <c r="R142">
        <f>P142*A_s2</f>
        <v/>
      </c>
      <c r="S142">
        <f>Q142*($K142-Z_s1)</f>
        <v/>
      </c>
      <c r="T142">
        <f>R142*($K142-Z_s2)</f>
        <v/>
      </c>
      <c r="U142">
        <f>(INDIRECT("a_"&amp;U$2)/(U$2+1))*(($C142^(U$2+1)-$H142^(U$2+1))/(ε_c1cd^(U$2+1)))</f>
        <v/>
      </c>
      <c r="V142">
        <f>(INDIRECT("a_"&amp;V$2)/(V$2+1))*(($C142^(V$2+1)-$H142^(V$2+1))/(ε_c1cd^(V$2+1)))</f>
        <v/>
      </c>
      <c r="W142">
        <f>(INDIRECT("a_"&amp;W$2)/(W$2+1))*(($C142^(W$2+1)-$H142^(W$2+1))/(ε_c1cd^(W$2+1)))</f>
        <v/>
      </c>
      <c r="X142">
        <f>(INDIRECT("a_"&amp;X$2)/(X$2+1))*(($C142^(X$2+1)-$H142^(X$2+1))/(ε_c1cd^(X$2+1)))</f>
        <v/>
      </c>
      <c r="Y142">
        <f>(INDIRECT("a_"&amp;Y$2)/(Y$2+1))*(($C142^(Y$2+1)-$H142^(Y$2+1))/(ε_c1cd^(Y$2+1)))</f>
        <v/>
      </c>
      <c r="Z142">
        <f>(INDIRECT("a_"&amp;Z$2)/(Z$2+2))*(($C142^(Z$2+2)-$H142^(Z$2+2))/(ε_c1cd^(Z$2+2)))</f>
        <v/>
      </c>
      <c r="AA142">
        <f>(INDIRECT("a_"&amp;AA$2)/(AA$2+2))*(($C142^(AA$2+2)-$H142^(AA$2+2))/(ε_c1cd^(AA$2+2)))</f>
        <v/>
      </c>
      <c r="AB142">
        <f>(INDIRECT("a_"&amp;AB$2)/(AB$2+2))*(($C142^(AB$2+2)-$H142^(AB$2+2))/(ε_c1cd^(AB$2+2)))</f>
        <v/>
      </c>
      <c r="AC142">
        <f>(INDIRECT("a_"&amp;AC$2)/(AC$2+2))*(($C142^(AC$2+2)-$H142^(AC$2+2))/(ε_c1cd^(AC$2+2)))</f>
        <v/>
      </c>
      <c r="AD142">
        <f>(INDIRECT("a_"&amp;AD$2)/(AD$2+2))*(($C142^(AD$2+2)-$H142^(AD$2+2))/(ε_c1cd^(AD$2+2)))</f>
        <v/>
      </c>
      <c r="AE142" s="111">
        <f>(b*f_cd/L142)*SUM(U142:Y142)+SUM(Q142:R142)</f>
        <v/>
      </c>
      <c r="AF142" s="112">
        <f>AE142*(K142-y+e)</f>
        <v/>
      </c>
      <c r="AG142" s="113">
        <f>(b*f_cd/(L142^2))*SUM(Z142:AD142)+SUM(S142:T142)-AF142</f>
        <v/>
      </c>
      <c r="AH142" s="114">
        <f>AG142&lt;0</f>
        <v/>
      </c>
      <c r="AI142" s="115">
        <f>IF(A142=1,FALSE,(AND(AQ142,AH142,NOT(AI141))))</f>
        <v/>
      </c>
      <c r="AJ142" s="116">
        <f>(b*f_cd/L142)*(a_1/2*J142^2+a_2/3*J142^3+a_3/4*J142^4+a_4/5*J142^5+a_5/6*J142^6)+SUM(Q142:R142)</f>
        <v/>
      </c>
      <c r="AK142">
        <f>AJ142*(K142-y+e)</f>
        <v/>
      </c>
      <c r="AL142" s="118">
        <f>(b*f_cd/(L142^2))*(a_1/3*J142^3+a_2/4*J142^4+a_3/5*J142^5+a_4/6*J142^6+a_5/7*J142^7)+SUM(S142:T142)-AK142</f>
        <v/>
      </c>
      <c r="AM142" s="114">
        <f>AL142&gt;0</f>
        <v/>
      </c>
      <c r="AN142" s="115">
        <f>IF(A142=1,FALSE,(AND(AQ142,AM142,NOT(AN141))))</f>
        <v/>
      </c>
      <c r="AO142">
        <f>IF(D142=1,AND(AH142,NOT(AI142)),AND(AM142,NOT(AN142)))</f>
        <v/>
      </c>
      <c r="AP142" s="119">
        <f>IF(D142=1,AI142,AN142)</f>
        <v/>
      </c>
      <c r="AQ142" s="125">
        <f>ABS(E142)&lt;$AQ$2</f>
        <v/>
      </c>
      <c r="AS142">
        <f>IF(AP142,MAX(AS$3:AS140)+1,"")</f>
        <v/>
      </c>
    </row>
    <row r="143" s="117">
      <c r="A143" t="n">
        <v>141</v>
      </c>
      <c r="B143" s="131">
        <f>IF(A143=1,0,IF(AP143,0.1*ε_cu1cd,0))</f>
        <v/>
      </c>
      <c r="C143" s="131">
        <f>IF(A143=1,0.1*ε_cu1cd,C142+B142)</f>
        <v/>
      </c>
      <c r="D143" s="113">
        <f>IF('Нормальний переріз'!$D$68&gt;0,1,2)</f>
        <v/>
      </c>
      <c r="E143" s="144">
        <f>IF(D143=1,F143,G143)</f>
        <v/>
      </c>
      <c r="F143" s="124">
        <f>IF(AI142,0.11*ε_cu1cd,IF(AH142,F142*0.01,F142))</f>
        <v/>
      </c>
      <c r="G143" s="124">
        <f>IF(AP142,-0.1*ε_cu1cd,IF(AM142,G142*0.01,G142))</f>
        <v/>
      </c>
      <c r="H143" s="113">
        <f>IF(A143=1,E143,IF(AO142,H142-E142+E143,IF(AP142,0.8*H142,H142+E143)))</f>
        <v/>
      </c>
      <c r="I143" s="169">
        <f>(C143-H143)/h</f>
        <v/>
      </c>
      <c r="J143">
        <f>C143/(ε_c1cd)</f>
        <v/>
      </c>
      <c r="K143">
        <f>C143/I143</f>
        <v/>
      </c>
      <c r="L143" s="131">
        <f>I143/(ε_c1cd)</f>
        <v/>
      </c>
      <c r="M143">
        <f>I143*(K143-Z_s1)</f>
        <v/>
      </c>
      <c r="N143">
        <f>I143*(K143-Z_s2)</f>
        <v/>
      </c>
      <c r="O143">
        <f>E_s*M143</f>
        <v/>
      </c>
      <c r="P143">
        <f>E_s*N143</f>
        <v/>
      </c>
      <c r="Q143">
        <f>O143*A_s1</f>
        <v/>
      </c>
      <c r="R143">
        <f>P143*A_s2</f>
        <v/>
      </c>
      <c r="S143">
        <f>Q143*($K143-Z_s1)</f>
        <v/>
      </c>
      <c r="T143">
        <f>R143*($K143-Z_s2)</f>
        <v/>
      </c>
      <c r="U143">
        <f>(INDIRECT("a_"&amp;U$2)/(U$2+1))*(($C143^(U$2+1)-$H143^(U$2+1))/(ε_c1cd^(U$2+1)))</f>
        <v/>
      </c>
      <c r="V143">
        <f>(INDIRECT("a_"&amp;V$2)/(V$2+1))*(($C143^(V$2+1)-$H143^(V$2+1))/(ε_c1cd^(V$2+1)))</f>
        <v/>
      </c>
      <c r="W143">
        <f>(INDIRECT("a_"&amp;W$2)/(W$2+1))*(($C143^(W$2+1)-$H143^(W$2+1))/(ε_c1cd^(W$2+1)))</f>
        <v/>
      </c>
      <c r="X143">
        <f>(INDIRECT("a_"&amp;X$2)/(X$2+1))*(($C143^(X$2+1)-$H143^(X$2+1))/(ε_c1cd^(X$2+1)))</f>
        <v/>
      </c>
      <c r="Y143">
        <f>(INDIRECT("a_"&amp;Y$2)/(Y$2+1))*(($C143^(Y$2+1)-$H143^(Y$2+1))/(ε_c1cd^(Y$2+1)))</f>
        <v/>
      </c>
      <c r="Z143">
        <f>(INDIRECT("a_"&amp;Z$2)/(Z$2+2))*(($C143^(Z$2+2)-$H143^(Z$2+2))/(ε_c1cd^(Z$2+2)))</f>
        <v/>
      </c>
      <c r="AA143">
        <f>(INDIRECT("a_"&amp;AA$2)/(AA$2+2))*(($C143^(AA$2+2)-$H143^(AA$2+2))/(ε_c1cd^(AA$2+2)))</f>
        <v/>
      </c>
      <c r="AB143">
        <f>(INDIRECT("a_"&amp;AB$2)/(AB$2+2))*(($C143^(AB$2+2)-$H143^(AB$2+2))/(ε_c1cd^(AB$2+2)))</f>
        <v/>
      </c>
      <c r="AC143">
        <f>(INDIRECT("a_"&amp;AC$2)/(AC$2+2))*(($C143^(AC$2+2)-$H143^(AC$2+2))/(ε_c1cd^(AC$2+2)))</f>
        <v/>
      </c>
      <c r="AD143">
        <f>(INDIRECT("a_"&amp;AD$2)/(AD$2+2))*(($C143^(AD$2+2)-$H143^(AD$2+2))/(ε_c1cd^(AD$2+2)))</f>
        <v/>
      </c>
      <c r="AE143" s="111">
        <f>(b*f_cd/L143)*SUM(U143:Y143)+SUM(Q143:R143)</f>
        <v/>
      </c>
      <c r="AF143" s="112">
        <f>AE143*(K143-y+e)</f>
        <v/>
      </c>
      <c r="AG143" s="113">
        <f>(b*f_cd/(L143^2))*SUM(Z143:AD143)+SUM(S143:T143)-AF143</f>
        <v/>
      </c>
      <c r="AH143" s="114">
        <f>AG143&lt;0</f>
        <v/>
      </c>
      <c r="AI143" s="115">
        <f>IF(A143=1,FALSE,(AND(AQ143,AH143,NOT(AI142))))</f>
        <v/>
      </c>
      <c r="AJ143" s="116">
        <f>(b*f_cd/L143)*(a_1/2*J143^2+a_2/3*J143^3+a_3/4*J143^4+a_4/5*J143^5+a_5/6*J143^6)+SUM(Q143:R143)</f>
        <v/>
      </c>
      <c r="AK143">
        <f>AJ143*(K143-y+e)</f>
        <v/>
      </c>
      <c r="AL143" s="118">
        <f>(b*f_cd/(L143^2))*(a_1/3*J143^3+a_2/4*J143^4+a_3/5*J143^5+a_4/6*J143^6+a_5/7*J143^7)+SUM(S143:T143)-AK143</f>
        <v/>
      </c>
      <c r="AM143" s="114">
        <f>AL143&gt;0</f>
        <v/>
      </c>
      <c r="AN143" s="115">
        <f>IF(A143=1,FALSE,(AND(AQ143,AM143,NOT(AN142))))</f>
        <v/>
      </c>
      <c r="AO143">
        <f>IF(D143=1,AND(AH143,NOT(AI143)),AND(AM143,NOT(AN143)))</f>
        <v/>
      </c>
      <c r="AP143" s="119">
        <f>IF(D143=1,AI143,AN143)</f>
        <v/>
      </c>
      <c r="AQ143" s="125">
        <f>ABS(E143)&lt;$AQ$2</f>
        <v/>
      </c>
      <c r="AS143">
        <f>IF(AP143,MAX(AS$3:AS141)+1,"")</f>
        <v/>
      </c>
    </row>
    <row r="144" s="117">
      <c r="A144" t="n">
        <v>142</v>
      </c>
      <c r="B144" s="131">
        <f>IF(A144=1,0,IF(AP144,0.1*ε_cu1cd,0))</f>
        <v/>
      </c>
      <c r="C144" s="131">
        <f>IF(A144=1,0.1*ε_cu1cd,C143+B143)</f>
        <v/>
      </c>
      <c r="D144" s="113">
        <f>IF('Нормальний переріз'!$D$68&gt;0,1,2)</f>
        <v/>
      </c>
      <c r="E144" s="144">
        <f>IF(D144=1,F144,G144)</f>
        <v/>
      </c>
      <c r="F144" s="124">
        <f>IF(AI143,0.11*ε_cu1cd,IF(AH143,F143*0.01,F143))</f>
        <v/>
      </c>
      <c r="G144" s="124">
        <f>IF(AP143,-0.1*ε_cu1cd,IF(AM143,G143*0.01,G143))</f>
        <v/>
      </c>
      <c r="H144" s="113">
        <f>IF(A144=1,E144,IF(AO143,H143-E143+E144,IF(AP143,0.8*H143,H143+E144)))</f>
        <v/>
      </c>
      <c r="I144" s="169">
        <f>(C144-H144)/h</f>
        <v/>
      </c>
      <c r="J144">
        <f>C144/(ε_c1cd)</f>
        <v/>
      </c>
      <c r="K144">
        <f>C144/I144</f>
        <v/>
      </c>
      <c r="L144" s="131">
        <f>I144/(ε_c1cd)</f>
        <v/>
      </c>
      <c r="M144">
        <f>I144*(K144-Z_s1)</f>
        <v/>
      </c>
      <c r="N144">
        <f>I144*(K144-Z_s2)</f>
        <v/>
      </c>
      <c r="O144">
        <f>E_s*M144</f>
        <v/>
      </c>
      <c r="P144">
        <f>E_s*N144</f>
        <v/>
      </c>
      <c r="Q144">
        <f>O144*A_s1</f>
        <v/>
      </c>
      <c r="R144">
        <f>P144*A_s2</f>
        <v/>
      </c>
      <c r="S144">
        <f>Q144*($K144-Z_s1)</f>
        <v/>
      </c>
      <c r="T144">
        <f>R144*($K144-Z_s2)</f>
        <v/>
      </c>
      <c r="U144">
        <f>(INDIRECT("a_"&amp;U$2)/(U$2+1))*(($C144^(U$2+1)-$H144^(U$2+1))/(ε_c1cd^(U$2+1)))</f>
        <v/>
      </c>
      <c r="V144">
        <f>(INDIRECT("a_"&amp;V$2)/(V$2+1))*(($C144^(V$2+1)-$H144^(V$2+1))/(ε_c1cd^(V$2+1)))</f>
        <v/>
      </c>
      <c r="W144">
        <f>(INDIRECT("a_"&amp;W$2)/(W$2+1))*(($C144^(W$2+1)-$H144^(W$2+1))/(ε_c1cd^(W$2+1)))</f>
        <v/>
      </c>
      <c r="X144">
        <f>(INDIRECT("a_"&amp;X$2)/(X$2+1))*(($C144^(X$2+1)-$H144^(X$2+1))/(ε_c1cd^(X$2+1)))</f>
        <v/>
      </c>
      <c r="Y144">
        <f>(INDIRECT("a_"&amp;Y$2)/(Y$2+1))*(($C144^(Y$2+1)-$H144^(Y$2+1))/(ε_c1cd^(Y$2+1)))</f>
        <v/>
      </c>
      <c r="Z144">
        <f>(INDIRECT("a_"&amp;Z$2)/(Z$2+2))*(($C144^(Z$2+2)-$H144^(Z$2+2))/(ε_c1cd^(Z$2+2)))</f>
        <v/>
      </c>
      <c r="AA144">
        <f>(INDIRECT("a_"&amp;AA$2)/(AA$2+2))*(($C144^(AA$2+2)-$H144^(AA$2+2))/(ε_c1cd^(AA$2+2)))</f>
        <v/>
      </c>
      <c r="AB144">
        <f>(INDIRECT("a_"&amp;AB$2)/(AB$2+2))*(($C144^(AB$2+2)-$H144^(AB$2+2))/(ε_c1cd^(AB$2+2)))</f>
        <v/>
      </c>
      <c r="AC144">
        <f>(INDIRECT("a_"&amp;AC$2)/(AC$2+2))*(($C144^(AC$2+2)-$H144^(AC$2+2))/(ε_c1cd^(AC$2+2)))</f>
        <v/>
      </c>
      <c r="AD144">
        <f>(INDIRECT("a_"&amp;AD$2)/(AD$2+2))*(($C144^(AD$2+2)-$H144^(AD$2+2))/(ε_c1cd^(AD$2+2)))</f>
        <v/>
      </c>
      <c r="AE144" s="111">
        <f>(b*f_cd/L144)*SUM(U144:Y144)+SUM(Q144:R144)</f>
        <v/>
      </c>
      <c r="AF144" s="112">
        <f>AE144*(K144-y+e)</f>
        <v/>
      </c>
      <c r="AG144" s="113">
        <f>(b*f_cd/(L144^2))*SUM(Z144:AD144)+SUM(S144:T144)-AF144</f>
        <v/>
      </c>
      <c r="AH144" s="114">
        <f>AG144&lt;0</f>
        <v/>
      </c>
      <c r="AI144" s="115">
        <f>IF(A144=1,FALSE,(AND(AQ144,AH144,NOT(AI143))))</f>
        <v/>
      </c>
      <c r="AJ144" s="116">
        <f>(b*f_cd/L144)*(a_1/2*J144^2+a_2/3*J144^3+a_3/4*J144^4+a_4/5*J144^5+a_5/6*J144^6)+SUM(Q144:R144)</f>
        <v/>
      </c>
      <c r="AK144">
        <f>AJ144*(K144-y+e)</f>
        <v/>
      </c>
      <c r="AL144" s="118">
        <f>(b*f_cd/(L144^2))*(a_1/3*J144^3+a_2/4*J144^4+a_3/5*J144^5+a_4/6*J144^6+a_5/7*J144^7)+SUM(S144:T144)-AK144</f>
        <v/>
      </c>
      <c r="AM144" s="114">
        <f>AL144&gt;0</f>
        <v/>
      </c>
      <c r="AN144" s="115">
        <f>IF(A144=1,FALSE,(AND(AQ144,AM144,NOT(AN143))))</f>
        <v/>
      </c>
      <c r="AO144">
        <f>IF(D144=1,AND(AH144,NOT(AI144)),AND(AM144,NOT(AN144)))</f>
        <v/>
      </c>
      <c r="AP144" s="119">
        <f>IF(D144=1,AI144,AN144)</f>
        <v/>
      </c>
      <c r="AQ144" s="125">
        <f>ABS(E144)&lt;$AQ$2</f>
        <v/>
      </c>
      <c r="AS144">
        <f>IF(AP144,MAX(AS$3:AS142)+1,"")</f>
        <v/>
      </c>
    </row>
    <row r="145" s="117">
      <c r="A145" t="n">
        <v>143</v>
      </c>
      <c r="B145" s="131">
        <f>IF(A145=1,0,IF(AP145,0.1*ε_cu1cd,0))</f>
        <v/>
      </c>
      <c r="C145" s="131">
        <f>IF(A145=1,0.1*ε_cu1cd,C144+B144)</f>
        <v/>
      </c>
      <c r="D145" s="113">
        <f>IF('Нормальний переріз'!$D$68&gt;0,1,2)</f>
        <v/>
      </c>
      <c r="E145" s="144">
        <f>IF(D145=1,F145,G145)</f>
        <v/>
      </c>
      <c r="F145" s="124">
        <f>IF(AI144,0.11*ε_cu1cd,IF(AH144,F144*0.01,F144))</f>
        <v/>
      </c>
      <c r="G145" s="124">
        <f>IF(AP144,-0.1*ε_cu1cd,IF(AM144,G144*0.01,G144))</f>
        <v/>
      </c>
      <c r="H145" s="113">
        <f>IF(A145=1,E145,IF(AO144,H144-E144+E145,IF(AP144,0.8*H144,H144+E145)))</f>
        <v/>
      </c>
      <c r="I145" s="169">
        <f>(C145-H145)/h</f>
        <v/>
      </c>
      <c r="J145">
        <f>C145/(ε_c1cd)</f>
        <v/>
      </c>
      <c r="K145">
        <f>C145/I145</f>
        <v/>
      </c>
      <c r="L145" s="131">
        <f>I145/(ε_c1cd)</f>
        <v/>
      </c>
      <c r="M145">
        <f>I145*(K145-Z_s1)</f>
        <v/>
      </c>
      <c r="N145">
        <f>I145*(K145-Z_s2)</f>
        <v/>
      </c>
      <c r="O145">
        <f>E_s*M145</f>
        <v/>
      </c>
      <c r="P145">
        <f>E_s*N145</f>
        <v/>
      </c>
      <c r="Q145">
        <f>O145*A_s1</f>
        <v/>
      </c>
      <c r="R145">
        <f>P145*A_s2</f>
        <v/>
      </c>
      <c r="S145">
        <f>Q145*($K145-Z_s1)</f>
        <v/>
      </c>
      <c r="T145">
        <f>R145*($K145-Z_s2)</f>
        <v/>
      </c>
      <c r="U145">
        <f>(INDIRECT("a_"&amp;U$2)/(U$2+1))*(($C145^(U$2+1)-$H145^(U$2+1))/(ε_c1cd^(U$2+1)))</f>
        <v/>
      </c>
      <c r="V145">
        <f>(INDIRECT("a_"&amp;V$2)/(V$2+1))*(($C145^(V$2+1)-$H145^(V$2+1))/(ε_c1cd^(V$2+1)))</f>
        <v/>
      </c>
      <c r="W145">
        <f>(INDIRECT("a_"&amp;W$2)/(W$2+1))*(($C145^(W$2+1)-$H145^(W$2+1))/(ε_c1cd^(W$2+1)))</f>
        <v/>
      </c>
      <c r="X145">
        <f>(INDIRECT("a_"&amp;X$2)/(X$2+1))*(($C145^(X$2+1)-$H145^(X$2+1))/(ε_c1cd^(X$2+1)))</f>
        <v/>
      </c>
      <c r="Y145">
        <f>(INDIRECT("a_"&amp;Y$2)/(Y$2+1))*(($C145^(Y$2+1)-$H145^(Y$2+1))/(ε_c1cd^(Y$2+1)))</f>
        <v/>
      </c>
      <c r="Z145">
        <f>(INDIRECT("a_"&amp;Z$2)/(Z$2+2))*(($C145^(Z$2+2)-$H145^(Z$2+2))/(ε_c1cd^(Z$2+2)))</f>
        <v/>
      </c>
      <c r="AA145">
        <f>(INDIRECT("a_"&amp;AA$2)/(AA$2+2))*(($C145^(AA$2+2)-$H145^(AA$2+2))/(ε_c1cd^(AA$2+2)))</f>
        <v/>
      </c>
      <c r="AB145">
        <f>(INDIRECT("a_"&amp;AB$2)/(AB$2+2))*(($C145^(AB$2+2)-$H145^(AB$2+2))/(ε_c1cd^(AB$2+2)))</f>
        <v/>
      </c>
      <c r="AC145">
        <f>(INDIRECT("a_"&amp;AC$2)/(AC$2+2))*(($C145^(AC$2+2)-$H145^(AC$2+2))/(ε_c1cd^(AC$2+2)))</f>
        <v/>
      </c>
      <c r="AD145">
        <f>(INDIRECT("a_"&amp;AD$2)/(AD$2+2))*(($C145^(AD$2+2)-$H145^(AD$2+2))/(ε_c1cd^(AD$2+2)))</f>
        <v/>
      </c>
      <c r="AE145" s="111">
        <f>(b*f_cd/L145)*SUM(U145:Y145)+SUM(Q145:R145)</f>
        <v/>
      </c>
      <c r="AF145" s="112">
        <f>AE145*(K145-y+e)</f>
        <v/>
      </c>
      <c r="AG145" s="113">
        <f>(b*f_cd/(L145^2))*SUM(Z145:AD145)+SUM(S145:T145)-AF145</f>
        <v/>
      </c>
      <c r="AH145" s="114">
        <f>AG145&lt;0</f>
        <v/>
      </c>
      <c r="AI145" s="115">
        <f>IF(A145=1,FALSE,(AND(AQ145,AH145,NOT(AI144))))</f>
        <v/>
      </c>
      <c r="AJ145" s="116">
        <f>(b*f_cd/L145)*(a_1/2*J145^2+a_2/3*J145^3+a_3/4*J145^4+a_4/5*J145^5+a_5/6*J145^6)+SUM(Q145:R145)</f>
        <v/>
      </c>
      <c r="AK145">
        <f>AJ145*(K145-y+e)</f>
        <v/>
      </c>
      <c r="AL145" s="118">
        <f>(b*f_cd/(L145^2))*(a_1/3*J145^3+a_2/4*J145^4+a_3/5*J145^5+a_4/6*J145^6+a_5/7*J145^7)+SUM(S145:T145)-AK145</f>
        <v/>
      </c>
      <c r="AM145" s="114">
        <f>AL145&gt;0</f>
        <v/>
      </c>
      <c r="AN145" s="115">
        <f>IF(A145=1,FALSE,(AND(AQ145,AM145,NOT(AN144))))</f>
        <v/>
      </c>
      <c r="AO145">
        <f>IF(D145=1,AND(AH145,NOT(AI145)),AND(AM145,NOT(AN145)))</f>
        <v/>
      </c>
      <c r="AP145" s="119">
        <f>IF(D145=1,AI145,AN145)</f>
        <v/>
      </c>
      <c r="AQ145" s="125">
        <f>ABS(E145)&lt;$AQ$2</f>
        <v/>
      </c>
      <c r="AS145">
        <f>IF(AP145,MAX(AS$3:AS143)+1,"")</f>
        <v/>
      </c>
    </row>
    <row r="146" s="117">
      <c r="A146" t="n">
        <v>144</v>
      </c>
      <c r="B146" s="131">
        <f>IF(A146=1,0,IF(AP146,0.1*ε_cu1cd,0))</f>
        <v/>
      </c>
      <c r="C146" s="131">
        <f>IF(A146=1,0.1*ε_cu1cd,C145+B145)</f>
        <v/>
      </c>
      <c r="D146" s="113">
        <f>IF('Нормальний переріз'!$D$68&gt;0,1,2)</f>
        <v/>
      </c>
      <c r="E146" s="144">
        <f>IF(D146=1,F146,G146)</f>
        <v/>
      </c>
      <c r="F146" s="124">
        <f>IF(AI145,0.11*ε_cu1cd,IF(AH145,F145*0.01,F145))</f>
        <v/>
      </c>
      <c r="G146" s="124">
        <f>IF(AP145,-0.1*ε_cu1cd,IF(AM145,G145*0.01,G145))</f>
        <v/>
      </c>
      <c r="H146" s="113">
        <f>IF(A146=1,E146,IF(AO145,H145-E145+E146,IF(AP145,0.8*H145,H145+E146)))</f>
        <v/>
      </c>
      <c r="I146" s="169">
        <f>(C146-H146)/h</f>
        <v/>
      </c>
      <c r="J146">
        <f>C146/(ε_c1cd)</f>
        <v/>
      </c>
      <c r="K146">
        <f>C146/I146</f>
        <v/>
      </c>
      <c r="L146" s="131">
        <f>I146/(ε_c1cd)</f>
        <v/>
      </c>
      <c r="M146">
        <f>I146*(K146-Z_s1)</f>
        <v/>
      </c>
      <c r="N146">
        <f>I146*(K146-Z_s2)</f>
        <v/>
      </c>
      <c r="O146">
        <f>E_s*M146</f>
        <v/>
      </c>
      <c r="P146">
        <f>E_s*N146</f>
        <v/>
      </c>
      <c r="Q146">
        <f>O146*A_s1</f>
        <v/>
      </c>
      <c r="R146">
        <f>P146*A_s2</f>
        <v/>
      </c>
      <c r="S146">
        <f>Q146*($K146-Z_s1)</f>
        <v/>
      </c>
      <c r="T146">
        <f>R146*($K146-Z_s2)</f>
        <v/>
      </c>
      <c r="U146">
        <f>(INDIRECT("a_"&amp;U$2)/(U$2+1))*(($C146^(U$2+1)-$H146^(U$2+1))/(ε_c1cd^(U$2+1)))</f>
        <v/>
      </c>
      <c r="V146">
        <f>(INDIRECT("a_"&amp;V$2)/(V$2+1))*(($C146^(V$2+1)-$H146^(V$2+1))/(ε_c1cd^(V$2+1)))</f>
        <v/>
      </c>
      <c r="W146">
        <f>(INDIRECT("a_"&amp;W$2)/(W$2+1))*(($C146^(W$2+1)-$H146^(W$2+1))/(ε_c1cd^(W$2+1)))</f>
        <v/>
      </c>
      <c r="X146">
        <f>(INDIRECT("a_"&amp;X$2)/(X$2+1))*(($C146^(X$2+1)-$H146^(X$2+1))/(ε_c1cd^(X$2+1)))</f>
        <v/>
      </c>
      <c r="Y146">
        <f>(INDIRECT("a_"&amp;Y$2)/(Y$2+1))*(($C146^(Y$2+1)-$H146^(Y$2+1))/(ε_c1cd^(Y$2+1)))</f>
        <v/>
      </c>
      <c r="Z146">
        <f>(INDIRECT("a_"&amp;Z$2)/(Z$2+2))*(($C146^(Z$2+2)-$H146^(Z$2+2))/(ε_c1cd^(Z$2+2)))</f>
        <v/>
      </c>
      <c r="AA146">
        <f>(INDIRECT("a_"&amp;AA$2)/(AA$2+2))*(($C146^(AA$2+2)-$H146^(AA$2+2))/(ε_c1cd^(AA$2+2)))</f>
        <v/>
      </c>
      <c r="AB146">
        <f>(INDIRECT("a_"&amp;AB$2)/(AB$2+2))*(($C146^(AB$2+2)-$H146^(AB$2+2))/(ε_c1cd^(AB$2+2)))</f>
        <v/>
      </c>
      <c r="AC146">
        <f>(INDIRECT("a_"&amp;AC$2)/(AC$2+2))*(($C146^(AC$2+2)-$H146^(AC$2+2))/(ε_c1cd^(AC$2+2)))</f>
        <v/>
      </c>
      <c r="AD146">
        <f>(INDIRECT("a_"&amp;AD$2)/(AD$2+2))*(($C146^(AD$2+2)-$H146^(AD$2+2))/(ε_c1cd^(AD$2+2)))</f>
        <v/>
      </c>
      <c r="AE146" s="111">
        <f>(b*f_cd/L146)*SUM(U146:Y146)+SUM(Q146:R146)</f>
        <v/>
      </c>
      <c r="AF146" s="112">
        <f>AE146*(K146-y+e)</f>
        <v/>
      </c>
      <c r="AG146" s="113">
        <f>(b*f_cd/(L146^2))*SUM(Z146:AD146)+SUM(S146:T146)-AF146</f>
        <v/>
      </c>
      <c r="AH146" s="114">
        <f>AG146&lt;0</f>
        <v/>
      </c>
      <c r="AI146" s="115">
        <f>IF(A146=1,FALSE,(AND(AQ146,AH146,NOT(AI145))))</f>
        <v/>
      </c>
      <c r="AJ146" s="116">
        <f>(b*f_cd/L146)*(a_1/2*J146^2+a_2/3*J146^3+a_3/4*J146^4+a_4/5*J146^5+a_5/6*J146^6)+SUM(Q146:R146)</f>
        <v/>
      </c>
      <c r="AK146">
        <f>AJ146*(K146-y+e)</f>
        <v/>
      </c>
      <c r="AL146" s="118">
        <f>(b*f_cd/(L146^2))*(a_1/3*J146^3+a_2/4*J146^4+a_3/5*J146^5+a_4/6*J146^6+a_5/7*J146^7)+SUM(S146:T146)-AK146</f>
        <v/>
      </c>
      <c r="AM146" s="114">
        <f>AL146&gt;0</f>
        <v/>
      </c>
      <c r="AN146" s="115">
        <f>IF(A146=1,FALSE,(AND(AQ146,AM146,NOT(AN145))))</f>
        <v/>
      </c>
      <c r="AO146">
        <f>IF(D146=1,AND(AH146,NOT(AI146)),AND(AM146,NOT(AN146)))</f>
        <v/>
      </c>
      <c r="AP146" s="119">
        <f>IF(D146=1,AI146,AN146)</f>
        <v/>
      </c>
      <c r="AQ146" s="125">
        <f>ABS(E146)&lt;$AQ$2</f>
        <v/>
      </c>
      <c r="AS146">
        <f>IF(AP146,MAX(AS$3:AS144)+1,"")</f>
        <v/>
      </c>
    </row>
    <row r="147" s="117">
      <c r="A147" t="n">
        <v>145</v>
      </c>
      <c r="B147" s="131">
        <f>IF(A147=1,0,IF(AP147,0.1*ε_cu1cd,0))</f>
        <v/>
      </c>
      <c r="C147" s="131">
        <f>IF(A147=1,0.1*ε_cu1cd,C146+B146)</f>
        <v/>
      </c>
      <c r="D147" s="113">
        <f>IF('Нормальний переріз'!$D$68&gt;0,1,2)</f>
        <v/>
      </c>
      <c r="E147" s="144">
        <f>IF(D147=1,F147,G147)</f>
        <v/>
      </c>
      <c r="F147" s="124">
        <f>IF(AI146,0.11*ε_cu1cd,IF(AH146,F146*0.01,F146))</f>
        <v/>
      </c>
      <c r="G147" s="124">
        <f>IF(AP146,-0.1*ε_cu1cd,IF(AM146,G146*0.01,G146))</f>
        <v/>
      </c>
      <c r="H147" s="113">
        <f>IF(A147=1,E147,IF(AO146,H146-E146+E147,IF(AP146,0.8*H146,H146+E147)))</f>
        <v/>
      </c>
      <c r="I147" s="169">
        <f>(C147-H147)/h</f>
        <v/>
      </c>
      <c r="J147">
        <f>C147/(ε_c1cd)</f>
        <v/>
      </c>
      <c r="K147">
        <f>C147/I147</f>
        <v/>
      </c>
      <c r="L147" s="131">
        <f>I147/(ε_c1cd)</f>
        <v/>
      </c>
      <c r="M147">
        <f>I147*(K147-Z_s1)</f>
        <v/>
      </c>
      <c r="N147">
        <f>I147*(K147-Z_s2)</f>
        <v/>
      </c>
      <c r="O147">
        <f>E_s*M147</f>
        <v/>
      </c>
      <c r="P147">
        <f>E_s*N147</f>
        <v/>
      </c>
      <c r="Q147">
        <f>O147*A_s1</f>
        <v/>
      </c>
      <c r="R147">
        <f>P147*A_s2</f>
        <v/>
      </c>
      <c r="S147">
        <f>Q147*($K147-Z_s1)</f>
        <v/>
      </c>
      <c r="T147">
        <f>R147*($K147-Z_s2)</f>
        <v/>
      </c>
      <c r="U147">
        <f>(INDIRECT("a_"&amp;U$2)/(U$2+1))*(($C147^(U$2+1)-$H147^(U$2+1))/(ε_c1cd^(U$2+1)))</f>
        <v/>
      </c>
      <c r="V147">
        <f>(INDIRECT("a_"&amp;V$2)/(V$2+1))*(($C147^(V$2+1)-$H147^(V$2+1))/(ε_c1cd^(V$2+1)))</f>
        <v/>
      </c>
      <c r="W147">
        <f>(INDIRECT("a_"&amp;W$2)/(W$2+1))*(($C147^(W$2+1)-$H147^(W$2+1))/(ε_c1cd^(W$2+1)))</f>
        <v/>
      </c>
      <c r="X147">
        <f>(INDIRECT("a_"&amp;X$2)/(X$2+1))*(($C147^(X$2+1)-$H147^(X$2+1))/(ε_c1cd^(X$2+1)))</f>
        <v/>
      </c>
      <c r="Y147">
        <f>(INDIRECT("a_"&amp;Y$2)/(Y$2+1))*(($C147^(Y$2+1)-$H147^(Y$2+1))/(ε_c1cd^(Y$2+1)))</f>
        <v/>
      </c>
      <c r="Z147">
        <f>(INDIRECT("a_"&amp;Z$2)/(Z$2+2))*(($C147^(Z$2+2)-$H147^(Z$2+2))/(ε_c1cd^(Z$2+2)))</f>
        <v/>
      </c>
      <c r="AA147">
        <f>(INDIRECT("a_"&amp;AA$2)/(AA$2+2))*(($C147^(AA$2+2)-$H147^(AA$2+2))/(ε_c1cd^(AA$2+2)))</f>
        <v/>
      </c>
      <c r="AB147">
        <f>(INDIRECT("a_"&amp;AB$2)/(AB$2+2))*(($C147^(AB$2+2)-$H147^(AB$2+2))/(ε_c1cd^(AB$2+2)))</f>
        <v/>
      </c>
      <c r="AC147">
        <f>(INDIRECT("a_"&amp;AC$2)/(AC$2+2))*(($C147^(AC$2+2)-$H147^(AC$2+2))/(ε_c1cd^(AC$2+2)))</f>
        <v/>
      </c>
      <c r="AD147">
        <f>(INDIRECT("a_"&amp;AD$2)/(AD$2+2))*(($C147^(AD$2+2)-$H147^(AD$2+2))/(ε_c1cd^(AD$2+2)))</f>
        <v/>
      </c>
      <c r="AE147" s="111">
        <f>(b*f_cd/L147)*SUM(U147:Y147)+SUM(Q147:R147)</f>
        <v/>
      </c>
      <c r="AF147" s="112">
        <f>AE147*(K147-y+e)</f>
        <v/>
      </c>
      <c r="AG147" s="113">
        <f>(b*f_cd/(L147^2))*SUM(Z147:AD147)+SUM(S147:T147)-AF147</f>
        <v/>
      </c>
      <c r="AH147" s="114">
        <f>AG147&lt;0</f>
        <v/>
      </c>
      <c r="AI147" s="115">
        <f>IF(A147=1,FALSE,(AND(AQ147,AH147,NOT(AI146))))</f>
        <v/>
      </c>
      <c r="AJ147" s="116">
        <f>(b*f_cd/L147)*(a_1/2*J147^2+a_2/3*J147^3+a_3/4*J147^4+a_4/5*J147^5+a_5/6*J147^6)+SUM(Q147:R147)</f>
        <v/>
      </c>
      <c r="AK147">
        <f>AJ147*(K147-y+e)</f>
        <v/>
      </c>
      <c r="AL147" s="118">
        <f>(b*f_cd/(L147^2))*(a_1/3*J147^3+a_2/4*J147^4+a_3/5*J147^5+a_4/6*J147^6+a_5/7*J147^7)+SUM(S147:T147)-AK147</f>
        <v/>
      </c>
      <c r="AM147" s="114">
        <f>AL147&gt;0</f>
        <v/>
      </c>
      <c r="AN147" s="115">
        <f>IF(A147=1,FALSE,(AND(AQ147,AM147,NOT(AN146))))</f>
        <v/>
      </c>
      <c r="AO147">
        <f>IF(D147=1,AND(AH147,NOT(AI147)),AND(AM147,NOT(AN147)))</f>
        <v/>
      </c>
      <c r="AP147" s="119">
        <f>IF(D147=1,AI147,AN147)</f>
        <v/>
      </c>
      <c r="AQ147" s="125">
        <f>ABS(E147)&lt;$AQ$2</f>
        <v/>
      </c>
      <c r="AS147">
        <f>IF(AP147,MAX(AS$3:AS145)+1,"")</f>
        <v/>
      </c>
    </row>
    <row r="148" s="117">
      <c r="A148" t="n">
        <v>146</v>
      </c>
      <c r="B148" s="131">
        <f>IF(A148=1,0,IF(AP148,0.1*ε_cu1cd,0))</f>
        <v/>
      </c>
      <c r="C148" s="131">
        <f>IF(A148=1,0.1*ε_cu1cd,C147+B147)</f>
        <v/>
      </c>
      <c r="D148" s="113">
        <f>IF('Нормальний переріз'!$D$68&gt;0,1,2)</f>
        <v/>
      </c>
      <c r="E148" s="144">
        <f>IF(D148=1,F148,G148)</f>
        <v/>
      </c>
      <c r="F148" s="124">
        <f>IF(AI147,0.11*ε_cu1cd,IF(AH147,F147*0.01,F147))</f>
        <v/>
      </c>
      <c r="G148" s="124">
        <f>IF(AP147,-0.1*ε_cu1cd,IF(AM147,G147*0.01,G147))</f>
        <v/>
      </c>
      <c r="H148" s="113">
        <f>IF(A148=1,E148,IF(AO147,H147-E147+E148,IF(AP147,0.8*H147,H147+E148)))</f>
        <v/>
      </c>
      <c r="I148" s="169">
        <f>(C148-H148)/h</f>
        <v/>
      </c>
      <c r="J148">
        <f>C148/(ε_c1cd)</f>
        <v/>
      </c>
      <c r="K148">
        <f>C148/I148</f>
        <v/>
      </c>
      <c r="L148" s="131">
        <f>I148/(ε_c1cd)</f>
        <v/>
      </c>
      <c r="M148">
        <f>I148*(K148-Z_s1)</f>
        <v/>
      </c>
      <c r="N148">
        <f>I148*(K148-Z_s2)</f>
        <v/>
      </c>
      <c r="O148">
        <f>E_s*M148</f>
        <v/>
      </c>
      <c r="P148">
        <f>E_s*N148</f>
        <v/>
      </c>
      <c r="Q148">
        <f>O148*A_s1</f>
        <v/>
      </c>
      <c r="R148">
        <f>P148*A_s2</f>
        <v/>
      </c>
      <c r="S148">
        <f>Q148*($K148-Z_s1)</f>
        <v/>
      </c>
      <c r="T148">
        <f>R148*($K148-Z_s2)</f>
        <v/>
      </c>
      <c r="U148">
        <f>(INDIRECT("a_"&amp;U$2)/(U$2+1))*(($C148^(U$2+1)-$H148^(U$2+1))/(ε_c1cd^(U$2+1)))</f>
        <v/>
      </c>
      <c r="V148">
        <f>(INDIRECT("a_"&amp;V$2)/(V$2+1))*(($C148^(V$2+1)-$H148^(V$2+1))/(ε_c1cd^(V$2+1)))</f>
        <v/>
      </c>
      <c r="W148">
        <f>(INDIRECT("a_"&amp;W$2)/(W$2+1))*(($C148^(W$2+1)-$H148^(W$2+1))/(ε_c1cd^(W$2+1)))</f>
        <v/>
      </c>
      <c r="X148">
        <f>(INDIRECT("a_"&amp;X$2)/(X$2+1))*(($C148^(X$2+1)-$H148^(X$2+1))/(ε_c1cd^(X$2+1)))</f>
        <v/>
      </c>
      <c r="Y148">
        <f>(INDIRECT("a_"&amp;Y$2)/(Y$2+1))*(($C148^(Y$2+1)-$H148^(Y$2+1))/(ε_c1cd^(Y$2+1)))</f>
        <v/>
      </c>
      <c r="Z148">
        <f>(INDIRECT("a_"&amp;Z$2)/(Z$2+2))*(($C148^(Z$2+2)-$H148^(Z$2+2))/(ε_c1cd^(Z$2+2)))</f>
        <v/>
      </c>
      <c r="AA148">
        <f>(INDIRECT("a_"&amp;AA$2)/(AA$2+2))*(($C148^(AA$2+2)-$H148^(AA$2+2))/(ε_c1cd^(AA$2+2)))</f>
        <v/>
      </c>
      <c r="AB148">
        <f>(INDIRECT("a_"&amp;AB$2)/(AB$2+2))*(($C148^(AB$2+2)-$H148^(AB$2+2))/(ε_c1cd^(AB$2+2)))</f>
        <v/>
      </c>
      <c r="AC148">
        <f>(INDIRECT("a_"&amp;AC$2)/(AC$2+2))*(($C148^(AC$2+2)-$H148^(AC$2+2))/(ε_c1cd^(AC$2+2)))</f>
        <v/>
      </c>
      <c r="AD148">
        <f>(INDIRECT("a_"&amp;AD$2)/(AD$2+2))*(($C148^(AD$2+2)-$H148^(AD$2+2))/(ε_c1cd^(AD$2+2)))</f>
        <v/>
      </c>
      <c r="AE148" s="111">
        <f>(b*f_cd/L148)*SUM(U148:Y148)+SUM(Q148:R148)</f>
        <v/>
      </c>
      <c r="AF148" s="112">
        <f>AE148*(K148-y+e)</f>
        <v/>
      </c>
      <c r="AG148" s="113">
        <f>(b*f_cd/(L148^2))*SUM(Z148:AD148)+SUM(S148:T148)-AF148</f>
        <v/>
      </c>
      <c r="AH148" s="114">
        <f>AG148&lt;0</f>
        <v/>
      </c>
      <c r="AI148" s="115">
        <f>IF(A148=1,FALSE,(AND(AQ148,AH148,NOT(AI147))))</f>
        <v/>
      </c>
      <c r="AJ148" s="116">
        <f>(b*f_cd/L148)*(a_1/2*J148^2+a_2/3*J148^3+a_3/4*J148^4+a_4/5*J148^5+a_5/6*J148^6)+SUM(Q148:R148)</f>
        <v/>
      </c>
      <c r="AK148">
        <f>AJ148*(K148-y+e)</f>
        <v/>
      </c>
      <c r="AL148" s="118">
        <f>(b*f_cd/(L148^2))*(a_1/3*J148^3+a_2/4*J148^4+a_3/5*J148^5+a_4/6*J148^6+a_5/7*J148^7)+SUM(S148:T148)-AK148</f>
        <v/>
      </c>
      <c r="AM148" s="114">
        <f>AL148&gt;0</f>
        <v/>
      </c>
      <c r="AN148" s="115">
        <f>IF(A148=1,FALSE,(AND(AQ148,AM148,NOT(AN147))))</f>
        <v/>
      </c>
      <c r="AO148">
        <f>IF(D148=1,AND(AH148,NOT(AI148)),AND(AM148,NOT(AN148)))</f>
        <v/>
      </c>
      <c r="AP148" s="119">
        <f>IF(D148=1,AI148,AN148)</f>
        <v/>
      </c>
      <c r="AQ148" s="125">
        <f>ABS(E148)&lt;$AQ$2</f>
        <v/>
      </c>
      <c r="AS148">
        <f>IF(AP148,MAX(AS$3:AS146)+1,"")</f>
        <v/>
      </c>
    </row>
    <row r="149" s="117">
      <c r="A149" t="n">
        <v>147</v>
      </c>
      <c r="B149" s="131">
        <f>IF(A149=1,0,IF(AP149,0.1*ε_cu1cd,0))</f>
        <v/>
      </c>
      <c r="C149" s="131">
        <f>IF(A149=1,0.1*ε_cu1cd,C148+B148)</f>
        <v/>
      </c>
      <c r="D149" s="113">
        <f>IF('Нормальний переріз'!$D$68&gt;0,1,2)</f>
        <v/>
      </c>
      <c r="E149" s="144">
        <f>IF(D149=1,F149,G149)</f>
        <v/>
      </c>
      <c r="F149" s="124">
        <f>IF(AI148,0.11*ε_cu1cd,IF(AH148,F148*0.01,F148))</f>
        <v/>
      </c>
      <c r="G149" s="124">
        <f>IF(AP148,-0.1*ε_cu1cd,IF(AM148,G148*0.01,G148))</f>
        <v/>
      </c>
      <c r="H149" s="113">
        <f>IF(A149=1,E149,IF(AO148,H148-E148+E149,IF(AP148,0.8*H148,H148+E149)))</f>
        <v/>
      </c>
      <c r="I149" s="169">
        <f>(C149-H149)/h</f>
        <v/>
      </c>
      <c r="J149">
        <f>C149/(ε_c1cd)</f>
        <v/>
      </c>
      <c r="K149">
        <f>C149/I149</f>
        <v/>
      </c>
      <c r="L149" s="131">
        <f>I149/(ε_c1cd)</f>
        <v/>
      </c>
      <c r="M149">
        <f>I149*(K149-Z_s1)</f>
        <v/>
      </c>
      <c r="N149">
        <f>I149*(K149-Z_s2)</f>
        <v/>
      </c>
      <c r="O149">
        <f>E_s*M149</f>
        <v/>
      </c>
      <c r="P149">
        <f>E_s*N149</f>
        <v/>
      </c>
      <c r="Q149">
        <f>O149*A_s1</f>
        <v/>
      </c>
      <c r="R149">
        <f>P149*A_s2</f>
        <v/>
      </c>
      <c r="S149">
        <f>Q149*($K149-Z_s1)</f>
        <v/>
      </c>
      <c r="T149">
        <f>R149*($K149-Z_s2)</f>
        <v/>
      </c>
      <c r="U149">
        <f>(INDIRECT("a_"&amp;U$2)/(U$2+1))*(($C149^(U$2+1)-$H149^(U$2+1))/(ε_c1cd^(U$2+1)))</f>
        <v/>
      </c>
      <c r="V149">
        <f>(INDIRECT("a_"&amp;V$2)/(V$2+1))*(($C149^(V$2+1)-$H149^(V$2+1))/(ε_c1cd^(V$2+1)))</f>
        <v/>
      </c>
      <c r="W149">
        <f>(INDIRECT("a_"&amp;W$2)/(W$2+1))*(($C149^(W$2+1)-$H149^(W$2+1))/(ε_c1cd^(W$2+1)))</f>
        <v/>
      </c>
      <c r="X149">
        <f>(INDIRECT("a_"&amp;X$2)/(X$2+1))*(($C149^(X$2+1)-$H149^(X$2+1))/(ε_c1cd^(X$2+1)))</f>
        <v/>
      </c>
      <c r="Y149">
        <f>(INDIRECT("a_"&amp;Y$2)/(Y$2+1))*(($C149^(Y$2+1)-$H149^(Y$2+1))/(ε_c1cd^(Y$2+1)))</f>
        <v/>
      </c>
      <c r="Z149">
        <f>(INDIRECT("a_"&amp;Z$2)/(Z$2+2))*(($C149^(Z$2+2)-$H149^(Z$2+2))/(ε_c1cd^(Z$2+2)))</f>
        <v/>
      </c>
      <c r="AA149">
        <f>(INDIRECT("a_"&amp;AA$2)/(AA$2+2))*(($C149^(AA$2+2)-$H149^(AA$2+2))/(ε_c1cd^(AA$2+2)))</f>
        <v/>
      </c>
      <c r="AB149">
        <f>(INDIRECT("a_"&amp;AB$2)/(AB$2+2))*(($C149^(AB$2+2)-$H149^(AB$2+2))/(ε_c1cd^(AB$2+2)))</f>
        <v/>
      </c>
      <c r="AC149">
        <f>(INDIRECT("a_"&amp;AC$2)/(AC$2+2))*(($C149^(AC$2+2)-$H149^(AC$2+2))/(ε_c1cd^(AC$2+2)))</f>
        <v/>
      </c>
      <c r="AD149">
        <f>(INDIRECT("a_"&amp;AD$2)/(AD$2+2))*(($C149^(AD$2+2)-$H149^(AD$2+2))/(ε_c1cd^(AD$2+2)))</f>
        <v/>
      </c>
      <c r="AE149" s="111">
        <f>(b*f_cd/L149)*SUM(U149:Y149)+SUM(Q149:R149)</f>
        <v/>
      </c>
      <c r="AF149" s="112">
        <f>AE149*(K149-y+e)</f>
        <v/>
      </c>
      <c r="AG149" s="113">
        <f>(b*f_cd/(L149^2))*SUM(Z149:AD149)+SUM(S149:T149)-AF149</f>
        <v/>
      </c>
      <c r="AH149" s="114">
        <f>AG149&lt;0</f>
        <v/>
      </c>
      <c r="AI149" s="115">
        <f>IF(A149=1,FALSE,(AND(AQ149,AH149,NOT(AI148))))</f>
        <v/>
      </c>
      <c r="AJ149" s="116">
        <f>(b*f_cd/L149)*(a_1/2*J149^2+a_2/3*J149^3+a_3/4*J149^4+a_4/5*J149^5+a_5/6*J149^6)+SUM(Q149:R149)</f>
        <v/>
      </c>
      <c r="AK149">
        <f>AJ149*(K149-y+e)</f>
        <v/>
      </c>
      <c r="AL149" s="118">
        <f>(b*f_cd/(L149^2))*(a_1/3*J149^3+a_2/4*J149^4+a_3/5*J149^5+a_4/6*J149^6+a_5/7*J149^7)+SUM(S149:T149)-AK149</f>
        <v/>
      </c>
      <c r="AM149" s="114">
        <f>AL149&gt;0</f>
        <v/>
      </c>
      <c r="AN149" s="115">
        <f>IF(A149=1,FALSE,(AND(AQ149,AM149,NOT(AN148))))</f>
        <v/>
      </c>
      <c r="AO149">
        <f>IF(D149=1,AND(AH149,NOT(AI149)),AND(AM149,NOT(AN149)))</f>
        <v/>
      </c>
      <c r="AP149" s="119">
        <f>IF(D149=1,AI149,AN149)</f>
        <v/>
      </c>
      <c r="AQ149" s="125">
        <f>ABS(E149)&lt;$AQ$2</f>
        <v/>
      </c>
      <c r="AS149">
        <f>IF(AP149,MAX(AS$3:AS147)+1,"")</f>
        <v/>
      </c>
    </row>
    <row r="150" s="117">
      <c r="A150" t="n">
        <v>148</v>
      </c>
      <c r="B150" s="131">
        <f>IF(A150=1,0,IF(AP150,0.1*ε_cu1cd,0))</f>
        <v/>
      </c>
      <c r="C150" s="131">
        <f>IF(A150=1,0.1*ε_cu1cd,C149+B149)</f>
        <v/>
      </c>
      <c r="D150" s="113">
        <f>IF('Нормальний переріз'!$D$68&gt;0,1,2)</f>
        <v/>
      </c>
      <c r="E150" s="144">
        <f>IF(D150=1,F150,G150)</f>
        <v/>
      </c>
      <c r="F150" s="124">
        <f>IF(AI149,0.11*ε_cu1cd,IF(AH149,F149*0.01,F149))</f>
        <v/>
      </c>
      <c r="G150" s="124">
        <f>IF(AP149,-0.1*ε_cu1cd,IF(AM149,G149*0.01,G149))</f>
        <v/>
      </c>
      <c r="H150" s="113">
        <f>IF(A150=1,E150,IF(AO149,H149-E149+E150,IF(AP149,0.8*H149,H149+E150)))</f>
        <v/>
      </c>
      <c r="I150" s="169">
        <f>(C150-H150)/h</f>
        <v/>
      </c>
      <c r="J150">
        <f>C150/(ε_c1cd)</f>
        <v/>
      </c>
      <c r="K150">
        <f>C150/I150</f>
        <v/>
      </c>
      <c r="L150" s="131">
        <f>I150/(ε_c1cd)</f>
        <v/>
      </c>
      <c r="M150">
        <f>I150*(K150-Z_s1)</f>
        <v/>
      </c>
      <c r="N150">
        <f>I150*(K150-Z_s2)</f>
        <v/>
      </c>
      <c r="O150">
        <f>E_s*M150</f>
        <v/>
      </c>
      <c r="P150">
        <f>E_s*N150</f>
        <v/>
      </c>
      <c r="Q150">
        <f>O150*A_s1</f>
        <v/>
      </c>
      <c r="R150">
        <f>P150*A_s2</f>
        <v/>
      </c>
      <c r="S150">
        <f>Q150*($K150-Z_s1)</f>
        <v/>
      </c>
      <c r="T150">
        <f>R150*($K150-Z_s2)</f>
        <v/>
      </c>
      <c r="U150">
        <f>(INDIRECT("a_"&amp;U$2)/(U$2+1))*(($C150^(U$2+1)-$H150^(U$2+1))/(ε_c1cd^(U$2+1)))</f>
        <v/>
      </c>
      <c r="V150">
        <f>(INDIRECT("a_"&amp;V$2)/(V$2+1))*(($C150^(V$2+1)-$H150^(V$2+1))/(ε_c1cd^(V$2+1)))</f>
        <v/>
      </c>
      <c r="W150">
        <f>(INDIRECT("a_"&amp;W$2)/(W$2+1))*(($C150^(W$2+1)-$H150^(W$2+1))/(ε_c1cd^(W$2+1)))</f>
        <v/>
      </c>
      <c r="X150">
        <f>(INDIRECT("a_"&amp;X$2)/(X$2+1))*(($C150^(X$2+1)-$H150^(X$2+1))/(ε_c1cd^(X$2+1)))</f>
        <v/>
      </c>
      <c r="Y150">
        <f>(INDIRECT("a_"&amp;Y$2)/(Y$2+1))*(($C150^(Y$2+1)-$H150^(Y$2+1))/(ε_c1cd^(Y$2+1)))</f>
        <v/>
      </c>
      <c r="Z150">
        <f>(INDIRECT("a_"&amp;Z$2)/(Z$2+2))*(($C150^(Z$2+2)-$H150^(Z$2+2))/(ε_c1cd^(Z$2+2)))</f>
        <v/>
      </c>
      <c r="AA150">
        <f>(INDIRECT("a_"&amp;AA$2)/(AA$2+2))*(($C150^(AA$2+2)-$H150^(AA$2+2))/(ε_c1cd^(AA$2+2)))</f>
        <v/>
      </c>
      <c r="AB150">
        <f>(INDIRECT("a_"&amp;AB$2)/(AB$2+2))*(($C150^(AB$2+2)-$H150^(AB$2+2))/(ε_c1cd^(AB$2+2)))</f>
        <v/>
      </c>
      <c r="AC150">
        <f>(INDIRECT("a_"&amp;AC$2)/(AC$2+2))*(($C150^(AC$2+2)-$H150^(AC$2+2))/(ε_c1cd^(AC$2+2)))</f>
        <v/>
      </c>
      <c r="AD150">
        <f>(INDIRECT("a_"&amp;AD$2)/(AD$2+2))*(($C150^(AD$2+2)-$H150^(AD$2+2))/(ε_c1cd^(AD$2+2)))</f>
        <v/>
      </c>
      <c r="AE150" s="111">
        <f>(b*f_cd/L150)*SUM(U150:Y150)+SUM(Q150:R150)</f>
        <v/>
      </c>
      <c r="AF150" s="112">
        <f>AE150*(K150-y+e)</f>
        <v/>
      </c>
      <c r="AG150" s="113">
        <f>(b*f_cd/(L150^2))*SUM(Z150:AD150)+SUM(S150:T150)-AF150</f>
        <v/>
      </c>
      <c r="AH150" s="114">
        <f>AG150&lt;0</f>
        <v/>
      </c>
      <c r="AI150" s="115">
        <f>IF(A150=1,FALSE,(AND(AQ150,AH150,NOT(AI149))))</f>
        <v/>
      </c>
      <c r="AJ150" s="116">
        <f>(b*f_cd/L150)*(a_1/2*J150^2+a_2/3*J150^3+a_3/4*J150^4+a_4/5*J150^5+a_5/6*J150^6)+SUM(Q150:R150)</f>
        <v/>
      </c>
      <c r="AK150">
        <f>AJ150*(K150-y+e)</f>
        <v/>
      </c>
      <c r="AL150" s="118">
        <f>(b*f_cd/(L150^2))*(a_1/3*J150^3+a_2/4*J150^4+a_3/5*J150^5+a_4/6*J150^6+a_5/7*J150^7)+SUM(S150:T150)-AK150</f>
        <v/>
      </c>
      <c r="AM150" s="114">
        <f>AL150&gt;0</f>
        <v/>
      </c>
      <c r="AN150" s="115">
        <f>IF(A150=1,FALSE,(AND(AQ150,AM150,NOT(AN149))))</f>
        <v/>
      </c>
      <c r="AO150">
        <f>IF(D150=1,AND(AH150,NOT(AI150)),AND(AM150,NOT(AN150)))</f>
        <v/>
      </c>
      <c r="AP150" s="119">
        <f>IF(D150=1,AI150,AN150)</f>
        <v/>
      </c>
      <c r="AQ150" s="125">
        <f>ABS(E150)&lt;$AQ$2</f>
        <v/>
      </c>
      <c r="AS150">
        <f>IF(AP150,MAX(AS$3:AS148)+1,"")</f>
        <v/>
      </c>
    </row>
    <row r="151" s="117">
      <c r="A151" t="n">
        <v>149</v>
      </c>
      <c r="B151" s="131">
        <f>IF(A151=1,0,IF(AP151,0.1*ε_cu1cd,0))</f>
        <v/>
      </c>
      <c r="C151" s="131">
        <f>IF(A151=1,0.1*ε_cu1cd,C150+B150)</f>
        <v/>
      </c>
      <c r="D151" s="113">
        <f>IF('Нормальний переріз'!$D$68&gt;0,1,2)</f>
        <v/>
      </c>
      <c r="E151" s="144">
        <f>IF(D151=1,F151,G151)</f>
        <v/>
      </c>
      <c r="F151" s="124">
        <f>IF(AI150,0.11*ε_cu1cd,IF(AH150,F150*0.01,F150))</f>
        <v/>
      </c>
      <c r="G151" s="124">
        <f>IF(AP150,-0.1*ε_cu1cd,IF(AM150,G150*0.01,G150))</f>
        <v/>
      </c>
      <c r="H151" s="113">
        <f>IF(A151=1,E151,IF(AO150,H150-E150+E151,IF(AP150,0.8*H150,H150+E151)))</f>
        <v/>
      </c>
      <c r="I151" s="169">
        <f>(C151-H151)/h</f>
        <v/>
      </c>
      <c r="J151">
        <f>C151/(ε_c1cd)</f>
        <v/>
      </c>
      <c r="K151">
        <f>C151/I151</f>
        <v/>
      </c>
      <c r="L151" s="131">
        <f>I151/(ε_c1cd)</f>
        <v/>
      </c>
      <c r="M151">
        <f>I151*(K151-Z_s1)</f>
        <v/>
      </c>
      <c r="N151">
        <f>I151*(K151-Z_s2)</f>
        <v/>
      </c>
      <c r="O151">
        <f>E_s*M151</f>
        <v/>
      </c>
      <c r="P151">
        <f>E_s*N151</f>
        <v/>
      </c>
      <c r="Q151">
        <f>O151*A_s1</f>
        <v/>
      </c>
      <c r="R151">
        <f>P151*A_s2</f>
        <v/>
      </c>
      <c r="S151">
        <f>Q151*($K151-Z_s1)</f>
        <v/>
      </c>
      <c r="T151">
        <f>R151*($K151-Z_s2)</f>
        <v/>
      </c>
      <c r="U151">
        <f>(INDIRECT("a_"&amp;U$2)/(U$2+1))*(($C151^(U$2+1)-$H151^(U$2+1))/(ε_c1cd^(U$2+1)))</f>
        <v/>
      </c>
      <c r="V151">
        <f>(INDIRECT("a_"&amp;V$2)/(V$2+1))*(($C151^(V$2+1)-$H151^(V$2+1))/(ε_c1cd^(V$2+1)))</f>
        <v/>
      </c>
      <c r="W151">
        <f>(INDIRECT("a_"&amp;W$2)/(W$2+1))*(($C151^(W$2+1)-$H151^(W$2+1))/(ε_c1cd^(W$2+1)))</f>
        <v/>
      </c>
      <c r="X151">
        <f>(INDIRECT("a_"&amp;X$2)/(X$2+1))*(($C151^(X$2+1)-$H151^(X$2+1))/(ε_c1cd^(X$2+1)))</f>
        <v/>
      </c>
      <c r="Y151">
        <f>(INDIRECT("a_"&amp;Y$2)/(Y$2+1))*(($C151^(Y$2+1)-$H151^(Y$2+1))/(ε_c1cd^(Y$2+1)))</f>
        <v/>
      </c>
      <c r="Z151">
        <f>(INDIRECT("a_"&amp;Z$2)/(Z$2+2))*(($C151^(Z$2+2)-$H151^(Z$2+2))/(ε_c1cd^(Z$2+2)))</f>
        <v/>
      </c>
      <c r="AA151">
        <f>(INDIRECT("a_"&amp;AA$2)/(AA$2+2))*(($C151^(AA$2+2)-$H151^(AA$2+2))/(ε_c1cd^(AA$2+2)))</f>
        <v/>
      </c>
      <c r="AB151">
        <f>(INDIRECT("a_"&amp;AB$2)/(AB$2+2))*(($C151^(AB$2+2)-$H151^(AB$2+2))/(ε_c1cd^(AB$2+2)))</f>
        <v/>
      </c>
      <c r="AC151">
        <f>(INDIRECT("a_"&amp;AC$2)/(AC$2+2))*(($C151^(AC$2+2)-$H151^(AC$2+2))/(ε_c1cd^(AC$2+2)))</f>
        <v/>
      </c>
      <c r="AD151">
        <f>(INDIRECT("a_"&amp;AD$2)/(AD$2+2))*(($C151^(AD$2+2)-$H151^(AD$2+2))/(ε_c1cd^(AD$2+2)))</f>
        <v/>
      </c>
      <c r="AE151" s="111">
        <f>(b*f_cd/L151)*SUM(U151:Y151)+SUM(Q151:R151)</f>
        <v/>
      </c>
      <c r="AF151" s="112">
        <f>AE151*(K151-y+e)</f>
        <v/>
      </c>
      <c r="AG151" s="113">
        <f>(b*f_cd/(L151^2))*SUM(Z151:AD151)+SUM(S151:T151)-AF151</f>
        <v/>
      </c>
      <c r="AH151" s="114">
        <f>AG151&lt;0</f>
        <v/>
      </c>
      <c r="AI151" s="115">
        <f>IF(A151=1,FALSE,(AND(AQ151,AH151,NOT(AI150))))</f>
        <v/>
      </c>
      <c r="AJ151" s="116">
        <f>(b*f_cd/L151)*(a_1/2*J151^2+a_2/3*J151^3+a_3/4*J151^4+a_4/5*J151^5+a_5/6*J151^6)+SUM(Q151:R151)</f>
        <v/>
      </c>
      <c r="AK151">
        <f>AJ151*(K151-y+e)</f>
        <v/>
      </c>
      <c r="AL151" s="118">
        <f>(b*f_cd/(L151^2))*(a_1/3*J151^3+a_2/4*J151^4+a_3/5*J151^5+a_4/6*J151^6+a_5/7*J151^7)+SUM(S151:T151)-AK151</f>
        <v/>
      </c>
      <c r="AM151" s="114">
        <f>AL151&gt;0</f>
        <v/>
      </c>
      <c r="AN151" s="115">
        <f>IF(A151=1,FALSE,(AND(AQ151,AM151,NOT(AN150))))</f>
        <v/>
      </c>
      <c r="AO151">
        <f>IF(D151=1,AND(AH151,NOT(AI151)),AND(AM151,NOT(AN151)))</f>
        <v/>
      </c>
      <c r="AP151" s="119">
        <f>IF(D151=1,AI151,AN151)</f>
        <v/>
      </c>
      <c r="AQ151" s="125">
        <f>ABS(E151)&lt;$AQ$2</f>
        <v/>
      </c>
      <c r="AS151">
        <f>IF(AP151,MAX(AS$3:AS149)+1,"")</f>
        <v/>
      </c>
    </row>
    <row r="152" s="117">
      <c r="A152" t="n">
        <v>150</v>
      </c>
      <c r="B152" s="131">
        <f>IF(A152=1,0,IF(AP152,0.1*ε_cu1cd,0))</f>
        <v/>
      </c>
      <c r="C152" s="131">
        <f>IF(A152=1,0.1*ε_cu1cd,C151+B151)</f>
        <v/>
      </c>
      <c r="D152" s="113">
        <f>IF('Нормальний переріз'!$D$68&gt;0,1,2)</f>
        <v/>
      </c>
      <c r="E152" s="144">
        <f>IF(D152=1,F152,G152)</f>
        <v/>
      </c>
      <c r="F152" s="124">
        <f>IF(AI151,0.11*ε_cu1cd,IF(AH151,F151*0.01,F151))</f>
        <v/>
      </c>
      <c r="G152" s="124">
        <f>IF(AP151,-0.1*ε_cu1cd,IF(AM151,G151*0.01,G151))</f>
        <v/>
      </c>
      <c r="H152" s="113">
        <f>IF(A152=1,E152,IF(AO151,H151-E151+E152,IF(AP151,0.8*H151,H151+E152)))</f>
        <v/>
      </c>
      <c r="I152" s="169">
        <f>(C152-H152)/h</f>
        <v/>
      </c>
      <c r="J152">
        <f>C152/(ε_c1cd)</f>
        <v/>
      </c>
      <c r="K152">
        <f>C152/I152</f>
        <v/>
      </c>
      <c r="L152" s="131">
        <f>I152/(ε_c1cd)</f>
        <v/>
      </c>
      <c r="M152">
        <f>I152*(K152-Z_s1)</f>
        <v/>
      </c>
      <c r="N152">
        <f>I152*(K152-Z_s2)</f>
        <v/>
      </c>
      <c r="O152">
        <f>E_s*M152</f>
        <v/>
      </c>
      <c r="P152">
        <f>E_s*N152</f>
        <v/>
      </c>
      <c r="Q152">
        <f>O152*A_s1</f>
        <v/>
      </c>
      <c r="R152">
        <f>P152*A_s2</f>
        <v/>
      </c>
      <c r="S152">
        <f>Q152*($K152-Z_s1)</f>
        <v/>
      </c>
      <c r="T152">
        <f>R152*($K152-Z_s2)</f>
        <v/>
      </c>
      <c r="U152">
        <f>(INDIRECT("a_"&amp;U$2)/(U$2+1))*(($C152^(U$2+1)-$H152^(U$2+1))/(ε_c1cd^(U$2+1)))</f>
        <v/>
      </c>
      <c r="V152">
        <f>(INDIRECT("a_"&amp;V$2)/(V$2+1))*(($C152^(V$2+1)-$H152^(V$2+1))/(ε_c1cd^(V$2+1)))</f>
        <v/>
      </c>
      <c r="W152">
        <f>(INDIRECT("a_"&amp;W$2)/(W$2+1))*(($C152^(W$2+1)-$H152^(W$2+1))/(ε_c1cd^(W$2+1)))</f>
        <v/>
      </c>
      <c r="X152">
        <f>(INDIRECT("a_"&amp;X$2)/(X$2+1))*(($C152^(X$2+1)-$H152^(X$2+1))/(ε_c1cd^(X$2+1)))</f>
        <v/>
      </c>
      <c r="Y152">
        <f>(INDIRECT("a_"&amp;Y$2)/(Y$2+1))*(($C152^(Y$2+1)-$H152^(Y$2+1))/(ε_c1cd^(Y$2+1)))</f>
        <v/>
      </c>
      <c r="Z152">
        <f>(INDIRECT("a_"&amp;Z$2)/(Z$2+2))*(($C152^(Z$2+2)-$H152^(Z$2+2))/(ε_c1cd^(Z$2+2)))</f>
        <v/>
      </c>
      <c r="AA152">
        <f>(INDIRECT("a_"&amp;AA$2)/(AA$2+2))*(($C152^(AA$2+2)-$H152^(AA$2+2))/(ε_c1cd^(AA$2+2)))</f>
        <v/>
      </c>
      <c r="AB152">
        <f>(INDIRECT("a_"&amp;AB$2)/(AB$2+2))*(($C152^(AB$2+2)-$H152^(AB$2+2))/(ε_c1cd^(AB$2+2)))</f>
        <v/>
      </c>
      <c r="AC152">
        <f>(INDIRECT("a_"&amp;AC$2)/(AC$2+2))*(($C152^(AC$2+2)-$H152^(AC$2+2))/(ε_c1cd^(AC$2+2)))</f>
        <v/>
      </c>
      <c r="AD152">
        <f>(INDIRECT("a_"&amp;AD$2)/(AD$2+2))*(($C152^(AD$2+2)-$H152^(AD$2+2))/(ε_c1cd^(AD$2+2)))</f>
        <v/>
      </c>
      <c r="AE152" s="111">
        <f>(b*f_cd/L152)*SUM(U152:Y152)+SUM(Q152:R152)</f>
        <v/>
      </c>
      <c r="AF152" s="112">
        <f>AE152*(K152-y+e)</f>
        <v/>
      </c>
      <c r="AG152" s="113">
        <f>(b*f_cd/(L152^2))*SUM(Z152:AD152)+SUM(S152:T152)-AF152</f>
        <v/>
      </c>
      <c r="AH152" s="114">
        <f>AG152&lt;0</f>
        <v/>
      </c>
      <c r="AI152" s="115">
        <f>IF(A152=1,FALSE,(AND(AQ152,AH152,NOT(AI151))))</f>
        <v/>
      </c>
      <c r="AJ152" s="116">
        <f>(b*f_cd/L152)*(a_1/2*J152^2+a_2/3*J152^3+a_3/4*J152^4+a_4/5*J152^5+a_5/6*J152^6)+SUM(Q152:R152)</f>
        <v/>
      </c>
      <c r="AK152">
        <f>AJ152*(K152-y+e)</f>
        <v/>
      </c>
      <c r="AL152" s="118">
        <f>(b*f_cd/(L152^2))*(a_1/3*J152^3+a_2/4*J152^4+a_3/5*J152^5+a_4/6*J152^6+a_5/7*J152^7)+SUM(S152:T152)-AK152</f>
        <v/>
      </c>
      <c r="AM152" s="114">
        <f>AL152&gt;0</f>
        <v/>
      </c>
      <c r="AN152" s="115">
        <f>IF(A152=1,FALSE,(AND(AQ152,AM152,NOT(AN151))))</f>
        <v/>
      </c>
      <c r="AO152">
        <f>IF(D152=1,AND(AH152,NOT(AI152)),AND(AM152,NOT(AN152)))</f>
        <v/>
      </c>
      <c r="AP152" s="119">
        <f>IF(D152=1,AI152,AN152)</f>
        <v/>
      </c>
      <c r="AQ152" s="125">
        <f>ABS(E152)&lt;$AQ$2</f>
        <v/>
      </c>
      <c r="AS152">
        <f>IF(AP152,MAX(AS$3:AS150)+1,"")</f>
        <v/>
      </c>
    </row>
    <row r="153" s="117">
      <c r="A153" t="n">
        <v>151</v>
      </c>
      <c r="B153" s="131">
        <f>IF(A153=1,0,IF(AP153,0.1*ε_cu1cd,0))</f>
        <v/>
      </c>
      <c r="C153" s="131">
        <f>IF(A153=1,0.1*ε_cu1cd,C152+B152)</f>
        <v/>
      </c>
      <c r="D153" s="113">
        <f>IF('Нормальний переріз'!$D$68&gt;0,1,2)</f>
        <v/>
      </c>
      <c r="E153" s="144">
        <f>IF(D153=1,F153,G153)</f>
        <v/>
      </c>
      <c r="F153" s="124">
        <f>IF(AI152,0.11*ε_cu1cd,IF(AH152,F152*0.01,F152))</f>
        <v/>
      </c>
      <c r="G153" s="124">
        <f>IF(AP152,-0.1*ε_cu1cd,IF(AM152,G152*0.01,G152))</f>
        <v/>
      </c>
      <c r="H153" s="113">
        <f>IF(A153=1,E153,IF(AO152,H152-E152+E153,IF(AP152,0.8*H152,H152+E153)))</f>
        <v/>
      </c>
      <c r="I153" s="169">
        <f>(C153-H153)/h</f>
        <v/>
      </c>
      <c r="J153">
        <f>C153/(ε_c1cd)</f>
        <v/>
      </c>
      <c r="K153">
        <f>C153/I153</f>
        <v/>
      </c>
      <c r="L153" s="131">
        <f>I153/(ε_c1cd)</f>
        <v/>
      </c>
      <c r="M153">
        <f>I153*(K153-Z_s1)</f>
        <v/>
      </c>
      <c r="N153">
        <f>I153*(K153-Z_s2)</f>
        <v/>
      </c>
      <c r="O153">
        <f>E_s*M153</f>
        <v/>
      </c>
      <c r="P153">
        <f>E_s*N153</f>
        <v/>
      </c>
      <c r="Q153">
        <f>O153*A_s1</f>
        <v/>
      </c>
      <c r="R153">
        <f>P153*A_s2</f>
        <v/>
      </c>
      <c r="S153">
        <f>Q153*($K153-Z_s1)</f>
        <v/>
      </c>
      <c r="T153">
        <f>R153*($K153-Z_s2)</f>
        <v/>
      </c>
      <c r="U153">
        <f>(INDIRECT("a_"&amp;U$2)/(U$2+1))*(($C153^(U$2+1)-$H153^(U$2+1))/(ε_c1cd^(U$2+1)))</f>
        <v/>
      </c>
      <c r="V153">
        <f>(INDIRECT("a_"&amp;V$2)/(V$2+1))*(($C153^(V$2+1)-$H153^(V$2+1))/(ε_c1cd^(V$2+1)))</f>
        <v/>
      </c>
      <c r="W153">
        <f>(INDIRECT("a_"&amp;W$2)/(W$2+1))*(($C153^(W$2+1)-$H153^(W$2+1))/(ε_c1cd^(W$2+1)))</f>
        <v/>
      </c>
      <c r="X153">
        <f>(INDIRECT("a_"&amp;X$2)/(X$2+1))*(($C153^(X$2+1)-$H153^(X$2+1))/(ε_c1cd^(X$2+1)))</f>
        <v/>
      </c>
      <c r="Y153">
        <f>(INDIRECT("a_"&amp;Y$2)/(Y$2+1))*(($C153^(Y$2+1)-$H153^(Y$2+1))/(ε_c1cd^(Y$2+1)))</f>
        <v/>
      </c>
      <c r="Z153">
        <f>(INDIRECT("a_"&amp;Z$2)/(Z$2+2))*(($C153^(Z$2+2)-$H153^(Z$2+2))/(ε_c1cd^(Z$2+2)))</f>
        <v/>
      </c>
      <c r="AA153">
        <f>(INDIRECT("a_"&amp;AA$2)/(AA$2+2))*(($C153^(AA$2+2)-$H153^(AA$2+2))/(ε_c1cd^(AA$2+2)))</f>
        <v/>
      </c>
      <c r="AB153">
        <f>(INDIRECT("a_"&amp;AB$2)/(AB$2+2))*(($C153^(AB$2+2)-$H153^(AB$2+2))/(ε_c1cd^(AB$2+2)))</f>
        <v/>
      </c>
      <c r="AC153">
        <f>(INDIRECT("a_"&amp;AC$2)/(AC$2+2))*(($C153^(AC$2+2)-$H153^(AC$2+2))/(ε_c1cd^(AC$2+2)))</f>
        <v/>
      </c>
      <c r="AD153">
        <f>(INDIRECT("a_"&amp;AD$2)/(AD$2+2))*(($C153^(AD$2+2)-$H153^(AD$2+2))/(ε_c1cd^(AD$2+2)))</f>
        <v/>
      </c>
      <c r="AE153" s="111">
        <f>(b*f_cd/L153)*SUM(U153:Y153)+SUM(Q153:R153)</f>
        <v/>
      </c>
      <c r="AF153" s="112">
        <f>AE153*(K153-y+e)</f>
        <v/>
      </c>
      <c r="AG153" s="113">
        <f>(b*f_cd/(L153^2))*SUM(Z153:AD153)+SUM(S153:T153)-AF153</f>
        <v/>
      </c>
      <c r="AH153" s="114">
        <f>AG153&lt;0</f>
        <v/>
      </c>
      <c r="AI153" s="115">
        <f>IF(A153=1,FALSE,(AND(AQ153,AH153,NOT(AI152))))</f>
        <v/>
      </c>
      <c r="AJ153" s="116">
        <f>(b*f_cd/L153)*(a_1/2*J153^2+a_2/3*J153^3+a_3/4*J153^4+a_4/5*J153^5+a_5/6*J153^6)+SUM(Q153:R153)</f>
        <v/>
      </c>
      <c r="AK153">
        <f>AJ153*(K153-y+e)</f>
        <v/>
      </c>
      <c r="AL153" s="118">
        <f>(b*f_cd/(L153^2))*(a_1/3*J153^3+a_2/4*J153^4+a_3/5*J153^5+a_4/6*J153^6+a_5/7*J153^7)+SUM(S153:T153)-AK153</f>
        <v/>
      </c>
      <c r="AM153" s="114">
        <f>AL153&gt;0</f>
        <v/>
      </c>
      <c r="AN153" s="115">
        <f>IF(A153=1,FALSE,(AND(AQ153,AM153,NOT(AN152))))</f>
        <v/>
      </c>
      <c r="AO153">
        <f>IF(D153=1,AND(AH153,NOT(AI153)),AND(AM153,NOT(AN153)))</f>
        <v/>
      </c>
      <c r="AP153" s="119">
        <f>IF(D153=1,AI153,AN153)</f>
        <v/>
      </c>
      <c r="AQ153" s="125">
        <f>ABS(E153)&lt;$AQ$2</f>
        <v/>
      </c>
      <c r="AS153">
        <f>IF(AP153,MAX(AS$3:AS151)+1,"")</f>
        <v/>
      </c>
    </row>
    <row r="154" s="117">
      <c r="A154" t="n">
        <v>152</v>
      </c>
      <c r="B154" s="131">
        <f>IF(A154=1,0,IF(AP154,0.1*ε_cu1cd,0))</f>
        <v/>
      </c>
      <c r="C154" s="131">
        <f>IF(A154=1,0.1*ε_cu1cd,C153+B153)</f>
        <v/>
      </c>
      <c r="D154" s="113">
        <f>IF('Нормальний переріз'!$D$68&gt;0,1,2)</f>
        <v/>
      </c>
      <c r="E154" s="144">
        <f>IF(D154=1,F154,G154)</f>
        <v/>
      </c>
      <c r="F154" s="124">
        <f>IF(AI153,0.11*ε_cu1cd,IF(AH153,F153*0.01,F153))</f>
        <v/>
      </c>
      <c r="G154" s="124">
        <f>IF(AP153,-0.1*ε_cu1cd,IF(AM153,G153*0.01,G153))</f>
        <v/>
      </c>
      <c r="H154" s="113">
        <f>IF(A154=1,E154,IF(AO153,H153-E153+E154,IF(AP153,0.8*H153,H153+E154)))</f>
        <v/>
      </c>
      <c r="I154" s="169">
        <f>(C154-H154)/h</f>
        <v/>
      </c>
      <c r="J154">
        <f>C154/(ε_c1cd)</f>
        <v/>
      </c>
      <c r="K154">
        <f>C154/I154</f>
        <v/>
      </c>
      <c r="L154" s="131">
        <f>I154/(ε_c1cd)</f>
        <v/>
      </c>
      <c r="M154">
        <f>I154*(K154-Z_s1)</f>
        <v/>
      </c>
      <c r="N154">
        <f>I154*(K154-Z_s2)</f>
        <v/>
      </c>
      <c r="O154">
        <f>E_s*M154</f>
        <v/>
      </c>
      <c r="P154">
        <f>E_s*N154</f>
        <v/>
      </c>
      <c r="Q154">
        <f>O154*A_s1</f>
        <v/>
      </c>
      <c r="R154">
        <f>P154*A_s2</f>
        <v/>
      </c>
      <c r="S154">
        <f>Q154*($K154-Z_s1)</f>
        <v/>
      </c>
      <c r="T154">
        <f>R154*($K154-Z_s2)</f>
        <v/>
      </c>
      <c r="U154">
        <f>(INDIRECT("a_"&amp;U$2)/(U$2+1))*(($C154^(U$2+1)-$H154^(U$2+1))/(ε_c1cd^(U$2+1)))</f>
        <v/>
      </c>
      <c r="V154">
        <f>(INDIRECT("a_"&amp;V$2)/(V$2+1))*(($C154^(V$2+1)-$H154^(V$2+1))/(ε_c1cd^(V$2+1)))</f>
        <v/>
      </c>
      <c r="W154">
        <f>(INDIRECT("a_"&amp;W$2)/(W$2+1))*(($C154^(W$2+1)-$H154^(W$2+1))/(ε_c1cd^(W$2+1)))</f>
        <v/>
      </c>
      <c r="X154">
        <f>(INDIRECT("a_"&amp;X$2)/(X$2+1))*(($C154^(X$2+1)-$H154^(X$2+1))/(ε_c1cd^(X$2+1)))</f>
        <v/>
      </c>
      <c r="Y154">
        <f>(INDIRECT("a_"&amp;Y$2)/(Y$2+1))*(($C154^(Y$2+1)-$H154^(Y$2+1))/(ε_c1cd^(Y$2+1)))</f>
        <v/>
      </c>
      <c r="Z154">
        <f>(INDIRECT("a_"&amp;Z$2)/(Z$2+2))*(($C154^(Z$2+2)-$H154^(Z$2+2))/(ε_c1cd^(Z$2+2)))</f>
        <v/>
      </c>
      <c r="AA154">
        <f>(INDIRECT("a_"&amp;AA$2)/(AA$2+2))*(($C154^(AA$2+2)-$H154^(AA$2+2))/(ε_c1cd^(AA$2+2)))</f>
        <v/>
      </c>
      <c r="AB154">
        <f>(INDIRECT("a_"&amp;AB$2)/(AB$2+2))*(($C154^(AB$2+2)-$H154^(AB$2+2))/(ε_c1cd^(AB$2+2)))</f>
        <v/>
      </c>
      <c r="AC154">
        <f>(INDIRECT("a_"&amp;AC$2)/(AC$2+2))*(($C154^(AC$2+2)-$H154^(AC$2+2))/(ε_c1cd^(AC$2+2)))</f>
        <v/>
      </c>
      <c r="AD154">
        <f>(INDIRECT("a_"&amp;AD$2)/(AD$2+2))*(($C154^(AD$2+2)-$H154^(AD$2+2))/(ε_c1cd^(AD$2+2)))</f>
        <v/>
      </c>
      <c r="AE154" s="111">
        <f>(b*f_cd/L154)*SUM(U154:Y154)+SUM(Q154:R154)</f>
        <v/>
      </c>
      <c r="AF154" s="112">
        <f>AE154*(K154-y+e)</f>
        <v/>
      </c>
      <c r="AG154" s="113">
        <f>(b*f_cd/(L154^2))*SUM(Z154:AD154)+SUM(S154:T154)-AF154</f>
        <v/>
      </c>
      <c r="AH154" s="114">
        <f>AG154&lt;0</f>
        <v/>
      </c>
      <c r="AI154" s="115">
        <f>IF(A154=1,FALSE,(AND(AQ154,AH154,NOT(AI153))))</f>
        <v/>
      </c>
      <c r="AJ154" s="116">
        <f>(b*f_cd/L154)*(a_1/2*J154^2+a_2/3*J154^3+a_3/4*J154^4+a_4/5*J154^5+a_5/6*J154^6)+SUM(Q154:R154)</f>
        <v/>
      </c>
      <c r="AK154">
        <f>AJ154*(K154-y+e)</f>
        <v/>
      </c>
      <c r="AL154" s="118">
        <f>(b*f_cd/(L154^2))*(a_1/3*J154^3+a_2/4*J154^4+a_3/5*J154^5+a_4/6*J154^6+a_5/7*J154^7)+SUM(S154:T154)-AK154</f>
        <v/>
      </c>
      <c r="AM154" s="114">
        <f>AL154&gt;0</f>
        <v/>
      </c>
      <c r="AN154" s="115">
        <f>IF(A154=1,FALSE,(AND(AQ154,AM154,NOT(AN153))))</f>
        <v/>
      </c>
      <c r="AO154">
        <f>IF(D154=1,AND(AH154,NOT(AI154)),AND(AM154,NOT(AN154)))</f>
        <v/>
      </c>
      <c r="AP154" s="119">
        <f>IF(D154=1,AI154,AN154)</f>
        <v/>
      </c>
      <c r="AQ154" s="125">
        <f>ABS(E154)&lt;$AQ$2</f>
        <v/>
      </c>
      <c r="AS154">
        <f>IF(AP154,MAX(AS$3:AS152)+1,"")</f>
        <v/>
      </c>
    </row>
    <row r="155" s="117">
      <c r="A155" t="n">
        <v>153</v>
      </c>
      <c r="B155" s="131">
        <f>IF(A155=1,0,IF(AP155,0.1*ε_cu1cd,0))</f>
        <v/>
      </c>
      <c r="C155" s="131">
        <f>IF(A155=1,0.1*ε_cu1cd,C154+B154)</f>
        <v/>
      </c>
      <c r="D155" s="113">
        <f>IF('Нормальний переріз'!$D$68&gt;0,1,2)</f>
        <v/>
      </c>
      <c r="E155" s="144">
        <f>IF(D155=1,F155,G155)</f>
        <v/>
      </c>
      <c r="F155" s="124">
        <f>IF(AI154,0.11*ε_cu1cd,IF(AH154,F154*0.01,F154))</f>
        <v/>
      </c>
      <c r="G155" s="124">
        <f>IF(AP154,-0.1*ε_cu1cd,IF(AM154,G154*0.01,G154))</f>
        <v/>
      </c>
      <c r="H155" s="113">
        <f>IF(A155=1,E155,IF(AO154,H154-E154+E155,IF(AP154,0.8*H154,H154+E155)))</f>
        <v/>
      </c>
      <c r="I155" s="169">
        <f>(C155-H155)/h</f>
        <v/>
      </c>
      <c r="J155">
        <f>C155/(ε_c1cd)</f>
        <v/>
      </c>
      <c r="K155">
        <f>C155/I155</f>
        <v/>
      </c>
      <c r="L155" s="131">
        <f>I155/(ε_c1cd)</f>
        <v/>
      </c>
      <c r="M155">
        <f>I155*(K155-Z_s1)</f>
        <v/>
      </c>
      <c r="N155">
        <f>I155*(K155-Z_s2)</f>
        <v/>
      </c>
      <c r="O155">
        <f>E_s*M155</f>
        <v/>
      </c>
      <c r="P155">
        <f>E_s*N155</f>
        <v/>
      </c>
      <c r="Q155">
        <f>O155*A_s1</f>
        <v/>
      </c>
      <c r="R155">
        <f>P155*A_s2</f>
        <v/>
      </c>
      <c r="S155">
        <f>Q155*($K155-Z_s1)</f>
        <v/>
      </c>
      <c r="T155">
        <f>R155*($K155-Z_s2)</f>
        <v/>
      </c>
      <c r="U155">
        <f>(INDIRECT("a_"&amp;U$2)/(U$2+1))*(($C155^(U$2+1)-$H155^(U$2+1))/(ε_c1cd^(U$2+1)))</f>
        <v/>
      </c>
      <c r="V155">
        <f>(INDIRECT("a_"&amp;V$2)/(V$2+1))*(($C155^(V$2+1)-$H155^(V$2+1))/(ε_c1cd^(V$2+1)))</f>
        <v/>
      </c>
      <c r="W155">
        <f>(INDIRECT("a_"&amp;W$2)/(W$2+1))*(($C155^(W$2+1)-$H155^(W$2+1))/(ε_c1cd^(W$2+1)))</f>
        <v/>
      </c>
      <c r="X155">
        <f>(INDIRECT("a_"&amp;X$2)/(X$2+1))*(($C155^(X$2+1)-$H155^(X$2+1))/(ε_c1cd^(X$2+1)))</f>
        <v/>
      </c>
      <c r="Y155">
        <f>(INDIRECT("a_"&amp;Y$2)/(Y$2+1))*(($C155^(Y$2+1)-$H155^(Y$2+1))/(ε_c1cd^(Y$2+1)))</f>
        <v/>
      </c>
      <c r="Z155">
        <f>(INDIRECT("a_"&amp;Z$2)/(Z$2+2))*(($C155^(Z$2+2)-$H155^(Z$2+2))/(ε_c1cd^(Z$2+2)))</f>
        <v/>
      </c>
      <c r="AA155">
        <f>(INDIRECT("a_"&amp;AA$2)/(AA$2+2))*(($C155^(AA$2+2)-$H155^(AA$2+2))/(ε_c1cd^(AA$2+2)))</f>
        <v/>
      </c>
      <c r="AB155">
        <f>(INDIRECT("a_"&amp;AB$2)/(AB$2+2))*(($C155^(AB$2+2)-$H155^(AB$2+2))/(ε_c1cd^(AB$2+2)))</f>
        <v/>
      </c>
      <c r="AC155">
        <f>(INDIRECT("a_"&amp;AC$2)/(AC$2+2))*(($C155^(AC$2+2)-$H155^(AC$2+2))/(ε_c1cd^(AC$2+2)))</f>
        <v/>
      </c>
      <c r="AD155">
        <f>(INDIRECT("a_"&amp;AD$2)/(AD$2+2))*(($C155^(AD$2+2)-$H155^(AD$2+2))/(ε_c1cd^(AD$2+2)))</f>
        <v/>
      </c>
      <c r="AE155" s="111">
        <f>(b*f_cd/L155)*SUM(U155:Y155)+SUM(Q155:R155)</f>
        <v/>
      </c>
      <c r="AF155" s="112">
        <f>AE155*(K155-y+e)</f>
        <v/>
      </c>
      <c r="AG155" s="113">
        <f>(b*f_cd/(L155^2))*SUM(Z155:AD155)+SUM(S155:T155)-AF155</f>
        <v/>
      </c>
      <c r="AH155" s="114">
        <f>AG155&lt;0</f>
        <v/>
      </c>
      <c r="AI155" s="115">
        <f>IF(A155=1,FALSE,(AND(AQ155,AH155,NOT(AI154))))</f>
        <v/>
      </c>
      <c r="AJ155" s="116">
        <f>(b*f_cd/L155)*(a_1/2*J155^2+a_2/3*J155^3+a_3/4*J155^4+a_4/5*J155^5+a_5/6*J155^6)+SUM(Q155:R155)</f>
        <v/>
      </c>
      <c r="AK155">
        <f>AJ155*(K155-y+e)</f>
        <v/>
      </c>
      <c r="AL155" s="118">
        <f>(b*f_cd/(L155^2))*(a_1/3*J155^3+a_2/4*J155^4+a_3/5*J155^5+a_4/6*J155^6+a_5/7*J155^7)+SUM(S155:T155)-AK155</f>
        <v/>
      </c>
      <c r="AM155" s="114">
        <f>AL155&gt;0</f>
        <v/>
      </c>
      <c r="AN155" s="115">
        <f>IF(A155=1,FALSE,(AND(AQ155,AM155,NOT(AN154))))</f>
        <v/>
      </c>
      <c r="AO155">
        <f>IF(D155=1,AND(AH155,NOT(AI155)),AND(AM155,NOT(AN155)))</f>
        <v/>
      </c>
      <c r="AP155" s="119">
        <f>IF(D155=1,AI155,AN155)</f>
        <v/>
      </c>
      <c r="AQ155" s="125">
        <f>ABS(E155)&lt;$AQ$2</f>
        <v/>
      </c>
      <c r="AS155">
        <f>IF(AP155,MAX(AS$3:AS153)+1,"")</f>
        <v/>
      </c>
    </row>
    <row r="156" s="117">
      <c r="A156" t="n">
        <v>154</v>
      </c>
      <c r="B156" s="131">
        <f>IF(A156=1,0,IF(AP156,0.1*ε_cu1cd,0))</f>
        <v/>
      </c>
      <c r="C156" s="131">
        <f>IF(A156=1,0.1*ε_cu1cd,C155+B155)</f>
        <v/>
      </c>
      <c r="D156" s="113">
        <f>IF('Нормальний переріз'!$D$68&gt;0,1,2)</f>
        <v/>
      </c>
      <c r="E156" s="144">
        <f>IF(D156=1,F156,G156)</f>
        <v/>
      </c>
      <c r="F156" s="124">
        <f>IF(AI155,0.11*ε_cu1cd,IF(AH155,F155*0.01,F155))</f>
        <v/>
      </c>
      <c r="G156" s="124">
        <f>IF(AP155,-0.1*ε_cu1cd,IF(AM155,G155*0.01,G155))</f>
        <v/>
      </c>
      <c r="H156" s="113">
        <f>IF(A156=1,E156,IF(AO155,H155-E155+E156,IF(AP155,0.8*H155,H155+E156)))</f>
        <v/>
      </c>
      <c r="I156" s="169">
        <f>(C156-H156)/h</f>
        <v/>
      </c>
      <c r="J156">
        <f>C156/(ε_c1cd)</f>
        <v/>
      </c>
      <c r="K156">
        <f>C156/I156</f>
        <v/>
      </c>
      <c r="L156" s="131">
        <f>I156/(ε_c1cd)</f>
        <v/>
      </c>
      <c r="M156">
        <f>I156*(K156-Z_s1)</f>
        <v/>
      </c>
      <c r="N156">
        <f>I156*(K156-Z_s2)</f>
        <v/>
      </c>
      <c r="O156">
        <f>E_s*M156</f>
        <v/>
      </c>
      <c r="P156">
        <f>E_s*N156</f>
        <v/>
      </c>
      <c r="Q156">
        <f>O156*A_s1</f>
        <v/>
      </c>
      <c r="R156">
        <f>P156*A_s2</f>
        <v/>
      </c>
      <c r="S156">
        <f>Q156*($K156-Z_s1)</f>
        <v/>
      </c>
      <c r="T156">
        <f>R156*($K156-Z_s2)</f>
        <v/>
      </c>
      <c r="U156">
        <f>(INDIRECT("a_"&amp;U$2)/(U$2+1))*(($C156^(U$2+1)-$H156^(U$2+1))/(ε_c1cd^(U$2+1)))</f>
        <v/>
      </c>
      <c r="V156">
        <f>(INDIRECT("a_"&amp;V$2)/(V$2+1))*(($C156^(V$2+1)-$H156^(V$2+1))/(ε_c1cd^(V$2+1)))</f>
        <v/>
      </c>
      <c r="W156">
        <f>(INDIRECT("a_"&amp;W$2)/(W$2+1))*(($C156^(W$2+1)-$H156^(W$2+1))/(ε_c1cd^(W$2+1)))</f>
        <v/>
      </c>
      <c r="X156">
        <f>(INDIRECT("a_"&amp;X$2)/(X$2+1))*(($C156^(X$2+1)-$H156^(X$2+1))/(ε_c1cd^(X$2+1)))</f>
        <v/>
      </c>
      <c r="Y156">
        <f>(INDIRECT("a_"&amp;Y$2)/(Y$2+1))*(($C156^(Y$2+1)-$H156^(Y$2+1))/(ε_c1cd^(Y$2+1)))</f>
        <v/>
      </c>
      <c r="Z156">
        <f>(INDIRECT("a_"&amp;Z$2)/(Z$2+2))*(($C156^(Z$2+2)-$H156^(Z$2+2))/(ε_c1cd^(Z$2+2)))</f>
        <v/>
      </c>
      <c r="AA156">
        <f>(INDIRECT("a_"&amp;AA$2)/(AA$2+2))*(($C156^(AA$2+2)-$H156^(AA$2+2))/(ε_c1cd^(AA$2+2)))</f>
        <v/>
      </c>
      <c r="AB156">
        <f>(INDIRECT("a_"&amp;AB$2)/(AB$2+2))*(($C156^(AB$2+2)-$H156^(AB$2+2))/(ε_c1cd^(AB$2+2)))</f>
        <v/>
      </c>
      <c r="AC156">
        <f>(INDIRECT("a_"&amp;AC$2)/(AC$2+2))*(($C156^(AC$2+2)-$H156^(AC$2+2))/(ε_c1cd^(AC$2+2)))</f>
        <v/>
      </c>
      <c r="AD156">
        <f>(INDIRECT("a_"&amp;AD$2)/(AD$2+2))*(($C156^(AD$2+2)-$H156^(AD$2+2))/(ε_c1cd^(AD$2+2)))</f>
        <v/>
      </c>
      <c r="AE156" s="111">
        <f>(b*f_cd/L156)*SUM(U156:Y156)+SUM(Q156:R156)</f>
        <v/>
      </c>
      <c r="AF156" s="112">
        <f>AE156*(K156-y+e)</f>
        <v/>
      </c>
      <c r="AG156" s="113">
        <f>(b*f_cd/(L156^2))*SUM(Z156:AD156)+SUM(S156:T156)-AF156</f>
        <v/>
      </c>
      <c r="AH156" s="114">
        <f>AG156&lt;0</f>
        <v/>
      </c>
      <c r="AI156" s="115">
        <f>IF(A156=1,FALSE,(AND(AQ156,AH156,NOT(AI155))))</f>
        <v/>
      </c>
      <c r="AJ156" s="116">
        <f>(b*f_cd/L156)*(a_1/2*J156^2+a_2/3*J156^3+a_3/4*J156^4+a_4/5*J156^5+a_5/6*J156^6)+SUM(Q156:R156)</f>
        <v/>
      </c>
      <c r="AK156">
        <f>AJ156*(K156-y+e)</f>
        <v/>
      </c>
      <c r="AL156" s="118">
        <f>(b*f_cd/(L156^2))*(a_1/3*J156^3+a_2/4*J156^4+a_3/5*J156^5+a_4/6*J156^6+a_5/7*J156^7)+SUM(S156:T156)-AK156</f>
        <v/>
      </c>
      <c r="AM156" s="114">
        <f>AL156&gt;0</f>
        <v/>
      </c>
      <c r="AN156" s="115">
        <f>IF(A156=1,FALSE,(AND(AQ156,AM156,NOT(AN155))))</f>
        <v/>
      </c>
      <c r="AO156">
        <f>IF(D156=1,AND(AH156,NOT(AI156)),AND(AM156,NOT(AN156)))</f>
        <v/>
      </c>
      <c r="AP156" s="119">
        <f>IF(D156=1,AI156,AN156)</f>
        <v/>
      </c>
      <c r="AQ156" s="125">
        <f>ABS(E156)&lt;$AQ$2</f>
        <v/>
      </c>
      <c r="AS156">
        <f>IF(AP156,MAX(AS$3:AS154)+1,"")</f>
        <v/>
      </c>
    </row>
    <row r="157" s="117">
      <c r="A157" t="n">
        <v>155</v>
      </c>
      <c r="B157" s="131">
        <f>IF(A157=1,0,IF(AP157,0.1*ε_cu1cd,0))</f>
        <v/>
      </c>
      <c r="C157" s="131">
        <f>IF(A157=1,0.1*ε_cu1cd,C156+B156)</f>
        <v/>
      </c>
      <c r="D157" s="113">
        <f>IF('Нормальний переріз'!$D$68&gt;0,1,2)</f>
        <v/>
      </c>
      <c r="E157" s="144">
        <f>IF(D157=1,F157,G157)</f>
        <v/>
      </c>
      <c r="F157" s="124">
        <f>IF(AI156,0.11*ε_cu1cd,IF(AH156,F156*0.01,F156))</f>
        <v/>
      </c>
      <c r="G157" s="124">
        <f>IF(AP156,-0.1*ε_cu1cd,IF(AM156,G156*0.01,G156))</f>
        <v/>
      </c>
      <c r="H157" s="113">
        <f>IF(A157=1,E157,IF(AO156,H156-E156+E157,IF(AP156,0.8*H156,H156+E157)))</f>
        <v/>
      </c>
      <c r="I157" s="169">
        <f>(C157-H157)/h</f>
        <v/>
      </c>
      <c r="J157">
        <f>C157/(ε_c1cd)</f>
        <v/>
      </c>
      <c r="K157">
        <f>C157/I157</f>
        <v/>
      </c>
      <c r="L157" s="131">
        <f>I157/(ε_c1cd)</f>
        <v/>
      </c>
      <c r="M157">
        <f>I157*(K157-Z_s1)</f>
        <v/>
      </c>
      <c r="N157">
        <f>I157*(K157-Z_s2)</f>
        <v/>
      </c>
      <c r="O157">
        <f>E_s*M157</f>
        <v/>
      </c>
      <c r="P157">
        <f>E_s*N157</f>
        <v/>
      </c>
      <c r="Q157">
        <f>O157*A_s1</f>
        <v/>
      </c>
      <c r="R157">
        <f>P157*A_s2</f>
        <v/>
      </c>
      <c r="S157">
        <f>Q157*($K157-Z_s1)</f>
        <v/>
      </c>
      <c r="T157">
        <f>R157*($K157-Z_s2)</f>
        <v/>
      </c>
      <c r="U157">
        <f>(INDIRECT("a_"&amp;U$2)/(U$2+1))*(($C157^(U$2+1)-$H157^(U$2+1))/(ε_c1cd^(U$2+1)))</f>
        <v/>
      </c>
      <c r="V157">
        <f>(INDIRECT("a_"&amp;V$2)/(V$2+1))*(($C157^(V$2+1)-$H157^(V$2+1))/(ε_c1cd^(V$2+1)))</f>
        <v/>
      </c>
      <c r="W157">
        <f>(INDIRECT("a_"&amp;W$2)/(W$2+1))*(($C157^(W$2+1)-$H157^(W$2+1))/(ε_c1cd^(W$2+1)))</f>
        <v/>
      </c>
      <c r="X157">
        <f>(INDIRECT("a_"&amp;X$2)/(X$2+1))*(($C157^(X$2+1)-$H157^(X$2+1))/(ε_c1cd^(X$2+1)))</f>
        <v/>
      </c>
      <c r="Y157">
        <f>(INDIRECT("a_"&amp;Y$2)/(Y$2+1))*(($C157^(Y$2+1)-$H157^(Y$2+1))/(ε_c1cd^(Y$2+1)))</f>
        <v/>
      </c>
      <c r="Z157">
        <f>(INDIRECT("a_"&amp;Z$2)/(Z$2+2))*(($C157^(Z$2+2)-$H157^(Z$2+2))/(ε_c1cd^(Z$2+2)))</f>
        <v/>
      </c>
      <c r="AA157">
        <f>(INDIRECT("a_"&amp;AA$2)/(AA$2+2))*(($C157^(AA$2+2)-$H157^(AA$2+2))/(ε_c1cd^(AA$2+2)))</f>
        <v/>
      </c>
      <c r="AB157">
        <f>(INDIRECT("a_"&amp;AB$2)/(AB$2+2))*(($C157^(AB$2+2)-$H157^(AB$2+2))/(ε_c1cd^(AB$2+2)))</f>
        <v/>
      </c>
      <c r="AC157">
        <f>(INDIRECT("a_"&amp;AC$2)/(AC$2+2))*(($C157^(AC$2+2)-$H157^(AC$2+2))/(ε_c1cd^(AC$2+2)))</f>
        <v/>
      </c>
      <c r="AD157">
        <f>(INDIRECT("a_"&amp;AD$2)/(AD$2+2))*(($C157^(AD$2+2)-$H157^(AD$2+2))/(ε_c1cd^(AD$2+2)))</f>
        <v/>
      </c>
      <c r="AE157" s="111">
        <f>(b*f_cd/L157)*SUM(U157:Y157)+SUM(Q157:R157)</f>
        <v/>
      </c>
      <c r="AF157" s="112">
        <f>AE157*(K157-y+e)</f>
        <v/>
      </c>
      <c r="AG157" s="113">
        <f>(b*f_cd/(L157^2))*SUM(Z157:AD157)+SUM(S157:T157)-AF157</f>
        <v/>
      </c>
      <c r="AH157" s="114">
        <f>AG157&lt;0</f>
        <v/>
      </c>
      <c r="AI157" s="115">
        <f>IF(A157=1,FALSE,(AND(AQ157,AH157,NOT(AI156))))</f>
        <v/>
      </c>
      <c r="AJ157" s="116">
        <f>(b*f_cd/L157)*(a_1/2*J157^2+a_2/3*J157^3+a_3/4*J157^4+a_4/5*J157^5+a_5/6*J157^6)+SUM(Q157:R157)</f>
        <v/>
      </c>
      <c r="AK157">
        <f>AJ157*(K157-y+e)</f>
        <v/>
      </c>
      <c r="AL157" s="118">
        <f>(b*f_cd/(L157^2))*(a_1/3*J157^3+a_2/4*J157^4+a_3/5*J157^5+a_4/6*J157^6+a_5/7*J157^7)+SUM(S157:T157)-AK157</f>
        <v/>
      </c>
      <c r="AM157" s="114">
        <f>AL157&gt;0</f>
        <v/>
      </c>
      <c r="AN157" s="115">
        <f>IF(A157=1,FALSE,(AND(AQ157,AM157,NOT(AN156))))</f>
        <v/>
      </c>
      <c r="AO157">
        <f>IF(D157=1,AND(AH157,NOT(AI157)),AND(AM157,NOT(AN157)))</f>
        <v/>
      </c>
      <c r="AP157" s="119">
        <f>IF(D157=1,AI157,AN157)</f>
        <v/>
      </c>
      <c r="AQ157" s="125">
        <f>ABS(E157)&lt;$AQ$2</f>
        <v/>
      </c>
      <c r="AS157">
        <f>IF(AP157,MAX(AS$3:AS155)+1,"")</f>
        <v/>
      </c>
    </row>
    <row r="158" s="117">
      <c r="A158" t="n">
        <v>156</v>
      </c>
      <c r="B158" s="131">
        <f>IF(A158=1,0,IF(AP158,0.1*ε_cu1cd,0))</f>
        <v/>
      </c>
      <c r="C158" s="131">
        <f>IF(A158=1,0.1*ε_cu1cd,C157+B157)</f>
        <v/>
      </c>
      <c r="D158" s="113">
        <f>IF('Нормальний переріз'!$D$68&gt;0,1,2)</f>
        <v/>
      </c>
      <c r="E158" s="144">
        <f>IF(D158=1,F158,G158)</f>
        <v/>
      </c>
      <c r="F158" s="124">
        <f>IF(AI157,0.11*ε_cu1cd,IF(AH157,F157*0.01,F157))</f>
        <v/>
      </c>
      <c r="G158" s="124">
        <f>IF(AP157,-0.1*ε_cu1cd,IF(AM157,G157*0.01,G157))</f>
        <v/>
      </c>
      <c r="H158" s="113">
        <f>IF(A158=1,E158,IF(AO157,H157-E157+E158,IF(AP157,0.8*H157,H157+E158)))</f>
        <v/>
      </c>
      <c r="I158" s="169">
        <f>(C158-H158)/h</f>
        <v/>
      </c>
      <c r="J158">
        <f>C158/(ε_c1cd)</f>
        <v/>
      </c>
      <c r="K158">
        <f>C158/I158</f>
        <v/>
      </c>
      <c r="L158" s="131">
        <f>I158/(ε_c1cd)</f>
        <v/>
      </c>
      <c r="M158">
        <f>I158*(K158-Z_s1)</f>
        <v/>
      </c>
      <c r="N158">
        <f>I158*(K158-Z_s2)</f>
        <v/>
      </c>
      <c r="O158">
        <f>E_s*M158</f>
        <v/>
      </c>
      <c r="P158">
        <f>E_s*N158</f>
        <v/>
      </c>
      <c r="Q158">
        <f>O158*A_s1</f>
        <v/>
      </c>
      <c r="R158">
        <f>P158*A_s2</f>
        <v/>
      </c>
      <c r="S158">
        <f>Q158*($K158-Z_s1)</f>
        <v/>
      </c>
      <c r="T158">
        <f>R158*($K158-Z_s2)</f>
        <v/>
      </c>
      <c r="U158">
        <f>(INDIRECT("a_"&amp;U$2)/(U$2+1))*(($C158^(U$2+1)-$H158^(U$2+1))/(ε_c1cd^(U$2+1)))</f>
        <v/>
      </c>
      <c r="V158">
        <f>(INDIRECT("a_"&amp;V$2)/(V$2+1))*(($C158^(V$2+1)-$H158^(V$2+1))/(ε_c1cd^(V$2+1)))</f>
        <v/>
      </c>
      <c r="W158">
        <f>(INDIRECT("a_"&amp;W$2)/(W$2+1))*(($C158^(W$2+1)-$H158^(W$2+1))/(ε_c1cd^(W$2+1)))</f>
        <v/>
      </c>
      <c r="X158">
        <f>(INDIRECT("a_"&amp;X$2)/(X$2+1))*(($C158^(X$2+1)-$H158^(X$2+1))/(ε_c1cd^(X$2+1)))</f>
        <v/>
      </c>
      <c r="Y158">
        <f>(INDIRECT("a_"&amp;Y$2)/(Y$2+1))*(($C158^(Y$2+1)-$H158^(Y$2+1))/(ε_c1cd^(Y$2+1)))</f>
        <v/>
      </c>
      <c r="Z158">
        <f>(INDIRECT("a_"&amp;Z$2)/(Z$2+2))*(($C158^(Z$2+2)-$H158^(Z$2+2))/(ε_c1cd^(Z$2+2)))</f>
        <v/>
      </c>
      <c r="AA158">
        <f>(INDIRECT("a_"&amp;AA$2)/(AA$2+2))*(($C158^(AA$2+2)-$H158^(AA$2+2))/(ε_c1cd^(AA$2+2)))</f>
        <v/>
      </c>
      <c r="AB158">
        <f>(INDIRECT("a_"&amp;AB$2)/(AB$2+2))*(($C158^(AB$2+2)-$H158^(AB$2+2))/(ε_c1cd^(AB$2+2)))</f>
        <v/>
      </c>
      <c r="AC158">
        <f>(INDIRECT("a_"&amp;AC$2)/(AC$2+2))*(($C158^(AC$2+2)-$H158^(AC$2+2))/(ε_c1cd^(AC$2+2)))</f>
        <v/>
      </c>
      <c r="AD158">
        <f>(INDIRECT("a_"&amp;AD$2)/(AD$2+2))*(($C158^(AD$2+2)-$H158^(AD$2+2))/(ε_c1cd^(AD$2+2)))</f>
        <v/>
      </c>
      <c r="AE158" s="111">
        <f>(b*f_cd/L158)*SUM(U158:Y158)+SUM(Q158:R158)</f>
        <v/>
      </c>
      <c r="AF158" s="112">
        <f>AE158*(K158-y+e)</f>
        <v/>
      </c>
      <c r="AG158" s="113">
        <f>(b*f_cd/(L158^2))*SUM(Z158:AD158)+SUM(S158:T158)-AF158</f>
        <v/>
      </c>
      <c r="AH158" s="114">
        <f>AG158&lt;0</f>
        <v/>
      </c>
      <c r="AI158" s="115">
        <f>IF(A158=1,FALSE,(AND(AQ158,AH158,NOT(AI157))))</f>
        <v/>
      </c>
      <c r="AJ158" s="116">
        <f>(b*f_cd/L158)*(a_1/2*J158^2+a_2/3*J158^3+a_3/4*J158^4+a_4/5*J158^5+a_5/6*J158^6)+SUM(Q158:R158)</f>
        <v/>
      </c>
      <c r="AK158">
        <f>AJ158*(K158-y+e)</f>
        <v/>
      </c>
      <c r="AL158" s="118">
        <f>(b*f_cd/(L158^2))*(a_1/3*J158^3+a_2/4*J158^4+a_3/5*J158^5+a_4/6*J158^6+a_5/7*J158^7)+SUM(S158:T158)-AK158</f>
        <v/>
      </c>
      <c r="AM158" s="114">
        <f>AL158&gt;0</f>
        <v/>
      </c>
      <c r="AN158" s="115">
        <f>IF(A158=1,FALSE,(AND(AQ158,AM158,NOT(AN157))))</f>
        <v/>
      </c>
      <c r="AO158">
        <f>IF(D158=1,AND(AH158,NOT(AI158)),AND(AM158,NOT(AN158)))</f>
        <v/>
      </c>
      <c r="AP158" s="119">
        <f>IF(D158=1,AI158,AN158)</f>
        <v/>
      </c>
      <c r="AQ158" s="125">
        <f>ABS(E158)&lt;$AQ$2</f>
        <v/>
      </c>
      <c r="AS158">
        <f>IF(AP158,MAX(AS$3:AS156)+1,"")</f>
        <v/>
      </c>
    </row>
    <row r="159" s="117">
      <c r="A159" t="n">
        <v>157</v>
      </c>
      <c r="B159" s="131">
        <f>IF(A159=1,0,IF(AP159,0.1*ε_cu1cd,0))</f>
        <v/>
      </c>
      <c r="C159" s="131">
        <f>IF(A159=1,0.1*ε_cu1cd,C158+B158)</f>
        <v/>
      </c>
      <c r="D159" s="113">
        <f>IF('Нормальний переріз'!$D$68&gt;0,1,2)</f>
        <v/>
      </c>
      <c r="E159" s="144">
        <f>IF(D159=1,F159,G159)</f>
        <v/>
      </c>
      <c r="F159" s="124">
        <f>IF(AI158,0.11*ε_cu1cd,IF(AH158,F158*0.01,F158))</f>
        <v/>
      </c>
      <c r="G159" s="124">
        <f>IF(AP158,-0.1*ε_cu1cd,IF(AM158,G158*0.01,G158))</f>
        <v/>
      </c>
      <c r="H159" s="113">
        <f>IF(A159=1,E159,IF(AO158,H158-E158+E159,IF(AP158,0.8*H158,H158+E159)))</f>
        <v/>
      </c>
      <c r="I159" s="169">
        <f>(C159-H159)/h</f>
        <v/>
      </c>
      <c r="J159">
        <f>C159/(ε_c1cd)</f>
        <v/>
      </c>
      <c r="K159">
        <f>C159/I159</f>
        <v/>
      </c>
      <c r="L159" s="131">
        <f>I159/(ε_c1cd)</f>
        <v/>
      </c>
      <c r="M159">
        <f>I159*(K159-Z_s1)</f>
        <v/>
      </c>
      <c r="N159">
        <f>I159*(K159-Z_s2)</f>
        <v/>
      </c>
      <c r="O159">
        <f>E_s*M159</f>
        <v/>
      </c>
      <c r="P159">
        <f>E_s*N159</f>
        <v/>
      </c>
      <c r="Q159">
        <f>O159*A_s1</f>
        <v/>
      </c>
      <c r="R159">
        <f>P159*A_s2</f>
        <v/>
      </c>
      <c r="S159">
        <f>Q159*($K159-Z_s1)</f>
        <v/>
      </c>
      <c r="T159">
        <f>R159*($K159-Z_s2)</f>
        <v/>
      </c>
      <c r="U159">
        <f>(INDIRECT("a_"&amp;U$2)/(U$2+1))*(($C159^(U$2+1)-$H159^(U$2+1))/(ε_c1cd^(U$2+1)))</f>
        <v/>
      </c>
      <c r="V159">
        <f>(INDIRECT("a_"&amp;V$2)/(V$2+1))*(($C159^(V$2+1)-$H159^(V$2+1))/(ε_c1cd^(V$2+1)))</f>
        <v/>
      </c>
      <c r="W159">
        <f>(INDIRECT("a_"&amp;W$2)/(W$2+1))*(($C159^(W$2+1)-$H159^(W$2+1))/(ε_c1cd^(W$2+1)))</f>
        <v/>
      </c>
      <c r="X159">
        <f>(INDIRECT("a_"&amp;X$2)/(X$2+1))*(($C159^(X$2+1)-$H159^(X$2+1))/(ε_c1cd^(X$2+1)))</f>
        <v/>
      </c>
      <c r="Y159">
        <f>(INDIRECT("a_"&amp;Y$2)/(Y$2+1))*(($C159^(Y$2+1)-$H159^(Y$2+1))/(ε_c1cd^(Y$2+1)))</f>
        <v/>
      </c>
      <c r="Z159">
        <f>(INDIRECT("a_"&amp;Z$2)/(Z$2+2))*(($C159^(Z$2+2)-$H159^(Z$2+2))/(ε_c1cd^(Z$2+2)))</f>
        <v/>
      </c>
      <c r="AA159">
        <f>(INDIRECT("a_"&amp;AA$2)/(AA$2+2))*(($C159^(AA$2+2)-$H159^(AA$2+2))/(ε_c1cd^(AA$2+2)))</f>
        <v/>
      </c>
      <c r="AB159">
        <f>(INDIRECT("a_"&amp;AB$2)/(AB$2+2))*(($C159^(AB$2+2)-$H159^(AB$2+2))/(ε_c1cd^(AB$2+2)))</f>
        <v/>
      </c>
      <c r="AC159">
        <f>(INDIRECT("a_"&amp;AC$2)/(AC$2+2))*(($C159^(AC$2+2)-$H159^(AC$2+2))/(ε_c1cd^(AC$2+2)))</f>
        <v/>
      </c>
      <c r="AD159">
        <f>(INDIRECT("a_"&amp;AD$2)/(AD$2+2))*(($C159^(AD$2+2)-$H159^(AD$2+2))/(ε_c1cd^(AD$2+2)))</f>
        <v/>
      </c>
      <c r="AE159" s="111">
        <f>(b*f_cd/L159)*SUM(U159:Y159)+SUM(Q159:R159)</f>
        <v/>
      </c>
      <c r="AF159" s="112">
        <f>AE159*(K159-y+e)</f>
        <v/>
      </c>
      <c r="AG159" s="113">
        <f>(b*f_cd/(L159^2))*SUM(Z159:AD159)+SUM(S159:T159)-AF159</f>
        <v/>
      </c>
      <c r="AH159" s="114">
        <f>AG159&lt;0</f>
        <v/>
      </c>
      <c r="AI159" s="115">
        <f>IF(A159=1,FALSE,(AND(AQ159,AH159,NOT(AI158))))</f>
        <v/>
      </c>
      <c r="AJ159" s="116">
        <f>(b*f_cd/L159)*(a_1/2*J159^2+a_2/3*J159^3+a_3/4*J159^4+a_4/5*J159^5+a_5/6*J159^6)+SUM(Q159:R159)</f>
        <v/>
      </c>
      <c r="AK159">
        <f>AJ159*(K159-y+e)</f>
        <v/>
      </c>
      <c r="AL159" s="118">
        <f>(b*f_cd/(L159^2))*(a_1/3*J159^3+a_2/4*J159^4+a_3/5*J159^5+a_4/6*J159^6+a_5/7*J159^7)+SUM(S159:T159)-AK159</f>
        <v/>
      </c>
      <c r="AM159" s="114">
        <f>AL159&gt;0</f>
        <v/>
      </c>
      <c r="AN159" s="115">
        <f>IF(A159=1,FALSE,(AND(AQ159,AM159,NOT(AN158))))</f>
        <v/>
      </c>
      <c r="AO159">
        <f>IF(D159=1,AND(AH159,NOT(AI159)),AND(AM159,NOT(AN159)))</f>
        <v/>
      </c>
      <c r="AP159" s="119">
        <f>IF(D159=1,AI159,AN159)</f>
        <v/>
      </c>
      <c r="AQ159" s="125">
        <f>ABS(E159)&lt;$AQ$2</f>
        <v/>
      </c>
      <c r="AS159">
        <f>IF(AP159,MAX(AS$3:AS157)+1,"")</f>
        <v/>
      </c>
    </row>
    <row r="160" s="117">
      <c r="A160" t="n">
        <v>158</v>
      </c>
      <c r="B160" s="131">
        <f>IF(A160=1,0,IF(AP160,0.1*ε_cu1cd,0))</f>
        <v/>
      </c>
      <c r="C160" s="131">
        <f>IF(A160=1,0.1*ε_cu1cd,C159+B159)</f>
        <v/>
      </c>
      <c r="D160" s="113">
        <f>IF('Нормальний переріз'!$D$68&gt;0,1,2)</f>
        <v/>
      </c>
      <c r="E160" s="144">
        <f>IF(D160=1,F160,G160)</f>
        <v/>
      </c>
      <c r="F160" s="124">
        <f>IF(AI159,0.11*ε_cu1cd,IF(AH159,F159*0.01,F159))</f>
        <v/>
      </c>
      <c r="G160" s="124">
        <f>IF(AP159,-0.1*ε_cu1cd,IF(AM159,G159*0.01,G159))</f>
        <v/>
      </c>
      <c r="H160" s="113">
        <f>IF(A160=1,E160,IF(AO159,H159-E159+E160,IF(AP159,0.8*H159,H159+E160)))</f>
        <v/>
      </c>
      <c r="I160" s="169">
        <f>(C160-H160)/h</f>
        <v/>
      </c>
      <c r="J160">
        <f>C160/(ε_c1cd)</f>
        <v/>
      </c>
      <c r="K160">
        <f>C160/I160</f>
        <v/>
      </c>
      <c r="L160" s="131">
        <f>I160/(ε_c1cd)</f>
        <v/>
      </c>
      <c r="M160">
        <f>I160*(K160-Z_s1)</f>
        <v/>
      </c>
      <c r="N160">
        <f>I160*(K160-Z_s2)</f>
        <v/>
      </c>
      <c r="O160">
        <f>E_s*M160</f>
        <v/>
      </c>
      <c r="P160">
        <f>E_s*N160</f>
        <v/>
      </c>
      <c r="Q160">
        <f>O160*A_s1</f>
        <v/>
      </c>
      <c r="R160">
        <f>P160*A_s2</f>
        <v/>
      </c>
      <c r="S160">
        <f>Q160*($K160-Z_s1)</f>
        <v/>
      </c>
      <c r="T160">
        <f>R160*($K160-Z_s2)</f>
        <v/>
      </c>
      <c r="U160">
        <f>(INDIRECT("a_"&amp;U$2)/(U$2+1))*(($C160^(U$2+1)-$H160^(U$2+1))/(ε_c1cd^(U$2+1)))</f>
        <v/>
      </c>
      <c r="V160">
        <f>(INDIRECT("a_"&amp;V$2)/(V$2+1))*(($C160^(V$2+1)-$H160^(V$2+1))/(ε_c1cd^(V$2+1)))</f>
        <v/>
      </c>
      <c r="W160">
        <f>(INDIRECT("a_"&amp;W$2)/(W$2+1))*(($C160^(W$2+1)-$H160^(W$2+1))/(ε_c1cd^(W$2+1)))</f>
        <v/>
      </c>
      <c r="X160">
        <f>(INDIRECT("a_"&amp;X$2)/(X$2+1))*(($C160^(X$2+1)-$H160^(X$2+1))/(ε_c1cd^(X$2+1)))</f>
        <v/>
      </c>
      <c r="Y160">
        <f>(INDIRECT("a_"&amp;Y$2)/(Y$2+1))*(($C160^(Y$2+1)-$H160^(Y$2+1))/(ε_c1cd^(Y$2+1)))</f>
        <v/>
      </c>
      <c r="Z160">
        <f>(INDIRECT("a_"&amp;Z$2)/(Z$2+2))*(($C160^(Z$2+2)-$H160^(Z$2+2))/(ε_c1cd^(Z$2+2)))</f>
        <v/>
      </c>
      <c r="AA160">
        <f>(INDIRECT("a_"&amp;AA$2)/(AA$2+2))*(($C160^(AA$2+2)-$H160^(AA$2+2))/(ε_c1cd^(AA$2+2)))</f>
        <v/>
      </c>
      <c r="AB160">
        <f>(INDIRECT("a_"&amp;AB$2)/(AB$2+2))*(($C160^(AB$2+2)-$H160^(AB$2+2))/(ε_c1cd^(AB$2+2)))</f>
        <v/>
      </c>
      <c r="AC160">
        <f>(INDIRECT("a_"&amp;AC$2)/(AC$2+2))*(($C160^(AC$2+2)-$H160^(AC$2+2))/(ε_c1cd^(AC$2+2)))</f>
        <v/>
      </c>
      <c r="AD160">
        <f>(INDIRECT("a_"&amp;AD$2)/(AD$2+2))*(($C160^(AD$2+2)-$H160^(AD$2+2))/(ε_c1cd^(AD$2+2)))</f>
        <v/>
      </c>
      <c r="AE160" s="111">
        <f>(b*f_cd/L160)*SUM(U160:Y160)+SUM(Q160:R160)</f>
        <v/>
      </c>
      <c r="AF160" s="112">
        <f>AE160*(K160-y+e)</f>
        <v/>
      </c>
      <c r="AG160" s="113">
        <f>(b*f_cd/(L160^2))*SUM(Z160:AD160)+SUM(S160:T160)-AF160</f>
        <v/>
      </c>
      <c r="AH160" s="114">
        <f>AG160&lt;0</f>
        <v/>
      </c>
      <c r="AI160" s="115">
        <f>IF(A160=1,FALSE,(AND(AQ160,AH160,NOT(AI159))))</f>
        <v/>
      </c>
      <c r="AJ160" s="116">
        <f>(b*f_cd/L160)*(a_1/2*J160^2+a_2/3*J160^3+a_3/4*J160^4+a_4/5*J160^5+a_5/6*J160^6)+SUM(Q160:R160)</f>
        <v/>
      </c>
      <c r="AK160">
        <f>AJ160*(K160-y+e)</f>
        <v/>
      </c>
      <c r="AL160" s="118">
        <f>(b*f_cd/(L160^2))*(a_1/3*J160^3+a_2/4*J160^4+a_3/5*J160^5+a_4/6*J160^6+a_5/7*J160^7)+SUM(S160:T160)-AK160</f>
        <v/>
      </c>
      <c r="AM160" s="114">
        <f>AL160&gt;0</f>
        <v/>
      </c>
      <c r="AN160" s="115">
        <f>IF(A160=1,FALSE,(AND(AQ160,AM160,NOT(AN159))))</f>
        <v/>
      </c>
      <c r="AO160">
        <f>IF(D160=1,AND(AH160,NOT(AI160)),AND(AM160,NOT(AN160)))</f>
        <v/>
      </c>
      <c r="AP160" s="119">
        <f>IF(D160=1,AI160,AN160)</f>
        <v/>
      </c>
      <c r="AQ160" s="125">
        <f>ABS(E160)&lt;$AQ$2</f>
        <v/>
      </c>
      <c r="AS160">
        <f>IF(AP160,MAX(AS$3:AS158)+1,"")</f>
        <v/>
      </c>
    </row>
    <row r="161" s="117">
      <c r="A161" t="n">
        <v>159</v>
      </c>
      <c r="B161" s="131">
        <f>IF(A161=1,0,IF(AP161,0.1*ε_cu1cd,0))</f>
        <v/>
      </c>
      <c r="C161" s="131">
        <f>IF(A161=1,0.1*ε_cu1cd,C160+B160)</f>
        <v/>
      </c>
      <c r="D161" s="113">
        <f>IF('Нормальний переріз'!$D$68&gt;0,1,2)</f>
        <v/>
      </c>
      <c r="E161" s="144">
        <f>IF(D161=1,F161,G161)</f>
        <v/>
      </c>
      <c r="F161" s="124">
        <f>IF(AI160,0.11*ε_cu1cd,IF(AH160,F160*0.01,F160))</f>
        <v/>
      </c>
      <c r="G161" s="124">
        <f>IF(AP160,-0.1*ε_cu1cd,IF(AM160,G160*0.01,G160))</f>
        <v/>
      </c>
      <c r="H161" s="113">
        <f>IF(A161=1,E161,IF(AO160,H160-E160+E161,IF(AP160,0.8*H160,H160+E161)))</f>
        <v/>
      </c>
      <c r="I161" s="169">
        <f>(C161-H161)/h</f>
        <v/>
      </c>
      <c r="J161">
        <f>C161/(ε_c1cd)</f>
        <v/>
      </c>
      <c r="K161">
        <f>C161/I161</f>
        <v/>
      </c>
      <c r="L161" s="131">
        <f>I161/(ε_c1cd)</f>
        <v/>
      </c>
      <c r="M161">
        <f>I161*(K161-Z_s1)</f>
        <v/>
      </c>
      <c r="N161">
        <f>I161*(K161-Z_s2)</f>
        <v/>
      </c>
      <c r="O161">
        <f>E_s*M161</f>
        <v/>
      </c>
      <c r="P161">
        <f>E_s*N161</f>
        <v/>
      </c>
      <c r="Q161">
        <f>O161*A_s1</f>
        <v/>
      </c>
      <c r="R161">
        <f>P161*A_s2</f>
        <v/>
      </c>
      <c r="S161">
        <f>Q161*($K161-Z_s1)</f>
        <v/>
      </c>
      <c r="T161">
        <f>R161*($K161-Z_s2)</f>
        <v/>
      </c>
      <c r="U161">
        <f>(INDIRECT("a_"&amp;U$2)/(U$2+1))*(($C161^(U$2+1)-$H161^(U$2+1))/(ε_c1cd^(U$2+1)))</f>
        <v/>
      </c>
      <c r="V161">
        <f>(INDIRECT("a_"&amp;V$2)/(V$2+1))*(($C161^(V$2+1)-$H161^(V$2+1))/(ε_c1cd^(V$2+1)))</f>
        <v/>
      </c>
      <c r="W161">
        <f>(INDIRECT("a_"&amp;W$2)/(W$2+1))*(($C161^(W$2+1)-$H161^(W$2+1))/(ε_c1cd^(W$2+1)))</f>
        <v/>
      </c>
      <c r="X161">
        <f>(INDIRECT("a_"&amp;X$2)/(X$2+1))*(($C161^(X$2+1)-$H161^(X$2+1))/(ε_c1cd^(X$2+1)))</f>
        <v/>
      </c>
      <c r="Y161">
        <f>(INDIRECT("a_"&amp;Y$2)/(Y$2+1))*(($C161^(Y$2+1)-$H161^(Y$2+1))/(ε_c1cd^(Y$2+1)))</f>
        <v/>
      </c>
      <c r="Z161">
        <f>(INDIRECT("a_"&amp;Z$2)/(Z$2+2))*(($C161^(Z$2+2)-$H161^(Z$2+2))/(ε_c1cd^(Z$2+2)))</f>
        <v/>
      </c>
      <c r="AA161">
        <f>(INDIRECT("a_"&amp;AA$2)/(AA$2+2))*(($C161^(AA$2+2)-$H161^(AA$2+2))/(ε_c1cd^(AA$2+2)))</f>
        <v/>
      </c>
      <c r="AB161">
        <f>(INDIRECT("a_"&amp;AB$2)/(AB$2+2))*(($C161^(AB$2+2)-$H161^(AB$2+2))/(ε_c1cd^(AB$2+2)))</f>
        <v/>
      </c>
      <c r="AC161">
        <f>(INDIRECT("a_"&amp;AC$2)/(AC$2+2))*(($C161^(AC$2+2)-$H161^(AC$2+2))/(ε_c1cd^(AC$2+2)))</f>
        <v/>
      </c>
      <c r="AD161">
        <f>(INDIRECT("a_"&amp;AD$2)/(AD$2+2))*(($C161^(AD$2+2)-$H161^(AD$2+2))/(ε_c1cd^(AD$2+2)))</f>
        <v/>
      </c>
      <c r="AE161" s="111">
        <f>(b*f_cd/L161)*SUM(U161:Y161)+SUM(Q161:R161)</f>
        <v/>
      </c>
      <c r="AF161" s="112">
        <f>AE161*(K161-y+e)</f>
        <v/>
      </c>
      <c r="AG161" s="113">
        <f>(b*f_cd/(L161^2))*SUM(Z161:AD161)+SUM(S161:T161)-AF161</f>
        <v/>
      </c>
      <c r="AH161" s="114">
        <f>AG161&lt;0</f>
        <v/>
      </c>
      <c r="AI161" s="115">
        <f>IF(A161=1,FALSE,(AND(AQ161,AH161,NOT(AI160))))</f>
        <v/>
      </c>
      <c r="AJ161" s="116">
        <f>(b*f_cd/L161)*(a_1/2*J161^2+a_2/3*J161^3+a_3/4*J161^4+a_4/5*J161^5+a_5/6*J161^6)+SUM(Q161:R161)</f>
        <v/>
      </c>
      <c r="AK161">
        <f>AJ161*(K161-y+e)</f>
        <v/>
      </c>
      <c r="AL161" s="118">
        <f>(b*f_cd/(L161^2))*(a_1/3*J161^3+a_2/4*J161^4+a_3/5*J161^5+a_4/6*J161^6+a_5/7*J161^7)+SUM(S161:T161)-AK161</f>
        <v/>
      </c>
      <c r="AM161" s="114">
        <f>AL161&gt;0</f>
        <v/>
      </c>
      <c r="AN161" s="115">
        <f>IF(A161=1,FALSE,(AND(AQ161,AM161,NOT(AN160))))</f>
        <v/>
      </c>
      <c r="AO161">
        <f>IF(D161=1,AND(AH161,NOT(AI161)),AND(AM161,NOT(AN161)))</f>
        <v/>
      </c>
      <c r="AP161" s="119">
        <f>IF(D161=1,AI161,AN161)</f>
        <v/>
      </c>
      <c r="AQ161" s="125">
        <f>ABS(E161)&lt;$AQ$2</f>
        <v/>
      </c>
      <c r="AS161">
        <f>IF(AP161,MAX(AS$3:AS159)+1,"")</f>
        <v/>
      </c>
    </row>
    <row r="162" s="117">
      <c r="A162" t="n">
        <v>160</v>
      </c>
      <c r="B162" s="131">
        <f>IF(A162=1,0,IF(AP162,0.1*ε_cu1cd,0))</f>
        <v/>
      </c>
      <c r="C162" s="131">
        <f>IF(A162=1,0.1*ε_cu1cd,C161+B161)</f>
        <v/>
      </c>
      <c r="D162" s="113">
        <f>IF('Нормальний переріз'!$D$68&gt;0,1,2)</f>
        <v/>
      </c>
      <c r="E162" s="144">
        <f>IF(D162=1,F162,G162)</f>
        <v/>
      </c>
      <c r="F162" s="124">
        <f>IF(AI161,0.11*ε_cu1cd,IF(AH161,F161*0.01,F161))</f>
        <v/>
      </c>
      <c r="G162" s="124">
        <f>IF(AP161,-0.1*ε_cu1cd,IF(AM161,G161*0.01,G161))</f>
        <v/>
      </c>
      <c r="H162" s="113">
        <f>IF(A162=1,E162,IF(AO161,H161-E161+E162,IF(AP161,0.8*H161,H161+E162)))</f>
        <v/>
      </c>
      <c r="I162" s="169">
        <f>(C162-H162)/h</f>
        <v/>
      </c>
      <c r="J162">
        <f>C162/(ε_c1cd)</f>
        <v/>
      </c>
      <c r="K162">
        <f>C162/I162</f>
        <v/>
      </c>
      <c r="L162" s="131">
        <f>I162/(ε_c1cd)</f>
        <v/>
      </c>
      <c r="M162">
        <f>I162*(K162-Z_s1)</f>
        <v/>
      </c>
      <c r="N162">
        <f>I162*(K162-Z_s2)</f>
        <v/>
      </c>
      <c r="O162">
        <f>E_s*M162</f>
        <v/>
      </c>
      <c r="P162">
        <f>E_s*N162</f>
        <v/>
      </c>
      <c r="Q162">
        <f>O162*A_s1</f>
        <v/>
      </c>
      <c r="R162">
        <f>P162*A_s2</f>
        <v/>
      </c>
      <c r="S162">
        <f>Q162*($K162-Z_s1)</f>
        <v/>
      </c>
      <c r="T162">
        <f>R162*($K162-Z_s2)</f>
        <v/>
      </c>
      <c r="U162">
        <f>(INDIRECT("a_"&amp;U$2)/(U$2+1))*(($C162^(U$2+1)-$H162^(U$2+1))/(ε_c1cd^(U$2+1)))</f>
        <v/>
      </c>
      <c r="V162">
        <f>(INDIRECT("a_"&amp;V$2)/(V$2+1))*(($C162^(V$2+1)-$H162^(V$2+1))/(ε_c1cd^(V$2+1)))</f>
        <v/>
      </c>
      <c r="W162">
        <f>(INDIRECT("a_"&amp;W$2)/(W$2+1))*(($C162^(W$2+1)-$H162^(W$2+1))/(ε_c1cd^(W$2+1)))</f>
        <v/>
      </c>
      <c r="X162">
        <f>(INDIRECT("a_"&amp;X$2)/(X$2+1))*(($C162^(X$2+1)-$H162^(X$2+1))/(ε_c1cd^(X$2+1)))</f>
        <v/>
      </c>
      <c r="Y162">
        <f>(INDIRECT("a_"&amp;Y$2)/(Y$2+1))*(($C162^(Y$2+1)-$H162^(Y$2+1))/(ε_c1cd^(Y$2+1)))</f>
        <v/>
      </c>
      <c r="Z162">
        <f>(INDIRECT("a_"&amp;Z$2)/(Z$2+2))*(($C162^(Z$2+2)-$H162^(Z$2+2))/(ε_c1cd^(Z$2+2)))</f>
        <v/>
      </c>
      <c r="AA162">
        <f>(INDIRECT("a_"&amp;AA$2)/(AA$2+2))*(($C162^(AA$2+2)-$H162^(AA$2+2))/(ε_c1cd^(AA$2+2)))</f>
        <v/>
      </c>
      <c r="AB162">
        <f>(INDIRECT("a_"&amp;AB$2)/(AB$2+2))*(($C162^(AB$2+2)-$H162^(AB$2+2))/(ε_c1cd^(AB$2+2)))</f>
        <v/>
      </c>
      <c r="AC162">
        <f>(INDIRECT("a_"&amp;AC$2)/(AC$2+2))*(($C162^(AC$2+2)-$H162^(AC$2+2))/(ε_c1cd^(AC$2+2)))</f>
        <v/>
      </c>
      <c r="AD162">
        <f>(INDIRECT("a_"&amp;AD$2)/(AD$2+2))*(($C162^(AD$2+2)-$H162^(AD$2+2))/(ε_c1cd^(AD$2+2)))</f>
        <v/>
      </c>
      <c r="AE162" s="111">
        <f>(b*f_cd/L162)*SUM(U162:Y162)+SUM(Q162:R162)</f>
        <v/>
      </c>
      <c r="AF162" s="112">
        <f>AE162*(K162-y+e)</f>
        <v/>
      </c>
      <c r="AG162" s="113">
        <f>(b*f_cd/(L162^2))*SUM(Z162:AD162)+SUM(S162:T162)-AF162</f>
        <v/>
      </c>
      <c r="AH162" s="114">
        <f>AG162&lt;0</f>
        <v/>
      </c>
      <c r="AI162" s="115">
        <f>IF(A162=1,FALSE,(AND(AQ162,AH162,NOT(AI161))))</f>
        <v/>
      </c>
      <c r="AJ162" s="116">
        <f>(b*f_cd/L162)*(a_1/2*J162^2+a_2/3*J162^3+a_3/4*J162^4+a_4/5*J162^5+a_5/6*J162^6)+SUM(Q162:R162)</f>
        <v/>
      </c>
      <c r="AK162">
        <f>AJ162*(K162-y+e)</f>
        <v/>
      </c>
      <c r="AL162" s="118">
        <f>(b*f_cd/(L162^2))*(a_1/3*J162^3+a_2/4*J162^4+a_3/5*J162^5+a_4/6*J162^6+a_5/7*J162^7)+SUM(S162:T162)-AK162</f>
        <v/>
      </c>
      <c r="AM162" s="114">
        <f>AL162&gt;0</f>
        <v/>
      </c>
      <c r="AN162" s="115">
        <f>IF(A162=1,FALSE,(AND(AQ162,AM162,NOT(AN161))))</f>
        <v/>
      </c>
      <c r="AO162">
        <f>IF(D162=1,AND(AH162,NOT(AI162)),AND(AM162,NOT(AN162)))</f>
        <v/>
      </c>
      <c r="AP162" s="119">
        <f>IF(D162=1,AI162,AN162)</f>
        <v/>
      </c>
      <c r="AQ162" s="125">
        <f>ABS(E162)&lt;$AQ$2</f>
        <v/>
      </c>
      <c r="AS162">
        <f>IF(AP162,MAX(AS$3:AS160)+1,"")</f>
        <v/>
      </c>
    </row>
    <row r="163" s="117">
      <c r="A163" t="n">
        <v>161</v>
      </c>
      <c r="B163" s="131">
        <f>IF(A163=1,0,IF(AP163,0.1*ε_cu1cd,0))</f>
        <v/>
      </c>
      <c r="C163" s="131">
        <f>IF(A163=1,0.1*ε_cu1cd,C162+B162)</f>
        <v/>
      </c>
      <c r="D163" s="113">
        <f>IF('Нормальний переріз'!$D$68&gt;0,1,2)</f>
        <v/>
      </c>
      <c r="E163" s="144">
        <f>IF(D163=1,F163,G163)</f>
        <v/>
      </c>
      <c r="F163" s="124">
        <f>IF(AI162,0.11*ε_cu1cd,IF(AH162,F162*0.01,F162))</f>
        <v/>
      </c>
      <c r="G163" s="124">
        <f>IF(AP162,-0.1*ε_cu1cd,IF(AM162,G162*0.01,G162))</f>
        <v/>
      </c>
      <c r="H163" s="113">
        <f>IF(A163=1,E163,IF(AO162,H162-E162+E163,IF(AP162,0.8*H162,H162+E163)))</f>
        <v/>
      </c>
      <c r="I163" s="169">
        <f>(C163-H163)/h</f>
        <v/>
      </c>
      <c r="J163">
        <f>C163/(ε_c1cd)</f>
        <v/>
      </c>
      <c r="K163">
        <f>C163/I163</f>
        <v/>
      </c>
      <c r="L163" s="131">
        <f>I163/(ε_c1cd)</f>
        <v/>
      </c>
      <c r="M163">
        <f>I163*(K163-Z_s1)</f>
        <v/>
      </c>
      <c r="N163">
        <f>I163*(K163-Z_s2)</f>
        <v/>
      </c>
      <c r="O163">
        <f>E_s*M163</f>
        <v/>
      </c>
      <c r="P163">
        <f>E_s*N163</f>
        <v/>
      </c>
      <c r="Q163">
        <f>O163*A_s1</f>
        <v/>
      </c>
      <c r="R163">
        <f>P163*A_s2</f>
        <v/>
      </c>
      <c r="S163">
        <f>Q163*($K163-Z_s1)</f>
        <v/>
      </c>
      <c r="T163">
        <f>R163*($K163-Z_s2)</f>
        <v/>
      </c>
      <c r="U163">
        <f>(INDIRECT("a_"&amp;U$2)/(U$2+1))*(($C163^(U$2+1)-$H163^(U$2+1))/(ε_c1cd^(U$2+1)))</f>
        <v/>
      </c>
      <c r="V163">
        <f>(INDIRECT("a_"&amp;V$2)/(V$2+1))*(($C163^(V$2+1)-$H163^(V$2+1))/(ε_c1cd^(V$2+1)))</f>
        <v/>
      </c>
      <c r="W163">
        <f>(INDIRECT("a_"&amp;W$2)/(W$2+1))*(($C163^(W$2+1)-$H163^(W$2+1))/(ε_c1cd^(W$2+1)))</f>
        <v/>
      </c>
      <c r="X163">
        <f>(INDIRECT("a_"&amp;X$2)/(X$2+1))*(($C163^(X$2+1)-$H163^(X$2+1))/(ε_c1cd^(X$2+1)))</f>
        <v/>
      </c>
      <c r="Y163">
        <f>(INDIRECT("a_"&amp;Y$2)/(Y$2+1))*(($C163^(Y$2+1)-$H163^(Y$2+1))/(ε_c1cd^(Y$2+1)))</f>
        <v/>
      </c>
      <c r="Z163">
        <f>(INDIRECT("a_"&amp;Z$2)/(Z$2+2))*(($C163^(Z$2+2)-$H163^(Z$2+2))/(ε_c1cd^(Z$2+2)))</f>
        <v/>
      </c>
      <c r="AA163">
        <f>(INDIRECT("a_"&amp;AA$2)/(AA$2+2))*(($C163^(AA$2+2)-$H163^(AA$2+2))/(ε_c1cd^(AA$2+2)))</f>
        <v/>
      </c>
      <c r="AB163">
        <f>(INDIRECT("a_"&amp;AB$2)/(AB$2+2))*(($C163^(AB$2+2)-$H163^(AB$2+2))/(ε_c1cd^(AB$2+2)))</f>
        <v/>
      </c>
      <c r="AC163">
        <f>(INDIRECT("a_"&amp;AC$2)/(AC$2+2))*(($C163^(AC$2+2)-$H163^(AC$2+2))/(ε_c1cd^(AC$2+2)))</f>
        <v/>
      </c>
      <c r="AD163">
        <f>(INDIRECT("a_"&amp;AD$2)/(AD$2+2))*(($C163^(AD$2+2)-$H163^(AD$2+2))/(ε_c1cd^(AD$2+2)))</f>
        <v/>
      </c>
      <c r="AE163" s="111">
        <f>(b*f_cd/L163)*SUM(U163:Y163)+SUM(Q163:R163)</f>
        <v/>
      </c>
      <c r="AF163" s="112">
        <f>AE163*(K163-y+e)</f>
        <v/>
      </c>
      <c r="AG163" s="113">
        <f>(b*f_cd/(L163^2))*SUM(Z163:AD163)+SUM(S163:T163)-AF163</f>
        <v/>
      </c>
      <c r="AH163" s="114">
        <f>AG163&lt;0</f>
        <v/>
      </c>
      <c r="AI163" s="115">
        <f>IF(A163=1,FALSE,(AND(AQ163,AH163,NOT(AI162))))</f>
        <v/>
      </c>
      <c r="AJ163" s="116">
        <f>(b*f_cd/L163)*(a_1/2*J163^2+a_2/3*J163^3+a_3/4*J163^4+a_4/5*J163^5+a_5/6*J163^6)+SUM(Q163:R163)</f>
        <v/>
      </c>
      <c r="AK163">
        <f>AJ163*(K163-y+e)</f>
        <v/>
      </c>
      <c r="AL163" s="118">
        <f>(b*f_cd/(L163^2))*(a_1/3*J163^3+a_2/4*J163^4+a_3/5*J163^5+a_4/6*J163^6+a_5/7*J163^7)+SUM(S163:T163)-AK163</f>
        <v/>
      </c>
      <c r="AM163" s="114">
        <f>AL163&gt;0</f>
        <v/>
      </c>
      <c r="AN163" s="115">
        <f>IF(A163=1,FALSE,(AND(AQ163,AM163,NOT(AN162))))</f>
        <v/>
      </c>
      <c r="AO163">
        <f>IF(D163=1,AND(AH163,NOT(AI163)),AND(AM163,NOT(AN163)))</f>
        <v/>
      </c>
      <c r="AP163" s="119">
        <f>IF(D163=1,AI163,AN163)</f>
        <v/>
      </c>
      <c r="AQ163" s="125">
        <f>ABS(E163)&lt;$AQ$2</f>
        <v/>
      </c>
      <c r="AS163">
        <f>IF(AP163,MAX(AS$3:AS161)+1,"")</f>
        <v/>
      </c>
    </row>
    <row r="164" s="117">
      <c r="A164" t="n">
        <v>162</v>
      </c>
      <c r="B164" s="131">
        <f>IF(A164=1,0,IF(AP164,0.1*ε_cu1cd,0))</f>
        <v/>
      </c>
      <c r="C164" s="131">
        <f>IF(A164=1,0.1*ε_cu1cd,C163+B163)</f>
        <v/>
      </c>
      <c r="D164" s="113">
        <f>IF('Нормальний переріз'!$D$68&gt;0,1,2)</f>
        <v/>
      </c>
      <c r="E164" s="144">
        <f>IF(D164=1,F164,G164)</f>
        <v/>
      </c>
      <c r="F164" s="124">
        <f>IF(AI163,0.11*ε_cu1cd,IF(AH163,F163*0.01,F163))</f>
        <v/>
      </c>
      <c r="G164" s="124">
        <f>IF(AP163,-0.1*ε_cu1cd,IF(AM163,G163*0.01,G163))</f>
        <v/>
      </c>
      <c r="H164" s="113">
        <f>IF(A164=1,E164,IF(AO163,H163-E163+E164,IF(AP163,0.8*H163,H163+E164)))</f>
        <v/>
      </c>
      <c r="I164" s="169">
        <f>(C164-H164)/h</f>
        <v/>
      </c>
      <c r="J164">
        <f>C164/(ε_c1cd)</f>
        <v/>
      </c>
      <c r="K164">
        <f>C164/I164</f>
        <v/>
      </c>
      <c r="L164" s="131">
        <f>I164/(ε_c1cd)</f>
        <v/>
      </c>
      <c r="M164">
        <f>I164*(K164-Z_s1)</f>
        <v/>
      </c>
      <c r="N164">
        <f>I164*(K164-Z_s2)</f>
        <v/>
      </c>
      <c r="O164">
        <f>E_s*M164</f>
        <v/>
      </c>
      <c r="P164">
        <f>E_s*N164</f>
        <v/>
      </c>
      <c r="Q164">
        <f>O164*A_s1</f>
        <v/>
      </c>
      <c r="R164">
        <f>P164*A_s2</f>
        <v/>
      </c>
      <c r="S164">
        <f>Q164*($K164-Z_s1)</f>
        <v/>
      </c>
      <c r="T164">
        <f>R164*($K164-Z_s2)</f>
        <v/>
      </c>
      <c r="U164">
        <f>(INDIRECT("a_"&amp;U$2)/(U$2+1))*(($C164^(U$2+1)-$H164^(U$2+1))/(ε_c1cd^(U$2+1)))</f>
        <v/>
      </c>
      <c r="V164">
        <f>(INDIRECT("a_"&amp;V$2)/(V$2+1))*(($C164^(V$2+1)-$H164^(V$2+1))/(ε_c1cd^(V$2+1)))</f>
        <v/>
      </c>
      <c r="W164">
        <f>(INDIRECT("a_"&amp;W$2)/(W$2+1))*(($C164^(W$2+1)-$H164^(W$2+1))/(ε_c1cd^(W$2+1)))</f>
        <v/>
      </c>
      <c r="X164">
        <f>(INDIRECT("a_"&amp;X$2)/(X$2+1))*(($C164^(X$2+1)-$H164^(X$2+1))/(ε_c1cd^(X$2+1)))</f>
        <v/>
      </c>
      <c r="Y164">
        <f>(INDIRECT("a_"&amp;Y$2)/(Y$2+1))*(($C164^(Y$2+1)-$H164^(Y$2+1))/(ε_c1cd^(Y$2+1)))</f>
        <v/>
      </c>
      <c r="Z164">
        <f>(INDIRECT("a_"&amp;Z$2)/(Z$2+2))*(($C164^(Z$2+2)-$H164^(Z$2+2))/(ε_c1cd^(Z$2+2)))</f>
        <v/>
      </c>
      <c r="AA164">
        <f>(INDIRECT("a_"&amp;AA$2)/(AA$2+2))*(($C164^(AA$2+2)-$H164^(AA$2+2))/(ε_c1cd^(AA$2+2)))</f>
        <v/>
      </c>
      <c r="AB164">
        <f>(INDIRECT("a_"&amp;AB$2)/(AB$2+2))*(($C164^(AB$2+2)-$H164^(AB$2+2))/(ε_c1cd^(AB$2+2)))</f>
        <v/>
      </c>
      <c r="AC164">
        <f>(INDIRECT("a_"&amp;AC$2)/(AC$2+2))*(($C164^(AC$2+2)-$H164^(AC$2+2))/(ε_c1cd^(AC$2+2)))</f>
        <v/>
      </c>
      <c r="AD164">
        <f>(INDIRECT("a_"&amp;AD$2)/(AD$2+2))*(($C164^(AD$2+2)-$H164^(AD$2+2))/(ε_c1cd^(AD$2+2)))</f>
        <v/>
      </c>
      <c r="AE164" s="111">
        <f>(b*f_cd/L164)*SUM(U164:Y164)+SUM(Q164:R164)</f>
        <v/>
      </c>
      <c r="AF164" s="112">
        <f>AE164*(K164-y+e)</f>
        <v/>
      </c>
      <c r="AG164" s="113">
        <f>(b*f_cd/(L164^2))*SUM(Z164:AD164)+SUM(S164:T164)-AF164</f>
        <v/>
      </c>
      <c r="AH164" s="114">
        <f>AG164&lt;0</f>
        <v/>
      </c>
      <c r="AI164" s="115">
        <f>IF(A164=1,FALSE,(AND(AQ164,AH164,NOT(AI163))))</f>
        <v/>
      </c>
      <c r="AJ164" s="116">
        <f>(b*f_cd/L164)*(a_1/2*J164^2+a_2/3*J164^3+a_3/4*J164^4+a_4/5*J164^5+a_5/6*J164^6)+SUM(Q164:R164)</f>
        <v/>
      </c>
      <c r="AK164">
        <f>AJ164*(K164-y+e)</f>
        <v/>
      </c>
      <c r="AL164" s="118">
        <f>(b*f_cd/(L164^2))*(a_1/3*J164^3+a_2/4*J164^4+a_3/5*J164^5+a_4/6*J164^6+a_5/7*J164^7)+SUM(S164:T164)-AK164</f>
        <v/>
      </c>
      <c r="AM164" s="114">
        <f>AL164&gt;0</f>
        <v/>
      </c>
      <c r="AN164" s="115">
        <f>IF(A164=1,FALSE,(AND(AQ164,AM164,NOT(AN163))))</f>
        <v/>
      </c>
      <c r="AO164">
        <f>IF(D164=1,AND(AH164,NOT(AI164)),AND(AM164,NOT(AN164)))</f>
        <v/>
      </c>
      <c r="AP164" s="119">
        <f>IF(D164=1,AI164,AN164)</f>
        <v/>
      </c>
      <c r="AQ164" s="125">
        <f>ABS(E164)&lt;$AQ$2</f>
        <v/>
      </c>
      <c r="AS164">
        <f>IF(AP164,MAX(AS$3:AS162)+1,"")</f>
        <v/>
      </c>
    </row>
    <row r="165" s="117">
      <c r="A165" t="n">
        <v>163</v>
      </c>
      <c r="B165" s="131">
        <f>IF(A165=1,0,IF(AP165,0.1*ε_cu1cd,0))</f>
        <v/>
      </c>
      <c r="C165" s="131">
        <f>IF(A165=1,0.1*ε_cu1cd,C164+B164)</f>
        <v/>
      </c>
      <c r="D165" s="113">
        <f>IF('Нормальний переріз'!$D$68&gt;0,1,2)</f>
        <v/>
      </c>
      <c r="E165" s="144">
        <f>IF(D165=1,F165,G165)</f>
        <v/>
      </c>
      <c r="F165" s="124">
        <f>IF(AI164,0.11*ε_cu1cd,IF(AH164,F164*0.01,F164))</f>
        <v/>
      </c>
      <c r="G165" s="124">
        <f>IF(AP164,-0.1*ε_cu1cd,IF(AM164,G164*0.01,G164))</f>
        <v/>
      </c>
      <c r="H165" s="113">
        <f>IF(A165=1,E165,IF(AO164,H164-E164+E165,IF(AP164,0.8*H164,H164+E165)))</f>
        <v/>
      </c>
      <c r="I165" s="169">
        <f>(C165-H165)/h</f>
        <v/>
      </c>
      <c r="J165">
        <f>C165/(ε_c1cd)</f>
        <v/>
      </c>
      <c r="K165">
        <f>C165/I165</f>
        <v/>
      </c>
      <c r="L165" s="131">
        <f>I165/(ε_c1cd)</f>
        <v/>
      </c>
      <c r="M165">
        <f>I165*(K165-Z_s1)</f>
        <v/>
      </c>
      <c r="N165">
        <f>I165*(K165-Z_s2)</f>
        <v/>
      </c>
      <c r="O165">
        <f>E_s*M165</f>
        <v/>
      </c>
      <c r="P165">
        <f>E_s*N165</f>
        <v/>
      </c>
      <c r="Q165">
        <f>O165*A_s1</f>
        <v/>
      </c>
      <c r="R165">
        <f>P165*A_s2</f>
        <v/>
      </c>
      <c r="S165">
        <f>Q165*($K165-Z_s1)</f>
        <v/>
      </c>
      <c r="T165">
        <f>R165*($K165-Z_s2)</f>
        <v/>
      </c>
      <c r="U165">
        <f>(INDIRECT("a_"&amp;U$2)/(U$2+1))*(($C165^(U$2+1)-$H165^(U$2+1))/(ε_c1cd^(U$2+1)))</f>
        <v/>
      </c>
      <c r="V165">
        <f>(INDIRECT("a_"&amp;V$2)/(V$2+1))*(($C165^(V$2+1)-$H165^(V$2+1))/(ε_c1cd^(V$2+1)))</f>
        <v/>
      </c>
      <c r="W165">
        <f>(INDIRECT("a_"&amp;W$2)/(W$2+1))*(($C165^(W$2+1)-$H165^(W$2+1))/(ε_c1cd^(W$2+1)))</f>
        <v/>
      </c>
      <c r="X165">
        <f>(INDIRECT("a_"&amp;X$2)/(X$2+1))*(($C165^(X$2+1)-$H165^(X$2+1))/(ε_c1cd^(X$2+1)))</f>
        <v/>
      </c>
      <c r="Y165">
        <f>(INDIRECT("a_"&amp;Y$2)/(Y$2+1))*(($C165^(Y$2+1)-$H165^(Y$2+1))/(ε_c1cd^(Y$2+1)))</f>
        <v/>
      </c>
      <c r="Z165">
        <f>(INDIRECT("a_"&amp;Z$2)/(Z$2+2))*(($C165^(Z$2+2)-$H165^(Z$2+2))/(ε_c1cd^(Z$2+2)))</f>
        <v/>
      </c>
      <c r="AA165">
        <f>(INDIRECT("a_"&amp;AA$2)/(AA$2+2))*(($C165^(AA$2+2)-$H165^(AA$2+2))/(ε_c1cd^(AA$2+2)))</f>
        <v/>
      </c>
      <c r="AB165">
        <f>(INDIRECT("a_"&amp;AB$2)/(AB$2+2))*(($C165^(AB$2+2)-$H165^(AB$2+2))/(ε_c1cd^(AB$2+2)))</f>
        <v/>
      </c>
      <c r="AC165">
        <f>(INDIRECT("a_"&amp;AC$2)/(AC$2+2))*(($C165^(AC$2+2)-$H165^(AC$2+2))/(ε_c1cd^(AC$2+2)))</f>
        <v/>
      </c>
      <c r="AD165">
        <f>(INDIRECT("a_"&amp;AD$2)/(AD$2+2))*(($C165^(AD$2+2)-$H165^(AD$2+2))/(ε_c1cd^(AD$2+2)))</f>
        <v/>
      </c>
      <c r="AE165" s="111">
        <f>(b*f_cd/L165)*SUM(U165:Y165)+SUM(Q165:R165)</f>
        <v/>
      </c>
      <c r="AF165" s="112">
        <f>AE165*(K165-y+e)</f>
        <v/>
      </c>
      <c r="AG165" s="113">
        <f>(b*f_cd/(L165^2))*SUM(Z165:AD165)+SUM(S165:T165)-AF165</f>
        <v/>
      </c>
      <c r="AH165" s="114">
        <f>AG165&lt;0</f>
        <v/>
      </c>
      <c r="AI165" s="115">
        <f>IF(A165=1,FALSE,(AND(AQ165,AH165,NOT(AI164))))</f>
        <v/>
      </c>
      <c r="AJ165" s="116">
        <f>(b*f_cd/L165)*(a_1/2*J165^2+a_2/3*J165^3+a_3/4*J165^4+a_4/5*J165^5+a_5/6*J165^6)+SUM(Q165:R165)</f>
        <v/>
      </c>
      <c r="AK165">
        <f>AJ165*(K165-y+e)</f>
        <v/>
      </c>
      <c r="AL165" s="118">
        <f>(b*f_cd/(L165^2))*(a_1/3*J165^3+a_2/4*J165^4+a_3/5*J165^5+a_4/6*J165^6+a_5/7*J165^7)+SUM(S165:T165)-AK165</f>
        <v/>
      </c>
      <c r="AM165" s="114">
        <f>AL165&gt;0</f>
        <v/>
      </c>
      <c r="AN165" s="115">
        <f>IF(A165=1,FALSE,(AND(AQ165,AM165,NOT(AN164))))</f>
        <v/>
      </c>
      <c r="AO165">
        <f>IF(D165=1,AND(AH165,NOT(AI165)),AND(AM165,NOT(AN165)))</f>
        <v/>
      </c>
      <c r="AP165" s="119">
        <f>IF(D165=1,AI165,AN165)</f>
        <v/>
      </c>
      <c r="AQ165" s="125">
        <f>ABS(E165)&lt;$AQ$2</f>
        <v/>
      </c>
      <c r="AS165">
        <f>IF(AP165,MAX(AS$3:AS163)+1,"")</f>
        <v/>
      </c>
    </row>
    <row r="166" s="117">
      <c r="A166" t="n">
        <v>164</v>
      </c>
      <c r="B166" s="131">
        <f>IF(A166=1,0,IF(AP166,0.1*ε_cu1cd,0))</f>
        <v/>
      </c>
      <c r="C166" s="131">
        <f>IF(A166=1,0.1*ε_cu1cd,C165+B165)</f>
        <v/>
      </c>
      <c r="D166" s="113">
        <f>IF('Нормальний переріз'!$D$68&gt;0,1,2)</f>
        <v/>
      </c>
      <c r="E166" s="144">
        <f>IF(D166=1,F166,G166)</f>
        <v/>
      </c>
      <c r="F166" s="124">
        <f>IF(AI165,0.11*ε_cu1cd,IF(AH165,F165*0.01,F165))</f>
        <v/>
      </c>
      <c r="G166" s="124">
        <f>IF(AP165,-0.1*ε_cu1cd,IF(AM165,G165*0.01,G165))</f>
        <v/>
      </c>
      <c r="H166" s="113">
        <f>IF(A166=1,E166,IF(AO165,H165-E165+E166,IF(AP165,0.8*H165,H165+E166)))</f>
        <v/>
      </c>
      <c r="I166" s="169">
        <f>(C166-H166)/h</f>
        <v/>
      </c>
      <c r="J166">
        <f>C166/(ε_c1cd)</f>
        <v/>
      </c>
      <c r="K166">
        <f>C166/I166</f>
        <v/>
      </c>
      <c r="L166" s="131">
        <f>I166/(ε_c1cd)</f>
        <v/>
      </c>
      <c r="M166">
        <f>I166*(K166-Z_s1)</f>
        <v/>
      </c>
      <c r="N166">
        <f>I166*(K166-Z_s2)</f>
        <v/>
      </c>
      <c r="O166">
        <f>E_s*M166</f>
        <v/>
      </c>
      <c r="P166">
        <f>E_s*N166</f>
        <v/>
      </c>
      <c r="Q166">
        <f>O166*A_s1</f>
        <v/>
      </c>
      <c r="R166">
        <f>P166*A_s2</f>
        <v/>
      </c>
      <c r="S166">
        <f>Q166*($K166-Z_s1)</f>
        <v/>
      </c>
      <c r="T166">
        <f>R166*($K166-Z_s2)</f>
        <v/>
      </c>
      <c r="U166">
        <f>(INDIRECT("a_"&amp;U$2)/(U$2+1))*(($C166^(U$2+1)-$H166^(U$2+1))/(ε_c1cd^(U$2+1)))</f>
        <v/>
      </c>
      <c r="V166">
        <f>(INDIRECT("a_"&amp;V$2)/(V$2+1))*(($C166^(V$2+1)-$H166^(V$2+1))/(ε_c1cd^(V$2+1)))</f>
        <v/>
      </c>
      <c r="W166">
        <f>(INDIRECT("a_"&amp;W$2)/(W$2+1))*(($C166^(W$2+1)-$H166^(W$2+1))/(ε_c1cd^(W$2+1)))</f>
        <v/>
      </c>
      <c r="X166">
        <f>(INDIRECT("a_"&amp;X$2)/(X$2+1))*(($C166^(X$2+1)-$H166^(X$2+1))/(ε_c1cd^(X$2+1)))</f>
        <v/>
      </c>
      <c r="Y166">
        <f>(INDIRECT("a_"&amp;Y$2)/(Y$2+1))*(($C166^(Y$2+1)-$H166^(Y$2+1))/(ε_c1cd^(Y$2+1)))</f>
        <v/>
      </c>
      <c r="Z166">
        <f>(INDIRECT("a_"&amp;Z$2)/(Z$2+2))*(($C166^(Z$2+2)-$H166^(Z$2+2))/(ε_c1cd^(Z$2+2)))</f>
        <v/>
      </c>
      <c r="AA166">
        <f>(INDIRECT("a_"&amp;AA$2)/(AA$2+2))*(($C166^(AA$2+2)-$H166^(AA$2+2))/(ε_c1cd^(AA$2+2)))</f>
        <v/>
      </c>
      <c r="AB166">
        <f>(INDIRECT("a_"&amp;AB$2)/(AB$2+2))*(($C166^(AB$2+2)-$H166^(AB$2+2))/(ε_c1cd^(AB$2+2)))</f>
        <v/>
      </c>
      <c r="AC166">
        <f>(INDIRECT("a_"&amp;AC$2)/(AC$2+2))*(($C166^(AC$2+2)-$H166^(AC$2+2))/(ε_c1cd^(AC$2+2)))</f>
        <v/>
      </c>
      <c r="AD166">
        <f>(INDIRECT("a_"&amp;AD$2)/(AD$2+2))*(($C166^(AD$2+2)-$H166^(AD$2+2))/(ε_c1cd^(AD$2+2)))</f>
        <v/>
      </c>
      <c r="AE166" s="111">
        <f>(b*f_cd/L166)*SUM(U166:Y166)+SUM(Q166:R166)</f>
        <v/>
      </c>
      <c r="AF166" s="112">
        <f>AE166*(K166-y+e)</f>
        <v/>
      </c>
      <c r="AG166" s="113">
        <f>(b*f_cd/(L166^2))*SUM(Z166:AD166)+SUM(S166:T166)-AF166</f>
        <v/>
      </c>
      <c r="AH166" s="114">
        <f>AG166&lt;0</f>
        <v/>
      </c>
      <c r="AI166" s="115">
        <f>IF(A166=1,FALSE,(AND(AQ166,AH166,NOT(AI165))))</f>
        <v/>
      </c>
      <c r="AJ166" s="116">
        <f>(b*f_cd/L166)*(a_1/2*J166^2+a_2/3*J166^3+a_3/4*J166^4+a_4/5*J166^5+a_5/6*J166^6)+SUM(Q166:R166)</f>
        <v/>
      </c>
      <c r="AK166">
        <f>AJ166*(K166-y+e)</f>
        <v/>
      </c>
      <c r="AL166" s="118">
        <f>(b*f_cd/(L166^2))*(a_1/3*J166^3+a_2/4*J166^4+a_3/5*J166^5+a_4/6*J166^6+a_5/7*J166^7)+SUM(S166:T166)-AK166</f>
        <v/>
      </c>
      <c r="AM166" s="114">
        <f>AL166&gt;0</f>
        <v/>
      </c>
      <c r="AN166" s="115">
        <f>IF(A166=1,FALSE,(AND(AQ166,AM166,NOT(AN165))))</f>
        <v/>
      </c>
      <c r="AO166">
        <f>IF(D166=1,AND(AH166,NOT(AI166)),AND(AM166,NOT(AN166)))</f>
        <v/>
      </c>
      <c r="AP166" s="119">
        <f>IF(D166=1,AI166,AN166)</f>
        <v/>
      </c>
      <c r="AQ166" s="125">
        <f>ABS(E166)&lt;$AQ$2</f>
        <v/>
      </c>
      <c r="AS166">
        <f>IF(AP166,MAX(AS$3:AS164)+1,"")</f>
        <v/>
      </c>
    </row>
    <row r="167" s="117">
      <c r="A167" t="n">
        <v>165</v>
      </c>
      <c r="B167" s="131">
        <f>IF(A167=1,0,IF(AP167,0.1*ε_cu1cd,0))</f>
        <v/>
      </c>
      <c r="C167" s="131">
        <f>IF(A167=1,0.1*ε_cu1cd,C166+B166)</f>
        <v/>
      </c>
      <c r="D167" s="113">
        <f>IF('Нормальний переріз'!$D$68&gt;0,1,2)</f>
        <v/>
      </c>
      <c r="E167" s="144">
        <f>IF(D167=1,F167,G167)</f>
        <v/>
      </c>
      <c r="F167" s="124">
        <f>IF(AI166,0.11*ε_cu1cd,IF(AH166,F166*0.01,F166))</f>
        <v/>
      </c>
      <c r="G167" s="124">
        <f>IF(AP166,-0.1*ε_cu1cd,IF(AM166,G166*0.01,G166))</f>
        <v/>
      </c>
      <c r="H167" s="113">
        <f>IF(A167=1,E167,IF(AO166,H166-E166+E167,IF(AP166,0.8*H166,H166+E167)))</f>
        <v/>
      </c>
      <c r="I167" s="169">
        <f>(C167-H167)/h</f>
        <v/>
      </c>
      <c r="J167">
        <f>C167/(ε_c1cd)</f>
        <v/>
      </c>
      <c r="K167">
        <f>C167/I167</f>
        <v/>
      </c>
      <c r="L167" s="131">
        <f>I167/(ε_c1cd)</f>
        <v/>
      </c>
      <c r="M167">
        <f>I167*(K167-Z_s1)</f>
        <v/>
      </c>
      <c r="N167">
        <f>I167*(K167-Z_s2)</f>
        <v/>
      </c>
      <c r="O167">
        <f>E_s*M167</f>
        <v/>
      </c>
      <c r="P167">
        <f>E_s*N167</f>
        <v/>
      </c>
      <c r="Q167">
        <f>O167*A_s1</f>
        <v/>
      </c>
      <c r="R167">
        <f>P167*A_s2</f>
        <v/>
      </c>
      <c r="S167">
        <f>Q167*($K167-Z_s1)</f>
        <v/>
      </c>
      <c r="T167">
        <f>R167*($K167-Z_s2)</f>
        <v/>
      </c>
      <c r="U167">
        <f>(INDIRECT("a_"&amp;U$2)/(U$2+1))*(($C167^(U$2+1)-$H167^(U$2+1))/(ε_c1cd^(U$2+1)))</f>
        <v/>
      </c>
      <c r="V167">
        <f>(INDIRECT("a_"&amp;V$2)/(V$2+1))*(($C167^(V$2+1)-$H167^(V$2+1))/(ε_c1cd^(V$2+1)))</f>
        <v/>
      </c>
      <c r="W167">
        <f>(INDIRECT("a_"&amp;W$2)/(W$2+1))*(($C167^(W$2+1)-$H167^(W$2+1))/(ε_c1cd^(W$2+1)))</f>
        <v/>
      </c>
      <c r="X167">
        <f>(INDIRECT("a_"&amp;X$2)/(X$2+1))*(($C167^(X$2+1)-$H167^(X$2+1))/(ε_c1cd^(X$2+1)))</f>
        <v/>
      </c>
      <c r="Y167">
        <f>(INDIRECT("a_"&amp;Y$2)/(Y$2+1))*(($C167^(Y$2+1)-$H167^(Y$2+1))/(ε_c1cd^(Y$2+1)))</f>
        <v/>
      </c>
      <c r="Z167">
        <f>(INDIRECT("a_"&amp;Z$2)/(Z$2+2))*(($C167^(Z$2+2)-$H167^(Z$2+2))/(ε_c1cd^(Z$2+2)))</f>
        <v/>
      </c>
      <c r="AA167">
        <f>(INDIRECT("a_"&amp;AA$2)/(AA$2+2))*(($C167^(AA$2+2)-$H167^(AA$2+2))/(ε_c1cd^(AA$2+2)))</f>
        <v/>
      </c>
      <c r="AB167">
        <f>(INDIRECT("a_"&amp;AB$2)/(AB$2+2))*(($C167^(AB$2+2)-$H167^(AB$2+2))/(ε_c1cd^(AB$2+2)))</f>
        <v/>
      </c>
      <c r="AC167">
        <f>(INDIRECT("a_"&amp;AC$2)/(AC$2+2))*(($C167^(AC$2+2)-$H167^(AC$2+2))/(ε_c1cd^(AC$2+2)))</f>
        <v/>
      </c>
      <c r="AD167">
        <f>(INDIRECT("a_"&amp;AD$2)/(AD$2+2))*(($C167^(AD$2+2)-$H167^(AD$2+2))/(ε_c1cd^(AD$2+2)))</f>
        <v/>
      </c>
      <c r="AE167" s="111">
        <f>(b*f_cd/L167)*SUM(U167:Y167)+SUM(Q167:R167)</f>
        <v/>
      </c>
      <c r="AF167" s="112">
        <f>AE167*(K167-y+e)</f>
        <v/>
      </c>
      <c r="AG167" s="113">
        <f>(b*f_cd/(L167^2))*SUM(Z167:AD167)+SUM(S167:T167)-AF167</f>
        <v/>
      </c>
      <c r="AH167" s="114">
        <f>AG167&lt;0</f>
        <v/>
      </c>
      <c r="AI167" s="115">
        <f>IF(A167=1,FALSE,(AND(AQ167,AH167,NOT(AI166))))</f>
        <v/>
      </c>
      <c r="AJ167" s="116">
        <f>(b*f_cd/L167)*(a_1/2*J167^2+a_2/3*J167^3+a_3/4*J167^4+a_4/5*J167^5+a_5/6*J167^6)+SUM(Q167:R167)</f>
        <v/>
      </c>
      <c r="AK167">
        <f>AJ167*(K167-y+e)</f>
        <v/>
      </c>
      <c r="AL167" s="118">
        <f>(b*f_cd/(L167^2))*(a_1/3*J167^3+a_2/4*J167^4+a_3/5*J167^5+a_4/6*J167^6+a_5/7*J167^7)+SUM(S167:T167)-AK167</f>
        <v/>
      </c>
      <c r="AM167" s="114">
        <f>AL167&gt;0</f>
        <v/>
      </c>
      <c r="AN167" s="115">
        <f>IF(A167=1,FALSE,(AND(AQ167,AM167,NOT(AN166))))</f>
        <v/>
      </c>
      <c r="AO167">
        <f>IF(D167=1,AND(AH167,NOT(AI167)),AND(AM167,NOT(AN167)))</f>
        <v/>
      </c>
      <c r="AP167" s="119">
        <f>IF(D167=1,AI167,AN167)</f>
        <v/>
      </c>
      <c r="AQ167" s="125">
        <f>ABS(E167)&lt;$AQ$2</f>
        <v/>
      </c>
      <c r="AS167">
        <f>IF(AP167,MAX(AS$3:AS165)+1,"")</f>
        <v/>
      </c>
    </row>
    <row r="168" s="117">
      <c r="A168" t="n">
        <v>166</v>
      </c>
      <c r="B168" s="131">
        <f>IF(A168=1,0,IF(AP168,0.1*ε_cu1cd,0))</f>
        <v/>
      </c>
      <c r="C168" s="131">
        <f>IF(A168=1,0.1*ε_cu1cd,C167+B167)</f>
        <v/>
      </c>
      <c r="D168" s="113">
        <f>IF('Нормальний переріз'!$D$68&gt;0,1,2)</f>
        <v/>
      </c>
      <c r="E168" s="144">
        <f>IF(D168=1,F168,G168)</f>
        <v/>
      </c>
      <c r="F168" s="124">
        <f>IF(AI167,0.11*ε_cu1cd,IF(AH167,F167*0.01,F167))</f>
        <v/>
      </c>
      <c r="G168" s="124">
        <f>IF(AP167,-0.1*ε_cu1cd,IF(AM167,G167*0.01,G167))</f>
        <v/>
      </c>
      <c r="H168" s="113">
        <f>IF(A168=1,E168,IF(AO167,H167-E167+E168,IF(AP167,0.8*H167,H167+E168)))</f>
        <v/>
      </c>
      <c r="I168" s="169">
        <f>(C168-H168)/h</f>
        <v/>
      </c>
      <c r="J168">
        <f>C168/(ε_c1cd)</f>
        <v/>
      </c>
      <c r="K168">
        <f>C168/I168</f>
        <v/>
      </c>
      <c r="L168" s="131">
        <f>I168/(ε_c1cd)</f>
        <v/>
      </c>
      <c r="M168">
        <f>I168*(K168-Z_s1)</f>
        <v/>
      </c>
      <c r="N168">
        <f>I168*(K168-Z_s2)</f>
        <v/>
      </c>
      <c r="O168">
        <f>E_s*M168</f>
        <v/>
      </c>
      <c r="P168">
        <f>E_s*N168</f>
        <v/>
      </c>
      <c r="Q168">
        <f>O168*A_s1</f>
        <v/>
      </c>
      <c r="R168">
        <f>P168*A_s2</f>
        <v/>
      </c>
      <c r="S168">
        <f>Q168*($K168-Z_s1)</f>
        <v/>
      </c>
      <c r="T168">
        <f>R168*($K168-Z_s2)</f>
        <v/>
      </c>
      <c r="U168">
        <f>(INDIRECT("a_"&amp;U$2)/(U$2+1))*(($C168^(U$2+1)-$H168^(U$2+1))/(ε_c1cd^(U$2+1)))</f>
        <v/>
      </c>
      <c r="V168">
        <f>(INDIRECT("a_"&amp;V$2)/(V$2+1))*(($C168^(V$2+1)-$H168^(V$2+1))/(ε_c1cd^(V$2+1)))</f>
        <v/>
      </c>
      <c r="W168">
        <f>(INDIRECT("a_"&amp;W$2)/(W$2+1))*(($C168^(W$2+1)-$H168^(W$2+1))/(ε_c1cd^(W$2+1)))</f>
        <v/>
      </c>
      <c r="X168">
        <f>(INDIRECT("a_"&amp;X$2)/(X$2+1))*(($C168^(X$2+1)-$H168^(X$2+1))/(ε_c1cd^(X$2+1)))</f>
        <v/>
      </c>
      <c r="Y168">
        <f>(INDIRECT("a_"&amp;Y$2)/(Y$2+1))*(($C168^(Y$2+1)-$H168^(Y$2+1))/(ε_c1cd^(Y$2+1)))</f>
        <v/>
      </c>
      <c r="Z168">
        <f>(INDIRECT("a_"&amp;Z$2)/(Z$2+2))*(($C168^(Z$2+2)-$H168^(Z$2+2))/(ε_c1cd^(Z$2+2)))</f>
        <v/>
      </c>
      <c r="AA168">
        <f>(INDIRECT("a_"&amp;AA$2)/(AA$2+2))*(($C168^(AA$2+2)-$H168^(AA$2+2))/(ε_c1cd^(AA$2+2)))</f>
        <v/>
      </c>
      <c r="AB168">
        <f>(INDIRECT("a_"&amp;AB$2)/(AB$2+2))*(($C168^(AB$2+2)-$H168^(AB$2+2))/(ε_c1cd^(AB$2+2)))</f>
        <v/>
      </c>
      <c r="AC168">
        <f>(INDIRECT("a_"&amp;AC$2)/(AC$2+2))*(($C168^(AC$2+2)-$H168^(AC$2+2))/(ε_c1cd^(AC$2+2)))</f>
        <v/>
      </c>
      <c r="AD168">
        <f>(INDIRECT("a_"&amp;AD$2)/(AD$2+2))*(($C168^(AD$2+2)-$H168^(AD$2+2))/(ε_c1cd^(AD$2+2)))</f>
        <v/>
      </c>
      <c r="AE168" s="111">
        <f>(b*f_cd/L168)*SUM(U168:Y168)+SUM(Q168:R168)</f>
        <v/>
      </c>
      <c r="AF168" s="112">
        <f>AE168*(K168-y+e)</f>
        <v/>
      </c>
      <c r="AG168" s="113">
        <f>(b*f_cd/(L168^2))*SUM(Z168:AD168)+SUM(S168:T168)-AF168</f>
        <v/>
      </c>
      <c r="AH168" s="114">
        <f>AG168&lt;0</f>
        <v/>
      </c>
      <c r="AI168" s="115">
        <f>IF(A168=1,FALSE,(AND(AQ168,AH168,NOT(AI167))))</f>
        <v/>
      </c>
      <c r="AJ168" s="116">
        <f>(b*f_cd/L168)*(a_1/2*J168^2+a_2/3*J168^3+a_3/4*J168^4+a_4/5*J168^5+a_5/6*J168^6)+SUM(Q168:R168)</f>
        <v/>
      </c>
      <c r="AK168">
        <f>AJ168*(K168-y+e)</f>
        <v/>
      </c>
      <c r="AL168" s="118">
        <f>(b*f_cd/(L168^2))*(a_1/3*J168^3+a_2/4*J168^4+a_3/5*J168^5+a_4/6*J168^6+a_5/7*J168^7)+SUM(S168:T168)-AK168</f>
        <v/>
      </c>
      <c r="AM168" s="114">
        <f>AL168&gt;0</f>
        <v/>
      </c>
      <c r="AN168" s="115">
        <f>IF(A168=1,FALSE,(AND(AQ168,AM168,NOT(AN167))))</f>
        <v/>
      </c>
      <c r="AO168">
        <f>IF(D168=1,AND(AH168,NOT(AI168)),AND(AM168,NOT(AN168)))</f>
        <v/>
      </c>
      <c r="AP168" s="119">
        <f>IF(D168=1,AI168,AN168)</f>
        <v/>
      </c>
      <c r="AQ168" s="125">
        <f>ABS(E168)&lt;$AQ$2</f>
        <v/>
      </c>
      <c r="AS168">
        <f>IF(AP168,MAX(AS$3:AS166)+1,"")</f>
        <v/>
      </c>
    </row>
    <row r="169" s="117">
      <c r="A169" t="n">
        <v>167</v>
      </c>
      <c r="B169" s="131">
        <f>IF(A169=1,0,IF(AP169,0.1*ε_cu1cd,0))</f>
        <v/>
      </c>
      <c r="C169" s="131">
        <f>IF(A169=1,0.1*ε_cu1cd,C168+B168)</f>
        <v/>
      </c>
      <c r="D169" s="113">
        <f>IF('Нормальний переріз'!$D$68&gt;0,1,2)</f>
        <v/>
      </c>
      <c r="E169" s="144">
        <f>IF(D169=1,F169,G169)</f>
        <v/>
      </c>
      <c r="F169" s="124">
        <f>IF(AI168,0.11*ε_cu1cd,IF(AH168,F168*0.01,F168))</f>
        <v/>
      </c>
      <c r="G169" s="124">
        <f>IF(AP168,-0.1*ε_cu1cd,IF(AM168,G168*0.01,G168))</f>
        <v/>
      </c>
      <c r="H169" s="113">
        <f>IF(A169=1,E169,IF(AO168,H168-E168+E169,IF(AP168,0.8*H168,H168+E169)))</f>
        <v/>
      </c>
      <c r="I169" s="169">
        <f>(C169-H169)/h</f>
        <v/>
      </c>
      <c r="J169">
        <f>C169/(ε_c1cd)</f>
        <v/>
      </c>
      <c r="K169">
        <f>C169/I169</f>
        <v/>
      </c>
      <c r="L169" s="131">
        <f>I169/(ε_c1cd)</f>
        <v/>
      </c>
      <c r="M169">
        <f>I169*(K169-Z_s1)</f>
        <v/>
      </c>
      <c r="N169">
        <f>I169*(K169-Z_s2)</f>
        <v/>
      </c>
      <c r="O169">
        <f>E_s*M169</f>
        <v/>
      </c>
      <c r="P169">
        <f>E_s*N169</f>
        <v/>
      </c>
      <c r="Q169">
        <f>O169*A_s1</f>
        <v/>
      </c>
      <c r="R169">
        <f>P169*A_s2</f>
        <v/>
      </c>
      <c r="S169">
        <f>Q169*($K169-Z_s1)</f>
        <v/>
      </c>
      <c r="T169">
        <f>R169*($K169-Z_s2)</f>
        <v/>
      </c>
      <c r="U169">
        <f>(INDIRECT("a_"&amp;U$2)/(U$2+1))*(($C169^(U$2+1)-$H169^(U$2+1))/(ε_c1cd^(U$2+1)))</f>
        <v/>
      </c>
      <c r="V169">
        <f>(INDIRECT("a_"&amp;V$2)/(V$2+1))*(($C169^(V$2+1)-$H169^(V$2+1))/(ε_c1cd^(V$2+1)))</f>
        <v/>
      </c>
      <c r="W169">
        <f>(INDIRECT("a_"&amp;W$2)/(W$2+1))*(($C169^(W$2+1)-$H169^(W$2+1))/(ε_c1cd^(W$2+1)))</f>
        <v/>
      </c>
      <c r="X169">
        <f>(INDIRECT("a_"&amp;X$2)/(X$2+1))*(($C169^(X$2+1)-$H169^(X$2+1))/(ε_c1cd^(X$2+1)))</f>
        <v/>
      </c>
      <c r="Y169">
        <f>(INDIRECT("a_"&amp;Y$2)/(Y$2+1))*(($C169^(Y$2+1)-$H169^(Y$2+1))/(ε_c1cd^(Y$2+1)))</f>
        <v/>
      </c>
      <c r="Z169">
        <f>(INDIRECT("a_"&amp;Z$2)/(Z$2+2))*(($C169^(Z$2+2)-$H169^(Z$2+2))/(ε_c1cd^(Z$2+2)))</f>
        <v/>
      </c>
      <c r="AA169">
        <f>(INDIRECT("a_"&amp;AA$2)/(AA$2+2))*(($C169^(AA$2+2)-$H169^(AA$2+2))/(ε_c1cd^(AA$2+2)))</f>
        <v/>
      </c>
      <c r="AB169">
        <f>(INDIRECT("a_"&amp;AB$2)/(AB$2+2))*(($C169^(AB$2+2)-$H169^(AB$2+2))/(ε_c1cd^(AB$2+2)))</f>
        <v/>
      </c>
      <c r="AC169">
        <f>(INDIRECT("a_"&amp;AC$2)/(AC$2+2))*(($C169^(AC$2+2)-$H169^(AC$2+2))/(ε_c1cd^(AC$2+2)))</f>
        <v/>
      </c>
      <c r="AD169">
        <f>(INDIRECT("a_"&amp;AD$2)/(AD$2+2))*(($C169^(AD$2+2)-$H169^(AD$2+2))/(ε_c1cd^(AD$2+2)))</f>
        <v/>
      </c>
      <c r="AE169" s="111">
        <f>(b*f_cd/L169)*SUM(U169:Y169)+SUM(Q169:R169)</f>
        <v/>
      </c>
      <c r="AF169" s="112">
        <f>AE169*(K169-y+e)</f>
        <v/>
      </c>
      <c r="AG169" s="113">
        <f>(b*f_cd/(L169^2))*SUM(Z169:AD169)+SUM(S169:T169)-AF169</f>
        <v/>
      </c>
      <c r="AH169" s="114">
        <f>AG169&lt;0</f>
        <v/>
      </c>
      <c r="AI169" s="115">
        <f>IF(A169=1,FALSE,(AND(AQ169,AH169,NOT(AI168))))</f>
        <v/>
      </c>
      <c r="AJ169" s="116">
        <f>(b*f_cd/L169)*(a_1/2*J169^2+a_2/3*J169^3+a_3/4*J169^4+a_4/5*J169^5+a_5/6*J169^6)+SUM(Q169:R169)</f>
        <v/>
      </c>
      <c r="AK169">
        <f>AJ169*(K169-y+e)</f>
        <v/>
      </c>
      <c r="AL169" s="118">
        <f>(b*f_cd/(L169^2))*(a_1/3*J169^3+a_2/4*J169^4+a_3/5*J169^5+a_4/6*J169^6+a_5/7*J169^7)+SUM(S169:T169)-AK169</f>
        <v/>
      </c>
      <c r="AM169" s="114">
        <f>AL169&gt;0</f>
        <v/>
      </c>
      <c r="AN169" s="115">
        <f>IF(A169=1,FALSE,(AND(AQ169,AM169,NOT(AN168))))</f>
        <v/>
      </c>
      <c r="AO169">
        <f>IF(D169=1,AND(AH169,NOT(AI169)),AND(AM169,NOT(AN169)))</f>
        <v/>
      </c>
      <c r="AP169" s="119">
        <f>IF(D169=1,AI169,AN169)</f>
        <v/>
      </c>
      <c r="AQ169" s="125">
        <f>ABS(E169)&lt;$AQ$2</f>
        <v/>
      </c>
      <c r="AS169">
        <f>IF(AP169,MAX(AS$3:AS167)+1,"")</f>
        <v/>
      </c>
    </row>
    <row r="170" s="117">
      <c r="A170" t="n">
        <v>168</v>
      </c>
      <c r="B170" s="131">
        <f>IF(A170=1,0,IF(AP170,0.1*ε_cu1cd,0))</f>
        <v/>
      </c>
      <c r="C170" s="131">
        <f>IF(A170=1,0.1*ε_cu1cd,C169+B169)</f>
        <v/>
      </c>
      <c r="D170" s="113">
        <f>IF('Нормальний переріз'!$D$68&gt;0,1,2)</f>
        <v/>
      </c>
      <c r="E170" s="144">
        <f>IF(D170=1,F170,G170)</f>
        <v/>
      </c>
      <c r="F170" s="124">
        <f>IF(AI169,0.11*ε_cu1cd,IF(AH169,F169*0.01,F169))</f>
        <v/>
      </c>
      <c r="G170" s="124">
        <f>IF(AP169,-0.1*ε_cu1cd,IF(AM169,G169*0.01,G169))</f>
        <v/>
      </c>
      <c r="H170" s="113">
        <f>IF(A170=1,E170,IF(AO169,H169-E169+E170,IF(AP169,0.8*H169,H169+E170)))</f>
        <v/>
      </c>
      <c r="I170" s="169">
        <f>(C170-H170)/h</f>
        <v/>
      </c>
      <c r="J170">
        <f>C170/(ε_c1cd)</f>
        <v/>
      </c>
      <c r="K170">
        <f>C170/I170</f>
        <v/>
      </c>
      <c r="L170" s="131">
        <f>I170/(ε_c1cd)</f>
        <v/>
      </c>
      <c r="M170">
        <f>I170*(K170-Z_s1)</f>
        <v/>
      </c>
      <c r="N170">
        <f>I170*(K170-Z_s2)</f>
        <v/>
      </c>
      <c r="O170">
        <f>E_s*M170</f>
        <v/>
      </c>
      <c r="P170">
        <f>E_s*N170</f>
        <v/>
      </c>
      <c r="Q170">
        <f>O170*A_s1</f>
        <v/>
      </c>
      <c r="R170">
        <f>P170*A_s2</f>
        <v/>
      </c>
      <c r="S170">
        <f>Q170*($K170-Z_s1)</f>
        <v/>
      </c>
      <c r="T170">
        <f>R170*($K170-Z_s2)</f>
        <v/>
      </c>
      <c r="U170">
        <f>(INDIRECT("a_"&amp;U$2)/(U$2+1))*(($C170^(U$2+1)-$H170^(U$2+1))/(ε_c1cd^(U$2+1)))</f>
        <v/>
      </c>
      <c r="V170">
        <f>(INDIRECT("a_"&amp;V$2)/(V$2+1))*(($C170^(V$2+1)-$H170^(V$2+1))/(ε_c1cd^(V$2+1)))</f>
        <v/>
      </c>
      <c r="W170">
        <f>(INDIRECT("a_"&amp;W$2)/(W$2+1))*(($C170^(W$2+1)-$H170^(W$2+1))/(ε_c1cd^(W$2+1)))</f>
        <v/>
      </c>
      <c r="X170">
        <f>(INDIRECT("a_"&amp;X$2)/(X$2+1))*(($C170^(X$2+1)-$H170^(X$2+1))/(ε_c1cd^(X$2+1)))</f>
        <v/>
      </c>
      <c r="Y170">
        <f>(INDIRECT("a_"&amp;Y$2)/(Y$2+1))*(($C170^(Y$2+1)-$H170^(Y$2+1))/(ε_c1cd^(Y$2+1)))</f>
        <v/>
      </c>
      <c r="Z170">
        <f>(INDIRECT("a_"&amp;Z$2)/(Z$2+2))*(($C170^(Z$2+2)-$H170^(Z$2+2))/(ε_c1cd^(Z$2+2)))</f>
        <v/>
      </c>
      <c r="AA170">
        <f>(INDIRECT("a_"&amp;AA$2)/(AA$2+2))*(($C170^(AA$2+2)-$H170^(AA$2+2))/(ε_c1cd^(AA$2+2)))</f>
        <v/>
      </c>
      <c r="AB170">
        <f>(INDIRECT("a_"&amp;AB$2)/(AB$2+2))*(($C170^(AB$2+2)-$H170^(AB$2+2))/(ε_c1cd^(AB$2+2)))</f>
        <v/>
      </c>
      <c r="AC170">
        <f>(INDIRECT("a_"&amp;AC$2)/(AC$2+2))*(($C170^(AC$2+2)-$H170^(AC$2+2))/(ε_c1cd^(AC$2+2)))</f>
        <v/>
      </c>
      <c r="AD170">
        <f>(INDIRECT("a_"&amp;AD$2)/(AD$2+2))*(($C170^(AD$2+2)-$H170^(AD$2+2))/(ε_c1cd^(AD$2+2)))</f>
        <v/>
      </c>
      <c r="AE170" s="111">
        <f>(b*f_cd/L170)*SUM(U170:Y170)+SUM(Q170:R170)</f>
        <v/>
      </c>
      <c r="AF170" s="112">
        <f>AE170*(K170-y+e)</f>
        <v/>
      </c>
      <c r="AG170" s="113">
        <f>(b*f_cd/(L170^2))*SUM(Z170:AD170)+SUM(S170:T170)-AF170</f>
        <v/>
      </c>
      <c r="AH170" s="114">
        <f>AG170&lt;0</f>
        <v/>
      </c>
      <c r="AI170" s="115">
        <f>IF(A170=1,FALSE,(AND(AQ170,AH170,NOT(AI169))))</f>
        <v/>
      </c>
      <c r="AJ170" s="116">
        <f>(b*f_cd/L170)*(a_1/2*J170^2+a_2/3*J170^3+a_3/4*J170^4+a_4/5*J170^5+a_5/6*J170^6)+SUM(Q170:R170)</f>
        <v/>
      </c>
      <c r="AK170">
        <f>AJ170*(K170-y+e)</f>
        <v/>
      </c>
      <c r="AL170" s="118">
        <f>(b*f_cd/(L170^2))*(a_1/3*J170^3+a_2/4*J170^4+a_3/5*J170^5+a_4/6*J170^6+a_5/7*J170^7)+SUM(S170:T170)-AK170</f>
        <v/>
      </c>
      <c r="AM170" s="114">
        <f>AL170&gt;0</f>
        <v/>
      </c>
      <c r="AN170" s="115">
        <f>IF(A170=1,FALSE,(AND(AQ170,AM170,NOT(AN169))))</f>
        <v/>
      </c>
      <c r="AO170">
        <f>IF(D170=1,AND(AH170,NOT(AI170)),AND(AM170,NOT(AN170)))</f>
        <v/>
      </c>
      <c r="AP170" s="119">
        <f>IF(D170=1,AI170,AN170)</f>
        <v/>
      </c>
      <c r="AQ170" s="125">
        <f>ABS(E170)&lt;$AQ$2</f>
        <v/>
      </c>
      <c r="AS170">
        <f>IF(AP170,MAX(AS$3:AS168)+1,"")</f>
        <v/>
      </c>
    </row>
    <row r="171" s="117">
      <c r="A171" t="n">
        <v>169</v>
      </c>
      <c r="B171" s="131">
        <f>IF(A171=1,0,IF(AP171,0.1*ε_cu1cd,0))</f>
        <v/>
      </c>
      <c r="C171" s="131">
        <f>IF(A171=1,0.1*ε_cu1cd,C170+B170)</f>
        <v/>
      </c>
      <c r="D171" s="113">
        <f>IF('Нормальний переріз'!$D$68&gt;0,1,2)</f>
        <v/>
      </c>
      <c r="E171" s="144">
        <f>IF(D171=1,F171,G171)</f>
        <v/>
      </c>
      <c r="F171" s="124">
        <f>IF(AI170,0.11*ε_cu1cd,IF(AH170,F170*0.01,F170))</f>
        <v/>
      </c>
      <c r="G171" s="124">
        <f>IF(AP170,-0.1*ε_cu1cd,IF(AM170,G170*0.01,G170))</f>
        <v/>
      </c>
      <c r="H171" s="113">
        <f>IF(A171=1,E171,IF(AO170,H170-E170+E171,IF(AP170,0.8*H170,H170+E171)))</f>
        <v/>
      </c>
      <c r="I171" s="169">
        <f>(C171-H171)/h</f>
        <v/>
      </c>
      <c r="J171">
        <f>C171/(ε_c1cd)</f>
        <v/>
      </c>
      <c r="K171">
        <f>C171/I171</f>
        <v/>
      </c>
      <c r="L171" s="131">
        <f>I171/(ε_c1cd)</f>
        <v/>
      </c>
      <c r="M171">
        <f>I171*(K171-Z_s1)</f>
        <v/>
      </c>
      <c r="N171">
        <f>I171*(K171-Z_s2)</f>
        <v/>
      </c>
      <c r="O171">
        <f>E_s*M171</f>
        <v/>
      </c>
      <c r="P171">
        <f>E_s*N171</f>
        <v/>
      </c>
      <c r="Q171">
        <f>O171*A_s1</f>
        <v/>
      </c>
      <c r="R171">
        <f>P171*A_s2</f>
        <v/>
      </c>
      <c r="S171">
        <f>Q171*($K171-Z_s1)</f>
        <v/>
      </c>
      <c r="T171">
        <f>R171*($K171-Z_s2)</f>
        <v/>
      </c>
      <c r="U171">
        <f>(INDIRECT("a_"&amp;U$2)/(U$2+1))*(($C171^(U$2+1)-$H171^(U$2+1))/(ε_c1cd^(U$2+1)))</f>
        <v/>
      </c>
      <c r="V171">
        <f>(INDIRECT("a_"&amp;V$2)/(V$2+1))*(($C171^(V$2+1)-$H171^(V$2+1))/(ε_c1cd^(V$2+1)))</f>
        <v/>
      </c>
      <c r="W171">
        <f>(INDIRECT("a_"&amp;W$2)/(W$2+1))*(($C171^(W$2+1)-$H171^(W$2+1))/(ε_c1cd^(W$2+1)))</f>
        <v/>
      </c>
      <c r="X171">
        <f>(INDIRECT("a_"&amp;X$2)/(X$2+1))*(($C171^(X$2+1)-$H171^(X$2+1))/(ε_c1cd^(X$2+1)))</f>
        <v/>
      </c>
      <c r="Y171">
        <f>(INDIRECT("a_"&amp;Y$2)/(Y$2+1))*(($C171^(Y$2+1)-$H171^(Y$2+1))/(ε_c1cd^(Y$2+1)))</f>
        <v/>
      </c>
      <c r="Z171">
        <f>(INDIRECT("a_"&amp;Z$2)/(Z$2+2))*(($C171^(Z$2+2)-$H171^(Z$2+2))/(ε_c1cd^(Z$2+2)))</f>
        <v/>
      </c>
      <c r="AA171">
        <f>(INDIRECT("a_"&amp;AA$2)/(AA$2+2))*(($C171^(AA$2+2)-$H171^(AA$2+2))/(ε_c1cd^(AA$2+2)))</f>
        <v/>
      </c>
      <c r="AB171">
        <f>(INDIRECT("a_"&amp;AB$2)/(AB$2+2))*(($C171^(AB$2+2)-$H171^(AB$2+2))/(ε_c1cd^(AB$2+2)))</f>
        <v/>
      </c>
      <c r="AC171">
        <f>(INDIRECT("a_"&amp;AC$2)/(AC$2+2))*(($C171^(AC$2+2)-$H171^(AC$2+2))/(ε_c1cd^(AC$2+2)))</f>
        <v/>
      </c>
      <c r="AD171">
        <f>(INDIRECT("a_"&amp;AD$2)/(AD$2+2))*(($C171^(AD$2+2)-$H171^(AD$2+2))/(ε_c1cd^(AD$2+2)))</f>
        <v/>
      </c>
      <c r="AE171" s="111">
        <f>(b*f_cd/L171)*SUM(U171:Y171)+SUM(Q171:R171)</f>
        <v/>
      </c>
      <c r="AF171" s="112">
        <f>AE171*(K171-y+e)</f>
        <v/>
      </c>
      <c r="AG171" s="113">
        <f>(b*f_cd/(L171^2))*SUM(Z171:AD171)+SUM(S171:T171)-AF171</f>
        <v/>
      </c>
      <c r="AH171" s="114">
        <f>AG171&lt;0</f>
        <v/>
      </c>
      <c r="AI171" s="115">
        <f>IF(A171=1,FALSE,(AND(AQ171,AH171,NOT(AI170))))</f>
        <v/>
      </c>
      <c r="AJ171" s="116">
        <f>(b*f_cd/L171)*(a_1/2*J171^2+a_2/3*J171^3+a_3/4*J171^4+a_4/5*J171^5+a_5/6*J171^6)+SUM(Q171:R171)</f>
        <v/>
      </c>
      <c r="AK171">
        <f>AJ171*(K171-y+e)</f>
        <v/>
      </c>
      <c r="AL171" s="118">
        <f>(b*f_cd/(L171^2))*(a_1/3*J171^3+a_2/4*J171^4+a_3/5*J171^5+a_4/6*J171^6+a_5/7*J171^7)+SUM(S171:T171)-AK171</f>
        <v/>
      </c>
      <c r="AM171" s="114">
        <f>AL171&gt;0</f>
        <v/>
      </c>
      <c r="AN171" s="115">
        <f>IF(A171=1,FALSE,(AND(AQ171,AM171,NOT(AN170))))</f>
        <v/>
      </c>
      <c r="AO171">
        <f>IF(D171=1,AND(AH171,NOT(AI171)),AND(AM171,NOT(AN171)))</f>
        <v/>
      </c>
      <c r="AP171" s="119">
        <f>IF(D171=1,AI171,AN171)</f>
        <v/>
      </c>
      <c r="AQ171" s="125">
        <f>ABS(E171)&lt;$AQ$2</f>
        <v/>
      </c>
      <c r="AS171">
        <f>IF(AP171,MAX(AS$3:AS169)+1,"")</f>
        <v/>
      </c>
    </row>
    <row r="172" s="117">
      <c r="A172" t="n">
        <v>170</v>
      </c>
      <c r="B172" s="131">
        <f>IF(A172=1,0,IF(AP172,0.1*ε_cu1cd,0))</f>
        <v/>
      </c>
      <c r="C172" s="131">
        <f>IF(A172=1,0.1*ε_cu1cd,C171+B171)</f>
        <v/>
      </c>
      <c r="D172" s="113">
        <f>IF('Нормальний переріз'!$D$68&gt;0,1,2)</f>
        <v/>
      </c>
      <c r="E172" s="144">
        <f>IF(D172=1,F172,G172)</f>
        <v/>
      </c>
      <c r="F172" s="124">
        <f>IF(AI171,0.11*ε_cu1cd,IF(AH171,F171*0.01,F171))</f>
        <v/>
      </c>
      <c r="G172" s="124">
        <f>IF(AP171,-0.1*ε_cu1cd,IF(AM171,G171*0.01,G171))</f>
        <v/>
      </c>
      <c r="H172" s="113">
        <f>IF(A172=1,E172,IF(AO171,H171-E171+E172,IF(AP171,0.8*H171,H171+E172)))</f>
        <v/>
      </c>
      <c r="I172" s="169">
        <f>(C172-H172)/h</f>
        <v/>
      </c>
      <c r="J172">
        <f>C172/(ε_c1cd)</f>
        <v/>
      </c>
      <c r="K172">
        <f>C172/I172</f>
        <v/>
      </c>
      <c r="L172" s="131">
        <f>I172/(ε_c1cd)</f>
        <v/>
      </c>
      <c r="M172">
        <f>I172*(K172-Z_s1)</f>
        <v/>
      </c>
      <c r="N172">
        <f>I172*(K172-Z_s2)</f>
        <v/>
      </c>
      <c r="O172">
        <f>E_s*M172</f>
        <v/>
      </c>
      <c r="P172">
        <f>E_s*N172</f>
        <v/>
      </c>
      <c r="Q172">
        <f>O172*A_s1</f>
        <v/>
      </c>
      <c r="R172">
        <f>P172*A_s2</f>
        <v/>
      </c>
      <c r="S172">
        <f>Q172*($K172-Z_s1)</f>
        <v/>
      </c>
      <c r="T172">
        <f>R172*($K172-Z_s2)</f>
        <v/>
      </c>
      <c r="U172">
        <f>(INDIRECT("a_"&amp;U$2)/(U$2+1))*(($C172^(U$2+1)-$H172^(U$2+1))/(ε_c1cd^(U$2+1)))</f>
        <v/>
      </c>
      <c r="V172">
        <f>(INDIRECT("a_"&amp;V$2)/(V$2+1))*(($C172^(V$2+1)-$H172^(V$2+1))/(ε_c1cd^(V$2+1)))</f>
        <v/>
      </c>
      <c r="W172">
        <f>(INDIRECT("a_"&amp;W$2)/(W$2+1))*(($C172^(W$2+1)-$H172^(W$2+1))/(ε_c1cd^(W$2+1)))</f>
        <v/>
      </c>
      <c r="X172">
        <f>(INDIRECT("a_"&amp;X$2)/(X$2+1))*(($C172^(X$2+1)-$H172^(X$2+1))/(ε_c1cd^(X$2+1)))</f>
        <v/>
      </c>
      <c r="Y172">
        <f>(INDIRECT("a_"&amp;Y$2)/(Y$2+1))*(($C172^(Y$2+1)-$H172^(Y$2+1))/(ε_c1cd^(Y$2+1)))</f>
        <v/>
      </c>
      <c r="Z172">
        <f>(INDIRECT("a_"&amp;Z$2)/(Z$2+2))*(($C172^(Z$2+2)-$H172^(Z$2+2))/(ε_c1cd^(Z$2+2)))</f>
        <v/>
      </c>
      <c r="AA172">
        <f>(INDIRECT("a_"&amp;AA$2)/(AA$2+2))*(($C172^(AA$2+2)-$H172^(AA$2+2))/(ε_c1cd^(AA$2+2)))</f>
        <v/>
      </c>
      <c r="AB172">
        <f>(INDIRECT("a_"&amp;AB$2)/(AB$2+2))*(($C172^(AB$2+2)-$H172^(AB$2+2))/(ε_c1cd^(AB$2+2)))</f>
        <v/>
      </c>
      <c r="AC172">
        <f>(INDIRECT("a_"&amp;AC$2)/(AC$2+2))*(($C172^(AC$2+2)-$H172^(AC$2+2))/(ε_c1cd^(AC$2+2)))</f>
        <v/>
      </c>
      <c r="AD172">
        <f>(INDIRECT("a_"&amp;AD$2)/(AD$2+2))*(($C172^(AD$2+2)-$H172^(AD$2+2))/(ε_c1cd^(AD$2+2)))</f>
        <v/>
      </c>
      <c r="AE172" s="111">
        <f>(b*f_cd/L172)*SUM(U172:Y172)+SUM(Q172:R172)</f>
        <v/>
      </c>
      <c r="AF172" s="112">
        <f>AE172*(K172-y+e)</f>
        <v/>
      </c>
      <c r="AG172" s="113">
        <f>(b*f_cd/(L172^2))*SUM(Z172:AD172)+SUM(S172:T172)-AF172</f>
        <v/>
      </c>
      <c r="AH172" s="114">
        <f>AG172&lt;0</f>
        <v/>
      </c>
      <c r="AI172" s="115">
        <f>IF(A172=1,FALSE,(AND(AQ172,AH172,NOT(AI171))))</f>
        <v/>
      </c>
      <c r="AJ172" s="116">
        <f>(b*f_cd/L172)*(a_1/2*J172^2+a_2/3*J172^3+a_3/4*J172^4+a_4/5*J172^5+a_5/6*J172^6)+SUM(Q172:R172)</f>
        <v/>
      </c>
      <c r="AK172">
        <f>AJ172*(K172-y+e)</f>
        <v/>
      </c>
      <c r="AL172" s="118">
        <f>(b*f_cd/(L172^2))*(a_1/3*J172^3+a_2/4*J172^4+a_3/5*J172^5+a_4/6*J172^6+a_5/7*J172^7)+SUM(S172:T172)-AK172</f>
        <v/>
      </c>
      <c r="AM172" s="114">
        <f>AL172&gt;0</f>
        <v/>
      </c>
      <c r="AN172" s="115">
        <f>IF(A172=1,FALSE,(AND(AQ172,AM172,NOT(AN171))))</f>
        <v/>
      </c>
      <c r="AO172">
        <f>IF(D172=1,AND(AH172,NOT(AI172)),AND(AM172,NOT(AN172)))</f>
        <v/>
      </c>
      <c r="AP172" s="119">
        <f>IF(D172=1,AI172,AN172)</f>
        <v/>
      </c>
      <c r="AQ172" s="125">
        <f>ABS(E172)&lt;$AQ$2</f>
        <v/>
      </c>
      <c r="AS172">
        <f>IF(AP172,MAX(AS$3:AS170)+1,"")</f>
        <v/>
      </c>
    </row>
    <row r="173" s="117">
      <c r="A173" t="n">
        <v>171</v>
      </c>
      <c r="B173" s="131">
        <f>IF(A173=1,0,IF(AP173,0.1*ε_cu1cd,0))</f>
        <v/>
      </c>
      <c r="C173" s="131">
        <f>IF(A173=1,0.1*ε_cu1cd,C172+B172)</f>
        <v/>
      </c>
      <c r="D173" s="113">
        <f>IF('Нормальний переріз'!$D$68&gt;0,1,2)</f>
        <v/>
      </c>
      <c r="E173" s="144">
        <f>IF(D173=1,F173,G173)</f>
        <v/>
      </c>
      <c r="F173" s="124">
        <f>IF(AI172,0.11*ε_cu1cd,IF(AH172,F172*0.01,F172))</f>
        <v/>
      </c>
      <c r="G173" s="124">
        <f>IF(AP172,-0.1*ε_cu1cd,IF(AM172,G172*0.01,G172))</f>
        <v/>
      </c>
      <c r="H173" s="113">
        <f>IF(A173=1,E173,IF(AO172,H172-E172+E173,IF(AP172,0.8*H172,H172+E173)))</f>
        <v/>
      </c>
      <c r="I173" s="169">
        <f>(C173-H173)/h</f>
        <v/>
      </c>
      <c r="J173">
        <f>C173/(ε_c1cd)</f>
        <v/>
      </c>
      <c r="K173">
        <f>C173/I173</f>
        <v/>
      </c>
      <c r="L173" s="131">
        <f>I173/(ε_c1cd)</f>
        <v/>
      </c>
      <c r="M173">
        <f>I173*(K173-Z_s1)</f>
        <v/>
      </c>
      <c r="N173">
        <f>I173*(K173-Z_s2)</f>
        <v/>
      </c>
      <c r="O173">
        <f>E_s*M173</f>
        <v/>
      </c>
      <c r="P173">
        <f>E_s*N173</f>
        <v/>
      </c>
      <c r="Q173">
        <f>O173*A_s1</f>
        <v/>
      </c>
      <c r="R173">
        <f>P173*A_s2</f>
        <v/>
      </c>
      <c r="S173">
        <f>Q173*($K173-Z_s1)</f>
        <v/>
      </c>
      <c r="T173">
        <f>R173*($K173-Z_s2)</f>
        <v/>
      </c>
      <c r="U173">
        <f>(INDIRECT("a_"&amp;U$2)/(U$2+1))*(($C173^(U$2+1)-$H173^(U$2+1))/(ε_c1cd^(U$2+1)))</f>
        <v/>
      </c>
      <c r="V173">
        <f>(INDIRECT("a_"&amp;V$2)/(V$2+1))*(($C173^(V$2+1)-$H173^(V$2+1))/(ε_c1cd^(V$2+1)))</f>
        <v/>
      </c>
      <c r="W173">
        <f>(INDIRECT("a_"&amp;W$2)/(W$2+1))*(($C173^(W$2+1)-$H173^(W$2+1))/(ε_c1cd^(W$2+1)))</f>
        <v/>
      </c>
      <c r="X173">
        <f>(INDIRECT("a_"&amp;X$2)/(X$2+1))*(($C173^(X$2+1)-$H173^(X$2+1))/(ε_c1cd^(X$2+1)))</f>
        <v/>
      </c>
      <c r="Y173">
        <f>(INDIRECT("a_"&amp;Y$2)/(Y$2+1))*(($C173^(Y$2+1)-$H173^(Y$2+1))/(ε_c1cd^(Y$2+1)))</f>
        <v/>
      </c>
      <c r="Z173">
        <f>(INDIRECT("a_"&amp;Z$2)/(Z$2+2))*(($C173^(Z$2+2)-$H173^(Z$2+2))/(ε_c1cd^(Z$2+2)))</f>
        <v/>
      </c>
      <c r="AA173">
        <f>(INDIRECT("a_"&amp;AA$2)/(AA$2+2))*(($C173^(AA$2+2)-$H173^(AA$2+2))/(ε_c1cd^(AA$2+2)))</f>
        <v/>
      </c>
      <c r="AB173">
        <f>(INDIRECT("a_"&amp;AB$2)/(AB$2+2))*(($C173^(AB$2+2)-$H173^(AB$2+2))/(ε_c1cd^(AB$2+2)))</f>
        <v/>
      </c>
      <c r="AC173">
        <f>(INDIRECT("a_"&amp;AC$2)/(AC$2+2))*(($C173^(AC$2+2)-$H173^(AC$2+2))/(ε_c1cd^(AC$2+2)))</f>
        <v/>
      </c>
      <c r="AD173">
        <f>(INDIRECT("a_"&amp;AD$2)/(AD$2+2))*(($C173^(AD$2+2)-$H173^(AD$2+2))/(ε_c1cd^(AD$2+2)))</f>
        <v/>
      </c>
      <c r="AE173" s="111">
        <f>(b*f_cd/L173)*SUM(U173:Y173)+SUM(Q173:R173)</f>
        <v/>
      </c>
      <c r="AF173" s="112">
        <f>AE173*(K173-y+e)</f>
        <v/>
      </c>
      <c r="AG173" s="113">
        <f>(b*f_cd/(L173^2))*SUM(Z173:AD173)+SUM(S173:T173)-AF173</f>
        <v/>
      </c>
      <c r="AH173" s="114">
        <f>AG173&lt;0</f>
        <v/>
      </c>
      <c r="AI173" s="115">
        <f>IF(A173=1,FALSE,(AND(AQ173,AH173,NOT(AI172))))</f>
        <v/>
      </c>
      <c r="AJ173" s="116">
        <f>(b*f_cd/L173)*(a_1/2*J173^2+a_2/3*J173^3+a_3/4*J173^4+a_4/5*J173^5+a_5/6*J173^6)+SUM(Q173:R173)</f>
        <v/>
      </c>
      <c r="AK173">
        <f>AJ173*(K173-y+e)</f>
        <v/>
      </c>
      <c r="AL173" s="118">
        <f>(b*f_cd/(L173^2))*(a_1/3*J173^3+a_2/4*J173^4+a_3/5*J173^5+a_4/6*J173^6+a_5/7*J173^7)+SUM(S173:T173)-AK173</f>
        <v/>
      </c>
      <c r="AM173" s="114">
        <f>AL173&gt;0</f>
        <v/>
      </c>
      <c r="AN173" s="115">
        <f>IF(A173=1,FALSE,(AND(AQ173,AM173,NOT(AN172))))</f>
        <v/>
      </c>
      <c r="AO173">
        <f>IF(D173=1,AND(AH173,NOT(AI173)),AND(AM173,NOT(AN173)))</f>
        <v/>
      </c>
      <c r="AP173" s="119">
        <f>IF(D173=1,AI173,AN173)</f>
        <v/>
      </c>
      <c r="AQ173" s="125">
        <f>ABS(E173)&lt;$AQ$2</f>
        <v/>
      </c>
      <c r="AS173">
        <f>IF(AP173,MAX(AS$3:AS171)+1,"")</f>
        <v/>
      </c>
    </row>
    <row r="174" s="117">
      <c r="A174" t="n">
        <v>172</v>
      </c>
      <c r="B174" s="131">
        <f>IF(A174=1,0,IF(AP174,0.1*ε_cu1cd,0))</f>
        <v/>
      </c>
      <c r="C174" s="131">
        <f>IF(A174=1,0.1*ε_cu1cd,C173+B173)</f>
        <v/>
      </c>
      <c r="D174" s="113">
        <f>IF('Нормальний переріз'!$D$68&gt;0,1,2)</f>
        <v/>
      </c>
      <c r="E174" s="144">
        <f>IF(D174=1,F174,G174)</f>
        <v/>
      </c>
      <c r="F174" s="124">
        <f>IF(AI173,0.11*ε_cu1cd,IF(AH173,F173*0.01,F173))</f>
        <v/>
      </c>
      <c r="G174" s="124">
        <f>IF(AP173,-0.1*ε_cu1cd,IF(AM173,G173*0.01,G173))</f>
        <v/>
      </c>
      <c r="H174" s="113">
        <f>IF(A174=1,E174,IF(AO173,H173-E173+E174,IF(AP173,0.8*H173,H173+E174)))</f>
        <v/>
      </c>
      <c r="I174" s="169">
        <f>(C174-H174)/h</f>
        <v/>
      </c>
      <c r="J174">
        <f>C174/(ε_c1cd)</f>
        <v/>
      </c>
      <c r="K174">
        <f>C174/I174</f>
        <v/>
      </c>
      <c r="L174" s="131">
        <f>I174/(ε_c1cd)</f>
        <v/>
      </c>
      <c r="M174">
        <f>I174*(K174-Z_s1)</f>
        <v/>
      </c>
      <c r="N174">
        <f>I174*(K174-Z_s2)</f>
        <v/>
      </c>
      <c r="O174">
        <f>E_s*M174</f>
        <v/>
      </c>
      <c r="P174">
        <f>E_s*N174</f>
        <v/>
      </c>
      <c r="Q174">
        <f>O174*A_s1</f>
        <v/>
      </c>
      <c r="R174">
        <f>P174*A_s2</f>
        <v/>
      </c>
      <c r="S174">
        <f>Q174*($K174-Z_s1)</f>
        <v/>
      </c>
      <c r="T174">
        <f>R174*($K174-Z_s2)</f>
        <v/>
      </c>
      <c r="U174">
        <f>(INDIRECT("a_"&amp;U$2)/(U$2+1))*(($C174^(U$2+1)-$H174^(U$2+1))/(ε_c1cd^(U$2+1)))</f>
        <v/>
      </c>
      <c r="V174">
        <f>(INDIRECT("a_"&amp;V$2)/(V$2+1))*(($C174^(V$2+1)-$H174^(V$2+1))/(ε_c1cd^(V$2+1)))</f>
        <v/>
      </c>
      <c r="W174">
        <f>(INDIRECT("a_"&amp;W$2)/(W$2+1))*(($C174^(W$2+1)-$H174^(W$2+1))/(ε_c1cd^(W$2+1)))</f>
        <v/>
      </c>
      <c r="X174">
        <f>(INDIRECT("a_"&amp;X$2)/(X$2+1))*(($C174^(X$2+1)-$H174^(X$2+1))/(ε_c1cd^(X$2+1)))</f>
        <v/>
      </c>
      <c r="Y174">
        <f>(INDIRECT("a_"&amp;Y$2)/(Y$2+1))*(($C174^(Y$2+1)-$H174^(Y$2+1))/(ε_c1cd^(Y$2+1)))</f>
        <v/>
      </c>
      <c r="Z174">
        <f>(INDIRECT("a_"&amp;Z$2)/(Z$2+2))*(($C174^(Z$2+2)-$H174^(Z$2+2))/(ε_c1cd^(Z$2+2)))</f>
        <v/>
      </c>
      <c r="AA174">
        <f>(INDIRECT("a_"&amp;AA$2)/(AA$2+2))*(($C174^(AA$2+2)-$H174^(AA$2+2))/(ε_c1cd^(AA$2+2)))</f>
        <v/>
      </c>
      <c r="AB174">
        <f>(INDIRECT("a_"&amp;AB$2)/(AB$2+2))*(($C174^(AB$2+2)-$H174^(AB$2+2))/(ε_c1cd^(AB$2+2)))</f>
        <v/>
      </c>
      <c r="AC174">
        <f>(INDIRECT("a_"&amp;AC$2)/(AC$2+2))*(($C174^(AC$2+2)-$H174^(AC$2+2))/(ε_c1cd^(AC$2+2)))</f>
        <v/>
      </c>
      <c r="AD174">
        <f>(INDIRECT("a_"&amp;AD$2)/(AD$2+2))*(($C174^(AD$2+2)-$H174^(AD$2+2))/(ε_c1cd^(AD$2+2)))</f>
        <v/>
      </c>
      <c r="AE174" s="111">
        <f>(b*f_cd/L174)*SUM(U174:Y174)+SUM(Q174:R174)</f>
        <v/>
      </c>
      <c r="AF174" s="112">
        <f>AE174*(K174-y+e)</f>
        <v/>
      </c>
      <c r="AG174" s="113">
        <f>(b*f_cd/(L174^2))*SUM(Z174:AD174)+SUM(S174:T174)-AF174</f>
        <v/>
      </c>
      <c r="AH174" s="114">
        <f>AG174&lt;0</f>
        <v/>
      </c>
      <c r="AI174" s="115">
        <f>IF(A174=1,FALSE,(AND(AQ174,AH174,NOT(AI173))))</f>
        <v/>
      </c>
      <c r="AJ174" s="116">
        <f>(b*f_cd/L174)*(a_1/2*J174^2+a_2/3*J174^3+a_3/4*J174^4+a_4/5*J174^5+a_5/6*J174^6)+SUM(Q174:R174)</f>
        <v/>
      </c>
      <c r="AK174">
        <f>AJ174*(K174-y+e)</f>
        <v/>
      </c>
      <c r="AL174" s="118">
        <f>(b*f_cd/(L174^2))*(a_1/3*J174^3+a_2/4*J174^4+a_3/5*J174^5+a_4/6*J174^6+a_5/7*J174^7)+SUM(S174:T174)-AK174</f>
        <v/>
      </c>
      <c r="AM174" s="114">
        <f>AL174&gt;0</f>
        <v/>
      </c>
      <c r="AN174" s="115">
        <f>IF(A174=1,FALSE,(AND(AQ174,AM174,NOT(AN173))))</f>
        <v/>
      </c>
      <c r="AO174">
        <f>IF(D174=1,AND(AH174,NOT(AI174)),AND(AM174,NOT(AN174)))</f>
        <v/>
      </c>
      <c r="AP174" s="119">
        <f>IF(D174=1,AI174,AN174)</f>
        <v/>
      </c>
      <c r="AQ174" s="125">
        <f>ABS(E174)&lt;$AQ$2</f>
        <v/>
      </c>
      <c r="AS174">
        <f>IF(AP174,MAX(AS$3:AS172)+1,"")</f>
        <v/>
      </c>
    </row>
    <row r="175" s="117">
      <c r="A175" t="n">
        <v>173</v>
      </c>
      <c r="B175" s="131">
        <f>IF(A175=1,0,IF(AP175,0.1*ε_cu1cd,0))</f>
        <v/>
      </c>
      <c r="C175" s="131">
        <f>IF(A175=1,0.1*ε_cu1cd,C174+B174)</f>
        <v/>
      </c>
      <c r="D175" s="113">
        <f>IF('Нормальний переріз'!$D$68&gt;0,1,2)</f>
        <v/>
      </c>
      <c r="E175" s="144">
        <f>IF(D175=1,F175,G175)</f>
        <v/>
      </c>
      <c r="F175" s="124">
        <f>IF(AI174,0.11*ε_cu1cd,IF(AH174,F174*0.01,F174))</f>
        <v/>
      </c>
      <c r="G175" s="124">
        <f>IF(AP174,-0.1*ε_cu1cd,IF(AM174,G174*0.01,G174))</f>
        <v/>
      </c>
      <c r="H175" s="113">
        <f>IF(A175=1,E175,IF(AO174,H174-E174+E175,IF(AP174,0.8*H174,H174+E175)))</f>
        <v/>
      </c>
      <c r="I175" s="169">
        <f>(C175-H175)/h</f>
        <v/>
      </c>
      <c r="J175">
        <f>C175/(ε_c1cd)</f>
        <v/>
      </c>
      <c r="K175">
        <f>C175/I175</f>
        <v/>
      </c>
      <c r="L175" s="131">
        <f>I175/(ε_c1cd)</f>
        <v/>
      </c>
      <c r="M175">
        <f>I175*(K175-Z_s1)</f>
        <v/>
      </c>
      <c r="N175">
        <f>I175*(K175-Z_s2)</f>
        <v/>
      </c>
      <c r="O175">
        <f>E_s*M175</f>
        <v/>
      </c>
      <c r="P175">
        <f>E_s*N175</f>
        <v/>
      </c>
      <c r="Q175">
        <f>O175*A_s1</f>
        <v/>
      </c>
      <c r="R175">
        <f>P175*A_s2</f>
        <v/>
      </c>
      <c r="S175">
        <f>Q175*($K175-Z_s1)</f>
        <v/>
      </c>
      <c r="T175">
        <f>R175*($K175-Z_s2)</f>
        <v/>
      </c>
      <c r="U175">
        <f>(INDIRECT("a_"&amp;U$2)/(U$2+1))*(($C175^(U$2+1)-$H175^(U$2+1))/(ε_c1cd^(U$2+1)))</f>
        <v/>
      </c>
      <c r="V175">
        <f>(INDIRECT("a_"&amp;V$2)/(V$2+1))*(($C175^(V$2+1)-$H175^(V$2+1))/(ε_c1cd^(V$2+1)))</f>
        <v/>
      </c>
      <c r="W175">
        <f>(INDIRECT("a_"&amp;W$2)/(W$2+1))*(($C175^(W$2+1)-$H175^(W$2+1))/(ε_c1cd^(W$2+1)))</f>
        <v/>
      </c>
      <c r="X175">
        <f>(INDIRECT("a_"&amp;X$2)/(X$2+1))*(($C175^(X$2+1)-$H175^(X$2+1))/(ε_c1cd^(X$2+1)))</f>
        <v/>
      </c>
      <c r="Y175">
        <f>(INDIRECT("a_"&amp;Y$2)/(Y$2+1))*(($C175^(Y$2+1)-$H175^(Y$2+1))/(ε_c1cd^(Y$2+1)))</f>
        <v/>
      </c>
      <c r="Z175">
        <f>(INDIRECT("a_"&amp;Z$2)/(Z$2+2))*(($C175^(Z$2+2)-$H175^(Z$2+2))/(ε_c1cd^(Z$2+2)))</f>
        <v/>
      </c>
      <c r="AA175">
        <f>(INDIRECT("a_"&amp;AA$2)/(AA$2+2))*(($C175^(AA$2+2)-$H175^(AA$2+2))/(ε_c1cd^(AA$2+2)))</f>
        <v/>
      </c>
      <c r="AB175">
        <f>(INDIRECT("a_"&amp;AB$2)/(AB$2+2))*(($C175^(AB$2+2)-$H175^(AB$2+2))/(ε_c1cd^(AB$2+2)))</f>
        <v/>
      </c>
      <c r="AC175">
        <f>(INDIRECT("a_"&amp;AC$2)/(AC$2+2))*(($C175^(AC$2+2)-$H175^(AC$2+2))/(ε_c1cd^(AC$2+2)))</f>
        <v/>
      </c>
      <c r="AD175">
        <f>(INDIRECT("a_"&amp;AD$2)/(AD$2+2))*(($C175^(AD$2+2)-$H175^(AD$2+2))/(ε_c1cd^(AD$2+2)))</f>
        <v/>
      </c>
      <c r="AE175" s="111">
        <f>(b*f_cd/L175)*SUM(U175:Y175)+SUM(Q175:R175)</f>
        <v/>
      </c>
      <c r="AF175" s="112">
        <f>AE175*(K175-y+e)</f>
        <v/>
      </c>
      <c r="AG175" s="113">
        <f>(b*f_cd/(L175^2))*SUM(Z175:AD175)+SUM(S175:T175)-AF175</f>
        <v/>
      </c>
      <c r="AH175" s="114">
        <f>AG175&lt;0</f>
        <v/>
      </c>
      <c r="AI175" s="115">
        <f>IF(A175=1,FALSE,(AND(AQ175,AH175,NOT(AI174))))</f>
        <v/>
      </c>
      <c r="AJ175" s="116">
        <f>(b*f_cd/L175)*(a_1/2*J175^2+a_2/3*J175^3+a_3/4*J175^4+a_4/5*J175^5+a_5/6*J175^6)+SUM(Q175:R175)</f>
        <v/>
      </c>
      <c r="AK175">
        <f>AJ175*(K175-y+e)</f>
        <v/>
      </c>
      <c r="AL175" s="118">
        <f>(b*f_cd/(L175^2))*(a_1/3*J175^3+a_2/4*J175^4+a_3/5*J175^5+a_4/6*J175^6+a_5/7*J175^7)+SUM(S175:T175)-AK175</f>
        <v/>
      </c>
      <c r="AM175" s="114">
        <f>AL175&gt;0</f>
        <v/>
      </c>
      <c r="AN175" s="115">
        <f>IF(A175=1,FALSE,(AND(AQ175,AM175,NOT(AN174))))</f>
        <v/>
      </c>
      <c r="AO175">
        <f>IF(D175=1,AND(AH175,NOT(AI175)),AND(AM175,NOT(AN175)))</f>
        <v/>
      </c>
      <c r="AP175" s="119">
        <f>IF(D175=1,AI175,AN175)</f>
        <v/>
      </c>
      <c r="AQ175" s="125">
        <f>ABS(E175)&lt;$AQ$2</f>
        <v/>
      </c>
      <c r="AS175">
        <f>IF(AP175,MAX(AS$3:AS173)+1,"")</f>
        <v/>
      </c>
    </row>
    <row r="176" s="117">
      <c r="A176" t="n">
        <v>174</v>
      </c>
      <c r="B176" s="131">
        <f>IF(A176=1,0,IF(AP176,0.1*ε_cu1cd,0))</f>
        <v/>
      </c>
      <c r="C176" s="131">
        <f>IF(A176=1,0.1*ε_cu1cd,C175+B175)</f>
        <v/>
      </c>
      <c r="D176" s="113">
        <f>IF('Нормальний переріз'!$D$68&gt;0,1,2)</f>
        <v/>
      </c>
      <c r="E176" s="144">
        <f>IF(D176=1,F176,G176)</f>
        <v/>
      </c>
      <c r="F176" s="124">
        <f>IF(AI175,0.11*ε_cu1cd,IF(AH175,F175*0.01,F175))</f>
        <v/>
      </c>
      <c r="G176" s="124">
        <f>IF(AP175,-0.1*ε_cu1cd,IF(AM175,G175*0.01,G175))</f>
        <v/>
      </c>
      <c r="H176" s="113">
        <f>IF(A176=1,E176,IF(AO175,H175-E175+E176,IF(AP175,0.8*H175,H175+E176)))</f>
        <v/>
      </c>
      <c r="I176" s="169">
        <f>(C176-H176)/h</f>
        <v/>
      </c>
      <c r="J176">
        <f>C176/(ε_c1cd)</f>
        <v/>
      </c>
      <c r="K176">
        <f>C176/I176</f>
        <v/>
      </c>
      <c r="L176" s="131">
        <f>I176/(ε_c1cd)</f>
        <v/>
      </c>
      <c r="M176">
        <f>I176*(K176-Z_s1)</f>
        <v/>
      </c>
      <c r="N176">
        <f>I176*(K176-Z_s2)</f>
        <v/>
      </c>
      <c r="O176">
        <f>E_s*M176</f>
        <v/>
      </c>
      <c r="P176">
        <f>E_s*N176</f>
        <v/>
      </c>
      <c r="Q176">
        <f>O176*A_s1</f>
        <v/>
      </c>
      <c r="R176">
        <f>P176*A_s2</f>
        <v/>
      </c>
      <c r="S176">
        <f>Q176*($K176-Z_s1)</f>
        <v/>
      </c>
      <c r="T176">
        <f>R176*($K176-Z_s2)</f>
        <v/>
      </c>
      <c r="U176">
        <f>(INDIRECT("a_"&amp;U$2)/(U$2+1))*(($C176^(U$2+1)-$H176^(U$2+1))/(ε_c1cd^(U$2+1)))</f>
        <v/>
      </c>
      <c r="V176">
        <f>(INDIRECT("a_"&amp;V$2)/(V$2+1))*(($C176^(V$2+1)-$H176^(V$2+1))/(ε_c1cd^(V$2+1)))</f>
        <v/>
      </c>
      <c r="W176">
        <f>(INDIRECT("a_"&amp;W$2)/(W$2+1))*(($C176^(W$2+1)-$H176^(W$2+1))/(ε_c1cd^(W$2+1)))</f>
        <v/>
      </c>
      <c r="X176">
        <f>(INDIRECT("a_"&amp;X$2)/(X$2+1))*(($C176^(X$2+1)-$H176^(X$2+1))/(ε_c1cd^(X$2+1)))</f>
        <v/>
      </c>
      <c r="Y176">
        <f>(INDIRECT("a_"&amp;Y$2)/(Y$2+1))*(($C176^(Y$2+1)-$H176^(Y$2+1))/(ε_c1cd^(Y$2+1)))</f>
        <v/>
      </c>
      <c r="Z176">
        <f>(INDIRECT("a_"&amp;Z$2)/(Z$2+2))*(($C176^(Z$2+2)-$H176^(Z$2+2))/(ε_c1cd^(Z$2+2)))</f>
        <v/>
      </c>
      <c r="AA176">
        <f>(INDIRECT("a_"&amp;AA$2)/(AA$2+2))*(($C176^(AA$2+2)-$H176^(AA$2+2))/(ε_c1cd^(AA$2+2)))</f>
        <v/>
      </c>
      <c r="AB176">
        <f>(INDIRECT("a_"&amp;AB$2)/(AB$2+2))*(($C176^(AB$2+2)-$H176^(AB$2+2))/(ε_c1cd^(AB$2+2)))</f>
        <v/>
      </c>
      <c r="AC176">
        <f>(INDIRECT("a_"&amp;AC$2)/(AC$2+2))*(($C176^(AC$2+2)-$H176^(AC$2+2))/(ε_c1cd^(AC$2+2)))</f>
        <v/>
      </c>
      <c r="AD176">
        <f>(INDIRECT("a_"&amp;AD$2)/(AD$2+2))*(($C176^(AD$2+2)-$H176^(AD$2+2))/(ε_c1cd^(AD$2+2)))</f>
        <v/>
      </c>
      <c r="AE176" s="111">
        <f>(b*f_cd/L176)*SUM(U176:Y176)+SUM(Q176:R176)</f>
        <v/>
      </c>
      <c r="AF176" s="112">
        <f>AE176*(K176-y+e)</f>
        <v/>
      </c>
      <c r="AG176" s="113">
        <f>(b*f_cd/(L176^2))*SUM(Z176:AD176)+SUM(S176:T176)-AF176</f>
        <v/>
      </c>
      <c r="AH176" s="114">
        <f>AG176&lt;0</f>
        <v/>
      </c>
      <c r="AI176" s="115">
        <f>IF(A176=1,FALSE,(AND(AQ176,AH176,NOT(AI175))))</f>
        <v/>
      </c>
      <c r="AJ176" s="116">
        <f>(b*f_cd/L176)*(a_1/2*J176^2+a_2/3*J176^3+a_3/4*J176^4+a_4/5*J176^5+a_5/6*J176^6)+SUM(Q176:R176)</f>
        <v/>
      </c>
      <c r="AK176">
        <f>AJ176*(K176-y+e)</f>
        <v/>
      </c>
      <c r="AL176" s="118">
        <f>(b*f_cd/(L176^2))*(a_1/3*J176^3+a_2/4*J176^4+a_3/5*J176^5+a_4/6*J176^6+a_5/7*J176^7)+SUM(S176:T176)-AK176</f>
        <v/>
      </c>
      <c r="AM176" s="114">
        <f>AL176&gt;0</f>
        <v/>
      </c>
      <c r="AN176" s="115">
        <f>IF(A176=1,FALSE,(AND(AQ176,AM176,NOT(AN175))))</f>
        <v/>
      </c>
      <c r="AO176">
        <f>IF(D176=1,AND(AH176,NOT(AI176)),AND(AM176,NOT(AN176)))</f>
        <v/>
      </c>
      <c r="AP176" s="119">
        <f>IF(D176=1,AI176,AN176)</f>
        <v/>
      </c>
      <c r="AQ176" s="125">
        <f>ABS(E176)&lt;$AQ$2</f>
        <v/>
      </c>
      <c r="AS176">
        <f>IF(AP176,MAX(AS$3:AS174)+1,"")</f>
        <v/>
      </c>
    </row>
    <row r="177" s="117">
      <c r="A177" t="n">
        <v>175</v>
      </c>
      <c r="B177" s="131">
        <f>IF(A177=1,0,IF(AP177,0.1*ε_cu1cd,0))</f>
        <v/>
      </c>
      <c r="C177" s="131">
        <f>IF(A177=1,0.1*ε_cu1cd,C176+B176)</f>
        <v/>
      </c>
      <c r="D177" s="113">
        <f>IF('Нормальний переріз'!$D$68&gt;0,1,2)</f>
        <v/>
      </c>
      <c r="E177" s="144">
        <f>IF(D177=1,F177,G177)</f>
        <v/>
      </c>
      <c r="F177" s="124">
        <f>IF(AI176,0.11*ε_cu1cd,IF(AH176,F176*0.01,F176))</f>
        <v/>
      </c>
      <c r="G177" s="124">
        <f>IF(AP176,-0.1*ε_cu1cd,IF(AM176,G176*0.01,G176))</f>
        <v/>
      </c>
      <c r="H177" s="113">
        <f>IF(A177=1,E177,IF(AO176,H176-E176+E177,IF(AP176,0.8*H176,H176+E177)))</f>
        <v/>
      </c>
      <c r="I177" s="169">
        <f>(C177-H177)/h</f>
        <v/>
      </c>
      <c r="J177">
        <f>C177/(ε_c1cd)</f>
        <v/>
      </c>
      <c r="K177">
        <f>C177/I177</f>
        <v/>
      </c>
      <c r="L177" s="131">
        <f>I177/(ε_c1cd)</f>
        <v/>
      </c>
      <c r="M177">
        <f>I177*(K177-Z_s1)</f>
        <v/>
      </c>
      <c r="N177">
        <f>I177*(K177-Z_s2)</f>
        <v/>
      </c>
      <c r="O177">
        <f>E_s*M177</f>
        <v/>
      </c>
      <c r="P177">
        <f>E_s*N177</f>
        <v/>
      </c>
      <c r="Q177">
        <f>O177*A_s1</f>
        <v/>
      </c>
      <c r="R177">
        <f>P177*A_s2</f>
        <v/>
      </c>
      <c r="S177">
        <f>Q177*($K177-Z_s1)</f>
        <v/>
      </c>
      <c r="T177">
        <f>R177*($K177-Z_s2)</f>
        <v/>
      </c>
      <c r="U177">
        <f>(INDIRECT("a_"&amp;U$2)/(U$2+1))*(($C177^(U$2+1)-$H177^(U$2+1))/(ε_c1cd^(U$2+1)))</f>
        <v/>
      </c>
      <c r="V177">
        <f>(INDIRECT("a_"&amp;V$2)/(V$2+1))*(($C177^(V$2+1)-$H177^(V$2+1))/(ε_c1cd^(V$2+1)))</f>
        <v/>
      </c>
      <c r="W177">
        <f>(INDIRECT("a_"&amp;W$2)/(W$2+1))*(($C177^(W$2+1)-$H177^(W$2+1))/(ε_c1cd^(W$2+1)))</f>
        <v/>
      </c>
      <c r="X177">
        <f>(INDIRECT("a_"&amp;X$2)/(X$2+1))*(($C177^(X$2+1)-$H177^(X$2+1))/(ε_c1cd^(X$2+1)))</f>
        <v/>
      </c>
      <c r="Y177">
        <f>(INDIRECT("a_"&amp;Y$2)/(Y$2+1))*(($C177^(Y$2+1)-$H177^(Y$2+1))/(ε_c1cd^(Y$2+1)))</f>
        <v/>
      </c>
      <c r="Z177">
        <f>(INDIRECT("a_"&amp;Z$2)/(Z$2+2))*(($C177^(Z$2+2)-$H177^(Z$2+2))/(ε_c1cd^(Z$2+2)))</f>
        <v/>
      </c>
      <c r="AA177">
        <f>(INDIRECT("a_"&amp;AA$2)/(AA$2+2))*(($C177^(AA$2+2)-$H177^(AA$2+2))/(ε_c1cd^(AA$2+2)))</f>
        <v/>
      </c>
      <c r="AB177">
        <f>(INDIRECT("a_"&amp;AB$2)/(AB$2+2))*(($C177^(AB$2+2)-$H177^(AB$2+2))/(ε_c1cd^(AB$2+2)))</f>
        <v/>
      </c>
      <c r="AC177">
        <f>(INDIRECT("a_"&amp;AC$2)/(AC$2+2))*(($C177^(AC$2+2)-$H177^(AC$2+2))/(ε_c1cd^(AC$2+2)))</f>
        <v/>
      </c>
      <c r="AD177">
        <f>(INDIRECT("a_"&amp;AD$2)/(AD$2+2))*(($C177^(AD$2+2)-$H177^(AD$2+2))/(ε_c1cd^(AD$2+2)))</f>
        <v/>
      </c>
      <c r="AE177" s="111">
        <f>(b*f_cd/L177)*SUM(U177:Y177)+SUM(Q177:R177)</f>
        <v/>
      </c>
      <c r="AF177" s="112">
        <f>AE177*(K177-y+e)</f>
        <v/>
      </c>
      <c r="AG177" s="113">
        <f>(b*f_cd/(L177^2))*SUM(Z177:AD177)+SUM(S177:T177)-AF177</f>
        <v/>
      </c>
      <c r="AH177" s="114">
        <f>AG177&lt;0</f>
        <v/>
      </c>
      <c r="AI177" s="115">
        <f>IF(A177=1,FALSE,(AND(AQ177,AH177,NOT(AI176))))</f>
        <v/>
      </c>
      <c r="AJ177" s="116">
        <f>(b*f_cd/L177)*(a_1/2*J177^2+a_2/3*J177^3+a_3/4*J177^4+a_4/5*J177^5+a_5/6*J177^6)+SUM(Q177:R177)</f>
        <v/>
      </c>
      <c r="AK177">
        <f>AJ177*(K177-y+e)</f>
        <v/>
      </c>
      <c r="AL177" s="118">
        <f>(b*f_cd/(L177^2))*(a_1/3*J177^3+a_2/4*J177^4+a_3/5*J177^5+a_4/6*J177^6+a_5/7*J177^7)+SUM(S177:T177)-AK177</f>
        <v/>
      </c>
      <c r="AM177" s="114">
        <f>AL177&gt;0</f>
        <v/>
      </c>
      <c r="AN177" s="115">
        <f>IF(A177=1,FALSE,(AND(AQ177,AM177,NOT(AN176))))</f>
        <v/>
      </c>
      <c r="AO177">
        <f>IF(D177=1,AND(AH177,NOT(AI177)),AND(AM177,NOT(AN177)))</f>
        <v/>
      </c>
      <c r="AP177" s="119">
        <f>IF(D177=1,AI177,AN177)</f>
        <v/>
      </c>
      <c r="AQ177" s="125">
        <f>ABS(E177)&lt;$AQ$2</f>
        <v/>
      </c>
      <c r="AS177">
        <f>IF(AP177,MAX(AS$3:AS175)+1,"")</f>
        <v/>
      </c>
    </row>
    <row r="178" s="117">
      <c r="A178" t="n">
        <v>176</v>
      </c>
      <c r="B178" s="131">
        <f>IF(A178=1,0,IF(AP178,0.1*ε_cu1cd,0))</f>
        <v/>
      </c>
      <c r="C178" s="131">
        <f>IF(A178=1,0.1*ε_cu1cd,C177+B177)</f>
        <v/>
      </c>
      <c r="D178" s="113">
        <f>IF('Нормальний переріз'!$D$68&gt;0,1,2)</f>
        <v/>
      </c>
      <c r="E178" s="144">
        <f>IF(D178=1,F178,G178)</f>
        <v/>
      </c>
      <c r="F178" s="124">
        <f>IF(AI177,0.11*ε_cu1cd,IF(AH177,F177*0.01,F177))</f>
        <v/>
      </c>
      <c r="G178" s="124">
        <f>IF(AP177,-0.1*ε_cu1cd,IF(AM177,G177*0.01,G177))</f>
        <v/>
      </c>
      <c r="H178" s="113">
        <f>IF(A178=1,E178,IF(AO177,H177-E177+E178,IF(AP177,0.8*H177,H177+E178)))</f>
        <v/>
      </c>
      <c r="I178" s="169">
        <f>(C178-H178)/h</f>
        <v/>
      </c>
      <c r="J178">
        <f>C178/(ε_c1cd)</f>
        <v/>
      </c>
      <c r="K178">
        <f>C178/I178</f>
        <v/>
      </c>
      <c r="L178" s="131">
        <f>I178/(ε_c1cd)</f>
        <v/>
      </c>
      <c r="M178">
        <f>I178*(K178-Z_s1)</f>
        <v/>
      </c>
      <c r="N178">
        <f>I178*(K178-Z_s2)</f>
        <v/>
      </c>
      <c r="O178">
        <f>E_s*M178</f>
        <v/>
      </c>
      <c r="P178">
        <f>E_s*N178</f>
        <v/>
      </c>
      <c r="Q178">
        <f>O178*A_s1</f>
        <v/>
      </c>
      <c r="R178">
        <f>P178*A_s2</f>
        <v/>
      </c>
      <c r="S178">
        <f>Q178*($K178-Z_s1)</f>
        <v/>
      </c>
      <c r="T178">
        <f>R178*($K178-Z_s2)</f>
        <v/>
      </c>
      <c r="U178">
        <f>(INDIRECT("a_"&amp;U$2)/(U$2+1))*(($C178^(U$2+1)-$H178^(U$2+1))/(ε_c1cd^(U$2+1)))</f>
        <v/>
      </c>
      <c r="V178">
        <f>(INDIRECT("a_"&amp;V$2)/(V$2+1))*(($C178^(V$2+1)-$H178^(V$2+1))/(ε_c1cd^(V$2+1)))</f>
        <v/>
      </c>
      <c r="W178">
        <f>(INDIRECT("a_"&amp;W$2)/(W$2+1))*(($C178^(W$2+1)-$H178^(W$2+1))/(ε_c1cd^(W$2+1)))</f>
        <v/>
      </c>
      <c r="X178">
        <f>(INDIRECT("a_"&amp;X$2)/(X$2+1))*(($C178^(X$2+1)-$H178^(X$2+1))/(ε_c1cd^(X$2+1)))</f>
        <v/>
      </c>
      <c r="Y178">
        <f>(INDIRECT("a_"&amp;Y$2)/(Y$2+1))*(($C178^(Y$2+1)-$H178^(Y$2+1))/(ε_c1cd^(Y$2+1)))</f>
        <v/>
      </c>
      <c r="Z178">
        <f>(INDIRECT("a_"&amp;Z$2)/(Z$2+2))*(($C178^(Z$2+2)-$H178^(Z$2+2))/(ε_c1cd^(Z$2+2)))</f>
        <v/>
      </c>
      <c r="AA178">
        <f>(INDIRECT("a_"&amp;AA$2)/(AA$2+2))*(($C178^(AA$2+2)-$H178^(AA$2+2))/(ε_c1cd^(AA$2+2)))</f>
        <v/>
      </c>
      <c r="AB178">
        <f>(INDIRECT("a_"&amp;AB$2)/(AB$2+2))*(($C178^(AB$2+2)-$H178^(AB$2+2))/(ε_c1cd^(AB$2+2)))</f>
        <v/>
      </c>
      <c r="AC178">
        <f>(INDIRECT("a_"&amp;AC$2)/(AC$2+2))*(($C178^(AC$2+2)-$H178^(AC$2+2))/(ε_c1cd^(AC$2+2)))</f>
        <v/>
      </c>
      <c r="AD178">
        <f>(INDIRECT("a_"&amp;AD$2)/(AD$2+2))*(($C178^(AD$2+2)-$H178^(AD$2+2))/(ε_c1cd^(AD$2+2)))</f>
        <v/>
      </c>
      <c r="AE178" s="111">
        <f>(b*f_cd/L178)*SUM(U178:Y178)+SUM(Q178:R178)</f>
        <v/>
      </c>
      <c r="AF178" s="112">
        <f>AE178*(K178-y+e)</f>
        <v/>
      </c>
      <c r="AG178" s="113">
        <f>(b*f_cd/(L178^2))*SUM(Z178:AD178)+SUM(S178:T178)-AF178</f>
        <v/>
      </c>
      <c r="AH178" s="114">
        <f>AG178&lt;0</f>
        <v/>
      </c>
      <c r="AI178" s="115">
        <f>IF(A178=1,FALSE,(AND(AQ178,AH178,NOT(AI177))))</f>
        <v/>
      </c>
      <c r="AJ178" s="116">
        <f>(b*f_cd/L178)*(a_1/2*J178^2+a_2/3*J178^3+a_3/4*J178^4+a_4/5*J178^5+a_5/6*J178^6)+SUM(Q178:R178)</f>
        <v/>
      </c>
      <c r="AK178">
        <f>AJ178*(K178-y+e)</f>
        <v/>
      </c>
      <c r="AL178" s="118">
        <f>(b*f_cd/(L178^2))*(a_1/3*J178^3+a_2/4*J178^4+a_3/5*J178^5+a_4/6*J178^6+a_5/7*J178^7)+SUM(S178:T178)-AK178</f>
        <v/>
      </c>
      <c r="AM178" s="114">
        <f>AL178&gt;0</f>
        <v/>
      </c>
      <c r="AN178" s="115">
        <f>IF(A178=1,FALSE,(AND(AQ178,AM178,NOT(AN177))))</f>
        <v/>
      </c>
      <c r="AO178">
        <f>IF(D178=1,AND(AH178,NOT(AI178)),AND(AM178,NOT(AN178)))</f>
        <v/>
      </c>
      <c r="AP178" s="119">
        <f>IF(D178=1,AI178,AN178)</f>
        <v/>
      </c>
      <c r="AQ178" s="125">
        <f>ABS(E178)&lt;$AQ$2</f>
        <v/>
      </c>
      <c r="AS178">
        <f>IF(AP178,MAX(AS$3:AS176)+1,"")</f>
        <v/>
      </c>
    </row>
    <row r="179" s="117">
      <c r="A179" t="n">
        <v>177</v>
      </c>
      <c r="B179" s="131">
        <f>IF(A179=1,0,IF(AP179,0.1*ε_cu1cd,0))</f>
        <v/>
      </c>
      <c r="C179" s="131">
        <f>IF(A179=1,0.1*ε_cu1cd,C178+B178)</f>
        <v/>
      </c>
      <c r="D179" s="113">
        <f>IF('Нормальний переріз'!$D$68&gt;0,1,2)</f>
        <v/>
      </c>
      <c r="E179" s="144">
        <f>IF(D179=1,F179,G179)</f>
        <v/>
      </c>
      <c r="F179" s="124">
        <f>IF(AI178,0.11*ε_cu1cd,IF(AH178,F178*0.01,F178))</f>
        <v/>
      </c>
      <c r="G179" s="124">
        <f>IF(AP178,-0.1*ε_cu1cd,IF(AM178,G178*0.01,G178))</f>
        <v/>
      </c>
      <c r="H179" s="113">
        <f>IF(A179=1,E179,IF(AO178,H178-E178+E179,IF(AP178,0.8*H178,H178+E179)))</f>
        <v/>
      </c>
      <c r="I179" s="169">
        <f>(C179-H179)/h</f>
        <v/>
      </c>
      <c r="J179">
        <f>C179/(ε_c1cd)</f>
        <v/>
      </c>
      <c r="K179">
        <f>C179/I179</f>
        <v/>
      </c>
      <c r="L179" s="131">
        <f>I179/(ε_c1cd)</f>
        <v/>
      </c>
      <c r="M179">
        <f>I179*(K179-Z_s1)</f>
        <v/>
      </c>
      <c r="N179">
        <f>I179*(K179-Z_s2)</f>
        <v/>
      </c>
      <c r="O179">
        <f>E_s*M179</f>
        <v/>
      </c>
      <c r="P179">
        <f>E_s*N179</f>
        <v/>
      </c>
      <c r="Q179">
        <f>O179*A_s1</f>
        <v/>
      </c>
      <c r="R179">
        <f>P179*A_s2</f>
        <v/>
      </c>
      <c r="S179">
        <f>Q179*($K179-Z_s1)</f>
        <v/>
      </c>
      <c r="T179">
        <f>R179*($K179-Z_s2)</f>
        <v/>
      </c>
      <c r="U179">
        <f>(INDIRECT("a_"&amp;U$2)/(U$2+1))*(($C179^(U$2+1)-$H179^(U$2+1))/(ε_c1cd^(U$2+1)))</f>
        <v/>
      </c>
      <c r="V179">
        <f>(INDIRECT("a_"&amp;V$2)/(V$2+1))*(($C179^(V$2+1)-$H179^(V$2+1))/(ε_c1cd^(V$2+1)))</f>
        <v/>
      </c>
      <c r="W179">
        <f>(INDIRECT("a_"&amp;W$2)/(W$2+1))*(($C179^(W$2+1)-$H179^(W$2+1))/(ε_c1cd^(W$2+1)))</f>
        <v/>
      </c>
      <c r="X179">
        <f>(INDIRECT("a_"&amp;X$2)/(X$2+1))*(($C179^(X$2+1)-$H179^(X$2+1))/(ε_c1cd^(X$2+1)))</f>
        <v/>
      </c>
      <c r="Y179">
        <f>(INDIRECT("a_"&amp;Y$2)/(Y$2+1))*(($C179^(Y$2+1)-$H179^(Y$2+1))/(ε_c1cd^(Y$2+1)))</f>
        <v/>
      </c>
      <c r="Z179">
        <f>(INDIRECT("a_"&amp;Z$2)/(Z$2+2))*(($C179^(Z$2+2)-$H179^(Z$2+2))/(ε_c1cd^(Z$2+2)))</f>
        <v/>
      </c>
      <c r="AA179">
        <f>(INDIRECT("a_"&amp;AA$2)/(AA$2+2))*(($C179^(AA$2+2)-$H179^(AA$2+2))/(ε_c1cd^(AA$2+2)))</f>
        <v/>
      </c>
      <c r="AB179">
        <f>(INDIRECT("a_"&amp;AB$2)/(AB$2+2))*(($C179^(AB$2+2)-$H179^(AB$2+2))/(ε_c1cd^(AB$2+2)))</f>
        <v/>
      </c>
      <c r="AC179">
        <f>(INDIRECT("a_"&amp;AC$2)/(AC$2+2))*(($C179^(AC$2+2)-$H179^(AC$2+2))/(ε_c1cd^(AC$2+2)))</f>
        <v/>
      </c>
      <c r="AD179">
        <f>(INDIRECT("a_"&amp;AD$2)/(AD$2+2))*(($C179^(AD$2+2)-$H179^(AD$2+2))/(ε_c1cd^(AD$2+2)))</f>
        <v/>
      </c>
      <c r="AE179" s="111">
        <f>(b*f_cd/L179)*SUM(U179:Y179)+SUM(Q179:R179)</f>
        <v/>
      </c>
      <c r="AF179" s="112">
        <f>AE179*(K179-y+e)</f>
        <v/>
      </c>
      <c r="AG179" s="113">
        <f>(b*f_cd/(L179^2))*SUM(Z179:AD179)+SUM(S179:T179)-AF179</f>
        <v/>
      </c>
      <c r="AH179" s="114">
        <f>AG179&lt;0</f>
        <v/>
      </c>
      <c r="AI179" s="115">
        <f>IF(A179=1,FALSE,(AND(AQ179,AH179,NOT(AI178))))</f>
        <v/>
      </c>
      <c r="AJ179" s="116">
        <f>(b*f_cd/L179)*(a_1/2*J179^2+a_2/3*J179^3+a_3/4*J179^4+a_4/5*J179^5+a_5/6*J179^6)+SUM(Q179:R179)</f>
        <v/>
      </c>
      <c r="AK179">
        <f>AJ179*(K179-y+e)</f>
        <v/>
      </c>
      <c r="AL179" s="118">
        <f>(b*f_cd/(L179^2))*(a_1/3*J179^3+a_2/4*J179^4+a_3/5*J179^5+a_4/6*J179^6+a_5/7*J179^7)+SUM(S179:T179)-AK179</f>
        <v/>
      </c>
      <c r="AM179" s="114">
        <f>AL179&gt;0</f>
        <v/>
      </c>
      <c r="AN179" s="115">
        <f>IF(A179=1,FALSE,(AND(AQ179,AM179,NOT(AN178))))</f>
        <v/>
      </c>
      <c r="AO179">
        <f>IF(D179=1,AND(AH179,NOT(AI179)),AND(AM179,NOT(AN179)))</f>
        <v/>
      </c>
      <c r="AP179" s="119">
        <f>IF(D179=1,AI179,AN179)</f>
        <v/>
      </c>
      <c r="AQ179" s="125">
        <f>ABS(E179)&lt;$AQ$2</f>
        <v/>
      </c>
      <c r="AS179">
        <f>IF(AP179,MAX(AS$3:AS177)+1,"")</f>
        <v/>
      </c>
    </row>
    <row r="180" s="117">
      <c r="A180" t="n">
        <v>178</v>
      </c>
      <c r="B180" s="131">
        <f>IF(A180=1,0,IF(AP180,0.1*ε_cu1cd,0))</f>
        <v/>
      </c>
      <c r="C180" s="131">
        <f>IF(A180=1,0.1*ε_cu1cd,C179+B179)</f>
        <v/>
      </c>
      <c r="D180" s="113">
        <f>IF('Нормальний переріз'!$D$68&gt;0,1,2)</f>
        <v/>
      </c>
      <c r="E180" s="144">
        <f>IF(D180=1,F180,G180)</f>
        <v/>
      </c>
      <c r="F180" s="124">
        <f>IF(AI179,0.11*ε_cu1cd,IF(AH179,F179*0.01,F179))</f>
        <v/>
      </c>
      <c r="G180" s="124">
        <f>IF(AP179,-0.1*ε_cu1cd,IF(AM179,G179*0.01,G179))</f>
        <v/>
      </c>
      <c r="H180" s="113">
        <f>IF(A180=1,E180,IF(AO179,H179-E179+E180,IF(AP179,0.8*H179,H179+E180)))</f>
        <v/>
      </c>
      <c r="I180" s="169">
        <f>(C180-H180)/h</f>
        <v/>
      </c>
      <c r="J180">
        <f>C180/(ε_c1cd)</f>
        <v/>
      </c>
      <c r="K180">
        <f>C180/I180</f>
        <v/>
      </c>
      <c r="L180" s="131">
        <f>I180/(ε_c1cd)</f>
        <v/>
      </c>
      <c r="M180">
        <f>I180*(K180-Z_s1)</f>
        <v/>
      </c>
      <c r="N180">
        <f>I180*(K180-Z_s2)</f>
        <v/>
      </c>
      <c r="O180">
        <f>E_s*M180</f>
        <v/>
      </c>
      <c r="P180">
        <f>E_s*N180</f>
        <v/>
      </c>
      <c r="Q180">
        <f>O180*A_s1</f>
        <v/>
      </c>
      <c r="R180">
        <f>P180*A_s2</f>
        <v/>
      </c>
      <c r="S180">
        <f>Q180*($K180-Z_s1)</f>
        <v/>
      </c>
      <c r="T180">
        <f>R180*($K180-Z_s2)</f>
        <v/>
      </c>
      <c r="U180">
        <f>(INDIRECT("a_"&amp;U$2)/(U$2+1))*(($C180^(U$2+1)-$H180^(U$2+1))/(ε_c1cd^(U$2+1)))</f>
        <v/>
      </c>
      <c r="V180">
        <f>(INDIRECT("a_"&amp;V$2)/(V$2+1))*(($C180^(V$2+1)-$H180^(V$2+1))/(ε_c1cd^(V$2+1)))</f>
        <v/>
      </c>
      <c r="W180">
        <f>(INDIRECT("a_"&amp;W$2)/(W$2+1))*(($C180^(W$2+1)-$H180^(W$2+1))/(ε_c1cd^(W$2+1)))</f>
        <v/>
      </c>
      <c r="X180">
        <f>(INDIRECT("a_"&amp;X$2)/(X$2+1))*(($C180^(X$2+1)-$H180^(X$2+1))/(ε_c1cd^(X$2+1)))</f>
        <v/>
      </c>
      <c r="Y180">
        <f>(INDIRECT("a_"&amp;Y$2)/(Y$2+1))*(($C180^(Y$2+1)-$H180^(Y$2+1))/(ε_c1cd^(Y$2+1)))</f>
        <v/>
      </c>
      <c r="Z180">
        <f>(INDIRECT("a_"&amp;Z$2)/(Z$2+2))*(($C180^(Z$2+2)-$H180^(Z$2+2))/(ε_c1cd^(Z$2+2)))</f>
        <v/>
      </c>
      <c r="AA180">
        <f>(INDIRECT("a_"&amp;AA$2)/(AA$2+2))*(($C180^(AA$2+2)-$H180^(AA$2+2))/(ε_c1cd^(AA$2+2)))</f>
        <v/>
      </c>
      <c r="AB180">
        <f>(INDIRECT("a_"&amp;AB$2)/(AB$2+2))*(($C180^(AB$2+2)-$H180^(AB$2+2))/(ε_c1cd^(AB$2+2)))</f>
        <v/>
      </c>
      <c r="AC180">
        <f>(INDIRECT("a_"&amp;AC$2)/(AC$2+2))*(($C180^(AC$2+2)-$H180^(AC$2+2))/(ε_c1cd^(AC$2+2)))</f>
        <v/>
      </c>
      <c r="AD180">
        <f>(INDIRECT("a_"&amp;AD$2)/(AD$2+2))*(($C180^(AD$2+2)-$H180^(AD$2+2))/(ε_c1cd^(AD$2+2)))</f>
        <v/>
      </c>
      <c r="AE180" s="111">
        <f>(b*f_cd/L180)*SUM(U180:Y180)+SUM(Q180:R180)</f>
        <v/>
      </c>
      <c r="AF180" s="112">
        <f>AE180*(K180-y+e)</f>
        <v/>
      </c>
      <c r="AG180" s="113">
        <f>(b*f_cd/(L180^2))*SUM(Z180:AD180)+SUM(S180:T180)-AF180</f>
        <v/>
      </c>
      <c r="AH180" s="114">
        <f>AG180&lt;0</f>
        <v/>
      </c>
      <c r="AI180" s="115">
        <f>IF(A180=1,FALSE,(AND(AQ180,AH180,NOT(AI179))))</f>
        <v/>
      </c>
      <c r="AJ180" s="116">
        <f>(b*f_cd/L180)*(a_1/2*J180^2+a_2/3*J180^3+a_3/4*J180^4+a_4/5*J180^5+a_5/6*J180^6)+SUM(Q180:R180)</f>
        <v/>
      </c>
      <c r="AK180">
        <f>AJ180*(K180-y+e)</f>
        <v/>
      </c>
      <c r="AL180" s="118">
        <f>(b*f_cd/(L180^2))*(a_1/3*J180^3+a_2/4*J180^4+a_3/5*J180^5+a_4/6*J180^6+a_5/7*J180^7)+SUM(S180:T180)-AK180</f>
        <v/>
      </c>
      <c r="AM180" s="114">
        <f>AL180&gt;0</f>
        <v/>
      </c>
      <c r="AN180" s="115">
        <f>IF(A180=1,FALSE,(AND(AQ180,AM180,NOT(AN179))))</f>
        <v/>
      </c>
      <c r="AO180">
        <f>IF(D180=1,AND(AH180,NOT(AI180)),AND(AM180,NOT(AN180)))</f>
        <v/>
      </c>
      <c r="AP180" s="119">
        <f>IF(D180=1,AI180,AN180)</f>
        <v/>
      </c>
      <c r="AQ180" s="125">
        <f>ABS(E180)&lt;$AQ$2</f>
        <v/>
      </c>
      <c r="AS180">
        <f>IF(AP180,MAX(AS$3:AS178)+1,"")</f>
        <v/>
      </c>
    </row>
    <row r="181" s="117">
      <c r="A181" t="n">
        <v>179</v>
      </c>
      <c r="B181" s="131">
        <f>IF(A181=1,0,IF(AP181,0.1*ε_cu1cd,0))</f>
        <v/>
      </c>
      <c r="C181" s="131">
        <f>IF(A181=1,0.1*ε_cu1cd,C180+B180)</f>
        <v/>
      </c>
      <c r="D181" s="113">
        <f>IF('Нормальний переріз'!$D$68&gt;0,1,2)</f>
        <v/>
      </c>
      <c r="E181" s="144">
        <f>IF(D181=1,F181,G181)</f>
        <v/>
      </c>
      <c r="F181" s="124">
        <f>IF(AI180,0.11*ε_cu1cd,IF(AH180,F180*0.01,F180))</f>
        <v/>
      </c>
      <c r="G181" s="124">
        <f>IF(AP180,-0.1*ε_cu1cd,IF(AM180,G180*0.01,G180))</f>
        <v/>
      </c>
      <c r="H181" s="113">
        <f>IF(A181=1,E181,IF(AO180,H180-E180+E181,IF(AP180,0.8*H180,H180+E181)))</f>
        <v/>
      </c>
      <c r="I181" s="169">
        <f>(C181-H181)/h</f>
        <v/>
      </c>
      <c r="J181">
        <f>C181/(ε_c1cd)</f>
        <v/>
      </c>
      <c r="K181">
        <f>C181/I181</f>
        <v/>
      </c>
      <c r="L181" s="131">
        <f>I181/(ε_c1cd)</f>
        <v/>
      </c>
      <c r="M181">
        <f>I181*(K181-Z_s1)</f>
        <v/>
      </c>
      <c r="N181">
        <f>I181*(K181-Z_s2)</f>
        <v/>
      </c>
      <c r="O181">
        <f>E_s*M181</f>
        <v/>
      </c>
      <c r="P181">
        <f>E_s*N181</f>
        <v/>
      </c>
      <c r="Q181">
        <f>O181*A_s1</f>
        <v/>
      </c>
      <c r="R181">
        <f>P181*A_s2</f>
        <v/>
      </c>
      <c r="S181">
        <f>Q181*($K181-Z_s1)</f>
        <v/>
      </c>
      <c r="T181">
        <f>R181*($K181-Z_s2)</f>
        <v/>
      </c>
      <c r="U181">
        <f>(INDIRECT("a_"&amp;U$2)/(U$2+1))*(($C181^(U$2+1)-$H181^(U$2+1))/(ε_c1cd^(U$2+1)))</f>
        <v/>
      </c>
      <c r="V181">
        <f>(INDIRECT("a_"&amp;V$2)/(V$2+1))*(($C181^(V$2+1)-$H181^(V$2+1))/(ε_c1cd^(V$2+1)))</f>
        <v/>
      </c>
      <c r="W181">
        <f>(INDIRECT("a_"&amp;W$2)/(W$2+1))*(($C181^(W$2+1)-$H181^(W$2+1))/(ε_c1cd^(W$2+1)))</f>
        <v/>
      </c>
      <c r="X181">
        <f>(INDIRECT("a_"&amp;X$2)/(X$2+1))*(($C181^(X$2+1)-$H181^(X$2+1))/(ε_c1cd^(X$2+1)))</f>
        <v/>
      </c>
      <c r="Y181">
        <f>(INDIRECT("a_"&amp;Y$2)/(Y$2+1))*(($C181^(Y$2+1)-$H181^(Y$2+1))/(ε_c1cd^(Y$2+1)))</f>
        <v/>
      </c>
      <c r="Z181">
        <f>(INDIRECT("a_"&amp;Z$2)/(Z$2+2))*(($C181^(Z$2+2)-$H181^(Z$2+2))/(ε_c1cd^(Z$2+2)))</f>
        <v/>
      </c>
      <c r="AA181">
        <f>(INDIRECT("a_"&amp;AA$2)/(AA$2+2))*(($C181^(AA$2+2)-$H181^(AA$2+2))/(ε_c1cd^(AA$2+2)))</f>
        <v/>
      </c>
      <c r="AB181">
        <f>(INDIRECT("a_"&amp;AB$2)/(AB$2+2))*(($C181^(AB$2+2)-$H181^(AB$2+2))/(ε_c1cd^(AB$2+2)))</f>
        <v/>
      </c>
      <c r="AC181">
        <f>(INDIRECT("a_"&amp;AC$2)/(AC$2+2))*(($C181^(AC$2+2)-$H181^(AC$2+2))/(ε_c1cd^(AC$2+2)))</f>
        <v/>
      </c>
      <c r="AD181">
        <f>(INDIRECT("a_"&amp;AD$2)/(AD$2+2))*(($C181^(AD$2+2)-$H181^(AD$2+2))/(ε_c1cd^(AD$2+2)))</f>
        <v/>
      </c>
      <c r="AE181" s="111">
        <f>(b*f_cd/L181)*SUM(U181:Y181)+SUM(Q181:R181)</f>
        <v/>
      </c>
      <c r="AF181" s="112">
        <f>AE181*(K181-y+e)</f>
        <v/>
      </c>
      <c r="AG181" s="113">
        <f>(b*f_cd/(L181^2))*SUM(Z181:AD181)+SUM(S181:T181)-AF181</f>
        <v/>
      </c>
      <c r="AH181" s="114">
        <f>AG181&lt;0</f>
        <v/>
      </c>
      <c r="AI181" s="115">
        <f>IF(A181=1,FALSE,(AND(AQ181,AH181,NOT(AI180))))</f>
        <v/>
      </c>
      <c r="AJ181" s="116">
        <f>(b*f_cd/L181)*(a_1/2*J181^2+a_2/3*J181^3+a_3/4*J181^4+a_4/5*J181^5+a_5/6*J181^6)+SUM(Q181:R181)</f>
        <v/>
      </c>
      <c r="AK181">
        <f>AJ181*(K181-y+e)</f>
        <v/>
      </c>
      <c r="AL181" s="118">
        <f>(b*f_cd/(L181^2))*(a_1/3*J181^3+a_2/4*J181^4+a_3/5*J181^5+a_4/6*J181^6+a_5/7*J181^7)+SUM(S181:T181)-AK181</f>
        <v/>
      </c>
      <c r="AM181" s="114">
        <f>AL181&gt;0</f>
        <v/>
      </c>
      <c r="AN181" s="115">
        <f>IF(A181=1,FALSE,(AND(AQ181,AM181,NOT(AN180))))</f>
        <v/>
      </c>
      <c r="AO181">
        <f>IF(D181=1,AND(AH181,NOT(AI181)),AND(AM181,NOT(AN181)))</f>
        <v/>
      </c>
      <c r="AP181" s="119">
        <f>IF(D181=1,AI181,AN181)</f>
        <v/>
      </c>
      <c r="AQ181" s="125">
        <f>ABS(E181)&lt;$AQ$2</f>
        <v/>
      </c>
      <c r="AS181">
        <f>IF(AP181,MAX(AS$3:AS179)+1,"")</f>
        <v/>
      </c>
    </row>
    <row r="182" s="117">
      <c r="A182" t="n">
        <v>180</v>
      </c>
      <c r="B182" s="131">
        <f>IF(A182=1,0,IF(AP182,0.1*ε_cu1cd,0))</f>
        <v/>
      </c>
      <c r="C182" s="131">
        <f>IF(A182=1,0.1*ε_cu1cd,C181+B181)</f>
        <v/>
      </c>
      <c r="D182" s="113">
        <f>IF('Нормальний переріз'!$D$68&gt;0,1,2)</f>
        <v/>
      </c>
      <c r="E182" s="144">
        <f>IF(D182=1,F182,G182)</f>
        <v/>
      </c>
      <c r="F182" s="124">
        <f>IF(AI181,0.11*ε_cu1cd,IF(AH181,F181*0.01,F181))</f>
        <v/>
      </c>
      <c r="G182" s="124">
        <f>IF(AP181,-0.1*ε_cu1cd,IF(AM181,G181*0.01,G181))</f>
        <v/>
      </c>
      <c r="H182" s="113">
        <f>IF(A182=1,E182,IF(AO181,H181-E181+E182,IF(AP181,0.8*H181,H181+E182)))</f>
        <v/>
      </c>
      <c r="I182" s="169">
        <f>(C182-H182)/h</f>
        <v/>
      </c>
      <c r="J182">
        <f>C182/(ε_c1cd)</f>
        <v/>
      </c>
      <c r="K182">
        <f>C182/I182</f>
        <v/>
      </c>
      <c r="L182" s="131">
        <f>I182/(ε_c1cd)</f>
        <v/>
      </c>
      <c r="M182">
        <f>I182*(K182-Z_s1)</f>
        <v/>
      </c>
      <c r="N182">
        <f>I182*(K182-Z_s2)</f>
        <v/>
      </c>
      <c r="O182">
        <f>E_s*M182</f>
        <v/>
      </c>
      <c r="P182">
        <f>E_s*N182</f>
        <v/>
      </c>
      <c r="Q182">
        <f>O182*A_s1</f>
        <v/>
      </c>
      <c r="R182">
        <f>P182*A_s2</f>
        <v/>
      </c>
      <c r="S182">
        <f>Q182*($K182-Z_s1)</f>
        <v/>
      </c>
      <c r="T182">
        <f>R182*($K182-Z_s2)</f>
        <v/>
      </c>
      <c r="U182">
        <f>(INDIRECT("a_"&amp;U$2)/(U$2+1))*(($C182^(U$2+1)-$H182^(U$2+1))/(ε_c1cd^(U$2+1)))</f>
        <v/>
      </c>
      <c r="V182">
        <f>(INDIRECT("a_"&amp;V$2)/(V$2+1))*(($C182^(V$2+1)-$H182^(V$2+1))/(ε_c1cd^(V$2+1)))</f>
        <v/>
      </c>
      <c r="W182">
        <f>(INDIRECT("a_"&amp;W$2)/(W$2+1))*(($C182^(W$2+1)-$H182^(W$2+1))/(ε_c1cd^(W$2+1)))</f>
        <v/>
      </c>
      <c r="X182">
        <f>(INDIRECT("a_"&amp;X$2)/(X$2+1))*(($C182^(X$2+1)-$H182^(X$2+1))/(ε_c1cd^(X$2+1)))</f>
        <v/>
      </c>
      <c r="Y182">
        <f>(INDIRECT("a_"&amp;Y$2)/(Y$2+1))*(($C182^(Y$2+1)-$H182^(Y$2+1))/(ε_c1cd^(Y$2+1)))</f>
        <v/>
      </c>
      <c r="Z182">
        <f>(INDIRECT("a_"&amp;Z$2)/(Z$2+2))*(($C182^(Z$2+2)-$H182^(Z$2+2))/(ε_c1cd^(Z$2+2)))</f>
        <v/>
      </c>
      <c r="AA182">
        <f>(INDIRECT("a_"&amp;AA$2)/(AA$2+2))*(($C182^(AA$2+2)-$H182^(AA$2+2))/(ε_c1cd^(AA$2+2)))</f>
        <v/>
      </c>
      <c r="AB182">
        <f>(INDIRECT("a_"&amp;AB$2)/(AB$2+2))*(($C182^(AB$2+2)-$H182^(AB$2+2))/(ε_c1cd^(AB$2+2)))</f>
        <v/>
      </c>
      <c r="AC182">
        <f>(INDIRECT("a_"&amp;AC$2)/(AC$2+2))*(($C182^(AC$2+2)-$H182^(AC$2+2))/(ε_c1cd^(AC$2+2)))</f>
        <v/>
      </c>
      <c r="AD182">
        <f>(INDIRECT("a_"&amp;AD$2)/(AD$2+2))*(($C182^(AD$2+2)-$H182^(AD$2+2))/(ε_c1cd^(AD$2+2)))</f>
        <v/>
      </c>
      <c r="AE182" s="111">
        <f>(b*f_cd/L182)*SUM(U182:Y182)+SUM(Q182:R182)</f>
        <v/>
      </c>
      <c r="AF182" s="112">
        <f>AE182*(K182-y+e)</f>
        <v/>
      </c>
      <c r="AG182" s="113">
        <f>(b*f_cd/(L182^2))*SUM(Z182:AD182)+SUM(S182:T182)-AF182</f>
        <v/>
      </c>
      <c r="AH182" s="114">
        <f>AG182&lt;0</f>
        <v/>
      </c>
      <c r="AI182" s="115">
        <f>IF(A182=1,FALSE,(AND(AQ182,AH182,NOT(AI181))))</f>
        <v/>
      </c>
      <c r="AJ182" s="116">
        <f>(b*f_cd/L182)*(a_1/2*J182^2+a_2/3*J182^3+a_3/4*J182^4+a_4/5*J182^5+a_5/6*J182^6)+SUM(Q182:R182)</f>
        <v/>
      </c>
      <c r="AK182">
        <f>AJ182*(K182-y+e)</f>
        <v/>
      </c>
      <c r="AL182" s="118">
        <f>(b*f_cd/(L182^2))*(a_1/3*J182^3+a_2/4*J182^4+a_3/5*J182^5+a_4/6*J182^6+a_5/7*J182^7)+SUM(S182:T182)-AK182</f>
        <v/>
      </c>
      <c r="AM182" s="114">
        <f>AL182&gt;0</f>
        <v/>
      </c>
      <c r="AN182" s="115">
        <f>IF(A182=1,FALSE,(AND(AQ182,AM182,NOT(AN181))))</f>
        <v/>
      </c>
      <c r="AO182">
        <f>IF(D182=1,AND(AH182,NOT(AI182)),AND(AM182,NOT(AN182)))</f>
        <v/>
      </c>
      <c r="AP182" s="119">
        <f>IF(D182=1,AI182,AN182)</f>
        <v/>
      </c>
      <c r="AQ182" s="125">
        <f>ABS(E182)&lt;$AQ$2</f>
        <v/>
      </c>
      <c r="AS182">
        <f>IF(AP182,MAX(AS$3:AS180)+1,"")</f>
        <v/>
      </c>
    </row>
    <row r="183" s="117">
      <c r="A183" t="n">
        <v>181</v>
      </c>
      <c r="B183" s="131">
        <f>IF(A183=1,0,IF(AP183,0.1*ε_cu1cd,0))</f>
        <v/>
      </c>
      <c r="C183" s="131">
        <f>IF(A183=1,0.1*ε_cu1cd,C182+B182)</f>
        <v/>
      </c>
      <c r="D183" s="113">
        <f>IF('Нормальний переріз'!$D$68&gt;0,1,2)</f>
        <v/>
      </c>
      <c r="E183" s="144">
        <f>IF(D183=1,F183,G183)</f>
        <v/>
      </c>
      <c r="F183" s="124">
        <f>IF(AI182,0.11*ε_cu1cd,IF(AH182,F182*0.01,F182))</f>
        <v/>
      </c>
      <c r="G183" s="124">
        <f>IF(AP182,-0.1*ε_cu1cd,IF(AM182,G182*0.01,G182))</f>
        <v/>
      </c>
      <c r="H183" s="113">
        <f>IF(A183=1,E183,IF(AO182,H182-E182+E183,IF(AP182,0.8*H182,H182+E183)))</f>
        <v/>
      </c>
      <c r="I183" s="169">
        <f>(C183-H183)/h</f>
        <v/>
      </c>
      <c r="J183">
        <f>C183/(ε_c1cd)</f>
        <v/>
      </c>
      <c r="K183">
        <f>C183/I183</f>
        <v/>
      </c>
      <c r="L183" s="131">
        <f>I183/(ε_c1cd)</f>
        <v/>
      </c>
      <c r="M183">
        <f>I183*(K183-Z_s1)</f>
        <v/>
      </c>
      <c r="N183">
        <f>I183*(K183-Z_s2)</f>
        <v/>
      </c>
      <c r="O183">
        <f>E_s*M183</f>
        <v/>
      </c>
      <c r="P183">
        <f>E_s*N183</f>
        <v/>
      </c>
      <c r="Q183">
        <f>O183*A_s1</f>
        <v/>
      </c>
      <c r="R183">
        <f>P183*A_s2</f>
        <v/>
      </c>
      <c r="S183">
        <f>Q183*($K183-Z_s1)</f>
        <v/>
      </c>
      <c r="T183">
        <f>R183*($K183-Z_s2)</f>
        <v/>
      </c>
      <c r="U183">
        <f>(INDIRECT("a_"&amp;U$2)/(U$2+1))*(($C183^(U$2+1)-$H183^(U$2+1))/(ε_c1cd^(U$2+1)))</f>
        <v/>
      </c>
      <c r="V183">
        <f>(INDIRECT("a_"&amp;V$2)/(V$2+1))*(($C183^(V$2+1)-$H183^(V$2+1))/(ε_c1cd^(V$2+1)))</f>
        <v/>
      </c>
      <c r="W183">
        <f>(INDIRECT("a_"&amp;W$2)/(W$2+1))*(($C183^(W$2+1)-$H183^(W$2+1))/(ε_c1cd^(W$2+1)))</f>
        <v/>
      </c>
      <c r="X183">
        <f>(INDIRECT("a_"&amp;X$2)/(X$2+1))*(($C183^(X$2+1)-$H183^(X$2+1))/(ε_c1cd^(X$2+1)))</f>
        <v/>
      </c>
      <c r="Y183">
        <f>(INDIRECT("a_"&amp;Y$2)/(Y$2+1))*(($C183^(Y$2+1)-$H183^(Y$2+1))/(ε_c1cd^(Y$2+1)))</f>
        <v/>
      </c>
      <c r="Z183">
        <f>(INDIRECT("a_"&amp;Z$2)/(Z$2+2))*(($C183^(Z$2+2)-$H183^(Z$2+2))/(ε_c1cd^(Z$2+2)))</f>
        <v/>
      </c>
      <c r="AA183">
        <f>(INDIRECT("a_"&amp;AA$2)/(AA$2+2))*(($C183^(AA$2+2)-$H183^(AA$2+2))/(ε_c1cd^(AA$2+2)))</f>
        <v/>
      </c>
      <c r="AB183">
        <f>(INDIRECT("a_"&amp;AB$2)/(AB$2+2))*(($C183^(AB$2+2)-$H183^(AB$2+2))/(ε_c1cd^(AB$2+2)))</f>
        <v/>
      </c>
      <c r="AC183">
        <f>(INDIRECT("a_"&amp;AC$2)/(AC$2+2))*(($C183^(AC$2+2)-$H183^(AC$2+2))/(ε_c1cd^(AC$2+2)))</f>
        <v/>
      </c>
      <c r="AD183">
        <f>(INDIRECT("a_"&amp;AD$2)/(AD$2+2))*(($C183^(AD$2+2)-$H183^(AD$2+2))/(ε_c1cd^(AD$2+2)))</f>
        <v/>
      </c>
      <c r="AE183" s="111">
        <f>(b*f_cd/L183)*SUM(U183:Y183)+SUM(Q183:R183)</f>
        <v/>
      </c>
      <c r="AF183" s="112">
        <f>AE183*(K183-y+e)</f>
        <v/>
      </c>
      <c r="AG183" s="113">
        <f>(b*f_cd/(L183^2))*SUM(Z183:AD183)+SUM(S183:T183)-AF183</f>
        <v/>
      </c>
      <c r="AH183" s="114">
        <f>AG183&lt;0</f>
        <v/>
      </c>
      <c r="AI183" s="115">
        <f>IF(A183=1,FALSE,(AND(AQ183,AH183,NOT(AI182))))</f>
        <v/>
      </c>
      <c r="AJ183" s="116">
        <f>(b*f_cd/L183)*(a_1/2*J183^2+a_2/3*J183^3+a_3/4*J183^4+a_4/5*J183^5+a_5/6*J183^6)+SUM(Q183:R183)</f>
        <v/>
      </c>
      <c r="AK183">
        <f>AJ183*(K183-y+e)</f>
        <v/>
      </c>
      <c r="AL183" s="118">
        <f>(b*f_cd/(L183^2))*(a_1/3*J183^3+a_2/4*J183^4+a_3/5*J183^5+a_4/6*J183^6+a_5/7*J183^7)+SUM(S183:T183)-AK183</f>
        <v/>
      </c>
      <c r="AM183" s="114">
        <f>AL183&gt;0</f>
        <v/>
      </c>
      <c r="AN183" s="115">
        <f>IF(A183=1,FALSE,(AND(AQ183,AM183,NOT(AN182))))</f>
        <v/>
      </c>
      <c r="AO183">
        <f>IF(D183=1,AND(AH183,NOT(AI183)),AND(AM183,NOT(AN183)))</f>
        <v/>
      </c>
      <c r="AP183" s="119">
        <f>IF(D183=1,AI183,AN183)</f>
        <v/>
      </c>
      <c r="AQ183" s="125">
        <f>ABS(E183)&lt;$AQ$2</f>
        <v/>
      </c>
      <c r="AS183">
        <f>IF(AP183,MAX(AS$3:AS181)+1,"")</f>
        <v/>
      </c>
    </row>
    <row r="184" s="117">
      <c r="A184" t="n">
        <v>182</v>
      </c>
      <c r="B184" s="131">
        <f>IF(A184=1,0,IF(AP184,0.1*ε_cu1cd,0))</f>
        <v/>
      </c>
      <c r="C184" s="131">
        <f>IF(A184=1,0.1*ε_cu1cd,C183+B183)</f>
        <v/>
      </c>
      <c r="D184" s="113">
        <f>IF('Нормальний переріз'!$D$68&gt;0,1,2)</f>
        <v/>
      </c>
      <c r="E184" s="144">
        <f>IF(D184=1,F184,G184)</f>
        <v/>
      </c>
      <c r="F184" s="124">
        <f>IF(AI183,0.11*ε_cu1cd,IF(AH183,F183*0.01,F183))</f>
        <v/>
      </c>
      <c r="G184" s="124">
        <f>IF(AP183,-0.1*ε_cu1cd,IF(AM183,G183*0.01,G183))</f>
        <v/>
      </c>
      <c r="H184" s="113">
        <f>IF(A184=1,E184,IF(AO183,H183-E183+E184,IF(AP183,0.8*H183,H183+E184)))</f>
        <v/>
      </c>
      <c r="I184" s="169">
        <f>(C184-H184)/h</f>
        <v/>
      </c>
      <c r="J184">
        <f>C184/(ε_c1cd)</f>
        <v/>
      </c>
      <c r="K184">
        <f>C184/I184</f>
        <v/>
      </c>
      <c r="L184" s="131">
        <f>I184/(ε_c1cd)</f>
        <v/>
      </c>
      <c r="M184">
        <f>I184*(K184-Z_s1)</f>
        <v/>
      </c>
      <c r="N184">
        <f>I184*(K184-Z_s2)</f>
        <v/>
      </c>
      <c r="O184">
        <f>E_s*M184</f>
        <v/>
      </c>
      <c r="P184">
        <f>E_s*N184</f>
        <v/>
      </c>
      <c r="Q184">
        <f>O184*A_s1</f>
        <v/>
      </c>
      <c r="R184">
        <f>P184*A_s2</f>
        <v/>
      </c>
      <c r="S184">
        <f>Q184*($K184-Z_s1)</f>
        <v/>
      </c>
      <c r="T184">
        <f>R184*($K184-Z_s2)</f>
        <v/>
      </c>
      <c r="U184">
        <f>(INDIRECT("a_"&amp;U$2)/(U$2+1))*(($C184^(U$2+1)-$H184^(U$2+1))/(ε_c1cd^(U$2+1)))</f>
        <v/>
      </c>
      <c r="V184">
        <f>(INDIRECT("a_"&amp;V$2)/(V$2+1))*(($C184^(V$2+1)-$H184^(V$2+1))/(ε_c1cd^(V$2+1)))</f>
        <v/>
      </c>
      <c r="W184">
        <f>(INDIRECT("a_"&amp;W$2)/(W$2+1))*(($C184^(W$2+1)-$H184^(W$2+1))/(ε_c1cd^(W$2+1)))</f>
        <v/>
      </c>
      <c r="X184">
        <f>(INDIRECT("a_"&amp;X$2)/(X$2+1))*(($C184^(X$2+1)-$H184^(X$2+1))/(ε_c1cd^(X$2+1)))</f>
        <v/>
      </c>
      <c r="Y184">
        <f>(INDIRECT("a_"&amp;Y$2)/(Y$2+1))*(($C184^(Y$2+1)-$H184^(Y$2+1))/(ε_c1cd^(Y$2+1)))</f>
        <v/>
      </c>
      <c r="Z184">
        <f>(INDIRECT("a_"&amp;Z$2)/(Z$2+2))*(($C184^(Z$2+2)-$H184^(Z$2+2))/(ε_c1cd^(Z$2+2)))</f>
        <v/>
      </c>
      <c r="AA184">
        <f>(INDIRECT("a_"&amp;AA$2)/(AA$2+2))*(($C184^(AA$2+2)-$H184^(AA$2+2))/(ε_c1cd^(AA$2+2)))</f>
        <v/>
      </c>
      <c r="AB184">
        <f>(INDIRECT("a_"&amp;AB$2)/(AB$2+2))*(($C184^(AB$2+2)-$H184^(AB$2+2))/(ε_c1cd^(AB$2+2)))</f>
        <v/>
      </c>
      <c r="AC184">
        <f>(INDIRECT("a_"&amp;AC$2)/(AC$2+2))*(($C184^(AC$2+2)-$H184^(AC$2+2))/(ε_c1cd^(AC$2+2)))</f>
        <v/>
      </c>
      <c r="AD184">
        <f>(INDIRECT("a_"&amp;AD$2)/(AD$2+2))*(($C184^(AD$2+2)-$H184^(AD$2+2))/(ε_c1cd^(AD$2+2)))</f>
        <v/>
      </c>
      <c r="AE184" s="111">
        <f>(b*f_cd/L184)*SUM(U184:Y184)+SUM(Q184:R184)</f>
        <v/>
      </c>
      <c r="AF184" s="112">
        <f>AE184*(K184-y+e)</f>
        <v/>
      </c>
      <c r="AG184" s="113">
        <f>(b*f_cd/(L184^2))*SUM(Z184:AD184)+SUM(S184:T184)-AF184</f>
        <v/>
      </c>
      <c r="AH184" s="114">
        <f>AG184&lt;0</f>
        <v/>
      </c>
      <c r="AI184" s="115">
        <f>IF(A184=1,FALSE,(AND(AQ184,AH184,NOT(AI183))))</f>
        <v/>
      </c>
      <c r="AJ184" s="116">
        <f>(b*f_cd/L184)*(a_1/2*J184^2+a_2/3*J184^3+a_3/4*J184^4+a_4/5*J184^5+a_5/6*J184^6)+SUM(Q184:R184)</f>
        <v/>
      </c>
      <c r="AK184">
        <f>AJ184*(K184-y+e)</f>
        <v/>
      </c>
      <c r="AL184" s="118">
        <f>(b*f_cd/(L184^2))*(a_1/3*J184^3+a_2/4*J184^4+a_3/5*J184^5+a_4/6*J184^6+a_5/7*J184^7)+SUM(S184:T184)-AK184</f>
        <v/>
      </c>
      <c r="AM184" s="114">
        <f>AL184&gt;0</f>
        <v/>
      </c>
      <c r="AN184" s="115">
        <f>IF(A184=1,FALSE,(AND(AQ184,AM184,NOT(AN183))))</f>
        <v/>
      </c>
      <c r="AO184">
        <f>IF(D184=1,AND(AH184,NOT(AI184)),AND(AM184,NOT(AN184)))</f>
        <v/>
      </c>
      <c r="AP184" s="119">
        <f>IF(D184=1,AI184,AN184)</f>
        <v/>
      </c>
      <c r="AQ184" s="125">
        <f>ABS(E184)&lt;$AQ$2</f>
        <v/>
      </c>
      <c r="AS184">
        <f>IF(AP184,MAX(AS$3:AS182)+1,"")</f>
        <v/>
      </c>
    </row>
    <row r="185" s="117">
      <c r="A185" t="n">
        <v>183</v>
      </c>
      <c r="B185" s="131">
        <f>IF(A185=1,0,IF(AP185,0.1*ε_cu1cd,0))</f>
        <v/>
      </c>
      <c r="C185" s="131">
        <f>IF(A185=1,0.1*ε_cu1cd,C184+B184)</f>
        <v/>
      </c>
      <c r="D185" s="113">
        <f>IF('Нормальний переріз'!$D$68&gt;0,1,2)</f>
        <v/>
      </c>
      <c r="E185" s="144">
        <f>IF(D185=1,F185,G185)</f>
        <v/>
      </c>
      <c r="F185" s="124">
        <f>IF(AI184,0.11*ε_cu1cd,IF(AH184,F184*0.01,F184))</f>
        <v/>
      </c>
      <c r="G185" s="124">
        <f>IF(AP184,-0.1*ε_cu1cd,IF(AM184,G184*0.01,G184))</f>
        <v/>
      </c>
      <c r="H185" s="113">
        <f>IF(A185=1,E185,IF(AO184,H184-E184+E185,IF(AP184,0.8*H184,H184+E185)))</f>
        <v/>
      </c>
      <c r="I185" s="169">
        <f>(C185-H185)/h</f>
        <v/>
      </c>
      <c r="J185">
        <f>C185/(ε_c1cd)</f>
        <v/>
      </c>
      <c r="K185">
        <f>C185/I185</f>
        <v/>
      </c>
      <c r="L185" s="131">
        <f>I185/(ε_c1cd)</f>
        <v/>
      </c>
      <c r="M185">
        <f>I185*(K185-Z_s1)</f>
        <v/>
      </c>
      <c r="N185">
        <f>I185*(K185-Z_s2)</f>
        <v/>
      </c>
      <c r="O185">
        <f>E_s*M185</f>
        <v/>
      </c>
      <c r="P185">
        <f>E_s*N185</f>
        <v/>
      </c>
      <c r="Q185">
        <f>O185*A_s1</f>
        <v/>
      </c>
      <c r="R185">
        <f>P185*A_s2</f>
        <v/>
      </c>
      <c r="S185">
        <f>Q185*($K185-Z_s1)</f>
        <v/>
      </c>
      <c r="T185">
        <f>R185*($K185-Z_s2)</f>
        <v/>
      </c>
      <c r="U185">
        <f>(INDIRECT("a_"&amp;U$2)/(U$2+1))*(($C185^(U$2+1)-$H185^(U$2+1))/(ε_c1cd^(U$2+1)))</f>
        <v/>
      </c>
      <c r="V185">
        <f>(INDIRECT("a_"&amp;V$2)/(V$2+1))*(($C185^(V$2+1)-$H185^(V$2+1))/(ε_c1cd^(V$2+1)))</f>
        <v/>
      </c>
      <c r="W185">
        <f>(INDIRECT("a_"&amp;W$2)/(W$2+1))*(($C185^(W$2+1)-$H185^(W$2+1))/(ε_c1cd^(W$2+1)))</f>
        <v/>
      </c>
      <c r="X185">
        <f>(INDIRECT("a_"&amp;X$2)/(X$2+1))*(($C185^(X$2+1)-$H185^(X$2+1))/(ε_c1cd^(X$2+1)))</f>
        <v/>
      </c>
      <c r="Y185">
        <f>(INDIRECT("a_"&amp;Y$2)/(Y$2+1))*(($C185^(Y$2+1)-$H185^(Y$2+1))/(ε_c1cd^(Y$2+1)))</f>
        <v/>
      </c>
      <c r="Z185">
        <f>(INDIRECT("a_"&amp;Z$2)/(Z$2+2))*(($C185^(Z$2+2)-$H185^(Z$2+2))/(ε_c1cd^(Z$2+2)))</f>
        <v/>
      </c>
      <c r="AA185">
        <f>(INDIRECT("a_"&amp;AA$2)/(AA$2+2))*(($C185^(AA$2+2)-$H185^(AA$2+2))/(ε_c1cd^(AA$2+2)))</f>
        <v/>
      </c>
      <c r="AB185">
        <f>(INDIRECT("a_"&amp;AB$2)/(AB$2+2))*(($C185^(AB$2+2)-$H185^(AB$2+2))/(ε_c1cd^(AB$2+2)))</f>
        <v/>
      </c>
      <c r="AC185">
        <f>(INDIRECT("a_"&amp;AC$2)/(AC$2+2))*(($C185^(AC$2+2)-$H185^(AC$2+2))/(ε_c1cd^(AC$2+2)))</f>
        <v/>
      </c>
      <c r="AD185">
        <f>(INDIRECT("a_"&amp;AD$2)/(AD$2+2))*(($C185^(AD$2+2)-$H185^(AD$2+2))/(ε_c1cd^(AD$2+2)))</f>
        <v/>
      </c>
      <c r="AE185" s="111">
        <f>(b*f_cd/L185)*SUM(U185:Y185)+SUM(Q185:R185)</f>
        <v/>
      </c>
      <c r="AF185" s="112">
        <f>AE185*(K185-y+e)</f>
        <v/>
      </c>
      <c r="AG185" s="113">
        <f>(b*f_cd/(L185^2))*SUM(Z185:AD185)+SUM(S185:T185)-AF185</f>
        <v/>
      </c>
      <c r="AH185" s="114">
        <f>AG185&lt;0</f>
        <v/>
      </c>
      <c r="AI185" s="115">
        <f>IF(A185=1,FALSE,(AND(AQ185,AH185,NOT(AI184))))</f>
        <v/>
      </c>
      <c r="AJ185" s="116">
        <f>(b*f_cd/L185)*(a_1/2*J185^2+a_2/3*J185^3+a_3/4*J185^4+a_4/5*J185^5+a_5/6*J185^6)+SUM(Q185:R185)</f>
        <v/>
      </c>
      <c r="AK185">
        <f>AJ185*(K185-y+e)</f>
        <v/>
      </c>
      <c r="AL185" s="118">
        <f>(b*f_cd/(L185^2))*(a_1/3*J185^3+a_2/4*J185^4+a_3/5*J185^5+a_4/6*J185^6+a_5/7*J185^7)+SUM(S185:T185)-AK185</f>
        <v/>
      </c>
      <c r="AM185" s="114">
        <f>AL185&gt;0</f>
        <v/>
      </c>
      <c r="AN185" s="115">
        <f>IF(A185=1,FALSE,(AND(AQ185,AM185,NOT(AN184))))</f>
        <v/>
      </c>
      <c r="AO185">
        <f>IF(D185=1,AND(AH185,NOT(AI185)),AND(AM185,NOT(AN185)))</f>
        <v/>
      </c>
      <c r="AP185" s="119">
        <f>IF(D185=1,AI185,AN185)</f>
        <v/>
      </c>
      <c r="AQ185" s="125">
        <f>ABS(E185)&lt;$AQ$2</f>
        <v/>
      </c>
      <c r="AS185">
        <f>IF(AP185,MAX(AS$3:AS183)+1,"")</f>
        <v/>
      </c>
    </row>
    <row r="186" s="117">
      <c r="A186" t="n">
        <v>184</v>
      </c>
      <c r="B186" s="131">
        <f>IF(A186=1,0,IF(AP186,0.1*ε_cu1cd,0))</f>
        <v/>
      </c>
      <c r="C186" s="131">
        <f>IF(A186=1,0.1*ε_cu1cd,C185+B185)</f>
        <v/>
      </c>
      <c r="D186" s="113">
        <f>IF('Нормальний переріз'!$D$68&gt;0,1,2)</f>
        <v/>
      </c>
      <c r="E186" s="144">
        <f>IF(D186=1,F186,G186)</f>
        <v/>
      </c>
      <c r="F186" s="124">
        <f>IF(AI185,0.11*ε_cu1cd,IF(AH185,F185*0.01,F185))</f>
        <v/>
      </c>
      <c r="G186" s="124">
        <f>IF(AP185,-0.1*ε_cu1cd,IF(AM185,G185*0.01,G185))</f>
        <v/>
      </c>
      <c r="H186" s="113">
        <f>IF(A186=1,E186,IF(AO185,H185-E185+E186,IF(AP185,0.8*H185,H185+E186)))</f>
        <v/>
      </c>
      <c r="I186" s="169">
        <f>(C186-H186)/h</f>
        <v/>
      </c>
      <c r="J186">
        <f>C186/(ε_c1cd)</f>
        <v/>
      </c>
      <c r="K186">
        <f>C186/I186</f>
        <v/>
      </c>
      <c r="L186" s="131">
        <f>I186/(ε_c1cd)</f>
        <v/>
      </c>
      <c r="M186">
        <f>I186*(K186-Z_s1)</f>
        <v/>
      </c>
      <c r="N186">
        <f>I186*(K186-Z_s2)</f>
        <v/>
      </c>
      <c r="O186">
        <f>E_s*M186</f>
        <v/>
      </c>
      <c r="P186">
        <f>E_s*N186</f>
        <v/>
      </c>
      <c r="Q186">
        <f>O186*A_s1</f>
        <v/>
      </c>
      <c r="R186">
        <f>P186*A_s2</f>
        <v/>
      </c>
      <c r="S186">
        <f>Q186*($K186-Z_s1)</f>
        <v/>
      </c>
      <c r="T186">
        <f>R186*($K186-Z_s2)</f>
        <v/>
      </c>
      <c r="U186">
        <f>(INDIRECT("a_"&amp;U$2)/(U$2+1))*(($C186^(U$2+1)-$H186^(U$2+1))/(ε_c1cd^(U$2+1)))</f>
        <v/>
      </c>
      <c r="V186">
        <f>(INDIRECT("a_"&amp;V$2)/(V$2+1))*(($C186^(V$2+1)-$H186^(V$2+1))/(ε_c1cd^(V$2+1)))</f>
        <v/>
      </c>
      <c r="W186">
        <f>(INDIRECT("a_"&amp;W$2)/(W$2+1))*(($C186^(W$2+1)-$H186^(W$2+1))/(ε_c1cd^(W$2+1)))</f>
        <v/>
      </c>
      <c r="X186">
        <f>(INDIRECT("a_"&amp;X$2)/(X$2+1))*(($C186^(X$2+1)-$H186^(X$2+1))/(ε_c1cd^(X$2+1)))</f>
        <v/>
      </c>
      <c r="Y186">
        <f>(INDIRECT("a_"&amp;Y$2)/(Y$2+1))*(($C186^(Y$2+1)-$H186^(Y$2+1))/(ε_c1cd^(Y$2+1)))</f>
        <v/>
      </c>
      <c r="Z186">
        <f>(INDIRECT("a_"&amp;Z$2)/(Z$2+2))*(($C186^(Z$2+2)-$H186^(Z$2+2))/(ε_c1cd^(Z$2+2)))</f>
        <v/>
      </c>
      <c r="AA186">
        <f>(INDIRECT("a_"&amp;AA$2)/(AA$2+2))*(($C186^(AA$2+2)-$H186^(AA$2+2))/(ε_c1cd^(AA$2+2)))</f>
        <v/>
      </c>
      <c r="AB186">
        <f>(INDIRECT("a_"&amp;AB$2)/(AB$2+2))*(($C186^(AB$2+2)-$H186^(AB$2+2))/(ε_c1cd^(AB$2+2)))</f>
        <v/>
      </c>
      <c r="AC186">
        <f>(INDIRECT("a_"&amp;AC$2)/(AC$2+2))*(($C186^(AC$2+2)-$H186^(AC$2+2))/(ε_c1cd^(AC$2+2)))</f>
        <v/>
      </c>
      <c r="AD186">
        <f>(INDIRECT("a_"&amp;AD$2)/(AD$2+2))*(($C186^(AD$2+2)-$H186^(AD$2+2))/(ε_c1cd^(AD$2+2)))</f>
        <v/>
      </c>
      <c r="AE186" s="111">
        <f>(b*f_cd/L186)*SUM(U186:Y186)+SUM(Q186:R186)</f>
        <v/>
      </c>
      <c r="AF186" s="112">
        <f>AE186*(K186-y+e)</f>
        <v/>
      </c>
      <c r="AG186" s="113">
        <f>(b*f_cd/(L186^2))*SUM(Z186:AD186)+SUM(S186:T186)-AF186</f>
        <v/>
      </c>
      <c r="AH186" s="114">
        <f>AG186&lt;0</f>
        <v/>
      </c>
      <c r="AI186" s="115">
        <f>IF(A186=1,FALSE,(AND(AQ186,AH186,NOT(AI185))))</f>
        <v/>
      </c>
      <c r="AJ186" s="116">
        <f>(b*f_cd/L186)*(a_1/2*J186^2+a_2/3*J186^3+a_3/4*J186^4+a_4/5*J186^5+a_5/6*J186^6)+SUM(Q186:R186)</f>
        <v/>
      </c>
      <c r="AK186">
        <f>AJ186*(K186-y+e)</f>
        <v/>
      </c>
      <c r="AL186" s="118">
        <f>(b*f_cd/(L186^2))*(a_1/3*J186^3+a_2/4*J186^4+a_3/5*J186^5+a_4/6*J186^6+a_5/7*J186^7)+SUM(S186:T186)-AK186</f>
        <v/>
      </c>
      <c r="AM186" s="114">
        <f>AL186&gt;0</f>
        <v/>
      </c>
      <c r="AN186" s="115">
        <f>IF(A186=1,FALSE,(AND(AQ186,AM186,NOT(AN185))))</f>
        <v/>
      </c>
      <c r="AO186">
        <f>IF(D186=1,AND(AH186,NOT(AI186)),AND(AM186,NOT(AN186)))</f>
        <v/>
      </c>
      <c r="AP186" s="119">
        <f>IF(D186=1,AI186,AN186)</f>
        <v/>
      </c>
      <c r="AQ186" s="125">
        <f>ABS(E186)&lt;$AQ$2</f>
        <v/>
      </c>
      <c r="AS186">
        <f>IF(AP186,MAX(AS$3:AS184)+1,"")</f>
        <v/>
      </c>
    </row>
    <row r="187" s="117">
      <c r="A187" t="n">
        <v>185</v>
      </c>
      <c r="B187" s="131">
        <f>IF(A187=1,0,IF(AP187,0.1*ε_cu1cd,0))</f>
        <v/>
      </c>
      <c r="C187" s="131">
        <f>IF(A187=1,0.1*ε_cu1cd,C186+B186)</f>
        <v/>
      </c>
      <c r="D187" s="113">
        <f>IF('Нормальний переріз'!$D$68&gt;0,1,2)</f>
        <v/>
      </c>
      <c r="E187" s="144">
        <f>IF(D187=1,F187,G187)</f>
        <v/>
      </c>
      <c r="F187" s="124">
        <f>IF(AI186,0.11*ε_cu1cd,IF(AH186,F186*0.01,F186))</f>
        <v/>
      </c>
      <c r="G187" s="124">
        <f>IF(AP186,-0.1*ε_cu1cd,IF(AM186,G186*0.01,G186))</f>
        <v/>
      </c>
      <c r="H187" s="113">
        <f>IF(A187=1,E187,IF(AO186,H186-E186+E187,IF(AP186,0.8*H186,H186+E187)))</f>
        <v/>
      </c>
      <c r="I187" s="169">
        <f>(C187-H187)/h</f>
        <v/>
      </c>
      <c r="J187">
        <f>C187/(ε_c1cd)</f>
        <v/>
      </c>
      <c r="K187">
        <f>C187/I187</f>
        <v/>
      </c>
      <c r="L187" s="131">
        <f>I187/(ε_c1cd)</f>
        <v/>
      </c>
      <c r="M187">
        <f>I187*(K187-Z_s1)</f>
        <v/>
      </c>
      <c r="N187">
        <f>I187*(K187-Z_s2)</f>
        <v/>
      </c>
      <c r="O187">
        <f>E_s*M187</f>
        <v/>
      </c>
      <c r="P187">
        <f>E_s*N187</f>
        <v/>
      </c>
      <c r="Q187">
        <f>O187*A_s1</f>
        <v/>
      </c>
      <c r="R187">
        <f>P187*A_s2</f>
        <v/>
      </c>
      <c r="S187">
        <f>Q187*($K187-Z_s1)</f>
        <v/>
      </c>
      <c r="T187">
        <f>R187*($K187-Z_s2)</f>
        <v/>
      </c>
      <c r="U187">
        <f>(INDIRECT("a_"&amp;U$2)/(U$2+1))*(($C187^(U$2+1)-$H187^(U$2+1))/(ε_c1cd^(U$2+1)))</f>
        <v/>
      </c>
      <c r="V187">
        <f>(INDIRECT("a_"&amp;V$2)/(V$2+1))*(($C187^(V$2+1)-$H187^(V$2+1))/(ε_c1cd^(V$2+1)))</f>
        <v/>
      </c>
      <c r="W187">
        <f>(INDIRECT("a_"&amp;W$2)/(W$2+1))*(($C187^(W$2+1)-$H187^(W$2+1))/(ε_c1cd^(W$2+1)))</f>
        <v/>
      </c>
      <c r="X187">
        <f>(INDIRECT("a_"&amp;X$2)/(X$2+1))*(($C187^(X$2+1)-$H187^(X$2+1))/(ε_c1cd^(X$2+1)))</f>
        <v/>
      </c>
      <c r="Y187">
        <f>(INDIRECT("a_"&amp;Y$2)/(Y$2+1))*(($C187^(Y$2+1)-$H187^(Y$2+1))/(ε_c1cd^(Y$2+1)))</f>
        <v/>
      </c>
      <c r="Z187">
        <f>(INDIRECT("a_"&amp;Z$2)/(Z$2+2))*(($C187^(Z$2+2)-$H187^(Z$2+2))/(ε_c1cd^(Z$2+2)))</f>
        <v/>
      </c>
      <c r="AA187">
        <f>(INDIRECT("a_"&amp;AA$2)/(AA$2+2))*(($C187^(AA$2+2)-$H187^(AA$2+2))/(ε_c1cd^(AA$2+2)))</f>
        <v/>
      </c>
      <c r="AB187">
        <f>(INDIRECT("a_"&amp;AB$2)/(AB$2+2))*(($C187^(AB$2+2)-$H187^(AB$2+2))/(ε_c1cd^(AB$2+2)))</f>
        <v/>
      </c>
      <c r="AC187">
        <f>(INDIRECT("a_"&amp;AC$2)/(AC$2+2))*(($C187^(AC$2+2)-$H187^(AC$2+2))/(ε_c1cd^(AC$2+2)))</f>
        <v/>
      </c>
      <c r="AD187">
        <f>(INDIRECT("a_"&amp;AD$2)/(AD$2+2))*(($C187^(AD$2+2)-$H187^(AD$2+2))/(ε_c1cd^(AD$2+2)))</f>
        <v/>
      </c>
      <c r="AE187" s="111">
        <f>(b*f_cd/L187)*SUM(U187:Y187)+SUM(Q187:R187)</f>
        <v/>
      </c>
      <c r="AF187" s="112">
        <f>AE187*(K187-y+e)</f>
        <v/>
      </c>
      <c r="AG187" s="113">
        <f>(b*f_cd/(L187^2))*SUM(Z187:AD187)+SUM(S187:T187)-AF187</f>
        <v/>
      </c>
      <c r="AH187" s="114">
        <f>AG187&lt;0</f>
        <v/>
      </c>
      <c r="AI187" s="115">
        <f>IF(A187=1,FALSE,(AND(AQ187,AH187,NOT(AI186))))</f>
        <v/>
      </c>
      <c r="AJ187" s="116">
        <f>(b*f_cd/L187)*(a_1/2*J187^2+a_2/3*J187^3+a_3/4*J187^4+a_4/5*J187^5+a_5/6*J187^6)+SUM(Q187:R187)</f>
        <v/>
      </c>
      <c r="AK187">
        <f>AJ187*(K187-y+e)</f>
        <v/>
      </c>
      <c r="AL187" s="118">
        <f>(b*f_cd/(L187^2))*(a_1/3*J187^3+a_2/4*J187^4+a_3/5*J187^5+a_4/6*J187^6+a_5/7*J187^7)+SUM(S187:T187)-AK187</f>
        <v/>
      </c>
      <c r="AM187" s="114">
        <f>AL187&gt;0</f>
        <v/>
      </c>
      <c r="AN187" s="115">
        <f>IF(A187=1,FALSE,(AND(AQ187,AM187,NOT(AN186))))</f>
        <v/>
      </c>
      <c r="AO187">
        <f>IF(D187=1,AND(AH187,NOT(AI187)),AND(AM187,NOT(AN187)))</f>
        <v/>
      </c>
      <c r="AP187" s="119">
        <f>IF(D187=1,AI187,AN187)</f>
        <v/>
      </c>
      <c r="AQ187" s="125">
        <f>ABS(E187)&lt;$AQ$2</f>
        <v/>
      </c>
      <c r="AS187">
        <f>IF(AP187,MAX(AS$3:AS185)+1,"")</f>
        <v/>
      </c>
    </row>
    <row r="188" s="117">
      <c r="A188" t="n">
        <v>186</v>
      </c>
      <c r="B188" s="131">
        <f>IF(A188=1,0,IF(AP188,0.1*ε_cu1cd,0))</f>
        <v/>
      </c>
      <c r="C188" s="131">
        <f>IF(A188=1,0.1*ε_cu1cd,C187+B187)</f>
        <v/>
      </c>
      <c r="D188" s="113">
        <f>IF('Нормальний переріз'!$D$68&gt;0,1,2)</f>
        <v/>
      </c>
      <c r="E188" s="144">
        <f>IF(D188=1,F188,G188)</f>
        <v/>
      </c>
      <c r="F188" s="124">
        <f>IF(AI187,0.11*ε_cu1cd,IF(AH187,F187*0.01,F187))</f>
        <v/>
      </c>
      <c r="G188" s="124">
        <f>IF(AP187,-0.1*ε_cu1cd,IF(AM187,G187*0.01,G187))</f>
        <v/>
      </c>
      <c r="H188" s="113">
        <f>IF(A188=1,E188,IF(AO187,H187-E187+E188,IF(AP187,0.8*H187,H187+E188)))</f>
        <v/>
      </c>
      <c r="I188" s="169">
        <f>(C188-H188)/h</f>
        <v/>
      </c>
      <c r="J188">
        <f>C188/(ε_c1cd)</f>
        <v/>
      </c>
      <c r="K188">
        <f>C188/I188</f>
        <v/>
      </c>
      <c r="L188" s="131">
        <f>I188/(ε_c1cd)</f>
        <v/>
      </c>
      <c r="M188">
        <f>I188*(K188-Z_s1)</f>
        <v/>
      </c>
      <c r="N188">
        <f>I188*(K188-Z_s2)</f>
        <v/>
      </c>
      <c r="O188">
        <f>E_s*M188</f>
        <v/>
      </c>
      <c r="P188">
        <f>E_s*N188</f>
        <v/>
      </c>
      <c r="Q188">
        <f>O188*A_s1</f>
        <v/>
      </c>
      <c r="R188">
        <f>P188*A_s2</f>
        <v/>
      </c>
      <c r="S188">
        <f>Q188*($K188-Z_s1)</f>
        <v/>
      </c>
      <c r="T188">
        <f>R188*($K188-Z_s2)</f>
        <v/>
      </c>
      <c r="U188">
        <f>(INDIRECT("a_"&amp;U$2)/(U$2+1))*(($C188^(U$2+1)-$H188^(U$2+1))/(ε_c1cd^(U$2+1)))</f>
        <v/>
      </c>
      <c r="V188">
        <f>(INDIRECT("a_"&amp;V$2)/(V$2+1))*(($C188^(V$2+1)-$H188^(V$2+1))/(ε_c1cd^(V$2+1)))</f>
        <v/>
      </c>
      <c r="W188">
        <f>(INDIRECT("a_"&amp;W$2)/(W$2+1))*(($C188^(W$2+1)-$H188^(W$2+1))/(ε_c1cd^(W$2+1)))</f>
        <v/>
      </c>
      <c r="X188">
        <f>(INDIRECT("a_"&amp;X$2)/(X$2+1))*(($C188^(X$2+1)-$H188^(X$2+1))/(ε_c1cd^(X$2+1)))</f>
        <v/>
      </c>
      <c r="Y188">
        <f>(INDIRECT("a_"&amp;Y$2)/(Y$2+1))*(($C188^(Y$2+1)-$H188^(Y$2+1))/(ε_c1cd^(Y$2+1)))</f>
        <v/>
      </c>
      <c r="Z188">
        <f>(INDIRECT("a_"&amp;Z$2)/(Z$2+2))*(($C188^(Z$2+2)-$H188^(Z$2+2))/(ε_c1cd^(Z$2+2)))</f>
        <v/>
      </c>
      <c r="AA188">
        <f>(INDIRECT("a_"&amp;AA$2)/(AA$2+2))*(($C188^(AA$2+2)-$H188^(AA$2+2))/(ε_c1cd^(AA$2+2)))</f>
        <v/>
      </c>
      <c r="AB188">
        <f>(INDIRECT("a_"&amp;AB$2)/(AB$2+2))*(($C188^(AB$2+2)-$H188^(AB$2+2))/(ε_c1cd^(AB$2+2)))</f>
        <v/>
      </c>
      <c r="AC188">
        <f>(INDIRECT("a_"&amp;AC$2)/(AC$2+2))*(($C188^(AC$2+2)-$H188^(AC$2+2))/(ε_c1cd^(AC$2+2)))</f>
        <v/>
      </c>
      <c r="AD188">
        <f>(INDIRECT("a_"&amp;AD$2)/(AD$2+2))*(($C188^(AD$2+2)-$H188^(AD$2+2))/(ε_c1cd^(AD$2+2)))</f>
        <v/>
      </c>
      <c r="AE188" s="111">
        <f>(b*f_cd/L188)*SUM(U188:Y188)+SUM(Q188:R188)</f>
        <v/>
      </c>
      <c r="AF188" s="112">
        <f>AE188*(K188-y+e)</f>
        <v/>
      </c>
      <c r="AG188" s="113">
        <f>(b*f_cd/(L188^2))*SUM(Z188:AD188)+SUM(S188:T188)-AF188</f>
        <v/>
      </c>
      <c r="AH188" s="114">
        <f>AG188&lt;0</f>
        <v/>
      </c>
      <c r="AI188" s="115">
        <f>IF(A188=1,FALSE,(AND(AQ188,AH188,NOT(AI187))))</f>
        <v/>
      </c>
      <c r="AJ188" s="116">
        <f>(b*f_cd/L188)*(a_1/2*J188^2+a_2/3*J188^3+a_3/4*J188^4+a_4/5*J188^5+a_5/6*J188^6)+SUM(Q188:R188)</f>
        <v/>
      </c>
      <c r="AK188">
        <f>AJ188*(K188-y+e)</f>
        <v/>
      </c>
      <c r="AL188" s="118">
        <f>(b*f_cd/(L188^2))*(a_1/3*J188^3+a_2/4*J188^4+a_3/5*J188^5+a_4/6*J188^6+a_5/7*J188^7)+SUM(S188:T188)-AK188</f>
        <v/>
      </c>
      <c r="AM188" s="114">
        <f>AL188&gt;0</f>
        <v/>
      </c>
      <c r="AN188" s="115">
        <f>IF(A188=1,FALSE,(AND(AQ188,AM188,NOT(AN187))))</f>
        <v/>
      </c>
      <c r="AO188">
        <f>IF(D188=1,AND(AH188,NOT(AI188)),AND(AM188,NOT(AN188)))</f>
        <v/>
      </c>
      <c r="AP188" s="119">
        <f>IF(D188=1,AI188,AN188)</f>
        <v/>
      </c>
      <c r="AQ188" s="125">
        <f>ABS(E188)&lt;$AQ$2</f>
        <v/>
      </c>
      <c r="AS188">
        <f>IF(AP188,MAX(AS$3:AS186)+1,"")</f>
        <v/>
      </c>
    </row>
    <row r="189" s="117">
      <c r="A189" t="n">
        <v>187</v>
      </c>
      <c r="B189" s="131">
        <f>IF(A189=1,0,IF(AP189,0.1*ε_cu1cd,0))</f>
        <v/>
      </c>
      <c r="C189" s="131">
        <f>IF(A189=1,0.1*ε_cu1cd,C188+B188)</f>
        <v/>
      </c>
      <c r="D189" s="113">
        <f>IF('Нормальний переріз'!$D$68&gt;0,1,2)</f>
        <v/>
      </c>
      <c r="E189" s="144">
        <f>IF(D189=1,F189,G189)</f>
        <v/>
      </c>
      <c r="F189" s="124">
        <f>IF(AI188,0.11*ε_cu1cd,IF(AH188,F188*0.01,F188))</f>
        <v/>
      </c>
      <c r="G189" s="124">
        <f>IF(AP188,-0.1*ε_cu1cd,IF(AM188,G188*0.01,G188))</f>
        <v/>
      </c>
      <c r="H189" s="113">
        <f>IF(A189=1,E189,IF(AO188,H188-E188+E189,IF(AP188,0.8*H188,H188+E189)))</f>
        <v/>
      </c>
      <c r="I189" s="169">
        <f>(C189-H189)/h</f>
        <v/>
      </c>
      <c r="J189">
        <f>C189/(ε_c1cd)</f>
        <v/>
      </c>
      <c r="K189">
        <f>C189/I189</f>
        <v/>
      </c>
      <c r="L189" s="131">
        <f>I189/(ε_c1cd)</f>
        <v/>
      </c>
      <c r="M189">
        <f>I189*(K189-Z_s1)</f>
        <v/>
      </c>
      <c r="N189">
        <f>I189*(K189-Z_s2)</f>
        <v/>
      </c>
      <c r="O189">
        <f>E_s*M189</f>
        <v/>
      </c>
      <c r="P189">
        <f>E_s*N189</f>
        <v/>
      </c>
      <c r="Q189">
        <f>O189*A_s1</f>
        <v/>
      </c>
      <c r="R189">
        <f>P189*A_s2</f>
        <v/>
      </c>
      <c r="S189">
        <f>Q189*($K189-Z_s1)</f>
        <v/>
      </c>
      <c r="T189">
        <f>R189*($K189-Z_s2)</f>
        <v/>
      </c>
      <c r="U189">
        <f>(INDIRECT("a_"&amp;U$2)/(U$2+1))*(($C189^(U$2+1)-$H189^(U$2+1))/(ε_c1cd^(U$2+1)))</f>
        <v/>
      </c>
      <c r="V189">
        <f>(INDIRECT("a_"&amp;V$2)/(V$2+1))*(($C189^(V$2+1)-$H189^(V$2+1))/(ε_c1cd^(V$2+1)))</f>
        <v/>
      </c>
      <c r="W189">
        <f>(INDIRECT("a_"&amp;W$2)/(W$2+1))*(($C189^(W$2+1)-$H189^(W$2+1))/(ε_c1cd^(W$2+1)))</f>
        <v/>
      </c>
      <c r="X189">
        <f>(INDIRECT("a_"&amp;X$2)/(X$2+1))*(($C189^(X$2+1)-$H189^(X$2+1))/(ε_c1cd^(X$2+1)))</f>
        <v/>
      </c>
      <c r="Y189">
        <f>(INDIRECT("a_"&amp;Y$2)/(Y$2+1))*(($C189^(Y$2+1)-$H189^(Y$2+1))/(ε_c1cd^(Y$2+1)))</f>
        <v/>
      </c>
      <c r="Z189">
        <f>(INDIRECT("a_"&amp;Z$2)/(Z$2+2))*(($C189^(Z$2+2)-$H189^(Z$2+2))/(ε_c1cd^(Z$2+2)))</f>
        <v/>
      </c>
      <c r="AA189">
        <f>(INDIRECT("a_"&amp;AA$2)/(AA$2+2))*(($C189^(AA$2+2)-$H189^(AA$2+2))/(ε_c1cd^(AA$2+2)))</f>
        <v/>
      </c>
      <c r="AB189">
        <f>(INDIRECT("a_"&amp;AB$2)/(AB$2+2))*(($C189^(AB$2+2)-$H189^(AB$2+2))/(ε_c1cd^(AB$2+2)))</f>
        <v/>
      </c>
      <c r="AC189">
        <f>(INDIRECT("a_"&amp;AC$2)/(AC$2+2))*(($C189^(AC$2+2)-$H189^(AC$2+2))/(ε_c1cd^(AC$2+2)))</f>
        <v/>
      </c>
      <c r="AD189">
        <f>(INDIRECT("a_"&amp;AD$2)/(AD$2+2))*(($C189^(AD$2+2)-$H189^(AD$2+2))/(ε_c1cd^(AD$2+2)))</f>
        <v/>
      </c>
      <c r="AE189" s="111">
        <f>(b*f_cd/L189)*SUM(U189:Y189)+SUM(Q189:R189)</f>
        <v/>
      </c>
      <c r="AF189" s="112">
        <f>AE189*(K189-y+e)</f>
        <v/>
      </c>
      <c r="AG189" s="113">
        <f>(b*f_cd/(L189^2))*SUM(Z189:AD189)+SUM(S189:T189)-AF189</f>
        <v/>
      </c>
      <c r="AH189" s="114">
        <f>AG189&lt;0</f>
        <v/>
      </c>
      <c r="AI189" s="115">
        <f>IF(A189=1,FALSE,(AND(AQ189,AH189,NOT(AI188))))</f>
        <v/>
      </c>
      <c r="AJ189" s="116">
        <f>(b*f_cd/L189)*(a_1/2*J189^2+a_2/3*J189^3+a_3/4*J189^4+a_4/5*J189^5+a_5/6*J189^6)+SUM(Q189:R189)</f>
        <v/>
      </c>
      <c r="AK189">
        <f>AJ189*(K189-y+e)</f>
        <v/>
      </c>
      <c r="AL189" s="118">
        <f>(b*f_cd/(L189^2))*(a_1/3*J189^3+a_2/4*J189^4+a_3/5*J189^5+a_4/6*J189^6+a_5/7*J189^7)+SUM(S189:T189)-AK189</f>
        <v/>
      </c>
      <c r="AM189" s="114">
        <f>AL189&gt;0</f>
        <v/>
      </c>
      <c r="AN189" s="115">
        <f>IF(A189=1,FALSE,(AND(AQ189,AM189,NOT(AN188))))</f>
        <v/>
      </c>
      <c r="AO189">
        <f>IF(D189=1,AND(AH189,NOT(AI189)),AND(AM189,NOT(AN189)))</f>
        <v/>
      </c>
      <c r="AP189" s="119">
        <f>IF(D189=1,AI189,AN189)</f>
        <v/>
      </c>
      <c r="AQ189" s="125">
        <f>ABS(E189)&lt;$AQ$2</f>
        <v/>
      </c>
      <c r="AS189">
        <f>IF(AP189,MAX(AS$3:AS187)+1,"")</f>
        <v/>
      </c>
    </row>
    <row r="190" s="117">
      <c r="A190" t="n">
        <v>188</v>
      </c>
      <c r="B190" s="131">
        <f>IF(A190=1,0,IF(AP190,0.1*ε_cu1cd,0))</f>
        <v/>
      </c>
      <c r="C190" s="131">
        <f>IF(A190=1,0.1*ε_cu1cd,C189+B189)</f>
        <v/>
      </c>
      <c r="D190" s="113">
        <f>IF('Нормальний переріз'!$D$68&gt;0,1,2)</f>
        <v/>
      </c>
      <c r="E190" s="144">
        <f>IF(D190=1,F190,G190)</f>
        <v/>
      </c>
      <c r="F190" s="124">
        <f>IF(AI189,0.11*ε_cu1cd,IF(AH189,F189*0.01,F189))</f>
        <v/>
      </c>
      <c r="G190" s="124">
        <f>IF(AP189,-0.1*ε_cu1cd,IF(AM189,G189*0.01,G189))</f>
        <v/>
      </c>
      <c r="H190" s="113">
        <f>IF(A190=1,E190,IF(AO189,H189-E189+E190,IF(AP189,0.8*H189,H189+E190)))</f>
        <v/>
      </c>
      <c r="I190" s="169">
        <f>(C190-H190)/h</f>
        <v/>
      </c>
      <c r="J190">
        <f>C190/(ε_c1cd)</f>
        <v/>
      </c>
      <c r="K190">
        <f>C190/I190</f>
        <v/>
      </c>
      <c r="L190" s="131">
        <f>I190/(ε_c1cd)</f>
        <v/>
      </c>
      <c r="M190">
        <f>I190*(K190-Z_s1)</f>
        <v/>
      </c>
      <c r="N190">
        <f>I190*(K190-Z_s2)</f>
        <v/>
      </c>
      <c r="O190">
        <f>E_s*M190</f>
        <v/>
      </c>
      <c r="P190">
        <f>E_s*N190</f>
        <v/>
      </c>
      <c r="Q190">
        <f>O190*A_s1</f>
        <v/>
      </c>
      <c r="R190">
        <f>P190*A_s2</f>
        <v/>
      </c>
      <c r="S190">
        <f>Q190*($K190-Z_s1)</f>
        <v/>
      </c>
      <c r="T190">
        <f>R190*($K190-Z_s2)</f>
        <v/>
      </c>
      <c r="U190">
        <f>(INDIRECT("a_"&amp;U$2)/(U$2+1))*(($C190^(U$2+1)-$H190^(U$2+1))/(ε_c1cd^(U$2+1)))</f>
        <v/>
      </c>
      <c r="V190">
        <f>(INDIRECT("a_"&amp;V$2)/(V$2+1))*(($C190^(V$2+1)-$H190^(V$2+1))/(ε_c1cd^(V$2+1)))</f>
        <v/>
      </c>
      <c r="W190">
        <f>(INDIRECT("a_"&amp;W$2)/(W$2+1))*(($C190^(W$2+1)-$H190^(W$2+1))/(ε_c1cd^(W$2+1)))</f>
        <v/>
      </c>
      <c r="X190">
        <f>(INDIRECT("a_"&amp;X$2)/(X$2+1))*(($C190^(X$2+1)-$H190^(X$2+1))/(ε_c1cd^(X$2+1)))</f>
        <v/>
      </c>
      <c r="Y190">
        <f>(INDIRECT("a_"&amp;Y$2)/(Y$2+1))*(($C190^(Y$2+1)-$H190^(Y$2+1))/(ε_c1cd^(Y$2+1)))</f>
        <v/>
      </c>
      <c r="Z190">
        <f>(INDIRECT("a_"&amp;Z$2)/(Z$2+2))*(($C190^(Z$2+2)-$H190^(Z$2+2))/(ε_c1cd^(Z$2+2)))</f>
        <v/>
      </c>
      <c r="AA190">
        <f>(INDIRECT("a_"&amp;AA$2)/(AA$2+2))*(($C190^(AA$2+2)-$H190^(AA$2+2))/(ε_c1cd^(AA$2+2)))</f>
        <v/>
      </c>
      <c r="AB190">
        <f>(INDIRECT("a_"&amp;AB$2)/(AB$2+2))*(($C190^(AB$2+2)-$H190^(AB$2+2))/(ε_c1cd^(AB$2+2)))</f>
        <v/>
      </c>
      <c r="AC190">
        <f>(INDIRECT("a_"&amp;AC$2)/(AC$2+2))*(($C190^(AC$2+2)-$H190^(AC$2+2))/(ε_c1cd^(AC$2+2)))</f>
        <v/>
      </c>
      <c r="AD190">
        <f>(INDIRECT("a_"&amp;AD$2)/(AD$2+2))*(($C190^(AD$2+2)-$H190^(AD$2+2))/(ε_c1cd^(AD$2+2)))</f>
        <v/>
      </c>
      <c r="AE190" s="111">
        <f>(b*f_cd/L190)*SUM(U190:Y190)+SUM(Q190:R190)</f>
        <v/>
      </c>
      <c r="AF190" s="112">
        <f>AE190*(K190-y+e)</f>
        <v/>
      </c>
      <c r="AG190" s="113">
        <f>(b*f_cd/(L190^2))*SUM(Z190:AD190)+SUM(S190:T190)-AF190</f>
        <v/>
      </c>
      <c r="AH190" s="114">
        <f>AG190&lt;0</f>
        <v/>
      </c>
      <c r="AI190" s="115">
        <f>IF(A190=1,FALSE,(AND(AQ190,AH190,NOT(AI189))))</f>
        <v/>
      </c>
      <c r="AJ190" s="116">
        <f>(b*f_cd/L190)*(a_1/2*J190^2+a_2/3*J190^3+a_3/4*J190^4+a_4/5*J190^5+a_5/6*J190^6)+SUM(Q190:R190)</f>
        <v/>
      </c>
      <c r="AK190">
        <f>AJ190*(K190-y+e)</f>
        <v/>
      </c>
      <c r="AL190" s="118">
        <f>(b*f_cd/(L190^2))*(a_1/3*J190^3+a_2/4*J190^4+a_3/5*J190^5+a_4/6*J190^6+a_5/7*J190^7)+SUM(S190:T190)-AK190</f>
        <v/>
      </c>
      <c r="AM190" s="114">
        <f>AL190&gt;0</f>
        <v/>
      </c>
      <c r="AN190" s="115">
        <f>IF(A190=1,FALSE,(AND(AQ190,AM190,NOT(AN189))))</f>
        <v/>
      </c>
      <c r="AO190">
        <f>IF(D190=1,AND(AH190,NOT(AI190)),AND(AM190,NOT(AN190)))</f>
        <v/>
      </c>
      <c r="AP190" s="119">
        <f>IF(D190=1,AI190,AN190)</f>
        <v/>
      </c>
      <c r="AQ190" s="125">
        <f>ABS(E190)&lt;$AQ$2</f>
        <v/>
      </c>
      <c r="AS190">
        <f>IF(AP190,MAX(AS$3:AS188)+1,"")</f>
        <v/>
      </c>
    </row>
    <row r="191" s="117">
      <c r="A191" t="n">
        <v>189</v>
      </c>
      <c r="B191" s="131">
        <f>IF(A191=1,0,IF(AP191,0.1*ε_cu1cd,0))</f>
        <v/>
      </c>
      <c r="C191" s="131">
        <f>IF(A191=1,0.1*ε_cu1cd,C190+B190)</f>
        <v/>
      </c>
      <c r="D191" s="113">
        <f>IF('Нормальний переріз'!$D$68&gt;0,1,2)</f>
        <v/>
      </c>
      <c r="E191" s="144">
        <f>IF(D191=1,F191,G191)</f>
        <v/>
      </c>
      <c r="F191" s="124">
        <f>IF(AI190,0.11*ε_cu1cd,IF(AH190,F190*0.01,F190))</f>
        <v/>
      </c>
      <c r="G191" s="124">
        <f>IF(AP190,-0.1*ε_cu1cd,IF(AM190,G190*0.01,G190))</f>
        <v/>
      </c>
      <c r="H191" s="113">
        <f>IF(A191=1,E191,IF(AO190,H190-E190+E191,IF(AP190,0.8*H190,H190+E191)))</f>
        <v/>
      </c>
      <c r="I191" s="169">
        <f>(C191-H191)/h</f>
        <v/>
      </c>
      <c r="J191">
        <f>C191/(ε_c1cd)</f>
        <v/>
      </c>
      <c r="K191">
        <f>C191/I191</f>
        <v/>
      </c>
      <c r="L191" s="131">
        <f>I191/(ε_c1cd)</f>
        <v/>
      </c>
      <c r="M191">
        <f>I191*(K191-Z_s1)</f>
        <v/>
      </c>
      <c r="N191">
        <f>I191*(K191-Z_s2)</f>
        <v/>
      </c>
      <c r="O191">
        <f>E_s*M191</f>
        <v/>
      </c>
      <c r="P191">
        <f>E_s*N191</f>
        <v/>
      </c>
      <c r="Q191">
        <f>O191*A_s1</f>
        <v/>
      </c>
      <c r="R191">
        <f>P191*A_s2</f>
        <v/>
      </c>
      <c r="S191">
        <f>Q191*($K191-Z_s1)</f>
        <v/>
      </c>
      <c r="T191">
        <f>R191*($K191-Z_s2)</f>
        <v/>
      </c>
      <c r="U191">
        <f>(INDIRECT("a_"&amp;U$2)/(U$2+1))*(($C191^(U$2+1)-$H191^(U$2+1))/(ε_c1cd^(U$2+1)))</f>
        <v/>
      </c>
      <c r="V191">
        <f>(INDIRECT("a_"&amp;V$2)/(V$2+1))*(($C191^(V$2+1)-$H191^(V$2+1))/(ε_c1cd^(V$2+1)))</f>
        <v/>
      </c>
      <c r="W191">
        <f>(INDIRECT("a_"&amp;W$2)/(W$2+1))*(($C191^(W$2+1)-$H191^(W$2+1))/(ε_c1cd^(W$2+1)))</f>
        <v/>
      </c>
      <c r="X191">
        <f>(INDIRECT("a_"&amp;X$2)/(X$2+1))*(($C191^(X$2+1)-$H191^(X$2+1))/(ε_c1cd^(X$2+1)))</f>
        <v/>
      </c>
      <c r="Y191">
        <f>(INDIRECT("a_"&amp;Y$2)/(Y$2+1))*(($C191^(Y$2+1)-$H191^(Y$2+1))/(ε_c1cd^(Y$2+1)))</f>
        <v/>
      </c>
      <c r="Z191">
        <f>(INDIRECT("a_"&amp;Z$2)/(Z$2+2))*(($C191^(Z$2+2)-$H191^(Z$2+2))/(ε_c1cd^(Z$2+2)))</f>
        <v/>
      </c>
      <c r="AA191">
        <f>(INDIRECT("a_"&amp;AA$2)/(AA$2+2))*(($C191^(AA$2+2)-$H191^(AA$2+2))/(ε_c1cd^(AA$2+2)))</f>
        <v/>
      </c>
      <c r="AB191">
        <f>(INDIRECT("a_"&amp;AB$2)/(AB$2+2))*(($C191^(AB$2+2)-$H191^(AB$2+2))/(ε_c1cd^(AB$2+2)))</f>
        <v/>
      </c>
      <c r="AC191">
        <f>(INDIRECT("a_"&amp;AC$2)/(AC$2+2))*(($C191^(AC$2+2)-$H191^(AC$2+2))/(ε_c1cd^(AC$2+2)))</f>
        <v/>
      </c>
      <c r="AD191">
        <f>(INDIRECT("a_"&amp;AD$2)/(AD$2+2))*(($C191^(AD$2+2)-$H191^(AD$2+2))/(ε_c1cd^(AD$2+2)))</f>
        <v/>
      </c>
      <c r="AE191" s="111">
        <f>(b*f_cd/L191)*SUM(U191:Y191)+SUM(Q191:R191)</f>
        <v/>
      </c>
      <c r="AF191" s="112">
        <f>AE191*(K191-y+e)</f>
        <v/>
      </c>
      <c r="AG191" s="113">
        <f>(b*f_cd/(L191^2))*SUM(Z191:AD191)+SUM(S191:T191)-AF191</f>
        <v/>
      </c>
      <c r="AH191" s="114">
        <f>AG191&lt;0</f>
        <v/>
      </c>
      <c r="AI191" s="115">
        <f>IF(A191=1,FALSE,(AND(AQ191,AH191,NOT(AI190))))</f>
        <v/>
      </c>
      <c r="AJ191" s="116">
        <f>(b*f_cd/L191)*(a_1/2*J191^2+a_2/3*J191^3+a_3/4*J191^4+a_4/5*J191^5+a_5/6*J191^6)+SUM(Q191:R191)</f>
        <v/>
      </c>
      <c r="AK191">
        <f>AJ191*(K191-y+e)</f>
        <v/>
      </c>
      <c r="AL191" s="118">
        <f>(b*f_cd/(L191^2))*(a_1/3*J191^3+a_2/4*J191^4+a_3/5*J191^5+a_4/6*J191^6+a_5/7*J191^7)+SUM(S191:T191)-AK191</f>
        <v/>
      </c>
      <c r="AM191" s="114">
        <f>AL191&gt;0</f>
        <v/>
      </c>
      <c r="AN191" s="115">
        <f>IF(A191=1,FALSE,(AND(AQ191,AM191,NOT(AN190))))</f>
        <v/>
      </c>
      <c r="AO191">
        <f>IF(D191=1,AND(AH191,NOT(AI191)),AND(AM191,NOT(AN191)))</f>
        <v/>
      </c>
      <c r="AP191" s="119">
        <f>IF(D191=1,AI191,AN191)</f>
        <v/>
      </c>
      <c r="AQ191" s="125">
        <f>ABS(E191)&lt;$AQ$2</f>
        <v/>
      </c>
      <c r="AS191">
        <f>IF(AP191,MAX(AS$3:AS189)+1,"")</f>
        <v/>
      </c>
    </row>
    <row r="192" s="117">
      <c r="A192" t="n">
        <v>190</v>
      </c>
      <c r="B192" s="131">
        <f>IF(A192=1,0,IF(AP192,0.1*ε_cu1cd,0))</f>
        <v/>
      </c>
      <c r="C192" s="131">
        <f>IF(A192=1,0.1*ε_cu1cd,C191+B191)</f>
        <v/>
      </c>
      <c r="D192" s="113">
        <f>IF('Нормальний переріз'!$D$68&gt;0,1,2)</f>
        <v/>
      </c>
      <c r="E192" s="144">
        <f>IF(D192=1,F192,G192)</f>
        <v/>
      </c>
      <c r="F192" s="124">
        <f>IF(AI191,0.11*ε_cu1cd,IF(AH191,F191*0.01,F191))</f>
        <v/>
      </c>
      <c r="G192" s="124">
        <f>IF(AP191,-0.1*ε_cu1cd,IF(AM191,G191*0.01,G191))</f>
        <v/>
      </c>
      <c r="H192" s="113">
        <f>IF(A192=1,E192,IF(AO191,H191-E191+E192,IF(AP191,0.8*H191,H191+E192)))</f>
        <v/>
      </c>
      <c r="I192" s="169">
        <f>(C192-H192)/h</f>
        <v/>
      </c>
      <c r="J192">
        <f>C192/(ε_c1cd)</f>
        <v/>
      </c>
      <c r="K192">
        <f>C192/I192</f>
        <v/>
      </c>
      <c r="L192" s="131">
        <f>I192/(ε_c1cd)</f>
        <v/>
      </c>
      <c r="M192">
        <f>I192*(K192-Z_s1)</f>
        <v/>
      </c>
      <c r="N192">
        <f>I192*(K192-Z_s2)</f>
        <v/>
      </c>
      <c r="O192">
        <f>E_s*M192</f>
        <v/>
      </c>
      <c r="P192">
        <f>E_s*N192</f>
        <v/>
      </c>
      <c r="Q192">
        <f>O192*A_s1</f>
        <v/>
      </c>
      <c r="R192">
        <f>P192*A_s2</f>
        <v/>
      </c>
      <c r="S192">
        <f>Q192*($K192-Z_s1)</f>
        <v/>
      </c>
      <c r="T192">
        <f>R192*($K192-Z_s2)</f>
        <v/>
      </c>
      <c r="U192">
        <f>(INDIRECT("a_"&amp;U$2)/(U$2+1))*(($C192^(U$2+1)-$H192^(U$2+1))/(ε_c1cd^(U$2+1)))</f>
        <v/>
      </c>
      <c r="V192">
        <f>(INDIRECT("a_"&amp;V$2)/(V$2+1))*(($C192^(V$2+1)-$H192^(V$2+1))/(ε_c1cd^(V$2+1)))</f>
        <v/>
      </c>
      <c r="W192">
        <f>(INDIRECT("a_"&amp;W$2)/(W$2+1))*(($C192^(W$2+1)-$H192^(W$2+1))/(ε_c1cd^(W$2+1)))</f>
        <v/>
      </c>
      <c r="X192">
        <f>(INDIRECT("a_"&amp;X$2)/(X$2+1))*(($C192^(X$2+1)-$H192^(X$2+1))/(ε_c1cd^(X$2+1)))</f>
        <v/>
      </c>
      <c r="Y192">
        <f>(INDIRECT("a_"&amp;Y$2)/(Y$2+1))*(($C192^(Y$2+1)-$H192^(Y$2+1))/(ε_c1cd^(Y$2+1)))</f>
        <v/>
      </c>
      <c r="Z192">
        <f>(INDIRECT("a_"&amp;Z$2)/(Z$2+2))*(($C192^(Z$2+2)-$H192^(Z$2+2))/(ε_c1cd^(Z$2+2)))</f>
        <v/>
      </c>
      <c r="AA192">
        <f>(INDIRECT("a_"&amp;AA$2)/(AA$2+2))*(($C192^(AA$2+2)-$H192^(AA$2+2))/(ε_c1cd^(AA$2+2)))</f>
        <v/>
      </c>
      <c r="AB192">
        <f>(INDIRECT("a_"&amp;AB$2)/(AB$2+2))*(($C192^(AB$2+2)-$H192^(AB$2+2))/(ε_c1cd^(AB$2+2)))</f>
        <v/>
      </c>
      <c r="AC192">
        <f>(INDIRECT("a_"&amp;AC$2)/(AC$2+2))*(($C192^(AC$2+2)-$H192^(AC$2+2))/(ε_c1cd^(AC$2+2)))</f>
        <v/>
      </c>
      <c r="AD192">
        <f>(INDIRECT("a_"&amp;AD$2)/(AD$2+2))*(($C192^(AD$2+2)-$H192^(AD$2+2))/(ε_c1cd^(AD$2+2)))</f>
        <v/>
      </c>
      <c r="AE192" s="111">
        <f>(b*f_cd/L192)*SUM(U192:Y192)+SUM(Q192:R192)</f>
        <v/>
      </c>
      <c r="AF192" s="112">
        <f>AE192*(K192-y+e)</f>
        <v/>
      </c>
      <c r="AG192" s="113">
        <f>(b*f_cd/(L192^2))*SUM(Z192:AD192)+SUM(S192:T192)-AF192</f>
        <v/>
      </c>
      <c r="AH192" s="114">
        <f>AG192&lt;0</f>
        <v/>
      </c>
      <c r="AI192" s="115">
        <f>IF(A192=1,FALSE,(AND(AQ192,AH192,NOT(AI191))))</f>
        <v/>
      </c>
      <c r="AJ192" s="116">
        <f>(b*f_cd/L192)*(a_1/2*J192^2+a_2/3*J192^3+a_3/4*J192^4+a_4/5*J192^5+a_5/6*J192^6)+SUM(Q192:R192)</f>
        <v/>
      </c>
      <c r="AK192">
        <f>AJ192*(K192-y+e)</f>
        <v/>
      </c>
      <c r="AL192" s="118">
        <f>(b*f_cd/(L192^2))*(a_1/3*J192^3+a_2/4*J192^4+a_3/5*J192^5+a_4/6*J192^6+a_5/7*J192^7)+SUM(S192:T192)-AK192</f>
        <v/>
      </c>
      <c r="AM192" s="114">
        <f>AL192&gt;0</f>
        <v/>
      </c>
      <c r="AN192" s="115">
        <f>IF(A192=1,FALSE,(AND(AQ192,AM192,NOT(AN191))))</f>
        <v/>
      </c>
      <c r="AO192">
        <f>IF(D192=1,AND(AH192,NOT(AI192)),AND(AM192,NOT(AN192)))</f>
        <v/>
      </c>
      <c r="AP192" s="119">
        <f>IF(D192=1,AI192,AN192)</f>
        <v/>
      </c>
      <c r="AQ192" s="125">
        <f>ABS(E192)&lt;$AQ$2</f>
        <v/>
      </c>
      <c r="AS192">
        <f>IF(AP192,MAX(AS$3:AS190)+1,"")</f>
        <v/>
      </c>
    </row>
    <row r="193" s="117">
      <c r="A193" t="n">
        <v>191</v>
      </c>
      <c r="B193" s="131">
        <f>IF(A193=1,0,IF(AP193,0.1*ε_cu1cd,0))</f>
        <v/>
      </c>
      <c r="C193" s="131">
        <f>IF(A193=1,0.1*ε_cu1cd,C192+B192)</f>
        <v/>
      </c>
      <c r="D193" s="113">
        <f>IF('Нормальний переріз'!$D$68&gt;0,1,2)</f>
        <v/>
      </c>
      <c r="E193" s="144">
        <f>IF(D193=1,F193,G193)</f>
        <v/>
      </c>
      <c r="F193" s="124">
        <f>IF(AI192,0.11*ε_cu1cd,IF(AH192,F192*0.01,F192))</f>
        <v/>
      </c>
      <c r="G193" s="124">
        <f>IF(AP192,-0.1*ε_cu1cd,IF(AM192,G192*0.01,G192))</f>
        <v/>
      </c>
      <c r="H193" s="113">
        <f>IF(A193=1,E193,IF(AO192,H192-E192+E193,IF(AP192,0.8*H192,H192+E193)))</f>
        <v/>
      </c>
      <c r="I193" s="169">
        <f>(C193-H193)/h</f>
        <v/>
      </c>
      <c r="J193">
        <f>C193/(ε_c1cd)</f>
        <v/>
      </c>
      <c r="K193">
        <f>C193/I193</f>
        <v/>
      </c>
      <c r="L193" s="131">
        <f>I193/(ε_c1cd)</f>
        <v/>
      </c>
      <c r="M193">
        <f>I193*(K193-Z_s1)</f>
        <v/>
      </c>
      <c r="N193">
        <f>I193*(K193-Z_s2)</f>
        <v/>
      </c>
      <c r="O193">
        <f>E_s*M193</f>
        <v/>
      </c>
      <c r="P193">
        <f>E_s*N193</f>
        <v/>
      </c>
      <c r="Q193">
        <f>O193*A_s1</f>
        <v/>
      </c>
      <c r="R193">
        <f>P193*A_s2</f>
        <v/>
      </c>
      <c r="S193">
        <f>Q193*($K193-Z_s1)</f>
        <v/>
      </c>
      <c r="T193">
        <f>R193*($K193-Z_s2)</f>
        <v/>
      </c>
      <c r="U193">
        <f>(INDIRECT("a_"&amp;U$2)/(U$2+1))*(($C193^(U$2+1)-$H193^(U$2+1))/(ε_c1cd^(U$2+1)))</f>
        <v/>
      </c>
      <c r="V193">
        <f>(INDIRECT("a_"&amp;V$2)/(V$2+1))*(($C193^(V$2+1)-$H193^(V$2+1))/(ε_c1cd^(V$2+1)))</f>
        <v/>
      </c>
      <c r="W193">
        <f>(INDIRECT("a_"&amp;W$2)/(W$2+1))*(($C193^(W$2+1)-$H193^(W$2+1))/(ε_c1cd^(W$2+1)))</f>
        <v/>
      </c>
      <c r="X193">
        <f>(INDIRECT("a_"&amp;X$2)/(X$2+1))*(($C193^(X$2+1)-$H193^(X$2+1))/(ε_c1cd^(X$2+1)))</f>
        <v/>
      </c>
      <c r="Y193">
        <f>(INDIRECT("a_"&amp;Y$2)/(Y$2+1))*(($C193^(Y$2+1)-$H193^(Y$2+1))/(ε_c1cd^(Y$2+1)))</f>
        <v/>
      </c>
      <c r="Z193">
        <f>(INDIRECT("a_"&amp;Z$2)/(Z$2+2))*(($C193^(Z$2+2)-$H193^(Z$2+2))/(ε_c1cd^(Z$2+2)))</f>
        <v/>
      </c>
      <c r="AA193">
        <f>(INDIRECT("a_"&amp;AA$2)/(AA$2+2))*(($C193^(AA$2+2)-$H193^(AA$2+2))/(ε_c1cd^(AA$2+2)))</f>
        <v/>
      </c>
      <c r="AB193">
        <f>(INDIRECT("a_"&amp;AB$2)/(AB$2+2))*(($C193^(AB$2+2)-$H193^(AB$2+2))/(ε_c1cd^(AB$2+2)))</f>
        <v/>
      </c>
      <c r="AC193">
        <f>(INDIRECT("a_"&amp;AC$2)/(AC$2+2))*(($C193^(AC$2+2)-$H193^(AC$2+2))/(ε_c1cd^(AC$2+2)))</f>
        <v/>
      </c>
      <c r="AD193">
        <f>(INDIRECT("a_"&amp;AD$2)/(AD$2+2))*(($C193^(AD$2+2)-$H193^(AD$2+2))/(ε_c1cd^(AD$2+2)))</f>
        <v/>
      </c>
      <c r="AE193" s="111">
        <f>(b*f_cd/L193)*SUM(U193:Y193)+SUM(Q193:R193)</f>
        <v/>
      </c>
      <c r="AF193" s="112">
        <f>AE193*(K193-y+e)</f>
        <v/>
      </c>
      <c r="AG193" s="113">
        <f>(b*f_cd/(L193^2))*SUM(Z193:AD193)+SUM(S193:T193)-AF193</f>
        <v/>
      </c>
      <c r="AH193" s="114">
        <f>AG193&lt;0</f>
        <v/>
      </c>
      <c r="AI193" s="115">
        <f>IF(A193=1,FALSE,(AND(AQ193,AH193,NOT(AI192))))</f>
        <v/>
      </c>
      <c r="AJ193" s="116">
        <f>(b*f_cd/L193)*(a_1/2*J193^2+a_2/3*J193^3+a_3/4*J193^4+a_4/5*J193^5+a_5/6*J193^6)+SUM(Q193:R193)</f>
        <v/>
      </c>
      <c r="AK193">
        <f>AJ193*(K193-y+e)</f>
        <v/>
      </c>
      <c r="AL193" s="118">
        <f>(b*f_cd/(L193^2))*(a_1/3*J193^3+a_2/4*J193^4+a_3/5*J193^5+a_4/6*J193^6+a_5/7*J193^7)+SUM(S193:T193)-AK193</f>
        <v/>
      </c>
      <c r="AM193" s="114">
        <f>AL193&gt;0</f>
        <v/>
      </c>
      <c r="AN193" s="115">
        <f>IF(A193=1,FALSE,(AND(AQ193,AM193,NOT(AN192))))</f>
        <v/>
      </c>
      <c r="AO193">
        <f>IF(D193=1,AND(AH193,NOT(AI193)),AND(AM193,NOT(AN193)))</f>
        <v/>
      </c>
      <c r="AP193" s="119">
        <f>IF(D193=1,AI193,AN193)</f>
        <v/>
      </c>
      <c r="AQ193" s="125">
        <f>ABS(E193)&lt;$AQ$2</f>
        <v/>
      </c>
      <c r="AS193">
        <f>IF(AP193,MAX(AS$3:AS191)+1,"")</f>
        <v/>
      </c>
    </row>
    <row r="194" s="117">
      <c r="A194" t="n">
        <v>192</v>
      </c>
      <c r="B194" s="131">
        <f>IF(A194=1,0,IF(AP194,0.1*ε_cu1cd,0))</f>
        <v/>
      </c>
      <c r="C194" s="131">
        <f>IF(A194=1,0.1*ε_cu1cd,C193+B193)</f>
        <v/>
      </c>
      <c r="D194" s="113">
        <f>IF('Нормальний переріз'!$D$68&gt;0,1,2)</f>
        <v/>
      </c>
      <c r="E194" s="144">
        <f>IF(D194=1,F194,G194)</f>
        <v/>
      </c>
      <c r="F194" s="124">
        <f>IF(AI193,0.11*ε_cu1cd,IF(AH193,F193*0.01,F193))</f>
        <v/>
      </c>
      <c r="G194" s="124">
        <f>IF(AP193,-0.1*ε_cu1cd,IF(AM193,G193*0.01,G193))</f>
        <v/>
      </c>
      <c r="H194" s="113">
        <f>IF(A194=1,E194,IF(AO193,H193-E193+E194,IF(AP193,0.8*H193,H193+E194)))</f>
        <v/>
      </c>
      <c r="I194" s="169">
        <f>(C194-H194)/h</f>
        <v/>
      </c>
      <c r="J194">
        <f>C194/(ε_c1cd)</f>
        <v/>
      </c>
      <c r="K194">
        <f>C194/I194</f>
        <v/>
      </c>
      <c r="L194" s="131">
        <f>I194/(ε_c1cd)</f>
        <v/>
      </c>
      <c r="M194">
        <f>I194*(K194-Z_s1)</f>
        <v/>
      </c>
      <c r="N194">
        <f>I194*(K194-Z_s2)</f>
        <v/>
      </c>
      <c r="O194">
        <f>E_s*M194</f>
        <v/>
      </c>
      <c r="P194">
        <f>E_s*N194</f>
        <v/>
      </c>
      <c r="Q194">
        <f>O194*A_s1</f>
        <v/>
      </c>
      <c r="R194">
        <f>P194*A_s2</f>
        <v/>
      </c>
      <c r="S194">
        <f>Q194*($K194-Z_s1)</f>
        <v/>
      </c>
      <c r="T194">
        <f>R194*($K194-Z_s2)</f>
        <v/>
      </c>
      <c r="U194">
        <f>(INDIRECT("a_"&amp;U$2)/(U$2+1))*(($C194^(U$2+1)-$H194^(U$2+1))/(ε_c1cd^(U$2+1)))</f>
        <v/>
      </c>
      <c r="V194">
        <f>(INDIRECT("a_"&amp;V$2)/(V$2+1))*(($C194^(V$2+1)-$H194^(V$2+1))/(ε_c1cd^(V$2+1)))</f>
        <v/>
      </c>
      <c r="W194">
        <f>(INDIRECT("a_"&amp;W$2)/(W$2+1))*(($C194^(W$2+1)-$H194^(W$2+1))/(ε_c1cd^(W$2+1)))</f>
        <v/>
      </c>
      <c r="X194">
        <f>(INDIRECT("a_"&amp;X$2)/(X$2+1))*(($C194^(X$2+1)-$H194^(X$2+1))/(ε_c1cd^(X$2+1)))</f>
        <v/>
      </c>
      <c r="Y194">
        <f>(INDIRECT("a_"&amp;Y$2)/(Y$2+1))*(($C194^(Y$2+1)-$H194^(Y$2+1))/(ε_c1cd^(Y$2+1)))</f>
        <v/>
      </c>
      <c r="Z194">
        <f>(INDIRECT("a_"&amp;Z$2)/(Z$2+2))*(($C194^(Z$2+2)-$H194^(Z$2+2))/(ε_c1cd^(Z$2+2)))</f>
        <v/>
      </c>
      <c r="AA194">
        <f>(INDIRECT("a_"&amp;AA$2)/(AA$2+2))*(($C194^(AA$2+2)-$H194^(AA$2+2))/(ε_c1cd^(AA$2+2)))</f>
        <v/>
      </c>
      <c r="AB194">
        <f>(INDIRECT("a_"&amp;AB$2)/(AB$2+2))*(($C194^(AB$2+2)-$H194^(AB$2+2))/(ε_c1cd^(AB$2+2)))</f>
        <v/>
      </c>
      <c r="AC194">
        <f>(INDIRECT("a_"&amp;AC$2)/(AC$2+2))*(($C194^(AC$2+2)-$H194^(AC$2+2))/(ε_c1cd^(AC$2+2)))</f>
        <v/>
      </c>
      <c r="AD194">
        <f>(INDIRECT("a_"&amp;AD$2)/(AD$2+2))*(($C194^(AD$2+2)-$H194^(AD$2+2))/(ε_c1cd^(AD$2+2)))</f>
        <v/>
      </c>
      <c r="AE194" s="111">
        <f>(b*f_cd/L194)*SUM(U194:Y194)+SUM(Q194:R194)</f>
        <v/>
      </c>
      <c r="AF194" s="112">
        <f>AE194*(K194-y+e)</f>
        <v/>
      </c>
      <c r="AG194" s="113">
        <f>(b*f_cd/(L194^2))*SUM(Z194:AD194)+SUM(S194:T194)-AF194</f>
        <v/>
      </c>
      <c r="AH194" s="114">
        <f>AG194&lt;0</f>
        <v/>
      </c>
      <c r="AI194" s="115">
        <f>IF(A194=1,FALSE,(AND(AQ194,AH194,NOT(AI193))))</f>
        <v/>
      </c>
      <c r="AJ194" s="116">
        <f>(b*f_cd/L194)*(a_1/2*J194^2+a_2/3*J194^3+a_3/4*J194^4+a_4/5*J194^5+a_5/6*J194^6)+SUM(Q194:R194)</f>
        <v/>
      </c>
      <c r="AK194">
        <f>AJ194*(K194-y+e)</f>
        <v/>
      </c>
      <c r="AL194" s="118">
        <f>(b*f_cd/(L194^2))*(a_1/3*J194^3+a_2/4*J194^4+a_3/5*J194^5+a_4/6*J194^6+a_5/7*J194^7)+SUM(S194:T194)-AK194</f>
        <v/>
      </c>
      <c r="AM194" s="114">
        <f>AL194&gt;0</f>
        <v/>
      </c>
      <c r="AN194" s="115">
        <f>IF(A194=1,FALSE,(AND(AQ194,AM194,NOT(AN193))))</f>
        <v/>
      </c>
      <c r="AO194">
        <f>IF(D194=1,AND(AH194,NOT(AI194)),AND(AM194,NOT(AN194)))</f>
        <v/>
      </c>
      <c r="AP194" s="119">
        <f>IF(D194=1,AI194,AN194)</f>
        <v/>
      </c>
      <c r="AQ194" s="125">
        <f>ABS(E194)&lt;$AQ$2</f>
        <v/>
      </c>
      <c r="AS194">
        <f>IF(AP194,MAX(AS$3:AS192)+1,"")</f>
        <v/>
      </c>
    </row>
    <row r="195" s="117">
      <c r="A195" t="n">
        <v>193</v>
      </c>
      <c r="B195" s="131">
        <f>IF(A195=1,0,IF(AP195,0.1*ε_cu1cd,0))</f>
        <v/>
      </c>
      <c r="C195" s="131">
        <f>IF(A195=1,0.1*ε_cu1cd,C194+B194)</f>
        <v/>
      </c>
      <c r="D195" s="113">
        <f>IF('Нормальний переріз'!$D$68&gt;0,1,2)</f>
        <v/>
      </c>
      <c r="E195" s="144">
        <f>IF(D195=1,F195,G195)</f>
        <v/>
      </c>
      <c r="F195" s="124">
        <f>IF(AI194,0.11*ε_cu1cd,IF(AH194,F194*0.01,F194))</f>
        <v/>
      </c>
      <c r="G195" s="124">
        <f>IF(AP194,-0.1*ε_cu1cd,IF(AM194,G194*0.01,G194))</f>
        <v/>
      </c>
      <c r="H195" s="113">
        <f>IF(A195=1,E195,IF(AO194,H194-E194+E195,IF(AP194,0.8*H194,H194+E195)))</f>
        <v/>
      </c>
      <c r="I195" s="169">
        <f>(C195-H195)/h</f>
        <v/>
      </c>
      <c r="J195">
        <f>C195/(ε_c1cd)</f>
        <v/>
      </c>
      <c r="K195">
        <f>C195/I195</f>
        <v/>
      </c>
      <c r="L195" s="131">
        <f>I195/(ε_c1cd)</f>
        <v/>
      </c>
      <c r="M195">
        <f>I195*(K195-Z_s1)</f>
        <v/>
      </c>
      <c r="N195">
        <f>I195*(K195-Z_s2)</f>
        <v/>
      </c>
      <c r="O195">
        <f>E_s*M195</f>
        <v/>
      </c>
      <c r="P195">
        <f>E_s*N195</f>
        <v/>
      </c>
      <c r="Q195">
        <f>O195*A_s1</f>
        <v/>
      </c>
      <c r="R195">
        <f>P195*A_s2</f>
        <v/>
      </c>
      <c r="S195">
        <f>Q195*($K195-Z_s1)</f>
        <v/>
      </c>
      <c r="T195">
        <f>R195*($K195-Z_s2)</f>
        <v/>
      </c>
      <c r="U195">
        <f>(INDIRECT("a_"&amp;U$2)/(U$2+1))*(($C195^(U$2+1)-$H195^(U$2+1))/(ε_c1cd^(U$2+1)))</f>
        <v/>
      </c>
      <c r="V195">
        <f>(INDIRECT("a_"&amp;V$2)/(V$2+1))*(($C195^(V$2+1)-$H195^(V$2+1))/(ε_c1cd^(V$2+1)))</f>
        <v/>
      </c>
      <c r="W195">
        <f>(INDIRECT("a_"&amp;W$2)/(W$2+1))*(($C195^(W$2+1)-$H195^(W$2+1))/(ε_c1cd^(W$2+1)))</f>
        <v/>
      </c>
      <c r="X195">
        <f>(INDIRECT("a_"&amp;X$2)/(X$2+1))*(($C195^(X$2+1)-$H195^(X$2+1))/(ε_c1cd^(X$2+1)))</f>
        <v/>
      </c>
      <c r="Y195">
        <f>(INDIRECT("a_"&amp;Y$2)/(Y$2+1))*(($C195^(Y$2+1)-$H195^(Y$2+1))/(ε_c1cd^(Y$2+1)))</f>
        <v/>
      </c>
      <c r="Z195">
        <f>(INDIRECT("a_"&amp;Z$2)/(Z$2+2))*(($C195^(Z$2+2)-$H195^(Z$2+2))/(ε_c1cd^(Z$2+2)))</f>
        <v/>
      </c>
      <c r="AA195">
        <f>(INDIRECT("a_"&amp;AA$2)/(AA$2+2))*(($C195^(AA$2+2)-$H195^(AA$2+2))/(ε_c1cd^(AA$2+2)))</f>
        <v/>
      </c>
      <c r="AB195">
        <f>(INDIRECT("a_"&amp;AB$2)/(AB$2+2))*(($C195^(AB$2+2)-$H195^(AB$2+2))/(ε_c1cd^(AB$2+2)))</f>
        <v/>
      </c>
      <c r="AC195">
        <f>(INDIRECT("a_"&amp;AC$2)/(AC$2+2))*(($C195^(AC$2+2)-$H195^(AC$2+2))/(ε_c1cd^(AC$2+2)))</f>
        <v/>
      </c>
      <c r="AD195">
        <f>(INDIRECT("a_"&amp;AD$2)/(AD$2+2))*(($C195^(AD$2+2)-$H195^(AD$2+2))/(ε_c1cd^(AD$2+2)))</f>
        <v/>
      </c>
      <c r="AE195" s="111">
        <f>(b*f_cd/L195)*SUM(U195:Y195)+SUM(Q195:R195)</f>
        <v/>
      </c>
      <c r="AF195" s="112">
        <f>AE195*(K195-y+e)</f>
        <v/>
      </c>
      <c r="AG195" s="113">
        <f>(b*f_cd/(L195^2))*SUM(Z195:AD195)+SUM(S195:T195)-AF195</f>
        <v/>
      </c>
      <c r="AH195" s="114">
        <f>AG195&lt;0</f>
        <v/>
      </c>
      <c r="AI195" s="115">
        <f>IF(A195=1,FALSE,(AND(AQ195,AH195,NOT(AI194))))</f>
        <v/>
      </c>
      <c r="AJ195" s="116">
        <f>(b*f_cd/L195)*(a_1/2*J195^2+a_2/3*J195^3+a_3/4*J195^4+a_4/5*J195^5+a_5/6*J195^6)+SUM(Q195:R195)</f>
        <v/>
      </c>
      <c r="AK195">
        <f>AJ195*(K195-y+e)</f>
        <v/>
      </c>
      <c r="AL195" s="118">
        <f>(b*f_cd/(L195^2))*(a_1/3*J195^3+a_2/4*J195^4+a_3/5*J195^5+a_4/6*J195^6+a_5/7*J195^7)+SUM(S195:T195)-AK195</f>
        <v/>
      </c>
      <c r="AM195" s="114">
        <f>AL195&gt;0</f>
        <v/>
      </c>
      <c r="AN195" s="115">
        <f>IF(A195=1,FALSE,(AND(AQ195,AM195,NOT(AN194))))</f>
        <v/>
      </c>
      <c r="AO195">
        <f>IF(D195=1,AND(AH195,NOT(AI195)),AND(AM195,NOT(AN195)))</f>
        <v/>
      </c>
      <c r="AP195" s="119">
        <f>IF(D195=1,AI195,AN195)</f>
        <v/>
      </c>
      <c r="AQ195" s="125">
        <f>ABS(E195)&lt;$AQ$2</f>
        <v/>
      </c>
      <c r="AS195">
        <f>IF(AP195,MAX(AS$3:AS193)+1,"")</f>
        <v/>
      </c>
    </row>
    <row r="196" s="117">
      <c r="A196" t="n">
        <v>194</v>
      </c>
      <c r="B196" s="131">
        <f>IF(A196=1,0,IF(AP196,0.1*ε_cu1cd,0))</f>
        <v/>
      </c>
      <c r="C196" s="131">
        <f>IF(A196=1,0.1*ε_cu1cd,C195+B195)</f>
        <v/>
      </c>
      <c r="D196" s="113">
        <f>IF('Нормальний переріз'!$D$68&gt;0,1,2)</f>
        <v/>
      </c>
      <c r="E196" s="144">
        <f>IF(D196=1,F196,G196)</f>
        <v/>
      </c>
      <c r="F196" s="124">
        <f>IF(AI195,0.11*ε_cu1cd,IF(AH195,F195*0.01,F195))</f>
        <v/>
      </c>
      <c r="G196" s="124">
        <f>IF(AP195,-0.1*ε_cu1cd,IF(AM195,G195*0.01,G195))</f>
        <v/>
      </c>
      <c r="H196" s="113">
        <f>IF(A196=1,E196,IF(AO195,H195-E195+E196,IF(AP195,0.8*H195,H195+E196)))</f>
        <v/>
      </c>
      <c r="I196" s="169">
        <f>(C196-H196)/h</f>
        <v/>
      </c>
      <c r="J196">
        <f>C196/(ε_c1cd)</f>
        <v/>
      </c>
      <c r="K196">
        <f>C196/I196</f>
        <v/>
      </c>
      <c r="L196" s="131">
        <f>I196/(ε_c1cd)</f>
        <v/>
      </c>
      <c r="M196">
        <f>I196*(K196-Z_s1)</f>
        <v/>
      </c>
      <c r="N196">
        <f>I196*(K196-Z_s2)</f>
        <v/>
      </c>
      <c r="O196">
        <f>E_s*M196</f>
        <v/>
      </c>
      <c r="P196">
        <f>E_s*N196</f>
        <v/>
      </c>
      <c r="Q196">
        <f>O196*A_s1</f>
        <v/>
      </c>
      <c r="R196">
        <f>P196*A_s2</f>
        <v/>
      </c>
      <c r="S196">
        <f>Q196*($K196-Z_s1)</f>
        <v/>
      </c>
      <c r="T196">
        <f>R196*($K196-Z_s2)</f>
        <v/>
      </c>
      <c r="U196">
        <f>(INDIRECT("a_"&amp;U$2)/(U$2+1))*(($C196^(U$2+1)-$H196^(U$2+1))/(ε_c1cd^(U$2+1)))</f>
        <v/>
      </c>
      <c r="V196">
        <f>(INDIRECT("a_"&amp;V$2)/(V$2+1))*(($C196^(V$2+1)-$H196^(V$2+1))/(ε_c1cd^(V$2+1)))</f>
        <v/>
      </c>
      <c r="W196">
        <f>(INDIRECT("a_"&amp;W$2)/(W$2+1))*(($C196^(W$2+1)-$H196^(W$2+1))/(ε_c1cd^(W$2+1)))</f>
        <v/>
      </c>
      <c r="X196">
        <f>(INDIRECT("a_"&amp;X$2)/(X$2+1))*(($C196^(X$2+1)-$H196^(X$2+1))/(ε_c1cd^(X$2+1)))</f>
        <v/>
      </c>
      <c r="Y196">
        <f>(INDIRECT("a_"&amp;Y$2)/(Y$2+1))*(($C196^(Y$2+1)-$H196^(Y$2+1))/(ε_c1cd^(Y$2+1)))</f>
        <v/>
      </c>
      <c r="Z196">
        <f>(INDIRECT("a_"&amp;Z$2)/(Z$2+2))*(($C196^(Z$2+2)-$H196^(Z$2+2))/(ε_c1cd^(Z$2+2)))</f>
        <v/>
      </c>
      <c r="AA196">
        <f>(INDIRECT("a_"&amp;AA$2)/(AA$2+2))*(($C196^(AA$2+2)-$H196^(AA$2+2))/(ε_c1cd^(AA$2+2)))</f>
        <v/>
      </c>
      <c r="AB196">
        <f>(INDIRECT("a_"&amp;AB$2)/(AB$2+2))*(($C196^(AB$2+2)-$H196^(AB$2+2))/(ε_c1cd^(AB$2+2)))</f>
        <v/>
      </c>
      <c r="AC196">
        <f>(INDIRECT("a_"&amp;AC$2)/(AC$2+2))*(($C196^(AC$2+2)-$H196^(AC$2+2))/(ε_c1cd^(AC$2+2)))</f>
        <v/>
      </c>
      <c r="AD196">
        <f>(INDIRECT("a_"&amp;AD$2)/(AD$2+2))*(($C196^(AD$2+2)-$H196^(AD$2+2))/(ε_c1cd^(AD$2+2)))</f>
        <v/>
      </c>
      <c r="AE196" s="111">
        <f>(b*f_cd/L196)*SUM(U196:Y196)+SUM(Q196:R196)</f>
        <v/>
      </c>
      <c r="AF196" s="112">
        <f>AE196*(K196-y+e)</f>
        <v/>
      </c>
      <c r="AG196" s="113">
        <f>(b*f_cd/(L196^2))*SUM(Z196:AD196)+SUM(S196:T196)-AF196</f>
        <v/>
      </c>
      <c r="AH196" s="114">
        <f>AG196&lt;0</f>
        <v/>
      </c>
      <c r="AI196" s="115">
        <f>IF(A196=1,FALSE,(AND(AQ196,AH196,NOT(AI195))))</f>
        <v/>
      </c>
      <c r="AJ196" s="116">
        <f>(b*f_cd/L196)*(a_1/2*J196^2+a_2/3*J196^3+a_3/4*J196^4+a_4/5*J196^5+a_5/6*J196^6)+SUM(Q196:R196)</f>
        <v/>
      </c>
      <c r="AK196">
        <f>AJ196*(K196-y+e)</f>
        <v/>
      </c>
      <c r="AL196" s="118">
        <f>(b*f_cd/(L196^2))*(a_1/3*J196^3+a_2/4*J196^4+a_3/5*J196^5+a_4/6*J196^6+a_5/7*J196^7)+SUM(S196:T196)-AK196</f>
        <v/>
      </c>
      <c r="AM196" s="114">
        <f>AL196&gt;0</f>
        <v/>
      </c>
      <c r="AN196" s="115">
        <f>IF(A196=1,FALSE,(AND(AQ196,AM196,NOT(AN195))))</f>
        <v/>
      </c>
      <c r="AO196">
        <f>IF(D196=1,AND(AH196,NOT(AI196)),AND(AM196,NOT(AN196)))</f>
        <v/>
      </c>
      <c r="AP196" s="119">
        <f>IF(D196=1,AI196,AN196)</f>
        <v/>
      </c>
      <c r="AQ196" s="125">
        <f>ABS(E196)&lt;$AQ$2</f>
        <v/>
      </c>
      <c r="AS196">
        <f>IF(AP196,MAX(AS$3:AS194)+1,"")</f>
        <v/>
      </c>
    </row>
    <row r="197" s="117">
      <c r="A197" t="n">
        <v>195</v>
      </c>
      <c r="B197" s="131">
        <f>IF(A197=1,0,IF(AP197,0.1*ε_cu1cd,0))</f>
        <v/>
      </c>
      <c r="C197" s="131">
        <f>IF(A197=1,0.1*ε_cu1cd,C196+B196)</f>
        <v/>
      </c>
      <c r="D197" s="113">
        <f>IF('Нормальний переріз'!$D$68&gt;0,1,2)</f>
        <v/>
      </c>
      <c r="E197" s="144">
        <f>IF(D197=1,F197,G197)</f>
        <v/>
      </c>
      <c r="F197" s="124">
        <f>IF(AI196,0.11*ε_cu1cd,IF(AH196,F196*0.01,F196))</f>
        <v/>
      </c>
      <c r="G197" s="124">
        <f>IF(AP196,-0.1*ε_cu1cd,IF(AM196,G196*0.01,G196))</f>
        <v/>
      </c>
      <c r="H197" s="113">
        <f>IF(A197=1,E197,IF(AO196,H196-E196+E197,IF(AP196,0.8*H196,H196+E197)))</f>
        <v/>
      </c>
      <c r="I197" s="169">
        <f>(C197-H197)/h</f>
        <v/>
      </c>
      <c r="J197">
        <f>C197/(ε_c1cd)</f>
        <v/>
      </c>
      <c r="K197">
        <f>C197/I197</f>
        <v/>
      </c>
      <c r="L197" s="131">
        <f>I197/(ε_c1cd)</f>
        <v/>
      </c>
      <c r="M197">
        <f>I197*(K197-Z_s1)</f>
        <v/>
      </c>
      <c r="N197">
        <f>I197*(K197-Z_s2)</f>
        <v/>
      </c>
      <c r="O197">
        <f>E_s*M197</f>
        <v/>
      </c>
      <c r="P197">
        <f>E_s*N197</f>
        <v/>
      </c>
      <c r="Q197">
        <f>O197*A_s1</f>
        <v/>
      </c>
      <c r="R197">
        <f>P197*A_s2</f>
        <v/>
      </c>
      <c r="S197">
        <f>Q197*($K197-Z_s1)</f>
        <v/>
      </c>
      <c r="T197">
        <f>R197*($K197-Z_s2)</f>
        <v/>
      </c>
      <c r="U197">
        <f>(INDIRECT("a_"&amp;U$2)/(U$2+1))*(($C197^(U$2+1)-$H197^(U$2+1))/(ε_c1cd^(U$2+1)))</f>
        <v/>
      </c>
      <c r="V197">
        <f>(INDIRECT("a_"&amp;V$2)/(V$2+1))*(($C197^(V$2+1)-$H197^(V$2+1))/(ε_c1cd^(V$2+1)))</f>
        <v/>
      </c>
      <c r="W197">
        <f>(INDIRECT("a_"&amp;W$2)/(W$2+1))*(($C197^(W$2+1)-$H197^(W$2+1))/(ε_c1cd^(W$2+1)))</f>
        <v/>
      </c>
      <c r="X197">
        <f>(INDIRECT("a_"&amp;X$2)/(X$2+1))*(($C197^(X$2+1)-$H197^(X$2+1))/(ε_c1cd^(X$2+1)))</f>
        <v/>
      </c>
      <c r="Y197">
        <f>(INDIRECT("a_"&amp;Y$2)/(Y$2+1))*(($C197^(Y$2+1)-$H197^(Y$2+1))/(ε_c1cd^(Y$2+1)))</f>
        <v/>
      </c>
      <c r="Z197">
        <f>(INDIRECT("a_"&amp;Z$2)/(Z$2+2))*(($C197^(Z$2+2)-$H197^(Z$2+2))/(ε_c1cd^(Z$2+2)))</f>
        <v/>
      </c>
      <c r="AA197">
        <f>(INDIRECT("a_"&amp;AA$2)/(AA$2+2))*(($C197^(AA$2+2)-$H197^(AA$2+2))/(ε_c1cd^(AA$2+2)))</f>
        <v/>
      </c>
      <c r="AB197">
        <f>(INDIRECT("a_"&amp;AB$2)/(AB$2+2))*(($C197^(AB$2+2)-$H197^(AB$2+2))/(ε_c1cd^(AB$2+2)))</f>
        <v/>
      </c>
      <c r="AC197">
        <f>(INDIRECT("a_"&amp;AC$2)/(AC$2+2))*(($C197^(AC$2+2)-$H197^(AC$2+2))/(ε_c1cd^(AC$2+2)))</f>
        <v/>
      </c>
      <c r="AD197">
        <f>(INDIRECT("a_"&amp;AD$2)/(AD$2+2))*(($C197^(AD$2+2)-$H197^(AD$2+2))/(ε_c1cd^(AD$2+2)))</f>
        <v/>
      </c>
      <c r="AE197" s="111">
        <f>(b*f_cd/L197)*SUM(U197:Y197)+SUM(Q197:R197)</f>
        <v/>
      </c>
      <c r="AF197" s="112">
        <f>AE197*(K197-y+e)</f>
        <v/>
      </c>
      <c r="AG197" s="113">
        <f>(b*f_cd/(L197^2))*SUM(Z197:AD197)+SUM(S197:T197)-AF197</f>
        <v/>
      </c>
      <c r="AH197" s="114">
        <f>AG197&lt;0</f>
        <v/>
      </c>
      <c r="AI197" s="115">
        <f>IF(A197=1,FALSE,(AND(AQ197,AH197,NOT(AI196))))</f>
        <v/>
      </c>
      <c r="AJ197" s="116">
        <f>(b*f_cd/L197)*(a_1/2*J197^2+a_2/3*J197^3+a_3/4*J197^4+a_4/5*J197^5+a_5/6*J197^6)+SUM(Q197:R197)</f>
        <v/>
      </c>
      <c r="AK197">
        <f>AJ197*(K197-y+e)</f>
        <v/>
      </c>
      <c r="AL197" s="118">
        <f>(b*f_cd/(L197^2))*(a_1/3*J197^3+a_2/4*J197^4+a_3/5*J197^5+a_4/6*J197^6+a_5/7*J197^7)+SUM(S197:T197)-AK197</f>
        <v/>
      </c>
      <c r="AM197" s="114">
        <f>AL197&gt;0</f>
        <v/>
      </c>
      <c r="AN197" s="115">
        <f>IF(A197=1,FALSE,(AND(AQ197,AM197,NOT(AN196))))</f>
        <v/>
      </c>
      <c r="AO197">
        <f>IF(D197=1,AND(AH197,NOT(AI197)),AND(AM197,NOT(AN197)))</f>
        <v/>
      </c>
      <c r="AP197" s="119">
        <f>IF(D197=1,AI197,AN197)</f>
        <v/>
      </c>
      <c r="AQ197" s="125">
        <f>ABS(E197)&lt;$AQ$2</f>
        <v/>
      </c>
      <c r="AS197">
        <f>IF(AP197,MAX(AS$3:AS195)+1,"")</f>
        <v/>
      </c>
    </row>
    <row r="198" s="117">
      <c r="A198" t="n">
        <v>196</v>
      </c>
      <c r="B198" s="131">
        <f>IF(A198=1,0,IF(AP198,0.1*ε_cu1cd,0))</f>
        <v/>
      </c>
      <c r="C198" s="131">
        <f>IF(A198=1,0.1*ε_cu1cd,C197+B197)</f>
        <v/>
      </c>
      <c r="D198" s="113">
        <f>IF('Нормальний переріз'!$D$68&gt;0,1,2)</f>
        <v/>
      </c>
      <c r="E198" s="144">
        <f>IF(D198=1,F198,G198)</f>
        <v/>
      </c>
      <c r="F198" s="124">
        <f>IF(AI197,0.11*ε_cu1cd,IF(AH197,F197*0.01,F197))</f>
        <v/>
      </c>
      <c r="G198" s="124">
        <f>IF(AP197,-0.1*ε_cu1cd,IF(AM197,G197*0.01,G197))</f>
        <v/>
      </c>
      <c r="H198" s="113">
        <f>IF(A198=1,E198,IF(AO197,H197-E197+E198,IF(AP197,0.8*H197,H197+E198)))</f>
        <v/>
      </c>
      <c r="I198" s="169">
        <f>(C198-H198)/h</f>
        <v/>
      </c>
      <c r="J198">
        <f>C198/(ε_c1cd)</f>
        <v/>
      </c>
      <c r="K198">
        <f>C198/I198</f>
        <v/>
      </c>
      <c r="L198" s="131">
        <f>I198/(ε_c1cd)</f>
        <v/>
      </c>
      <c r="M198">
        <f>I198*(K198-Z_s1)</f>
        <v/>
      </c>
      <c r="N198">
        <f>I198*(K198-Z_s2)</f>
        <v/>
      </c>
      <c r="O198">
        <f>E_s*M198</f>
        <v/>
      </c>
      <c r="P198">
        <f>E_s*N198</f>
        <v/>
      </c>
      <c r="Q198">
        <f>O198*A_s1</f>
        <v/>
      </c>
      <c r="R198">
        <f>P198*A_s2</f>
        <v/>
      </c>
      <c r="S198">
        <f>Q198*($K198-Z_s1)</f>
        <v/>
      </c>
      <c r="T198">
        <f>R198*($K198-Z_s2)</f>
        <v/>
      </c>
      <c r="U198">
        <f>(INDIRECT("a_"&amp;U$2)/(U$2+1))*(($C198^(U$2+1)-$H198^(U$2+1))/(ε_c1cd^(U$2+1)))</f>
        <v/>
      </c>
      <c r="V198">
        <f>(INDIRECT("a_"&amp;V$2)/(V$2+1))*(($C198^(V$2+1)-$H198^(V$2+1))/(ε_c1cd^(V$2+1)))</f>
        <v/>
      </c>
      <c r="W198">
        <f>(INDIRECT("a_"&amp;W$2)/(W$2+1))*(($C198^(W$2+1)-$H198^(W$2+1))/(ε_c1cd^(W$2+1)))</f>
        <v/>
      </c>
      <c r="X198">
        <f>(INDIRECT("a_"&amp;X$2)/(X$2+1))*(($C198^(X$2+1)-$H198^(X$2+1))/(ε_c1cd^(X$2+1)))</f>
        <v/>
      </c>
      <c r="Y198">
        <f>(INDIRECT("a_"&amp;Y$2)/(Y$2+1))*(($C198^(Y$2+1)-$H198^(Y$2+1))/(ε_c1cd^(Y$2+1)))</f>
        <v/>
      </c>
      <c r="Z198">
        <f>(INDIRECT("a_"&amp;Z$2)/(Z$2+2))*(($C198^(Z$2+2)-$H198^(Z$2+2))/(ε_c1cd^(Z$2+2)))</f>
        <v/>
      </c>
      <c r="AA198">
        <f>(INDIRECT("a_"&amp;AA$2)/(AA$2+2))*(($C198^(AA$2+2)-$H198^(AA$2+2))/(ε_c1cd^(AA$2+2)))</f>
        <v/>
      </c>
      <c r="AB198">
        <f>(INDIRECT("a_"&amp;AB$2)/(AB$2+2))*(($C198^(AB$2+2)-$H198^(AB$2+2))/(ε_c1cd^(AB$2+2)))</f>
        <v/>
      </c>
      <c r="AC198">
        <f>(INDIRECT("a_"&amp;AC$2)/(AC$2+2))*(($C198^(AC$2+2)-$H198^(AC$2+2))/(ε_c1cd^(AC$2+2)))</f>
        <v/>
      </c>
      <c r="AD198">
        <f>(INDIRECT("a_"&amp;AD$2)/(AD$2+2))*(($C198^(AD$2+2)-$H198^(AD$2+2))/(ε_c1cd^(AD$2+2)))</f>
        <v/>
      </c>
      <c r="AE198" s="111">
        <f>(b*f_cd/L198)*SUM(U198:Y198)+SUM(Q198:R198)</f>
        <v/>
      </c>
      <c r="AF198" s="112">
        <f>AE198*(K198-y+e)</f>
        <v/>
      </c>
      <c r="AG198" s="113">
        <f>(b*f_cd/(L198^2))*SUM(Z198:AD198)+SUM(S198:T198)-AF198</f>
        <v/>
      </c>
      <c r="AH198" s="114">
        <f>AG198&lt;0</f>
        <v/>
      </c>
      <c r="AI198" s="115">
        <f>IF(A198=1,FALSE,(AND(AQ198,AH198,NOT(AI197))))</f>
        <v/>
      </c>
      <c r="AJ198" s="116">
        <f>(b*f_cd/L198)*(a_1/2*J198^2+a_2/3*J198^3+a_3/4*J198^4+a_4/5*J198^5+a_5/6*J198^6)+SUM(Q198:R198)</f>
        <v/>
      </c>
      <c r="AK198">
        <f>AJ198*(K198-y+e)</f>
        <v/>
      </c>
      <c r="AL198" s="118">
        <f>(b*f_cd/(L198^2))*(a_1/3*J198^3+a_2/4*J198^4+a_3/5*J198^5+a_4/6*J198^6+a_5/7*J198^7)+SUM(S198:T198)-AK198</f>
        <v/>
      </c>
      <c r="AM198" s="114">
        <f>AL198&gt;0</f>
        <v/>
      </c>
      <c r="AN198" s="115">
        <f>IF(A198=1,FALSE,(AND(AQ198,AM198,NOT(AN197))))</f>
        <v/>
      </c>
      <c r="AO198">
        <f>IF(D198=1,AND(AH198,NOT(AI198)),AND(AM198,NOT(AN198)))</f>
        <v/>
      </c>
      <c r="AP198" s="119">
        <f>IF(D198=1,AI198,AN198)</f>
        <v/>
      </c>
      <c r="AQ198" s="125">
        <f>ABS(E198)&lt;$AQ$2</f>
        <v/>
      </c>
      <c r="AS198">
        <f>IF(AP198,MAX(AS$3:AS196)+1,"")</f>
        <v/>
      </c>
    </row>
    <row r="199" s="117">
      <c r="A199" t="n">
        <v>197</v>
      </c>
      <c r="B199" s="131">
        <f>IF(A199=1,0,IF(AP199,0.1*ε_cu1cd,0))</f>
        <v/>
      </c>
      <c r="C199" s="131">
        <f>IF(A199=1,0.1*ε_cu1cd,C198+B198)</f>
        <v/>
      </c>
      <c r="D199" s="113">
        <f>IF('Нормальний переріз'!$D$68&gt;0,1,2)</f>
        <v/>
      </c>
      <c r="E199" s="144">
        <f>IF(D199=1,F199,G199)</f>
        <v/>
      </c>
      <c r="F199" s="124">
        <f>IF(AI198,0.11*ε_cu1cd,IF(AH198,F198*0.01,F198))</f>
        <v/>
      </c>
      <c r="G199" s="124">
        <f>IF(AP198,-0.1*ε_cu1cd,IF(AM198,G198*0.01,G198))</f>
        <v/>
      </c>
      <c r="H199" s="113">
        <f>IF(A199=1,E199,IF(AO198,H198-E198+E199,IF(AP198,0.8*H198,H198+E199)))</f>
        <v/>
      </c>
      <c r="I199" s="169">
        <f>(C199-H199)/h</f>
        <v/>
      </c>
      <c r="J199">
        <f>C199/(ε_c1cd)</f>
        <v/>
      </c>
      <c r="K199">
        <f>C199/I199</f>
        <v/>
      </c>
      <c r="L199" s="131">
        <f>I199/(ε_c1cd)</f>
        <v/>
      </c>
      <c r="M199">
        <f>I199*(K199-Z_s1)</f>
        <v/>
      </c>
      <c r="N199">
        <f>I199*(K199-Z_s2)</f>
        <v/>
      </c>
      <c r="O199">
        <f>E_s*M199</f>
        <v/>
      </c>
      <c r="P199">
        <f>E_s*N199</f>
        <v/>
      </c>
      <c r="Q199">
        <f>O199*A_s1</f>
        <v/>
      </c>
      <c r="R199">
        <f>P199*A_s2</f>
        <v/>
      </c>
      <c r="S199">
        <f>Q199*($K199-Z_s1)</f>
        <v/>
      </c>
      <c r="T199">
        <f>R199*($K199-Z_s2)</f>
        <v/>
      </c>
      <c r="U199">
        <f>(INDIRECT("a_"&amp;U$2)/(U$2+1))*(($C199^(U$2+1)-$H199^(U$2+1))/(ε_c1cd^(U$2+1)))</f>
        <v/>
      </c>
      <c r="V199">
        <f>(INDIRECT("a_"&amp;V$2)/(V$2+1))*(($C199^(V$2+1)-$H199^(V$2+1))/(ε_c1cd^(V$2+1)))</f>
        <v/>
      </c>
      <c r="W199">
        <f>(INDIRECT("a_"&amp;W$2)/(W$2+1))*(($C199^(W$2+1)-$H199^(W$2+1))/(ε_c1cd^(W$2+1)))</f>
        <v/>
      </c>
      <c r="X199">
        <f>(INDIRECT("a_"&amp;X$2)/(X$2+1))*(($C199^(X$2+1)-$H199^(X$2+1))/(ε_c1cd^(X$2+1)))</f>
        <v/>
      </c>
      <c r="Y199">
        <f>(INDIRECT("a_"&amp;Y$2)/(Y$2+1))*(($C199^(Y$2+1)-$H199^(Y$2+1))/(ε_c1cd^(Y$2+1)))</f>
        <v/>
      </c>
      <c r="Z199">
        <f>(INDIRECT("a_"&amp;Z$2)/(Z$2+2))*(($C199^(Z$2+2)-$H199^(Z$2+2))/(ε_c1cd^(Z$2+2)))</f>
        <v/>
      </c>
      <c r="AA199">
        <f>(INDIRECT("a_"&amp;AA$2)/(AA$2+2))*(($C199^(AA$2+2)-$H199^(AA$2+2))/(ε_c1cd^(AA$2+2)))</f>
        <v/>
      </c>
      <c r="AB199">
        <f>(INDIRECT("a_"&amp;AB$2)/(AB$2+2))*(($C199^(AB$2+2)-$H199^(AB$2+2))/(ε_c1cd^(AB$2+2)))</f>
        <v/>
      </c>
      <c r="AC199">
        <f>(INDIRECT("a_"&amp;AC$2)/(AC$2+2))*(($C199^(AC$2+2)-$H199^(AC$2+2))/(ε_c1cd^(AC$2+2)))</f>
        <v/>
      </c>
      <c r="AD199">
        <f>(INDIRECT("a_"&amp;AD$2)/(AD$2+2))*(($C199^(AD$2+2)-$H199^(AD$2+2))/(ε_c1cd^(AD$2+2)))</f>
        <v/>
      </c>
      <c r="AE199" s="111">
        <f>(b*f_cd/L199)*SUM(U199:Y199)+SUM(Q199:R199)</f>
        <v/>
      </c>
      <c r="AF199" s="112">
        <f>AE199*(K199-y+e)</f>
        <v/>
      </c>
      <c r="AG199" s="113">
        <f>(b*f_cd/(L199^2))*SUM(Z199:AD199)+SUM(S199:T199)-AF199</f>
        <v/>
      </c>
      <c r="AH199" s="114">
        <f>AG199&lt;0</f>
        <v/>
      </c>
      <c r="AI199" s="115">
        <f>IF(A199=1,FALSE,(AND(AQ199,AH199,NOT(AI198))))</f>
        <v/>
      </c>
      <c r="AJ199" s="116">
        <f>(b*f_cd/L199)*(a_1/2*J199^2+a_2/3*J199^3+a_3/4*J199^4+a_4/5*J199^5+a_5/6*J199^6)+SUM(Q199:R199)</f>
        <v/>
      </c>
      <c r="AK199">
        <f>AJ199*(K199-y+e)</f>
        <v/>
      </c>
      <c r="AL199" s="118">
        <f>(b*f_cd/(L199^2))*(a_1/3*J199^3+a_2/4*J199^4+a_3/5*J199^5+a_4/6*J199^6+a_5/7*J199^7)+SUM(S199:T199)-AK199</f>
        <v/>
      </c>
      <c r="AM199" s="114">
        <f>AL199&gt;0</f>
        <v/>
      </c>
      <c r="AN199" s="115">
        <f>IF(A199=1,FALSE,(AND(AQ199,AM199,NOT(AN198))))</f>
        <v/>
      </c>
      <c r="AO199">
        <f>IF(D199=1,AND(AH199,NOT(AI199)),AND(AM199,NOT(AN199)))</f>
        <v/>
      </c>
      <c r="AP199" s="119">
        <f>IF(D199=1,AI199,AN199)</f>
        <v/>
      </c>
      <c r="AQ199" s="125">
        <f>ABS(E199)&lt;$AQ$2</f>
        <v/>
      </c>
      <c r="AS199">
        <f>IF(AP199,MAX(AS$3:AS197)+1,"")</f>
        <v/>
      </c>
    </row>
    <row r="200" s="117">
      <c r="A200" t="n">
        <v>198</v>
      </c>
      <c r="B200" s="131">
        <f>IF(A200=1,0,IF(AP200,0.1*ε_cu1cd,0))</f>
        <v/>
      </c>
      <c r="C200" s="131">
        <f>IF(A200=1,0.1*ε_cu1cd,C199+B199)</f>
        <v/>
      </c>
      <c r="D200" s="113">
        <f>IF('Нормальний переріз'!$D$68&gt;0,1,2)</f>
        <v/>
      </c>
      <c r="E200" s="144">
        <f>IF(D200=1,F200,G200)</f>
        <v/>
      </c>
      <c r="F200" s="124">
        <f>IF(AI199,0.11*ε_cu1cd,IF(AH199,F199*0.01,F199))</f>
        <v/>
      </c>
      <c r="G200" s="124">
        <f>IF(AP199,-0.1*ε_cu1cd,IF(AM199,G199*0.01,G199))</f>
        <v/>
      </c>
      <c r="H200" s="113">
        <f>IF(A200=1,E200,IF(AO199,H199-E199+E200,IF(AP199,0.8*H199,H199+E200)))</f>
        <v/>
      </c>
      <c r="I200" s="169">
        <f>(C200-H200)/h</f>
        <v/>
      </c>
      <c r="J200">
        <f>C200/(ε_c1cd)</f>
        <v/>
      </c>
      <c r="K200">
        <f>C200/I200</f>
        <v/>
      </c>
      <c r="L200" s="131">
        <f>I200/(ε_c1cd)</f>
        <v/>
      </c>
      <c r="M200">
        <f>I200*(K200-Z_s1)</f>
        <v/>
      </c>
      <c r="N200">
        <f>I200*(K200-Z_s2)</f>
        <v/>
      </c>
      <c r="O200">
        <f>E_s*M200</f>
        <v/>
      </c>
      <c r="P200">
        <f>E_s*N200</f>
        <v/>
      </c>
      <c r="Q200">
        <f>O200*A_s1</f>
        <v/>
      </c>
      <c r="R200">
        <f>P200*A_s2</f>
        <v/>
      </c>
      <c r="S200">
        <f>Q200*($K200-Z_s1)</f>
        <v/>
      </c>
      <c r="T200">
        <f>R200*($K200-Z_s2)</f>
        <v/>
      </c>
      <c r="U200">
        <f>(INDIRECT("a_"&amp;U$2)/(U$2+1))*(($C200^(U$2+1)-$H200^(U$2+1))/(ε_c1cd^(U$2+1)))</f>
        <v/>
      </c>
      <c r="V200">
        <f>(INDIRECT("a_"&amp;V$2)/(V$2+1))*(($C200^(V$2+1)-$H200^(V$2+1))/(ε_c1cd^(V$2+1)))</f>
        <v/>
      </c>
      <c r="W200">
        <f>(INDIRECT("a_"&amp;W$2)/(W$2+1))*(($C200^(W$2+1)-$H200^(W$2+1))/(ε_c1cd^(W$2+1)))</f>
        <v/>
      </c>
      <c r="X200">
        <f>(INDIRECT("a_"&amp;X$2)/(X$2+1))*(($C200^(X$2+1)-$H200^(X$2+1))/(ε_c1cd^(X$2+1)))</f>
        <v/>
      </c>
      <c r="Y200">
        <f>(INDIRECT("a_"&amp;Y$2)/(Y$2+1))*(($C200^(Y$2+1)-$H200^(Y$2+1))/(ε_c1cd^(Y$2+1)))</f>
        <v/>
      </c>
      <c r="Z200">
        <f>(INDIRECT("a_"&amp;Z$2)/(Z$2+2))*(($C200^(Z$2+2)-$H200^(Z$2+2))/(ε_c1cd^(Z$2+2)))</f>
        <v/>
      </c>
      <c r="AA200">
        <f>(INDIRECT("a_"&amp;AA$2)/(AA$2+2))*(($C200^(AA$2+2)-$H200^(AA$2+2))/(ε_c1cd^(AA$2+2)))</f>
        <v/>
      </c>
      <c r="AB200">
        <f>(INDIRECT("a_"&amp;AB$2)/(AB$2+2))*(($C200^(AB$2+2)-$H200^(AB$2+2))/(ε_c1cd^(AB$2+2)))</f>
        <v/>
      </c>
      <c r="AC200">
        <f>(INDIRECT("a_"&amp;AC$2)/(AC$2+2))*(($C200^(AC$2+2)-$H200^(AC$2+2))/(ε_c1cd^(AC$2+2)))</f>
        <v/>
      </c>
      <c r="AD200">
        <f>(INDIRECT("a_"&amp;AD$2)/(AD$2+2))*(($C200^(AD$2+2)-$H200^(AD$2+2))/(ε_c1cd^(AD$2+2)))</f>
        <v/>
      </c>
      <c r="AE200" s="111">
        <f>(b*f_cd/L200)*SUM(U200:Y200)+SUM(Q200:R200)</f>
        <v/>
      </c>
      <c r="AF200" s="112">
        <f>AE200*(K200-y+e)</f>
        <v/>
      </c>
      <c r="AG200" s="113">
        <f>(b*f_cd/(L200^2))*SUM(Z200:AD200)+SUM(S200:T200)-AF200</f>
        <v/>
      </c>
      <c r="AH200" s="114">
        <f>AG200&lt;0</f>
        <v/>
      </c>
      <c r="AI200" s="115">
        <f>IF(A200=1,FALSE,(AND(AQ200,AH200,NOT(AI199))))</f>
        <v/>
      </c>
      <c r="AJ200" s="116">
        <f>(b*f_cd/L200)*(a_1/2*J200^2+a_2/3*J200^3+a_3/4*J200^4+a_4/5*J200^5+a_5/6*J200^6)+SUM(Q200:R200)</f>
        <v/>
      </c>
      <c r="AK200">
        <f>AJ200*(K200-y+e)</f>
        <v/>
      </c>
      <c r="AL200" s="118">
        <f>(b*f_cd/(L200^2))*(a_1/3*J200^3+a_2/4*J200^4+a_3/5*J200^5+a_4/6*J200^6+a_5/7*J200^7)+SUM(S200:T200)-AK200</f>
        <v/>
      </c>
      <c r="AM200" s="114">
        <f>AL200&gt;0</f>
        <v/>
      </c>
      <c r="AN200" s="115">
        <f>IF(A200=1,FALSE,(AND(AQ200,AM200,NOT(AN199))))</f>
        <v/>
      </c>
      <c r="AO200">
        <f>IF(D200=1,AND(AH200,NOT(AI200)),AND(AM200,NOT(AN200)))</f>
        <v/>
      </c>
      <c r="AP200" s="119">
        <f>IF(D200=1,AI200,AN200)</f>
        <v/>
      </c>
      <c r="AQ200" s="125">
        <f>ABS(E200)&lt;$AQ$2</f>
        <v/>
      </c>
      <c r="AS200">
        <f>IF(AP200,MAX(AS$3:AS198)+1,"")</f>
        <v/>
      </c>
    </row>
    <row r="201" s="117">
      <c r="A201" t="n">
        <v>199</v>
      </c>
      <c r="B201" s="131">
        <f>IF(A201=1,0,IF(AP201,0.1*ε_cu1cd,0))</f>
        <v/>
      </c>
      <c r="C201" s="131">
        <f>IF(A201=1,0.1*ε_cu1cd,C200+B200)</f>
        <v/>
      </c>
      <c r="D201" s="113">
        <f>IF('Нормальний переріз'!$D$68&gt;0,1,2)</f>
        <v/>
      </c>
      <c r="E201" s="144">
        <f>IF(D201=1,F201,G201)</f>
        <v/>
      </c>
      <c r="F201" s="124">
        <f>IF(AI200,0.11*ε_cu1cd,IF(AH200,F200*0.01,F200))</f>
        <v/>
      </c>
      <c r="G201" s="124">
        <f>IF(AP200,-0.1*ε_cu1cd,IF(AM200,G200*0.01,G200))</f>
        <v/>
      </c>
      <c r="H201" s="113">
        <f>IF(A201=1,E201,IF(AO200,H200-E200+E201,IF(AP200,0.8*H200,H200+E201)))</f>
        <v/>
      </c>
      <c r="I201" s="169">
        <f>(C201-H201)/h</f>
        <v/>
      </c>
      <c r="J201">
        <f>C201/(ε_c1cd)</f>
        <v/>
      </c>
      <c r="K201">
        <f>C201/I201</f>
        <v/>
      </c>
      <c r="L201" s="131">
        <f>I201/(ε_c1cd)</f>
        <v/>
      </c>
      <c r="M201">
        <f>I201*(K201-Z_s1)</f>
        <v/>
      </c>
      <c r="N201">
        <f>I201*(K201-Z_s2)</f>
        <v/>
      </c>
      <c r="O201">
        <f>E_s*M201</f>
        <v/>
      </c>
      <c r="P201">
        <f>E_s*N201</f>
        <v/>
      </c>
      <c r="Q201">
        <f>O201*A_s1</f>
        <v/>
      </c>
      <c r="R201">
        <f>P201*A_s2</f>
        <v/>
      </c>
      <c r="S201">
        <f>Q201*($K201-Z_s1)</f>
        <v/>
      </c>
      <c r="T201">
        <f>R201*($K201-Z_s2)</f>
        <v/>
      </c>
      <c r="U201">
        <f>(INDIRECT("a_"&amp;U$2)/(U$2+1))*(($C201^(U$2+1)-$H201^(U$2+1))/(ε_c1cd^(U$2+1)))</f>
        <v/>
      </c>
      <c r="V201">
        <f>(INDIRECT("a_"&amp;V$2)/(V$2+1))*(($C201^(V$2+1)-$H201^(V$2+1))/(ε_c1cd^(V$2+1)))</f>
        <v/>
      </c>
      <c r="W201">
        <f>(INDIRECT("a_"&amp;W$2)/(W$2+1))*(($C201^(W$2+1)-$H201^(W$2+1))/(ε_c1cd^(W$2+1)))</f>
        <v/>
      </c>
      <c r="X201">
        <f>(INDIRECT("a_"&amp;X$2)/(X$2+1))*(($C201^(X$2+1)-$H201^(X$2+1))/(ε_c1cd^(X$2+1)))</f>
        <v/>
      </c>
      <c r="Y201">
        <f>(INDIRECT("a_"&amp;Y$2)/(Y$2+1))*(($C201^(Y$2+1)-$H201^(Y$2+1))/(ε_c1cd^(Y$2+1)))</f>
        <v/>
      </c>
      <c r="Z201">
        <f>(INDIRECT("a_"&amp;Z$2)/(Z$2+2))*(($C201^(Z$2+2)-$H201^(Z$2+2))/(ε_c1cd^(Z$2+2)))</f>
        <v/>
      </c>
      <c r="AA201">
        <f>(INDIRECT("a_"&amp;AA$2)/(AA$2+2))*(($C201^(AA$2+2)-$H201^(AA$2+2))/(ε_c1cd^(AA$2+2)))</f>
        <v/>
      </c>
      <c r="AB201">
        <f>(INDIRECT("a_"&amp;AB$2)/(AB$2+2))*(($C201^(AB$2+2)-$H201^(AB$2+2))/(ε_c1cd^(AB$2+2)))</f>
        <v/>
      </c>
      <c r="AC201">
        <f>(INDIRECT("a_"&amp;AC$2)/(AC$2+2))*(($C201^(AC$2+2)-$H201^(AC$2+2))/(ε_c1cd^(AC$2+2)))</f>
        <v/>
      </c>
      <c r="AD201">
        <f>(INDIRECT("a_"&amp;AD$2)/(AD$2+2))*(($C201^(AD$2+2)-$H201^(AD$2+2))/(ε_c1cd^(AD$2+2)))</f>
        <v/>
      </c>
      <c r="AE201" s="111">
        <f>(b*f_cd/L201)*SUM(U201:Y201)+SUM(Q201:R201)</f>
        <v/>
      </c>
      <c r="AF201" s="112">
        <f>AE201*(K201-y+e)</f>
        <v/>
      </c>
      <c r="AG201" s="113">
        <f>(b*f_cd/(L201^2))*SUM(Z201:AD201)+SUM(S201:T201)-AF201</f>
        <v/>
      </c>
      <c r="AH201" s="114">
        <f>AG201&lt;0</f>
        <v/>
      </c>
      <c r="AI201" s="115">
        <f>IF(A201=1,FALSE,(AND(AQ201,AH201,NOT(AI200))))</f>
        <v/>
      </c>
      <c r="AJ201" s="116">
        <f>(b*f_cd/L201)*(a_1/2*J201^2+a_2/3*J201^3+a_3/4*J201^4+a_4/5*J201^5+a_5/6*J201^6)+SUM(Q201:R201)</f>
        <v/>
      </c>
      <c r="AK201">
        <f>AJ201*(K201-y+e)</f>
        <v/>
      </c>
      <c r="AL201" s="118">
        <f>(b*f_cd/(L201^2))*(a_1/3*J201^3+a_2/4*J201^4+a_3/5*J201^5+a_4/6*J201^6+a_5/7*J201^7)+SUM(S201:T201)-AK201</f>
        <v/>
      </c>
      <c r="AM201" s="114">
        <f>AL201&gt;0</f>
        <v/>
      </c>
      <c r="AN201" s="115">
        <f>IF(A201=1,FALSE,(AND(AQ201,AM201,NOT(AN200))))</f>
        <v/>
      </c>
      <c r="AO201">
        <f>IF(D201=1,AND(AH201,NOT(AI201)),AND(AM201,NOT(AN201)))</f>
        <v/>
      </c>
      <c r="AP201" s="119">
        <f>IF(D201=1,AI201,AN201)</f>
        <v/>
      </c>
      <c r="AQ201" s="125">
        <f>ABS(E201)&lt;$AQ$2</f>
        <v/>
      </c>
      <c r="AS201">
        <f>IF(AP201,MAX(AS$3:AS199)+1,"")</f>
        <v/>
      </c>
    </row>
    <row r="202" s="117">
      <c r="A202" t="n">
        <v>200</v>
      </c>
      <c r="B202" s="131">
        <f>IF(A202=1,0,IF(AP202,0.1*ε_cu1cd,0))</f>
        <v/>
      </c>
      <c r="C202" s="131">
        <f>IF(A202=1,0.1*ε_cu1cd,C201+B201)</f>
        <v/>
      </c>
      <c r="D202" s="113">
        <f>IF('Нормальний переріз'!$D$68&gt;0,1,2)</f>
        <v/>
      </c>
      <c r="E202" s="144">
        <f>IF(D202=1,F202,G202)</f>
        <v/>
      </c>
      <c r="F202" s="124">
        <f>IF(AI201,0.11*ε_cu1cd,IF(AH201,F201*0.01,F201))</f>
        <v/>
      </c>
      <c r="G202" s="124">
        <f>IF(AP201,-0.1*ε_cu1cd,IF(AM201,G201*0.01,G201))</f>
        <v/>
      </c>
      <c r="H202" s="113">
        <f>IF(A202=1,E202,IF(AO201,H201-E201+E202,IF(AP201,0.8*H201,H201+E202)))</f>
        <v/>
      </c>
      <c r="I202" s="169">
        <f>(C202-H202)/h</f>
        <v/>
      </c>
      <c r="J202">
        <f>C202/(ε_c1cd)</f>
        <v/>
      </c>
      <c r="K202">
        <f>C202/I202</f>
        <v/>
      </c>
      <c r="L202" s="131">
        <f>I202/(ε_c1cd)</f>
        <v/>
      </c>
      <c r="M202">
        <f>I202*(K202-Z_s1)</f>
        <v/>
      </c>
      <c r="N202">
        <f>I202*(K202-Z_s2)</f>
        <v/>
      </c>
      <c r="O202">
        <f>E_s*M202</f>
        <v/>
      </c>
      <c r="P202">
        <f>E_s*N202</f>
        <v/>
      </c>
      <c r="Q202">
        <f>O202*A_s1</f>
        <v/>
      </c>
      <c r="R202">
        <f>P202*A_s2</f>
        <v/>
      </c>
      <c r="S202">
        <f>Q202*($K202-Z_s1)</f>
        <v/>
      </c>
      <c r="T202">
        <f>R202*($K202-Z_s2)</f>
        <v/>
      </c>
      <c r="U202">
        <f>(INDIRECT("a_"&amp;U$2)/(U$2+1))*(($C202^(U$2+1)-$H202^(U$2+1))/(ε_c1cd^(U$2+1)))</f>
        <v/>
      </c>
      <c r="V202">
        <f>(INDIRECT("a_"&amp;V$2)/(V$2+1))*(($C202^(V$2+1)-$H202^(V$2+1))/(ε_c1cd^(V$2+1)))</f>
        <v/>
      </c>
      <c r="W202">
        <f>(INDIRECT("a_"&amp;W$2)/(W$2+1))*(($C202^(W$2+1)-$H202^(W$2+1))/(ε_c1cd^(W$2+1)))</f>
        <v/>
      </c>
      <c r="X202">
        <f>(INDIRECT("a_"&amp;X$2)/(X$2+1))*(($C202^(X$2+1)-$H202^(X$2+1))/(ε_c1cd^(X$2+1)))</f>
        <v/>
      </c>
      <c r="Y202">
        <f>(INDIRECT("a_"&amp;Y$2)/(Y$2+1))*(($C202^(Y$2+1)-$H202^(Y$2+1))/(ε_c1cd^(Y$2+1)))</f>
        <v/>
      </c>
      <c r="Z202">
        <f>(INDIRECT("a_"&amp;Z$2)/(Z$2+2))*(($C202^(Z$2+2)-$H202^(Z$2+2))/(ε_c1cd^(Z$2+2)))</f>
        <v/>
      </c>
      <c r="AA202">
        <f>(INDIRECT("a_"&amp;AA$2)/(AA$2+2))*(($C202^(AA$2+2)-$H202^(AA$2+2))/(ε_c1cd^(AA$2+2)))</f>
        <v/>
      </c>
      <c r="AB202">
        <f>(INDIRECT("a_"&amp;AB$2)/(AB$2+2))*(($C202^(AB$2+2)-$H202^(AB$2+2))/(ε_c1cd^(AB$2+2)))</f>
        <v/>
      </c>
      <c r="AC202">
        <f>(INDIRECT("a_"&amp;AC$2)/(AC$2+2))*(($C202^(AC$2+2)-$H202^(AC$2+2))/(ε_c1cd^(AC$2+2)))</f>
        <v/>
      </c>
      <c r="AD202">
        <f>(INDIRECT("a_"&amp;AD$2)/(AD$2+2))*(($C202^(AD$2+2)-$H202^(AD$2+2))/(ε_c1cd^(AD$2+2)))</f>
        <v/>
      </c>
      <c r="AE202" s="111">
        <f>(b*f_cd/L202)*SUM(U202:Y202)+SUM(Q202:R202)</f>
        <v/>
      </c>
      <c r="AF202" s="112">
        <f>AE202*(K202-y+e)</f>
        <v/>
      </c>
      <c r="AG202" s="113">
        <f>(b*f_cd/(L202^2))*SUM(Z202:AD202)+SUM(S202:T202)-AF202</f>
        <v/>
      </c>
      <c r="AH202" s="114">
        <f>AG202&lt;0</f>
        <v/>
      </c>
      <c r="AI202" s="115">
        <f>IF(A202=1,FALSE,(AND(AQ202,AH202,NOT(AI201))))</f>
        <v/>
      </c>
      <c r="AJ202" s="116">
        <f>(b*f_cd/L202)*(a_1/2*J202^2+a_2/3*J202^3+a_3/4*J202^4+a_4/5*J202^5+a_5/6*J202^6)+SUM(Q202:R202)</f>
        <v/>
      </c>
      <c r="AK202">
        <f>AJ202*(K202-y+e)</f>
        <v/>
      </c>
      <c r="AL202" s="118">
        <f>(b*f_cd/(L202^2))*(a_1/3*J202^3+a_2/4*J202^4+a_3/5*J202^5+a_4/6*J202^6+a_5/7*J202^7)+SUM(S202:T202)-AK202</f>
        <v/>
      </c>
      <c r="AM202" s="114">
        <f>AL202&gt;0</f>
        <v/>
      </c>
      <c r="AN202" s="115">
        <f>IF(A202=1,FALSE,(AND(AQ202,AM202,NOT(AN201))))</f>
        <v/>
      </c>
      <c r="AO202">
        <f>IF(D202=1,AND(AH202,NOT(AI202)),AND(AM202,NOT(AN202)))</f>
        <v/>
      </c>
      <c r="AP202" s="119">
        <f>IF(D202=1,AI202,AN202)</f>
        <v/>
      </c>
      <c r="AQ202" s="125">
        <f>ABS(E202)&lt;$AQ$2</f>
        <v/>
      </c>
      <c r="AS202">
        <f>IF(AP202,MAX(AS$3:AS200)+1,"")</f>
        <v/>
      </c>
    </row>
    <row r="203" s="117">
      <c r="A203" t="n">
        <v>201</v>
      </c>
      <c r="B203" s="131">
        <f>IF(A203=1,0,IF(AP203,0.1*ε_cu1cd,0))</f>
        <v/>
      </c>
      <c r="C203" s="131">
        <f>IF(A203=1,0.1*ε_cu1cd,C202+B202)</f>
        <v/>
      </c>
      <c r="D203" s="113">
        <f>IF('Нормальний переріз'!$D$68&gt;0,1,2)</f>
        <v/>
      </c>
      <c r="E203" s="144">
        <f>IF(D203=1,F203,G203)</f>
        <v/>
      </c>
      <c r="F203" s="124">
        <f>IF(AI202,0.11*ε_cu1cd,IF(AH202,F202*0.01,F202))</f>
        <v/>
      </c>
      <c r="G203" s="124">
        <f>IF(AP202,-0.1*ε_cu1cd,IF(AM202,G202*0.01,G202))</f>
        <v/>
      </c>
      <c r="H203" s="113">
        <f>IF(A203=1,E203,IF(AO202,H202-E202+E203,IF(AP202,0.8*H202,H202+E203)))</f>
        <v/>
      </c>
      <c r="I203" s="169">
        <f>(C203-H203)/h</f>
        <v/>
      </c>
      <c r="J203">
        <f>C203/(ε_c1cd)</f>
        <v/>
      </c>
      <c r="K203">
        <f>C203/I203</f>
        <v/>
      </c>
      <c r="L203" s="131">
        <f>I203/(ε_c1cd)</f>
        <v/>
      </c>
      <c r="M203">
        <f>I203*(K203-Z_s1)</f>
        <v/>
      </c>
      <c r="N203">
        <f>I203*(K203-Z_s2)</f>
        <v/>
      </c>
      <c r="O203">
        <f>E_s*M203</f>
        <v/>
      </c>
      <c r="P203">
        <f>E_s*N203</f>
        <v/>
      </c>
      <c r="Q203">
        <f>O203*A_s1</f>
        <v/>
      </c>
      <c r="R203">
        <f>P203*A_s2</f>
        <v/>
      </c>
      <c r="S203">
        <f>Q203*($K203-Z_s1)</f>
        <v/>
      </c>
      <c r="T203">
        <f>R203*($K203-Z_s2)</f>
        <v/>
      </c>
      <c r="U203">
        <f>(INDIRECT("a_"&amp;U$2)/(U$2+1))*(($C203^(U$2+1)-$H203^(U$2+1))/(ε_c1cd^(U$2+1)))</f>
        <v/>
      </c>
      <c r="V203">
        <f>(INDIRECT("a_"&amp;V$2)/(V$2+1))*(($C203^(V$2+1)-$H203^(V$2+1))/(ε_c1cd^(V$2+1)))</f>
        <v/>
      </c>
      <c r="W203">
        <f>(INDIRECT("a_"&amp;W$2)/(W$2+1))*(($C203^(W$2+1)-$H203^(W$2+1))/(ε_c1cd^(W$2+1)))</f>
        <v/>
      </c>
      <c r="X203">
        <f>(INDIRECT("a_"&amp;X$2)/(X$2+1))*(($C203^(X$2+1)-$H203^(X$2+1))/(ε_c1cd^(X$2+1)))</f>
        <v/>
      </c>
      <c r="Y203">
        <f>(INDIRECT("a_"&amp;Y$2)/(Y$2+1))*(($C203^(Y$2+1)-$H203^(Y$2+1))/(ε_c1cd^(Y$2+1)))</f>
        <v/>
      </c>
      <c r="Z203">
        <f>(INDIRECT("a_"&amp;Z$2)/(Z$2+2))*(($C203^(Z$2+2)-$H203^(Z$2+2))/(ε_c1cd^(Z$2+2)))</f>
        <v/>
      </c>
      <c r="AA203">
        <f>(INDIRECT("a_"&amp;AA$2)/(AA$2+2))*(($C203^(AA$2+2)-$H203^(AA$2+2))/(ε_c1cd^(AA$2+2)))</f>
        <v/>
      </c>
      <c r="AB203">
        <f>(INDIRECT("a_"&amp;AB$2)/(AB$2+2))*(($C203^(AB$2+2)-$H203^(AB$2+2))/(ε_c1cd^(AB$2+2)))</f>
        <v/>
      </c>
      <c r="AC203">
        <f>(INDIRECT("a_"&amp;AC$2)/(AC$2+2))*(($C203^(AC$2+2)-$H203^(AC$2+2))/(ε_c1cd^(AC$2+2)))</f>
        <v/>
      </c>
      <c r="AD203">
        <f>(INDIRECT("a_"&amp;AD$2)/(AD$2+2))*(($C203^(AD$2+2)-$H203^(AD$2+2))/(ε_c1cd^(AD$2+2)))</f>
        <v/>
      </c>
      <c r="AE203" s="111">
        <f>(b*f_cd/L203)*SUM(U203:Y203)+SUM(Q203:R203)</f>
        <v/>
      </c>
      <c r="AF203" s="112">
        <f>AE203*(K203-y+e)</f>
        <v/>
      </c>
      <c r="AG203" s="113">
        <f>(b*f_cd/(L203^2))*SUM(Z203:AD203)+SUM(S203:T203)-AF203</f>
        <v/>
      </c>
      <c r="AH203" s="114">
        <f>AG203&lt;0</f>
        <v/>
      </c>
      <c r="AI203" s="115">
        <f>IF(A203=1,FALSE,(AND(AQ203,AH203,NOT(AI202))))</f>
        <v/>
      </c>
      <c r="AJ203" s="116">
        <f>(b*f_cd/L203)*(a_1/2*J203^2+a_2/3*J203^3+a_3/4*J203^4+a_4/5*J203^5+a_5/6*J203^6)+SUM(Q203:R203)</f>
        <v/>
      </c>
      <c r="AK203">
        <f>AJ203*(K203-y+e)</f>
        <v/>
      </c>
      <c r="AL203" s="118">
        <f>(b*f_cd/(L203^2))*(a_1/3*J203^3+a_2/4*J203^4+a_3/5*J203^5+a_4/6*J203^6+a_5/7*J203^7)+SUM(S203:T203)-AK203</f>
        <v/>
      </c>
      <c r="AM203" s="114">
        <f>AL203&gt;0</f>
        <v/>
      </c>
      <c r="AN203" s="115">
        <f>IF(A203=1,FALSE,(AND(AQ203,AM203,NOT(AN202))))</f>
        <v/>
      </c>
      <c r="AO203">
        <f>IF(D203=1,AND(AH203,NOT(AI203)),AND(AM203,NOT(AN203)))</f>
        <v/>
      </c>
      <c r="AP203" s="119">
        <f>IF(D203=1,AI203,AN203)</f>
        <v/>
      </c>
      <c r="AQ203" s="125">
        <f>ABS(E203)&lt;$AQ$2</f>
        <v/>
      </c>
      <c r="AS203">
        <f>IF(AP203,MAX(AS$3:AS201)+1,"")</f>
        <v/>
      </c>
    </row>
    <row r="204" s="117">
      <c r="A204" t="n">
        <v>202</v>
      </c>
      <c r="B204" s="131">
        <f>IF(A204=1,0,IF(AP204,0.1*ε_cu1cd,0))</f>
        <v/>
      </c>
      <c r="C204" s="131">
        <f>IF(A204=1,0.1*ε_cu1cd,C203+B203)</f>
        <v/>
      </c>
      <c r="D204" s="113">
        <f>IF('Нормальний переріз'!$D$68&gt;0,1,2)</f>
        <v/>
      </c>
      <c r="E204" s="144">
        <f>IF(D204=1,F204,G204)</f>
        <v/>
      </c>
      <c r="F204" s="124">
        <f>IF(AI203,0.11*ε_cu1cd,IF(AH203,F203*0.01,F203))</f>
        <v/>
      </c>
      <c r="G204" s="124">
        <f>IF(AP203,-0.1*ε_cu1cd,IF(AM203,G203*0.01,G203))</f>
        <v/>
      </c>
      <c r="H204" s="113">
        <f>IF(A204=1,E204,IF(AO203,H203-E203+E204,IF(AP203,0.8*H203,H203+E204)))</f>
        <v/>
      </c>
      <c r="I204" s="169">
        <f>(C204-H204)/h</f>
        <v/>
      </c>
      <c r="J204">
        <f>C204/(ε_c1cd)</f>
        <v/>
      </c>
      <c r="K204">
        <f>C204/I204</f>
        <v/>
      </c>
      <c r="L204" s="131">
        <f>I204/(ε_c1cd)</f>
        <v/>
      </c>
      <c r="M204">
        <f>I204*(K204-Z_s1)</f>
        <v/>
      </c>
      <c r="N204">
        <f>I204*(K204-Z_s2)</f>
        <v/>
      </c>
      <c r="O204">
        <f>E_s*M204</f>
        <v/>
      </c>
      <c r="P204">
        <f>E_s*N204</f>
        <v/>
      </c>
      <c r="Q204">
        <f>O204*A_s1</f>
        <v/>
      </c>
      <c r="R204">
        <f>P204*A_s2</f>
        <v/>
      </c>
      <c r="S204">
        <f>Q204*($K204-Z_s1)</f>
        <v/>
      </c>
      <c r="T204">
        <f>R204*($K204-Z_s2)</f>
        <v/>
      </c>
      <c r="U204">
        <f>(INDIRECT("a_"&amp;U$2)/(U$2+1))*(($C204^(U$2+1)-$H204^(U$2+1))/(ε_c1cd^(U$2+1)))</f>
        <v/>
      </c>
      <c r="V204">
        <f>(INDIRECT("a_"&amp;V$2)/(V$2+1))*(($C204^(V$2+1)-$H204^(V$2+1))/(ε_c1cd^(V$2+1)))</f>
        <v/>
      </c>
      <c r="W204">
        <f>(INDIRECT("a_"&amp;W$2)/(W$2+1))*(($C204^(W$2+1)-$H204^(W$2+1))/(ε_c1cd^(W$2+1)))</f>
        <v/>
      </c>
      <c r="X204">
        <f>(INDIRECT("a_"&amp;X$2)/(X$2+1))*(($C204^(X$2+1)-$H204^(X$2+1))/(ε_c1cd^(X$2+1)))</f>
        <v/>
      </c>
      <c r="Y204">
        <f>(INDIRECT("a_"&amp;Y$2)/(Y$2+1))*(($C204^(Y$2+1)-$H204^(Y$2+1))/(ε_c1cd^(Y$2+1)))</f>
        <v/>
      </c>
      <c r="Z204">
        <f>(INDIRECT("a_"&amp;Z$2)/(Z$2+2))*(($C204^(Z$2+2)-$H204^(Z$2+2))/(ε_c1cd^(Z$2+2)))</f>
        <v/>
      </c>
      <c r="AA204">
        <f>(INDIRECT("a_"&amp;AA$2)/(AA$2+2))*(($C204^(AA$2+2)-$H204^(AA$2+2))/(ε_c1cd^(AA$2+2)))</f>
        <v/>
      </c>
      <c r="AB204">
        <f>(INDIRECT("a_"&amp;AB$2)/(AB$2+2))*(($C204^(AB$2+2)-$H204^(AB$2+2))/(ε_c1cd^(AB$2+2)))</f>
        <v/>
      </c>
      <c r="AC204">
        <f>(INDIRECT("a_"&amp;AC$2)/(AC$2+2))*(($C204^(AC$2+2)-$H204^(AC$2+2))/(ε_c1cd^(AC$2+2)))</f>
        <v/>
      </c>
      <c r="AD204">
        <f>(INDIRECT("a_"&amp;AD$2)/(AD$2+2))*(($C204^(AD$2+2)-$H204^(AD$2+2))/(ε_c1cd^(AD$2+2)))</f>
        <v/>
      </c>
      <c r="AE204" s="111">
        <f>(b*f_cd/L204)*SUM(U204:Y204)+SUM(Q204:R204)</f>
        <v/>
      </c>
      <c r="AF204" s="112">
        <f>AE204*(K204-y+e)</f>
        <v/>
      </c>
      <c r="AG204" s="113">
        <f>(b*f_cd/(L204^2))*SUM(Z204:AD204)+SUM(S204:T204)-AF204</f>
        <v/>
      </c>
      <c r="AH204" s="114">
        <f>AG204&lt;0</f>
        <v/>
      </c>
      <c r="AI204" s="115">
        <f>IF(A204=1,FALSE,(AND(AQ204,AH204,NOT(AI203))))</f>
        <v/>
      </c>
      <c r="AJ204" s="116">
        <f>(b*f_cd/L204)*(a_1/2*J204^2+a_2/3*J204^3+a_3/4*J204^4+a_4/5*J204^5+a_5/6*J204^6)+SUM(Q204:R204)</f>
        <v/>
      </c>
      <c r="AK204">
        <f>AJ204*(K204-y+e)</f>
        <v/>
      </c>
      <c r="AL204" s="118">
        <f>(b*f_cd/(L204^2))*(a_1/3*J204^3+a_2/4*J204^4+a_3/5*J204^5+a_4/6*J204^6+a_5/7*J204^7)+SUM(S204:T204)-AK204</f>
        <v/>
      </c>
      <c r="AM204" s="114">
        <f>AL204&gt;0</f>
        <v/>
      </c>
      <c r="AN204" s="115">
        <f>IF(A204=1,FALSE,(AND(AQ204,AM204,NOT(AN203))))</f>
        <v/>
      </c>
      <c r="AO204">
        <f>IF(D204=1,AND(AH204,NOT(AI204)),AND(AM204,NOT(AN204)))</f>
        <v/>
      </c>
      <c r="AP204" s="119">
        <f>IF(D204=1,AI204,AN204)</f>
        <v/>
      </c>
      <c r="AQ204" s="125">
        <f>ABS(E204)&lt;$AQ$2</f>
        <v/>
      </c>
      <c r="AS204">
        <f>IF(AP204,MAX(AS$3:AS202)+1,"")</f>
        <v/>
      </c>
    </row>
    <row r="205" s="117">
      <c r="A205" t="n">
        <v>203</v>
      </c>
      <c r="B205" s="131">
        <f>IF(A205=1,0,IF(AP205,0.1*ε_cu1cd,0))</f>
        <v/>
      </c>
      <c r="C205" s="131">
        <f>IF(A205=1,0.1*ε_cu1cd,C204+B204)</f>
        <v/>
      </c>
      <c r="D205" s="113">
        <f>IF('Нормальний переріз'!$D$68&gt;0,1,2)</f>
        <v/>
      </c>
      <c r="E205" s="144">
        <f>IF(D205=1,F205,G205)</f>
        <v/>
      </c>
      <c r="F205" s="124">
        <f>IF(AI204,0.11*ε_cu1cd,IF(AH204,F204*0.01,F204))</f>
        <v/>
      </c>
      <c r="G205" s="124">
        <f>IF(AP204,-0.1*ε_cu1cd,IF(AM204,G204*0.01,G204))</f>
        <v/>
      </c>
      <c r="H205" s="113">
        <f>IF(A205=1,E205,IF(AO204,H204-E204+E205,IF(AP204,0.8*H204,H204+E205)))</f>
        <v/>
      </c>
      <c r="I205" s="169">
        <f>(C205-H205)/h</f>
        <v/>
      </c>
      <c r="J205">
        <f>C205/(ε_c1cd)</f>
        <v/>
      </c>
      <c r="K205">
        <f>C205/I205</f>
        <v/>
      </c>
      <c r="L205" s="131">
        <f>I205/(ε_c1cd)</f>
        <v/>
      </c>
      <c r="M205">
        <f>I205*(K205-Z_s1)</f>
        <v/>
      </c>
      <c r="N205">
        <f>I205*(K205-Z_s2)</f>
        <v/>
      </c>
      <c r="O205">
        <f>E_s*M205</f>
        <v/>
      </c>
      <c r="P205">
        <f>E_s*N205</f>
        <v/>
      </c>
      <c r="Q205">
        <f>O205*A_s1</f>
        <v/>
      </c>
      <c r="R205">
        <f>P205*A_s2</f>
        <v/>
      </c>
      <c r="S205">
        <f>Q205*($K205-Z_s1)</f>
        <v/>
      </c>
      <c r="T205">
        <f>R205*($K205-Z_s2)</f>
        <v/>
      </c>
      <c r="U205">
        <f>(INDIRECT("a_"&amp;U$2)/(U$2+1))*(($C205^(U$2+1)-$H205^(U$2+1))/(ε_c1cd^(U$2+1)))</f>
        <v/>
      </c>
      <c r="V205">
        <f>(INDIRECT("a_"&amp;V$2)/(V$2+1))*(($C205^(V$2+1)-$H205^(V$2+1))/(ε_c1cd^(V$2+1)))</f>
        <v/>
      </c>
      <c r="W205">
        <f>(INDIRECT("a_"&amp;W$2)/(W$2+1))*(($C205^(W$2+1)-$H205^(W$2+1))/(ε_c1cd^(W$2+1)))</f>
        <v/>
      </c>
      <c r="X205">
        <f>(INDIRECT("a_"&amp;X$2)/(X$2+1))*(($C205^(X$2+1)-$H205^(X$2+1))/(ε_c1cd^(X$2+1)))</f>
        <v/>
      </c>
      <c r="Y205">
        <f>(INDIRECT("a_"&amp;Y$2)/(Y$2+1))*(($C205^(Y$2+1)-$H205^(Y$2+1))/(ε_c1cd^(Y$2+1)))</f>
        <v/>
      </c>
      <c r="Z205">
        <f>(INDIRECT("a_"&amp;Z$2)/(Z$2+2))*(($C205^(Z$2+2)-$H205^(Z$2+2))/(ε_c1cd^(Z$2+2)))</f>
        <v/>
      </c>
      <c r="AA205">
        <f>(INDIRECT("a_"&amp;AA$2)/(AA$2+2))*(($C205^(AA$2+2)-$H205^(AA$2+2))/(ε_c1cd^(AA$2+2)))</f>
        <v/>
      </c>
      <c r="AB205">
        <f>(INDIRECT("a_"&amp;AB$2)/(AB$2+2))*(($C205^(AB$2+2)-$H205^(AB$2+2))/(ε_c1cd^(AB$2+2)))</f>
        <v/>
      </c>
      <c r="AC205">
        <f>(INDIRECT("a_"&amp;AC$2)/(AC$2+2))*(($C205^(AC$2+2)-$H205^(AC$2+2))/(ε_c1cd^(AC$2+2)))</f>
        <v/>
      </c>
      <c r="AD205">
        <f>(INDIRECT("a_"&amp;AD$2)/(AD$2+2))*(($C205^(AD$2+2)-$H205^(AD$2+2))/(ε_c1cd^(AD$2+2)))</f>
        <v/>
      </c>
      <c r="AE205" s="111">
        <f>(b*f_cd/L205)*SUM(U205:Y205)+SUM(Q205:R205)</f>
        <v/>
      </c>
      <c r="AF205" s="112">
        <f>AE205*(K205-y+e)</f>
        <v/>
      </c>
      <c r="AG205" s="113">
        <f>(b*f_cd/(L205^2))*SUM(Z205:AD205)+SUM(S205:T205)-AF205</f>
        <v/>
      </c>
      <c r="AH205" s="114">
        <f>AG205&lt;0</f>
        <v/>
      </c>
      <c r="AI205" s="115">
        <f>IF(A205=1,FALSE,(AND(AQ205,AH205,NOT(AI204))))</f>
        <v/>
      </c>
      <c r="AJ205" s="116">
        <f>(b*f_cd/L205)*(a_1/2*J205^2+a_2/3*J205^3+a_3/4*J205^4+a_4/5*J205^5+a_5/6*J205^6)+SUM(Q205:R205)</f>
        <v/>
      </c>
      <c r="AK205">
        <f>AJ205*(K205-y+e)</f>
        <v/>
      </c>
      <c r="AL205" s="118">
        <f>(b*f_cd/(L205^2))*(a_1/3*J205^3+a_2/4*J205^4+a_3/5*J205^5+a_4/6*J205^6+a_5/7*J205^7)+SUM(S205:T205)-AK205</f>
        <v/>
      </c>
      <c r="AM205" s="114">
        <f>AL205&gt;0</f>
        <v/>
      </c>
      <c r="AN205" s="115">
        <f>IF(A205=1,FALSE,(AND(AQ205,AM205,NOT(AN204))))</f>
        <v/>
      </c>
      <c r="AO205">
        <f>IF(D205=1,AND(AH205,NOT(AI205)),AND(AM205,NOT(AN205)))</f>
        <v/>
      </c>
      <c r="AP205" s="119">
        <f>IF(D205=1,AI205,AN205)</f>
        <v/>
      </c>
      <c r="AQ205" s="125">
        <f>ABS(E205)&lt;$AQ$2</f>
        <v/>
      </c>
      <c r="AS205">
        <f>IF(AP205,MAX(AS$3:AS203)+1,"")</f>
        <v/>
      </c>
    </row>
    <row r="206" s="117">
      <c r="A206" t="n">
        <v>204</v>
      </c>
      <c r="B206" s="131">
        <f>IF(A206=1,0,IF(AP206,0.1*ε_cu1cd,0))</f>
        <v/>
      </c>
      <c r="C206" s="131">
        <f>IF(A206=1,0.1*ε_cu1cd,C205+B205)</f>
        <v/>
      </c>
      <c r="D206" s="113">
        <f>IF('Нормальний переріз'!$D$68&gt;0,1,2)</f>
        <v/>
      </c>
      <c r="E206" s="144">
        <f>IF(D206=1,F206,G206)</f>
        <v/>
      </c>
      <c r="F206" s="124">
        <f>IF(AI205,0.11*ε_cu1cd,IF(AH205,F205*0.01,F205))</f>
        <v/>
      </c>
      <c r="G206" s="124">
        <f>IF(AP205,-0.1*ε_cu1cd,IF(AM205,G205*0.01,G205))</f>
        <v/>
      </c>
      <c r="H206" s="113">
        <f>IF(A206=1,E206,IF(AO205,H205-E205+E206,IF(AP205,0.8*H205,H205+E206)))</f>
        <v/>
      </c>
      <c r="I206" s="169">
        <f>(C206-H206)/h</f>
        <v/>
      </c>
      <c r="J206">
        <f>C206/(ε_c1cd)</f>
        <v/>
      </c>
      <c r="K206">
        <f>C206/I206</f>
        <v/>
      </c>
      <c r="L206" s="131">
        <f>I206/(ε_c1cd)</f>
        <v/>
      </c>
      <c r="M206">
        <f>I206*(K206-Z_s1)</f>
        <v/>
      </c>
      <c r="N206">
        <f>I206*(K206-Z_s2)</f>
        <v/>
      </c>
      <c r="O206">
        <f>E_s*M206</f>
        <v/>
      </c>
      <c r="P206">
        <f>E_s*N206</f>
        <v/>
      </c>
      <c r="Q206">
        <f>O206*A_s1</f>
        <v/>
      </c>
      <c r="R206">
        <f>P206*A_s2</f>
        <v/>
      </c>
      <c r="S206">
        <f>Q206*($K206-Z_s1)</f>
        <v/>
      </c>
      <c r="T206">
        <f>R206*($K206-Z_s2)</f>
        <v/>
      </c>
      <c r="U206">
        <f>(INDIRECT("a_"&amp;U$2)/(U$2+1))*(($C206^(U$2+1)-$H206^(U$2+1))/(ε_c1cd^(U$2+1)))</f>
        <v/>
      </c>
      <c r="V206">
        <f>(INDIRECT("a_"&amp;V$2)/(V$2+1))*(($C206^(V$2+1)-$H206^(V$2+1))/(ε_c1cd^(V$2+1)))</f>
        <v/>
      </c>
      <c r="W206">
        <f>(INDIRECT("a_"&amp;W$2)/(W$2+1))*(($C206^(W$2+1)-$H206^(W$2+1))/(ε_c1cd^(W$2+1)))</f>
        <v/>
      </c>
      <c r="X206">
        <f>(INDIRECT("a_"&amp;X$2)/(X$2+1))*(($C206^(X$2+1)-$H206^(X$2+1))/(ε_c1cd^(X$2+1)))</f>
        <v/>
      </c>
      <c r="Y206">
        <f>(INDIRECT("a_"&amp;Y$2)/(Y$2+1))*(($C206^(Y$2+1)-$H206^(Y$2+1))/(ε_c1cd^(Y$2+1)))</f>
        <v/>
      </c>
      <c r="Z206">
        <f>(INDIRECT("a_"&amp;Z$2)/(Z$2+2))*(($C206^(Z$2+2)-$H206^(Z$2+2))/(ε_c1cd^(Z$2+2)))</f>
        <v/>
      </c>
      <c r="AA206">
        <f>(INDIRECT("a_"&amp;AA$2)/(AA$2+2))*(($C206^(AA$2+2)-$H206^(AA$2+2))/(ε_c1cd^(AA$2+2)))</f>
        <v/>
      </c>
      <c r="AB206">
        <f>(INDIRECT("a_"&amp;AB$2)/(AB$2+2))*(($C206^(AB$2+2)-$H206^(AB$2+2))/(ε_c1cd^(AB$2+2)))</f>
        <v/>
      </c>
      <c r="AC206">
        <f>(INDIRECT("a_"&amp;AC$2)/(AC$2+2))*(($C206^(AC$2+2)-$H206^(AC$2+2))/(ε_c1cd^(AC$2+2)))</f>
        <v/>
      </c>
      <c r="AD206">
        <f>(INDIRECT("a_"&amp;AD$2)/(AD$2+2))*(($C206^(AD$2+2)-$H206^(AD$2+2))/(ε_c1cd^(AD$2+2)))</f>
        <v/>
      </c>
      <c r="AE206" s="111">
        <f>(b*f_cd/L206)*SUM(U206:Y206)+SUM(Q206:R206)</f>
        <v/>
      </c>
      <c r="AF206" s="112">
        <f>AE206*(K206-y+e)</f>
        <v/>
      </c>
      <c r="AG206" s="113">
        <f>(b*f_cd/(L206^2))*SUM(Z206:AD206)+SUM(S206:T206)-AF206</f>
        <v/>
      </c>
      <c r="AH206" s="114">
        <f>AG206&lt;0</f>
        <v/>
      </c>
      <c r="AI206" s="115">
        <f>IF(A206=1,FALSE,(AND(AQ206,AH206,NOT(AI205))))</f>
        <v/>
      </c>
      <c r="AJ206" s="116">
        <f>(b*f_cd/L206)*(a_1/2*J206^2+a_2/3*J206^3+a_3/4*J206^4+a_4/5*J206^5+a_5/6*J206^6)+SUM(Q206:R206)</f>
        <v/>
      </c>
      <c r="AK206">
        <f>AJ206*(K206-y+e)</f>
        <v/>
      </c>
      <c r="AL206" s="118">
        <f>(b*f_cd/(L206^2))*(a_1/3*J206^3+a_2/4*J206^4+a_3/5*J206^5+a_4/6*J206^6+a_5/7*J206^7)+SUM(S206:T206)-AK206</f>
        <v/>
      </c>
      <c r="AM206" s="114">
        <f>AL206&gt;0</f>
        <v/>
      </c>
      <c r="AN206" s="115">
        <f>IF(A206=1,FALSE,(AND(AQ206,AM206,NOT(AN205))))</f>
        <v/>
      </c>
      <c r="AO206">
        <f>IF(D206=1,AND(AH206,NOT(AI206)),AND(AM206,NOT(AN206)))</f>
        <v/>
      </c>
      <c r="AP206" s="119">
        <f>IF(D206=1,AI206,AN206)</f>
        <v/>
      </c>
      <c r="AQ206" s="125">
        <f>ABS(E206)&lt;$AQ$2</f>
        <v/>
      </c>
      <c r="AS206">
        <f>IF(AP206,MAX(AS$3:AS204)+1,"")</f>
        <v/>
      </c>
    </row>
    <row r="207" s="117">
      <c r="A207" t="n">
        <v>205</v>
      </c>
      <c r="B207" s="131">
        <f>IF(A207=1,0,IF(AP207,0.1*ε_cu1cd,0))</f>
        <v/>
      </c>
      <c r="C207" s="131">
        <f>IF(A207=1,0.1*ε_cu1cd,C206+B206)</f>
        <v/>
      </c>
      <c r="D207" s="113">
        <f>IF('Нормальний переріз'!$D$68&gt;0,1,2)</f>
        <v/>
      </c>
      <c r="E207" s="144">
        <f>IF(D207=1,F207,G207)</f>
        <v/>
      </c>
      <c r="F207" s="124">
        <f>IF(AI206,0.11*ε_cu1cd,IF(AH206,F206*0.01,F206))</f>
        <v/>
      </c>
      <c r="G207" s="124">
        <f>IF(AP206,-0.1*ε_cu1cd,IF(AM206,G206*0.01,G206))</f>
        <v/>
      </c>
      <c r="H207" s="113">
        <f>IF(A207=1,E207,IF(AO206,H206-E206+E207,IF(AP206,0.8*H206,H206+E207)))</f>
        <v/>
      </c>
      <c r="I207" s="169">
        <f>(C207-H207)/h</f>
        <v/>
      </c>
      <c r="J207">
        <f>C207/(ε_c1cd)</f>
        <v/>
      </c>
      <c r="K207">
        <f>C207/I207</f>
        <v/>
      </c>
      <c r="L207" s="131">
        <f>I207/(ε_c1cd)</f>
        <v/>
      </c>
      <c r="M207">
        <f>I207*(K207-Z_s1)</f>
        <v/>
      </c>
      <c r="N207">
        <f>I207*(K207-Z_s2)</f>
        <v/>
      </c>
      <c r="O207">
        <f>E_s*M207</f>
        <v/>
      </c>
      <c r="P207">
        <f>E_s*N207</f>
        <v/>
      </c>
      <c r="Q207">
        <f>O207*A_s1</f>
        <v/>
      </c>
      <c r="R207">
        <f>P207*A_s2</f>
        <v/>
      </c>
      <c r="S207">
        <f>Q207*($K207-Z_s1)</f>
        <v/>
      </c>
      <c r="T207">
        <f>R207*($K207-Z_s2)</f>
        <v/>
      </c>
      <c r="U207">
        <f>(INDIRECT("a_"&amp;U$2)/(U$2+1))*(($C207^(U$2+1)-$H207^(U$2+1))/(ε_c1cd^(U$2+1)))</f>
        <v/>
      </c>
      <c r="V207">
        <f>(INDIRECT("a_"&amp;V$2)/(V$2+1))*(($C207^(V$2+1)-$H207^(V$2+1))/(ε_c1cd^(V$2+1)))</f>
        <v/>
      </c>
      <c r="W207">
        <f>(INDIRECT("a_"&amp;W$2)/(W$2+1))*(($C207^(W$2+1)-$H207^(W$2+1))/(ε_c1cd^(W$2+1)))</f>
        <v/>
      </c>
      <c r="X207">
        <f>(INDIRECT("a_"&amp;X$2)/(X$2+1))*(($C207^(X$2+1)-$H207^(X$2+1))/(ε_c1cd^(X$2+1)))</f>
        <v/>
      </c>
      <c r="Y207">
        <f>(INDIRECT("a_"&amp;Y$2)/(Y$2+1))*(($C207^(Y$2+1)-$H207^(Y$2+1))/(ε_c1cd^(Y$2+1)))</f>
        <v/>
      </c>
      <c r="Z207">
        <f>(INDIRECT("a_"&amp;Z$2)/(Z$2+2))*(($C207^(Z$2+2)-$H207^(Z$2+2))/(ε_c1cd^(Z$2+2)))</f>
        <v/>
      </c>
      <c r="AA207">
        <f>(INDIRECT("a_"&amp;AA$2)/(AA$2+2))*(($C207^(AA$2+2)-$H207^(AA$2+2))/(ε_c1cd^(AA$2+2)))</f>
        <v/>
      </c>
      <c r="AB207">
        <f>(INDIRECT("a_"&amp;AB$2)/(AB$2+2))*(($C207^(AB$2+2)-$H207^(AB$2+2))/(ε_c1cd^(AB$2+2)))</f>
        <v/>
      </c>
      <c r="AC207">
        <f>(INDIRECT("a_"&amp;AC$2)/(AC$2+2))*(($C207^(AC$2+2)-$H207^(AC$2+2))/(ε_c1cd^(AC$2+2)))</f>
        <v/>
      </c>
      <c r="AD207">
        <f>(INDIRECT("a_"&amp;AD$2)/(AD$2+2))*(($C207^(AD$2+2)-$H207^(AD$2+2))/(ε_c1cd^(AD$2+2)))</f>
        <v/>
      </c>
      <c r="AE207" s="111">
        <f>(b*f_cd/L207)*SUM(U207:Y207)+SUM(Q207:R207)</f>
        <v/>
      </c>
      <c r="AF207" s="112">
        <f>AE207*(K207-y+e)</f>
        <v/>
      </c>
      <c r="AG207" s="113">
        <f>(b*f_cd/(L207^2))*SUM(Z207:AD207)+SUM(S207:T207)-AF207</f>
        <v/>
      </c>
      <c r="AH207" s="114">
        <f>AG207&lt;0</f>
        <v/>
      </c>
      <c r="AI207" s="115">
        <f>IF(A207=1,FALSE,(AND(AQ207,AH207,NOT(AI206))))</f>
        <v/>
      </c>
      <c r="AJ207" s="116">
        <f>(b*f_cd/L207)*(a_1/2*J207^2+a_2/3*J207^3+a_3/4*J207^4+a_4/5*J207^5+a_5/6*J207^6)+SUM(Q207:R207)</f>
        <v/>
      </c>
      <c r="AK207">
        <f>AJ207*(K207-y+e)</f>
        <v/>
      </c>
      <c r="AL207" s="118">
        <f>(b*f_cd/(L207^2))*(a_1/3*J207^3+a_2/4*J207^4+a_3/5*J207^5+a_4/6*J207^6+a_5/7*J207^7)+SUM(S207:T207)-AK207</f>
        <v/>
      </c>
      <c r="AM207" s="114">
        <f>AL207&gt;0</f>
        <v/>
      </c>
      <c r="AN207" s="115">
        <f>IF(A207=1,FALSE,(AND(AQ207,AM207,NOT(AN206))))</f>
        <v/>
      </c>
      <c r="AO207">
        <f>IF(D207=1,AND(AH207,NOT(AI207)),AND(AM207,NOT(AN207)))</f>
        <v/>
      </c>
      <c r="AP207" s="119">
        <f>IF(D207=1,AI207,AN207)</f>
        <v/>
      </c>
      <c r="AQ207" s="125">
        <f>ABS(E207)&lt;$AQ$2</f>
        <v/>
      </c>
      <c r="AS207">
        <f>IF(AP207,MAX(AS$3:AS205)+1,"")</f>
        <v/>
      </c>
    </row>
    <row r="208" s="117">
      <c r="A208" t="n">
        <v>206</v>
      </c>
      <c r="B208" s="131">
        <f>IF(A208=1,0,IF(AP208,0.1*ε_cu1cd,0))</f>
        <v/>
      </c>
      <c r="C208" s="131">
        <f>IF(A208=1,0.1*ε_cu1cd,C207+B207)</f>
        <v/>
      </c>
      <c r="D208" s="113">
        <f>IF('Нормальний переріз'!$D$68&gt;0,1,2)</f>
        <v/>
      </c>
      <c r="E208" s="144">
        <f>IF(D208=1,F208,G208)</f>
        <v/>
      </c>
      <c r="F208" s="124">
        <f>IF(AI207,0.11*ε_cu1cd,IF(AH207,F207*0.01,F207))</f>
        <v/>
      </c>
      <c r="G208" s="124">
        <f>IF(AP207,-0.1*ε_cu1cd,IF(AM207,G207*0.01,G207))</f>
        <v/>
      </c>
      <c r="H208" s="113">
        <f>IF(A208=1,E208,IF(AO207,H207-E207+E208,IF(AP207,0.8*H207,H207+E208)))</f>
        <v/>
      </c>
      <c r="I208" s="169">
        <f>(C208-H208)/h</f>
        <v/>
      </c>
      <c r="J208">
        <f>C208/(ε_c1cd)</f>
        <v/>
      </c>
      <c r="K208">
        <f>C208/I208</f>
        <v/>
      </c>
      <c r="L208" s="131">
        <f>I208/(ε_c1cd)</f>
        <v/>
      </c>
      <c r="M208">
        <f>I208*(K208-Z_s1)</f>
        <v/>
      </c>
      <c r="N208">
        <f>I208*(K208-Z_s2)</f>
        <v/>
      </c>
      <c r="O208">
        <f>E_s*M208</f>
        <v/>
      </c>
      <c r="P208">
        <f>E_s*N208</f>
        <v/>
      </c>
      <c r="Q208">
        <f>O208*A_s1</f>
        <v/>
      </c>
      <c r="R208">
        <f>P208*A_s2</f>
        <v/>
      </c>
      <c r="S208">
        <f>Q208*($K208-Z_s1)</f>
        <v/>
      </c>
      <c r="T208">
        <f>R208*($K208-Z_s2)</f>
        <v/>
      </c>
      <c r="U208">
        <f>(INDIRECT("a_"&amp;U$2)/(U$2+1))*(($C208^(U$2+1)-$H208^(U$2+1))/(ε_c1cd^(U$2+1)))</f>
        <v/>
      </c>
      <c r="V208">
        <f>(INDIRECT("a_"&amp;V$2)/(V$2+1))*(($C208^(V$2+1)-$H208^(V$2+1))/(ε_c1cd^(V$2+1)))</f>
        <v/>
      </c>
      <c r="W208">
        <f>(INDIRECT("a_"&amp;W$2)/(W$2+1))*(($C208^(W$2+1)-$H208^(W$2+1))/(ε_c1cd^(W$2+1)))</f>
        <v/>
      </c>
      <c r="X208">
        <f>(INDIRECT("a_"&amp;X$2)/(X$2+1))*(($C208^(X$2+1)-$H208^(X$2+1))/(ε_c1cd^(X$2+1)))</f>
        <v/>
      </c>
      <c r="Y208">
        <f>(INDIRECT("a_"&amp;Y$2)/(Y$2+1))*(($C208^(Y$2+1)-$H208^(Y$2+1))/(ε_c1cd^(Y$2+1)))</f>
        <v/>
      </c>
      <c r="Z208">
        <f>(INDIRECT("a_"&amp;Z$2)/(Z$2+2))*(($C208^(Z$2+2)-$H208^(Z$2+2))/(ε_c1cd^(Z$2+2)))</f>
        <v/>
      </c>
      <c r="AA208">
        <f>(INDIRECT("a_"&amp;AA$2)/(AA$2+2))*(($C208^(AA$2+2)-$H208^(AA$2+2))/(ε_c1cd^(AA$2+2)))</f>
        <v/>
      </c>
      <c r="AB208">
        <f>(INDIRECT("a_"&amp;AB$2)/(AB$2+2))*(($C208^(AB$2+2)-$H208^(AB$2+2))/(ε_c1cd^(AB$2+2)))</f>
        <v/>
      </c>
      <c r="AC208">
        <f>(INDIRECT("a_"&amp;AC$2)/(AC$2+2))*(($C208^(AC$2+2)-$H208^(AC$2+2))/(ε_c1cd^(AC$2+2)))</f>
        <v/>
      </c>
      <c r="AD208">
        <f>(INDIRECT("a_"&amp;AD$2)/(AD$2+2))*(($C208^(AD$2+2)-$H208^(AD$2+2))/(ε_c1cd^(AD$2+2)))</f>
        <v/>
      </c>
      <c r="AE208" s="111">
        <f>(b*f_cd/L208)*SUM(U208:Y208)+SUM(Q208:R208)</f>
        <v/>
      </c>
      <c r="AF208" s="112">
        <f>AE208*(K208-y+e)</f>
        <v/>
      </c>
      <c r="AG208" s="113">
        <f>(b*f_cd/(L208^2))*SUM(Z208:AD208)+SUM(S208:T208)-AF208</f>
        <v/>
      </c>
      <c r="AH208" s="114">
        <f>AG208&lt;0</f>
        <v/>
      </c>
      <c r="AI208" s="115">
        <f>IF(A208=1,FALSE,(AND(AQ208,AH208,NOT(AI207))))</f>
        <v/>
      </c>
      <c r="AJ208" s="116">
        <f>(b*f_cd/L208)*(a_1/2*J208^2+a_2/3*J208^3+a_3/4*J208^4+a_4/5*J208^5+a_5/6*J208^6)+SUM(Q208:R208)</f>
        <v/>
      </c>
      <c r="AK208">
        <f>AJ208*(K208-y+e)</f>
        <v/>
      </c>
      <c r="AL208" s="118">
        <f>(b*f_cd/(L208^2))*(a_1/3*J208^3+a_2/4*J208^4+a_3/5*J208^5+a_4/6*J208^6+a_5/7*J208^7)+SUM(S208:T208)-AK208</f>
        <v/>
      </c>
      <c r="AM208" s="114">
        <f>AL208&gt;0</f>
        <v/>
      </c>
      <c r="AN208" s="115">
        <f>IF(A208=1,FALSE,(AND(AQ208,AM208,NOT(AN207))))</f>
        <v/>
      </c>
      <c r="AO208">
        <f>IF(D208=1,AND(AH208,NOT(AI208)),AND(AM208,NOT(AN208)))</f>
        <v/>
      </c>
      <c r="AP208" s="119">
        <f>IF(D208=1,AI208,AN208)</f>
        <v/>
      </c>
      <c r="AQ208" s="125">
        <f>ABS(E208)&lt;$AQ$2</f>
        <v/>
      </c>
      <c r="AS208">
        <f>IF(AP208,MAX(AS$3:AS206)+1,"")</f>
        <v/>
      </c>
    </row>
    <row r="209" s="117">
      <c r="A209" t="n">
        <v>207</v>
      </c>
      <c r="B209" s="131">
        <f>IF(A209=1,0,IF(AP209,0.1*ε_cu1cd,0))</f>
        <v/>
      </c>
      <c r="C209" s="131">
        <f>IF(A209=1,0.1*ε_cu1cd,C208+B208)</f>
        <v/>
      </c>
      <c r="D209" s="113">
        <f>IF('Нормальний переріз'!$D$68&gt;0,1,2)</f>
        <v/>
      </c>
      <c r="E209" s="144">
        <f>IF(D209=1,F209,G209)</f>
        <v/>
      </c>
      <c r="F209" s="124">
        <f>IF(AI208,0.11*ε_cu1cd,IF(AH208,F208*0.01,F208))</f>
        <v/>
      </c>
      <c r="G209" s="124">
        <f>IF(AP208,-0.1*ε_cu1cd,IF(AM208,G208*0.01,G208))</f>
        <v/>
      </c>
      <c r="H209" s="113">
        <f>IF(A209=1,E209,IF(AO208,H208-E208+E209,IF(AP208,0.8*H208,H208+E209)))</f>
        <v/>
      </c>
      <c r="I209" s="169">
        <f>(C209-H209)/h</f>
        <v/>
      </c>
      <c r="J209">
        <f>C209/(ε_c1cd)</f>
        <v/>
      </c>
      <c r="K209">
        <f>C209/I209</f>
        <v/>
      </c>
      <c r="L209" s="131">
        <f>I209/(ε_c1cd)</f>
        <v/>
      </c>
      <c r="M209">
        <f>I209*(K209-Z_s1)</f>
        <v/>
      </c>
      <c r="N209">
        <f>I209*(K209-Z_s2)</f>
        <v/>
      </c>
      <c r="O209">
        <f>E_s*M209</f>
        <v/>
      </c>
      <c r="P209">
        <f>E_s*N209</f>
        <v/>
      </c>
      <c r="Q209">
        <f>O209*A_s1</f>
        <v/>
      </c>
      <c r="R209">
        <f>P209*A_s2</f>
        <v/>
      </c>
      <c r="S209">
        <f>Q209*($K209-Z_s1)</f>
        <v/>
      </c>
      <c r="T209">
        <f>R209*($K209-Z_s2)</f>
        <v/>
      </c>
      <c r="U209">
        <f>(INDIRECT("a_"&amp;U$2)/(U$2+1))*(($C209^(U$2+1)-$H209^(U$2+1))/(ε_c1cd^(U$2+1)))</f>
        <v/>
      </c>
      <c r="V209">
        <f>(INDIRECT("a_"&amp;V$2)/(V$2+1))*(($C209^(V$2+1)-$H209^(V$2+1))/(ε_c1cd^(V$2+1)))</f>
        <v/>
      </c>
      <c r="W209">
        <f>(INDIRECT("a_"&amp;W$2)/(W$2+1))*(($C209^(W$2+1)-$H209^(W$2+1))/(ε_c1cd^(W$2+1)))</f>
        <v/>
      </c>
      <c r="X209">
        <f>(INDIRECT("a_"&amp;X$2)/(X$2+1))*(($C209^(X$2+1)-$H209^(X$2+1))/(ε_c1cd^(X$2+1)))</f>
        <v/>
      </c>
      <c r="Y209">
        <f>(INDIRECT("a_"&amp;Y$2)/(Y$2+1))*(($C209^(Y$2+1)-$H209^(Y$2+1))/(ε_c1cd^(Y$2+1)))</f>
        <v/>
      </c>
      <c r="Z209">
        <f>(INDIRECT("a_"&amp;Z$2)/(Z$2+2))*(($C209^(Z$2+2)-$H209^(Z$2+2))/(ε_c1cd^(Z$2+2)))</f>
        <v/>
      </c>
      <c r="AA209">
        <f>(INDIRECT("a_"&amp;AA$2)/(AA$2+2))*(($C209^(AA$2+2)-$H209^(AA$2+2))/(ε_c1cd^(AA$2+2)))</f>
        <v/>
      </c>
      <c r="AB209">
        <f>(INDIRECT("a_"&amp;AB$2)/(AB$2+2))*(($C209^(AB$2+2)-$H209^(AB$2+2))/(ε_c1cd^(AB$2+2)))</f>
        <v/>
      </c>
      <c r="AC209">
        <f>(INDIRECT("a_"&amp;AC$2)/(AC$2+2))*(($C209^(AC$2+2)-$H209^(AC$2+2))/(ε_c1cd^(AC$2+2)))</f>
        <v/>
      </c>
      <c r="AD209">
        <f>(INDIRECT("a_"&amp;AD$2)/(AD$2+2))*(($C209^(AD$2+2)-$H209^(AD$2+2))/(ε_c1cd^(AD$2+2)))</f>
        <v/>
      </c>
      <c r="AE209" s="111">
        <f>(b*f_cd/L209)*SUM(U209:Y209)+SUM(Q209:R209)</f>
        <v/>
      </c>
      <c r="AF209" s="112">
        <f>AE209*(K209-y+e)</f>
        <v/>
      </c>
      <c r="AG209" s="113">
        <f>(b*f_cd/(L209^2))*SUM(Z209:AD209)+SUM(S209:T209)-AF209</f>
        <v/>
      </c>
      <c r="AH209" s="114">
        <f>AG209&lt;0</f>
        <v/>
      </c>
      <c r="AI209" s="115">
        <f>IF(A209=1,FALSE,(AND(AQ209,AH209,NOT(AI208))))</f>
        <v/>
      </c>
      <c r="AJ209" s="116">
        <f>(b*f_cd/L209)*(a_1/2*J209^2+a_2/3*J209^3+a_3/4*J209^4+a_4/5*J209^5+a_5/6*J209^6)+SUM(Q209:R209)</f>
        <v/>
      </c>
      <c r="AK209">
        <f>AJ209*(K209-y+e)</f>
        <v/>
      </c>
      <c r="AL209" s="118">
        <f>(b*f_cd/(L209^2))*(a_1/3*J209^3+a_2/4*J209^4+a_3/5*J209^5+a_4/6*J209^6+a_5/7*J209^7)+SUM(S209:T209)-AK209</f>
        <v/>
      </c>
      <c r="AM209" s="114">
        <f>AL209&gt;0</f>
        <v/>
      </c>
      <c r="AN209" s="115">
        <f>IF(A209=1,FALSE,(AND(AQ209,AM209,NOT(AN208))))</f>
        <v/>
      </c>
      <c r="AO209">
        <f>IF(D209=1,AND(AH209,NOT(AI209)),AND(AM209,NOT(AN209)))</f>
        <v/>
      </c>
      <c r="AP209" s="119">
        <f>IF(D209=1,AI209,AN209)</f>
        <v/>
      </c>
      <c r="AQ209" s="125">
        <f>ABS(E209)&lt;$AQ$2</f>
        <v/>
      </c>
      <c r="AS209">
        <f>IF(AP209,MAX(AS$3:AS207)+1,"")</f>
        <v/>
      </c>
    </row>
    <row r="210" s="117">
      <c r="A210" t="n">
        <v>208</v>
      </c>
      <c r="B210" s="131">
        <f>IF(A210=1,0,IF(AP210,0.1*ε_cu1cd,0))</f>
        <v/>
      </c>
      <c r="C210" s="131">
        <f>IF(A210=1,0.1*ε_cu1cd,C209+B209)</f>
        <v/>
      </c>
      <c r="D210" s="113">
        <f>IF('Нормальний переріз'!$D$68&gt;0,1,2)</f>
        <v/>
      </c>
      <c r="E210" s="144">
        <f>IF(D210=1,F210,G210)</f>
        <v/>
      </c>
      <c r="F210" s="124">
        <f>IF(AI209,0.11*ε_cu1cd,IF(AH209,F209*0.01,F209))</f>
        <v/>
      </c>
      <c r="G210" s="124">
        <f>IF(AP209,-0.1*ε_cu1cd,IF(AM209,G209*0.01,G209))</f>
        <v/>
      </c>
      <c r="H210" s="113">
        <f>IF(A210=1,E210,IF(AO209,H209-E209+E210,IF(AP209,0.8*H209,H209+E210)))</f>
        <v/>
      </c>
      <c r="I210" s="169">
        <f>(C210-H210)/h</f>
        <v/>
      </c>
      <c r="J210">
        <f>C210/(ε_c1cd)</f>
        <v/>
      </c>
      <c r="K210">
        <f>C210/I210</f>
        <v/>
      </c>
      <c r="L210" s="131">
        <f>I210/(ε_c1cd)</f>
        <v/>
      </c>
      <c r="M210">
        <f>I210*(K210-Z_s1)</f>
        <v/>
      </c>
      <c r="N210">
        <f>I210*(K210-Z_s2)</f>
        <v/>
      </c>
      <c r="O210">
        <f>E_s*M210</f>
        <v/>
      </c>
      <c r="P210">
        <f>E_s*N210</f>
        <v/>
      </c>
      <c r="Q210">
        <f>O210*A_s1</f>
        <v/>
      </c>
      <c r="R210">
        <f>P210*A_s2</f>
        <v/>
      </c>
      <c r="S210">
        <f>Q210*($K210-Z_s1)</f>
        <v/>
      </c>
      <c r="T210">
        <f>R210*($K210-Z_s2)</f>
        <v/>
      </c>
      <c r="U210">
        <f>(INDIRECT("a_"&amp;U$2)/(U$2+1))*(($C210^(U$2+1)-$H210^(U$2+1))/(ε_c1cd^(U$2+1)))</f>
        <v/>
      </c>
      <c r="V210">
        <f>(INDIRECT("a_"&amp;V$2)/(V$2+1))*(($C210^(V$2+1)-$H210^(V$2+1))/(ε_c1cd^(V$2+1)))</f>
        <v/>
      </c>
      <c r="W210">
        <f>(INDIRECT("a_"&amp;W$2)/(W$2+1))*(($C210^(W$2+1)-$H210^(W$2+1))/(ε_c1cd^(W$2+1)))</f>
        <v/>
      </c>
      <c r="X210">
        <f>(INDIRECT("a_"&amp;X$2)/(X$2+1))*(($C210^(X$2+1)-$H210^(X$2+1))/(ε_c1cd^(X$2+1)))</f>
        <v/>
      </c>
      <c r="Y210">
        <f>(INDIRECT("a_"&amp;Y$2)/(Y$2+1))*(($C210^(Y$2+1)-$H210^(Y$2+1))/(ε_c1cd^(Y$2+1)))</f>
        <v/>
      </c>
      <c r="Z210">
        <f>(INDIRECT("a_"&amp;Z$2)/(Z$2+2))*(($C210^(Z$2+2)-$H210^(Z$2+2))/(ε_c1cd^(Z$2+2)))</f>
        <v/>
      </c>
      <c r="AA210">
        <f>(INDIRECT("a_"&amp;AA$2)/(AA$2+2))*(($C210^(AA$2+2)-$H210^(AA$2+2))/(ε_c1cd^(AA$2+2)))</f>
        <v/>
      </c>
      <c r="AB210">
        <f>(INDIRECT("a_"&amp;AB$2)/(AB$2+2))*(($C210^(AB$2+2)-$H210^(AB$2+2))/(ε_c1cd^(AB$2+2)))</f>
        <v/>
      </c>
      <c r="AC210">
        <f>(INDIRECT("a_"&amp;AC$2)/(AC$2+2))*(($C210^(AC$2+2)-$H210^(AC$2+2))/(ε_c1cd^(AC$2+2)))</f>
        <v/>
      </c>
      <c r="AD210">
        <f>(INDIRECT("a_"&amp;AD$2)/(AD$2+2))*(($C210^(AD$2+2)-$H210^(AD$2+2))/(ε_c1cd^(AD$2+2)))</f>
        <v/>
      </c>
      <c r="AE210" s="111">
        <f>(b*f_cd/L210)*SUM(U210:Y210)+SUM(Q210:R210)</f>
        <v/>
      </c>
      <c r="AF210" s="112">
        <f>AE210*(K210-y+e)</f>
        <v/>
      </c>
      <c r="AG210" s="113">
        <f>(b*f_cd/(L210^2))*SUM(Z210:AD210)+SUM(S210:T210)-AF210</f>
        <v/>
      </c>
      <c r="AH210" s="114">
        <f>AG210&lt;0</f>
        <v/>
      </c>
      <c r="AI210" s="115">
        <f>IF(A210=1,FALSE,(AND(AQ210,AH210,NOT(AI209))))</f>
        <v/>
      </c>
      <c r="AJ210" s="116">
        <f>(b*f_cd/L210)*(a_1/2*J210^2+a_2/3*J210^3+a_3/4*J210^4+a_4/5*J210^5+a_5/6*J210^6)+SUM(Q210:R210)</f>
        <v/>
      </c>
      <c r="AK210">
        <f>AJ210*(K210-y+e)</f>
        <v/>
      </c>
      <c r="AL210" s="118">
        <f>(b*f_cd/(L210^2))*(a_1/3*J210^3+a_2/4*J210^4+a_3/5*J210^5+a_4/6*J210^6+a_5/7*J210^7)+SUM(S210:T210)-AK210</f>
        <v/>
      </c>
      <c r="AM210" s="114">
        <f>AL210&gt;0</f>
        <v/>
      </c>
      <c r="AN210" s="115">
        <f>IF(A210=1,FALSE,(AND(AQ210,AM210,NOT(AN209))))</f>
        <v/>
      </c>
      <c r="AO210">
        <f>IF(D210=1,AND(AH210,NOT(AI210)),AND(AM210,NOT(AN210)))</f>
        <v/>
      </c>
      <c r="AP210" s="119">
        <f>IF(D210=1,AI210,AN210)</f>
        <v/>
      </c>
      <c r="AQ210" s="125">
        <f>ABS(E210)&lt;$AQ$2</f>
        <v/>
      </c>
      <c r="AS210">
        <f>IF(AP210,MAX(AS$3:AS208)+1,"")</f>
        <v/>
      </c>
    </row>
    <row r="211" s="117">
      <c r="A211" t="n">
        <v>209</v>
      </c>
      <c r="B211" s="131">
        <f>IF(A211=1,0,IF(AP211,0.1*ε_cu1cd,0))</f>
        <v/>
      </c>
      <c r="C211" s="131">
        <f>IF(A211=1,0.1*ε_cu1cd,C210+B210)</f>
        <v/>
      </c>
      <c r="D211" s="113">
        <f>IF('Нормальний переріз'!$D$68&gt;0,1,2)</f>
        <v/>
      </c>
      <c r="E211" s="144">
        <f>IF(D211=1,F211,G211)</f>
        <v/>
      </c>
      <c r="F211" s="124">
        <f>IF(AI210,0.11*ε_cu1cd,IF(AH210,F210*0.01,F210))</f>
        <v/>
      </c>
      <c r="G211" s="124">
        <f>IF(AP210,-0.1*ε_cu1cd,IF(AM210,G210*0.01,G210))</f>
        <v/>
      </c>
      <c r="H211" s="113">
        <f>IF(A211=1,E211,IF(AO210,H210-E210+E211,IF(AP210,0.8*H210,H210+E211)))</f>
        <v/>
      </c>
      <c r="I211" s="169">
        <f>(C211-H211)/h</f>
        <v/>
      </c>
      <c r="J211">
        <f>C211/(ε_c1cd)</f>
        <v/>
      </c>
      <c r="K211">
        <f>C211/I211</f>
        <v/>
      </c>
      <c r="L211" s="131">
        <f>I211/(ε_c1cd)</f>
        <v/>
      </c>
      <c r="M211">
        <f>I211*(K211-Z_s1)</f>
        <v/>
      </c>
      <c r="N211">
        <f>I211*(K211-Z_s2)</f>
        <v/>
      </c>
      <c r="O211">
        <f>E_s*M211</f>
        <v/>
      </c>
      <c r="P211">
        <f>E_s*N211</f>
        <v/>
      </c>
      <c r="Q211">
        <f>O211*A_s1</f>
        <v/>
      </c>
      <c r="R211">
        <f>P211*A_s2</f>
        <v/>
      </c>
      <c r="S211">
        <f>Q211*($K211-Z_s1)</f>
        <v/>
      </c>
      <c r="T211">
        <f>R211*($K211-Z_s2)</f>
        <v/>
      </c>
      <c r="U211">
        <f>(INDIRECT("a_"&amp;U$2)/(U$2+1))*(($C211^(U$2+1)-$H211^(U$2+1))/(ε_c1cd^(U$2+1)))</f>
        <v/>
      </c>
      <c r="V211">
        <f>(INDIRECT("a_"&amp;V$2)/(V$2+1))*(($C211^(V$2+1)-$H211^(V$2+1))/(ε_c1cd^(V$2+1)))</f>
        <v/>
      </c>
      <c r="W211">
        <f>(INDIRECT("a_"&amp;W$2)/(W$2+1))*(($C211^(W$2+1)-$H211^(W$2+1))/(ε_c1cd^(W$2+1)))</f>
        <v/>
      </c>
      <c r="X211">
        <f>(INDIRECT("a_"&amp;X$2)/(X$2+1))*(($C211^(X$2+1)-$H211^(X$2+1))/(ε_c1cd^(X$2+1)))</f>
        <v/>
      </c>
      <c r="Y211">
        <f>(INDIRECT("a_"&amp;Y$2)/(Y$2+1))*(($C211^(Y$2+1)-$H211^(Y$2+1))/(ε_c1cd^(Y$2+1)))</f>
        <v/>
      </c>
      <c r="Z211">
        <f>(INDIRECT("a_"&amp;Z$2)/(Z$2+2))*(($C211^(Z$2+2)-$H211^(Z$2+2))/(ε_c1cd^(Z$2+2)))</f>
        <v/>
      </c>
      <c r="AA211">
        <f>(INDIRECT("a_"&amp;AA$2)/(AA$2+2))*(($C211^(AA$2+2)-$H211^(AA$2+2))/(ε_c1cd^(AA$2+2)))</f>
        <v/>
      </c>
      <c r="AB211">
        <f>(INDIRECT("a_"&amp;AB$2)/(AB$2+2))*(($C211^(AB$2+2)-$H211^(AB$2+2))/(ε_c1cd^(AB$2+2)))</f>
        <v/>
      </c>
      <c r="AC211">
        <f>(INDIRECT("a_"&amp;AC$2)/(AC$2+2))*(($C211^(AC$2+2)-$H211^(AC$2+2))/(ε_c1cd^(AC$2+2)))</f>
        <v/>
      </c>
      <c r="AD211">
        <f>(INDIRECT("a_"&amp;AD$2)/(AD$2+2))*(($C211^(AD$2+2)-$H211^(AD$2+2))/(ε_c1cd^(AD$2+2)))</f>
        <v/>
      </c>
      <c r="AE211" s="111">
        <f>(b*f_cd/L211)*SUM(U211:Y211)+SUM(Q211:R211)</f>
        <v/>
      </c>
      <c r="AF211" s="112">
        <f>AE211*(K211-y+e)</f>
        <v/>
      </c>
      <c r="AG211" s="113">
        <f>(b*f_cd/(L211^2))*SUM(Z211:AD211)+SUM(S211:T211)-AF211</f>
        <v/>
      </c>
      <c r="AH211" s="114">
        <f>AG211&lt;0</f>
        <v/>
      </c>
      <c r="AI211" s="115">
        <f>IF(A211=1,FALSE,(AND(AQ211,AH211,NOT(AI210))))</f>
        <v/>
      </c>
      <c r="AJ211" s="116">
        <f>(b*f_cd/L211)*(a_1/2*J211^2+a_2/3*J211^3+a_3/4*J211^4+a_4/5*J211^5+a_5/6*J211^6)+SUM(Q211:R211)</f>
        <v/>
      </c>
      <c r="AK211">
        <f>AJ211*(K211-y+e)</f>
        <v/>
      </c>
      <c r="AL211" s="118">
        <f>(b*f_cd/(L211^2))*(a_1/3*J211^3+a_2/4*J211^4+a_3/5*J211^5+a_4/6*J211^6+a_5/7*J211^7)+SUM(S211:T211)-AK211</f>
        <v/>
      </c>
      <c r="AM211" s="114">
        <f>AL211&gt;0</f>
        <v/>
      </c>
      <c r="AN211" s="115">
        <f>IF(A211=1,FALSE,(AND(AQ211,AM211,NOT(AN210))))</f>
        <v/>
      </c>
      <c r="AO211">
        <f>IF(D211=1,AND(AH211,NOT(AI211)),AND(AM211,NOT(AN211)))</f>
        <v/>
      </c>
      <c r="AP211" s="119">
        <f>IF(D211=1,AI211,AN211)</f>
        <v/>
      </c>
      <c r="AQ211" s="125">
        <f>ABS(E211)&lt;$AQ$2</f>
        <v/>
      </c>
      <c r="AS211">
        <f>IF(AP211,MAX(AS$3:AS209)+1,"")</f>
        <v/>
      </c>
    </row>
    <row r="212" s="117">
      <c r="A212" t="n">
        <v>210</v>
      </c>
      <c r="B212" s="131">
        <f>IF(A212=1,0,IF(AP212,0.1*ε_cu1cd,0))</f>
        <v/>
      </c>
      <c r="C212" s="131">
        <f>IF(A212=1,0.1*ε_cu1cd,C211+B211)</f>
        <v/>
      </c>
      <c r="D212" s="113">
        <f>IF('Нормальний переріз'!$D$68&gt;0,1,2)</f>
        <v/>
      </c>
      <c r="E212" s="144">
        <f>IF(D212=1,F212,G212)</f>
        <v/>
      </c>
      <c r="F212" s="124">
        <f>IF(AI211,0.11*ε_cu1cd,IF(AH211,F211*0.01,F211))</f>
        <v/>
      </c>
      <c r="G212" s="124">
        <f>IF(AP211,-0.1*ε_cu1cd,IF(AM211,G211*0.01,G211))</f>
        <v/>
      </c>
      <c r="H212" s="113">
        <f>IF(A212=1,E212,IF(AO211,H211-E211+E212,IF(AP211,0.8*H211,H211+E212)))</f>
        <v/>
      </c>
      <c r="I212" s="169">
        <f>(C212-H212)/h</f>
        <v/>
      </c>
      <c r="J212">
        <f>C212/(ε_c1cd)</f>
        <v/>
      </c>
      <c r="K212">
        <f>C212/I212</f>
        <v/>
      </c>
      <c r="L212" s="131">
        <f>I212/(ε_c1cd)</f>
        <v/>
      </c>
      <c r="M212">
        <f>I212*(K212-Z_s1)</f>
        <v/>
      </c>
      <c r="N212">
        <f>I212*(K212-Z_s2)</f>
        <v/>
      </c>
      <c r="O212">
        <f>E_s*M212</f>
        <v/>
      </c>
      <c r="P212">
        <f>E_s*N212</f>
        <v/>
      </c>
      <c r="Q212">
        <f>O212*A_s1</f>
        <v/>
      </c>
      <c r="R212">
        <f>P212*A_s2</f>
        <v/>
      </c>
      <c r="S212">
        <f>Q212*($K212-Z_s1)</f>
        <v/>
      </c>
      <c r="T212">
        <f>R212*($K212-Z_s2)</f>
        <v/>
      </c>
      <c r="U212">
        <f>(INDIRECT("a_"&amp;U$2)/(U$2+1))*(($C212^(U$2+1)-$H212^(U$2+1))/(ε_c1cd^(U$2+1)))</f>
        <v/>
      </c>
      <c r="V212">
        <f>(INDIRECT("a_"&amp;V$2)/(V$2+1))*(($C212^(V$2+1)-$H212^(V$2+1))/(ε_c1cd^(V$2+1)))</f>
        <v/>
      </c>
      <c r="W212">
        <f>(INDIRECT("a_"&amp;W$2)/(W$2+1))*(($C212^(W$2+1)-$H212^(W$2+1))/(ε_c1cd^(W$2+1)))</f>
        <v/>
      </c>
      <c r="X212">
        <f>(INDIRECT("a_"&amp;X$2)/(X$2+1))*(($C212^(X$2+1)-$H212^(X$2+1))/(ε_c1cd^(X$2+1)))</f>
        <v/>
      </c>
      <c r="Y212">
        <f>(INDIRECT("a_"&amp;Y$2)/(Y$2+1))*(($C212^(Y$2+1)-$H212^(Y$2+1))/(ε_c1cd^(Y$2+1)))</f>
        <v/>
      </c>
      <c r="Z212">
        <f>(INDIRECT("a_"&amp;Z$2)/(Z$2+2))*(($C212^(Z$2+2)-$H212^(Z$2+2))/(ε_c1cd^(Z$2+2)))</f>
        <v/>
      </c>
      <c r="AA212">
        <f>(INDIRECT("a_"&amp;AA$2)/(AA$2+2))*(($C212^(AA$2+2)-$H212^(AA$2+2))/(ε_c1cd^(AA$2+2)))</f>
        <v/>
      </c>
      <c r="AB212">
        <f>(INDIRECT("a_"&amp;AB$2)/(AB$2+2))*(($C212^(AB$2+2)-$H212^(AB$2+2))/(ε_c1cd^(AB$2+2)))</f>
        <v/>
      </c>
      <c r="AC212">
        <f>(INDIRECT("a_"&amp;AC$2)/(AC$2+2))*(($C212^(AC$2+2)-$H212^(AC$2+2))/(ε_c1cd^(AC$2+2)))</f>
        <v/>
      </c>
      <c r="AD212">
        <f>(INDIRECT("a_"&amp;AD$2)/(AD$2+2))*(($C212^(AD$2+2)-$H212^(AD$2+2))/(ε_c1cd^(AD$2+2)))</f>
        <v/>
      </c>
      <c r="AE212" s="111">
        <f>(b*f_cd/L212)*SUM(U212:Y212)+SUM(Q212:R212)</f>
        <v/>
      </c>
      <c r="AF212" s="112">
        <f>AE212*(K212-y+e)</f>
        <v/>
      </c>
      <c r="AG212" s="113">
        <f>(b*f_cd/(L212^2))*SUM(Z212:AD212)+SUM(S212:T212)-AF212</f>
        <v/>
      </c>
      <c r="AH212" s="114">
        <f>AG212&lt;0</f>
        <v/>
      </c>
      <c r="AI212" s="115">
        <f>IF(A212=1,FALSE,(AND(AQ212,AH212,NOT(AI211))))</f>
        <v/>
      </c>
      <c r="AJ212" s="116">
        <f>(b*f_cd/L212)*(a_1/2*J212^2+a_2/3*J212^3+a_3/4*J212^4+a_4/5*J212^5+a_5/6*J212^6)+SUM(Q212:R212)</f>
        <v/>
      </c>
      <c r="AK212">
        <f>AJ212*(K212-y+e)</f>
        <v/>
      </c>
      <c r="AL212" s="118">
        <f>(b*f_cd/(L212^2))*(a_1/3*J212^3+a_2/4*J212^4+a_3/5*J212^5+a_4/6*J212^6+a_5/7*J212^7)+SUM(S212:T212)-AK212</f>
        <v/>
      </c>
      <c r="AM212" s="114">
        <f>AL212&gt;0</f>
        <v/>
      </c>
      <c r="AN212" s="115">
        <f>IF(A212=1,FALSE,(AND(AQ212,AM212,NOT(AN211))))</f>
        <v/>
      </c>
      <c r="AO212">
        <f>IF(D212=1,AND(AH212,NOT(AI212)),AND(AM212,NOT(AN212)))</f>
        <v/>
      </c>
      <c r="AP212" s="119">
        <f>IF(D212=1,AI212,AN212)</f>
        <v/>
      </c>
      <c r="AQ212" s="125">
        <f>ABS(E212)&lt;$AQ$2</f>
        <v/>
      </c>
      <c r="AS212">
        <f>IF(AP212,MAX(AS$3:AS210)+1,"")</f>
        <v/>
      </c>
    </row>
    <row r="213" s="117">
      <c r="A213" t="n">
        <v>211</v>
      </c>
      <c r="B213" s="131">
        <f>IF(A213=1,0,IF(AP213,0.1*ε_cu1cd,0))</f>
        <v/>
      </c>
      <c r="C213" s="131">
        <f>IF(A213=1,0.1*ε_cu1cd,C212+B212)</f>
        <v/>
      </c>
      <c r="D213" s="113">
        <f>IF('Нормальний переріз'!$D$68&gt;0,1,2)</f>
        <v/>
      </c>
      <c r="E213" s="144">
        <f>IF(D213=1,F213,G213)</f>
        <v/>
      </c>
      <c r="F213" s="124">
        <f>IF(AI212,0.11*ε_cu1cd,IF(AH212,F212*0.01,F212))</f>
        <v/>
      </c>
      <c r="G213" s="124">
        <f>IF(AP212,-0.1*ε_cu1cd,IF(AM212,G212*0.01,G212))</f>
        <v/>
      </c>
      <c r="H213" s="113">
        <f>IF(A213=1,E213,IF(AO212,H212-E212+E213,IF(AP212,0.8*H212,H212+E213)))</f>
        <v/>
      </c>
      <c r="I213" s="169">
        <f>(C213-H213)/h</f>
        <v/>
      </c>
      <c r="J213">
        <f>C213/(ε_c1cd)</f>
        <v/>
      </c>
      <c r="K213">
        <f>C213/I213</f>
        <v/>
      </c>
      <c r="L213" s="131">
        <f>I213/(ε_c1cd)</f>
        <v/>
      </c>
      <c r="M213">
        <f>I213*(K213-Z_s1)</f>
        <v/>
      </c>
      <c r="N213">
        <f>I213*(K213-Z_s2)</f>
        <v/>
      </c>
      <c r="O213">
        <f>E_s*M213</f>
        <v/>
      </c>
      <c r="P213">
        <f>E_s*N213</f>
        <v/>
      </c>
      <c r="Q213">
        <f>O213*A_s1</f>
        <v/>
      </c>
      <c r="R213">
        <f>P213*A_s2</f>
        <v/>
      </c>
      <c r="S213">
        <f>Q213*($K213-Z_s1)</f>
        <v/>
      </c>
      <c r="T213">
        <f>R213*($K213-Z_s2)</f>
        <v/>
      </c>
      <c r="U213">
        <f>(INDIRECT("a_"&amp;U$2)/(U$2+1))*(($C213^(U$2+1)-$H213^(U$2+1))/(ε_c1cd^(U$2+1)))</f>
        <v/>
      </c>
      <c r="V213">
        <f>(INDIRECT("a_"&amp;V$2)/(V$2+1))*(($C213^(V$2+1)-$H213^(V$2+1))/(ε_c1cd^(V$2+1)))</f>
        <v/>
      </c>
      <c r="W213">
        <f>(INDIRECT("a_"&amp;W$2)/(W$2+1))*(($C213^(W$2+1)-$H213^(W$2+1))/(ε_c1cd^(W$2+1)))</f>
        <v/>
      </c>
      <c r="X213">
        <f>(INDIRECT("a_"&amp;X$2)/(X$2+1))*(($C213^(X$2+1)-$H213^(X$2+1))/(ε_c1cd^(X$2+1)))</f>
        <v/>
      </c>
      <c r="Y213">
        <f>(INDIRECT("a_"&amp;Y$2)/(Y$2+1))*(($C213^(Y$2+1)-$H213^(Y$2+1))/(ε_c1cd^(Y$2+1)))</f>
        <v/>
      </c>
      <c r="Z213">
        <f>(INDIRECT("a_"&amp;Z$2)/(Z$2+2))*(($C213^(Z$2+2)-$H213^(Z$2+2))/(ε_c1cd^(Z$2+2)))</f>
        <v/>
      </c>
      <c r="AA213">
        <f>(INDIRECT("a_"&amp;AA$2)/(AA$2+2))*(($C213^(AA$2+2)-$H213^(AA$2+2))/(ε_c1cd^(AA$2+2)))</f>
        <v/>
      </c>
      <c r="AB213">
        <f>(INDIRECT("a_"&amp;AB$2)/(AB$2+2))*(($C213^(AB$2+2)-$H213^(AB$2+2))/(ε_c1cd^(AB$2+2)))</f>
        <v/>
      </c>
      <c r="AC213">
        <f>(INDIRECT("a_"&amp;AC$2)/(AC$2+2))*(($C213^(AC$2+2)-$H213^(AC$2+2))/(ε_c1cd^(AC$2+2)))</f>
        <v/>
      </c>
      <c r="AD213">
        <f>(INDIRECT("a_"&amp;AD$2)/(AD$2+2))*(($C213^(AD$2+2)-$H213^(AD$2+2))/(ε_c1cd^(AD$2+2)))</f>
        <v/>
      </c>
      <c r="AE213" s="111">
        <f>(b*f_cd/L213)*SUM(U213:Y213)+SUM(Q213:R213)</f>
        <v/>
      </c>
      <c r="AF213" s="112">
        <f>AE213*(K213-y+e)</f>
        <v/>
      </c>
      <c r="AG213" s="113">
        <f>(b*f_cd/(L213^2))*SUM(Z213:AD213)+SUM(S213:T213)-AF213</f>
        <v/>
      </c>
      <c r="AH213" s="114">
        <f>AG213&lt;0</f>
        <v/>
      </c>
      <c r="AI213" s="115">
        <f>IF(A213=1,FALSE,(AND(AQ213,AH213,NOT(AI212))))</f>
        <v/>
      </c>
      <c r="AJ213" s="116">
        <f>(b*f_cd/L213)*(a_1/2*J213^2+a_2/3*J213^3+a_3/4*J213^4+a_4/5*J213^5+a_5/6*J213^6)+SUM(Q213:R213)</f>
        <v/>
      </c>
      <c r="AK213">
        <f>AJ213*(K213-y+e)</f>
        <v/>
      </c>
      <c r="AL213" s="118">
        <f>(b*f_cd/(L213^2))*(a_1/3*J213^3+a_2/4*J213^4+a_3/5*J213^5+a_4/6*J213^6+a_5/7*J213^7)+SUM(S213:T213)-AK213</f>
        <v/>
      </c>
      <c r="AM213" s="114">
        <f>AL213&gt;0</f>
        <v/>
      </c>
      <c r="AN213" s="115">
        <f>IF(A213=1,FALSE,(AND(AQ213,AM213,NOT(AN212))))</f>
        <v/>
      </c>
      <c r="AO213">
        <f>IF(D213=1,AND(AH213,NOT(AI213)),AND(AM213,NOT(AN213)))</f>
        <v/>
      </c>
      <c r="AP213" s="119">
        <f>IF(D213=1,AI213,AN213)</f>
        <v/>
      </c>
      <c r="AQ213" s="125">
        <f>ABS(E213)&lt;$AQ$2</f>
        <v/>
      </c>
      <c r="AS213">
        <f>IF(AP213,MAX(AS$3:AS211)+1,"")</f>
        <v/>
      </c>
    </row>
    <row r="214" s="117">
      <c r="A214" t="n">
        <v>212</v>
      </c>
      <c r="B214" s="131">
        <f>IF(A214=1,0,IF(AP214,0.1*ε_cu1cd,0))</f>
        <v/>
      </c>
      <c r="C214" s="131">
        <f>IF(A214=1,0.1*ε_cu1cd,C213+B213)</f>
        <v/>
      </c>
      <c r="D214" s="113">
        <f>IF('Нормальний переріз'!$D$68&gt;0,1,2)</f>
        <v/>
      </c>
      <c r="E214" s="144">
        <f>IF(D214=1,F214,G214)</f>
        <v/>
      </c>
      <c r="F214" s="124">
        <f>IF(AI213,0.11*ε_cu1cd,IF(AH213,F213*0.01,F213))</f>
        <v/>
      </c>
      <c r="G214" s="124">
        <f>IF(AP213,-0.1*ε_cu1cd,IF(AM213,G213*0.01,G213))</f>
        <v/>
      </c>
      <c r="H214" s="113">
        <f>IF(A214=1,E214,IF(AO213,H213-E213+E214,IF(AP213,0.8*H213,H213+E214)))</f>
        <v/>
      </c>
      <c r="I214" s="169">
        <f>(C214-H214)/h</f>
        <v/>
      </c>
      <c r="J214">
        <f>C214/(ε_c1cd)</f>
        <v/>
      </c>
      <c r="K214">
        <f>C214/I214</f>
        <v/>
      </c>
      <c r="L214" s="131">
        <f>I214/(ε_c1cd)</f>
        <v/>
      </c>
      <c r="M214">
        <f>I214*(K214-Z_s1)</f>
        <v/>
      </c>
      <c r="N214">
        <f>I214*(K214-Z_s2)</f>
        <v/>
      </c>
      <c r="O214">
        <f>E_s*M214</f>
        <v/>
      </c>
      <c r="P214">
        <f>E_s*N214</f>
        <v/>
      </c>
      <c r="Q214">
        <f>O214*A_s1</f>
        <v/>
      </c>
      <c r="R214">
        <f>P214*A_s2</f>
        <v/>
      </c>
      <c r="S214">
        <f>Q214*($K214-Z_s1)</f>
        <v/>
      </c>
      <c r="T214">
        <f>R214*($K214-Z_s2)</f>
        <v/>
      </c>
      <c r="U214">
        <f>(INDIRECT("a_"&amp;U$2)/(U$2+1))*(($C214^(U$2+1)-$H214^(U$2+1))/(ε_c1cd^(U$2+1)))</f>
        <v/>
      </c>
      <c r="V214">
        <f>(INDIRECT("a_"&amp;V$2)/(V$2+1))*(($C214^(V$2+1)-$H214^(V$2+1))/(ε_c1cd^(V$2+1)))</f>
        <v/>
      </c>
      <c r="W214">
        <f>(INDIRECT("a_"&amp;W$2)/(W$2+1))*(($C214^(W$2+1)-$H214^(W$2+1))/(ε_c1cd^(W$2+1)))</f>
        <v/>
      </c>
      <c r="X214">
        <f>(INDIRECT("a_"&amp;X$2)/(X$2+1))*(($C214^(X$2+1)-$H214^(X$2+1))/(ε_c1cd^(X$2+1)))</f>
        <v/>
      </c>
      <c r="Y214">
        <f>(INDIRECT("a_"&amp;Y$2)/(Y$2+1))*(($C214^(Y$2+1)-$H214^(Y$2+1))/(ε_c1cd^(Y$2+1)))</f>
        <v/>
      </c>
      <c r="Z214">
        <f>(INDIRECT("a_"&amp;Z$2)/(Z$2+2))*(($C214^(Z$2+2)-$H214^(Z$2+2))/(ε_c1cd^(Z$2+2)))</f>
        <v/>
      </c>
      <c r="AA214">
        <f>(INDIRECT("a_"&amp;AA$2)/(AA$2+2))*(($C214^(AA$2+2)-$H214^(AA$2+2))/(ε_c1cd^(AA$2+2)))</f>
        <v/>
      </c>
      <c r="AB214">
        <f>(INDIRECT("a_"&amp;AB$2)/(AB$2+2))*(($C214^(AB$2+2)-$H214^(AB$2+2))/(ε_c1cd^(AB$2+2)))</f>
        <v/>
      </c>
      <c r="AC214">
        <f>(INDIRECT("a_"&amp;AC$2)/(AC$2+2))*(($C214^(AC$2+2)-$H214^(AC$2+2))/(ε_c1cd^(AC$2+2)))</f>
        <v/>
      </c>
      <c r="AD214">
        <f>(INDIRECT("a_"&amp;AD$2)/(AD$2+2))*(($C214^(AD$2+2)-$H214^(AD$2+2))/(ε_c1cd^(AD$2+2)))</f>
        <v/>
      </c>
      <c r="AE214" s="111">
        <f>(b*f_cd/L214)*SUM(U214:Y214)+SUM(Q214:R214)</f>
        <v/>
      </c>
      <c r="AF214" s="112">
        <f>AE214*(K214-y+e)</f>
        <v/>
      </c>
      <c r="AG214" s="113">
        <f>(b*f_cd/(L214^2))*SUM(Z214:AD214)+SUM(S214:T214)-AF214</f>
        <v/>
      </c>
      <c r="AH214" s="114">
        <f>AG214&lt;0</f>
        <v/>
      </c>
      <c r="AI214" s="115">
        <f>IF(A214=1,FALSE,(AND(AQ214,AH214,NOT(AI213))))</f>
        <v/>
      </c>
      <c r="AJ214" s="116">
        <f>(b*f_cd/L214)*(a_1/2*J214^2+a_2/3*J214^3+a_3/4*J214^4+a_4/5*J214^5+a_5/6*J214^6)+SUM(Q214:R214)</f>
        <v/>
      </c>
      <c r="AK214">
        <f>AJ214*(K214-y+e)</f>
        <v/>
      </c>
      <c r="AL214" s="118">
        <f>(b*f_cd/(L214^2))*(a_1/3*J214^3+a_2/4*J214^4+a_3/5*J214^5+a_4/6*J214^6+a_5/7*J214^7)+SUM(S214:T214)-AK214</f>
        <v/>
      </c>
      <c r="AM214" s="114">
        <f>AL214&gt;0</f>
        <v/>
      </c>
      <c r="AN214" s="115">
        <f>IF(A214=1,FALSE,(AND(AQ214,AM214,NOT(AN213))))</f>
        <v/>
      </c>
      <c r="AO214">
        <f>IF(D214=1,AND(AH214,NOT(AI214)),AND(AM214,NOT(AN214)))</f>
        <v/>
      </c>
      <c r="AP214" s="119">
        <f>IF(D214=1,AI214,AN214)</f>
        <v/>
      </c>
      <c r="AQ214" s="125">
        <f>ABS(E214)&lt;$AQ$2</f>
        <v/>
      </c>
      <c r="AS214">
        <f>IF(AP214,MAX(AS$3:AS212)+1,"")</f>
        <v/>
      </c>
    </row>
    <row r="215" s="117">
      <c r="A215" t="n">
        <v>213</v>
      </c>
      <c r="B215" s="131">
        <f>IF(A215=1,0,IF(AP215,0.1*ε_cu1cd,0))</f>
        <v/>
      </c>
      <c r="C215" s="131">
        <f>IF(A215=1,0.1*ε_cu1cd,C214+B214)</f>
        <v/>
      </c>
      <c r="D215" s="113">
        <f>IF('Нормальний переріз'!$D$68&gt;0,1,2)</f>
        <v/>
      </c>
      <c r="E215" s="144">
        <f>IF(D215=1,F215,G215)</f>
        <v/>
      </c>
      <c r="F215" s="124">
        <f>IF(AI214,0.11*ε_cu1cd,IF(AH214,F214*0.01,F214))</f>
        <v/>
      </c>
      <c r="G215" s="124">
        <f>IF(AP214,-0.1*ε_cu1cd,IF(AM214,G214*0.01,G214))</f>
        <v/>
      </c>
      <c r="H215" s="113">
        <f>IF(A215=1,E215,IF(AO214,H214-E214+E215,IF(AP214,0.8*H214,H214+E215)))</f>
        <v/>
      </c>
      <c r="I215" s="169">
        <f>(C215-H215)/h</f>
        <v/>
      </c>
      <c r="J215">
        <f>C215/(ε_c1cd)</f>
        <v/>
      </c>
      <c r="K215">
        <f>C215/I215</f>
        <v/>
      </c>
      <c r="L215" s="131">
        <f>I215/(ε_c1cd)</f>
        <v/>
      </c>
      <c r="M215">
        <f>I215*(K215-Z_s1)</f>
        <v/>
      </c>
      <c r="N215">
        <f>I215*(K215-Z_s2)</f>
        <v/>
      </c>
      <c r="O215">
        <f>E_s*M215</f>
        <v/>
      </c>
      <c r="P215">
        <f>E_s*N215</f>
        <v/>
      </c>
      <c r="Q215">
        <f>O215*A_s1</f>
        <v/>
      </c>
      <c r="R215">
        <f>P215*A_s2</f>
        <v/>
      </c>
      <c r="S215">
        <f>Q215*($K215-Z_s1)</f>
        <v/>
      </c>
      <c r="T215">
        <f>R215*($K215-Z_s2)</f>
        <v/>
      </c>
      <c r="U215">
        <f>(INDIRECT("a_"&amp;U$2)/(U$2+1))*(($C215^(U$2+1)-$H215^(U$2+1))/(ε_c1cd^(U$2+1)))</f>
        <v/>
      </c>
      <c r="V215">
        <f>(INDIRECT("a_"&amp;V$2)/(V$2+1))*(($C215^(V$2+1)-$H215^(V$2+1))/(ε_c1cd^(V$2+1)))</f>
        <v/>
      </c>
      <c r="W215">
        <f>(INDIRECT("a_"&amp;W$2)/(W$2+1))*(($C215^(W$2+1)-$H215^(W$2+1))/(ε_c1cd^(W$2+1)))</f>
        <v/>
      </c>
      <c r="X215">
        <f>(INDIRECT("a_"&amp;X$2)/(X$2+1))*(($C215^(X$2+1)-$H215^(X$2+1))/(ε_c1cd^(X$2+1)))</f>
        <v/>
      </c>
      <c r="Y215">
        <f>(INDIRECT("a_"&amp;Y$2)/(Y$2+1))*(($C215^(Y$2+1)-$H215^(Y$2+1))/(ε_c1cd^(Y$2+1)))</f>
        <v/>
      </c>
      <c r="Z215">
        <f>(INDIRECT("a_"&amp;Z$2)/(Z$2+2))*(($C215^(Z$2+2)-$H215^(Z$2+2))/(ε_c1cd^(Z$2+2)))</f>
        <v/>
      </c>
      <c r="AA215">
        <f>(INDIRECT("a_"&amp;AA$2)/(AA$2+2))*(($C215^(AA$2+2)-$H215^(AA$2+2))/(ε_c1cd^(AA$2+2)))</f>
        <v/>
      </c>
      <c r="AB215">
        <f>(INDIRECT("a_"&amp;AB$2)/(AB$2+2))*(($C215^(AB$2+2)-$H215^(AB$2+2))/(ε_c1cd^(AB$2+2)))</f>
        <v/>
      </c>
      <c r="AC215">
        <f>(INDIRECT("a_"&amp;AC$2)/(AC$2+2))*(($C215^(AC$2+2)-$H215^(AC$2+2))/(ε_c1cd^(AC$2+2)))</f>
        <v/>
      </c>
      <c r="AD215">
        <f>(INDIRECT("a_"&amp;AD$2)/(AD$2+2))*(($C215^(AD$2+2)-$H215^(AD$2+2))/(ε_c1cd^(AD$2+2)))</f>
        <v/>
      </c>
      <c r="AE215" s="111">
        <f>(b*f_cd/L215)*SUM(U215:Y215)+SUM(Q215:R215)</f>
        <v/>
      </c>
      <c r="AF215" s="112">
        <f>AE215*(K215-y+e)</f>
        <v/>
      </c>
      <c r="AG215" s="113">
        <f>(b*f_cd/(L215^2))*SUM(Z215:AD215)+SUM(S215:T215)-AF215</f>
        <v/>
      </c>
      <c r="AH215" s="114">
        <f>AG215&lt;0</f>
        <v/>
      </c>
      <c r="AI215" s="115">
        <f>IF(A215=1,FALSE,(AND(AQ215,AH215,NOT(AI214))))</f>
        <v/>
      </c>
      <c r="AJ215" s="116">
        <f>(b*f_cd/L215)*(a_1/2*J215^2+a_2/3*J215^3+a_3/4*J215^4+a_4/5*J215^5+a_5/6*J215^6)+SUM(Q215:R215)</f>
        <v/>
      </c>
      <c r="AK215">
        <f>AJ215*(K215-y+e)</f>
        <v/>
      </c>
      <c r="AL215" s="118">
        <f>(b*f_cd/(L215^2))*(a_1/3*J215^3+a_2/4*J215^4+a_3/5*J215^5+a_4/6*J215^6+a_5/7*J215^7)+SUM(S215:T215)-AK215</f>
        <v/>
      </c>
      <c r="AM215" s="114">
        <f>AL215&gt;0</f>
        <v/>
      </c>
      <c r="AN215" s="115">
        <f>IF(A215=1,FALSE,(AND(AQ215,AM215,NOT(AN214))))</f>
        <v/>
      </c>
      <c r="AO215">
        <f>IF(D215=1,AND(AH215,NOT(AI215)),AND(AM215,NOT(AN215)))</f>
        <v/>
      </c>
      <c r="AP215" s="119">
        <f>IF(D215=1,AI215,AN215)</f>
        <v/>
      </c>
      <c r="AQ215" s="125">
        <f>ABS(E215)&lt;$AQ$2</f>
        <v/>
      </c>
      <c r="AS215">
        <f>IF(AP215,MAX(AS$3:AS213)+1,"")</f>
        <v/>
      </c>
    </row>
    <row r="216" s="117">
      <c r="A216" t="n">
        <v>214</v>
      </c>
      <c r="B216" s="131">
        <f>IF(A216=1,0,IF(AP216,0.1*ε_cu1cd,0))</f>
        <v/>
      </c>
      <c r="C216" s="131">
        <f>IF(A216=1,0.1*ε_cu1cd,C215+B215)</f>
        <v/>
      </c>
      <c r="D216" s="113">
        <f>IF('Нормальний переріз'!$D$68&gt;0,1,2)</f>
        <v/>
      </c>
      <c r="E216" s="144">
        <f>IF(D216=1,F216,G216)</f>
        <v/>
      </c>
      <c r="F216" s="124">
        <f>IF(AI215,0.11*ε_cu1cd,IF(AH215,F215*0.01,F215))</f>
        <v/>
      </c>
      <c r="G216" s="124">
        <f>IF(AP215,-0.1*ε_cu1cd,IF(AM215,G215*0.01,G215))</f>
        <v/>
      </c>
      <c r="H216" s="113">
        <f>IF(A216=1,E216,IF(AO215,H215-E215+E216,IF(AP215,0.8*H215,H215+E216)))</f>
        <v/>
      </c>
      <c r="I216" s="169">
        <f>(C216-H216)/h</f>
        <v/>
      </c>
      <c r="J216">
        <f>C216/(ε_c1cd)</f>
        <v/>
      </c>
      <c r="K216">
        <f>C216/I216</f>
        <v/>
      </c>
      <c r="L216" s="131">
        <f>I216/(ε_c1cd)</f>
        <v/>
      </c>
      <c r="M216">
        <f>I216*(K216-Z_s1)</f>
        <v/>
      </c>
      <c r="N216">
        <f>I216*(K216-Z_s2)</f>
        <v/>
      </c>
      <c r="O216">
        <f>E_s*M216</f>
        <v/>
      </c>
      <c r="P216">
        <f>E_s*N216</f>
        <v/>
      </c>
      <c r="Q216">
        <f>O216*A_s1</f>
        <v/>
      </c>
      <c r="R216">
        <f>P216*A_s2</f>
        <v/>
      </c>
      <c r="S216">
        <f>Q216*($K216-Z_s1)</f>
        <v/>
      </c>
      <c r="T216">
        <f>R216*($K216-Z_s2)</f>
        <v/>
      </c>
      <c r="U216">
        <f>(INDIRECT("a_"&amp;U$2)/(U$2+1))*(($C216^(U$2+1)-$H216^(U$2+1))/(ε_c1cd^(U$2+1)))</f>
        <v/>
      </c>
      <c r="V216">
        <f>(INDIRECT("a_"&amp;V$2)/(V$2+1))*(($C216^(V$2+1)-$H216^(V$2+1))/(ε_c1cd^(V$2+1)))</f>
        <v/>
      </c>
      <c r="W216">
        <f>(INDIRECT("a_"&amp;W$2)/(W$2+1))*(($C216^(W$2+1)-$H216^(W$2+1))/(ε_c1cd^(W$2+1)))</f>
        <v/>
      </c>
      <c r="X216">
        <f>(INDIRECT("a_"&amp;X$2)/(X$2+1))*(($C216^(X$2+1)-$H216^(X$2+1))/(ε_c1cd^(X$2+1)))</f>
        <v/>
      </c>
      <c r="Y216">
        <f>(INDIRECT("a_"&amp;Y$2)/(Y$2+1))*(($C216^(Y$2+1)-$H216^(Y$2+1))/(ε_c1cd^(Y$2+1)))</f>
        <v/>
      </c>
      <c r="Z216">
        <f>(INDIRECT("a_"&amp;Z$2)/(Z$2+2))*(($C216^(Z$2+2)-$H216^(Z$2+2))/(ε_c1cd^(Z$2+2)))</f>
        <v/>
      </c>
      <c r="AA216">
        <f>(INDIRECT("a_"&amp;AA$2)/(AA$2+2))*(($C216^(AA$2+2)-$H216^(AA$2+2))/(ε_c1cd^(AA$2+2)))</f>
        <v/>
      </c>
      <c r="AB216">
        <f>(INDIRECT("a_"&amp;AB$2)/(AB$2+2))*(($C216^(AB$2+2)-$H216^(AB$2+2))/(ε_c1cd^(AB$2+2)))</f>
        <v/>
      </c>
      <c r="AC216">
        <f>(INDIRECT("a_"&amp;AC$2)/(AC$2+2))*(($C216^(AC$2+2)-$H216^(AC$2+2))/(ε_c1cd^(AC$2+2)))</f>
        <v/>
      </c>
      <c r="AD216">
        <f>(INDIRECT("a_"&amp;AD$2)/(AD$2+2))*(($C216^(AD$2+2)-$H216^(AD$2+2))/(ε_c1cd^(AD$2+2)))</f>
        <v/>
      </c>
      <c r="AE216" s="111">
        <f>(b*f_cd/L216)*SUM(U216:Y216)+SUM(Q216:R216)</f>
        <v/>
      </c>
      <c r="AF216" s="112">
        <f>AE216*(K216-y+e)</f>
        <v/>
      </c>
      <c r="AG216" s="113">
        <f>(b*f_cd/(L216^2))*SUM(Z216:AD216)+SUM(S216:T216)-AF216</f>
        <v/>
      </c>
      <c r="AH216" s="114">
        <f>AG216&lt;0</f>
        <v/>
      </c>
      <c r="AI216" s="115">
        <f>IF(A216=1,FALSE,(AND(AQ216,AH216,NOT(AI215))))</f>
        <v/>
      </c>
      <c r="AJ216" s="116">
        <f>(b*f_cd/L216)*(a_1/2*J216^2+a_2/3*J216^3+a_3/4*J216^4+a_4/5*J216^5+a_5/6*J216^6)+SUM(Q216:R216)</f>
        <v/>
      </c>
      <c r="AK216">
        <f>AJ216*(K216-y+e)</f>
        <v/>
      </c>
      <c r="AL216" s="118">
        <f>(b*f_cd/(L216^2))*(a_1/3*J216^3+a_2/4*J216^4+a_3/5*J216^5+a_4/6*J216^6+a_5/7*J216^7)+SUM(S216:T216)-AK216</f>
        <v/>
      </c>
      <c r="AM216" s="114">
        <f>AL216&gt;0</f>
        <v/>
      </c>
      <c r="AN216" s="115">
        <f>IF(A216=1,FALSE,(AND(AQ216,AM216,NOT(AN215))))</f>
        <v/>
      </c>
      <c r="AO216">
        <f>IF(D216=1,AND(AH216,NOT(AI216)),AND(AM216,NOT(AN216)))</f>
        <v/>
      </c>
      <c r="AP216" s="119">
        <f>IF(D216=1,AI216,AN216)</f>
        <v/>
      </c>
      <c r="AQ216" s="125">
        <f>ABS(E216)&lt;$AQ$2</f>
        <v/>
      </c>
      <c r="AS216">
        <f>IF(AP216,MAX(AS$3:AS214)+1,"")</f>
        <v/>
      </c>
    </row>
    <row r="217" s="117">
      <c r="A217" t="n">
        <v>215</v>
      </c>
      <c r="B217" s="131">
        <f>IF(A217=1,0,IF(AP217,0.1*ε_cu1cd,0))</f>
        <v/>
      </c>
      <c r="C217" s="131">
        <f>IF(A217=1,0.1*ε_cu1cd,C216+B216)</f>
        <v/>
      </c>
      <c r="D217" s="113">
        <f>IF('Нормальний переріз'!$D$68&gt;0,1,2)</f>
        <v/>
      </c>
      <c r="E217" s="144">
        <f>IF(D217=1,F217,G217)</f>
        <v/>
      </c>
      <c r="F217" s="124">
        <f>IF(AI216,0.11*ε_cu1cd,IF(AH216,F216*0.01,F216))</f>
        <v/>
      </c>
      <c r="G217" s="124">
        <f>IF(AP216,-0.1*ε_cu1cd,IF(AM216,G216*0.01,G216))</f>
        <v/>
      </c>
      <c r="H217" s="113">
        <f>IF(A217=1,E217,IF(AO216,H216-E216+E217,IF(AP216,0.8*H216,H216+E217)))</f>
        <v/>
      </c>
      <c r="I217" s="169">
        <f>(C217-H217)/h</f>
        <v/>
      </c>
      <c r="J217">
        <f>C217/(ε_c1cd)</f>
        <v/>
      </c>
      <c r="K217">
        <f>C217/I217</f>
        <v/>
      </c>
      <c r="L217" s="131">
        <f>I217/(ε_c1cd)</f>
        <v/>
      </c>
      <c r="M217">
        <f>I217*(K217-Z_s1)</f>
        <v/>
      </c>
      <c r="N217">
        <f>I217*(K217-Z_s2)</f>
        <v/>
      </c>
      <c r="O217">
        <f>E_s*M217</f>
        <v/>
      </c>
      <c r="P217">
        <f>E_s*N217</f>
        <v/>
      </c>
      <c r="Q217">
        <f>O217*A_s1</f>
        <v/>
      </c>
      <c r="R217">
        <f>P217*A_s2</f>
        <v/>
      </c>
      <c r="S217">
        <f>Q217*($K217-Z_s1)</f>
        <v/>
      </c>
      <c r="T217">
        <f>R217*($K217-Z_s2)</f>
        <v/>
      </c>
      <c r="U217">
        <f>(INDIRECT("a_"&amp;U$2)/(U$2+1))*(($C217^(U$2+1)-$H217^(U$2+1))/(ε_c1cd^(U$2+1)))</f>
        <v/>
      </c>
      <c r="V217">
        <f>(INDIRECT("a_"&amp;V$2)/(V$2+1))*(($C217^(V$2+1)-$H217^(V$2+1))/(ε_c1cd^(V$2+1)))</f>
        <v/>
      </c>
      <c r="W217">
        <f>(INDIRECT("a_"&amp;W$2)/(W$2+1))*(($C217^(W$2+1)-$H217^(W$2+1))/(ε_c1cd^(W$2+1)))</f>
        <v/>
      </c>
      <c r="X217">
        <f>(INDIRECT("a_"&amp;X$2)/(X$2+1))*(($C217^(X$2+1)-$H217^(X$2+1))/(ε_c1cd^(X$2+1)))</f>
        <v/>
      </c>
      <c r="Y217">
        <f>(INDIRECT("a_"&amp;Y$2)/(Y$2+1))*(($C217^(Y$2+1)-$H217^(Y$2+1))/(ε_c1cd^(Y$2+1)))</f>
        <v/>
      </c>
      <c r="Z217">
        <f>(INDIRECT("a_"&amp;Z$2)/(Z$2+2))*(($C217^(Z$2+2)-$H217^(Z$2+2))/(ε_c1cd^(Z$2+2)))</f>
        <v/>
      </c>
      <c r="AA217">
        <f>(INDIRECT("a_"&amp;AA$2)/(AA$2+2))*(($C217^(AA$2+2)-$H217^(AA$2+2))/(ε_c1cd^(AA$2+2)))</f>
        <v/>
      </c>
      <c r="AB217">
        <f>(INDIRECT("a_"&amp;AB$2)/(AB$2+2))*(($C217^(AB$2+2)-$H217^(AB$2+2))/(ε_c1cd^(AB$2+2)))</f>
        <v/>
      </c>
      <c r="AC217">
        <f>(INDIRECT("a_"&amp;AC$2)/(AC$2+2))*(($C217^(AC$2+2)-$H217^(AC$2+2))/(ε_c1cd^(AC$2+2)))</f>
        <v/>
      </c>
      <c r="AD217">
        <f>(INDIRECT("a_"&amp;AD$2)/(AD$2+2))*(($C217^(AD$2+2)-$H217^(AD$2+2))/(ε_c1cd^(AD$2+2)))</f>
        <v/>
      </c>
      <c r="AE217" s="111">
        <f>(b*f_cd/L217)*SUM(U217:Y217)+SUM(Q217:R217)</f>
        <v/>
      </c>
      <c r="AF217" s="112">
        <f>AE217*(K217-y+e)</f>
        <v/>
      </c>
      <c r="AG217" s="113">
        <f>(b*f_cd/(L217^2))*SUM(Z217:AD217)+SUM(S217:T217)-AF217</f>
        <v/>
      </c>
      <c r="AH217" s="114">
        <f>AG217&lt;0</f>
        <v/>
      </c>
      <c r="AI217" s="115">
        <f>IF(A217=1,FALSE,(AND(AQ217,AH217,NOT(AI216))))</f>
        <v/>
      </c>
      <c r="AJ217" s="116">
        <f>(b*f_cd/L217)*(a_1/2*J217^2+a_2/3*J217^3+a_3/4*J217^4+a_4/5*J217^5+a_5/6*J217^6)+SUM(Q217:R217)</f>
        <v/>
      </c>
      <c r="AK217">
        <f>AJ217*(K217-y+e)</f>
        <v/>
      </c>
      <c r="AL217" s="118">
        <f>(b*f_cd/(L217^2))*(a_1/3*J217^3+a_2/4*J217^4+a_3/5*J217^5+a_4/6*J217^6+a_5/7*J217^7)+SUM(S217:T217)-AK217</f>
        <v/>
      </c>
      <c r="AM217" s="114">
        <f>AL217&gt;0</f>
        <v/>
      </c>
      <c r="AN217" s="115">
        <f>IF(A217=1,FALSE,(AND(AQ217,AM217,NOT(AN216))))</f>
        <v/>
      </c>
      <c r="AO217">
        <f>IF(D217=1,AND(AH217,NOT(AI217)),AND(AM217,NOT(AN217)))</f>
        <v/>
      </c>
      <c r="AP217" s="119">
        <f>IF(D217=1,AI217,AN217)</f>
        <v/>
      </c>
      <c r="AQ217" s="125">
        <f>ABS(E217)&lt;$AQ$2</f>
        <v/>
      </c>
      <c r="AS217">
        <f>IF(AP217,MAX(AS$3:AS215)+1,"")</f>
        <v/>
      </c>
    </row>
    <row r="218" s="117">
      <c r="A218" t="n">
        <v>216</v>
      </c>
      <c r="B218" s="131">
        <f>IF(A218=1,0,IF(AP218,0.1*ε_cu1cd,0))</f>
        <v/>
      </c>
      <c r="C218" s="131">
        <f>IF(A218=1,0.1*ε_cu1cd,C217+B217)</f>
        <v/>
      </c>
      <c r="D218" s="113">
        <f>IF('Нормальний переріз'!$D$68&gt;0,1,2)</f>
        <v/>
      </c>
      <c r="E218" s="144">
        <f>IF(D218=1,F218,G218)</f>
        <v/>
      </c>
      <c r="F218" s="124">
        <f>IF(AI217,0.11*ε_cu1cd,IF(AH217,F217*0.01,F217))</f>
        <v/>
      </c>
      <c r="G218" s="124">
        <f>IF(AP217,-0.1*ε_cu1cd,IF(AM217,G217*0.01,G217))</f>
        <v/>
      </c>
      <c r="H218" s="113">
        <f>IF(A218=1,E218,IF(AO217,H217-E217+E218,IF(AP217,0.8*H217,H217+E218)))</f>
        <v/>
      </c>
      <c r="I218" s="169">
        <f>(C218-H218)/h</f>
        <v/>
      </c>
      <c r="J218">
        <f>C218/(ε_c1cd)</f>
        <v/>
      </c>
      <c r="K218">
        <f>C218/I218</f>
        <v/>
      </c>
      <c r="L218" s="131">
        <f>I218/(ε_c1cd)</f>
        <v/>
      </c>
      <c r="M218">
        <f>I218*(K218-Z_s1)</f>
        <v/>
      </c>
      <c r="N218">
        <f>I218*(K218-Z_s2)</f>
        <v/>
      </c>
      <c r="O218">
        <f>E_s*M218</f>
        <v/>
      </c>
      <c r="P218">
        <f>E_s*N218</f>
        <v/>
      </c>
      <c r="Q218">
        <f>O218*A_s1</f>
        <v/>
      </c>
      <c r="R218">
        <f>P218*A_s2</f>
        <v/>
      </c>
      <c r="S218">
        <f>Q218*($K218-Z_s1)</f>
        <v/>
      </c>
      <c r="T218">
        <f>R218*($K218-Z_s2)</f>
        <v/>
      </c>
      <c r="U218">
        <f>(INDIRECT("a_"&amp;U$2)/(U$2+1))*(($C218^(U$2+1)-$H218^(U$2+1))/(ε_c1cd^(U$2+1)))</f>
        <v/>
      </c>
      <c r="V218">
        <f>(INDIRECT("a_"&amp;V$2)/(V$2+1))*(($C218^(V$2+1)-$H218^(V$2+1))/(ε_c1cd^(V$2+1)))</f>
        <v/>
      </c>
      <c r="W218">
        <f>(INDIRECT("a_"&amp;W$2)/(W$2+1))*(($C218^(W$2+1)-$H218^(W$2+1))/(ε_c1cd^(W$2+1)))</f>
        <v/>
      </c>
      <c r="X218">
        <f>(INDIRECT("a_"&amp;X$2)/(X$2+1))*(($C218^(X$2+1)-$H218^(X$2+1))/(ε_c1cd^(X$2+1)))</f>
        <v/>
      </c>
      <c r="Y218">
        <f>(INDIRECT("a_"&amp;Y$2)/(Y$2+1))*(($C218^(Y$2+1)-$H218^(Y$2+1))/(ε_c1cd^(Y$2+1)))</f>
        <v/>
      </c>
      <c r="Z218">
        <f>(INDIRECT("a_"&amp;Z$2)/(Z$2+2))*(($C218^(Z$2+2)-$H218^(Z$2+2))/(ε_c1cd^(Z$2+2)))</f>
        <v/>
      </c>
      <c r="AA218">
        <f>(INDIRECT("a_"&amp;AA$2)/(AA$2+2))*(($C218^(AA$2+2)-$H218^(AA$2+2))/(ε_c1cd^(AA$2+2)))</f>
        <v/>
      </c>
      <c r="AB218">
        <f>(INDIRECT("a_"&amp;AB$2)/(AB$2+2))*(($C218^(AB$2+2)-$H218^(AB$2+2))/(ε_c1cd^(AB$2+2)))</f>
        <v/>
      </c>
      <c r="AC218">
        <f>(INDIRECT("a_"&amp;AC$2)/(AC$2+2))*(($C218^(AC$2+2)-$H218^(AC$2+2))/(ε_c1cd^(AC$2+2)))</f>
        <v/>
      </c>
      <c r="AD218">
        <f>(INDIRECT("a_"&amp;AD$2)/(AD$2+2))*(($C218^(AD$2+2)-$H218^(AD$2+2))/(ε_c1cd^(AD$2+2)))</f>
        <v/>
      </c>
      <c r="AE218" s="111">
        <f>(b*f_cd/L218)*SUM(U218:Y218)+SUM(Q218:R218)</f>
        <v/>
      </c>
      <c r="AF218" s="112">
        <f>AE218*(K218-y+e)</f>
        <v/>
      </c>
      <c r="AG218" s="113">
        <f>(b*f_cd/(L218^2))*SUM(Z218:AD218)+SUM(S218:T218)-AF218</f>
        <v/>
      </c>
      <c r="AH218" s="114">
        <f>AG218&lt;0</f>
        <v/>
      </c>
      <c r="AI218" s="115">
        <f>IF(A218=1,FALSE,(AND(AQ218,AH218,NOT(AI217))))</f>
        <v/>
      </c>
      <c r="AJ218" s="116">
        <f>(b*f_cd/L218)*(a_1/2*J218^2+a_2/3*J218^3+a_3/4*J218^4+a_4/5*J218^5+a_5/6*J218^6)+SUM(Q218:R218)</f>
        <v/>
      </c>
      <c r="AK218">
        <f>AJ218*(K218-y+e)</f>
        <v/>
      </c>
      <c r="AL218" s="118">
        <f>(b*f_cd/(L218^2))*(a_1/3*J218^3+a_2/4*J218^4+a_3/5*J218^5+a_4/6*J218^6+a_5/7*J218^7)+SUM(S218:T218)-AK218</f>
        <v/>
      </c>
      <c r="AM218" s="114">
        <f>AL218&gt;0</f>
        <v/>
      </c>
      <c r="AN218" s="115">
        <f>IF(A218=1,FALSE,(AND(AQ218,AM218,NOT(AN217))))</f>
        <v/>
      </c>
      <c r="AO218">
        <f>IF(D218=1,AND(AH218,NOT(AI218)),AND(AM218,NOT(AN218)))</f>
        <v/>
      </c>
      <c r="AP218" s="119">
        <f>IF(D218=1,AI218,AN218)</f>
        <v/>
      </c>
      <c r="AQ218" s="125">
        <f>ABS(E218)&lt;$AQ$2</f>
        <v/>
      </c>
      <c r="AS218">
        <f>IF(AP218,MAX(AS$3:AS216)+1,"")</f>
        <v/>
      </c>
    </row>
    <row r="219" s="117">
      <c r="A219" t="n">
        <v>217</v>
      </c>
      <c r="B219" s="131">
        <f>IF(A219=1,0,IF(AP219,0.1*ε_cu1cd,0))</f>
        <v/>
      </c>
      <c r="C219" s="131">
        <f>IF(A219=1,0.1*ε_cu1cd,C218+B218)</f>
        <v/>
      </c>
      <c r="D219" s="113">
        <f>IF('Нормальний переріз'!$D$68&gt;0,1,2)</f>
        <v/>
      </c>
      <c r="E219" s="144">
        <f>IF(D219=1,F219,G219)</f>
        <v/>
      </c>
      <c r="F219" s="124">
        <f>IF(AI218,0.11*ε_cu1cd,IF(AH218,F218*0.01,F218))</f>
        <v/>
      </c>
      <c r="G219" s="124">
        <f>IF(AP218,-0.1*ε_cu1cd,IF(AM218,G218*0.01,G218))</f>
        <v/>
      </c>
      <c r="H219" s="113">
        <f>IF(A219=1,E219,IF(AO218,H218-E218+E219,IF(AP218,0.8*H218,H218+E219)))</f>
        <v/>
      </c>
      <c r="I219" s="169">
        <f>(C219-H219)/h</f>
        <v/>
      </c>
      <c r="J219">
        <f>C219/(ε_c1cd)</f>
        <v/>
      </c>
      <c r="K219">
        <f>C219/I219</f>
        <v/>
      </c>
      <c r="L219" s="131">
        <f>I219/(ε_c1cd)</f>
        <v/>
      </c>
      <c r="M219">
        <f>I219*(K219-Z_s1)</f>
        <v/>
      </c>
      <c r="N219">
        <f>I219*(K219-Z_s2)</f>
        <v/>
      </c>
      <c r="O219">
        <f>E_s*M219</f>
        <v/>
      </c>
      <c r="P219">
        <f>E_s*N219</f>
        <v/>
      </c>
      <c r="Q219">
        <f>O219*A_s1</f>
        <v/>
      </c>
      <c r="R219">
        <f>P219*A_s2</f>
        <v/>
      </c>
      <c r="S219">
        <f>Q219*($K219-Z_s1)</f>
        <v/>
      </c>
      <c r="T219">
        <f>R219*($K219-Z_s2)</f>
        <v/>
      </c>
      <c r="U219">
        <f>(INDIRECT("a_"&amp;U$2)/(U$2+1))*(($C219^(U$2+1)-$H219^(U$2+1))/(ε_c1cd^(U$2+1)))</f>
        <v/>
      </c>
      <c r="V219">
        <f>(INDIRECT("a_"&amp;V$2)/(V$2+1))*(($C219^(V$2+1)-$H219^(V$2+1))/(ε_c1cd^(V$2+1)))</f>
        <v/>
      </c>
      <c r="W219">
        <f>(INDIRECT("a_"&amp;W$2)/(W$2+1))*(($C219^(W$2+1)-$H219^(W$2+1))/(ε_c1cd^(W$2+1)))</f>
        <v/>
      </c>
      <c r="X219">
        <f>(INDIRECT("a_"&amp;X$2)/(X$2+1))*(($C219^(X$2+1)-$H219^(X$2+1))/(ε_c1cd^(X$2+1)))</f>
        <v/>
      </c>
      <c r="Y219">
        <f>(INDIRECT("a_"&amp;Y$2)/(Y$2+1))*(($C219^(Y$2+1)-$H219^(Y$2+1))/(ε_c1cd^(Y$2+1)))</f>
        <v/>
      </c>
      <c r="Z219">
        <f>(INDIRECT("a_"&amp;Z$2)/(Z$2+2))*(($C219^(Z$2+2)-$H219^(Z$2+2))/(ε_c1cd^(Z$2+2)))</f>
        <v/>
      </c>
      <c r="AA219">
        <f>(INDIRECT("a_"&amp;AA$2)/(AA$2+2))*(($C219^(AA$2+2)-$H219^(AA$2+2))/(ε_c1cd^(AA$2+2)))</f>
        <v/>
      </c>
      <c r="AB219">
        <f>(INDIRECT("a_"&amp;AB$2)/(AB$2+2))*(($C219^(AB$2+2)-$H219^(AB$2+2))/(ε_c1cd^(AB$2+2)))</f>
        <v/>
      </c>
      <c r="AC219">
        <f>(INDIRECT("a_"&amp;AC$2)/(AC$2+2))*(($C219^(AC$2+2)-$H219^(AC$2+2))/(ε_c1cd^(AC$2+2)))</f>
        <v/>
      </c>
      <c r="AD219">
        <f>(INDIRECT("a_"&amp;AD$2)/(AD$2+2))*(($C219^(AD$2+2)-$H219^(AD$2+2))/(ε_c1cd^(AD$2+2)))</f>
        <v/>
      </c>
      <c r="AE219" s="111">
        <f>(b*f_cd/L219)*SUM(U219:Y219)+SUM(Q219:R219)</f>
        <v/>
      </c>
      <c r="AF219" s="112">
        <f>AE219*(K219-y+e)</f>
        <v/>
      </c>
      <c r="AG219" s="113">
        <f>(b*f_cd/(L219^2))*SUM(Z219:AD219)+SUM(S219:T219)-AF219</f>
        <v/>
      </c>
      <c r="AH219" s="114">
        <f>AG219&lt;0</f>
        <v/>
      </c>
      <c r="AI219" s="115">
        <f>IF(A219=1,FALSE,(AND(AQ219,AH219,NOT(AI218))))</f>
        <v/>
      </c>
      <c r="AJ219" s="116">
        <f>(b*f_cd/L219)*(a_1/2*J219^2+a_2/3*J219^3+a_3/4*J219^4+a_4/5*J219^5+a_5/6*J219^6)+SUM(Q219:R219)</f>
        <v/>
      </c>
      <c r="AK219">
        <f>AJ219*(K219-y+e)</f>
        <v/>
      </c>
      <c r="AL219" s="118">
        <f>(b*f_cd/(L219^2))*(a_1/3*J219^3+a_2/4*J219^4+a_3/5*J219^5+a_4/6*J219^6+a_5/7*J219^7)+SUM(S219:T219)-AK219</f>
        <v/>
      </c>
      <c r="AM219" s="114">
        <f>AL219&gt;0</f>
        <v/>
      </c>
      <c r="AN219" s="115">
        <f>IF(A219=1,FALSE,(AND(AQ219,AM219,NOT(AN218))))</f>
        <v/>
      </c>
      <c r="AO219">
        <f>IF(D219=1,AND(AH219,NOT(AI219)),AND(AM219,NOT(AN219)))</f>
        <v/>
      </c>
      <c r="AP219" s="119">
        <f>IF(D219=1,AI219,AN219)</f>
        <v/>
      </c>
      <c r="AQ219" s="125">
        <f>ABS(E219)&lt;$AQ$2</f>
        <v/>
      </c>
      <c r="AS219">
        <f>IF(AP219,MAX(AS$3:AS217)+1,"")</f>
        <v/>
      </c>
    </row>
    <row r="220" s="117">
      <c r="A220" t="n">
        <v>218</v>
      </c>
      <c r="B220" s="131">
        <f>IF(A220=1,0,IF(AP220,0.1*ε_cu1cd,0))</f>
        <v/>
      </c>
      <c r="C220" s="131">
        <f>IF(A220=1,0.1*ε_cu1cd,C219+B219)</f>
        <v/>
      </c>
      <c r="D220" s="113">
        <f>IF('Нормальний переріз'!$D$68&gt;0,1,2)</f>
        <v/>
      </c>
      <c r="E220" s="144">
        <f>IF(D220=1,F220,G220)</f>
        <v/>
      </c>
      <c r="F220" s="124">
        <f>IF(AI219,0.11*ε_cu1cd,IF(AH219,F219*0.01,F219))</f>
        <v/>
      </c>
      <c r="G220" s="124">
        <f>IF(AP219,-0.1*ε_cu1cd,IF(AM219,G219*0.01,G219))</f>
        <v/>
      </c>
      <c r="H220" s="113">
        <f>IF(A220=1,E220,IF(AO219,H219-E219+E220,IF(AP219,0.8*H219,H219+E220)))</f>
        <v/>
      </c>
      <c r="I220" s="169">
        <f>(C220-H220)/h</f>
        <v/>
      </c>
      <c r="J220">
        <f>C220/(ε_c1cd)</f>
        <v/>
      </c>
      <c r="K220">
        <f>C220/I220</f>
        <v/>
      </c>
      <c r="L220" s="131">
        <f>I220/(ε_c1cd)</f>
        <v/>
      </c>
      <c r="M220">
        <f>I220*(K220-Z_s1)</f>
        <v/>
      </c>
      <c r="N220">
        <f>I220*(K220-Z_s2)</f>
        <v/>
      </c>
      <c r="O220">
        <f>E_s*M220</f>
        <v/>
      </c>
      <c r="P220">
        <f>E_s*N220</f>
        <v/>
      </c>
      <c r="Q220">
        <f>O220*A_s1</f>
        <v/>
      </c>
      <c r="R220">
        <f>P220*A_s2</f>
        <v/>
      </c>
      <c r="S220">
        <f>Q220*($K220-Z_s1)</f>
        <v/>
      </c>
      <c r="T220">
        <f>R220*($K220-Z_s2)</f>
        <v/>
      </c>
      <c r="U220">
        <f>(INDIRECT("a_"&amp;U$2)/(U$2+1))*(($C220^(U$2+1)-$H220^(U$2+1))/(ε_c1cd^(U$2+1)))</f>
        <v/>
      </c>
      <c r="V220">
        <f>(INDIRECT("a_"&amp;V$2)/(V$2+1))*(($C220^(V$2+1)-$H220^(V$2+1))/(ε_c1cd^(V$2+1)))</f>
        <v/>
      </c>
      <c r="W220">
        <f>(INDIRECT("a_"&amp;W$2)/(W$2+1))*(($C220^(W$2+1)-$H220^(W$2+1))/(ε_c1cd^(W$2+1)))</f>
        <v/>
      </c>
      <c r="X220">
        <f>(INDIRECT("a_"&amp;X$2)/(X$2+1))*(($C220^(X$2+1)-$H220^(X$2+1))/(ε_c1cd^(X$2+1)))</f>
        <v/>
      </c>
      <c r="Y220">
        <f>(INDIRECT("a_"&amp;Y$2)/(Y$2+1))*(($C220^(Y$2+1)-$H220^(Y$2+1))/(ε_c1cd^(Y$2+1)))</f>
        <v/>
      </c>
      <c r="Z220">
        <f>(INDIRECT("a_"&amp;Z$2)/(Z$2+2))*(($C220^(Z$2+2)-$H220^(Z$2+2))/(ε_c1cd^(Z$2+2)))</f>
        <v/>
      </c>
      <c r="AA220">
        <f>(INDIRECT("a_"&amp;AA$2)/(AA$2+2))*(($C220^(AA$2+2)-$H220^(AA$2+2))/(ε_c1cd^(AA$2+2)))</f>
        <v/>
      </c>
      <c r="AB220">
        <f>(INDIRECT("a_"&amp;AB$2)/(AB$2+2))*(($C220^(AB$2+2)-$H220^(AB$2+2))/(ε_c1cd^(AB$2+2)))</f>
        <v/>
      </c>
      <c r="AC220">
        <f>(INDIRECT("a_"&amp;AC$2)/(AC$2+2))*(($C220^(AC$2+2)-$H220^(AC$2+2))/(ε_c1cd^(AC$2+2)))</f>
        <v/>
      </c>
      <c r="AD220">
        <f>(INDIRECT("a_"&amp;AD$2)/(AD$2+2))*(($C220^(AD$2+2)-$H220^(AD$2+2))/(ε_c1cd^(AD$2+2)))</f>
        <v/>
      </c>
      <c r="AE220" s="111">
        <f>(b*f_cd/L220)*SUM(U220:Y220)+SUM(Q220:R220)</f>
        <v/>
      </c>
      <c r="AF220" s="112">
        <f>AE220*(K220-y+e)</f>
        <v/>
      </c>
      <c r="AG220" s="113">
        <f>(b*f_cd/(L220^2))*SUM(Z220:AD220)+SUM(S220:T220)-AF220</f>
        <v/>
      </c>
      <c r="AH220" s="114">
        <f>AG220&lt;0</f>
        <v/>
      </c>
      <c r="AI220" s="115">
        <f>IF(A220=1,FALSE,(AND(AQ220,AH220,NOT(AI219))))</f>
        <v/>
      </c>
      <c r="AJ220" s="116">
        <f>(b*f_cd/L220)*(a_1/2*J220^2+a_2/3*J220^3+a_3/4*J220^4+a_4/5*J220^5+a_5/6*J220^6)+SUM(Q220:R220)</f>
        <v/>
      </c>
      <c r="AK220">
        <f>AJ220*(K220-y+e)</f>
        <v/>
      </c>
      <c r="AL220" s="118">
        <f>(b*f_cd/(L220^2))*(a_1/3*J220^3+a_2/4*J220^4+a_3/5*J220^5+a_4/6*J220^6+a_5/7*J220^7)+SUM(S220:T220)-AK220</f>
        <v/>
      </c>
      <c r="AM220" s="114">
        <f>AL220&gt;0</f>
        <v/>
      </c>
      <c r="AN220" s="115">
        <f>IF(A220=1,FALSE,(AND(AQ220,AM220,NOT(AN219))))</f>
        <v/>
      </c>
      <c r="AO220">
        <f>IF(D220=1,AND(AH220,NOT(AI220)),AND(AM220,NOT(AN220)))</f>
        <v/>
      </c>
      <c r="AP220" s="119">
        <f>IF(D220=1,AI220,AN220)</f>
        <v/>
      </c>
      <c r="AQ220" s="125">
        <f>ABS(E220)&lt;$AQ$2</f>
        <v/>
      </c>
      <c r="AS220">
        <f>IF(AP220,MAX(AS$3:AS218)+1,"")</f>
        <v/>
      </c>
    </row>
    <row r="221" s="117">
      <c r="A221" t="n">
        <v>219</v>
      </c>
      <c r="B221" s="131">
        <f>IF(A221=1,0,IF(AP221,0.1*ε_cu1cd,0))</f>
        <v/>
      </c>
      <c r="C221" s="131">
        <f>IF(A221=1,0.1*ε_cu1cd,C220+B220)</f>
        <v/>
      </c>
      <c r="D221" s="113">
        <f>IF('Нормальний переріз'!$D$68&gt;0,1,2)</f>
        <v/>
      </c>
      <c r="E221" s="144">
        <f>IF(D221=1,F221,G221)</f>
        <v/>
      </c>
      <c r="F221" s="124">
        <f>IF(AI220,0.11*ε_cu1cd,IF(AH220,F220*0.01,F220))</f>
        <v/>
      </c>
      <c r="G221" s="124">
        <f>IF(AP220,-0.1*ε_cu1cd,IF(AM220,G220*0.01,G220))</f>
        <v/>
      </c>
      <c r="H221" s="113">
        <f>IF(A221=1,E221,IF(AO220,H220-E220+E221,IF(AP220,0.8*H220,H220+E221)))</f>
        <v/>
      </c>
      <c r="I221" s="169">
        <f>(C221-H221)/h</f>
        <v/>
      </c>
      <c r="J221">
        <f>C221/(ε_c1cd)</f>
        <v/>
      </c>
      <c r="K221">
        <f>C221/I221</f>
        <v/>
      </c>
      <c r="L221" s="131">
        <f>I221/(ε_c1cd)</f>
        <v/>
      </c>
      <c r="M221">
        <f>I221*(K221-Z_s1)</f>
        <v/>
      </c>
      <c r="N221">
        <f>I221*(K221-Z_s2)</f>
        <v/>
      </c>
      <c r="O221">
        <f>E_s*M221</f>
        <v/>
      </c>
      <c r="P221">
        <f>E_s*N221</f>
        <v/>
      </c>
      <c r="Q221">
        <f>O221*A_s1</f>
        <v/>
      </c>
      <c r="R221">
        <f>P221*A_s2</f>
        <v/>
      </c>
      <c r="S221">
        <f>Q221*($K221-Z_s1)</f>
        <v/>
      </c>
      <c r="T221">
        <f>R221*($K221-Z_s2)</f>
        <v/>
      </c>
      <c r="U221">
        <f>(INDIRECT("a_"&amp;U$2)/(U$2+1))*(($C221^(U$2+1)-$H221^(U$2+1))/(ε_c1cd^(U$2+1)))</f>
        <v/>
      </c>
      <c r="V221">
        <f>(INDIRECT("a_"&amp;V$2)/(V$2+1))*(($C221^(V$2+1)-$H221^(V$2+1))/(ε_c1cd^(V$2+1)))</f>
        <v/>
      </c>
      <c r="W221">
        <f>(INDIRECT("a_"&amp;W$2)/(W$2+1))*(($C221^(W$2+1)-$H221^(W$2+1))/(ε_c1cd^(W$2+1)))</f>
        <v/>
      </c>
      <c r="X221">
        <f>(INDIRECT("a_"&amp;X$2)/(X$2+1))*(($C221^(X$2+1)-$H221^(X$2+1))/(ε_c1cd^(X$2+1)))</f>
        <v/>
      </c>
      <c r="Y221">
        <f>(INDIRECT("a_"&amp;Y$2)/(Y$2+1))*(($C221^(Y$2+1)-$H221^(Y$2+1))/(ε_c1cd^(Y$2+1)))</f>
        <v/>
      </c>
      <c r="Z221">
        <f>(INDIRECT("a_"&amp;Z$2)/(Z$2+2))*(($C221^(Z$2+2)-$H221^(Z$2+2))/(ε_c1cd^(Z$2+2)))</f>
        <v/>
      </c>
      <c r="AA221">
        <f>(INDIRECT("a_"&amp;AA$2)/(AA$2+2))*(($C221^(AA$2+2)-$H221^(AA$2+2))/(ε_c1cd^(AA$2+2)))</f>
        <v/>
      </c>
      <c r="AB221">
        <f>(INDIRECT("a_"&amp;AB$2)/(AB$2+2))*(($C221^(AB$2+2)-$H221^(AB$2+2))/(ε_c1cd^(AB$2+2)))</f>
        <v/>
      </c>
      <c r="AC221">
        <f>(INDIRECT("a_"&amp;AC$2)/(AC$2+2))*(($C221^(AC$2+2)-$H221^(AC$2+2))/(ε_c1cd^(AC$2+2)))</f>
        <v/>
      </c>
      <c r="AD221">
        <f>(INDIRECT("a_"&amp;AD$2)/(AD$2+2))*(($C221^(AD$2+2)-$H221^(AD$2+2))/(ε_c1cd^(AD$2+2)))</f>
        <v/>
      </c>
      <c r="AE221" s="111">
        <f>(b*f_cd/L221)*SUM(U221:Y221)+SUM(Q221:R221)</f>
        <v/>
      </c>
      <c r="AF221" s="112">
        <f>AE221*(K221-y+e)</f>
        <v/>
      </c>
      <c r="AG221" s="113">
        <f>(b*f_cd/(L221^2))*SUM(Z221:AD221)+SUM(S221:T221)-AF221</f>
        <v/>
      </c>
      <c r="AH221" s="114">
        <f>AG221&lt;0</f>
        <v/>
      </c>
      <c r="AI221" s="115">
        <f>IF(A221=1,FALSE,(AND(AQ221,AH221,NOT(AI220))))</f>
        <v/>
      </c>
      <c r="AJ221" s="116">
        <f>(b*f_cd/L221)*(a_1/2*J221^2+a_2/3*J221^3+a_3/4*J221^4+a_4/5*J221^5+a_5/6*J221^6)+SUM(Q221:R221)</f>
        <v/>
      </c>
      <c r="AK221">
        <f>AJ221*(K221-y+e)</f>
        <v/>
      </c>
      <c r="AL221" s="118">
        <f>(b*f_cd/(L221^2))*(a_1/3*J221^3+a_2/4*J221^4+a_3/5*J221^5+a_4/6*J221^6+a_5/7*J221^7)+SUM(S221:T221)-AK221</f>
        <v/>
      </c>
      <c r="AM221" s="114">
        <f>AL221&gt;0</f>
        <v/>
      </c>
      <c r="AN221" s="115">
        <f>IF(A221=1,FALSE,(AND(AQ221,AM221,NOT(AN220))))</f>
        <v/>
      </c>
      <c r="AO221">
        <f>IF(D221=1,AND(AH221,NOT(AI221)),AND(AM221,NOT(AN221)))</f>
        <v/>
      </c>
      <c r="AP221" s="119">
        <f>IF(D221=1,AI221,AN221)</f>
        <v/>
      </c>
      <c r="AQ221" s="125">
        <f>ABS(E221)&lt;$AQ$2</f>
        <v/>
      </c>
      <c r="AS221">
        <f>IF(AP221,MAX(AS$3:AS219)+1,"")</f>
        <v/>
      </c>
    </row>
    <row r="222" s="117">
      <c r="A222" t="n">
        <v>220</v>
      </c>
      <c r="B222" s="131">
        <f>IF(A222=1,0,IF(AP222,0.1*ε_cu1cd,0))</f>
        <v/>
      </c>
      <c r="C222" s="131">
        <f>IF(A222=1,0.1*ε_cu1cd,C221+B221)</f>
        <v/>
      </c>
      <c r="D222" s="113">
        <f>IF('Нормальний переріз'!$D$68&gt;0,1,2)</f>
        <v/>
      </c>
      <c r="E222" s="144">
        <f>IF(D222=1,F222,G222)</f>
        <v/>
      </c>
      <c r="F222" s="124">
        <f>IF(AI221,0.11*ε_cu1cd,IF(AH221,F221*0.01,F221))</f>
        <v/>
      </c>
      <c r="G222" s="124">
        <f>IF(AP221,-0.1*ε_cu1cd,IF(AM221,G221*0.01,G221))</f>
        <v/>
      </c>
      <c r="H222" s="113">
        <f>IF(A222=1,E222,IF(AO221,H221-E221+E222,IF(AP221,0.8*H221,H221+E222)))</f>
        <v/>
      </c>
      <c r="I222" s="169">
        <f>(C222-H222)/h</f>
        <v/>
      </c>
      <c r="J222">
        <f>C222/(ε_c1cd)</f>
        <v/>
      </c>
      <c r="K222">
        <f>C222/I222</f>
        <v/>
      </c>
      <c r="L222" s="131">
        <f>I222/(ε_c1cd)</f>
        <v/>
      </c>
      <c r="M222">
        <f>I222*(K222-Z_s1)</f>
        <v/>
      </c>
      <c r="N222">
        <f>I222*(K222-Z_s2)</f>
        <v/>
      </c>
      <c r="O222">
        <f>E_s*M222</f>
        <v/>
      </c>
      <c r="P222">
        <f>E_s*N222</f>
        <v/>
      </c>
      <c r="Q222">
        <f>O222*A_s1</f>
        <v/>
      </c>
      <c r="R222">
        <f>P222*A_s2</f>
        <v/>
      </c>
      <c r="S222">
        <f>Q222*($K222-Z_s1)</f>
        <v/>
      </c>
      <c r="T222">
        <f>R222*($K222-Z_s2)</f>
        <v/>
      </c>
      <c r="U222">
        <f>(INDIRECT("a_"&amp;U$2)/(U$2+1))*(($C222^(U$2+1)-$H222^(U$2+1))/(ε_c1cd^(U$2+1)))</f>
        <v/>
      </c>
      <c r="V222">
        <f>(INDIRECT("a_"&amp;V$2)/(V$2+1))*(($C222^(V$2+1)-$H222^(V$2+1))/(ε_c1cd^(V$2+1)))</f>
        <v/>
      </c>
      <c r="W222">
        <f>(INDIRECT("a_"&amp;W$2)/(W$2+1))*(($C222^(W$2+1)-$H222^(W$2+1))/(ε_c1cd^(W$2+1)))</f>
        <v/>
      </c>
      <c r="X222">
        <f>(INDIRECT("a_"&amp;X$2)/(X$2+1))*(($C222^(X$2+1)-$H222^(X$2+1))/(ε_c1cd^(X$2+1)))</f>
        <v/>
      </c>
      <c r="Y222">
        <f>(INDIRECT("a_"&amp;Y$2)/(Y$2+1))*(($C222^(Y$2+1)-$H222^(Y$2+1))/(ε_c1cd^(Y$2+1)))</f>
        <v/>
      </c>
      <c r="Z222">
        <f>(INDIRECT("a_"&amp;Z$2)/(Z$2+2))*(($C222^(Z$2+2)-$H222^(Z$2+2))/(ε_c1cd^(Z$2+2)))</f>
        <v/>
      </c>
      <c r="AA222">
        <f>(INDIRECT("a_"&amp;AA$2)/(AA$2+2))*(($C222^(AA$2+2)-$H222^(AA$2+2))/(ε_c1cd^(AA$2+2)))</f>
        <v/>
      </c>
      <c r="AB222">
        <f>(INDIRECT("a_"&amp;AB$2)/(AB$2+2))*(($C222^(AB$2+2)-$H222^(AB$2+2))/(ε_c1cd^(AB$2+2)))</f>
        <v/>
      </c>
      <c r="AC222">
        <f>(INDIRECT("a_"&amp;AC$2)/(AC$2+2))*(($C222^(AC$2+2)-$H222^(AC$2+2))/(ε_c1cd^(AC$2+2)))</f>
        <v/>
      </c>
      <c r="AD222">
        <f>(INDIRECT("a_"&amp;AD$2)/(AD$2+2))*(($C222^(AD$2+2)-$H222^(AD$2+2))/(ε_c1cd^(AD$2+2)))</f>
        <v/>
      </c>
      <c r="AE222" s="111">
        <f>(b*f_cd/L222)*SUM(U222:Y222)+SUM(Q222:R222)</f>
        <v/>
      </c>
      <c r="AF222" s="112">
        <f>AE222*(K222-y+e)</f>
        <v/>
      </c>
      <c r="AG222" s="113">
        <f>(b*f_cd/(L222^2))*SUM(Z222:AD222)+SUM(S222:T222)-AF222</f>
        <v/>
      </c>
      <c r="AH222" s="114">
        <f>AG222&lt;0</f>
        <v/>
      </c>
      <c r="AI222" s="115">
        <f>IF(A222=1,FALSE,(AND(AQ222,AH222,NOT(AI221))))</f>
        <v/>
      </c>
      <c r="AJ222" s="116">
        <f>(b*f_cd/L222)*(a_1/2*J222^2+a_2/3*J222^3+a_3/4*J222^4+a_4/5*J222^5+a_5/6*J222^6)+SUM(Q222:R222)</f>
        <v/>
      </c>
      <c r="AK222">
        <f>AJ222*(K222-y+e)</f>
        <v/>
      </c>
      <c r="AL222" s="118">
        <f>(b*f_cd/(L222^2))*(a_1/3*J222^3+a_2/4*J222^4+a_3/5*J222^5+a_4/6*J222^6+a_5/7*J222^7)+SUM(S222:T222)-AK222</f>
        <v/>
      </c>
      <c r="AM222" s="114">
        <f>AL222&gt;0</f>
        <v/>
      </c>
      <c r="AN222" s="115">
        <f>IF(A222=1,FALSE,(AND(AQ222,AM222,NOT(AN221))))</f>
        <v/>
      </c>
      <c r="AO222">
        <f>IF(D222=1,AND(AH222,NOT(AI222)),AND(AM222,NOT(AN222)))</f>
        <v/>
      </c>
      <c r="AP222" s="119">
        <f>IF(D222=1,AI222,AN222)</f>
        <v/>
      </c>
      <c r="AQ222" s="125">
        <f>ABS(E222)&lt;$AQ$2</f>
        <v/>
      </c>
      <c r="AS222">
        <f>IF(AP222,MAX(AS$3:AS220)+1,"")</f>
        <v/>
      </c>
    </row>
    <row r="223" s="117">
      <c r="A223" t="n">
        <v>221</v>
      </c>
      <c r="B223" s="131">
        <f>IF(A223=1,0,IF(AP223,0.1*ε_cu1cd,0))</f>
        <v/>
      </c>
      <c r="C223" s="131">
        <f>IF(A223=1,0.1*ε_cu1cd,C222+B222)</f>
        <v/>
      </c>
      <c r="D223" s="113">
        <f>IF('Нормальний переріз'!$D$68&gt;0,1,2)</f>
        <v/>
      </c>
      <c r="E223" s="144">
        <f>IF(D223=1,F223,G223)</f>
        <v/>
      </c>
      <c r="F223" s="124">
        <f>IF(AI222,0.11*ε_cu1cd,IF(AH222,F222*0.01,F222))</f>
        <v/>
      </c>
      <c r="G223" s="124">
        <f>IF(AP222,-0.1*ε_cu1cd,IF(AM222,G222*0.01,G222))</f>
        <v/>
      </c>
      <c r="H223" s="113">
        <f>IF(A223=1,E223,IF(AO222,H222-E222+E223,IF(AP222,0.8*H222,H222+E223)))</f>
        <v/>
      </c>
      <c r="I223" s="169">
        <f>(C223-H223)/h</f>
        <v/>
      </c>
      <c r="J223">
        <f>C223/(ε_c1cd)</f>
        <v/>
      </c>
      <c r="K223">
        <f>C223/I223</f>
        <v/>
      </c>
      <c r="L223" s="131">
        <f>I223/(ε_c1cd)</f>
        <v/>
      </c>
      <c r="M223">
        <f>I223*(K223-Z_s1)</f>
        <v/>
      </c>
      <c r="N223">
        <f>I223*(K223-Z_s2)</f>
        <v/>
      </c>
      <c r="O223">
        <f>E_s*M223</f>
        <v/>
      </c>
      <c r="P223">
        <f>E_s*N223</f>
        <v/>
      </c>
      <c r="Q223">
        <f>O223*A_s1</f>
        <v/>
      </c>
      <c r="R223">
        <f>P223*A_s2</f>
        <v/>
      </c>
      <c r="S223">
        <f>Q223*($K223-Z_s1)</f>
        <v/>
      </c>
      <c r="T223">
        <f>R223*($K223-Z_s2)</f>
        <v/>
      </c>
      <c r="U223">
        <f>(INDIRECT("a_"&amp;U$2)/(U$2+1))*(($C223^(U$2+1)-$H223^(U$2+1))/(ε_c1cd^(U$2+1)))</f>
        <v/>
      </c>
      <c r="V223">
        <f>(INDIRECT("a_"&amp;V$2)/(V$2+1))*(($C223^(V$2+1)-$H223^(V$2+1))/(ε_c1cd^(V$2+1)))</f>
        <v/>
      </c>
      <c r="W223">
        <f>(INDIRECT("a_"&amp;W$2)/(W$2+1))*(($C223^(W$2+1)-$H223^(W$2+1))/(ε_c1cd^(W$2+1)))</f>
        <v/>
      </c>
      <c r="X223">
        <f>(INDIRECT("a_"&amp;X$2)/(X$2+1))*(($C223^(X$2+1)-$H223^(X$2+1))/(ε_c1cd^(X$2+1)))</f>
        <v/>
      </c>
      <c r="Y223">
        <f>(INDIRECT("a_"&amp;Y$2)/(Y$2+1))*(($C223^(Y$2+1)-$H223^(Y$2+1))/(ε_c1cd^(Y$2+1)))</f>
        <v/>
      </c>
      <c r="Z223">
        <f>(INDIRECT("a_"&amp;Z$2)/(Z$2+2))*(($C223^(Z$2+2)-$H223^(Z$2+2))/(ε_c1cd^(Z$2+2)))</f>
        <v/>
      </c>
      <c r="AA223">
        <f>(INDIRECT("a_"&amp;AA$2)/(AA$2+2))*(($C223^(AA$2+2)-$H223^(AA$2+2))/(ε_c1cd^(AA$2+2)))</f>
        <v/>
      </c>
      <c r="AB223">
        <f>(INDIRECT("a_"&amp;AB$2)/(AB$2+2))*(($C223^(AB$2+2)-$H223^(AB$2+2))/(ε_c1cd^(AB$2+2)))</f>
        <v/>
      </c>
      <c r="AC223">
        <f>(INDIRECT("a_"&amp;AC$2)/(AC$2+2))*(($C223^(AC$2+2)-$H223^(AC$2+2))/(ε_c1cd^(AC$2+2)))</f>
        <v/>
      </c>
      <c r="AD223">
        <f>(INDIRECT("a_"&amp;AD$2)/(AD$2+2))*(($C223^(AD$2+2)-$H223^(AD$2+2))/(ε_c1cd^(AD$2+2)))</f>
        <v/>
      </c>
      <c r="AE223" s="111">
        <f>(b*f_cd/L223)*SUM(U223:Y223)+SUM(Q223:R223)</f>
        <v/>
      </c>
      <c r="AF223" s="112">
        <f>AE223*(K223-y+e)</f>
        <v/>
      </c>
      <c r="AG223" s="113">
        <f>(b*f_cd/(L223^2))*SUM(Z223:AD223)+SUM(S223:T223)-AF223</f>
        <v/>
      </c>
      <c r="AH223" s="114">
        <f>AG223&lt;0</f>
        <v/>
      </c>
      <c r="AI223" s="115">
        <f>IF(A223=1,FALSE,(AND(AQ223,AH223,NOT(AI222))))</f>
        <v/>
      </c>
      <c r="AJ223" s="116">
        <f>(b*f_cd/L223)*(a_1/2*J223^2+a_2/3*J223^3+a_3/4*J223^4+a_4/5*J223^5+a_5/6*J223^6)+SUM(Q223:R223)</f>
        <v/>
      </c>
      <c r="AK223">
        <f>AJ223*(K223-y+e)</f>
        <v/>
      </c>
      <c r="AL223" s="118">
        <f>(b*f_cd/(L223^2))*(a_1/3*J223^3+a_2/4*J223^4+a_3/5*J223^5+a_4/6*J223^6+a_5/7*J223^7)+SUM(S223:T223)-AK223</f>
        <v/>
      </c>
      <c r="AM223" s="114">
        <f>AL223&gt;0</f>
        <v/>
      </c>
      <c r="AN223" s="115">
        <f>IF(A223=1,FALSE,(AND(AQ223,AM223,NOT(AN222))))</f>
        <v/>
      </c>
      <c r="AO223">
        <f>IF(D223=1,AND(AH223,NOT(AI223)),AND(AM223,NOT(AN223)))</f>
        <v/>
      </c>
      <c r="AP223" s="119">
        <f>IF(D223=1,AI223,AN223)</f>
        <v/>
      </c>
      <c r="AQ223" s="125">
        <f>ABS(E223)&lt;$AQ$2</f>
        <v/>
      </c>
      <c r="AS223">
        <f>IF(AP223,MAX(AS$3:AS221)+1,"")</f>
        <v/>
      </c>
    </row>
    <row r="224" s="117">
      <c r="A224" t="n">
        <v>222</v>
      </c>
      <c r="B224" s="131">
        <f>IF(A224=1,0,IF(AP224,0.1*ε_cu1cd,0))</f>
        <v/>
      </c>
      <c r="C224" s="131">
        <f>IF(A224=1,0.1*ε_cu1cd,C223+B223)</f>
        <v/>
      </c>
      <c r="D224" s="113">
        <f>IF('Нормальний переріз'!$D$68&gt;0,1,2)</f>
        <v/>
      </c>
      <c r="E224" s="144">
        <f>IF(D224=1,F224,G224)</f>
        <v/>
      </c>
      <c r="F224" s="124">
        <f>IF(AI223,0.11*ε_cu1cd,IF(AH223,F223*0.01,F223))</f>
        <v/>
      </c>
      <c r="G224" s="124">
        <f>IF(AP223,-0.1*ε_cu1cd,IF(AM223,G223*0.01,G223))</f>
        <v/>
      </c>
      <c r="H224" s="113">
        <f>IF(A224=1,E224,IF(AO223,H223-E223+E224,IF(AP223,0.8*H223,H223+E224)))</f>
        <v/>
      </c>
      <c r="I224" s="169">
        <f>(C224-H224)/h</f>
        <v/>
      </c>
      <c r="J224">
        <f>C224/(ε_c1cd)</f>
        <v/>
      </c>
      <c r="K224">
        <f>C224/I224</f>
        <v/>
      </c>
      <c r="L224" s="131">
        <f>I224/(ε_c1cd)</f>
        <v/>
      </c>
      <c r="M224">
        <f>I224*(K224-Z_s1)</f>
        <v/>
      </c>
      <c r="N224">
        <f>I224*(K224-Z_s2)</f>
        <v/>
      </c>
      <c r="O224">
        <f>E_s*M224</f>
        <v/>
      </c>
      <c r="P224">
        <f>E_s*N224</f>
        <v/>
      </c>
      <c r="Q224">
        <f>O224*A_s1</f>
        <v/>
      </c>
      <c r="R224">
        <f>P224*A_s2</f>
        <v/>
      </c>
      <c r="S224">
        <f>Q224*($K224-Z_s1)</f>
        <v/>
      </c>
      <c r="T224">
        <f>R224*($K224-Z_s2)</f>
        <v/>
      </c>
      <c r="U224">
        <f>(INDIRECT("a_"&amp;U$2)/(U$2+1))*(($C224^(U$2+1)-$H224^(U$2+1))/(ε_c1cd^(U$2+1)))</f>
        <v/>
      </c>
      <c r="V224">
        <f>(INDIRECT("a_"&amp;V$2)/(V$2+1))*(($C224^(V$2+1)-$H224^(V$2+1))/(ε_c1cd^(V$2+1)))</f>
        <v/>
      </c>
      <c r="W224">
        <f>(INDIRECT("a_"&amp;W$2)/(W$2+1))*(($C224^(W$2+1)-$H224^(W$2+1))/(ε_c1cd^(W$2+1)))</f>
        <v/>
      </c>
      <c r="X224">
        <f>(INDIRECT("a_"&amp;X$2)/(X$2+1))*(($C224^(X$2+1)-$H224^(X$2+1))/(ε_c1cd^(X$2+1)))</f>
        <v/>
      </c>
      <c r="Y224">
        <f>(INDIRECT("a_"&amp;Y$2)/(Y$2+1))*(($C224^(Y$2+1)-$H224^(Y$2+1))/(ε_c1cd^(Y$2+1)))</f>
        <v/>
      </c>
      <c r="Z224">
        <f>(INDIRECT("a_"&amp;Z$2)/(Z$2+2))*(($C224^(Z$2+2)-$H224^(Z$2+2))/(ε_c1cd^(Z$2+2)))</f>
        <v/>
      </c>
      <c r="AA224">
        <f>(INDIRECT("a_"&amp;AA$2)/(AA$2+2))*(($C224^(AA$2+2)-$H224^(AA$2+2))/(ε_c1cd^(AA$2+2)))</f>
        <v/>
      </c>
      <c r="AB224">
        <f>(INDIRECT("a_"&amp;AB$2)/(AB$2+2))*(($C224^(AB$2+2)-$H224^(AB$2+2))/(ε_c1cd^(AB$2+2)))</f>
        <v/>
      </c>
      <c r="AC224">
        <f>(INDIRECT("a_"&amp;AC$2)/(AC$2+2))*(($C224^(AC$2+2)-$H224^(AC$2+2))/(ε_c1cd^(AC$2+2)))</f>
        <v/>
      </c>
      <c r="AD224">
        <f>(INDIRECT("a_"&amp;AD$2)/(AD$2+2))*(($C224^(AD$2+2)-$H224^(AD$2+2))/(ε_c1cd^(AD$2+2)))</f>
        <v/>
      </c>
      <c r="AE224" s="111">
        <f>(b*f_cd/L224)*SUM(U224:Y224)+SUM(Q224:R224)</f>
        <v/>
      </c>
      <c r="AF224" s="112">
        <f>AE224*(K224-y+e)</f>
        <v/>
      </c>
      <c r="AG224" s="113">
        <f>(b*f_cd/(L224^2))*SUM(Z224:AD224)+SUM(S224:T224)-AF224</f>
        <v/>
      </c>
      <c r="AH224" s="114">
        <f>AG224&lt;0</f>
        <v/>
      </c>
      <c r="AI224" s="115">
        <f>IF(A224=1,FALSE,(AND(AQ224,AH224,NOT(AI223))))</f>
        <v/>
      </c>
      <c r="AJ224" s="116">
        <f>(b*f_cd/L224)*(a_1/2*J224^2+a_2/3*J224^3+a_3/4*J224^4+a_4/5*J224^5+a_5/6*J224^6)+SUM(Q224:R224)</f>
        <v/>
      </c>
      <c r="AK224">
        <f>AJ224*(K224-y+e)</f>
        <v/>
      </c>
      <c r="AL224" s="118">
        <f>(b*f_cd/(L224^2))*(a_1/3*J224^3+a_2/4*J224^4+a_3/5*J224^5+a_4/6*J224^6+a_5/7*J224^7)+SUM(S224:T224)-AK224</f>
        <v/>
      </c>
      <c r="AM224" s="114">
        <f>AL224&gt;0</f>
        <v/>
      </c>
      <c r="AN224" s="115">
        <f>IF(A224=1,FALSE,(AND(AQ224,AM224,NOT(AN223))))</f>
        <v/>
      </c>
      <c r="AO224">
        <f>IF(D224=1,AND(AH224,NOT(AI224)),AND(AM224,NOT(AN224)))</f>
        <v/>
      </c>
      <c r="AP224" s="119">
        <f>IF(D224=1,AI224,AN224)</f>
        <v/>
      </c>
      <c r="AQ224" s="125">
        <f>ABS(E224)&lt;$AQ$2</f>
        <v/>
      </c>
      <c r="AS224">
        <f>IF(AP224,MAX(AS$3:AS222)+1,"")</f>
        <v/>
      </c>
    </row>
    <row r="225" s="117">
      <c r="A225" t="n">
        <v>223</v>
      </c>
      <c r="B225" s="131">
        <f>IF(A225=1,0,IF(AP225,0.1*ε_cu1cd,0))</f>
        <v/>
      </c>
      <c r="C225" s="131">
        <f>IF(A225=1,0.1*ε_cu1cd,C224+B224)</f>
        <v/>
      </c>
      <c r="D225" s="113">
        <f>IF('Нормальний переріз'!$D$68&gt;0,1,2)</f>
        <v/>
      </c>
      <c r="E225" s="144">
        <f>IF(D225=1,F225,G225)</f>
        <v/>
      </c>
      <c r="F225" s="124">
        <f>IF(AI224,0.11*ε_cu1cd,IF(AH224,F224*0.01,F224))</f>
        <v/>
      </c>
      <c r="G225" s="124">
        <f>IF(AP224,-0.1*ε_cu1cd,IF(AM224,G224*0.01,G224))</f>
        <v/>
      </c>
      <c r="H225" s="113">
        <f>IF(A225=1,E225,IF(AO224,H224-E224+E225,IF(AP224,0.8*H224,H224+E225)))</f>
        <v/>
      </c>
      <c r="I225" s="169">
        <f>(C225-H225)/h</f>
        <v/>
      </c>
      <c r="J225">
        <f>C225/(ε_c1cd)</f>
        <v/>
      </c>
      <c r="K225">
        <f>C225/I225</f>
        <v/>
      </c>
      <c r="L225" s="131">
        <f>I225/(ε_c1cd)</f>
        <v/>
      </c>
      <c r="M225">
        <f>I225*(K225-Z_s1)</f>
        <v/>
      </c>
      <c r="N225">
        <f>I225*(K225-Z_s2)</f>
        <v/>
      </c>
      <c r="O225">
        <f>E_s*M225</f>
        <v/>
      </c>
      <c r="P225">
        <f>E_s*N225</f>
        <v/>
      </c>
      <c r="Q225">
        <f>O225*A_s1</f>
        <v/>
      </c>
      <c r="R225">
        <f>P225*A_s2</f>
        <v/>
      </c>
      <c r="S225">
        <f>Q225*($K225-Z_s1)</f>
        <v/>
      </c>
      <c r="T225">
        <f>R225*($K225-Z_s2)</f>
        <v/>
      </c>
      <c r="U225">
        <f>(INDIRECT("a_"&amp;U$2)/(U$2+1))*(($C225^(U$2+1)-$H225^(U$2+1))/(ε_c1cd^(U$2+1)))</f>
        <v/>
      </c>
      <c r="V225">
        <f>(INDIRECT("a_"&amp;V$2)/(V$2+1))*(($C225^(V$2+1)-$H225^(V$2+1))/(ε_c1cd^(V$2+1)))</f>
        <v/>
      </c>
      <c r="W225">
        <f>(INDIRECT("a_"&amp;W$2)/(W$2+1))*(($C225^(W$2+1)-$H225^(W$2+1))/(ε_c1cd^(W$2+1)))</f>
        <v/>
      </c>
      <c r="X225">
        <f>(INDIRECT("a_"&amp;X$2)/(X$2+1))*(($C225^(X$2+1)-$H225^(X$2+1))/(ε_c1cd^(X$2+1)))</f>
        <v/>
      </c>
      <c r="Y225">
        <f>(INDIRECT("a_"&amp;Y$2)/(Y$2+1))*(($C225^(Y$2+1)-$H225^(Y$2+1))/(ε_c1cd^(Y$2+1)))</f>
        <v/>
      </c>
      <c r="Z225">
        <f>(INDIRECT("a_"&amp;Z$2)/(Z$2+2))*(($C225^(Z$2+2)-$H225^(Z$2+2))/(ε_c1cd^(Z$2+2)))</f>
        <v/>
      </c>
      <c r="AA225">
        <f>(INDIRECT("a_"&amp;AA$2)/(AA$2+2))*(($C225^(AA$2+2)-$H225^(AA$2+2))/(ε_c1cd^(AA$2+2)))</f>
        <v/>
      </c>
      <c r="AB225">
        <f>(INDIRECT("a_"&amp;AB$2)/(AB$2+2))*(($C225^(AB$2+2)-$H225^(AB$2+2))/(ε_c1cd^(AB$2+2)))</f>
        <v/>
      </c>
      <c r="AC225">
        <f>(INDIRECT("a_"&amp;AC$2)/(AC$2+2))*(($C225^(AC$2+2)-$H225^(AC$2+2))/(ε_c1cd^(AC$2+2)))</f>
        <v/>
      </c>
      <c r="AD225">
        <f>(INDIRECT("a_"&amp;AD$2)/(AD$2+2))*(($C225^(AD$2+2)-$H225^(AD$2+2))/(ε_c1cd^(AD$2+2)))</f>
        <v/>
      </c>
      <c r="AE225" s="111">
        <f>(b*f_cd/L225)*SUM(U225:Y225)+SUM(Q225:R225)</f>
        <v/>
      </c>
      <c r="AF225" s="112">
        <f>AE225*(K225-y+e)</f>
        <v/>
      </c>
      <c r="AG225" s="113">
        <f>(b*f_cd/(L225^2))*SUM(Z225:AD225)+SUM(S225:T225)-AF225</f>
        <v/>
      </c>
      <c r="AH225" s="114">
        <f>AG225&lt;0</f>
        <v/>
      </c>
      <c r="AI225" s="115">
        <f>IF(A225=1,FALSE,(AND(AQ225,AH225,NOT(AI224))))</f>
        <v/>
      </c>
      <c r="AJ225" s="116">
        <f>(b*f_cd/L225)*(a_1/2*J225^2+a_2/3*J225^3+a_3/4*J225^4+a_4/5*J225^5+a_5/6*J225^6)+SUM(Q225:R225)</f>
        <v/>
      </c>
      <c r="AK225">
        <f>AJ225*(K225-y+e)</f>
        <v/>
      </c>
      <c r="AL225" s="118">
        <f>(b*f_cd/(L225^2))*(a_1/3*J225^3+a_2/4*J225^4+a_3/5*J225^5+a_4/6*J225^6+a_5/7*J225^7)+SUM(S225:T225)-AK225</f>
        <v/>
      </c>
      <c r="AM225" s="114">
        <f>AL225&gt;0</f>
        <v/>
      </c>
      <c r="AN225" s="115">
        <f>IF(A225=1,FALSE,(AND(AQ225,AM225,NOT(AN224))))</f>
        <v/>
      </c>
      <c r="AO225">
        <f>IF(D225=1,AND(AH225,NOT(AI225)),AND(AM225,NOT(AN225)))</f>
        <v/>
      </c>
      <c r="AP225" s="119">
        <f>IF(D225=1,AI225,AN225)</f>
        <v/>
      </c>
      <c r="AQ225" s="125">
        <f>ABS(E225)&lt;$AQ$2</f>
        <v/>
      </c>
      <c r="AS225">
        <f>IF(AP225,MAX(AS$3:AS223)+1,"")</f>
        <v/>
      </c>
    </row>
    <row r="226" s="117">
      <c r="A226" t="n">
        <v>224</v>
      </c>
      <c r="B226" s="131">
        <f>IF(A226=1,0,IF(AP226,0.1*ε_cu1cd,0))</f>
        <v/>
      </c>
      <c r="C226" s="131">
        <f>IF(A226=1,0.1*ε_cu1cd,C225+B225)</f>
        <v/>
      </c>
      <c r="D226" s="113">
        <f>IF('Нормальний переріз'!$D$68&gt;0,1,2)</f>
        <v/>
      </c>
      <c r="E226" s="144">
        <f>IF(D226=1,F226,G226)</f>
        <v/>
      </c>
      <c r="F226" s="124">
        <f>IF(AI225,0.11*ε_cu1cd,IF(AH225,F225*0.01,F225))</f>
        <v/>
      </c>
      <c r="G226" s="124">
        <f>IF(AP225,-0.1*ε_cu1cd,IF(AM225,G225*0.01,G225))</f>
        <v/>
      </c>
      <c r="H226" s="113">
        <f>IF(A226=1,E226,IF(AO225,H225-E225+E226,IF(AP225,0.8*H225,H225+E226)))</f>
        <v/>
      </c>
      <c r="I226" s="169">
        <f>(C226-H226)/h</f>
        <v/>
      </c>
      <c r="J226">
        <f>C226/(ε_c1cd)</f>
        <v/>
      </c>
      <c r="K226">
        <f>C226/I226</f>
        <v/>
      </c>
      <c r="L226" s="131">
        <f>I226/(ε_c1cd)</f>
        <v/>
      </c>
      <c r="M226">
        <f>I226*(K226-Z_s1)</f>
        <v/>
      </c>
      <c r="N226">
        <f>I226*(K226-Z_s2)</f>
        <v/>
      </c>
      <c r="O226">
        <f>E_s*M226</f>
        <v/>
      </c>
      <c r="P226">
        <f>E_s*N226</f>
        <v/>
      </c>
      <c r="Q226">
        <f>O226*A_s1</f>
        <v/>
      </c>
      <c r="R226">
        <f>P226*A_s2</f>
        <v/>
      </c>
      <c r="S226">
        <f>Q226*($K226-Z_s1)</f>
        <v/>
      </c>
      <c r="T226">
        <f>R226*($K226-Z_s2)</f>
        <v/>
      </c>
      <c r="U226">
        <f>(INDIRECT("a_"&amp;U$2)/(U$2+1))*(($C226^(U$2+1)-$H226^(U$2+1))/(ε_c1cd^(U$2+1)))</f>
        <v/>
      </c>
      <c r="V226">
        <f>(INDIRECT("a_"&amp;V$2)/(V$2+1))*(($C226^(V$2+1)-$H226^(V$2+1))/(ε_c1cd^(V$2+1)))</f>
        <v/>
      </c>
      <c r="W226">
        <f>(INDIRECT("a_"&amp;W$2)/(W$2+1))*(($C226^(W$2+1)-$H226^(W$2+1))/(ε_c1cd^(W$2+1)))</f>
        <v/>
      </c>
      <c r="X226">
        <f>(INDIRECT("a_"&amp;X$2)/(X$2+1))*(($C226^(X$2+1)-$H226^(X$2+1))/(ε_c1cd^(X$2+1)))</f>
        <v/>
      </c>
      <c r="Y226">
        <f>(INDIRECT("a_"&amp;Y$2)/(Y$2+1))*(($C226^(Y$2+1)-$H226^(Y$2+1))/(ε_c1cd^(Y$2+1)))</f>
        <v/>
      </c>
      <c r="Z226">
        <f>(INDIRECT("a_"&amp;Z$2)/(Z$2+2))*(($C226^(Z$2+2)-$H226^(Z$2+2))/(ε_c1cd^(Z$2+2)))</f>
        <v/>
      </c>
      <c r="AA226">
        <f>(INDIRECT("a_"&amp;AA$2)/(AA$2+2))*(($C226^(AA$2+2)-$H226^(AA$2+2))/(ε_c1cd^(AA$2+2)))</f>
        <v/>
      </c>
      <c r="AB226">
        <f>(INDIRECT("a_"&amp;AB$2)/(AB$2+2))*(($C226^(AB$2+2)-$H226^(AB$2+2))/(ε_c1cd^(AB$2+2)))</f>
        <v/>
      </c>
      <c r="AC226">
        <f>(INDIRECT("a_"&amp;AC$2)/(AC$2+2))*(($C226^(AC$2+2)-$H226^(AC$2+2))/(ε_c1cd^(AC$2+2)))</f>
        <v/>
      </c>
      <c r="AD226">
        <f>(INDIRECT("a_"&amp;AD$2)/(AD$2+2))*(($C226^(AD$2+2)-$H226^(AD$2+2))/(ε_c1cd^(AD$2+2)))</f>
        <v/>
      </c>
      <c r="AE226" s="111">
        <f>(b*f_cd/L226)*SUM(U226:Y226)+SUM(Q226:R226)</f>
        <v/>
      </c>
      <c r="AF226" s="112">
        <f>AE226*(K226-y+e)</f>
        <v/>
      </c>
      <c r="AG226" s="113">
        <f>(b*f_cd/(L226^2))*SUM(Z226:AD226)+SUM(S226:T226)-AF226</f>
        <v/>
      </c>
      <c r="AH226" s="114">
        <f>AG226&lt;0</f>
        <v/>
      </c>
      <c r="AI226" s="115">
        <f>IF(A226=1,FALSE,(AND(AQ226,AH226,NOT(AI225))))</f>
        <v/>
      </c>
      <c r="AJ226" s="116">
        <f>(b*f_cd/L226)*(a_1/2*J226^2+a_2/3*J226^3+a_3/4*J226^4+a_4/5*J226^5+a_5/6*J226^6)+SUM(Q226:R226)</f>
        <v/>
      </c>
      <c r="AK226">
        <f>AJ226*(K226-y+e)</f>
        <v/>
      </c>
      <c r="AL226" s="118">
        <f>(b*f_cd/(L226^2))*(a_1/3*J226^3+a_2/4*J226^4+a_3/5*J226^5+a_4/6*J226^6+a_5/7*J226^7)+SUM(S226:T226)-AK226</f>
        <v/>
      </c>
      <c r="AM226" s="114">
        <f>AL226&gt;0</f>
        <v/>
      </c>
      <c r="AN226" s="115">
        <f>IF(A226=1,FALSE,(AND(AQ226,AM226,NOT(AN225))))</f>
        <v/>
      </c>
      <c r="AO226">
        <f>IF(D226=1,AND(AH226,NOT(AI226)),AND(AM226,NOT(AN226)))</f>
        <v/>
      </c>
      <c r="AP226" s="119">
        <f>IF(D226=1,AI226,AN226)</f>
        <v/>
      </c>
      <c r="AQ226" s="125">
        <f>ABS(E226)&lt;$AQ$2</f>
        <v/>
      </c>
      <c r="AS226">
        <f>IF(AP226,MAX(AS$3:AS224)+1,"")</f>
        <v/>
      </c>
    </row>
    <row r="227" s="117">
      <c r="A227" t="n">
        <v>225</v>
      </c>
      <c r="B227" s="131">
        <f>IF(A227=1,0,IF(AP227,0.1*ε_cu1cd,0))</f>
        <v/>
      </c>
      <c r="C227" s="131">
        <f>IF(A227=1,0.1*ε_cu1cd,C226+B226)</f>
        <v/>
      </c>
      <c r="D227" s="113">
        <f>IF('Нормальний переріз'!$D$68&gt;0,1,2)</f>
        <v/>
      </c>
      <c r="E227" s="144">
        <f>IF(D227=1,F227,G227)</f>
        <v/>
      </c>
      <c r="F227" s="124">
        <f>IF(AI226,0.11*ε_cu1cd,IF(AH226,F226*0.01,F226))</f>
        <v/>
      </c>
      <c r="G227" s="124">
        <f>IF(AP226,-0.1*ε_cu1cd,IF(AM226,G226*0.01,G226))</f>
        <v/>
      </c>
      <c r="H227" s="113">
        <f>IF(A227=1,E227,IF(AO226,H226-E226+E227,IF(AP226,0.8*H226,H226+E227)))</f>
        <v/>
      </c>
      <c r="I227" s="169">
        <f>(C227-H227)/h</f>
        <v/>
      </c>
      <c r="J227">
        <f>C227/(ε_c1cd)</f>
        <v/>
      </c>
      <c r="K227">
        <f>C227/I227</f>
        <v/>
      </c>
      <c r="L227" s="131">
        <f>I227/(ε_c1cd)</f>
        <v/>
      </c>
      <c r="M227">
        <f>I227*(K227-Z_s1)</f>
        <v/>
      </c>
      <c r="N227">
        <f>I227*(K227-Z_s2)</f>
        <v/>
      </c>
      <c r="O227">
        <f>E_s*M227</f>
        <v/>
      </c>
      <c r="P227">
        <f>E_s*N227</f>
        <v/>
      </c>
      <c r="Q227">
        <f>O227*A_s1</f>
        <v/>
      </c>
      <c r="R227">
        <f>P227*A_s2</f>
        <v/>
      </c>
      <c r="S227">
        <f>Q227*($K227-Z_s1)</f>
        <v/>
      </c>
      <c r="T227">
        <f>R227*($K227-Z_s2)</f>
        <v/>
      </c>
      <c r="U227">
        <f>(INDIRECT("a_"&amp;U$2)/(U$2+1))*(($C227^(U$2+1)-$H227^(U$2+1))/(ε_c1cd^(U$2+1)))</f>
        <v/>
      </c>
      <c r="V227">
        <f>(INDIRECT("a_"&amp;V$2)/(V$2+1))*(($C227^(V$2+1)-$H227^(V$2+1))/(ε_c1cd^(V$2+1)))</f>
        <v/>
      </c>
      <c r="W227">
        <f>(INDIRECT("a_"&amp;W$2)/(W$2+1))*(($C227^(W$2+1)-$H227^(W$2+1))/(ε_c1cd^(W$2+1)))</f>
        <v/>
      </c>
      <c r="X227">
        <f>(INDIRECT("a_"&amp;X$2)/(X$2+1))*(($C227^(X$2+1)-$H227^(X$2+1))/(ε_c1cd^(X$2+1)))</f>
        <v/>
      </c>
      <c r="Y227">
        <f>(INDIRECT("a_"&amp;Y$2)/(Y$2+1))*(($C227^(Y$2+1)-$H227^(Y$2+1))/(ε_c1cd^(Y$2+1)))</f>
        <v/>
      </c>
      <c r="Z227">
        <f>(INDIRECT("a_"&amp;Z$2)/(Z$2+2))*(($C227^(Z$2+2)-$H227^(Z$2+2))/(ε_c1cd^(Z$2+2)))</f>
        <v/>
      </c>
      <c r="AA227">
        <f>(INDIRECT("a_"&amp;AA$2)/(AA$2+2))*(($C227^(AA$2+2)-$H227^(AA$2+2))/(ε_c1cd^(AA$2+2)))</f>
        <v/>
      </c>
      <c r="AB227">
        <f>(INDIRECT("a_"&amp;AB$2)/(AB$2+2))*(($C227^(AB$2+2)-$H227^(AB$2+2))/(ε_c1cd^(AB$2+2)))</f>
        <v/>
      </c>
      <c r="AC227">
        <f>(INDIRECT("a_"&amp;AC$2)/(AC$2+2))*(($C227^(AC$2+2)-$H227^(AC$2+2))/(ε_c1cd^(AC$2+2)))</f>
        <v/>
      </c>
      <c r="AD227">
        <f>(INDIRECT("a_"&amp;AD$2)/(AD$2+2))*(($C227^(AD$2+2)-$H227^(AD$2+2))/(ε_c1cd^(AD$2+2)))</f>
        <v/>
      </c>
      <c r="AE227" s="111">
        <f>(b*f_cd/L227)*SUM(U227:Y227)+SUM(Q227:R227)</f>
        <v/>
      </c>
      <c r="AF227" s="112">
        <f>AE227*(K227-y+e)</f>
        <v/>
      </c>
      <c r="AG227" s="113">
        <f>(b*f_cd/(L227^2))*SUM(Z227:AD227)+SUM(S227:T227)-AF227</f>
        <v/>
      </c>
      <c r="AH227" s="114">
        <f>AG227&lt;0</f>
        <v/>
      </c>
      <c r="AI227" s="115">
        <f>IF(A227=1,FALSE,(AND(AQ227,AH227,NOT(AI226))))</f>
        <v/>
      </c>
      <c r="AJ227" s="116">
        <f>(b*f_cd/L227)*(a_1/2*J227^2+a_2/3*J227^3+a_3/4*J227^4+a_4/5*J227^5+a_5/6*J227^6)+SUM(Q227:R227)</f>
        <v/>
      </c>
      <c r="AK227">
        <f>AJ227*(K227-y+e)</f>
        <v/>
      </c>
      <c r="AL227" s="118">
        <f>(b*f_cd/(L227^2))*(a_1/3*J227^3+a_2/4*J227^4+a_3/5*J227^5+a_4/6*J227^6+a_5/7*J227^7)+SUM(S227:T227)-AK227</f>
        <v/>
      </c>
      <c r="AM227" s="114">
        <f>AL227&gt;0</f>
        <v/>
      </c>
      <c r="AN227" s="115">
        <f>IF(A227=1,FALSE,(AND(AQ227,AM227,NOT(AN226))))</f>
        <v/>
      </c>
      <c r="AO227">
        <f>IF(D227=1,AND(AH227,NOT(AI227)),AND(AM227,NOT(AN227)))</f>
        <v/>
      </c>
      <c r="AP227" s="119">
        <f>IF(D227=1,AI227,AN227)</f>
        <v/>
      </c>
      <c r="AQ227" s="125">
        <f>ABS(E227)&lt;$AQ$2</f>
        <v/>
      </c>
      <c r="AS227">
        <f>IF(AP227,MAX(AS$3:AS225)+1,"")</f>
        <v/>
      </c>
    </row>
    <row r="228" s="117">
      <c r="A228" t="n">
        <v>226</v>
      </c>
      <c r="B228" s="131">
        <f>IF(A228=1,0,IF(AP228,0.1*ε_cu1cd,0))</f>
        <v/>
      </c>
      <c r="C228" s="131">
        <f>IF(A228=1,0.1*ε_cu1cd,C227+B227)</f>
        <v/>
      </c>
      <c r="D228" s="113">
        <f>IF('Нормальний переріз'!$D$68&gt;0,1,2)</f>
        <v/>
      </c>
      <c r="E228" s="144">
        <f>IF(D228=1,F228,G228)</f>
        <v/>
      </c>
      <c r="F228" s="124">
        <f>IF(AI227,0.11*ε_cu1cd,IF(AH227,F227*0.01,F227))</f>
        <v/>
      </c>
      <c r="G228" s="124">
        <f>IF(AP227,-0.1*ε_cu1cd,IF(AM227,G227*0.01,G227))</f>
        <v/>
      </c>
      <c r="H228" s="113">
        <f>IF(A228=1,E228,IF(AO227,H227-E227+E228,IF(AP227,0.8*H227,H227+E228)))</f>
        <v/>
      </c>
      <c r="I228" s="169">
        <f>(C228-H228)/h</f>
        <v/>
      </c>
      <c r="J228">
        <f>C228/(ε_c1cd)</f>
        <v/>
      </c>
      <c r="K228">
        <f>C228/I228</f>
        <v/>
      </c>
      <c r="L228" s="131">
        <f>I228/(ε_c1cd)</f>
        <v/>
      </c>
      <c r="M228">
        <f>I228*(K228-Z_s1)</f>
        <v/>
      </c>
      <c r="N228">
        <f>I228*(K228-Z_s2)</f>
        <v/>
      </c>
      <c r="O228">
        <f>E_s*M228</f>
        <v/>
      </c>
      <c r="P228">
        <f>E_s*N228</f>
        <v/>
      </c>
      <c r="Q228">
        <f>O228*A_s1</f>
        <v/>
      </c>
      <c r="R228">
        <f>P228*A_s2</f>
        <v/>
      </c>
      <c r="S228">
        <f>Q228*($K228-Z_s1)</f>
        <v/>
      </c>
      <c r="T228">
        <f>R228*($K228-Z_s2)</f>
        <v/>
      </c>
      <c r="U228">
        <f>(INDIRECT("a_"&amp;U$2)/(U$2+1))*(($C228^(U$2+1)-$H228^(U$2+1))/(ε_c1cd^(U$2+1)))</f>
        <v/>
      </c>
      <c r="V228">
        <f>(INDIRECT("a_"&amp;V$2)/(V$2+1))*(($C228^(V$2+1)-$H228^(V$2+1))/(ε_c1cd^(V$2+1)))</f>
        <v/>
      </c>
      <c r="W228">
        <f>(INDIRECT("a_"&amp;W$2)/(W$2+1))*(($C228^(W$2+1)-$H228^(W$2+1))/(ε_c1cd^(W$2+1)))</f>
        <v/>
      </c>
      <c r="X228">
        <f>(INDIRECT("a_"&amp;X$2)/(X$2+1))*(($C228^(X$2+1)-$H228^(X$2+1))/(ε_c1cd^(X$2+1)))</f>
        <v/>
      </c>
      <c r="Y228">
        <f>(INDIRECT("a_"&amp;Y$2)/(Y$2+1))*(($C228^(Y$2+1)-$H228^(Y$2+1))/(ε_c1cd^(Y$2+1)))</f>
        <v/>
      </c>
      <c r="Z228">
        <f>(INDIRECT("a_"&amp;Z$2)/(Z$2+2))*(($C228^(Z$2+2)-$H228^(Z$2+2))/(ε_c1cd^(Z$2+2)))</f>
        <v/>
      </c>
      <c r="AA228">
        <f>(INDIRECT("a_"&amp;AA$2)/(AA$2+2))*(($C228^(AA$2+2)-$H228^(AA$2+2))/(ε_c1cd^(AA$2+2)))</f>
        <v/>
      </c>
      <c r="AB228">
        <f>(INDIRECT("a_"&amp;AB$2)/(AB$2+2))*(($C228^(AB$2+2)-$H228^(AB$2+2))/(ε_c1cd^(AB$2+2)))</f>
        <v/>
      </c>
      <c r="AC228">
        <f>(INDIRECT("a_"&amp;AC$2)/(AC$2+2))*(($C228^(AC$2+2)-$H228^(AC$2+2))/(ε_c1cd^(AC$2+2)))</f>
        <v/>
      </c>
      <c r="AD228">
        <f>(INDIRECT("a_"&amp;AD$2)/(AD$2+2))*(($C228^(AD$2+2)-$H228^(AD$2+2))/(ε_c1cd^(AD$2+2)))</f>
        <v/>
      </c>
      <c r="AE228" s="111">
        <f>(b*f_cd/L228)*SUM(U228:Y228)+SUM(Q228:R228)</f>
        <v/>
      </c>
      <c r="AF228" s="112">
        <f>AE228*(K228-y+e)</f>
        <v/>
      </c>
      <c r="AG228" s="113">
        <f>(b*f_cd/(L228^2))*SUM(Z228:AD228)+SUM(S228:T228)-AF228</f>
        <v/>
      </c>
      <c r="AH228" s="114">
        <f>AG228&lt;0</f>
        <v/>
      </c>
      <c r="AI228" s="115">
        <f>IF(A228=1,FALSE,(AND(AQ228,AH228,NOT(AI227))))</f>
        <v/>
      </c>
      <c r="AJ228" s="116">
        <f>(b*f_cd/L228)*(a_1/2*J228^2+a_2/3*J228^3+a_3/4*J228^4+a_4/5*J228^5+a_5/6*J228^6)+SUM(Q228:R228)</f>
        <v/>
      </c>
      <c r="AK228">
        <f>AJ228*(K228-y+e)</f>
        <v/>
      </c>
      <c r="AL228" s="118">
        <f>(b*f_cd/(L228^2))*(a_1/3*J228^3+a_2/4*J228^4+a_3/5*J228^5+a_4/6*J228^6+a_5/7*J228^7)+SUM(S228:T228)-AK228</f>
        <v/>
      </c>
      <c r="AM228" s="114">
        <f>AL228&gt;0</f>
        <v/>
      </c>
      <c r="AN228" s="115">
        <f>IF(A228=1,FALSE,(AND(AQ228,AM228,NOT(AN227))))</f>
        <v/>
      </c>
      <c r="AO228">
        <f>IF(D228=1,AND(AH228,NOT(AI228)),AND(AM228,NOT(AN228)))</f>
        <v/>
      </c>
      <c r="AP228" s="119">
        <f>IF(D228=1,AI228,AN228)</f>
        <v/>
      </c>
      <c r="AQ228" s="125">
        <f>ABS(E228)&lt;$AQ$2</f>
        <v/>
      </c>
      <c r="AS228">
        <f>IF(AP228,MAX(AS$3:AS226)+1,"")</f>
        <v/>
      </c>
    </row>
    <row r="229" s="117">
      <c r="A229" t="n">
        <v>227</v>
      </c>
      <c r="B229" s="131">
        <f>IF(A229=1,0,IF(AP229,0.1*ε_cu1cd,0))</f>
        <v/>
      </c>
      <c r="C229" s="131">
        <f>IF(A229=1,0.1*ε_cu1cd,C228+B228)</f>
        <v/>
      </c>
      <c r="D229" s="113">
        <f>IF('Нормальний переріз'!$D$68&gt;0,1,2)</f>
        <v/>
      </c>
      <c r="E229" s="144">
        <f>IF(D229=1,F229,G229)</f>
        <v/>
      </c>
      <c r="F229" s="124">
        <f>IF(AI228,0.11*ε_cu1cd,IF(AH228,F228*0.01,F228))</f>
        <v/>
      </c>
      <c r="G229" s="124">
        <f>IF(AP228,-0.1*ε_cu1cd,IF(AM228,G228*0.01,G228))</f>
        <v/>
      </c>
      <c r="H229" s="113">
        <f>IF(A229=1,E229,IF(AO228,H228-E228+E229,IF(AP228,0.8*H228,H228+E229)))</f>
        <v/>
      </c>
      <c r="I229" s="169">
        <f>(C229-H229)/h</f>
        <v/>
      </c>
      <c r="J229">
        <f>C229/(ε_c1cd)</f>
        <v/>
      </c>
      <c r="K229">
        <f>C229/I229</f>
        <v/>
      </c>
      <c r="L229" s="131">
        <f>I229/(ε_c1cd)</f>
        <v/>
      </c>
      <c r="M229">
        <f>I229*(K229-Z_s1)</f>
        <v/>
      </c>
      <c r="N229">
        <f>I229*(K229-Z_s2)</f>
        <v/>
      </c>
      <c r="O229">
        <f>E_s*M229</f>
        <v/>
      </c>
      <c r="P229">
        <f>E_s*N229</f>
        <v/>
      </c>
      <c r="Q229">
        <f>O229*A_s1</f>
        <v/>
      </c>
      <c r="R229">
        <f>P229*A_s2</f>
        <v/>
      </c>
      <c r="S229">
        <f>Q229*($K229-Z_s1)</f>
        <v/>
      </c>
      <c r="T229">
        <f>R229*($K229-Z_s2)</f>
        <v/>
      </c>
      <c r="U229">
        <f>(INDIRECT("a_"&amp;U$2)/(U$2+1))*(($C229^(U$2+1)-$H229^(U$2+1))/(ε_c1cd^(U$2+1)))</f>
        <v/>
      </c>
      <c r="V229">
        <f>(INDIRECT("a_"&amp;V$2)/(V$2+1))*(($C229^(V$2+1)-$H229^(V$2+1))/(ε_c1cd^(V$2+1)))</f>
        <v/>
      </c>
      <c r="W229">
        <f>(INDIRECT("a_"&amp;W$2)/(W$2+1))*(($C229^(W$2+1)-$H229^(W$2+1))/(ε_c1cd^(W$2+1)))</f>
        <v/>
      </c>
      <c r="X229">
        <f>(INDIRECT("a_"&amp;X$2)/(X$2+1))*(($C229^(X$2+1)-$H229^(X$2+1))/(ε_c1cd^(X$2+1)))</f>
        <v/>
      </c>
      <c r="Y229">
        <f>(INDIRECT("a_"&amp;Y$2)/(Y$2+1))*(($C229^(Y$2+1)-$H229^(Y$2+1))/(ε_c1cd^(Y$2+1)))</f>
        <v/>
      </c>
      <c r="Z229">
        <f>(INDIRECT("a_"&amp;Z$2)/(Z$2+2))*(($C229^(Z$2+2)-$H229^(Z$2+2))/(ε_c1cd^(Z$2+2)))</f>
        <v/>
      </c>
      <c r="AA229">
        <f>(INDIRECT("a_"&amp;AA$2)/(AA$2+2))*(($C229^(AA$2+2)-$H229^(AA$2+2))/(ε_c1cd^(AA$2+2)))</f>
        <v/>
      </c>
      <c r="AB229">
        <f>(INDIRECT("a_"&amp;AB$2)/(AB$2+2))*(($C229^(AB$2+2)-$H229^(AB$2+2))/(ε_c1cd^(AB$2+2)))</f>
        <v/>
      </c>
      <c r="AC229">
        <f>(INDIRECT("a_"&amp;AC$2)/(AC$2+2))*(($C229^(AC$2+2)-$H229^(AC$2+2))/(ε_c1cd^(AC$2+2)))</f>
        <v/>
      </c>
      <c r="AD229">
        <f>(INDIRECT("a_"&amp;AD$2)/(AD$2+2))*(($C229^(AD$2+2)-$H229^(AD$2+2))/(ε_c1cd^(AD$2+2)))</f>
        <v/>
      </c>
      <c r="AE229" s="111">
        <f>(b*f_cd/L229)*SUM(U229:Y229)+SUM(Q229:R229)</f>
        <v/>
      </c>
      <c r="AF229" s="112">
        <f>AE229*(K229-y+e)</f>
        <v/>
      </c>
      <c r="AG229" s="113">
        <f>(b*f_cd/(L229^2))*SUM(Z229:AD229)+SUM(S229:T229)-AF229</f>
        <v/>
      </c>
      <c r="AH229" s="114">
        <f>AG229&lt;0</f>
        <v/>
      </c>
      <c r="AI229" s="115">
        <f>IF(A229=1,FALSE,(AND(AQ229,AH229,NOT(AI228))))</f>
        <v/>
      </c>
      <c r="AJ229" s="116">
        <f>(b*f_cd/L229)*(a_1/2*J229^2+a_2/3*J229^3+a_3/4*J229^4+a_4/5*J229^5+a_5/6*J229^6)+SUM(Q229:R229)</f>
        <v/>
      </c>
      <c r="AK229">
        <f>AJ229*(K229-y+e)</f>
        <v/>
      </c>
      <c r="AL229" s="118">
        <f>(b*f_cd/(L229^2))*(a_1/3*J229^3+a_2/4*J229^4+a_3/5*J229^5+a_4/6*J229^6+a_5/7*J229^7)+SUM(S229:T229)-AK229</f>
        <v/>
      </c>
      <c r="AM229" s="114">
        <f>AL229&gt;0</f>
        <v/>
      </c>
      <c r="AN229" s="115">
        <f>IF(A229=1,FALSE,(AND(AQ229,AM229,NOT(AN228))))</f>
        <v/>
      </c>
      <c r="AO229">
        <f>IF(D229=1,AND(AH229,NOT(AI229)),AND(AM229,NOT(AN229)))</f>
        <v/>
      </c>
      <c r="AP229" s="119">
        <f>IF(D229=1,AI229,AN229)</f>
        <v/>
      </c>
      <c r="AQ229" s="125">
        <f>ABS(E229)&lt;$AQ$2</f>
        <v/>
      </c>
      <c r="AS229">
        <f>IF(AP229,MAX(AS$3:AS227)+1,"")</f>
        <v/>
      </c>
    </row>
    <row r="230" s="117">
      <c r="A230" t="n">
        <v>228</v>
      </c>
      <c r="B230" s="131">
        <f>IF(A230=1,0,IF(AP230,0.1*ε_cu1cd,0))</f>
        <v/>
      </c>
      <c r="C230" s="131">
        <f>IF(A230=1,0.1*ε_cu1cd,C229+B229)</f>
        <v/>
      </c>
      <c r="D230" s="113">
        <f>IF('Нормальний переріз'!$D$68&gt;0,1,2)</f>
        <v/>
      </c>
      <c r="E230" s="144">
        <f>IF(D230=1,F230,G230)</f>
        <v/>
      </c>
      <c r="F230" s="124">
        <f>IF(AI229,0.11*ε_cu1cd,IF(AH229,F229*0.01,F229))</f>
        <v/>
      </c>
      <c r="G230" s="124">
        <f>IF(AP229,-0.1*ε_cu1cd,IF(AM229,G229*0.01,G229))</f>
        <v/>
      </c>
      <c r="H230" s="113">
        <f>IF(A230=1,E230,IF(AO229,H229-E229+E230,IF(AP229,0.8*H229,H229+E230)))</f>
        <v/>
      </c>
      <c r="I230" s="169">
        <f>(C230-H230)/h</f>
        <v/>
      </c>
      <c r="J230">
        <f>C230/(ε_c1cd)</f>
        <v/>
      </c>
      <c r="K230">
        <f>C230/I230</f>
        <v/>
      </c>
      <c r="L230" s="131">
        <f>I230/(ε_c1cd)</f>
        <v/>
      </c>
      <c r="M230">
        <f>I230*(K230-Z_s1)</f>
        <v/>
      </c>
      <c r="N230">
        <f>I230*(K230-Z_s2)</f>
        <v/>
      </c>
      <c r="O230">
        <f>E_s*M230</f>
        <v/>
      </c>
      <c r="P230">
        <f>E_s*N230</f>
        <v/>
      </c>
      <c r="Q230">
        <f>O230*A_s1</f>
        <v/>
      </c>
      <c r="R230">
        <f>P230*A_s2</f>
        <v/>
      </c>
      <c r="S230">
        <f>Q230*($K230-Z_s1)</f>
        <v/>
      </c>
      <c r="T230">
        <f>R230*($K230-Z_s2)</f>
        <v/>
      </c>
      <c r="U230">
        <f>(INDIRECT("a_"&amp;U$2)/(U$2+1))*(($C230^(U$2+1)-$H230^(U$2+1))/(ε_c1cd^(U$2+1)))</f>
        <v/>
      </c>
      <c r="V230">
        <f>(INDIRECT("a_"&amp;V$2)/(V$2+1))*(($C230^(V$2+1)-$H230^(V$2+1))/(ε_c1cd^(V$2+1)))</f>
        <v/>
      </c>
      <c r="W230">
        <f>(INDIRECT("a_"&amp;W$2)/(W$2+1))*(($C230^(W$2+1)-$H230^(W$2+1))/(ε_c1cd^(W$2+1)))</f>
        <v/>
      </c>
      <c r="X230">
        <f>(INDIRECT("a_"&amp;X$2)/(X$2+1))*(($C230^(X$2+1)-$H230^(X$2+1))/(ε_c1cd^(X$2+1)))</f>
        <v/>
      </c>
      <c r="Y230">
        <f>(INDIRECT("a_"&amp;Y$2)/(Y$2+1))*(($C230^(Y$2+1)-$H230^(Y$2+1))/(ε_c1cd^(Y$2+1)))</f>
        <v/>
      </c>
      <c r="Z230">
        <f>(INDIRECT("a_"&amp;Z$2)/(Z$2+2))*(($C230^(Z$2+2)-$H230^(Z$2+2))/(ε_c1cd^(Z$2+2)))</f>
        <v/>
      </c>
      <c r="AA230">
        <f>(INDIRECT("a_"&amp;AA$2)/(AA$2+2))*(($C230^(AA$2+2)-$H230^(AA$2+2))/(ε_c1cd^(AA$2+2)))</f>
        <v/>
      </c>
      <c r="AB230">
        <f>(INDIRECT("a_"&amp;AB$2)/(AB$2+2))*(($C230^(AB$2+2)-$H230^(AB$2+2))/(ε_c1cd^(AB$2+2)))</f>
        <v/>
      </c>
      <c r="AC230">
        <f>(INDIRECT("a_"&amp;AC$2)/(AC$2+2))*(($C230^(AC$2+2)-$H230^(AC$2+2))/(ε_c1cd^(AC$2+2)))</f>
        <v/>
      </c>
      <c r="AD230">
        <f>(INDIRECT("a_"&amp;AD$2)/(AD$2+2))*(($C230^(AD$2+2)-$H230^(AD$2+2))/(ε_c1cd^(AD$2+2)))</f>
        <v/>
      </c>
      <c r="AE230" s="111">
        <f>(b*f_cd/L230)*SUM(U230:Y230)+SUM(Q230:R230)</f>
        <v/>
      </c>
      <c r="AF230" s="112">
        <f>AE230*(K230-y+e)</f>
        <v/>
      </c>
      <c r="AG230" s="113">
        <f>(b*f_cd/(L230^2))*SUM(Z230:AD230)+SUM(S230:T230)-AF230</f>
        <v/>
      </c>
      <c r="AH230" s="114">
        <f>AG230&lt;0</f>
        <v/>
      </c>
      <c r="AI230" s="115">
        <f>IF(A230=1,FALSE,(AND(AQ230,AH230,NOT(AI229))))</f>
        <v/>
      </c>
      <c r="AJ230" s="116">
        <f>(b*f_cd/L230)*(a_1/2*J230^2+a_2/3*J230^3+a_3/4*J230^4+a_4/5*J230^5+a_5/6*J230^6)+SUM(Q230:R230)</f>
        <v/>
      </c>
      <c r="AK230">
        <f>AJ230*(K230-y+e)</f>
        <v/>
      </c>
      <c r="AL230" s="118">
        <f>(b*f_cd/(L230^2))*(a_1/3*J230^3+a_2/4*J230^4+a_3/5*J230^5+a_4/6*J230^6+a_5/7*J230^7)+SUM(S230:T230)-AK230</f>
        <v/>
      </c>
      <c r="AM230" s="114">
        <f>AL230&gt;0</f>
        <v/>
      </c>
      <c r="AN230" s="115">
        <f>IF(A230=1,FALSE,(AND(AQ230,AM230,NOT(AN229))))</f>
        <v/>
      </c>
      <c r="AO230">
        <f>IF(D230=1,AND(AH230,NOT(AI230)),AND(AM230,NOT(AN230)))</f>
        <v/>
      </c>
      <c r="AP230" s="119">
        <f>IF(D230=1,AI230,AN230)</f>
        <v/>
      </c>
      <c r="AQ230" s="125">
        <f>ABS(E230)&lt;$AQ$2</f>
        <v/>
      </c>
      <c r="AS230">
        <f>IF(AP230,MAX(AS$3:AS228)+1,"")</f>
        <v/>
      </c>
    </row>
    <row r="231" s="117">
      <c r="A231" t="n">
        <v>229</v>
      </c>
      <c r="B231" s="131">
        <f>IF(A231=1,0,IF(AP231,0.1*ε_cu1cd,0))</f>
        <v/>
      </c>
      <c r="C231" s="131">
        <f>IF(A231=1,0.1*ε_cu1cd,C230+B230)</f>
        <v/>
      </c>
      <c r="D231" s="113">
        <f>IF('Нормальний переріз'!$D$68&gt;0,1,2)</f>
        <v/>
      </c>
      <c r="E231" s="144">
        <f>IF(D231=1,F231,G231)</f>
        <v/>
      </c>
      <c r="F231" s="124">
        <f>IF(AI230,0.11*ε_cu1cd,IF(AH230,F230*0.01,F230))</f>
        <v/>
      </c>
      <c r="G231" s="124">
        <f>IF(AP230,-0.1*ε_cu1cd,IF(AM230,G230*0.01,G230))</f>
        <v/>
      </c>
      <c r="H231" s="113">
        <f>IF(A231=1,E231,IF(AO230,H230-E230+E231,IF(AP230,0.8*H230,H230+E231)))</f>
        <v/>
      </c>
      <c r="I231" s="169">
        <f>(C231-H231)/h</f>
        <v/>
      </c>
      <c r="J231">
        <f>C231/(ε_c1cd)</f>
        <v/>
      </c>
      <c r="K231">
        <f>C231/I231</f>
        <v/>
      </c>
      <c r="L231" s="131">
        <f>I231/(ε_c1cd)</f>
        <v/>
      </c>
      <c r="M231">
        <f>I231*(K231-Z_s1)</f>
        <v/>
      </c>
      <c r="N231">
        <f>I231*(K231-Z_s2)</f>
        <v/>
      </c>
      <c r="O231">
        <f>E_s*M231</f>
        <v/>
      </c>
      <c r="P231">
        <f>E_s*N231</f>
        <v/>
      </c>
      <c r="Q231">
        <f>O231*A_s1</f>
        <v/>
      </c>
      <c r="R231">
        <f>P231*A_s2</f>
        <v/>
      </c>
      <c r="S231">
        <f>Q231*($K231-Z_s1)</f>
        <v/>
      </c>
      <c r="T231">
        <f>R231*($K231-Z_s2)</f>
        <v/>
      </c>
      <c r="U231">
        <f>(INDIRECT("a_"&amp;U$2)/(U$2+1))*(($C231^(U$2+1)-$H231^(U$2+1))/(ε_c1cd^(U$2+1)))</f>
        <v/>
      </c>
      <c r="V231">
        <f>(INDIRECT("a_"&amp;V$2)/(V$2+1))*(($C231^(V$2+1)-$H231^(V$2+1))/(ε_c1cd^(V$2+1)))</f>
        <v/>
      </c>
      <c r="W231">
        <f>(INDIRECT("a_"&amp;W$2)/(W$2+1))*(($C231^(W$2+1)-$H231^(W$2+1))/(ε_c1cd^(W$2+1)))</f>
        <v/>
      </c>
      <c r="X231">
        <f>(INDIRECT("a_"&amp;X$2)/(X$2+1))*(($C231^(X$2+1)-$H231^(X$2+1))/(ε_c1cd^(X$2+1)))</f>
        <v/>
      </c>
      <c r="Y231">
        <f>(INDIRECT("a_"&amp;Y$2)/(Y$2+1))*(($C231^(Y$2+1)-$H231^(Y$2+1))/(ε_c1cd^(Y$2+1)))</f>
        <v/>
      </c>
      <c r="Z231">
        <f>(INDIRECT("a_"&amp;Z$2)/(Z$2+2))*(($C231^(Z$2+2)-$H231^(Z$2+2))/(ε_c1cd^(Z$2+2)))</f>
        <v/>
      </c>
      <c r="AA231">
        <f>(INDIRECT("a_"&amp;AA$2)/(AA$2+2))*(($C231^(AA$2+2)-$H231^(AA$2+2))/(ε_c1cd^(AA$2+2)))</f>
        <v/>
      </c>
      <c r="AB231">
        <f>(INDIRECT("a_"&amp;AB$2)/(AB$2+2))*(($C231^(AB$2+2)-$H231^(AB$2+2))/(ε_c1cd^(AB$2+2)))</f>
        <v/>
      </c>
      <c r="AC231">
        <f>(INDIRECT("a_"&amp;AC$2)/(AC$2+2))*(($C231^(AC$2+2)-$H231^(AC$2+2))/(ε_c1cd^(AC$2+2)))</f>
        <v/>
      </c>
      <c r="AD231">
        <f>(INDIRECT("a_"&amp;AD$2)/(AD$2+2))*(($C231^(AD$2+2)-$H231^(AD$2+2))/(ε_c1cd^(AD$2+2)))</f>
        <v/>
      </c>
      <c r="AE231" s="111">
        <f>(b*f_cd/L231)*SUM(U231:Y231)+SUM(Q231:R231)</f>
        <v/>
      </c>
      <c r="AF231" s="112">
        <f>AE231*(K231-y+e)</f>
        <v/>
      </c>
      <c r="AG231" s="113">
        <f>(b*f_cd/(L231^2))*SUM(Z231:AD231)+SUM(S231:T231)-AF231</f>
        <v/>
      </c>
      <c r="AH231" s="114">
        <f>AG231&lt;0</f>
        <v/>
      </c>
      <c r="AI231" s="115">
        <f>IF(A231=1,FALSE,(AND(AQ231,AH231,NOT(AI230))))</f>
        <v/>
      </c>
      <c r="AJ231" s="116">
        <f>(b*f_cd/L231)*(a_1/2*J231^2+a_2/3*J231^3+a_3/4*J231^4+a_4/5*J231^5+a_5/6*J231^6)+SUM(Q231:R231)</f>
        <v/>
      </c>
      <c r="AK231">
        <f>AJ231*(K231-y+e)</f>
        <v/>
      </c>
      <c r="AL231" s="118">
        <f>(b*f_cd/(L231^2))*(a_1/3*J231^3+a_2/4*J231^4+a_3/5*J231^5+a_4/6*J231^6+a_5/7*J231^7)+SUM(S231:T231)-AK231</f>
        <v/>
      </c>
      <c r="AM231" s="114">
        <f>AL231&gt;0</f>
        <v/>
      </c>
      <c r="AN231" s="115">
        <f>IF(A231=1,FALSE,(AND(AQ231,AM231,NOT(AN230))))</f>
        <v/>
      </c>
      <c r="AO231">
        <f>IF(D231=1,AND(AH231,NOT(AI231)),AND(AM231,NOT(AN231)))</f>
        <v/>
      </c>
      <c r="AP231" s="119">
        <f>IF(D231=1,AI231,AN231)</f>
        <v/>
      </c>
      <c r="AQ231" s="125">
        <f>ABS(E231)&lt;$AQ$2</f>
        <v/>
      </c>
      <c r="AS231">
        <f>IF(AP231,MAX(AS$3:AS229)+1,"")</f>
        <v/>
      </c>
    </row>
    <row r="232" s="117">
      <c r="A232" t="n">
        <v>230</v>
      </c>
      <c r="B232" s="131">
        <f>IF(A232=1,0,IF(AP232,0.1*ε_cu1cd,0))</f>
        <v/>
      </c>
      <c r="C232" s="131">
        <f>IF(A232=1,0.1*ε_cu1cd,C231+B231)</f>
        <v/>
      </c>
      <c r="D232" s="113">
        <f>IF('Нормальний переріз'!$D$68&gt;0,1,2)</f>
        <v/>
      </c>
      <c r="E232" s="144">
        <f>IF(D232=1,F232,G232)</f>
        <v/>
      </c>
      <c r="F232" s="124">
        <f>IF(AI231,0.11*ε_cu1cd,IF(AH231,F231*0.01,F231))</f>
        <v/>
      </c>
      <c r="G232" s="124">
        <f>IF(AP231,-0.1*ε_cu1cd,IF(AM231,G231*0.01,G231))</f>
        <v/>
      </c>
      <c r="H232" s="113">
        <f>IF(A232=1,E232,IF(AO231,H231-E231+E232,IF(AP231,0.8*H231,H231+E232)))</f>
        <v/>
      </c>
      <c r="I232" s="169">
        <f>(C232-H232)/h</f>
        <v/>
      </c>
      <c r="J232">
        <f>C232/(ε_c1cd)</f>
        <v/>
      </c>
      <c r="K232">
        <f>C232/I232</f>
        <v/>
      </c>
      <c r="L232" s="131">
        <f>I232/(ε_c1cd)</f>
        <v/>
      </c>
      <c r="M232">
        <f>I232*(K232-Z_s1)</f>
        <v/>
      </c>
      <c r="N232">
        <f>I232*(K232-Z_s2)</f>
        <v/>
      </c>
      <c r="O232">
        <f>E_s*M232</f>
        <v/>
      </c>
      <c r="P232">
        <f>E_s*N232</f>
        <v/>
      </c>
      <c r="Q232">
        <f>O232*A_s1</f>
        <v/>
      </c>
      <c r="R232">
        <f>P232*A_s2</f>
        <v/>
      </c>
      <c r="S232">
        <f>Q232*($K232-Z_s1)</f>
        <v/>
      </c>
      <c r="T232">
        <f>R232*($K232-Z_s2)</f>
        <v/>
      </c>
      <c r="U232">
        <f>(INDIRECT("a_"&amp;U$2)/(U$2+1))*(($C232^(U$2+1)-$H232^(U$2+1))/(ε_c1cd^(U$2+1)))</f>
        <v/>
      </c>
      <c r="V232">
        <f>(INDIRECT("a_"&amp;V$2)/(V$2+1))*(($C232^(V$2+1)-$H232^(V$2+1))/(ε_c1cd^(V$2+1)))</f>
        <v/>
      </c>
      <c r="W232">
        <f>(INDIRECT("a_"&amp;W$2)/(W$2+1))*(($C232^(W$2+1)-$H232^(W$2+1))/(ε_c1cd^(W$2+1)))</f>
        <v/>
      </c>
      <c r="X232">
        <f>(INDIRECT("a_"&amp;X$2)/(X$2+1))*(($C232^(X$2+1)-$H232^(X$2+1))/(ε_c1cd^(X$2+1)))</f>
        <v/>
      </c>
      <c r="Y232">
        <f>(INDIRECT("a_"&amp;Y$2)/(Y$2+1))*(($C232^(Y$2+1)-$H232^(Y$2+1))/(ε_c1cd^(Y$2+1)))</f>
        <v/>
      </c>
      <c r="Z232">
        <f>(INDIRECT("a_"&amp;Z$2)/(Z$2+2))*(($C232^(Z$2+2)-$H232^(Z$2+2))/(ε_c1cd^(Z$2+2)))</f>
        <v/>
      </c>
      <c r="AA232">
        <f>(INDIRECT("a_"&amp;AA$2)/(AA$2+2))*(($C232^(AA$2+2)-$H232^(AA$2+2))/(ε_c1cd^(AA$2+2)))</f>
        <v/>
      </c>
      <c r="AB232">
        <f>(INDIRECT("a_"&amp;AB$2)/(AB$2+2))*(($C232^(AB$2+2)-$H232^(AB$2+2))/(ε_c1cd^(AB$2+2)))</f>
        <v/>
      </c>
      <c r="AC232">
        <f>(INDIRECT("a_"&amp;AC$2)/(AC$2+2))*(($C232^(AC$2+2)-$H232^(AC$2+2))/(ε_c1cd^(AC$2+2)))</f>
        <v/>
      </c>
      <c r="AD232">
        <f>(INDIRECT("a_"&amp;AD$2)/(AD$2+2))*(($C232^(AD$2+2)-$H232^(AD$2+2))/(ε_c1cd^(AD$2+2)))</f>
        <v/>
      </c>
      <c r="AE232" s="111">
        <f>(b*f_cd/L232)*SUM(U232:Y232)+SUM(Q232:R232)</f>
        <v/>
      </c>
      <c r="AF232" s="112">
        <f>AE232*(K232-y+e)</f>
        <v/>
      </c>
      <c r="AG232" s="113">
        <f>(b*f_cd/(L232^2))*SUM(Z232:AD232)+SUM(S232:T232)-AF232</f>
        <v/>
      </c>
      <c r="AH232" s="114">
        <f>AG232&lt;0</f>
        <v/>
      </c>
      <c r="AI232" s="115">
        <f>IF(A232=1,FALSE,(AND(AQ232,AH232,NOT(AI231))))</f>
        <v/>
      </c>
      <c r="AJ232" s="116">
        <f>(b*f_cd/L232)*(a_1/2*J232^2+a_2/3*J232^3+a_3/4*J232^4+a_4/5*J232^5+a_5/6*J232^6)+SUM(Q232:R232)</f>
        <v/>
      </c>
      <c r="AK232">
        <f>AJ232*(K232-y+e)</f>
        <v/>
      </c>
      <c r="AL232" s="118">
        <f>(b*f_cd/(L232^2))*(a_1/3*J232^3+a_2/4*J232^4+a_3/5*J232^5+a_4/6*J232^6+a_5/7*J232^7)+SUM(S232:T232)-AK232</f>
        <v/>
      </c>
      <c r="AM232" s="114">
        <f>AL232&gt;0</f>
        <v/>
      </c>
      <c r="AN232" s="115">
        <f>IF(A232=1,FALSE,(AND(AQ232,AM232,NOT(AN231))))</f>
        <v/>
      </c>
      <c r="AO232">
        <f>IF(D232=1,AND(AH232,NOT(AI232)),AND(AM232,NOT(AN232)))</f>
        <v/>
      </c>
      <c r="AP232" s="119">
        <f>IF(D232=1,AI232,AN232)</f>
        <v/>
      </c>
      <c r="AQ232" s="125">
        <f>ABS(E232)&lt;$AQ$2</f>
        <v/>
      </c>
      <c r="AS232">
        <f>IF(AP232,MAX(AS$3:AS230)+1,"")</f>
        <v/>
      </c>
    </row>
    <row r="233" s="117">
      <c r="A233" t="n">
        <v>231</v>
      </c>
      <c r="B233" s="131">
        <f>IF(A233=1,0,IF(AP233,0.1*ε_cu1cd,0))</f>
        <v/>
      </c>
      <c r="C233" s="131">
        <f>IF(A233=1,0.1*ε_cu1cd,C232+B232)</f>
        <v/>
      </c>
      <c r="D233" s="113">
        <f>IF('Нормальний переріз'!$D$68&gt;0,1,2)</f>
        <v/>
      </c>
      <c r="E233" s="144">
        <f>IF(D233=1,F233,G233)</f>
        <v/>
      </c>
      <c r="F233" s="124">
        <f>IF(AI232,0.11*ε_cu1cd,IF(AH232,F232*0.01,F232))</f>
        <v/>
      </c>
      <c r="G233" s="124">
        <f>IF(AP232,-0.1*ε_cu1cd,IF(AM232,G232*0.01,G232))</f>
        <v/>
      </c>
      <c r="H233" s="113">
        <f>IF(A233=1,E233,IF(AO232,H232-E232+E233,IF(AP232,0.8*H232,H232+E233)))</f>
        <v/>
      </c>
      <c r="I233" s="169">
        <f>(C233-H233)/h</f>
        <v/>
      </c>
      <c r="J233">
        <f>C233/(ε_c1cd)</f>
        <v/>
      </c>
      <c r="K233">
        <f>C233/I233</f>
        <v/>
      </c>
      <c r="L233" s="131">
        <f>I233/(ε_c1cd)</f>
        <v/>
      </c>
      <c r="M233">
        <f>I233*(K233-Z_s1)</f>
        <v/>
      </c>
      <c r="N233">
        <f>I233*(K233-Z_s2)</f>
        <v/>
      </c>
      <c r="O233">
        <f>E_s*M233</f>
        <v/>
      </c>
      <c r="P233">
        <f>E_s*N233</f>
        <v/>
      </c>
      <c r="Q233">
        <f>O233*A_s1</f>
        <v/>
      </c>
      <c r="R233">
        <f>P233*A_s2</f>
        <v/>
      </c>
      <c r="S233">
        <f>Q233*($K233-Z_s1)</f>
        <v/>
      </c>
      <c r="T233">
        <f>R233*($K233-Z_s2)</f>
        <v/>
      </c>
      <c r="U233">
        <f>(INDIRECT("a_"&amp;U$2)/(U$2+1))*(($C233^(U$2+1)-$H233^(U$2+1))/(ε_c1cd^(U$2+1)))</f>
        <v/>
      </c>
      <c r="V233">
        <f>(INDIRECT("a_"&amp;V$2)/(V$2+1))*(($C233^(V$2+1)-$H233^(V$2+1))/(ε_c1cd^(V$2+1)))</f>
        <v/>
      </c>
      <c r="W233">
        <f>(INDIRECT("a_"&amp;W$2)/(W$2+1))*(($C233^(W$2+1)-$H233^(W$2+1))/(ε_c1cd^(W$2+1)))</f>
        <v/>
      </c>
      <c r="X233">
        <f>(INDIRECT("a_"&amp;X$2)/(X$2+1))*(($C233^(X$2+1)-$H233^(X$2+1))/(ε_c1cd^(X$2+1)))</f>
        <v/>
      </c>
      <c r="Y233">
        <f>(INDIRECT("a_"&amp;Y$2)/(Y$2+1))*(($C233^(Y$2+1)-$H233^(Y$2+1))/(ε_c1cd^(Y$2+1)))</f>
        <v/>
      </c>
      <c r="Z233">
        <f>(INDIRECT("a_"&amp;Z$2)/(Z$2+2))*(($C233^(Z$2+2)-$H233^(Z$2+2))/(ε_c1cd^(Z$2+2)))</f>
        <v/>
      </c>
      <c r="AA233">
        <f>(INDIRECT("a_"&amp;AA$2)/(AA$2+2))*(($C233^(AA$2+2)-$H233^(AA$2+2))/(ε_c1cd^(AA$2+2)))</f>
        <v/>
      </c>
      <c r="AB233">
        <f>(INDIRECT("a_"&amp;AB$2)/(AB$2+2))*(($C233^(AB$2+2)-$H233^(AB$2+2))/(ε_c1cd^(AB$2+2)))</f>
        <v/>
      </c>
      <c r="AC233">
        <f>(INDIRECT("a_"&amp;AC$2)/(AC$2+2))*(($C233^(AC$2+2)-$H233^(AC$2+2))/(ε_c1cd^(AC$2+2)))</f>
        <v/>
      </c>
      <c r="AD233">
        <f>(INDIRECT("a_"&amp;AD$2)/(AD$2+2))*(($C233^(AD$2+2)-$H233^(AD$2+2))/(ε_c1cd^(AD$2+2)))</f>
        <v/>
      </c>
      <c r="AE233" s="111">
        <f>(b*f_cd/L233)*SUM(U233:Y233)+SUM(Q233:R233)</f>
        <v/>
      </c>
      <c r="AF233" s="112">
        <f>AE233*(K233-y+e)</f>
        <v/>
      </c>
      <c r="AG233" s="113">
        <f>(b*f_cd/(L233^2))*SUM(Z233:AD233)+SUM(S233:T233)-AF233</f>
        <v/>
      </c>
      <c r="AH233" s="114">
        <f>AG233&lt;0</f>
        <v/>
      </c>
      <c r="AI233" s="115">
        <f>IF(A233=1,FALSE,(AND(AQ233,AH233,NOT(AI232))))</f>
        <v/>
      </c>
      <c r="AJ233" s="116">
        <f>(b*f_cd/L233)*(a_1/2*J233^2+a_2/3*J233^3+a_3/4*J233^4+a_4/5*J233^5+a_5/6*J233^6)+SUM(Q233:R233)</f>
        <v/>
      </c>
      <c r="AK233">
        <f>AJ233*(K233-y+e)</f>
        <v/>
      </c>
      <c r="AL233" s="118">
        <f>(b*f_cd/(L233^2))*(a_1/3*J233^3+a_2/4*J233^4+a_3/5*J233^5+a_4/6*J233^6+a_5/7*J233^7)+SUM(S233:T233)-AK233</f>
        <v/>
      </c>
      <c r="AM233" s="114">
        <f>AL233&gt;0</f>
        <v/>
      </c>
      <c r="AN233" s="115">
        <f>IF(A233=1,FALSE,(AND(AQ233,AM233,NOT(AN232))))</f>
        <v/>
      </c>
      <c r="AO233">
        <f>IF(D233=1,AND(AH233,NOT(AI233)),AND(AM233,NOT(AN233)))</f>
        <v/>
      </c>
      <c r="AP233" s="119">
        <f>IF(D233=1,AI233,AN233)</f>
        <v/>
      </c>
      <c r="AQ233" s="125">
        <f>ABS(E233)&lt;$AQ$2</f>
        <v/>
      </c>
      <c r="AS233">
        <f>IF(AP233,MAX(AS$3:AS231)+1,"")</f>
        <v/>
      </c>
    </row>
    <row r="234" s="117">
      <c r="A234" t="n">
        <v>232</v>
      </c>
      <c r="B234" s="131">
        <f>IF(A234=1,0,IF(AP234,0.1*ε_cu1cd,0))</f>
        <v/>
      </c>
      <c r="C234" s="131">
        <f>IF(A234=1,0.1*ε_cu1cd,C233+B233)</f>
        <v/>
      </c>
      <c r="D234" s="113">
        <f>IF('Нормальний переріз'!$D$68&gt;0,1,2)</f>
        <v/>
      </c>
      <c r="E234" s="144">
        <f>IF(D234=1,F234,G234)</f>
        <v/>
      </c>
      <c r="F234" s="124">
        <f>IF(AI233,0.11*ε_cu1cd,IF(AH233,F233*0.01,F233))</f>
        <v/>
      </c>
      <c r="G234" s="124">
        <f>IF(AP233,-0.1*ε_cu1cd,IF(AM233,G233*0.01,G233))</f>
        <v/>
      </c>
      <c r="H234" s="113">
        <f>IF(A234=1,E234,IF(AO233,H233-E233+E234,IF(AP233,0.8*H233,H233+E234)))</f>
        <v/>
      </c>
      <c r="I234" s="169">
        <f>(C234-H234)/h</f>
        <v/>
      </c>
      <c r="J234">
        <f>C234/(ε_c1cd)</f>
        <v/>
      </c>
      <c r="K234">
        <f>C234/I234</f>
        <v/>
      </c>
      <c r="L234" s="131">
        <f>I234/(ε_c1cd)</f>
        <v/>
      </c>
      <c r="M234">
        <f>I234*(K234-Z_s1)</f>
        <v/>
      </c>
      <c r="N234">
        <f>I234*(K234-Z_s2)</f>
        <v/>
      </c>
      <c r="O234">
        <f>E_s*M234</f>
        <v/>
      </c>
      <c r="P234">
        <f>E_s*N234</f>
        <v/>
      </c>
      <c r="Q234">
        <f>O234*A_s1</f>
        <v/>
      </c>
      <c r="R234">
        <f>P234*A_s2</f>
        <v/>
      </c>
      <c r="S234">
        <f>Q234*($K234-Z_s1)</f>
        <v/>
      </c>
      <c r="T234">
        <f>R234*($K234-Z_s2)</f>
        <v/>
      </c>
      <c r="U234">
        <f>(INDIRECT("a_"&amp;U$2)/(U$2+1))*(($C234^(U$2+1)-$H234^(U$2+1))/(ε_c1cd^(U$2+1)))</f>
        <v/>
      </c>
      <c r="V234">
        <f>(INDIRECT("a_"&amp;V$2)/(V$2+1))*(($C234^(V$2+1)-$H234^(V$2+1))/(ε_c1cd^(V$2+1)))</f>
        <v/>
      </c>
      <c r="W234">
        <f>(INDIRECT("a_"&amp;W$2)/(W$2+1))*(($C234^(W$2+1)-$H234^(W$2+1))/(ε_c1cd^(W$2+1)))</f>
        <v/>
      </c>
      <c r="X234">
        <f>(INDIRECT("a_"&amp;X$2)/(X$2+1))*(($C234^(X$2+1)-$H234^(X$2+1))/(ε_c1cd^(X$2+1)))</f>
        <v/>
      </c>
      <c r="Y234">
        <f>(INDIRECT("a_"&amp;Y$2)/(Y$2+1))*(($C234^(Y$2+1)-$H234^(Y$2+1))/(ε_c1cd^(Y$2+1)))</f>
        <v/>
      </c>
      <c r="Z234">
        <f>(INDIRECT("a_"&amp;Z$2)/(Z$2+2))*(($C234^(Z$2+2)-$H234^(Z$2+2))/(ε_c1cd^(Z$2+2)))</f>
        <v/>
      </c>
      <c r="AA234">
        <f>(INDIRECT("a_"&amp;AA$2)/(AA$2+2))*(($C234^(AA$2+2)-$H234^(AA$2+2))/(ε_c1cd^(AA$2+2)))</f>
        <v/>
      </c>
      <c r="AB234">
        <f>(INDIRECT("a_"&amp;AB$2)/(AB$2+2))*(($C234^(AB$2+2)-$H234^(AB$2+2))/(ε_c1cd^(AB$2+2)))</f>
        <v/>
      </c>
      <c r="AC234">
        <f>(INDIRECT("a_"&amp;AC$2)/(AC$2+2))*(($C234^(AC$2+2)-$H234^(AC$2+2))/(ε_c1cd^(AC$2+2)))</f>
        <v/>
      </c>
      <c r="AD234">
        <f>(INDIRECT("a_"&amp;AD$2)/(AD$2+2))*(($C234^(AD$2+2)-$H234^(AD$2+2))/(ε_c1cd^(AD$2+2)))</f>
        <v/>
      </c>
      <c r="AE234" s="111">
        <f>(b*f_cd/L234)*SUM(U234:Y234)+SUM(Q234:R234)</f>
        <v/>
      </c>
      <c r="AF234" s="112">
        <f>AE234*(K234-y+e)</f>
        <v/>
      </c>
      <c r="AG234" s="113">
        <f>(b*f_cd/(L234^2))*SUM(Z234:AD234)+SUM(S234:T234)-AF234</f>
        <v/>
      </c>
      <c r="AH234" s="114">
        <f>AG234&lt;0</f>
        <v/>
      </c>
      <c r="AI234" s="115">
        <f>IF(A234=1,FALSE,(AND(AQ234,AH234,NOT(AI233))))</f>
        <v/>
      </c>
      <c r="AJ234" s="116">
        <f>(b*f_cd/L234)*(a_1/2*J234^2+a_2/3*J234^3+a_3/4*J234^4+a_4/5*J234^5+a_5/6*J234^6)+SUM(Q234:R234)</f>
        <v/>
      </c>
      <c r="AK234">
        <f>AJ234*(K234-y+e)</f>
        <v/>
      </c>
      <c r="AL234" s="118">
        <f>(b*f_cd/(L234^2))*(a_1/3*J234^3+a_2/4*J234^4+a_3/5*J234^5+a_4/6*J234^6+a_5/7*J234^7)+SUM(S234:T234)-AK234</f>
        <v/>
      </c>
      <c r="AM234" s="114">
        <f>AL234&gt;0</f>
        <v/>
      </c>
      <c r="AN234" s="115">
        <f>IF(A234=1,FALSE,(AND(AQ234,AM234,NOT(AN233))))</f>
        <v/>
      </c>
      <c r="AO234">
        <f>IF(D234=1,AND(AH234,NOT(AI234)),AND(AM234,NOT(AN234)))</f>
        <v/>
      </c>
      <c r="AP234" s="119">
        <f>IF(D234=1,AI234,AN234)</f>
        <v/>
      </c>
      <c r="AQ234" s="125">
        <f>ABS(E234)&lt;$AQ$2</f>
        <v/>
      </c>
      <c r="AS234">
        <f>IF(AP234,MAX(AS$3:AS232)+1,"")</f>
        <v/>
      </c>
    </row>
    <row r="235" s="117">
      <c r="A235" t="n">
        <v>233</v>
      </c>
      <c r="B235" s="131">
        <f>IF(A235=1,0,IF(AP235,0.1*ε_cu1cd,0))</f>
        <v/>
      </c>
      <c r="C235" s="131">
        <f>IF(A235=1,0.1*ε_cu1cd,C234+B234)</f>
        <v/>
      </c>
      <c r="D235" s="113">
        <f>IF('Нормальний переріз'!$D$68&gt;0,1,2)</f>
        <v/>
      </c>
      <c r="E235" s="144">
        <f>IF(D235=1,F235,G235)</f>
        <v/>
      </c>
      <c r="F235" s="124">
        <f>IF(AI234,0.11*ε_cu1cd,IF(AH234,F234*0.01,F234))</f>
        <v/>
      </c>
      <c r="G235" s="124">
        <f>IF(AP234,-0.1*ε_cu1cd,IF(AM234,G234*0.01,G234))</f>
        <v/>
      </c>
      <c r="H235" s="113">
        <f>IF(A235=1,E235,IF(AO234,H234-E234+E235,IF(AP234,0.8*H234,H234+E235)))</f>
        <v/>
      </c>
      <c r="I235" s="169">
        <f>(C235-H235)/h</f>
        <v/>
      </c>
      <c r="J235">
        <f>C235/(ε_c1cd)</f>
        <v/>
      </c>
      <c r="K235">
        <f>C235/I235</f>
        <v/>
      </c>
      <c r="L235" s="131">
        <f>I235/(ε_c1cd)</f>
        <v/>
      </c>
      <c r="M235">
        <f>I235*(K235-Z_s1)</f>
        <v/>
      </c>
      <c r="N235">
        <f>I235*(K235-Z_s2)</f>
        <v/>
      </c>
      <c r="O235">
        <f>E_s*M235</f>
        <v/>
      </c>
      <c r="P235">
        <f>E_s*N235</f>
        <v/>
      </c>
      <c r="Q235">
        <f>O235*A_s1</f>
        <v/>
      </c>
      <c r="R235">
        <f>P235*A_s2</f>
        <v/>
      </c>
      <c r="S235">
        <f>Q235*($K235-Z_s1)</f>
        <v/>
      </c>
      <c r="T235">
        <f>R235*($K235-Z_s2)</f>
        <v/>
      </c>
      <c r="U235">
        <f>(INDIRECT("a_"&amp;U$2)/(U$2+1))*(($C235^(U$2+1)-$H235^(U$2+1))/(ε_c1cd^(U$2+1)))</f>
        <v/>
      </c>
      <c r="V235">
        <f>(INDIRECT("a_"&amp;V$2)/(V$2+1))*(($C235^(V$2+1)-$H235^(V$2+1))/(ε_c1cd^(V$2+1)))</f>
        <v/>
      </c>
      <c r="W235">
        <f>(INDIRECT("a_"&amp;W$2)/(W$2+1))*(($C235^(W$2+1)-$H235^(W$2+1))/(ε_c1cd^(W$2+1)))</f>
        <v/>
      </c>
      <c r="X235">
        <f>(INDIRECT("a_"&amp;X$2)/(X$2+1))*(($C235^(X$2+1)-$H235^(X$2+1))/(ε_c1cd^(X$2+1)))</f>
        <v/>
      </c>
      <c r="Y235">
        <f>(INDIRECT("a_"&amp;Y$2)/(Y$2+1))*(($C235^(Y$2+1)-$H235^(Y$2+1))/(ε_c1cd^(Y$2+1)))</f>
        <v/>
      </c>
      <c r="Z235">
        <f>(INDIRECT("a_"&amp;Z$2)/(Z$2+2))*(($C235^(Z$2+2)-$H235^(Z$2+2))/(ε_c1cd^(Z$2+2)))</f>
        <v/>
      </c>
      <c r="AA235">
        <f>(INDIRECT("a_"&amp;AA$2)/(AA$2+2))*(($C235^(AA$2+2)-$H235^(AA$2+2))/(ε_c1cd^(AA$2+2)))</f>
        <v/>
      </c>
      <c r="AB235">
        <f>(INDIRECT("a_"&amp;AB$2)/(AB$2+2))*(($C235^(AB$2+2)-$H235^(AB$2+2))/(ε_c1cd^(AB$2+2)))</f>
        <v/>
      </c>
      <c r="AC235">
        <f>(INDIRECT("a_"&amp;AC$2)/(AC$2+2))*(($C235^(AC$2+2)-$H235^(AC$2+2))/(ε_c1cd^(AC$2+2)))</f>
        <v/>
      </c>
      <c r="AD235">
        <f>(INDIRECT("a_"&amp;AD$2)/(AD$2+2))*(($C235^(AD$2+2)-$H235^(AD$2+2))/(ε_c1cd^(AD$2+2)))</f>
        <v/>
      </c>
      <c r="AE235" s="111">
        <f>(b*f_cd/L235)*SUM(U235:Y235)+SUM(Q235:R235)</f>
        <v/>
      </c>
      <c r="AF235" s="112">
        <f>AE235*(K235-y+e)</f>
        <v/>
      </c>
      <c r="AG235" s="113">
        <f>(b*f_cd/(L235^2))*SUM(Z235:AD235)+SUM(S235:T235)-AF235</f>
        <v/>
      </c>
      <c r="AH235" s="114">
        <f>AG235&lt;0</f>
        <v/>
      </c>
      <c r="AI235" s="115">
        <f>IF(A235=1,FALSE,(AND(AQ235,AH235,NOT(AI234))))</f>
        <v/>
      </c>
      <c r="AJ235" s="116">
        <f>(b*f_cd/L235)*(a_1/2*J235^2+a_2/3*J235^3+a_3/4*J235^4+a_4/5*J235^5+a_5/6*J235^6)+SUM(Q235:R235)</f>
        <v/>
      </c>
      <c r="AK235">
        <f>AJ235*(K235-y+e)</f>
        <v/>
      </c>
      <c r="AL235" s="118">
        <f>(b*f_cd/(L235^2))*(a_1/3*J235^3+a_2/4*J235^4+a_3/5*J235^5+a_4/6*J235^6+a_5/7*J235^7)+SUM(S235:T235)-AK235</f>
        <v/>
      </c>
      <c r="AM235" s="114">
        <f>AL235&gt;0</f>
        <v/>
      </c>
      <c r="AN235" s="115">
        <f>IF(A235=1,FALSE,(AND(AQ235,AM235,NOT(AN234))))</f>
        <v/>
      </c>
      <c r="AO235">
        <f>IF(D235=1,AND(AH235,NOT(AI235)),AND(AM235,NOT(AN235)))</f>
        <v/>
      </c>
      <c r="AP235" s="119">
        <f>IF(D235=1,AI235,AN235)</f>
        <v/>
      </c>
      <c r="AQ235" s="125">
        <f>ABS(E235)&lt;$AQ$2</f>
        <v/>
      </c>
      <c r="AS235">
        <f>IF(AP235,MAX(AS$3:AS233)+1,"")</f>
        <v/>
      </c>
    </row>
    <row r="236" s="117">
      <c r="A236" t="n">
        <v>234</v>
      </c>
      <c r="B236" s="131">
        <f>IF(A236=1,0,IF(AP236,0.1*ε_cu1cd,0))</f>
        <v/>
      </c>
      <c r="C236" s="131">
        <f>IF(A236=1,0.1*ε_cu1cd,C235+B235)</f>
        <v/>
      </c>
      <c r="D236" s="113">
        <f>IF('Нормальний переріз'!$D$68&gt;0,1,2)</f>
        <v/>
      </c>
      <c r="E236" s="144">
        <f>IF(D236=1,F236,G236)</f>
        <v/>
      </c>
      <c r="F236" s="124">
        <f>IF(AI235,0.11*ε_cu1cd,IF(AH235,F235*0.01,F235))</f>
        <v/>
      </c>
      <c r="G236" s="124">
        <f>IF(AP235,-0.1*ε_cu1cd,IF(AM235,G235*0.01,G235))</f>
        <v/>
      </c>
      <c r="H236" s="113">
        <f>IF(A236=1,E236,IF(AO235,H235-E235+E236,IF(AP235,0.8*H235,H235+E236)))</f>
        <v/>
      </c>
      <c r="I236" s="169">
        <f>(C236-H236)/h</f>
        <v/>
      </c>
      <c r="J236">
        <f>C236/(ε_c1cd)</f>
        <v/>
      </c>
      <c r="K236">
        <f>C236/I236</f>
        <v/>
      </c>
      <c r="L236" s="131">
        <f>I236/(ε_c1cd)</f>
        <v/>
      </c>
      <c r="M236">
        <f>I236*(K236-Z_s1)</f>
        <v/>
      </c>
      <c r="N236">
        <f>I236*(K236-Z_s2)</f>
        <v/>
      </c>
      <c r="O236">
        <f>E_s*M236</f>
        <v/>
      </c>
      <c r="P236">
        <f>E_s*N236</f>
        <v/>
      </c>
      <c r="Q236">
        <f>O236*A_s1</f>
        <v/>
      </c>
      <c r="R236">
        <f>P236*A_s2</f>
        <v/>
      </c>
      <c r="S236">
        <f>Q236*($K236-Z_s1)</f>
        <v/>
      </c>
      <c r="T236">
        <f>R236*($K236-Z_s2)</f>
        <v/>
      </c>
      <c r="U236">
        <f>(INDIRECT("a_"&amp;U$2)/(U$2+1))*(($C236^(U$2+1)-$H236^(U$2+1))/(ε_c1cd^(U$2+1)))</f>
        <v/>
      </c>
      <c r="V236">
        <f>(INDIRECT("a_"&amp;V$2)/(V$2+1))*(($C236^(V$2+1)-$H236^(V$2+1))/(ε_c1cd^(V$2+1)))</f>
        <v/>
      </c>
      <c r="W236">
        <f>(INDIRECT("a_"&amp;W$2)/(W$2+1))*(($C236^(W$2+1)-$H236^(W$2+1))/(ε_c1cd^(W$2+1)))</f>
        <v/>
      </c>
      <c r="X236">
        <f>(INDIRECT("a_"&amp;X$2)/(X$2+1))*(($C236^(X$2+1)-$H236^(X$2+1))/(ε_c1cd^(X$2+1)))</f>
        <v/>
      </c>
      <c r="Y236">
        <f>(INDIRECT("a_"&amp;Y$2)/(Y$2+1))*(($C236^(Y$2+1)-$H236^(Y$2+1))/(ε_c1cd^(Y$2+1)))</f>
        <v/>
      </c>
      <c r="Z236">
        <f>(INDIRECT("a_"&amp;Z$2)/(Z$2+2))*(($C236^(Z$2+2)-$H236^(Z$2+2))/(ε_c1cd^(Z$2+2)))</f>
        <v/>
      </c>
      <c r="AA236">
        <f>(INDIRECT("a_"&amp;AA$2)/(AA$2+2))*(($C236^(AA$2+2)-$H236^(AA$2+2))/(ε_c1cd^(AA$2+2)))</f>
        <v/>
      </c>
      <c r="AB236">
        <f>(INDIRECT("a_"&amp;AB$2)/(AB$2+2))*(($C236^(AB$2+2)-$H236^(AB$2+2))/(ε_c1cd^(AB$2+2)))</f>
        <v/>
      </c>
      <c r="AC236">
        <f>(INDIRECT("a_"&amp;AC$2)/(AC$2+2))*(($C236^(AC$2+2)-$H236^(AC$2+2))/(ε_c1cd^(AC$2+2)))</f>
        <v/>
      </c>
      <c r="AD236">
        <f>(INDIRECT("a_"&amp;AD$2)/(AD$2+2))*(($C236^(AD$2+2)-$H236^(AD$2+2))/(ε_c1cd^(AD$2+2)))</f>
        <v/>
      </c>
      <c r="AE236" s="111">
        <f>(b*f_cd/L236)*SUM(U236:Y236)+SUM(Q236:R236)</f>
        <v/>
      </c>
      <c r="AF236" s="112">
        <f>AE236*(K236-y+e)</f>
        <v/>
      </c>
      <c r="AG236" s="113">
        <f>(b*f_cd/(L236^2))*SUM(Z236:AD236)+SUM(S236:T236)-AF236</f>
        <v/>
      </c>
      <c r="AH236" s="114">
        <f>AG236&lt;0</f>
        <v/>
      </c>
      <c r="AI236" s="115">
        <f>IF(A236=1,FALSE,(AND(AQ236,AH236,NOT(AI235))))</f>
        <v/>
      </c>
      <c r="AJ236" s="116">
        <f>(b*f_cd/L236)*(a_1/2*J236^2+a_2/3*J236^3+a_3/4*J236^4+a_4/5*J236^5+a_5/6*J236^6)+SUM(Q236:R236)</f>
        <v/>
      </c>
      <c r="AK236">
        <f>AJ236*(K236-y+e)</f>
        <v/>
      </c>
      <c r="AL236" s="118">
        <f>(b*f_cd/(L236^2))*(a_1/3*J236^3+a_2/4*J236^4+a_3/5*J236^5+a_4/6*J236^6+a_5/7*J236^7)+SUM(S236:T236)-AK236</f>
        <v/>
      </c>
      <c r="AM236" s="114">
        <f>AL236&gt;0</f>
        <v/>
      </c>
      <c r="AN236" s="115">
        <f>IF(A236=1,FALSE,(AND(AQ236,AM236,NOT(AN235))))</f>
        <v/>
      </c>
      <c r="AO236">
        <f>IF(D236=1,AND(AH236,NOT(AI236)),AND(AM236,NOT(AN236)))</f>
        <v/>
      </c>
      <c r="AP236" s="119">
        <f>IF(D236=1,AI236,AN236)</f>
        <v/>
      </c>
      <c r="AQ236" s="125">
        <f>ABS(E236)&lt;$AQ$2</f>
        <v/>
      </c>
      <c r="AS236">
        <f>IF(AP236,MAX(AS$3:AS234)+1,"")</f>
        <v/>
      </c>
    </row>
    <row r="237" s="117">
      <c r="A237" t="n">
        <v>235</v>
      </c>
      <c r="B237" s="131">
        <f>IF(A237=1,0,IF(AP237,0.1*ε_cu1cd,0))</f>
        <v/>
      </c>
      <c r="C237" s="131">
        <f>IF(A237=1,0.1*ε_cu1cd,C236+B236)</f>
        <v/>
      </c>
      <c r="D237" s="113">
        <f>IF('Нормальний переріз'!$D$68&gt;0,1,2)</f>
        <v/>
      </c>
      <c r="E237" s="144">
        <f>IF(D237=1,F237,G237)</f>
        <v/>
      </c>
      <c r="F237" s="124">
        <f>IF(AI236,0.11*ε_cu1cd,IF(AH236,F236*0.01,F236))</f>
        <v/>
      </c>
      <c r="G237" s="124">
        <f>IF(AP236,-0.1*ε_cu1cd,IF(AM236,G236*0.01,G236))</f>
        <v/>
      </c>
      <c r="H237" s="113">
        <f>IF(A237=1,E237,IF(AO236,H236-E236+E237,IF(AP236,0.8*H236,H236+E237)))</f>
        <v/>
      </c>
      <c r="I237" s="169">
        <f>(C237-H237)/h</f>
        <v/>
      </c>
      <c r="J237">
        <f>C237/(ε_c1cd)</f>
        <v/>
      </c>
      <c r="K237">
        <f>C237/I237</f>
        <v/>
      </c>
      <c r="L237" s="131">
        <f>I237/(ε_c1cd)</f>
        <v/>
      </c>
      <c r="M237">
        <f>I237*(K237-Z_s1)</f>
        <v/>
      </c>
      <c r="N237">
        <f>I237*(K237-Z_s2)</f>
        <v/>
      </c>
      <c r="O237">
        <f>E_s*M237</f>
        <v/>
      </c>
      <c r="P237">
        <f>E_s*N237</f>
        <v/>
      </c>
      <c r="Q237">
        <f>O237*A_s1</f>
        <v/>
      </c>
      <c r="R237">
        <f>P237*A_s2</f>
        <v/>
      </c>
      <c r="S237">
        <f>Q237*($K237-Z_s1)</f>
        <v/>
      </c>
      <c r="T237">
        <f>R237*($K237-Z_s2)</f>
        <v/>
      </c>
      <c r="U237">
        <f>(INDIRECT("a_"&amp;U$2)/(U$2+1))*(($C237^(U$2+1)-$H237^(U$2+1))/(ε_c1cd^(U$2+1)))</f>
        <v/>
      </c>
      <c r="V237">
        <f>(INDIRECT("a_"&amp;V$2)/(V$2+1))*(($C237^(V$2+1)-$H237^(V$2+1))/(ε_c1cd^(V$2+1)))</f>
        <v/>
      </c>
      <c r="W237">
        <f>(INDIRECT("a_"&amp;W$2)/(W$2+1))*(($C237^(W$2+1)-$H237^(W$2+1))/(ε_c1cd^(W$2+1)))</f>
        <v/>
      </c>
      <c r="X237">
        <f>(INDIRECT("a_"&amp;X$2)/(X$2+1))*(($C237^(X$2+1)-$H237^(X$2+1))/(ε_c1cd^(X$2+1)))</f>
        <v/>
      </c>
      <c r="Y237">
        <f>(INDIRECT("a_"&amp;Y$2)/(Y$2+1))*(($C237^(Y$2+1)-$H237^(Y$2+1))/(ε_c1cd^(Y$2+1)))</f>
        <v/>
      </c>
      <c r="Z237">
        <f>(INDIRECT("a_"&amp;Z$2)/(Z$2+2))*(($C237^(Z$2+2)-$H237^(Z$2+2))/(ε_c1cd^(Z$2+2)))</f>
        <v/>
      </c>
      <c r="AA237">
        <f>(INDIRECT("a_"&amp;AA$2)/(AA$2+2))*(($C237^(AA$2+2)-$H237^(AA$2+2))/(ε_c1cd^(AA$2+2)))</f>
        <v/>
      </c>
      <c r="AB237">
        <f>(INDIRECT("a_"&amp;AB$2)/(AB$2+2))*(($C237^(AB$2+2)-$H237^(AB$2+2))/(ε_c1cd^(AB$2+2)))</f>
        <v/>
      </c>
      <c r="AC237">
        <f>(INDIRECT("a_"&amp;AC$2)/(AC$2+2))*(($C237^(AC$2+2)-$H237^(AC$2+2))/(ε_c1cd^(AC$2+2)))</f>
        <v/>
      </c>
      <c r="AD237">
        <f>(INDIRECT("a_"&amp;AD$2)/(AD$2+2))*(($C237^(AD$2+2)-$H237^(AD$2+2))/(ε_c1cd^(AD$2+2)))</f>
        <v/>
      </c>
      <c r="AE237" s="111">
        <f>(b*f_cd/L237)*SUM(U237:Y237)+SUM(Q237:R237)</f>
        <v/>
      </c>
      <c r="AF237" s="112">
        <f>AE237*(K237-y+e)</f>
        <v/>
      </c>
      <c r="AG237" s="113">
        <f>(b*f_cd/(L237^2))*SUM(Z237:AD237)+SUM(S237:T237)-AF237</f>
        <v/>
      </c>
      <c r="AH237" s="114">
        <f>AG237&lt;0</f>
        <v/>
      </c>
      <c r="AI237" s="115">
        <f>IF(A237=1,FALSE,(AND(AQ237,AH237,NOT(AI236))))</f>
        <v/>
      </c>
      <c r="AJ237" s="116">
        <f>(b*f_cd/L237)*(a_1/2*J237^2+a_2/3*J237^3+a_3/4*J237^4+a_4/5*J237^5+a_5/6*J237^6)+SUM(Q237:R237)</f>
        <v/>
      </c>
      <c r="AK237">
        <f>AJ237*(K237-y+e)</f>
        <v/>
      </c>
      <c r="AL237" s="118">
        <f>(b*f_cd/(L237^2))*(a_1/3*J237^3+a_2/4*J237^4+a_3/5*J237^5+a_4/6*J237^6+a_5/7*J237^7)+SUM(S237:T237)-AK237</f>
        <v/>
      </c>
      <c r="AM237" s="114">
        <f>AL237&gt;0</f>
        <v/>
      </c>
      <c r="AN237" s="115">
        <f>IF(A237=1,FALSE,(AND(AQ237,AM237,NOT(AN236))))</f>
        <v/>
      </c>
      <c r="AO237">
        <f>IF(D237=1,AND(AH237,NOT(AI237)),AND(AM237,NOT(AN237)))</f>
        <v/>
      </c>
      <c r="AP237" s="119">
        <f>IF(D237=1,AI237,AN237)</f>
        <v/>
      </c>
      <c r="AQ237" s="125">
        <f>ABS(E237)&lt;$AQ$2</f>
        <v/>
      </c>
      <c r="AS237">
        <f>IF(AP237,MAX(AS$3:AS235)+1,"")</f>
        <v/>
      </c>
    </row>
    <row r="238" s="117">
      <c r="A238" t="n">
        <v>236</v>
      </c>
      <c r="B238" s="131">
        <f>IF(A238=1,0,IF(AP238,0.1*ε_cu1cd,0))</f>
        <v/>
      </c>
      <c r="C238" s="131">
        <f>IF(A238=1,0.1*ε_cu1cd,C237+B237)</f>
        <v/>
      </c>
      <c r="D238" s="113">
        <f>IF('Нормальний переріз'!$D$68&gt;0,1,2)</f>
        <v/>
      </c>
      <c r="E238" s="144">
        <f>IF(D238=1,F238,G238)</f>
        <v/>
      </c>
      <c r="F238" s="124">
        <f>IF(AI237,0.11*ε_cu1cd,IF(AH237,F237*0.01,F237))</f>
        <v/>
      </c>
      <c r="G238" s="124">
        <f>IF(AP237,-0.1*ε_cu1cd,IF(AM237,G237*0.01,G237))</f>
        <v/>
      </c>
      <c r="H238" s="113">
        <f>IF(A238=1,E238,IF(AO237,H237-E237+E238,IF(AP237,0.8*H237,H237+E238)))</f>
        <v/>
      </c>
      <c r="I238" s="169">
        <f>(C238-H238)/h</f>
        <v/>
      </c>
      <c r="J238">
        <f>C238/(ε_c1cd)</f>
        <v/>
      </c>
      <c r="K238">
        <f>C238/I238</f>
        <v/>
      </c>
      <c r="L238" s="131">
        <f>I238/(ε_c1cd)</f>
        <v/>
      </c>
      <c r="M238">
        <f>I238*(K238-Z_s1)</f>
        <v/>
      </c>
      <c r="N238">
        <f>I238*(K238-Z_s2)</f>
        <v/>
      </c>
      <c r="O238">
        <f>E_s*M238</f>
        <v/>
      </c>
      <c r="P238">
        <f>E_s*N238</f>
        <v/>
      </c>
      <c r="Q238">
        <f>O238*A_s1</f>
        <v/>
      </c>
      <c r="R238">
        <f>P238*A_s2</f>
        <v/>
      </c>
      <c r="S238">
        <f>Q238*($K238-Z_s1)</f>
        <v/>
      </c>
      <c r="T238">
        <f>R238*($K238-Z_s2)</f>
        <v/>
      </c>
      <c r="U238">
        <f>(INDIRECT("a_"&amp;U$2)/(U$2+1))*(($C238^(U$2+1)-$H238^(U$2+1))/(ε_c1cd^(U$2+1)))</f>
        <v/>
      </c>
      <c r="V238">
        <f>(INDIRECT("a_"&amp;V$2)/(V$2+1))*(($C238^(V$2+1)-$H238^(V$2+1))/(ε_c1cd^(V$2+1)))</f>
        <v/>
      </c>
      <c r="W238">
        <f>(INDIRECT("a_"&amp;W$2)/(W$2+1))*(($C238^(W$2+1)-$H238^(W$2+1))/(ε_c1cd^(W$2+1)))</f>
        <v/>
      </c>
      <c r="X238">
        <f>(INDIRECT("a_"&amp;X$2)/(X$2+1))*(($C238^(X$2+1)-$H238^(X$2+1))/(ε_c1cd^(X$2+1)))</f>
        <v/>
      </c>
      <c r="Y238">
        <f>(INDIRECT("a_"&amp;Y$2)/(Y$2+1))*(($C238^(Y$2+1)-$H238^(Y$2+1))/(ε_c1cd^(Y$2+1)))</f>
        <v/>
      </c>
      <c r="Z238">
        <f>(INDIRECT("a_"&amp;Z$2)/(Z$2+2))*(($C238^(Z$2+2)-$H238^(Z$2+2))/(ε_c1cd^(Z$2+2)))</f>
        <v/>
      </c>
      <c r="AA238">
        <f>(INDIRECT("a_"&amp;AA$2)/(AA$2+2))*(($C238^(AA$2+2)-$H238^(AA$2+2))/(ε_c1cd^(AA$2+2)))</f>
        <v/>
      </c>
      <c r="AB238">
        <f>(INDIRECT("a_"&amp;AB$2)/(AB$2+2))*(($C238^(AB$2+2)-$H238^(AB$2+2))/(ε_c1cd^(AB$2+2)))</f>
        <v/>
      </c>
      <c r="AC238">
        <f>(INDIRECT("a_"&amp;AC$2)/(AC$2+2))*(($C238^(AC$2+2)-$H238^(AC$2+2))/(ε_c1cd^(AC$2+2)))</f>
        <v/>
      </c>
      <c r="AD238">
        <f>(INDIRECT("a_"&amp;AD$2)/(AD$2+2))*(($C238^(AD$2+2)-$H238^(AD$2+2))/(ε_c1cd^(AD$2+2)))</f>
        <v/>
      </c>
      <c r="AE238" s="111">
        <f>(b*f_cd/L238)*SUM(U238:Y238)+SUM(Q238:R238)</f>
        <v/>
      </c>
      <c r="AF238" s="112">
        <f>AE238*(K238-y+e)</f>
        <v/>
      </c>
      <c r="AG238" s="113">
        <f>(b*f_cd/(L238^2))*SUM(Z238:AD238)+SUM(S238:T238)-AF238</f>
        <v/>
      </c>
      <c r="AH238" s="114">
        <f>AG238&lt;0</f>
        <v/>
      </c>
      <c r="AI238" s="115">
        <f>IF(A238=1,FALSE,(AND(AQ238,AH238,NOT(AI237))))</f>
        <v/>
      </c>
      <c r="AJ238" s="116">
        <f>(b*f_cd/L238)*(a_1/2*J238^2+a_2/3*J238^3+a_3/4*J238^4+a_4/5*J238^5+a_5/6*J238^6)+SUM(Q238:R238)</f>
        <v/>
      </c>
      <c r="AK238">
        <f>AJ238*(K238-y+e)</f>
        <v/>
      </c>
      <c r="AL238" s="118">
        <f>(b*f_cd/(L238^2))*(a_1/3*J238^3+a_2/4*J238^4+a_3/5*J238^5+a_4/6*J238^6+a_5/7*J238^7)+SUM(S238:T238)-AK238</f>
        <v/>
      </c>
      <c r="AM238" s="114">
        <f>AL238&gt;0</f>
        <v/>
      </c>
      <c r="AN238" s="115">
        <f>IF(A238=1,FALSE,(AND(AQ238,AM238,NOT(AN237))))</f>
        <v/>
      </c>
      <c r="AO238">
        <f>IF(D238=1,AND(AH238,NOT(AI238)),AND(AM238,NOT(AN238)))</f>
        <v/>
      </c>
      <c r="AP238" s="119">
        <f>IF(D238=1,AI238,AN238)</f>
        <v/>
      </c>
      <c r="AQ238" s="125">
        <f>ABS(E238)&lt;$AQ$2</f>
        <v/>
      </c>
      <c r="AS238">
        <f>IF(AP238,MAX(AS$3:AS236)+1,"")</f>
        <v/>
      </c>
    </row>
    <row r="239" s="117">
      <c r="A239" t="n">
        <v>237</v>
      </c>
      <c r="B239" s="131">
        <f>IF(A239=1,0,IF(AP239,0.1*ε_cu1cd,0))</f>
        <v/>
      </c>
      <c r="C239" s="131">
        <f>IF(A239=1,0.1*ε_cu1cd,C238+B238)</f>
        <v/>
      </c>
      <c r="D239" s="113">
        <f>IF('Нормальний переріз'!$D$68&gt;0,1,2)</f>
        <v/>
      </c>
      <c r="E239" s="144">
        <f>IF(D239=1,F239,G239)</f>
        <v/>
      </c>
      <c r="F239" s="124">
        <f>IF(AI238,0.11*ε_cu1cd,IF(AH238,F238*0.01,F238))</f>
        <v/>
      </c>
      <c r="G239" s="124">
        <f>IF(AP238,-0.1*ε_cu1cd,IF(AM238,G238*0.01,G238))</f>
        <v/>
      </c>
      <c r="H239" s="113">
        <f>IF(A239=1,E239,IF(AO238,H238-E238+E239,IF(AP238,0.8*H238,H238+E239)))</f>
        <v/>
      </c>
      <c r="I239" s="169">
        <f>(C239-H239)/h</f>
        <v/>
      </c>
      <c r="J239">
        <f>C239/(ε_c1cd)</f>
        <v/>
      </c>
      <c r="K239">
        <f>C239/I239</f>
        <v/>
      </c>
      <c r="L239" s="131">
        <f>I239/(ε_c1cd)</f>
        <v/>
      </c>
      <c r="M239">
        <f>I239*(K239-Z_s1)</f>
        <v/>
      </c>
      <c r="N239">
        <f>I239*(K239-Z_s2)</f>
        <v/>
      </c>
      <c r="O239">
        <f>E_s*M239</f>
        <v/>
      </c>
      <c r="P239">
        <f>E_s*N239</f>
        <v/>
      </c>
      <c r="Q239">
        <f>O239*A_s1</f>
        <v/>
      </c>
      <c r="R239">
        <f>P239*A_s2</f>
        <v/>
      </c>
      <c r="S239">
        <f>Q239*($K239-Z_s1)</f>
        <v/>
      </c>
      <c r="T239">
        <f>R239*($K239-Z_s2)</f>
        <v/>
      </c>
      <c r="U239">
        <f>(INDIRECT("a_"&amp;U$2)/(U$2+1))*(($C239^(U$2+1)-$H239^(U$2+1))/(ε_c1cd^(U$2+1)))</f>
        <v/>
      </c>
      <c r="V239">
        <f>(INDIRECT("a_"&amp;V$2)/(V$2+1))*(($C239^(V$2+1)-$H239^(V$2+1))/(ε_c1cd^(V$2+1)))</f>
        <v/>
      </c>
      <c r="W239">
        <f>(INDIRECT("a_"&amp;W$2)/(W$2+1))*(($C239^(W$2+1)-$H239^(W$2+1))/(ε_c1cd^(W$2+1)))</f>
        <v/>
      </c>
      <c r="X239">
        <f>(INDIRECT("a_"&amp;X$2)/(X$2+1))*(($C239^(X$2+1)-$H239^(X$2+1))/(ε_c1cd^(X$2+1)))</f>
        <v/>
      </c>
      <c r="Y239">
        <f>(INDIRECT("a_"&amp;Y$2)/(Y$2+1))*(($C239^(Y$2+1)-$H239^(Y$2+1))/(ε_c1cd^(Y$2+1)))</f>
        <v/>
      </c>
      <c r="Z239">
        <f>(INDIRECT("a_"&amp;Z$2)/(Z$2+2))*(($C239^(Z$2+2)-$H239^(Z$2+2))/(ε_c1cd^(Z$2+2)))</f>
        <v/>
      </c>
      <c r="AA239">
        <f>(INDIRECT("a_"&amp;AA$2)/(AA$2+2))*(($C239^(AA$2+2)-$H239^(AA$2+2))/(ε_c1cd^(AA$2+2)))</f>
        <v/>
      </c>
      <c r="AB239">
        <f>(INDIRECT("a_"&amp;AB$2)/(AB$2+2))*(($C239^(AB$2+2)-$H239^(AB$2+2))/(ε_c1cd^(AB$2+2)))</f>
        <v/>
      </c>
      <c r="AC239">
        <f>(INDIRECT("a_"&amp;AC$2)/(AC$2+2))*(($C239^(AC$2+2)-$H239^(AC$2+2))/(ε_c1cd^(AC$2+2)))</f>
        <v/>
      </c>
      <c r="AD239">
        <f>(INDIRECT("a_"&amp;AD$2)/(AD$2+2))*(($C239^(AD$2+2)-$H239^(AD$2+2))/(ε_c1cd^(AD$2+2)))</f>
        <v/>
      </c>
      <c r="AE239" s="111">
        <f>(b*f_cd/L239)*SUM(U239:Y239)+SUM(Q239:R239)</f>
        <v/>
      </c>
      <c r="AF239" s="112">
        <f>AE239*(K239-y+e)</f>
        <v/>
      </c>
      <c r="AG239" s="113">
        <f>(b*f_cd/(L239^2))*SUM(Z239:AD239)+SUM(S239:T239)-AF239</f>
        <v/>
      </c>
      <c r="AH239" s="114">
        <f>AG239&lt;0</f>
        <v/>
      </c>
      <c r="AI239" s="115">
        <f>IF(A239=1,FALSE,(AND(AQ239,AH239,NOT(AI238))))</f>
        <v/>
      </c>
      <c r="AJ239" s="116">
        <f>(b*f_cd/L239)*(a_1/2*J239^2+a_2/3*J239^3+a_3/4*J239^4+a_4/5*J239^5+a_5/6*J239^6)+SUM(Q239:R239)</f>
        <v/>
      </c>
      <c r="AK239">
        <f>AJ239*(K239-y+e)</f>
        <v/>
      </c>
      <c r="AL239" s="118">
        <f>(b*f_cd/(L239^2))*(a_1/3*J239^3+a_2/4*J239^4+a_3/5*J239^5+a_4/6*J239^6+a_5/7*J239^7)+SUM(S239:T239)-AK239</f>
        <v/>
      </c>
      <c r="AM239" s="114">
        <f>AL239&gt;0</f>
        <v/>
      </c>
      <c r="AN239" s="115">
        <f>IF(A239=1,FALSE,(AND(AQ239,AM239,NOT(AN238))))</f>
        <v/>
      </c>
      <c r="AO239">
        <f>IF(D239=1,AND(AH239,NOT(AI239)),AND(AM239,NOT(AN239)))</f>
        <v/>
      </c>
      <c r="AP239" s="119">
        <f>IF(D239=1,AI239,AN239)</f>
        <v/>
      </c>
      <c r="AQ239" s="125">
        <f>ABS(E239)&lt;$AQ$2</f>
        <v/>
      </c>
      <c r="AS239">
        <f>IF(AP239,MAX(AS$3:AS237)+1,"")</f>
        <v/>
      </c>
    </row>
    <row r="240" s="117">
      <c r="A240" t="n">
        <v>238</v>
      </c>
      <c r="B240" s="131">
        <f>IF(A240=1,0,IF(AP240,0.1*ε_cu1cd,0))</f>
        <v/>
      </c>
      <c r="C240" s="131">
        <f>IF(A240=1,0.1*ε_cu1cd,C239+B239)</f>
        <v/>
      </c>
      <c r="D240" s="113">
        <f>IF('Нормальний переріз'!$D$68&gt;0,1,2)</f>
        <v/>
      </c>
      <c r="E240" s="144">
        <f>IF(D240=1,F240,G240)</f>
        <v/>
      </c>
      <c r="F240" s="124">
        <f>IF(AI239,0.11*ε_cu1cd,IF(AH239,F239*0.01,F239))</f>
        <v/>
      </c>
      <c r="G240" s="124">
        <f>IF(AP239,-0.1*ε_cu1cd,IF(AM239,G239*0.01,G239))</f>
        <v/>
      </c>
      <c r="H240" s="113">
        <f>IF(A240=1,E240,IF(AO239,H239-E239+E240,IF(AP239,0.8*H239,H239+E240)))</f>
        <v/>
      </c>
      <c r="I240" s="169">
        <f>(C240-H240)/h</f>
        <v/>
      </c>
      <c r="J240">
        <f>C240/(ε_c1cd)</f>
        <v/>
      </c>
      <c r="K240">
        <f>C240/I240</f>
        <v/>
      </c>
      <c r="L240" s="131">
        <f>I240/(ε_c1cd)</f>
        <v/>
      </c>
      <c r="M240">
        <f>I240*(K240-Z_s1)</f>
        <v/>
      </c>
      <c r="N240">
        <f>I240*(K240-Z_s2)</f>
        <v/>
      </c>
      <c r="O240">
        <f>E_s*M240</f>
        <v/>
      </c>
      <c r="P240">
        <f>E_s*N240</f>
        <v/>
      </c>
      <c r="Q240">
        <f>O240*A_s1</f>
        <v/>
      </c>
      <c r="R240">
        <f>P240*A_s2</f>
        <v/>
      </c>
      <c r="S240">
        <f>Q240*($K240-Z_s1)</f>
        <v/>
      </c>
      <c r="T240">
        <f>R240*($K240-Z_s2)</f>
        <v/>
      </c>
      <c r="U240">
        <f>(INDIRECT("a_"&amp;U$2)/(U$2+1))*(($C240^(U$2+1)-$H240^(U$2+1))/(ε_c1cd^(U$2+1)))</f>
        <v/>
      </c>
      <c r="V240">
        <f>(INDIRECT("a_"&amp;V$2)/(V$2+1))*(($C240^(V$2+1)-$H240^(V$2+1))/(ε_c1cd^(V$2+1)))</f>
        <v/>
      </c>
      <c r="W240">
        <f>(INDIRECT("a_"&amp;W$2)/(W$2+1))*(($C240^(W$2+1)-$H240^(W$2+1))/(ε_c1cd^(W$2+1)))</f>
        <v/>
      </c>
      <c r="X240">
        <f>(INDIRECT("a_"&amp;X$2)/(X$2+1))*(($C240^(X$2+1)-$H240^(X$2+1))/(ε_c1cd^(X$2+1)))</f>
        <v/>
      </c>
      <c r="Y240">
        <f>(INDIRECT("a_"&amp;Y$2)/(Y$2+1))*(($C240^(Y$2+1)-$H240^(Y$2+1))/(ε_c1cd^(Y$2+1)))</f>
        <v/>
      </c>
      <c r="Z240">
        <f>(INDIRECT("a_"&amp;Z$2)/(Z$2+2))*(($C240^(Z$2+2)-$H240^(Z$2+2))/(ε_c1cd^(Z$2+2)))</f>
        <v/>
      </c>
      <c r="AA240">
        <f>(INDIRECT("a_"&amp;AA$2)/(AA$2+2))*(($C240^(AA$2+2)-$H240^(AA$2+2))/(ε_c1cd^(AA$2+2)))</f>
        <v/>
      </c>
      <c r="AB240">
        <f>(INDIRECT("a_"&amp;AB$2)/(AB$2+2))*(($C240^(AB$2+2)-$H240^(AB$2+2))/(ε_c1cd^(AB$2+2)))</f>
        <v/>
      </c>
      <c r="AC240">
        <f>(INDIRECT("a_"&amp;AC$2)/(AC$2+2))*(($C240^(AC$2+2)-$H240^(AC$2+2))/(ε_c1cd^(AC$2+2)))</f>
        <v/>
      </c>
      <c r="AD240">
        <f>(INDIRECT("a_"&amp;AD$2)/(AD$2+2))*(($C240^(AD$2+2)-$H240^(AD$2+2))/(ε_c1cd^(AD$2+2)))</f>
        <v/>
      </c>
      <c r="AE240" s="111">
        <f>(b*f_cd/L240)*SUM(U240:Y240)+SUM(Q240:R240)</f>
        <v/>
      </c>
      <c r="AF240" s="112">
        <f>AE240*(K240-y+e)</f>
        <v/>
      </c>
      <c r="AG240" s="113">
        <f>(b*f_cd/(L240^2))*SUM(Z240:AD240)+SUM(S240:T240)-AF240</f>
        <v/>
      </c>
      <c r="AH240" s="114">
        <f>AG240&lt;0</f>
        <v/>
      </c>
      <c r="AI240" s="115">
        <f>IF(A240=1,FALSE,(AND(AQ240,AH240,NOT(AI239))))</f>
        <v/>
      </c>
      <c r="AJ240" s="116">
        <f>(b*f_cd/L240)*(a_1/2*J240^2+a_2/3*J240^3+a_3/4*J240^4+a_4/5*J240^5+a_5/6*J240^6)+SUM(Q240:R240)</f>
        <v/>
      </c>
      <c r="AK240">
        <f>AJ240*(K240-y+e)</f>
        <v/>
      </c>
      <c r="AL240" s="118">
        <f>(b*f_cd/(L240^2))*(a_1/3*J240^3+a_2/4*J240^4+a_3/5*J240^5+a_4/6*J240^6+a_5/7*J240^7)+SUM(S240:T240)-AK240</f>
        <v/>
      </c>
      <c r="AM240" s="114">
        <f>AL240&gt;0</f>
        <v/>
      </c>
      <c r="AN240" s="115">
        <f>IF(A240=1,FALSE,(AND(AQ240,AM240,NOT(AN239))))</f>
        <v/>
      </c>
      <c r="AO240">
        <f>IF(D240=1,AND(AH240,NOT(AI240)),AND(AM240,NOT(AN240)))</f>
        <v/>
      </c>
      <c r="AP240" s="119">
        <f>IF(D240=1,AI240,AN240)</f>
        <v/>
      </c>
      <c r="AQ240" s="125">
        <f>ABS(E240)&lt;$AQ$2</f>
        <v/>
      </c>
      <c r="AS240">
        <f>IF(AP240,MAX(AS$3:AS238)+1,"")</f>
        <v/>
      </c>
    </row>
    <row r="241" s="117">
      <c r="A241" t="n">
        <v>239</v>
      </c>
      <c r="B241" s="131">
        <f>IF(A241=1,0,IF(AP241,0.1*ε_cu1cd,0))</f>
        <v/>
      </c>
      <c r="C241" s="131">
        <f>IF(A241=1,0.1*ε_cu1cd,C240+B240)</f>
        <v/>
      </c>
      <c r="D241" s="113">
        <f>IF('Нормальний переріз'!$D$68&gt;0,1,2)</f>
        <v/>
      </c>
      <c r="E241" s="144">
        <f>IF(D241=1,F241,G241)</f>
        <v/>
      </c>
      <c r="F241" s="124">
        <f>IF(AI240,0.11*ε_cu1cd,IF(AH240,F240*0.01,F240))</f>
        <v/>
      </c>
      <c r="G241" s="124">
        <f>IF(AP240,-0.1*ε_cu1cd,IF(AM240,G240*0.01,G240))</f>
        <v/>
      </c>
      <c r="H241" s="113">
        <f>IF(A241=1,E241,IF(AO240,H240-E240+E241,IF(AP240,0.8*H240,H240+E241)))</f>
        <v/>
      </c>
      <c r="I241" s="169">
        <f>(C241-H241)/h</f>
        <v/>
      </c>
      <c r="J241">
        <f>C241/(ε_c1cd)</f>
        <v/>
      </c>
      <c r="K241">
        <f>C241/I241</f>
        <v/>
      </c>
      <c r="L241" s="131">
        <f>I241/(ε_c1cd)</f>
        <v/>
      </c>
      <c r="M241">
        <f>I241*(K241-Z_s1)</f>
        <v/>
      </c>
      <c r="N241">
        <f>I241*(K241-Z_s2)</f>
        <v/>
      </c>
      <c r="O241">
        <f>E_s*M241</f>
        <v/>
      </c>
      <c r="P241">
        <f>E_s*N241</f>
        <v/>
      </c>
      <c r="Q241">
        <f>O241*A_s1</f>
        <v/>
      </c>
      <c r="R241">
        <f>P241*A_s2</f>
        <v/>
      </c>
      <c r="S241">
        <f>Q241*($K241-Z_s1)</f>
        <v/>
      </c>
      <c r="T241">
        <f>R241*($K241-Z_s2)</f>
        <v/>
      </c>
      <c r="U241">
        <f>(INDIRECT("a_"&amp;U$2)/(U$2+1))*(($C241^(U$2+1)-$H241^(U$2+1))/(ε_c1cd^(U$2+1)))</f>
        <v/>
      </c>
      <c r="V241">
        <f>(INDIRECT("a_"&amp;V$2)/(V$2+1))*(($C241^(V$2+1)-$H241^(V$2+1))/(ε_c1cd^(V$2+1)))</f>
        <v/>
      </c>
      <c r="W241">
        <f>(INDIRECT("a_"&amp;W$2)/(W$2+1))*(($C241^(W$2+1)-$H241^(W$2+1))/(ε_c1cd^(W$2+1)))</f>
        <v/>
      </c>
      <c r="X241">
        <f>(INDIRECT("a_"&amp;X$2)/(X$2+1))*(($C241^(X$2+1)-$H241^(X$2+1))/(ε_c1cd^(X$2+1)))</f>
        <v/>
      </c>
      <c r="Y241">
        <f>(INDIRECT("a_"&amp;Y$2)/(Y$2+1))*(($C241^(Y$2+1)-$H241^(Y$2+1))/(ε_c1cd^(Y$2+1)))</f>
        <v/>
      </c>
      <c r="Z241">
        <f>(INDIRECT("a_"&amp;Z$2)/(Z$2+2))*(($C241^(Z$2+2)-$H241^(Z$2+2))/(ε_c1cd^(Z$2+2)))</f>
        <v/>
      </c>
      <c r="AA241">
        <f>(INDIRECT("a_"&amp;AA$2)/(AA$2+2))*(($C241^(AA$2+2)-$H241^(AA$2+2))/(ε_c1cd^(AA$2+2)))</f>
        <v/>
      </c>
      <c r="AB241">
        <f>(INDIRECT("a_"&amp;AB$2)/(AB$2+2))*(($C241^(AB$2+2)-$H241^(AB$2+2))/(ε_c1cd^(AB$2+2)))</f>
        <v/>
      </c>
      <c r="AC241">
        <f>(INDIRECT("a_"&amp;AC$2)/(AC$2+2))*(($C241^(AC$2+2)-$H241^(AC$2+2))/(ε_c1cd^(AC$2+2)))</f>
        <v/>
      </c>
      <c r="AD241">
        <f>(INDIRECT("a_"&amp;AD$2)/(AD$2+2))*(($C241^(AD$2+2)-$H241^(AD$2+2))/(ε_c1cd^(AD$2+2)))</f>
        <v/>
      </c>
      <c r="AE241" s="111">
        <f>(b*f_cd/L241)*SUM(U241:Y241)+SUM(Q241:R241)</f>
        <v/>
      </c>
      <c r="AF241" s="112">
        <f>AE241*(K241-y+e)</f>
        <v/>
      </c>
      <c r="AG241" s="113">
        <f>(b*f_cd/(L241^2))*SUM(Z241:AD241)+SUM(S241:T241)-AF241</f>
        <v/>
      </c>
      <c r="AH241" s="114">
        <f>AG241&lt;0</f>
        <v/>
      </c>
      <c r="AI241" s="115">
        <f>IF(A241=1,FALSE,(AND(AQ241,AH241,NOT(AI240))))</f>
        <v/>
      </c>
      <c r="AJ241" s="116">
        <f>(b*f_cd/L241)*(a_1/2*J241^2+a_2/3*J241^3+a_3/4*J241^4+a_4/5*J241^5+a_5/6*J241^6)+SUM(Q241:R241)</f>
        <v/>
      </c>
      <c r="AK241">
        <f>AJ241*(K241-y+e)</f>
        <v/>
      </c>
      <c r="AL241" s="118">
        <f>(b*f_cd/(L241^2))*(a_1/3*J241^3+a_2/4*J241^4+a_3/5*J241^5+a_4/6*J241^6+a_5/7*J241^7)+SUM(S241:T241)-AK241</f>
        <v/>
      </c>
      <c r="AM241" s="114">
        <f>AL241&gt;0</f>
        <v/>
      </c>
      <c r="AN241" s="115">
        <f>IF(A241=1,FALSE,(AND(AQ241,AM241,NOT(AN240))))</f>
        <v/>
      </c>
      <c r="AO241">
        <f>IF(D241=1,AND(AH241,NOT(AI241)),AND(AM241,NOT(AN241)))</f>
        <v/>
      </c>
      <c r="AP241" s="119">
        <f>IF(D241=1,AI241,AN241)</f>
        <v/>
      </c>
      <c r="AQ241" s="125">
        <f>ABS(E241)&lt;$AQ$2</f>
        <v/>
      </c>
      <c r="AS241">
        <f>IF(AP241,MAX(AS$3:AS239)+1,"")</f>
        <v/>
      </c>
    </row>
    <row r="242" s="117">
      <c r="A242" t="n">
        <v>240</v>
      </c>
      <c r="B242" s="131">
        <f>IF(A242=1,0,IF(AP242,0.1*ε_cu1cd,0))</f>
        <v/>
      </c>
      <c r="C242" s="131">
        <f>IF(A242=1,0.1*ε_cu1cd,C241+B241)</f>
        <v/>
      </c>
      <c r="D242" s="113">
        <f>IF('Нормальний переріз'!$D$68&gt;0,1,2)</f>
        <v/>
      </c>
      <c r="E242" s="144">
        <f>IF(D242=1,F242,G242)</f>
        <v/>
      </c>
      <c r="F242" s="124">
        <f>IF(AI241,0.11*ε_cu1cd,IF(AH241,F241*0.01,F241))</f>
        <v/>
      </c>
      <c r="G242" s="124">
        <f>IF(AP241,-0.1*ε_cu1cd,IF(AM241,G241*0.01,G241))</f>
        <v/>
      </c>
      <c r="H242" s="113">
        <f>IF(A242=1,E242,IF(AO241,H241-E241+E242,IF(AP241,0.8*H241,H241+E242)))</f>
        <v/>
      </c>
      <c r="I242" s="169">
        <f>(C242-H242)/h</f>
        <v/>
      </c>
      <c r="J242">
        <f>C242/(ε_c1cd)</f>
        <v/>
      </c>
      <c r="K242">
        <f>C242/I242</f>
        <v/>
      </c>
      <c r="L242" s="131">
        <f>I242/(ε_c1cd)</f>
        <v/>
      </c>
      <c r="M242">
        <f>I242*(K242-Z_s1)</f>
        <v/>
      </c>
      <c r="N242">
        <f>I242*(K242-Z_s2)</f>
        <v/>
      </c>
      <c r="O242">
        <f>E_s*M242</f>
        <v/>
      </c>
      <c r="P242">
        <f>E_s*N242</f>
        <v/>
      </c>
      <c r="Q242">
        <f>O242*A_s1</f>
        <v/>
      </c>
      <c r="R242">
        <f>P242*A_s2</f>
        <v/>
      </c>
      <c r="S242">
        <f>Q242*($K242-Z_s1)</f>
        <v/>
      </c>
      <c r="T242">
        <f>R242*($K242-Z_s2)</f>
        <v/>
      </c>
      <c r="U242">
        <f>(INDIRECT("a_"&amp;U$2)/(U$2+1))*(($C242^(U$2+1)-$H242^(U$2+1))/(ε_c1cd^(U$2+1)))</f>
        <v/>
      </c>
      <c r="V242">
        <f>(INDIRECT("a_"&amp;V$2)/(V$2+1))*(($C242^(V$2+1)-$H242^(V$2+1))/(ε_c1cd^(V$2+1)))</f>
        <v/>
      </c>
      <c r="W242">
        <f>(INDIRECT("a_"&amp;W$2)/(W$2+1))*(($C242^(W$2+1)-$H242^(W$2+1))/(ε_c1cd^(W$2+1)))</f>
        <v/>
      </c>
      <c r="X242">
        <f>(INDIRECT("a_"&amp;X$2)/(X$2+1))*(($C242^(X$2+1)-$H242^(X$2+1))/(ε_c1cd^(X$2+1)))</f>
        <v/>
      </c>
      <c r="Y242">
        <f>(INDIRECT("a_"&amp;Y$2)/(Y$2+1))*(($C242^(Y$2+1)-$H242^(Y$2+1))/(ε_c1cd^(Y$2+1)))</f>
        <v/>
      </c>
      <c r="Z242">
        <f>(INDIRECT("a_"&amp;Z$2)/(Z$2+2))*(($C242^(Z$2+2)-$H242^(Z$2+2))/(ε_c1cd^(Z$2+2)))</f>
        <v/>
      </c>
      <c r="AA242">
        <f>(INDIRECT("a_"&amp;AA$2)/(AA$2+2))*(($C242^(AA$2+2)-$H242^(AA$2+2))/(ε_c1cd^(AA$2+2)))</f>
        <v/>
      </c>
      <c r="AB242">
        <f>(INDIRECT("a_"&amp;AB$2)/(AB$2+2))*(($C242^(AB$2+2)-$H242^(AB$2+2))/(ε_c1cd^(AB$2+2)))</f>
        <v/>
      </c>
      <c r="AC242">
        <f>(INDIRECT("a_"&amp;AC$2)/(AC$2+2))*(($C242^(AC$2+2)-$H242^(AC$2+2))/(ε_c1cd^(AC$2+2)))</f>
        <v/>
      </c>
      <c r="AD242">
        <f>(INDIRECT("a_"&amp;AD$2)/(AD$2+2))*(($C242^(AD$2+2)-$H242^(AD$2+2))/(ε_c1cd^(AD$2+2)))</f>
        <v/>
      </c>
      <c r="AE242" s="111">
        <f>(b*f_cd/L242)*SUM(U242:Y242)+SUM(Q242:R242)</f>
        <v/>
      </c>
      <c r="AF242" s="112">
        <f>AE242*(K242-y+e)</f>
        <v/>
      </c>
      <c r="AG242" s="113">
        <f>(b*f_cd/(L242^2))*SUM(Z242:AD242)+SUM(S242:T242)-AF242</f>
        <v/>
      </c>
      <c r="AH242" s="114">
        <f>AG242&lt;0</f>
        <v/>
      </c>
      <c r="AI242" s="115">
        <f>IF(A242=1,FALSE,(AND(AQ242,AH242,NOT(AI241))))</f>
        <v/>
      </c>
      <c r="AJ242" s="116">
        <f>(b*f_cd/L242)*(a_1/2*J242^2+a_2/3*J242^3+a_3/4*J242^4+a_4/5*J242^5+a_5/6*J242^6)+SUM(Q242:R242)</f>
        <v/>
      </c>
      <c r="AK242">
        <f>AJ242*(K242-y+e)</f>
        <v/>
      </c>
      <c r="AL242" s="118">
        <f>(b*f_cd/(L242^2))*(a_1/3*J242^3+a_2/4*J242^4+a_3/5*J242^5+a_4/6*J242^6+a_5/7*J242^7)+SUM(S242:T242)-AK242</f>
        <v/>
      </c>
      <c r="AM242" s="114">
        <f>AL242&gt;0</f>
        <v/>
      </c>
      <c r="AN242" s="115">
        <f>IF(A242=1,FALSE,(AND(AQ242,AM242,NOT(AN241))))</f>
        <v/>
      </c>
      <c r="AO242">
        <f>IF(D242=1,AND(AH242,NOT(AI242)),AND(AM242,NOT(AN242)))</f>
        <v/>
      </c>
      <c r="AP242" s="119">
        <f>IF(D242=1,AI242,AN242)</f>
        <v/>
      </c>
      <c r="AQ242" s="125">
        <f>ABS(E242)&lt;$AQ$2</f>
        <v/>
      </c>
      <c r="AS242">
        <f>IF(AP242,MAX(AS$3:AS240)+1,"")</f>
        <v/>
      </c>
    </row>
    <row r="243" s="117">
      <c r="A243" t="n">
        <v>241</v>
      </c>
      <c r="B243" s="131">
        <f>IF(A243=1,0,IF(AP243,0.1*ε_cu1cd,0))</f>
        <v/>
      </c>
      <c r="C243" s="131">
        <f>IF(A243=1,0.1*ε_cu1cd,C242+B242)</f>
        <v/>
      </c>
      <c r="D243" s="113">
        <f>IF('Нормальний переріз'!$D$68&gt;0,1,2)</f>
        <v/>
      </c>
      <c r="E243" s="144">
        <f>IF(D243=1,F243,G243)</f>
        <v/>
      </c>
      <c r="F243" s="124">
        <f>IF(AI242,0.11*ε_cu1cd,IF(AH242,F242*0.01,F242))</f>
        <v/>
      </c>
      <c r="G243" s="124">
        <f>IF(AP242,-0.1*ε_cu1cd,IF(AM242,G242*0.01,G242))</f>
        <v/>
      </c>
      <c r="H243" s="113">
        <f>IF(A243=1,E243,IF(AO242,H242-E242+E243,IF(AP242,0.8*H242,H242+E243)))</f>
        <v/>
      </c>
      <c r="I243" s="169">
        <f>(C243-H243)/h</f>
        <v/>
      </c>
      <c r="J243">
        <f>C243/(ε_c1cd)</f>
        <v/>
      </c>
      <c r="K243">
        <f>C243/I243</f>
        <v/>
      </c>
      <c r="L243" s="131">
        <f>I243/(ε_c1cd)</f>
        <v/>
      </c>
      <c r="M243">
        <f>I243*(K243-Z_s1)</f>
        <v/>
      </c>
      <c r="N243">
        <f>I243*(K243-Z_s2)</f>
        <v/>
      </c>
      <c r="O243">
        <f>E_s*M243</f>
        <v/>
      </c>
      <c r="P243">
        <f>E_s*N243</f>
        <v/>
      </c>
      <c r="Q243">
        <f>O243*A_s1</f>
        <v/>
      </c>
      <c r="R243">
        <f>P243*A_s2</f>
        <v/>
      </c>
      <c r="S243">
        <f>Q243*($K243-Z_s1)</f>
        <v/>
      </c>
      <c r="T243">
        <f>R243*($K243-Z_s2)</f>
        <v/>
      </c>
      <c r="U243">
        <f>(INDIRECT("a_"&amp;U$2)/(U$2+1))*(($C243^(U$2+1)-$H243^(U$2+1))/(ε_c1cd^(U$2+1)))</f>
        <v/>
      </c>
      <c r="V243">
        <f>(INDIRECT("a_"&amp;V$2)/(V$2+1))*(($C243^(V$2+1)-$H243^(V$2+1))/(ε_c1cd^(V$2+1)))</f>
        <v/>
      </c>
      <c r="W243">
        <f>(INDIRECT("a_"&amp;W$2)/(W$2+1))*(($C243^(W$2+1)-$H243^(W$2+1))/(ε_c1cd^(W$2+1)))</f>
        <v/>
      </c>
      <c r="X243">
        <f>(INDIRECT("a_"&amp;X$2)/(X$2+1))*(($C243^(X$2+1)-$H243^(X$2+1))/(ε_c1cd^(X$2+1)))</f>
        <v/>
      </c>
      <c r="Y243">
        <f>(INDIRECT("a_"&amp;Y$2)/(Y$2+1))*(($C243^(Y$2+1)-$H243^(Y$2+1))/(ε_c1cd^(Y$2+1)))</f>
        <v/>
      </c>
      <c r="Z243">
        <f>(INDIRECT("a_"&amp;Z$2)/(Z$2+2))*(($C243^(Z$2+2)-$H243^(Z$2+2))/(ε_c1cd^(Z$2+2)))</f>
        <v/>
      </c>
      <c r="AA243">
        <f>(INDIRECT("a_"&amp;AA$2)/(AA$2+2))*(($C243^(AA$2+2)-$H243^(AA$2+2))/(ε_c1cd^(AA$2+2)))</f>
        <v/>
      </c>
      <c r="AB243">
        <f>(INDIRECT("a_"&amp;AB$2)/(AB$2+2))*(($C243^(AB$2+2)-$H243^(AB$2+2))/(ε_c1cd^(AB$2+2)))</f>
        <v/>
      </c>
      <c r="AC243">
        <f>(INDIRECT("a_"&amp;AC$2)/(AC$2+2))*(($C243^(AC$2+2)-$H243^(AC$2+2))/(ε_c1cd^(AC$2+2)))</f>
        <v/>
      </c>
      <c r="AD243">
        <f>(INDIRECT("a_"&amp;AD$2)/(AD$2+2))*(($C243^(AD$2+2)-$H243^(AD$2+2))/(ε_c1cd^(AD$2+2)))</f>
        <v/>
      </c>
      <c r="AE243" s="111">
        <f>(b*f_cd/L243)*SUM(U243:Y243)+SUM(Q243:R243)</f>
        <v/>
      </c>
      <c r="AF243" s="112">
        <f>AE243*(K243-y+e)</f>
        <v/>
      </c>
      <c r="AG243" s="113">
        <f>(b*f_cd/(L243^2))*SUM(Z243:AD243)+SUM(S243:T243)-AF243</f>
        <v/>
      </c>
      <c r="AH243" s="114">
        <f>AG243&lt;0</f>
        <v/>
      </c>
      <c r="AI243" s="115">
        <f>IF(A243=1,FALSE,(AND(AQ243,AH243,NOT(AI242))))</f>
        <v/>
      </c>
      <c r="AJ243" s="116">
        <f>(b*f_cd/L243)*(a_1/2*J243^2+a_2/3*J243^3+a_3/4*J243^4+a_4/5*J243^5+a_5/6*J243^6)+SUM(Q243:R243)</f>
        <v/>
      </c>
      <c r="AK243">
        <f>AJ243*(K243-y+e)</f>
        <v/>
      </c>
      <c r="AL243" s="118">
        <f>(b*f_cd/(L243^2))*(a_1/3*J243^3+a_2/4*J243^4+a_3/5*J243^5+a_4/6*J243^6+a_5/7*J243^7)+SUM(S243:T243)-AK243</f>
        <v/>
      </c>
      <c r="AM243" s="114">
        <f>AL243&gt;0</f>
        <v/>
      </c>
      <c r="AN243" s="115">
        <f>IF(A243=1,FALSE,(AND(AQ243,AM243,NOT(AN242))))</f>
        <v/>
      </c>
      <c r="AO243">
        <f>IF(D243=1,AND(AH243,NOT(AI243)),AND(AM243,NOT(AN243)))</f>
        <v/>
      </c>
      <c r="AP243" s="119">
        <f>IF(D243=1,AI243,AN243)</f>
        <v/>
      </c>
      <c r="AQ243" s="125">
        <f>ABS(E243)&lt;$AQ$2</f>
        <v/>
      </c>
      <c r="AS243">
        <f>IF(AP243,MAX(AS$3:AS241)+1,"")</f>
        <v/>
      </c>
    </row>
    <row r="244" s="117">
      <c r="A244" t="n">
        <v>242</v>
      </c>
      <c r="B244" s="131">
        <f>IF(A244=1,0,IF(AP244,0.1*ε_cu1cd,0))</f>
        <v/>
      </c>
      <c r="C244" s="131">
        <f>IF(A244=1,0.1*ε_cu1cd,C243+B243)</f>
        <v/>
      </c>
      <c r="D244" s="113">
        <f>IF('Нормальний переріз'!$D$68&gt;0,1,2)</f>
        <v/>
      </c>
      <c r="E244" s="144">
        <f>IF(D244=1,F244,G244)</f>
        <v/>
      </c>
      <c r="F244" s="124">
        <f>IF(AI243,0.11*ε_cu1cd,IF(AH243,F243*0.01,F243))</f>
        <v/>
      </c>
      <c r="G244" s="124">
        <f>IF(AP243,-0.1*ε_cu1cd,IF(AM243,G243*0.01,G243))</f>
        <v/>
      </c>
      <c r="H244" s="113">
        <f>IF(A244=1,E244,IF(AO243,H243-E243+E244,IF(AP243,0.8*H243,H243+E244)))</f>
        <v/>
      </c>
      <c r="I244" s="169">
        <f>(C244-H244)/h</f>
        <v/>
      </c>
      <c r="J244">
        <f>C244/(ε_c1cd)</f>
        <v/>
      </c>
      <c r="K244">
        <f>C244/I244</f>
        <v/>
      </c>
      <c r="L244" s="131">
        <f>I244/(ε_c1cd)</f>
        <v/>
      </c>
      <c r="M244">
        <f>I244*(K244-Z_s1)</f>
        <v/>
      </c>
      <c r="N244">
        <f>I244*(K244-Z_s2)</f>
        <v/>
      </c>
      <c r="O244">
        <f>E_s*M244</f>
        <v/>
      </c>
      <c r="P244">
        <f>E_s*N244</f>
        <v/>
      </c>
      <c r="Q244">
        <f>O244*A_s1</f>
        <v/>
      </c>
      <c r="R244">
        <f>P244*A_s2</f>
        <v/>
      </c>
      <c r="S244">
        <f>Q244*($K244-Z_s1)</f>
        <v/>
      </c>
      <c r="T244">
        <f>R244*($K244-Z_s2)</f>
        <v/>
      </c>
      <c r="U244">
        <f>(INDIRECT("a_"&amp;U$2)/(U$2+1))*(($C244^(U$2+1)-$H244^(U$2+1))/(ε_c1cd^(U$2+1)))</f>
        <v/>
      </c>
      <c r="V244">
        <f>(INDIRECT("a_"&amp;V$2)/(V$2+1))*(($C244^(V$2+1)-$H244^(V$2+1))/(ε_c1cd^(V$2+1)))</f>
        <v/>
      </c>
      <c r="W244">
        <f>(INDIRECT("a_"&amp;W$2)/(W$2+1))*(($C244^(W$2+1)-$H244^(W$2+1))/(ε_c1cd^(W$2+1)))</f>
        <v/>
      </c>
      <c r="X244">
        <f>(INDIRECT("a_"&amp;X$2)/(X$2+1))*(($C244^(X$2+1)-$H244^(X$2+1))/(ε_c1cd^(X$2+1)))</f>
        <v/>
      </c>
      <c r="Y244">
        <f>(INDIRECT("a_"&amp;Y$2)/(Y$2+1))*(($C244^(Y$2+1)-$H244^(Y$2+1))/(ε_c1cd^(Y$2+1)))</f>
        <v/>
      </c>
      <c r="Z244">
        <f>(INDIRECT("a_"&amp;Z$2)/(Z$2+2))*(($C244^(Z$2+2)-$H244^(Z$2+2))/(ε_c1cd^(Z$2+2)))</f>
        <v/>
      </c>
      <c r="AA244">
        <f>(INDIRECT("a_"&amp;AA$2)/(AA$2+2))*(($C244^(AA$2+2)-$H244^(AA$2+2))/(ε_c1cd^(AA$2+2)))</f>
        <v/>
      </c>
      <c r="AB244">
        <f>(INDIRECT("a_"&amp;AB$2)/(AB$2+2))*(($C244^(AB$2+2)-$H244^(AB$2+2))/(ε_c1cd^(AB$2+2)))</f>
        <v/>
      </c>
      <c r="AC244">
        <f>(INDIRECT("a_"&amp;AC$2)/(AC$2+2))*(($C244^(AC$2+2)-$H244^(AC$2+2))/(ε_c1cd^(AC$2+2)))</f>
        <v/>
      </c>
      <c r="AD244">
        <f>(INDIRECT("a_"&amp;AD$2)/(AD$2+2))*(($C244^(AD$2+2)-$H244^(AD$2+2))/(ε_c1cd^(AD$2+2)))</f>
        <v/>
      </c>
      <c r="AE244" s="111">
        <f>(b*f_cd/L244)*SUM(U244:Y244)+SUM(Q244:R244)</f>
        <v/>
      </c>
      <c r="AF244" s="112">
        <f>AE244*(K244-y+e)</f>
        <v/>
      </c>
      <c r="AG244" s="113">
        <f>(b*f_cd/(L244^2))*SUM(Z244:AD244)+SUM(S244:T244)-AF244</f>
        <v/>
      </c>
      <c r="AH244" s="114">
        <f>AG244&lt;0</f>
        <v/>
      </c>
      <c r="AI244" s="115">
        <f>IF(A244=1,FALSE,(AND(AQ244,AH244,NOT(AI243))))</f>
        <v/>
      </c>
      <c r="AJ244" s="116">
        <f>(b*f_cd/L244)*(a_1/2*J244^2+a_2/3*J244^3+a_3/4*J244^4+a_4/5*J244^5+a_5/6*J244^6)+SUM(Q244:R244)</f>
        <v/>
      </c>
      <c r="AK244">
        <f>AJ244*(K244-y+e)</f>
        <v/>
      </c>
      <c r="AL244" s="118">
        <f>(b*f_cd/(L244^2))*(a_1/3*J244^3+a_2/4*J244^4+a_3/5*J244^5+a_4/6*J244^6+a_5/7*J244^7)+SUM(S244:T244)-AK244</f>
        <v/>
      </c>
      <c r="AM244" s="114">
        <f>AL244&gt;0</f>
        <v/>
      </c>
      <c r="AN244" s="115">
        <f>IF(A244=1,FALSE,(AND(AQ244,AM244,NOT(AN243))))</f>
        <v/>
      </c>
      <c r="AO244">
        <f>IF(D244=1,AND(AH244,NOT(AI244)),AND(AM244,NOT(AN244)))</f>
        <v/>
      </c>
      <c r="AP244" s="119">
        <f>IF(D244=1,AI244,AN244)</f>
        <v/>
      </c>
      <c r="AQ244" s="125">
        <f>ABS(E244)&lt;$AQ$2</f>
        <v/>
      </c>
      <c r="AS244">
        <f>IF(AP244,MAX(AS$3:AS242)+1,"")</f>
        <v/>
      </c>
    </row>
    <row r="245" s="117">
      <c r="A245" t="n">
        <v>243</v>
      </c>
      <c r="B245" s="131">
        <f>IF(A245=1,0,IF(AP245,0.1*ε_cu1cd,0))</f>
        <v/>
      </c>
      <c r="C245" s="131">
        <f>IF(A245=1,0.1*ε_cu1cd,C244+B244)</f>
        <v/>
      </c>
      <c r="D245" s="113">
        <f>IF('Нормальний переріз'!$D$68&gt;0,1,2)</f>
        <v/>
      </c>
      <c r="E245" s="144">
        <f>IF(D245=1,F245,G245)</f>
        <v/>
      </c>
      <c r="F245" s="124">
        <f>IF(AI244,0.11*ε_cu1cd,IF(AH244,F244*0.01,F244))</f>
        <v/>
      </c>
      <c r="G245" s="124">
        <f>IF(AP244,-0.1*ε_cu1cd,IF(AM244,G244*0.01,G244))</f>
        <v/>
      </c>
      <c r="H245" s="113">
        <f>IF(A245=1,E245,IF(AO244,H244-E244+E245,IF(AP244,0.8*H244,H244+E245)))</f>
        <v/>
      </c>
      <c r="I245" s="169">
        <f>(C245-H245)/h</f>
        <v/>
      </c>
      <c r="J245">
        <f>C245/(ε_c1cd)</f>
        <v/>
      </c>
      <c r="K245">
        <f>C245/I245</f>
        <v/>
      </c>
      <c r="L245" s="131">
        <f>I245/(ε_c1cd)</f>
        <v/>
      </c>
      <c r="M245">
        <f>I245*(K245-Z_s1)</f>
        <v/>
      </c>
      <c r="N245">
        <f>I245*(K245-Z_s2)</f>
        <v/>
      </c>
      <c r="O245">
        <f>E_s*M245</f>
        <v/>
      </c>
      <c r="P245">
        <f>E_s*N245</f>
        <v/>
      </c>
      <c r="Q245">
        <f>O245*A_s1</f>
        <v/>
      </c>
      <c r="R245">
        <f>P245*A_s2</f>
        <v/>
      </c>
      <c r="S245">
        <f>Q245*($K245-Z_s1)</f>
        <v/>
      </c>
      <c r="T245">
        <f>R245*($K245-Z_s2)</f>
        <v/>
      </c>
      <c r="U245">
        <f>(INDIRECT("a_"&amp;U$2)/(U$2+1))*(($C245^(U$2+1)-$H245^(U$2+1))/(ε_c1cd^(U$2+1)))</f>
        <v/>
      </c>
      <c r="V245">
        <f>(INDIRECT("a_"&amp;V$2)/(V$2+1))*(($C245^(V$2+1)-$H245^(V$2+1))/(ε_c1cd^(V$2+1)))</f>
        <v/>
      </c>
      <c r="W245">
        <f>(INDIRECT("a_"&amp;W$2)/(W$2+1))*(($C245^(W$2+1)-$H245^(W$2+1))/(ε_c1cd^(W$2+1)))</f>
        <v/>
      </c>
      <c r="X245">
        <f>(INDIRECT("a_"&amp;X$2)/(X$2+1))*(($C245^(X$2+1)-$H245^(X$2+1))/(ε_c1cd^(X$2+1)))</f>
        <v/>
      </c>
      <c r="Y245">
        <f>(INDIRECT("a_"&amp;Y$2)/(Y$2+1))*(($C245^(Y$2+1)-$H245^(Y$2+1))/(ε_c1cd^(Y$2+1)))</f>
        <v/>
      </c>
      <c r="Z245">
        <f>(INDIRECT("a_"&amp;Z$2)/(Z$2+2))*(($C245^(Z$2+2)-$H245^(Z$2+2))/(ε_c1cd^(Z$2+2)))</f>
        <v/>
      </c>
      <c r="AA245">
        <f>(INDIRECT("a_"&amp;AA$2)/(AA$2+2))*(($C245^(AA$2+2)-$H245^(AA$2+2))/(ε_c1cd^(AA$2+2)))</f>
        <v/>
      </c>
      <c r="AB245">
        <f>(INDIRECT("a_"&amp;AB$2)/(AB$2+2))*(($C245^(AB$2+2)-$H245^(AB$2+2))/(ε_c1cd^(AB$2+2)))</f>
        <v/>
      </c>
      <c r="AC245">
        <f>(INDIRECT("a_"&amp;AC$2)/(AC$2+2))*(($C245^(AC$2+2)-$H245^(AC$2+2))/(ε_c1cd^(AC$2+2)))</f>
        <v/>
      </c>
      <c r="AD245">
        <f>(INDIRECT("a_"&amp;AD$2)/(AD$2+2))*(($C245^(AD$2+2)-$H245^(AD$2+2))/(ε_c1cd^(AD$2+2)))</f>
        <v/>
      </c>
      <c r="AE245" s="111">
        <f>(b*f_cd/L245)*SUM(U245:Y245)+SUM(Q245:R245)</f>
        <v/>
      </c>
      <c r="AF245" s="112">
        <f>AE245*(K245-y+e)</f>
        <v/>
      </c>
      <c r="AG245" s="113">
        <f>(b*f_cd/(L245^2))*SUM(Z245:AD245)+SUM(S245:T245)-AF245</f>
        <v/>
      </c>
      <c r="AH245" s="114">
        <f>AG245&lt;0</f>
        <v/>
      </c>
      <c r="AI245" s="115">
        <f>IF(A245=1,FALSE,(AND(AQ245,AH245,NOT(AI244))))</f>
        <v/>
      </c>
      <c r="AJ245" s="116">
        <f>(b*f_cd/L245)*(a_1/2*J245^2+a_2/3*J245^3+a_3/4*J245^4+a_4/5*J245^5+a_5/6*J245^6)+SUM(Q245:R245)</f>
        <v/>
      </c>
      <c r="AK245">
        <f>AJ245*(K245-y+e)</f>
        <v/>
      </c>
      <c r="AL245" s="118">
        <f>(b*f_cd/(L245^2))*(a_1/3*J245^3+a_2/4*J245^4+a_3/5*J245^5+a_4/6*J245^6+a_5/7*J245^7)+SUM(S245:T245)-AK245</f>
        <v/>
      </c>
      <c r="AM245" s="114">
        <f>AL245&gt;0</f>
        <v/>
      </c>
      <c r="AN245" s="115">
        <f>IF(A245=1,FALSE,(AND(AQ245,AM245,NOT(AN244))))</f>
        <v/>
      </c>
      <c r="AO245">
        <f>IF(D245=1,AND(AH245,NOT(AI245)),AND(AM245,NOT(AN245)))</f>
        <v/>
      </c>
      <c r="AP245" s="119">
        <f>IF(D245=1,AI245,AN245)</f>
        <v/>
      </c>
      <c r="AQ245" s="125">
        <f>ABS(E245)&lt;$AQ$2</f>
        <v/>
      </c>
      <c r="AS245">
        <f>IF(AP245,MAX(AS$3:AS243)+1,"")</f>
        <v/>
      </c>
    </row>
    <row r="246" s="117">
      <c r="A246" t="n">
        <v>244</v>
      </c>
      <c r="B246" s="131">
        <f>IF(A246=1,0,IF(AP246,0.1*ε_cu1cd,0))</f>
        <v/>
      </c>
      <c r="C246" s="131">
        <f>IF(A246=1,0.1*ε_cu1cd,C245+B245)</f>
        <v/>
      </c>
      <c r="D246" s="113">
        <f>IF('Нормальний переріз'!$D$68&gt;0,1,2)</f>
        <v/>
      </c>
      <c r="E246" s="144">
        <f>IF(D246=1,F246,G246)</f>
        <v/>
      </c>
      <c r="F246" s="124">
        <f>IF(AI245,0.11*ε_cu1cd,IF(AH245,F245*0.01,F245))</f>
        <v/>
      </c>
      <c r="G246" s="124">
        <f>IF(AP245,-0.1*ε_cu1cd,IF(AM245,G245*0.01,G245))</f>
        <v/>
      </c>
      <c r="H246" s="113">
        <f>IF(A246=1,E246,IF(AO245,H245-E245+E246,IF(AP245,0.8*H245,H245+E246)))</f>
        <v/>
      </c>
      <c r="I246" s="169">
        <f>(C246-H246)/h</f>
        <v/>
      </c>
      <c r="J246">
        <f>C246/(ε_c1cd)</f>
        <v/>
      </c>
      <c r="K246">
        <f>C246/I246</f>
        <v/>
      </c>
      <c r="L246" s="131">
        <f>I246/(ε_c1cd)</f>
        <v/>
      </c>
      <c r="M246">
        <f>I246*(K246-Z_s1)</f>
        <v/>
      </c>
      <c r="N246">
        <f>I246*(K246-Z_s2)</f>
        <v/>
      </c>
      <c r="O246">
        <f>E_s*M246</f>
        <v/>
      </c>
      <c r="P246">
        <f>E_s*N246</f>
        <v/>
      </c>
      <c r="Q246">
        <f>O246*A_s1</f>
        <v/>
      </c>
      <c r="R246">
        <f>P246*A_s2</f>
        <v/>
      </c>
      <c r="S246">
        <f>Q246*($K246-Z_s1)</f>
        <v/>
      </c>
      <c r="T246">
        <f>R246*($K246-Z_s2)</f>
        <v/>
      </c>
      <c r="U246">
        <f>(INDIRECT("a_"&amp;U$2)/(U$2+1))*(($C246^(U$2+1)-$H246^(U$2+1))/(ε_c1cd^(U$2+1)))</f>
        <v/>
      </c>
      <c r="V246">
        <f>(INDIRECT("a_"&amp;V$2)/(V$2+1))*(($C246^(V$2+1)-$H246^(V$2+1))/(ε_c1cd^(V$2+1)))</f>
        <v/>
      </c>
      <c r="W246">
        <f>(INDIRECT("a_"&amp;W$2)/(W$2+1))*(($C246^(W$2+1)-$H246^(W$2+1))/(ε_c1cd^(W$2+1)))</f>
        <v/>
      </c>
      <c r="X246">
        <f>(INDIRECT("a_"&amp;X$2)/(X$2+1))*(($C246^(X$2+1)-$H246^(X$2+1))/(ε_c1cd^(X$2+1)))</f>
        <v/>
      </c>
      <c r="Y246">
        <f>(INDIRECT("a_"&amp;Y$2)/(Y$2+1))*(($C246^(Y$2+1)-$H246^(Y$2+1))/(ε_c1cd^(Y$2+1)))</f>
        <v/>
      </c>
      <c r="Z246">
        <f>(INDIRECT("a_"&amp;Z$2)/(Z$2+2))*(($C246^(Z$2+2)-$H246^(Z$2+2))/(ε_c1cd^(Z$2+2)))</f>
        <v/>
      </c>
      <c r="AA246">
        <f>(INDIRECT("a_"&amp;AA$2)/(AA$2+2))*(($C246^(AA$2+2)-$H246^(AA$2+2))/(ε_c1cd^(AA$2+2)))</f>
        <v/>
      </c>
      <c r="AB246">
        <f>(INDIRECT("a_"&amp;AB$2)/(AB$2+2))*(($C246^(AB$2+2)-$H246^(AB$2+2))/(ε_c1cd^(AB$2+2)))</f>
        <v/>
      </c>
      <c r="AC246">
        <f>(INDIRECT("a_"&amp;AC$2)/(AC$2+2))*(($C246^(AC$2+2)-$H246^(AC$2+2))/(ε_c1cd^(AC$2+2)))</f>
        <v/>
      </c>
      <c r="AD246">
        <f>(INDIRECT("a_"&amp;AD$2)/(AD$2+2))*(($C246^(AD$2+2)-$H246^(AD$2+2))/(ε_c1cd^(AD$2+2)))</f>
        <v/>
      </c>
      <c r="AE246" s="111">
        <f>(b*f_cd/L246)*SUM(U246:Y246)+SUM(Q246:R246)</f>
        <v/>
      </c>
      <c r="AF246" s="112">
        <f>AE246*(K246-y+e)</f>
        <v/>
      </c>
      <c r="AG246" s="113">
        <f>(b*f_cd/(L246^2))*SUM(Z246:AD246)+SUM(S246:T246)-AF246</f>
        <v/>
      </c>
      <c r="AH246" s="114">
        <f>AG246&lt;0</f>
        <v/>
      </c>
      <c r="AI246" s="115">
        <f>IF(A246=1,FALSE,(AND(AQ246,AH246,NOT(AI245))))</f>
        <v/>
      </c>
      <c r="AJ246" s="116">
        <f>(b*f_cd/L246)*(a_1/2*J246^2+a_2/3*J246^3+a_3/4*J246^4+a_4/5*J246^5+a_5/6*J246^6)+SUM(Q246:R246)</f>
        <v/>
      </c>
      <c r="AK246">
        <f>AJ246*(K246-y+e)</f>
        <v/>
      </c>
      <c r="AL246" s="118">
        <f>(b*f_cd/(L246^2))*(a_1/3*J246^3+a_2/4*J246^4+a_3/5*J246^5+a_4/6*J246^6+a_5/7*J246^7)+SUM(S246:T246)-AK246</f>
        <v/>
      </c>
      <c r="AM246" s="114">
        <f>AL246&gt;0</f>
        <v/>
      </c>
      <c r="AN246" s="115">
        <f>IF(A246=1,FALSE,(AND(AQ246,AM246,NOT(AN245))))</f>
        <v/>
      </c>
      <c r="AO246">
        <f>IF(D246=1,AND(AH246,NOT(AI246)),AND(AM246,NOT(AN246)))</f>
        <v/>
      </c>
      <c r="AP246" s="119">
        <f>IF(D246=1,AI246,AN246)</f>
        <v/>
      </c>
      <c r="AQ246" s="125">
        <f>ABS(E246)&lt;$AQ$2</f>
        <v/>
      </c>
      <c r="AS246">
        <f>IF(AP246,MAX(AS$3:AS244)+1,"")</f>
        <v/>
      </c>
    </row>
    <row r="247" s="117">
      <c r="A247" t="n">
        <v>245</v>
      </c>
      <c r="B247" s="131">
        <f>IF(A247=1,0,IF(AP247,0.1*ε_cu1cd,0))</f>
        <v/>
      </c>
      <c r="C247" s="131">
        <f>IF(A247=1,0.1*ε_cu1cd,C246+B246)</f>
        <v/>
      </c>
      <c r="D247" s="113">
        <f>IF('Нормальний переріз'!$D$68&gt;0,1,2)</f>
        <v/>
      </c>
      <c r="E247" s="144">
        <f>IF(D247=1,F247,G247)</f>
        <v/>
      </c>
      <c r="F247" s="124">
        <f>IF(AI246,0.11*ε_cu1cd,IF(AH246,F246*0.01,F246))</f>
        <v/>
      </c>
      <c r="G247" s="124">
        <f>IF(AP246,-0.1*ε_cu1cd,IF(AM246,G246*0.01,G246))</f>
        <v/>
      </c>
      <c r="H247" s="113">
        <f>IF(A247=1,E247,IF(AO246,H246-E246+E247,IF(AP246,0.8*H246,H246+E247)))</f>
        <v/>
      </c>
      <c r="I247" s="169">
        <f>(C247-H247)/h</f>
        <v/>
      </c>
      <c r="J247">
        <f>C247/(ε_c1cd)</f>
        <v/>
      </c>
      <c r="K247">
        <f>C247/I247</f>
        <v/>
      </c>
      <c r="L247" s="131">
        <f>I247/(ε_c1cd)</f>
        <v/>
      </c>
      <c r="M247">
        <f>I247*(K247-Z_s1)</f>
        <v/>
      </c>
      <c r="N247">
        <f>I247*(K247-Z_s2)</f>
        <v/>
      </c>
      <c r="O247">
        <f>E_s*M247</f>
        <v/>
      </c>
      <c r="P247">
        <f>E_s*N247</f>
        <v/>
      </c>
      <c r="Q247">
        <f>O247*A_s1</f>
        <v/>
      </c>
      <c r="R247">
        <f>P247*A_s2</f>
        <v/>
      </c>
      <c r="S247">
        <f>Q247*($K247-Z_s1)</f>
        <v/>
      </c>
      <c r="T247">
        <f>R247*($K247-Z_s2)</f>
        <v/>
      </c>
      <c r="U247">
        <f>(INDIRECT("a_"&amp;U$2)/(U$2+1))*(($C247^(U$2+1)-$H247^(U$2+1))/(ε_c1cd^(U$2+1)))</f>
        <v/>
      </c>
      <c r="V247">
        <f>(INDIRECT("a_"&amp;V$2)/(V$2+1))*(($C247^(V$2+1)-$H247^(V$2+1))/(ε_c1cd^(V$2+1)))</f>
        <v/>
      </c>
      <c r="W247">
        <f>(INDIRECT("a_"&amp;W$2)/(W$2+1))*(($C247^(W$2+1)-$H247^(W$2+1))/(ε_c1cd^(W$2+1)))</f>
        <v/>
      </c>
      <c r="X247">
        <f>(INDIRECT("a_"&amp;X$2)/(X$2+1))*(($C247^(X$2+1)-$H247^(X$2+1))/(ε_c1cd^(X$2+1)))</f>
        <v/>
      </c>
      <c r="Y247">
        <f>(INDIRECT("a_"&amp;Y$2)/(Y$2+1))*(($C247^(Y$2+1)-$H247^(Y$2+1))/(ε_c1cd^(Y$2+1)))</f>
        <v/>
      </c>
      <c r="Z247">
        <f>(INDIRECT("a_"&amp;Z$2)/(Z$2+2))*(($C247^(Z$2+2)-$H247^(Z$2+2))/(ε_c1cd^(Z$2+2)))</f>
        <v/>
      </c>
      <c r="AA247">
        <f>(INDIRECT("a_"&amp;AA$2)/(AA$2+2))*(($C247^(AA$2+2)-$H247^(AA$2+2))/(ε_c1cd^(AA$2+2)))</f>
        <v/>
      </c>
      <c r="AB247">
        <f>(INDIRECT("a_"&amp;AB$2)/(AB$2+2))*(($C247^(AB$2+2)-$H247^(AB$2+2))/(ε_c1cd^(AB$2+2)))</f>
        <v/>
      </c>
      <c r="AC247">
        <f>(INDIRECT("a_"&amp;AC$2)/(AC$2+2))*(($C247^(AC$2+2)-$H247^(AC$2+2))/(ε_c1cd^(AC$2+2)))</f>
        <v/>
      </c>
      <c r="AD247">
        <f>(INDIRECT("a_"&amp;AD$2)/(AD$2+2))*(($C247^(AD$2+2)-$H247^(AD$2+2))/(ε_c1cd^(AD$2+2)))</f>
        <v/>
      </c>
      <c r="AE247" s="111">
        <f>(b*f_cd/L247)*SUM(U247:Y247)+SUM(Q247:R247)</f>
        <v/>
      </c>
      <c r="AF247" s="112">
        <f>AE247*(K247-y+e)</f>
        <v/>
      </c>
      <c r="AG247" s="113">
        <f>(b*f_cd/(L247^2))*SUM(Z247:AD247)+SUM(S247:T247)-AF247</f>
        <v/>
      </c>
      <c r="AH247" s="114">
        <f>AG247&lt;0</f>
        <v/>
      </c>
      <c r="AI247" s="115">
        <f>IF(A247=1,FALSE,(AND(AQ247,AH247,NOT(AI246))))</f>
        <v/>
      </c>
      <c r="AJ247" s="116">
        <f>(b*f_cd/L247)*(a_1/2*J247^2+a_2/3*J247^3+a_3/4*J247^4+a_4/5*J247^5+a_5/6*J247^6)+SUM(Q247:R247)</f>
        <v/>
      </c>
      <c r="AK247">
        <f>AJ247*(K247-y+e)</f>
        <v/>
      </c>
      <c r="AL247" s="118">
        <f>(b*f_cd/(L247^2))*(a_1/3*J247^3+a_2/4*J247^4+a_3/5*J247^5+a_4/6*J247^6+a_5/7*J247^7)+SUM(S247:T247)-AK247</f>
        <v/>
      </c>
      <c r="AM247" s="114">
        <f>AL247&gt;0</f>
        <v/>
      </c>
      <c r="AN247" s="115">
        <f>IF(A247=1,FALSE,(AND(AQ247,AM247,NOT(AN246))))</f>
        <v/>
      </c>
      <c r="AO247">
        <f>IF(D247=1,AND(AH247,NOT(AI247)),AND(AM247,NOT(AN247)))</f>
        <v/>
      </c>
      <c r="AP247" s="119">
        <f>IF(D247=1,AI247,AN247)</f>
        <v/>
      </c>
      <c r="AQ247" s="125">
        <f>ABS(E247)&lt;$AQ$2</f>
        <v/>
      </c>
      <c r="AS247">
        <f>IF(AP247,MAX(AS$3:AS245)+1,"")</f>
        <v/>
      </c>
    </row>
    <row r="248" s="117">
      <c r="A248" t="n">
        <v>246</v>
      </c>
      <c r="B248" s="131">
        <f>IF(A248=1,0,IF(AP248,0.1*ε_cu1cd,0))</f>
        <v/>
      </c>
      <c r="C248" s="131">
        <f>IF(A248=1,0.1*ε_cu1cd,C247+B247)</f>
        <v/>
      </c>
      <c r="D248" s="113">
        <f>IF('Нормальний переріз'!$D$68&gt;0,1,2)</f>
        <v/>
      </c>
      <c r="E248" s="144">
        <f>IF(D248=1,F248,G248)</f>
        <v/>
      </c>
      <c r="F248" s="124">
        <f>IF(AI247,0.11*ε_cu1cd,IF(AH247,F247*0.01,F247))</f>
        <v/>
      </c>
      <c r="G248" s="124">
        <f>IF(AP247,-0.1*ε_cu1cd,IF(AM247,G247*0.01,G247))</f>
        <v/>
      </c>
      <c r="H248" s="113">
        <f>IF(A248=1,E248,IF(AO247,H247-E247+E248,IF(AP247,0.8*H247,H247+E248)))</f>
        <v/>
      </c>
      <c r="I248" s="169">
        <f>(C248-H248)/h</f>
        <v/>
      </c>
      <c r="J248">
        <f>C248/(ε_c1cd)</f>
        <v/>
      </c>
      <c r="K248">
        <f>C248/I248</f>
        <v/>
      </c>
      <c r="L248" s="131">
        <f>I248/(ε_c1cd)</f>
        <v/>
      </c>
      <c r="M248">
        <f>I248*(K248-Z_s1)</f>
        <v/>
      </c>
      <c r="N248">
        <f>I248*(K248-Z_s2)</f>
        <v/>
      </c>
      <c r="O248">
        <f>E_s*M248</f>
        <v/>
      </c>
      <c r="P248">
        <f>E_s*N248</f>
        <v/>
      </c>
      <c r="Q248">
        <f>O248*A_s1</f>
        <v/>
      </c>
      <c r="R248">
        <f>P248*A_s2</f>
        <v/>
      </c>
      <c r="S248">
        <f>Q248*($K248-Z_s1)</f>
        <v/>
      </c>
      <c r="T248">
        <f>R248*($K248-Z_s2)</f>
        <v/>
      </c>
      <c r="U248">
        <f>(INDIRECT("a_"&amp;U$2)/(U$2+1))*(($C248^(U$2+1)-$H248^(U$2+1))/(ε_c1cd^(U$2+1)))</f>
        <v/>
      </c>
      <c r="V248">
        <f>(INDIRECT("a_"&amp;V$2)/(V$2+1))*(($C248^(V$2+1)-$H248^(V$2+1))/(ε_c1cd^(V$2+1)))</f>
        <v/>
      </c>
      <c r="W248">
        <f>(INDIRECT("a_"&amp;W$2)/(W$2+1))*(($C248^(W$2+1)-$H248^(W$2+1))/(ε_c1cd^(W$2+1)))</f>
        <v/>
      </c>
      <c r="X248">
        <f>(INDIRECT("a_"&amp;X$2)/(X$2+1))*(($C248^(X$2+1)-$H248^(X$2+1))/(ε_c1cd^(X$2+1)))</f>
        <v/>
      </c>
      <c r="Y248">
        <f>(INDIRECT("a_"&amp;Y$2)/(Y$2+1))*(($C248^(Y$2+1)-$H248^(Y$2+1))/(ε_c1cd^(Y$2+1)))</f>
        <v/>
      </c>
      <c r="Z248">
        <f>(INDIRECT("a_"&amp;Z$2)/(Z$2+2))*(($C248^(Z$2+2)-$H248^(Z$2+2))/(ε_c1cd^(Z$2+2)))</f>
        <v/>
      </c>
      <c r="AA248">
        <f>(INDIRECT("a_"&amp;AA$2)/(AA$2+2))*(($C248^(AA$2+2)-$H248^(AA$2+2))/(ε_c1cd^(AA$2+2)))</f>
        <v/>
      </c>
      <c r="AB248">
        <f>(INDIRECT("a_"&amp;AB$2)/(AB$2+2))*(($C248^(AB$2+2)-$H248^(AB$2+2))/(ε_c1cd^(AB$2+2)))</f>
        <v/>
      </c>
      <c r="AC248">
        <f>(INDIRECT("a_"&amp;AC$2)/(AC$2+2))*(($C248^(AC$2+2)-$H248^(AC$2+2))/(ε_c1cd^(AC$2+2)))</f>
        <v/>
      </c>
      <c r="AD248">
        <f>(INDIRECT("a_"&amp;AD$2)/(AD$2+2))*(($C248^(AD$2+2)-$H248^(AD$2+2))/(ε_c1cd^(AD$2+2)))</f>
        <v/>
      </c>
      <c r="AE248" s="111">
        <f>(b*f_cd/L248)*SUM(U248:Y248)+SUM(Q248:R248)</f>
        <v/>
      </c>
      <c r="AF248" s="112">
        <f>AE248*(K248-y+e)</f>
        <v/>
      </c>
      <c r="AG248" s="113">
        <f>(b*f_cd/(L248^2))*SUM(Z248:AD248)+SUM(S248:T248)-AF248</f>
        <v/>
      </c>
      <c r="AH248" s="114">
        <f>AG248&lt;0</f>
        <v/>
      </c>
      <c r="AI248" s="115">
        <f>IF(A248=1,FALSE,(AND(AQ248,AH248,NOT(AI247))))</f>
        <v/>
      </c>
      <c r="AJ248" s="116">
        <f>(b*f_cd/L248)*(a_1/2*J248^2+a_2/3*J248^3+a_3/4*J248^4+a_4/5*J248^5+a_5/6*J248^6)+SUM(Q248:R248)</f>
        <v/>
      </c>
      <c r="AK248">
        <f>AJ248*(K248-y+e)</f>
        <v/>
      </c>
      <c r="AL248" s="118">
        <f>(b*f_cd/(L248^2))*(a_1/3*J248^3+a_2/4*J248^4+a_3/5*J248^5+a_4/6*J248^6+a_5/7*J248^7)+SUM(S248:T248)-AK248</f>
        <v/>
      </c>
      <c r="AM248" s="114">
        <f>AL248&gt;0</f>
        <v/>
      </c>
      <c r="AN248" s="115">
        <f>IF(A248=1,FALSE,(AND(AQ248,AM248,NOT(AN247))))</f>
        <v/>
      </c>
      <c r="AO248">
        <f>IF(D248=1,AND(AH248,NOT(AI248)),AND(AM248,NOT(AN248)))</f>
        <v/>
      </c>
      <c r="AP248" s="119">
        <f>IF(D248=1,AI248,AN248)</f>
        <v/>
      </c>
      <c r="AQ248" s="125">
        <f>ABS(E248)&lt;$AQ$2</f>
        <v/>
      </c>
      <c r="AS248">
        <f>IF(AP248,MAX(AS$3:AS246)+1,"")</f>
        <v/>
      </c>
    </row>
    <row r="249" s="117">
      <c r="A249" t="n">
        <v>247</v>
      </c>
      <c r="B249" s="131">
        <f>IF(A249=1,0,IF(AP249,0.1*ε_cu1cd,0))</f>
        <v/>
      </c>
      <c r="C249" s="131">
        <f>IF(A249=1,0.1*ε_cu1cd,C248+B248)</f>
        <v/>
      </c>
      <c r="D249" s="113">
        <f>IF('Нормальний переріз'!$D$68&gt;0,1,2)</f>
        <v/>
      </c>
      <c r="E249" s="144">
        <f>IF(D249=1,F249,G249)</f>
        <v/>
      </c>
      <c r="F249" s="124">
        <f>IF(AI248,0.11*ε_cu1cd,IF(AH248,F248*0.01,F248))</f>
        <v/>
      </c>
      <c r="G249" s="124">
        <f>IF(AP248,-0.1*ε_cu1cd,IF(AM248,G248*0.01,G248))</f>
        <v/>
      </c>
      <c r="H249" s="113">
        <f>IF(A249=1,E249,IF(AO248,H248-E248+E249,IF(AP248,0.8*H248,H248+E249)))</f>
        <v/>
      </c>
      <c r="I249" s="169">
        <f>(C249-H249)/h</f>
        <v/>
      </c>
      <c r="J249">
        <f>C249/(ε_c1cd)</f>
        <v/>
      </c>
      <c r="K249">
        <f>C249/I249</f>
        <v/>
      </c>
      <c r="L249" s="131">
        <f>I249/(ε_c1cd)</f>
        <v/>
      </c>
      <c r="M249">
        <f>I249*(K249-Z_s1)</f>
        <v/>
      </c>
      <c r="N249">
        <f>I249*(K249-Z_s2)</f>
        <v/>
      </c>
      <c r="O249">
        <f>E_s*M249</f>
        <v/>
      </c>
      <c r="P249">
        <f>E_s*N249</f>
        <v/>
      </c>
      <c r="Q249">
        <f>O249*A_s1</f>
        <v/>
      </c>
      <c r="R249">
        <f>P249*A_s2</f>
        <v/>
      </c>
      <c r="S249">
        <f>Q249*($K249-Z_s1)</f>
        <v/>
      </c>
      <c r="T249">
        <f>R249*($K249-Z_s2)</f>
        <v/>
      </c>
      <c r="U249">
        <f>(INDIRECT("a_"&amp;U$2)/(U$2+1))*(($C249^(U$2+1)-$H249^(U$2+1))/(ε_c1cd^(U$2+1)))</f>
        <v/>
      </c>
      <c r="V249">
        <f>(INDIRECT("a_"&amp;V$2)/(V$2+1))*(($C249^(V$2+1)-$H249^(V$2+1))/(ε_c1cd^(V$2+1)))</f>
        <v/>
      </c>
      <c r="W249">
        <f>(INDIRECT("a_"&amp;W$2)/(W$2+1))*(($C249^(W$2+1)-$H249^(W$2+1))/(ε_c1cd^(W$2+1)))</f>
        <v/>
      </c>
      <c r="X249">
        <f>(INDIRECT("a_"&amp;X$2)/(X$2+1))*(($C249^(X$2+1)-$H249^(X$2+1))/(ε_c1cd^(X$2+1)))</f>
        <v/>
      </c>
      <c r="Y249">
        <f>(INDIRECT("a_"&amp;Y$2)/(Y$2+1))*(($C249^(Y$2+1)-$H249^(Y$2+1))/(ε_c1cd^(Y$2+1)))</f>
        <v/>
      </c>
      <c r="Z249">
        <f>(INDIRECT("a_"&amp;Z$2)/(Z$2+2))*(($C249^(Z$2+2)-$H249^(Z$2+2))/(ε_c1cd^(Z$2+2)))</f>
        <v/>
      </c>
      <c r="AA249">
        <f>(INDIRECT("a_"&amp;AA$2)/(AA$2+2))*(($C249^(AA$2+2)-$H249^(AA$2+2))/(ε_c1cd^(AA$2+2)))</f>
        <v/>
      </c>
      <c r="AB249">
        <f>(INDIRECT("a_"&amp;AB$2)/(AB$2+2))*(($C249^(AB$2+2)-$H249^(AB$2+2))/(ε_c1cd^(AB$2+2)))</f>
        <v/>
      </c>
      <c r="AC249">
        <f>(INDIRECT("a_"&amp;AC$2)/(AC$2+2))*(($C249^(AC$2+2)-$H249^(AC$2+2))/(ε_c1cd^(AC$2+2)))</f>
        <v/>
      </c>
      <c r="AD249">
        <f>(INDIRECT("a_"&amp;AD$2)/(AD$2+2))*(($C249^(AD$2+2)-$H249^(AD$2+2))/(ε_c1cd^(AD$2+2)))</f>
        <v/>
      </c>
      <c r="AE249" s="111">
        <f>(b*f_cd/L249)*SUM(U249:Y249)+SUM(Q249:R249)</f>
        <v/>
      </c>
      <c r="AF249" s="112">
        <f>AE249*(K249-y+e)</f>
        <v/>
      </c>
      <c r="AG249" s="113">
        <f>(b*f_cd/(L249^2))*SUM(Z249:AD249)+SUM(S249:T249)-AF249</f>
        <v/>
      </c>
      <c r="AH249" s="114">
        <f>AG249&lt;0</f>
        <v/>
      </c>
      <c r="AI249" s="115">
        <f>IF(A249=1,FALSE,(AND(AQ249,AH249,NOT(AI248))))</f>
        <v/>
      </c>
      <c r="AJ249" s="116">
        <f>(b*f_cd/L249)*(a_1/2*J249^2+a_2/3*J249^3+a_3/4*J249^4+a_4/5*J249^5+a_5/6*J249^6)+SUM(Q249:R249)</f>
        <v/>
      </c>
      <c r="AK249">
        <f>AJ249*(K249-y+e)</f>
        <v/>
      </c>
      <c r="AL249" s="118">
        <f>(b*f_cd/(L249^2))*(a_1/3*J249^3+a_2/4*J249^4+a_3/5*J249^5+a_4/6*J249^6+a_5/7*J249^7)+SUM(S249:T249)-AK249</f>
        <v/>
      </c>
      <c r="AM249" s="114">
        <f>AL249&gt;0</f>
        <v/>
      </c>
      <c r="AN249" s="115">
        <f>IF(A249=1,FALSE,(AND(AQ249,AM249,NOT(AN248))))</f>
        <v/>
      </c>
      <c r="AO249">
        <f>IF(D249=1,AND(AH249,NOT(AI249)),AND(AM249,NOT(AN249)))</f>
        <v/>
      </c>
      <c r="AP249" s="119">
        <f>IF(D249=1,AI249,AN249)</f>
        <v/>
      </c>
      <c r="AQ249" s="125">
        <f>ABS(E249)&lt;$AQ$2</f>
        <v/>
      </c>
      <c r="AS249">
        <f>IF(AP249,MAX(AS$3:AS247)+1,"")</f>
        <v/>
      </c>
    </row>
    <row r="250" s="117">
      <c r="A250" t="n">
        <v>248</v>
      </c>
      <c r="B250" s="131">
        <f>IF(A250=1,0,IF(AP250,0.1*ε_cu1cd,0))</f>
        <v/>
      </c>
      <c r="C250" s="131">
        <f>IF(A250=1,0.1*ε_cu1cd,C249+B249)</f>
        <v/>
      </c>
      <c r="D250" s="113">
        <f>IF('Нормальний переріз'!$D$68&gt;0,1,2)</f>
        <v/>
      </c>
      <c r="E250" s="144">
        <f>IF(D250=1,F250,G250)</f>
        <v/>
      </c>
      <c r="F250" s="124">
        <f>IF(AI249,0.11*ε_cu1cd,IF(AH249,F249*0.01,F249))</f>
        <v/>
      </c>
      <c r="G250" s="124">
        <f>IF(AP249,-0.1*ε_cu1cd,IF(AM249,G249*0.01,G249))</f>
        <v/>
      </c>
      <c r="H250" s="113">
        <f>IF(A250=1,E250,IF(AO249,H249-E249+E250,IF(AP249,0.8*H249,H249+E250)))</f>
        <v/>
      </c>
      <c r="I250" s="169">
        <f>(C250-H250)/h</f>
        <v/>
      </c>
      <c r="J250">
        <f>C250/(ε_c1cd)</f>
        <v/>
      </c>
      <c r="K250">
        <f>C250/I250</f>
        <v/>
      </c>
      <c r="L250" s="131">
        <f>I250/(ε_c1cd)</f>
        <v/>
      </c>
      <c r="M250">
        <f>I250*(K250-Z_s1)</f>
        <v/>
      </c>
      <c r="N250">
        <f>I250*(K250-Z_s2)</f>
        <v/>
      </c>
      <c r="O250">
        <f>E_s*M250</f>
        <v/>
      </c>
      <c r="P250">
        <f>E_s*N250</f>
        <v/>
      </c>
      <c r="Q250">
        <f>O250*A_s1</f>
        <v/>
      </c>
      <c r="R250">
        <f>P250*A_s2</f>
        <v/>
      </c>
      <c r="S250">
        <f>Q250*($K250-Z_s1)</f>
        <v/>
      </c>
      <c r="T250">
        <f>R250*($K250-Z_s2)</f>
        <v/>
      </c>
      <c r="U250">
        <f>(INDIRECT("a_"&amp;U$2)/(U$2+1))*(($C250^(U$2+1)-$H250^(U$2+1))/(ε_c1cd^(U$2+1)))</f>
        <v/>
      </c>
      <c r="V250">
        <f>(INDIRECT("a_"&amp;V$2)/(V$2+1))*(($C250^(V$2+1)-$H250^(V$2+1))/(ε_c1cd^(V$2+1)))</f>
        <v/>
      </c>
      <c r="W250">
        <f>(INDIRECT("a_"&amp;W$2)/(W$2+1))*(($C250^(W$2+1)-$H250^(W$2+1))/(ε_c1cd^(W$2+1)))</f>
        <v/>
      </c>
      <c r="X250">
        <f>(INDIRECT("a_"&amp;X$2)/(X$2+1))*(($C250^(X$2+1)-$H250^(X$2+1))/(ε_c1cd^(X$2+1)))</f>
        <v/>
      </c>
      <c r="Y250">
        <f>(INDIRECT("a_"&amp;Y$2)/(Y$2+1))*(($C250^(Y$2+1)-$H250^(Y$2+1))/(ε_c1cd^(Y$2+1)))</f>
        <v/>
      </c>
      <c r="Z250">
        <f>(INDIRECT("a_"&amp;Z$2)/(Z$2+2))*(($C250^(Z$2+2)-$H250^(Z$2+2))/(ε_c1cd^(Z$2+2)))</f>
        <v/>
      </c>
      <c r="AA250">
        <f>(INDIRECT("a_"&amp;AA$2)/(AA$2+2))*(($C250^(AA$2+2)-$H250^(AA$2+2))/(ε_c1cd^(AA$2+2)))</f>
        <v/>
      </c>
      <c r="AB250">
        <f>(INDIRECT("a_"&amp;AB$2)/(AB$2+2))*(($C250^(AB$2+2)-$H250^(AB$2+2))/(ε_c1cd^(AB$2+2)))</f>
        <v/>
      </c>
      <c r="AC250">
        <f>(INDIRECT("a_"&amp;AC$2)/(AC$2+2))*(($C250^(AC$2+2)-$H250^(AC$2+2))/(ε_c1cd^(AC$2+2)))</f>
        <v/>
      </c>
      <c r="AD250">
        <f>(INDIRECT("a_"&amp;AD$2)/(AD$2+2))*(($C250^(AD$2+2)-$H250^(AD$2+2))/(ε_c1cd^(AD$2+2)))</f>
        <v/>
      </c>
      <c r="AE250" s="111">
        <f>(b*f_cd/L250)*SUM(U250:Y250)+SUM(Q250:R250)</f>
        <v/>
      </c>
      <c r="AF250" s="112">
        <f>AE250*(K250-y+e)</f>
        <v/>
      </c>
      <c r="AG250" s="113">
        <f>(b*f_cd/(L250^2))*SUM(Z250:AD250)+SUM(S250:T250)-AF250</f>
        <v/>
      </c>
      <c r="AH250" s="114">
        <f>AG250&lt;0</f>
        <v/>
      </c>
      <c r="AI250" s="115">
        <f>IF(A250=1,FALSE,(AND(AQ250,AH250,NOT(AI249))))</f>
        <v/>
      </c>
      <c r="AJ250" s="116">
        <f>(b*f_cd/L250)*(a_1/2*J250^2+a_2/3*J250^3+a_3/4*J250^4+a_4/5*J250^5+a_5/6*J250^6)+SUM(Q250:R250)</f>
        <v/>
      </c>
      <c r="AK250">
        <f>AJ250*(K250-y+e)</f>
        <v/>
      </c>
      <c r="AL250" s="118">
        <f>(b*f_cd/(L250^2))*(a_1/3*J250^3+a_2/4*J250^4+a_3/5*J250^5+a_4/6*J250^6+a_5/7*J250^7)+SUM(S250:T250)-AK250</f>
        <v/>
      </c>
      <c r="AM250" s="114">
        <f>AL250&gt;0</f>
        <v/>
      </c>
      <c r="AN250" s="115">
        <f>IF(A250=1,FALSE,(AND(AQ250,AM250,NOT(AN249))))</f>
        <v/>
      </c>
      <c r="AO250">
        <f>IF(D250=1,AND(AH250,NOT(AI250)),AND(AM250,NOT(AN250)))</f>
        <v/>
      </c>
      <c r="AP250" s="119">
        <f>IF(D250=1,AI250,AN250)</f>
        <v/>
      </c>
      <c r="AQ250" s="125">
        <f>ABS(E250)&lt;$AQ$2</f>
        <v/>
      </c>
      <c r="AS250">
        <f>IF(AP250,MAX(AS$3:AS248)+1,"")</f>
        <v/>
      </c>
    </row>
    <row r="251" s="117">
      <c r="A251" t="n">
        <v>249</v>
      </c>
      <c r="B251" s="131">
        <f>IF(A251=1,0,IF(AP251,0.1*ε_cu1cd,0))</f>
        <v/>
      </c>
      <c r="C251" s="131">
        <f>IF(A251=1,0.1*ε_cu1cd,C250+B250)</f>
        <v/>
      </c>
      <c r="D251" s="113">
        <f>IF('Нормальний переріз'!$D$68&gt;0,1,2)</f>
        <v/>
      </c>
      <c r="E251" s="144">
        <f>IF(D251=1,F251,G251)</f>
        <v/>
      </c>
      <c r="F251" s="124">
        <f>IF(AI250,0.11*ε_cu1cd,IF(AH250,F250*0.01,F250))</f>
        <v/>
      </c>
      <c r="G251" s="124">
        <f>IF(AP250,-0.1*ε_cu1cd,IF(AM250,G250*0.01,G250))</f>
        <v/>
      </c>
      <c r="H251" s="113">
        <f>IF(A251=1,E251,IF(AO250,H250-E250+E251,IF(AP250,0.8*H250,H250+E251)))</f>
        <v/>
      </c>
      <c r="I251" s="169">
        <f>(C251-H251)/h</f>
        <v/>
      </c>
      <c r="J251">
        <f>C251/(ε_c1cd)</f>
        <v/>
      </c>
      <c r="K251">
        <f>C251/I251</f>
        <v/>
      </c>
      <c r="L251" s="131">
        <f>I251/(ε_c1cd)</f>
        <v/>
      </c>
      <c r="M251">
        <f>I251*(K251-Z_s1)</f>
        <v/>
      </c>
      <c r="N251">
        <f>I251*(K251-Z_s2)</f>
        <v/>
      </c>
      <c r="O251">
        <f>E_s*M251</f>
        <v/>
      </c>
      <c r="P251">
        <f>E_s*N251</f>
        <v/>
      </c>
      <c r="Q251">
        <f>O251*A_s1</f>
        <v/>
      </c>
      <c r="R251">
        <f>P251*A_s2</f>
        <v/>
      </c>
      <c r="S251">
        <f>Q251*($K251-Z_s1)</f>
        <v/>
      </c>
      <c r="T251">
        <f>R251*($K251-Z_s2)</f>
        <v/>
      </c>
      <c r="U251">
        <f>(INDIRECT("a_"&amp;U$2)/(U$2+1))*(($C251^(U$2+1)-$H251^(U$2+1))/(ε_c1cd^(U$2+1)))</f>
        <v/>
      </c>
      <c r="V251">
        <f>(INDIRECT("a_"&amp;V$2)/(V$2+1))*(($C251^(V$2+1)-$H251^(V$2+1))/(ε_c1cd^(V$2+1)))</f>
        <v/>
      </c>
      <c r="W251">
        <f>(INDIRECT("a_"&amp;W$2)/(W$2+1))*(($C251^(W$2+1)-$H251^(W$2+1))/(ε_c1cd^(W$2+1)))</f>
        <v/>
      </c>
      <c r="X251">
        <f>(INDIRECT("a_"&amp;X$2)/(X$2+1))*(($C251^(X$2+1)-$H251^(X$2+1))/(ε_c1cd^(X$2+1)))</f>
        <v/>
      </c>
      <c r="Y251">
        <f>(INDIRECT("a_"&amp;Y$2)/(Y$2+1))*(($C251^(Y$2+1)-$H251^(Y$2+1))/(ε_c1cd^(Y$2+1)))</f>
        <v/>
      </c>
      <c r="Z251">
        <f>(INDIRECT("a_"&amp;Z$2)/(Z$2+2))*(($C251^(Z$2+2)-$H251^(Z$2+2))/(ε_c1cd^(Z$2+2)))</f>
        <v/>
      </c>
      <c r="AA251">
        <f>(INDIRECT("a_"&amp;AA$2)/(AA$2+2))*(($C251^(AA$2+2)-$H251^(AA$2+2))/(ε_c1cd^(AA$2+2)))</f>
        <v/>
      </c>
      <c r="AB251">
        <f>(INDIRECT("a_"&amp;AB$2)/(AB$2+2))*(($C251^(AB$2+2)-$H251^(AB$2+2))/(ε_c1cd^(AB$2+2)))</f>
        <v/>
      </c>
      <c r="AC251">
        <f>(INDIRECT("a_"&amp;AC$2)/(AC$2+2))*(($C251^(AC$2+2)-$H251^(AC$2+2))/(ε_c1cd^(AC$2+2)))</f>
        <v/>
      </c>
      <c r="AD251">
        <f>(INDIRECT("a_"&amp;AD$2)/(AD$2+2))*(($C251^(AD$2+2)-$H251^(AD$2+2))/(ε_c1cd^(AD$2+2)))</f>
        <v/>
      </c>
      <c r="AE251" s="111">
        <f>(b*f_cd/L251)*SUM(U251:Y251)+SUM(Q251:R251)</f>
        <v/>
      </c>
      <c r="AF251" s="112">
        <f>AE251*(K251-y+e)</f>
        <v/>
      </c>
      <c r="AG251" s="113">
        <f>(b*f_cd/(L251^2))*SUM(Z251:AD251)+SUM(S251:T251)-AF251</f>
        <v/>
      </c>
      <c r="AH251" s="114">
        <f>AG251&lt;0</f>
        <v/>
      </c>
      <c r="AI251" s="115">
        <f>IF(A251=1,FALSE,(AND(AQ251,AH251,NOT(AI250))))</f>
        <v/>
      </c>
      <c r="AJ251" s="116">
        <f>(b*f_cd/L251)*(a_1/2*J251^2+a_2/3*J251^3+a_3/4*J251^4+a_4/5*J251^5+a_5/6*J251^6)+SUM(Q251:R251)</f>
        <v/>
      </c>
      <c r="AK251">
        <f>AJ251*(K251-y+e)</f>
        <v/>
      </c>
      <c r="AL251" s="118">
        <f>(b*f_cd/(L251^2))*(a_1/3*J251^3+a_2/4*J251^4+a_3/5*J251^5+a_4/6*J251^6+a_5/7*J251^7)+SUM(S251:T251)-AK251</f>
        <v/>
      </c>
      <c r="AM251" s="114">
        <f>AL251&gt;0</f>
        <v/>
      </c>
      <c r="AN251" s="115">
        <f>IF(A251=1,FALSE,(AND(AQ251,AM251,NOT(AN250))))</f>
        <v/>
      </c>
      <c r="AO251">
        <f>IF(D251=1,AND(AH251,NOT(AI251)),AND(AM251,NOT(AN251)))</f>
        <v/>
      </c>
      <c r="AP251" s="119">
        <f>IF(D251=1,AI251,AN251)</f>
        <v/>
      </c>
      <c r="AQ251" s="125">
        <f>ABS(E251)&lt;$AQ$2</f>
        <v/>
      </c>
      <c r="AS251">
        <f>IF(AP251,MAX(AS$3:AS249)+1,"")</f>
        <v/>
      </c>
    </row>
    <row r="252" s="117">
      <c r="A252" t="n">
        <v>250</v>
      </c>
      <c r="B252" s="131">
        <f>IF(A252=1,0,IF(AP252,0.1*ε_cu1cd,0))</f>
        <v/>
      </c>
      <c r="C252" s="131">
        <f>IF(A252=1,0.1*ε_cu1cd,C251+B251)</f>
        <v/>
      </c>
      <c r="D252" s="113">
        <f>IF('Нормальний переріз'!$D$68&gt;0,1,2)</f>
        <v/>
      </c>
      <c r="E252" s="144">
        <f>IF(D252=1,F252,G252)</f>
        <v/>
      </c>
      <c r="F252" s="124">
        <f>IF(AI251,0.11*ε_cu1cd,IF(AH251,F251*0.01,F251))</f>
        <v/>
      </c>
      <c r="G252" s="124">
        <f>IF(AP251,-0.1*ε_cu1cd,IF(AM251,G251*0.01,G251))</f>
        <v/>
      </c>
      <c r="H252" s="113">
        <f>IF(A252=1,E252,IF(AO251,H251-E251+E252,IF(AP251,0.8*H251,H251+E252)))</f>
        <v/>
      </c>
      <c r="I252" s="169">
        <f>(C252-H252)/h</f>
        <v/>
      </c>
      <c r="J252">
        <f>C252/(ε_c1cd)</f>
        <v/>
      </c>
      <c r="K252">
        <f>C252/I252</f>
        <v/>
      </c>
      <c r="L252" s="131">
        <f>I252/(ε_c1cd)</f>
        <v/>
      </c>
      <c r="M252">
        <f>I252*(K252-Z_s1)</f>
        <v/>
      </c>
      <c r="N252">
        <f>I252*(K252-Z_s2)</f>
        <v/>
      </c>
      <c r="O252">
        <f>E_s*M252</f>
        <v/>
      </c>
      <c r="P252">
        <f>E_s*N252</f>
        <v/>
      </c>
      <c r="Q252">
        <f>O252*A_s1</f>
        <v/>
      </c>
      <c r="R252">
        <f>P252*A_s2</f>
        <v/>
      </c>
      <c r="S252">
        <f>Q252*($K252-Z_s1)</f>
        <v/>
      </c>
      <c r="T252">
        <f>R252*($K252-Z_s2)</f>
        <v/>
      </c>
      <c r="U252">
        <f>(INDIRECT("a_"&amp;U$2)/(U$2+1))*(($C252^(U$2+1)-$H252^(U$2+1))/(ε_c1cd^(U$2+1)))</f>
        <v/>
      </c>
      <c r="V252">
        <f>(INDIRECT("a_"&amp;V$2)/(V$2+1))*(($C252^(V$2+1)-$H252^(V$2+1))/(ε_c1cd^(V$2+1)))</f>
        <v/>
      </c>
      <c r="W252">
        <f>(INDIRECT("a_"&amp;W$2)/(W$2+1))*(($C252^(W$2+1)-$H252^(W$2+1))/(ε_c1cd^(W$2+1)))</f>
        <v/>
      </c>
      <c r="X252">
        <f>(INDIRECT("a_"&amp;X$2)/(X$2+1))*(($C252^(X$2+1)-$H252^(X$2+1))/(ε_c1cd^(X$2+1)))</f>
        <v/>
      </c>
      <c r="Y252">
        <f>(INDIRECT("a_"&amp;Y$2)/(Y$2+1))*(($C252^(Y$2+1)-$H252^(Y$2+1))/(ε_c1cd^(Y$2+1)))</f>
        <v/>
      </c>
      <c r="Z252">
        <f>(INDIRECT("a_"&amp;Z$2)/(Z$2+2))*(($C252^(Z$2+2)-$H252^(Z$2+2))/(ε_c1cd^(Z$2+2)))</f>
        <v/>
      </c>
      <c r="AA252">
        <f>(INDIRECT("a_"&amp;AA$2)/(AA$2+2))*(($C252^(AA$2+2)-$H252^(AA$2+2))/(ε_c1cd^(AA$2+2)))</f>
        <v/>
      </c>
      <c r="AB252">
        <f>(INDIRECT("a_"&amp;AB$2)/(AB$2+2))*(($C252^(AB$2+2)-$H252^(AB$2+2))/(ε_c1cd^(AB$2+2)))</f>
        <v/>
      </c>
      <c r="AC252">
        <f>(INDIRECT("a_"&amp;AC$2)/(AC$2+2))*(($C252^(AC$2+2)-$H252^(AC$2+2))/(ε_c1cd^(AC$2+2)))</f>
        <v/>
      </c>
      <c r="AD252">
        <f>(INDIRECT("a_"&amp;AD$2)/(AD$2+2))*(($C252^(AD$2+2)-$H252^(AD$2+2))/(ε_c1cd^(AD$2+2)))</f>
        <v/>
      </c>
      <c r="AE252" s="111">
        <f>(b*f_cd/L252)*SUM(U252:Y252)+SUM(Q252:R252)</f>
        <v/>
      </c>
      <c r="AF252" s="112">
        <f>AE252*(K252-y+e)</f>
        <v/>
      </c>
      <c r="AG252" s="113">
        <f>(b*f_cd/(L252^2))*SUM(Z252:AD252)+SUM(S252:T252)-AF252</f>
        <v/>
      </c>
      <c r="AH252" s="114">
        <f>AG252&lt;0</f>
        <v/>
      </c>
      <c r="AI252" s="115">
        <f>IF(A252=1,FALSE,(AND(AQ252,AH252,NOT(AI251))))</f>
        <v/>
      </c>
      <c r="AJ252" s="116">
        <f>(b*f_cd/L252)*(a_1/2*J252^2+a_2/3*J252^3+a_3/4*J252^4+a_4/5*J252^5+a_5/6*J252^6)+SUM(Q252:R252)</f>
        <v/>
      </c>
      <c r="AK252">
        <f>AJ252*(K252-y+e)</f>
        <v/>
      </c>
      <c r="AL252" s="118">
        <f>(b*f_cd/(L252^2))*(a_1/3*J252^3+a_2/4*J252^4+a_3/5*J252^5+a_4/6*J252^6+a_5/7*J252^7)+SUM(S252:T252)-AK252</f>
        <v/>
      </c>
      <c r="AM252" s="114">
        <f>AL252&gt;0</f>
        <v/>
      </c>
      <c r="AN252" s="115">
        <f>IF(A252=1,FALSE,(AND(AQ252,AM252,NOT(AN251))))</f>
        <v/>
      </c>
      <c r="AO252">
        <f>IF(D252=1,AND(AH252,NOT(AI252)),AND(AM252,NOT(AN252)))</f>
        <v/>
      </c>
      <c r="AP252" s="119">
        <f>IF(D252=1,AI252,AN252)</f>
        <v/>
      </c>
      <c r="AQ252" s="125">
        <f>ABS(E252)&lt;$AQ$2</f>
        <v/>
      </c>
      <c r="AS252">
        <f>IF(AP252,MAX(AS$3:AS250)+1,"")</f>
        <v/>
      </c>
    </row>
    <row r="253" s="117">
      <c r="A253" t="n">
        <v>251</v>
      </c>
      <c r="B253" s="131">
        <f>IF(A253=1,0,IF(AP253,0.1*ε_cu1cd,0))</f>
        <v/>
      </c>
      <c r="C253" s="131">
        <f>IF(A253=1,0.1*ε_cu1cd,C252+B252)</f>
        <v/>
      </c>
      <c r="D253" s="113">
        <f>IF('Нормальний переріз'!$D$68&gt;0,1,2)</f>
        <v/>
      </c>
      <c r="E253" s="144">
        <f>IF(D253=1,F253,G253)</f>
        <v/>
      </c>
      <c r="F253" s="124">
        <f>IF(AI252,0.11*ε_cu1cd,IF(AH252,F252*0.01,F252))</f>
        <v/>
      </c>
      <c r="G253" s="124">
        <f>IF(AP252,-0.1*ε_cu1cd,IF(AM252,G252*0.01,G252))</f>
        <v/>
      </c>
      <c r="H253" s="113">
        <f>IF(A253=1,E253,IF(AO252,H252-E252+E253,IF(AP252,0.8*H252,H252+E253)))</f>
        <v/>
      </c>
      <c r="I253" s="169">
        <f>(C253-H253)/h</f>
        <v/>
      </c>
      <c r="J253">
        <f>C253/(ε_c1cd)</f>
        <v/>
      </c>
      <c r="K253">
        <f>C253/I253</f>
        <v/>
      </c>
      <c r="L253" s="131">
        <f>I253/(ε_c1cd)</f>
        <v/>
      </c>
      <c r="M253">
        <f>I253*(K253-Z_s1)</f>
        <v/>
      </c>
      <c r="N253">
        <f>I253*(K253-Z_s2)</f>
        <v/>
      </c>
      <c r="O253">
        <f>E_s*M253</f>
        <v/>
      </c>
      <c r="P253">
        <f>E_s*N253</f>
        <v/>
      </c>
      <c r="Q253">
        <f>O253*A_s1</f>
        <v/>
      </c>
      <c r="R253">
        <f>P253*A_s2</f>
        <v/>
      </c>
      <c r="S253">
        <f>Q253*($K253-Z_s1)</f>
        <v/>
      </c>
      <c r="T253">
        <f>R253*($K253-Z_s2)</f>
        <v/>
      </c>
      <c r="U253">
        <f>(INDIRECT("a_"&amp;U$2)/(U$2+1))*(($C253^(U$2+1)-$H253^(U$2+1))/(ε_c1cd^(U$2+1)))</f>
        <v/>
      </c>
      <c r="V253">
        <f>(INDIRECT("a_"&amp;V$2)/(V$2+1))*(($C253^(V$2+1)-$H253^(V$2+1))/(ε_c1cd^(V$2+1)))</f>
        <v/>
      </c>
      <c r="W253">
        <f>(INDIRECT("a_"&amp;W$2)/(W$2+1))*(($C253^(W$2+1)-$H253^(W$2+1))/(ε_c1cd^(W$2+1)))</f>
        <v/>
      </c>
      <c r="X253">
        <f>(INDIRECT("a_"&amp;X$2)/(X$2+1))*(($C253^(X$2+1)-$H253^(X$2+1))/(ε_c1cd^(X$2+1)))</f>
        <v/>
      </c>
      <c r="Y253">
        <f>(INDIRECT("a_"&amp;Y$2)/(Y$2+1))*(($C253^(Y$2+1)-$H253^(Y$2+1))/(ε_c1cd^(Y$2+1)))</f>
        <v/>
      </c>
      <c r="Z253">
        <f>(INDIRECT("a_"&amp;Z$2)/(Z$2+2))*(($C253^(Z$2+2)-$H253^(Z$2+2))/(ε_c1cd^(Z$2+2)))</f>
        <v/>
      </c>
      <c r="AA253">
        <f>(INDIRECT("a_"&amp;AA$2)/(AA$2+2))*(($C253^(AA$2+2)-$H253^(AA$2+2))/(ε_c1cd^(AA$2+2)))</f>
        <v/>
      </c>
      <c r="AB253">
        <f>(INDIRECT("a_"&amp;AB$2)/(AB$2+2))*(($C253^(AB$2+2)-$H253^(AB$2+2))/(ε_c1cd^(AB$2+2)))</f>
        <v/>
      </c>
      <c r="AC253">
        <f>(INDIRECT("a_"&amp;AC$2)/(AC$2+2))*(($C253^(AC$2+2)-$H253^(AC$2+2))/(ε_c1cd^(AC$2+2)))</f>
        <v/>
      </c>
      <c r="AD253">
        <f>(INDIRECT("a_"&amp;AD$2)/(AD$2+2))*(($C253^(AD$2+2)-$H253^(AD$2+2))/(ε_c1cd^(AD$2+2)))</f>
        <v/>
      </c>
      <c r="AE253" s="111">
        <f>(b*f_cd/L253)*SUM(U253:Y253)+SUM(Q253:R253)</f>
        <v/>
      </c>
      <c r="AF253" s="112">
        <f>AE253*(K253-y+e)</f>
        <v/>
      </c>
      <c r="AG253" s="113">
        <f>(b*f_cd/(L253^2))*SUM(Z253:AD253)+SUM(S253:T253)-AF253</f>
        <v/>
      </c>
      <c r="AH253" s="114">
        <f>AG253&lt;0</f>
        <v/>
      </c>
      <c r="AI253" s="115">
        <f>IF(A253=1,FALSE,(AND(AQ253,AH253,NOT(AI252))))</f>
        <v/>
      </c>
      <c r="AJ253" s="116">
        <f>(b*f_cd/L253)*(a_1/2*J253^2+a_2/3*J253^3+a_3/4*J253^4+a_4/5*J253^5+a_5/6*J253^6)+SUM(Q253:R253)</f>
        <v/>
      </c>
      <c r="AK253">
        <f>AJ253*(K253-y+e)</f>
        <v/>
      </c>
      <c r="AL253" s="118">
        <f>(b*f_cd/(L253^2))*(a_1/3*J253^3+a_2/4*J253^4+a_3/5*J253^5+a_4/6*J253^6+a_5/7*J253^7)+SUM(S253:T253)-AK253</f>
        <v/>
      </c>
      <c r="AM253" s="114">
        <f>AL253&gt;0</f>
        <v/>
      </c>
      <c r="AN253" s="115">
        <f>IF(A253=1,FALSE,(AND(AQ253,AM253,NOT(AN252))))</f>
        <v/>
      </c>
      <c r="AO253">
        <f>IF(D253=1,AND(AH253,NOT(AI253)),AND(AM253,NOT(AN253)))</f>
        <v/>
      </c>
      <c r="AP253" s="119">
        <f>IF(D253=1,AI253,AN253)</f>
        <v/>
      </c>
      <c r="AQ253" s="125">
        <f>ABS(E253)&lt;$AQ$2</f>
        <v/>
      </c>
      <c r="AS253">
        <f>IF(AP253,MAX(AS$3:AS251)+1,"")</f>
        <v/>
      </c>
    </row>
    <row r="254" s="117">
      <c r="A254" t="n">
        <v>252</v>
      </c>
      <c r="B254" s="131">
        <f>IF(A254=1,0,IF(AP254,0.1*ε_cu1cd,0))</f>
        <v/>
      </c>
      <c r="C254" s="131">
        <f>IF(A254=1,0.1*ε_cu1cd,C253+B253)</f>
        <v/>
      </c>
      <c r="D254" s="113">
        <f>IF('Нормальний переріз'!$D$68&gt;0,1,2)</f>
        <v/>
      </c>
      <c r="E254" s="144">
        <f>IF(D254=1,F254,G254)</f>
        <v/>
      </c>
      <c r="F254" s="124">
        <f>IF(AI253,0.11*ε_cu1cd,IF(AH253,F253*0.01,F253))</f>
        <v/>
      </c>
      <c r="G254" s="124">
        <f>IF(AP253,-0.1*ε_cu1cd,IF(AM253,G253*0.01,G253))</f>
        <v/>
      </c>
      <c r="H254" s="113">
        <f>IF(A254=1,E254,IF(AO253,H253-E253+E254,IF(AP253,0.8*H253,H253+E254)))</f>
        <v/>
      </c>
      <c r="I254" s="169">
        <f>(C254-H254)/h</f>
        <v/>
      </c>
      <c r="J254">
        <f>C254/(ε_c1cd)</f>
        <v/>
      </c>
      <c r="K254">
        <f>C254/I254</f>
        <v/>
      </c>
      <c r="L254" s="131">
        <f>I254/(ε_c1cd)</f>
        <v/>
      </c>
      <c r="M254">
        <f>I254*(K254-Z_s1)</f>
        <v/>
      </c>
      <c r="N254">
        <f>I254*(K254-Z_s2)</f>
        <v/>
      </c>
      <c r="O254">
        <f>E_s*M254</f>
        <v/>
      </c>
      <c r="P254">
        <f>E_s*N254</f>
        <v/>
      </c>
      <c r="Q254">
        <f>O254*A_s1</f>
        <v/>
      </c>
      <c r="R254">
        <f>P254*A_s2</f>
        <v/>
      </c>
      <c r="S254">
        <f>Q254*($K254-Z_s1)</f>
        <v/>
      </c>
      <c r="T254">
        <f>R254*($K254-Z_s2)</f>
        <v/>
      </c>
      <c r="U254">
        <f>(INDIRECT("a_"&amp;U$2)/(U$2+1))*(($C254^(U$2+1)-$H254^(U$2+1))/(ε_c1cd^(U$2+1)))</f>
        <v/>
      </c>
      <c r="V254">
        <f>(INDIRECT("a_"&amp;V$2)/(V$2+1))*(($C254^(V$2+1)-$H254^(V$2+1))/(ε_c1cd^(V$2+1)))</f>
        <v/>
      </c>
      <c r="W254">
        <f>(INDIRECT("a_"&amp;W$2)/(W$2+1))*(($C254^(W$2+1)-$H254^(W$2+1))/(ε_c1cd^(W$2+1)))</f>
        <v/>
      </c>
      <c r="X254">
        <f>(INDIRECT("a_"&amp;X$2)/(X$2+1))*(($C254^(X$2+1)-$H254^(X$2+1))/(ε_c1cd^(X$2+1)))</f>
        <v/>
      </c>
      <c r="Y254">
        <f>(INDIRECT("a_"&amp;Y$2)/(Y$2+1))*(($C254^(Y$2+1)-$H254^(Y$2+1))/(ε_c1cd^(Y$2+1)))</f>
        <v/>
      </c>
      <c r="Z254">
        <f>(INDIRECT("a_"&amp;Z$2)/(Z$2+2))*(($C254^(Z$2+2)-$H254^(Z$2+2))/(ε_c1cd^(Z$2+2)))</f>
        <v/>
      </c>
      <c r="AA254">
        <f>(INDIRECT("a_"&amp;AA$2)/(AA$2+2))*(($C254^(AA$2+2)-$H254^(AA$2+2))/(ε_c1cd^(AA$2+2)))</f>
        <v/>
      </c>
      <c r="AB254">
        <f>(INDIRECT("a_"&amp;AB$2)/(AB$2+2))*(($C254^(AB$2+2)-$H254^(AB$2+2))/(ε_c1cd^(AB$2+2)))</f>
        <v/>
      </c>
      <c r="AC254">
        <f>(INDIRECT("a_"&amp;AC$2)/(AC$2+2))*(($C254^(AC$2+2)-$H254^(AC$2+2))/(ε_c1cd^(AC$2+2)))</f>
        <v/>
      </c>
      <c r="AD254">
        <f>(INDIRECT("a_"&amp;AD$2)/(AD$2+2))*(($C254^(AD$2+2)-$H254^(AD$2+2))/(ε_c1cd^(AD$2+2)))</f>
        <v/>
      </c>
      <c r="AE254" s="111">
        <f>(b*f_cd/L254)*SUM(U254:Y254)+SUM(Q254:R254)</f>
        <v/>
      </c>
      <c r="AF254" s="112">
        <f>AE254*(K254-y+e)</f>
        <v/>
      </c>
      <c r="AG254" s="113">
        <f>(b*f_cd/(L254^2))*SUM(Z254:AD254)+SUM(S254:T254)-AF254</f>
        <v/>
      </c>
      <c r="AH254" s="114">
        <f>AG254&lt;0</f>
        <v/>
      </c>
      <c r="AI254" s="115">
        <f>IF(A254=1,FALSE,(AND(AQ254,AH254,NOT(AI253))))</f>
        <v/>
      </c>
      <c r="AJ254" s="116">
        <f>(b*f_cd/L254)*(a_1/2*J254^2+a_2/3*J254^3+a_3/4*J254^4+a_4/5*J254^5+a_5/6*J254^6)+SUM(Q254:R254)</f>
        <v/>
      </c>
      <c r="AK254">
        <f>AJ254*(K254-y+e)</f>
        <v/>
      </c>
      <c r="AL254" s="118">
        <f>(b*f_cd/(L254^2))*(a_1/3*J254^3+a_2/4*J254^4+a_3/5*J254^5+a_4/6*J254^6+a_5/7*J254^7)+SUM(S254:T254)-AK254</f>
        <v/>
      </c>
      <c r="AM254" s="114">
        <f>AL254&gt;0</f>
        <v/>
      </c>
      <c r="AN254" s="115">
        <f>IF(A254=1,FALSE,(AND(AQ254,AM254,NOT(AN253))))</f>
        <v/>
      </c>
      <c r="AO254">
        <f>IF(D254=1,AND(AH254,NOT(AI254)),AND(AM254,NOT(AN254)))</f>
        <v/>
      </c>
      <c r="AP254" s="119">
        <f>IF(D254=1,AI254,AN254)</f>
        <v/>
      </c>
      <c r="AQ254" s="125">
        <f>ABS(E254)&lt;$AQ$2</f>
        <v/>
      </c>
      <c r="AS254">
        <f>IF(AP254,MAX(AS$3:AS252)+1,"")</f>
        <v/>
      </c>
    </row>
    <row r="255" s="117">
      <c r="A255" t="n">
        <v>253</v>
      </c>
      <c r="B255" s="131">
        <f>IF(A255=1,0,IF(AP255,0.1*ε_cu1cd,0))</f>
        <v/>
      </c>
      <c r="C255" s="131">
        <f>IF(A255=1,0.1*ε_cu1cd,C254+B254)</f>
        <v/>
      </c>
      <c r="D255" s="113">
        <f>IF('Нормальний переріз'!$D$68&gt;0,1,2)</f>
        <v/>
      </c>
      <c r="E255" s="144">
        <f>IF(D255=1,F255,G255)</f>
        <v/>
      </c>
      <c r="F255" s="124">
        <f>IF(AI254,0.11*ε_cu1cd,IF(AH254,F254*0.01,F254))</f>
        <v/>
      </c>
      <c r="G255" s="124">
        <f>IF(AP254,-0.1*ε_cu1cd,IF(AM254,G254*0.01,G254))</f>
        <v/>
      </c>
      <c r="H255" s="113">
        <f>IF(A255=1,E255,IF(AO254,H254-E254+E255,IF(AP254,0.8*H254,H254+E255)))</f>
        <v/>
      </c>
      <c r="I255" s="169">
        <f>(C255-H255)/h</f>
        <v/>
      </c>
      <c r="J255">
        <f>C255/(ε_c1cd)</f>
        <v/>
      </c>
      <c r="K255">
        <f>C255/I255</f>
        <v/>
      </c>
      <c r="L255" s="131">
        <f>I255/(ε_c1cd)</f>
        <v/>
      </c>
      <c r="M255">
        <f>I255*(K255-Z_s1)</f>
        <v/>
      </c>
      <c r="N255">
        <f>I255*(K255-Z_s2)</f>
        <v/>
      </c>
      <c r="O255">
        <f>E_s*M255</f>
        <v/>
      </c>
      <c r="P255">
        <f>E_s*N255</f>
        <v/>
      </c>
      <c r="Q255">
        <f>O255*A_s1</f>
        <v/>
      </c>
      <c r="R255">
        <f>P255*A_s2</f>
        <v/>
      </c>
      <c r="S255">
        <f>Q255*($K255-Z_s1)</f>
        <v/>
      </c>
      <c r="T255">
        <f>R255*($K255-Z_s2)</f>
        <v/>
      </c>
      <c r="U255">
        <f>(INDIRECT("a_"&amp;U$2)/(U$2+1))*(($C255^(U$2+1)-$H255^(U$2+1))/(ε_c1cd^(U$2+1)))</f>
        <v/>
      </c>
      <c r="V255">
        <f>(INDIRECT("a_"&amp;V$2)/(V$2+1))*(($C255^(V$2+1)-$H255^(V$2+1))/(ε_c1cd^(V$2+1)))</f>
        <v/>
      </c>
      <c r="W255">
        <f>(INDIRECT("a_"&amp;W$2)/(W$2+1))*(($C255^(W$2+1)-$H255^(W$2+1))/(ε_c1cd^(W$2+1)))</f>
        <v/>
      </c>
      <c r="X255">
        <f>(INDIRECT("a_"&amp;X$2)/(X$2+1))*(($C255^(X$2+1)-$H255^(X$2+1))/(ε_c1cd^(X$2+1)))</f>
        <v/>
      </c>
      <c r="Y255">
        <f>(INDIRECT("a_"&amp;Y$2)/(Y$2+1))*(($C255^(Y$2+1)-$H255^(Y$2+1))/(ε_c1cd^(Y$2+1)))</f>
        <v/>
      </c>
      <c r="Z255">
        <f>(INDIRECT("a_"&amp;Z$2)/(Z$2+2))*(($C255^(Z$2+2)-$H255^(Z$2+2))/(ε_c1cd^(Z$2+2)))</f>
        <v/>
      </c>
      <c r="AA255">
        <f>(INDIRECT("a_"&amp;AA$2)/(AA$2+2))*(($C255^(AA$2+2)-$H255^(AA$2+2))/(ε_c1cd^(AA$2+2)))</f>
        <v/>
      </c>
      <c r="AB255">
        <f>(INDIRECT("a_"&amp;AB$2)/(AB$2+2))*(($C255^(AB$2+2)-$H255^(AB$2+2))/(ε_c1cd^(AB$2+2)))</f>
        <v/>
      </c>
      <c r="AC255">
        <f>(INDIRECT("a_"&amp;AC$2)/(AC$2+2))*(($C255^(AC$2+2)-$H255^(AC$2+2))/(ε_c1cd^(AC$2+2)))</f>
        <v/>
      </c>
      <c r="AD255">
        <f>(INDIRECT("a_"&amp;AD$2)/(AD$2+2))*(($C255^(AD$2+2)-$H255^(AD$2+2))/(ε_c1cd^(AD$2+2)))</f>
        <v/>
      </c>
      <c r="AE255" s="111">
        <f>(b*f_cd/L255)*SUM(U255:Y255)+SUM(Q255:R255)</f>
        <v/>
      </c>
      <c r="AF255" s="112">
        <f>AE255*(K255-y+e)</f>
        <v/>
      </c>
      <c r="AG255" s="113">
        <f>(b*f_cd/(L255^2))*SUM(Z255:AD255)+SUM(S255:T255)-AF255</f>
        <v/>
      </c>
      <c r="AH255" s="114">
        <f>AG255&lt;0</f>
        <v/>
      </c>
      <c r="AI255" s="115">
        <f>IF(A255=1,FALSE,(AND(AQ255,AH255,NOT(AI254))))</f>
        <v/>
      </c>
      <c r="AJ255" s="116">
        <f>(b*f_cd/L255)*(a_1/2*J255^2+a_2/3*J255^3+a_3/4*J255^4+a_4/5*J255^5+a_5/6*J255^6)+SUM(Q255:R255)</f>
        <v/>
      </c>
      <c r="AK255">
        <f>AJ255*(K255-y+e)</f>
        <v/>
      </c>
      <c r="AL255" s="118">
        <f>(b*f_cd/(L255^2))*(a_1/3*J255^3+a_2/4*J255^4+a_3/5*J255^5+a_4/6*J255^6+a_5/7*J255^7)+SUM(S255:T255)-AK255</f>
        <v/>
      </c>
      <c r="AM255" s="114">
        <f>AL255&gt;0</f>
        <v/>
      </c>
      <c r="AN255" s="115">
        <f>IF(A255=1,FALSE,(AND(AQ255,AM255,NOT(AN254))))</f>
        <v/>
      </c>
      <c r="AO255">
        <f>IF(D255=1,AND(AH255,NOT(AI255)),AND(AM255,NOT(AN255)))</f>
        <v/>
      </c>
      <c r="AP255" s="119">
        <f>IF(D255=1,AI255,AN255)</f>
        <v/>
      </c>
      <c r="AQ255" s="125">
        <f>ABS(E255)&lt;$AQ$2</f>
        <v/>
      </c>
      <c r="AS255">
        <f>IF(AP255,MAX(AS$3:AS253)+1,"")</f>
        <v/>
      </c>
    </row>
    <row r="256" s="117">
      <c r="A256" t="n">
        <v>254</v>
      </c>
      <c r="B256" s="131">
        <f>IF(A256=1,0,IF(AP256,0.1*ε_cu1cd,0))</f>
        <v/>
      </c>
      <c r="C256" s="131">
        <f>IF(A256=1,0.1*ε_cu1cd,C255+B255)</f>
        <v/>
      </c>
      <c r="D256" s="113">
        <f>IF('Нормальний переріз'!$D$68&gt;0,1,2)</f>
        <v/>
      </c>
      <c r="E256" s="144">
        <f>IF(D256=1,F256,G256)</f>
        <v/>
      </c>
      <c r="F256" s="124">
        <f>IF(AI255,0.11*ε_cu1cd,IF(AH255,F255*0.01,F255))</f>
        <v/>
      </c>
      <c r="G256" s="124">
        <f>IF(AP255,-0.1*ε_cu1cd,IF(AM255,G255*0.01,G255))</f>
        <v/>
      </c>
      <c r="H256" s="113">
        <f>IF(A256=1,E256,IF(AO255,H255-E255+E256,IF(AP255,0.8*H255,H255+E256)))</f>
        <v/>
      </c>
      <c r="I256" s="169">
        <f>(C256-H256)/h</f>
        <v/>
      </c>
      <c r="J256">
        <f>C256/(ε_c1cd)</f>
        <v/>
      </c>
      <c r="K256">
        <f>C256/I256</f>
        <v/>
      </c>
      <c r="L256" s="131">
        <f>I256/(ε_c1cd)</f>
        <v/>
      </c>
      <c r="M256">
        <f>I256*(K256-Z_s1)</f>
        <v/>
      </c>
      <c r="N256">
        <f>I256*(K256-Z_s2)</f>
        <v/>
      </c>
      <c r="O256">
        <f>E_s*M256</f>
        <v/>
      </c>
      <c r="P256">
        <f>E_s*N256</f>
        <v/>
      </c>
      <c r="Q256">
        <f>O256*A_s1</f>
        <v/>
      </c>
      <c r="R256">
        <f>P256*A_s2</f>
        <v/>
      </c>
      <c r="S256">
        <f>Q256*($K256-Z_s1)</f>
        <v/>
      </c>
      <c r="T256">
        <f>R256*($K256-Z_s2)</f>
        <v/>
      </c>
      <c r="U256">
        <f>(INDIRECT("a_"&amp;U$2)/(U$2+1))*(($C256^(U$2+1)-$H256^(U$2+1))/(ε_c1cd^(U$2+1)))</f>
        <v/>
      </c>
      <c r="V256">
        <f>(INDIRECT("a_"&amp;V$2)/(V$2+1))*(($C256^(V$2+1)-$H256^(V$2+1))/(ε_c1cd^(V$2+1)))</f>
        <v/>
      </c>
      <c r="W256">
        <f>(INDIRECT("a_"&amp;W$2)/(W$2+1))*(($C256^(W$2+1)-$H256^(W$2+1))/(ε_c1cd^(W$2+1)))</f>
        <v/>
      </c>
      <c r="X256">
        <f>(INDIRECT("a_"&amp;X$2)/(X$2+1))*(($C256^(X$2+1)-$H256^(X$2+1))/(ε_c1cd^(X$2+1)))</f>
        <v/>
      </c>
      <c r="Y256">
        <f>(INDIRECT("a_"&amp;Y$2)/(Y$2+1))*(($C256^(Y$2+1)-$H256^(Y$2+1))/(ε_c1cd^(Y$2+1)))</f>
        <v/>
      </c>
      <c r="Z256">
        <f>(INDIRECT("a_"&amp;Z$2)/(Z$2+2))*(($C256^(Z$2+2)-$H256^(Z$2+2))/(ε_c1cd^(Z$2+2)))</f>
        <v/>
      </c>
      <c r="AA256">
        <f>(INDIRECT("a_"&amp;AA$2)/(AA$2+2))*(($C256^(AA$2+2)-$H256^(AA$2+2))/(ε_c1cd^(AA$2+2)))</f>
        <v/>
      </c>
      <c r="AB256">
        <f>(INDIRECT("a_"&amp;AB$2)/(AB$2+2))*(($C256^(AB$2+2)-$H256^(AB$2+2))/(ε_c1cd^(AB$2+2)))</f>
        <v/>
      </c>
      <c r="AC256">
        <f>(INDIRECT("a_"&amp;AC$2)/(AC$2+2))*(($C256^(AC$2+2)-$H256^(AC$2+2))/(ε_c1cd^(AC$2+2)))</f>
        <v/>
      </c>
      <c r="AD256">
        <f>(INDIRECT("a_"&amp;AD$2)/(AD$2+2))*(($C256^(AD$2+2)-$H256^(AD$2+2))/(ε_c1cd^(AD$2+2)))</f>
        <v/>
      </c>
      <c r="AE256" s="111">
        <f>(b*f_cd/L256)*SUM(U256:Y256)+SUM(Q256:R256)</f>
        <v/>
      </c>
      <c r="AF256" s="112">
        <f>AE256*(K256-y+e)</f>
        <v/>
      </c>
      <c r="AG256" s="113">
        <f>(b*f_cd/(L256^2))*SUM(Z256:AD256)+SUM(S256:T256)-AF256</f>
        <v/>
      </c>
      <c r="AH256" s="114">
        <f>AG256&lt;0</f>
        <v/>
      </c>
      <c r="AI256" s="115">
        <f>IF(A256=1,FALSE,(AND(AQ256,AH256,NOT(AI255))))</f>
        <v/>
      </c>
      <c r="AJ256" s="116">
        <f>(b*f_cd/L256)*(a_1/2*J256^2+a_2/3*J256^3+a_3/4*J256^4+a_4/5*J256^5+a_5/6*J256^6)+SUM(Q256:R256)</f>
        <v/>
      </c>
      <c r="AK256">
        <f>AJ256*(K256-y+e)</f>
        <v/>
      </c>
      <c r="AL256" s="118">
        <f>(b*f_cd/(L256^2))*(a_1/3*J256^3+a_2/4*J256^4+a_3/5*J256^5+a_4/6*J256^6+a_5/7*J256^7)+SUM(S256:T256)-AK256</f>
        <v/>
      </c>
      <c r="AM256" s="114">
        <f>AL256&gt;0</f>
        <v/>
      </c>
      <c r="AN256" s="115">
        <f>IF(A256=1,FALSE,(AND(AQ256,AM256,NOT(AN255))))</f>
        <v/>
      </c>
      <c r="AO256">
        <f>IF(D256=1,AND(AH256,NOT(AI256)),AND(AM256,NOT(AN256)))</f>
        <v/>
      </c>
      <c r="AP256" s="119">
        <f>IF(D256=1,AI256,AN256)</f>
        <v/>
      </c>
      <c r="AQ256" s="125">
        <f>ABS(E256)&lt;$AQ$2</f>
        <v/>
      </c>
      <c r="AS256">
        <f>IF(AP256,MAX(AS$3:AS254)+1,"")</f>
        <v/>
      </c>
    </row>
    <row r="257" s="117">
      <c r="A257" t="n">
        <v>255</v>
      </c>
      <c r="B257" s="131">
        <f>IF(A257=1,0,IF(AP257,0.1*ε_cu1cd,0))</f>
        <v/>
      </c>
      <c r="C257" s="131">
        <f>IF(A257=1,0.1*ε_cu1cd,C256+B256)</f>
        <v/>
      </c>
      <c r="D257" s="113">
        <f>IF('Нормальний переріз'!$D$68&gt;0,1,2)</f>
        <v/>
      </c>
      <c r="E257" s="144">
        <f>IF(D257=1,F257,G257)</f>
        <v/>
      </c>
      <c r="F257" s="124">
        <f>IF(AI256,0.11*ε_cu1cd,IF(AH256,F256*0.01,F256))</f>
        <v/>
      </c>
      <c r="G257" s="124">
        <f>IF(AP256,-0.1*ε_cu1cd,IF(AM256,G256*0.01,G256))</f>
        <v/>
      </c>
      <c r="H257" s="113">
        <f>IF(A257=1,E257,IF(AO256,H256-E256+E257,IF(AP256,0.8*H256,H256+E257)))</f>
        <v/>
      </c>
      <c r="I257" s="169">
        <f>(C257-H257)/h</f>
        <v/>
      </c>
      <c r="J257">
        <f>C257/(ε_c1cd)</f>
        <v/>
      </c>
      <c r="K257">
        <f>C257/I257</f>
        <v/>
      </c>
      <c r="L257" s="131">
        <f>I257/(ε_c1cd)</f>
        <v/>
      </c>
      <c r="M257">
        <f>I257*(K257-Z_s1)</f>
        <v/>
      </c>
      <c r="N257">
        <f>I257*(K257-Z_s2)</f>
        <v/>
      </c>
      <c r="O257">
        <f>E_s*M257</f>
        <v/>
      </c>
      <c r="P257">
        <f>E_s*N257</f>
        <v/>
      </c>
      <c r="Q257">
        <f>O257*A_s1</f>
        <v/>
      </c>
      <c r="R257">
        <f>P257*A_s2</f>
        <v/>
      </c>
      <c r="S257">
        <f>Q257*($K257-Z_s1)</f>
        <v/>
      </c>
      <c r="T257">
        <f>R257*($K257-Z_s2)</f>
        <v/>
      </c>
      <c r="U257">
        <f>(INDIRECT("a_"&amp;U$2)/(U$2+1))*(($C257^(U$2+1)-$H257^(U$2+1))/(ε_c1cd^(U$2+1)))</f>
        <v/>
      </c>
      <c r="V257">
        <f>(INDIRECT("a_"&amp;V$2)/(V$2+1))*(($C257^(V$2+1)-$H257^(V$2+1))/(ε_c1cd^(V$2+1)))</f>
        <v/>
      </c>
      <c r="W257">
        <f>(INDIRECT("a_"&amp;W$2)/(W$2+1))*(($C257^(W$2+1)-$H257^(W$2+1))/(ε_c1cd^(W$2+1)))</f>
        <v/>
      </c>
      <c r="X257">
        <f>(INDIRECT("a_"&amp;X$2)/(X$2+1))*(($C257^(X$2+1)-$H257^(X$2+1))/(ε_c1cd^(X$2+1)))</f>
        <v/>
      </c>
      <c r="Y257">
        <f>(INDIRECT("a_"&amp;Y$2)/(Y$2+1))*(($C257^(Y$2+1)-$H257^(Y$2+1))/(ε_c1cd^(Y$2+1)))</f>
        <v/>
      </c>
      <c r="Z257">
        <f>(INDIRECT("a_"&amp;Z$2)/(Z$2+2))*(($C257^(Z$2+2)-$H257^(Z$2+2))/(ε_c1cd^(Z$2+2)))</f>
        <v/>
      </c>
      <c r="AA257">
        <f>(INDIRECT("a_"&amp;AA$2)/(AA$2+2))*(($C257^(AA$2+2)-$H257^(AA$2+2))/(ε_c1cd^(AA$2+2)))</f>
        <v/>
      </c>
      <c r="AB257">
        <f>(INDIRECT("a_"&amp;AB$2)/(AB$2+2))*(($C257^(AB$2+2)-$H257^(AB$2+2))/(ε_c1cd^(AB$2+2)))</f>
        <v/>
      </c>
      <c r="AC257">
        <f>(INDIRECT("a_"&amp;AC$2)/(AC$2+2))*(($C257^(AC$2+2)-$H257^(AC$2+2))/(ε_c1cd^(AC$2+2)))</f>
        <v/>
      </c>
      <c r="AD257">
        <f>(INDIRECT("a_"&amp;AD$2)/(AD$2+2))*(($C257^(AD$2+2)-$H257^(AD$2+2))/(ε_c1cd^(AD$2+2)))</f>
        <v/>
      </c>
      <c r="AE257" s="111">
        <f>(b*f_cd/L257)*SUM(U257:Y257)+SUM(Q257:R257)</f>
        <v/>
      </c>
      <c r="AF257" s="112">
        <f>AE257*(K257-y+e)</f>
        <v/>
      </c>
      <c r="AG257" s="113">
        <f>(b*f_cd/(L257^2))*SUM(Z257:AD257)+SUM(S257:T257)-AF257</f>
        <v/>
      </c>
      <c r="AH257" s="114">
        <f>AG257&lt;0</f>
        <v/>
      </c>
      <c r="AI257" s="115">
        <f>IF(A257=1,FALSE,(AND(AQ257,AH257,NOT(AI256))))</f>
        <v/>
      </c>
      <c r="AJ257" s="116">
        <f>(b*f_cd/L257)*(a_1/2*J257^2+a_2/3*J257^3+a_3/4*J257^4+a_4/5*J257^5+a_5/6*J257^6)+SUM(Q257:R257)</f>
        <v/>
      </c>
      <c r="AK257">
        <f>AJ257*(K257-y+e)</f>
        <v/>
      </c>
      <c r="AL257" s="118">
        <f>(b*f_cd/(L257^2))*(a_1/3*J257^3+a_2/4*J257^4+a_3/5*J257^5+a_4/6*J257^6+a_5/7*J257^7)+SUM(S257:T257)-AK257</f>
        <v/>
      </c>
      <c r="AM257" s="114">
        <f>AL257&gt;0</f>
        <v/>
      </c>
      <c r="AN257" s="115">
        <f>IF(A257=1,FALSE,(AND(AQ257,AM257,NOT(AN256))))</f>
        <v/>
      </c>
      <c r="AO257">
        <f>IF(D257=1,AND(AH257,NOT(AI257)),AND(AM257,NOT(AN257)))</f>
        <v/>
      </c>
      <c r="AP257" s="119">
        <f>IF(D257=1,AI257,AN257)</f>
        <v/>
      </c>
      <c r="AQ257" s="125">
        <f>ABS(E257)&lt;$AQ$2</f>
        <v/>
      </c>
      <c r="AS257">
        <f>IF(AP257,MAX(AS$3:AS255)+1,"")</f>
        <v/>
      </c>
    </row>
    <row r="258" s="117">
      <c r="A258" t="n">
        <v>256</v>
      </c>
      <c r="B258" s="131">
        <f>IF(A258=1,0,IF(AP258,0.1*ε_cu1cd,0))</f>
        <v/>
      </c>
      <c r="C258" s="131">
        <f>IF(A258=1,0.1*ε_cu1cd,C257+B257)</f>
        <v/>
      </c>
      <c r="D258" s="113">
        <f>IF('Нормальний переріз'!$D$68&gt;0,1,2)</f>
        <v/>
      </c>
      <c r="E258" s="144">
        <f>IF(D258=1,F258,G258)</f>
        <v/>
      </c>
      <c r="F258" s="124">
        <f>IF(AI257,0.11*ε_cu1cd,IF(AH257,F257*0.01,F257))</f>
        <v/>
      </c>
      <c r="G258" s="124">
        <f>IF(AP257,-0.1*ε_cu1cd,IF(AM257,G257*0.01,G257))</f>
        <v/>
      </c>
      <c r="H258" s="113">
        <f>IF(A258=1,E258,IF(AO257,H257-E257+E258,IF(AP257,0.8*H257,H257+E258)))</f>
        <v/>
      </c>
      <c r="I258" s="169">
        <f>(C258-H258)/h</f>
        <v/>
      </c>
      <c r="J258">
        <f>C258/(ε_c1cd)</f>
        <v/>
      </c>
      <c r="K258">
        <f>C258/I258</f>
        <v/>
      </c>
      <c r="L258" s="131">
        <f>I258/(ε_c1cd)</f>
        <v/>
      </c>
      <c r="M258">
        <f>I258*(K258-Z_s1)</f>
        <v/>
      </c>
      <c r="N258">
        <f>I258*(K258-Z_s2)</f>
        <v/>
      </c>
      <c r="O258">
        <f>E_s*M258</f>
        <v/>
      </c>
      <c r="P258">
        <f>E_s*N258</f>
        <v/>
      </c>
      <c r="Q258">
        <f>O258*A_s1</f>
        <v/>
      </c>
      <c r="R258">
        <f>P258*A_s2</f>
        <v/>
      </c>
      <c r="S258">
        <f>Q258*($K258-Z_s1)</f>
        <v/>
      </c>
      <c r="T258">
        <f>R258*($K258-Z_s2)</f>
        <v/>
      </c>
      <c r="U258">
        <f>(INDIRECT("a_"&amp;U$2)/(U$2+1))*(($C258^(U$2+1)-$H258^(U$2+1))/(ε_c1cd^(U$2+1)))</f>
        <v/>
      </c>
      <c r="V258">
        <f>(INDIRECT("a_"&amp;V$2)/(V$2+1))*(($C258^(V$2+1)-$H258^(V$2+1))/(ε_c1cd^(V$2+1)))</f>
        <v/>
      </c>
      <c r="W258">
        <f>(INDIRECT("a_"&amp;W$2)/(W$2+1))*(($C258^(W$2+1)-$H258^(W$2+1))/(ε_c1cd^(W$2+1)))</f>
        <v/>
      </c>
      <c r="X258">
        <f>(INDIRECT("a_"&amp;X$2)/(X$2+1))*(($C258^(X$2+1)-$H258^(X$2+1))/(ε_c1cd^(X$2+1)))</f>
        <v/>
      </c>
      <c r="Y258">
        <f>(INDIRECT("a_"&amp;Y$2)/(Y$2+1))*(($C258^(Y$2+1)-$H258^(Y$2+1))/(ε_c1cd^(Y$2+1)))</f>
        <v/>
      </c>
      <c r="Z258">
        <f>(INDIRECT("a_"&amp;Z$2)/(Z$2+2))*(($C258^(Z$2+2)-$H258^(Z$2+2))/(ε_c1cd^(Z$2+2)))</f>
        <v/>
      </c>
      <c r="AA258">
        <f>(INDIRECT("a_"&amp;AA$2)/(AA$2+2))*(($C258^(AA$2+2)-$H258^(AA$2+2))/(ε_c1cd^(AA$2+2)))</f>
        <v/>
      </c>
      <c r="AB258">
        <f>(INDIRECT("a_"&amp;AB$2)/(AB$2+2))*(($C258^(AB$2+2)-$H258^(AB$2+2))/(ε_c1cd^(AB$2+2)))</f>
        <v/>
      </c>
      <c r="AC258">
        <f>(INDIRECT("a_"&amp;AC$2)/(AC$2+2))*(($C258^(AC$2+2)-$H258^(AC$2+2))/(ε_c1cd^(AC$2+2)))</f>
        <v/>
      </c>
      <c r="AD258">
        <f>(INDIRECT("a_"&amp;AD$2)/(AD$2+2))*(($C258^(AD$2+2)-$H258^(AD$2+2))/(ε_c1cd^(AD$2+2)))</f>
        <v/>
      </c>
      <c r="AE258" s="111">
        <f>(b*f_cd/L258)*SUM(U258:Y258)+SUM(Q258:R258)</f>
        <v/>
      </c>
      <c r="AF258" s="112">
        <f>AE258*(K258-y+e)</f>
        <v/>
      </c>
      <c r="AG258" s="113">
        <f>(b*f_cd/(L258^2))*SUM(Z258:AD258)+SUM(S258:T258)-AF258</f>
        <v/>
      </c>
      <c r="AH258" s="114">
        <f>AG258&lt;0</f>
        <v/>
      </c>
      <c r="AI258" s="115">
        <f>IF(A258=1,FALSE,(AND(AQ258,AH258,NOT(AI257))))</f>
        <v/>
      </c>
      <c r="AJ258" s="116">
        <f>(b*f_cd/L258)*(a_1/2*J258^2+a_2/3*J258^3+a_3/4*J258^4+a_4/5*J258^5+a_5/6*J258^6)+SUM(Q258:R258)</f>
        <v/>
      </c>
      <c r="AK258">
        <f>AJ258*(K258-y+e)</f>
        <v/>
      </c>
      <c r="AL258" s="118">
        <f>(b*f_cd/(L258^2))*(a_1/3*J258^3+a_2/4*J258^4+a_3/5*J258^5+a_4/6*J258^6+a_5/7*J258^7)+SUM(S258:T258)-AK258</f>
        <v/>
      </c>
      <c r="AM258" s="114">
        <f>AL258&gt;0</f>
        <v/>
      </c>
      <c r="AN258" s="115">
        <f>IF(A258=1,FALSE,(AND(AQ258,AM258,NOT(AN257))))</f>
        <v/>
      </c>
      <c r="AO258">
        <f>IF(D258=1,AND(AH258,NOT(AI258)),AND(AM258,NOT(AN258)))</f>
        <v/>
      </c>
      <c r="AP258" s="119">
        <f>IF(D258=1,AI258,AN258)</f>
        <v/>
      </c>
      <c r="AQ258" s="125">
        <f>ABS(E258)&lt;$AQ$2</f>
        <v/>
      </c>
      <c r="AS258">
        <f>IF(AP258,MAX(AS$3:AS256)+1,"")</f>
        <v/>
      </c>
    </row>
    <row r="259" s="117">
      <c r="A259" t="n">
        <v>257</v>
      </c>
      <c r="B259" s="131">
        <f>IF(A259=1,0,IF(AP259,0.1*ε_cu1cd,0))</f>
        <v/>
      </c>
      <c r="C259" s="131">
        <f>IF(A259=1,0.1*ε_cu1cd,C258+B258)</f>
        <v/>
      </c>
      <c r="D259" s="113">
        <f>IF('Нормальний переріз'!$D$68&gt;0,1,2)</f>
        <v/>
      </c>
      <c r="E259" s="144">
        <f>IF(D259=1,F259,G259)</f>
        <v/>
      </c>
      <c r="F259" s="124">
        <f>IF(AI258,0.11*ε_cu1cd,IF(AH258,F258*0.01,F258))</f>
        <v/>
      </c>
      <c r="G259" s="124">
        <f>IF(AP258,-0.1*ε_cu1cd,IF(AM258,G258*0.01,G258))</f>
        <v/>
      </c>
      <c r="H259" s="113">
        <f>IF(A259=1,E259,IF(AO258,H258-E258+E259,IF(AP258,0.8*H258,H258+E259)))</f>
        <v/>
      </c>
      <c r="I259" s="169">
        <f>(C259-H259)/h</f>
        <v/>
      </c>
      <c r="J259">
        <f>C259/(ε_c1cd)</f>
        <v/>
      </c>
      <c r="K259">
        <f>C259/I259</f>
        <v/>
      </c>
      <c r="L259" s="131">
        <f>I259/(ε_c1cd)</f>
        <v/>
      </c>
      <c r="M259">
        <f>I259*(K259-Z_s1)</f>
        <v/>
      </c>
      <c r="N259">
        <f>I259*(K259-Z_s2)</f>
        <v/>
      </c>
      <c r="O259">
        <f>E_s*M259</f>
        <v/>
      </c>
      <c r="P259">
        <f>E_s*N259</f>
        <v/>
      </c>
      <c r="Q259">
        <f>O259*A_s1</f>
        <v/>
      </c>
      <c r="R259">
        <f>P259*A_s2</f>
        <v/>
      </c>
      <c r="S259">
        <f>Q259*($K259-Z_s1)</f>
        <v/>
      </c>
      <c r="T259">
        <f>R259*($K259-Z_s2)</f>
        <v/>
      </c>
      <c r="U259">
        <f>(INDIRECT("a_"&amp;U$2)/(U$2+1))*(($C259^(U$2+1)-$H259^(U$2+1))/(ε_c1cd^(U$2+1)))</f>
        <v/>
      </c>
      <c r="V259">
        <f>(INDIRECT("a_"&amp;V$2)/(V$2+1))*(($C259^(V$2+1)-$H259^(V$2+1))/(ε_c1cd^(V$2+1)))</f>
        <v/>
      </c>
      <c r="W259">
        <f>(INDIRECT("a_"&amp;W$2)/(W$2+1))*(($C259^(W$2+1)-$H259^(W$2+1))/(ε_c1cd^(W$2+1)))</f>
        <v/>
      </c>
      <c r="X259">
        <f>(INDIRECT("a_"&amp;X$2)/(X$2+1))*(($C259^(X$2+1)-$H259^(X$2+1))/(ε_c1cd^(X$2+1)))</f>
        <v/>
      </c>
      <c r="Y259">
        <f>(INDIRECT("a_"&amp;Y$2)/(Y$2+1))*(($C259^(Y$2+1)-$H259^(Y$2+1))/(ε_c1cd^(Y$2+1)))</f>
        <v/>
      </c>
      <c r="Z259">
        <f>(INDIRECT("a_"&amp;Z$2)/(Z$2+2))*(($C259^(Z$2+2)-$H259^(Z$2+2))/(ε_c1cd^(Z$2+2)))</f>
        <v/>
      </c>
      <c r="AA259">
        <f>(INDIRECT("a_"&amp;AA$2)/(AA$2+2))*(($C259^(AA$2+2)-$H259^(AA$2+2))/(ε_c1cd^(AA$2+2)))</f>
        <v/>
      </c>
      <c r="AB259">
        <f>(INDIRECT("a_"&amp;AB$2)/(AB$2+2))*(($C259^(AB$2+2)-$H259^(AB$2+2))/(ε_c1cd^(AB$2+2)))</f>
        <v/>
      </c>
      <c r="AC259">
        <f>(INDIRECT("a_"&amp;AC$2)/(AC$2+2))*(($C259^(AC$2+2)-$H259^(AC$2+2))/(ε_c1cd^(AC$2+2)))</f>
        <v/>
      </c>
      <c r="AD259">
        <f>(INDIRECT("a_"&amp;AD$2)/(AD$2+2))*(($C259^(AD$2+2)-$H259^(AD$2+2))/(ε_c1cd^(AD$2+2)))</f>
        <v/>
      </c>
      <c r="AE259" s="111">
        <f>(b*f_cd/L259)*SUM(U259:Y259)+SUM(Q259:R259)</f>
        <v/>
      </c>
      <c r="AF259" s="112">
        <f>AE259*(K259-y+e)</f>
        <v/>
      </c>
      <c r="AG259" s="113">
        <f>(b*f_cd/(L259^2))*SUM(Z259:AD259)+SUM(S259:T259)-AF259</f>
        <v/>
      </c>
      <c r="AH259" s="114">
        <f>AG259&lt;0</f>
        <v/>
      </c>
      <c r="AI259" s="115">
        <f>IF(A259=1,FALSE,(AND(AQ259,AH259,NOT(AI258))))</f>
        <v/>
      </c>
      <c r="AJ259" s="116">
        <f>(b*f_cd/L259)*(a_1/2*J259^2+a_2/3*J259^3+a_3/4*J259^4+a_4/5*J259^5+a_5/6*J259^6)+SUM(Q259:R259)</f>
        <v/>
      </c>
      <c r="AK259">
        <f>AJ259*(K259-y+e)</f>
        <v/>
      </c>
      <c r="AL259" s="118">
        <f>(b*f_cd/(L259^2))*(a_1/3*J259^3+a_2/4*J259^4+a_3/5*J259^5+a_4/6*J259^6+a_5/7*J259^7)+SUM(S259:T259)-AK259</f>
        <v/>
      </c>
      <c r="AM259" s="114">
        <f>AL259&gt;0</f>
        <v/>
      </c>
      <c r="AN259" s="115">
        <f>IF(A259=1,FALSE,(AND(AQ259,AM259,NOT(AN258))))</f>
        <v/>
      </c>
      <c r="AO259">
        <f>IF(D259=1,AND(AH259,NOT(AI259)),AND(AM259,NOT(AN259)))</f>
        <v/>
      </c>
      <c r="AP259" s="119">
        <f>IF(D259=1,AI259,AN259)</f>
        <v/>
      </c>
      <c r="AQ259" s="125">
        <f>ABS(E259)&lt;$AQ$2</f>
        <v/>
      </c>
      <c r="AS259">
        <f>IF(AP259,MAX(AS$3:AS257)+1,"")</f>
        <v/>
      </c>
    </row>
    <row r="260" s="117">
      <c r="A260" t="n">
        <v>258</v>
      </c>
      <c r="B260" s="131">
        <f>IF(A260=1,0,IF(AP260,0.1*ε_cu1cd,0))</f>
        <v/>
      </c>
      <c r="C260" s="131">
        <f>IF(A260=1,0.1*ε_cu1cd,C259+B259)</f>
        <v/>
      </c>
      <c r="D260" s="113">
        <f>IF('Нормальний переріз'!$D$68&gt;0,1,2)</f>
        <v/>
      </c>
      <c r="E260" s="144">
        <f>IF(D260=1,F260,G260)</f>
        <v/>
      </c>
      <c r="F260" s="124">
        <f>IF(AI259,0.11*ε_cu1cd,IF(AH259,F259*0.01,F259))</f>
        <v/>
      </c>
      <c r="G260" s="124">
        <f>IF(AP259,-0.1*ε_cu1cd,IF(AM259,G259*0.01,G259))</f>
        <v/>
      </c>
      <c r="H260" s="113">
        <f>IF(A260=1,E260,IF(AO259,H259-E259+E260,IF(AP259,0.8*H259,H259+E260)))</f>
        <v/>
      </c>
      <c r="I260" s="169">
        <f>(C260-H260)/h</f>
        <v/>
      </c>
      <c r="J260">
        <f>C260/(ε_c1cd)</f>
        <v/>
      </c>
      <c r="K260">
        <f>C260/I260</f>
        <v/>
      </c>
      <c r="L260" s="131">
        <f>I260/(ε_c1cd)</f>
        <v/>
      </c>
      <c r="M260">
        <f>I260*(K260-Z_s1)</f>
        <v/>
      </c>
      <c r="N260">
        <f>I260*(K260-Z_s2)</f>
        <v/>
      </c>
      <c r="O260">
        <f>E_s*M260</f>
        <v/>
      </c>
      <c r="P260">
        <f>E_s*N260</f>
        <v/>
      </c>
      <c r="Q260">
        <f>O260*A_s1</f>
        <v/>
      </c>
      <c r="R260">
        <f>P260*A_s2</f>
        <v/>
      </c>
      <c r="S260">
        <f>Q260*($K260-Z_s1)</f>
        <v/>
      </c>
      <c r="T260">
        <f>R260*($K260-Z_s2)</f>
        <v/>
      </c>
      <c r="U260">
        <f>(INDIRECT("a_"&amp;U$2)/(U$2+1))*(($C260^(U$2+1)-$H260^(U$2+1))/(ε_c1cd^(U$2+1)))</f>
        <v/>
      </c>
      <c r="V260">
        <f>(INDIRECT("a_"&amp;V$2)/(V$2+1))*(($C260^(V$2+1)-$H260^(V$2+1))/(ε_c1cd^(V$2+1)))</f>
        <v/>
      </c>
      <c r="W260">
        <f>(INDIRECT("a_"&amp;W$2)/(W$2+1))*(($C260^(W$2+1)-$H260^(W$2+1))/(ε_c1cd^(W$2+1)))</f>
        <v/>
      </c>
      <c r="X260">
        <f>(INDIRECT("a_"&amp;X$2)/(X$2+1))*(($C260^(X$2+1)-$H260^(X$2+1))/(ε_c1cd^(X$2+1)))</f>
        <v/>
      </c>
      <c r="Y260">
        <f>(INDIRECT("a_"&amp;Y$2)/(Y$2+1))*(($C260^(Y$2+1)-$H260^(Y$2+1))/(ε_c1cd^(Y$2+1)))</f>
        <v/>
      </c>
      <c r="Z260">
        <f>(INDIRECT("a_"&amp;Z$2)/(Z$2+2))*(($C260^(Z$2+2)-$H260^(Z$2+2))/(ε_c1cd^(Z$2+2)))</f>
        <v/>
      </c>
      <c r="AA260">
        <f>(INDIRECT("a_"&amp;AA$2)/(AA$2+2))*(($C260^(AA$2+2)-$H260^(AA$2+2))/(ε_c1cd^(AA$2+2)))</f>
        <v/>
      </c>
      <c r="AB260">
        <f>(INDIRECT("a_"&amp;AB$2)/(AB$2+2))*(($C260^(AB$2+2)-$H260^(AB$2+2))/(ε_c1cd^(AB$2+2)))</f>
        <v/>
      </c>
      <c r="AC260">
        <f>(INDIRECT("a_"&amp;AC$2)/(AC$2+2))*(($C260^(AC$2+2)-$H260^(AC$2+2))/(ε_c1cd^(AC$2+2)))</f>
        <v/>
      </c>
      <c r="AD260">
        <f>(INDIRECT("a_"&amp;AD$2)/(AD$2+2))*(($C260^(AD$2+2)-$H260^(AD$2+2))/(ε_c1cd^(AD$2+2)))</f>
        <v/>
      </c>
      <c r="AE260" s="111">
        <f>(b*f_cd/L260)*SUM(U260:Y260)+SUM(Q260:R260)</f>
        <v/>
      </c>
      <c r="AF260" s="112">
        <f>AE260*(K260-y+e)</f>
        <v/>
      </c>
      <c r="AG260" s="113">
        <f>(b*f_cd/(L260^2))*SUM(Z260:AD260)+SUM(S260:T260)-AF260</f>
        <v/>
      </c>
      <c r="AH260" s="114">
        <f>AG260&lt;0</f>
        <v/>
      </c>
      <c r="AI260" s="115">
        <f>IF(A260=1,FALSE,(AND(AQ260,AH260,NOT(AI259))))</f>
        <v/>
      </c>
      <c r="AJ260" s="116">
        <f>(b*f_cd/L260)*(a_1/2*J260^2+a_2/3*J260^3+a_3/4*J260^4+a_4/5*J260^5+a_5/6*J260^6)+SUM(Q260:R260)</f>
        <v/>
      </c>
      <c r="AK260">
        <f>AJ260*(K260-y+e)</f>
        <v/>
      </c>
      <c r="AL260" s="118">
        <f>(b*f_cd/(L260^2))*(a_1/3*J260^3+a_2/4*J260^4+a_3/5*J260^5+a_4/6*J260^6+a_5/7*J260^7)+SUM(S260:T260)-AK260</f>
        <v/>
      </c>
      <c r="AM260" s="114">
        <f>AL260&gt;0</f>
        <v/>
      </c>
      <c r="AN260" s="115">
        <f>IF(A260=1,FALSE,(AND(AQ260,AM260,NOT(AN259))))</f>
        <v/>
      </c>
      <c r="AO260">
        <f>IF(D260=1,AND(AH260,NOT(AI260)),AND(AM260,NOT(AN260)))</f>
        <v/>
      </c>
      <c r="AP260" s="119">
        <f>IF(D260=1,AI260,AN260)</f>
        <v/>
      </c>
      <c r="AQ260" s="125">
        <f>ABS(E260)&lt;$AQ$2</f>
        <v/>
      </c>
      <c r="AS260">
        <f>IF(AP260,MAX(AS$3:AS258)+1,"")</f>
        <v/>
      </c>
    </row>
    <row r="261" s="117">
      <c r="A261" t="n">
        <v>259</v>
      </c>
      <c r="B261" s="131">
        <f>IF(A261=1,0,IF(AP261,0.1*ε_cu1cd,0))</f>
        <v/>
      </c>
      <c r="C261" s="131">
        <f>IF(A261=1,0.1*ε_cu1cd,C260+B260)</f>
        <v/>
      </c>
      <c r="D261" s="113">
        <f>IF('Нормальний переріз'!$D$68&gt;0,1,2)</f>
        <v/>
      </c>
      <c r="E261" s="144">
        <f>IF(D261=1,F261,G261)</f>
        <v/>
      </c>
      <c r="F261" s="124">
        <f>IF(AI260,0.11*ε_cu1cd,IF(AH260,F260*0.01,F260))</f>
        <v/>
      </c>
      <c r="G261" s="124">
        <f>IF(AP260,-0.1*ε_cu1cd,IF(AM260,G260*0.01,G260))</f>
        <v/>
      </c>
      <c r="H261" s="113">
        <f>IF(A261=1,E261,IF(AO260,H260-E260+E261,IF(AP260,0.8*H260,H260+E261)))</f>
        <v/>
      </c>
      <c r="I261" s="169">
        <f>(C261-H261)/h</f>
        <v/>
      </c>
      <c r="J261">
        <f>C261/(ε_c1cd)</f>
        <v/>
      </c>
      <c r="K261">
        <f>C261/I261</f>
        <v/>
      </c>
      <c r="L261" s="131">
        <f>I261/(ε_c1cd)</f>
        <v/>
      </c>
      <c r="M261">
        <f>I261*(K261-Z_s1)</f>
        <v/>
      </c>
      <c r="N261">
        <f>I261*(K261-Z_s2)</f>
        <v/>
      </c>
      <c r="O261">
        <f>E_s*M261</f>
        <v/>
      </c>
      <c r="P261">
        <f>E_s*N261</f>
        <v/>
      </c>
      <c r="Q261">
        <f>O261*A_s1</f>
        <v/>
      </c>
      <c r="R261">
        <f>P261*A_s2</f>
        <v/>
      </c>
      <c r="S261">
        <f>Q261*($K261-Z_s1)</f>
        <v/>
      </c>
      <c r="T261">
        <f>R261*($K261-Z_s2)</f>
        <v/>
      </c>
      <c r="U261">
        <f>(INDIRECT("a_"&amp;U$2)/(U$2+1))*(($C261^(U$2+1)-$H261^(U$2+1))/(ε_c1cd^(U$2+1)))</f>
        <v/>
      </c>
      <c r="V261">
        <f>(INDIRECT("a_"&amp;V$2)/(V$2+1))*(($C261^(V$2+1)-$H261^(V$2+1))/(ε_c1cd^(V$2+1)))</f>
        <v/>
      </c>
      <c r="W261">
        <f>(INDIRECT("a_"&amp;W$2)/(W$2+1))*(($C261^(W$2+1)-$H261^(W$2+1))/(ε_c1cd^(W$2+1)))</f>
        <v/>
      </c>
      <c r="X261">
        <f>(INDIRECT("a_"&amp;X$2)/(X$2+1))*(($C261^(X$2+1)-$H261^(X$2+1))/(ε_c1cd^(X$2+1)))</f>
        <v/>
      </c>
      <c r="Y261">
        <f>(INDIRECT("a_"&amp;Y$2)/(Y$2+1))*(($C261^(Y$2+1)-$H261^(Y$2+1))/(ε_c1cd^(Y$2+1)))</f>
        <v/>
      </c>
      <c r="Z261">
        <f>(INDIRECT("a_"&amp;Z$2)/(Z$2+2))*(($C261^(Z$2+2)-$H261^(Z$2+2))/(ε_c1cd^(Z$2+2)))</f>
        <v/>
      </c>
      <c r="AA261">
        <f>(INDIRECT("a_"&amp;AA$2)/(AA$2+2))*(($C261^(AA$2+2)-$H261^(AA$2+2))/(ε_c1cd^(AA$2+2)))</f>
        <v/>
      </c>
      <c r="AB261">
        <f>(INDIRECT("a_"&amp;AB$2)/(AB$2+2))*(($C261^(AB$2+2)-$H261^(AB$2+2))/(ε_c1cd^(AB$2+2)))</f>
        <v/>
      </c>
      <c r="AC261">
        <f>(INDIRECT("a_"&amp;AC$2)/(AC$2+2))*(($C261^(AC$2+2)-$H261^(AC$2+2))/(ε_c1cd^(AC$2+2)))</f>
        <v/>
      </c>
      <c r="AD261">
        <f>(INDIRECT("a_"&amp;AD$2)/(AD$2+2))*(($C261^(AD$2+2)-$H261^(AD$2+2))/(ε_c1cd^(AD$2+2)))</f>
        <v/>
      </c>
      <c r="AE261" s="111">
        <f>(b*f_cd/L261)*SUM(U261:Y261)+SUM(Q261:R261)</f>
        <v/>
      </c>
      <c r="AF261" s="112">
        <f>AE261*(K261-y+e)</f>
        <v/>
      </c>
      <c r="AG261" s="113">
        <f>(b*f_cd/(L261^2))*SUM(Z261:AD261)+SUM(S261:T261)-AF261</f>
        <v/>
      </c>
      <c r="AH261" s="114">
        <f>AG261&lt;0</f>
        <v/>
      </c>
      <c r="AI261" s="115">
        <f>IF(A261=1,FALSE,(AND(AQ261,AH261,NOT(AI260))))</f>
        <v/>
      </c>
      <c r="AJ261" s="116">
        <f>(b*f_cd/L261)*(a_1/2*J261^2+a_2/3*J261^3+a_3/4*J261^4+a_4/5*J261^5+a_5/6*J261^6)+SUM(Q261:R261)</f>
        <v/>
      </c>
      <c r="AK261">
        <f>AJ261*(K261-y+e)</f>
        <v/>
      </c>
      <c r="AL261" s="118">
        <f>(b*f_cd/(L261^2))*(a_1/3*J261^3+a_2/4*J261^4+a_3/5*J261^5+a_4/6*J261^6+a_5/7*J261^7)+SUM(S261:T261)-AK261</f>
        <v/>
      </c>
      <c r="AM261" s="114">
        <f>AL261&gt;0</f>
        <v/>
      </c>
      <c r="AN261" s="115">
        <f>IF(A261=1,FALSE,(AND(AQ261,AM261,NOT(AN260))))</f>
        <v/>
      </c>
      <c r="AO261">
        <f>IF(D261=1,AND(AH261,NOT(AI261)),AND(AM261,NOT(AN261)))</f>
        <v/>
      </c>
      <c r="AP261" s="119">
        <f>IF(D261=1,AI261,AN261)</f>
        <v/>
      </c>
      <c r="AQ261" s="125">
        <f>ABS(E261)&lt;$AQ$2</f>
        <v/>
      </c>
      <c r="AS261">
        <f>IF(AP261,MAX(AS$3:AS259)+1,"")</f>
        <v/>
      </c>
    </row>
    <row r="262" s="117">
      <c r="A262" t="n">
        <v>260</v>
      </c>
      <c r="B262" s="131">
        <f>IF(A262=1,0,IF(AP262,0.1*ε_cu1cd,0))</f>
        <v/>
      </c>
      <c r="C262" s="131">
        <f>IF(A262=1,0.1*ε_cu1cd,C261+B261)</f>
        <v/>
      </c>
      <c r="D262" s="113">
        <f>IF('Нормальний переріз'!$D$68&gt;0,1,2)</f>
        <v/>
      </c>
      <c r="E262" s="144">
        <f>IF(D262=1,F262,G262)</f>
        <v/>
      </c>
      <c r="F262" s="124">
        <f>IF(AI261,0.11*ε_cu1cd,IF(AH261,F261*0.01,F261))</f>
        <v/>
      </c>
      <c r="G262" s="124">
        <f>IF(AP261,-0.1*ε_cu1cd,IF(AM261,G261*0.01,G261))</f>
        <v/>
      </c>
      <c r="H262" s="113">
        <f>IF(A262=1,E262,IF(AO261,H261-E261+E262,IF(AP261,0.8*H261,H261+E262)))</f>
        <v/>
      </c>
      <c r="I262" s="169">
        <f>(C262-H262)/h</f>
        <v/>
      </c>
      <c r="J262">
        <f>C262/(ε_c1cd)</f>
        <v/>
      </c>
      <c r="K262">
        <f>C262/I262</f>
        <v/>
      </c>
      <c r="L262" s="131">
        <f>I262/(ε_c1cd)</f>
        <v/>
      </c>
      <c r="M262">
        <f>I262*(K262-Z_s1)</f>
        <v/>
      </c>
      <c r="N262">
        <f>I262*(K262-Z_s2)</f>
        <v/>
      </c>
      <c r="O262">
        <f>E_s*M262</f>
        <v/>
      </c>
      <c r="P262">
        <f>E_s*N262</f>
        <v/>
      </c>
      <c r="Q262">
        <f>O262*A_s1</f>
        <v/>
      </c>
      <c r="R262">
        <f>P262*A_s2</f>
        <v/>
      </c>
      <c r="S262">
        <f>Q262*($K262-Z_s1)</f>
        <v/>
      </c>
      <c r="T262">
        <f>R262*($K262-Z_s2)</f>
        <v/>
      </c>
      <c r="U262">
        <f>(INDIRECT("a_"&amp;U$2)/(U$2+1))*(($C262^(U$2+1)-$H262^(U$2+1))/(ε_c1cd^(U$2+1)))</f>
        <v/>
      </c>
      <c r="V262">
        <f>(INDIRECT("a_"&amp;V$2)/(V$2+1))*(($C262^(V$2+1)-$H262^(V$2+1))/(ε_c1cd^(V$2+1)))</f>
        <v/>
      </c>
      <c r="W262">
        <f>(INDIRECT("a_"&amp;W$2)/(W$2+1))*(($C262^(W$2+1)-$H262^(W$2+1))/(ε_c1cd^(W$2+1)))</f>
        <v/>
      </c>
      <c r="X262">
        <f>(INDIRECT("a_"&amp;X$2)/(X$2+1))*(($C262^(X$2+1)-$H262^(X$2+1))/(ε_c1cd^(X$2+1)))</f>
        <v/>
      </c>
      <c r="Y262">
        <f>(INDIRECT("a_"&amp;Y$2)/(Y$2+1))*(($C262^(Y$2+1)-$H262^(Y$2+1))/(ε_c1cd^(Y$2+1)))</f>
        <v/>
      </c>
      <c r="Z262">
        <f>(INDIRECT("a_"&amp;Z$2)/(Z$2+2))*(($C262^(Z$2+2)-$H262^(Z$2+2))/(ε_c1cd^(Z$2+2)))</f>
        <v/>
      </c>
      <c r="AA262">
        <f>(INDIRECT("a_"&amp;AA$2)/(AA$2+2))*(($C262^(AA$2+2)-$H262^(AA$2+2))/(ε_c1cd^(AA$2+2)))</f>
        <v/>
      </c>
      <c r="AB262">
        <f>(INDIRECT("a_"&amp;AB$2)/(AB$2+2))*(($C262^(AB$2+2)-$H262^(AB$2+2))/(ε_c1cd^(AB$2+2)))</f>
        <v/>
      </c>
      <c r="AC262">
        <f>(INDIRECT("a_"&amp;AC$2)/(AC$2+2))*(($C262^(AC$2+2)-$H262^(AC$2+2))/(ε_c1cd^(AC$2+2)))</f>
        <v/>
      </c>
      <c r="AD262">
        <f>(INDIRECT("a_"&amp;AD$2)/(AD$2+2))*(($C262^(AD$2+2)-$H262^(AD$2+2))/(ε_c1cd^(AD$2+2)))</f>
        <v/>
      </c>
      <c r="AE262" s="111">
        <f>(b*f_cd/L262)*SUM(U262:Y262)+SUM(Q262:R262)</f>
        <v/>
      </c>
      <c r="AF262" s="112">
        <f>AE262*(K262-y+e)</f>
        <v/>
      </c>
      <c r="AG262" s="113">
        <f>(b*f_cd/(L262^2))*SUM(Z262:AD262)+SUM(S262:T262)-AF262</f>
        <v/>
      </c>
      <c r="AH262" s="114">
        <f>AG262&lt;0</f>
        <v/>
      </c>
      <c r="AI262" s="115">
        <f>IF(A262=1,FALSE,(AND(AQ262,AH262,NOT(AI261))))</f>
        <v/>
      </c>
      <c r="AJ262" s="116">
        <f>(b*f_cd/L262)*(a_1/2*J262^2+a_2/3*J262^3+a_3/4*J262^4+a_4/5*J262^5+a_5/6*J262^6)+SUM(Q262:R262)</f>
        <v/>
      </c>
      <c r="AK262">
        <f>AJ262*(K262-y+e)</f>
        <v/>
      </c>
      <c r="AL262" s="118">
        <f>(b*f_cd/(L262^2))*(a_1/3*J262^3+a_2/4*J262^4+a_3/5*J262^5+a_4/6*J262^6+a_5/7*J262^7)+SUM(S262:T262)-AK262</f>
        <v/>
      </c>
      <c r="AM262" s="114">
        <f>AL262&gt;0</f>
        <v/>
      </c>
      <c r="AN262" s="115">
        <f>IF(A262=1,FALSE,(AND(AQ262,AM262,NOT(AN261))))</f>
        <v/>
      </c>
      <c r="AO262">
        <f>IF(D262=1,AND(AH262,NOT(AI262)),AND(AM262,NOT(AN262)))</f>
        <v/>
      </c>
      <c r="AP262" s="119">
        <f>IF(D262=1,AI262,AN262)</f>
        <v/>
      </c>
      <c r="AQ262" s="125">
        <f>ABS(E262)&lt;$AQ$2</f>
        <v/>
      </c>
      <c r="AS262">
        <f>IF(AP262,MAX(AS$3:AS260)+1,"")</f>
        <v/>
      </c>
    </row>
    <row r="263" s="117">
      <c r="A263" t="n">
        <v>261</v>
      </c>
      <c r="B263" s="131">
        <f>IF(A263=1,0,IF(AP263,0.1*ε_cu1cd,0))</f>
        <v/>
      </c>
      <c r="C263" s="131">
        <f>IF(A263=1,0.1*ε_cu1cd,C262+B262)</f>
        <v/>
      </c>
      <c r="D263" s="113">
        <f>IF('Нормальний переріз'!$D$68&gt;0,1,2)</f>
        <v/>
      </c>
      <c r="E263" s="144">
        <f>IF(D263=1,F263,G263)</f>
        <v/>
      </c>
      <c r="F263" s="124">
        <f>IF(AI262,0.11*ε_cu1cd,IF(AH262,F262*0.01,F262))</f>
        <v/>
      </c>
      <c r="G263" s="124">
        <f>IF(AP262,-0.1*ε_cu1cd,IF(AM262,G262*0.01,G262))</f>
        <v/>
      </c>
      <c r="H263" s="113">
        <f>IF(A263=1,E263,IF(AO262,H262-E262+E263,IF(AP262,0.8*H262,H262+E263)))</f>
        <v/>
      </c>
      <c r="I263" s="169">
        <f>(C263-H263)/h</f>
        <v/>
      </c>
      <c r="J263">
        <f>C263/(ε_c1cd)</f>
        <v/>
      </c>
      <c r="K263">
        <f>C263/I263</f>
        <v/>
      </c>
      <c r="L263" s="131">
        <f>I263/(ε_c1cd)</f>
        <v/>
      </c>
      <c r="M263">
        <f>I263*(K263-Z_s1)</f>
        <v/>
      </c>
      <c r="N263">
        <f>I263*(K263-Z_s2)</f>
        <v/>
      </c>
      <c r="O263">
        <f>E_s*M263</f>
        <v/>
      </c>
      <c r="P263">
        <f>E_s*N263</f>
        <v/>
      </c>
      <c r="Q263">
        <f>O263*A_s1</f>
        <v/>
      </c>
      <c r="R263">
        <f>P263*A_s2</f>
        <v/>
      </c>
      <c r="S263">
        <f>Q263*($K263-Z_s1)</f>
        <v/>
      </c>
      <c r="T263">
        <f>R263*($K263-Z_s2)</f>
        <v/>
      </c>
      <c r="U263">
        <f>(INDIRECT("a_"&amp;U$2)/(U$2+1))*(($C263^(U$2+1)-$H263^(U$2+1))/(ε_c1cd^(U$2+1)))</f>
        <v/>
      </c>
      <c r="V263">
        <f>(INDIRECT("a_"&amp;V$2)/(V$2+1))*(($C263^(V$2+1)-$H263^(V$2+1))/(ε_c1cd^(V$2+1)))</f>
        <v/>
      </c>
      <c r="W263">
        <f>(INDIRECT("a_"&amp;W$2)/(W$2+1))*(($C263^(W$2+1)-$H263^(W$2+1))/(ε_c1cd^(W$2+1)))</f>
        <v/>
      </c>
      <c r="X263">
        <f>(INDIRECT("a_"&amp;X$2)/(X$2+1))*(($C263^(X$2+1)-$H263^(X$2+1))/(ε_c1cd^(X$2+1)))</f>
        <v/>
      </c>
      <c r="Y263">
        <f>(INDIRECT("a_"&amp;Y$2)/(Y$2+1))*(($C263^(Y$2+1)-$H263^(Y$2+1))/(ε_c1cd^(Y$2+1)))</f>
        <v/>
      </c>
      <c r="Z263">
        <f>(INDIRECT("a_"&amp;Z$2)/(Z$2+2))*(($C263^(Z$2+2)-$H263^(Z$2+2))/(ε_c1cd^(Z$2+2)))</f>
        <v/>
      </c>
      <c r="AA263">
        <f>(INDIRECT("a_"&amp;AA$2)/(AA$2+2))*(($C263^(AA$2+2)-$H263^(AA$2+2))/(ε_c1cd^(AA$2+2)))</f>
        <v/>
      </c>
      <c r="AB263">
        <f>(INDIRECT("a_"&amp;AB$2)/(AB$2+2))*(($C263^(AB$2+2)-$H263^(AB$2+2))/(ε_c1cd^(AB$2+2)))</f>
        <v/>
      </c>
      <c r="AC263">
        <f>(INDIRECT("a_"&amp;AC$2)/(AC$2+2))*(($C263^(AC$2+2)-$H263^(AC$2+2))/(ε_c1cd^(AC$2+2)))</f>
        <v/>
      </c>
      <c r="AD263">
        <f>(INDIRECT("a_"&amp;AD$2)/(AD$2+2))*(($C263^(AD$2+2)-$H263^(AD$2+2))/(ε_c1cd^(AD$2+2)))</f>
        <v/>
      </c>
      <c r="AE263" s="111">
        <f>(b*f_cd/L263)*SUM(U263:Y263)+SUM(Q263:R263)</f>
        <v/>
      </c>
      <c r="AF263" s="112">
        <f>AE263*(K263-y+e)</f>
        <v/>
      </c>
      <c r="AG263" s="113">
        <f>(b*f_cd/(L263^2))*SUM(Z263:AD263)+SUM(S263:T263)-AF263</f>
        <v/>
      </c>
      <c r="AH263" s="114">
        <f>AG263&lt;0</f>
        <v/>
      </c>
      <c r="AI263" s="115">
        <f>IF(A263=1,FALSE,(AND(AQ263,AH263,NOT(AI262))))</f>
        <v/>
      </c>
      <c r="AJ263" s="116">
        <f>(b*f_cd/L263)*(a_1/2*J263^2+a_2/3*J263^3+a_3/4*J263^4+a_4/5*J263^5+a_5/6*J263^6)+SUM(Q263:R263)</f>
        <v/>
      </c>
      <c r="AK263">
        <f>AJ263*(K263-y+e)</f>
        <v/>
      </c>
      <c r="AL263" s="118">
        <f>(b*f_cd/(L263^2))*(a_1/3*J263^3+a_2/4*J263^4+a_3/5*J263^5+a_4/6*J263^6+a_5/7*J263^7)+SUM(S263:T263)-AK263</f>
        <v/>
      </c>
      <c r="AM263" s="114">
        <f>AL263&gt;0</f>
        <v/>
      </c>
      <c r="AN263" s="115">
        <f>IF(A263=1,FALSE,(AND(AQ263,AM263,NOT(AN262))))</f>
        <v/>
      </c>
      <c r="AO263">
        <f>IF(D263=1,AND(AH263,NOT(AI263)),AND(AM263,NOT(AN263)))</f>
        <v/>
      </c>
      <c r="AP263" s="119">
        <f>IF(D263=1,AI263,AN263)</f>
        <v/>
      </c>
      <c r="AQ263" s="125">
        <f>ABS(E263)&lt;$AQ$2</f>
        <v/>
      </c>
      <c r="AS263">
        <f>IF(AP263,MAX(AS$3:AS261)+1,"")</f>
        <v/>
      </c>
    </row>
    <row r="264" s="117">
      <c r="A264" t="n">
        <v>262</v>
      </c>
      <c r="B264" s="131">
        <f>IF(A264=1,0,IF(AP264,0.1*ε_cu1cd,0))</f>
        <v/>
      </c>
      <c r="C264" s="131">
        <f>IF(A264=1,0.1*ε_cu1cd,C263+B263)</f>
        <v/>
      </c>
      <c r="D264" s="113">
        <f>IF('Нормальний переріз'!$D$68&gt;0,1,2)</f>
        <v/>
      </c>
      <c r="E264" s="144">
        <f>IF(D264=1,F264,G264)</f>
        <v/>
      </c>
      <c r="F264" s="124">
        <f>IF(AI263,0.11*ε_cu1cd,IF(AH263,F263*0.01,F263))</f>
        <v/>
      </c>
      <c r="G264" s="124">
        <f>IF(AP263,-0.1*ε_cu1cd,IF(AM263,G263*0.01,G263))</f>
        <v/>
      </c>
      <c r="H264" s="113">
        <f>IF(A264=1,E264,IF(AO263,H263-E263+E264,IF(AP263,0.8*H263,H263+E264)))</f>
        <v/>
      </c>
      <c r="I264" s="169">
        <f>(C264-H264)/h</f>
        <v/>
      </c>
      <c r="J264">
        <f>C264/(ε_c1cd)</f>
        <v/>
      </c>
      <c r="K264">
        <f>C264/I264</f>
        <v/>
      </c>
      <c r="L264" s="131">
        <f>I264/(ε_c1cd)</f>
        <v/>
      </c>
      <c r="M264">
        <f>I264*(K264-Z_s1)</f>
        <v/>
      </c>
      <c r="N264">
        <f>I264*(K264-Z_s2)</f>
        <v/>
      </c>
      <c r="O264">
        <f>E_s*M264</f>
        <v/>
      </c>
      <c r="P264">
        <f>E_s*N264</f>
        <v/>
      </c>
      <c r="Q264">
        <f>O264*A_s1</f>
        <v/>
      </c>
      <c r="R264">
        <f>P264*A_s2</f>
        <v/>
      </c>
      <c r="S264">
        <f>Q264*($K264-Z_s1)</f>
        <v/>
      </c>
      <c r="T264">
        <f>R264*($K264-Z_s2)</f>
        <v/>
      </c>
      <c r="U264">
        <f>(INDIRECT("a_"&amp;U$2)/(U$2+1))*(($C264^(U$2+1)-$H264^(U$2+1))/(ε_c1cd^(U$2+1)))</f>
        <v/>
      </c>
      <c r="V264">
        <f>(INDIRECT("a_"&amp;V$2)/(V$2+1))*(($C264^(V$2+1)-$H264^(V$2+1))/(ε_c1cd^(V$2+1)))</f>
        <v/>
      </c>
      <c r="W264">
        <f>(INDIRECT("a_"&amp;W$2)/(W$2+1))*(($C264^(W$2+1)-$H264^(W$2+1))/(ε_c1cd^(W$2+1)))</f>
        <v/>
      </c>
      <c r="X264">
        <f>(INDIRECT("a_"&amp;X$2)/(X$2+1))*(($C264^(X$2+1)-$H264^(X$2+1))/(ε_c1cd^(X$2+1)))</f>
        <v/>
      </c>
      <c r="Y264">
        <f>(INDIRECT("a_"&amp;Y$2)/(Y$2+1))*(($C264^(Y$2+1)-$H264^(Y$2+1))/(ε_c1cd^(Y$2+1)))</f>
        <v/>
      </c>
      <c r="Z264">
        <f>(INDIRECT("a_"&amp;Z$2)/(Z$2+2))*(($C264^(Z$2+2)-$H264^(Z$2+2))/(ε_c1cd^(Z$2+2)))</f>
        <v/>
      </c>
      <c r="AA264">
        <f>(INDIRECT("a_"&amp;AA$2)/(AA$2+2))*(($C264^(AA$2+2)-$H264^(AA$2+2))/(ε_c1cd^(AA$2+2)))</f>
        <v/>
      </c>
      <c r="AB264">
        <f>(INDIRECT("a_"&amp;AB$2)/(AB$2+2))*(($C264^(AB$2+2)-$H264^(AB$2+2))/(ε_c1cd^(AB$2+2)))</f>
        <v/>
      </c>
      <c r="AC264">
        <f>(INDIRECT("a_"&amp;AC$2)/(AC$2+2))*(($C264^(AC$2+2)-$H264^(AC$2+2))/(ε_c1cd^(AC$2+2)))</f>
        <v/>
      </c>
      <c r="AD264">
        <f>(INDIRECT("a_"&amp;AD$2)/(AD$2+2))*(($C264^(AD$2+2)-$H264^(AD$2+2))/(ε_c1cd^(AD$2+2)))</f>
        <v/>
      </c>
      <c r="AE264" s="111">
        <f>(b*f_cd/L264)*SUM(U264:Y264)+SUM(Q264:R264)</f>
        <v/>
      </c>
      <c r="AF264" s="112">
        <f>AE264*(K264-y+e)</f>
        <v/>
      </c>
      <c r="AG264" s="113">
        <f>(b*f_cd/(L264^2))*SUM(Z264:AD264)+SUM(S264:T264)-AF264</f>
        <v/>
      </c>
      <c r="AH264" s="114">
        <f>AG264&lt;0</f>
        <v/>
      </c>
      <c r="AI264" s="115">
        <f>IF(A264=1,FALSE,(AND(AQ264,AH264,NOT(AI263))))</f>
        <v/>
      </c>
      <c r="AJ264" s="116">
        <f>(b*f_cd/L264)*(a_1/2*J264^2+a_2/3*J264^3+a_3/4*J264^4+a_4/5*J264^5+a_5/6*J264^6)+SUM(Q264:R264)</f>
        <v/>
      </c>
      <c r="AK264">
        <f>AJ264*(K264-y+e)</f>
        <v/>
      </c>
      <c r="AL264" s="118">
        <f>(b*f_cd/(L264^2))*(a_1/3*J264^3+a_2/4*J264^4+a_3/5*J264^5+a_4/6*J264^6+a_5/7*J264^7)+SUM(S264:T264)-AK264</f>
        <v/>
      </c>
      <c r="AM264" s="114">
        <f>AL264&gt;0</f>
        <v/>
      </c>
      <c r="AN264" s="115">
        <f>IF(A264=1,FALSE,(AND(AQ264,AM264,NOT(AN263))))</f>
        <v/>
      </c>
      <c r="AO264">
        <f>IF(D264=1,AND(AH264,NOT(AI264)),AND(AM264,NOT(AN264)))</f>
        <v/>
      </c>
      <c r="AP264" s="119">
        <f>IF(D264=1,AI264,AN264)</f>
        <v/>
      </c>
      <c r="AQ264" s="125">
        <f>ABS(E264)&lt;$AQ$2</f>
        <v/>
      </c>
      <c r="AS264">
        <f>IF(AP264,MAX(AS$3:AS262)+1,"")</f>
        <v/>
      </c>
    </row>
    <row r="265" s="117">
      <c r="A265" t="n">
        <v>263</v>
      </c>
      <c r="B265" s="131">
        <f>IF(A265=1,0,IF(AP265,0.1*ε_cu1cd,0))</f>
        <v/>
      </c>
      <c r="C265" s="131">
        <f>IF(A265=1,0.1*ε_cu1cd,C264+B264)</f>
        <v/>
      </c>
      <c r="D265" s="113">
        <f>IF('Нормальний переріз'!$D$68&gt;0,1,2)</f>
        <v/>
      </c>
      <c r="E265" s="144">
        <f>IF(D265=1,F265,G265)</f>
        <v/>
      </c>
      <c r="F265" s="124">
        <f>IF(AI264,0.11*ε_cu1cd,IF(AH264,F264*0.01,F264))</f>
        <v/>
      </c>
      <c r="G265" s="124">
        <f>IF(AP264,-0.1*ε_cu1cd,IF(AM264,G264*0.01,G264))</f>
        <v/>
      </c>
      <c r="H265" s="113">
        <f>IF(A265=1,E265,IF(AO264,H264-E264+E265,IF(AP264,0.8*H264,H264+E265)))</f>
        <v/>
      </c>
      <c r="I265" s="169">
        <f>(C265-H265)/h</f>
        <v/>
      </c>
      <c r="J265">
        <f>C265/(ε_c1cd)</f>
        <v/>
      </c>
      <c r="K265">
        <f>C265/I265</f>
        <v/>
      </c>
      <c r="L265" s="131">
        <f>I265/(ε_c1cd)</f>
        <v/>
      </c>
      <c r="M265">
        <f>I265*(K265-Z_s1)</f>
        <v/>
      </c>
      <c r="N265">
        <f>I265*(K265-Z_s2)</f>
        <v/>
      </c>
      <c r="O265">
        <f>E_s*M265</f>
        <v/>
      </c>
      <c r="P265">
        <f>E_s*N265</f>
        <v/>
      </c>
      <c r="Q265">
        <f>O265*A_s1</f>
        <v/>
      </c>
      <c r="R265">
        <f>P265*A_s2</f>
        <v/>
      </c>
      <c r="S265">
        <f>Q265*($K265-Z_s1)</f>
        <v/>
      </c>
      <c r="T265">
        <f>R265*($K265-Z_s2)</f>
        <v/>
      </c>
      <c r="U265">
        <f>(INDIRECT("a_"&amp;U$2)/(U$2+1))*(($C265^(U$2+1)-$H265^(U$2+1))/(ε_c1cd^(U$2+1)))</f>
        <v/>
      </c>
      <c r="V265">
        <f>(INDIRECT("a_"&amp;V$2)/(V$2+1))*(($C265^(V$2+1)-$H265^(V$2+1))/(ε_c1cd^(V$2+1)))</f>
        <v/>
      </c>
      <c r="W265">
        <f>(INDIRECT("a_"&amp;W$2)/(W$2+1))*(($C265^(W$2+1)-$H265^(W$2+1))/(ε_c1cd^(W$2+1)))</f>
        <v/>
      </c>
      <c r="X265">
        <f>(INDIRECT("a_"&amp;X$2)/(X$2+1))*(($C265^(X$2+1)-$H265^(X$2+1))/(ε_c1cd^(X$2+1)))</f>
        <v/>
      </c>
      <c r="Y265">
        <f>(INDIRECT("a_"&amp;Y$2)/(Y$2+1))*(($C265^(Y$2+1)-$H265^(Y$2+1))/(ε_c1cd^(Y$2+1)))</f>
        <v/>
      </c>
      <c r="Z265">
        <f>(INDIRECT("a_"&amp;Z$2)/(Z$2+2))*(($C265^(Z$2+2)-$H265^(Z$2+2))/(ε_c1cd^(Z$2+2)))</f>
        <v/>
      </c>
      <c r="AA265">
        <f>(INDIRECT("a_"&amp;AA$2)/(AA$2+2))*(($C265^(AA$2+2)-$H265^(AA$2+2))/(ε_c1cd^(AA$2+2)))</f>
        <v/>
      </c>
      <c r="AB265">
        <f>(INDIRECT("a_"&amp;AB$2)/(AB$2+2))*(($C265^(AB$2+2)-$H265^(AB$2+2))/(ε_c1cd^(AB$2+2)))</f>
        <v/>
      </c>
      <c r="AC265">
        <f>(INDIRECT("a_"&amp;AC$2)/(AC$2+2))*(($C265^(AC$2+2)-$H265^(AC$2+2))/(ε_c1cd^(AC$2+2)))</f>
        <v/>
      </c>
      <c r="AD265">
        <f>(INDIRECT("a_"&amp;AD$2)/(AD$2+2))*(($C265^(AD$2+2)-$H265^(AD$2+2))/(ε_c1cd^(AD$2+2)))</f>
        <v/>
      </c>
      <c r="AE265" s="111">
        <f>(b*f_cd/L265)*SUM(U265:Y265)+SUM(Q265:R265)</f>
        <v/>
      </c>
      <c r="AF265" s="112">
        <f>AE265*(K265-y+e)</f>
        <v/>
      </c>
      <c r="AG265" s="113">
        <f>(b*f_cd/(L265^2))*SUM(Z265:AD265)+SUM(S265:T265)-AF265</f>
        <v/>
      </c>
      <c r="AH265" s="114">
        <f>AG265&lt;0</f>
        <v/>
      </c>
      <c r="AI265" s="115">
        <f>IF(A265=1,FALSE,(AND(AQ265,AH265,NOT(AI264))))</f>
        <v/>
      </c>
      <c r="AJ265" s="116">
        <f>(b*f_cd/L265)*(a_1/2*J265^2+a_2/3*J265^3+a_3/4*J265^4+a_4/5*J265^5+a_5/6*J265^6)+SUM(Q265:R265)</f>
        <v/>
      </c>
      <c r="AK265">
        <f>AJ265*(K265-y+e)</f>
        <v/>
      </c>
      <c r="AL265" s="118">
        <f>(b*f_cd/(L265^2))*(a_1/3*J265^3+a_2/4*J265^4+a_3/5*J265^5+a_4/6*J265^6+a_5/7*J265^7)+SUM(S265:T265)-AK265</f>
        <v/>
      </c>
      <c r="AM265" s="114">
        <f>AL265&gt;0</f>
        <v/>
      </c>
      <c r="AN265" s="115">
        <f>IF(A265=1,FALSE,(AND(AQ265,AM265,NOT(AN264))))</f>
        <v/>
      </c>
      <c r="AO265">
        <f>IF(D265=1,AND(AH265,NOT(AI265)),AND(AM265,NOT(AN265)))</f>
        <v/>
      </c>
      <c r="AP265" s="119">
        <f>IF(D265=1,AI265,AN265)</f>
        <v/>
      </c>
      <c r="AQ265" s="125">
        <f>ABS(E265)&lt;$AQ$2</f>
        <v/>
      </c>
      <c r="AS265">
        <f>IF(AP265,MAX(AS$3:AS263)+1,"")</f>
        <v/>
      </c>
    </row>
    <row r="266" s="117">
      <c r="A266" t="n">
        <v>264</v>
      </c>
      <c r="B266" s="131">
        <f>IF(A266=1,0,IF(AP266,0.1*ε_cu1cd,0))</f>
        <v/>
      </c>
      <c r="C266" s="131">
        <f>IF(A266=1,0.1*ε_cu1cd,C265+B265)</f>
        <v/>
      </c>
      <c r="D266" s="113">
        <f>IF('Нормальний переріз'!$D$68&gt;0,1,2)</f>
        <v/>
      </c>
      <c r="E266" s="144">
        <f>IF(D266=1,F266,G266)</f>
        <v/>
      </c>
      <c r="F266" s="124">
        <f>IF(AI265,0.11*ε_cu1cd,IF(AH265,F265*0.01,F265))</f>
        <v/>
      </c>
      <c r="G266" s="124">
        <f>IF(AP265,-0.1*ε_cu1cd,IF(AM265,G265*0.01,G265))</f>
        <v/>
      </c>
      <c r="H266" s="113">
        <f>IF(A266=1,E266,IF(AO265,H265-E265+E266,IF(AP265,0.8*H265,H265+E266)))</f>
        <v/>
      </c>
      <c r="I266" s="169">
        <f>(C266-H266)/h</f>
        <v/>
      </c>
      <c r="J266">
        <f>C266/(ε_c1cd)</f>
        <v/>
      </c>
      <c r="K266">
        <f>C266/I266</f>
        <v/>
      </c>
      <c r="L266" s="131">
        <f>I266/(ε_c1cd)</f>
        <v/>
      </c>
      <c r="M266">
        <f>I266*(K266-Z_s1)</f>
        <v/>
      </c>
      <c r="N266">
        <f>I266*(K266-Z_s2)</f>
        <v/>
      </c>
      <c r="O266">
        <f>E_s*M266</f>
        <v/>
      </c>
      <c r="P266">
        <f>E_s*N266</f>
        <v/>
      </c>
      <c r="Q266">
        <f>O266*A_s1</f>
        <v/>
      </c>
      <c r="R266">
        <f>P266*A_s2</f>
        <v/>
      </c>
      <c r="S266">
        <f>Q266*($K266-Z_s1)</f>
        <v/>
      </c>
      <c r="T266">
        <f>R266*($K266-Z_s2)</f>
        <v/>
      </c>
      <c r="U266">
        <f>(INDIRECT("a_"&amp;U$2)/(U$2+1))*(($C266^(U$2+1)-$H266^(U$2+1))/(ε_c1cd^(U$2+1)))</f>
        <v/>
      </c>
      <c r="V266">
        <f>(INDIRECT("a_"&amp;V$2)/(V$2+1))*(($C266^(V$2+1)-$H266^(V$2+1))/(ε_c1cd^(V$2+1)))</f>
        <v/>
      </c>
      <c r="W266">
        <f>(INDIRECT("a_"&amp;W$2)/(W$2+1))*(($C266^(W$2+1)-$H266^(W$2+1))/(ε_c1cd^(W$2+1)))</f>
        <v/>
      </c>
      <c r="X266">
        <f>(INDIRECT("a_"&amp;X$2)/(X$2+1))*(($C266^(X$2+1)-$H266^(X$2+1))/(ε_c1cd^(X$2+1)))</f>
        <v/>
      </c>
      <c r="Y266">
        <f>(INDIRECT("a_"&amp;Y$2)/(Y$2+1))*(($C266^(Y$2+1)-$H266^(Y$2+1))/(ε_c1cd^(Y$2+1)))</f>
        <v/>
      </c>
      <c r="Z266">
        <f>(INDIRECT("a_"&amp;Z$2)/(Z$2+2))*(($C266^(Z$2+2)-$H266^(Z$2+2))/(ε_c1cd^(Z$2+2)))</f>
        <v/>
      </c>
      <c r="AA266">
        <f>(INDIRECT("a_"&amp;AA$2)/(AA$2+2))*(($C266^(AA$2+2)-$H266^(AA$2+2))/(ε_c1cd^(AA$2+2)))</f>
        <v/>
      </c>
      <c r="AB266">
        <f>(INDIRECT("a_"&amp;AB$2)/(AB$2+2))*(($C266^(AB$2+2)-$H266^(AB$2+2))/(ε_c1cd^(AB$2+2)))</f>
        <v/>
      </c>
      <c r="AC266">
        <f>(INDIRECT("a_"&amp;AC$2)/(AC$2+2))*(($C266^(AC$2+2)-$H266^(AC$2+2))/(ε_c1cd^(AC$2+2)))</f>
        <v/>
      </c>
      <c r="AD266">
        <f>(INDIRECT("a_"&amp;AD$2)/(AD$2+2))*(($C266^(AD$2+2)-$H266^(AD$2+2))/(ε_c1cd^(AD$2+2)))</f>
        <v/>
      </c>
      <c r="AE266" s="111">
        <f>(b*f_cd/L266)*SUM(U266:Y266)+SUM(Q266:R266)</f>
        <v/>
      </c>
      <c r="AF266" s="112">
        <f>AE266*(K266-y+e)</f>
        <v/>
      </c>
      <c r="AG266" s="113">
        <f>(b*f_cd/(L266^2))*SUM(Z266:AD266)+SUM(S266:T266)-AF266</f>
        <v/>
      </c>
      <c r="AH266" s="114">
        <f>AG266&lt;0</f>
        <v/>
      </c>
      <c r="AI266" s="115">
        <f>IF(A266=1,FALSE,(AND(AQ266,AH266,NOT(AI265))))</f>
        <v/>
      </c>
      <c r="AJ266" s="116">
        <f>(b*f_cd/L266)*(a_1/2*J266^2+a_2/3*J266^3+a_3/4*J266^4+a_4/5*J266^5+a_5/6*J266^6)+SUM(Q266:R266)</f>
        <v/>
      </c>
      <c r="AK266">
        <f>AJ266*(K266-y+e)</f>
        <v/>
      </c>
      <c r="AL266" s="118">
        <f>(b*f_cd/(L266^2))*(a_1/3*J266^3+a_2/4*J266^4+a_3/5*J266^5+a_4/6*J266^6+a_5/7*J266^7)+SUM(S266:T266)-AK266</f>
        <v/>
      </c>
      <c r="AM266" s="114">
        <f>AL266&gt;0</f>
        <v/>
      </c>
      <c r="AN266" s="115">
        <f>IF(A266=1,FALSE,(AND(AQ266,AM266,NOT(AN265))))</f>
        <v/>
      </c>
      <c r="AO266">
        <f>IF(D266=1,AND(AH266,NOT(AI266)),AND(AM266,NOT(AN266)))</f>
        <v/>
      </c>
      <c r="AP266" s="119">
        <f>IF(D266=1,AI266,AN266)</f>
        <v/>
      </c>
      <c r="AQ266" s="125">
        <f>ABS(E266)&lt;$AQ$2</f>
        <v/>
      </c>
      <c r="AS266">
        <f>IF(AP266,MAX(AS$3:AS264)+1,"")</f>
        <v/>
      </c>
    </row>
    <row r="267" s="117">
      <c r="A267" t="n">
        <v>265</v>
      </c>
      <c r="B267" s="131">
        <f>IF(A267=1,0,IF(AP267,0.1*ε_cu1cd,0))</f>
        <v/>
      </c>
      <c r="C267" s="131">
        <f>IF(A267=1,0.1*ε_cu1cd,C266+B266)</f>
        <v/>
      </c>
      <c r="D267" s="113">
        <f>IF('Нормальний переріз'!$D$68&gt;0,1,2)</f>
        <v/>
      </c>
      <c r="E267" s="144">
        <f>IF(D267=1,F267,G267)</f>
        <v/>
      </c>
      <c r="F267" s="124">
        <f>IF(AI266,0.11*ε_cu1cd,IF(AH266,F266*0.01,F266))</f>
        <v/>
      </c>
      <c r="G267" s="124">
        <f>IF(AP266,-0.1*ε_cu1cd,IF(AM266,G266*0.01,G266))</f>
        <v/>
      </c>
      <c r="H267" s="113">
        <f>IF(A267=1,E267,IF(AO266,H266-E266+E267,IF(AP266,0.8*H266,H266+E267)))</f>
        <v/>
      </c>
      <c r="I267" s="169">
        <f>(C267-H267)/h</f>
        <v/>
      </c>
      <c r="J267">
        <f>C267/(ε_c1cd)</f>
        <v/>
      </c>
      <c r="K267">
        <f>C267/I267</f>
        <v/>
      </c>
      <c r="L267" s="131">
        <f>I267/(ε_c1cd)</f>
        <v/>
      </c>
      <c r="M267">
        <f>I267*(K267-Z_s1)</f>
        <v/>
      </c>
      <c r="N267">
        <f>I267*(K267-Z_s2)</f>
        <v/>
      </c>
      <c r="O267">
        <f>E_s*M267</f>
        <v/>
      </c>
      <c r="P267">
        <f>E_s*N267</f>
        <v/>
      </c>
      <c r="Q267">
        <f>O267*A_s1</f>
        <v/>
      </c>
      <c r="R267">
        <f>P267*A_s2</f>
        <v/>
      </c>
      <c r="S267">
        <f>Q267*($K267-Z_s1)</f>
        <v/>
      </c>
      <c r="T267">
        <f>R267*($K267-Z_s2)</f>
        <v/>
      </c>
      <c r="U267">
        <f>(INDIRECT("a_"&amp;U$2)/(U$2+1))*(($C267^(U$2+1)-$H267^(U$2+1))/(ε_c1cd^(U$2+1)))</f>
        <v/>
      </c>
      <c r="V267">
        <f>(INDIRECT("a_"&amp;V$2)/(V$2+1))*(($C267^(V$2+1)-$H267^(V$2+1))/(ε_c1cd^(V$2+1)))</f>
        <v/>
      </c>
      <c r="W267">
        <f>(INDIRECT("a_"&amp;W$2)/(W$2+1))*(($C267^(W$2+1)-$H267^(W$2+1))/(ε_c1cd^(W$2+1)))</f>
        <v/>
      </c>
      <c r="X267">
        <f>(INDIRECT("a_"&amp;X$2)/(X$2+1))*(($C267^(X$2+1)-$H267^(X$2+1))/(ε_c1cd^(X$2+1)))</f>
        <v/>
      </c>
      <c r="Y267">
        <f>(INDIRECT("a_"&amp;Y$2)/(Y$2+1))*(($C267^(Y$2+1)-$H267^(Y$2+1))/(ε_c1cd^(Y$2+1)))</f>
        <v/>
      </c>
      <c r="Z267">
        <f>(INDIRECT("a_"&amp;Z$2)/(Z$2+2))*(($C267^(Z$2+2)-$H267^(Z$2+2))/(ε_c1cd^(Z$2+2)))</f>
        <v/>
      </c>
      <c r="AA267">
        <f>(INDIRECT("a_"&amp;AA$2)/(AA$2+2))*(($C267^(AA$2+2)-$H267^(AA$2+2))/(ε_c1cd^(AA$2+2)))</f>
        <v/>
      </c>
      <c r="AB267">
        <f>(INDIRECT("a_"&amp;AB$2)/(AB$2+2))*(($C267^(AB$2+2)-$H267^(AB$2+2))/(ε_c1cd^(AB$2+2)))</f>
        <v/>
      </c>
      <c r="AC267">
        <f>(INDIRECT("a_"&amp;AC$2)/(AC$2+2))*(($C267^(AC$2+2)-$H267^(AC$2+2))/(ε_c1cd^(AC$2+2)))</f>
        <v/>
      </c>
      <c r="AD267">
        <f>(INDIRECT("a_"&amp;AD$2)/(AD$2+2))*(($C267^(AD$2+2)-$H267^(AD$2+2))/(ε_c1cd^(AD$2+2)))</f>
        <v/>
      </c>
      <c r="AE267" s="111">
        <f>(b*f_cd/L267)*SUM(U267:Y267)+SUM(Q267:R267)</f>
        <v/>
      </c>
      <c r="AF267" s="112">
        <f>AE267*(K267-y+e)</f>
        <v/>
      </c>
      <c r="AG267" s="113">
        <f>(b*f_cd/(L267^2))*SUM(Z267:AD267)+SUM(S267:T267)-AF267</f>
        <v/>
      </c>
      <c r="AH267" s="114">
        <f>AG267&lt;0</f>
        <v/>
      </c>
      <c r="AI267" s="115">
        <f>IF(A267=1,FALSE,(AND(AQ267,AH267,NOT(AI266))))</f>
        <v/>
      </c>
      <c r="AJ267" s="116">
        <f>(b*f_cd/L267)*(a_1/2*J267^2+a_2/3*J267^3+a_3/4*J267^4+a_4/5*J267^5+a_5/6*J267^6)+SUM(Q267:R267)</f>
        <v/>
      </c>
      <c r="AK267">
        <f>AJ267*(K267-y+e)</f>
        <v/>
      </c>
      <c r="AL267" s="118">
        <f>(b*f_cd/(L267^2))*(a_1/3*J267^3+a_2/4*J267^4+a_3/5*J267^5+a_4/6*J267^6+a_5/7*J267^7)+SUM(S267:T267)-AK267</f>
        <v/>
      </c>
      <c r="AM267" s="114">
        <f>AL267&gt;0</f>
        <v/>
      </c>
      <c r="AN267" s="115">
        <f>IF(A267=1,FALSE,(AND(AQ267,AM267,NOT(AN266))))</f>
        <v/>
      </c>
      <c r="AO267">
        <f>IF(D267=1,AND(AH267,NOT(AI267)),AND(AM267,NOT(AN267)))</f>
        <v/>
      </c>
      <c r="AP267" s="119">
        <f>IF(D267=1,AI267,AN267)</f>
        <v/>
      </c>
      <c r="AQ267" s="125">
        <f>ABS(E267)&lt;$AQ$2</f>
        <v/>
      </c>
      <c r="AS267">
        <f>IF(AP267,MAX(AS$3:AS265)+1,"")</f>
        <v/>
      </c>
    </row>
    <row r="268" s="117">
      <c r="A268" t="n">
        <v>266</v>
      </c>
      <c r="B268" s="131">
        <f>IF(A268=1,0,IF(AP268,0.1*ε_cu1cd,0))</f>
        <v/>
      </c>
      <c r="C268" s="131">
        <f>IF(A268=1,0.1*ε_cu1cd,C267+B267)</f>
        <v/>
      </c>
      <c r="D268" s="113">
        <f>IF('Нормальний переріз'!$D$68&gt;0,1,2)</f>
        <v/>
      </c>
      <c r="E268" s="144">
        <f>IF(D268=1,F268,G268)</f>
        <v/>
      </c>
      <c r="F268" s="124">
        <f>IF(AI267,0.11*ε_cu1cd,IF(AH267,F267*0.01,F267))</f>
        <v/>
      </c>
      <c r="G268" s="124">
        <f>IF(AP267,-0.1*ε_cu1cd,IF(AM267,G267*0.01,G267))</f>
        <v/>
      </c>
      <c r="H268" s="113">
        <f>IF(A268=1,E268,IF(AO267,H267-E267+E268,IF(AP267,0.8*H267,H267+E268)))</f>
        <v/>
      </c>
      <c r="I268" s="169">
        <f>(C268-H268)/h</f>
        <v/>
      </c>
      <c r="J268">
        <f>C268/(ε_c1cd)</f>
        <v/>
      </c>
      <c r="K268">
        <f>C268/I268</f>
        <v/>
      </c>
      <c r="L268" s="131">
        <f>I268/(ε_c1cd)</f>
        <v/>
      </c>
      <c r="M268">
        <f>I268*(K268-Z_s1)</f>
        <v/>
      </c>
      <c r="N268">
        <f>I268*(K268-Z_s2)</f>
        <v/>
      </c>
      <c r="O268">
        <f>E_s*M268</f>
        <v/>
      </c>
      <c r="P268">
        <f>E_s*N268</f>
        <v/>
      </c>
      <c r="Q268">
        <f>O268*A_s1</f>
        <v/>
      </c>
      <c r="R268">
        <f>P268*A_s2</f>
        <v/>
      </c>
      <c r="S268">
        <f>Q268*($K268-Z_s1)</f>
        <v/>
      </c>
      <c r="T268">
        <f>R268*($K268-Z_s2)</f>
        <v/>
      </c>
      <c r="U268">
        <f>(INDIRECT("a_"&amp;U$2)/(U$2+1))*(($C268^(U$2+1)-$H268^(U$2+1))/(ε_c1cd^(U$2+1)))</f>
        <v/>
      </c>
      <c r="V268">
        <f>(INDIRECT("a_"&amp;V$2)/(V$2+1))*(($C268^(V$2+1)-$H268^(V$2+1))/(ε_c1cd^(V$2+1)))</f>
        <v/>
      </c>
      <c r="W268">
        <f>(INDIRECT("a_"&amp;W$2)/(W$2+1))*(($C268^(W$2+1)-$H268^(W$2+1))/(ε_c1cd^(W$2+1)))</f>
        <v/>
      </c>
      <c r="X268">
        <f>(INDIRECT("a_"&amp;X$2)/(X$2+1))*(($C268^(X$2+1)-$H268^(X$2+1))/(ε_c1cd^(X$2+1)))</f>
        <v/>
      </c>
      <c r="Y268">
        <f>(INDIRECT("a_"&amp;Y$2)/(Y$2+1))*(($C268^(Y$2+1)-$H268^(Y$2+1))/(ε_c1cd^(Y$2+1)))</f>
        <v/>
      </c>
      <c r="Z268">
        <f>(INDIRECT("a_"&amp;Z$2)/(Z$2+2))*(($C268^(Z$2+2)-$H268^(Z$2+2))/(ε_c1cd^(Z$2+2)))</f>
        <v/>
      </c>
      <c r="AA268">
        <f>(INDIRECT("a_"&amp;AA$2)/(AA$2+2))*(($C268^(AA$2+2)-$H268^(AA$2+2))/(ε_c1cd^(AA$2+2)))</f>
        <v/>
      </c>
      <c r="AB268">
        <f>(INDIRECT("a_"&amp;AB$2)/(AB$2+2))*(($C268^(AB$2+2)-$H268^(AB$2+2))/(ε_c1cd^(AB$2+2)))</f>
        <v/>
      </c>
      <c r="AC268">
        <f>(INDIRECT("a_"&amp;AC$2)/(AC$2+2))*(($C268^(AC$2+2)-$H268^(AC$2+2))/(ε_c1cd^(AC$2+2)))</f>
        <v/>
      </c>
      <c r="AD268">
        <f>(INDIRECT("a_"&amp;AD$2)/(AD$2+2))*(($C268^(AD$2+2)-$H268^(AD$2+2))/(ε_c1cd^(AD$2+2)))</f>
        <v/>
      </c>
      <c r="AE268" s="111">
        <f>(b*f_cd/L268)*SUM(U268:Y268)+SUM(Q268:R268)</f>
        <v/>
      </c>
      <c r="AF268" s="112">
        <f>AE268*(K268-y+e)</f>
        <v/>
      </c>
      <c r="AG268" s="113">
        <f>(b*f_cd/(L268^2))*SUM(Z268:AD268)+SUM(S268:T268)-AF268</f>
        <v/>
      </c>
      <c r="AH268" s="114">
        <f>AG268&lt;0</f>
        <v/>
      </c>
      <c r="AI268" s="115">
        <f>IF(A268=1,FALSE,(AND(AQ268,AH268,NOT(AI267))))</f>
        <v/>
      </c>
      <c r="AJ268" s="116">
        <f>(b*f_cd/L268)*(a_1/2*J268^2+a_2/3*J268^3+a_3/4*J268^4+a_4/5*J268^5+a_5/6*J268^6)+SUM(Q268:R268)</f>
        <v/>
      </c>
      <c r="AK268">
        <f>AJ268*(K268-y+e)</f>
        <v/>
      </c>
      <c r="AL268" s="118">
        <f>(b*f_cd/(L268^2))*(a_1/3*J268^3+a_2/4*J268^4+a_3/5*J268^5+a_4/6*J268^6+a_5/7*J268^7)+SUM(S268:T268)-AK268</f>
        <v/>
      </c>
      <c r="AM268" s="114">
        <f>AL268&gt;0</f>
        <v/>
      </c>
      <c r="AN268" s="115">
        <f>IF(A268=1,FALSE,(AND(AQ268,AM268,NOT(AN267))))</f>
        <v/>
      </c>
      <c r="AO268">
        <f>IF(D268=1,AND(AH268,NOT(AI268)),AND(AM268,NOT(AN268)))</f>
        <v/>
      </c>
      <c r="AP268" s="119">
        <f>IF(D268=1,AI268,AN268)</f>
        <v/>
      </c>
      <c r="AQ268" s="125">
        <f>ABS(E268)&lt;$AQ$2</f>
        <v/>
      </c>
      <c r="AS268">
        <f>IF(AP268,MAX(AS$3:AS266)+1,"")</f>
        <v/>
      </c>
    </row>
    <row r="269" s="117">
      <c r="A269" t="n">
        <v>267</v>
      </c>
      <c r="B269" s="131">
        <f>IF(A269=1,0,IF(AP269,0.1*ε_cu1cd,0))</f>
        <v/>
      </c>
      <c r="C269" s="131">
        <f>IF(A269=1,0.1*ε_cu1cd,C268+B268)</f>
        <v/>
      </c>
      <c r="D269" s="113">
        <f>IF('Нормальний переріз'!$D$68&gt;0,1,2)</f>
        <v/>
      </c>
      <c r="E269" s="144">
        <f>IF(D269=1,F269,G269)</f>
        <v/>
      </c>
      <c r="F269" s="124">
        <f>IF(AI268,0.11*ε_cu1cd,IF(AH268,F268*0.01,F268))</f>
        <v/>
      </c>
      <c r="G269" s="124">
        <f>IF(AP268,-0.1*ε_cu1cd,IF(AM268,G268*0.01,G268))</f>
        <v/>
      </c>
      <c r="H269" s="113">
        <f>IF(A269=1,E269,IF(AO268,H268-E268+E269,IF(AP268,0.8*H268,H268+E269)))</f>
        <v/>
      </c>
      <c r="I269" s="169">
        <f>(C269-H269)/h</f>
        <v/>
      </c>
      <c r="J269">
        <f>C269/(ε_c1cd)</f>
        <v/>
      </c>
      <c r="K269">
        <f>C269/I269</f>
        <v/>
      </c>
      <c r="L269" s="131">
        <f>I269/(ε_c1cd)</f>
        <v/>
      </c>
      <c r="M269">
        <f>I269*(K269-Z_s1)</f>
        <v/>
      </c>
      <c r="N269">
        <f>I269*(K269-Z_s2)</f>
        <v/>
      </c>
      <c r="O269">
        <f>E_s*M269</f>
        <v/>
      </c>
      <c r="P269">
        <f>E_s*N269</f>
        <v/>
      </c>
      <c r="Q269">
        <f>O269*A_s1</f>
        <v/>
      </c>
      <c r="R269">
        <f>P269*A_s2</f>
        <v/>
      </c>
      <c r="S269">
        <f>Q269*($K269-Z_s1)</f>
        <v/>
      </c>
      <c r="T269">
        <f>R269*($K269-Z_s2)</f>
        <v/>
      </c>
      <c r="U269">
        <f>(INDIRECT("a_"&amp;U$2)/(U$2+1))*(($C269^(U$2+1)-$H269^(U$2+1))/(ε_c1cd^(U$2+1)))</f>
        <v/>
      </c>
      <c r="V269">
        <f>(INDIRECT("a_"&amp;V$2)/(V$2+1))*(($C269^(V$2+1)-$H269^(V$2+1))/(ε_c1cd^(V$2+1)))</f>
        <v/>
      </c>
      <c r="W269">
        <f>(INDIRECT("a_"&amp;W$2)/(W$2+1))*(($C269^(W$2+1)-$H269^(W$2+1))/(ε_c1cd^(W$2+1)))</f>
        <v/>
      </c>
      <c r="X269">
        <f>(INDIRECT("a_"&amp;X$2)/(X$2+1))*(($C269^(X$2+1)-$H269^(X$2+1))/(ε_c1cd^(X$2+1)))</f>
        <v/>
      </c>
      <c r="Y269">
        <f>(INDIRECT("a_"&amp;Y$2)/(Y$2+1))*(($C269^(Y$2+1)-$H269^(Y$2+1))/(ε_c1cd^(Y$2+1)))</f>
        <v/>
      </c>
      <c r="Z269">
        <f>(INDIRECT("a_"&amp;Z$2)/(Z$2+2))*(($C269^(Z$2+2)-$H269^(Z$2+2))/(ε_c1cd^(Z$2+2)))</f>
        <v/>
      </c>
      <c r="AA269">
        <f>(INDIRECT("a_"&amp;AA$2)/(AA$2+2))*(($C269^(AA$2+2)-$H269^(AA$2+2))/(ε_c1cd^(AA$2+2)))</f>
        <v/>
      </c>
      <c r="AB269">
        <f>(INDIRECT("a_"&amp;AB$2)/(AB$2+2))*(($C269^(AB$2+2)-$H269^(AB$2+2))/(ε_c1cd^(AB$2+2)))</f>
        <v/>
      </c>
      <c r="AC269">
        <f>(INDIRECT("a_"&amp;AC$2)/(AC$2+2))*(($C269^(AC$2+2)-$H269^(AC$2+2))/(ε_c1cd^(AC$2+2)))</f>
        <v/>
      </c>
      <c r="AD269">
        <f>(INDIRECT("a_"&amp;AD$2)/(AD$2+2))*(($C269^(AD$2+2)-$H269^(AD$2+2))/(ε_c1cd^(AD$2+2)))</f>
        <v/>
      </c>
      <c r="AE269" s="111">
        <f>(b*f_cd/L269)*SUM(U269:Y269)+SUM(Q269:R269)</f>
        <v/>
      </c>
      <c r="AF269" s="112">
        <f>AE269*(K269-y+e)</f>
        <v/>
      </c>
      <c r="AG269" s="113">
        <f>(b*f_cd/(L269^2))*SUM(Z269:AD269)+SUM(S269:T269)-AF269</f>
        <v/>
      </c>
      <c r="AH269" s="114">
        <f>AG269&lt;0</f>
        <v/>
      </c>
      <c r="AI269" s="115">
        <f>IF(A269=1,FALSE,(AND(AQ269,AH269,NOT(AI268))))</f>
        <v/>
      </c>
      <c r="AJ269" s="116">
        <f>(b*f_cd/L269)*(a_1/2*J269^2+a_2/3*J269^3+a_3/4*J269^4+a_4/5*J269^5+a_5/6*J269^6)+SUM(Q269:R269)</f>
        <v/>
      </c>
      <c r="AK269">
        <f>AJ269*(K269-y+e)</f>
        <v/>
      </c>
      <c r="AL269" s="118">
        <f>(b*f_cd/(L269^2))*(a_1/3*J269^3+a_2/4*J269^4+a_3/5*J269^5+a_4/6*J269^6+a_5/7*J269^7)+SUM(S269:T269)-AK269</f>
        <v/>
      </c>
      <c r="AM269" s="114">
        <f>AL269&gt;0</f>
        <v/>
      </c>
      <c r="AN269" s="115">
        <f>IF(A269=1,FALSE,(AND(AQ269,AM269,NOT(AN268))))</f>
        <v/>
      </c>
      <c r="AO269">
        <f>IF(D269=1,AND(AH269,NOT(AI269)),AND(AM269,NOT(AN269)))</f>
        <v/>
      </c>
      <c r="AP269" s="119">
        <f>IF(D269=1,AI269,AN269)</f>
        <v/>
      </c>
      <c r="AQ269" s="125">
        <f>ABS(E269)&lt;$AQ$2</f>
        <v/>
      </c>
      <c r="AS269">
        <f>IF(AP269,MAX(AS$3:AS267)+1,"")</f>
        <v/>
      </c>
    </row>
    <row r="270" s="117">
      <c r="A270" t="n">
        <v>268</v>
      </c>
      <c r="B270" s="131">
        <f>IF(A270=1,0,IF(AP270,0.1*ε_cu1cd,0))</f>
        <v/>
      </c>
      <c r="C270" s="131">
        <f>IF(A270=1,0.1*ε_cu1cd,C269+B269)</f>
        <v/>
      </c>
      <c r="D270" s="113">
        <f>IF('Нормальний переріз'!$D$68&gt;0,1,2)</f>
        <v/>
      </c>
      <c r="E270" s="144">
        <f>IF(D270=1,F270,G270)</f>
        <v/>
      </c>
      <c r="F270" s="124">
        <f>IF(AI269,0.11*ε_cu1cd,IF(AH269,F269*0.01,F269))</f>
        <v/>
      </c>
      <c r="G270" s="124">
        <f>IF(AP269,-0.1*ε_cu1cd,IF(AM269,G269*0.01,G269))</f>
        <v/>
      </c>
      <c r="H270" s="113">
        <f>IF(A270=1,E270,IF(AO269,H269-E269+E270,IF(AP269,0.8*H269,H269+E270)))</f>
        <v/>
      </c>
      <c r="I270" s="169">
        <f>(C270-H270)/h</f>
        <v/>
      </c>
      <c r="J270">
        <f>C270/(ε_c1cd)</f>
        <v/>
      </c>
      <c r="K270">
        <f>C270/I270</f>
        <v/>
      </c>
      <c r="L270" s="131">
        <f>I270/(ε_c1cd)</f>
        <v/>
      </c>
      <c r="M270">
        <f>I270*(K270-Z_s1)</f>
        <v/>
      </c>
      <c r="N270">
        <f>I270*(K270-Z_s2)</f>
        <v/>
      </c>
      <c r="O270">
        <f>E_s*M270</f>
        <v/>
      </c>
      <c r="P270">
        <f>E_s*N270</f>
        <v/>
      </c>
      <c r="Q270">
        <f>O270*A_s1</f>
        <v/>
      </c>
      <c r="R270">
        <f>P270*A_s2</f>
        <v/>
      </c>
      <c r="S270">
        <f>Q270*($K270-Z_s1)</f>
        <v/>
      </c>
      <c r="T270">
        <f>R270*($K270-Z_s2)</f>
        <v/>
      </c>
      <c r="U270">
        <f>(INDIRECT("a_"&amp;U$2)/(U$2+1))*(($C270^(U$2+1)-$H270^(U$2+1))/(ε_c1cd^(U$2+1)))</f>
        <v/>
      </c>
      <c r="V270">
        <f>(INDIRECT("a_"&amp;V$2)/(V$2+1))*(($C270^(V$2+1)-$H270^(V$2+1))/(ε_c1cd^(V$2+1)))</f>
        <v/>
      </c>
      <c r="W270">
        <f>(INDIRECT("a_"&amp;W$2)/(W$2+1))*(($C270^(W$2+1)-$H270^(W$2+1))/(ε_c1cd^(W$2+1)))</f>
        <v/>
      </c>
      <c r="X270">
        <f>(INDIRECT("a_"&amp;X$2)/(X$2+1))*(($C270^(X$2+1)-$H270^(X$2+1))/(ε_c1cd^(X$2+1)))</f>
        <v/>
      </c>
      <c r="Y270">
        <f>(INDIRECT("a_"&amp;Y$2)/(Y$2+1))*(($C270^(Y$2+1)-$H270^(Y$2+1))/(ε_c1cd^(Y$2+1)))</f>
        <v/>
      </c>
      <c r="Z270">
        <f>(INDIRECT("a_"&amp;Z$2)/(Z$2+2))*(($C270^(Z$2+2)-$H270^(Z$2+2))/(ε_c1cd^(Z$2+2)))</f>
        <v/>
      </c>
      <c r="AA270">
        <f>(INDIRECT("a_"&amp;AA$2)/(AA$2+2))*(($C270^(AA$2+2)-$H270^(AA$2+2))/(ε_c1cd^(AA$2+2)))</f>
        <v/>
      </c>
      <c r="AB270">
        <f>(INDIRECT("a_"&amp;AB$2)/(AB$2+2))*(($C270^(AB$2+2)-$H270^(AB$2+2))/(ε_c1cd^(AB$2+2)))</f>
        <v/>
      </c>
      <c r="AC270">
        <f>(INDIRECT("a_"&amp;AC$2)/(AC$2+2))*(($C270^(AC$2+2)-$H270^(AC$2+2))/(ε_c1cd^(AC$2+2)))</f>
        <v/>
      </c>
      <c r="AD270">
        <f>(INDIRECT("a_"&amp;AD$2)/(AD$2+2))*(($C270^(AD$2+2)-$H270^(AD$2+2))/(ε_c1cd^(AD$2+2)))</f>
        <v/>
      </c>
      <c r="AE270" s="111">
        <f>(b*f_cd/L270)*SUM(U270:Y270)+SUM(Q270:R270)</f>
        <v/>
      </c>
      <c r="AF270" s="112">
        <f>AE270*(K270-y+e)</f>
        <v/>
      </c>
      <c r="AG270" s="113">
        <f>(b*f_cd/(L270^2))*SUM(Z270:AD270)+SUM(S270:T270)-AF270</f>
        <v/>
      </c>
      <c r="AH270" s="114">
        <f>AG270&lt;0</f>
        <v/>
      </c>
      <c r="AI270" s="115">
        <f>IF(A270=1,FALSE,(AND(AQ270,AH270,NOT(AI269))))</f>
        <v/>
      </c>
      <c r="AJ270" s="116">
        <f>(b*f_cd/L270)*(a_1/2*J270^2+a_2/3*J270^3+a_3/4*J270^4+a_4/5*J270^5+a_5/6*J270^6)+SUM(Q270:R270)</f>
        <v/>
      </c>
      <c r="AK270">
        <f>AJ270*(K270-y+e)</f>
        <v/>
      </c>
      <c r="AL270" s="118">
        <f>(b*f_cd/(L270^2))*(a_1/3*J270^3+a_2/4*J270^4+a_3/5*J270^5+a_4/6*J270^6+a_5/7*J270^7)+SUM(S270:T270)-AK270</f>
        <v/>
      </c>
      <c r="AM270" s="114">
        <f>AL270&gt;0</f>
        <v/>
      </c>
      <c r="AN270" s="115">
        <f>IF(A270=1,FALSE,(AND(AQ270,AM270,NOT(AN269))))</f>
        <v/>
      </c>
      <c r="AO270">
        <f>IF(D270=1,AND(AH270,NOT(AI270)),AND(AM270,NOT(AN270)))</f>
        <v/>
      </c>
      <c r="AP270" s="119">
        <f>IF(D270=1,AI270,AN270)</f>
        <v/>
      </c>
      <c r="AQ270" s="125">
        <f>ABS(E270)&lt;$AQ$2</f>
        <v/>
      </c>
      <c r="AS270">
        <f>IF(AP270,MAX(AS$3:AS268)+1,"")</f>
        <v/>
      </c>
    </row>
    <row r="271" s="117">
      <c r="A271" t="n">
        <v>269</v>
      </c>
      <c r="B271" s="131">
        <f>IF(A271=1,0,IF(AP271,0.1*ε_cu1cd,0))</f>
        <v/>
      </c>
      <c r="C271" s="131">
        <f>IF(A271=1,0.1*ε_cu1cd,C270+B270)</f>
        <v/>
      </c>
      <c r="D271" s="113">
        <f>IF('Нормальний переріз'!$D$68&gt;0,1,2)</f>
        <v/>
      </c>
      <c r="E271" s="144">
        <f>IF(D271=1,F271,G271)</f>
        <v/>
      </c>
      <c r="F271" s="124">
        <f>IF(AI270,0.11*ε_cu1cd,IF(AH270,F270*0.01,F270))</f>
        <v/>
      </c>
      <c r="G271" s="124">
        <f>IF(AP270,-0.1*ε_cu1cd,IF(AM270,G270*0.01,G270))</f>
        <v/>
      </c>
      <c r="H271" s="113">
        <f>IF(A271=1,E271,IF(AO270,H270-E270+E271,IF(AP270,0.8*H270,H270+E271)))</f>
        <v/>
      </c>
      <c r="I271" s="169">
        <f>(C271-H271)/h</f>
        <v/>
      </c>
      <c r="J271">
        <f>C271/(ε_c1cd)</f>
        <v/>
      </c>
      <c r="K271">
        <f>C271/I271</f>
        <v/>
      </c>
      <c r="L271" s="131">
        <f>I271/(ε_c1cd)</f>
        <v/>
      </c>
      <c r="M271">
        <f>I271*(K271-Z_s1)</f>
        <v/>
      </c>
      <c r="N271">
        <f>I271*(K271-Z_s2)</f>
        <v/>
      </c>
      <c r="O271">
        <f>E_s*M271</f>
        <v/>
      </c>
      <c r="P271">
        <f>E_s*N271</f>
        <v/>
      </c>
      <c r="Q271">
        <f>O271*A_s1</f>
        <v/>
      </c>
      <c r="R271">
        <f>P271*A_s2</f>
        <v/>
      </c>
      <c r="S271">
        <f>Q271*($K271-Z_s1)</f>
        <v/>
      </c>
      <c r="T271">
        <f>R271*($K271-Z_s2)</f>
        <v/>
      </c>
      <c r="U271">
        <f>(INDIRECT("a_"&amp;U$2)/(U$2+1))*(($C271^(U$2+1)-$H271^(U$2+1))/(ε_c1cd^(U$2+1)))</f>
        <v/>
      </c>
      <c r="V271">
        <f>(INDIRECT("a_"&amp;V$2)/(V$2+1))*(($C271^(V$2+1)-$H271^(V$2+1))/(ε_c1cd^(V$2+1)))</f>
        <v/>
      </c>
      <c r="W271">
        <f>(INDIRECT("a_"&amp;W$2)/(W$2+1))*(($C271^(W$2+1)-$H271^(W$2+1))/(ε_c1cd^(W$2+1)))</f>
        <v/>
      </c>
      <c r="X271">
        <f>(INDIRECT("a_"&amp;X$2)/(X$2+1))*(($C271^(X$2+1)-$H271^(X$2+1))/(ε_c1cd^(X$2+1)))</f>
        <v/>
      </c>
      <c r="Y271">
        <f>(INDIRECT("a_"&amp;Y$2)/(Y$2+1))*(($C271^(Y$2+1)-$H271^(Y$2+1))/(ε_c1cd^(Y$2+1)))</f>
        <v/>
      </c>
      <c r="Z271">
        <f>(INDIRECT("a_"&amp;Z$2)/(Z$2+2))*(($C271^(Z$2+2)-$H271^(Z$2+2))/(ε_c1cd^(Z$2+2)))</f>
        <v/>
      </c>
      <c r="AA271">
        <f>(INDIRECT("a_"&amp;AA$2)/(AA$2+2))*(($C271^(AA$2+2)-$H271^(AA$2+2))/(ε_c1cd^(AA$2+2)))</f>
        <v/>
      </c>
      <c r="AB271">
        <f>(INDIRECT("a_"&amp;AB$2)/(AB$2+2))*(($C271^(AB$2+2)-$H271^(AB$2+2))/(ε_c1cd^(AB$2+2)))</f>
        <v/>
      </c>
      <c r="AC271">
        <f>(INDIRECT("a_"&amp;AC$2)/(AC$2+2))*(($C271^(AC$2+2)-$H271^(AC$2+2))/(ε_c1cd^(AC$2+2)))</f>
        <v/>
      </c>
      <c r="AD271">
        <f>(INDIRECT("a_"&amp;AD$2)/(AD$2+2))*(($C271^(AD$2+2)-$H271^(AD$2+2))/(ε_c1cd^(AD$2+2)))</f>
        <v/>
      </c>
      <c r="AE271" s="111">
        <f>(b*f_cd/L271)*SUM(U271:Y271)+SUM(Q271:R271)</f>
        <v/>
      </c>
      <c r="AF271" s="112">
        <f>AE271*(K271-y+e)</f>
        <v/>
      </c>
      <c r="AG271" s="113">
        <f>(b*f_cd/(L271^2))*SUM(Z271:AD271)+SUM(S271:T271)-AF271</f>
        <v/>
      </c>
      <c r="AH271" s="114">
        <f>AG271&lt;0</f>
        <v/>
      </c>
      <c r="AI271" s="115">
        <f>IF(A271=1,FALSE,(AND(AQ271,AH271,NOT(AI270))))</f>
        <v/>
      </c>
      <c r="AJ271" s="116">
        <f>(b*f_cd/L271)*(a_1/2*J271^2+a_2/3*J271^3+a_3/4*J271^4+a_4/5*J271^5+a_5/6*J271^6)+SUM(Q271:R271)</f>
        <v/>
      </c>
      <c r="AK271">
        <f>AJ271*(K271-y+e)</f>
        <v/>
      </c>
      <c r="AL271" s="118">
        <f>(b*f_cd/(L271^2))*(a_1/3*J271^3+a_2/4*J271^4+a_3/5*J271^5+a_4/6*J271^6+a_5/7*J271^7)+SUM(S271:T271)-AK271</f>
        <v/>
      </c>
      <c r="AM271" s="114">
        <f>AL271&gt;0</f>
        <v/>
      </c>
      <c r="AN271" s="115">
        <f>IF(A271=1,FALSE,(AND(AQ271,AM271,NOT(AN270))))</f>
        <v/>
      </c>
      <c r="AO271">
        <f>IF(D271=1,AND(AH271,NOT(AI271)),AND(AM271,NOT(AN271)))</f>
        <v/>
      </c>
      <c r="AP271" s="119">
        <f>IF(D271=1,AI271,AN271)</f>
        <v/>
      </c>
      <c r="AQ271" s="125">
        <f>ABS(E271)&lt;$AQ$2</f>
        <v/>
      </c>
      <c r="AS271">
        <f>IF(AP271,MAX(AS$3:AS269)+1,"")</f>
        <v/>
      </c>
    </row>
    <row r="272" s="117">
      <c r="A272" t="n">
        <v>270</v>
      </c>
      <c r="B272" s="131">
        <f>IF(A272=1,0,IF(AP272,0.1*ε_cu1cd,0))</f>
        <v/>
      </c>
      <c r="C272" s="131">
        <f>IF(A272=1,0.1*ε_cu1cd,C271+B271)</f>
        <v/>
      </c>
      <c r="D272" s="113">
        <f>IF('Нормальний переріз'!$D$68&gt;0,1,2)</f>
        <v/>
      </c>
      <c r="E272" s="144">
        <f>IF(D272=1,F272,G272)</f>
        <v/>
      </c>
      <c r="F272" s="124">
        <f>IF(AI271,0.11*ε_cu1cd,IF(AH271,F271*0.01,F271))</f>
        <v/>
      </c>
      <c r="G272" s="124">
        <f>IF(AP271,-0.1*ε_cu1cd,IF(AM271,G271*0.01,G271))</f>
        <v/>
      </c>
      <c r="H272" s="113">
        <f>IF(A272=1,E272,IF(AO271,H271-E271+E272,IF(AP271,0.8*H271,H271+E272)))</f>
        <v/>
      </c>
      <c r="I272" s="169">
        <f>(C272-H272)/h</f>
        <v/>
      </c>
      <c r="J272">
        <f>C272/(ε_c1cd)</f>
        <v/>
      </c>
      <c r="K272">
        <f>C272/I272</f>
        <v/>
      </c>
      <c r="L272" s="131">
        <f>I272/(ε_c1cd)</f>
        <v/>
      </c>
      <c r="M272">
        <f>I272*(K272-Z_s1)</f>
        <v/>
      </c>
      <c r="N272">
        <f>I272*(K272-Z_s2)</f>
        <v/>
      </c>
      <c r="O272">
        <f>E_s*M272</f>
        <v/>
      </c>
      <c r="P272">
        <f>E_s*N272</f>
        <v/>
      </c>
      <c r="Q272">
        <f>O272*A_s1</f>
        <v/>
      </c>
      <c r="R272">
        <f>P272*A_s2</f>
        <v/>
      </c>
      <c r="S272">
        <f>Q272*($K272-Z_s1)</f>
        <v/>
      </c>
      <c r="T272">
        <f>R272*($K272-Z_s2)</f>
        <v/>
      </c>
      <c r="U272">
        <f>(INDIRECT("a_"&amp;U$2)/(U$2+1))*(($C272^(U$2+1)-$H272^(U$2+1))/(ε_c1cd^(U$2+1)))</f>
        <v/>
      </c>
      <c r="V272">
        <f>(INDIRECT("a_"&amp;V$2)/(V$2+1))*(($C272^(V$2+1)-$H272^(V$2+1))/(ε_c1cd^(V$2+1)))</f>
        <v/>
      </c>
      <c r="W272">
        <f>(INDIRECT("a_"&amp;W$2)/(W$2+1))*(($C272^(W$2+1)-$H272^(W$2+1))/(ε_c1cd^(W$2+1)))</f>
        <v/>
      </c>
      <c r="X272">
        <f>(INDIRECT("a_"&amp;X$2)/(X$2+1))*(($C272^(X$2+1)-$H272^(X$2+1))/(ε_c1cd^(X$2+1)))</f>
        <v/>
      </c>
      <c r="Y272">
        <f>(INDIRECT("a_"&amp;Y$2)/(Y$2+1))*(($C272^(Y$2+1)-$H272^(Y$2+1))/(ε_c1cd^(Y$2+1)))</f>
        <v/>
      </c>
      <c r="Z272">
        <f>(INDIRECT("a_"&amp;Z$2)/(Z$2+2))*(($C272^(Z$2+2)-$H272^(Z$2+2))/(ε_c1cd^(Z$2+2)))</f>
        <v/>
      </c>
      <c r="AA272">
        <f>(INDIRECT("a_"&amp;AA$2)/(AA$2+2))*(($C272^(AA$2+2)-$H272^(AA$2+2))/(ε_c1cd^(AA$2+2)))</f>
        <v/>
      </c>
      <c r="AB272">
        <f>(INDIRECT("a_"&amp;AB$2)/(AB$2+2))*(($C272^(AB$2+2)-$H272^(AB$2+2))/(ε_c1cd^(AB$2+2)))</f>
        <v/>
      </c>
      <c r="AC272">
        <f>(INDIRECT("a_"&amp;AC$2)/(AC$2+2))*(($C272^(AC$2+2)-$H272^(AC$2+2))/(ε_c1cd^(AC$2+2)))</f>
        <v/>
      </c>
      <c r="AD272">
        <f>(INDIRECT("a_"&amp;AD$2)/(AD$2+2))*(($C272^(AD$2+2)-$H272^(AD$2+2))/(ε_c1cd^(AD$2+2)))</f>
        <v/>
      </c>
      <c r="AE272" s="111">
        <f>(b*f_cd/L272)*SUM(U272:Y272)+SUM(Q272:R272)</f>
        <v/>
      </c>
      <c r="AF272" s="112">
        <f>AE272*(K272-y+e)</f>
        <v/>
      </c>
      <c r="AG272" s="113">
        <f>(b*f_cd/(L272^2))*SUM(Z272:AD272)+SUM(S272:T272)-AF272</f>
        <v/>
      </c>
      <c r="AH272" s="114">
        <f>AG272&lt;0</f>
        <v/>
      </c>
      <c r="AI272" s="115">
        <f>IF(A272=1,FALSE,(AND(AQ272,AH272,NOT(AI271))))</f>
        <v/>
      </c>
      <c r="AJ272" s="116">
        <f>(b*f_cd/L272)*(a_1/2*J272^2+a_2/3*J272^3+a_3/4*J272^4+a_4/5*J272^5+a_5/6*J272^6)+SUM(Q272:R272)</f>
        <v/>
      </c>
      <c r="AK272">
        <f>AJ272*(K272-y+e)</f>
        <v/>
      </c>
      <c r="AL272" s="118">
        <f>(b*f_cd/(L272^2))*(a_1/3*J272^3+a_2/4*J272^4+a_3/5*J272^5+a_4/6*J272^6+a_5/7*J272^7)+SUM(S272:T272)-AK272</f>
        <v/>
      </c>
      <c r="AM272" s="114">
        <f>AL272&gt;0</f>
        <v/>
      </c>
      <c r="AN272" s="115">
        <f>IF(A272=1,FALSE,(AND(AQ272,AM272,NOT(AN271))))</f>
        <v/>
      </c>
      <c r="AO272">
        <f>IF(D272=1,AND(AH272,NOT(AI272)),AND(AM272,NOT(AN272)))</f>
        <v/>
      </c>
      <c r="AP272" s="119">
        <f>IF(D272=1,AI272,AN272)</f>
        <v/>
      </c>
      <c r="AQ272" s="125">
        <f>ABS(E272)&lt;$AQ$2</f>
        <v/>
      </c>
      <c r="AS272">
        <f>IF(AP272,MAX(AS$3:AS270)+1,"")</f>
        <v/>
      </c>
    </row>
    <row r="273" s="117">
      <c r="A273" t="n">
        <v>271</v>
      </c>
      <c r="B273" s="131">
        <f>IF(A273=1,0,IF(AP273,0.1*ε_cu1cd,0))</f>
        <v/>
      </c>
      <c r="C273" s="131">
        <f>IF(A273=1,0.1*ε_cu1cd,C272+B272)</f>
        <v/>
      </c>
      <c r="D273" s="113">
        <f>IF('Нормальний переріз'!$D$68&gt;0,1,2)</f>
        <v/>
      </c>
      <c r="E273" s="144">
        <f>IF(D273=1,F273,G273)</f>
        <v/>
      </c>
      <c r="F273" s="124">
        <f>IF(AI272,0.11*ε_cu1cd,IF(AH272,F272*0.01,F272))</f>
        <v/>
      </c>
      <c r="G273" s="124">
        <f>IF(AP272,-0.1*ε_cu1cd,IF(AM272,G272*0.01,G272))</f>
        <v/>
      </c>
      <c r="H273" s="113">
        <f>IF(A273=1,E273,IF(AO272,H272-E272+E273,IF(AP272,0.8*H272,H272+E273)))</f>
        <v/>
      </c>
      <c r="I273" s="169">
        <f>(C273-H273)/h</f>
        <v/>
      </c>
      <c r="J273">
        <f>C273/(ε_c1cd)</f>
        <v/>
      </c>
      <c r="K273">
        <f>C273/I273</f>
        <v/>
      </c>
      <c r="L273" s="131">
        <f>I273/(ε_c1cd)</f>
        <v/>
      </c>
      <c r="M273">
        <f>I273*(K273-Z_s1)</f>
        <v/>
      </c>
      <c r="N273">
        <f>I273*(K273-Z_s2)</f>
        <v/>
      </c>
      <c r="O273">
        <f>E_s*M273</f>
        <v/>
      </c>
      <c r="P273">
        <f>E_s*N273</f>
        <v/>
      </c>
      <c r="Q273">
        <f>O273*A_s1</f>
        <v/>
      </c>
      <c r="R273">
        <f>P273*A_s2</f>
        <v/>
      </c>
      <c r="S273">
        <f>Q273*($K273-Z_s1)</f>
        <v/>
      </c>
      <c r="T273">
        <f>R273*($K273-Z_s2)</f>
        <v/>
      </c>
      <c r="U273">
        <f>(INDIRECT("a_"&amp;U$2)/(U$2+1))*(($C273^(U$2+1)-$H273^(U$2+1))/(ε_c1cd^(U$2+1)))</f>
        <v/>
      </c>
      <c r="V273">
        <f>(INDIRECT("a_"&amp;V$2)/(V$2+1))*(($C273^(V$2+1)-$H273^(V$2+1))/(ε_c1cd^(V$2+1)))</f>
        <v/>
      </c>
      <c r="W273">
        <f>(INDIRECT("a_"&amp;W$2)/(W$2+1))*(($C273^(W$2+1)-$H273^(W$2+1))/(ε_c1cd^(W$2+1)))</f>
        <v/>
      </c>
      <c r="X273">
        <f>(INDIRECT("a_"&amp;X$2)/(X$2+1))*(($C273^(X$2+1)-$H273^(X$2+1))/(ε_c1cd^(X$2+1)))</f>
        <v/>
      </c>
      <c r="Y273">
        <f>(INDIRECT("a_"&amp;Y$2)/(Y$2+1))*(($C273^(Y$2+1)-$H273^(Y$2+1))/(ε_c1cd^(Y$2+1)))</f>
        <v/>
      </c>
      <c r="Z273">
        <f>(INDIRECT("a_"&amp;Z$2)/(Z$2+2))*(($C273^(Z$2+2)-$H273^(Z$2+2))/(ε_c1cd^(Z$2+2)))</f>
        <v/>
      </c>
      <c r="AA273">
        <f>(INDIRECT("a_"&amp;AA$2)/(AA$2+2))*(($C273^(AA$2+2)-$H273^(AA$2+2))/(ε_c1cd^(AA$2+2)))</f>
        <v/>
      </c>
      <c r="AB273">
        <f>(INDIRECT("a_"&amp;AB$2)/(AB$2+2))*(($C273^(AB$2+2)-$H273^(AB$2+2))/(ε_c1cd^(AB$2+2)))</f>
        <v/>
      </c>
      <c r="AC273">
        <f>(INDIRECT("a_"&amp;AC$2)/(AC$2+2))*(($C273^(AC$2+2)-$H273^(AC$2+2))/(ε_c1cd^(AC$2+2)))</f>
        <v/>
      </c>
      <c r="AD273">
        <f>(INDIRECT("a_"&amp;AD$2)/(AD$2+2))*(($C273^(AD$2+2)-$H273^(AD$2+2))/(ε_c1cd^(AD$2+2)))</f>
        <v/>
      </c>
      <c r="AE273" s="111">
        <f>(b*f_cd/L273)*SUM(U273:Y273)+SUM(Q273:R273)</f>
        <v/>
      </c>
      <c r="AF273" s="112">
        <f>AE273*(K273-y+e)</f>
        <v/>
      </c>
      <c r="AG273" s="113">
        <f>(b*f_cd/(L273^2))*SUM(Z273:AD273)+SUM(S273:T273)-AF273</f>
        <v/>
      </c>
      <c r="AH273" s="114">
        <f>AG273&lt;0</f>
        <v/>
      </c>
      <c r="AI273" s="115">
        <f>IF(A273=1,FALSE,(AND(AQ273,AH273,NOT(AI272))))</f>
        <v/>
      </c>
      <c r="AJ273" s="116">
        <f>(b*f_cd/L273)*(a_1/2*J273^2+a_2/3*J273^3+a_3/4*J273^4+a_4/5*J273^5+a_5/6*J273^6)+SUM(Q273:R273)</f>
        <v/>
      </c>
      <c r="AK273">
        <f>AJ273*(K273-y+e)</f>
        <v/>
      </c>
      <c r="AL273" s="118">
        <f>(b*f_cd/(L273^2))*(a_1/3*J273^3+a_2/4*J273^4+a_3/5*J273^5+a_4/6*J273^6+a_5/7*J273^7)+SUM(S273:T273)-AK273</f>
        <v/>
      </c>
      <c r="AM273" s="114">
        <f>AL273&gt;0</f>
        <v/>
      </c>
      <c r="AN273" s="115">
        <f>IF(A273=1,FALSE,(AND(AQ273,AM273,NOT(AN272))))</f>
        <v/>
      </c>
      <c r="AO273">
        <f>IF(D273=1,AND(AH273,NOT(AI273)),AND(AM273,NOT(AN273)))</f>
        <v/>
      </c>
      <c r="AP273" s="119">
        <f>IF(D273=1,AI273,AN273)</f>
        <v/>
      </c>
      <c r="AQ273" s="125">
        <f>ABS(E273)&lt;$AQ$2</f>
        <v/>
      </c>
      <c r="AS273">
        <f>IF(AP273,MAX(AS$3:AS271)+1,"")</f>
        <v/>
      </c>
    </row>
    <row r="274" s="117">
      <c r="A274" t="n">
        <v>272</v>
      </c>
      <c r="B274" s="131">
        <f>IF(A274=1,0,IF(AP274,0.1*ε_cu1cd,0))</f>
        <v/>
      </c>
      <c r="C274" s="131">
        <f>IF(A274=1,0.1*ε_cu1cd,C273+B273)</f>
        <v/>
      </c>
      <c r="D274" s="113">
        <f>IF('Нормальний переріз'!$D$68&gt;0,1,2)</f>
        <v/>
      </c>
      <c r="E274" s="144">
        <f>IF(D274=1,F274,G274)</f>
        <v/>
      </c>
      <c r="F274" s="124">
        <f>IF(AI273,0.11*ε_cu1cd,IF(AH273,F273*0.01,F273))</f>
        <v/>
      </c>
      <c r="G274" s="124">
        <f>IF(AP273,-0.1*ε_cu1cd,IF(AM273,G273*0.01,G273))</f>
        <v/>
      </c>
      <c r="H274" s="113">
        <f>IF(A274=1,E274,IF(AO273,H273-E273+E274,IF(AP273,0.8*H273,H273+E274)))</f>
        <v/>
      </c>
      <c r="I274" s="169">
        <f>(C274-H274)/h</f>
        <v/>
      </c>
      <c r="J274">
        <f>C274/(ε_c1cd)</f>
        <v/>
      </c>
      <c r="K274">
        <f>C274/I274</f>
        <v/>
      </c>
      <c r="L274" s="131">
        <f>I274/(ε_c1cd)</f>
        <v/>
      </c>
      <c r="M274">
        <f>I274*(K274-Z_s1)</f>
        <v/>
      </c>
      <c r="N274">
        <f>I274*(K274-Z_s2)</f>
        <v/>
      </c>
      <c r="O274">
        <f>E_s*M274</f>
        <v/>
      </c>
      <c r="P274">
        <f>E_s*N274</f>
        <v/>
      </c>
      <c r="Q274">
        <f>O274*A_s1</f>
        <v/>
      </c>
      <c r="R274">
        <f>P274*A_s2</f>
        <v/>
      </c>
      <c r="S274">
        <f>Q274*($K274-Z_s1)</f>
        <v/>
      </c>
      <c r="T274">
        <f>R274*($K274-Z_s2)</f>
        <v/>
      </c>
      <c r="U274">
        <f>(INDIRECT("a_"&amp;U$2)/(U$2+1))*(($C274^(U$2+1)-$H274^(U$2+1))/(ε_c1cd^(U$2+1)))</f>
        <v/>
      </c>
      <c r="V274">
        <f>(INDIRECT("a_"&amp;V$2)/(V$2+1))*(($C274^(V$2+1)-$H274^(V$2+1))/(ε_c1cd^(V$2+1)))</f>
        <v/>
      </c>
      <c r="W274">
        <f>(INDIRECT("a_"&amp;W$2)/(W$2+1))*(($C274^(W$2+1)-$H274^(W$2+1))/(ε_c1cd^(W$2+1)))</f>
        <v/>
      </c>
      <c r="X274">
        <f>(INDIRECT("a_"&amp;X$2)/(X$2+1))*(($C274^(X$2+1)-$H274^(X$2+1))/(ε_c1cd^(X$2+1)))</f>
        <v/>
      </c>
      <c r="Y274">
        <f>(INDIRECT("a_"&amp;Y$2)/(Y$2+1))*(($C274^(Y$2+1)-$H274^(Y$2+1))/(ε_c1cd^(Y$2+1)))</f>
        <v/>
      </c>
      <c r="Z274">
        <f>(INDIRECT("a_"&amp;Z$2)/(Z$2+2))*(($C274^(Z$2+2)-$H274^(Z$2+2))/(ε_c1cd^(Z$2+2)))</f>
        <v/>
      </c>
      <c r="AA274">
        <f>(INDIRECT("a_"&amp;AA$2)/(AA$2+2))*(($C274^(AA$2+2)-$H274^(AA$2+2))/(ε_c1cd^(AA$2+2)))</f>
        <v/>
      </c>
      <c r="AB274">
        <f>(INDIRECT("a_"&amp;AB$2)/(AB$2+2))*(($C274^(AB$2+2)-$H274^(AB$2+2))/(ε_c1cd^(AB$2+2)))</f>
        <v/>
      </c>
      <c r="AC274">
        <f>(INDIRECT("a_"&amp;AC$2)/(AC$2+2))*(($C274^(AC$2+2)-$H274^(AC$2+2))/(ε_c1cd^(AC$2+2)))</f>
        <v/>
      </c>
      <c r="AD274">
        <f>(INDIRECT("a_"&amp;AD$2)/(AD$2+2))*(($C274^(AD$2+2)-$H274^(AD$2+2))/(ε_c1cd^(AD$2+2)))</f>
        <v/>
      </c>
      <c r="AE274" s="111">
        <f>(b*f_cd/L274)*SUM(U274:Y274)+SUM(Q274:R274)</f>
        <v/>
      </c>
      <c r="AF274" s="112">
        <f>AE274*(K274-y+e)</f>
        <v/>
      </c>
      <c r="AG274" s="113">
        <f>(b*f_cd/(L274^2))*SUM(Z274:AD274)+SUM(S274:T274)-AF274</f>
        <v/>
      </c>
      <c r="AH274" s="114">
        <f>AG274&lt;0</f>
        <v/>
      </c>
      <c r="AI274" s="115">
        <f>IF(A274=1,FALSE,(AND(AQ274,AH274,NOT(AI273))))</f>
        <v/>
      </c>
      <c r="AJ274" s="116">
        <f>(b*f_cd/L274)*(a_1/2*J274^2+a_2/3*J274^3+a_3/4*J274^4+a_4/5*J274^5+a_5/6*J274^6)+SUM(Q274:R274)</f>
        <v/>
      </c>
      <c r="AK274">
        <f>AJ274*(K274-y+e)</f>
        <v/>
      </c>
      <c r="AL274" s="118">
        <f>(b*f_cd/(L274^2))*(a_1/3*J274^3+a_2/4*J274^4+a_3/5*J274^5+a_4/6*J274^6+a_5/7*J274^7)+SUM(S274:T274)-AK274</f>
        <v/>
      </c>
      <c r="AM274" s="114">
        <f>AL274&gt;0</f>
        <v/>
      </c>
      <c r="AN274" s="115">
        <f>IF(A274=1,FALSE,(AND(AQ274,AM274,NOT(AN273))))</f>
        <v/>
      </c>
      <c r="AO274">
        <f>IF(D274=1,AND(AH274,NOT(AI274)),AND(AM274,NOT(AN274)))</f>
        <v/>
      </c>
      <c r="AP274" s="119">
        <f>IF(D274=1,AI274,AN274)</f>
        <v/>
      </c>
      <c r="AQ274" s="125">
        <f>ABS(E274)&lt;$AQ$2</f>
        <v/>
      </c>
      <c r="AS274">
        <f>IF(AP274,MAX(AS$3:AS272)+1,"")</f>
        <v/>
      </c>
    </row>
    <row r="275" s="117">
      <c r="A275" t="n">
        <v>273</v>
      </c>
      <c r="B275" s="131">
        <f>IF(A275=1,0,IF(AP275,0.1*ε_cu1cd,0))</f>
        <v/>
      </c>
      <c r="C275" s="131">
        <f>IF(A275=1,0.1*ε_cu1cd,C274+B274)</f>
        <v/>
      </c>
      <c r="D275" s="113">
        <f>IF('Нормальний переріз'!$D$68&gt;0,1,2)</f>
        <v/>
      </c>
      <c r="E275" s="144">
        <f>IF(D275=1,F275,G275)</f>
        <v/>
      </c>
      <c r="F275" s="124">
        <f>IF(AI274,0.11*ε_cu1cd,IF(AH274,F274*0.01,F274))</f>
        <v/>
      </c>
      <c r="G275" s="124">
        <f>IF(AP274,-0.1*ε_cu1cd,IF(AM274,G274*0.01,G274))</f>
        <v/>
      </c>
      <c r="H275" s="113">
        <f>IF(A275=1,E275,IF(AO274,H274-E274+E275,IF(AP274,0.8*H274,H274+E275)))</f>
        <v/>
      </c>
      <c r="I275" s="169">
        <f>(C275-H275)/h</f>
        <v/>
      </c>
      <c r="J275">
        <f>C275/(ε_c1cd)</f>
        <v/>
      </c>
      <c r="K275">
        <f>C275/I275</f>
        <v/>
      </c>
      <c r="L275" s="131">
        <f>I275/(ε_c1cd)</f>
        <v/>
      </c>
      <c r="M275">
        <f>I275*(K275-Z_s1)</f>
        <v/>
      </c>
      <c r="N275">
        <f>I275*(K275-Z_s2)</f>
        <v/>
      </c>
      <c r="O275">
        <f>E_s*M275</f>
        <v/>
      </c>
      <c r="P275">
        <f>E_s*N275</f>
        <v/>
      </c>
      <c r="Q275">
        <f>O275*A_s1</f>
        <v/>
      </c>
      <c r="R275">
        <f>P275*A_s2</f>
        <v/>
      </c>
      <c r="S275">
        <f>Q275*($K275-Z_s1)</f>
        <v/>
      </c>
      <c r="T275">
        <f>R275*($K275-Z_s2)</f>
        <v/>
      </c>
      <c r="U275">
        <f>(INDIRECT("a_"&amp;U$2)/(U$2+1))*(($C275^(U$2+1)-$H275^(U$2+1))/(ε_c1cd^(U$2+1)))</f>
        <v/>
      </c>
      <c r="V275">
        <f>(INDIRECT("a_"&amp;V$2)/(V$2+1))*(($C275^(V$2+1)-$H275^(V$2+1))/(ε_c1cd^(V$2+1)))</f>
        <v/>
      </c>
      <c r="W275">
        <f>(INDIRECT("a_"&amp;W$2)/(W$2+1))*(($C275^(W$2+1)-$H275^(W$2+1))/(ε_c1cd^(W$2+1)))</f>
        <v/>
      </c>
      <c r="X275">
        <f>(INDIRECT("a_"&amp;X$2)/(X$2+1))*(($C275^(X$2+1)-$H275^(X$2+1))/(ε_c1cd^(X$2+1)))</f>
        <v/>
      </c>
      <c r="Y275">
        <f>(INDIRECT("a_"&amp;Y$2)/(Y$2+1))*(($C275^(Y$2+1)-$H275^(Y$2+1))/(ε_c1cd^(Y$2+1)))</f>
        <v/>
      </c>
      <c r="Z275">
        <f>(INDIRECT("a_"&amp;Z$2)/(Z$2+2))*(($C275^(Z$2+2)-$H275^(Z$2+2))/(ε_c1cd^(Z$2+2)))</f>
        <v/>
      </c>
      <c r="AA275">
        <f>(INDIRECT("a_"&amp;AA$2)/(AA$2+2))*(($C275^(AA$2+2)-$H275^(AA$2+2))/(ε_c1cd^(AA$2+2)))</f>
        <v/>
      </c>
      <c r="AB275">
        <f>(INDIRECT("a_"&amp;AB$2)/(AB$2+2))*(($C275^(AB$2+2)-$H275^(AB$2+2))/(ε_c1cd^(AB$2+2)))</f>
        <v/>
      </c>
      <c r="AC275">
        <f>(INDIRECT("a_"&amp;AC$2)/(AC$2+2))*(($C275^(AC$2+2)-$H275^(AC$2+2))/(ε_c1cd^(AC$2+2)))</f>
        <v/>
      </c>
      <c r="AD275">
        <f>(INDIRECT("a_"&amp;AD$2)/(AD$2+2))*(($C275^(AD$2+2)-$H275^(AD$2+2))/(ε_c1cd^(AD$2+2)))</f>
        <v/>
      </c>
      <c r="AE275" s="111">
        <f>(b*f_cd/L275)*SUM(U275:Y275)+SUM(Q275:R275)</f>
        <v/>
      </c>
      <c r="AF275" s="112">
        <f>AE275*(K275-y+e)</f>
        <v/>
      </c>
      <c r="AG275" s="113">
        <f>(b*f_cd/(L275^2))*SUM(Z275:AD275)+SUM(S275:T275)-AF275</f>
        <v/>
      </c>
      <c r="AH275" s="114">
        <f>AG275&lt;0</f>
        <v/>
      </c>
      <c r="AI275" s="115">
        <f>IF(A275=1,FALSE,(AND(AQ275,AH275,NOT(AI274))))</f>
        <v/>
      </c>
      <c r="AJ275" s="116">
        <f>(b*f_cd/L275)*(a_1/2*J275^2+a_2/3*J275^3+a_3/4*J275^4+a_4/5*J275^5+a_5/6*J275^6)+SUM(Q275:R275)</f>
        <v/>
      </c>
      <c r="AK275">
        <f>AJ275*(K275-y+e)</f>
        <v/>
      </c>
      <c r="AL275" s="118">
        <f>(b*f_cd/(L275^2))*(a_1/3*J275^3+a_2/4*J275^4+a_3/5*J275^5+a_4/6*J275^6+a_5/7*J275^7)+SUM(S275:T275)-AK275</f>
        <v/>
      </c>
      <c r="AM275" s="114">
        <f>AL275&gt;0</f>
        <v/>
      </c>
      <c r="AN275" s="115">
        <f>IF(A275=1,FALSE,(AND(AQ275,AM275,NOT(AN274))))</f>
        <v/>
      </c>
      <c r="AO275">
        <f>IF(D275=1,AND(AH275,NOT(AI275)),AND(AM275,NOT(AN275)))</f>
        <v/>
      </c>
      <c r="AP275" s="119">
        <f>IF(D275=1,AI275,AN275)</f>
        <v/>
      </c>
      <c r="AQ275" s="125">
        <f>ABS(E275)&lt;$AQ$2</f>
        <v/>
      </c>
      <c r="AS275">
        <f>IF(AP275,MAX(AS$3:AS273)+1,"")</f>
        <v/>
      </c>
    </row>
    <row r="276" s="117">
      <c r="A276" t="n">
        <v>274</v>
      </c>
      <c r="B276" s="131">
        <f>IF(A276=1,0,IF(AP276,0.1*ε_cu1cd,0))</f>
        <v/>
      </c>
      <c r="C276" s="131">
        <f>IF(A276=1,0.1*ε_cu1cd,C275+B275)</f>
        <v/>
      </c>
      <c r="D276" s="113">
        <f>IF('Нормальний переріз'!$D$68&gt;0,1,2)</f>
        <v/>
      </c>
      <c r="E276" s="144">
        <f>IF(D276=1,F276,G276)</f>
        <v/>
      </c>
      <c r="F276" s="124">
        <f>IF(AI275,0.11*ε_cu1cd,IF(AH275,F275*0.01,F275))</f>
        <v/>
      </c>
      <c r="G276" s="124">
        <f>IF(AP275,-0.1*ε_cu1cd,IF(AM275,G275*0.01,G275))</f>
        <v/>
      </c>
      <c r="H276" s="113">
        <f>IF(A276=1,E276,IF(AO275,H275-E275+E276,IF(AP275,0.8*H275,H275+E276)))</f>
        <v/>
      </c>
      <c r="I276" s="169">
        <f>(C276-H276)/h</f>
        <v/>
      </c>
      <c r="J276">
        <f>C276/(ε_c1cd)</f>
        <v/>
      </c>
      <c r="K276">
        <f>C276/I276</f>
        <v/>
      </c>
      <c r="L276" s="131">
        <f>I276/(ε_c1cd)</f>
        <v/>
      </c>
      <c r="M276">
        <f>I276*(K276-Z_s1)</f>
        <v/>
      </c>
      <c r="N276">
        <f>I276*(K276-Z_s2)</f>
        <v/>
      </c>
      <c r="O276">
        <f>E_s*M276</f>
        <v/>
      </c>
      <c r="P276">
        <f>E_s*N276</f>
        <v/>
      </c>
      <c r="Q276">
        <f>O276*A_s1</f>
        <v/>
      </c>
      <c r="R276">
        <f>P276*A_s2</f>
        <v/>
      </c>
      <c r="S276">
        <f>Q276*($K276-Z_s1)</f>
        <v/>
      </c>
      <c r="T276">
        <f>R276*($K276-Z_s2)</f>
        <v/>
      </c>
      <c r="U276">
        <f>(INDIRECT("a_"&amp;U$2)/(U$2+1))*(($C276^(U$2+1)-$H276^(U$2+1))/(ε_c1cd^(U$2+1)))</f>
        <v/>
      </c>
      <c r="V276">
        <f>(INDIRECT("a_"&amp;V$2)/(V$2+1))*(($C276^(V$2+1)-$H276^(V$2+1))/(ε_c1cd^(V$2+1)))</f>
        <v/>
      </c>
      <c r="W276">
        <f>(INDIRECT("a_"&amp;W$2)/(W$2+1))*(($C276^(W$2+1)-$H276^(W$2+1))/(ε_c1cd^(W$2+1)))</f>
        <v/>
      </c>
      <c r="X276">
        <f>(INDIRECT("a_"&amp;X$2)/(X$2+1))*(($C276^(X$2+1)-$H276^(X$2+1))/(ε_c1cd^(X$2+1)))</f>
        <v/>
      </c>
      <c r="Y276">
        <f>(INDIRECT("a_"&amp;Y$2)/(Y$2+1))*(($C276^(Y$2+1)-$H276^(Y$2+1))/(ε_c1cd^(Y$2+1)))</f>
        <v/>
      </c>
      <c r="Z276">
        <f>(INDIRECT("a_"&amp;Z$2)/(Z$2+2))*(($C276^(Z$2+2)-$H276^(Z$2+2))/(ε_c1cd^(Z$2+2)))</f>
        <v/>
      </c>
      <c r="AA276">
        <f>(INDIRECT("a_"&amp;AA$2)/(AA$2+2))*(($C276^(AA$2+2)-$H276^(AA$2+2))/(ε_c1cd^(AA$2+2)))</f>
        <v/>
      </c>
      <c r="AB276">
        <f>(INDIRECT("a_"&amp;AB$2)/(AB$2+2))*(($C276^(AB$2+2)-$H276^(AB$2+2))/(ε_c1cd^(AB$2+2)))</f>
        <v/>
      </c>
      <c r="AC276">
        <f>(INDIRECT("a_"&amp;AC$2)/(AC$2+2))*(($C276^(AC$2+2)-$H276^(AC$2+2))/(ε_c1cd^(AC$2+2)))</f>
        <v/>
      </c>
      <c r="AD276">
        <f>(INDIRECT("a_"&amp;AD$2)/(AD$2+2))*(($C276^(AD$2+2)-$H276^(AD$2+2))/(ε_c1cd^(AD$2+2)))</f>
        <v/>
      </c>
      <c r="AE276" s="111">
        <f>(b*f_cd/L276)*SUM(U276:Y276)+SUM(Q276:R276)</f>
        <v/>
      </c>
      <c r="AF276" s="112">
        <f>AE276*(K276-y+e)</f>
        <v/>
      </c>
      <c r="AG276" s="113">
        <f>(b*f_cd/(L276^2))*SUM(Z276:AD276)+SUM(S276:T276)-AF276</f>
        <v/>
      </c>
      <c r="AH276" s="114">
        <f>AG276&lt;0</f>
        <v/>
      </c>
      <c r="AI276" s="115">
        <f>IF(A276=1,FALSE,(AND(AQ276,AH276,NOT(AI275))))</f>
        <v/>
      </c>
      <c r="AJ276" s="116">
        <f>(b*f_cd/L276)*(a_1/2*J276^2+a_2/3*J276^3+a_3/4*J276^4+a_4/5*J276^5+a_5/6*J276^6)+SUM(Q276:R276)</f>
        <v/>
      </c>
      <c r="AK276">
        <f>AJ276*(K276-y+e)</f>
        <v/>
      </c>
      <c r="AL276" s="118">
        <f>(b*f_cd/(L276^2))*(a_1/3*J276^3+a_2/4*J276^4+a_3/5*J276^5+a_4/6*J276^6+a_5/7*J276^7)+SUM(S276:T276)-AK276</f>
        <v/>
      </c>
      <c r="AM276" s="114">
        <f>AL276&gt;0</f>
        <v/>
      </c>
      <c r="AN276" s="115">
        <f>IF(A276=1,FALSE,(AND(AQ276,AM276,NOT(AN275))))</f>
        <v/>
      </c>
      <c r="AO276">
        <f>IF(D276=1,AND(AH276,NOT(AI276)),AND(AM276,NOT(AN276)))</f>
        <v/>
      </c>
      <c r="AP276" s="119">
        <f>IF(D276=1,AI276,AN276)</f>
        <v/>
      </c>
      <c r="AQ276" s="125">
        <f>ABS(E276)&lt;$AQ$2</f>
        <v/>
      </c>
      <c r="AS276">
        <f>IF(AP276,MAX(AS$3:AS274)+1,"")</f>
        <v/>
      </c>
    </row>
    <row r="277" s="117">
      <c r="A277" t="n">
        <v>275</v>
      </c>
      <c r="B277" s="131">
        <f>IF(A277=1,0,IF(AP277,0.1*ε_cu1cd,0))</f>
        <v/>
      </c>
      <c r="C277" s="131">
        <f>IF(A277=1,0.1*ε_cu1cd,C276+B276)</f>
        <v/>
      </c>
      <c r="D277" s="113">
        <f>IF('Нормальний переріз'!$D$68&gt;0,1,2)</f>
        <v/>
      </c>
      <c r="E277" s="144">
        <f>IF(D277=1,F277,G277)</f>
        <v/>
      </c>
      <c r="F277" s="124">
        <f>IF(AI276,0.11*ε_cu1cd,IF(AH276,F276*0.01,F276))</f>
        <v/>
      </c>
      <c r="G277" s="124">
        <f>IF(AP276,-0.1*ε_cu1cd,IF(AM276,G276*0.01,G276))</f>
        <v/>
      </c>
      <c r="H277" s="113">
        <f>IF(A277=1,E277,IF(AO276,H276-E276+E277,IF(AP276,0.8*H276,H276+E277)))</f>
        <v/>
      </c>
      <c r="I277" s="169">
        <f>(C277-H277)/h</f>
        <v/>
      </c>
      <c r="J277">
        <f>C277/(ε_c1cd)</f>
        <v/>
      </c>
      <c r="K277">
        <f>C277/I277</f>
        <v/>
      </c>
      <c r="L277" s="131">
        <f>I277/(ε_c1cd)</f>
        <v/>
      </c>
      <c r="M277">
        <f>I277*(K277-Z_s1)</f>
        <v/>
      </c>
      <c r="N277">
        <f>I277*(K277-Z_s2)</f>
        <v/>
      </c>
      <c r="O277">
        <f>E_s*M277</f>
        <v/>
      </c>
      <c r="P277">
        <f>E_s*N277</f>
        <v/>
      </c>
      <c r="Q277">
        <f>O277*A_s1</f>
        <v/>
      </c>
      <c r="R277">
        <f>P277*A_s2</f>
        <v/>
      </c>
      <c r="S277">
        <f>Q277*($K277-Z_s1)</f>
        <v/>
      </c>
      <c r="T277">
        <f>R277*($K277-Z_s2)</f>
        <v/>
      </c>
      <c r="U277">
        <f>(INDIRECT("a_"&amp;U$2)/(U$2+1))*(($C277^(U$2+1)-$H277^(U$2+1))/(ε_c1cd^(U$2+1)))</f>
        <v/>
      </c>
      <c r="V277">
        <f>(INDIRECT("a_"&amp;V$2)/(V$2+1))*(($C277^(V$2+1)-$H277^(V$2+1))/(ε_c1cd^(V$2+1)))</f>
        <v/>
      </c>
      <c r="W277">
        <f>(INDIRECT("a_"&amp;W$2)/(W$2+1))*(($C277^(W$2+1)-$H277^(W$2+1))/(ε_c1cd^(W$2+1)))</f>
        <v/>
      </c>
      <c r="X277">
        <f>(INDIRECT("a_"&amp;X$2)/(X$2+1))*(($C277^(X$2+1)-$H277^(X$2+1))/(ε_c1cd^(X$2+1)))</f>
        <v/>
      </c>
      <c r="Y277">
        <f>(INDIRECT("a_"&amp;Y$2)/(Y$2+1))*(($C277^(Y$2+1)-$H277^(Y$2+1))/(ε_c1cd^(Y$2+1)))</f>
        <v/>
      </c>
      <c r="Z277">
        <f>(INDIRECT("a_"&amp;Z$2)/(Z$2+2))*(($C277^(Z$2+2)-$H277^(Z$2+2))/(ε_c1cd^(Z$2+2)))</f>
        <v/>
      </c>
      <c r="AA277">
        <f>(INDIRECT("a_"&amp;AA$2)/(AA$2+2))*(($C277^(AA$2+2)-$H277^(AA$2+2))/(ε_c1cd^(AA$2+2)))</f>
        <v/>
      </c>
      <c r="AB277">
        <f>(INDIRECT("a_"&amp;AB$2)/(AB$2+2))*(($C277^(AB$2+2)-$H277^(AB$2+2))/(ε_c1cd^(AB$2+2)))</f>
        <v/>
      </c>
      <c r="AC277">
        <f>(INDIRECT("a_"&amp;AC$2)/(AC$2+2))*(($C277^(AC$2+2)-$H277^(AC$2+2))/(ε_c1cd^(AC$2+2)))</f>
        <v/>
      </c>
      <c r="AD277">
        <f>(INDIRECT("a_"&amp;AD$2)/(AD$2+2))*(($C277^(AD$2+2)-$H277^(AD$2+2))/(ε_c1cd^(AD$2+2)))</f>
        <v/>
      </c>
      <c r="AE277" s="111">
        <f>(b*f_cd/L277)*SUM(U277:Y277)+SUM(Q277:R277)</f>
        <v/>
      </c>
      <c r="AF277" s="112">
        <f>AE277*(K277-y+e)</f>
        <v/>
      </c>
      <c r="AG277" s="113">
        <f>(b*f_cd/(L277^2))*SUM(Z277:AD277)+SUM(S277:T277)-AF277</f>
        <v/>
      </c>
      <c r="AH277" s="114">
        <f>AG277&lt;0</f>
        <v/>
      </c>
      <c r="AI277" s="115">
        <f>IF(A277=1,FALSE,(AND(AQ277,AH277,NOT(AI276))))</f>
        <v/>
      </c>
      <c r="AJ277" s="116">
        <f>(b*f_cd/L277)*(a_1/2*J277^2+a_2/3*J277^3+a_3/4*J277^4+a_4/5*J277^5+a_5/6*J277^6)+SUM(Q277:R277)</f>
        <v/>
      </c>
      <c r="AK277">
        <f>AJ277*(K277-y+e)</f>
        <v/>
      </c>
      <c r="AL277" s="118">
        <f>(b*f_cd/(L277^2))*(a_1/3*J277^3+a_2/4*J277^4+a_3/5*J277^5+a_4/6*J277^6+a_5/7*J277^7)+SUM(S277:T277)-AK277</f>
        <v/>
      </c>
      <c r="AM277" s="114">
        <f>AL277&gt;0</f>
        <v/>
      </c>
      <c r="AN277" s="115">
        <f>IF(A277=1,FALSE,(AND(AQ277,AM277,NOT(AN276))))</f>
        <v/>
      </c>
      <c r="AO277">
        <f>IF(D277=1,AND(AH277,NOT(AI277)),AND(AM277,NOT(AN277)))</f>
        <v/>
      </c>
      <c r="AP277" s="119">
        <f>IF(D277=1,AI277,AN277)</f>
        <v/>
      </c>
      <c r="AQ277" s="125">
        <f>ABS(E277)&lt;$AQ$2</f>
        <v/>
      </c>
      <c r="AS277">
        <f>IF(AP277,MAX(AS$3:AS275)+1,"")</f>
        <v/>
      </c>
    </row>
    <row r="278" s="117">
      <c r="A278" t="n">
        <v>276</v>
      </c>
      <c r="B278" s="131">
        <f>IF(A278=1,0,IF(AP278,0.1*ε_cu1cd,0))</f>
        <v/>
      </c>
      <c r="C278" s="131">
        <f>IF(A278=1,0.1*ε_cu1cd,C277+B277)</f>
        <v/>
      </c>
      <c r="D278" s="113">
        <f>IF('Нормальний переріз'!$D$68&gt;0,1,2)</f>
        <v/>
      </c>
      <c r="E278" s="144">
        <f>IF(D278=1,F278,G278)</f>
        <v/>
      </c>
      <c r="F278" s="124">
        <f>IF(AI277,0.11*ε_cu1cd,IF(AH277,F277*0.01,F277))</f>
        <v/>
      </c>
      <c r="G278" s="124">
        <f>IF(AP277,-0.1*ε_cu1cd,IF(AM277,G277*0.01,G277))</f>
        <v/>
      </c>
      <c r="H278" s="113">
        <f>IF(A278=1,E278,IF(AO277,H277-E277+E278,IF(AP277,0.8*H277,H277+E278)))</f>
        <v/>
      </c>
      <c r="I278" s="169">
        <f>(C278-H278)/h</f>
        <v/>
      </c>
      <c r="J278">
        <f>C278/(ε_c1cd)</f>
        <v/>
      </c>
      <c r="K278">
        <f>C278/I278</f>
        <v/>
      </c>
      <c r="L278" s="131">
        <f>I278/(ε_c1cd)</f>
        <v/>
      </c>
      <c r="M278">
        <f>I278*(K278-Z_s1)</f>
        <v/>
      </c>
      <c r="N278">
        <f>I278*(K278-Z_s2)</f>
        <v/>
      </c>
      <c r="O278">
        <f>E_s*M278</f>
        <v/>
      </c>
      <c r="P278">
        <f>E_s*N278</f>
        <v/>
      </c>
      <c r="Q278">
        <f>O278*A_s1</f>
        <v/>
      </c>
      <c r="R278">
        <f>P278*A_s2</f>
        <v/>
      </c>
      <c r="S278">
        <f>Q278*($K278-Z_s1)</f>
        <v/>
      </c>
      <c r="T278">
        <f>R278*($K278-Z_s2)</f>
        <v/>
      </c>
      <c r="U278">
        <f>(INDIRECT("a_"&amp;U$2)/(U$2+1))*(($C278^(U$2+1)-$H278^(U$2+1))/(ε_c1cd^(U$2+1)))</f>
        <v/>
      </c>
      <c r="V278">
        <f>(INDIRECT("a_"&amp;V$2)/(V$2+1))*(($C278^(V$2+1)-$H278^(V$2+1))/(ε_c1cd^(V$2+1)))</f>
        <v/>
      </c>
      <c r="W278">
        <f>(INDIRECT("a_"&amp;W$2)/(W$2+1))*(($C278^(W$2+1)-$H278^(W$2+1))/(ε_c1cd^(W$2+1)))</f>
        <v/>
      </c>
      <c r="X278">
        <f>(INDIRECT("a_"&amp;X$2)/(X$2+1))*(($C278^(X$2+1)-$H278^(X$2+1))/(ε_c1cd^(X$2+1)))</f>
        <v/>
      </c>
      <c r="Y278">
        <f>(INDIRECT("a_"&amp;Y$2)/(Y$2+1))*(($C278^(Y$2+1)-$H278^(Y$2+1))/(ε_c1cd^(Y$2+1)))</f>
        <v/>
      </c>
      <c r="Z278">
        <f>(INDIRECT("a_"&amp;Z$2)/(Z$2+2))*(($C278^(Z$2+2)-$H278^(Z$2+2))/(ε_c1cd^(Z$2+2)))</f>
        <v/>
      </c>
      <c r="AA278">
        <f>(INDIRECT("a_"&amp;AA$2)/(AA$2+2))*(($C278^(AA$2+2)-$H278^(AA$2+2))/(ε_c1cd^(AA$2+2)))</f>
        <v/>
      </c>
      <c r="AB278">
        <f>(INDIRECT("a_"&amp;AB$2)/(AB$2+2))*(($C278^(AB$2+2)-$H278^(AB$2+2))/(ε_c1cd^(AB$2+2)))</f>
        <v/>
      </c>
      <c r="AC278">
        <f>(INDIRECT("a_"&amp;AC$2)/(AC$2+2))*(($C278^(AC$2+2)-$H278^(AC$2+2))/(ε_c1cd^(AC$2+2)))</f>
        <v/>
      </c>
      <c r="AD278">
        <f>(INDIRECT("a_"&amp;AD$2)/(AD$2+2))*(($C278^(AD$2+2)-$H278^(AD$2+2))/(ε_c1cd^(AD$2+2)))</f>
        <v/>
      </c>
      <c r="AE278" s="111">
        <f>(b*f_cd/L278)*SUM(U278:Y278)+SUM(Q278:R278)</f>
        <v/>
      </c>
      <c r="AF278" s="112">
        <f>AE278*(K278-y+e)</f>
        <v/>
      </c>
      <c r="AG278" s="113">
        <f>(b*f_cd/(L278^2))*SUM(Z278:AD278)+SUM(S278:T278)-AF278</f>
        <v/>
      </c>
      <c r="AH278" s="114">
        <f>AG278&lt;0</f>
        <v/>
      </c>
      <c r="AI278" s="115">
        <f>IF(A278=1,FALSE,(AND(AQ278,AH278,NOT(AI277))))</f>
        <v/>
      </c>
      <c r="AJ278" s="116">
        <f>(b*f_cd/L278)*(a_1/2*J278^2+a_2/3*J278^3+a_3/4*J278^4+a_4/5*J278^5+a_5/6*J278^6)+SUM(Q278:R278)</f>
        <v/>
      </c>
      <c r="AK278">
        <f>AJ278*(K278-y+e)</f>
        <v/>
      </c>
      <c r="AL278" s="118">
        <f>(b*f_cd/(L278^2))*(a_1/3*J278^3+a_2/4*J278^4+a_3/5*J278^5+a_4/6*J278^6+a_5/7*J278^7)+SUM(S278:T278)-AK278</f>
        <v/>
      </c>
      <c r="AM278" s="114">
        <f>AL278&gt;0</f>
        <v/>
      </c>
      <c r="AN278" s="115">
        <f>IF(A278=1,FALSE,(AND(AQ278,AM278,NOT(AN277))))</f>
        <v/>
      </c>
      <c r="AO278">
        <f>IF(D278=1,AND(AH278,NOT(AI278)),AND(AM278,NOT(AN278)))</f>
        <v/>
      </c>
      <c r="AP278" s="119">
        <f>IF(D278=1,AI278,AN278)</f>
        <v/>
      </c>
      <c r="AQ278" s="125">
        <f>ABS(E278)&lt;$AQ$2</f>
        <v/>
      </c>
      <c r="AS278">
        <f>IF(AP278,MAX(AS$3:AS276)+1,"")</f>
        <v/>
      </c>
    </row>
    <row r="279" s="117">
      <c r="A279" t="n">
        <v>277</v>
      </c>
      <c r="B279" s="131">
        <f>IF(A279=1,0,IF(AP279,0.1*ε_cu1cd,0))</f>
        <v/>
      </c>
      <c r="C279" s="131">
        <f>IF(A279=1,0.1*ε_cu1cd,C278+B278)</f>
        <v/>
      </c>
      <c r="D279" s="113">
        <f>IF('Нормальний переріз'!$D$68&gt;0,1,2)</f>
        <v/>
      </c>
      <c r="E279" s="144">
        <f>IF(D279=1,F279,G279)</f>
        <v/>
      </c>
      <c r="F279" s="124">
        <f>IF(AI278,0.11*ε_cu1cd,IF(AH278,F278*0.01,F278))</f>
        <v/>
      </c>
      <c r="G279" s="124">
        <f>IF(AP278,-0.1*ε_cu1cd,IF(AM278,G278*0.01,G278))</f>
        <v/>
      </c>
      <c r="H279" s="113">
        <f>IF(A279=1,E279,IF(AO278,H278-E278+E279,IF(AP278,0.8*H278,H278+E279)))</f>
        <v/>
      </c>
      <c r="I279" s="169">
        <f>(C279-H279)/h</f>
        <v/>
      </c>
      <c r="J279">
        <f>C279/(ε_c1cd)</f>
        <v/>
      </c>
      <c r="K279">
        <f>C279/I279</f>
        <v/>
      </c>
      <c r="L279" s="131">
        <f>I279/(ε_c1cd)</f>
        <v/>
      </c>
      <c r="M279">
        <f>I279*(K279-Z_s1)</f>
        <v/>
      </c>
      <c r="N279">
        <f>I279*(K279-Z_s2)</f>
        <v/>
      </c>
      <c r="O279">
        <f>E_s*M279</f>
        <v/>
      </c>
      <c r="P279">
        <f>E_s*N279</f>
        <v/>
      </c>
      <c r="Q279">
        <f>O279*A_s1</f>
        <v/>
      </c>
      <c r="R279">
        <f>P279*A_s2</f>
        <v/>
      </c>
      <c r="S279">
        <f>Q279*($K279-Z_s1)</f>
        <v/>
      </c>
      <c r="T279">
        <f>R279*($K279-Z_s2)</f>
        <v/>
      </c>
      <c r="U279">
        <f>(INDIRECT("a_"&amp;U$2)/(U$2+1))*(($C279^(U$2+1)-$H279^(U$2+1))/(ε_c1cd^(U$2+1)))</f>
        <v/>
      </c>
      <c r="V279">
        <f>(INDIRECT("a_"&amp;V$2)/(V$2+1))*(($C279^(V$2+1)-$H279^(V$2+1))/(ε_c1cd^(V$2+1)))</f>
        <v/>
      </c>
      <c r="W279">
        <f>(INDIRECT("a_"&amp;W$2)/(W$2+1))*(($C279^(W$2+1)-$H279^(W$2+1))/(ε_c1cd^(W$2+1)))</f>
        <v/>
      </c>
      <c r="X279">
        <f>(INDIRECT("a_"&amp;X$2)/(X$2+1))*(($C279^(X$2+1)-$H279^(X$2+1))/(ε_c1cd^(X$2+1)))</f>
        <v/>
      </c>
      <c r="Y279">
        <f>(INDIRECT("a_"&amp;Y$2)/(Y$2+1))*(($C279^(Y$2+1)-$H279^(Y$2+1))/(ε_c1cd^(Y$2+1)))</f>
        <v/>
      </c>
      <c r="Z279">
        <f>(INDIRECT("a_"&amp;Z$2)/(Z$2+2))*(($C279^(Z$2+2)-$H279^(Z$2+2))/(ε_c1cd^(Z$2+2)))</f>
        <v/>
      </c>
      <c r="AA279">
        <f>(INDIRECT("a_"&amp;AA$2)/(AA$2+2))*(($C279^(AA$2+2)-$H279^(AA$2+2))/(ε_c1cd^(AA$2+2)))</f>
        <v/>
      </c>
      <c r="AB279">
        <f>(INDIRECT("a_"&amp;AB$2)/(AB$2+2))*(($C279^(AB$2+2)-$H279^(AB$2+2))/(ε_c1cd^(AB$2+2)))</f>
        <v/>
      </c>
      <c r="AC279">
        <f>(INDIRECT("a_"&amp;AC$2)/(AC$2+2))*(($C279^(AC$2+2)-$H279^(AC$2+2))/(ε_c1cd^(AC$2+2)))</f>
        <v/>
      </c>
      <c r="AD279">
        <f>(INDIRECT("a_"&amp;AD$2)/(AD$2+2))*(($C279^(AD$2+2)-$H279^(AD$2+2))/(ε_c1cd^(AD$2+2)))</f>
        <v/>
      </c>
      <c r="AE279" s="111">
        <f>(b*f_cd/L279)*SUM(U279:Y279)+SUM(Q279:R279)</f>
        <v/>
      </c>
      <c r="AF279" s="112">
        <f>AE279*(K279-y+e)</f>
        <v/>
      </c>
      <c r="AG279" s="113">
        <f>(b*f_cd/(L279^2))*SUM(Z279:AD279)+SUM(S279:T279)-AF279</f>
        <v/>
      </c>
      <c r="AH279" s="114">
        <f>AG279&lt;0</f>
        <v/>
      </c>
      <c r="AI279" s="115">
        <f>IF(A279=1,FALSE,(AND(AQ279,AH279,NOT(AI278))))</f>
        <v/>
      </c>
      <c r="AJ279" s="116">
        <f>(b*f_cd/L279)*(a_1/2*J279^2+a_2/3*J279^3+a_3/4*J279^4+a_4/5*J279^5+a_5/6*J279^6)+SUM(Q279:R279)</f>
        <v/>
      </c>
      <c r="AK279">
        <f>AJ279*(K279-y+e)</f>
        <v/>
      </c>
      <c r="AL279" s="118">
        <f>(b*f_cd/(L279^2))*(a_1/3*J279^3+a_2/4*J279^4+a_3/5*J279^5+a_4/6*J279^6+a_5/7*J279^7)+SUM(S279:T279)-AK279</f>
        <v/>
      </c>
      <c r="AM279" s="114">
        <f>AL279&gt;0</f>
        <v/>
      </c>
      <c r="AN279" s="115">
        <f>IF(A279=1,FALSE,(AND(AQ279,AM279,NOT(AN278))))</f>
        <v/>
      </c>
      <c r="AO279">
        <f>IF(D279=1,AND(AH279,NOT(AI279)),AND(AM279,NOT(AN279)))</f>
        <v/>
      </c>
      <c r="AP279" s="119">
        <f>IF(D279=1,AI279,AN279)</f>
        <v/>
      </c>
      <c r="AQ279" s="125">
        <f>ABS(E279)&lt;$AQ$2</f>
        <v/>
      </c>
      <c r="AS279">
        <f>IF(AP279,MAX(AS$3:AS277)+1,"")</f>
        <v/>
      </c>
    </row>
    <row r="280" s="117">
      <c r="A280" t="n">
        <v>278</v>
      </c>
      <c r="B280" s="131">
        <f>IF(A280=1,0,IF(AP280,0.1*ε_cu1cd,0))</f>
        <v/>
      </c>
      <c r="C280" s="131">
        <f>IF(A280=1,0.1*ε_cu1cd,C279+B279)</f>
        <v/>
      </c>
      <c r="D280" s="113">
        <f>IF('Нормальний переріз'!$D$68&gt;0,1,2)</f>
        <v/>
      </c>
      <c r="E280" s="144">
        <f>IF(D280=1,F280,G280)</f>
        <v/>
      </c>
      <c r="F280" s="124">
        <f>IF(AI279,0.11*ε_cu1cd,IF(AH279,F279*0.01,F279))</f>
        <v/>
      </c>
      <c r="G280" s="124">
        <f>IF(AP279,-0.1*ε_cu1cd,IF(AM279,G279*0.01,G279))</f>
        <v/>
      </c>
      <c r="H280" s="113">
        <f>IF(A280=1,E280,IF(AO279,H279-E279+E280,IF(AP279,0.8*H279,H279+E280)))</f>
        <v/>
      </c>
      <c r="I280" s="169">
        <f>(C280-H280)/h</f>
        <v/>
      </c>
      <c r="J280">
        <f>C280/(ε_c1cd)</f>
        <v/>
      </c>
      <c r="K280">
        <f>C280/I280</f>
        <v/>
      </c>
      <c r="L280" s="131">
        <f>I280/(ε_c1cd)</f>
        <v/>
      </c>
      <c r="M280">
        <f>I280*(K280-Z_s1)</f>
        <v/>
      </c>
      <c r="N280">
        <f>I280*(K280-Z_s2)</f>
        <v/>
      </c>
      <c r="O280">
        <f>E_s*M280</f>
        <v/>
      </c>
      <c r="P280">
        <f>E_s*N280</f>
        <v/>
      </c>
      <c r="Q280">
        <f>O280*A_s1</f>
        <v/>
      </c>
      <c r="R280">
        <f>P280*A_s2</f>
        <v/>
      </c>
      <c r="S280">
        <f>Q280*($K280-Z_s1)</f>
        <v/>
      </c>
      <c r="T280">
        <f>R280*($K280-Z_s2)</f>
        <v/>
      </c>
      <c r="U280">
        <f>(INDIRECT("a_"&amp;U$2)/(U$2+1))*(($C280^(U$2+1)-$H280^(U$2+1))/(ε_c1cd^(U$2+1)))</f>
        <v/>
      </c>
      <c r="V280">
        <f>(INDIRECT("a_"&amp;V$2)/(V$2+1))*(($C280^(V$2+1)-$H280^(V$2+1))/(ε_c1cd^(V$2+1)))</f>
        <v/>
      </c>
      <c r="W280">
        <f>(INDIRECT("a_"&amp;W$2)/(W$2+1))*(($C280^(W$2+1)-$H280^(W$2+1))/(ε_c1cd^(W$2+1)))</f>
        <v/>
      </c>
      <c r="X280">
        <f>(INDIRECT("a_"&amp;X$2)/(X$2+1))*(($C280^(X$2+1)-$H280^(X$2+1))/(ε_c1cd^(X$2+1)))</f>
        <v/>
      </c>
      <c r="Y280">
        <f>(INDIRECT("a_"&amp;Y$2)/(Y$2+1))*(($C280^(Y$2+1)-$H280^(Y$2+1))/(ε_c1cd^(Y$2+1)))</f>
        <v/>
      </c>
      <c r="Z280">
        <f>(INDIRECT("a_"&amp;Z$2)/(Z$2+2))*(($C280^(Z$2+2)-$H280^(Z$2+2))/(ε_c1cd^(Z$2+2)))</f>
        <v/>
      </c>
      <c r="AA280">
        <f>(INDIRECT("a_"&amp;AA$2)/(AA$2+2))*(($C280^(AA$2+2)-$H280^(AA$2+2))/(ε_c1cd^(AA$2+2)))</f>
        <v/>
      </c>
      <c r="AB280">
        <f>(INDIRECT("a_"&amp;AB$2)/(AB$2+2))*(($C280^(AB$2+2)-$H280^(AB$2+2))/(ε_c1cd^(AB$2+2)))</f>
        <v/>
      </c>
      <c r="AC280">
        <f>(INDIRECT("a_"&amp;AC$2)/(AC$2+2))*(($C280^(AC$2+2)-$H280^(AC$2+2))/(ε_c1cd^(AC$2+2)))</f>
        <v/>
      </c>
      <c r="AD280">
        <f>(INDIRECT("a_"&amp;AD$2)/(AD$2+2))*(($C280^(AD$2+2)-$H280^(AD$2+2))/(ε_c1cd^(AD$2+2)))</f>
        <v/>
      </c>
      <c r="AE280" s="111">
        <f>(b*f_cd/L280)*SUM(U280:Y280)+SUM(Q280:R280)</f>
        <v/>
      </c>
      <c r="AF280" s="112">
        <f>AE280*(K280-y+e)</f>
        <v/>
      </c>
      <c r="AG280" s="113">
        <f>(b*f_cd/(L280^2))*SUM(Z280:AD280)+SUM(S280:T280)-AF280</f>
        <v/>
      </c>
      <c r="AH280" s="114">
        <f>AG280&lt;0</f>
        <v/>
      </c>
      <c r="AI280" s="115">
        <f>IF(A280=1,FALSE,(AND(AQ280,AH280,NOT(AI279))))</f>
        <v/>
      </c>
      <c r="AJ280" s="116">
        <f>(b*f_cd/L280)*(a_1/2*J280^2+a_2/3*J280^3+a_3/4*J280^4+a_4/5*J280^5+a_5/6*J280^6)+SUM(Q280:R280)</f>
        <v/>
      </c>
      <c r="AK280">
        <f>AJ280*(K280-y+e)</f>
        <v/>
      </c>
      <c r="AL280" s="118">
        <f>(b*f_cd/(L280^2))*(a_1/3*J280^3+a_2/4*J280^4+a_3/5*J280^5+a_4/6*J280^6+a_5/7*J280^7)+SUM(S280:T280)-AK280</f>
        <v/>
      </c>
      <c r="AM280" s="114">
        <f>AL280&gt;0</f>
        <v/>
      </c>
      <c r="AN280" s="115">
        <f>IF(A280=1,FALSE,(AND(AQ280,AM280,NOT(AN279))))</f>
        <v/>
      </c>
      <c r="AO280">
        <f>IF(D280=1,AND(AH280,NOT(AI280)),AND(AM280,NOT(AN280)))</f>
        <v/>
      </c>
      <c r="AP280" s="119">
        <f>IF(D280=1,AI280,AN280)</f>
        <v/>
      </c>
      <c r="AQ280" s="125">
        <f>ABS(E280)&lt;$AQ$2</f>
        <v/>
      </c>
      <c r="AS280">
        <f>IF(AP280,MAX(AS$3:AS278)+1,"")</f>
        <v/>
      </c>
    </row>
    <row r="281" s="117">
      <c r="A281" t="n">
        <v>279</v>
      </c>
      <c r="B281" s="131">
        <f>IF(A281=1,0,IF(AP281,0.1*ε_cu1cd,0))</f>
        <v/>
      </c>
      <c r="C281" s="131">
        <f>IF(A281=1,0.1*ε_cu1cd,C280+B280)</f>
        <v/>
      </c>
      <c r="D281" s="113">
        <f>IF('Нормальний переріз'!$D$68&gt;0,1,2)</f>
        <v/>
      </c>
      <c r="E281" s="144">
        <f>IF(D281=1,F281,G281)</f>
        <v/>
      </c>
      <c r="F281" s="124">
        <f>IF(AI280,0.11*ε_cu1cd,IF(AH280,F280*0.01,F280))</f>
        <v/>
      </c>
      <c r="G281" s="124">
        <f>IF(AP280,-0.1*ε_cu1cd,IF(AM280,G280*0.01,G280))</f>
        <v/>
      </c>
      <c r="H281" s="113">
        <f>IF(A281=1,E281,IF(AO280,H280-E280+E281,IF(AP280,0.8*H280,H280+E281)))</f>
        <v/>
      </c>
      <c r="I281" s="169">
        <f>(C281-H281)/h</f>
        <v/>
      </c>
      <c r="J281">
        <f>C281/(ε_c1cd)</f>
        <v/>
      </c>
      <c r="K281">
        <f>C281/I281</f>
        <v/>
      </c>
      <c r="L281" s="131">
        <f>I281/(ε_c1cd)</f>
        <v/>
      </c>
      <c r="M281">
        <f>I281*(K281-Z_s1)</f>
        <v/>
      </c>
      <c r="N281">
        <f>I281*(K281-Z_s2)</f>
        <v/>
      </c>
      <c r="O281">
        <f>E_s*M281</f>
        <v/>
      </c>
      <c r="P281">
        <f>E_s*N281</f>
        <v/>
      </c>
      <c r="Q281">
        <f>O281*A_s1</f>
        <v/>
      </c>
      <c r="R281">
        <f>P281*A_s2</f>
        <v/>
      </c>
      <c r="S281">
        <f>Q281*($K281-Z_s1)</f>
        <v/>
      </c>
      <c r="T281">
        <f>R281*($K281-Z_s2)</f>
        <v/>
      </c>
      <c r="U281">
        <f>(INDIRECT("a_"&amp;U$2)/(U$2+1))*(($C281^(U$2+1)-$H281^(U$2+1))/(ε_c1cd^(U$2+1)))</f>
        <v/>
      </c>
      <c r="V281">
        <f>(INDIRECT("a_"&amp;V$2)/(V$2+1))*(($C281^(V$2+1)-$H281^(V$2+1))/(ε_c1cd^(V$2+1)))</f>
        <v/>
      </c>
      <c r="W281">
        <f>(INDIRECT("a_"&amp;W$2)/(W$2+1))*(($C281^(W$2+1)-$H281^(W$2+1))/(ε_c1cd^(W$2+1)))</f>
        <v/>
      </c>
      <c r="X281">
        <f>(INDIRECT("a_"&amp;X$2)/(X$2+1))*(($C281^(X$2+1)-$H281^(X$2+1))/(ε_c1cd^(X$2+1)))</f>
        <v/>
      </c>
      <c r="Y281">
        <f>(INDIRECT("a_"&amp;Y$2)/(Y$2+1))*(($C281^(Y$2+1)-$H281^(Y$2+1))/(ε_c1cd^(Y$2+1)))</f>
        <v/>
      </c>
      <c r="Z281">
        <f>(INDIRECT("a_"&amp;Z$2)/(Z$2+2))*(($C281^(Z$2+2)-$H281^(Z$2+2))/(ε_c1cd^(Z$2+2)))</f>
        <v/>
      </c>
      <c r="AA281">
        <f>(INDIRECT("a_"&amp;AA$2)/(AA$2+2))*(($C281^(AA$2+2)-$H281^(AA$2+2))/(ε_c1cd^(AA$2+2)))</f>
        <v/>
      </c>
      <c r="AB281">
        <f>(INDIRECT("a_"&amp;AB$2)/(AB$2+2))*(($C281^(AB$2+2)-$H281^(AB$2+2))/(ε_c1cd^(AB$2+2)))</f>
        <v/>
      </c>
      <c r="AC281">
        <f>(INDIRECT("a_"&amp;AC$2)/(AC$2+2))*(($C281^(AC$2+2)-$H281^(AC$2+2))/(ε_c1cd^(AC$2+2)))</f>
        <v/>
      </c>
      <c r="AD281">
        <f>(INDIRECT("a_"&amp;AD$2)/(AD$2+2))*(($C281^(AD$2+2)-$H281^(AD$2+2))/(ε_c1cd^(AD$2+2)))</f>
        <v/>
      </c>
      <c r="AE281" s="111">
        <f>(b*f_cd/L281)*SUM(U281:Y281)+SUM(Q281:R281)</f>
        <v/>
      </c>
      <c r="AF281" s="112">
        <f>AE281*(K281-y+e)</f>
        <v/>
      </c>
      <c r="AG281" s="113">
        <f>(b*f_cd/(L281^2))*SUM(Z281:AD281)+SUM(S281:T281)-AF281</f>
        <v/>
      </c>
      <c r="AH281" s="114">
        <f>AG281&lt;0</f>
        <v/>
      </c>
      <c r="AI281" s="115">
        <f>IF(A281=1,FALSE,(AND(AQ281,AH281,NOT(AI280))))</f>
        <v/>
      </c>
      <c r="AJ281" s="116">
        <f>(b*f_cd/L281)*(a_1/2*J281^2+a_2/3*J281^3+a_3/4*J281^4+a_4/5*J281^5+a_5/6*J281^6)+SUM(Q281:R281)</f>
        <v/>
      </c>
      <c r="AK281">
        <f>AJ281*(K281-y+e)</f>
        <v/>
      </c>
      <c r="AL281" s="118">
        <f>(b*f_cd/(L281^2))*(a_1/3*J281^3+a_2/4*J281^4+a_3/5*J281^5+a_4/6*J281^6+a_5/7*J281^7)+SUM(S281:T281)-AK281</f>
        <v/>
      </c>
      <c r="AM281" s="114">
        <f>AL281&gt;0</f>
        <v/>
      </c>
      <c r="AN281" s="115">
        <f>IF(A281=1,FALSE,(AND(AQ281,AM281,NOT(AN280))))</f>
        <v/>
      </c>
      <c r="AO281">
        <f>IF(D281=1,AND(AH281,NOT(AI281)),AND(AM281,NOT(AN281)))</f>
        <v/>
      </c>
      <c r="AP281" s="119">
        <f>IF(D281=1,AI281,AN281)</f>
        <v/>
      </c>
      <c r="AQ281" s="125">
        <f>ABS(E281)&lt;$AQ$2</f>
        <v/>
      </c>
      <c r="AS281">
        <f>IF(AP281,MAX(AS$3:AS279)+1,"")</f>
        <v/>
      </c>
    </row>
    <row r="282" s="117">
      <c r="A282" t="n">
        <v>280</v>
      </c>
      <c r="B282" s="131">
        <f>IF(A282=1,0,IF(AP282,0.1*ε_cu1cd,0))</f>
        <v/>
      </c>
      <c r="C282" s="131">
        <f>IF(A282=1,0.1*ε_cu1cd,C281+B281)</f>
        <v/>
      </c>
      <c r="D282" s="113">
        <f>IF('Нормальний переріз'!$D$68&gt;0,1,2)</f>
        <v/>
      </c>
      <c r="E282" s="144">
        <f>IF(D282=1,F282,G282)</f>
        <v/>
      </c>
      <c r="F282" s="124">
        <f>IF(AI281,0.11*ε_cu1cd,IF(AH281,F281*0.01,F281))</f>
        <v/>
      </c>
      <c r="G282" s="124">
        <f>IF(AP281,-0.1*ε_cu1cd,IF(AM281,G281*0.01,G281))</f>
        <v/>
      </c>
      <c r="H282" s="113">
        <f>IF(A282=1,E282,IF(AO281,H281-E281+E282,IF(AP281,0.8*H281,H281+E282)))</f>
        <v/>
      </c>
      <c r="I282" s="169">
        <f>(C282-H282)/h</f>
        <v/>
      </c>
      <c r="J282">
        <f>C282/(ε_c1cd)</f>
        <v/>
      </c>
      <c r="K282">
        <f>C282/I282</f>
        <v/>
      </c>
      <c r="L282" s="131">
        <f>I282/(ε_c1cd)</f>
        <v/>
      </c>
      <c r="M282">
        <f>I282*(K282-Z_s1)</f>
        <v/>
      </c>
      <c r="N282">
        <f>I282*(K282-Z_s2)</f>
        <v/>
      </c>
      <c r="O282">
        <f>E_s*M282</f>
        <v/>
      </c>
      <c r="P282">
        <f>E_s*N282</f>
        <v/>
      </c>
      <c r="Q282">
        <f>O282*A_s1</f>
        <v/>
      </c>
      <c r="R282">
        <f>P282*A_s2</f>
        <v/>
      </c>
      <c r="S282">
        <f>Q282*($K282-Z_s1)</f>
        <v/>
      </c>
      <c r="T282">
        <f>R282*($K282-Z_s2)</f>
        <v/>
      </c>
      <c r="U282">
        <f>(INDIRECT("a_"&amp;U$2)/(U$2+1))*(($C282^(U$2+1)-$H282^(U$2+1))/(ε_c1cd^(U$2+1)))</f>
        <v/>
      </c>
      <c r="V282">
        <f>(INDIRECT("a_"&amp;V$2)/(V$2+1))*(($C282^(V$2+1)-$H282^(V$2+1))/(ε_c1cd^(V$2+1)))</f>
        <v/>
      </c>
      <c r="W282">
        <f>(INDIRECT("a_"&amp;W$2)/(W$2+1))*(($C282^(W$2+1)-$H282^(W$2+1))/(ε_c1cd^(W$2+1)))</f>
        <v/>
      </c>
      <c r="X282">
        <f>(INDIRECT("a_"&amp;X$2)/(X$2+1))*(($C282^(X$2+1)-$H282^(X$2+1))/(ε_c1cd^(X$2+1)))</f>
        <v/>
      </c>
      <c r="Y282">
        <f>(INDIRECT("a_"&amp;Y$2)/(Y$2+1))*(($C282^(Y$2+1)-$H282^(Y$2+1))/(ε_c1cd^(Y$2+1)))</f>
        <v/>
      </c>
      <c r="Z282">
        <f>(INDIRECT("a_"&amp;Z$2)/(Z$2+2))*(($C282^(Z$2+2)-$H282^(Z$2+2))/(ε_c1cd^(Z$2+2)))</f>
        <v/>
      </c>
      <c r="AA282">
        <f>(INDIRECT("a_"&amp;AA$2)/(AA$2+2))*(($C282^(AA$2+2)-$H282^(AA$2+2))/(ε_c1cd^(AA$2+2)))</f>
        <v/>
      </c>
      <c r="AB282">
        <f>(INDIRECT("a_"&amp;AB$2)/(AB$2+2))*(($C282^(AB$2+2)-$H282^(AB$2+2))/(ε_c1cd^(AB$2+2)))</f>
        <v/>
      </c>
      <c r="AC282">
        <f>(INDIRECT("a_"&amp;AC$2)/(AC$2+2))*(($C282^(AC$2+2)-$H282^(AC$2+2))/(ε_c1cd^(AC$2+2)))</f>
        <v/>
      </c>
      <c r="AD282">
        <f>(INDIRECT("a_"&amp;AD$2)/(AD$2+2))*(($C282^(AD$2+2)-$H282^(AD$2+2))/(ε_c1cd^(AD$2+2)))</f>
        <v/>
      </c>
      <c r="AE282" s="111">
        <f>(b*f_cd/L282)*SUM(U282:Y282)+SUM(Q282:R282)</f>
        <v/>
      </c>
      <c r="AF282" s="112">
        <f>AE282*(K282-y+e)</f>
        <v/>
      </c>
      <c r="AG282" s="113">
        <f>(b*f_cd/(L282^2))*SUM(Z282:AD282)+SUM(S282:T282)-AF282</f>
        <v/>
      </c>
      <c r="AH282" s="114">
        <f>AG282&lt;0</f>
        <v/>
      </c>
      <c r="AI282" s="115">
        <f>IF(A282=1,FALSE,(AND(AQ282,AH282,NOT(AI281))))</f>
        <v/>
      </c>
      <c r="AJ282" s="116">
        <f>(b*f_cd/L282)*(a_1/2*J282^2+a_2/3*J282^3+a_3/4*J282^4+a_4/5*J282^5+a_5/6*J282^6)+SUM(Q282:R282)</f>
        <v/>
      </c>
      <c r="AK282">
        <f>AJ282*(K282-y+e)</f>
        <v/>
      </c>
      <c r="AL282" s="118">
        <f>(b*f_cd/(L282^2))*(a_1/3*J282^3+a_2/4*J282^4+a_3/5*J282^5+a_4/6*J282^6+a_5/7*J282^7)+SUM(S282:T282)-AK282</f>
        <v/>
      </c>
      <c r="AM282" s="114">
        <f>AL282&gt;0</f>
        <v/>
      </c>
      <c r="AN282" s="115">
        <f>IF(A282=1,FALSE,(AND(AQ282,AM282,NOT(AN281))))</f>
        <v/>
      </c>
      <c r="AO282">
        <f>IF(D282=1,AND(AH282,NOT(AI282)),AND(AM282,NOT(AN282)))</f>
        <v/>
      </c>
      <c r="AP282" s="119">
        <f>IF(D282=1,AI282,AN282)</f>
        <v/>
      </c>
      <c r="AQ282" s="125">
        <f>ABS(E282)&lt;$AQ$2</f>
        <v/>
      </c>
      <c r="AS282">
        <f>IF(AP282,MAX(AS$3:AS280)+1,"")</f>
        <v/>
      </c>
    </row>
    <row r="283" s="117">
      <c r="A283" t="n">
        <v>281</v>
      </c>
      <c r="B283" s="131">
        <f>IF(A283=1,0,IF(AP283,0.1*ε_cu1cd,0))</f>
        <v/>
      </c>
      <c r="C283" s="131">
        <f>IF(A283=1,0.1*ε_cu1cd,C282+B282)</f>
        <v/>
      </c>
      <c r="D283" s="113">
        <f>IF('Нормальний переріз'!$D$68&gt;0,1,2)</f>
        <v/>
      </c>
      <c r="E283" s="144">
        <f>IF(D283=1,F283,G283)</f>
        <v/>
      </c>
      <c r="F283" s="124">
        <f>IF(AI282,0.11*ε_cu1cd,IF(AH282,F282*0.01,F282))</f>
        <v/>
      </c>
      <c r="G283" s="124">
        <f>IF(AP282,-0.1*ε_cu1cd,IF(AM282,G282*0.01,G282))</f>
        <v/>
      </c>
      <c r="H283" s="113">
        <f>IF(A283=1,E283,IF(AO282,H282-E282+E283,IF(AP282,0.8*H282,H282+E283)))</f>
        <v/>
      </c>
      <c r="I283" s="169">
        <f>(C283-H283)/h</f>
        <v/>
      </c>
      <c r="J283">
        <f>C283/(ε_c1cd)</f>
        <v/>
      </c>
      <c r="K283">
        <f>C283/I283</f>
        <v/>
      </c>
      <c r="L283" s="131">
        <f>I283/(ε_c1cd)</f>
        <v/>
      </c>
      <c r="M283">
        <f>I283*(K283-Z_s1)</f>
        <v/>
      </c>
      <c r="N283">
        <f>I283*(K283-Z_s2)</f>
        <v/>
      </c>
      <c r="O283">
        <f>E_s*M283</f>
        <v/>
      </c>
      <c r="P283">
        <f>E_s*N283</f>
        <v/>
      </c>
      <c r="Q283">
        <f>O283*A_s1</f>
        <v/>
      </c>
      <c r="R283">
        <f>P283*A_s2</f>
        <v/>
      </c>
      <c r="S283">
        <f>Q283*($K283-Z_s1)</f>
        <v/>
      </c>
      <c r="T283">
        <f>R283*($K283-Z_s2)</f>
        <v/>
      </c>
      <c r="U283">
        <f>(INDIRECT("a_"&amp;U$2)/(U$2+1))*(($C283^(U$2+1)-$H283^(U$2+1))/(ε_c1cd^(U$2+1)))</f>
        <v/>
      </c>
      <c r="V283">
        <f>(INDIRECT("a_"&amp;V$2)/(V$2+1))*(($C283^(V$2+1)-$H283^(V$2+1))/(ε_c1cd^(V$2+1)))</f>
        <v/>
      </c>
      <c r="W283">
        <f>(INDIRECT("a_"&amp;W$2)/(W$2+1))*(($C283^(W$2+1)-$H283^(W$2+1))/(ε_c1cd^(W$2+1)))</f>
        <v/>
      </c>
      <c r="X283">
        <f>(INDIRECT("a_"&amp;X$2)/(X$2+1))*(($C283^(X$2+1)-$H283^(X$2+1))/(ε_c1cd^(X$2+1)))</f>
        <v/>
      </c>
      <c r="Y283">
        <f>(INDIRECT("a_"&amp;Y$2)/(Y$2+1))*(($C283^(Y$2+1)-$H283^(Y$2+1))/(ε_c1cd^(Y$2+1)))</f>
        <v/>
      </c>
      <c r="Z283">
        <f>(INDIRECT("a_"&amp;Z$2)/(Z$2+2))*(($C283^(Z$2+2)-$H283^(Z$2+2))/(ε_c1cd^(Z$2+2)))</f>
        <v/>
      </c>
      <c r="AA283">
        <f>(INDIRECT("a_"&amp;AA$2)/(AA$2+2))*(($C283^(AA$2+2)-$H283^(AA$2+2))/(ε_c1cd^(AA$2+2)))</f>
        <v/>
      </c>
      <c r="AB283">
        <f>(INDIRECT("a_"&amp;AB$2)/(AB$2+2))*(($C283^(AB$2+2)-$H283^(AB$2+2))/(ε_c1cd^(AB$2+2)))</f>
        <v/>
      </c>
      <c r="AC283">
        <f>(INDIRECT("a_"&amp;AC$2)/(AC$2+2))*(($C283^(AC$2+2)-$H283^(AC$2+2))/(ε_c1cd^(AC$2+2)))</f>
        <v/>
      </c>
      <c r="AD283">
        <f>(INDIRECT("a_"&amp;AD$2)/(AD$2+2))*(($C283^(AD$2+2)-$H283^(AD$2+2))/(ε_c1cd^(AD$2+2)))</f>
        <v/>
      </c>
      <c r="AE283" s="111">
        <f>(b*f_cd/L283)*SUM(U283:Y283)+SUM(Q283:R283)</f>
        <v/>
      </c>
      <c r="AF283" s="112">
        <f>AE283*(K283-y+e)</f>
        <v/>
      </c>
      <c r="AG283" s="113">
        <f>(b*f_cd/(L283^2))*SUM(Z283:AD283)+SUM(S283:T283)-AF283</f>
        <v/>
      </c>
      <c r="AH283" s="114">
        <f>AG283&lt;0</f>
        <v/>
      </c>
      <c r="AI283" s="115">
        <f>IF(A283=1,FALSE,(AND(AQ283,AH283,NOT(AI282))))</f>
        <v/>
      </c>
      <c r="AJ283" s="116">
        <f>(b*f_cd/L283)*(a_1/2*J283^2+a_2/3*J283^3+a_3/4*J283^4+a_4/5*J283^5+a_5/6*J283^6)+SUM(Q283:R283)</f>
        <v/>
      </c>
      <c r="AK283">
        <f>AJ283*(K283-y+e)</f>
        <v/>
      </c>
      <c r="AL283" s="118">
        <f>(b*f_cd/(L283^2))*(a_1/3*J283^3+a_2/4*J283^4+a_3/5*J283^5+a_4/6*J283^6+a_5/7*J283^7)+SUM(S283:T283)-AK283</f>
        <v/>
      </c>
      <c r="AM283" s="114">
        <f>AL283&gt;0</f>
        <v/>
      </c>
      <c r="AN283" s="115">
        <f>IF(A283=1,FALSE,(AND(AQ283,AM283,NOT(AN282))))</f>
        <v/>
      </c>
      <c r="AO283">
        <f>IF(D283=1,AND(AH283,NOT(AI283)),AND(AM283,NOT(AN283)))</f>
        <v/>
      </c>
      <c r="AP283" s="119">
        <f>IF(D283=1,AI283,AN283)</f>
        <v/>
      </c>
      <c r="AQ283" s="125">
        <f>ABS(E283)&lt;$AQ$2</f>
        <v/>
      </c>
      <c r="AS283">
        <f>IF(AP283,MAX(AS$3:AS281)+1,"")</f>
        <v/>
      </c>
    </row>
    <row r="284" s="117">
      <c r="A284" t="n">
        <v>282</v>
      </c>
      <c r="B284" s="131">
        <f>IF(A284=1,0,IF(AP284,0.1*ε_cu1cd,0))</f>
        <v/>
      </c>
      <c r="C284" s="131">
        <f>IF(A284=1,0.1*ε_cu1cd,C283+B283)</f>
        <v/>
      </c>
      <c r="D284" s="113">
        <f>IF('Нормальний переріз'!$D$68&gt;0,1,2)</f>
        <v/>
      </c>
      <c r="E284" s="144">
        <f>IF(D284=1,F284,G284)</f>
        <v/>
      </c>
      <c r="F284" s="124">
        <f>IF(AI283,0.11*ε_cu1cd,IF(AH283,F283*0.01,F283))</f>
        <v/>
      </c>
      <c r="G284" s="124">
        <f>IF(AP283,-0.1*ε_cu1cd,IF(AM283,G283*0.01,G283))</f>
        <v/>
      </c>
      <c r="H284" s="113">
        <f>IF(A284=1,E284,IF(AO283,H283-E283+E284,IF(AP283,0.8*H283,H283+E284)))</f>
        <v/>
      </c>
      <c r="I284" s="169">
        <f>(C284-H284)/h</f>
        <v/>
      </c>
      <c r="J284">
        <f>C284/(ε_c1cd)</f>
        <v/>
      </c>
      <c r="K284">
        <f>C284/I284</f>
        <v/>
      </c>
      <c r="L284" s="131">
        <f>I284/(ε_c1cd)</f>
        <v/>
      </c>
      <c r="M284">
        <f>I284*(K284-Z_s1)</f>
        <v/>
      </c>
      <c r="N284">
        <f>I284*(K284-Z_s2)</f>
        <v/>
      </c>
      <c r="O284">
        <f>E_s*M284</f>
        <v/>
      </c>
      <c r="P284">
        <f>E_s*N284</f>
        <v/>
      </c>
      <c r="Q284">
        <f>O284*A_s1</f>
        <v/>
      </c>
      <c r="R284">
        <f>P284*A_s2</f>
        <v/>
      </c>
      <c r="S284">
        <f>Q284*($K284-Z_s1)</f>
        <v/>
      </c>
      <c r="T284">
        <f>R284*($K284-Z_s2)</f>
        <v/>
      </c>
      <c r="U284">
        <f>(INDIRECT("a_"&amp;U$2)/(U$2+1))*(($C284^(U$2+1)-$H284^(U$2+1))/(ε_c1cd^(U$2+1)))</f>
        <v/>
      </c>
      <c r="V284">
        <f>(INDIRECT("a_"&amp;V$2)/(V$2+1))*(($C284^(V$2+1)-$H284^(V$2+1))/(ε_c1cd^(V$2+1)))</f>
        <v/>
      </c>
      <c r="W284">
        <f>(INDIRECT("a_"&amp;W$2)/(W$2+1))*(($C284^(W$2+1)-$H284^(W$2+1))/(ε_c1cd^(W$2+1)))</f>
        <v/>
      </c>
      <c r="X284">
        <f>(INDIRECT("a_"&amp;X$2)/(X$2+1))*(($C284^(X$2+1)-$H284^(X$2+1))/(ε_c1cd^(X$2+1)))</f>
        <v/>
      </c>
      <c r="Y284">
        <f>(INDIRECT("a_"&amp;Y$2)/(Y$2+1))*(($C284^(Y$2+1)-$H284^(Y$2+1))/(ε_c1cd^(Y$2+1)))</f>
        <v/>
      </c>
      <c r="Z284">
        <f>(INDIRECT("a_"&amp;Z$2)/(Z$2+2))*(($C284^(Z$2+2)-$H284^(Z$2+2))/(ε_c1cd^(Z$2+2)))</f>
        <v/>
      </c>
      <c r="AA284">
        <f>(INDIRECT("a_"&amp;AA$2)/(AA$2+2))*(($C284^(AA$2+2)-$H284^(AA$2+2))/(ε_c1cd^(AA$2+2)))</f>
        <v/>
      </c>
      <c r="AB284">
        <f>(INDIRECT("a_"&amp;AB$2)/(AB$2+2))*(($C284^(AB$2+2)-$H284^(AB$2+2))/(ε_c1cd^(AB$2+2)))</f>
        <v/>
      </c>
      <c r="AC284">
        <f>(INDIRECT("a_"&amp;AC$2)/(AC$2+2))*(($C284^(AC$2+2)-$H284^(AC$2+2))/(ε_c1cd^(AC$2+2)))</f>
        <v/>
      </c>
      <c r="AD284">
        <f>(INDIRECT("a_"&amp;AD$2)/(AD$2+2))*(($C284^(AD$2+2)-$H284^(AD$2+2))/(ε_c1cd^(AD$2+2)))</f>
        <v/>
      </c>
      <c r="AE284" s="111">
        <f>(b*f_cd/L284)*SUM(U284:Y284)+SUM(Q284:R284)</f>
        <v/>
      </c>
      <c r="AF284" s="112">
        <f>AE284*(K284-y+e)</f>
        <v/>
      </c>
      <c r="AG284" s="113">
        <f>(b*f_cd/(L284^2))*SUM(Z284:AD284)+SUM(S284:T284)-AF284</f>
        <v/>
      </c>
      <c r="AH284" s="114">
        <f>AG284&lt;0</f>
        <v/>
      </c>
      <c r="AI284" s="115">
        <f>IF(A284=1,FALSE,(AND(AQ284,AH284,NOT(AI283))))</f>
        <v/>
      </c>
      <c r="AJ284" s="116">
        <f>(b*f_cd/L284)*(a_1/2*J284^2+a_2/3*J284^3+a_3/4*J284^4+a_4/5*J284^5+a_5/6*J284^6)+SUM(Q284:R284)</f>
        <v/>
      </c>
      <c r="AK284">
        <f>AJ284*(K284-y+e)</f>
        <v/>
      </c>
      <c r="AL284" s="118">
        <f>(b*f_cd/(L284^2))*(a_1/3*J284^3+a_2/4*J284^4+a_3/5*J284^5+a_4/6*J284^6+a_5/7*J284^7)+SUM(S284:T284)-AK284</f>
        <v/>
      </c>
      <c r="AM284" s="114">
        <f>AL284&gt;0</f>
        <v/>
      </c>
      <c r="AN284" s="115">
        <f>IF(A284=1,FALSE,(AND(AQ284,AM284,NOT(AN283))))</f>
        <v/>
      </c>
      <c r="AO284">
        <f>IF(D284=1,AND(AH284,NOT(AI284)),AND(AM284,NOT(AN284)))</f>
        <v/>
      </c>
      <c r="AP284" s="119">
        <f>IF(D284=1,AI284,AN284)</f>
        <v/>
      </c>
      <c r="AQ284" s="125">
        <f>ABS(E284)&lt;$AQ$2</f>
        <v/>
      </c>
      <c r="AS284">
        <f>IF(AP284,MAX(AS$3:AS282)+1,"")</f>
        <v/>
      </c>
    </row>
    <row r="285" s="117">
      <c r="A285" t="n">
        <v>283</v>
      </c>
      <c r="B285" s="131">
        <f>IF(A285=1,0,IF(AP285,0.1*ε_cu1cd,0))</f>
        <v/>
      </c>
      <c r="C285" s="131">
        <f>IF(A285=1,0.1*ε_cu1cd,C284+B284)</f>
        <v/>
      </c>
      <c r="D285" s="113">
        <f>IF('Нормальний переріз'!$D$68&gt;0,1,2)</f>
        <v/>
      </c>
      <c r="E285" s="144">
        <f>IF(D285=1,F285,G285)</f>
        <v/>
      </c>
      <c r="F285" s="124">
        <f>IF(AI284,0.11*ε_cu1cd,IF(AH284,F284*0.01,F284))</f>
        <v/>
      </c>
      <c r="G285" s="124">
        <f>IF(AP284,-0.1*ε_cu1cd,IF(AM284,G284*0.01,G284))</f>
        <v/>
      </c>
      <c r="H285" s="113">
        <f>IF(A285=1,E285,IF(AO284,H284-E284+E285,IF(AP284,0.8*H284,H284+E285)))</f>
        <v/>
      </c>
      <c r="I285" s="169">
        <f>(C285-H285)/h</f>
        <v/>
      </c>
      <c r="J285">
        <f>C285/(ε_c1cd)</f>
        <v/>
      </c>
      <c r="K285">
        <f>C285/I285</f>
        <v/>
      </c>
      <c r="L285" s="131">
        <f>I285/(ε_c1cd)</f>
        <v/>
      </c>
      <c r="M285">
        <f>I285*(K285-Z_s1)</f>
        <v/>
      </c>
      <c r="N285">
        <f>I285*(K285-Z_s2)</f>
        <v/>
      </c>
      <c r="O285">
        <f>E_s*M285</f>
        <v/>
      </c>
      <c r="P285">
        <f>E_s*N285</f>
        <v/>
      </c>
      <c r="Q285">
        <f>O285*A_s1</f>
        <v/>
      </c>
      <c r="R285">
        <f>P285*A_s2</f>
        <v/>
      </c>
      <c r="S285">
        <f>Q285*($K285-Z_s1)</f>
        <v/>
      </c>
      <c r="T285">
        <f>R285*($K285-Z_s2)</f>
        <v/>
      </c>
      <c r="U285">
        <f>(INDIRECT("a_"&amp;U$2)/(U$2+1))*(($C285^(U$2+1)-$H285^(U$2+1))/(ε_c1cd^(U$2+1)))</f>
        <v/>
      </c>
      <c r="V285">
        <f>(INDIRECT("a_"&amp;V$2)/(V$2+1))*(($C285^(V$2+1)-$H285^(V$2+1))/(ε_c1cd^(V$2+1)))</f>
        <v/>
      </c>
      <c r="W285">
        <f>(INDIRECT("a_"&amp;W$2)/(W$2+1))*(($C285^(W$2+1)-$H285^(W$2+1))/(ε_c1cd^(W$2+1)))</f>
        <v/>
      </c>
      <c r="X285">
        <f>(INDIRECT("a_"&amp;X$2)/(X$2+1))*(($C285^(X$2+1)-$H285^(X$2+1))/(ε_c1cd^(X$2+1)))</f>
        <v/>
      </c>
      <c r="Y285">
        <f>(INDIRECT("a_"&amp;Y$2)/(Y$2+1))*(($C285^(Y$2+1)-$H285^(Y$2+1))/(ε_c1cd^(Y$2+1)))</f>
        <v/>
      </c>
      <c r="Z285">
        <f>(INDIRECT("a_"&amp;Z$2)/(Z$2+2))*(($C285^(Z$2+2)-$H285^(Z$2+2))/(ε_c1cd^(Z$2+2)))</f>
        <v/>
      </c>
      <c r="AA285">
        <f>(INDIRECT("a_"&amp;AA$2)/(AA$2+2))*(($C285^(AA$2+2)-$H285^(AA$2+2))/(ε_c1cd^(AA$2+2)))</f>
        <v/>
      </c>
      <c r="AB285">
        <f>(INDIRECT("a_"&amp;AB$2)/(AB$2+2))*(($C285^(AB$2+2)-$H285^(AB$2+2))/(ε_c1cd^(AB$2+2)))</f>
        <v/>
      </c>
      <c r="AC285">
        <f>(INDIRECT("a_"&amp;AC$2)/(AC$2+2))*(($C285^(AC$2+2)-$H285^(AC$2+2))/(ε_c1cd^(AC$2+2)))</f>
        <v/>
      </c>
      <c r="AD285">
        <f>(INDIRECT("a_"&amp;AD$2)/(AD$2+2))*(($C285^(AD$2+2)-$H285^(AD$2+2))/(ε_c1cd^(AD$2+2)))</f>
        <v/>
      </c>
      <c r="AE285" s="111">
        <f>(b*f_cd/L285)*SUM(U285:Y285)+SUM(Q285:R285)</f>
        <v/>
      </c>
      <c r="AF285" s="112">
        <f>AE285*(K285-y+e)</f>
        <v/>
      </c>
      <c r="AG285" s="113">
        <f>(b*f_cd/(L285^2))*SUM(Z285:AD285)+SUM(S285:T285)-AF285</f>
        <v/>
      </c>
      <c r="AH285" s="114">
        <f>AG285&lt;0</f>
        <v/>
      </c>
      <c r="AI285" s="115">
        <f>IF(A285=1,FALSE,(AND(AQ285,AH285,NOT(AI284))))</f>
        <v/>
      </c>
      <c r="AJ285" s="116">
        <f>(b*f_cd/L285)*(a_1/2*J285^2+a_2/3*J285^3+a_3/4*J285^4+a_4/5*J285^5+a_5/6*J285^6)+SUM(Q285:R285)</f>
        <v/>
      </c>
      <c r="AK285">
        <f>AJ285*(K285-y+e)</f>
        <v/>
      </c>
      <c r="AL285" s="118">
        <f>(b*f_cd/(L285^2))*(a_1/3*J285^3+a_2/4*J285^4+a_3/5*J285^5+a_4/6*J285^6+a_5/7*J285^7)+SUM(S285:T285)-AK285</f>
        <v/>
      </c>
      <c r="AM285" s="114">
        <f>AL285&gt;0</f>
        <v/>
      </c>
      <c r="AN285" s="115">
        <f>IF(A285=1,FALSE,(AND(AQ285,AM285,NOT(AN284))))</f>
        <v/>
      </c>
      <c r="AO285">
        <f>IF(D285=1,AND(AH285,NOT(AI285)),AND(AM285,NOT(AN285)))</f>
        <v/>
      </c>
      <c r="AP285" s="119">
        <f>IF(D285=1,AI285,AN285)</f>
        <v/>
      </c>
      <c r="AQ285" s="125">
        <f>ABS(E285)&lt;$AQ$2</f>
        <v/>
      </c>
      <c r="AS285">
        <f>IF(AP285,MAX(AS$3:AS283)+1,"")</f>
        <v/>
      </c>
    </row>
    <row r="286" s="117">
      <c r="A286" t="n">
        <v>284</v>
      </c>
      <c r="B286" s="131">
        <f>IF(A286=1,0,IF(AP286,0.1*ε_cu1cd,0))</f>
        <v/>
      </c>
      <c r="C286" s="131">
        <f>IF(A286=1,0.1*ε_cu1cd,C285+B285)</f>
        <v/>
      </c>
      <c r="D286" s="113">
        <f>IF('Нормальний переріз'!$D$68&gt;0,1,2)</f>
        <v/>
      </c>
      <c r="E286" s="144">
        <f>IF(D286=1,F286,G286)</f>
        <v/>
      </c>
      <c r="F286" s="124">
        <f>IF(AI285,0.11*ε_cu1cd,IF(AH285,F285*0.01,F285))</f>
        <v/>
      </c>
      <c r="G286" s="124">
        <f>IF(AP285,-0.1*ε_cu1cd,IF(AM285,G285*0.01,G285))</f>
        <v/>
      </c>
      <c r="H286" s="113">
        <f>IF(A286=1,E286,IF(AO285,H285-E285+E286,IF(AP285,0.8*H285,H285+E286)))</f>
        <v/>
      </c>
      <c r="I286" s="169">
        <f>(C286-H286)/h</f>
        <v/>
      </c>
      <c r="J286">
        <f>C286/(ε_c1cd)</f>
        <v/>
      </c>
      <c r="K286">
        <f>C286/I286</f>
        <v/>
      </c>
      <c r="L286" s="131">
        <f>I286/(ε_c1cd)</f>
        <v/>
      </c>
      <c r="M286">
        <f>I286*(K286-Z_s1)</f>
        <v/>
      </c>
      <c r="N286">
        <f>I286*(K286-Z_s2)</f>
        <v/>
      </c>
      <c r="O286">
        <f>E_s*M286</f>
        <v/>
      </c>
      <c r="P286">
        <f>E_s*N286</f>
        <v/>
      </c>
      <c r="Q286">
        <f>O286*A_s1</f>
        <v/>
      </c>
      <c r="R286">
        <f>P286*A_s2</f>
        <v/>
      </c>
      <c r="S286">
        <f>Q286*($K286-Z_s1)</f>
        <v/>
      </c>
      <c r="T286">
        <f>R286*($K286-Z_s2)</f>
        <v/>
      </c>
      <c r="U286">
        <f>(INDIRECT("a_"&amp;U$2)/(U$2+1))*(($C286^(U$2+1)-$H286^(U$2+1))/(ε_c1cd^(U$2+1)))</f>
        <v/>
      </c>
      <c r="V286">
        <f>(INDIRECT("a_"&amp;V$2)/(V$2+1))*(($C286^(V$2+1)-$H286^(V$2+1))/(ε_c1cd^(V$2+1)))</f>
        <v/>
      </c>
      <c r="W286">
        <f>(INDIRECT("a_"&amp;W$2)/(W$2+1))*(($C286^(W$2+1)-$H286^(W$2+1))/(ε_c1cd^(W$2+1)))</f>
        <v/>
      </c>
      <c r="X286">
        <f>(INDIRECT("a_"&amp;X$2)/(X$2+1))*(($C286^(X$2+1)-$H286^(X$2+1))/(ε_c1cd^(X$2+1)))</f>
        <v/>
      </c>
      <c r="Y286">
        <f>(INDIRECT("a_"&amp;Y$2)/(Y$2+1))*(($C286^(Y$2+1)-$H286^(Y$2+1))/(ε_c1cd^(Y$2+1)))</f>
        <v/>
      </c>
      <c r="Z286">
        <f>(INDIRECT("a_"&amp;Z$2)/(Z$2+2))*(($C286^(Z$2+2)-$H286^(Z$2+2))/(ε_c1cd^(Z$2+2)))</f>
        <v/>
      </c>
      <c r="AA286">
        <f>(INDIRECT("a_"&amp;AA$2)/(AA$2+2))*(($C286^(AA$2+2)-$H286^(AA$2+2))/(ε_c1cd^(AA$2+2)))</f>
        <v/>
      </c>
      <c r="AB286">
        <f>(INDIRECT("a_"&amp;AB$2)/(AB$2+2))*(($C286^(AB$2+2)-$H286^(AB$2+2))/(ε_c1cd^(AB$2+2)))</f>
        <v/>
      </c>
      <c r="AC286">
        <f>(INDIRECT("a_"&amp;AC$2)/(AC$2+2))*(($C286^(AC$2+2)-$H286^(AC$2+2))/(ε_c1cd^(AC$2+2)))</f>
        <v/>
      </c>
      <c r="AD286">
        <f>(INDIRECT("a_"&amp;AD$2)/(AD$2+2))*(($C286^(AD$2+2)-$H286^(AD$2+2))/(ε_c1cd^(AD$2+2)))</f>
        <v/>
      </c>
      <c r="AE286" s="111">
        <f>(b*f_cd/L286)*SUM(U286:Y286)+SUM(Q286:R286)</f>
        <v/>
      </c>
      <c r="AF286" s="112">
        <f>AE286*(K286-y+e)</f>
        <v/>
      </c>
      <c r="AG286" s="113">
        <f>(b*f_cd/(L286^2))*SUM(Z286:AD286)+SUM(S286:T286)-AF286</f>
        <v/>
      </c>
      <c r="AH286" s="114">
        <f>AG286&lt;0</f>
        <v/>
      </c>
      <c r="AI286" s="115">
        <f>IF(A286=1,FALSE,(AND(AQ286,AH286,NOT(AI285))))</f>
        <v/>
      </c>
      <c r="AJ286" s="116">
        <f>(b*f_cd/L286)*(a_1/2*J286^2+a_2/3*J286^3+a_3/4*J286^4+a_4/5*J286^5+a_5/6*J286^6)+SUM(Q286:R286)</f>
        <v/>
      </c>
      <c r="AK286">
        <f>AJ286*(K286-y+e)</f>
        <v/>
      </c>
      <c r="AL286" s="118">
        <f>(b*f_cd/(L286^2))*(a_1/3*J286^3+a_2/4*J286^4+a_3/5*J286^5+a_4/6*J286^6+a_5/7*J286^7)+SUM(S286:T286)-AK286</f>
        <v/>
      </c>
      <c r="AM286" s="114">
        <f>AL286&gt;0</f>
        <v/>
      </c>
      <c r="AN286" s="115">
        <f>IF(A286=1,FALSE,(AND(AQ286,AM286,NOT(AN285))))</f>
        <v/>
      </c>
      <c r="AO286">
        <f>IF(D286=1,AND(AH286,NOT(AI286)),AND(AM286,NOT(AN286)))</f>
        <v/>
      </c>
      <c r="AP286" s="119">
        <f>IF(D286=1,AI286,AN286)</f>
        <v/>
      </c>
      <c r="AQ286" s="125">
        <f>ABS(E286)&lt;$AQ$2</f>
        <v/>
      </c>
      <c r="AS286">
        <f>IF(AP286,MAX(AS$3:AS284)+1,"")</f>
        <v/>
      </c>
    </row>
    <row r="287" s="117">
      <c r="A287" t="n">
        <v>285</v>
      </c>
      <c r="B287" s="131">
        <f>IF(A287=1,0,IF(AP287,0.1*ε_cu1cd,0))</f>
        <v/>
      </c>
      <c r="C287" s="131">
        <f>IF(A287=1,0.1*ε_cu1cd,C286+B286)</f>
        <v/>
      </c>
      <c r="D287" s="113">
        <f>IF('Нормальний переріз'!$D$68&gt;0,1,2)</f>
        <v/>
      </c>
      <c r="E287" s="144">
        <f>IF(D287=1,F287,G287)</f>
        <v/>
      </c>
      <c r="F287" s="124">
        <f>IF(AI286,0.11*ε_cu1cd,IF(AH286,F286*0.01,F286))</f>
        <v/>
      </c>
      <c r="G287" s="124">
        <f>IF(AP286,-0.1*ε_cu1cd,IF(AM286,G286*0.01,G286))</f>
        <v/>
      </c>
      <c r="H287" s="113">
        <f>IF(A287=1,E287,IF(AO286,H286-E286+E287,IF(AP286,0.8*H286,H286+E287)))</f>
        <v/>
      </c>
      <c r="I287" s="169">
        <f>(C287-H287)/h</f>
        <v/>
      </c>
      <c r="J287">
        <f>C287/(ε_c1cd)</f>
        <v/>
      </c>
      <c r="K287">
        <f>C287/I287</f>
        <v/>
      </c>
      <c r="L287" s="131">
        <f>I287/(ε_c1cd)</f>
        <v/>
      </c>
      <c r="M287">
        <f>I287*(K287-Z_s1)</f>
        <v/>
      </c>
      <c r="N287">
        <f>I287*(K287-Z_s2)</f>
        <v/>
      </c>
      <c r="O287">
        <f>E_s*M287</f>
        <v/>
      </c>
      <c r="P287">
        <f>E_s*N287</f>
        <v/>
      </c>
      <c r="Q287">
        <f>O287*A_s1</f>
        <v/>
      </c>
      <c r="R287">
        <f>P287*A_s2</f>
        <v/>
      </c>
      <c r="S287">
        <f>Q287*($K287-Z_s1)</f>
        <v/>
      </c>
      <c r="T287">
        <f>R287*($K287-Z_s2)</f>
        <v/>
      </c>
      <c r="U287">
        <f>(INDIRECT("a_"&amp;U$2)/(U$2+1))*(($C287^(U$2+1)-$H287^(U$2+1))/(ε_c1cd^(U$2+1)))</f>
        <v/>
      </c>
      <c r="V287">
        <f>(INDIRECT("a_"&amp;V$2)/(V$2+1))*(($C287^(V$2+1)-$H287^(V$2+1))/(ε_c1cd^(V$2+1)))</f>
        <v/>
      </c>
      <c r="W287">
        <f>(INDIRECT("a_"&amp;W$2)/(W$2+1))*(($C287^(W$2+1)-$H287^(W$2+1))/(ε_c1cd^(W$2+1)))</f>
        <v/>
      </c>
      <c r="X287">
        <f>(INDIRECT("a_"&amp;X$2)/(X$2+1))*(($C287^(X$2+1)-$H287^(X$2+1))/(ε_c1cd^(X$2+1)))</f>
        <v/>
      </c>
      <c r="Y287">
        <f>(INDIRECT("a_"&amp;Y$2)/(Y$2+1))*(($C287^(Y$2+1)-$H287^(Y$2+1))/(ε_c1cd^(Y$2+1)))</f>
        <v/>
      </c>
      <c r="Z287">
        <f>(INDIRECT("a_"&amp;Z$2)/(Z$2+2))*(($C287^(Z$2+2)-$H287^(Z$2+2))/(ε_c1cd^(Z$2+2)))</f>
        <v/>
      </c>
      <c r="AA287">
        <f>(INDIRECT("a_"&amp;AA$2)/(AA$2+2))*(($C287^(AA$2+2)-$H287^(AA$2+2))/(ε_c1cd^(AA$2+2)))</f>
        <v/>
      </c>
      <c r="AB287">
        <f>(INDIRECT("a_"&amp;AB$2)/(AB$2+2))*(($C287^(AB$2+2)-$H287^(AB$2+2))/(ε_c1cd^(AB$2+2)))</f>
        <v/>
      </c>
      <c r="AC287">
        <f>(INDIRECT("a_"&amp;AC$2)/(AC$2+2))*(($C287^(AC$2+2)-$H287^(AC$2+2))/(ε_c1cd^(AC$2+2)))</f>
        <v/>
      </c>
      <c r="AD287">
        <f>(INDIRECT("a_"&amp;AD$2)/(AD$2+2))*(($C287^(AD$2+2)-$H287^(AD$2+2))/(ε_c1cd^(AD$2+2)))</f>
        <v/>
      </c>
      <c r="AE287" s="111">
        <f>(b*f_cd/L287)*SUM(U287:Y287)+SUM(Q287:R287)</f>
        <v/>
      </c>
      <c r="AF287" s="112">
        <f>AE287*(K287-y+e)</f>
        <v/>
      </c>
      <c r="AG287" s="113">
        <f>(b*f_cd/(L287^2))*SUM(Z287:AD287)+SUM(S287:T287)-AF287</f>
        <v/>
      </c>
      <c r="AH287" s="114">
        <f>AG287&lt;0</f>
        <v/>
      </c>
      <c r="AI287" s="115">
        <f>IF(A287=1,FALSE,(AND(AQ287,AH287,NOT(AI286))))</f>
        <v/>
      </c>
      <c r="AJ287" s="116">
        <f>(b*f_cd/L287)*(a_1/2*J287^2+a_2/3*J287^3+a_3/4*J287^4+a_4/5*J287^5+a_5/6*J287^6)+SUM(Q287:R287)</f>
        <v/>
      </c>
      <c r="AK287">
        <f>AJ287*(K287-y+e)</f>
        <v/>
      </c>
      <c r="AL287" s="118">
        <f>(b*f_cd/(L287^2))*(a_1/3*J287^3+a_2/4*J287^4+a_3/5*J287^5+a_4/6*J287^6+a_5/7*J287^7)+SUM(S287:T287)-AK287</f>
        <v/>
      </c>
      <c r="AM287" s="114">
        <f>AL287&gt;0</f>
        <v/>
      </c>
      <c r="AN287" s="115">
        <f>IF(A287=1,FALSE,(AND(AQ287,AM287,NOT(AN286))))</f>
        <v/>
      </c>
      <c r="AO287">
        <f>IF(D287=1,AND(AH287,NOT(AI287)),AND(AM287,NOT(AN287)))</f>
        <v/>
      </c>
      <c r="AP287" s="119">
        <f>IF(D287=1,AI287,AN287)</f>
        <v/>
      </c>
      <c r="AQ287" s="125">
        <f>ABS(E287)&lt;$AQ$2</f>
        <v/>
      </c>
      <c r="AS287">
        <f>IF(AP287,MAX(AS$3:AS285)+1,"")</f>
        <v/>
      </c>
    </row>
    <row r="288" s="117">
      <c r="A288" t="n">
        <v>286</v>
      </c>
      <c r="B288" s="131">
        <f>IF(A288=1,0,IF(AP288,0.1*ε_cu1cd,0))</f>
        <v/>
      </c>
      <c r="C288" s="131">
        <f>IF(A288=1,0.1*ε_cu1cd,C287+B287)</f>
        <v/>
      </c>
      <c r="D288" s="113">
        <f>IF('Нормальний переріз'!$D$68&gt;0,1,2)</f>
        <v/>
      </c>
      <c r="E288" s="144">
        <f>IF(D288=1,F288,G288)</f>
        <v/>
      </c>
      <c r="F288" s="124">
        <f>IF(AI287,0.11*ε_cu1cd,IF(AH287,F287*0.01,F287))</f>
        <v/>
      </c>
      <c r="G288" s="124">
        <f>IF(AP287,-0.1*ε_cu1cd,IF(AM287,G287*0.01,G287))</f>
        <v/>
      </c>
      <c r="H288" s="113">
        <f>IF(A288=1,E288,IF(AO287,H287-E287+E288,IF(AP287,0.8*H287,H287+E288)))</f>
        <v/>
      </c>
      <c r="I288" s="169">
        <f>(C288-H288)/h</f>
        <v/>
      </c>
      <c r="J288">
        <f>C288/(ε_c1cd)</f>
        <v/>
      </c>
      <c r="K288">
        <f>C288/I288</f>
        <v/>
      </c>
      <c r="L288" s="131">
        <f>I288/(ε_c1cd)</f>
        <v/>
      </c>
      <c r="M288">
        <f>I288*(K288-Z_s1)</f>
        <v/>
      </c>
      <c r="N288">
        <f>I288*(K288-Z_s2)</f>
        <v/>
      </c>
      <c r="O288">
        <f>E_s*M288</f>
        <v/>
      </c>
      <c r="P288">
        <f>E_s*N288</f>
        <v/>
      </c>
      <c r="Q288">
        <f>O288*A_s1</f>
        <v/>
      </c>
      <c r="R288">
        <f>P288*A_s2</f>
        <v/>
      </c>
      <c r="S288">
        <f>Q288*($K288-Z_s1)</f>
        <v/>
      </c>
      <c r="T288">
        <f>R288*($K288-Z_s2)</f>
        <v/>
      </c>
      <c r="U288">
        <f>(INDIRECT("a_"&amp;U$2)/(U$2+1))*(($C288^(U$2+1)-$H288^(U$2+1))/(ε_c1cd^(U$2+1)))</f>
        <v/>
      </c>
      <c r="V288">
        <f>(INDIRECT("a_"&amp;V$2)/(V$2+1))*(($C288^(V$2+1)-$H288^(V$2+1))/(ε_c1cd^(V$2+1)))</f>
        <v/>
      </c>
      <c r="W288">
        <f>(INDIRECT("a_"&amp;W$2)/(W$2+1))*(($C288^(W$2+1)-$H288^(W$2+1))/(ε_c1cd^(W$2+1)))</f>
        <v/>
      </c>
      <c r="X288">
        <f>(INDIRECT("a_"&amp;X$2)/(X$2+1))*(($C288^(X$2+1)-$H288^(X$2+1))/(ε_c1cd^(X$2+1)))</f>
        <v/>
      </c>
      <c r="Y288">
        <f>(INDIRECT("a_"&amp;Y$2)/(Y$2+1))*(($C288^(Y$2+1)-$H288^(Y$2+1))/(ε_c1cd^(Y$2+1)))</f>
        <v/>
      </c>
      <c r="Z288">
        <f>(INDIRECT("a_"&amp;Z$2)/(Z$2+2))*(($C288^(Z$2+2)-$H288^(Z$2+2))/(ε_c1cd^(Z$2+2)))</f>
        <v/>
      </c>
      <c r="AA288">
        <f>(INDIRECT("a_"&amp;AA$2)/(AA$2+2))*(($C288^(AA$2+2)-$H288^(AA$2+2))/(ε_c1cd^(AA$2+2)))</f>
        <v/>
      </c>
      <c r="AB288">
        <f>(INDIRECT("a_"&amp;AB$2)/(AB$2+2))*(($C288^(AB$2+2)-$H288^(AB$2+2))/(ε_c1cd^(AB$2+2)))</f>
        <v/>
      </c>
      <c r="AC288">
        <f>(INDIRECT("a_"&amp;AC$2)/(AC$2+2))*(($C288^(AC$2+2)-$H288^(AC$2+2))/(ε_c1cd^(AC$2+2)))</f>
        <v/>
      </c>
      <c r="AD288">
        <f>(INDIRECT("a_"&amp;AD$2)/(AD$2+2))*(($C288^(AD$2+2)-$H288^(AD$2+2))/(ε_c1cd^(AD$2+2)))</f>
        <v/>
      </c>
      <c r="AE288" s="111">
        <f>(b*f_cd/L288)*SUM(U288:Y288)+SUM(Q288:R288)</f>
        <v/>
      </c>
      <c r="AF288" s="112">
        <f>AE288*(K288-y+e)</f>
        <v/>
      </c>
      <c r="AG288" s="113">
        <f>(b*f_cd/(L288^2))*SUM(Z288:AD288)+SUM(S288:T288)-AF288</f>
        <v/>
      </c>
      <c r="AH288" s="114">
        <f>AG288&lt;0</f>
        <v/>
      </c>
      <c r="AI288" s="115">
        <f>IF(A288=1,FALSE,(AND(AQ288,AH288,NOT(AI287))))</f>
        <v/>
      </c>
      <c r="AJ288" s="116">
        <f>(b*f_cd/L288)*(a_1/2*J288^2+a_2/3*J288^3+a_3/4*J288^4+a_4/5*J288^5+a_5/6*J288^6)+SUM(Q288:R288)</f>
        <v/>
      </c>
      <c r="AK288">
        <f>AJ288*(K288-y+e)</f>
        <v/>
      </c>
      <c r="AL288" s="118">
        <f>(b*f_cd/(L288^2))*(a_1/3*J288^3+a_2/4*J288^4+a_3/5*J288^5+a_4/6*J288^6+a_5/7*J288^7)+SUM(S288:T288)-AK288</f>
        <v/>
      </c>
      <c r="AM288" s="114">
        <f>AL288&gt;0</f>
        <v/>
      </c>
      <c r="AN288" s="115">
        <f>IF(A288=1,FALSE,(AND(AQ288,AM288,NOT(AN287))))</f>
        <v/>
      </c>
      <c r="AO288">
        <f>IF(D288=1,AND(AH288,NOT(AI288)),AND(AM288,NOT(AN288)))</f>
        <v/>
      </c>
      <c r="AP288" s="119">
        <f>IF(D288=1,AI288,AN288)</f>
        <v/>
      </c>
      <c r="AQ288" s="125">
        <f>ABS(E288)&lt;$AQ$2</f>
        <v/>
      </c>
      <c r="AS288">
        <f>IF(AP288,MAX(AS$3:AS286)+1,"")</f>
        <v/>
      </c>
    </row>
    <row r="289" s="117">
      <c r="A289" t="n">
        <v>287</v>
      </c>
      <c r="B289" s="131">
        <f>IF(A289=1,0,IF(AP289,0.1*ε_cu1cd,0))</f>
        <v/>
      </c>
      <c r="C289" s="131">
        <f>IF(A289=1,0.1*ε_cu1cd,C288+B288)</f>
        <v/>
      </c>
      <c r="D289" s="113">
        <f>IF('Нормальний переріз'!$D$68&gt;0,1,2)</f>
        <v/>
      </c>
      <c r="E289" s="144">
        <f>IF(D289=1,F289,G289)</f>
        <v/>
      </c>
      <c r="F289" s="124">
        <f>IF(AI288,0.11*ε_cu1cd,IF(AH288,F288*0.01,F288))</f>
        <v/>
      </c>
      <c r="G289" s="124">
        <f>IF(AP288,-0.1*ε_cu1cd,IF(AM288,G288*0.01,G288))</f>
        <v/>
      </c>
      <c r="H289" s="113">
        <f>IF(A289=1,E289,IF(AO288,H288-E288+E289,IF(AP288,0.8*H288,H288+E289)))</f>
        <v/>
      </c>
      <c r="I289" s="169">
        <f>(C289-H289)/h</f>
        <v/>
      </c>
      <c r="J289">
        <f>C289/(ε_c1cd)</f>
        <v/>
      </c>
      <c r="K289">
        <f>C289/I289</f>
        <v/>
      </c>
      <c r="L289" s="131">
        <f>I289/(ε_c1cd)</f>
        <v/>
      </c>
      <c r="M289">
        <f>I289*(K289-Z_s1)</f>
        <v/>
      </c>
      <c r="N289">
        <f>I289*(K289-Z_s2)</f>
        <v/>
      </c>
      <c r="O289">
        <f>E_s*M289</f>
        <v/>
      </c>
      <c r="P289">
        <f>E_s*N289</f>
        <v/>
      </c>
      <c r="Q289">
        <f>O289*A_s1</f>
        <v/>
      </c>
      <c r="R289">
        <f>P289*A_s2</f>
        <v/>
      </c>
      <c r="S289">
        <f>Q289*($K289-Z_s1)</f>
        <v/>
      </c>
      <c r="T289">
        <f>R289*($K289-Z_s2)</f>
        <v/>
      </c>
      <c r="U289">
        <f>(INDIRECT("a_"&amp;U$2)/(U$2+1))*(($C289^(U$2+1)-$H289^(U$2+1))/(ε_c1cd^(U$2+1)))</f>
        <v/>
      </c>
      <c r="V289">
        <f>(INDIRECT("a_"&amp;V$2)/(V$2+1))*(($C289^(V$2+1)-$H289^(V$2+1))/(ε_c1cd^(V$2+1)))</f>
        <v/>
      </c>
      <c r="W289">
        <f>(INDIRECT("a_"&amp;W$2)/(W$2+1))*(($C289^(W$2+1)-$H289^(W$2+1))/(ε_c1cd^(W$2+1)))</f>
        <v/>
      </c>
      <c r="X289">
        <f>(INDIRECT("a_"&amp;X$2)/(X$2+1))*(($C289^(X$2+1)-$H289^(X$2+1))/(ε_c1cd^(X$2+1)))</f>
        <v/>
      </c>
      <c r="Y289">
        <f>(INDIRECT("a_"&amp;Y$2)/(Y$2+1))*(($C289^(Y$2+1)-$H289^(Y$2+1))/(ε_c1cd^(Y$2+1)))</f>
        <v/>
      </c>
      <c r="Z289">
        <f>(INDIRECT("a_"&amp;Z$2)/(Z$2+2))*(($C289^(Z$2+2)-$H289^(Z$2+2))/(ε_c1cd^(Z$2+2)))</f>
        <v/>
      </c>
      <c r="AA289">
        <f>(INDIRECT("a_"&amp;AA$2)/(AA$2+2))*(($C289^(AA$2+2)-$H289^(AA$2+2))/(ε_c1cd^(AA$2+2)))</f>
        <v/>
      </c>
      <c r="AB289">
        <f>(INDIRECT("a_"&amp;AB$2)/(AB$2+2))*(($C289^(AB$2+2)-$H289^(AB$2+2))/(ε_c1cd^(AB$2+2)))</f>
        <v/>
      </c>
      <c r="AC289">
        <f>(INDIRECT("a_"&amp;AC$2)/(AC$2+2))*(($C289^(AC$2+2)-$H289^(AC$2+2))/(ε_c1cd^(AC$2+2)))</f>
        <v/>
      </c>
      <c r="AD289">
        <f>(INDIRECT("a_"&amp;AD$2)/(AD$2+2))*(($C289^(AD$2+2)-$H289^(AD$2+2))/(ε_c1cd^(AD$2+2)))</f>
        <v/>
      </c>
      <c r="AE289" s="111">
        <f>(b*f_cd/L289)*SUM(U289:Y289)+SUM(Q289:R289)</f>
        <v/>
      </c>
      <c r="AF289" s="112">
        <f>AE289*(K289-y+e)</f>
        <v/>
      </c>
      <c r="AG289" s="113">
        <f>(b*f_cd/(L289^2))*SUM(Z289:AD289)+SUM(S289:T289)-AF289</f>
        <v/>
      </c>
      <c r="AH289" s="114">
        <f>AG289&lt;0</f>
        <v/>
      </c>
      <c r="AI289" s="115">
        <f>IF(A289=1,FALSE,(AND(AQ289,AH289,NOT(AI288))))</f>
        <v/>
      </c>
      <c r="AJ289" s="116">
        <f>(b*f_cd/L289)*(a_1/2*J289^2+a_2/3*J289^3+a_3/4*J289^4+a_4/5*J289^5+a_5/6*J289^6)+SUM(Q289:R289)</f>
        <v/>
      </c>
      <c r="AK289">
        <f>AJ289*(K289-y+e)</f>
        <v/>
      </c>
      <c r="AL289" s="118">
        <f>(b*f_cd/(L289^2))*(a_1/3*J289^3+a_2/4*J289^4+a_3/5*J289^5+a_4/6*J289^6+a_5/7*J289^7)+SUM(S289:T289)-AK289</f>
        <v/>
      </c>
      <c r="AM289" s="114">
        <f>AL289&gt;0</f>
        <v/>
      </c>
      <c r="AN289" s="115">
        <f>IF(A289=1,FALSE,(AND(AQ289,AM289,NOT(AN288))))</f>
        <v/>
      </c>
      <c r="AO289">
        <f>IF(D289=1,AND(AH289,NOT(AI289)),AND(AM289,NOT(AN289)))</f>
        <v/>
      </c>
      <c r="AP289" s="119">
        <f>IF(D289=1,AI289,AN289)</f>
        <v/>
      </c>
      <c r="AQ289" s="125">
        <f>ABS(E289)&lt;$AQ$2</f>
        <v/>
      </c>
      <c r="AS289">
        <f>IF(AP289,MAX(AS$3:AS287)+1,"")</f>
        <v/>
      </c>
    </row>
    <row r="290" s="117">
      <c r="A290" t="n">
        <v>288</v>
      </c>
      <c r="B290" s="131">
        <f>IF(A290=1,0,IF(AP290,0.1*ε_cu1cd,0))</f>
        <v/>
      </c>
      <c r="C290" s="131">
        <f>IF(A290=1,0.1*ε_cu1cd,C289+B289)</f>
        <v/>
      </c>
      <c r="D290" s="113">
        <f>IF('Нормальний переріз'!$D$68&gt;0,1,2)</f>
        <v/>
      </c>
      <c r="E290" s="144">
        <f>IF(D290=1,F290,G290)</f>
        <v/>
      </c>
      <c r="F290" s="124">
        <f>IF(AI289,0.11*ε_cu1cd,IF(AH289,F289*0.01,F289))</f>
        <v/>
      </c>
      <c r="G290" s="124">
        <f>IF(AP289,-0.1*ε_cu1cd,IF(AM289,G289*0.01,G289))</f>
        <v/>
      </c>
      <c r="H290" s="113">
        <f>IF(A290=1,E290,IF(AO289,H289-E289+E290,IF(AP289,0.8*H289,H289+E290)))</f>
        <v/>
      </c>
      <c r="I290" s="169">
        <f>(C290-H290)/h</f>
        <v/>
      </c>
      <c r="J290">
        <f>C290/(ε_c1cd)</f>
        <v/>
      </c>
      <c r="K290">
        <f>C290/I290</f>
        <v/>
      </c>
      <c r="L290" s="131">
        <f>I290/(ε_c1cd)</f>
        <v/>
      </c>
      <c r="M290">
        <f>I290*(K290-Z_s1)</f>
        <v/>
      </c>
      <c r="N290">
        <f>I290*(K290-Z_s2)</f>
        <v/>
      </c>
      <c r="O290">
        <f>E_s*M290</f>
        <v/>
      </c>
      <c r="P290">
        <f>E_s*N290</f>
        <v/>
      </c>
      <c r="Q290">
        <f>O290*A_s1</f>
        <v/>
      </c>
      <c r="R290">
        <f>P290*A_s2</f>
        <v/>
      </c>
      <c r="S290">
        <f>Q290*($K290-Z_s1)</f>
        <v/>
      </c>
      <c r="T290">
        <f>R290*($K290-Z_s2)</f>
        <v/>
      </c>
      <c r="U290">
        <f>(INDIRECT("a_"&amp;U$2)/(U$2+1))*(($C290^(U$2+1)-$H290^(U$2+1))/(ε_c1cd^(U$2+1)))</f>
        <v/>
      </c>
      <c r="V290">
        <f>(INDIRECT("a_"&amp;V$2)/(V$2+1))*(($C290^(V$2+1)-$H290^(V$2+1))/(ε_c1cd^(V$2+1)))</f>
        <v/>
      </c>
      <c r="W290">
        <f>(INDIRECT("a_"&amp;W$2)/(W$2+1))*(($C290^(W$2+1)-$H290^(W$2+1))/(ε_c1cd^(W$2+1)))</f>
        <v/>
      </c>
      <c r="X290">
        <f>(INDIRECT("a_"&amp;X$2)/(X$2+1))*(($C290^(X$2+1)-$H290^(X$2+1))/(ε_c1cd^(X$2+1)))</f>
        <v/>
      </c>
      <c r="Y290">
        <f>(INDIRECT("a_"&amp;Y$2)/(Y$2+1))*(($C290^(Y$2+1)-$H290^(Y$2+1))/(ε_c1cd^(Y$2+1)))</f>
        <v/>
      </c>
      <c r="Z290">
        <f>(INDIRECT("a_"&amp;Z$2)/(Z$2+2))*(($C290^(Z$2+2)-$H290^(Z$2+2))/(ε_c1cd^(Z$2+2)))</f>
        <v/>
      </c>
      <c r="AA290">
        <f>(INDIRECT("a_"&amp;AA$2)/(AA$2+2))*(($C290^(AA$2+2)-$H290^(AA$2+2))/(ε_c1cd^(AA$2+2)))</f>
        <v/>
      </c>
      <c r="AB290">
        <f>(INDIRECT("a_"&amp;AB$2)/(AB$2+2))*(($C290^(AB$2+2)-$H290^(AB$2+2))/(ε_c1cd^(AB$2+2)))</f>
        <v/>
      </c>
      <c r="AC290">
        <f>(INDIRECT("a_"&amp;AC$2)/(AC$2+2))*(($C290^(AC$2+2)-$H290^(AC$2+2))/(ε_c1cd^(AC$2+2)))</f>
        <v/>
      </c>
      <c r="AD290">
        <f>(INDIRECT("a_"&amp;AD$2)/(AD$2+2))*(($C290^(AD$2+2)-$H290^(AD$2+2))/(ε_c1cd^(AD$2+2)))</f>
        <v/>
      </c>
      <c r="AE290" s="111">
        <f>(b*f_cd/L290)*SUM(U290:Y290)+SUM(Q290:R290)</f>
        <v/>
      </c>
      <c r="AF290" s="112">
        <f>AE290*(K290-y+e)</f>
        <v/>
      </c>
      <c r="AG290" s="113">
        <f>(b*f_cd/(L290^2))*SUM(Z290:AD290)+SUM(S290:T290)-AF290</f>
        <v/>
      </c>
      <c r="AH290" s="114">
        <f>AG290&lt;0</f>
        <v/>
      </c>
      <c r="AI290" s="115">
        <f>IF(A290=1,FALSE,(AND(AQ290,AH290,NOT(AI289))))</f>
        <v/>
      </c>
      <c r="AJ290" s="116">
        <f>(b*f_cd/L290)*(a_1/2*J290^2+a_2/3*J290^3+a_3/4*J290^4+a_4/5*J290^5+a_5/6*J290^6)+SUM(Q290:R290)</f>
        <v/>
      </c>
      <c r="AK290">
        <f>AJ290*(K290-y+e)</f>
        <v/>
      </c>
      <c r="AL290" s="118">
        <f>(b*f_cd/(L290^2))*(a_1/3*J290^3+a_2/4*J290^4+a_3/5*J290^5+a_4/6*J290^6+a_5/7*J290^7)+SUM(S290:T290)-AK290</f>
        <v/>
      </c>
      <c r="AM290" s="114">
        <f>AL290&gt;0</f>
        <v/>
      </c>
      <c r="AN290" s="115">
        <f>IF(A290=1,FALSE,(AND(AQ290,AM290,NOT(AN289))))</f>
        <v/>
      </c>
      <c r="AO290">
        <f>IF(D290=1,AND(AH290,NOT(AI290)),AND(AM290,NOT(AN290)))</f>
        <v/>
      </c>
      <c r="AP290" s="119">
        <f>IF(D290=1,AI290,AN290)</f>
        <v/>
      </c>
      <c r="AQ290" s="125">
        <f>ABS(E290)&lt;$AQ$2</f>
        <v/>
      </c>
      <c r="AS290">
        <f>IF(AP290,MAX(AS$3:AS288)+1,"")</f>
        <v/>
      </c>
    </row>
    <row r="291" s="117">
      <c r="A291" t="n">
        <v>289</v>
      </c>
      <c r="B291" s="131">
        <f>IF(A291=1,0,IF(AP291,0.1*ε_cu1cd,0))</f>
        <v/>
      </c>
      <c r="C291" s="131">
        <f>IF(A291=1,0.1*ε_cu1cd,C290+B290)</f>
        <v/>
      </c>
      <c r="D291" s="113">
        <f>IF('Нормальний переріз'!$D$68&gt;0,1,2)</f>
        <v/>
      </c>
      <c r="E291" s="144">
        <f>IF(D291=1,F291,G291)</f>
        <v/>
      </c>
      <c r="F291" s="124">
        <f>IF(AI290,0.11*ε_cu1cd,IF(AH290,F290*0.01,F290))</f>
        <v/>
      </c>
      <c r="G291" s="124">
        <f>IF(AP290,-0.1*ε_cu1cd,IF(AM290,G290*0.01,G290))</f>
        <v/>
      </c>
      <c r="H291" s="113">
        <f>IF(A291=1,E291,IF(AO290,H290-E290+E291,IF(AP290,0.8*H290,H290+E291)))</f>
        <v/>
      </c>
      <c r="I291" s="169">
        <f>(C291-H291)/h</f>
        <v/>
      </c>
      <c r="J291">
        <f>C291/(ε_c1cd)</f>
        <v/>
      </c>
      <c r="K291">
        <f>C291/I291</f>
        <v/>
      </c>
      <c r="L291" s="131">
        <f>I291/(ε_c1cd)</f>
        <v/>
      </c>
      <c r="M291">
        <f>I291*(K291-Z_s1)</f>
        <v/>
      </c>
      <c r="N291">
        <f>I291*(K291-Z_s2)</f>
        <v/>
      </c>
      <c r="O291">
        <f>E_s*M291</f>
        <v/>
      </c>
      <c r="P291">
        <f>E_s*N291</f>
        <v/>
      </c>
      <c r="Q291">
        <f>O291*A_s1</f>
        <v/>
      </c>
      <c r="R291">
        <f>P291*A_s2</f>
        <v/>
      </c>
      <c r="S291">
        <f>Q291*($K291-Z_s1)</f>
        <v/>
      </c>
      <c r="T291">
        <f>R291*($K291-Z_s2)</f>
        <v/>
      </c>
      <c r="U291">
        <f>(INDIRECT("a_"&amp;U$2)/(U$2+1))*(($C291^(U$2+1)-$H291^(U$2+1))/(ε_c1cd^(U$2+1)))</f>
        <v/>
      </c>
      <c r="V291">
        <f>(INDIRECT("a_"&amp;V$2)/(V$2+1))*(($C291^(V$2+1)-$H291^(V$2+1))/(ε_c1cd^(V$2+1)))</f>
        <v/>
      </c>
      <c r="W291">
        <f>(INDIRECT("a_"&amp;W$2)/(W$2+1))*(($C291^(W$2+1)-$H291^(W$2+1))/(ε_c1cd^(W$2+1)))</f>
        <v/>
      </c>
      <c r="X291">
        <f>(INDIRECT("a_"&amp;X$2)/(X$2+1))*(($C291^(X$2+1)-$H291^(X$2+1))/(ε_c1cd^(X$2+1)))</f>
        <v/>
      </c>
      <c r="Y291">
        <f>(INDIRECT("a_"&amp;Y$2)/(Y$2+1))*(($C291^(Y$2+1)-$H291^(Y$2+1))/(ε_c1cd^(Y$2+1)))</f>
        <v/>
      </c>
      <c r="Z291">
        <f>(INDIRECT("a_"&amp;Z$2)/(Z$2+2))*(($C291^(Z$2+2)-$H291^(Z$2+2))/(ε_c1cd^(Z$2+2)))</f>
        <v/>
      </c>
      <c r="AA291">
        <f>(INDIRECT("a_"&amp;AA$2)/(AA$2+2))*(($C291^(AA$2+2)-$H291^(AA$2+2))/(ε_c1cd^(AA$2+2)))</f>
        <v/>
      </c>
      <c r="AB291">
        <f>(INDIRECT("a_"&amp;AB$2)/(AB$2+2))*(($C291^(AB$2+2)-$H291^(AB$2+2))/(ε_c1cd^(AB$2+2)))</f>
        <v/>
      </c>
      <c r="AC291">
        <f>(INDIRECT("a_"&amp;AC$2)/(AC$2+2))*(($C291^(AC$2+2)-$H291^(AC$2+2))/(ε_c1cd^(AC$2+2)))</f>
        <v/>
      </c>
      <c r="AD291">
        <f>(INDIRECT("a_"&amp;AD$2)/(AD$2+2))*(($C291^(AD$2+2)-$H291^(AD$2+2))/(ε_c1cd^(AD$2+2)))</f>
        <v/>
      </c>
      <c r="AE291" s="111">
        <f>(b*f_cd/L291)*SUM(U291:Y291)+SUM(Q291:R291)</f>
        <v/>
      </c>
      <c r="AF291" s="112">
        <f>AE291*(K291-y+e)</f>
        <v/>
      </c>
      <c r="AG291" s="113">
        <f>(b*f_cd/(L291^2))*SUM(Z291:AD291)+SUM(S291:T291)-AF291</f>
        <v/>
      </c>
      <c r="AH291" s="114">
        <f>AG291&lt;0</f>
        <v/>
      </c>
      <c r="AI291" s="115">
        <f>IF(A291=1,FALSE,(AND(AQ291,AH291,NOT(AI290))))</f>
        <v/>
      </c>
      <c r="AJ291" s="116">
        <f>(b*f_cd/L291)*(a_1/2*J291^2+a_2/3*J291^3+a_3/4*J291^4+a_4/5*J291^5+a_5/6*J291^6)+SUM(Q291:R291)</f>
        <v/>
      </c>
      <c r="AK291">
        <f>AJ291*(K291-y+e)</f>
        <v/>
      </c>
      <c r="AL291" s="118">
        <f>(b*f_cd/(L291^2))*(a_1/3*J291^3+a_2/4*J291^4+a_3/5*J291^5+a_4/6*J291^6+a_5/7*J291^7)+SUM(S291:T291)-AK291</f>
        <v/>
      </c>
      <c r="AM291" s="114">
        <f>AL291&gt;0</f>
        <v/>
      </c>
      <c r="AN291" s="115">
        <f>IF(A291=1,FALSE,(AND(AQ291,AM291,NOT(AN290))))</f>
        <v/>
      </c>
      <c r="AO291">
        <f>IF(D291=1,AND(AH291,NOT(AI291)),AND(AM291,NOT(AN291)))</f>
        <v/>
      </c>
      <c r="AP291" s="119">
        <f>IF(D291=1,AI291,AN291)</f>
        <v/>
      </c>
      <c r="AQ291" s="125">
        <f>ABS(E291)&lt;$AQ$2</f>
        <v/>
      </c>
      <c r="AS291">
        <f>IF(AP291,MAX(AS$3:AS289)+1,"")</f>
        <v/>
      </c>
    </row>
    <row r="292" s="117">
      <c r="A292" t="n">
        <v>290</v>
      </c>
      <c r="B292" s="131">
        <f>IF(A292=1,0,IF(AP292,0.1*ε_cu1cd,0))</f>
        <v/>
      </c>
      <c r="C292" s="131">
        <f>IF(A292=1,0.1*ε_cu1cd,C291+B291)</f>
        <v/>
      </c>
      <c r="D292" s="113">
        <f>IF('Нормальний переріз'!$D$68&gt;0,1,2)</f>
        <v/>
      </c>
      <c r="E292" s="144">
        <f>IF(D292=1,F292,G292)</f>
        <v/>
      </c>
      <c r="F292" s="124">
        <f>IF(AI291,0.11*ε_cu1cd,IF(AH291,F291*0.01,F291))</f>
        <v/>
      </c>
      <c r="G292" s="124">
        <f>IF(AP291,-0.1*ε_cu1cd,IF(AM291,G291*0.01,G291))</f>
        <v/>
      </c>
      <c r="H292" s="113">
        <f>IF(A292=1,E292,IF(AO291,H291-E291+E292,IF(AP291,0.8*H291,H291+E292)))</f>
        <v/>
      </c>
      <c r="I292" s="169">
        <f>(C292-H292)/h</f>
        <v/>
      </c>
      <c r="J292">
        <f>C292/(ε_c1cd)</f>
        <v/>
      </c>
      <c r="K292">
        <f>C292/I292</f>
        <v/>
      </c>
      <c r="L292" s="131">
        <f>I292/(ε_c1cd)</f>
        <v/>
      </c>
      <c r="M292">
        <f>I292*(K292-Z_s1)</f>
        <v/>
      </c>
      <c r="N292">
        <f>I292*(K292-Z_s2)</f>
        <v/>
      </c>
      <c r="O292">
        <f>E_s*M292</f>
        <v/>
      </c>
      <c r="P292">
        <f>E_s*N292</f>
        <v/>
      </c>
      <c r="Q292">
        <f>O292*A_s1</f>
        <v/>
      </c>
      <c r="R292">
        <f>P292*A_s2</f>
        <v/>
      </c>
      <c r="S292">
        <f>Q292*($K292-Z_s1)</f>
        <v/>
      </c>
      <c r="T292">
        <f>R292*($K292-Z_s2)</f>
        <v/>
      </c>
      <c r="U292">
        <f>(INDIRECT("a_"&amp;U$2)/(U$2+1))*(($C292^(U$2+1)-$H292^(U$2+1))/(ε_c1cd^(U$2+1)))</f>
        <v/>
      </c>
      <c r="V292">
        <f>(INDIRECT("a_"&amp;V$2)/(V$2+1))*(($C292^(V$2+1)-$H292^(V$2+1))/(ε_c1cd^(V$2+1)))</f>
        <v/>
      </c>
      <c r="W292">
        <f>(INDIRECT("a_"&amp;W$2)/(W$2+1))*(($C292^(W$2+1)-$H292^(W$2+1))/(ε_c1cd^(W$2+1)))</f>
        <v/>
      </c>
      <c r="X292">
        <f>(INDIRECT("a_"&amp;X$2)/(X$2+1))*(($C292^(X$2+1)-$H292^(X$2+1))/(ε_c1cd^(X$2+1)))</f>
        <v/>
      </c>
      <c r="Y292">
        <f>(INDIRECT("a_"&amp;Y$2)/(Y$2+1))*(($C292^(Y$2+1)-$H292^(Y$2+1))/(ε_c1cd^(Y$2+1)))</f>
        <v/>
      </c>
      <c r="Z292">
        <f>(INDIRECT("a_"&amp;Z$2)/(Z$2+2))*(($C292^(Z$2+2)-$H292^(Z$2+2))/(ε_c1cd^(Z$2+2)))</f>
        <v/>
      </c>
      <c r="AA292">
        <f>(INDIRECT("a_"&amp;AA$2)/(AA$2+2))*(($C292^(AA$2+2)-$H292^(AA$2+2))/(ε_c1cd^(AA$2+2)))</f>
        <v/>
      </c>
      <c r="AB292">
        <f>(INDIRECT("a_"&amp;AB$2)/(AB$2+2))*(($C292^(AB$2+2)-$H292^(AB$2+2))/(ε_c1cd^(AB$2+2)))</f>
        <v/>
      </c>
      <c r="AC292">
        <f>(INDIRECT("a_"&amp;AC$2)/(AC$2+2))*(($C292^(AC$2+2)-$H292^(AC$2+2))/(ε_c1cd^(AC$2+2)))</f>
        <v/>
      </c>
      <c r="AD292">
        <f>(INDIRECT("a_"&amp;AD$2)/(AD$2+2))*(($C292^(AD$2+2)-$H292^(AD$2+2))/(ε_c1cd^(AD$2+2)))</f>
        <v/>
      </c>
      <c r="AE292" s="111">
        <f>(b*f_cd/L292)*SUM(U292:Y292)+SUM(Q292:R292)</f>
        <v/>
      </c>
      <c r="AF292" s="112">
        <f>AE292*(K292-y+e)</f>
        <v/>
      </c>
      <c r="AG292" s="113">
        <f>(b*f_cd/(L292^2))*SUM(Z292:AD292)+SUM(S292:T292)-AF292</f>
        <v/>
      </c>
      <c r="AH292" s="114">
        <f>AG292&lt;0</f>
        <v/>
      </c>
      <c r="AI292" s="115">
        <f>IF(A292=1,FALSE,(AND(AQ292,AH292,NOT(AI291))))</f>
        <v/>
      </c>
      <c r="AJ292" s="116">
        <f>(b*f_cd/L292)*(a_1/2*J292^2+a_2/3*J292^3+a_3/4*J292^4+a_4/5*J292^5+a_5/6*J292^6)+SUM(Q292:R292)</f>
        <v/>
      </c>
      <c r="AK292">
        <f>AJ292*(K292-y+e)</f>
        <v/>
      </c>
      <c r="AL292" s="118">
        <f>(b*f_cd/(L292^2))*(a_1/3*J292^3+a_2/4*J292^4+a_3/5*J292^5+a_4/6*J292^6+a_5/7*J292^7)+SUM(S292:T292)-AK292</f>
        <v/>
      </c>
      <c r="AM292" s="114">
        <f>AL292&gt;0</f>
        <v/>
      </c>
      <c r="AN292" s="115">
        <f>IF(A292=1,FALSE,(AND(AQ292,AM292,NOT(AN291))))</f>
        <v/>
      </c>
      <c r="AO292">
        <f>IF(D292=1,AND(AH292,NOT(AI292)),AND(AM292,NOT(AN292)))</f>
        <v/>
      </c>
      <c r="AP292" s="119">
        <f>IF(D292=1,AI292,AN292)</f>
        <v/>
      </c>
      <c r="AQ292" s="125">
        <f>ABS(E292)&lt;$AQ$2</f>
        <v/>
      </c>
      <c r="AS292">
        <f>IF(AP292,MAX(AS$3:AS290)+1,"")</f>
        <v/>
      </c>
    </row>
    <row r="293" s="117">
      <c r="A293" t="n">
        <v>291</v>
      </c>
      <c r="B293" s="131">
        <f>IF(A293=1,0,IF(AP293,0.1*ε_cu1cd,0))</f>
        <v/>
      </c>
      <c r="C293" s="131">
        <f>IF(A293=1,0.1*ε_cu1cd,C292+B292)</f>
        <v/>
      </c>
      <c r="D293" s="113">
        <f>IF('Нормальний переріз'!$D$68&gt;0,1,2)</f>
        <v/>
      </c>
      <c r="E293" s="144">
        <f>IF(D293=1,F293,G293)</f>
        <v/>
      </c>
      <c r="F293" s="124">
        <f>IF(AI292,0.11*ε_cu1cd,IF(AH292,F292*0.01,F292))</f>
        <v/>
      </c>
      <c r="G293" s="124">
        <f>IF(AP292,-0.1*ε_cu1cd,IF(AM292,G292*0.01,G292))</f>
        <v/>
      </c>
      <c r="H293" s="113">
        <f>IF(A293=1,E293,IF(AO292,H292-E292+E293,IF(AP292,0.8*H292,H292+E293)))</f>
        <v/>
      </c>
      <c r="I293" s="169">
        <f>(C293-H293)/h</f>
        <v/>
      </c>
      <c r="J293">
        <f>C293/(ε_c1cd)</f>
        <v/>
      </c>
      <c r="K293">
        <f>C293/I293</f>
        <v/>
      </c>
      <c r="L293" s="131">
        <f>I293/(ε_c1cd)</f>
        <v/>
      </c>
      <c r="M293">
        <f>I293*(K293-Z_s1)</f>
        <v/>
      </c>
      <c r="N293">
        <f>I293*(K293-Z_s2)</f>
        <v/>
      </c>
      <c r="O293">
        <f>E_s*M293</f>
        <v/>
      </c>
      <c r="P293">
        <f>E_s*N293</f>
        <v/>
      </c>
      <c r="Q293">
        <f>O293*A_s1</f>
        <v/>
      </c>
      <c r="R293">
        <f>P293*A_s2</f>
        <v/>
      </c>
      <c r="S293">
        <f>Q293*($K293-Z_s1)</f>
        <v/>
      </c>
      <c r="T293">
        <f>R293*($K293-Z_s2)</f>
        <v/>
      </c>
      <c r="U293">
        <f>(INDIRECT("a_"&amp;U$2)/(U$2+1))*(($C293^(U$2+1)-$H293^(U$2+1))/(ε_c1cd^(U$2+1)))</f>
        <v/>
      </c>
      <c r="V293">
        <f>(INDIRECT("a_"&amp;V$2)/(V$2+1))*(($C293^(V$2+1)-$H293^(V$2+1))/(ε_c1cd^(V$2+1)))</f>
        <v/>
      </c>
      <c r="W293">
        <f>(INDIRECT("a_"&amp;W$2)/(W$2+1))*(($C293^(W$2+1)-$H293^(W$2+1))/(ε_c1cd^(W$2+1)))</f>
        <v/>
      </c>
      <c r="X293">
        <f>(INDIRECT("a_"&amp;X$2)/(X$2+1))*(($C293^(X$2+1)-$H293^(X$2+1))/(ε_c1cd^(X$2+1)))</f>
        <v/>
      </c>
      <c r="Y293">
        <f>(INDIRECT("a_"&amp;Y$2)/(Y$2+1))*(($C293^(Y$2+1)-$H293^(Y$2+1))/(ε_c1cd^(Y$2+1)))</f>
        <v/>
      </c>
      <c r="Z293">
        <f>(INDIRECT("a_"&amp;Z$2)/(Z$2+2))*(($C293^(Z$2+2)-$H293^(Z$2+2))/(ε_c1cd^(Z$2+2)))</f>
        <v/>
      </c>
      <c r="AA293">
        <f>(INDIRECT("a_"&amp;AA$2)/(AA$2+2))*(($C293^(AA$2+2)-$H293^(AA$2+2))/(ε_c1cd^(AA$2+2)))</f>
        <v/>
      </c>
      <c r="AB293">
        <f>(INDIRECT("a_"&amp;AB$2)/(AB$2+2))*(($C293^(AB$2+2)-$H293^(AB$2+2))/(ε_c1cd^(AB$2+2)))</f>
        <v/>
      </c>
      <c r="AC293">
        <f>(INDIRECT("a_"&amp;AC$2)/(AC$2+2))*(($C293^(AC$2+2)-$H293^(AC$2+2))/(ε_c1cd^(AC$2+2)))</f>
        <v/>
      </c>
      <c r="AD293">
        <f>(INDIRECT("a_"&amp;AD$2)/(AD$2+2))*(($C293^(AD$2+2)-$H293^(AD$2+2))/(ε_c1cd^(AD$2+2)))</f>
        <v/>
      </c>
      <c r="AE293" s="111">
        <f>(b*f_cd/L293)*SUM(U293:Y293)+SUM(Q293:R293)</f>
        <v/>
      </c>
      <c r="AF293" s="112">
        <f>AE293*(K293-y+e)</f>
        <v/>
      </c>
      <c r="AG293" s="113">
        <f>(b*f_cd/(L293^2))*SUM(Z293:AD293)+SUM(S293:T293)-AF293</f>
        <v/>
      </c>
      <c r="AH293" s="114">
        <f>AG293&lt;0</f>
        <v/>
      </c>
      <c r="AI293" s="115">
        <f>IF(A293=1,FALSE,(AND(AQ293,AH293,NOT(AI292))))</f>
        <v/>
      </c>
      <c r="AJ293" s="116">
        <f>(b*f_cd/L293)*(a_1/2*J293^2+a_2/3*J293^3+a_3/4*J293^4+a_4/5*J293^5+a_5/6*J293^6)+SUM(Q293:R293)</f>
        <v/>
      </c>
      <c r="AK293">
        <f>AJ293*(K293-y+e)</f>
        <v/>
      </c>
      <c r="AL293" s="118">
        <f>(b*f_cd/(L293^2))*(a_1/3*J293^3+a_2/4*J293^4+a_3/5*J293^5+a_4/6*J293^6+a_5/7*J293^7)+SUM(S293:T293)-AK293</f>
        <v/>
      </c>
      <c r="AM293" s="114">
        <f>AL293&gt;0</f>
        <v/>
      </c>
      <c r="AN293" s="115">
        <f>IF(A293=1,FALSE,(AND(AQ293,AM293,NOT(AN292))))</f>
        <v/>
      </c>
      <c r="AO293">
        <f>IF(D293=1,AND(AH293,NOT(AI293)),AND(AM293,NOT(AN293)))</f>
        <v/>
      </c>
      <c r="AP293" s="119">
        <f>IF(D293=1,AI293,AN293)</f>
        <v/>
      </c>
      <c r="AQ293" s="125">
        <f>ABS(E293)&lt;$AQ$2</f>
        <v/>
      </c>
      <c r="AS293">
        <f>IF(AP293,MAX(AS$3:AS291)+1,"")</f>
        <v/>
      </c>
    </row>
    <row r="294" s="117">
      <c r="A294" t="n">
        <v>292</v>
      </c>
      <c r="B294" s="131">
        <f>IF(A294=1,0,IF(AP294,0.1*ε_cu1cd,0))</f>
        <v/>
      </c>
      <c r="C294" s="131">
        <f>IF(A294=1,0.1*ε_cu1cd,C293+B293)</f>
        <v/>
      </c>
      <c r="D294" s="113">
        <f>IF('Нормальний переріз'!$D$68&gt;0,1,2)</f>
        <v/>
      </c>
      <c r="E294" s="144">
        <f>IF(D294=1,F294,G294)</f>
        <v/>
      </c>
      <c r="F294" s="124">
        <f>IF(AI293,0.11*ε_cu1cd,IF(AH293,F293*0.01,F293))</f>
        <v/>
      </c>
      <c r="G294" s="124">
        <f>IF(AP293,-0.1*ε_cu1cd,IF(AM293,G293*0.01,G293))</f>
        <v/>
      </c>
      <c r="H294" s="113">
        <f>IF(A294=1,E294,IF(AO293,H293-E293+E294,IF(AP293,0.8*H293,H293+E294)))</f>
        <v/>
      </c>
      <c r="I294" s="169">
        <f>(C294-H294)/h</f>
        <v/>
      </c>
      <c r="J294">
        <f>C294/(ε_c1cd)</f>
        <v/>
      </c>
      <c r="K294">
        <f>C294/I294</f>
        <v/>
      </c>
      <c r="L294" s="131">
        <f>I294/(ε_c1cd)</f>
        <v/>
      </c>
      <c r="M294">
        <f>I294*(K294-Z_s1)</f>
        <v/>
      </c>
      <c r="N294">
        <f>I294*(K294-Z_s2)</f>
        <v/>
      </c>
      <c r="O294">
        <f>E_s*M294</f>
        <v/>
      </c>
      <c r="P294">
        <f>E_s*N294</f>
        <v/>
      </c>
      <c r="Q294">
        <f>O294*A_s1</f>
        <v/>
      </c>
      <c r="R294">
        <f>P294*A_s2</f>
        <v/>
      </c>
      <c r="S294">
        <f>Q294*($K294-Z_s1)</f>
        <v/>
      </c>
      <c r="T294">
        <f>R294*($K294-Z_s2)</f>
        <v/>
      </c>
      <c r="U294">
        <f>(INDIRECT("a_"&amp;U$2)/(U$2+1))*(($C294^(U$2+1)-$H294^(U$2+1))/(ε_c1cd^(U$2+1)))</f>
        <v/>
      </c>
      <c r="V294">
        <f>(INDIRECT("a_"&amp;V$2)/(V$2+1))*(($C294^(V$2+1)-$H294^(V$2+1))/(ε_c1cd^(V$2+1)))</f>
        <v/>
      </c>
      <c r="W294">
        <f>(INDIRECT("a_"&amp;W$2)/(W$2+1))*(($C294^(W$2+1)-$H294^(W$2+1))/(ε_c1cd^(W$2+1)))</f>
        <v/>
      </c>
      <c r="X294">
        <f>(INDIRECT("a_"&amp;X$2)/(X$2+1))*(($C294^(X$2+1)-$H294^(X$2+1))/(ε_c1cd^(X$2+1)))</f>
        <v/>
      </c>
      <c r="Y294">
        <f>(INDIRECT("a_"&amp;Y$2)/(Y$2+1))*(($C294^(Y$2+1)-$H294^(Y$2+1))/(ε_c1cd^(Y$2+1)))</f>
        <v/>
      </c>
      <c r="Z294">
        <f>(INDIRECT("a_"&amp;Z$2)/(Z$2+2))*(($C294^(Z$2+2)-$H294^(Z$2+2))/(ε_c1cd^(Z$2+2)))</f>
        <v/>
      </c>
      <c r="AA294">
        <f>(INDIRECT("a_"&amp;AA$2)/(AA$2+2))*(($C294^(AA$2+2)-$H294^(AA$2+2))/(ε_c1cd^(AA$2+2)))</f>
        <v/>
      </c>
      <c r="AB294">
        <f>(INDIRECT("a_"&amp;AB$2)/(AB$2+2))*(($C294^(AB$2+2)-$H294^(AB$2+2))/(ε_c1cd^(AB$2+2)))</f>
        <v/>
      </c>
      <c r="AC294">
        <f>(INDIRECT("a_"&amp;AC$2)/(AC$2+2))*(($C294^(AC$2+2)-$H294^(AC$2+2))/(ε_c1cd^(AC$2+2)))</f>
        <v/>
      </c>
      <c r="AD294">
        <f>(INDIRECT("a_"&amp;AD$2)/(AD$2+2))*(($C294^(AD$2+2)-$H294^(AD$2+2))/(ε_c1cd^(AD$2+2)))</f>
        <v/>
      </c>
      <c r="AE294" s="111">
        <f>(b*f_cd/L294)*SUM(U294:Y294)+SUM(Q294:R294)</f>
        <v/>
      </c>
      <c r="AF294" s="112">
        <f>AE294*(K294-y+e)</f>
        <v/>
      </c>
      <c r="AG294" s="113">
        <f>(b*f_cd/(L294^2))*SUM(Z294:AD294)+SUM(S294:T294)-AF294</f>
        <v/>
      </c>
      <c r="AH294" s="114">
        <f>AG294&lt;0</f>
        <v/>
      </c>
      <c r="AI294" s="115">
        <f>IF(A294=1,FALSE,(AND(AQ294,AH294,NOT(AI293))))</f>
        <v/>
      </c>
      <c r="AJ294" s="116">
        <f>(b*f_cd/L294)*(a_1/2*J294^2+a_2/3*J294^3+a_3/4*J294^4+a_4/5*J294^5+a_5/6*J294^6)+SUM(Q294:R294)</f>
        <v/>
      </c>
      <c r="AK294">
        <f>AJ294*(K294-y+e)</f>
        <v/>
      </c>
      <c r="AL294" s="118">
        <f>(b*f_cd/(L294^2))*(a_1/3*J294^3+a_2/4*J294^4+a_3/5*J294^5+a_4/6*J294^6+a_5/7*J294^7)+SUM(S294:T294)-AK294</f>
        <v/>
      </c>
      <c r="AM294" s="114">
        <f>AL294&gt;0</f>
        <v/>
      </c>
      <c r="AN294" s="115">
        <f>IF(A294=1,FALSE,(AND(AQ294,AM294,NOT(AN293))))</f>
        <v/>
      </c>
      <c r="AO294">
        <f>IF(D294=1,AND(AH294,NOT(AI294)),AND(AM294,NOT(AN294)))</f>
        <v/>
      </c>
      <c r="AP294" s="119">
        <f>IF(D294=1,AI294,AN294)</f>
        <v/>
      </c>
      <c r="AQ294" s="125">
        <f>ABS(E294)&lt;$AQ$2</f>
        <v/>
      </c>
      <c r="AS294">
        <f>IF(AP294,MAX(AS$3:AS292)+1,"")</f>
        <v/>
      </c>
    </row>
    <row r="295" s="117">
      <c r="A295" t="n">
        <v>293</v>
      </c>
      <c r="B295" s="131">
        <f>IF(A295=1,0,IF(AP295,0.1*ε_cu1cd,0))</f>
        <v/>
      </c>
      <c r="C295" s="131">
        <f>IF(A295=1,0.1*ε_cu1cd,C294+B294)</f>
        <v/>
      </c>
      <c r="D295" s="113">
        <f>IF('Нормальний переріз'!$D$68&gt;0,1,2)</f>
        <v/>
      </c>
      <c r="E295" s="144">
        <f>IF(D295=1,F295,G295)</f>
        <v/>
      </c>
      <c r="F295" s="124">
        <f>IF(AI294,0.11*ε_cu1cd,IF(AH294,F294*0.01,F294))</f>
        <v/>
      </c>
      <c r="G295" s="124">
        <f>IF(AP294,-0.1*ε_cu1cd,IF(AM294,G294*0.01,G294))</f>
        <v/>
      </c>
      <c r="H295" s="113">
        <f>IF(A295=1,E295,IF(AO294,H294-E294+E295,IF(AP294,0.8*H294,H294+E295)))</f>
        <v/>
      </c>
      <c r="I295" s="169">
        <f>(C295-H295)/h</f>
        <v/>
      </c>
      <c r="J295">
        <f>C295/(ε_c1cd)</f>
        <v/>
      </c>
      <c r="K295">
        <f>C295/I295</f>
        <v/>
      </c>
      <c r="L295" s="131">
        <f>I295/(ε_c1cd)</f>
        <v/>
      </c>
      <c r="M295">
        <f>I295*(K295-Z_s1)</f>
        <v/>
      </c>
      <c r="N295">
        <f>I295*(K295-Z_s2)</f>
        <v/>
      </c>
      <c r="O295">
        <f>E_s*M295</f>
        <v/>
      </c>
      <c r="P295">
        <f>E_s*N295</f>
        <v/>
      </c>
      <c r="Q295">
        <f>O295*A_s1</f>
        <v/>
      </c>
      <c r="R295">
        <f>P295*A_s2</f>
        <v/>
      </c>
      <c r="S295">
        <f>Q295*($K295-Z_s1)</f>
        <v/>
      </c>
      <c r="T295">
        <f>R295*($K295-Z_s2)</f>
        <v/>
      </c>
      <c r="U295">
        <f>(INDIRECT("a_"&amp;U$2)/(U$2+1))*(($C295^(U$2+1)-$H295^(U$2+1))/(ε_c1cd^(U$2+1)))</f>
        <v/>
      </c>
      <c r="V295">
        <f>(INDIRECT("a_"&amp;V$2)/(V$2+1))*(($C295^(V$2+1)-$H295^(V$2+1))/(ε_c1cd^(V$2+1)))</f>
        <v/>
      </c>
      <c r="W295">
        <f>(INDIRECT("a_"&amp;W$2)/(W$2+1))*(($C295^(W$2+1)-$H295^(W$2+1))/(ε_c1cd^(W$2+1)))</f>
        <v/>
      </c>
      <c r="X295">
        <f>(INDIRECT("a_"&amp;X$2)/(X$2+1))*(($C295^(X$2+1)-$H295^(X$2+1))/(ε_c1cd^(X$2+1)))</f>
        <v/>
      </c>
      <c r="Y295">
        <f>(INDIRECT("a_"&amp;Y$2)/(Y$2+1))*(($C295^(Y$2+1)-$H295^(Y$2+1))/(ε_c1cd^(Y$2+1)))</f>
        <v/>
      </c>
      <c r="Z295">
        <f>(INDIRECT("a_"&amp;Z$2)/(Z$2+2))*(($C295^(Z$2+2)-$H295^(Z$2+2))/(ε_c1cd^(Z$2+2)))</f>
        <v/>
      </c>
      <c r="AA295">
        <f>(INDIRECT("a_"&amp;AA$2)/(AA$2+2))*(($C295^(AA$2+2)-$H295^(AA$2+2))/(ε_c1cd^(AA$2+2)))</f>
        <v/>
      </c>
      <c r="AB295">
        <f>(INDIRECT("a_"&amp;AB$2)/(AB$2+2))*(($C295^(AB$2+2)-$H295^(AB$2+2))/(ε_c1cd^(AB$2+2)))</f>
        <v/>
      </c>
      <c r="AC295">
        <f>(INDIRECT("a_"&amp;AC$2)/(AC$2+2))*(($C295^(AC$2+2)-$H295^(AC$2+2))/(ε_c1cd^(AC$2+2)))</f>
        <v/>
      </c>
      <c r="AD295">
        <f>(INDIRECT("a_"&amp;AD$2)/(AD$2+2))*(($C295^(AD$2+2)-$H295^(AD$2+2))/(ε_c1cd^(AD$2+2)))</f>
        <v/>
      </c>
      <c r="AE295" s="111">
        <f>(b*f_cd/L295)*SUM(U295:Y295)+SUM(Q295:R295)</f>
        <v/>
      </c>
      <c r="AF295" s="112">
        <f>AE295*(K295-y+e)</f>
        <v/>
      </c>
      <c r="AG295" s="113">
        <f>(b*f_cd/(L295^2))*SUM(Z295:AD295)+SUM(S295:T295)-AF295</f>
        <v/>
      </c>
      <c r="AH295" s="114">
        <f>AG295&lt;0</f>
        <v/>
      </c>
      <c r="AI295" s="115">
        <f>IF(A295=1,FALSE,(AND(AQ295,AH295,NOT(AI294))))</f>
        <v/>
      </c>
      <c r="AJ295" s="116">
        <f>(b*f_cd/L295)*(a_1/2*J295^2+a_2/3*J295^3+a_3/4*J295^4+a_4/5*J295^5+a_5/6*J295^6)+SUM(Q295:R295)</f>
        <v/>
      </c>
      <c r="AK295">
        <f>AJ295*(K295-y+e)</f>
        <v/>
      </c>
      <c r="AL295" s="118">
        <f>(b*f_cd/(L295^2))*(a_1/3*J295^3+a_2/4*J295^4+a_3/5*J295^5+a_4/6*J295^6+a_5/7*J295^7)+SUM(S295:T295)-AK295</f>
        <v/>
      </c>
      <c r="AM295" s="114">
        <f>AL295&gt;0</f>
        <v/>
      </c>
      <c r="AN295" s="115">
        <f>IF(A295=1,FALSE,(AND(AQ295,AM295,NOT(AN294))))</f>
        <v/>
      </c>
      <c r="AO295">
        <f>IF(D295=1,AND(AH295,NOT(AI295)),AND(AM295,NOT(AN295)))</f>
        <v/>
      </c>
      <c r="AP295" s="119">
        <f>IF(D295=1,AI295,AN295)</f>
        <v/>
      </c>
      <c r="AQ295" s="125">
        <f>ABS(E295)&lt;$AQ$2</f>
        <v/>
      </c>
      <c r="AS295">
        <f>IF(AP295,MAX(AS$3:AS293)+1,"")</f>
        <v/>
      </c>
    </row>
    <row r="296" s="117">
      <c r="A296" t="n">
        <v>294</v>
      </c>
      <c r="B296" s="131">
        <f>IF(A296=1,0,IF(AP296,0.1*ε_cu1cd,0))</f>
        <v/>
      </c>
      <c r="C296" s="131">
        <f>IF(A296=1,0.1*ε_cu1cd,C295+B295)</f>
        <v/>
      </c>
      <c r="D296" s="113">
        <f>IF('Нормальний переріз'!$D$68&gt;0,1,2)</f>
        <v/>
      </c>
      <c r="E296" s="144">
        <f>IF(D296=1,F296,G296)</f>
        <v/>
      </c>
      <c r="F296" s="124">
        <f>IF(AI295,0.11*ε_cu1cd,IF(AH295,F295*0.01,F295))</f>
        <v/>
      </c>
      <c r="G296" s="124">
        <f>IF(AP295,-0.1*ε_cu1cd,IF(AM295,G295*0.01,G295))</f>
        <v/>
      </c>
      <c r="H296" s="113">
        <f>IF(A296=1,E296,IF(AO295,H295-E295+E296,IF(AP295,0.8*H295,H295+E296)))</f>
        <v/>
      </c>
      <c r="I296" s="169">
        <f>(C296-H296)/h</f>
        <v/>
      </c>
      <c r="J296">
        <f>C296/(ε_c1cd)</f>
        <v/>
      </c>
      <c r="K296">
        <f>C296/I296</f>
        <v/>
      </c>
      <c r="L296" s="131">
        <f>I296/(ε_c1cd)</f>
        <v/>
      </c>
      <c r="M296">
        <f>I296*(K296-Z_s1)</f>
        <v/>
      </c>
      <c r="N296">
        <f>I296*(K296-Z_s2)</f>
        <v/>
      </c>
      <c r="O296">
        <f>E_s*M296</f>
        <v/>
      </c>
      <c r="P296">
        <f>E_s*N296</f>
        <v/>
      </c>
      <c r="Q296">
        <f>O296*A_s1</f>
        <v/>
      </c>
      <c r="R296">
        <f>P296*A_s2</f>
        <v/>
      </c>
      <c r="S296">
        <f>Q296*($K296-Z_s1)</f>
        <v/>
      </c>
      <c r="T296">
        <f>R296*($K296-Z_s2)</f>
        <v/>
      </c>
      <c r="U296">
        <f>(INDIRECT("a_"&amp;U$2)/(U$2+1))*(($C296^(U$2+1)-$H296^(U$2+1))/(ε_c1cd^(U$2+1)))</f>
        <v/>
      </c>
      <c r="V296">
        <f>(INDIRECT("a_"&amp;V$2)/(V$2+1))*(($C296^(V$2+1)-$H296^(V$2+1))/(ε_c1cd^(V$2+1)))</f>
        <v/>
      </c>
      <c r="W296">
        <f>(INDIRECT("a_"&amp;W$2)/(W$2+1))*(($C296^(W$2+1)-$H296^(W$2+1))/(ε_c1cd^(W$2+1)))</f>
        <v/>
      </c>
      <c r="X296">
        <f>(INDIRECT("a_"&amp;X$2)/(X$2+1))*(($C296^(X$2+1)-$H296^(X$2+1))/(ε_c1cd^(X$2+1)))</f>
        <v/>
      </c>
      <c r="Y296">
        <f>(INDIRECT("a_"&amp;Y$2)/(Y$2+1))*(($C296^(Y$2+1)-$H296^(Y$2+1))/(ε_c1cd^(Y$2+1)))</f>
        <v/>
      </c>
      <c r="Z296">
        <f>(INDIRECT("a_"&amp;Z$2)/(Z$2+2))*(($C296^(Z$2+2)-$H296^(Z$2+2))/(ε_c1cd^(Z$2+2)))</f>
        <v/>
      </c>
      <c r="AA296">
        <f>(INDIRECT("a_"&amp;AA$2)/(AA$2+2))*(($C296^(AA$2+2)-$H296^(AA$2+2))/(ε_c1cd^(AA$2+2)))</f>
        <v/>
      </c>
      <c r="AB296">
        <f>(INDIRECT("a_"&amp;AB$2)/(AB$2+2))*(($C296^(AB$2+2)-$H296^(AB$2+2))/(ε_c1cd^(AB$2+2)))</f>
        <v/>
      </c>
      <c r="AC296">
        <f>(INDIRECT("a_"&amp;AC$2)/(AC$2+2))*(($C296^(AC$2+2)-$H296^(AC$2+2))/(ε_c1cd^(AC$2+2)))</f>
        <v/>
      </c>
      <c r="AD296">
        <f>(INDIRECT("a_"&amp;AD$2)/(AD$2+2))*(($C296^(AD$2+2)-$H296^(AD$2+2))/(ε_c1cd^(AD$2+2)))</f>
        <v/>
      </c>
      <c r="AE296" s="111">
        <f>(b*f_cd/L296)*SUM(U296:Y296)+SUM(Q296:R296)</f>
        <v/>
      </c>
      <c r="AF296" s="112">
        <f>AE296*(K296-y+e)</f>
        <v/>
      </c>
      <c r="AG296" s="113">
        <f>(b*f_cd/(L296^2))*SUM(Z296:AD296)+SUM(S296:T296)-AF296</f>
        <v/>
      </c>
      <c r="AH296" s="114">
        <f>AG296&lt;0</f>
        <v/>
      </c>
      <c r="AI296" s="115">
        <f>IF(A296=1,FALSE,(AND(AQ296,AH296,NOT(AI295))))</f>
        <v/>
      </c>
      <c r="AJ296" s="116">
        <f>(b*f_cd/L296)*(a_1/2*J296^2+a_2/3*J296^3+a_3/4*J296^4+a_4/5*J296^5+a_5/6*J296^6)+SUM(Q296:R296)</f>
        <v/>
      </c>
      <c r="AK296">
        <f>AJ296*(K296-y+e)</f>
        <v/>
      </c>
      <c r="AL296" s="118">
        <f>(b*f_cd/(L296^2))*(a_1/3*J296^3+a_2/4*J296^4+a_3/5*J296^5+a_4/6*J296^6+a_5/7*J296^7)+SUM(S296:T296)-AK296</f>
        <v/>
      </c>
      <c r="AM296" s="114">
        <f>AL296&gt;0</f>
        <v/>
      </c>
      <c r="AN296" s="115">
        <f>IF(A296=1,FALSE,(AND(AQ296,AM296,NOT(AN295))))</f>
        <v/>
      </c>
      <c r="AO296">
        <f>IF(D296=1,AND(AH296,NOT(AI296)),AND(AM296,NOT(AN296)))</f>
        <v/>
      </c>
      <c r="AP296" s="119">
        <f>IF(D296=1,AI296,AN296)</f>
        <v/>
      </c>
      <c r="AQ296" s="125">
        <f>ABS(E296)&lt;$AQ$2</f>
        <v/>
      </c>
      <c r="AS296">
        <f>IF(AP296,MAX(AS$3:AS294)+1,"")</f>
        <v/>
      </c>
    </row>
    <row r="297" s="117">
      <c r="A297" t="n">
        <v>295</v>
      </c>
      <c r="B297" s="131">
        <f>IF(A297=1,0,IF(AP297,0.1*ε_cu1cd,0))</f>
        <v/>
      </c>
      <c r="C297" s="131">
        <f>IF(A297=1,0.1*ε_cu1cd,C296+B296)</f>
        <v/>
      </c>
      <c r="D297" s="113">
        <f>IF('Нормальний переріз'!$D$68&gt;0,1,2)</f>
        <v/>
      </c>
      <c r="E297" s="144">
        <f>IF(D297=1,F297,G297)</f>
        <v/>
      </c>
      <c r="F297" s="124">
        <f>IF(AI296,0.11*ε_cu1cd,IF(AH296,F296*0.01,F296))</f>
        <v/>
      </c>
      <c r="G297" s="124">
        <f>IF(AP296,-0.1*ε_cu1cd,IF(AM296,G296*0.01,G296))</f>
        <v/>
      </c>
      <c r="H297" s="113">
        <f>IF(A297=1,E297,IF(AO296,H296-E296+E297,IF(AP296,0.8*H296,H296+E297)))</f>
        <v/>
      </c>
      <c r="I297" s="169">
        <f>(C297-H297)/h</f>
        <v/>
      </c>
      <c r="J297">
        <f>C297/(ε_c1cd)</f>
        <v/>
      </c>
      <c r="K297">
        <f>C297/I297</f>
        <v/>
      </c>
      <c r="L297" s="131">
        <f>I297/(ε_c1cd)</f>
        <v/>
      </c>
      <c r="M297">
        <f>I297*(K297-Z_s1)</f>
        <v/>
      </c>
      <c r="N297">
        <f>I297*(K297-Z_s2)</f>
        <v/>
      </c>
      <c r="O297">
        <f>E_s*M297</f>
        <v/>
      </c>
      <c r="P297">
        <f>E_s*N297</f>
        <v/>
      </c>
      <c r="Q297">
        <f>O297*A_s1</f>
        <v/>
      </c>
      <c r="R297">
        <f>P297*A_s2</f>
        <v/>
      </c>
      <c r="S297">
        <f>Q297*($K297-Z_s1)</f>
        <v/>
      </c>
      <c r="T297">
        <f>R297*($K297-Z_s2)</f>
        <v/>
      </c>
      <c r="U297">
        <f>(INDIRECT("a_"&amp;U$2)/(U$2+1))*(($C297^(U$2+1)-$H297^(U$2+1))/(ε_c1cd^(U$2+1)))</f>
        <v/>
      </c>
      <c r="V297">
        <f>(INDIRECT("a_"&amp;V$2)/(V$2+1))*(($C297^(V$2+1)-$H297^(V$2+1))/(ε_c1cd^(V$2+1)))</f>
        <v/>
      </c>
      <c r="W297">
        <f>(INDIRECT("a_"&amp;W$2)/(W$2+1))*(($C297^(W$2+1)-$H297^(W$2+1))/(ε_c1cd^(W$2+1)))</f>
        <v/>
      </c>
      <c r="X297">
        <f>(INDIRECT("a_"&amp;X$2)/(X$2+1))*(($C297^(X$2+1)-$H297^(X$2+1))/(ε_c1cd^(X$2+1)))</f>
        <v/>
      </c>
      <c r="Y297">
        <f>(INDIRECT("a_"&amp;Y$2)/(Y$2+1))*(($C297^(Y$2+1)-$H297^(Y$2+1))/(ε_c1cd^(Y$2+1)))</f>
        <v/>
      </c>
      <c r="Z297">
        <f>(INDIRECT("a_"&amp;Z$2)/(Z$2+2))*(($C297^(Z$2+2)-$H297^(Z$2+2))/(ε_c1cd^(Z$2+2)))</f>
        <v/>
      </c>
      <c r="AA297">
        <f>(INDIRECT("a_"&amp;AA$2)/(AA$2+2))*(($C297^(AA$2+2)-$H297^(AA$2+2))/(ε_c1cd^(AA$2+2)))</f>
        <v/>
      </c>
      <c r="AB297">
        <f>(INDIRECT("a_"&amp;AB$2)/(AB$2+2))*(($C297^(AB$2+2)-$H297^(AB$2+2))/(ε_c1cd^(AB$2+2)))</f>
        <v/>
      </c>
      <c r="AC297">
        <f>(INDIRECT("a_"&amp;AC$2)/(AC$2+2))*(($C297^(AC$2+2)-$H297^(AC$2+2))/(ε_c1cd^(AC$2+2)))</f>
        <v/>
      </c>
      <c r="AD297">
        <f>(INDIRECT("a_"&amp;AD$2)/(AD$2+2))*(($C297^(AD$2+2)-$H297^(AD$2+2))/(ε_c1cd^(AD$2+2)))</f>
        <v/>
      </c>
      <c r="AE297" s="111">
        <f>(b*f_cd/L297)*SUM(U297:Y297)+SUM(Q297:R297)</f>
        <v/>
      </c>
      <c r="AF297" s="112">
        <f>AE297*(K297-y+e)</f>
        <v/>
      </c>
      <c r="AG297" s="113">
        <f>(b*f_cd/(L297^2))*SUM(Z297:AD297)+SUM(S297:T297)-AF297</f>
        <v/>
      </c>
      <c r="AH297" s="114">
        <f>AG297&lt;0</f>
        <v/>
      </c>
      <c r="AI297" s="115">
        <f>IF(A297=1,FALSE,(AND(AQ297,AH297,NOT(AI296))))</f>
        <v/>
      </c>
      <c r="AJ297" s="116">
        <f>(b*f_cd/L297)*(a_1/2*J297^2+a_2/3*J297^3+a_3/4*J297^4+a_4/5*J297^5+a_5/6*J297^6)+SUM(Q297:R297)</f>
        <v/>
      </c>
      <c r="AK297">
        <f>AJ297*(K297-y+e)</f>
        <v/>
      </c>
      <c r="AL297" s="118">
        <f>(b*f_cd/(L297^2))*(a_1/3*J297^3+a_2/4*J297^4+a_3/5*J297^5+a_4/6*J297^6+a_5/7*J297^7)+SUM(S297:T297)-AK297</f>
        <v/>
      </c>
      <c r="AM297" s="114">
        <f>AL297&gt;0</f>
        <v/>
      </c>
      <c r="AN297" s="115">
        <f>IF(A297=1,FALSE,(AND(AQ297,AM297,NOT(AN296))))</f>
        <v/>
      </c>
      <c r="AO297">
        <f>IF(D297=1,AND(AH297,NOT(AI297)),AND(AM297,NOT(AN297)))</f>
        <v/>
      </c>
      <c r="AP297" s="119">
        <f>IF(D297=1,AI297,AN297)</f>
        <v/>
      </c>
      <c r="AQ297" s="125">
        <f>ABS(E297)&lt;$AQ$2</f>
        <v/>
      </c>
      <c r="AS297">
        <f>IF(AP297,MAX(AS$3:AS295)+1,"")</f>
        <v/>
      </c>
    </row>
    <row r="298" s="117">
      <c r="A298" t="n">
        <v>296</v>
      </c>
      <c r="B298" s="131">
        <f>IF(A298=1,0,IF(AP298,0.1*ε_cu1cd,0))</f>
        <v/>
      </c>
      <c r="C298" s="131">
        <f>IF(A298=1,0.1*ε_cu1cd,C297+B297)</f>
        <v/>
      </c>
      <c r="D298" s="113">
        <f>IF('Нормальний переріз'!$D$68&gt;0,1,2)</f>
        <v/>
      </c>
      <c r="E298" s="144">
        <f>IF(D298=1,F298,G298)</f>
        <v/>
      </c>
      <c r="F298" s="124">
        <f>IF(AI297,0.11*ε_cu1cd,IF(AH297,F297*0.01,F297))</f>
        <v/>
      </c>
      <c r="G298" s="124">
        <f>IF(AP297,-0.1*ε_cu1cd,IF(AM297,G297*0.01,G297))</f>
        <v/>
      </c>
      <c r="H298" s="113">
        <f>IF(A298=1,E298,IF(AO297,H297-E297+E298,IF(AP297,0.8*H297,H297+E298)))</f>
        <v/>
      </c>
      <c r="I298" s="169">
        <f>(C298-H298)/h</f>
        <v/>
      </c>
      <c r="J298">
        <f>C298/(ε_c1cd)</f>
        <v/>
      </c>
      <c r="K298">
        <f>C298/I298</f>
        <v/>
      </c>
      <c r="L298" s="131">
        <f>I298/(ε_c1cd)</f>
        <v/>
      </c>
      <c r="M298">
        <f>I298*(K298-Z_s1)</f>
        <v/>
      </c>
      <c r="N298">
        <f>I298*(K298-Z_s2)</f>
        <v/>
      </c>
      <c r="O298">
        <f>E_s*M298</f>
        <v/>
      </c>
      <c r="P298">
        <f>E_s*N298</f>
        <v/>
      </c>
      <c r="Q298">
        <f>O298*A_s1</f>
        <v/>
      </c>
      <c r="R298">
        <f>P298*A_s2</f>
        <v/>
      </c>
      <c r="S298">
        <f>Q298*($K298-Z_s1)</f>
        <v/>
      </c>
      <c r="T298">
        <f>R298*($K298-Z_s2)</f>
        <v/>
      </c>
      <c r="U298">
        <f>(INDIRECT("a_"&amp;U$2)/(U$2+1))*(($C298^(U$2+1)-$H298^(U$2+1))/(ε_c1cd^(U$2+1)))</f>
        <v/>
      </c>
      <c r="V298">
        <f>(INDIRECT("a_"&amp;V$2)/(V$2+1))*(($C298^(V$2+1)-$H298^(V$2+1))/(ε_c1cd^(V$2+1)))</f>
        <v/>
      </c>
      <c r="W298">
        <f>(INDIRECT("a_"&amp;W$2)/(W$2+1))*(($C298^(W$2+1)-$H298^(W$2+1))/(ε_c1cd^(W$2+1)))</f>
        <v/>
      </c>
      <c r="X298">
        <f>(INDIRECT("a_"&amp;X$2)/(X$2+1))*(($C298^(X$2+1)-$H298^(X$2+1))/(ε_c1cd^(X$2+1)))</f>
        <v/>
      </c>
      <c r="Y298">
        <f>(INDIRECT("a_"&amp;Y$2)/(Y$2+1))*(($C298^(Y$2+1)-$H298^(Y$2+1))/(ε_c1cd^(Y$2+1)))</f>
        <v/>
      </c>
      <c r="Z298">
        <f>(INDIRECT("a_"&amp;Z$2)/(Z$2+2))*(($C298^(Z$2+2)-$H298^(Z$2+2))/(ε_c1cd^(Z$2+2)))</f>
        <v/>
      </c>
      <c r="AA298">
        <f>(INDIRECT("a_"&amp;AA$2)/(AA$2+2))*(($C298^(AA$2+2)-$H298^(AA$2+2))/(ε_c1cd^(AA$2+2)))</f>
        <v/>
      </c>
      <c r="AB298">
        <f>(INDIRECT("a_"&amp;AB$2)/(AB$2+2))*(($C298^(AB$2+2)-$H298^(AB$2+2))/(ε_c1cd^(AB$2+2)))</f>
        <v/>
      </c>
      <c r="AC298">
        <f>(INDIRECT("a_"&amp;AC$2)/(AC$2+2))*(($C298^(AC$2+2)-$H298^(AC$2+2))/(ε_c1cd^(AC$2+2)))</f>
        <v/>
      </c>
      <c r="AD298">
        <f>(INDIRECT("a_"&amp;AD$2)/(AD$2+2))*(($C298^(AD$2+2)-$H298^(AD$2+2))/(ε_c1cd^(AD$2+2)))</f>
        <v/>
      </c>
      <c r="AE298" s="111">
        <f>(b*f_cd/L298)*SUM(U298:Y298)+SUM(Q298:R298)</f>
        <v/>
      </c>
      <c r="AF298" s="112">
        <f>AE298*(K298-y+e)</f>
        <v/>
      </c>
      <c r="AG298" s="113">
        <f>(b*f_cd/(L298^2))*SUM(Z298:AD298)+SUM(S298:T298)-AF298</f>
        <v/>
      </c>
      <c r="AH298" s="114">
        <f>AG298&lt;0</f>
        <v/>
      </c>
      <c r="AI298" s="115">
        <f>IF(A298=1,FALSE,(AND(AQ298,AH298,NOT(AI297))))</f>
        <v/>
      </c>
      <c r="AJ298" s="116">
        <f>(b*f_cd/L298)*(a_1/2*J298^2+a_2/3*J298^3+a_3/4*J298^4+a_4/5*J298^5+a_5/6*J298^6)+SUM(Q298:R298)</f>
        <v/>
      </c>
      <c r="AK298">
        <f>AJ298*(K298-y+e)</f>
        <v/>
      </c>
      <c r="AL298" s="118">
        <f>(b*f_cd/(L298^2))*(a_1/3*J298^3+a_2/4*J298^4+a_3/5*J298^5+a_4/6*J298^6+a_5/7*J298^7)+SUM(S298:T298)-AK298</f>
        <v/>
      </c>
      <c r="AM298" s="114">
        <f>AL298&gt;0</f>
        <v/>
      </c>
      <c r="AN298" s="115">
        <f>IF(A298=1,FALSE,(AND(AQ298,AM298,NOT(AN297))))</f>
        <v/>
      </c>
      <c r="AO298">
        <f>IF(D298=1,AND(AH298,NOT(AI298)),AND(AM298,NOT(AN298)))</f>
        <v/>
      </c>
      <c r="AP298" s="119">
        <f>IF(D298=1,AI298,AN298)</f>
        <v/>
      </c>
      <c r="AQ298" s="125">
        <f>ABS(E298)&lt;$AQ$2</f>
        <v/>
      </c>
      <c r="AS298">
        <f>IF(AP298,MAX(AS$3:AS296)+1,"")</f>
        <v/>
      </c>
    </row>
    <row r="299" s="117">
      <c r="A299" t="n">
        <v>297</v>
      </c>
      <c r="B299" s="131">
        <f>IF(A299=1,0,IF(AP299,0.1*ε_cu1cd,0))</f>
        <v/>
      </c>
      <c r="C299" s="131">
        <f>IF(A299=1,0.1*ε_cu1cd,C298+B298)</f>
        <v/>
      </c>
      <c r="D299" s="113">
        <f>IF('Нормальний переріз'!$D$68&gt;0,1,2)</f>
        <v/>
      </c>
      <c r="E299" s="144">
        <f>IF(D299=1,F299,G299)</f>
        <v/>
      </c>
      <c r="F299" s="124">
        <f>IF(AI298,0.11*ε_cu1cd,IF(AH298,F298*0.01,F298))</f>
        <v/>
      </c>
      <c r="G299" s="124">
        <f>IF(AP298,-0.1*ε_cu1cd,IF(AM298,G298*0.01,G298))</f>
        <v/>
      </c>
      <c r="H299" s="113">
        <f>IF(A299=1,E299,IF(AO298,H298-E298+E299,IF(AP298,0.8*H298,H298+E299)))</f>
        <v/>
      </c>
      <c r="I299" s="169">
        <f>(C299-H299)/h</f>
        <v/>
      </c>
      <c r="J299">
        <f>C299/(ε_c1cd)</f>
        <v/>
      </c>
      <c r="K299">
        <f>C299/I299</f>
        <v/>
      </c>
      <c r="L299" s="131">
        <f>I299/(ε_c1cd)</f>
        <v/>
      </c>
      <c r="M299">
        <f>I299*(K299-Z_s1)</f>
        <v/>
      </c>
      <c r="N299">
        <f>I299*(K299-Z_s2)</f>
        <v/>
      </c>
      <c r="O299">
        <f>E_s*M299</f>
        <v/>
      </c>
      <c r="P299">
        <f>E_s*N299</f>
        <v/>
      </c>
      <c r="Q299">
        <f>O299*A_s1</f>
        <v/>
      </c>
      <c r="R299">
        <f>P299*A_s2</f>
        <v/>
      </c>
      <c r="S299">
        <f>Q299*($K299-Z_s1)</f>
        <v/>
      </c>
      <c r="T299">
        <f>R299*($K299-Z_s2)</f>
        <v/>
      </c>
      <c r="U299">
        <f>(INDIRECT("a_"&amp;U$2)/(U$2+1))*(($C299^(U$2+1)-$H299^(U$2+1))/(ε_c1cd^(U$2+1)))</f>
        <v/>
      </c>
      <c r="V299">
        <f>(INDIRECT("a_"&amp;V$2)/(V$2+1))*(($C299^(V$2+1)-$H299^(V$2+1))/(ε_c1cd^(V$2+1)))</f>
        <v/>
      </c>
      <c r="W299">
        <f>(INDIRECT("a_"&amp;W$2)/(W$2+1))*(($C299^(W$2+1)-$H299^(W$2+1))/(ε_c1cd^(W$2+1)))</f>
        <v/>
      </c>
      <c r="X299">
        <f>(INDIRECT("a_"&amp;X$2)/(X$2+1))*(($C299^(X$2+1)-$H299^(X$2+1))/(ε_c1cd^(X$2+1)))</f>
        <v/>
      </c>
      <c r="Y299">
        <f>(INDIRECT("a_"&amp;Y$2)/(Y$2+1))*(($C299^(Y$2+1)-$H299^(Y$2+1))/(ε_c1cd^(Y$2+1)))</f>
        <v/>
      </c>
      <c r="Z299">
        <f>(INDIRECT("a_"&amp;Z$2)/(Z$2+2))*(($C299^(Z$2+2)-$H299^(Z$2+2))/(ε_c1cd^(Z$2+2)))</f>
        <v/>
      </c>
      <c r="AA299">
        <f>(INDIRECT("a_"&amp;AA$2)/(AA$2+2))*(($C299^(AA$2+2)-$H299^(AA$2+2))/(ε_c1cd^(AA$2+2)))</f>
        <v/>
      </c>
      <c r="AB299">
        <f>(INDIRECT("a_"&amp;AB$2)/(AB$2+2))*(($C299^(AB$2+2)-$H299^(AB$2+2))/(ε_c1cd^(AB$2+2)))</f>
        <v/>
      </c>
      <c r="AC299">
        <f>(INDIRECT("a_"&amp;AC$2)/(AC$2+2))*(($C299^(AC$2+2)-$H299^(AC$2+2))/(ε_c1cd^(AC$2+2)))</f>
        <v/>
      </c>
      <c r="AD299">
        <f>(INDIRECT("a_"&amp;AD$2)/(AD$2+2))*(($C299^(AD$2+2)-$H299^(AD$2+2))/(ε_c1cd^(AD$2+2)))</f>
        <v/>
      </c>
      <c r="AE299" s="111">
        <f>(b*f_cd/L299)*SUM(U299:Y299)+SUM(Q299:R299)</f>
        <v/>
      </c>
      <c r="AF299" s="112">
        <f>AE299*(K299-y+e)</f>
        <v/>
      </c>
      <c r="AG299" s="113">
        <f>(b*f_cd/(L299^2))*SUM(Z299:AD299)+SUM(S299:T299)-AF299</f>
        <v/>
      </c>
      <c r="AH299" s="114">
        <f>AG299&lt;0</f>
        <v/>
      </c>
      <c r="AI299" s="115">
        <f>IF(A299=1,FALSE,(AND(AQ299,AH299,NOT(AI298))))</f>
        <v/>
      </c>
      <c r="AJ299" s="116">
        <f>(b*f_cd/L299)*(a_1/2*J299^2+a_2/3*J299^3+a_3/4*J299^4+a_4/5*J299^5+a_5/6*J299^6)+SUM(Q299:R299)</f>
        <v/>
      </c>
      <c r="AK299">
        <f>AJ299*(K299-y+e)</f>
        <v/>
      </c>
      <c r="AL299" s="118">
        <f>(b*f_cd/(L299^2))*(a_1/3*J299^3+a_2/4*J299^4+a_3/5*J299^5+a_4/6*J299^6+a_5/7*J299^7)+SUM(S299:T299)-AK299</f>
        <v/>
      </c>
      <c r="AM299" s="114">
        <f>AL299&gt;0</f>
        <v/>
      </c>
      <c r="AN299" s="115">
        <f>IF(A299=1,FALSE,(AND(AQ299,AM299,NOT(AN298))))</f>
        <v/>
      </c>
      <c r="AO299">
        <f>IF(D299=1,AND(AH299,NOT(AI299)),AND(AM299,NOT(AN299)))</f>
        <v/>
      </c>
      <c r="AP299" s="119">
        <f>IF(D299=1,AI299,AN299)</f>
        <v/>
      </c>
      <c r="AQ299" s="125">
        <f>ABS(E299)&lt;$AQ$2</f>
        <v/>
      </c>
      <c r="AS299">
        <f>IF(AP299,MAX(AS$3:AS297)+1,"")</f>
        <v/>
      </c>
    </row>
    <row r="300" s="117">
      <c r="A300" t="n">
        <v>298</v>
      </c>
      <c r="B300" s="131">
        <f>IF(A300=1,0,IF(AP300,0.1*ε_cu1cd,0))</f>
        <v/>
      </c>
      <c r="C300" s="131">
        <f>IF(A300=1,0.1*ε_cu1cd,C299+B299)</f>
        <v/>
      </c>
      <c r="D300" s="113">
        <f>IF('Нормальний переріз'!$D$68&gt;0,1,2)</f>
        <v/>
      </c>
      <c r="E300" s="144">
        <f>IF(D300=1,F300,G300)</f>
        <v/>
      </c>
      <c r="F300" s="124">
        <f>IF(AI299,0.11*ε_cu1cd,IF(AH299,F299*0.01,F299))</f>
        <v/>
      </c>
      <c r="G300" s="124">
        <f>IF(AP299,-0.1*ε_cu1cd,IF(AM299,G299*0.01,G299))</f>
        <v/>
      </c>
      <c r="H300" s="113">
        <f>IF(A300=1,E300,IF(AO299,H299-E299+E300,IF(AP299,0.8*H299,H299+E300)))</f>
        <v/>
      </c>
      <c r="I300" s="169">
        <f>(C300-H300)/h</f>
        <v/>
      </c>
      <c r="J300">
        <f>C300/(ε_c1cd)</f>
        <v/>
      </c>
      <c r="K300">
        <f>C300/I300</f>
        <v/>
      </c>
      <c r="L300" s="131">
        <f>I300/(ε_c1cd)</f>
        <v/>
      </c>
      <c r="M300">
        <f>I300*(K300-Z_s1)</f>
        <v/>
      </c>
      <c r="N300">
        <f>I300*(K300-Z_s2)</f>
        <v/>
      </c>
      <c r="O300">
        <f>E_s*M300</f>
        <v/>
      </c>
      <c r="P300">
        <f>E_s*N300</f>
        <v/>
      </c>
      <c r="Q300">
        <f>O300*A_s1</f>
        <v/>
      </c>
      <c r="R300">
        <f>P300*A_s2</f>
        <v/>
      </c>
      <c r="S300">
        <f>Q300*($K300-Z_s1)</f>
        <v/>
      </c>
      <c r="T300">
        <f>R300*($K300-Z_s2)</f>
        <v/>
      </c>
      <c r="U300">
        <f>(INDIRECT("a_"&amp;U$2)/(U$2+1))*(($C300^(U$2+1)-$H300^(U$2+1))/(ε_c1cd^(U$2+1)))</f>
        <v/>
      </c>
      <c r="V300">
        <f>(INDIRECT("a_"&amp;V$2)/(V$2+1))*(($C300^(V$2+1)-$H300^(V$2+1))/(ε_c1cd^(V$2+1)))</f>
        <v/>
      </c>
      <c r="W300">
        <f>(INDIRECT("a_"&amp;W$2)/(W$2+1))*(($C300^(W$2+1)-$H300^(W$2+1))/(ε_c1cd^(W$2+1)))</f>
        <v/>
      </c>
      <c r="X300">
        <f>(INDIRECT("a_"&amp;X$2)/(X$2+1))*(($C300^(X$2+1)-$H300^(X$2+1))/(ε_c1cd^(X$2+1)))</f>
        <v/>
      </c>
      <c r="Y300">
        <f>(INDIRECT("a_"&amp;Y$2)/(Y$2+1))*(($C300^(Y$2+1)-$H300^(Y$2+1))/(ε_c1cd^(Y$2+1)))</f>
        <v/>
      </c>
      <c r="Z300">
        <f>(INDIRECT("a_"&amp;Z$2)/(Z$2+2))*(($C300^(Z$2+2)-$H300^(Z$2+2))/(ε_c1cd^(Z$2+2)))</f>
        <v/>
      </c>
      <c r="AA300">
        <f>(INDIRECT("a_"&amp;AA$2)/(AA$2+2))*(($C300^(AA$2+2)-$H300^(AA$2+2))/(ε_c1cd^(AA$2+2)))</f>
        <v/>
      </c>
      <c r="AB300">
        <f>(INDIRECT("a_"&amp;AB$2)/(AB$2+2))*(($C300^(AB$2+2)-$H300^(AB$2+2))/(ε_c1cd^(AB$2+2)))</f>
        <v/>
      </c>
      <c r="AC300">
        <f>(INDIRECT("a_"&amp;AC$2)/(AC$2+2))*(($C300^(AC$2+2)-$H300^(AC$2+2))/(ε_c1cd^(AC$2+2)))</f>
        <v/>
      </c>
      <c r="AD300">
        <f>(INDIRECT("a_"&amp;AD$2)/(AD$2+2))*(($C300^(AD$2+2)-$H300^(AD$2+2))/(ε_c1cd^(AD$2+2)))</f>
        <v/>
      </c>
      <c r="AE300" s="111">
        <f>(b*f_cd/L300)*SUM(U300:Y300)+SUM(Q300:R300)</f>
        <v/>
      </c>
      <c r="AF300" s="112">
        <f>AE300*(K300-y+e)</f>
        <v/>
      </c>
      <c r="AG300" s="113">
        <f>(b*f_cd/(L300^2))*SUM(Z300:AD300)+SUM(S300:T300)-AF300</f>
        <v/>
      </c>
      <c r="AH300" s="114">
        <f>AG300&lt;0</f>
        <v/>
      </c>
      <c r="AI300" s="115">
        <f>IF(A300=1,FALSE,(AND(AQ300,AH300,NOT(AI299))))</f>
        <v/>
      </c>
      <c r="AJ300" s="116">
        <f>(b*f_cd/L300)*(a_1/2*J300^2+a_2/3*J300^3+a_3/4*J300^4+a_4/5*J300^5+a_5/6*J300^6)+SUM(Q300:R300)</f>
        <v/>
      </c>
      <c r="AK300">
        <f>AJ300*(K300-y+e)</f>
        <v/>
      </c>
      <c r="AL300" s="118">
        <f>(b*f_cd/(L300^2))*(a_1/3*J300^3+a_2/4*J300^4+a_3/5*J300^5+a_4/6*J300^6+a_5/7*J300^7)+SUM(S300:T300)-AK300</f>
        <v/>
      </c>
      <c r="AM300" s="114">
        <f>AL300&gt;0</f>
        <v/>
      </c>
      <c r="AN300" s="115">
        <f>IF(A300=1,FALSE,(AND(AQ300,AM300,NOT(AN299))))</f>
        <v/>
      </c>
      <c r="AO300">
        <f>IF(D300=1,AND(AH300,NOT(AI300)),AND(AM300,NOT(AN300)))</f>
        <v/>
      </c>
      <c r="AP300" s="119">
        <f>IF(D300=1,AI300,AN300)</f>
        <v/>
      </c>
      <c r="AQ300" s="125">
        <f>ABS(E300)&lt;$AQ$2</f>
        <v/>
      </c>
      <c r="AS300">
        <f>IF(AP300,MAX(AS$3:AS298)+1,"")</f>
        <v/>
      </c>
    </row>
    <row r="301" s="117">
      <c r="A301" t="n">
        <v>299</v>
      </c>
      <c r="B301" s="131">
        <f>IF(A301=1,0,IF(AP301,0.1*ε_cu1cd,0))</f>
        <v/>
      </c>
      <c r="C301" s="131">
        <f>IF(A301=1,0.1*ε_cu1cd,C300+B300)</f>
        <v/>
      </c>
      <c r="D301" s="113">
        <f>IF('Нормальний переріз'!$D$68&gt;0,1,2)</f>
        <v/>
      </c>
      <c r="E301" s="144">
        <f>IF(D301=1,F301,G301)</f>
        <v/>
      </c>
      <c r="F301" s="124">
        <f>IF(AI300,0.11*ε_cu1cd,IF(AH300,F300*0.01,F300))</f>
        <v/>
      </c>
      <c r="G301" s="124">
        <f>IF(AP300,-0.1*ε_cu1cd,IF(AM300,G300*0.01,G300))</f>
        <v/>
      </c>
      <c r="H301" s="113">
        <f>IF(A301=1,E301,IF(AO300,H300-E300+E301,IF(AP300,0.8*H300,H300+E301)))</f>
        <v/>
      </c>
      <c r="I301" s="169">
        <f>(C301-H301)/h</f>
        <v/>
      </c>
      <c r="J301">
        <f>C301/(ε_c1cd)</f>
        <v/>
      </c>
      <c r="K301">
        <f>C301/I301</f>
        <v/>
      </c>
      <c r="L301" s="131">
        <f>I301/(ε_c1cd)</f>
        <v/>
      </c>
      <c r="M301">
        <f>I301*(K301-Z_s1)</f>
        <v/>
      </c>
      <c r="N301">
        <f>I301*(K301-Z_s2)</f>
        <v/>
      </c>
      <c r="O301">
        <f>E_s*M301</f>
        <v/>
      </c>
      <c r="P301">
        <f>E_s*N301</f>
        <v/>
      </c>
      <c r="Q301">
        <f>O301*A_s1</f>
        <v/>
      </c>
      <c r="R301">
        <f>P301*A_s2</f>
        <v/>
      </c>
      <c r="S301">
        <f>Q301*($K301-Z_s1)</f>
        <v/>
      </c>
      <c r="T301">
        <f>R301*($K301-Z_s2)</f>
        <v/>
      </c>
      <c r="U301">
        <f>(INDIRECT("a_"&amp;U$2)/(U$2+1))*(($C301^(U$2+1)-$H301^(U$2+1))/(ε_c1cd^(U$2+1)))</f>
        <v/>
      </c>
      <c r="V301">
        <f>(INDIRECT("a_"&amp;V$2)/(V$2+1))*(($C301^(V$2+1)-$H301^(V$2+1))/(ε_c1cd^(V$2+1)))</f>
        <v/>
      </c>
      <c r="W301">
        <f>(INDIRECT("a_"&amp;W$2)/(W$2+1))*(($C301^(W$2+1)-$H301^(W$2+1))/(ε_c1cd^(W$2+1)))</f>
        <v/>
      </c>
      <c r="X301">
        <f>(INDIRECT("a_"&amp;X$2)/(X$2+1))*(($C301^(X$2+1)-$H301^(X$2+1))/(ε_c1cd^(X$2+1)))</f>
        <v/>
      </c>
      <c r="Y301">
        <f>(INDIRECT("a_"&amp;Y$2)/(Y$2+1))*(($C301^(Y$2+1)-$H301^(Y$2+1))/(ε_c1cd^(Y$2+1)))</f>
        <v/>
      </c>
      <c r="Z301">
        <f>(INDIRECT("a_"&amp;Z$2)/(Z$2+2))*(($C301^(Z$2+2)-$H301^(Z$2+2))/(ε_c1cd^(Z$2+2)))</f>
        <v/>
      </c>
      <c r="AA301">
        <f>(INDIRECT("a_"&amp;AA$2)/(AA$2+2))*(($C301^(AA$2+2)-$H301^(AA$2+2))/(ε_c1cd^(AA$2+2)))</f>
        <v/>
      </c>
      <c r="AB301">
        <f>(INDIRECT("a_"&amp;AB$2)/(AB$2+2))*(($C301^(AB$2+2)-$H301^(AB$2+2))/(ε_c1cd^(AB$2+2)))</f>
        <v/>
      </c>
      <c r="AC301">
        <f>(INDIRECT("a_"&amp;AC$2)/(AC$2+2))*(($C301^(AC$2+2)-$H301^(AC$2+2))/(ε_c1cd^(AC$2+2)))</f>
        <v/>
      </c>
      <c r="AD301">
        <f>(INDIRECT("a_"&amp;AD$2)/(AD$2+2))*(($C301^(AD$2+2)-$H301^(AD$2+2))/(ε_c1cd^(AD$2+2)))</f>
        <v/>
      </c>
      <c r="AE301" s="111">
        <f>(b*f_cd/L301)*SUM(U301:Y301)+SUM(Q301:R301)</f>
        <v/>
      </c>
      <c r="AF301" s="112">
        <f>AE301*(K301-y+e)</f>
        <v/>
      </c>
      <c r="AG301" s="113">
        <f>(b*f_cd/(L301^2))*SUM(Z301:AD301)+SUM(S301:T301)-AF301</f>
        <v/>
      </c>
      <c r="AH301" s="114">
        <f>AG301&lt;0</f>
        <v/>
      </c>
      <c r="AI301" s="115">
        <f>IF(A301=1,FALSE,(AND(AQ301,AH301,NOT(AI300))))</f>
        <v/>
      </c>
      <c r="AJ301" s="116">
        <f>(b*f_cd/L301)*(a_1/2*J301^2+a_2/3*J301^3+a_3/4*J301^4+a_4/5*J301^5+a_5/6*J301^6)+SUM(Q301:R301)</f>
        <v/>
      </c>
      <c r="AK301">
        <f>AJ301*(K301-y+e)</f>
        <v/>
      </c>
      <c r="AL301" s="118">
        <f>(b*f_cd/(L301^2))*(a_1/3*J301^3+a_2/4*J301^4+a_3/5*J301^5+a_4/6*J301^6+a_5/7*J301^7)+SUM(S301:T301)-AK301</f>
        <v/>
      </c>
      <c r="AM301" s="114">
        <f>AL301&gt;0</f>
        <v/>
      </c>
      <c r="AN301" s="115">
        <f>IF(A301=1,FALSE,(AND(AQ301,AM301,NOT(AN300))))</f>
        <v/>
      </c>
      <c r="AO301">
        <f>IF(D301=1,AND(AH301,NOT(AI301)),AND(AM301,NOT(AN301)))</f>
        <v/>
      </c>
      <c r="AP301" s="119">
        <f>IF(D301=1,AI301,AN301)</f>
        <v/>
      </c>
      <c r="AQ301" s="125">
        <f>ABS(E301)&lt;$AQ$2</f>
        <v/>
      </c>
      <c r="AS301">
        <f>IF(AP301,MAX(AS$3:AS299)+1,"")</f>
        <v/>
      </c>
    </row>
    <row r="302" s="117">
      <c r="A302" t="n">
        <v>300</v>
      </c>
      <c r="B302" s="131">
        <f>IF(A302=1,0,IF(AP302,0.1*ε_cu1cd,0))</f>
        <v/>
      </c>
      <c r="C302" s="131">
        <f>IF(A302=1,0.1*ε_cu1cd,C301+B301)</f>
        <v/>
      </c>
      <c r="D302" s="113">
        <f>IF('Нормальний переріз'!$D$68&gt;0,1,2)</f>
        <v/>
      </c>
      <c r="E302" s="144">
        <f>IF(D302=1,F302,G302)</f>
        <v/>
      </c>
      <c r="F302" s="124">
        <f>IF(AI301,0.11*ε_cu1cd,IF(AH301,F301*0.01,F301))</f>
        <v/>
      </c>
      <c r="G302" s="124">
        <f>IF(AP301,-0.1*ε_cu1cd,IF(AM301,G301*0.01,G301))</f>
        <v/>
      </c>
      <c r="H302" s="113">
        <f>IF(A302=1,E302,IF(AO301,H301-E301+E302,IF(AP301,0.8*H301,H301+E302)))</f>
        <v/>
      </c>
      <c r="I302" s="169">
        <f>(C302-H302)/h</f>
        <v/>
      </c>
      <c r="J302">
        <f>C302/(ε_c1cd)</f>
        <v/>
      </c>
      <c r="K302">
        <f>C302/I302</f>
        <v/>
      </c>
      <c r="L302" s="131">
        <f>I302/(ε_c1cd)</f>
        <v/>
      </c>
      <c r="M302">
        <f>I302*(K302-Z_s1)</f>
        <v/>
      </c>
      <c r="N302">
        <f>I302*(K302-Z_s2)</f>
        <v/>
      </c>
      <c r="O302">
        <f>E_s*M302</f>
        <v/>
      </c>
      <c r="P302">
        <f>E_s*N302</f>
        <v/>
      </c>
      <c r="Q302">
        <f>O302*A_s1</f>
        <v/>
      </c>
      <c r="R302">
        <f>P302*A_s2</f>
        <v/>
      </c>
      <c r="S302">
        <f>Q302*($K302-Z_s1)</f>
        <v/>
      </c>
      <c r="T302">
        <f>R302*($K302-Z_s2)</f>
        <v/>
      </c>
      <c r="U302">
        <f>(INDIRECT("a_"&amp;U$2)/(U$2+1))*(($C302^(U$2+1)-$H302^(U$2+1))/(ε_c1cd^(U$2+1)))</f>
        <v/>
      </c>
      <c r="V302">
        <f>(INDIRECT("a_"&amp;V$2)/(V$2+1))*(($C302^(V$2+1)-$H302^(V$2+1))/(ε_c1cd^(V$2+1)))</f>
        <v/>
      </c>
      <c r="W302">
        <f>(INDIRECT("a_"&amp;W$2)/(W$2+1))*(($C302^(W$2+1)-$H302^(W$2+1))/(ε_c1cd^(W$2+1)))</f>
        <v/>
      </c>
      <c r="X302">
        <f>(INDIRECT("a_"&amp;X$2)/(X$2+1))*(($C302^(X$2+1)-$H302^(X$2+1))/(ε_c1cd^(X$2+1)))</f>
        <v/>
      </c>
      <c r="Y302">
        <f>(INDIRECT("a_"&amp;Y$2)/(Y$2+1))*(($C302^(Y$2+1)-$H302^(Y$2+1))/(ε_c1cd^(Y$2+1)))</f>
        <v/>
      </c>
      <c r="Z302">
        <f>(INDIRECT("a_"&amp;Z$2)/(Z$2+2))*(($C302^(Z$2+2)-$H302^(Z$2+2))/(ε_c1cd^(Z$2+2)))</f>
        <v/>
      </c>
      <c r="AA302">
        <f>(INDIRECT("a_"&amp;AA$2)/(AA$2+2))*(($C302^(AA$2+2)-$H302^(AA$2+2))/(ε_c1cd^(AA$2+2)))</f>
        <v/>
      </c>
      <c r="AB302">
        <f>(INDIRECT("a_"&amp;AB$2)/(AB$2+2))*(($C302^(AB$2+2)-$H302^(AB$2+2))/(ε_c1cd^(AB$2+2)))</f>
        <v/>
      </c>
      <c r="AC302">
        <f>(INDIRECT("a_"&amp;AC$2)/(AC$2+2))*(($C302^(AC$2+2)-$H302^(AC$2+2))/(ε_c1cd^(AC$2+2)))</f>
        <v/>
      </c>
      <c r="AD302">
        <f>(INDIRECT("a_"&amp;AD$2)/(AD$2+2))*(($C302^(AD$2+2)-$H302^(AD$2+2))/(ε_c1cd^(AD$2+2)))</f>
        <v/>
      </c>
      <c r="AE302" s="111">
        <f>(b*f_cd/L302)*SUM(U302:Y302)+SUM(Q302:R302)</f>
        <v/>
      </c>
      <c r="AF302" s="112">
        <f>AE302*(K302-y+e)</f>
        <v/>
      </c>
      <c r="AG302" s="113">
        <f>(b*f_cd/(L302^2))*SUM(Z302:AD302)+SUM(S302:T302)-AF302</f>
        <v/>
      </c>
      <c r="AH302" s="114">
        <f>AG302&lt;0</f>
        <v/>
      </c>
      <c r="AI302" s="115">
        <f>IF(A302=1,FALSE,(AND(AQ302,AH302,NOT(AI301))))</f>
        <v/>
      </c>
      <c r="AJ302" s="116">
        <f>(b*f_cd/L302)*(a_1/2*J302^2+a_2/3*J302^3+a_3/4*J302^4+a_4/5*J302^5+a_5/6*J302^6)+SUM(Q302:R302)</f>
        <v/>
      </c>
      <c r="AK302">
        <f>AJ302*(K302-y+e)</f>
        <v/>
      </c>
      <c r="AL302" s="118">
        <f>(b*f_cd/(L302^2))*(a_1/3*J302^3+a_2/4*J302^4+a_3/5*J302^5+a_4/6*J302^6+a_5/7*J302^7)+SUM(S302:T302)-AK302</f>
        <v/>
      </c>
      <c r="AM302" s="114">
        <f>AL302&gt;0</f>
        <v/>
      </c>
      <c r="AN302" s="115">
        <f>IF(A302=1,FALSE,(AND(AQ302,AM302,NOT(AN301))))</f>
        <v/>
      </c>
      <c r="AO302">
        <f>IF(D302=1,AND(AH302,NOT(AI302)),AND(AM302,NOT(AN302)))</f>
        <v/>
      </c>
      <c r="AP302" s="119">
        <f>IF(D302=1,AI302,AN302)</f>
        <v/>
      </c>
      <c r="AQ302" s="125">
        <f>ABS(E302)&lt;$AQ$2</f>
        <v/>
      </c>
      <c r="AS302">
        <f>IF(AP302,MAX(AS$3:AS300)+1,"")</f>
        <v/>
      </c>
    </row>
    <row r="303" s="117">
      <c r="A303" t="n">
        <v>301</v>
      </c>
      <c r="B303" s="131">
        <f>IF(A303=1,0,IF(AP303,0.1*ε_cu1cd,0))</f>
        <v/>
      </c>
      <c r="C303" s="131">
        <f>IF(A303=1,0.1*ε_cu1cd,C302+B302)</f>
        <v/>
      </c>
      <c r="D303" s="113">
        <f>IF('Нормальний переріз'!$D$68&gt;0,1,2)</f>
        <v/>
      </c>
      <c r="E303" s="144">
        <f>IF(D303=1,F303,G303)</f>
        <v/>
      </c>
      <c r="F303" s="124">
        <f>IF(AI302,0.11*ε_cu1cd,IF(AH302,F302*0.01,F302))</f>
        <v/>
      </c>
      <c r="G303" s="124">
        <f>IF(AP302,-0.1*ε_cu1cd,IF(AM302,G302*0.01,G302))</f>
        <v/>
      </c>
      <c r="H303" s="113">
        <f>IF(A303=1,E303,IF(AO302,H302-E302+E303,IF(AP302,0.8*H302,H302+E303)))</f>
        <v/>
      </c>
      <c r="I303" s="169">
        <f>(C303-H303)/h</f>
        <v/>
      </c>
      <c r="J303">
        <f>C303/(ε_c1cd)</f>
        <v/>
      </c>
      <c r="K303">
        <f>C303/I303</f>
        <v/>
      </c>
      <c r="L303" s="131">
        <f>I303/(ε_c1cd)</f>
        <v/>
      </c>
      <c r="M303">
        <f>I303*(K303-Z_s1)</f>
        <v/>
      </c>
      <c r="N303">
        <f>I303*(K303-Z_s2)</f>
        <v/>
      </c>
      <c r="O303">
        <f>E_s*M303</f>
        <v/>
      </c>
      <c r="P303">
        <f>E_s*N303</f>
        <v/>
      </c>
      <c r="Q303">
        <f>O303*A_s1</f>
        <v/>
      </c>
      <c r="R303">
        <f>P303*A_s2</f>
        <v/>
      </c>
      <c r="S303">
        <f>Q303*($K303-Z_s1)</f>
        <v/>
      </c>
      <c r="T303">
        <f>R303*($K303-Z_s2)</f>
        <v/>
      </c>
      <c r="U303">
        <f>(INDIRECT("a_"&amp;U$2)/(U$2+1))*(($C303^(U$2+1)-$H303^(U$2+1))/(ε_c1cd^(U$2+1)))</f>
        <v/>
      </c>
      <c r="V303">
        <f>(INDIRECT("a_"&amp;V$2)/(V$2+1))*(($C303^(V$2+1)-$H303^(V$2+1))/(ε_c1cd^(V$2+1)))</f>
        <v/>
      </c>
      <c r="W303">
        <f>(INDIRECT("a_"&amp;W$2)/(W$2+1))*(($C303^(W$2+1)-$H303^(W$2+1))/(ε_c1cd^(W$2+1)))</f>
        <v/>
      </c>
      <c r="X303">
        <f>(INDIRECT("a_"&amp;X$2)/(X$2+1))*(($C303^(X$2+1)-$H303^(X$2+1))/(ε_c1cd^(X$2+1)))</f>
        <v/>
      </c>
      <c r="Y303">
        <f>(INDIRECT("a_"&amp;Y$2)/(Y$2+1))*(($C303^(Y$2+1)-$H303^(Y$2+1))/(ε_c1cd^(Y$2+1)))</f>
        <v/>
      </c>
      <c r="Z303">
        <f>(INDIRECT("a_"&amp;Z$2)/(Z$2+2))*(($C303^(Z$2+2)-$H303^(Z$2+2))/(ε_c1cd^(Z$2+2)))</f>
        <v/>
      </c>
      <c r="AA303">
        <f>(INDIRECT("a_"&amp;AA$2)/(AA$2+2))*(($C303^(AA$2+2)-$H303^(AA$2+2))/(ε_c1cd^(AA$2+2)))</f>
        <v/>
      </c>
      <c r="AB303">
        <f>(INDIRECT("a_"&amp;AB$2)/(AB$2+2))*(($C303^(AB$2+2)-$H303^(AB$2+2))/(ε_c1cd^(AB$2+2)))</f>
        <v/>
      </c>
      <c r="AC303">
        <f>(INDIRECT("a_"&amp;AC$2)/(AC$2+2))*(($C303^(AC$2+2)-$H303^(AC$2+2))/(ε_c1cd^(AC$2+2)))</f>
        <v/>
      </c>
      <c r="AD303">
        <f>(INDIRECT("a_"&amp;AD$2)/(AD$2+2))*(($C303^(AD$2+2)-$H303^(AD$2+2))/(ε_c1cd^(AD$2+2)))</f>
        <v/>
      </c>
      <c r="AE303" s="111">
        <f>(b*f_cd/L303)*SUM(U303:Y303)+SUM(Q303:R303)</f>
        <v/>
      </c>
      <c r="AF303" s="112">
        <f>AE303*(K303-y+e)</f>
        <v/>
      </c>
      <c r="AG303" s="113">
        <f>(b*f_cd/(L303^2))*SUM(Z303:AD303)+SUM(S303:T303)-AF303</f>
        <v/>
      </c>
      <c r="AH303" s="114">
        <f>AG303&lt;0</f>
        <v/>
      </c>
      <c r="AI303" s="115">
        <f>IF(A303=1,FALSE,(AND(AQ303,AH303,NOT(AI302))))</f>
        <v/>
      </c>
      <c r="AJ303" s="116">
        <f>(b*f_cd/L303)*(a_1/2*J303^2+a_2/3*J303^3+a_3/4*J303^4+a_4/5*J303^5+a_5/6*J303^6)+SUM(Q303:R303)</f>
        <v/>
      </c>
      <c r="AK303">
        <f>AJ303*(K303-y+e)</f>
        <v/>
      </c>
      <c r="AL303" s="118">
        <f>(b*f_cd/(L303^2))*(a_1/3*J303^3+a_2/4*J303^4+a_3/5*J303^5+a_4/6*J303^6+a_5/7*J303^7)+SUM(S303:T303)-AK303</f>
        <v/>
      </c>
      <c r="AM303" s="114">
        <f>AL303&gt;0</f>
        <v/>
      </c>
      <c r="AN303" s="115">
        <f>IF(A303=1,FALSE,(AND(AQ303,AM303,NOT(AN302))))</f>
        <v/>
      </c>
      <c r="AO303">
        <f>IF(D303=1,AND(AH303,NOT(AI303)),AND(AM303,NOT(AN303)))</f>
        <v/>
      </c>
      <c r="AP303" s="119">
        <f>IF(D303=1,AI303,AN303)</f>
        <v/>
      </c>
      <c r="AQ303" s="125">
        <f>ABS(E303)&lt;$AQ$2</f>
        <v/>
      </c>
      <c r="AS303">
        <f>IF(AP303,MAX(AS$3:AS301)+1,"")</f>
        <v/>
      </c>
    </row>
    <row r="304" s="117">
      <c r="A304" t="n">
        <v>302</v>
      </c>
      <c r="B304" s="131">
        <f>IF(A304=1,0,IF(AP304,0.1*ε_cu1cd,0))</f>
        <v/>
      </c>
      <c r="C304" s="131">
        <f>IF(A304=1,0.1*ε_cu1cd,C303+B303)</f>
        <v/>
      </c>
      <c r="D304" s="113">
        <f>IF('Нормальний переріз'!$D$68&gt;0,1,2)</f>
        <v/>
      </c>
      <c r="E304" s="144">
        <f>IF(D304=1,F304,G304)</f>
        <v/>
      </c>
      <c r="F304" s="124">
        <f>IF(AI303,0.11*ε_cu1cd,IF(AH303,F303*0.01,F303))</f>
        <v/>
      </c>
      <c r="G304" s="124">
        <f>IF(AP303,-0.1*ε_cu1cd,IF(AM303,G303*0.01,G303))</f>
        <v/>
      </c>
      <c r="H304" s="113">
        <f>IF(A304=1,E304,IF(AO303,H303-E303+E304,IF(AP303,0.8*H303,H303+E304)))</f>
        <v/>
      </c>
      <c r="I304" s="169">
        <f>(C304-H304)/h</f>
        <v/>
      </c>
      <c r="J304">
        <f>C304/(ε_c1cd)</f>
        <v/>
      </c>
      <c r="K304">
        <f>C304/I304</f>
        <v/>
      </c>
      <c r="L304" s="131">
        <f>I304/(ε_c1cd)</f>
        <v/>
      </c>
      <c r="M304">
        <f>I304*(K304-Z_s1)</f>
        <v/>
      </c>
      <c r="N304">
        <f>I304*(K304-Z_s2)</f>
        <v/>
      </c>
      <c r="O304">
        <f>E_s*M304</f>
        <v/>
      </c>
      <c r="P304">
        <f>E_s*N304</f>
        <v/>
      </c>
      <c r="Q304">
        <f>O304*A_s1</f>
        <v/>
      </c>
      <c r="R304">
        <f>P304*A_s2</f>
        <v/>
      </c>
      <c r="S304">
        <f>Q304*($K304-Z_s1)</f>
        <v/>
      </c>
      <c r="T304">
        <f>R304*($K304-Z_s2)</f>
        <v/>
      </c>
      <c r="U304">
        <f>(INDIRECT("a_"&amp;U$2)/(U$2+1))*(($C304^(U$2+1)-$H304^(U$2+1))/(ε_c1cd^(U$2+1)))</f>
        <v/>
      </c>
      <c r="V304">
        <f>(INDIRECT("a_"&amp;V$2)/(V$2+1))*(($C304^(V$2+1)-$H304^(V$2+1))/(ε_c1cd^(V$2+1)))</f>
        <v/>
      </c>
      <c r="W304">
        <f>(INDIRECT("a_"&amp;W$2)/(W$2+1))*(($C304^(W$2+1)-$H304^(W$2+1))/(ε_c1cd^(W$2+1)))</f>
        <v/>
      </c>
      <c r="X304">
        <f>(INDIRECT("a_"&amp;X$2)/(X$2+1))*(($C304^(X$2+1)-$H304^(X$2+1))/(ε_c1cd^(X$2+1)))</f>
        <v/>
      </c>
      <c r="Y304">
        <f>(INDIRECT("a_"&amp;Y$2)/(Y$2+1))*(($C304^(Y$2+1)-$H304^(Y$2+1))/(ε_c1cd^(Y$2+1)))</f>
        <v/>
      </c>
      <c r="Z304">
        <f>(INDIRECT("a_"&amp;Z$2)/(Z$2+2))*(($C304^(Z$2+2)-$H304^(Z$2+2))/(ε_c1cd^(Z$2+2)))</f>
        <v/>
      </c>
      <c r="AA304">
        <f>(INDIRECT("a_"&amp;AA$2)/(AA$2+2))*(($C304^(AA$2+2)-$H304^(AA$2+2))/(ε_c1cd^(AA$2+2)))</f>
        <v/>
      </c>
      <c r="AB304">
        <f>(INDIRECT("a_"&amp;AB$2)/(AB$2+2))*(($C304^(AB$2+2)-$H304^(AB$2+2))/(ε_c1cd^(AB$2+2)))</f>
        <v/>
      </c>
      <c r="AC304">
        <f>(INDIRECT("a_"&amp;AC$2)/(AC$2+2))*(($C304^(AC$2+2)-$H304^(AC$2+2))/(ε_c1cd^(AC$2+2)))</f>
        <v/>
      </c>
      <c r="AD304">
        <f>(INDIRECT("a_"&amp;AD$2)/(AD$2+2))*(($C304^(AD$2+2)-$H304^(AD$2+2))/(ε_c1cd^(AD$2+2)))</f>
        <v/>
      </c>
      <c r="AE304" s="111">
        <f>(b*f_cd/L304)*SUM(U304:Y304)+SUM(Q304:R304)</f>
        <v/>
      </c>
      <c r="AF304" s="112">
        <f>AE304*(K304-y+e)</f>
        <v/>
      </c>
      <c r="AG304" s="113">
        <f>(b*f_cd/(L304^2))*SUM(Z304:AD304)+SUM(S304:T304)-AF304</f>
        <v/>
      </c>
      <c r="AH304" s="114">
        <f>AG304&lt;0</f>
        <v/>
      </c>
      <c r="AI304" s="115">
        <f>IF(A304=1,FALSE,(AND(AQ304,AH304,NOT(AI303))))</f>
        <v/>
      </c>
      <c r="AJ304" s="116">
        <f>(b*f_cd/L304)*(a_1/2*J304^2+a_2/3*J304^3+a_3/4*J304^4+a_4/5*J304^5+a_5/6*J304^6)+SUM(Q304:R304)</f>
        <v/>
      </c>
      <c r="AK304">
        <f>AJ304*(K304-y+e)</f>
        <v/>
      </c>
      <c r="AL304" s="118">
        <f>(b*f_cd/(L304^2))*(a_1/3*J304^3+a_2/4*J304^4+a_3/5*J304^5+a_4/6*J304^6+a_5/7*J304^7)+SUM(S304:T304)-AK304</f>
        <v/>
      </c>
      <c r="AM304" s="114">
        <f>AL304&gt;0</f>
        <v/>
      </c>
      <c r="AN304" s="115">
        <f>IF(A304=1,FALSE,(AND(AQ304,AM304,NOT(AN303))))</f>
        <v/>
      </c>
      <c r="AO304">
        <f>IF(D304=1,AND(AH304,NOT(AI304)),AND(AM304,NOT(AN304)))</f>
        <v/>
      </c>
      <c r="AP304" s="119">
        <f>IF(D304=1,AI304,AN304)</f>
        <v/>
      </c>
      <c r="AQ304" s="125">
        <f>ABS(E304)&lt;$AQ$2</f>
        <v/>
      </c>
      <c r="AS304">
        <f>IF(AP304,MAX(AS$3:AS302)+1,"")</f>
        <v/>
      </c>
    </row>
    <row r="305" s="117">
      <c r="A305" t="n">
        <v>303</v>
      </c>
      <c r="B305" s="131">
        <f>IF(A305=1,0,IF(AP305,0.1*ε_cu1cd,0))</f>
        <v/>
      </c>
      <c r="C305" s="131">
        <f>IF(A305=1,0.1*ε_cu1cd,C304+B304)</f>
        <v/>
      </c>
      <c r="D305" s="113">
        <f>IF('Нормальний переріз'!$D$68&gt;0,1,2)</f>
        <v/>
      </c>
      <c r="E305" s="144">
        <f>IF(D305=1,F305,G305)</f>
        <v/>
      </c>
      <c r="F305" s="124">
        <f>IF(AI304,0.11*ε_cu1cd,IF(AH304,F304*0.01,F304))</f>
        <v/>
      </c>
      <c r="G305" s="124">
        <f>IF(AP304,-0.1*ε_cu1cd,IF(AM304,G304*0.01,G304))</f>
        <v/>
      </c>
      <c r="H305" s="113">
        <f>IF(A305=1,E305,IF(AO304,H304-E304+E305,IF(AP304,0.8*H304,H304+E305)))</f>
        <v/>
      </c>
      <c r="I305" s="169">
        <f>(C305-H305)/h</f>
        <v/>
      </c>
      <c r="J305">
        <f>C305/(ε_c1cd)</f>
        <v/>
      </c>
      <c r="K305">
        <f>C305/I305</f>
        <v/>
      </c>
      <c r="L305" s="131">
        <f>I305/(ε_c1cd)</f>
        <v/>
      </c>
      <c r="M305">
        <f>I305*(K305-Z_s1)</f>
        <v/>
      </c>
      <c r="N305">
        <f>I305*(K305-Z_s2)</f>
        <v/>
      </c>
      <c r="O305">
        <f>E_s*M305</f>
        <v/>
      </c>
      <c r="P305">
        <f>E_s*N305</f>
        <v/>
      </c>
      <c r="Q305">
        <f>O305*A_s1</f>
        <v/>
      </c>
      <c r="R305">
        <f>P305*A_s2</f>
        <v/>
      </c>
      <c r="S305">
        <f>Q305*($K305-Z_s1)</f>
        <v/>
      </c>
      <c r="T305">
        <f>R305*($K305-Z_s2)</f>
        <v/>
      </c>
      <c r="U305">
        <f>(INDIRECT("a_"&amp;U$2)/(U$2+1))*(($C305^(U$2+1)-$H305^(U$2+1))/(ε_c1cd^(U$2+1)))</f>
        <v/>
      </c>
      <c r="V305">
        <f>(INDIRECT("a_"&amp;V$2)/(V$2+1))*(($C305^(V$2+1)-$H305^(V$2+1))/(ε_c1cd^(V$2+1)))</f>
        <v/>
      </c>
      <c r="W305">
        <f>(INDIRECT("a_"&amp;W$2)/(W$2+1))*(($C305^(W$2+1)-$H305^(W$2+1))/(ε_c1cd^(W$2+1)))</f>
        <v/>
      </c>
      <c r="X305">
        <f>(INDIRECT("a_"&amp;X$2)/(X$2+1))*(($C305^(X$2+1)-$H305^(X$2+1))/(ε_c1cd^(X$2+1)))</f>
        <v/>
      </c>
      <c r="Y305">
        <f>(INDIRECT("a_"&amp;Y$2)/(Y$2+1))*(($C305^(Y$2+1)-$H305^(Y$2+1))/(ε_c1cd^(Y$2+1)))</f>
        <v/>
      </c>
      <c r="Z305">
        <f>(INDIRECT("a_"&amp;Z$2)/(Z$2+2))*(($C305^(Z$2+2)-$H305^(Z$2+2))/(ε_c1cd^(Z$2+2)))</f>
        <v/>
      </c>
      <c r="AA305">
        <f>(INDIRECT("a_"&amp;AA$2)/(AA$2+2))*(($C305^(AA$2+2)-$H305^(AA$2+2))/(ε_c1cd^(AA$2+2)))</f>
        <v/>
      </c>
      <c r="AB305">
        <f>(INDIRECT("a_"&amp;AB$2)/(AB$2+2))*(($C305^(AB$2+2)-$H305^(AB$2+2))/(ε_c1cd^(AB$2+2)))</f>
        <v/>
      </c>
      <c r="AC305">
        <f>(INDIRECT("a_"&amp;AC$2)/(AC$2+2))*(($C305^(AC$2+2)-$H305^(AC$2+2))/(ε_c1cd^(AC$2+2)))</f>
        <v/>
      </c>
      <c r="AD305">
        <f>(INDIRECT("a_"&amp;AD$2)/(AD$2+2))*(($C305^(AD$2+2)-$H305^(AD$2+2))/(ε_c1cd^(AD$2+2)))</f>
        <v/>
      </c>
      <c r="AE305" s="111">
        <f>(b*f_cd/L305)*SUM(U305:Y305)+SUM(Q305:R305)</f>
        <v/>
      </c>
      <c r="AF305" s="112">
        <f>AE305*(K305-y+e)</f>
        <v/>
      </c>
      <c r="AG305" s="113">
        <f>(b*f_cd/(L305^2))*SUM(Z305:AD305)+SUM(S305:T305)-AF305</f>
        <v/>
      </c>
      <c r="AH305" s="114">
        <f>AG305&lt;0</f>
        <v/>
      </c>
      <c r="AI305" s="115">
        <f>IF(A305=1,FALSE,(AND(AQ305,AH305,NOT(AI304))))</f>
        <v/>
      </c>
      <c r="AJ305" s="116">
        <f>(b*f_cd/L305)*(a_1/2*J305^2+a_2/3*J305^3+a_3/4*J305^4+a_4/5*J305^5+a_5/6*J305^6)+SUM(Q305:R305)</f>
        <v/>
      </c>
      <c r="AK305">
        <f>AJ305*(K305-y+e)</f>
        <v/>
      </c>
      <c r="AL305" s="118">
        <f>(b*f_cd/(L305^2))*(a_1/3*J305^3+a_2/4*J305^4+a_3/5*J305^5+a_4/6*J305^6+a_5/7*J305^7)+SUM(S305:T305)-AK305</f>
        <v/>
      </c>
      <c r="AM305" s="114">
        <f>AL305&gt;0</f>
        <v/>
      </c>
      <c r="AN305" s="115">
        <f>IF(A305=1,FALSE,(AND(AQ305,AM305,NOT(AN304))))</f>
        <v/>
      </c>
      <c r="AO305">
        <f>IF(D305=1,AND(AH305,NOT(AI305)),AND(AM305,NOT(AN305)))</f>
        <v/>
      </c>
      <c r="AP305" s="119">
        <f>IF(D305=1,AI305,AN305)</f>
        <v/>
      </c>
      <c r="AQ305" s="125">
        <f>ABS(E305)&lt;$AQ$2</f>
        <v/>
      </c>
      <c r="AS305">
        <f>IF(AP305,MAX(AS$3:AS303)+1,"")</f>
        <v/>
      </c>
    </row>
    <row r="306" s="117">
      <c r="A306" t="n">
        <v>304</v>
      </c>
      <c r="B306" s="131">
        <f>IF(A306=1,0,IF(AP306,0.1*ε_cu1cd,0))</f>
        <v/>
      </c>
      <c r="C306" s="131">
        <f>IF(A306=1,0.1*ε_cu1cd,C305+B305)</f>
        <v/>
      </c>
      <c r="D306" s="113">
        <f>IF('Нормальний переріз'!$D$68&gt;0,1,2)</f>
        <v/>
      </c>
      <c r="E306" s="144">
        <f>IF(D306=1,F306,G306)</f>
        <v/>
      </c>
      <c r="F306" s="124">
        <f>IF(AI305,0.11*ε_cu1cd,IF(AH305,F305*0.01,F305))</f>
        <v/>
      </c>
      <c r="G306" s="124">
        <f>IF(AP305,-0.1*ε_cu1cd,IF(AM305,G305*0.01,G305))</f>
        <v/>
      </c>
      <c r="H306" s="113">
        <f>IF(A306=1,E306,IF(AO305,H305-E305+E306,IF(AP305,0.8*H305,H305+E306)))</f>
        <v/>
      </c>
      <c r="I306" s="169">
        <f>(C306-H306)/h</f>
        <v/>
      </c>
      <c r="J306">
        <f>C306/(ε_c1cd)</f>
        <v/>
      </c>
      <c r="K306">
        <f>C306/I306</f>
        <v/>
      </c>
      <c r="L306" s="131">
        <f>I306/(ε_c1cd)</f>
        <v/>
      </c>
      <c r="M306">
        <f>I306*(K306-Z_s1)</f>
        <v/>
      </c>
      <c r="N306">
        <f>I306*(K306-Z_s2)</f>
        <v/>
      </c>
      <c r="O306">
        <f>E_s*M306</f>
        <v/>
      </c>
      <c r="P306">
        <f>E_s*N306</f>
        <v/>
      </c>
      <c r="Q306">
        <f>O306*A_s1</f>
        <v/>
      </c>
      <c r="R306">
        <f>P306*A_s2</f>
        <v/>
      </c>
      <c r="S306">
        <f>Q306*($K306-Z_s1)</f>
        <v/>
      </c>
      <c r="T306">
        <f>R306*($K306-Z_s2)</f>
        <v/>
      </c>
      <c r="U306">
        <f>(INDIRECT("a_"&amp;U$2)/(U$2+1))*(($C306^(U$2+1)-$H306^(U$2+1))/(ε_c1cd^(U$2+1)))</f>
        <v/>
      </c>
      <c r="V306">
        <f>(INDIRECT("a_"&amp;V$2)/(V$2+1))*(($C306^(V$2+1)-$H306^(V$2+1))/(ε_c1cd^(V$2+1)))</f>
        <v/>
      </c>
      <c r="W306">
        <f>(INDIRECT("a_"&amp;W$2)/(W$2+1))*(($C306^(W$2+1)-$H306^(W$2+1))/(ε_c1cd^(W$2+1)))</f>
        <v/>
      </c>
      <c r="X306">
        <f>(INDIRECT("a_"&amp;X$2)/(X$2+1))*(($C306^(X$2+1)-$H306^(X$2+1))/(ε_c1cd^(X$2+1)))</f>
        <v/>
      </c>
      <c r="Y306">
        <f>(INDIRECT("a_"&amp;Y$2)/(Y$2+1))*(($C306^(Y$2+1)-$H306^(Y$2+1))/(ε_c1cd^(Y$2+1)))</f>
        <v/>
      </c>
      <c r="Z306">
        <f>(INDIRECT("a_"&amp;Z$2)/(Z$2+2))*(($C306^(Z$2+2)-$H306^(Z$2+2))/(ε_c1cd^(Z$2+2)))</f>
        <v/>
      </c>
      <c r="AA306">
        <f>(INDIRECT("a_"&amp;AA$2)/(AA$2+2))*(($C306^(AA$2+2)-$H306^(AA$2+2))/(ε_c1cd^(AA$2+2)))</f>
        <v/>
      </c>
      <c r="AB306">
        <f>(INDIRECT("a_"&amp;AB$2)/(AB$2+2))*(($C306^(AB$2+2)-$H306^(AB$2+2))/(ε_c1cd^(AB$2+2)))</f>
        <v/>
      </c>
      <c r="AC306">
        <f>(INDIRECT("a_"&amp;AC$2)/(AC$2+2))*(($C306^(AC$2+2)-$H306^(AC$2+2))/(ε_c1cd^(AC$2+2)))</f>
        <v/>
      </c>
      <c r="AD306">
        <f>(INDIRECT("a_"&amp;AD$2)/(AD$2+2))*(($C306^(AD$2+2)-$H306^(AD$2+2))/(ε_c1cd^(AD$2+2)))</f>
        <v/>
      </c>
      <c r="AE306" s="111">
        <f>(b*f_cd/L306)*SUM(U306:Y306)+SUM(Q306:R306)</f>
        <v/>
      </c>
      <c r="AF306" s="112">
        <f>AE306*(K306-y+e)</f>
        <v/>
      </c>
      <c r="AG306" s="113">
        <f>(b*f_cd/(L306^2))*SUM(Z306:AD306)+SUM(S306:T306)-AF306</f>
        <v/>
      </c>
      <c r="AH306" s="114">
        <f>AG306&lt;0</f>
        <v/>
      </c>
      <c r="AI306" s="115">
        <f>IF(A306=1,FALSE,(AND(AQ306,AH306,NOT(AI305))))</f>
        <v/>
      </c>
      <c r="AJ306" s="116">
        <f>(b*f_cd/L306)*(a_1/2*J306^2+a_2/3*J306^3+a_3/4*J306^4+a_4/5*J306^5+a_5/6*J306^6)+SUM(Q306:R306)</f>
        <v/>
      </c>
      <c r="AK306">
        <f>AJ306*(K306-y+e)</f>
        <v/>
      </c>
      <c r="AL306" s="118">
        <f>(b*f_cd/(L306^2))*(a_1/3*J306^3+a_2/4*J306^4+a_3/5*J306^5+a_4/6*J306^6+a_5/7*J306^7)+SUM(S306:T306)-AK306</f>
        <v/>
      </c>
      <c r="AM306" s="114">
        <f>AL306&gt;0</f>
        <v/>
      </c>
      <c r="AN306" s="115">
        <f>IF(A306=1,FALSE,(AND(AQ306,AM306,NOT(AN305))))</f>
        <v/>
      </c>
      <c r="AO306">
        <f>IF(D306=1,AND(AH306,NOT(AI306)),AND(AM306,NOT(AN306)))</f>
        <v/>
      </c>
      <c r="AP306" s="119">
        <f>IF(D306=1,AI306,AN306)</f>
        <v/>
      </c>
      <c r="AQ306" s="125">
        <f>ABS(E306)&lt;$AQ$2</f>
        <v/>
      </c>
      <c r="AS306">
        <f>IF(AP306,MAX(AS$3:AS304)+1,"")</f>
        <v/>
      </c>
    </row>
    <row r="307" s="117">
      <c r="A307" t="n">
        <v>305</v>
      </c>
      <c r="B307" s="131">
        <f>IF(A307=1,0,IF(AP307,0.1*ε_cu1cd,0))</f>
        <v/>
      </c>
      <c r="C307" s="131">
        <f>IF(A307=1,0.1*ε_cu1cd,C306+B306)</f>
        <v/>
      </c>
      <c r="D307" s="113">
        <f>IF('Нормальний переріз'!$D$68&gt;0,1,2)</f>
        <v/>
      </c>
      <c r="E307" s="144">
        <f>IF(D307=1,F307,G307)</f>
        <v/>
      </c>
      <c r="F307" s="124">
        <f>IF(AI306,0.11*ε_cu1cd,IF(AH306,F306*0.01,F306))</f>
        <v/>
      </c>
      <c r="G307" s="124">
        <f>IF(AP306,-0.1*ε_cu1cd,IF(AM306,G306*0.01,G306))</f>
        <v/>
      </c>
      <c r="H307" s="113">
        <f>IF(A307=1,E307,IF(AO306,H306-E306+E307,IF(AP306,0.8*H306,H306+E307)))</f>
        <v/>
      </c>
      <c r="I307" s="169">
        <f>(C307-H307)/h</f>
        <v/>
      </c>
      <c r="J307">
        <f>C307/(ε_c1cd)</f>
        <v/>
      </c>
      <c r="K307">
        <f>C307/I307</f>
        <v/>
      </c>
      <c r="L307" s="131">
        <f>I307/(ε_c1cd)</f>
        <v/>
      </c>
      <c r="M307">
        <f>I307*(K307-Z_s1)</f>
        <v/>
      </c>
      <c r="N307">
        <f>I307*(K307-Z_s2)</f>
        <v/>
      </c>
      <c r="O307">
        <f>E_s*M307</f>
        <v/>
      </c>
      <c r="P307">
        <f>E_s*N307</f>
        <v/>
      </c>
      <c r="Q307">
        <f>O307*A_s1</f>
        <v/>
      </c>
      <c r="R307">
        <f>P307*A_s2</f>
        <v/>
      </c>
      <c r="S307">
        <f>Q307*($K307-Z_s1)</f>
        <v/>
      </c>
      <c r="T307">
        <f>R307*($K307-Z_s2)</f>
        <v/>
      </c>
      <c r="U307">
        <f>(INDIRECT("a_"&amp;U$2)/(U$2+1))*(($C307^(U$2+1)-$H307^(U$2+1))/(ε_c1cd^(U$2+1)))</f>
        <v/>
      </c>
      <c r="V307">
        <f>(INDIRECT("a_"&amp;V$2)/(V$2+1))*(($C307^(V$2+1)-$H307^(V$2+1))/(ε_c1cd^(V$2+1)))</f>
        <v/>
      </c>
      <c r="W307">
        <f>(INDIRECT("a_"&amp;W$2)/(W$2+1))*(($C307^(W$2+1)-$H307^(W$2+1))/(ε_c1cd^(W$2+1)))</f>
        <v/>
      </c>
      <c r="X307">
        <f>(INDIRECT("a_"&amp;X$2)/(X$2+1))*(($C307^(X$2+1)-$H307^(X$2+1))/(ε_c1cd^(X$2+1)))</f>
        <v/>
      </c>
      <c r="Y307">
        <f>(INDIRECT("a_"&amp;Y$2)/(Y$2+1))*(($C307^(Y$2+1)-$H307^(Y$2+1))/(ε_c1cd^(Y$2+1)))</f>
        <v/>
      </c>
      <c r="Z307">
        <f>(INDIRECT("a_"&amp;Z$2)/(Z$2+2))*(($C307^(Z$2+2)-$H307^(Z$2+2))/(ε_c1cd^(Z$2+2)))</f>
        <v/>
      </c>
      <c r="AA307">
        <f>(INDIRECT("a_"&amp;AA$2)/(AA$2+2))*(($C307^(AA$2+2)-$H307^(AA$2+2))/(ε_c1cd^(AA$2+2)))</f>
        <v/>
      </c>
      <c r="AB307">
        <f>(INDIRECT("a_"&amp;AB$2)/(AB$2+2))*(($C307^(AB$2+2)-$H307^(AB$2+2))/(ε_c1cd^(AB$2+2)))</f>
        <v/>
      </c>
      <c r="AC307">
        <f>(INDIRECT("a_"&amp;AC$2)/(AC$2+2))*(($C307^(AC$2+2)-$H307^(AC$2+2))/(ε_c1cd^(AC$2+2)))</f>
        <v/>
      </c>
      <c r="AD307">
        <f>(INDIRECT("a_"&amp;AD$2)/(AD$2+2))*(($C307^(AD$2+2)-$H307^(AD$2+2))/(ε_c1cd^(AD$2+2)))</f>
        <v/>
      </c>
      <c r="AE307" s="111">
        <f>(b*f_cd/L307)*SUM(U307:Y307)+SUM(Q307:R307)</f>
        <v/>
      </c>
      <c r="AF307" s="112">
        <f>AE307*(K307-y+e)</f>
        <v/>
      </c>
      <c r="AG307" s="113">
        <f>(b*f_cd/(L307^2))*SUM(Z307:AD307)+SUM(S307:T307)-AF307</f>
        <v/>
      </c>
      <c r="AH307" s="114">
        <f>AG307&lt;0</f>
        <v/>
      </c>
      <c r="AI307" s="115">
        <f>IF(A307=1,FALSE,(AND(AQ307,AH307,NOT(AI306))))</f>
        <v/>
      </c>
      <c r="AJ307" s="116">
        <f>(b*f_cd/L307)*(a_1/2*J307^2+a_2/3*J307^3+a_3/4*J307^4+a_4/5*J307^5+a_5/6*J307^6)+SUM(Q307:R307)</f>
        <v/>
      </c>
      <c r="AK307">
        <f>AJ307*(K307-y+e)</f>
        <v/>
      </c>
      <c r="AL307" s="118">
        <f>(b*f_cd/(L307^2))*(a_1/3*J307^3+a_2/4*J307^4+a_3/5*J307^5+a_4/6*J307^6+a_5/7*J307^7)+SUM(S307:T307)-AK307</f>
        <v/>
      </c>
      <c r="AM307" s="114">
        <f>AL307&gt;0</f>
        <v/>
      </c>
      <c r="AN307" s="115">
        <f>IF(A307=1,FALSE,(AND(AQ307,AM307,NOT(AN306))))</f>
        <v/>
      </c>
      <c r="AO307">
        <f>IF(D307=1,AND(AH307,NOT(AI307)),AND(AM307,NOT(AN307)))</f>
        <v/>
      </c>
      <c r="AP307" s="119">
        <f>IF(D307=1,AI307,AN307)</f>
        <v/>
      </c>
      <c r="AQ307" s="125">
        <f>ABS(E307)&lt;$AQ$2</f>
        <v/>
      </c>
      <c r="AS307">
        <f>IF(AP307,MAX(AS$3:AS305)+1,"")</f>
        <v/>
      </c>
    </row>
    <row r="308" s="117">
      <c r="A308" t="n">
        <v>306</v>
      </c>
      <c r="B308" s="131">
        <f>IF(A308=1,0,IF(AP308,0.1*ε_cu1cd,0))</f>
        <v/>
      </c>
      <c r="C308" s="131">
        <f>IF(A308=1,0.1*ε_cu1cd,C307+B307)</f>
        <v/>
      </c>
      <c r="D308" s="113">
        <f>IF('Нормальний переріз'!$D$68&gt;0,1,2)</f>
        <v/>
      </c>
      <c r="E308" s="144">
        <f>IF(D308=1,F308,G308)</f>
        <v/>
      </c>
      <c r="F308" s="124">
        <f>IF(AI307,0.11*ε_cu1cd,IF(AH307,F307*0.01,F307))</f>
        <v/>
      </c>
      <c r="G308" s="124">
        <f>IF(AP307,-0.1*ε_cu1cd,IF(AM307,G307*0.01,G307))</f>
        <v/>
      </c>
      <c r="H308" s="113">
        <f>IF(A308=1,E308,IF(AO307,H307-E307+E308,IF(AP307,0.8*H307,H307+E308)))</f>
        <v/>
      </c>
      <c r="I308" s="169">
        <f>(C308-H308)/h</f>
        <v/>
      </c>
      <c r="J308">
        <f>C308/(ε_c1cd)</f>
        <v/>
      </c>
      <c r="K308">
        <f>C308/I308</f>
        <v/>
      </c>
      <c r="L308" s="131">
        <f>I308/(ε_c1cd)</f>
        <v/>
      </c>
      <c r="M308">
        <f>I308*(K308-Z_s1)</f>
        <v/>
      </c>
      <c r="N308">
        <f>I308*(K308-Z_s2)</f>
        <v/>
      </c>
      <c r="O308">
        <f>E_s*M308</f>
        <v/>
      </c>
      <c r="P308">
        <f>E_s*N308</f>
        <v/>
      </c>
      <c r="Q308">
        <f>O308*A_s1</f>
        <v/>
      </c>
      <c r="R308">
        <f>P308*A_s2</f>
        <v/>
      </c>
      <c r="S308">
        <f>Q308*($K308-Z_s1)</f>
        <v/>
      </c>
      <c r="T308">
        <f>R308*($K308-Z_s2)</f>
        <v/>
      </c>
      <c r="U308">
        <f>(INDIRECT("a_"&amp;U$2)/(U$2+1))*(($C308^(U$2+1)-$H308^(U$2+1))/(ε_c1cd^(U$2+1)))</f>
        <v/>
      </c>
      <c r="V308">
        <f>(INDIRECT("a_"&amp;V$2)/(V$2+1))*(($C308^(V$2+1)-$H308^(V$2+1))/(ε_c1cd^(V$2+1)))</f>
        <v/>
      </c>
      <c r="W308">
        <f>(INDIRECT("a_"&amp;W$2)/(W$2+1))*(($C308^(W$2+1)-$H308^(W$2+1))/(ε_c1cd^(W$2+1)))</f>
        <v/>
      </c>
      <c r="X308">
        <f>(INDIRECT("a_"&amp;X$2)/(X$2+1))*(($C308^(X$2+1)-$H308^(X$2+1))/(ε_c1cd^(X$2+1)))</f>
        <v/>
      </c>
      <c r="Y308">
        <f>(INDIRECT("a_"&amp;Y$2)/(Y$2+1))*(($C308^(Y$2+1)-$H308^(Y$2+1))/(ε_c1cd^(Y$2+1)))</f>
        <v/>
      </c>
      <c r="Z308">
        <f>(INDIRECT("a_"&amp;Z$2)/(Z$2+2))*(($C308^(Z$2+2)-$H308^(Z$2+2))/(ε_c1cd^(Z$2+2)))</f>
        <v/>
      </c>
      <c r="AA308">
        <f>(INDIRECT("a_"&amp;AA$2)/(AA$2+2))*(($C308^(AA$2+2)-$H308^(AA$2+2))/(ε_c1cd^(AA$2+2)))</f>
        <v/>
      </c>
      <c r="AB308">
        <f>(INDIRECT("a_"&amp;AB$2)/(AB$2+2))*(($C308^(AB$2+2)-$H308^(AB$2+2))/(ε_c1cd^(AB$2+2)))</f>
        <v/>
      </c>
      <c r="AC308">
        <f>(INDIRECT("a_"&amp;AC$2)/(AC$2+2))*(($C308^(AC$2+2)-$H308^(AC$2+2))/(ε_c1cd^(AC$2+2)))</f>
        <v/>
      </c>
      <c r="AD308">
        <f>(INDIRECT("a_"&amp;AD$2)/(AD$2+2))*(($C308^(AD$2+2)-$H308^(AD$2+2))/(ε_c1cd^(AD$2+2)))</f>
        <v/>
      </c>
      <c r="AE308" s="111">
        <f>(b*f_cd/L308)*SUM(U308:Y308)+SUM(Q308:R308)</f>
        <v/>
      </c>
      <c r="AF308" s="112">
        <f>AE308*(K308-y+e)</f>
        <v/>
      </c>
      <c r="AG308" s="113">
        <f>(b*f_cd/(L308^2))*SUM(Z308:AD308)+SUM(S308:T308)-AF308</f>
        <v/>
      </c>
      <c r="AH308" s="114">
        <f>AG308&lt;0</f>
        <v/>
      </c>
      <c r="AI308" s="115">
        <f>IF(A308=1,FALSE,(AND(AQ308,AH308,NOT(AI307))))</f>
        <v/>
      </c>
      <c r="AJ308" s="116">
        <f>(b*f_cd/L308)*(a_1/2*J308^2+a_2/3*J308^3+a_3/4*J308^4+a_4/5*J308^5+a_5/6*J308^6)+SUM(Q308:R308)</f>
        <v/>
      </c>
      <c r="AK308">
        <f>AJ308*(K308-y+e)</f>
        <v/>
      </c>
      <c r="AL308" s="118">
        <f>(b*f_cd/(L308^2))*(a_1/3*J308^3+a_2/4*J308^4+a_3/5*J308^5+a_4/6*J308^6+a_5/7*J308^7)+SUM(S308:T308)-AK308</f>
        <v/>
      </c>
      <c r="AM308" s="114">
        <f>AL308&gt;0</f>
        <v/>
      </c>
      <c r="AN308" s="115">
        <f>IF(A308=1,FALSE,(AND(AQ308,AM308,NOT(AN307))))</f>
        <v/>
      </c>
      <c r="AO308">
        <f>IF(D308=1,AND(AH308,NOT(AI308)),AND(AM308,NOT(AN308)))</f>
        <v/>
      </c>
      <c r="AP308" s="119">
        <f>IF(D308=1,AI308,AN308)</f>
        <v/>
      </c>
      <c r="AQ308" s="125">
        <f>ABS(E308)&lt;$AQ$2</f>
        <v/>
      </c>
      <c r="AS308">
        <f>IF(AP308,MAX(AS$3:AS306)+1,"")</f>
        <v/>
      </c>
    </row>
    <row r="309" s="117">
      <c r="A309" t="n">
        <v>307</v>
      </c>
      <c r="B309" s="131">
        <f>IF(A309=1,0,IF(AP309,0.1*ε_cu1cd,0))</f>
        <v/>
      </c>
      <c r="C309" s="131">
        <f>IF(A309=1,0.1*ε_cu1cd,C308+B308)</f>
        <v/>
      </c>
      <c r="D309" s="113">
        <f>IF('Нормальний переріз'!$D$68&gt;0,1,2)</f>
        <v/>
      </c>
      <c r="E309" s="144">
        <f>IF(D309=1,F309,G309)</f>
        <v/>
      </c>
      <c r="F309" s="124">
        <f>IF(AI308,0.11*ε_cu1cd,IF(AH308,F308*0.01,F308))</f>
        <v/>
      </c>
      <c r="G309" s="124">
        <f>IF(AP308,-0.1*ε_cu1cd,IF(AM308,G308*0.01,G308))</f>
        <v/>
      </c>
      <c r="H309" s="113">
        <f>IF(A309=1,E309,IF(AO308,H308-E308+E309,IF(AP308,0.8*H308,H308+E309)))</f>
        <v/>
      </c>
      <c r="I309" s="169">
        <f>(C309-H309)/h</f>
        <v/>
      </c>
      <c r="J309">
        <f>C309/(ε_c1cd)</f>
        <v/>
      </c>
      <c r="K309">
        <f>C309/I309</f>
        <v/>
      </c>
      <c r="L309" s="131">
        <f>I309/(ε_c1cd)</f>
        <v/>
      </c>
      <c r="M309">
        <f>I309*(K309-Z_s1)</f>
        <v/>
      </c>
      <c r="N309">
        <f>I309*(K309-Z_s2)</f>
        <v/>
      </c>
      <c r="O309">
        <f>E_s*M309</f>
        <v/>
      </c>
      <c r="P309">
        <f>E_s*N309</f>
        <v/>
      </c>
      <c r="Q309">
        <f>O309*A_s1</f>
        <v/>
      </c>
      <c r="R309">
        <f>P309*A_s2</f>
        <v/>
      </c>
      <c r="S309">
        <f>Q309*($K309-Z_s1)</f>
        <v/>
      </c>
      <c r="T309">
        <f>R309*($K309-Z_s2)</f>
        <v/>
      </c>
      <c r="U309">
        <f>(INDIRECT("a_"&amp;U$2)/(U$2+1))*(($C309^(U$2+1)-$H309^(U$2+1))/(ε_c1cd^(U$2+1)))</f>
        <v/>
      </c>
      <c r="V309">
        <f>(INDIRECT("a_"&amp;V$2)/(V$2+1))*(($C309^(V$2+1)-$H309^(V$2+1))/(ε_c1cd^(V$2+1)))</f>
        <v/>
      </c>
      <c r="W309">
        <f>(INDIRECT("a_"&amp;W$2)/(W$2+1))*(($C309^(W$2+1)-$H309^(W$2+1))/(ε_c1cd^(W$2+1)))</f>
        <v/>
      </c>
      <c r="X309">
        <f>(INDIRECT("a_"&amp;X$2)/(X$2+1))*(($C309^(X$2+1)-$H309^(X$2+1))/(ε_c1cd^(X$2+1)))</f>
        <v/>
      </c>
      <c r="Y309">
        <f>(INDIRECT("a_"&amp;Y$2)/(Y$2+1))*(($C309^(Y$2+1)-$H309^(Y$2+1))/(ε_c1cd^(Y$2+1)))</f>
        <v/>
      </c>
      <c r="Z309">
        <f>(INDIRECT("a_"&amp;Z$2)/(Z$2+2))*(($C309^(Z$2+2)-$H309^(Z$2+2))/(ε_c1cd^(Z$2+2)))</f>
        <v/>
      </c>
      <c r="AA309">
        <f>(INDIRECT("a_"&amp;AA$2)/(AA$2+2))*(($C309^(AA$2+2)-$H309^(AA$2+2))/(ε_c1cd^(AA$2+2)))</f>
        <v/>
      </c>
      <c r="AB309">
        <f>(INDIRECT("a_"&amp;AB$2)/(AB$2+2))*(($C309^(AB$2+2)-$H309^(AB$2+2))/(ε_c1cd^(AB$2+2)))</f>
        <v/>
      </c>
      <c r="AC309">
        <f>(INDIRECT("a_"&amp;AC$2)/(AC$2+2))*(($C309^(AC$2+2)-$H309^(AC$2+2))/(ε_c1cd^(AC$2+2)))</f>
        <v/>
      </c>
      <c r="AD309">
        <f>(INDIRECT("a_"&amp;AD$2)/(AD$2+2))*(($C309^(AD$2+2)-$H309^(AD$2+2))/(ε_c1cd^(AD$2+2)))</f>
        <v/>
      </c>
      <c r="AE309" s="111">
        <f>(b*f_cd/L309)*SUM(U309:Y309)+SUM(Q309:R309)</f>
        <v/>
      </c>
      <c r="AF309" s="112">
        <f>AE309*(K309-y+e)</f>
        <v/>
      </c>
      <c r="AG309" s="113">
        <f>(b*f_cd/(L309^2))*SUM(Z309:AD309)+SUM(S309:T309)-AF309</f>
        <v/>
      </c>
      <c r="AH309" s="114">
        <f>AG309&lt;0</f>
        <v/>
      </c>
      <c r="AI309" s="115">
        <f>IF(A309=1,FALSE,(AND(AQ309,AH309,NOT(AI308))))</f>
        <v/>
      </c>
      <c r="AJ309" s="116">
        <f>(b*f_cd/L309)*(a_1/2*J309^2+a_2/3*J309^3+a_3/4*J309^4+a_4/5*J309^5+a_5/6*J309^6)+SUM(Q309:R309)</f>
        <v/>
      </c>
      <c r="AK309">
        <f>AJ309*(K309-y+e)</f>
        <v/>
      </c>
      <c r="AL309" s="118">
        <f>(b*f_cd/(L309^2))*(a_1/3*J309^3+a_2/4*J309^4+a_3/5*J309^5+a_4/6*J309^6+a_5/7*J309^7)+SUM(S309:T309)-AK309</f>
        <v/>
      </c>
      <c r="AM309" s="114">
        <f>AL309&gt;0</f>
        <v/>
      </c>
      <c r="AN309" s="115">
        <f>IF(A309=1,FALSE,(AND(AQ309,AM309,NOT(AN308))))</f>
        <v/>
      </c>
      <c r="AO309">
        <f>IF(D309=1,AND(AH309,NOT(AI309)),AND(AM309,NOT(AN309)))</f>
        <v/>
      </c>
      <c r="AP309" s="119">
        <f>IF(D309=1,AI309,AN309)</f>
        <v/>
      </c>
      <c r="AQ309" s="125">
        <f>ABS(E309)&lt;$AQ$2</f>
        <v/>
      </c>
      <c r="AS309">
        <f>IF(AP309,MAX(AS$3:AS307)+1,"")</f>
        <v/>
      </c>
    </row>
    <row r="310" s="117">
      <c r="A310" t="n">
        <v>308</v>
      </c>
      <c r="B310" s="131">
        <f>IF(A310=1,0,IF(AP310,0.1*ε_cu1cd,0))</f>
        <v/>
      </c>
      <c r="C310" s="131">
        <f>IF(A310=1,0.1*ε_cu1cd,C309+B309)</f>
        <v/>
      </c>
      <c r="D310" s="113">
        <f>IF('Нормальний переріз'!$D$68&gt;0,1,2)</f>
        <v/>
      </c>
      <c r="E310" s="144">
        <f>IF(D310=1,F310,G310)</f>
        <v/>
      </c>
      <c r="F310" s="124">
        <f>IF(AI309,0.11*ε_cu1cd,IF(AH309,F309*0.01,F309))</f>
        <v/>
      </c>
      <c r="G310" s="124">
        <f>IF(AP309,-0.1*ε_cu1cd,IF(AM309,G309*0.01,G309))</f>
        <v/>
      </c>
      <c r="H310" s="113">
        <f>IF(A310=1,E310,IF(AO309,H309-E309+E310,IF(AP309,0.8*H309,H309+E310)))</f>
        <v/>
      </c>
      <c r="I310" s="169">
        <f>(C310-H310)/h</f>
        <v/>
      </c>
      <c r="J310">
        <f>C310/(ε_c1cd)</f>
        <v/>
      </c>
      <c r="K310">
        <f>C310/I310</f>
        <v/>
      </c>
      <c r="L310" s="131">
        <f>I310/(ε_c1cd)</f>
        <v/>
      </c>
      <c r="M310">
        <f>I310*(K310-Z_s1)</f>
        <v/>
      </c>
      <c r="N310">
        <f>I310*(K310-Z_s2)</f>
        <v/>
      </c>
      <c r="O310">
        <f>E_s*M310</f>
        <v/>
      </c>
      <c r="P310">
        <f>E_s*N310</f>
        <v/>
      </c>
      <c r="Q310">
        <f>O310*A_s1</f>
        <v/>
      </c>
      <c r="R310">
        <f>P310*A_s2</f>
        <v/>
      </c>
      <c r="S310">
        <f>Q310*($K310-Z_s1)</f>
        <v/>
      </c>
      <c r="T310">
        <f>R310*($K310-Z_s2)</f>
        <v/>
      </c>
      <c r="U310">
        <f>(INDIRECT("a_"&amp;U$2)/(U$2+1))*(($C310^(U$2+1)-$H310^(U$2+1))/(ε_c1cd^(U$2+1)))</f>
        <v/>
      </c>
      <c r="V310">
        <f>(INDIRECT("a_"&amp;V$2)/(V$2+1))*(($C310^(V$2+1)-$H310^(V$2+1))/(ε_c1cd^(V$2+1)))</f>
        <v/>
      </c>
      <c r="W310">
        <f>(INDIRECT("a_"&amp;W$2)/(W$2+1))*(($C310^(W$2+1)-$H310^(W$2+1))/(ε_c1cd^(W$2+1)))</f>
        <v/>
      </c>
      <c r="X310">
        <f>(INDIRECT("a_"&amp;X$2)/(X$2+1))*(($C310^(X$2+1)-$H310^(X$2+1))/(ε_c1cd^(X$2+1)))</f>
        <v/>
      </c>
      <c r="Y310">
        <f>(INDIRECT("a_"&amp;Y$2)/(Y$2+1))*(($C310^(Y$2+1)-$H310^(Y$2+1))/(ε_c1cd^(Y$2+1)))</f>
        <v/>
      </c>
      <c r="Z310">
        <f>(INDIRECT("a_"&amp;Z$2)/(Z$2+2))*(($C310^(Z$2+2)-$H310^(Z$2+2))/(ε_c1cd^(Z$2+2)))</f>
        <v/>
      </c>
      <c r="AA310">
        <f>(INDIRECT("a_"&amp;AA$2)/(AA$2+2))*(($C310^(AA$2+2)-$H310^(AA$2+2))/(ε_c1cd^(AA$2+2)))</f>
        <v/>
      </c>
      <c r="AB310">
        <f>(INDIRECT("a_"&amp;AB$2)/(AB$2+2))*(($C310^(AB$2+2)-$H310^(AB$2+2))/(ε_c1cd^(AB$2+2)))</f>
        <v/>
      </c>
      <c r="AC310">
        <f>(INDIRECT("a_"&amp;AC$2)/(AC$2+2))*(($C310^(AC$2+2)-$H310^(AC$2+2))/(ε_c1cd^(AC$2+2)))</f>
        <v/>
      </c>
      <c r="AD310">
        <f>(INDIRECT("a_"&amp;AD$2)/(AD$2+2))*(($C310^(AD$2+2)-$H310^(AD$2+2))/(ε_c1cd^(AD$2+2)))</f>
        <v/>
      </c>
      <c r="AE310" s="111">
        <f>(b*f_cd/L310)*SUM(U310:Y310)+SUM(Q310:R310)</f>
        <v/>
      </c>
      <c r="AF310" s="112">
        <f>AE310*(K310-y+e)</f>
        <v/>
      </c>
      <c r="AG310" s="113">
        <f>(b*f_cd/(L310^2))*SUM(Z310:AD310)+SUM(S310:T310)-AF310</f>
        <v/>
      </c>
      <c r="AH310" s="114">
        <f>AG310&lt;0</f>
        <v/>
      </c>
      <c r="AI310" s="115">
        <f>IF(A310=1,FALSE,(AND(AQ310,AH310,NOT(AI309))))</f>
        <v/>
      </c>
      <c r="AJ310" s="116">
        <f>(b*f_cd/L310)*(a_1/2*J310^2+a_2/3*J310^3+a_3/4*J310^4+a_4/5*J310^5+a_5/6*J310^6)+SUM(Q310:R310)</f>
        <v/>
      </c>
      <c r="AK310">
        <f>AJ310*(K310-y+e)</f>
        <v/>
      </c>
      <c r="AL310" s="118">
        <f>(b*f_cd/(L310^2))*(a_1/3*J310^3+a_2/4*J310^4+a_3/5*J310^5+a_4/6*J310^6+a_5/7*J310^7)+SUM(S310:T310)-AK310</f>
        <v/>
      </c>
      <c r="AM310" s="114">
        <f>AL310&gt;0</f>
        <v/>
      </c>
      <c r="AN310" s="115">
        <f>IF(A310=1,FALSE,(AND(AQ310,AM310,NOT(AN309))))</f>
        <v/>
      </c>
      <c r="AO310">
        <f>IF(D310=1,AND(AH310,NOT(AI310)),AND(AM310,NOT(AN310)))</f>
        <v/>
      </c>
      <c r="AP310" s="119">
        <f>IF(D310=1,AI310,AN310)</f>
        <v/>
      </c>
      <c r="AQ310" s="125">
        <f>ABS(E310)&lt;$AQ$2</f>
        <v/>
      </c>
      <c r="AS310">
        <f>IF(AP310,MAX(AS$3:AS308)+1,"")</f>
        <v/>
      </c>
    </row>
    <row r="311" s="117">
      <c r="A311" t="n">
        <v>309</v>
      </c>
      <c r="B311" s="131">
        <f>IF(A311=1,0,IF(AP311,0.1*ε_cu1cd,0))</f>
        <v/>
      </c>
      <c r="C311" s="131">
        <f>IF(A311=1,0.1*ε_cu1cd,C310+B310)</f>
        <v/>
      </c>
      <c r="D311" s="113">
        <f>IF('Нормальний переріз'!$D$68&gt;0,1,2)</f>
        <v/>
      </c>
      <c r="E311" s="144">
        <f>IF(D311=1,F311,G311)</f>
        <v/>
      </c>
      <c r="F311" s="124">
        <f>IF(AI310,0.11*ε_cu1cd,IF(AH310,F310*0.01,F310))</f>
        <v/>
      </c>
      <c r="G311" s="124">
        <f>IF(AP310,-0.1*ε_cu1cd,IF(AM310,G310*0.01,G310))</f>
        <v/>
      </c>
      <c r="H311" s="113">
        <f>IF(A311=1,E311,IF(AO310,H310-E310+E311,IF(AP310,0.8*H310,H310+E311)))</f>
        <v/>
      </c>
      <c r="I311" s="169">
        <f>(C311-H311)/h</f>
        <v/>
      </c>
      <c r="J311">
        <f>C311/(ε_c1cd)</f>
        <v/>
      </c>
      <c r="K311">
        <f>C311/I311</f>
        <v/>
      </c>
      <c r="L311" s="131">
        <f>I311/(ε_c1cd)</f>
        <v/>
      </c>
      <c r="M311">
        <f>I311*(K311-Z_s1)</f>
        <v/>
      </c>
      <c r="N311">
        <f>I311*(K311-Z_s2)</f>
        <v/>
      </c>
      <c r="O311">
        <f>E_s*M311</f>
        <v/>
      </c>
      <c r="P311">
        <f>E_s*N311</f>
        <v/>
      </c>
      <c r="Q311">
        <f>O311*A_s1</f>
        <v/>
      </c>
      <c r="R311">
        <f>P311*A_s2</f>
        <v/>
      </c>
      <c r="S311">
        <f>Q311*($K311-Z_s1)</f>
        <v/>
      </c>
      <c r="T311">
        <f>R311*($K311-Z_s2)</f>
        <v/>
      </c>
      <c r="U311">
        <f>(INDIRECT("a_"&amp;U$2)/(U$2+1))*(($C311^(U$2+1)-$H311^(U$2+1))/(ε_c1cd^(U$2+1)))</f>
        <v/>
      </c>
      <c r="V311">
        <f>(INDIRECT("a_"&amp;V$2)/(V$2+1))*(($C311^(V$2+1)-$H311^(V$2+1))/(ε_c1cd^(V$2+1)))</f>
        <v/>
      </c>
      <c r="W311">
        <f>(INDIRECT("a_"&amp;W$2)/(W$2+1))*(($C311^(W$2+1)-$H311^(W$2+1))/(ε_c1cd^(W$2+1)))</f>
        <v/>
      </c>
      <c r="X311">
        <f>(INDIRECT("a_"&amp;X$2)/(X$2+1))*(($C311^(X$2+1)-$H311^(X$2+1))/(ε_c1cd^(X$2+1)))</f>
        <v/>
      </c>
      <c r="Y311">
        <f>(INDIRECT("a_"&amp;Y$2)/(Y$2+1))*(($C311^(Y$2+1)-$H311^(Y$2+1))/(ε_c1cd^(Y$2+1)))</f>
        <v/>
      </c>
      <c r="Z311">
        <f>(INDIRECT("a_"&amp;Z$2)/(Z$2+2))*(($C311^(Z$2+2)-$H311^(Z$2+2))/(ε_c1cd^(Z$2+2)))</f>
        <v/>
      </c>
      <c r="AA311">
        <f>(INDIRECT("a_"&amp;AA$2)/(AA$2+2))*(($C311^(AA$2+2)-$H311^(AA$2+2))/(ε_c1cd^(AA$2+2)))</f>
        <v/>
      </c>
      <c r="AB311">
        <f>(INDIRECT("a_"&amp;AB$2)/(AB$2+2))*(($C311^(AB$2+2)-$H311^(AB$2+2))/(ε_c1cd^(AB$2+2)))</f>
        <v/>
      </c>
      <c r="AC311">
        <f>(INDIRECT("a_"&amp;AC$2)/(AC$2+2))*(($C311^(AC$2+2)-$H311^(AC$2+2))/(ε_c1cd^(AC$2+2)))</f>
        <v/>
      </c>
      <c r="AD311">
        <f>(INDIRECT("a_"&amp;AD$2)/(AD$2+2))*(($C311^(AD$2+2)-$H311^(AD$2+2))/(ε_c1cd^(AD$2+2)))</f>
        <v/>
      </c>
      <c r="AE311" s="111">
        <f>(b*f_cd/L311)*SUM(U311:Y311)+SUM(Q311:R311)</f>
        <v/>
      </c>
      <c r="AF311" s="112">
        <f>AE311*(K311-y+e)</f>
        <v/>
      </c>
      <c r="AG311" s="113">
        <f>(b*f_cd/(L311^2))*SUM(Z311:AD311)+SUM(S311:T311)-AF311</f>
        <v/>
      </c>
      <c r="AH311" s="114">
        <f>AG311&lt;0</f>
        <v/>
      </c>
      <c r="AI311" s="115">
        <f>IF(A311=1,FALSE,(AND(AQ311,AH311,NOT(AI310))))</f>
        <v/>
      </c>
      <c r="AJ311" s="116">
        <f>(b*f_cd/L311)*(a_1/2*J311^2+a_2/3*J311^3+a_3/4*J311^4+a_4/5*J311^5+a_5/6*J311^6)+SUM(Q311:R311)</f>
        <v/>
      </c>
      <c r="AK311">
        <f>AJ311*(K311-y+e)</f>
        <v/>
      </c>
      <c r="AL311" s="118">
        <f>(b*f_cd/(L311^2))*(a_1/3*J311^3+a_2/4*J311^4+a_3/5*J311^5+a_4/6*J311^6+a_5/7*J311^7)+SUM(S311:T311)-AK311</f>
        <v/>
      </c>
      <c r="AM311" s="114">
        <f>AL311&gt;0</f>
        <v/>
      </c>
      <c r="AN311" s="115">
        <f>IF(A311=1,FALSE,(AND(AQ311,AM311,NOT(AN310))))</f>
        <v/>
      </c>
      <c r="AO311">
        <f>IF(D311=1,AND(AH311,NOT(AI311)),AND(AM311,NOT(AN311)))</f>
        <v/>
      </c>
      <c r="AP311" s="119">
        <f>IF(D311=1,AI311,AN311)</f>
        <v/>
      </c>
      <c r="AQ311" s="125">
        <f>ABS(E311)&lt;$AQ$2</f>
        <v/>
      </c>
      <c r="AS311">
        <f>IF(AP311,MAX(AS$3:AS309)+1,"")</f>
        <v/>
      </c>
    </row>
    <row r="312" s="117">
      <c r="A312" t="n">
        <v>310</v>
      </c>
      <c r="B312" s="131">
        <f>IF(A312=1,0,IF(AP312,0.1*ε_cu1cd,0))</f>
        <v/>
      </c>
      <c r="C312" s="131">
        <f>IF(A312=1,0.1*ε_cu1cd,C311+B311)</f>
        <v/>
      </c>
      <c r="D312" s="113">
        <f>IF('Нормальний переріз'!$D$68&gt;0,1,2)</f>
        <v/>
      </c>
      <c r="E312" s="144">
        <f>IF(D312=1,F312,G312)</f>
        <v/>
      </c>
      <c r="F312" s="124">
        <f>IF(AI311,0.11*ε_cu1cd,IF(AH311,F311*0.01,F311))</f>
        <v/>
      </c>
      <c r="G312" s="124">
        <f>IF(AP311,-0.1*ε_cu1cd,IF(AM311,G311*0.01,G311))</f>
        <v/>
      </c>
      <c r="H312" s="113">
        <f>IF(A312=1,E312,IF(AO311,H311-E311+E312,IF(AP311,0.8*H311,H311+E312)))</f>
        <v/>
      </c>
      <c r="I312" s="169">
        <f>(C312-H312)/h</f>
        <v/>
      </c>
      <c r="J312">
        <f>C312/(ε_c1cd)</f>
        <v/>
      </c>
      <c r="K312">
        <f>C312/I312</f>
        <v/>
      </c>
      <c r="L312" s="131">
        <f>I312/(ε_c1cd)</f>
        <v/>
      </c>
      <c r="M312">
        <f>I312*(K312-Z_s1)</f>
        <v/>
      </c>
      <c r="N312">
        <f>I312*(K312-Z_s2)</f>
        <v/>
      </c>
      <c r="O312">
        <f>E_s*M312</f>
        <v/>
      </c>
      <c r="P312">
        <f>E_s*N312</f>
        <v/>
      </c>
      <c r="Q312">
        <f>O312*A_s1</f>
        <v/>
      </c>
      <c r="R312">
        <f>P312*A_s2</f>
        <v/>
      </c>
      <c r="S312">
        <f>Q312*($K312-Z_s1)</f>
        <v/>
      </c>
      <c r="T312">
        <f>R312*($K312-Z_s2)</f>
        <v/>
      </c>
      <c r="U312">
        <f>(INDIRECT("a_"&amp;U$2)/(U$2+1))*(($C312^(U$2+1)-$H312^(U$2+1))/(ε_c1cd^(U$2+1)))</f>
        <v/>
      </c>
      <c r="V312">
        <f>(INDIRECT("a_"&amp;V$2)/(V$2+1))*(($C312^(V$2+1)-$H312^(V$2+1))/(ε_c1cd^(V$2+1)))</f>
        <v/>
      </c>
      <c r="W312">
        <f>(INDIRECT("a_"&amp;W$2)/(W$2+1))*(($C312^(W$2+1)-$H312^(W$2+1))/(ε_c1cd^(W$2+1)))</f>
        <v/>
      </c>
      <c r="X312">
        <f>(INDIRECT("a_"&amp;X$2)/(X$2+1))*(($C312^(X$2+1)-$H312^(X$2+1))/(ε_c1cd^(X$2+1)))</f>
        <v/>
      </c>
      <c r="Y312">
        <f>(INDIRECT("a_"&amp;Y$2)/(Y$2+1))*(($C312^(Y$2+1)-$H312^(Y$2+1))/(ε_c1cd^(Y$2+1)))</f>
        <v/>
      </c>
      <c r="Z312">
        <f>(INDIRECT("a_"&amp;Z$2)/(Z$2+2))*(($C312^(Z$2+2)-$H312^(Z$2+2))/(ε_c1cd^(Z$2+2)))</f>
        <v/>
      </c>
      <c r="AA312">
        <f>(INDIRECT("a_"&amp;AA$2)/(AA$2+2))*(($C312^(AA$2+2)-$H312^(AA$2+2))/(ε_c1cd^(AA$2+2)))</f>
        <v/>
      </c>
      <c r="AB312">
        <f>(INDIRECT("a_"&amp;AB$2)/(AB$2+2))*(($C312^(AB$2+2)-$H312^(AB$2+2))/(ε_c1cd^(AB$2+2)))</f>
        <v/>
      </c>
      <c r="AC312">
        <f>(INDIRECT("a_"&amp;AC$2)/(AC$2+2))*(($C312^(AC$2+2)-$H312^(AC$2+2))/(ε_c1cd^(AC$2+2)))</f>
        <v/>
      </c>
      <c r="AD312">
        <f>(INDIRECT("a_"&amp;AD$2)/(AD$2+2))*(($C312^(AD$2+2)-$H312^(AD$2+2))/(ε_c1cd^(AD$2+2)))</f>
        <v/>
      </c>
      <c r="AE312" s="111">
        <f>(b*f_cd/L312)*SUM(U312:Y312)+SUM(Q312:R312)</f>
        <v/>
      </c>
      <c r="AF312" s="112">
        <f>AE312*(K312-y+e)</f>
        <v/>
      </c>
      <c r="AG312" s="113">
        <f>(b*f_cd/(L312^2))*SUM(Z312:AD312)+SUM(S312:T312)-AF312</f>
        <v/>
      </c>
      <c r="AH312" s="114">
        <f>AG312&lt;0</f>
        <v/>
      </c>
      <c r="AI312" s="115">
        <f>IF(A312=1,FALSE,(AND(AQ312,AH312,NOT(AI311))))</f>
        <v/>
      </c>
      <c r="AJ312" s="116">
        <f>(b*f_cd/L312)*(a_1/2*J312^2+a_2/3*J312^3+a_3/4*J312^4+a_4/5*J312^5+a_5/6*J312^6)+SUM(Q312:R312)</f>
        <v/>
      </c>
      <c r="AK312">
        <f>AJ312*(K312-y+e)</f>
        <v/>
      </c>
      <c r="AL312" s="118">
        <f>(b*f_cd/(L312^2))*(a_1/3*J312^3+a_2/4*J312^4+a_3/5*J312^5+a_4/6*J312^6+a_5/7*J312^7)+SUM(S312:T312)-AK312</f>
        <v/>
      </c>
      <c r="AM312" s="114">
        <f>AL312&gt;0</f>
        <v/>
      </c>
      <c r="AN312" s="115">
        <f>IF(A312=1,FALSE,(AND(AQ312,AM312,NOT(AN311))))</f>
        <v/>
      </c>
      <c r="AO312">
        <f>IF(D312=1,AND(AH312,NOT(AI312)),AND(AM312,NOT(AN312)))</f>
        <v/>
      </c>
      <c r="AP312" s="119">
        <f>IF(D312=1,AI312,AN312)</f>
        <v/>
      </c>
      <c r="AQ312" s="125">
        <f>ABS(E312)&lt;$AQ$2</f>
        <v/>
      </c>
      <c r="AS312">
        <f>IF(AP312,MAX(AS$3:AS310)+1,"")</f>
        <v/>
      </c>
    </row>
    <row r="313" s="117">
      <c r="A313" t="n">
        <v>311</v>
      </c>
      <c r="B313" s="131">
        <f>IF(A313=1,0,IF(AP313,0.1*ε_cu1cd,0))</f>
        <v/>
      </c>
      <c r="C313" s="131">
        <f>IF(A313=1,0.1*ε_cu1cd,C312+B312)</f>
        <v/>
      </c>
      <c r="D313" s="113">
        <f>IF('Нормальний переріз'!$D$68&gt;0,1,2)</f>
        <v/>
      </c>
      <c r="E313" s="144">
        <f>IF(D313=1,F313,G313)</f>
        <v/>
      </c>
      <c r="F313" s="124">
        <f>IF(AI312,0.11*ε_cu1cd,IF(AH312,F312*0.01,F312))</f>
        <v/>
      </c>
      <c r="G313" s="124">
        <f>IF(AP312,-0.1*ε_cu1cd,IF(AM312,G312*0.01,G312))</f>
        <v/>
      </c>
      <c r="H313" s="113">
        <f>IF(A313=1,E313,IF(AO312,H312-E312+E313,IF(AP312,0.8*H312,H312+E313)))</f>
        <v/>
      </c>
      <c r="I313" s="169">
        <f>(C313-H313)/h</f>
        <v/>
      </c>
      <c r="J313">
        <f>C313/(ε_c1cd)</f>
        <v/>
      </c>
      <c r="K313">
        <f>C313/I313</f>
        <v/>
      </c>
      <c r="L313" s="131">
        <f>I313/(ε_c1cd)</f>
        <v/>
      </c>
      <c r="M313">
        <f>I313*(K313-Z_s1)</f>
        <v/>
      </c>
      <c r="N313">
        <f>I313*(K313-Z_s2)</f>
        <v/>
      </c>
      <c r="O313">
        <f>E_s*M313</f>
        <v/>
      </c>
      <c r="P313">
        <f>E_s*N313</f>
        <v/>
      </c>
      <c r="Q313">
        <f>O313*A_s1</f>
        <v/>
      </c>
      <c r="R313">
        <f>P313*A_s2</f>
        <v/>
      </c>
      <c r="S313">
        <f>Q313*($K313-Z_s1)</f>
        <v/>
      </c>
      <c r="T313">
        <f>R313*($K313-Z_s2)</f>
        <v/>
      </c>
      <c r="U313">
        <f>(INDIRECT("a_"&amp;U$2)/(U$2+1))*(($C313^(U$2+1)-$H313^(U$2+1))/(ε_c1cd^(U$2+1)))</f>
        <v/>
      </c>
      <c r="V313">
        <f>(INDIRECT("a_"&amp;V$2)/(V$2+1))*(($C313^(V$2+1)-$H313^(V$2+1))/(ε_c1cd^(V$2+1)))</f>
        <v/>
      </c>
      <c r="W313">
        <f>(INDIRECT("a_"&amp;W$2)/(W$2+1))*(($C313^(W$2+1)-$H313^(W$2+1))/(ε_c1cd^(W$2+1)))</f>
        <v/>
      </c>
      <c r="X313">
        <f>(INDIRECT("a_"&amp;X$2)/(X$2+1))*(($C313^(X$2+1)-$H313^(X$2+1))/(ε_c1cd^(X$2+1)))</f>
        <v/>
      </c>
      <c r="Y313">
        <f>(INDIRECT("a_"&amp;Y$2)/(Y$2+1))*(($C313^(Y$2+1)-$H313^(Y$2+1))/(ε_c1cd^(Y$2+1)))</f>
        <v/>
      </c>
      <c r="Z313">
        <f>(INDIRECT("a_"&amp;Z$2)/(Z$2+2))*(($C313^(Z$2+2)-$H313^(Z$2+2))/(ε_c1cd^(Z$2+2)))</f>
        <v/>
      </c>
      <c r="AA313">
        <f>(INDIRECT("a_"&amp;AA$2)/(AA$2+2))*(($C313^(AA$2+2)-$H313^(AA$2+2))/(ε_c1cd^(AA$2+2)))</f>
        <v/>
      </c>
      <c r="AB313">
        <f>(INDIRECT("a_"&amp;AB$2)/(AB$2+2))*(($C313^(AB$2+2)-$H313^(AB$2+2))/(ε_c1cd^(AB$2+2)))</f>
        <v/>
      </c>
      <c r="AC313">
        <f>(INDIRECT("a_"&amp;AC$2)/(AC$2+2))*(($C313^(AC$2+2)-$H313^(AC$2+2))/(ε_c1cd^(AC$2+2)))</f>
        <v/>
      </c>
      <c r="AD313">
        <f>(INDIRECT("a_"&amp;AD$2)/(AD$2+2))*(($C313^(AD$2+2)-$H313^(AD$2+2))/(ε_c1cd^(AD$2+2)))</f>
        <v/>
      </c>
      <c r="AE313" s="111">
        <f>(b*f_cd/L313)*SUM(U313:Y313)+SUM(Q313:R313)</f>
        <v/>
      </c>
      <c r="AF313" s="112">
        <f>AE313*(K313-y+e)</f>
        <v/>
      </c>
      <c r="AG313" s="113">
        <f>(b*f_cd/(L313^2))*SUM(Z313:AD313)+SUM(S313:T313)-AF313</f>
        <v/>
      </c>
      <c r="AH313" s="114">
        <f>AG313&lt;0</f>
        <v/>
      </c>
      <c r="AI313" s="115">
        <f>IF(A313=1,FALSE,(AND(AQ313,AH313,NOT(AI312))))</f>
        <v/>
      </c>
      <c r="AJ313" s="116">
        <f>(b*f_cd/L313)*(a_1/2*J313^2+a_2/3*J313^3+a_3/4*J313^4+a_4/5*J313^5+a_5/6*J313^6)+SUM(Q313:R313)</f>
        <v/>
      </c>
      <c r="AK313">
        <f>AJ313*(K313-y+e)</f>
        <v/>
      </c>
      <c r="AL313" s="118">
        <f>(b*f_cd/(L313^2))*(a_1/3*J313^3+a_2/4*J313^4+a_3/5*J313^5+a_4/6*J313^6+a_5/7*J313^7)+SUM(S313:T313)-AK313</f>
        <v/>
      </c>
      <c r="AM313" s="114">
        <f>AL313&gt;0</f>
        <v/>
      </c>
      <c r="AN313" s="115">
        <f>IF(A313=1,FALSE,(AND(AQ313,AM313,NOT(AN312))))</f>
        <v/>
      </c>
      <c r="AO313">
        <f>IF(D313=1,AND(AH313,NOT(AI313)),AND(AM313,NOT(AN313)))</f>
        <v/>
      </c>
      <c r="AP313" s="119">
        <f>IF(D313=1,AI313,AN313)</f>
        <v/>
      </c>
      <c r="AQ313" s="125">
        <f>ABS(E313)&lt;$AQ$2</f>
        <v/>
      </c>
      <c r="AS313">
        <f>IF(AP313,MAX(AS$3:AS311)+1,"")</f>
        <v/>
      </c>
    </row>
    <row r="314" s="117">
      <c r="A314" t="n">
        <v>312</v>
      </c>
      <c r="B314" s="131">
        <f>IF(A314=1,0,IF(AP314,0.1*ε_cu1cd,0))</f>
        <v/>
      </c>
      <c r="C314" s="131">
        <f>IF(A314=1,0.1*ε_cu1cd,C313+B313)</f>
        <v/>
      </c>
      <c r="D314" s="113">
        <f>IF('Нормальний переріз'!$D$68&gt;0,1,2)</f>
        <v/>
      </c>
      <c r="E314" s="144">
        <f>IF(D314=1,F314,G314)</f>
        <v/>
      </c>
      <c r="F314" s="124">
        <f>IF(AI313,0.11*ε_cu1cd,IF(AH313,F313*0.01,F313))</f>
        <v/>
      </c>
      <c r="G314" s="124">
        <f>IF(AP313,-0.1*ε_cu1cd,IF(AM313,G313*0.01,G313))</f>
        <v/>
      </c>
      <c r="H314" s="113">
        <f>IF(A314=1,E314,IF(AO313,H313-E313+E314,IF(AP313,0.8*H313,H313+E314)))</f>
        <v/>
      </c>
      <c r="I314" s="169">
        <f>(C314-H314)/h</f>
        <v/>
      </c>
      <c r="J314">
        <f>C314/(ε_c1cd)</f>
        <v/>
      </c>
      <c r="K314">
        <f>C314/I314</f>
        <v/>
      </c>
      <c r="L314" s="131">
        <f>I314/(ε_c1cd)</f>
        <v/>
      </c>
      <c r="M314">
        <f>I314*(K314-Z_s1)</f>
        <v/>
      </c>
      <c r="N314">
        <f>I314*(K314-Z_s2)</f>
        <v/>
      </c>
      <c r="O314">
        <f>E_s*M314</f>
        <v/>
      </c>
      <c r="P314">
        <f>E_s*N314</f>
        <v/>
      </c>
      <c r="Q314">
        <f>O314*A_s1</f>
        <v/>
      </c>
      <c r="R314">
        <f>P314*A_s2</f>
        <v/>
      </c>
      <c r="S314">
        <f>Q314*($K314-Z_s1)</f>
        <v/>
      </c>
      <c r="T314">
        <f>R314*($K314-Z_s2)</f>
        <v/>
      </c>
      <c r="U314">
        <f>(INDIRECT("a_"&amp;U$2)/(U$2+1))*(($C314^(U$2+1)-$H314^(U$2+1))/(ε_c1cd^(U$2+1)))</f>
        <v/>
      </c>
      <c r="V314">
        <f>(INDIRECT("a_"&amp;V$2)/(V$2+1))*(($C314^(V$2+1)-$H314^(V$2+1))/(ε_c1cd^(V$2+1)))</f>
        <v/>
      </c>
      <c r="W314">
        <f>(INDIRECT("a_"&amp;W$2)/(W$2+1))*(($C314^(W$2+1)-$H314^(W$2+1))/(ε_c1cd^(W$2+1)))</f>
        <v/>
      </c>
      <c r="X314">
        <f>(INDIRECT("a_"&amp;X$2)/(X$2+1))*(($C314^(X$2+1)-$H314^(X$2+1))/(ε_c1cd^(X$2+1)))</f>
        <v/>
      </c>
      <c r="Y314">
        <f>(INDIRECT("a_"&amp;Y$2)/(Y$2+1))*(($C314^(Y$2+1)-$H314^(Y$2+1))/(ε_c1cd^(Y$2+1)))</f>
        <v/>
      </c>
      <c r="Z314">
        <f>(INDIRECT("a_"&amp;Z$2)/(Z$2+2))*(($C314^(Z$2+2)-$H314^(Z$2+2))/(ε_c1cd^(Z$2+2)))</f>
        <v/>
      </c>
      <c r="AA314">
        <f>(INDIRECT("a_"&amp;AA$2)/(AA$2+2))*(($C314^(AA$2+2)-$H314^(AA$2+2))/(ε_c1cd^(AA$2+2)))</f>
        <v/>
      </c>
      <c r="AB314">
        <f>(INDIRECT("a_"&amp;AB$2)/(AB$2+2))*(($C314^(AB$2+2)-$H314^(AB$2+2))/(ε_c1cd^(AB$2+2)))</f>
        <v/>
      </c>
      <c r="AC314">
        <f>(INDIRECT("a_"&amp;AC$2)/(AC$2+2))*(($C314^(AC$2+2)-$H314^(AC$2+2))/(ε_c1cd^(AC$2+2)))</f>
        <v/>
      </c>
      <c r="AD314">
        <f>(INDIRECT("a_"&amp;AD$2)/(AD$2+2))*(($C314^(AD$2+2)-$H314^(AD$2+2))/(ε_c1cd^(AD$2+2)))</f>
        <v/>
      </c>
      <c r="AE314" s="111">
        <f>(b*f_cd/L314)*SUM(U314:Y314)+SUM(Q314:R314)</f>
        <v/>
      </c>
      <c r="AF314" s="112">
        <f>AE314*(K314-y+e)</f>
        <v/>
      </c>
      <c r="AG314" s="113">
        <f>(b*f_cd/(L314^2))*SUM(Z314:AD314)+SUM(S314:T314)-AF314</f>
        <v/>
      </c>
      <c r="AH314" s="114">
        <f>AG314&lt;0</f>
        <v/>
      </c>
      <c r="AI314" s="115">
        <f>IF(A314=1,FALSE,(AND(AQ314,AH314,NOT(AI313))))</f>
        <v/>
      </c>
      <c r="AJ314" s="116">
        <f>(b*f_cd/L314)*(a_1/2*J314^2+a_2/3*J314^3+a_3/4*J314^4+a_4/5*J314^5+a_5/6*J314^6)+SUM(Q314:R314)</f>
        <v/>
      </c>
      <c r="AK314">
        <f>AJ314*(K314-y+e)</f>
        <v/>
      </c>
      <c r="AL314" s="118">
        <f>(b*f_cd/(L314^2))*(a_1/3*J314^3+a_2/4*J314^4+a_3/5*J314^5+a_4/6*J314^6+a_5/7*J314^7)+SUM(S314:T314)-AK314</f>
        <v/>
      </c>
      <c r="AM314" s="114">
        <f>AL314&gt;0</f>
        <v/>
      </c>
      <c r="AN314" s="115">
        <f>IF(A314=1,FALSE,(AND(AQ314,AM314,NOT(AN313))))</f>
        <v/>
      </c>
      <c r="AO314">
        <f>IF(D314=1,AND(AH314,NOT(AI314)),AND(AM314,NOT(AN314)))</f>
        <v/>
      </c>
      <c r="AP314" s="119">
        <f>IF(D314=1,AI314,AN314)</f>
        <v/>
      </c>
      <c r="AQ314" s="125">
        <f>ABS(E314)&lt;$AQ$2</f>
        <v/>
      </c>
      <c r="AS314">
        <f>IF(AP314,MAX(AS$3:AS312)+1,"")</f>
        <v/>
      </c>
    </row>
    <row r="315" s="117">
      <c r="A315" t="n">
        <v>313</v>
      </c>
      <c r="B315" s="131">
        <f>IF(A315=1,0,IF(AP315,0.1*ε_cu1cd,0))</f>
        <v/>
      </c>
      <c r="C315" s="131">
        <f>IF(A315=1,0.1*ε_cu1cd,C314+B314)</f>
        <v/>
      </c>
      <c r="D315" s="113">
        <f>IF('Нормальний переріз'!$D$68&gt;0,1,2)</f>
        <v/>
      </c>
      <c r="E315" s="144">
        <f>IF(D315=1,F315,G315)</f>
        <v/>
      </c>
      <c r="F315" s="124">
        <f>IF(AI314,0.11*ε_cu1cd,IF(AH314,F314*0.01,F314))</f>
        <v/>
      </c>
      <c r="G315" s="124">
        <f>IF(AP314,-0.1*ε_cu1cd,IF(AM314,G314*0.01,G314))</f>
        <v/>
      </c>
      <c r="H315" s="113">
        <f>IF(A315=1,E315,IF(AO314,H314-E314+E315,IF(AP314,0.8*H314,H314+E315)))</f>
        <v/>
      </c>
      <c r="I315" s="169">
        <f>(C315-H315)/h</f>
        <v/>
      </c>
      <c r="J315">
        <f>C315/(ε_c1cd)</f>
        <v/>
      </c>
      <c r="K315">
        <f>C315/I315</f>
        <v/>
      </c>
      <c r="L315" s="131">
        <f>I315/(ε_c1cd)</f>
        <v/>
      </c>
      <c r="M315">
        <f>I315*(K315-Z_s1)</f>
        <v/>
      </c>
      <c r="N315">
        <f>I315*(K315-Z_s2)</f>
        <v/>
      </c>
      <c r="O315">
        <f>E_s*M315</f>
        <v/>
      </c>
      <c r="P315">
        <f>E_s*N315</f>
        <v/>
      </c>
      <c r="Q315">
        <f>O315*A_s1</f>
        <v/>
      </c>
      <c r="R315">
        <f>P315*A_s2</f>
        <v/>
      </c>
      <c r="S315">
        <f>Q315*($K315-Z_s1)</f>
        <v/>
      </c>
      <c r="T315">
        <f>R315*($K315-Z_s2)</f>
        <v/>
      </c>
      <c r="U315">
        <f>(INDIRECT("a_"&amp;U$2)/(U$2+1))*(($C315^(U$2+1)-$H315^(U$2+1))/(ε_c1cd^(U$2+1)))</f>
        <v/>
      </c>
      <c r="V315">
        <f>(INDIRECT("a_"&amp;V$2)/(V$2+1))*(($C315^(V$2+1)-$H315^(V$2+1))/(ε_c1cd^(V$2+1)))</f>
        <v/>
      </c>
      <c r="W315">
        <f>(INDIRECT("a_"&amp;W$2)/(W$2+1))*(($C315^(W$2+1)-$H315^(W$2+1))/(ε_c1cd^(W$2+1)))</f>
        <v/>
      </c>
      <c r="X315">
        <f>(INDIRECT("a_"&amp;X$2)/(X$2+1))*(($C315^(X$2+1)-$H315^(X$2+1))/(ε_c1cd^(X$2+1)))</f>
        <v/>
      </c>
      <c r="Y315">
        <f>(INDIRECT("a_"&amp;Y$2)/(Y$2+1))*(($C315^(Y$2+1)-$H315^(Y$2+1))/(ε_c1cd^(Y$2+1)))</f>
        <v/>
      </c>
      <c r="Z315">
        <f>(INDIRECT("a_"&amp;Z$2)/(Z$2+2))*(($C315^(Z$2+2)-$H315^(Z$2+2))/(ε_c1cd^(Z$2+2)))</f>
        <v/>
      </c>
      <c r="AA315">
        <f>(INDIRECT("a_"&amp;AA$2)/(AA$2+2))*(($C315^(AA$2+2)-$H315^(AA$2+2))/(ε_c1cd^(AA$2+2)))</f>
        <v/>
      </c>
      <c r="AB315">
        <f>(INDIRECT("a_"&amp;AB$2)/(AB$2+2))*(($C315^(AB$2+2)-$H315^(AB$2+2))/(ε_c1cd^(AB$2+2)))</f>
        <v/>
      </c>
      <c r="AC315">
        <f>(INDIRECT("a_"&amp;AC$2)/(AC$2+2))*(($C315^(AC$2+2)-$H315^(AC$2+2))/(ε_c1cd^(AC$2+2)))</f>
        <v/>
      </c>
      <c r="AD315">
        <f>(INDIRECT("a_"&amp;AD$2)/(AD$2+2))*(($C315^(AD$2+2)-$H315^(AD$2+2))/(ε_c1cd^(AD$2+2)))</f>
        <v/>
      </c>
      <c r="AE315" s="111">
        <f>(b*f_cd/L315)*SUM(U315:Y315)+SUM(Q315:R315)</f>
        <v/>
      </c>
      <c r="AF315" s="112">
        <f>AE315*(K315-y+e)</f>
        <v/>
      </c>
      <c r="AG315" s="113">
        <f>(b*f_cd/(L315^2))*SUM(Z315:AD315)+SUM(S315:T315)-AF315</f>
        <v/>
      </c>
      <c r="AH315" s="114">
        <f>AG315&lt;0</f>
        <v/>
      </c>
      <c r="AI315" s="115">
        <f>IF(A315=1,FALSE,(AND(AQ315,AH315,NOT(AI314))))</f>
        <v/>
      </c>
      <c r="AJ315" s="116">
        <f>(b*f_cd/L315)*(a_1/2*J315^2+a_2/3*J315^3+a_3/4*J315^4+a_4/5*J315^5+a_5/6*J315^6)+SUM(Q315:R315)</f>
        <v/>
      </c>
      <c r="AK315">
        <f>AJ315*(K315-y+e)</f>
        <v/>
      </c>
      <c r="AL315" s="118">
        <f>(b*f_cd/(L315^2))*(a_1/3*J315^3+a_2/4*J315^4+a_3/5*J315^5+a_4/6*J315^6+a_5/7*J315^7)+SUM(S315:T315)-AK315</f>
        <v/>
      </c>
      <c r="AM315" s="114">
        <f>AL315&gt;0</f>
        <v/>
      </c>
      <c r="AN315" s="115">
        <f>IF(A315=1,FALSE,(AND(AQ315,AM315,NOT(AN314))))</f>
        <v/>
      </c>
      <c r="AO315">
        <f>IF(D315=1,AND(AH315,NOT(AI315)),AND(AM315,NOT(AN315)))</f>
        <v/>
      </c>
      <c r="AP315" s="119">
        <f>IF(D315=1,AI315,AN315)</f>
        <v/>
      </c>
      <c r="AQ315" s="125">
        <f>ABS(E315)&lt;$AQ$2</f>
        <v/>
      </c>
      <c r="AS315">
        <f>IF(AP315,MAX(AS$3:AS313)+1,"")</f>
        <v/>
      </c>
    </row>
    <row r="316" s="117">
      <c r="A316" t="n">
        <v>314</v>
      </c>
      <c r="B316" s="131">
        <f>IF(A316=1,0,IF(AP316,0.1*ε_cu1cd,0))</f>
        <v/>
      </c>
      <c r="C316" s="131">
        <f>IF(A316=1,0.1*ε_cu1cd,C315+B315)</f>
        <v/>
      </c>
      <c r="D316" s="113">
        <f>IF('Нормальний переріз'!$D$68&gt;0,1,2)</f>
        <v/>
      </c>
      <c r="E316" s="144">
        <f>IF(D316=1,F316,G316)</f>
        <v/>
      </c>
      <c r="F316" s="124">
        <f>IF(AI315,0.11*ε_cu1cd,IF(AH315,F315*0.01,F315))</f>
        <v/>
      </c>
      <c r="G316" s="124">
        <f>IF(AP315,-0.1*ε_cu1cd,IF(AM315,G315*0.01,G315))</f>
        <v/>
      </c>
      <c r="H316" s="113">
        <f>IF(A316=1,E316,IF(AO315,H315-E315+E316,IF(AP315,0.8*H315,H315+E316)))</f>
        <v/>
      </c>
      <c r="I316" s="169">
        <f>(C316-H316)/h</f>
        <v/>
      </c>
      <c r="J316">
        <f>C316/(ε_c1cd)</f>
        <v/>
      </c>
      <c r="K316">
        <f>C316/I316</f>
        <v/>
      </c>
      <c r="L316" s="131">
        <f>I316/(ε_c1cd)</f>
        <v/>
      </c>
      <c r="M316">
        <f>I316*(K316-Z_s1)</f>
        <v/>
      </c>
      <c r="N316">
        <f>I316*(K316-Z_s2)</f>
        <v/>
      </c>
      <c r="O316">
        <f>E_s*M316</f>
        <v/>
      </c>
      <c r="P316">
        <f>E_s*N316</f>
        <v/>
      </c>
      <c r="Q316">
        <f>O316*A_s1</f>
        <v/>
      </c>
      <c r="R316">
        <f>P316*A_s2</f>
        <v/>
      </c>
      <c r="S316">
        <f>Q316*($K316-Z_s1)</f>
        <v/>
      </c>
      <c r="T316">
        <f>R316*($K316-Z_s2)</f>
        <v/>
      </c>
      <c r="U316">
        <f>(INDIRECT("a_"&amp;U$2)/(U$2+1))*(($C316^(U$2+1)-$H316^(U$2+1))/(ε_c1cd^(U$2+1)))</f>
        <v/>
      </c>
      <c r="V316">
        <f>(INDIRECT("a_"&amp;V$2)/(V$2+1))*(($C316^(V$2+1)-$H316^(V$2+1))/(ε_c1cd^(V$2+1)))</f>
        <v/>
      </c>
      <c r="W316">
        <f>(INDIRECT("a_"&amp;W$2)/(W$2+1))*(($C316^(W$2+1)-$H316^(W$2+1))/(ε_c1cd^(W$2+1)))</f>
        <v/>
      </c>
      <c r="X316">
        <f>(INDIRECT("a_"&amp;X$2)/(X$2+1))*(($C316^(X$2+1)-$H316^(X$2+1))/(ε_c1cd^(X$2+1)))</f>
        <v/>
      </c>
      <c r="Y316">
        <f>(INDIRECT("a_"&amp;Y$2)/(Y$2+1))*(($C316^(Y$2+1)-$H316^(Y$2+1))/(ε_c1cd^(Y$2+1)))</f>
        <v/>
      </c>
      <c r="Z316">
        <f>(INDIRECT("a_"&amp;Z$2)/(Z$2+2))*(($C316^(Z$2+2)-$H316^(Z$2+2))/(ε_c1cd^(Z$2+2)))</f>
        <v/>
      </c>
      <c r="AA316">
        <f>(INDIRECT("a_"&amp;AA$2)/(AA$2+2))*(($C316^(AA$2+2)-$H316^(AA$2+2))/(ε_c1cd^(AA$2+2)))</f>
        <v/>
      </c>
      <c r="AB316">
        <f>(INDIRECT("a_"&amp;AB$2)/(AB$2+2))*(($C316^(AB$2+2)-$H316^(AB$2+2))/(ε_c1cd^(AB$2+2)))</f>
        <v/>
      </c>
      <c r="AC316">
        <f>(INDIRECT("a_"&amp;AC$2)/(AC$2+2))*(($C316^(AC$2+2)-$H316^(AC$2+2))/(ε_c1cd^(AC$2+2)))</f>
        <v/>
      </c>
      <c r="AD316">
        <f>(INDIRECT("a_"&amp;AD$2)/(AD$2+2))*(($C316^(AD$2+2)-$H316^(AD$2+2))/(ε_c1cd^(AD$2+2)))</f>
        <v/>
      </c>
      <c r="AE316" s="111">
        <f>(b*f_cd/L316)*SUM(U316:Y316)+SUM(Q316:R316)</f>
        <v/>
      </c>
      <c r="AF316" s="112">
        <f>AE316*(K316-y+e)</f>
        <v/>
      </c>
      <c r="AG316" s="113">
        <f>(b*f_cd/(L316^2))*SUM(Z316:AD316)+SUM(S316:T316)-AF316</f>
        <v/>
      </c>
      <c r="AH316" s="114">
        <f>AG316&lt;0</f>
        <v/>
      </c>
      <c r="AI316" s="115">
        <f>IF(A316=1,FALSE,(AND(AQ316,AH316,NOT(AI315))))</f>
        <v/>
      </c>
      <c r="AJ316" s="116">
        <f>(b*f_cd/L316)*(a_1/2*J316^2+a_2/3*J316^3+a_3/4*J316^4+a_4/5*J316^5+a_5/6*J316^6)+SUM(Q316:R316)</f>
        <v/>
      </c>
      <c r="AK316">
        <f>AJ316*(K316-y+e)</f>
        <v/>
      </c>
      <c r="AL316" s="118">
        <f>(b*f_cd/(L316^2))*(a_1/3*J316^3+a_2/4*J316^4+a_3/5*J316^5+a_4/6*J316^6+a_5/7*J316^7)+SUM(S316:T316)-AK316</f>
        <v/>
      </c>
      <c r="AM316" s="114">
        <f>AL316&gt;0</f>
        <v/>
      </c>
      <c r="AN316" s="115">
        <f>IF(A316=1,FALSE,(AND(AQ316,AM316,NOT(AN315))))</f>
        <v/>
      </c>
      <c r="AO316">
        <f>IF(D316=1,AND(AH316,NOT(AI316)),AND(AM316,NOT(AN316)))</f>
        <v/>
      </c>
      <c r="AP316" s="119">
        <f>IF(D316=1,AI316,AN316)</f>
        <v/>
      </c>
      <c r="AQ316" s="125">
        <f>ABS(E316)&lt;$AQ$2</f>
        <v/>
      </c>
      <c r="AS316">
        <f>IF(AP316,MAX(AS$3:AS314)+1,"")</f>
        <v/>
      </c>
    </row>
    <row r="317" s="117">
      <c r="A317" t="n">
        <v>315</v>
      </c>
      <c r="B317" s="131">
        <f>IF(A317=1,0,IF(AP317,0.1*ε_cu1cd,0))</f>
        <v/>
      </c>
      <c r="C317" s="131">
        <f>IF(A317=1,0.1*ε_cu1cd,C316+B316)</f>
        <v/>
      </c>
      <c r="D317" s="113">
        <f>IF('Нормальний переріз'!$D$68&gt;0,1,2)</f>
        <v/>
      </c>
      <c r="E317" s="144">
        <f>IF(D317=1,F317,G317)</f>
        <v/>
      </c>
      <c r="F317" s="124">
        <f>IF(AI316,0.11*ε_cu1cd,IF(AH316,F316*0.01,F316))</f>
        <v/>
      </c>
      <c r="G317" s="124">
        <f>IF(AP316,-0.1*ε_cu1cd,IF(AM316,G316*0.01,G316))</f>
        <v/>
      </c>
      <c r="H317" s="113">
        <f>IF(A317=1,E317,IF(AO316,H316-E316+E317,IF(AP316,0.8*H316,H316+E317)))</f>
        <v/>
      </c>
      <c r="I317" s="169">
        <f>(C317-H317)/h</f>
        <v/>
      </c>
      <c r="J317">
        <f>C317/(ε_c1cd)</f>
        <v/>
      </c>
      <c r="K317">
        <f>C317/I317</f>
        <v/>
      </c>
      <c r="L317" s="131">
        <f>I317/(ε_c1cd)</f>
        <v/>
      </c>
      <c r="M317">
        <f>I317*(K317-Z_s1)</f>
        <v/>
      </c>
      <c r="N317">
        <f>I317*(K317-Z_s2)</f>
        <v/>
      </c>
      <c r="O317">
        <f>E_s*M317</f>
        <v/>
      </c>
      <c r="P317">
        <f>E_s*N317</f>
        <v/>
      </c>
      <c r="Q317">
        <f>O317*A_s1</f>
        <v/>
      </c>
      <c r="R317">
        <f>P317*A_s2</f>
        <v/>
      </c>
      <c r="S317">
        <f>Q317*($K317-Z_s1)</f>
        <v/>
      </c>
      <c r="T317">
        <f>R317*($K317-Z_s2)</f>
        <v/>
      </c>
      <c r="U317">
        <f>(INDIRECT("a_"&amp;U$2)/(U$2+1))*(($C317^(U$2+1)-$H317^(U$2+1))/(ε_c1cd^(U$2+1)))</f>
        <v/>
      </c>
      <c r="V317">
        <f>(INDIRECT("a_"&amp;V$2)/(V$2+1))*(($C317^(V$2+1)-$H317^(V$2+1))/(ε_c1cd^(V$2+1)))</f>
        <v/>
      </c>
      <c r="W317">
        <f>(INDIRECT("a_"&amp;W$2)/(W$2+1))*(($C317^(W$2+1)-$H317^(W$2+1))/(ε_c1cd^(W$2+1)))</f>
        <v/>
      </c>
      <c r="X317">
        <f>(INDIRECT("a_"&amp;X$2)/(X$2+1))*(($C317^(X$2+1)-$H317^(X$2+1))/(ε_c1cd^(X$2+1)))</f>
        <v/>
      </c>
      <c r="Y317">
        <f>(INDIRECT("a_"&amp;Y$2)/(Y$2+1))*(($C317^(Y$2+1)-$H317^(Y$2+1))/(ε_c1cd^(Y$2+1)))</f>
        <v/>
      </c>
      <c r="Z317">
        <f>(INDIRECT("a_"&amp;Z$2)/(Z$2+2))*(($C317^(Z$2+2)-$H317^(Z$2+2))/(ε_c1cd^(Z$2+2)))</f>
        <v/>
      </c>
      <c r="AA317">
        <f>(INDIRECT("a_"&amp;AA$2)/(AA$2+2))*(($C317^(AA$2+2)-$H317^(AA$2+2))/(ε_c1cd^(AA$2+2)))</f>
        <v/>
      </c>
      <c r="AB317">
        <f>(INDIRECT("a_"&amp;AB$2)/(AB$2+2))*(($C317^(AB$2+2)-$H317^(AB$2+2))/(ε_c1cd^(AB$2+2)))</f>
        <v/>
      </c>
      <c r="AC317">
        <f>(INDIRECT("a_"&amp;AC$2)/(AC$2+2))*(($C317^(AC$2+2)-$H317^(AC$2+2))/(ε_c1cd^(AC$2+2)))</f>
        <v/>
      </c>
      <c r="AD317">
        <f>(INDIRECT("a_"&amp;AD$2)/(AD$2+2))*(($C317^(AD$2+2)-$H317^(AD$2+2))/(ε_c1cd^(AD$2+2)))</f>
        <v/>
      </c>
      <c r="AE317" s="111">
        <f>(b*f_cd/L317)*SUM(U317:Y317)+SUM(Q317:R317)</f>
        <v/>
      </c>
      <c r="AF317" s="112">
        <f>AE317*(K317-y+e)</f>
        <v/>
      </c>
      <c r="AG317" s="113">
        <f>(b*f_cd/(L317^2))*SUM(Z317:AD317)+SUM(S317:T317)-AF317</f>
        <v/>
      </c>
      <c r="AH317" s="114">
        <f>AG317&lt;0</f>
        <v/>
      </c>
      <c r="AI317" s="115">
        <f>IF(A317=1,FALSE,(AND(AQ317,AH317,NOT(AI316))))</f>
        <v/>
      </c>
      <c r="AJ317" s="116">
        <f>(b*f_cd/L317)*(a_1/2*J317^2+a_2/3*J317^3+a_3/4*J317^4+a_4/5*J317^5+a_5/6*J317^6)+SUM(Q317:R317)</f>
        <v/>
      </c>
      <c r="AK317">
        <f>AJ317*(K317-y+e)</f>
        <v/>
      </c>
      <c r="AL317" s="118">
        <f>(b*f_cd/(L317^2))*(a_1/3*J317^3+a_2/4*J317^4+a_3/5*J317^5+a_4/6*J317^6+a_5/7*J317^7)+SUM(S317:T317)-AK317</f>
        <v/>
      </c>
      <c r="AM317" s="114">
        <f>AL317&gt;0</f>
        <v/>
      </c>
      <c r="AN317" s="115">
        <f>IF(A317=1,FALSE,(AND(AQ317,AM317,NOT(AN316))))</f>
        <v/>
      </c>
      <c r="AO317">
        <f>IF(D317=1,AND(AH317,NOT(AI317)),AND(AM317,NOT(AN317)))</f>
        <v/>
      </c>
      <c r="AP317" s="119">
        <f>IF(D317=1,AI317,AN317)</f>
        <v/>
      </c>
      <c r="AQ317" s="125">
        <f>ABS(E317)&lt;$AQ$2</f>
        <v/>
      </c>
      <c r="AS317">
        <f>IF(AP317,MAX(AS$3:AS315)+1,"")</f>
        <v/>
      </c>
    </row>
    <row r="318" s="117">
      <c r="A318" t="n">
        <v>316</v>
      </c>
      <c r="B318" s="131">
        <f>IF(A318=1,0,IF(AP318,0.1*ε_cu1cd,0))</f>
        <v/>
      </c>
      <c r="C318" s="131">
        <f>IF(A318=1,0.1*ε_cu1cd,C317+B317)</f>
        <v/>
      </c>
      <c r="D318" s="113">
        <f>IF('Нормальний переріз'!$D$68&gt;0,1,2)</f>
        <v/>
      </c>
      <c r="E318" s="144">
        <f>IF(D318=1,F318,G318)</f>
        <v/>
      </c>
      <c r="F318" s="124">
        <f>IF(AI317,0.11*ε_cu1cd,IF(AH317,F317*0.01,F317))</f>
        <v/>
      </c>
      <c r="G318" s="124">
        <f>IF(AP317,-0.1*ε_cu1cd,IF(AM317,G317*0.01,G317))</f>
        <v/>
      </c>
      <c r="H318" s="113">
        <f>IF(A318=1,E318,IF(AO317,H317-E317+E318,IF(AP317,0.8*H317,H317+E318)))</f>
        <v/>
      </c>
      <c r="I318" s="169">
        <f>(C318-H318)/h</f>
        <v/>
      </c>
      <c r="J318">
        <f>C318/(ε_c1cd)</f>
        <v/>
      </c>
      <c r="K318">
        <f>C318/I318</f>
        <v/>
      </c>
      <c r="L318" s="131">
        <f>I318/(ε_c1cd)</f>
        <v/>
      </c>
      <c r="M318">
        <f>I318*(K318-Z_s1)</f>
        <v/>
      </c>
      <c r="N318">
        <f>I318*(K318-Z_s2)</f>
        <v/>
      </c>
      <c r="O318">
        <f>E_s*M318</f>
        <v/>
      </c>
      <c r="P318">
        <f>E_s*N318</f>
        <v/>
      </c>
      <c r="Q318">
        <f>O318*A_s1</f>
        <v/>
      </c>
      <c r="R318">
        <f>P318*A_s2</f>
        <v/>
      </c>
      <c r="S318">
        <f>Q318*($K318-Z_s1)</f>
        <v/>
      </c>
      <c r="T318">
        <f>R318*($K318-Z_s2)</f>
        <v/>
      </c>
      <c r="U318">
        <f>(INDIRECT("a_"&amp;U$2)/(U$2+1))*(($C318^(U$2+1)-$H318^(U$2+1))/(ε_c1cd^(U$2+1)))</f>
        <v/>
      </c>
      <c r="V318">
        <f>(INDIRECT("a_"&amp;V$2)/(V$2+1))*(($C318^(V$2+1)-$H318^(V$2+1))/(ε_c1cd^(V$2+1)))</f>
        <v/>
      </c>
      <c r="W318">
        <f>(INDIRECT("a_"&amp;W$2)/(W$2+1))*(($C318^(W$2+1)-$H318^(W$2+1))/(ε_c1cd^(W$2+1)))</f>
        <v/>
      </c>
      <c r="X318">
        <f>(INDIRECT("a_"&amp;X$2)/(X$2+1))*(($C318^(X$2+1)-$H318^(X$2+1))/(ε_c1cd^(X$2+1)))</f>
        <v/>
      </c>
      <c r="Y318">
        <f>(INDIRECT("a_"&amp;Y$2)/(Y$2+1))*(($C318^(Y$2+1)-$H318^(Y$2+1))/(ε_c1cd^(Y$2+1)))</f>
        <v/>
      </c>
      <c r="Z318">
        <f>(INDIRECT("a_"&amp;Z$2)/(Z$2+2))*(($C318^(Z$2+2)-$H318^(Z$2+2))/(ε_c1cd^(Z$2+2)))</f>
        <v/>
      </c>
      <c r="AA318">
        <f>(INDIRECT("a_"&amp;AA$2)/(AA$2+2))*(($C318^(AA$2+2)-$H318^(AA$2+2))/(ε_c1cd^(AA$2+2)))</f>
        <v/>
      </c>
      <c r="AB318">
        <f>(INDIRECT("a_"&amp;AB$2)/(AB$2+2))*(($C318^(AB$2+2)-$H318^(AB$2+2))/(ε_c1cd^(AB$2+2)))</f>
        <v/>
      </c>
      <c r="AC318">
        <f>(INDIRECT("a_"&amp;AC$2)/(AC$2+2))*(($C318^(AC$2+2)-$H318^(AC$2+2))/(ε_c1cd^(AC$2+2)))</f>
        <v/>
      </c>
      <c r="AD318">
        <f>(INDIRECT("a_"&amp;AD$2)/(AD$2+2))*(($C318^(AD$2+2)-$H318^(AD$2+2))/(ε_c1cd^(AD$2+2)))</f>
        <v/>
      </c>
      <c r="AE318" s="111">
        <f>(b*f_cd/L318)*SUM(U318:Y318)+SUM(Q318:R318)</f>
        <v/>
      </c>
      <c r="AF318" s="112">
        <f>AE318*(K318-y+e)</f>
        <v/>
      </c>
      <c r="AG318" s="113">
        <f>(b*f_cd/(L318^2))*SUM(Z318:AD318)+SUM(S318:T318)-AF318</f>
        <v/>
      </c>
      <c r="AH318" s="114">
        <f>AG318&lt;0</f>
        <v/>
      </c>
      <c r="AI318" s="115">
        <f>IF(A318=1,FALSE,(AND(AQ318,AH318,NOT(AI317))))</f>
        <v/>
      </c>
      <c r="AJ318" s="116">
        <f>(b*f_cd/L318)*(a_1/2*J318^2+a_2/3*J318^3+a_3/4*J318^4+a_4/5*J318^5+a_5/6*J318^6)+SUM(Q318:R318)</f>
        <v/>
      </c>
      <c r="AK318">
        <f>AJ318*(K318-y+e)</f>
        <v/>
      </c>
      <c r="AL318" s="118">
        <f>(b*f_cd/(L318^2))*(a_1/3*J318^3+a_2/4*J318^4+a_3/5*J318^5+a_4/6*J318^6+a_5/7*J318^7)+SUM(S318:T318)-AK318</f>
        <v/>
      </c>
      <c r="AM318" s="114">
        <f>AL318&gt;0</f>
        <v/>
      </c>
      <c r="AN318" s="115">
        <f>IF(A318=1,FALSE,(AND(AQ318,AM318,NOT(AN317))))</f>
        <v/>
      </c>
      <c r="AO318">
        <f>IF(D318=1,AND(AH318,NOT(AI318)),AND(AM318,NOT(AN318)))</f>
        <v/>
      </c>
      <c r="AP318" s="119">
        <f>IF(D318=1,AI318,AN318)</f>
        <v/>
      </c>
      <c r="AQ318" s="125">
        <f>ABS(E318)&lt;$AQ$2</f>
        <v/>
      </c>
      <c r="AS318">
        <f>IF(AP318,MAX(AS$3:AS316)+1,"")</f>
        <v/>
      </c>
    </row>
    <row r="319" s="117">
      <c r="A319" t="n">
        <v>317</v>
      </c>
      <c r="B319" s="131">
        <f>IF(A319=1,0,IF(AP319,0.1*ε_cu1cd,0))</f>
        <v/>
      </c>
      <c r="C319" s="131">
        <f>IF(A319=1,0.1*ε_cu1cd,C318+B318)</f>
        <v/>
      </c>
      <c r="D319" s="113">
        <f>IF('Нормальний переріз'!$D$68&gt;0,1,2)</f>
        <v/>
      </c>
      <c r="E319" s="144">
        <f>IF(D319=1,F319,G319)</f>
        <v/>
      </c>
      <c r="F319" s="124">
        <f>IF(AI318,0.11*ε_cu1cd,IF(AH318,F318*0.01,F318))</f>
        <v/>
      </c>
      <c r="G319" s="124">
        <f>IF(AP318,-0.1*ε_cu1cd,IF(AM318,G318*0.01,G318))</f>
        <v/>
      </c>
      <c r="H319" s="113">
        <f>IF(A319=1,E319,IF(AO318,H318-E318+E319,IF(AP318,0.8*H318,H318+E319)))</f>
        <v/>
      </c>
      <c r="I319" s="169">
        <f>(C319-H319)/h</f>
        <v/>
      </c>
      <c r="J319">
        <f>C319/(ε_c1cd)</f>
        <v/>
      </c>
      <c r="K319">
        <f>C319/I319</f>
        <v/>
      </c>
      <c r="L319" s="131">
        <f>I319/(ε_c1cd)</f>
        <v/>
      </c>
      <c r="M319">
        <f>I319*(K319-Z_s1)</f>
        <v/>
      </c>
      <c r="N319">
        <f>I319*(K319-Z_s2)</f>
        <v/>
      </c>
      <c r="O319">
        <f>E_s*M319</f>
        <v/>
      </c>
      <c r="P319">
        <f>E_s*N319</f>
        <v/>
      </c>
      <c r="Q319">
        <f>O319*A_s1</f>
        <v/>
      </c>
      <c r="R319">
        <f>P319*A_s2</f>
        <v/>
      </c>
      <c r="S319">
        <f>Q319*($K319-Z_s1)</f>
        <v/>
      </c>
      <c r="T319">
        <f>R319*($K319-Z_s2)</f>
        <v/>
      </c>
      <c r="U319">
        <f>(INDIRECT("a_"&amp;U$2)/(U$2+1))*(($C319^(U$2+1)-$H319^(U$2+1))/(ε_c1cd^(U$2+1)))</f>
        <v/>
      </c>
      <c r="V319">
        <f>(INDIRECT("a_"&amp;V$2)/(V$2+1))*(($C319^(V$2+1)-$H319^(V$2+1))/(ε_c1cd^(V$2+1)))</f>
        <v/>
      </c>
      <c r="W319">
        <f>(INDIRECT("a_"&amp;W$2)/(W$2+1))*(($C319^(W$2+1)-$H319^(W$2+1))/(ε_c1cd^(W$2+1)))</f>
        <v/>
      </c>
      <c r="X319">
        <f>(INDIRECT("a_"&amp;X$2)/(X$2+1))*(($C319^(X$2+1)-$H319^(X$2+1))/(ε_c1cd^(X$2+1)))</f>
        <v/>
      </c>
      <c r="Y319">
        <f>(INDIRECT("a_"&amp;Y$2)/(Y$2+1))*(($C319^(Y$2+1)-$H319^(Y$2+1))/(ε_c1cd^(Y$2+1)))</f>
        <v/>
      </c>
      <c r="Z319">
        <f>(INDIRECT("a_"&amp;Z$2)/(Z$2+2))*(($C319^(Z$2+2)-$H319^(Z$2+2))/(ε_c1cd^(Z$2+2)))</f>
        <v/>
      </c>
      <c r="AA319">
        <f>(INDIRECT("a_"&amp;AA$2)/(AA$2+2))*(($C319^(AA$2+2)-$H319^(AA$2+2))/(ε_c1cd^(AA$2+2)))</f>
        <v/>
      </c>
      <c r="AB319">
        <f>(INDIRECT("a_"&amp;AB$2)/(AB$2+2))*(($C319^(AB$2+2)-$H319^(AB$2+2))/(ε_c1cd^(AB$2+2)))</f>
        <v/>
      </c>
      <c r="AC319">
        <f>(INDIRECT("a_"&amp;AC$2)/(AC$2+2))*(($C319^(AC$2+2)-$H319^(AC$2+2))/(ε_c1cd^(AC$2+2)))</f>
        <v/>
      </c>
      <c r="AD319">
        <f>(INDIRECT("a_"&amp;AD$2)/(AD$2+2))*(($C319^(AD$2+2)-$H319^(AD$2+2))/(ε_c1cd^(AD$2+2)))</f>
        <v/>
      </c>
      <c r="AE319" s="111">
        <f>(b*f_cd/L319)*SUM(U319:Y319)+SUM(Q319:R319)</f>
        <v/>
      </c>
      <c r="AF319" s="112">
        <f>AE319*(K319-y+e)</f>
        <v/>
      </c>
      <c r="AG319" s="113">
        <f>(b*f_cd/(L319^2))*SUM(Z319:AD319)+SUM(S319:T319)-AF319</f>
        <v/>
      </c>
      <c r="AH319" s="114">
        <f>AG319&lt;0</f>
        <v/>
      </c>
      <c r="AI319" s="115">
        <f>IF(A319=1,FALSE,(AND(AQ319,AH319,NOT(AI318))))</f>
        <v/>
      </c>
      <c r="AJ319" s="116">
        <f>(b*f_cd/L319)*(a_1/2*J319^2+a_2/3*J319^3+a_3/4*J319^4+a_4/5*J319^5+a_5/6*J319^6)+SUM(Q319:R319)</f>
        <v/>
      </c>
      <c r="AK319">
        <f>AJ319*(K319-y+e)</f>
        <v/>
      </c>
      <c r="AL319" s="118">
        <f>(b*f_cd/(L319^2))*(a_1/3*J319^3+a_2/4*J319^4+a_3/5*J319^5+a_4/6*J319^6+a_5/7*J319^7)+SUM(S319:T319)-AK319</f>
        <v/>
      </c>
      <c r="AM319" s="114">
        <f>AL319&gt;0</f>
        <v/>
      </c>
      <c r="AN319" s="115">
        <f>IF(A319=1,FALSE,(AND(AQ319,AM319,NOT(AN318))))</f>
        <v/>
      </c>
      <c r="AO319">
        <f>IF(D319=1,AND(AH319,NOT(AI319)),AND(AM319,NOT(AN319)))</f>
        <v/>
      </c>
      <c r="AP319" s="119">
        <f>IF(D319=1,AI319,AN319)</f>
        <v/>
      </c>
      <c r="AQ319" s="125">
        <f>ABS(E319)&lt;$AQ$2</f>
        <v/>
      </c>
      <c r="AS319">
        <f>IF(AP319,MAX(AS$3:AS317)+1,"")</f>
        <v/>
      </c>
    </row>
    <row r="320" s="117">
      <c r="A320" t="n">
        <v>318</v>
      </c>
      <c r="B320" s="131">
        <f>IF(A320=1,0,IF(AP320,0.1*ε_cu1cd,0))</f>
        <v/>
      </c>
      <c r="C320" s="131">
        <f>IF(A320=1,0.1*ε_cu1cd,C319+B319)</f>
        <v/>
      </c>
      <c r="D320" s="113">
        <f>IF('Нормальний переріз'!$D$68&gt;0,1,2)</f>
        <v/>
      </c>
      <c r="E320" s="144">
        <f>IF(D320=1,F320,G320)</f>
        <v/>
      </c>
      <c r="F320" s="124">
        <f>IF(AI319,0.11*ε_cu1cd,IF(AH319,F319*0.01,F319))</f>
        <v/>
      </c>
      <c r="G320" s="124">
        <f>IF(AP319,-0.1*ε_cu1cd,IF(AM319,G319*0.01,G319))</f>
        <v/>
      </c>
      <c r="H320" s="113">
        <f>IF(A320=1,E320,IF(AO319,H319-E319+E320,IF(AP319,0.8*H319,H319+E320)))</f>
        <v/>
      </c>
      <c r="I320" s="169">
        <f>(C320-H320)/h</f>
        <v/>
      </c>
      <c r="J320">
        <f>C320/(ε_c1cd)</f>
        <v/>
      </c>
      <c r="K320">
        <f>C320/I320</f>
        <v/>
      </c>
      <c r="L320" s="131">
        <f>I320/(ε_c1cd)</f>
        <v/>
      </c>
      <c r="M320">
        <f>I320*(K320-Z_s1)</f>
        <v/>
      </c>
      <c r="N320">
        <f>I320*(K320-Z_s2)</f>
        <v/>
      </c>
      <c r="O320">
        <f>E_s*M320</f>
        <v/>
      </c>
      <c r="P320">
        <f>E_s*N320</f>
        <v/>
      </c>
      <c r="Q320">
        <f>O320*A_s1</f>
        <v/>
      </c>
      <c r="R320">
        <f>P320*A_s2</f>
        <v/>
      </c>
      <c r="S320">
        <f>Q320*($K320-Z_s1)</f>
        <v/>
      </c>
      <c r="T320">
        <f>R320*($K320-Z_s2)</f>
        <v/>
      </c>
      <c r="U320">
        <f>(INDIRECT("a_"&amp;U$2)/(U$2+1))*(($C320^(U$2+1)-$H320^(U$2+1))/(ε_c1cd^(U$2+1)))</f>
        <v/>
      </c>
      <c r="V320">
        <f>(INDIRECT("a_"&amp;V$2)/(V$2+1))*(($C320^(V$2+1)-$H320^(V$2+1))/(ε_c1cd^(V$2+1)))</f>
        <v/>
      </c>
      <c r="W320">
        <f>(INDIRECT("a_"&amp;W$2)/(W$2+1))*(($C320^(W$2+1)-$H320^(W$2+1))/(ε_c1cd^(W$2+1)))</f>
        <v/>
      </c>
      <c r="X320">
        <f>(INDIRECT("a_"&amp;X$2)/(X$2+1))*(($C320^(X$2+1)-$H320^(X$2+1))/(ε_c1cd^(X$2+1)))</f>
        <v/>
      </c>
      <c r="Y320">
        <f>(INDIRECT("a_"&amp;Y$2)/(Y$2+1))*(($C320^(Y$2+1)-$H320^(Y$2+1))/(ε_c1cd^(Y$2+1)))</f>
        <v/>
      </c>
      <c r="Z320">
        <f>(INDIRECT("a_"&amp;Z$2)/(Z$2+2))*(($C320^(Z$2+2)-$H320^(Z$2+2))/(ε_c1cd^(Z$2+2)))</f>
        <v/>
      </c>
      <c r="AA320">
        <f>(INDIRECT("a_"&amp;AA$2)/(AA$2+2))*(($C320^(AA$2+2)-$H320^(AA$2+2))/(ε_c1cd^(AA$2+2)))</f>
        <v/>
      </c>
      <c r="AB320">
        <f>(INDIRECT("a_"&amp;AB$2)/(AB$2+2))*(($C320^(AB$2+2)-$H320^(AB$2+2))/(ε_c1cd^(AB$2+2)))</f>
        <v/>
      </c>
      <c r="AC320">
        <f>(INDIRECT("a_"&amp;AC$2)/(AC$2+2))*(($C320^(AC$2+2)-$H320^(AC$2+2))/(ε_c1cd^(AC$2+2)))</f>
        <v/>
      </c>
      <c r="AD320">
        <f>(INDIRECT("a_"&amp;AD$2)/(AD$2+2))*(($C320^(AD$2+2)-$H320^(AD$2+2))/(ε_c1cd^(AD$2+2)))</f>
        <v/>
      </c>
      <c r="AE320" s="111">
        <f>(b*f_cd/L320)*SUM(U320:Y320)+SUM(Q320:R320)</f>
        <v/>
      </c>
      <c r="AF320" s="112">
        <f>AE320*(K320-y+e)</f>
        <v/>
      </c>
      <c r="AG320" s="113">
        <f>(b*f_cd/(L320^2))*SUM(Z320:AD320)+SUM(S320:T320)-AF320</f>
        <v/>
      </c>
      <c r="AH320" s="114">
        <f>AG320&lt;0</f>
        <v/>
      </c>
      <c r="AI320" s="115">
        <f>IF(A320=1,FALSE,(AND(AQ320,AH320,NOT(AI319))))</f>
        <v/>
      </c>
      <c r="AJ320" s="116">
        <f>(b*f_cd/L320)*(a_1/2*J320^2+a_2/3*J320^3+a_3/4*J320^4+a_4/5*J320^5+a_5/6*J320^6)+SUM(Q320:R320)</f>
        <v/>
      </c>
      <c r="AK320">
        <f>AJ320*(K320-y+e)</f>
        <v/>
      </c>
      <c r="AL320" s="118">
        <f>(b*f_cd/(L320^2))*(a_1/3*J320^3+a_2/4*J320^4+a_3/5*J320^5+a_4/6*J320^6+a_5/7*J320^7)+SUM(S320:T320)-AK320</f>
        <v/>
      </c>
      <c r="AM320" s="114">
        <f>AL320&gt;0</f>
        <v/>
      </c>
      <c r="AN320" s="115">
        <f>IF(A320=1,FALSE,(AND(AQ320,AM320,NOT(AN319))))</f>
        <v/>
      </c>
      <c r="AO320">
        <f>IF(D320=1,AND(AH320,NOT(AI320)),AND(AM320,NOT(AN320)))</f>
        <v/>
      </c>
      <c r="AP320" s="119">
        <f>IF(D320=1,AI320,AN320)</f>
        <v/>
      </c>
      <c r="AQ320" s="125">
        <f>ABS(E320)&lt;$AQ$2</f>
        <v/>
      </c>
      <c r="AS320">
        <f>IF(AP320,MAX(AS$3:AS318)+1,"")</f>
        <v/>
      </c>
    </row>
    <row r="321" s="117">
      <c r="A321" t="n">
        <v>319</v>
      </c>
      <c r="B321" s="131">
        <f>IF(A321=1,0,IF(AP321,0.1*ε_cu1cd,0))</f>
        <v/>
      </c>
      <c r="C321" s="131">
        <f>IF(A321=1,0.1*ε_cu1cd,C320+B320)</f>
        <v/>
      </c>
      <c r="D321" s="113">
        <f>IF('Нормальний переріз'!$D$68&gt;0,1,2)</f>
        <v/>
      </c>
      <c r="E321" s="144">
        <f>IF(D321=1,F321,G321)</f>
        <v/>
      </c>
      <c r="F321" s="124">
        <f>IF(AI320,0.11*ε_cu1cd,IF(AH320,F320*0.01,F320))</f>
        <v/>
      </c>
      <c r="G321" s="124">
        <f>IF(AP320,-0.1*ε_cu1cd,IF(AM320,G320*0.01,G320))</f>
        <v/>
      </c>
      <c r="H321" s="113">
        <f>IF(A321=1,E321,IF(AO320,H320-E320+E321,IF(AP320,0.8*H320,H320+E321)))</f>
        <v/>
      </c>
      <c r="I321" s="169">
        <f>(C321-H321)/h</f>
        <v/>
      </c>
      <c r="J321">
        <f>C321/(ε_c1cd)</f>
        <v/>
      </c>
      <c r="K321">
        <f>C321/I321</f>
        <v/>
      </c>
      <c r="L321" s="131">
        <f>I321/(ε_c1cd)</f>
        <v/>
      </c>
      <c r="M321">
        <f>I321*(K321-Z_s1)</f>
        <v/>
      </c>
      <c r="N321">
        <f>I321*(K321-Z_s2)</f>
        <v/>
      </c>
      <c r="O321">
        <f>E_s*M321</f>
        <v/>
      </c>
      <c r="P321">
        <f>E_s*N321</f>
        <v/>
      </c>
      <c r="Q321">
        <f>O321*A_s1</f>
        <v/>
      </c>
      <c r="R321">
        <f>P321*A_s2</f>
        <v/>
      </c>
      <c r="S321">
        <f>Q321*($K321-Z_s1)</f>
        <v/>
      </c>
      <c r="T321">
        <f>R321*($K321-Z_s2)</f>
        <v/>
      </c>
      <c r="U321">
        <f>(INDIRECT("a_"&amp;U$2)/(U$2+1))*(($C321^(U$2+1)-$H321^(U$2+1))/(ε_c1cd^(U$2+1)))</f>
        <v/>
      </c>
      <c r="V321">
        <f>(INDIRECT("a_"&amp;V$2)/(V$2+1))*(($C321^(V$2+1)-$H321^(V$2+1))/(ε_c1cd^(V$2+1)))</f>
        <v/>
      </c>
      <c r="W321">
        <f>(INDIRECT("a_"&amp;W$2)/(W$2+1))*(($C321^(W$2+1)-$H321^(W$2+1))/(ε_c1cd^(W$2+1)))</f>
        <v/>
      </c>
      <c r="X321">
        <f>(INDIRECT("a_"&amp;X$2)/(X$2+1))*(($C321^(X$2+1)-$H321^(X$2+1))/(ε_c1cd^(X$2+1)))</f>
        <v/>
      </c>
      <c r="Y321">
        <f>(INDIRECT("a_"&amp;Y$2)/(Y$2+1))*(($C321^(Y$2+1)-$H321^(Y$2+1))/(ε_c1cd^(Y$2+1)))</f>
        <v/>
      </c>
      <c r="Z321">
        <f>(INDIRECT("a_"&amp;Z$2)/(Z$2+2))*(($C321^(Z$2+2)-$H321^(Z$2+2))/(ε_c1cd^(Z$2+2)))</f>
        <v/>
      </c>
      <c r="AA321">
        <f>(INDIRECT("a_"&amp;AA$2)/(AA$2+2))*(($C321^(AA$2+2)-$H321^(AA$2+2))/(ε_c1cd^(AA$2+2)))</f>
        <v/>
      </c>
      <c r="AB321">
        <f>(INDIRECT("a_"&amp;AB$2)/(AB$2+2))*(($C321^(AB$2+2)-$H321^(AB$2+2))/(ε_c1cd^(AB$2+2)))</f>
        <v/>
      </c>
      <c r="AC321">
        <f>(INDIRECT("a_"&amp;AC$2)/(AC$2+2))*(($C321^(AC$2+2)-$H321^(AC$2+2))/(ε_c1cd^(AC$2+2)))</f>
        <v/>
      </c>
      <c r="AD321">
        <f>(INDIRECT("a_"&amp;AD$2)/(AD$2+2))*(($C321^(AD$2+2)-$H321^(AD$2+2))/(ε_c1cd^(AD$2+2)))</f>
        <v/>
      </c>
      <c r="AE321" s="111">
        <f>(b*f_cd/L321)*SUM(U321:Y321)+SUM(Q321:R321)</f>
        <v/>
      </c>
      <c r="AF321" s="112">
        <f>AE321*(K321-y+e)</f>
        <v/>
      </c>
      <c r="AG321" s="113">
        <f>(b*f_cd/(L321^2))*SUM(Z321:AD321)+SUM(S321:T321)-AF321</f>
        <v/>
      </c>
      <c r="AH321" s="114">
        <f>AG321&lt;0</f>
        <v/>
      </c>
      <c r="AI321" s="115">
        <f>IF(A321=1,FALSE,(AND(AQ321,AH321,NOT(AI320))))</f>
        <v/>
      </c>
      <c r="AJ321" s="116">
        <f>(b*f_cd/L321)*(a_1/2*J321^2+a_2/3*J321^3+a_3/4*J321^4+a_4/5*J321^5+a_5/6*J321^6)+SUM(Q321:R321)</f>
        <v/>
      </c>
      <c r="AK321">
        <f>AJ321*(K321-y+e)</f>
        <v/>
      </c>
      <c r="AL321" s="118">
        <f>(b*f_cd/(L321^2))*(a_1/3*J321^3+a_2/4*J321^4+a_3/5*J321^5+a_4/6*J321^6+a_5/7*J321^7)+SUM(S321:T321)-AK321</f>
        <v/>
      </c>
      <c r="AM321" s="114">
        <f>AL321&gt;0</f>
        <v/>
      </c>
      <c r="AN321" s="115">
        <f>IF(A321=1,FALSE,(AND(AQ321,AM321,NOT(AN320))))</f>
        <v/>
      </c>
      <c r="AO321">
        <f>IF(D321=1,AND(AH321,NOT(AI321)),AND(AM321,NOT(AN321)))</f>
        <v/>
      </c>
      <c r="AP321" s="119">
        <f>IF(D321=1,AI321,AN321)</f>
        <v/>
      </c>
      <c r="AQ321" s="125">
        <f>ABS(E321)&lt;$AQ$2</f>
        <v/>
      </c>
      <c r="AS321">
        <f>IF(AP321,MAX(AS$3:AS319)+1,"")</f>
        <v/>
      </c>
    </row>
    <row r="322" s="117">
      <c r="A322" t="n">
        <v>320</v>
      </c>
      <c r="B322" s="131">
        <f>IF(A322=1,0,IF(AP322,0.1*ε_cu1cd,0))</f>
        <v/>
      </c>
      <c r="C322" s="131">
        <f>IF(A322=1,0.1*ε_cu1cd,C321+B321)</f>
        <v/>
      </c>
      <c r="D322" s="113">
        <f>IF('Нормальний переріз'!$D$68&gt;0,1,2)</f>
        <v/>
      </c>
      <c r="E322" s="144">
        <f>IF(D322=1,F322,G322)</f>
        <v/>
      </c>
      <c r="F322" s="124">
        <f>IF(AI321,0.11*ε_cu1cd,IF(AH321,F321*0.01,F321))</f>
        <v/>
      </c>
      <c r="G322" s="124">
        <f>IF(AP321,-0.1*ε_cu1cd,IF(AM321,G321*0.01,G321))</f>
        <v/>
      </c>
      <c r="H322" s="113">
        <f>IF(A322=1,E322,IF(AO321,H321-E321+E322,IF(AP321,0.8*H321,H321+E322)))</f>
        <v/>
      </c>
      <c r="I322" s="169">
        <f>(C322-H322)/h</f>
        <v/>
      </c>
      <c r="J322">
        <f>C322/(ε_c1cd)</f>
        <v/>
      </c>
      <c r="K322">
        <f>C322/I322</f>
        <v/>
      </c>
      <c r="L322" s="131">
        <f>I322/(ε_c1cd)</f>
        <v/>
      </c>
      <c r="M322">
        <f>I322*(K322-Z_s1)</f>
        <v/>
      </c>
      <c r="N322">
        <f>I322*(K322-Z_s2)</f>
        <v/>
      </c>
      <c r="O322">
        <f>E_s*M322</f>
        <v/>
      </c>
      <c r="P322">
        <f>E_s*N322</f>
        <v/>
      </c>
      <c r="Q322">
        <f>O322*A_s1</f>
        <v/>
      </c>
      <c r="R322">
        <f>P322*A_s2</f>
        <v/>
      </c>
      <c r="S322">
        <f>Q322*($K322-Z_s1)</f>
        <v/>
      </c>
      <c r="T322">
        <f>R322*($K322-Z_s2)</f>
        <v/>
      </c>
      <c r="U322">
        <f>(INDIRECT("a_"&amp;U$2)/(U$2+1))*(($C322^(U$2+1)-$H322^(U$2+1))/(ε_c1cd^(U$2+1)))</f>
        <v/>
      </c>
      <c r="V322">
        <f>(INDIRECT("a_"&amp;V$2)/(V$2+1))*(($C322^(V$2+1)-$H322^(V$2+1))/(ε_c1cd^(V$2+1)))</f>
        <v/>
      </c>
      <c r="W322">
        <f>(INDIRECT("a_"&amp;W$2)/(W$2+1))*(($C322^(W$2+1)-$H322^(W$2+1))/(ε_c1cd^(W$2+1)))</f>
        <v/>
      </c>
      <c r="X322">
        <f>(INDIRECT("a_"&amp;X$2)/(X$2+1))*(($C322^(X$2+1)-$H322^(X$2+1))/(ε_c1cd^(X$2+1)))</f>
        <v/>
      </c>
      <c r="Y322">
        <f>(INDIRECT("a_"&amp;Y$2)/(Y$2+1))*(($C322^(Y$2+1)-$H322^(Y$2+1))/(ε_c1cd^(Y$2+1)))</f>
        <v/>
      </c>
      <c r="Z322">
        <f>(INDIRECT("a_"&amp;Z$2)/(Z$2+2))*(($C322^(Z$2+2)-$H322^(Z$2+2))/(ε_c1cd^(Z$2+2)))</f>
        <v/>
      </c>
      <c r="AA322">
        <f>(INDIRECT("a_"&amp;AA$2)/(AA$2+2))*(($C322^(AA$2+2)-$H322^(AA$2+2))/(ε_c1cd^(AA$2+2)))</f>
        <v/>
      </c>
      <c r="AB322">
        <f>(INDIRECT("a_"&amp;AB$2)/(AB$2+2))*(($C322^(AB$2+2)-$H322^(AB$2+2))/(ε_c1cd^(AB$2+2)))</f>
        <v/>
      </c>
      <c r="AC322">
        <f>(INDIRECT("a_"&amp;AC$2)/(AC$2+2))*(($C322^(AC$2+2)-$H322^(AC$2+2))/(ε_c1cd^(AC$2+2)))</f>
        <v/>
      </c>
      <c r="AD322">
        <f>(INDIRECT("a_"&amp;AD$2)/(AD$2+2))*(($C322^(AD$2+2)-$H322^(AD$2+2))/(ε_c1cd^(AD$2+2)))</f>
        <v/>
      </c>
      <c r="AE322" s="111">
        <f>(b*f_cd/L322)*SUM(U322:Y322)+SUM(Q322:R322)</f>
        <v/>
      </c>
      <c r="AF322" s="112">
        <f>AE322*(K322-y+e)</f>
        <v/>
      </c>
      <c r="AG322" s="113">
        <f>(b*f_cd/(L322^2))*SUM(Z322:AD322)+SUM(S322:T322)-AF322</f>
        <v/>
      </c>
      <c r="AH322" s="114">
        <f>AG322&lt;0</f>
        <v/>
      </c>
      <c r="AI322" s="115">
        <f>IF(A322=1,FALSE,(AND(AQ322,AH322,NOT(AI321))))</f>
        <v/>
      </c>
      <c r="AJ322" s="116">
        <f>(b*f_cd/L322)*(a_1/2*J322^2+a_2/3*J322^3+a_3/4*J322^4+a_4/5*J322^5+a_5/6*J322^6)+SUM(Q322:R322)</f>
        <v/>
      </c>
      <c r="AK322">
        <f>AJ322*(K322-y+e)</f>
        <v/>
      </c>
      <c r="AL322" s="118">
        <f>(b*f_cd/(L322^2))*(a_1/3*J322^3+a_2/4*J322^4+a_3/5*J322^5+a_4/6*J322^6+a_5/7*J322^7)+SUM(S322:T322)-AK322</f>
        <v/>
      </c>
      <c r="AM322" s="114">
        <f>AL322&gt;0</f>
        <v/>
      </c>
      <c r="AN322" s="115">
        <f>IF(A322=1,FALSE,(AND(AQ322,AM322,NOT(AN321))))</f>
        <v/>
      </c>
      <c r="AO322">
        <f>IF(D322=1,AND(AH322,NOT(AI322)),AND(AM322,NOT(AN322)))</f>
        <v/>
      </c>
      <c r="AP322" s="119">
        <f>IF(D322=1,AI322,AN322)</f>
        <v/>
      </c>
      <c r="AQ322" s="125">
        <f>ABS(E322)&lt;$AQ$2</f>
        <v/>
      </c>
      <c r="AS322">
        <f>IF(AP322,MAX(AS$3:AS320)+1,"")</f>
        <v/>
      </c>
    </row>
    <row r="323" s="117">
      <c r="A323" t="n">
        <v>321</v>
      </c>
      <c r="B323" s="131">
        <f>IF(A323=1,0,IF(AP323,0.1*ε_cu1cd,0))</f>
        <v/>
      </c>
      <c r="C323" s="131">
        <f>IF(A323=1,0.1*ε_cu1cd,C322+B322)</f>
        <v/>
      </c>
      <c r="D323" s="113">
        <f>IF('Нормальний переріз'!$D$68&gt;0,1,2)</f>
        <v/>
      </c>
      <c r="E323" s="144">
        <f>IF(D323=1,F323,G323)</f>
        <v/>
      </c>
      <c r="F323" s="124">
        <f>IF(AI322,0.11*ε_cu1cd,IF(AH322,F322*0.01,F322))</f>
        <v/>
      </c>
      <c r="G323" s="124">
        <f>IF(AP322,-0.1*ε_cu1cd,IF(AM322,G322*0.01,G322))</f>
        <v/>
      </c>
      <c r="H323" s="113">
        <f>IF(A323=1,E323,IF(AO322,H322-E322+E323,IF(AP322,0.8*H322,H322+E323)))</f>
        <v/>
      </c>
      <c r="I323" s="169">
        <f>(C323-H323)/h</f>
        <v/>
      </c>
      <c r="J323">
        <f>C323/(ε_c1cd)</f>
        <v/>
      </c>
      <c r="K323">
        <f>C323/I323</f>
        <v/>
      </c>
      <c r="L323" s="131">
        <f>I323/(ε_c1cd)</f>
        <v/>
      </c>
      <c r="M323">
        <f>I323*(K323-Z_s1)</f>
        <v/>
      </c>
      <c r="N323">
        <f>I323*(K323-Z_s2)</f>
        <v/>
      </c>
      <c r="O323">
        <f>E_s*M323</f>
        <v/>
      </c>
      <c r="P323">
        <f>E_s*N323</f>
        <v/>
      </c>
      <c r="Q323">
        <f>O323*A_s1</f>
        <v/>
      </c>
      <c r="R323">
        <f>P323*A_s2</f>
        <v/>
      </c>
      <c r="S323">
        <f>Q323*($K323-Z_s1)</f>
        <v/>
      </c>
      <c r="T323">
        <f>R323*($K323-Z_s2)</f>
        <v/>
      </c>
      <c r="U323">
        <f>(INDIRECT("a_"&amp;U$2)/(U$2+1))*(($C323^(U$2+1)-$H323^(U$2+1))/(ε_c1cd^(U$2+1)))</f>
        <v/>
      </c>
      <c r="V323">
        <f>(INDIRECT("a_"&amp;V$2)/(V$2+1))*(($C323^(V$2+1)-$H323^(V$2+1))/(ε_c1cd^(V$2+1)))</f>
        <v/>
      </c>
      <c r="W323">
        <f>(INDIRECT("a_"&amp;W$2)/(W$2+1))*(($C323^(W$2+1)-$H323^(W$2+1))/(ε_c1cd^(W$2+1)))</f>
        <v/>
      </c>
      <c r="X323">
        <f>(INDIRECT("a_"&amp;X$2)/(X$2+1))*(($C323^(X$2+1)-$H323^(X$2+1))/(ε_c1cd^(X$2+1)))</f>
        <v/>
      </c>
      <c r="Y323">
        <f>(INDIRECT("a_"&amp;Y$2)/(Y$2+1))*(($C323^(Y$2+1)-$H323^(Y$2+1))/(ε_c1cd^(Y$2+1)))</f>
        <v/>
      </c>
      <c r="Z323">
        <f>(INDIRECT("a_"&amp;Z$2)/(Z$2+2))*(($C323^(Z$2+2)-$H323^(Z$2+2))/(ε_c1cd^(Z$2+2)))</f>
        <v/>
      </c>
      <c r="AA323">
        <f>(INDIRECT("a_"&amp;AA$2)/(AA$2+2))*(($C323^(AA$2+2)-$H323^(AA$2+2))/(ε_c1cd^(AA$2+2)))</f>
        <v/>
      </c>
      <c r="AB323">
        <f>(INDIRECT("a_"&amp;AB$2)/(AB$2+2))*(($C323^(AB$2+2)-$H323^(AB$2+2))/(ε_c1cd^(AB$2+2)))</f>
        <v/>
      </c>
      <c r="AC323">
        <f>(INDIRECT("a_"&amp;AC$2)/(AC$2+2))*(($C323^(AC$2+2)-$H323^(AC$2+2))/(ε_c1cd^(AC$2+2)))</f>
        <v/>
      </c>
      <c r="AD323">
        <f>(INDIRECT("a_"&amp;AD$2)/(AD$2+2))*(($C323^(AD$2+2)-$H323^(AD$2+2))/(ε_c1cd^(AD$2+2)))</f>
        <v/>
      </c>
      <c r="AE323" s="111">
        <f>(b*f_cd/L323)*SUM(U323:Y323)+SUM(Q323:R323)</f>
        <v/>
      </c>
      <c r="AF323" s="112">
        <f>AE323*(K323-y+e)</f>
        <v/>
      </c>
      <c r="AG323" s="113">
        <f>(b*f_cd/(L323^2))*SUM(Z323:AD323)+SUM(S323:T323)-AF323</f>
        <v/>
      </c>
      <c r="AH323" s="114">
        <f>AG323&lt;0</f>
        <v/>
      </c>
      <c r="AI323" s="115">
        <f>IF(A323=1,FALSE,(AND(AQ323,AH323,NOT(AI322))))</f>
        <v/>
      </c>
      <c r="AJ323" s="116">
        <f>(b*f_cd/L323)*(a_1/2*J323^2+a_2/3*J323^3+a_3/4*J323^4+a_4/5*J323^5+a_5/6*J323^6)+SUM(Q323:R323)</f>
        <v/>
      </c>
      <c r="AK323">
        <f>AJ323*(K323-y+e)</f>
        <v/>
      </c>
      <c r="AL323" s="118">
        <f>(b*f_cd/(L323^2))*(a_1/3*J323^3+a_2/4*J323^4+a_3/5*J323^5+a_4/6*J323^6+a_5/7*J323^7)+SUM(S323:T323)-AK323</f>
        <v/>
      </c>
      <c r="AM323" s="114">
        <f>AL323&gt;0</f>
        <v/>
      </c>
      <c r="AN323" s="115">
        <f>IF(A323=1,FALSE,(AND(AQ323,AM323,NOT(AN322))))</f>
        <v/>
      </c>
      <c r="AO323">
        <f>IF(D323=1,AND(AH323,NOT(AI323)),AND(AM323,NOT(AN323)))</f>
        <v/>
      </c>
      <c r="AP323" s="119">
        <f>IF(D323=1,AI323,AN323)</f>
        <v/>
      </c>
      <c r="AQ323" s="125">
        <f>ABS(E323)&lt;$AQ$2</f>
        <v/>
      </c>
      <c r="AS323">
        <f>IF(AP323,MAX(AS$3:AS321)+1,"")</f>
        <v/>
      </c>
    </row>
    <row r="324" s="117">
      <c r="A324" t="n">
        <v>322</v>
      </c>
      <c r="B324" s="131">
        <f>IF(A324=1,0,IF(AP324,0.1*ε_cu1cd,0))</f>
        <v/>
      </c>
      <c r="C324" s="131">
        <f>IF(A324=1,0.1*ε_cu1cd,C323+B323)</f>
        <v/>
      </c>
      <c r="D324" s="113">
        <f>IF('Нормальний переріз'!$D$68&gt;0,1,2)</f>
        <v/>
      </c>
      <c r="E324" s="144">
        <f>IF(D324=1,F324,G324)</f>
        <v/>
      </c>
      <c r="F324" s="124">
        <f>IF(AI323,0.11*ε_cu1cd,IF(AH323,F323*0.01,F323))</f>
        <v/>
      </c>
      <c r="G324" s="124">
        <f>IF(AP323,-0.1*ε_cu1cd,IF(AM323,G323*0.01,G323))</f>
        <v/>
      </c>
      <c r="H324" s="113">
        <f>IF(A324=1,E324,IF(AO323,H323-E323+E324,IF(AP323,0.8*H323,H323+E324)))</f>
        <v/>
      </c>
      <c r="I324" s="169">
        <f>(C324-H324)/h</f>
        <v/>
      </c>
      <c r="J324">
        <f>C324/(ε_c1cd)</f>
        <v/>
      </c>
      <c r="K324">
        <f>C324/I324</f>
        <v/>
      </c>
      <c r="L324" s="131">
        <f>I324/(ε_c1cd)</f>
        <v/>
      </c>
      <c r="M324">
        <f>I324*(K324-Z_s1)</f>
        <v/>
      </c>
      <c r="N324">
        <f>I324*(K324-Z_s2)</f>
        <v/>
      </c>
      <c r="O324">
        <f>E_s*M324</f>
        <v/>
      </c>
      <c r="P324">
        <f>E_s*N324</f>
        <v/>
      </c>
      <c r="Q324">
        <f>O324*A_s1</f>
        <v/>
      </c>
      <c r="R324">
        <f>P324*A_s2</f>
        <v/>
      </c>
      <c r="S324">
        <f>Q324*($K324-Z_s1)</f>
        <v/>
      </c>
      <c r="T324">
        <f>R324*($K324-Z_s2)</f>
        <v/>
      </c>
      <c r="U324">
        <f>(INDIRECT("a_"&amp;U$2)/(U$2+1))*(($C324^(U$2+1)-$H324^(U$2+1))/(ε_c1cd^(U$2+1)))</f>
        <v/>
      </c>
      <c r="V324">
        <f>(INDIRECT("a_"&amp;V$2)/(V$2+1))*(($C324^(V$2+1)-$H324^(V$2+1))/(ε_c1cd^(V$2+1)))</f>
        <v/>
      </c>
      <c r="W324">
        <f>(INDIRECT("a_"&amp;W$2)/(W$2+1))*(($C324^(W$2+1)-$H324^(W$2+1))/(ε_c1cd^(W$2+1)))</f>
        <v/>
      </c>
      <c r="X324">
        <f>(INDIRECT("a_"&amp;X$2)/(X$2+1))*(($C324^(X$2+1)-$H324^(X$2+1))/(ε_c1cd^(X$2+1)))</f>
        <v/>
      </c>
      <c r="Y324">
        <f>(INDIRECT("a_"&amp;Y$2)/(Y$2+1))*(($C324^(Y$2+1)-$H324^(Y$2+1))/(ε_c1cd^(Y$2+1)))</f>
        <v/>
      </c>
      <c r="Z324">
        <f>(INDIRECT("a_"&amp;Z$2)/(Z$2+2))*(($C324^(Z$2+2)-$H324^(Z$2+2))/(ε_c1cd^(Z$2+2)))</f>
        <v/>
      </c>
      <c r="AA324">
        <f>(INDIRECT("a_"&amp;AA$2)/(AA$2+2))*(($C324^(AA$2+2)-$H324^(AA$2+2))/(ε_c1cd^(AA$2+2)))</f>
        <v/>
      </c>
      <c r="AB324">
        <f>(INDIRECT("a_"&amp;AB$2)/(AB$2+2))*(($C324^(AB$2+2)-$H324^(AB$2+2))/(ε_c1cd^(AB$2+2)))</f>
        <v/>
      </c>
      <c r="AC324">
        <f>(INDIRECT("a_"&amp;AC$2)/(AC$2+2))*(($C324^(AC$2+2)-$H324^(AC$2+2))/(ε_c1cd^(AC$2+2)))</f>
        <v/>
      </c>
      <c r="AD324">
        <f>(INDIRECT("a_"&amp;AD$2)/(AD$2+2))*(($C324^(AD$2+2)-$H324^(AD$2+2))/(ε_c1cd^(AD$2+2)))</f>
        <v/>
      </c>
      <c r="AE324" s="111">
        <f>(b*f_cd/L324)*SUM(U324:Y324)+SUM(Q324:R324)</f>
        <v/>
      </c>
      <c r="AF324" s="112">
        <f>AE324*(K324-y+e)</f>
        <v/>
      </c>
      <c r="AG324" s="113">
        <f>(b*f_cd/(L324^2))*SUM(Z324:AD324)+SUM(S324:T324)-AF324</f>
        <v/>
      </c>
      <c r="AH324" s="114">
        <f>AG324&lt;0</f>
        <v/>
      </c>
      <c r="AI324" s="115">
        <f>IF(A324=1,FALSE,(AND(AQ324,AH324,NOT(AI323))))</f>
        <v/>
      </c>
      <c r="AJ324" s="116">
        <f>(b*f_cd/L324)*(a_1/2*J324^2+a_2/3*J324^3+a_3/4*J324^4+a_4/5*J324^5+a_5/6*J324^6)+SUM(Q324:R324)</f>
        <v/>
      </c>
      <c r="AK324">
        <f>AJ324*(K324-y+e)</f>
        <v/>
      </c>
      <c r="AL324" s="118">
        <f>(b*f_cd/(L324^2))*(a_1/3*J324^3+a_2/4*J324^4+a_3/5*J324^5+a_4/6*J324^6+a_5/7*J324^7)+SUM(S324:T324)-AK324</f>
        <v/>
      </c>
      <c r="AM324" s="114">
        <f>AL324&gt;0</f>
        <v/>
      </c>
      <c r="AN324" s="115">
        <f>IF(A324=1,FALSE,(AND(AQ324,AM324,NOT(AN323))))</f>
        <v/>
      </c>
      <c r="AO324">
        <f>IF(D324=1,AND(AH324,NOT(AI324)),AND(AM324,NOT(AN324)))</f>
        <v/>
      </c>
      <c r="AP324" s="119">
        <f>IF(D324=1,AI324,AN324)</f>
        <v/>
      </c>
      <c r="AQ324" s="125">
        <f>ABS(E324)&lt;$AQ$2</f>
        <v/>
      </c>
      <c r="AS324">
        <f>IF(AP324,MAX(AS$3:AS322)+1,"")</f>
        <v/>
      </c>
    </row>
    <row r="325" s="117">
      <c r="A325" t="n">
        <v>323</v>
      </c>
      <c r="B325" s="131">
        <f>IF(A325=1,0,IF(AP325,0.1*ε_cu1cd,0))</f>
        <v/>
      </c>
      <c r="C325" s="131">
        <f>IF(A325=1,0.1*ε_cu1cd,C324+B324)</f>
        <v/>
      </c>
      <c r="D325" s="113">
        <f>IF('Нормальний переріз'!$D$68&gt;0,1,2)</f>
        <v/>
      </c>
      <c r="E325" s="144">
        <f>IF(D325=1,F325,G325)</f>
        <v/>
      </c>
      <c r="F325" s="124">
        <f>IF(AI324,0.11*ε_cu1cd,IF(AH324,F324*0.01,F324))</f>
        <v/>
      </c>
      <c r="G325" s="124">
        <f>IF(AP324,-0.1*ε_cu1cd,IF(AM324,G324*0.01,G324))</f>
        <v/>
      </c>
      <c r="H325" s="113">
        <f>IF(A325=1,E325,IF(AO324,H324-E324+E325,IF(AP324,0.8*H324,H324+E325)))</f>
        <v/>
      </c>
      <c r="I325" s="169">
        <f>(C325-H325)/h</f>
        <v/>
      </c>
      <c r="J325">
        <f>C325/(ε_c1cd)</f>
        <v/>
      </c>
      <c r="K325">
        <f>C325/I325</f>
        <v/>
      </c>
      <c r="L325" s="131">
        <f>I325/(ε_c1cd)</f>
        <v/>
      </c>
      <c r="M325">
        <f>I325*(K325-Z_s1)</f>
        <v/>
      </c>
      <c r="N325">
        <f>I325*(K325-Z_s2)</f>
        <v/>
      </c>
      <c r="O325">
        <f>E_s*M325</f>
        <v/>
      </c>
      <c r="P325">
        <f>E_s*N325</f>
        <v/>
      </c>
      <c r="Q325">
        <f>O325*A_s1</f>
        <v/>
      </c>
      <c r="R325">
        <f>P325*A_s2</f>
        <v/>
      </c>
      <c r="S325">
        <f>Q325*($K325-Z_s1)</f>
        <v/>
      </c>
      <c r="T325">
        <f>R325*($K325-Z_s2)</f>
        <v/>
      </c>
      <c r="U325">
        <f>(INDIRECT("a_"&amp;U$2)/(U$2+1))*(($C325^(U$2+1)-$H325^(U$2+1))/(ε_c1cd^(U$2+1)))</f>
        <v/>
      </c>
      <c r="V325">
        <f>(INDIRECT("a_"&amp;V$2)/(V$2+1))*(($C325^(V$2+1)-$H325^(V$2+1))/(ε_c1cd^(V$2+1)))</f>
        <v/>
      </c>
      <c r="W325">
        <f>(INDIRECT("a_"&amp;W$2)/(W$2+1))*(($C325^(W$2+1)-$H325^(W$2+1))/(ε_c1cd^(W$2+1)))</f>
        <v/>
      </c>
      <c r="X325">
        <f>(INDIRECT("a_"&amp;X$2)/(X$2+1))*(($C325^(X$2+1)-$H325^(X$2+1))/(ε_c1cd^(X$2+1)))</f>
        <v/>
      </c>
      <c r="Y325">
        <f>(INDIRECT("a_"&amp;Y$2)/(Y$2+1))*(($C325^(Y$2+1)-$H325^(Y$2+1))/(ε_c1cd^(Y$2+1)))</f>
        <v/>
      </c>
      <c r="Z325">
        <f>(INDIRECT("a_"&amp;Z$2)/(Z$2+2))*(($C325^(Z$2+2)-$H325^(Z$2+2))/(ε_c1cd^(Z$2+2)))</f>
        <v/>
      </c>
      <c r="AA325">
        <f>(INDIRECT("a_"&amp;AA$2)/(AA$2+2))*(($C325^(AA$2+2)-$H325^(AA$2+2))/(ε_c1cd^(AA$2+2)))</f>
        <v/>
      </c>
      <c r="AB325">
        <f>(INDIRECT("a_"&amp;AB$2)/(AB$2+2))*(($C325^(AB$2+2)-$H325^(AB$2+2))/(ε_c1cd^(AB$2+2)))</f>
        <v/>
      </c>
      <c r="AC325">
        <f>(INDIRECT("a_"&amp;AC$2)/(AC$2+2))*(($C325^(AC$2+2)-$H325^(AC$2+2))/(ε_c1cd^(AC$2+2)))</f>
        <v/>
      </c>
      <c r="AD325">
        <f>(INDIRECT("a_"&amp;AD$2)/(AD$2+2))*(($C325^(AD$2+2)-$H325^(AD$2+2))/(ε_c1cd^(AD$2+2)))</f>
        <v/>
      </c>
      <c r="AE325" s="111">
        <f>(b*f_cd/L325)*SUM(U325:Y325)+SUM(Q325:R325)</f>
        <v/>
      </c>
      <c r="AF325" s="112">
        <f>AE325*(K325-y+e)</f>
        <v/>
      </c>
      <c r="AG325" s="113">
        <f>(b*f_cd/(L325^2))*SUM(Z325:AD325)+SUM(S325:T325)-AF325</f>
        <v/>
      </c>
      <c r="AH325" s="114">
        <f>AG325&lt;0</f>
        <v/>
      </c>
      <c r="AI325" s="115">
        <f>IF(A325=1,FALSE,(AND(AQ325,AH325,NOT(AI324))))</f>
        <v/>
      </c>
      <c r="AJ325" s="116">
        <f>(b*f_cd/L325)*(a_1/2*J325^2+a_2/3*J325^3+a_3/4*J325^4+a_4/5*J325^5+a_5/6*J325^6)+SUM(Q325:R325)</f>
        <v/>
      </c>
      <c r="AK325">
        <f>AJ325*(K325-y+e)</f>
        <v/>
      </c>
      <c r="AL325" s="118">
        <f>(b*f_cd/(L325^2))*(a_1/3*J325^3+a_2/4*J325^4+a_3/5*J325^5+a_4/6*J325^6+a_5/7*J325^7)+SUM(S325:T325)-AK325</f>
        <v/>
      </c>
      <c r="AM325" s="114">
        <f>AL325&gt;0</f>
        <v/>
      </c>
      <c r="AN325" s="115">
        <f>IF(A325=1,FALSE,(AND(AQ325,AM325,NOT(AN324))))</f>
        <v/>
      </c>
      <c r="AO325">
        <f>IF(D325=1,AND(AH325,NOT(AI325)),AND(AM325,NOT(AN325)))</f>
        <v/>
      </c>
      <c r="AP325" s="119">
        <f>IF(D325=1,AI325,AN325)</f>
        <v/>
      </c>
      <c r="AQ325" s="125">
        <f>ABS(E325)&lt;$AQ$2</f>
        <v/>
      </c>
      <c r="AS325">
        <f>IF(AP325,MAX(AS$3:AS323)+1,"")</f>
        <v/>
      </c>
    </row>
    <row r="326" s="117">
      <c r="A326" t="n">
        <v>324</v>
      </c>
      <c r="B326" s="131">
        <f>IF(A326=1,0,IF(AP326,0.1*ε_cu1cd,0))</f>
        <v/>
      </c>
      <c r="C326" s="131">
        <f>IF(A326=1,0.1*ε_cu1cd,C325+B325)</f>
        <v/>
      </c>
      <c r="D326" s="113">
        <f>IF('Нормальний переріз'!$D$68&gt;0,1,2)</f>
        <v/>
      </c>
      <c r="E326" s="144">
        <f>IF(D326=1,F326,G326)</f>
        <v/>
      </c>
      <c r="F326" s="124">
        <f>IF(AI325,0.11*ε_cu1cd,IF(AH325,F325*0.01,F325))</f>
        <v/>
      </c>
      <c r="G326" s="124">
        <f>IF(AP325,-0.1*ε_cu1cd,IF(AM325,G325*0.01,G325))</f>
        <v/>
      </c>
      <c r="H326" s="113">
        <f>IF(A326=1,E326,IF(AO325,H325-E325+E326,IF(AP325,0.8*H325,H325+E326)))</f>
        <v/>
      </c>
      <c r="I326" s="169">
        <f>(C326-H326)/h</f>
        <v/>
      </c>
      <c r="J326">
        <f>C326/(ε_c1cd)</f>
        <v/>
      </c>
      <c r="K326">
        <f>C326/I326</f>
        <v/>
      </c>
      <c r="L326" s="131">
        <f>I326/(ε_c1cd)</f>
        <v/>
      </c>
      <c r="M326">
        <f>I326*(K326-Z_s1)</f>
        <v/>
      </c>
      <c r="N326">
        <f>I326*(K326-Z_s2)</f>
        <v/>
      </c>
      <c r="O326">
        <f>E_s*M326</f>
        <v/>
      </c>
      <c r="P326">
        <f>E_s*N326</f>
        <v/>
      </c>
      <c r="Q326">
        <f>O326*A_s1</f>
        <v/>
      </c>
      <c r="R326">
        <f>P326*A_s2</f>
        <v/>
      </c>
      <c r="S326">
        <f>Q326*($K326-Z_s1)</f>
        <v/>
      </c>
      <c r="T326">
        <f>R326*($K326-Z_s2)</f>
        <v/>
      </c>
      <c r="U326">
        <f>(INDIRECT("a_"&amp;U$2)/(U$2+1))*(($C326^(U$2+1)-$H326^(U$2+1))/(ε_c1cd^(U$2+1)))</f>
        <v/>
      </c>
      <c r="V326">
        <f>(INDIRECT("a_"&amp;V$2)/(V$2+1))*(($C326^(V$2+1)-$H326^(V$2+1))/(ε_c1cd^(V$2+1)))</f>
        <v/>
      </c>
      <c r="W326">
        <f>(INDIRECT("a_"&amp;W$2)/(W$2+1))*(($C326^(W$2+1)-$H326^(W$2+1))/(ε_c1cd^(W$2+1)))</f>
        <v/>
      </c>
      <c r="X326">
        <f>(INDIRECT("a_"&amp;X$2)/(X$2+1))*(($C326^(X$2+1)-$H326^(X$2+1))/(ε_c1cd^(X$2+1)))</f>
        <v/>
      </c>
      <c r="Y326">
        <f>(INDIRECT("a_"&amp;Y$2)/(Y$2+1))*(($C326^(Y$2+1)-$H326^(Y$2+1))/(ε_c1cd^(Y$2+1)))</f>
        <v/>
      </c>
      <c r="Z326">
        <f>(INDIRECT("a_"&amp;Z$2)/(Z$2+2))*(($C326^(Z$2+2)-$H326^(Z$2+2))/(ε_c1cd^(Z$2+2)))</f>
        <v/>
      </c>
      <c r="AA326">
        <f>(INDIRECT("a_"&amp;AA$2)/(AA$2+2))*(($C326^(AA$2+2)-$H326^(AA$2+2))/(ε_c1cd^(AA$2+2)))</f>
        <v/>
      </c>
      <c r="AB326">
        <f>(INDIRECT("a_"&amp;AB$2)/(AB$2+2))*(($C326^(AB$2+2)-$H326^(AB$2+2))/(ε_c1cd^(AB$2+2)))</f>
        <v/>
      </c>
      <c r="AC326">
        <f>(INDIRECT("a_"&amp;AC$2)/(AC$2+2))*(($C326^(AC$2+2)-$H326^(AC$2+2))/(ε_c1cd^(AC$2+2)))</f>
        <v/>
      </c>
      <c r="AD326">
        <f>(INDIRECT("a_"&amp;AD$2)/(AD$2+2))*(($C326^(AD$2+2)-$H326^(AD$2+2))/(ε_c1cd^(AD$2+2)))</f>
        <v/>
      </c>
      <c r="AE326" s="111">
        <f>(b*f_cd/L326)*SUM(U326:Y326)+SUM(Q326:R326)</f>
        <v/>
      </c>
      <c r="AF326" s="112">
        <f>AE326*(K326-y+e)</f>
        <v/>
      </c>
      <c r="AG326" s="113">
        <f>(b*f_cd/(L326^2))*SUM(Z326:AD326)+SUM(S326:T326)-AF326</f>
        <v/>
      </c>
      <c r="AH326" s="114">
        <f>AG326&lt;0</f>
        <v/>
      </c>
      <c r="AI326" s="115">
        <f>IF(A326=1,FALSE,(AND(AQ326,AH326,NOT(AI325))))</f>
        <v/>
      </c>
      <c r="AJ326" s="116">
        <f>(b*f_cd/L326)*(a_1/2*J326^2+a_2/3*J326^3+a_3/4*J326^4+a_4/5*J326^5+a_5/6*J326^6)+SUM(Q326:R326)</f>
        <v/>
      </c>
      <c r="AK326">
        <f>AJ326*(K326-y+e)</f>
        <v/>
      </c>
      <c r="AL326" s="118">
        <f>(b*f_cd/(L326^2))*(a_1/3*J326^3+a_2/4*J326^4+a_3/5*J326^5+a_4/6*J326^6+a_5/7*J326^7)+SUM(S326:T326)-AK326</f>
        <v/>
      </c>
      <c r="AM326" s="114">
        <f>AL326&gt;0</f>
        <v/>
      </c>
      <c r="AN326" s="115">
        <f>IF(A326=1,FALSE,(AND(AQ326,AM326,NOT(AN325))))</f>
        <v/>
      </c>
      <c r="AO326">
        <f>IF(D326=1,AND(AH326,NOT(AI326)),AND(AM326,NOT(AN326)))</f>
        <v/>
      </c>
      <c r="AP326" s="119">
        <f>IF(D326=1,AI326,AN326)</f>
        <v/>
      </c>
      <c r="AQ326" s="125">
        <f>ABS(E326)&lt;$AQ$2</f>
        <v/>
      </c>
      <c r="AS326">
        <f>IF(AP326,MAX(AS$3:AS324)+1,"")</f>
        <v/>
      </c>
    </row>
    <row r="327" s="117">
      <c r="A327" t="n">
        <v>325</v>
      </c>
      <c r="B327" s="131">
        <f>IF(A327=1,0,IF(AP327,0.1*ε_cu1cd,0))</f>
        <v/>
      </c>
      <c r="C327" s="131">
        <f>IF(A327=1,0.1*ε_cu1cd,C326+B326)</f>
        <v/>
      </c>
      <c r="D327" s="113">
        <f>IF('Нормальний переріз'!$D$68&gt;0,1,2)</f>
        <v/>
      </c>
      <c r="E327" s="144">
        <f>IF(D327=1,F327,G327)</f>
        <v/>
      </c>
      <c r="F327" s="124">
        <f>IF(AI326,0.11*ε_cu1cd,IF(AH326,F326*0.01,F326))</f>
        <v/>
      </c>
      <c r="G327" s="124">
        <f>IF(AP326,-0.1*ε_cu1cd,IF(AM326,G326*0.01,G326))</f>
        <v/>
      </c>
      <c r="H327" s="113">
        <f>IF(A327=1,E327,IF(AO326,H326-E326+E327,IF(AP326,0.8*H326,H326+E327)))</f>
        <v/>
      </c>
      <c r="I327" s="169">
        <f>(C327-H327)/h</f>
        <v/>
      </c>
      <c r="J327">
        <f>C327/(ε_c1cd)</f>
        <v/>
      </c>
      <c r="K327">
        <f>C327/I327</f>
        <v/>
      </c>
      <c r="L327" s="131">
        <f>I327/(ε_c1cd)</f>
        <v/>
      </c>
      <c r="M327">
        <f>I327*(K327-Z_s1)</f>
        <v/>
      </c>
      <c r="N327">
        <f>I327*(K327-Z_s2)</f>
        <v/>
      </c>
      <c r="O327">
        <f>E_s*M327</f>
        <v/>
      </c>
      <c r="P327">
        <f>E_s*N327</f>
        <v/>
      </c>
      <c r="Q327">
        <f>O327*A_s1</f>
        <v/>
      </c>
      <c r="R327">
        <f>P327*A_s2</f>
        <v/>
      </c>
      <c r="S327">
        <f>Q327*($K327-Z_s1)</f>
        <v/>
      </c>
      <c r="T327">
        <f>R327*($K327-Z_s2)</f>
        <v/>
      </c>
      <c r="U327">
        <f>(INDIRECT("a_"&amp;U$2)/(U$2+1))*(($C327^(U$2+1)-$H327^(U$2+1))/(ε_c1cd^(U$2+1)))</f>
        <v/>
      </c>
      <c r="V327">
        <f>(INDIRECT("a_"&amp;V$2)/(V$2+1))*(($C327^(V$2+1)-$H327^(V$2+1))/(ε_c1cd^(V$2+1)))</f>
        <v/>
      </c>
      <c r="W327">
        <f>(INDIRECT("a_"&amp;W$2)/(W$2+1))*(($C327^(W$2+1)-$H327^(W$2+1))/(ε_c1cd^(W$2+1)))</f>
        <v/>
      </c>
      <c r="X327">
        <f>(INDIRECT("a_"&amp;X$2)/(X$2+1))*(($C327^(X$2+1)-$H327^(X$2+1))/(ε_c1cd^(X$2+1)))</f>
        <v/>
      </c>
      <c r="Y327">
        <f>(INDIRECT("a_"&amp;Y$2)/(Y$2+1))*(($C327^(Y$2+1)-$H327^(Y$2+1))/(ε_c1cd^(Y$2+1)))</f>
        <v/>
      </c>
      <c r="Z327">
        <f>(INDIRECT("a_"&amp;Z$2)/(Z$2+2))*(($C327^(Z$2+2)-$H327^(Z$2+2))/(ε_c1cd^(Z$2+2)))</f>
        <v/>
      </c>
      <c r="AA327">
        <f>(INDIRECT("a_"&amp;AA$2)/(AA$2+2))*(($C327^(AA$2+2)-$H327^(AA$2+2))/(ε_c1cd^(AA$2+2)))</f>
        <v/>
      </c>
      <c r="AB327">
        <f>(INDIRECT("a_"&amp;AB$2)/(AB$2+2))*(($C327^(AB$2+2)-$H327^(AB$2+2))/(ε_c1cd^(AB$2+2)))</f>
        <v/>
      </c>
      <c r="AC327">
        <f>(INDIRECT("a_"&amp;AC$2)/(AC$2+2))*(($C327^(AC$2+2)-$H327^(AC$2+2))/(ε_c1cd^(AC$2+2)))</f>
        <v/>
      </c>
      <c r="AD327">
        <f>(INDIRECT("a_"&amp;AD$2)/(AD$2+2))*(($C327^(AD$2+2)-$H327^(AD$2+2))/(ε_c1cd^(AD$2+2)))</f>
        <v/>
      </c>
      <c r="AE327" s="111">
        <f>(b*f_cd/L327)*SUM(U327:Y327)+SUM(Q327:R327)</f>
        <v/>
      </c>
      <c r="AF327" s="112">
        <f>AE327*(K327-y+e)</f>
        <v/>
      </c>
      <c r="AG327" s="113">
        <f>(b*f_cd/(L327^2))*SUM(Z327:AD327)+SUM(S327:T327)-AF327</f>
        <v/>
      </c>
      <c r="AH327" s="114">
        <f>AG327&lt;0</f>
        <v/>
      </c>
      <c r="AI327" s="115">
        <f>IF(A327=1,FALSE,(AND(AQ327,AH327,NOT(AI326))))</f>
        <v/>
      </c>
      <c r="AJ327" s="116">
        <f>(b*f_cd/L327)*(a_1/2*J327^2+a_2/3*J327^3+a_3/4*J327^4+a_4/5*J327^5+a_5/6*J327^6)+SUM(Q327:R327)</f>
        <v/>
      </c>
      <c r="AK327">
        <f>AJ327*(K327-y+e)</f>
        <v/>
      </c>
      <c r="AL327" s="118">
        <f>(b*f_cd/(L327^2))*(a_1/3*J327^3+a_2/4*J327^4+a_3/5*J327^5+a_4/6*J327^6+a_5/7*J327^7)+SUM(S327:T327)-AK327</f>
        <v/>
      </c>
      <c r="AM327" s="114">
        <f>AL327&gt;0</f>
        <v/>
      </c>
      <c r="AN327" s="115">
        <f>IF(A327=1,FALSE,(AND(AQ327,AM327,NOT(AN326))))</f>
        <v/>
      </c>
      <c r="AO327">
        <f>IF(D327=1,AND(AH327,NOT(AI327)),AND(AM327,NOT(AN327)))</f>
        <v/>
      </c>
      <c r="AP327" s="119">
        <f>IF(D327=1,AI327,AN327)</f>
        <v/>
      </c>
      <c r="AQ327" s="125">
        <f>ABS(E327)&lt;$AQ$2</f>
        <v/>
      </c>
      <c r="AS327">
        <f>IF(AP327,MAX(AS$3:AS325)+1,"")</f>
        <v/>
      </c>
    </row>
    <row r="328" s="117">
      <c r="A328" t="n">
        <v>326</v>
      </c>
      <c r="B328" s="131">
        <f>IF(A328=1,0,IF(AP328,0.1*ε_cu1cd,0))</f>
        <v/>
      </c>
      <c r="C328" s="131">
        <f>IF(A328=1,0.1*ε_cu1cd,C327+B327)</f>
        <v/>
      </c>
      <c r="D328" s="113">
        <f>IF('Нормальний переріз'!$D$68&gt;0,1,2)</f>
        <v/>
      </c>
      <c r="E328" s="144">
        <f>IF(D328=1,F328,G328)</f>
        <v/>
      </c>
      <c r="F328" s="124">
        <f>IF(AI327,0.11*ε_cu1cd,IF(AH327,F327*0.01,F327))</f>
        <v/>
      </c>
      <c r="G328" s="124">
        <f>IF(AP327,-0.1*ε_cu1cd,IF(AM327,G327*0.01,G327))</f>
        <v/>
      </c>
      <c r="H328" s="113">
        <f>IF(A328=1,E328,IF(AO327,H327-E327+E328,IF(AP327,0.8*H327,H327+E328)))</f>
        <v/>
      </c>
      <c r="I328" s="169">
        <f>(C328-H328)/h</f>
        <v/>
      </c>
      <c r="J328">
        <f>C328/(ε_c1cd)</f>
        <v/>
      </c>
      <c r="K328">
        <f>C328/I328</f>
        <v/>
      </c>
      <c r="L328" s="131">
        <f>I328/(ε_c1cd)</f>
        <v/>
      </c>
      <c r="M328">
        <f>I328*(K328-Z_s1)</f>
        <v/>
      </c>
      <c r="N328">
        <f>I328*(K328-Z_s2)</f>
        <v/>
      </c>
      <c r="O328">
        <f>E_s*M328</f>
        <v/>
      </c>
      <c r="P328">
        <f>E_s*N328</f>
        <v/>
      </c>
      <c r="Q328">
        <f>O328*A_s1</f>
        <v/>
      </c>
      <c r="R328">
        <f>P328*A_s2</f>
        <v/>
      </c>
      <c r="S328">
        <f>Q328*($K328-Z_s1)</f>
        <v/>
      </c>
      <c r="T328">
        <f>R328*($K328-Z_s2)</f>
        <v/>
      </c>
      <c r="U328">
        <f>(INDIRECT("a_"&amp;U$2)/(U$2+1))*(($C328^(U$2+1)-$H328^(U$2+1))/(ε_c1cd^(U$2+1)))</f>
        <v/>
      </c>
      <c r="V328">
        <f>(INDIRECT("a_"&amp;V$2)/(V$2+1))*(($C328^(V$2+1)-$H328^(V$2+1))/(ε_c1cd^(V$2+1)))</f>
        <v/>
      </c>
      <c r="W328">
        <f>(INDIRECT("a_"&amp;W$2)/(W$2+1))*(($C328^(W$2+1)-$H328^(W$2+1))/(ε_c1cd^(W$2+1)))</f>
        <v/>
      </c>
      <c r="X328">
        <f>(INDIRECT("a_"&amp;X$2)/(X$2+1))*(($C328^(X$2+1)-$H328^(X$2+1))/(ε_c1cd^(X$2+1)))</f>
        <v/>
      </c>
      <c r="Y328">
        <f>(INDIRECT("a_"&amp;Y$2)/(Y$2+1))*(($C328^(Y$2+1)-$H328^(Y$2+1))/(ε_c1cd^(Y$2+1)))</f>
        <v/>
      </c>
      <c r="Z328">
        <f>(INDIRECT("a_"&amp;Z$2)/(Z$2+2))*(($C328^(Z$2+2)-$H328^(Z$2+2))/(ε_c1cd^(Z$2+2)))</f>
        <v/>
      </c>
      <c r="AA328">
        <f>(INDIRECT("a_"&amp;AA$2)/(AA$2+2))*(($C328^(AA$2+2)-$H328^(AA$2+2))/(ε_c1cd^(AA$2+2)))</f>
        <v/>
      </c>
      <c r="AB328">
        <f>(INDIRECT("a_"&amp;AB$2)/(AB$2+2))*(($C328^(AB$2+2)-$H328^(AB$2+2))/(ε_c1cd^(AB$2+2)))</f>
        <v/>
      </c>
      <c r="AC328">
        <f>(INDIRECT("a_"&amp;AC$2)/(AC$2+2))*(($C328^(AC$2+2)-$H328^(AC$2+2))/(ε_c1cd^(AC$2+2)))</f>
        <v/>
      </c>
      <c r="AD328">
        <f>(INDIRECT("a_"&amp;AD$2)/(AD$2+2))*(($C328^(AD$2+2)-$H328^(AD$2+2))/(ε_c1cd^(AD$2+2)))</f>
        <v/>
      </c>
      <c r="AE328" s="111">
        <f>(b*f_cd/L328)*SUM(U328:Y328)+SUM(Q328:R328)</f>
        <v/>
      </c>
      <c r="AF328" s="112">
        <f>AE328*(K328-y+e)</f>
        <v/>
      </c>
      <c r="AG328" s="113">
        <f>(b*f_cd/(L328^2))*SUM(Z328:AD328)+SUM(S328:T328)-AF328</f>
        <v/>
      </c>
      <c r="AH328" s="114">
        <f>AG328&lt;0</f>
        <v/>
      </c>
      <c r="AI328" s="115">
        <f>IF(A328=1,FALSE,(AND(AQ328,AH328,NOT(AI327))))</f>
        <v/>
      </c>
      <c r="AJ328" s="116">
        <f>(b*f_cd/L328)*(a_1/2*J328^2+a_2/3*J328^3+a_3/4*J328^4+a_4/5*J328^5+a_5/6*J328^6)+SUM(Q328:R328)</f>
        <v/>
      </c>
      <c r="AK328">
        <f>AJ328*(K328-y+e)</f>
        <v/>
      </c>
      <c r="AL328" s="118">
        <f>(b*f_cd/(L328^2))*(a_1/3*J328^3+a_2/4*J328^4+a_3/5*J328^5+a_4/6*J328^6+a_5/7*J328^7)+SUM(S328:T328)-AK328</f>
        <v/>
      </c>
      <c r="AM328" s="114">
        <f>AL328&gt;0</f>
        <v/>
      </c>
      <c r="AN328" s="115">
        <f>IF(A328=1,FALSE,(AND(AQ328,AM328,NOT(AN327))))</f>
        <v/>
      </c>
      <c r="AO328">
        <f>IF(D328=1,AND(AH328,NOT(AI328)),AND(AM328,NOT(AN328)))</f>
        <v/>
      </c>
      <c r="AP328" s="119">
        <f>IF(D328=1,AI328,AN328)</f>
        <v/>
      </c>
      <c r="AQ328" s="125">
        <f>ABS(E328)&lt;$AQ$2</f>
        <v/>
      </c>
      <c r="AS328">
        <f>IF(AP328,MAX(AS$3:AS326)+1,"")</f>
        <v/>
      </c>
    </row>
    <row r="329" s="117">
      <c r="A329" t="n">
        <v>327</v>
      </c>
      <c r="B329" s="131">
        <f>IF(A329=1,0,IF(AP329,0.1*ε_cu1cd,0))</f>
        <v/>
      </c>
      <c r="C329" s="131">
        <f>IF(A329=1,0.1*ε_cu1cd,C328+B328)</f>
        <v/>
      </c>
      <c r="D329" s="113">
        <f>IF('Нормальний переріз'!$D$68&gt;0,1,2)</f>
        <v/>
      </c>
      <c r="E329" s="144">
        <f>IF(D329=1,F329,G329)</f>
        <v/>
      </c>
      <c r="F329" s="124">
        <f>IF(AI328,0.11*ε_cu1cd,IF(AH328,F328*0.01,F328))</f>
        <v/>
      </c>
      <c r="G329" s="124">
        <f>IF(AP328,-0.1*ε_cu1cd,IF(AM328,G328*0.01,G328))</f>
        <v/>
      </c>
      <c r="H329" s="113">
        <f>IF(A329=1,E329,IF(AO328,H328-E328+E329,IF(AP328,0.8*H328,H328+E329)))</f>
        <v/>
      </c>
      <c r="I329" s="169">
        <f>(C329-H329)/h</f>
        <v/>
      </c>
      <c r="J329">
        <f>C329/(ε_c1cd)</f>
        <v/>
      </c>
      <c r="K329">
        <f>C329/I329</f>
        <v/>
      </c>
      <c r="L329" s="131">
        <f>I329/(ε_c1cd)</f>
        <v/>
      </c>
      <c r="M329">
        <f>I329*(K329-Z_s1)</f>
        <v/>
      </c>
      <c r="N329">
        <f>I329*(K329-Z_s2)</f>
        <v/>
      </c>
      <c r="O329">
        <f>E_s*M329</f>
        <v/>
      </c>
      <c r="P329">
        <f>E_s*N329</f>
        <v/>
      </c>
      <c r="Q329">
        <f>O329*A_s1</f>
        <v/>
      </c>
      <c r="R329">
        <f>P329*A_s2</f>
        <v/>
      </c>
      <c r="S329">
        <f>Q329*($K329-Z_s1)</f>
        <v/>
      </c>
      <c r="T329">
        <f>R329*($K329-Z_s2)</f>
        <v/>
      </c>
      <c r="U329">
        <f>(INDIRECT("a_"&amp;U$2)/(U$2+1))*(($C329^(U$2+1)-$H329^(U$2+1))/(ε_c1cd^(U$2+1)))</f>
        <v/>
      </c>
      <c r="V329">
        <f>(INDIRECT("a_"&amp;V$2)/(V$2+1))*(($C329^(V$2+1)-$H329^(V$2+1))/(ε_c1cd^(V$2+1)))</f>
        <v/>
      </c>
      <c r="W329">
        <f>(INDIRECT("a_"&amp;W$2)/(W$2+1))*(($C329^(W$2+1)-$H329^(W$2+1))/(ε_c1cd^(W$2+1)))</f>
        <v/>
      </c>
      <c r="X329">
        <f>(INDIRECT("a_"&amp;X$2)/(X$2+1))*(($C329^(X$2+1)-$H329^(X$2+1))/(ε_c1cd^(X$2+1)))</f>
        <v/>
      </c>
      <c r="Y329">
        <f>(INDIRECT("a_"&amp;Y$2)/(Y$2+1))*(($C329^(Y$2+1)-$H329^(Y$2+1))/(ε_c1cd^(Y$2+1)))</f>
        <v/>
      </c>
      <c r="Z329">
        <f>(INDIRECT("a_"&amp;Z$2)/(Z$2+2))*(($C329^(Z$2+2)-$H329^(Z$2+2))/(ε_c1cd^(Z$2+2)))</f>
        <v/>
      </c>
      <c r="AA329">
        <f>(INDIRECT("a_"&amp;AA$2)/(AA$2+2))*(($C329^(AA$2+2)-$H329^(AA$2+2))/(ε_c1cd^(AA$2+2)))</f>
        <v/>
      </c>
      <c r="AB329">
        <f>(INDIRECT("a_"&amp;AB$2)/(AB$2+2))*(($C329^(AB$2+2)-$H329^(AB$2+2))/(ε_c1cd^(AB$2+2)))</f>
        <v/>
      </c>
      <c r="AC329">
        <f>(INDIRECT("a_"&amp;AC$2)/(AC$2+2))*(($C329^(AC$2+2)-$H329^(AC$2+2))/(ε_c1cd^(AC$2+2)))</f>
        <v/>
      </c>
      <c r="AD329">
        <f>(INDIRECT("a_"&amp;AD$2)/(AD$2+2))*(($C329^(AD$2+2)-$H329^(AD$2+2))/(ε_c1cd^(AD$2+2)))</f>
        <v/>
      </c>
      <c r="AE329" s="111">
        <f>(b*f_cd/L329)*SUM(U329:Y329)+SUM(Q329:R329)</f>
        <v/>
      </c>
      <c r="AF329" s="112">
        <f>AE329*(K329-y+e)</f>
        <v/>
      </c>
      <c r="AG329" s="113">
        <f>(b*f_cd/(L329^2))*SUM(Z329:AD329)+SUM(S329:T329)-AF329</f>
        <v/>
      </c>
      <c r="AH329" s="114">
        <f>AG329&lt;0</f>
        <v/>
      </c>
      <c r="AI329" s="115">
        <f>IF(A329=1,FALSE,(AND(AQ329,AH329,NOT(AI328))))</f>
        <v/>
      </c>
      <c r="AJ329" s="116">
        <f>(b*f_cd/L329)*(a_1/2*J329^2+a_2/3*J329^3+a_3/4*J329^4+a_4/5*J329^5+a_5/6*J329^6)+SUM(Q329:R329)</f>
        <v/>
      </c>
      <c r="AK329">
        <f>AJ329*(K329-y+e)</f>
        <v/>
      </c>
      <c r="AL329" s="118">
        <f>(b*f_cd/(L329^2))*(a_1/3*J329^3+a_2/4*J329^4+a_3/5*J329^5+a_4/6*J329^6+a_5/7*J329^7)+SUM(S329:T329)-AK329</f>
        <v/>
      </c>
      <c r="AM329" s="114">
        <f>AL329&gt;0</f>
        <v/>
      </c>
      <c r="AN329" s="115">
        <f>IF(A329=1,FALSE,(AND(AQ329,AM329,NOT(AN328))))</f>
        <v/>
      </c>
      <c r="AO329">
        <f>IF(D329=1,AND(AH329,NOT(AI329)),AND(AM329,NOT(AN329)))</f>
        <v/>
      </c>
      <c r="AP329" s="119">
        <f>IF(D329=1,AI329,AN329)</f>
        <v/>
      </c>
      <c r="AQ329" s="125">
        <f>ABS(E329)&lt;$AQ$2</f>
        <v/>
      </c>
      <c r="AS329">
        <f>IF(AP329,MAX(AS$3:AS327)+1,"")</f>
        <v/>
      </c>
    </row>
    <row r="330" s="117">
      <c r="A330" t="n">
        <v>328</v>
      </c>
      <c r="B330" s="131">
        <f>IF(A330=1,0,IF(AP330,0.1*ε_cu1cd,0))</f>
        <v/>
      </c>
      <c r="C330" s="131">
        <f>IF(A330=1,0.1*ε_cu1cd,C329+B329)</f>
        <v/>
      </c>
      <c r="D330" s="113">
        <f>IF('Нормальний переріз'!$D$68&gt;0,1,2)</f>
        <v/>
      </c>
      <c r="E330" s="144">
        <f>IF(D330=1,F330,G330)</f>
        <v/>
      </c>
      <c r="F330" s="124">
        <f>IF(AI329,0.11*ε_cu1cd,IF(AH329,F329*0.01,F329))</f>
        <v/>
      </c>
      <c r="G330" s="124">
        <f>IF(AP329,-0.1*ε_cu1cd,IF(AM329,G329*0.01,G329))</f>
        <v/>
      </c>
      <c r="H330" s="113">
        <f>IF(A330=1,E330,IF(AO329,H329-E329+E330,IF(AP329,0.8*H329,H329+E330)))</f>
        <v/>
      </c>
      <c r="I330" s="169">
        <f>(C330-H330)/h</f>
        <v/>
      </c>
      <c r="J330">
        <f>C330/(ε_c1cd)</f>
        <v/>
      </c>
      <c r="K330">
        <f>C330/I330</f>
        <v/>
      </c>
      <c r="L330" s="131">
        <f>I330/(ε_c1cd)</f>
        <v/>
      </c>
      <c r="M330">
        <f>I330*(K330-Z_s1)</f>
        <v/>
      </c>
      <c r="N330">
        <f>I330*(K330-Z_s2)</f>
        <v/>
      </c>
      <c r="O330">
        <f>E_s*M330</f>
        <v/>
      </c>
      <c r="P330">
        <f>E_s*N330</f>
        <v/>
      </c>
      <c r="Q330">
        <f>O330*A_s1</f>
        <v/>
      </c>
      <c r="R330">
        <f>P330*A_s2</f>
        <v/>
      </c>
      <c r="S330">
        <f>Q330*($K330-Z_s1)</f>
        <v/>
      </c>
      <c r="T330">
        <f>R330*($K330-Z_s2)</f>
        <v/>
      </c>
      <c r="U330">
        <f>(INDIRECT("a_"&amp;U$2)/(U$2+1))*(($C330^(U$2+1)-$H330^(U$2+1))/(ε_c1cd^(U$2+1)))</f>
        <v/>
      </c>
      <c r="V330">
        <f>(INDIRECT("a_"&amp;V$2)/(V$2+1))*(($C330^(V$2+1)-$H330^(V$2+1))/(ε_c1cd^(V$2+1)))</f>
        <v/>
      </c>
      <c r="W330">
        <f>(INDIRECT("a_"&amp;W$2)/(W$2+1))*(($C330^(W$2+1)-$H330^(W$2+1))/(ε_c1cd^(W$2+1)))</f>
        <v/>
      </c>
      <c r="X330">
        <f>(INDIRECT("a_"&amp;X$2)/(X$2+1))*(($C330^(X$2+1)-$H330^(X$2+1))/(ε_c1cd^(X$2+1)))</f>
        <v/>
      </c>
      <c r="Y330">
        <f>(INDIRECT("a_"&amp;Y$2)/(Y$2+1))*(($C330^(Y$2+1)-$H330^(Y$2+1))/(ε_c1cd^(Y$2+1)))</f>
        <v/>
      </c>
      <c r="Z330">
        <f>(INDIRECT("a_"&amp;Z$2)/(Z$2+2))*(($C330^(Z$2+2)-$H330^(Z$2+2))/(ε_c1cd^(Z$2+2)))</f>
        <v/>
      </c>
      <c r="AA330">
        <f>(INDIRECT("a_"&amp;AA$2)/(AA$2+2))*(($C330^(AA$2+2)-$H330^(AA$2+2))/(ε_c1cd^(AA$2+2)))</f>
        <v/>
      </c>
      <c r="AB330">
        <f>(INDIRECT("a_"&amp;AB$2)/(AB$2+2))*(($C330^(AB$2+2)-$H330^(AB$2+2))/(ε_c1cd^(AB$2+2)))</f>
        <v/>
      </c>
      <c r="AC330">
        <f>(INDIRECT("a_"&amp;AC$2)/(AC$2+2))*(($C330^(AC$2+2)-$H330^(AC$2+2))/(ε_c1cd^(AC$2+2)))</f>
        <v/>
      </c>
      <c r="AD330">
        <f>(INDIRECT("a_"&amp;AD$2)/(AD$2+2))*(($C330^(AD$2+2)-$H330^(AD$2+2))/(ε_c1cd^(AD$2+2)))</f>
        <v/>
      </c>
      <c r="AE330" s="111">
        <f>(b*f_cd/L330)*SUM(U330:Y330)+SUM(Q330:R330)</f>
        <v/>
      </c>
      <c r="AF330" s="112">
        <f>AE330*(K330-y+e)</f>
        <v/>
      </c>
      <c r="AG330" s="113">
        <f>(b*f_cd/(L330^2))*SUM(Z330:AD330)+SUM(S330:T330)-AF330</f>
        <v/>
      </c>
      <c r="AH330" s="114">
        <f>AG330&lt;0</f>
        <v/>
      </c>
      <c r="AI330" s="115">
        <f>IF(A330=1,FALSE,(AND(AQ330,AH330,NOT(AI329))))</f>
        <v/>
      </c>
      <c r="AJ330" s="116">
        <f>(b*f_cd/L330)*(a_1/2*J330^2+a_2/3*J330^3+a_3/4*J330^4+a_4/5*J330^5+a_5/6*J330^6)+SUM(Q330:R330)</f>
        <v/>
      </c>
      <c r="AK330">
        <f>AJ330*(K330-y+e)</f>
        <v/>
      </c>
      <c r="AL330" s="118">
        <f>(b*f_cd/(L330^2))*(a_1/3*J330^3+a_2/4*J330^4+a_3/5*J330^5+a_4/6*J330^6+a_5/7*J330^7)+SUM(S330:T330)-AK330</f>
        <v/>
      </c>
      <c r="AM330" s="114">
        <f>AL330&gt;0</f>
        <v/>
      </c>
      <c r="AN330" s="115">
        <f>IF(A330=1,FALSE,(AND(AQ330,AM330,NOT(AN329))))</f>
        <v/>
      </c>
      <c r="AO330">
        <f>IF(D330=1,AND(AH330,NOT(AI330)),AND(AM330,NOT(AN330)))</f>
        <v/>
      </c>
      <c r="AP330" s="119">
        <f>IF(D330=1,AI330,AN330)</f>
        <v/>
      </c>
      <c r="AQ330" s="125">
        <f>ABS(E330)&lt;$AQ$2</f>
        <v/>
      </c>
      <c r="AS330">
        <f>IF(AP330,MAX(AS$3:AS328)+1,"")</f>
        <v/>
      </c>
    </row>
    <row r="331" s="117">
      <c r="A331" t="n">
        <v>329</v>
      </c>
      <c r="B331" s="131">
        <f>IF(A331=1,0,IF(AP331,0.1*ε_cu1cd,0))</f>
        <v/>
      </c>
      <c r="C331" s="131">
        <f>IF(A331=1,0.1*ε_cu1cd,C330+B330)</f>
        <v/>
      </c>
      <c r="D331" s="113">
        <f>IF('Нормальний переріз'!$D$68&gt;0,1,2)</f>
        <v/>
      </c>
      <c r="E331" s="144">
        <f>IF(D331=1,F331,G331)</f>
        <v/>
      </c>
      <c r="F331" s="124">
        <f>IF(AI330,0.11*ε_cu1cd,IF(AH330,F330*0.01,F330))</f>
        <v/>
      </c>
      <c r="G331" s="124">
        <f>IF(AP330,-0.1*ε_cu1cd,IF(AM330,G330*0.01,G330))</f>
        <v/>
      </c>
      <c r="H331" s="113">
        <f>IF(A331=1,E331,IF(AO330,H330-E330+E331,IF(AP330,0.8*H330,H330+E331)))</f>
        <v/>
      </c>
      <c r="I331" s="169">
        <f>(C331-H331)/h</f>
        <v/>
      </c>
      <c r="J331">
        <f>C331/(ε_c1cd)</f>
        <v/>
      </c>
      <c r="K331">
        <f>C331/I331</f>
        <v/>
      </c>
      <c r="L331" s="131">
        <f>I331/(ε_c1cd)</f>
        <v/>
      </c>
      <c r="M331">
        <f>I331*(K331-Z_s1)</f>
        <v/>
      </c>
      <c r="N331">
        <f>I331*(K331-Z_s2)</f>
        <v/>
      </c>
      <c r="O331">
        <f>E_s*M331</f>
        <v/>
      </c>
      <c r="P331">
        <f>E_s*N331</f>
        <v/>
      </c>
      <c r="Q331">
        <f>O331*A_s1</f>
        <v/>
      </c>
      <c r="R331">
        <f>P331*A_s2</f>
        <v/>
      </c>
      <c r="S331">
        <f>Q331*($K331-Z_s1)</f>
        <v/>
      </c>
      <c r="T331">
        <f>R331*($K331-Z_s2)</f>
        <v/>
      </c>
      <c r="U331">
        <f>(INDIRECT("a_"&amp;U$2)/(U$2+1))*(($C331^(U$2+1)-$H331^(U$2+1))/(ε_c1cd^(U$2+1)))</f>
        <v/>
      </c>
      <c r="V331">
        <f>(INDIRECT("a_"&amp;V$2)/(V$2+1))*(($C331^(V$2+1)-$H331^(V$2+1))/(ε_c1cd^(V$2+1)))</f>
        <v/>
      </c>
      <c r="W331">
        <f>(INDIRECT("a_"&amp;W$2)/(W$2+1))*(($C331^(W$2+1)-$H331^(W$2+1))/(ε_c1cd^(W$2+1)))</f>
        <v/>
      </c>
      <c r="X331">
        <f>(INDIRECT("a_"&amp;X$2)/(X$2+1))*(($C331^(X$2+1)-$H331^(X$2+1))/(ε_c1cd^(X$2+1)))</f>
        <v/>
      </c>
      <c r="Y331">
        <f>(INDIRECT("a_"&amp;Y$2)/(Y$2+1))*(($C331^(Y$2+1)-$H331^(Y$2+1))/(ε_c1cd^(Y$2+1)))</f>
        <v/>
      </c>
      <c r="Z331">
        <f>(INDIRECT("a_"&amp;Z$2)/(Z$2+2))*(($C331^(Z$2+2)-$H331^(Z$2+2))/(ε_c1cd^(Z$2+2)))</f>
        <v/>
      </c>
      <c r="AA331">
        <f>(INDIRECT("a_"&amp;AA$2)/(AA$2+2))*(($C331^(AA$2+2)-$H331^(AA$2+2))/(ε_c1cd^(AA$2+2)))</f>
        <v/>
      </c>
      <c r="AB331">
        <f>(INDIRECT("a_"&amp;AB$2)/(AB$2+2))*(($C331^(AB$2+2)-$H331^(AB$2+2))/(ε_c1cd^(AB$2+2)))</f>
        <v/>
      </c>
      <c r="AC331">
        <f>(INDIRECT("a_"&amp;AC$2)/(AC$2+2))*(($C331^(AC$2+2)-$H331^(AC$2+2))/(ε_c1cd^(AC$2+2)))</f>
        <v/>
      </c>
      <c r="AD331">
        <f>(INDIRECT("a_"&amp;AD$2)/(AD$2+2))*(($C331^(AD$2+2)-$H331^(AD$2+2))/(ε_c1cd^(AD$2+2)))</f>
        <v/>
      </c>
      <c r="AE331" s="111">
        <f>(b*f_cd/L331)*SUM(U331:Y331)+SUM(Q331:R331)</f>
        <v/>
      </c>
      <c r="AF331" s="112">
        <f>AE331*(K331-y+e)</f>
        <v/>
      </c>
      <c r="AG331" s="113">
        <f>(b*f_cd/(L331^2))*SUM(Z331:AD331)+SUM(S331:T331)-AF331</f>
        <v/>
      </c>
      <c r="AH331" s="114">
        <f>AG331&lt;0</f>
        <v/>
      </c>
      <c r="AI331" s="115">
        <f>IF(A331=1,FALSE,(AND(AQ331,AH331,NOT(AI330))))</f>
        <v/>
      </c>
      <c r="AJ331" s="116">
        <f>(b*f_cd/L331)*(a_1/2*J331^2+a_2/3*J331^3+a_3/4*J331^4+a_4/5*J331^5+a_5/6*J331^6)+SUM(Q331:R331)</f>
        <v/>
      </c>
      <c r="AK331">
        <f>AJ331*(K331-y+e)</f>
        <v/>
      </c>
      <c r="AL331" s="118">
        <f>(b*f_cd/(L331^2))*(a_1/3*J331^3+a_2/4*J331^4+a_3/5*J331^5+a_4/6*J331^6+a_5/7*J331^7)+SUM(S331:T331)-AK331</f>
        <v/>
      </c>
      <c r="AM331" s="114">
        <f>AL331&gt;0</f>
        <v/>
      </c>
      <c r="AN331" s="115">
        <f>IF(A331=1,FALSE,(AND(AQ331,AM331,NOT(AN330))))</f>
        <v/>
      </c>
      <c r="AO331">
        <f>IF(D331=1,AND(AH331,NOT(AI331)),AND(AM331,NOT(AN331)))</f>
        <v/>
      </c>
      <c r="AP331" s="119">
        <f>IF(D331=1,AI331,AN331)</f>
        <v/>
      </c>
      <c r="AQ331" s="125">
        <f>ABS(E331)&lt;$AQ$2</f>
        <v/>
      </c>
      <c r="AS331">
        <f>IF(AP331,MAX(AS$3:AS329)+1,"")</f>
        <v/>
      </c>
    </row>
    <row r="332" s="117">
      <c r="A332" t="n">
        <v>330</v>
      </c>
      <c r="B332" s="131">
        <f>IF(A332=1,0,IF(AP332,0.1*ε_cu1cd,0))</f>
        <v/>
      </c>
      <c r="C332" s="131">
        <f>IF(A332=1,0.1*ε_cu1cd,C331+B331)</f>
        <v/>
      </c>
      <c r="D332" s="113">
        <f>IF('Нормальний переріз'!$D$68&gt;0,1,2)</f>
        <v/>
      </c>
      <c r="E332" s="144">
        <f>IF(D332=1,F332,G332)</f>
        <v/>
      </c>
      <c r="F332" s="124">
        <f>IF(AI331,0.11*ε_cu1cd,IF(AH331,F331*0.01,F331))</f>
        <v/>
      </c>
      <c r="G332" s="124">
        <f>IF(AP331,-0.1*ε_cu1cd,IF(AM331,G331*0.01,G331))</f>
        <v/>
      </c>
      <c r="H332" s="113">
        <f>IF(A332=1,E332,IF(AO331,H331-E331+E332,IF(AP331,0.8*H331,H331+E332)))</f>
        <v/>
      </c>
      <c r="I332" s="169">
        <f>(C332-H332)/h</f>
        <v/>
      </c>
      <c r="J332">
        <f>C332/(ε_c1cd)</f>
        <v/>
      </c>
      <c r="K332">
        <f>C332/I332</f>
        <v/>
      </c>
      <c r="L332" s="131">
        <f>I332/(ε_c1cd)</f>
        <v/>
      </c>
      <c r="M332">
        <f>I332*(K332-Z_s1)</f>
        <v/>
      </c>
      <c r="N332">
        <f>I332*(K332-Z_s2)</f>
        <v/>
      </c>
      <c r="O332">
        <f>E_s*M332</f>
        <v/>
      </c>
      <c r="P332">
        <f>E_s*N332</f>
        <v/>
      </c>
      <c r="Q332">
        <f>O332*A_s1</f>
        <v/>
      </c>
      <c r="R332">
        <f>P332*A_s2</f>
        <v/>
      </c>
      <c r="S332">
        <f>Q332*($K332-Z_s1)</f>
        <v/>
      </c>
      <c r="T332">
        <f>R332*($K332-Z_s2)</f>
        <v/>
      </c>
      <c r="U332">
        <f>(INDIRECT("a_"&amp;U$2)/(U$2+1))*(($C332^(U$2+1)-$H332^(U$2+1))/(ε_c1cd^(U$2+1)))</f>
        <v/>
      </c>
      <c r="V332">
        <f>(INDIRECT("a_"&amp;V$2)/(V$2+1))*(($C332^(V$2+1)-$H332^(V$2+1))/(ε_c1cd^(V$2+1)))</f>
        <v/>
      </c>
      <c r="W332">
        <f>(INDIRECT("a_"&amp;W$2)/(W$2+1))*(($C332^(W$2+1)-$H332^(W$2+1))/(ε_c1cd^(W$2+1)))</f>
        <v/>
      </c>
      <c r="X332">
        <f>(INDIRECT("a_"&amp;X$2)/(X$2+1))*(($C332^(X$2+1)-$H332^(X$2+1))/(ε_c1cd^(X$2+1)))</f>
        <v/>
      </c>
      <c r="Y332">
        <f>(INDIRECT("a_"&amp;Y$2)/(Y$2+1))*(($C332^(Y$2+1)-$H332^(Y$2+1))/(ε_c1cd^(Y$2+1)))</f>
        <v/>
      </c>
      <c r="Z332">
        <f>(INDIRECT("a_"&amp;Z$2)/(Z$2+2))*(($C332^(Z$2+2)-$H332^(Z$2+2))/(ε_c1cd^(Z$2+2)))</f>
        <v/>
      </c>
      <c r="AA332">
        <f>(INDIRECT("a_"&amp;AA$2)/(AA$2+2))*(($C332^(AA$2+2)-$H332^(AA$2+2))/(ε_c1cd^(AA$2+2)))</f>
        <v/>
      </c>
      <c r="AB332">
        <f>(INDIRECT("a_"&amp;AB$2)/(AB$2+2))*(($C332^(AB$2+2)-$H332^(AB$2+2))/(ε_c1cd^(AB$2+2)))</f>
        <v/>
      </c>
      <c r="AC332">
        <f>(INDIRECT("a_"&amp;AC$2)/(AC$2+2))*(($C332^(AC$2+2)-$H332^(AC$2+2))/(ε_c1cd^(AC$2+2)))</f>
        <v/>
      </c>
      <c r="AD332">
        <f>(INDIRECT("a_"&amp;AD$2)/(AD$2+2))*(($C332^(AD$2+2)-$H332^(AD$2+2))/(ε_c1cd^(AD$2+2)))</f>
        <v/>
      </c>
      <c r="AE332" s="111">
        <f>(b*f_cd/L332)*SUM(U332:Y332)+SUM(Q332:R332)</f>
        <v/>
      </c>
      <c r="AF332" s="112">
        <f>AE332*(K332-y+e)</f>
        <v/>
      </c>
      <c r="AG332" s="113">
        <f>(b*f_cd/(L332^2))*SUM(Z332:AD332)+SUM(S332:T332)-AF332</f>
        <v/>
      </c>
      <c r="AH332" s="114">
        <f>AG332&lt;0</f>
        <v/>
      </c>
      <c r="AI332" s="115">
        <f>IF(A332=1,FALSE,(AND(AQ332,AH332,NOT(AI331))))</f>
        <v/>
      </c>
      <c r="AJ332" s="116">
        <f>(b*f_cd/L332)*(a_1/2*J332^2+a_2/3*J332^3+a_3/4*J332^4+a_4/5*J332^5+a_5/6*J332^6)+SUM(Q332:R332)</f>
        <v/>
      </c>
      <c r="AK332">
        <f>AJ332*(K332-y+e)</f>
        <v/>
      </c>
      <c r="AL332" s="118">
        <f>(b*f_cd/(L332^2))*(a_1/3*J332^3+a_2/4*J332^4+a_3/5*J332^5+a_4/6*J332^6+a_5/7*J332^7)+SUM(S332:T332)-AK332</f>
        <v/>
      </c>
      <c r="AM332" s="114">
        <f>AL332&gt;0</f>
        <v/>
      </c>
      <c r="AN332" s="115">
        <f>IF(A332=1,FALSE,(AND(AQ332,AM332,NOT(AN331))))</f>
        <v/>
      </c>
      <c r="AO332">
        <f>IF(D332=1,AND(AH332,NOT(AI332)),AND(AM332,NOT(AN332)))</f>
        <v/>
      </c>
      <c r="AP332" s="119">
        <f>IF(D332=1,AI332,AN332)</f>
        <v/>
      </c>
      <c r="AQ332" s="125">
        <f>ABS(E332)&lt;$AQ$2</f>
        <v/>
      </c>
      <c r="AS332">
        <f>IF(AP332,MAX(AS$3:AS330)+1,"")</f>
        <v/>
      </c>
    </row>
    <row r="333" s="117">
      <c r="A333" t="n">
        <v>331</v>
      </c>
      <c r="B333" s="131">
        <f>IF(A333=1,0,IF(AP333,0.1*ε_cu1cd,0))</f>
        <v/>
      </c>
      <c r="C333" s="131">
        <f>IF(A333=1,0.1*ε_cu1cd,C332+B332)</f>
        <v/>
      </c>
      <c r="D333" s="113">
        <f>IF('Нормальний переріз'!$D$68&gt;0,1,2)</f>
        <v/>
      </c>
      <c r="E333" s="144">
        <f>IF(D333=1,F333,G333)</f>
        <v/>
      </c>
      <c r="F333" s="124">
        <f>IF(AI332,0.11*ε_cu1cd,IF(AH332,F332*0.01,F332))</f>
        <v/>
      </c>
      <c r="G333" s="124">
        <f>IF(AP332,-0.1*ε_cu1cd,IF(AM332,G332*0.01,G332))</f>
        <v/>
      </c>
      <c r="H333" s="113">
        <f>IF(A333=1,E333,IF(AO332,H332-E332+E333,IF(AP332,0.8*H332,H332+E333)))</f>
        <v/>
      </c>
      <c r="I333" s="169">
        <f>(C333-H333)/h</f>
        <v/>
      </c>
      <c r="J333">
        <f>C333/(ε_c1cd)</f>
        <v/>
      </c>
      <c r="K333">
        <f>C333/I333</f>
        <v/>
      </c>
      <c r="L333" s="131">
        <f>I333/(ε_c1cd)</f>
        <v/>
      </c>
      <c r="M333">
        <f>I333*(K333-Z_s1)</f>
        <v/>
      </c>
      <c r="N333">
        <f>I333*(K333-Z_s2)</f>
        <v/>
      </c>
      <c r="O333">
        <f>E_s*M333</f>
        <v/>
      </c>
      <c r="P333">
        <f>E_s*N333</f>
        <v/>
      </c>
      <c r="Q333">
        <f>O333*A_s1</f>
        <v/>
      </c>
      <c r="R333">
        <f>P333*A_s2</f>
        <v/>
      </c>
      <c r="S333">
        <f>Q333*($K333-Z_s1)</f>
        <v/>
      </c>
      <c r="T333">
        <f>R333*($K333-Z_s2)</f>
        <v/>
      </c>
      <c r="U333">
        <f>(INDIRECT("a_"&amp;U$2)/(U$2+1))*(($C333^(U$2+1)-$H333^(U$2+1))/(ε_c1cd^(U$2+1)))</f>
        <v/>
      </c>
      <c r="V333">
        <f>(INDIRECT("a_"&amp;V$2)/(V$2+1))*(($C333^(V$2+1)-$H333^(V$2+1))/(ε_c1cd^(V$2+1)))</f>
        <v/>
      </c>
      <c r="W333">
        <f>(INDIRECT("a_"&amp;W$2)/(W$2+1))*(($C333^(W$2+1)-$H333^(W$2+1))/(ε_c1cd^(W$2+1)))</f>
        <v/>
      </c>
      <c r="X333">
        <f>(INDIRECT("a_"&amp;X$2)/(X$2+1))*(($C333^(X$2+1)-$H333^(X$2+1))/(ε_c1cd^(X$2+1)))</f>
        <v/>
      </c>
      <c r="Y333">
        <f>(INDIRECT("a_"&amp;Y$2)/(Y$2+1))*(($C333^(Y$2+1)-$H333^(Y$2+1))/(ε_c1cd^(Y$2+1)))</f>
        <v/>
      </c>
      <c r="Z333">
        <f>(INDIRECT("a_"&amp;Z$2)/(Z$2+2))*(($C333^(Z$2+2)-$H333^(Z$2+2))/(ε_c1cd^(Z$2+2)))</f>
        <v/>
      </c>
      <c r="AA333">
        <f>(INDIRECT("a_"&amp;AA$2)/(AA$2+2))*(($C333^(AA$2+2)-$H333^(AA$2+2))/(ε_c1cd^(AA$2+2)))</f>
        <v/>
      </c>
      <c r="AB333">
        <f>(INDIRECT("a_"&amp;AB$2)/(AB$2+2))*(($C333^(AB$2+2)-$H333^(AB$2+2))/(ε_c1cd^(AB$2+2)))</f>
        <v/>
      </c>
      <c r="AC333">
        <f>(INDIRECT("a_"&amp;AC$2)/(AC$2+2))*(($C333^(AC$2+2)-$H333^(AC$2+2))/(ε_c1cd^(AC$2+2)))</f>
        <v/>
      </c>
      <c r="AD333">
        <f>(INDIRECT("a_"&amp;AD$2)/(AD$2+2))*(($C333^(AD$2+2)-$H333^(AD$2+2))/(ε_c1cd^(AD$2+2)))</f>
        <v/>
      </c>
      <c r="AE333" s="111">
        <f>(b*f_cd/L333)*SUM(U333:Y333)+SUM(Q333:R333)</f>
        <v/>
      </c>
      <c r="AF333" s="112">
        <f>AE333*(K333-y+e)</f>
        <v/>
      </c>
      <c r="AG333" s="113">
        <f>(b*f_cd/(L333^2))*SUM(Z333:AD333)+SUM(S333:T333)-AF333</f>
        <v/>
      </c>
      <c r="AH333" s="114">
        <f>AG333&lt;0</f>
        <v/>
      </c>
      <c r="AI333" s="115">
        <f>IF(A333=1,FALSE,(AND(AQ333,AH333,NOT(AI332))))</f>
        <v/>
      </c>
      <c r="AJ333" s="116">
        <f>(b*f_cd/L333)*(a_1/2*J333^2+a_2/3*J333^3+a_3/4*J333^4+a_4/5*J333^5+a_5/6*J333^6)+SUM(Q333:R333)</f>
        <v/>
      </c>
      <c r="AK333">
        <f>AJ333*(K333-y+e)</f>
        <v/>
      </c>
      <c r="AL333" s="118">
        <f>(b*f_cd/(L333^2))*(a_1/3*J333^3+a_2/4*J333^4+a_3/5*J333^5+a_4/6*J333^6+a_5/7*J333^7)+SUM(S333:T333)-AK333</f>
        <v/>
      </c>
      <c r="AM333" s="114">
        <f>AL333&gt;0</f>
        <v/>
      </c>
      <c r="AN333" s="115">
        <f>IF(A333=1,FALSE,(AND(AQ333,AM333,NOT(AN332))))</f>
        <v/>
      </c>
      <c r="AO333">
        <f>IF(D333=1,AND(AH333,NOT(AI333)),AND(AM333,NOT(AN333)))</f>
        <v/>
      </c>
      <c r="AP333" s="119">
        <f>IF(D333=1,AI333,AN333)</f>
        <v/>
      </c>
      <c r="AQ333" s="125">
        <f>ABS(E333)&lt;$AQ$2</f>
        <v/>
      </c>
      <c r="AS333">
        <f>IF(AP333,MAX(AS$3:AS331)+1,"")</f>
        <v/>
      </c>
    </row>
    <row r="334" s="117">
      <c r="A334" t="n">
        <v>332</v>
      </c>
      <c r="B334" s="131">
        <f>IF(A334=1,0,IF(AP334,0.1*ε_cu1cd,0))</f>
        <v/>
      </c>
      <c r="C334" s="131">
        <f>IF(A334=1,0.1*ε_cu1cd,C333+B333)</f>
        <v/>
      </c>
      <c r="D334" s="113">
        <f>IF('Нормальний переріз'!$D$68&gt;0,1,2)</f>
        <v/>
      </c>
      <c r="E334" s="144">
        <f>IF(D334=1,F334,G334)</f>
        <v/>
      </c>
      <c r="F334" s="124">
        <f>IF(AI333,0.11*ε_cu1cd,IF(AH333,F333*0.01,F333))</f>
        <v/>
      </c>
      <c r="G334" s="124">
        <f>IF(AP333,-0.1*ε_cu1cd,IF(AM333,G333*0.01,G333))</f>
        <v/>
      </c>
      <c r="H334" s="113">
        <f>IF(A334=1,E334,IF(AO333,H333-E333+E334,IF(AP333,0.8*H333,H333+E334)))</f>
        <v/>
      </c>
      <c r="I334" s="169">
        <f>(C334-H334)/h</f>
        <v/>
      </c>
      <c r="J334">
        <f>C334/(ε_c1cd)</f>
        <v/>
      </c>
      <c r="K334">
        <f>C334/I334</f>
        <v/>
      </c>
      <c r="L334" s="131">
        <f>I334/(ε_c1cd)</f>
        <v/>
      </c>
      <c r="M334">
        <f>I334*(K334-Z_s1)</f>
        <v/>
      </c>
      <c r="N334">
        <f>I334*(K334-Z_s2)</f>
        <v/>
      </c>
      <c r="O334">
        <f>E_s*M334</f>
        <v/>
      </c>
      <c r="P334">
        <f>E_s*N334</f>
        <v/>
      </c>
      <c r="Q334">
        <f>O334*A_s1</f>
        <v/>
      </c>
      <c r="R334">
        <f>P334*A_s2</f>
        <v/>
      </c>
      <c r="S334">
        <f>Q334*($K334-Z_s1)</f>
        <v/>
      </c>
      <c r="T334">
        <f>R334*($K334-Z_s2)</f>
        <v/>
      </c>
      <c r="U334">
        <f>(INDIRECT("a_"&amp;U$2)/(U$2+1))*(($C334^(U$2+1)-$H334^(U$2+1))/(ε_c1cd^(U$2+1)))</f>
        <v/>
      </c>
      <c r="V334">
        <f>(INDIRECT("a_"&amp;V$2)/(V$2+1))*(($C334^(V$2+1)-$H334^(V$2+1))/(ε_c1cd^(V$2+1)))</f>
        <v/>
      </c>
      <c r="W334">
        <f>(INDIRECT("a_"&amp;W$2)/(W$2+1))*(($C334^(W$2+1)-$H334^(W$2+1))/(ε_c1cd^(W$2+1)))</f>
        <v/>
      </c>
      <c r="X334">
        <f>(INDIRECT("a_"&amp;X$2)/(X$2+1))*(($C334^(X$2+1)-$H334^(X$2+1))/(ε_c1cd^(X$2+1)))</f>
        <v/>
      </c>
      <c r="Y334">
        <f>(INDIRECT("a_"&amp;Y$2)/(Y$2+1))*(($C334^(Y$2+1)-$H334^(Y$2+1))/(ε_c1cd^(Y$2+1)))</f>
        <v/>
      </c>
      <c r="Z334">
        <f>(INDIRECT("a_"&amp;Z$2)/(Z$2+2))*(($C334^(Z$2+2)-$H334^(Z$2+2))/(ε_c1cd^(Z$2+2)))</f>
        <v/>
      </c>
      <c r="AA334">
        <f>(INDIRECT("a_"&amp;AA$2)/(AA$2+2))*(($C334^(AA$2+2)-$H334^(AA$2+2))/(ε_c1cd^(AA$2+2)))</f>
        <v/>
      </c>
      <c r="AB334">
        <f>(INDIRECT("a_"&amp;AB$2)/(AB$2+2))*(($C334^(AB$2+2)-$H334^(AB$2+2))/(ε_c1cd^(AB$2+2)))</f>
        <v/>
      </c>
      <c r="AC334">
        <f>(INDIRECT("a_"&amp;AC$2)/(AC$2+2))*(($C334^(AC$2+2)-$H334^(AC$2+2))/(ε_c1cd^(AC$2+2)))</f>
        <v/>
      </c>
      <c r="AD334">
        <f>(INDIRECT("a_"&amp;AD$2)/(AD$2+2))*(($C334^(AD$2+2)-$H334^(AD$2+2))/(ε_c1cd^(AD$2+2)))</f>
        <v/>
      </c>
      <c r="AE334" s="111">
        <f>(b*f_cd/L334)*SUM(U334:Y334)+SUM(Q334:R334)</f>
        <v/>
      </c>
      <c r="AF334" s="112">
        <f>AE334*(K334-y+e)</f>
        <v/>
      </c>
      <c r="AG334" s="113">
        <f>(b*f_cd/(L334^2))*SUM(Z334:AD334)+SUM(S334:T334)-AF334</f>
        <v/>
      </c>
      <c r="AH334" s="114">
        <f>AG334&lt;0</f>
        <v/>
      </c>
      <c r="AI334" s="115">
        <f>IF(A334=1,FALSE,(AND(AQ334,AH334,NOT(AI333))))</f>
        <v/>
      </c>
      <c r="AJ334" s="116">
        <f>(b*f_cd/L334)*(a_1/2*J334^2+a_2/3*J334^3+a_3/4*J334^4+a_4/5*J334^5+a_5/6*J334^6)+SUM(Q334:R334)</f>
        <v/>
      </c>
      <c r="AK334">
        <f>AJ334*(K334-y+e)</f>
        <v/>
      </c>
      <c r="AL334" s="118">
        <f>(b*f_cd/(L334^2))*(a_1/3*J334^3+a_2/4*J334^4+a_3/5*J334^5+a_4/6*J334^6+a_5/7*J334^7)+SUM(S334:T334)-AK334</f>
        <v/>
      </c>
      <c r="AM334" s="114">
        <f>AL334&gt;0</f>
        <v/>
      </c>
      <c r="AN334" s="115">
        <f>IF(A334=1,FALSE,(AND(AQ334,AM334,NOT(AN333))))</f>
        <v/>
      </c>
      <c r="AO334">
        <f>IF(D334=1,AND(AH334,NOT(AI334)),AND(AM334,NOT(AN334)))</f>
        <v/>
      </c>
      <c r="AP334" s="119">
        <f>IF(D334=1,AI334,AN334)</f>
        <v/>
      </c>
      <c r="AQ334" s="125">
        <f>ABS(E334)&lt;$AQ$2</f>
        <v/>
      </c>
      <c r="AS334">
        <f>IF(AP334,MAX(AS$3:AS332)+1,"")</f>
        <v/>
      </c>
    </row>
    <row r="335" s="117">
      <c r="A335" t="n">
        <v>333</v>
      </c>
      <c r="B335" s="131">
        <f>IF(A335=1,0,IF(AP335,0.1*ε_cu1cd,0))</f>
        <v/>
      </c>
      <c r="C335" s="131">
        <f>IF(A335=1,0.1*ε_cu1cd,C334+B334)</f>
        <v/>
      </c>
      <c r="D335" s="113">
        <f>IF('Нормальний переріз'!$D$68&gt;0,1,2)</f>
        <v/>
      </c>
      <c r="E335" s="144">
        <f>IF(D335=1,F335,G335)</f>
        <v/>
      </c>
      <c r="F335" s="124">
        <f>IF(AI334,0.11*ε_cu1cd,IF(AH334,F334*0.01,F334))</f>
        <v/>
      </c>
      <c r="G335" s="124">
        <f>IF(AP334,-0.1*ε_cu1cd,IF(AM334,G334*0.01,G334))</f>
        <v/>
      </c>
      <c r="H335" s="113">
        <f>IF(A335=1,E335,IF(AO334,H334-E334+E335,IF(AP334,0.8*H334,H334+E335)))</f>
        <v/>
      </c>
      <c r="I335" s="169">
        <f>(C335-H335)/h</f>
        <v/>
      </c>
      <c r="J335">
        <f>C335/(ε_c1cd)</f>
        <v/>
      </c>
      <c r="K335">
        <f>C335/I335</f>
        <v/>
      </c>
      <c r="L335" s="131">
        <f>I335/(ε_c1cd)</f>
        <v/>
      </c>
      <c r="M335">
        <f>I335*(K335-Z_s1)</f>
        <v/>
      </c>
      <c r="N335">
        <f>I335*(K335-Z_s2)</f>
        <v/>
      </c>
      <c r="O335">
        <f>E_s*M335</f>
        <v/>
      </c>
      <c r="P335">
        <f>E_s*N335</f>
        <v/>
      </c>
      <c r="Q335">
        <f>O335*A_s1</f>
        <v/>
      </c>
      <c r="R335">
        <f>P335*A_s2</f>
        <v/>
      </c>
      <c r="S335">
        <f>Q335*($K335-Z_s1)</f>
        <v/>
      </c>
      <c r="T335">
        <f>R335*($K335-Z_s2)</f>
        <v/>
      </c>
      <c r="U335">
        <f>(INDIRECT("a_"&amp;U$2)/(U$2+1))*(($C335^(U$2+1)-$H335^(U$2+1))/(ε_c1cd^(U$2+1)))</f>
        <v/>
      </c>
      <c r="V335">
        <f>(INDIRECT("a_"&amp;V$2)/(V$2+1))*(($C335^(V$2+1)-$H335^(V$2+1))/(ε_c1cd^(V$2+1)))</f>
        <v/>
      </c>
      <c r="W335">
        <f>(INDIRECT("a_"&amp;W$2)/(W$2+1))*(($C335^(W$2+1)-$H335^(W$2+1))/(ε_c1cd^(W$2+1)))</f>
        <v/>
      </c>
      <c r="X335">
        <f>(INDIRECT("a_"&amp;X$2)/(X$2+1))*(($C335^(X$2+1)-$H335^(X$2+1))/(ε_c1cd^(X$2+1)))</f>
        <v/>
      </c>
      <c r="Y335">
        <f>(INDIRECT("a_"&amp;Y$2)/(Y$2+1))*(($C335^(Y$2+1)-$H335^(Y$2+1))/(ε_c1cd^(Y$2+1)))</f>
        <v/>
      </c>
      <c r="Z335">
        <f>(INDIRECT("a_"&amp;Z$2)/(Z$2+2))*(($C335^(Z$2+2)-$H335^(Z$2+2))/(ε_c1cd^(Z$2+2)))</f>
        <v/>
      </c>
      <c r="AA335">
        <f>(INDIRECT("a_"&amp;AA$2)/(AA$2+2))*(($C335^(AA$2+2)-$H335^(AA$2+2))/(ε_c1cd^(AA$2+2)))</f>
        <v/>
      </c>
      <c r="AB335">
        <f>(INDIRECT("a_"&amp;AB$2)/(AB$2+2))*(($C335^(AB$2+2)-$H335^(AB$2+2))/(ε_c1cd^(AB$2+2)))</f>
        <v/>
      </c>
      <c r="AC335">
        <f>(INDIRECT("a_"&amp;AC$2)/(AC$2+2))*(($C335^(AC$2+2)-$H335^(AC$2+2))/(ε_c1cd^(AC$2+2)))</f>
        <v/>
      </c>
      <c r="AD335">
        <f>(INDIRECT("a_"&amp;AD$2)/(AD$2+2))*(($C335^(AD$2+2)-$H335^(AD$2+2))/(ε_c1cd^(AD$2+2)))</f>
        <v/>
      </c>
      <c r="AE335" s="111">
        <f>(b*f_cd/L335)*SUM(U335:Y335)+SUM(Q335:R335)</f>
        <v/>
      </c>
      <c r="AF335" s="112">
        <f>AE335*(K335-y+e)</f>
        <v/>
      </c>
      <c r="AG335" s="113">
        <f>(b*f_cd/(L335^2))*SUM(Z335:AD335)+SUM(S335:T335)-AF335</f>
        <v/>
      </c>
      <c r="AH335" s="114">
        <f>AG335&lt;0</f>
        <v/>
      </c>
      <c r="AI335" s="115">
        <f>IF(A335=1,FALSE,(AND(AQ335,AH335,NOT(AI334))))</f>
        <v/>
      </c>
      <c r="AJ335" s="116">
        <f>(b*f_cd/L335)*(a_1/2*J335^2+a_2/3*J335^3+a_3/4*J335^4+a_4/5*J335^5+a_5/6*J335^6)+SUM(Q335:R335)</f>
        <v/>
      </c>
      <c r="AK335">
        <f>AJ335*(K335-y+e)</f>
        <v/>
      </c>
      <c r="AL335" s="118">
        <f>(b*f_cd/(L335^2))*(a_1/3*J335^3+a_2/4*J335^4+a_3/5*J335^5+a_4/6*J335^6+a_5/7*J335^7)+SUM(S335:T335)-AK335</f>
        <v/>
      </c>
      <c r="AM335" s="114">
        <f>AL335&gt;0</f>
        <v/>
      </c>
      <c r="AN335" s="115">
        <f>IF(A335=1,FALSE,(AND(AQ335,AM335,NOT(AN334))))</f>
        <v/>
      </c>
      <c r="AO335">
        <f>IF(D335=1,AND(AH335,NOT(AI335)),AND(AM335,NOT(AN335)))</f>
        <v/>
      </c>
      <c r="AP335" s="119">
        <f>IF(D335=1,AI335,AN335)</f>
        <v/>
      </c>
      <c r="AQ335" s="125">
        <f>ABS(E335)&lt;$AQ$2</f>
        <v/>
      </c>
      <c r="AS335">
        <f>IF(AP335,MAX(AS$3:AS333)+1,"")</f>
        <v/>
      </c>
    </row>
    <row r="336" s="117">
      <c r="A336" t="n">
        <v>334</v>
      </c>
      <c r="B336" s="131">
        <f>IF(A336=1,0,IF(AP336,0.1*ε_cu1cd,0))</f>
        <v/>
      </c>
      <c r="C336" s="131">
        <f>IF(A336=1,0.1*ε_cu1cd,C335+B335)</f>
        <v/>
      </c>
      <c r="D336" s="113">
        <f>IF('Нормальний переріз'!$D$68&gt;0,1,2)</f>
        <v/>
      </c>
      <c r="E336" s="144">
        <f>IF(D336=1,F336,G336)</f>
        <v/>
      </c>
      <c r="F336" s="124">
        <f>IF(AI335,0.11*ε_cu1cd,IF(AH335,F335*0.01,F335))</f>
        <v/>
      </c>
      <c r="G336" s="124">
        <f>IF(AP335,-0.1*ε_cu1cd,IF(AM335,G335*0.01,G335))</f>
        <v/>
      </c>
      <c r="H336" s="113">
        <f>IF(A336=1,E336,IF(AO335,H335-E335+E336,IF(AP335,0.8*H335,H335+E336)))</f>
        <v/>
      </c>
      <c r="I336" s="169">
        <f>(C336-H336)/h</f>
        <v/>
      </c>
      <c r="J336">
        <f>C336/(ε_c1cd)</f>
        <v/>
      </c>
      <c r="K336">
        <f>C336/I336</f>
        <v/>
      </c>
      <c r="L336" s="131">
        <f>I336/(ε_c1cd)</f>
        <v/>
      </c>
      <c r="M336">
        <f>I336*(K336-Z_s1)</f>
        <v/>
      </c>
      <c r="N336">
        <f>I336*(K336-Z_s2)</f>
        <v/>
      </c>
      <c r="O336">
        <f>E_s*M336</f>
        <v/>
      </c>
      <c r="P336">
        <f>E_s*N336</f>
        <v/>
      </c>
      <c r="Q336">
        <f>O336*A_s1</f>
        <v/>
      </c>
      <c r="R336">
        <f>P336*A_s2</f>
        <v/>
      </c>
      <c r="S336">
        <f>Q336*($K336-Z_s1)</f>
        <v/>
      </c>
      <c r="T336">
        <f>R336*($K336-Z_s2)</f>
        <v/>
      </c>
      <c r="U336">
        <f>(INDIRECT("a_"&amp;U$2)/(U$2+1))*(($C336^(U$2+1)-$H336^(U$2+1))/(ε_c1cd^(U$2+1)))</f>
        <v/>
      </c>
      <c r="V336">
        <f>(INDIRECT("a_"&amp;V$2)/(V$2+1))*(($C336^(V$2+1)-$H336^(V$2+1))/(ε_c1cd^(V$2+1)))</f>
        <v/>
      </c>
      <c r="W336">
        <f>(INDIRECT("a_"&amp;W$2)/(W$2+1))*(($C336^(W$2+1)-$H336^(W$2+1))/(ε_c1cd^(W$2+1)))</f>
        <v/>
      </c>
      <c r="X336">
        <f>(INDIRECT("a_"&amp;X$2)/(X$2+1))*(($C336^(X$2+1)-$H336^(X$2+1))/(ε_c1cd^(X$2+1)))</f>
        <v/>
      </c>
      <c r="Y336">
        <f>(INDIRECT("a_"&amp;Y$2)/(Y$2+1))*(($C336^(Y$2+1)-$H336^(Y$2+1))/(ε_c1cd^(Y$2+1)))</f>
        <v/>
      </c>
      <c r="Z336">
        <f>(INDIRECT("a_"&amp;Z$2)/(Z$2+2))*(($C336^(Z$2+2)-$H336^(Z$2+2))/(ε_c1cd^(Z$2+2)))</f>
        <v/>
      </c>
      <c r="AA336">
        <f>(INDIRECT("a_"&amp;AA$2)/(AA$2+2))*(($C336^(AA$2+2)-$H336^(AA$2+2))/(ε_c1cd^(AA$2+2)))</f>
        <v/>
      </c>
      <c r="AB336">
        <f>(INDIRECT("a_"&amp;AB$2)/(AB$2+2))*(($C336^(AB$2+2)-$H336^(AB$2+2))/(ε_c1cd^(AB$2+2)))</f>
        <v/>
      </c>
      <c r="AC336">
        <f>(INDIRECT("a_"&amp;AC$2)/(AC$2+2))*(($C336^(AC$2+2)-$H336^(AC$2+2))/(ε_c1cd^(AC$2+2)))</f>
        <v/>
      </c>
      <c r="AD336">
        <f>(INDIRECT("a_"&amp;AD$2)/(AD$2+2))*(($C336^(AD$2+2)-$H336^(AD$2+2))/(ε_c1cd^(AD$2+2)))</f>
        <v/>
      </c>
      <c r="AE336" s="111">
        <f>(b*f_cd/L336)*SUM(U336:Y336)+SUM(Q336:R336)</f>
        <v/>
      </c>
      <c r="AF336" s="112">
        <f>AE336*(K336-y+e)</f>
        <v/>
      </c>
      <c r="AG336" s="113">
        <f>(b*f_cd/(L336^2))*SUM(Z336:AD336)+SUM(S336:T336)-AF336</f>
        <v/>
      </c>
      <c r="AH336" s="114">
        <f>AG336&lt;0</f>
        <v/>
      </c>
      <c r="AI336" s="115">
        <f>IF(A336=1,FALSE,(AND(AQ336,AH336,NOT(AI335))))</f>
        <v/>
      </c>
      <c r="AJ336" s="116">
        <f>(b*f_cd/L336)*(a_1/2*J336^2+a_2/3*J336^3+a_3/4*J336^4+a_4/5*J336^5+a_5/6*J336^6)+SUM(Q336:R336)</f>
        <v/>
      </c>
      <c r="AK336">
        <f>AJ336*(K336-y+e)</f>
        <v/>
      </c>
      <c r="AL336" s="118">
        <f>(b*f_cd/(L336^2))*(a_1/3*J336^3+a_2/4*J336^4+a_3/5*J336^5+a_4/6*J336^6+a_5/7*J336^7)+SUM(S336:T336)-AK336</f>
        <v/>
      </c>
      <c r="AM336" s="114">
        <f>AL336&gt;0</f>
        <v/>
      </c>
      <c r="AN336" s="115">
        <f>IF(A336=1,FALSE,(AND(AQ336,AM336,NOT(AN335))))</f>
        <v/>
      </c>
      <c r="AO336">
        <f>IF(D336=1,AND(AH336,NOT(AI336)),AND(AM336,NOT(AN336)))</f>
        <v/>
      </c>
      <c r="AP336" s="119">
        <f>IF(D336=1,AI336,AN336)</f>
        <v/>
      </c>
      <c r="AQ336" s="125">
        <f>ABS(E336)&lt;$AQ$2</f>
        <v/>
      </c>
      <c r="AS336">
        <f>IF(AP336,MAX(AS$3:AS334)+1,"")</f>
        <v/>
      </c>
    </row>
    <row r="337" s="117">
      <c r="A337" t="n">
        <v>335</v>
      </c>
      <c r="B337" s="131">
        <f>IF(A337=1,0,IF(AP337,0.1*ε_cu1cd,0))</f>
        <v/>
      </c>
      <c r="C337" s="131">
        <f>IF(A337=1,0.1*ε_cu1cd,C336+B336)</f>
        <v/>
      </c>
      <c r="D337" s="113">
        <f>IF('Нормальний переріз'!$D$68&gt;0,1,2)</f>
        <v/>
      </c>
      <c r="E337" s="144">
        <f>IF(D337=1,F337,G337)</f>
        <v/>
      </c>
      <c r="F337" s="124">
        <f>IF(AI336,0.11*ε_cu1cd,IF(AH336,F336*0.01,F336))</f>
        <v/>
      </c>
      <c r="G337" s="124">
        <f>IF(AP336,-0.1*ε_cu1cd,IF(AM336,G336*0.01,G336))</f>
        <v/>
      </c>
      <c r="H337" s="113">
        <f>IF(A337=1,E337,IF(AO336,H336-E336+E337,IF(AP336,0.8*H336,H336+E337)))</f>
        <v/>
      </c>
      <c r="I337" s="169">
        <f>(C337-H337)/h</f>
        <v/>
      </c>
      <c r="J337">
        <f>C337/(ε_c1cd)</f>
        <v/>
      </c>
      <c r="K337">
        <f>C337/I337</f>
        <v/>
      </c>
      <c r="L337" s="131">
        <f>I337/(ε_c1cd)</f>
        <v/>
      </c>
      <c r="M337">
        <f>I337*(K337-Z_s1)</f>
        <v/>
      </c>
      <c r="N337">
        <f>I337*(K337-Z_s2)</f>
        <v/>
      </c>
      <c r="O337">
        <f>E_s*M337</f>
        <v/>
      </c>
      <c r="P337">
        <f>E_s*N337</f>
        <v/>
      </c>
      <c r="Q337">
        <f>O337*A_s1</f>
        <v/>
      </c>
      <c r="R337">
        <f>P337*A_s2</f>
        <v/>
      </c>
      <c r="S337">
        <f>Q337*($K337-Z_s1)</f>
        <v/>
      </c>
      <c r="T337">
        <f>R337*($K337-Z_s2)</f>
        <v/>
      </c>
      <c r="U337">
        <f>(INDIRECT("a_"&amp;U$2)/(U$2+1))*(($C337^(U$2+1)-$H337^(U$2+1))/(ε_c1cd^(U$2+1)))</f>
        <v/>
      </c>
      <c r="V337">
        <f>(INDIRECT("a_"&amp;V$2)/(V$2+1))*(($C337^(V$2+1)-$H337^(V$2+1))/(ε_c1cd^(V$2+1)))</f>
        <v/>
      </c>
      <c r="W337">
        <f>(INDIRECT("a_"&amp;W$2)/(W$2+1))*(($C337^(W$2+1)-$H337^(W$2+1))/(ε_c1cd^(W$2+1)))</f>
        <v/>
      </c>
      <c r="X337">
        <f>(INDIRECT("a_"&amp;X$2)/(X$2+1))*(($C337^(X$2+1)-$H337^(X$2+1))/(ε_c1cd^(X$2+1)))</f>
        <v/>
      </c>
      <c r="Y337">
        <f>(INDIRECT("a_"&amp;Y$2)/(Y$2+1))*(($C337^(Y$2+1)-$H337^(Y$2+1))/(ε_c1cd^(Y$2+1)))</f>
        <v/>
      </c>
      <c r="Z337">
        <f>(INDIRECT("a_"&amp;Z$2)/(Z$2+2))*(($C337^(Z$2+2)-$H337^(Z$2+2))/(ε_c1cd^(Z$2+2)))</f>
        <v/>
      </c>
      <c r="AA337">
        <f>(INDIRECT("a_"&amp;AA$2)/(AA$2+2))*(($C337^(AA$2+2)-$H337^(AA$2+2))/(ε_c1cd^(AA$2+2)))</f>
        <v/>
      </c>
      <c r="AB337">
        <f>(INDIRECT("a_"&amp;AB$2)/(AB$2+2))*(($C337^(AB$2+2)-$H337^(AB$2+2))/(ε_c1cd^(AB$2+2)))</f>
        <v/>
      </c>
      <c r="AC337">
        <f>(INDIRECT("a_"&amp;AC$2)/(AC$2+2))*(($C337^(AC$2+2)-$H337^(AC$2+2))/(ε_c1cd^(AC$2+2)))</f>
        <v/>
      </c>
      <c r="AD337">
        <f>(INDIRECT("a_"&amp;AD$2)/(AD$2+2))*(($C337^(AD$2+2)-$H337^(AD$2+2))/(ε_c1cd^(AD$2+2)))</f>
        <v/>
      </c>
      <c r="AE337" s="111">
        <f>(b*f_cd/L337)*SUM(U337:Y337)+SUM(Q337:R337)</f>
        <v/>
      </c>
      <c r="AF337" s="112">
        <f>AE337*(K337-y+e)</f>
        <v/>
      </c>
      <c r="AG337" s="113">
        <f>(b*f_cd/(L337^2))*SUM(Z337:AD337)+SUM(S337:T337)-AF337</f>
        <v/>
      </c>
      <c r="AH337" s="114">
        <f>AG337&lt;0</f>
        <v/>
      </c>
      <c r="AI337" s="115">
        <f>IF(A337=1,FALSE,(AND(AQ337,AH337,NOT(AI336))))</f>
        <v/>
      </c>
      <c r="AJ337" s="116">
        <f>(b*f_cd/L337)*(a_1/2*J337^2+a_2/3*J337^3+a_3/4*J337^4+a_4/5*J337^5+a_5/6*J337^6)+SUM(Q337:R337)</f>
        <v/>
      </c>
      <c r="AK337">
        <f>AJ337*(K337-y+e)</f>
        <v/>
      </c>
      <c r="AL337" s="118">
        <f>(b*f_cd/(L337^2))*(a_1/3*J337^3+a_2/4*J337^4+a_3/5*J337^5+a_4/6*J337^6+a_5/7*J337^7)+SUM(S337:T337)-AK337</f>
        <v/>
      </c>
      <c r="AM337" s="114">
        <f>AL337&gt;0</f>
        <v/>
      </c>
      <c r="AN337" s="115">
        <f>IF(A337=1,FALSE,(AND(AQ337,AM337,NOT(AN336))))</f>
        <v/>
      </c>
      <c r="AO337">
        <f>IF(D337=1,AND(AH337,NOT(AI337)),AND(AM337,NOT(AN337)))</f>
        <v/>
      </c>
      <c r="AP337" s="119">
        <f>IF(D337=1,AI337,AN337)</f>
        <v/>
      </c>
      <c r="AQ337" s="125">
        <f>ABS(E337)&lt;$AQ$2</f>
        <v/>
      </c>
      <c r="AS337">
        <f>IF(AP337,MAX(AS$3:AS335)+1,"")</f>
        <v/>
      </c>
    </row>
    <row r="338" s="117">
      <c r="A338" t="n">
        <v>336</v>
      </c>
      <c r="B338" s="131">
        <f>IF(A338=1,0,IF(AP338,0.1*ε_cu1cd,0))</f>
        <v/>
      </c>
      <c r="C338" s="131">
        <f>IF(A338=1,0.1*ε_cu1cd,C337+B337)</f>
        <v/>
      </c>
      <c r="D338" s="113">
        <f>IF('Нормальний переріз'!$D$68&gt;0,1,2)</f>
        <v/>
      </c>
      <c r="E338" s="144">
        <f>IF(D338=1,F338,G338)</f>
        <v/>
      </c>
      <c r="F338" s="124">
        <f>IF(AI337,0.11*ε_cu1cd,IF(AH337,F337*0.01,F337))</f>
        <v/>
      </c>
      <c r="G338" s="124">
        <f>IF(AP337,-0.1*ε_cu1cd,IF(AM337,G337*0.01,G337))</f>
        <v/>
      </c>
      <c r="H338" s="113">
        <f>IF(A338=1,E338,IF(AO337,H337-E337+E338,IF(AP337,0.8*H337,H337+E338)))</f>
        <v/>
      </c>
      <c r="I338" s="169">
        <f>(C338-H338)/h</f>
        <v/>
      </c>
      <c r="J338">
        <f>C338/(ε_c1cd)</f>
        <v/>
      </c>
      <c r="K338">
        <f>C338/I338</f>
        <v/>
      </c>
      <c r="L338" s="131">
        <f>I338/(ε_c1cd)</f>
        <v/>
      </c>
      <c r="M338">
        <f>I338*(K338-Z_s1)</f>
        <v/>
      </c>
      <c r="N338">
        <f>I338*(K338-Z_s2)</f>
        <v/>
      </c>
      <c r="O338">
        <f>E_s*M338</f>
        <v/>
      </c>
      <c r="P338">
        <f>E_s*N338</f>
        <v/>
      </c>
      <c r="Q338">
        <f>O338*A_s1</f>
        <v/>
      </c>
      <c r="R338">
        <f>P338*A_s2</f>
        <v/>
      </c>
      <c r="S338">
        <f>Q338*($K338-Z_s1)</f>
        <v/>
      </c>
      <c r="T338">
        <f>R338*($K338-Z_s2)</f>
        <v/>
      </c>
      <c r="U338">
        <f>(INDIRECT("a_"&amp;U$2)/(U$2+1))*(($C338^(U$2+1)-$H338^(U$2+1))/(ε_c1cd^(U$2+1)))</f>
        <v/>
      </c>
      <c r="V338">
        <f>(INDIRECT("a_"&amp;V$2)/(V$2+1))*(($C338^(V$2+1)-$H338^(V$2+1))/(ε_c1cd^(V$2+1)))</f>
        <v/>
      </c>
      <c r="W338">
        <f>(INDIRECT("a_"&amp;W$2)/(W$2+1))*(($C338^(W$2+1)-$H338^(W$2+1))/(ε_c1cd^(W$2+1)))</f>
        <v/>
      </c>
      <c r="X338">
        <f>(INDIRECT("a_"&amp;X$2)/(X$2+1))*(($C338^(X$2+1)-$H338^(X$2+1))/(ε_c1cd^(X$2+1)))</f>
        <v/>
      </c>
      <c r="Y338">
        <f>(INDIRECT("a_"&amp;Y$2)/(Y$2+1))*(($C338^(Y$2+1)-$H338^(Y$2+1))/(ε_c1cd^(Y$2+1)))</f>
        <v/>
      </c>
      <c r="Z338">
        <f>(INDIRECT("a_"&amp;Z$2)/(Z$2+2))*(($C338^(Z$2+2)-$H338^(Z$2+2))/(ε_c1cd^(Z$2+2)))</f>
        <v/>
      </c>
      <c r="AA338">
        <f>(INDIRECT("a_"&amp;AA$2)/(AA$2+2))*(($C338^(AA$2+2)-$H338^(AA$2+2))/(ε_c1cd^(AA$2+2)))</f>
        <v/>
      </c>
      <c r="AB338">
        <f>(INDIRECT("a_"&amp;AB$2)/(AB$2+2))*(($C338^(AB$2+2)-$H338^(AB$2+2))/(ε_c1cd^(AB$2+2)))</f>
        <v/>
      </c>
      <c r="AC338">
        <f>(INDIRECT("a_"&amp;AC$2)/(AC$2+2))*(($C338^(AC$2+2)-$H338^(AC$2+2))/(ε_c1cd^(AC$2+2)))</f>
        <v/>
      </c>
      <c r="AD338">
        <f>(INDIRECT("a_"&amp;AD$2)/(AD$2+2))*(($C338^(AD$2+2)-$H338^(AD$2+2))/(ε_c1cd^(AD$2+2)))</f>
        <v/>
      </c>
      <c r="AE338" s="111">
        <f>(b*f_cd/L338)*SUM(U338:Y338)+SUM(Q338:R338)</f>
        <v/>
      </c>
      <c r="AF338" s="112">
        <f>AE338*(K338-y+e)</f>
        <v/>
      </c>
      <c r="AG338" s="113">
        <f>(b*f_cd/(L338^2))*SUM(Z338:AD338)+SUM(S338:T338)-AF338</f>
        <v/>
      </c>
      <c r="AH338" s="114">
        <f>AG338&lt;0</f>
        <v/>
      </c>
      <c r="AI338" s="115">
        <f>IF(A338=1,FALSE,(AND(AQ338,AH338,NOT(AI337))))</f>
        <v/>
      </c>
      <c r="AJ338" s="116">
        <f>(b*f_cd/L338)*(a_1/2*J338^2+a_2/3*J338^3+a_3/4*J338^4+a_4/5*J338^5+a_5/6*J338^6)+SUM(Q338:R338)</f>
        <v/>
      </c>
      <c r="AK338">
        <f>AJ338*(K338-y+e)</f>
        <v/>
      </c>
      <c r="AL338" s="118">
        <f>(b*f_cd/(L338^2))*(a_1/3*J338^3+a_2/4*J338^4+a_3/5*J338^5+a_4/6*J338^6+a_5/7*J338^7)+SUM(S338:T338)-AK338</f>
        <v/>
      </c>
      <c r="AM338" s="114">
        <f>AL338&gt;0</f>
        <v/>
      </c>
      <c r="AN338" s="115">
        <f>IF(A338=1,FALSE,(AND(AQ338,AM338,NOT(AN337))))</f>
        <v/>
      </c>
      <c r="AO338">
        <f>IF(D338=1,AND(AH338,NOT(AI338)),AND(AM338,NOT(AN338)))</f>
        <v/>
      </c>
      <c r="AP338" s="119">
        <f>IF(D338=1,AI338,AN338)</f>
        <v/>
      </c>
      <c r="AQ338" s="125">
        <f>ABS(E338)&lt;$AQ$2</f>
        <v/>
      </c>
      <c r="AS338">
        <f>IF(AP338,MAX(AS$3:AS336)+1,"")</f>
        <v/>
      </c>
    </row>
    <row r="339" s="117">
      <c r="A339" t="n">
        <v>337</v>
      </c>
      <c r="B339" s="131">
        <f>IF(A339=1,0,IF(AP339,0.1*ε_cu1cd,0))</f>
        <v/>
      </c>
      <c r="C339" s="131">
        <f>IF(A339=1,0.1*ε_cu1cd,C338+B338)</f>
        <v/>
      </c>
      <c r="D339" s="113">
        <f>IF('Нормальний переріз'!$D$68&gt;0,1,2)</f>
        <v/>
      </c>
      <c r="E339" s="144">
        <f>IF(D339=1,F339,G339)</f>
        <v/>
      </c>
      <c r="F339" s="124">
        <f>IF(AI338,0.11*ε_cu1cd,IF(AH338,F338*0.01,F338))</f>
        <v/>
      </c>
      <c r="G339" s="124">
        <f>IF(AP338,-0.1*ε_cu1cd,IF(AM338,G338*0.01,G338))</f>
        <v/>
      </c>
      <c r="H339" s="113">
        <f>IF(A339=1,E339,IF(AO338,H338-E338+E339,IF(AP338,0.8*H338,H338+E339)))</f>
        <v/>
      </c>
      <c r="I339" s="169">
        <f>(C339-H339)/h</f>
        <v/>
      </c>
      <c r="J339">
        <f>C339/(ε_c1cd)</f>
        <v/>
      </c>
      <c r="K339">
        <f>C339/I339</f>
        <v/>
      </c>
      <c r="L339" s="131">
        <f>I339/(ε_c1cd)</f>
        <v/>
      </c>
      <c r="M339">
        <f>I339*(K339-Z_s1)</f>
        <v/>
      </c>
      <c r="N339">
        <f>I339*(K339-Z_s2)</f>
        <v/>
      </c>
      <c r="O339">
        <f>E_s*M339</f>
        <v/>
      </c>
      <c r="P339">
        <f>E_s*N339</f>
        <v/>
      </c>
      <c r="Q339">
        <f>O339*A_s1</f>
        <v/>
      </c>
      <c r="R339">
        <f>P339*A_s2</f>
        <v/>
      </c>
      <c r="S339">
        <f>Q339*($K339-Z_s1)</f>
        <v/>
      </c>
      <c r="T339">
        <f>R339*($K339-Z_s2)</f>
        <v/>
      </c>
      <c r="U339">
        <f>(INDIRECT("a_"&amp;U$2)/(U$2+1))*(($C339^(U$2+1)-$H339^(U$2+1))/(ε_c1cd^(U$2+1)))</f>
        <v/>
      </c>
      <c r="V339">
        <f>(INDIRECT("a_"&amp;V$2)/(V$2+1))*(($C339^(V$2+1)-$H339^(V$2+1))/(ε_c1cd^(V$2+1)))</f>
        <v/>
      </c>
      <c r="W339">
        <f>(INDIRECT("a_"&amp;W$2)/(W$2+1))*(($C339^(W$2+1)-$H339^(W$2+1))/(ε_c1cd^(W$2+1)))</f>
        <v/>
      </c>
      <c r="X339">
        <f>(INDIRECT("a_"&amp;X$2)/(X$2+1))*(($C339^(X$2+1)-$H339^(X$2+1))/(ε_c1cd^(X$2+1)))</f>
        <v/>
      </c>
      <c r="Y339">
        <f>(INDIRECT("a_"&amp;Y$2)/(Y$2+1))*(($C339^(Y$2+1)-$H339^(Y$2+1))/(ε_c1cd^(Y$2+1)))</f>
        <v/>
      </c>
      <c r="Z339">
        <f>(INDIRECT("a_"&amp;Z$2)/(Z$2+2))*(($C339^(Z$2+2)-$H339^(Z$2+2))/(ε_c1cd^(Z$2+2)))</f>
        <v/>
      </c>
      <c r="AA339">
        <f>(INDIRECT("a_"&amp;AA$2)/(AA$2+2))*(($C339^(AA$2+2)-$H339^(AA$2+2))/(ε_c1cd^(AA$2+2)))</f>
        <v/>
      </c>
      <c r="AB339">
        <f>(INDIRECT("a_"&amp;AB$2)/(AB$2+2))*(($C339^(AB$2+2)-$H339^(AB$2+2))/(ε_c1cd^(AB$2+2)))</f>
        <v/>
      </c>
      <c r="AC339">
        <f>(INDIRECT("a_"&amp;AC$2)/(AC$2+2))*(($C339^(AC$2+2)-$H339^(AC$2+2))/(ε_c1cd^(AC$2+2)))</f>
        <v/>
      </c>
      <c r="AD339">
        <f>(INDIRECT("a_"&amp;AD$2)/(AD$2+2))*(($C339^(AD$2+2)-$H339^(AD$2+2))/(ε_c1cd^(AD$2+2)))</f>
        <v/>
      </c>
      <c r="AE339" s="111">
        <f>(b*f_cd/L339)*SUM(U339:Y339)+SUM(Q339:R339)</f>
        <v/>
      </c>
      <c r="AF339" s="112">
        <f>AE339*(K339-y+e)</f>
        <v/>
      </c>
      <c r="AG339" s="113">
        <f>(b*f_cd/(L339^2))*SUM(Z339:AD339)+SUM(S339:T339)-AF339</f>
        <v/>
      </c>
      <c r="AH339" s="114">
        <f>AG339&lt;0</f>
        <v/>
      </c>
      <c r="AI339" s="115">
        <f>IF(A339=1,FALSE,(AND(AQ339,AH339,NOT(AI338))))</f>
        <v/>
      </c>
      <c r="AJ339" s="116">
        <f>(b*f_cd/L339)*(a_1/2*J339^2+a_2/3*J339^3+a_3/4*J339^4+a_4/5*J339^5+a_5/6*J339^6)+SUM(Q339:R339)</f>
        <v/>
      </c>
      <c r="AK339">
        <f>AJ339*(K339-y+e)</f>
        <v/>
      </c>
      <c r="AL339" s="118">
        <f>(b*f_cd/(L339^2))*(a_1/3*J339^3+a_2/4*J339^4+a_3/5*J339^5+a_4/6*J339^6+a_5/7*J339^7)+SUM(S339:T339)-AK339</f>
        <v/>
      </c>
      <c r="AM339" s="114">
        <f>AL339&gt;0</f>
        <v/>
      </c>
      <c r="AN339" s="115">
        <f>IF(A339=1,FALSE,(AND(AQ339,AM339,NOT(AN338))))</f>
        <v/>
      </c>
      <c r="AO339">
        <f>IF(D339=1,AND(AH339,NOT(AI339)),AND(AM339,NOT(AN339)))</f>
        <v/>
      </c>
      <c r="AP339" s="119">
        <f>IF(D339=1,AI339,AN339)</f>
        <v/>
      </c>
      <c r="AQ339" s="125">
        <f>ABS(E339)&lt;$AQ$2</f>
        <v/>
      </c>
      <c r="AS339">
        <f>IF(AP339,MAX(AS$3:AS337)+1,"")</f>
        <v/>
      </c>
    </row>
    <row r="340" s="117">
      <c r="A340" t="n">
        <v>338</v>
      </c>
      <c r="B340" s="131">
        <f>IF(A340=1,0,IF(AP340,0.1*ε_cu1cd,0))</f>
        <v/>
      </c>
      <c r="C340" s="131">
        <f>IF(A340=1,0.1*ε_cu1cd,C339+B339)</f>
        <v/>
      </c>
      <c r="D340" s="113">
        <f>IF('Нормальний переріз'!$D$68&gt;0,1,2)</f>
        <v/>
      </c>
      <c r="E340" s="144">
        <f>IF(D340=1,F340,G340)</f>
        <v/>
      </c>
      <c r="F340" s="124">
        <f>IF(AI339,0.11*ε_cu1cd,IF(AH339,F339*0.01,F339))</f>
        <v/>
      </c>
      <c r="G340" s="124">
        <f>IF(AP339,-0.1*ε_cu1cd,IF(AM339,G339*0.01,G339))</f>
        <v/>
      </c>
      <c r="H340" s="113">
        <f>IF(A340=1,E340,IF(AO339,H339-E339+E340,IF(AP339,0.8*H339,H339+E340)))</f>
        <v/>
      </c>
      <c r="I340" s="169">
        <f>(C340-H340)/h</f>
        <v/>
      </c>
      <c r="J340">
        <f>C340/(ε_c1cd)</f>
        <v/>
      </c>
      <c r="K340">
        <f>C340/I340</f>
        <v/>
      </c>
      <c r="L340" s="131">
        <f>I340/(ε_c1cd)</f>
        <v/>
      </c>
      <c r="M340">
        <f>I340*(K340-Z_s1)</f>
        <v/>
      </c>
      <c r="N340">
        <f>I340*(K340-Z_s2)</f>
        <v/>
      </c>
      <c r="O340">
        <f>E_s*M340</f>
        <v/>
      </c>
      <c r="P340">
        <f>E_s*N340</f>
        <v/>
      </c>
      <c r="Q340">
        <f>O340*A_s1</f>
        <v/>
      </c>
      <c r="R340">
        <f>P340*A_s2</f>
        <v/>
      </c>
      <c r="S340">
        <f>Q340*($K340-Z_s1)</f>
        <v/>
      </c>
      <c r="T340">
        <f>R340*($K340-Z_s2)</f>
        <v/>
      </c>
      <c r="U340">
        <f>(INDIRECT("a_"&amp;U$2)/(U$2+1))*(($C340^(U$2+1)-$H340^(U$2+1))/(ε_c1cd^(U$2+1)))</f>
        <v/>
      </c>
      <c r="V340">
        <f>(INDIRECT("a_"&amp;V$2)/(V$2+1))*(($C340^(V$2+1)-$H340^(V$2+1))/(ε_c1cd^(V$2+1)))</f>
        <v/>
      </c>
      <c r="W340">
        <f>(INDIRECT("a_"&amp;W$2)/(W$2+1))*(($C340^(W$2+1)-$H340^(W$2+1))/(ε_c1cd^(W$2+1)))</f>
        <v/>
      </c>
      <c r="X340">
        <f>(INDIRECT("a_"&amp;X$2)/(X$2+1))*(($C340^(X$2+1)-$H340^(X$2+1))/(ε_c1cd^(X$2+1)))</f>
        <v/>
      </c>
      <c r="Y340">
        <f>(INDIRECT("a_"&amp;Y$2)/(Y$2+1))*(($C340^(Y$2+1)-$H340^(Y$2+1))/(ε_c1cd^(Y$2+1)))</f>
        <v/>
      </c>
      <c r="Z340">
        <f>(INDIRECT("a_"&amp;Z$2)/(Z$2+2))*(($C340^(Z$2+2)-$H340^(Z$2+2))/(ε_c1cd^(Z$2+2)))</f>
        <v/>
      </c>
      <c r="AA340">
        <f>(INDIRECT("a_"&amp;AA$2)/(AA$2+2))*(($C340^(AA$2+2)-$H340^(AA$2+2))/(ε_c1cd^(AA$2+2)))</f>
        <v/>
      </c>
      <c r="AB340">
        <f>(INDIRECT("a_"&amp;AB$2)/(AB$2+2))*(($C340^(AB$2+2)-$H340^(AB$2+2))/(ε_c1cd^(AB$2+2)))</f>
        <v/>
      </c>
      <c r="AC340">
        <f>(INDIRECT("a_"&amp;AC$2)/(AC$2+2))*(($C340^(AC$2+2)-$H340^(AC$2+2))/(ε_c1cd^(AC$2+2)))</f>
        <v/>
      </c>
      <c r="AD340">
        <f>(INDIRECT("a_"&amp;AD$2)/(AD$2+2))*(($C340^(AD$2+2)-$H340^(AD$2+2))/(ε_c1cd^(AD$2+2)))</f>
        <v/>
      </c>
      <c r="AE340" s="111">
        <f>(b*f_cd/L340)*SUM(U340:Y340)+SUM(Q340:R340)</f>
        <v/>
      </c>
      <c r="AF340" s="112">
        <f>AE340*(K340-y+e)</f>
        <v/>
      </c>
      <c r="AG340" s="113">
        <f>(b*f_cd/(L340^2))*SUM(Z340:AD340)+SUM(S340:T340)-AF340</f>
        <v/>
      </c>
      <c r="AH340" s="114">
        <f>AG340&lt;0</f>
        <v/>
      </c>
      <c r="AI340" s="115">
        <f>IF(A340=1,FALSE,(AND(AQ340,AH340,NOT(AI339))))</f>
        <v/>
      </c>
      <c r="AJ340" s="116">
        <f>(b*f_cd/L340)*(a_1/2*J340^2+a_2/3*J340^3+a_3/4*J340^4+a_4/5*J340^5+a_5/6*J340^6)+SUM(Q340:R340)</f>
        <v/>
      </c>
      <c r="AK340">
        <f>AJ340*(K340-y+e)</f>
        <v/>
      </c>
      <c r="AL340" s="118">
        <f>(b*f_cd/(L340^2))*(a_1/3*J340^3+a_2/4*J340^4+a_3/5*J340^5+a_4/6*J340^6+a_5/7*J340^7)+SUM(S340:T340)-AK340</f>
        <v/>
      </c>
      <c r="AM340" s="114">
        <f>AL340&gt;0</f>
        <v/>
      </c>
      <c r="AN340" s="115">
        <f>IF(A340=1,FALSE,(AND(AQ340,AM340,NOT(AN339))))</f>
        <v/>
      </c>
      <c r="AO340">
        <f>IF(D340=1,AND(AH340,NOT(AI340)),AND(AM340,NOT(AN340)))</f>
        <v/>
      </c>
      <c r="AP340" s="119">
        <f>IF(D340=1,AI340,AN340)</f>
        <v/>
      </c>
      <c r="AQ340" s="125">
        <f>ABS(E340)&lt;$AQ$2</f>
        <v/>
      </c>
      <c r="AS340">
        <f>IF(AP340,MAX(AS$3:AS338)+1,"")</f>
        <v/>
      </c>
    </row>
    <row r="341" s="117">
      <c r="A341" t="n">
        <v>339</v>
      </c>
      <c r="B341" s="131">
        <f>IF(A341=1,0,IF(AP341,0.1*ε_cu1cd,0))</f>
        <v/>
      </c>
      <c r="C341" s="131">
        <f>IF(A341=1,0.1*ε_cu1cd,C340+B340)</f>
        <v/>
      </c>
      <c r="D341" s="113">
        <f>IF('Нормальний переріз'!$D$68&gt;0,1,2)</f>
        <v/>
      </c>
      <c r="E341" s="144">
        <f>IF(D341=1,F341,G341)</f>
        <v/>
      </c>
      <c r="F341" s="124">
        <f>IF(AI340,0.11*ε_cu1cd,IF(AH340,F340*0.01,F340))</f>
        <v/>
      </c>
      <c r="G341" s="124">
        <f>IF(AP340,-0.1*ε_cu1cd,IF(AM340,G340*0.01,G340))</f>
        <v/>
      </c>
      <c r="H341" s="113">
        <f>IF(A341=1,E341,IF(AO340,H340-E340+E341,IF(AP340,0.8*H340,H340+E341)))</f>
        <v/>
      </c>
      <c r="I341" s="169">
        <f>(C341-H341)/h</f>
        <v/>
      </c>
      <c r="J341">
        <f>C341/(ε_c1cd)</f>
        <v/>
      </c>
      <c r="K341">
        <f>C341/I341</f>
        <v/>
      </c>
      <c r="L341" s="131">
        <f>I341/(ε_c1cd)</f>
        <v/>
      </c>
      <c r="M341">
        <f>I341*(K341-Z_s1)</f>
        <v/>
      </c>
      <c r="N341">
        <f>I341*(K341-Z_s2)</f>
        <v/>
      </c>
      <c r="O341">
        <f>E_s*M341</f>
        <v/>
      </c>
      <c r="P341">
        <f>E_s*N341</f>
        <v/>
      </c>
      <c r="Q341">
        <f>O341*A_s1</f>
        <v/>
      </c>
      <c r="R341">
        <f>P341*A_s2</f>
        <v/>
      </c>
      <c r="S341">
        <f>Q341*($K341-Z_s1)</f>
        <v/>
      </c>
      <c r="T341">
        <f>R341*($K341-Z_s2)</f>
        <v/>
      </c>
      <c r="U341">
        <f>(INDIRECT("a_"&amp;U$2)/(U$2+1))*(($C341^(U$2+1)-$H341^(U$2+1))/(ε_c1cd^(U$2+1)))</f>
        <v/>
      </c>
      <c r="V341">
        <f>(INDIRECT("a_"&amp;V$2)/(V$2+1))*(($C341^(V$2+1)-$H341^(V$2+1))/(ε_c1cd^(V$2+1)))</f>
        <v/>
      </c>
      <c r="W341">
        <f>(INDIRECT("a_"&amp;W$2)/(W$2+1))*(($C341^(W$2+1)-$H341^(W$2+1))/(ε_c1cd^(W$2+1)))</f>
        <v/>
      </c>
      <c r="X341">
        <f>(INDIRECT("a_"&amp;X$2)/(X$2+1))*(($C341^(X$2+1)-$H341^(X$2+1))/(ε_c1cd^(X$2+1)))</f>
        <v/>
      </c>
      <c r="Y341">
        <f>(INDIRECT("a_"&amp;Y$2)/(Y$2+1))*(($C341^(Y$2+1)-$H341^(Y$2+1))/(ε_c1cd^(Y$2+1)))</f>
        <v/>
      </c>
      <c r="Z341">
        <f>(INDIRECT("a_"&amp;Z$2)/(Z$2+2))*(($C341^(Z$2+2)-$H341^(Z$2+2))/(ε_c1cd^(Z$2+2)))</f>
        <v/>
      </c>
      <c r="AA341">
        <f>(INDIRECT("a_"&amp;AA$2)/(AA$2+2))*(($C341^(AA$2+2)-$H341^(AA$2+2))/(ε_c1cd^(AA$2+2)))</f>
        <v/>
      </c>
      <c r="AB341">
        <f>(INDIRECT("a_"&amp;AB$2)/(AB$2+2))*(($C341^(AB$2+2)-$H341^(AB$2+2))/(ε_c1cd^(AB$2+2)))</f>
        <v/>
      </c>
      <c r="AC341">
        <f>(INDIRECT("a_"&amp;AC$2)/(AC$2+2))*(($C341^(AC$2+2)-$H341^(AC$2+2))/(ε_c1cd^(AC$2+2)))</f>
        <v/>
      </c>
      <c r="AD341">
        <f>(INDIRECT("a_"&amp;AD$2)/(AD$2+2))*(($C341^(AD$2+2)-$H341^(AD$2+2))/(ε_c1cd^(AD$2+2)))</f>
        <v/>
      </c>
      <c r="AE341" s="111">
        <f>(b*f_cd/L341)*SUM(U341:Y341)+SUM(Q341:R341)</f>
        <v/>
      </c>
      <c r="AF341" s="112">
        <f>AE341*(K341-y+e)</f>
        <v/>
      </c>
      <c r="AG341" s="113">
        <f>(b*f_cd/(L341^2))*SUM(Z341:AD341)+SUM(S341:T341)-AF341</f>
        <v/>
      </c>
      <c r="AH341" s="114">
        <f>AG341&lt;0</f>
        <v/>
      </c>
      <c r="AI341" s="115">
        <f>IF(A341=1,FALSE,(AND(AQ341,AH341,NOT(AI340))))</f>
        <v/>
      </c>
      <c r="AJ341" s="116">
        <f>(b*f_cd/L341)*(a_1/2*J341^2+a_2/3*J341^3+a_3/4*J341^4+a_4/5*J341^5+a_5/6*J341^6)+SUM(Q341:R341)</f>
        <v/>
      </c>
      <c r="AK341">
        <f>AJ341*(K341-y+e)</f>
        <v/>
      </c>
      <c r="AL341" s="118">
        <f>(b*f_cd/(L341^2))*(a_1/3*J341^3+a_2/4*J341^4+a_3/5*J341^5+a_4/6*J341^6+a_5/7*J341^7)+SUM(S341:T341)-AK341</f>
        <v/>
      </c>
      <c r="AM341" s="114">
        <f>AL341&gt;0</f>
        <v/>
      </c>
      <c r="AN341" s="115">
        <f>IF(A341=1,FALSE,(AND(AQ341,AM341,NOT(AN340))))</f>
        <v/>
      </c>
      <c r="AO341">
        <f>IF(D341=1,AND(AH341,NOT(AI341)),AND(AM341,NOT(AN341)))</f>
        <v/>
      </c>
      <c r="AP341" s="119">
        <f>IF(D341=1,AI341,AN341)</f>
        <v/>
      </c>
      <c r="AQ341" s="125">
        <f>ABS(E341)&lt;$AQ$2</f>
        <v/>
      </c>
      <c r="AS341">
        <f>IF(AP341,MAX(AS$3:AS339)+1,"")</f>
        <v/>
      </c>
    </row>
    <row r="342" s="117">
      <c r="A342" t="n">
        <v>340</v>
      </c>
      <c r="B342" s="131">
        <f>IF(A342=1,0,IF(AP342,0.1*ε_cu1cd,0))</f>
        <v/>
      </c>
      <c r="C342" s="131">
        <f>IF(A342=1,0.1*ε_cu1cd,C341+B341)</f>
        <v/>
      </c>
      <c r="D342" s="113">
        <f>IF('Нормальний переріз'!$D$68&gt;0,1,2)</f>
        <v/>
      </c>
      <c r="E342" s="144">
        <f>IF(D342=1,F342,G342)</f>
        <v/>
      </c>
      <c r="F342" s="124">
        <f>IF(AI341,0.11*ε_cu1cd,IF(AH341,F341*0.01,F341))</f>
        <v/>
      </c>
      <c r="G342" s="124">
        <f>IF(AP341,-0.1*ε_cu1cd,IF(AM341,G341*0.01,G341))</f>
        <v/>
      </c>
      <c r="H342" s="113">
        <f>IF(A342=1,E342,IF(AO341,H341-E341+E342,IF(AP341,0.8*H341,H341+E342)))</f>
        <v/>
      </c>
      <c r="I342" s="169">
        <f>(C342-H342)/h</f>
        <v/>
      </c>
      <c r="J342">
        <f>C342/(ε_c1cd)</f>
        <v/>
      </c>
      <c r="K342">
        <f>C342/I342</f>
        <v/>
      </c>
      <c r="L342" s="131">
        <f>I342/(ε_c1cd)</f>
        <v/>
      </c>
      <c r="M342">
        <f>I342*(K342-Z_s1)</f>
        <v/>
      </c>
      <c r="N342">
        <f>I342*(K342-Z_s2)</f>
        <v/>
      </c>
      <c r="O342">
        <f>E_s*M342</f>
        <v/>
      </c>
      <c r="P342">
        <f>E_s*N342</f>
        <v/>
      </c>
      <c r="Q342">
        <f>O342*A_s1</f>
        <v/>
      </c>
      <c r="R342">
        <f>P342*A_s2</f>
        <v/>
      </c>
      <c r="S342">
        <f>Q342*($K342-Z_s1)</f>
        <v/>
      </c>
      <c r="T342">
        <f>R342*($K342-Z_s2)</f>
        <v/>
      </c>
      <c r="U342">
        <f>(INDIRECT("a_"&amp;U$2)/(U$2+1))*(($C342^(U$2+1)-$H342^(U$2+1))/(ε_c1cd^(U$2+1)))</f>
        <v/>
      </c>
      <c r="V342">
        <f>(INDIRECT("a_"&amp;V$2)/(V$2+1))*(($C342^(V$2+1)-$H342^(V$2+1))/(ε_c1cd^(V$2+1)))</f>
        <v/>
      </c>
      <c r="W342">
        <f>(INDIRECT("a_"&amp;W$2)/(W$2+1))*(($C342^(W$2+1)-$H342^(W$2+1))/(ε_c1cd^(W$2+1)))</f>
        <v/>
      </c>
      <c r="X342">
        <f>(INDIRECT("a_"&amp;X$2)/(X$2+1))*(($C342^(X$2+1)-$H342^(X$2+1))/(ε_c1cd^(X$2+1)))</f>
        <v/>
      </c>
      <c r="Y342">
        <f>(INDIRECT("a_"&amp;Y$2)/(Y$2+1))*(($C342^(Y$2+1)-$H342^(Y$2+1))/(ε_c1cd^(Y$2+1)))</f>
        <v/>
      </c>
      <c r="Z342">
        <f>(INDIRECT("a_"&amp;Z$2)/(Z$2+2))*(($C342^(Z$2+2)-$H342^(Z$2+2))/(ε_c1cd^(Z$2+2)))</f>
        <v/>
      </c>
      <c r="AA342">
        <f>(INDIRECT("a_"&amp;AA$2)/(AA$2+2))*(($C342^(AA$2+2)-$H342^(AA$2+2))/(ε_c1cd^(AA$2+2)))</f>
        <v/>
      </c>
      <c r="AB342">
        <f>(INDIRECT("a_"&amp;AB$2)/(AB$2+2))*(($C342^(AB$2+2)-$H342^(AB$2+2))/(ε_c1cd^(AB$2+2)))</f>
        <v/>
      </c>
      <c r="AC342">
        <f>(INDIRECT("a_"&amp;AC$2)/(AC$2+2))*(($C342^(AC$2+2)-$H342^(AC$2+2))/(ε_c1cd^(AC$2+2)))</f>
        <v/>
      </c>
      <c r="AD342">
        <f>(INDIRECT("a_"&amp;AD$2)/(AD$2+2))*(($C342^(AD$2+2)-$H342^(AD$2+2))/(ε_c1cd^(AD$2+2)))</f>
        <v/>
      </c>
      <c r="AE342" s="111">
        <f>(b*f_cd/L342)*SUM(U342:Y342)+SUM(Q342:R342)</f>
        <v/>
      </c>
      <c r="AF342" s="112">
        <f>AE342*(K342-y+e)</f>
        <v/>
      </c>
      <c r="AG342" s="113">
        <f>(b*f_cd/(L342^2))*SUM(Z342:AD342)+SUM(S342:T342)-AF342</f>
        <v/>
      </c>
      <c r="AH342" s="114">
        <f>AG342&lt;0</f>
        <v/>
      </c>
      <c r="AI342" s="115">
        <f>IF(A342=1,FALSE,(AND(AQ342,AH342,NOT(AI341))))</f>
        <v/>
      </c>
      <c r="AJ342" s="116">
        <f>(b*f_cd/L342)*(a_1/2*J342^2+a_2/3*J342^3+a_3/4*J342^4+a_4/5*J342^5+a_5/6*J342^6)+SUM(Q342:R342)</f>
        <v/>
      </c>
      <c r="AK342">
        <f>AJ342*(K342-y+e)</f>
        <v/>
      </c>
      <c r="AL342" s="118">
        <f>(b*f_cd/(L342^2))*(a_1/3*J342^3+a_2/4*J342^4+a_3/5*J342^5+a_4/6*J342^6+a_5/7*J342^7)+SUM(S342:T342)-AK342</f>
        <v/>
      </c>
      <c r="AM342" s="114">
        <f>AL342&gt;0</f>
        <v/>
      </c>
      <c r="AN342" s="115">
        <f>IF(A342=1,FALSE,(AND(AQ342,AM342,NOT(AN341))))</f>
        <v/>
      </c>
      <c r="AO342">
        <f>IF(D342=1,AND(AH342,NOT(AI342)),AND(AM342,NOT(AN342)))</f>
        <v/>
      </c>
      <c r="AP342" s="119">
        <f>IF(D342=1,AI342,AN342)</f>
        <v/>
      </c>
      <c r="AQ342" s="125">
        <f>ABS(E342)&lt;$AQ$2</f>
        <v/>
      </c>
      <c r="AS342">
        <f>IF(AP342,MAX(AS$3:AS340)+1,"")</f>
        <v/>
      </c>
    </row>
    <row r="343" s="117">
      <c r="A343" t="n">
        <v>341</v>
      </c>
      <c r="B343" s="131">
        <f>IF(A343=1,0,IF(AP343,0.1*ε_cu1cd,0))</f>
        <v/>
      </c>
      <c r="C343" s="131">
        <f>IF(A343=1,0.1*ε_cu1cd,C342+B342)</f>
        <v/>
      </c>
      <c r="D343" s="113">
        <f>IF('Нормальний переріз'!$D$68&gt;0,1,2)</f>
        <v/>
      </c>
      <c r="E343" s="144">
        <f>IF(D343=1,F343,G343)</f>
        <v/>
      </c>
      <c r="F343" s="124">
        <f>IF(AI342,0.11*ε_cu1cd,IF(AH342,F342*0.01,F342))</f>
        <v/>
      </c>
      <c r="G343" s="124">
        <f>IF(AP342,-0.1*ε_cu1cd,IF(AM342,G342*0.01,G342))</f>
        <v/>
      </c>
      <c r="H343" s="113">
        <f>IF(A343=1,E343,IF(AO342,H342-E342+E343,IF(AP342,0.8*H342,H342+E343)))</f>
        <v/>
      </c>
      <c r="I343" s="169">
        <f>(C343-H343)/h</f>
        <v/>
      </c>
      <c r="J343">
        <f>C343/(ε_c1cd)</f>
        <v/>
      </c>
      <c r="K343">
        <f>C343/I343</f>
        <v/>
      </c>
      <c r="L343" s="131">
        <f>I343/(ε_c1cd)</f>
        <v/>
      </c>
      <c r="M343">
        <f>I343*(K343-Z_s1)</f>
        <v/>
      </c>
      <c r="N343">
        <f>I343*(K343-Z_s2)</f>
        <v/>
      </c>
      <c r="O343">
        <f>E_s*M343</f>
        <v/>
      </c>
      <c r="P343">
        <f>E_s*N343</f>
        <v/>
      </c>
      <c r="Q343">
        <f>O343*A_s1</f>
        <v/>
      </c>
      <c r="R343">
        <f>P343*A_s2</f>
        <v/>
      </c>
      <c r="S343">
        <f>Q343*($K343-Z_s1)</f>
        <v/>
      </c>
      <c r="T343">
        <f>R343*($K343-Z_s2)</f>
        <v/>
      </c>
      <c r="U343">
        <f>(INDIRECT("a_"&amp;U$2)/(U$2+1))*(($C343^(U$2+1)-$H343^(U$2+1))/(ε_c1cd^(U$2+1)))</f>
        <v/>
      </c>
      <c r="V343">
        <f>(INDIRECT("a_"&amp;V$2)/(V$2+1))*(($C343^(V$2+1)-$H343^(V$2+1))/(ε_c1cd^(V$2+1)))</f>
        <v/>
      </c>
      <c r="W343">
        <f>(INDIRECT("a_"&amp;W$2)/(W$2+1))*(($C343^(W$2+1)-$H343^(W$2+1))/(ε_c1cd^(W$2+1)))</f>
        <v/>
      </c>
      <c r="X343">
        <f>(INDIRECT("a_"&amp;X$2)/(X$2+1))*(($C343^(X$2+1)-$H343^(X$2+1))/(ε_c1cd^(X$2+1)))</f>
        <v/>
      </c>
      <c r="Y343">
        <f>(INDIRECT("a_"&amp;Y$2)/(Y$2+1))*(($C343^(Y$2+1)-$H343^(Y$2+1))/(ε_c1cd^(Y$2+1)))</f>
        <v/>
      </c>
      <c r="Z343">
        <f>(INDIRECT("a_"&amp;Z$2)/(Z$2+2))*(($C343^(Z$2+2)-$H343^(Z$2+2))/(ε_c1cd^(Z$2+2)))</f>
        <v/>
      </c>
      <c r="AA343">
        <f>(INDIRECT("a_"&amp;AA$2)/(AA$2+2))*(($C343^(AA$2+2)-$H343^(AA$2+2))/(ε_c1cd^(AA$2+2)))</f>
        <v/>
      </c>
      <c r="AB343">
        <f>(INDIRECT("a_"&amp;AB$2)/(AB$2+2))*(($C343^(AB$2+2)-$H343^(AB$2+2))/(ε_c1cd^(AB$2+2)))</f>
        <v/>
      </c>
      <c r="AC343">
        <f>(INDIRECT("a_"&amp;AC$2)/(AC$2+2))*(($C343^(AC$2+2)-$H343^(AC$2+2))/(ε_c1cd^(AC$2+2)))</f>
        <v/>
      </c>
      <c r="AD343">
        <f>(INDIRECT("a_"&amp;AD$2)/(AD$2+2))*(($C343^(AD$2+2)-$H343^(AD$2+2))/(ε_c1cd^(AD$2+2)))</f>
        <v/>
      </c>
      <c r="AE343" s="111">
        <f>(b*f_cd/L343)*SUM(U343:Y343)+SUM(Q343:R343)</f>
        <v/>
      </c>
      <c r="AF343" s="112">
        <f>AE343*(K343-y+e)</f>
        <v/>
      </c>
      <c r="AG343" s="113">
        <f>(b*f_cd/(L343^2))*SUM(Z343:AD343)+SUM(S343:T343)-AF343</f>
        <v/>
      </c>
      <c r="AH343" s="114">
        <f>AG343&lt;0</f>
        <v/>
      </c>
      <c r="AI343" s="115">
        <f>IF(A343=1,FALSE,(AND(AQ343,AH343,NOT(AI342))))</f>
        <v/>
      </c>
      <c r="AJ343" s="116">
        <f>(b*f_cd/L343)*(a_1/2*J343^2+a_2/3*J343^3+a_3/4*J343^4+a_4/5*J343^5+a_5/6*J343^6)+SUM(Q343:R343)</f>
        <v/>
      </c>
      <c r="AK343">
        <f>AJ343*(K343-y+e)</f>
        <v/>
      </c>
      <c r="AL343" s="118">
        <f>(b*f_cd/(L343^2))*(a_1/3*J343^3+a_2/4*J343^4+a_3/5*J343^5+a_4/6*J343^6+a_5/7*J343^7)+SUM(S343:T343)-AK343</f>
        <v/>
      </c>
      <c r="AM343" s="114">
        <f>AL343&gt;0</f>
        <v/>
      </c>
      <c r="AN343" s="115">
        <f>IF(A343=1,FALSE,(AND(AQ343,AM343,NOT(AN342))))</f>
        <v/>
      </c>
      <c r="AO343">
        <f>IF(D343=1,AND(AH343,NOT(AI343)),AND(AM343,NOT(AN343)))</f>
        <v/>
      </c>
      <c r="AP343" s="119">
        <f>IF(D343=1,AI343,AN343)</f>
        <v/>
      </c>
      <c r="AQ343" s="125">
        <f>ABS(E343)&lt;$AQ$2</f>
        <v/>
      </c>
      <c r="AS343">
        <f>IF(AP343,MAX(AS$3:AS341)+1,"")</f>
        <v/>
      </c>
    </row>
    <row r="344" s="117">
      <c r="A344" t="n">
        <v>342</v>
      </c>
      <c r="B344" s="131">
        <f>IF(A344=1,0,IF(AP344,0.1*ε_cu1cd,0))</f>
        <v/>
      </c>
      <c r="C344" s="131">
        <f>IF(A344=1,0.1*ε_cu1cd,C343+B343)</f>
        <v/>
      </c>
      <c r="D344" s="113">
        <f>IF('Нормальний переріз'!$D$68&gt;0,1,2)</f>
        <v/>
      </c>
      <c r="E344" s="144">
        <f>IF(D344=1,F344,G344)</f>
        <v/>
      </c>
      <c r="F344" s="124">
        <f>IF(AI343,0.11*ε_cu1cd,IF(AH343,F343*0.01,F343))</f>
        <v/>
      </c>
      <c r="G344" s="124">
        <f>IF(AP343,-0.1*ε_cu1cd,IF(AM343,G343*0.01,G343))</f>
        <v/>
      </c>
      <c r="H344" s="113">
        <f>IF(A344=1,E344,IF(AO343,H343-E343+E344,IF(AP343,0.8*H343,H343+E344)))</f>
        <v/>
      </c>
      <c r="I344" s="169">
        <f>(C344-H344)/h</f>
        <v/>
      </c>
      <c r="J344">
        <f>C344/(ε_c1cd)</f>
        <v/>
      </c>
      <c r="K344">
        <f>C344/I344</f>
        <v/>
      </c>
      <c r="L344" s="131">
        <f>I344/(ε_c1cd)</f>
        <v/>
      </c>
      <c r="M344">
        <f>I344*(K344-Z_s1)</f>
        <v/>
      </c>
      <c r="N344">
        <f>I344*(K344-Z_s2)</f>
        <v/>
      </c>
      <c r="O344">
        <f>E_s*M344</f>
        <v/>
      </c>
      <c r="P344">
        <f>E_s*N344</f>
        <v/>
      </c>
      <c r="Q344">
        <f>O344*A_s1</f>
        <v/>
      </c>
      <c r="R344">
        <f>P344*A_s2</f>
        <v/>
      </c>
      <c r="S344">
        <f>Q344*($K344-Z_s1)</f>
        <v/>
      </c>
      <c r="T344">
        <f>R344*($K344-Z_s2)</f>
        <v/>
      </c>
      <c r="U344">
        <f>(INDIRECT("a_"&amp;U$2)/(U$2+1))*(($C344^(U$2+1)-$H344^(U$2+1))/(ε_c1cd^(U$2+1)))</f>
        <v/>
      </c>
      <c r="V344">
        <f>(INDIRECT("a_"&amp;V$2)/(V$2+1))*(($C344^(V$2+1)-$H344^(V$2+1))/(ε_c1cd^(V$2+1)))</f>
        <v/>
      </c>
      <c r="W344">
        <f>(INDIRECT("a_"&amp;W$2)/(W$2+1))*(($C344^(W$2+1)-$H344^(W$2+1))/(ε_c1cd^(W$2+1)))</f>
        <v/>
      </c>
      <c r="X344">
        <f>(INDIRECT("a_"&amp;X$2)/(X$2+1))*(($C344^(X$2+1)-$H344^(X$2+1))/(ε_c1cd^(X$2+1)))</f>
        <v/>
      </c>
      <c r="Y344">
        <f>(INDIRECT("a_"&amp;Y$2)/(Y$2+1))*(($C344^(Y$2+1)-$H344^(Y$2+1))/(ε_c1cd^(Y$2+1)))</f>
        <v/>
      </c>
      <c r="Z344">
        <f>(INDIRECT("a_"&amp;Z$2)/(Z$2+2))*(($C344^(Z$2+2)-$H344^(Z$2+2))/(ε_c1cd^(Z$2+2)))</f>
        <v/>
      </c>
      <c r="AA344">
        <f>(INDIRECT("a_"&amp;AA$2)/(AA$2+2))*(($C344^(AA$2+2)-$H344^(AA$2+2))/(ε_c1cd^(AA$2+2)))</f>
        <v/>
      </c>
      <c r="AB344">
        <f>(INDIRECT("a_"&amp;AB$2)/(AB$2+2))*(($C344^(AB$2+2)-$H344^(AB$2+2))/(ε_c1cd^(AB$2+2)))</f>
        <v/>
      </c>
      <c r="AC344">
        <f>(INDIRECT("a_"&amp;AC$2)/(AC$2+2))*(($C344^(AC$2+2)-$H344^(AC$2+2))/(ε_c1cd^(AC$2+2)))</f>
        <v/>
      </c>
      <c r="AD344">
        <f>(INDIRECT("a_"&amp;AD$2)/(AD$2+2))*(($C344^(AD$2+2)-$H344^(AD$2+2))/(ε_c1cd^(AD$2+2)))</f>
        <v/>
      </c>
      <c r="AE344" s="111">
        <f>(b*f_cd/L344)*SUM(U344:Y344)+SUM(Q344:R344)</f>
        <v/>
      </c>
      <c r="AF344" s="112">
        <f>AE344*(K344-y+e)</f>
        <v/>
      </c>
      <c r="AG344" s="113">
        <f>(b*f_cd/(L344^2))*SUM(Z344:AD344)+SUM(S344:T344)-AF344</f>
        <v/>
      </c>
      <c r="AH344" s="114">
        <f>AG344&lt;0</f>
        <v/>
      </c>
      <c r="AI344" s="115">
        <f>IF(A344=1,FALSE,(AND(AQ344,AH344,NOT(AI343))))</f>
        <v/>
      </c>
      <c r="AJ344" s="116">
        <f>(b*f_cd/L344)*(a_1/2*J344^2+a_2/3*J344^3+a_3/4*J344^4+a_4/5*J344^5+a_5/6*J344^6)+SUM(Q344:R344)</f>
        <v/>
      </c>
      <c r="AK344">
        <f>AJ344*(K344-y+e)</f>
        <v/>
      </c>
      <c r="AL344" s="118">
        <f>(b*f_cd/(L344^2))*(a_1/3*J344^3+a_2/4*J344^4+a_3/5*J344^5+a_4/6*J344^6+a_5/7*J344^7)+SUM(S344:T344)-AK344</f>
        <v/>
      </c>
      <c r="AM344" s="114">
        <f>AL344&gt;0</f>
        <v/>
      </c>
      <c r="AN344" s="115">
        <f>IF(A344=1,FALSE,(AND(AQ344,AM344,NOT(AN343))))</f>
        <v/>
      </c>
      <c r="AO344">
        <f>IF(D344=1,AND(AH344,NOT(AI344)),AND(AM344,NOT(AN344)))</f>
        <v/>
      </c>
      <c r="AP344" s="119">
        <f>IF(D344=1,AI344,AN344)</f>
        <v/>
      </c>
      <c r="AQ344" s="125">
        <f>ABS(E344)&lt;$AQ$2</f>
        <v/>
      </c>
      <c r="AS344">
        <f>IF(AP344,MAX(AS$3:AS342)+1,"")</f>
        <v/>
      </c>
    </row>
    <row r="345" s="117">
      <c r="A345" t="n">
        <v>343</v>
      </c>
      <c r="B345" s="131">
        <f>IF(A345=1,0,IF(AP345,0.1*ε_cu1cd,0))</f>
        <v/>
      </c>
      <c r="C345" s="131">
        <f>IF(A345=1,0.1*ε_cu1cd,C344+B344)</f>
        <v/>
      </c>
      <c r="D345" s="113">
        <f>IF('Нормальний переріз'!$D$68&gt;0,1,2)</f>
        <v/>
      </c>
      <c r="E345" s="144">
        <f>IF(D345=1,F345,G345)</f>
        <v/>
      </c>
      <c r="F345" s="124">
        <f>IF(AI344,0.11*ε_cu1cd,IF(AH344,F344*0.01,F344))</f>
        <v/>
      </c>
      <c r="G345" s="124">
        <f>IF(AP344,-0.1*ε_cu1cd,IF(AM344,G344*0.01,G344))</f>
        <v/>
      </c>
      <c r="H345" s="113">
        <f>IF(A345=1,E345,IF(AO344,H344-E344+E345,IF(AP344,0.8*H344,H344+E345)))</f>
        <v/>
      </c>
      <c r="I345" s="169">
        <f>(C345-H345)/h</f>
        <v/>
      </c>
      <c r="J345">
        <f>C345/(ε_c1cd)</f>
        <v/>
      </c>
      <c r="K345">
        <f>C345/I345</f>
        <v/>
      </c>
      <c r="L345" s="131">
        <f>I345/(ε_c1cd)</f>
        <v/>
      </c>
      <c r="M345">
        <f>I345*(K345-Z_s1)</f>
        <v/>
      </c>
      <c r="N345">
        <f>I345*(K345-Z_s2)</f>
        <v/>
      </c>
      <c r="O345">
        <f>E_s*M345</f>
        <v/>
      </c>
      <c r="P345">
        <f>E_s*N345</f>
        <v/>
      </c>
      <c r="Q345">
        <f>O345*A_s1</f>
        <v/>
      </c>
      <c r="R345">
        <f>P345*A_s2</f>
        <v/>
      </c>
      <c r="S345">
        <f>Q345*($K345-Z_s1)</f>
        <v/>
      </c>
      <c r="T345">
        <f>R345*($K345-Z_s2)</f>
        <v/>
      </c>
      <c r="U345">
        <f>(INDIRECT("a_"&amp;U$2)/(U$2+1))*(($C345^(U$2+1)-$H345^(U$2+1))/(ε_c1cd^(U$2+1)))</f>
        <v/>
      </c>
      <c r="V345">
        <f>(INDIRECT("a_"&amp;V$2)/(V$2+1))*(($C345^(V$2+1)-$H345^(V$2+1))/(ε_c1cd^(V$2+1)))</f>
        <v/>
      </c>
      <c r="W345">
        <f>(INDIRECT("a_"&amp;W$2)/(W$2+1))*(($C345^(W$2+1)-$H345^(W$2+1))/(ε_c1cd^(W$2+1)))</f>
        <v/>
      </c>
      <c r="X345">
        <f>(INDIRECT("a_"&amp;X$2)/(X$2+1))*(($C345^(X$2+1)-$H345^(X$2+1))/(ε_c1cd^(X$2+1)))</f>
        <v/>
      </c>
      <c r="Y345">
        <f>(INDIRECT("a_"&amp;Y$2)/(Y$2+1))*(($C345^(Y$2+1)-$H345^(Y$2+1))/(ε_c1cd^(Y$2+1)))</f>
        <v/>
      </c>
      <c r="Z345">
        <f>(INDIRECT("a_"&amp;Z$2)/(Z$2+2))*(($C345^(Z$2+2)-$H345^(Z$2+2))/(ε_c1cd^(Z$2+2)))</f>
        <v/>
      </c>
      <c r="AA345">
        <f>(INDIRECT("a_"&amp;AA$2)/(AA$2+2))*(($C345^(AA$2+2)-$H345^(AA$2+2))/(ε_c1cd^(AA$2+2)))</f>
        <v/>
      </c>
      <c r="AB345">
        <f>(INDIRECT("a_"&amp;AB$2)/(AB$2+2))*(($C345^(AB$2+2)-$H345^(AB$2+2))/(ε_c1cd^(AB$2+2)))</f>
        <v/>
      </c>
      <c r="AC345">
        <f>(INDIRECT("a_"&amp;AC$2)/(AC$2+2))*(($C345^(AC$2+2)-$H345^(AC$2+2))/(ε_c1cd^(AC$2+2)))</f>
        <v/>
      </c>
      <c r="AD345">
        <f>(INDIRECT("a_"&amp;AD$2)/(AD$2+2))*(($C345^(AD$2+2)-$H345^(AD$2+2))/(ε_c1cd^(AD$2+2)))</f>
        <v/>
      </c>
      <c r="AE345" s="111">
        <f>(b*f_cd/L345)*SUM(U345:Y345)+SUM(Q345:R345)</f>
        <v/>
      </c>
      <c r="AF345" s="112">
        <f>AE345*(K345-y+e)</f>
        <v/>
      </c>
      <c r="AG345" s="113">
        <f>(b*f_cd/(L345^2))*SUM(Z345:AD345)+SUM(S345:T345)-AF345</f>
        <v/>
      </c>
      <c r="AH345" s="114">
        <f>AG345&lt;0</f>
        <v/>
      </c>
      <c r="AI345" s="115">
        <f>IF(A345=1,FALSE,(AND(AQ345,AH345,NOT(AI344))))</f>
        <v/>
      </c>
      <c r="AJ345" s="116">
        <f>(b*f_cd/L345)*(a_1/2*J345^2+a_2/3*J345^3+a_3/4*J345^4+a_4/5*J345^5+a_5/6*J345^6)+SUM(Q345:R345)</f>
        <v/>
      </c>
      <c r="AK345">
        <f>AJ345*(K345-y+e)</f>
        <v/>
      </c>
      <c r="AL345" s="118">
        <f>(b*f_cd/(L345^2))*(a_1/3*J345^3+a_2/4*J345^4+a_3/5*J345^5+a_4/6*J345^6+a_5/7*J345^7)+SUM(S345:T345)-AK345</f>
        <v/>
      </c>
      <c r="AM345" s="114">
        <f>AL345&gt;0</f>
        <v/>
      </c>
      <c r="AN345" s="115">
        <f>IF(A345=1,FALSE,(AND(AQ345,AM345,NOT(AN344))))</f>
        <v/>
      </c>
      <c r="AO345">
        <f>IF(D345=1,AND(AH345,NOT(AI345)),AND(AM345,NOT(AN345)))</f>
        <v/>
      </c>
      <c r="AP345" s="119">
        <f>IF(D345=1,AI345,AN345)</f>
        <v/>
      </c>
      <c r="AQ345" s="125">
        <f>ABS(E345)&lt;$AQ$2</f>
        <v/>
      </c>
      <c r="AS345">
        <f>IF(AP345,MAX(AS$3:AS343)+1,"")</f>
        <v/>
      </c>
    </row>
    <row r="346" s="117">
      <c r="A346" t="n">
        <v>344</v>
      </c>
      <c r="B346" s="131">
        <f>IF(A346=1,0,IF(AP346,0.1*ε_cu1cd,0))</f>
        <v/>
      </c>
      <c r="C346" s="131">
        <f>IF(A346=1,0.1*ε_cu1cd,C345+B345)</f>
        <v/>
      </c>
      <c r="D346" s="113">
        <f>IF('Нормальний переріз'!$D$68&gt;0,1,2)</f>
        <v/>
      </c>
      <c r="E346" s="144">
        <f>IF(D346=1,F346,G346)</f>
        <v/>
      </c>
      <c r="F346" s="124">
        <f>IF(AI345,0.11*ε_cu1cd,IF(AH345,F345*0.01,F345))</f>
        <v/>
      </c>
      <c r="G346" s="124">
        <f>IF(AP345,-0.1*ε_cu1cd,IF(AM345,G345*0.01,G345))</f>
        <v/>
      </c>
      <c r="H346" s="113">
        <f>IF(A346=1,E346,IF(AO345,H345-E345+E346,IF(AP345,0.8*H345,H345+E346)))</f>
        <v/>
      </c>
      <c r="I346" s="169">
        <f>(C346-H346)/h</f>
        <v/>
      </c>
      <c r="J346">
        <f>C346/(ε_c1cd)</f>
        <v/>
      </c>
      <c r="K346">
        <f>C346/I346</f>
        <v/>
      </c>
      <c r="L346" s="131">
        <f>I346/(ε_c1cd)</f>
        <v/>
      </c>
      <c r="M346">
        <f>I346*(K346-Z_s1)</f>
        <v/>
      </c>
      <c r="N346">
        <f>I346*(K346-Z_s2)</f>
        <v/>
      </c>
      <c r="O346">
        <f>E_s*M346</f>
        <v/>
      </c>
      <c r="P346">
        <f>E_s*N346</f>
        <v/>
      </c>
      <c r="Q346">
        <f>O346*A_s1</f>
        <v/>
      </c>
      <c r="R346">
        <f>P346*A_s2</f>
        <v/>
      </c>
      <c r="S346">
        <f>Q346*($K346-Z_s1)</f>
        <v/>
      </c>
      <c r="T346">
        <f>R346*($K346-Z_s2)</f>
        <v/>
      </c>
      <c r="U346">
        <f>(INDIRECT("a_"&amp;U$2)/(U$2+1))*(($C346^(U$2+1)-$H346^(U$2+1))/(ε_c1cd^(U$2+1)))</f>
        <v/>
      </c>
      <c r="V346">
        <f>(INDIRECT("a_"&amp;V$2)/(V$2+1))*(($C346^(V$2+1)-$H346^(V$2+1))/(ε_c1cd^(V$2+1)))</f>
        <v/>
      </c>
      <c r="W346">
        <f>(INDIRECT("a_"&amp;W$2)/(W$2+1))*(($C346^(W$2+1)-$H346^(W$2+1))/(ε_c1cd^(W$2+1)))</f>
        <v/>
      </c>
      <c r="X346">
        <f>(INDIRECT("a_"&amp;X$2)/(X$2+1))*(($C346^(X$2+1)-$H346^(X$2+1))/(ε_c1cd^(X$2+1)))</f>
        <v/>
      </c>
      <c r="Y346">
        <f>(INDIRECT("a_"&amp;Y$2)/(Y$2+1))*(($C346^(Y$2+1)-$H346^(Y$2+1))/(ε_c1cd^(Y$2+1)))</f>
        <v/>
      </c>
      <c r="Z346">
        <f>(INDIRECT("a_"&amp;Z$2)/(Z$2+2))*(($C346^(Z$2+2)-$H346^(Z$2+2))/(ε_c1cd^(Z$2+2)))</f>
        <v/>
      </c>
      <c r="AA346">
        <f>(INDIRECT("a_"&amp;AA$2)/(AA$2+2))*(($C346^(AA$2+2)-$H346^(AA$2+2))/(ε_c1cd^(AA$2+2)))</f>
        <v/>
      </c>
      <c r="AB346">
        <f>(INDIRECT("a_"&amp;AB$2)/(AB$2+2))*(($C346^(AB$2+2)-$H346^(AB$2+2))/(ε_c1cd^(AB$2+2)))</f>
        <v/>
      </c>
      <c r="AC346">
        <f>(INDIRECT("a_"&amp;AC$2)/(AC$2+2))*(($C346^(AC$2+2)-$H346^(AC$2+2))/(ε_c1cd^(AC$2+2)))</f>
        <v/>
      </c>
      <c r="AD346">
        <f>(INDIRECT("a_"&amp;AD$2)/(AD$2+2))*(($C346^(AD$2+2)-$H346^(AD$2+2))/(ε_c1cd^(AD$2+2)))</f>
        <v/>
      </c>
      <c r="AE346" s="111">
        <f>(b*f_cd/L346)*SUM(U346:Y346)+SUM(Q346:R346)</f>
        <v/>
      </c>
      <c r="AF346" s="112">
        <f>AE346*(K346-y+e)</f>
        <v/>
      </c>
      <c r="AG346" s="113">
        <f>(b*f_cd/(L346^2))*SUM(Z346:AD346)+SUM(S346:T346)-AF346</f>
        <v/>
      </c>
      <c r="AH346" s="114">
        <f>AG346&lt;0</f>
        <v/>
      </c>
      <c r="AI346" s="115">
        <f>IF(A346=1,FALSE,(AND(AQ346,AH346,NOT(AI345))))</f>
        <v/>
      </c>
      <c r="AJ346" s="116">
        <f>(b*f_cd/L346)*(a_1/2*J346^2+a_2/3*J346^3+a_3/4*J346^4+a_4/5*J346^5+a_5/6*J346^6)+SUM(Q346:R346)</f>
        <v/>
      </c>
      <c r="AK346">
        <f>AJ346*(K346-y+e)</f>
        <v/>
      </c>
      <c r="AL346" s="118">
        <f>(b*f_cd/(L346^2))*(a_1/3*J346^3+a_2/4*J346^4+a_3/5*J346^5+a_4/6*J346^6+a_5/7*J346^7)+SUM(S346:T346)-AK346</f>
        <v/>
      </c>
      <c r="AM346" s="114">
        <f>AL346&gt;0</f>
        <v/>
      </c>
      <c r="AN346" s="115">
        <f>IF(A346=1,FALSE,(AND(AQ346,AM346,NOT(AN345))))</f>
        <v/>
      </c>
      <c r="AO346">
        <f>IF(D346=1,AND(AH346,NOT(AI346)),AND(AM346,NOT(AN346)))</f>
        <v/>
      </c>
      <c r="AP346" s="119">
        <f>IF(D346=1,AI346,AN346)</f>
        <v/>
      </c>
      <c r="AQ346" s="125">
        <f>ABS(E346)&lt;$AQ$2</f>
        <v/>
      </c>
      <c r="AS346">
        <f>IF(AP346,MAX(AS$3:AS344)+1,"")</f>
        <v/>
      </c>
    </row>
    <row r="347" s="117">
      <c r="A347" t="n">
        <v>345</v>
      </c>
      <c r="B347" s="131">
        <f>IF(A347=1,0,IF(AP347,0.1*ε_cu1cd,0))</f>
        <v/>
      </c>
      <c r="C347" s="131">
        <f>IF(A347=1,0.1*ε_cu1cd,C346+B346)</f>
        <v/>
      </c>
      <c r="D347" s="113">
        <f>IF('Нормальний переріз'!$D$68&gt;0,1,2)</f>
        <v/>
      </c>
      <c r="E347" s="144">
        <f>IF(D347=1,F347,G347)</f>
        <v/>
      </c>
      <c r="F347" s="124">
        <f>IF(AI346,0.11*ε_cu1cd,IF(AH346,F346*0.01,F346))</f>
        <v/>
      </c>
      <c r="G347" s="124">
        <f>IF(AP346,-0.1*ε_cu1cd,IF(AM346,G346*0.01,G346))</f>
        <v/>
      </c>
      <c r="H347" s="113">
        <f>IF(A347=1,E347,IF(AO346,H346-E346+E347,IF(AP346,0.8*H346,H346+E347)))</f>
        <v/>
      </c>
      <c r="I347" s="169">
        <f>(C347-H347)/h</f>
        <v/>
      </c>
      <c r="J347">
        <f>C347/(ε_c1cd)</f>
        <v/>
      </c>
      <c r="K347">
        <f>C347/I347</f>
        <v/>
      </c>
      <c r="L347" s="131">
        <f>I347/(ε_c1cd)</f>
        <v/>
      </c>
      <c r="M347">
        <f>I347*(K347-Z_s1)</f>
        <v/>
      </c>
      <c r="N347">
        <f>I347*(K347-Z_s2)</f>
        <v/>
      </c>
      <c r="O347">
        <f>E_s*M347</f>
        <v/>
      </c>
      <c r="P347">
        <f>E_s*N347</f>
        <v/>
      </c>
      <c r="Q347">
        <f>O347*A_s1</f>
        <v/>
      </c>
      <c r="R347">
        <f>P347*A_s2</f>
        <v/>
      </c>
      <c r="S347">
        <f>Q347*($K347-Z_s1)</f>
        <v/>
      </c>
      <c r="T347">
        <f>R347*($K347-Z_s2)</f>
        <v/>
      </c>
      <c r="U347">
        <f>(INDIRECT("a_"&amp;U$2)/(U$2+1))*(($C347^(U$2+1)-$H347^(U$2+1))/(ε_c1cd^(U$2+1)))</f>
        <v/>
      </c>
      <c r="V347">
        <f>(INDIRECT("a_"&amp;V$2)/(V$2+1))*(($C347^(V$2+1)-$H347^(V$2+1))/(ε_c1cd^(V$2+1)))</f>
        <v/>
      </c>
      <c r="W347">
        <f>(INDIRECT("a_"&amp;W$2)/(W$2+1))*(($C347^(W$2+1)-$H347^(W$2+1))/(ε_c1cd^(W$2+1)))</f>
        <v/>
      </c>
      <c r="X347">
        <f>(INDIRECT("a_"&amp;X$2)/(X$2+1))*(($C347^(X$2+1)-$H347^(X$2+1))/(ε_c1cd^(X$2+1)))</f>
        <v/>
      </c>
      <c r="Y347">
        <f>(INDIRECT("a_"&amp;Y$2)/(Y$2+1))*(($C347^(Y$2+1)-$H347^(Y$2+1))/(ε_c1cd^(Y$2+1)))</f>
        <v/>
      </c>
      <c r="Z347">
        <f>(INDIRECT("a_"&amp;Z$2)/(Z$2+2))*(($C347^(Z$2+2)-$H347^(Z$2+2))/(ε_c1cd^(Z$2+2)))</f>
        <v/>
      </c>
      <c r="AA347">
        <f>(INDIRECT("a_"&amp;AA$2)/(AA$2+2))*(($C347^(AA$2+2)-$H347^(AA$2+2))/(ε_c1cd^(AA$2+2)))</f>
        <v/>
      </c>
      <c r="AB347">
        <f>(INDIRECT("a_"&amp;AB$2)/(AB$2+2))*(($C347^(AB$2+2)-$H347^(AB$2+2))/(ε_c1cd^(AB$2+2)))</f>
        <v/>
      </c>
      <c r="AC347">
        <f>(INDIRECT("a_"&amp;AC$2)/(AC$2+2))*(($C347^(AC$2+2)-$H347^(AC$2+2))/(ε_c1cd^(AC$2+2)))</f>
        <v/>
      </c>
      <c r="AD347">
        <f>(INDIRECT("a_"&amp;AD$2)/(AD$2+2))*(($C347^(AD$2+2)-$H347^(AD$2+2))/(ε_c1cd^(AD$2+2)))</f>
        <v/>
      </c>
      <c r="AE347" s="111">
        <f>(b*f_cd/L347)*SUM(U347:Y347)+SUM(Q347:R347)</f>
        <v/>
      </c>
      <c r="AF347" s="112">
        <f>AE347*(K347-y+e)</f>
        <v/>
      </c>
      <c r="AG347" s="113">
        <f>(b*f_cd/(L347^2))*SUM(Z347:AD347)+SUM(S347:T347)-AF347</f>
        <v/>
      </c>
      <c r="AH347" s="114">
        <f>AG347&lt;0</f>
        <v/>
      </c>
      <c r="AI347" s="115">
        <f>IF(A347=1,FALSE,(AND(AQ347,AH347,NOT(AI346))))</f>
        <v/>
      </c>
      <c r="AJ347" s="116">
        <f>(b*f_cd/L347)*(a_1/2*J347^2+a_2/3*J347^3+a_3/4*J347^4+a_4/5*J347^5+a_5/6*J347^6)+SUM(Q347:R347)</f>
        <v/>
      </c>
      <c r="AK347">
        <f>AJ347*(K347-y+e)</f>
        <v/>
      </c>
      <c r="AL347" s="118">
        <f>(b*f_cd/(L347^2))*(a_1/3*J347^3+a_2/4*J347^4+a_3/5*J347^5+a_4/6*J347^6+a_5/7*J347^7)+SUM(S347:T347)-AK347</f>
        <v/>
      </c>
      <c r="AM347" s="114">
        <f>AL347&gt;0</f>
        <v/>
      </c>
      <c r="AN347" s="115">
        <f>IF(A347=1,FALSE,(AND(AQ347,AM347,NOT(AN346))))</f>
        <v/>
      </c>
      <c r="AO347">
        <f>IF(D347=1,AND(AH347,NOT(AI347)),AND(AM347,NOT(AN347)))</f>
        <v/>
      </c>
      <c r="AP347" s="119">
        <f>IF(D347=1,AI347,AN347)</f>
        <v/>
      </c>
      <c r="AQ347" s="125">
        <f>ABS(E347)&lt;$AQ$2</f>
        <v/>
      </c>
      <c r="AS347">
        <f>IF(AP347,MAX(AS$3:AS345)+1,"")</f>
        <v/>
      </c>
    </row>
    <row r="348" s="117">
      <c r="A348" t="n">
        <v>346</v>
      </c>
      <c r="B348" s="131">
        <f>IF(A348=1,0,IF(AP348,0.1*ε_cu1cd,0))</f>
        <v/>
      </c>
      <c r="C348" s="131">
        <f>IF(A348=1,0.1*ε_cu1cd,C347+B347)</f>
        <v/>
      </c>
      <c r="D348" s="113">
        <f>IF('Нормальний переріз'!$D$68&gt;0,1,2)</f>
        <v/>
      </c>
      <c r="E348" s="144">
        <f>IF(D348=1,F348,G348)</f>
        <v/>
      </c>
      <c r="F348" s="124">
        <f>IF(AI347,0.11*ε_cu1cd,IF(AH347,F347*0.01,F347))</f>
        <v/>
      </c>
      <c r="G348" s="124">
        <f>IF(AP347,-0.1*ε_cu1cd,IF(AM347,G347*0.01,G347))</f>
        <v/>
      </c>
      <c r="H348" s="113">
        <f>IF(A348=1,E348,IF(AO347,H347-E347+E348,IF(AP347,0.8*H347,H347+E348)))</f>
        <v/>
      </c>
      <c r="I348" s="169">
        <f>(C348-H348)/h</f>
        <v/>
      </c>
      <c r="J348">
        <f>C348/(ε_c1cd)</f>
        <v/>
      </c>
      <c r="K348">
        <f>C348/I348</f>
        <v/>
      </c>
      <c r="L348" s="131">
        <f>I348/(ε_c1cd)</f>
        <v/>
      </c>
      <c r="M348">
        <f>I348*(K348-Z_s1)</f>
        <v/>
      </c>
      <c r="N348">
        <f>I348*(K348-Z_s2)</f>
        <v/>
      </c>
      <c r="O348">
        <f>E_s*M348</f>
        <v/>
      </c>
      <c r="P348">
        <f>E_s*N348</f>
        <v/>
      </c>
      <c r="Q348">
        <f>O348*A_s1</f>
        <v/>
      </c>
      <c r="R348">
        <f>P348*A_s2</f>
        <v/>
      </c>
      <c r="S348">
        <f>Q348*($K348-Z_s1)</f>
        <v/>
      </c>
      <c r="T348">
        <f>R348*($K348-Z_s2)</f>
        <v/>
      </c>
      <c r="U348">
        <f>(INDIRECT("a_"&amp;U$2)/(U$2+1))*(($C348^(U$2+1)-$H348^(U$2+1))/(ε_c1cd^(U$2+1)))</f>
        <v/>
      </c>
      <c r="V348">
        <f>(INDIRECT("a_"&amp;V$2)/(V$2+1))*(($C348^(V$2+1)-$H348^(V$2+1))/(ε_c1cd^(V$2+1)))</f>
        <v/>
      </c>
      <c r="W348">
        <f>(INDIRECT("a_"&amp;W$2)/(W$2+1))*(($C348^(W$2+1)-$H348^(W$2+1))/(ε_c1cd^(W$2+1)))</f>
        <v/>
      </c>
      <c r="X348">
        <f>(INDIRECT("a_"&amp;X$2)/(X$2+1))*(($C348^(X$2+1)-$H348^(X$2+1))/(ε_c1cd^(X$2+1)))</f>
        <v/>
      </c>
      <c r="Y348">
        <f>(INDIRECT("a_"&amp;Y$2)/(Y$2+1))*(($C348^(Y$2+1)-$H348^(Y$2+1))/(ε_c1cd^(Y$2+1)))</f>
        <v/>
      </c>
      <c r="Z348">
        <f>(INDIRECT("a_"&amp;Z$2)/(Z$2+2))*(($C348^(Z$2+2)-$H348^(Z$2+2))/(ε_c1cd^(Z$2+2)))</f>
        <v/>
      </c>
      <c r="AA348">
        <f>(INDIRECT("a_"&amp;AA$2)/(AA$2+2))*(($C348^(AA$2+2)-$H348^(AA$2+2))/(ε_c1cd^(AA$2+2)))</f>
        <v/>
      </c>
      <c r="AB348">
        <f>(INDIRECT("a_"&amp;AB$2)/(AB$2+2))*(($C348^(AB$2+2)-$H348^(AB$2+2))/(ε_c1cd^(AB$2+2)))</f>
        <v/>
      </c>
      <c r="AC348">
        <f>(INDIRECT("a_"&amp;AC$2)/(AC$2+2))*(($C348^(AC$2+2)-$H348^(AC$2+2))/(ε_c1cd^(AC$2+2)))</f>
        <v/>
      </c>
      <c r="AD348">
        <f>(INDIRECT("a_"&amp;AD$2)/(AD$2+2))*(($C348^(AD$2+2)-$H348^(AD$2+2))/(ε_c1cd^(AD$2+2)))</f>
        <v/>
      </c>
      <c r="AE348" s="111">
        <f>(b*f_cd/L348)*SUM(U348:Y348)+SUM(Q348:R348)</f>
        <v/>
      </c>
      <c r="AF348" s="112">
        <f>AE348*(K348-y+e)</f>
        <v/>
      </c>
      <c r="AG348" s="113">
        <f>(b*f_cd/(L348^2))*SUM(Z348:AD348)+SUM(S348:T348)-AF348</f>
        <v/>
      </c>
      <c r="AH348" s="114">
        <f>AG348&lt;0</f>
        <v/>
      </c>
      <c r="AI348" s="115">
        <f>IF(A348=1,FALSE,(AND(AQ348,AH348,NOT(AI347))))</f>
        <v/>
      </c>
      <c r="AJ348" s="116">
        <f>(b*f_cd/L348)*(a_1/2*J348^2+a_2/3*J348^3+a_3/4*J348^4+a_4/5*J348^5+a_5/6*J348^6)+SUM(Q348:R348)</f>
        <v/>
      </c>
      <c r="AK348">
        <f>AJ348*(K348-y+e)</f>
        <v/>
      </c>
      <c r="AL348" s="118">
        <f>(b*f_cd/(L348^2))*(a_1/3*J348^3+a_2/4*J348^4+a_3/5*J348^5+a_4/6*J348^6+a_5/7*J348^7)+SUM(S348:T348)-AK348</f>
        <v/>
      </c>
      <c r="AM348" s="114">
        <f>AL348&gt;0</f>
        <v/>
      </c>
      <c r="AN348" s="115">
        <f>IF(A348=1,FALSE,(AND(AQ348,AM348,NOT(AN347))))</f>
        <v/>
      </c>
      <c r="AO348">
        <f>IF(D348=1,AND(AH348,NOT(AI348)),AND(AM348,NOT(AN348)))</f>
        <v/>
      </c>
      <c r="AP348" s="119">
        <f>IF(D348=1,AI348,AN348)</f>
        <v/>
      </c>
      <c r="AQ348" s="125">
        <f>ABS(E348)&lt;$AQ$2</f>
        <v/>
      </c>
      <c r="AS348">
        <f>IF(AP348,MAX(AS$3:AS346)+1,"")</f>
        <v/>
      </c>
    </row>
    <row r="349" s="117">
      <c r="A349" t="n">
        <v>347</v>
      </c>
      <c r="B349" s="131">
        <f>IF(A349=1,0,IF(AP349,0.1*ε_cu1cd,0))</f>
        <v/>
      </c>
      <c r="C349" s="131">
        <f>IF(A349=1,0.1*ε_cu1cd,C348+B348)</f>
        <v/>
      </c>
      <c r="D349" s="113">
        <f>IF('Нормальний переріз'!$D$68&gt;0,1,2)</f>
        <v/>
      </c>
      <c r="E349" s="144">
        <f>IF(D349=1,F349,G349)</f>
        <v/>
      </c>
      <c r="F349" s="124">
        <f>IF(AI348,0.11*ε_cu1cd,IF(AH348,F348*0.01,F348))</f>
        <v/>
      </c>
      <c r="G349" s="124">
        <f>IF(AP348,-0.1*ε_cu1cd,IF(AM348,G348*0.01,G348))</f>
        <v/>
      </c>
      <c r="H349" s="113">
        <f>IF(A349=1,E349,IF(AO348,H348-E348+E349,IF(AP348,0.8*H348,H348+E349)))</f>
        <v/>
      </c>
      <c r="I349" s="169">
        <f>(C349-H349)/h</f>
        <v/>
      </c>
      <c r="J349">
        <f>C349/(ε_c1cd)</f>
        <v/>
      </c>
      <c r="K349">
        <f>C349/I349</f>
        <v/>
      </c>
      <c r="L349" s="131">
        <f>I349/(ε_c1cd)</f>
        <v/>
      </c>
      <c r="M349">
        <f>I349*(K349-Z_s1)</f>
        <v/>
      </c>
      <c r="N349">
        <f>I349*(K349-Z_s2)</f>
        <v/>
      </c>
      <c r="O349">
        <f>E_s*M349</f>
        <v/>
      </c>
      <c r="P349">
        <f>E_s*N349</f>
        <v/>
      </c>
      <c r="Q349">
        <f>O349*A_s1</f>
        <v/>
      </c>
      <c r="R349">
        <f>P349*A_s2</f>
        <v/>
      </c>
      <c r="S349">
        <f>Q349*($K349-Z_s1)</f>
        <v/>
      </c>
      <c r="T349">
        <f>R349*($K349-Z_s2)</f>
        <v/>
      </c>
      <c r="U349">
        <f>(INDIRECT("a_"&amp;U$2)/(U$2+1))*(($C349^(U$2+1)-$H349^(U$2+1))/(ε_c1cd^(U$2+1)))</f>
        <v/>
      </c>
      <c r="V349">
        <f>(INDIRECT("a_"&amp;V$2)/(V$2+1))*(($C349^(V$2+1)-$H349^(V$2+1))/(ε_c1cd^(V$2+1)))</f>
        <v/>
      </c>
      <c r="W349">
        <f>(INDIRECT("a_"&amp;W$2)/(W$2+1))*(($C349^(W$2+1)-$H349^(W$2+1))/(ε_c1cd^(W$2+1)))</f>
        <v/>
      </c>
      <c r="X349">
        <f>(INDIRECT("a_"&amp;X$2)/(X$2+1))*(($C349^(X$2+1)-$H349^(X$2+1))/(ε_c1cd^(X$2+1)))</f>
        <v/>
      </c>
      <c r="Y349">
        <f>(INDIRECT("a_"&amp;Y$2)/(Y$2+1))*(($C349^(Y$2+1)-$H349^(Y$2+1))/(ε_c1cd^(Y$2+1)))</f>
        <v/>
      </c>
      <c r="Z349">
        <f>(INDIRECT("a_"&amp;Z$2)/(Z$2+2))*(($C349^(Z$2+2)-$H349^(Z$2+2))/(ε_c1cd^(Z$2+2)))</f>
        <v/>
      </c>
      <c r="AA349">
        <f>(INDIRECT("a_"&amp;AA$2)/(AA$2+2))*(($C349^(AA$2+2)-$H349^(AA$2+2))/(ε_c1cd^(AA$2+2)))</f>
        <v/>
      </c>
      <c r="AB349">
        <f>(INDIRECT("a_"&amp;AB$2)/(AB$2+2))*(($C349^(AB$2+2)-$H349^(AB$2+2))/(ε_c1cd^(AB$2+2)))</f>
        <v/>
      </c>
      <c r="AC349">
        <f>(INDIRECT("a_"&amp;AC$2)/(AC$2+2))*(($C349^(AC$2+2)-$H349^(AC$2+2))/(ε_c1cd^(AC$2+2)))</f>
        <v/>
      </c>
      <c r="AD349">
        <f>(INDIRECT("a_"&amp;AD$2)/(AD$2+2))*(($C349^(AD$2+2)-$H349^(AD$2+2))/(ε_c1cd^(AD$2+2)))</f>
        <v/>
      </c>
      <c r="AE349" s="111">
        <f>(b*f_cd/L349)*SUM(U349:Y349)+SUM(Q349:R349)</f>
        <v/>
      </c>
      <c r="AF349" s="112">
        <f>AE349*(K349-y+e)</f>
        <v/>
      </c>
      <c r="AG349" s="113">
        <f>(b*f_cd/(L349^2))*SUM(Z349:AD349)+SUM(S349:T349)-AF349</f>
        <v/>
      </c>
      <c r="AH349" s="114">
        <f>AG349&lt;0</f>
        <v/>
      </c>
      <c r="AI349" s="115">
        <f>IF(A349=1,FALSE,(AND(AQ349,AH349,NOT(AI348))))</f>
        <v/>
      </c>
      <c r="AJ349" s="116">
        <f>(b*f_cd/L349)*(a_1/2*J349^2+a_2/3*J349^3+a_3/4*J349^4+a_4/5*J349^5+a_5/6*J349^6)+SUM(Q349:R349)</f>
        <v/>
      </c>
      <c r="AK349">
        <f>AJ349*(K349-y+e)</f>
        <v/>
      </c>
      <c r="AL349" s="118">
        <f>(b*f_cd/(L349^2))*(a_1/3*J349^3+a_2/4*J349^4+a_3/5*J349^5+a_4/6*J349^6+a_5/7*J349^7)+SUM(S349:T349)-AK349</f>
        <v/>
      </c>
      <c r="AM349" s="114">
        <f>AL349&gt;0</f>
        <v/>
      </c>
      <c r="AN349" s="115">
        <f>IF(A349=1,FALSE,(AND(AQ349,AM349,NOT(AN348))))</f>
        <v/>
      </c>
      <c r="AO349">
        <f>IF(D349=1,AND(AH349,NOT(AI349)),AND(AM349,NOT(AN349)))</f>
        <v/>
      </c>
      <c r="AP349" s="119">
        <f>IF(D349=1,AI349,AN349)</f>
        <v/>
      </c>
      <c r="AQ349" s="125">
        <f>ABS(E349)&lt;$AQ$2</f>
        <v/>
      </c>
      <c r="AS349">
        <f>IF(AP349,MAX(AS$3:AS347)+1,"")</f>
        <v/>
      </c>
    </row>
    <row r="350" s="117">
      <c r="A350" t="n">
        <v>348</v>
      </c>
      <c r="B350" s="131">
        <f>IF(A350=1,0,IF(AP350,0.1*ε_cu1cd,0))</f>
        <v/>
      </c>
      <c r="C350" s="131">
        <f>IF(A350=1,0.1*ε_cu1cd,C349+B349)</f>
        <v/>
      </c>
      <c r="D350" s="113">
        <f>IF('Нормальний переріз'!$D$68&gt;0,1,2)</f>
        <v/>
      </c>
      <c r="E350" s="144">
        <f>IF(D350=1,F350,G350)</f>
        <v/>
      </c>
      <c r="F350" s="124">
        <f>IF(AI349,0.11*ε_cu1cd,IF(AH349,F349*0.01,F349))</f>
        <v/>
      </c>
      <c r="G350" s="124">
        <f>IF(AP349,-0.1*ε_cu1cd,IF(AM349,G349*0.01,G349))</f>
        <v/>
      </c>
      <c r="H350" s="113">
        <f>IF(A350=1,E350,IF(AO349,H349-E349+E350,IF(AP349,0.8*H349,H349+E350)))</f>
        <v/>
      </c>
      <c r="I350" s="169">
        <f>(C350-H350)/h</f>
        <v/>
      </c>
      <c r="J350">
        <f>C350/(ε_c1cd)</f>
        <v/>
      </c>
      <c r="K350">
        <f>C350/I350</f>
        <v/>
      </c>
      <c r="L350" s="131">
        <f>I350/(ε_c1cd)</f>
        <v/>
      </c>
      <c r="M350">
        <f>I350*(K350-Z_s1)</f>
        <v/>
      </c>
      <c r="N350">
        <f>I350*(K350-Z_s2)</f>
        <v/>
      </c>
      <c r="O350">
        <f>E_s*M350</f>
        <v/>
      </c>
      <c r="P350">
        <f>E_s*N350</f>
        <v/>
      </c>
      <c r="Q350">
        <f>O350*A_s1</f>
        <v/>
      </c>
      <c r="R350">
        <f>P350*A_s2</f>
        <v/>
      </c>
      <c r="S350">
        <f>Q350*($K350-Z_s1)</f>
        <v/>
      </c>
      <c r="T350">
        <f>R350*($K350-Z_s2)</f>
        <v/>
      </c>
      <c r="U350">
        <f>(INDIRECT("a_"&amp;U$2)/(U$2+1))*(($C350^(U$2+1)-$H350^(U$2+1))/(ε_c1cd^(U$2+1)))</f>
        <v/>
      </c>
      <c r="V350">
        <f>(INDIRECT("a_"&amp;V$2)/(V$2+1))*(($C350^(V$2+1)-$H350^(V$2+1))/(ε_c1cd^(V$2+1)))</f>
        <v/>
      </c>
      <c r="W350">
        <f>(INDIRECT("a_"&amp;W$2)/(W$2+1))*(($C350^(W$2+1)-$H350^(W$2+1))/(ε_c1cd^(W$2+1)))</f>
        <v/>
      </c>
      <c r="X350">
        <f>(INDIRECT("a_"&amp;X$2)/(X$2+1))*(($C350^(X$2+1)-$H350^(X$2+1))/(ε_c1cd^(X$2+1)))</f>
        <v/>
      </c>
      <c r="Y350">
        <f>(INDIRECT("a_"&amp;Y$2)/(Y$2+1))*(($C350^(Y$2+1)-$H350^(Y$2+1))/(ε_c1cd^(Y$2+1)))</f>
        <v/>
      </c>
      <c r="Z350">
        <f>(INDIRECT("a_"&amp;Z$2)/(Z$2+2))*(($C350^(Z$2+2)-$H350^(Z$2+2))/(ε_c1cd^(Z$2+2)))</f>
        <v/>
      </c>
      <c r="AA350">
        <f>(INDIRECT("a_"&amp;AA$2)/(AA$2+2))*(($C350^(AA$2+2)-$H350^(AA$2+2))/(ε_c1cd^(AA$2+2)))</f>
        <v/>
      </c>
      <c r="AB350">
        <f>(INDIRECT("a_"&amp;AB$2)/(AB$2+2))*(($C350^(AB$2+2)-$H350^(AB$2+2))/(ε_c1cd^(AB$2+2)))</f>
        <v/>
      </c>
      <c r="AC350">
        <f>(INDIRECT("a_"&amp;AC$2)/(AC$2+2))*(($C350^(AC$2+2)-$H350^(AC$2+2))/(ε_c1cd^(AC$2+2)))</f>
        <v/>
      </c>
      <c r="AD350">
        <f>(INDIRECT("a_"&amp;AD$2)/(AD$2+2))*(($C350^(AD$2+2)-$H350^(AD$2+2))/(ε_c1cd^(AD$2+2)))</f>
        <v/>
      </c>
      <c r="AE350" s="111">
        <f>(b*f_cd/L350)*SUM(U350:Y350)+SUM(Q350:R350)</f>
        <v/>
      </c>
      <c r="AF350" s="112">
        <f>AE350*(K350-y+e)</f>
        <v/>
      </c>
      <c r="AG350" s="113">
        <f>(b*f_cd/(L350^2))*SUM(Z350:AD350)+SUM(S350:T350)-AF350</f>
        <v/>
      </c>
      <c r="AH350" s="114">
        <f>AG350&lt;0</f>
        <v/>
      </c>
      <c r="AI350" s="115">
        <f>IF(A350=1,FALSE,(AND(AQ350,AH350,NOT(AI349))))</f>
        <v/>
      </c>
      <c r="AJ350" s="116">
        <f>(b*f_cd/L350)*(a_1/2*J350^2+a_2/3*J350^3+a_3/4*J350^4+a_4/5*J350^5+a_5/6*J350^6)+SUM(Q350:R350)</f>
        <v/>
      </c>
      <c r="AK350">
        <f>AJ350*(K350-y+e)</f>
        <v/>
      </c>
      <c r="AL350" s="118">
        <f>(b*f_cd/(L350^2))*(a_1/3*J350^3+a_2/4*J350^4+a_3/5*J350^5+a_4/6*J350^6+a_5/7*J350^7)+SUM(S350:T350)-AK350</f>
        <v/>
      </c>
      <c r="AM350" s="114">
        <f>AL350&gt;0</f>
        <v/>
      </c>
      <c r="AN350" s="115">
        <f>IF(A350=1,FALSE,(AND(AQ350,AM350,NOT(AN349))))</f>
        <v/>
      </c>
      <c r="AO350">
        <f>IF(D350=1,AND(AH350,NOT(AI350)),AND(AM350,NOT(AN350)))</f>
        <v/>
      </c>
      <c r="AP350" s="119">
        <f>IF(D350=1,AI350,AN350)</f>
        <v/>
      </c>
      <c r="AQ350" s="125">
        <f>ABS(E350)&lt;$AQ$2</f>
        <v/>
      </c>
      <c r="AS350">
        <f>IF(AP350,MAX(AS$3:AS348)+1,"")</f>
        <v/>
      </c>
    </row>
    <row r="351" s="117">
      <c r="A351" t="n">
        <v>349</v>
      </c>
      <c r="B351" s="131">
        <f>IF(A351=1,0,IF(AP351,0.1*ε_cu1cd,0))</f>
        <v/>
      </c>
      <c r="C351" s="131">
        <f>IF(A351=1,0.1*ε_cu1cd,C350+B350)</f>
        <v/>
      </c>
      <c r="D351" s="113">
        <f>IF('Нормальний переріз'!$D$68&gt;0,1,2)</f>
        <v/>
      </c>
      <c r="E351" s="144">
        <f>IF(D351=1,F351,G351)</f>
        <v/>
      </c>
      <c r="F351" s="124">
        <f>IF(AI350,0.11*ε_cu1cd,IF(AH350,F350*0.01,F350))</f>
        <v/>
      </c>
      <c r="G351" s="124">
        <f>IF(AP350,-0.1*ε_cu1cd,IF(AM350,G350*0.01,G350))</f>
        <v/>
      </c>
      <c r="H351" s="113">
        <f>IF(A351=1,E351,IF(AO350,H350-E350+E351,IF(AP350,0.8*H350,H350+E351)))</f>
        <v/>
      </c>
      <c r="I351" s="169">
        <f>(C351-H351)/h</f>
        <v/>
      </c>
      <c r="J351">
        <f>C351/(ε_c1cd)</f>
        <v/>
      </c>
      <c r="K351">
        <f>C351/I351</f>
        <v/>
      </c>
      <c r="L351" s="131">
        <f>I351/(ε_c1cd)</f>
        <v/>
      </c>
      <c r="M351">
        <f>I351*(K351-Z_s1)</f>
        <v/>
      </c>
      <c r="N351">
        <f>I351*(K351-Z_s2)</f>
        <v/>
      </c>
      <c r="O351">
        <f>E_s*M351</f>
        <v/>
      </c>
      <c r="P351">
        <f>E_s*N351</f>
        <v/>
      </c>
      <c r="Q351">
        <f>O351*A_s1</f>
        <v/>
      </c>
      <c r="R351">
        <f>P351*A_s2</f>
        <v/>
      </c>
      <c r="S351">
        <f>Q351*($K351-Z_s1)</f>
        <v/>
      </c>
      <c r="T351">
        <f>R351*($K351-Z_s2)</f>
        <v/>
      </c>
      <c r="U351">
        <f>(INDIRECT("a_"&amp;U$2)/(U$2+1))*(($C351^(U$2+1)-$H351^(U$2+1))/(ε_c1cd^(U$2+1)))</f>
        <v/>
      </c>
      <c r="V351">
        <f>(INDIRECT("a_"&amp;V$2)/(V$2+1))*(($C351^(V$2+1)-$H351^(V$2+1))/(ε_c1cd^(V$2+1)))</f>
        <v/>
      </c>
      <c r="W351">
        <f>(INDIRECT("a_"&amp;W$2)/(W$2+1))*(($C351^(W$2+1)-$H351^(W$2+1))/(ε_c1cd^(W$2+1)))</f>
        <v/>
      </c>
      <c r="X351">
        <f>(INDIRECT("a_"&amp;X$2)/(X$2+1))*(($C351^(X$2+1)-$H351^(X$2+1))/(ε_c1cd^(X$2+1)))</f>
        <v/>
      </c>
      <c r="Y351">
        <f>(INDIRECT("a_"&amp;Y$2)/(Y$2+1))*(($C351^(Y$2+1)-$H351^(Y$2+1))/(ε_c1cd^(Y$2+1)))</f>
        <v/>
      </c>
      <c r="Z351">
        <f>(INDIRECT("a_"&amp;Z$2)/(Z$2+2))*(($C351^(Z$2+2)-$H351^(Z$2+2))/(ε_c1cd^(Z$2+2)))</f>
        <v/>
      </c>
      <c r="AA351">
        <f>(INDIRECT("a_"&amp;AA$2)/(AA$2+2))*(($C351^(AA$2+2)-$H351^(AA$2+2))/(ε_c1cd^(AA$2+2)))</f>
        <v/>
      </c>
      <c r="AB351">
        <f>(INDIRECT("a_"&amp;AB$2)/(AB$2+2))*(($C351^(AB$2+2)-$H351^(AB$2+2))/(ε_c1cd^(AB$2+2)))</f>
        <v/>
      </c>
      <c r="AC351">
        <f>(INDIRECT("a_"&amp;AC$2)/(AC$2+2))*(($C351^(AC$2+2)-$H351^(AC$2+2))/(ε_c1cd^(AC$2+2)))</f>
        <v/>
      </c>
      <c r="AD351">
        <f>(INDIRECT("a_"&amp;AD$2)/(AD$2+2))*(($C351^(AD$2+2)-$H351^(AD$2+2))/(ε_c1cd^(AD$2+2)))</f>
        <v/>
      </c>
      <c r="AE351" s="111">
        <f>(b*f_cd/L351)*SUM(U351:Y351)+SUM(Q351:R351)</f>
        <v/>
      </c>
      <c r="AF351" s="112">
        <f>AE351*(K351-y+e)</f>
        <v/>
      </c>
      <c r="AG351" s="113">
        <f>(b*f_cd/(L351^2))*SUM(Z351:AD351)+SUM(S351:T351)-AF351</f>
        <v/>
      </c>
      <c r="AH351" s="114">
        <f>AG351&lt;0</f>
        <v/>
      </c>
      <c r="AI351" s="115">
        <f>IF(A351=1,FALSE,(AND(AQ351,AH351,NOT(AI350))))</f>
        <v/>
      </c>
      <c r="AJ351" s="116">
        <f>(b*f_cd/L351)*(a_1/2*J351^2+a_2/3*J351^3+a_3/4*J351^4+a_4/5*J351^5+a_5/6*J351^6)+SUM(Q351:R351)</f>
        <v/>
      </c>
      <c r="AK351">
        <f>AJ351*(K351-y+e)</f>
        <v/>
      </c>
      <c r="AL351" s="118">
        <f>(b*f_cd/(L351^2))*(a_1/3*J351^3+a_2/4*J351^4+a_3/5*J351^5+a_4/6*J351^6+a_5/7*J351^7)+SUM(S351:T351)-AK351</f>
        <v/>
      </c>
      <c r="AM351" s="114">
        <f>AL351&gt;0</f>
        <v/>
      </c>
      <c r="AN351" s="115">
        <f>IF(A351=1,FALSE,(AND(AQ351,AM351,NOT(AN350))))</f>
        <v/>
      </c>
      <c r="AO351">
        <f>IF(D351=1,AND(AH351,NOT(AI351)),AND(AM351,NOT(AN351)))</f>
        <v/>
      </c>
      <c r="AP351" s="119">
        <f>IF(D351=1,AI351,AN351)</f>
        <v/>
      </c>
      <c r="AQ351" s="125">
        <f>ABS(E351)&lt;$AQ$2</f>
        <v/>
      </c>
      <c r="AS351">
        <f>IF(AP351,MAX(AS$3:AS349)+1,"")</f>
        <v/>
      </c>
    </row>
    <row r="352" s="117">
      <c r="A352" t="n">
        <v>350</v>
      </c>
      <c r="B352" s="131">
        <f>IF(A352=1,0,IF(AP352,0.1*ε_cu1cd,0))</f>
        <v/>
      </c>
      <c r="C352" s="131">
        <f>IF(A352=1,0.1*ε_cu1cd,C351+B351)</f>
        <v/>
      </c>
      <c r="D352" s="113">
        <f>IF('Нормальний переріз'!$D$68&gt;0,1,2)</f>
        <v/>
      </c>
      <c r="E352" s="144">
        <f>IF(D352=1,F352,G352)</f>
        <v/>
      </c>
      <c r="F352" s="124">
        <f>IF(AI351,0.11*ε_cu1cd,IF(AH351,F351*0.01,F351))</f>
        <v/>
      </c>
      <c r="G352" s="124">
        <f>IF(AP351,-0.1*ε_cu1cd,IF(AM351,G351*0.01,G351))</f>
        <v/>
      </c>
      <c r="H352" s="113">
        <f>IF(A352=1,E352,IF(AO351,H351-E351+E352,IF(AP351,0.8*H351,H351+E352)))</f>
        <v/>
      </c>
      <c r="I352" s="169">
        <f>(C352-H352)/h</f>
        <v/>
      </c>
      <c r="J352">
        <f>C352/(ε_c1cd)</f>
        <v/>
      </c>
      <c r="K352">
        <f>C352/I352</f>
        <v/>
      </c>
      <c r="L352" s="131">
        <f>I352/(ε_c1cd)</f>
        <v/>
      </c>
      <c r="M352">
        <f>I352*(K352-Z_s1)</f>
        <v/>
      </c>
      <c r="N352">
        <f>I352*(K352-Z_s2)</f>
        <v/>
      </c>
      <c r="O352">
        <f>E_s*M352</f>
        <v/>
      </c>
      <c r="P352">
        <f>E_s*N352</f>
        <v/>
      </c>
      <c r="Q352">
        <f>O352*A_s1</f>
        <v/>
      </c>
      <c r="R352">
        <f>P352*A_s2</f>
        <v/>
      </c>
      <c r="S352">
        <f>Q352*($K352-Z_s1)</f>
        <v/>
      </c>
      <c r="T352">
        <f>R352*($K352-Z_s2)</f>
        <v/>
      </c>
      <c r="U352">
        <f>(INDIRECT("a_"&amp;U$2)/(U$2+1))*(($C352^(U$2+1)-$H352^(U$2+1))/(ε_c1cd^(U$2+1)))</f>
        <v/>
      </c>
      <c r="V352">
        <f>(INDIRECT("a_"&amp;V$2)/(V$2+1))*(($C352^(V$2+1)-$H352^(V$2+1))/(ε_c1cd^(V$2+1)))</f>
        <v/>
      </c>
      <c r="W352">
        <f>(INDIRECT("a_"&amp;W$2)/(W$2+1))*(($C352^(W$2+1)-$H352^(W$2+1))/(ε_c1cd^(W$2+1)))</f>
        <v/>
      </c>
      <c r="X352">
        <f>(INDIRECT("a_"&amp;X$2)/(X$2+1))*(($C352^(X$2+1)-$H352^(X$2+1))/(ε_c1cd^(X$2+1)))</f>
        <v/>
      </c>
      <c r="Y352">
        <f>(INDIRECT("a_"&amp;Y$2)/(Y$2+1))*(($C352^(Y$2+1)-$H352^(Y$2+1))/(ε_c1cd^(Y$2+1)))</f>
        <v/>
      </c>
      <c r="Z352">
        <f>(INDIRECT("a_"&amp;Z$2)/(Z$2+2))*(($C352^(Z$2+2)-$H352^(Z$2+2))/(ε_c1cd^(Z$2+2)))</f>
        <v/>
      </c>
      <c r="AA352">
        <f>(INDIRECT("a_"&amp;AA$2)/(AA$2+2))*(($C352^(AA$2+2)-$H352^(AA$2+2))/(ε_c1cd^(AA$2+2)))</f>
        <v/>
      </c>
      <c r="AB352">
        <f>(INDIRECT("a_"&amp;AB$2)/(AB$2+2))*(($C352^(AB$2+2)-$H352^(AB$2+2))/(ε_c1cd^(AB$2+2)))</f>
        <v/>
      </c>
      <c r="AC352">
        <f>(INDIRECT("a_"&amp;AC$2)/(AC$2+2))*(($C352^(AC$2+2)-$H352^(AC$2+2))/(ε_c1cd^(AC$2+2)))</f>
        <v/>
      </c>
      <c r="AD352">
        <f>(INDIRECT("a_"&amp;AD$2)/(AD$2+2))*(($C352^(AD$2+2)-$H352^(AD$2+2))/(ε_c1cd^(AD$2+2)))</f>
        <v/>
      </c>
      <c r="AE352" s="111">
        <f>(b*f_cd/L352)*SUM(U352:Y352)+SUM(Q352:R352)</f>
        <v/>
      </c>
      <c r="AF352" s="112">
        <f>AE352*(K352-y+e)</f>
        <v/>
      </c>
      <c r="AG352" s="113">
        <f>(b*f_cd/(L352^2))*SUM(Z352:AD352)+SUM(S352:T352)-AF352</f>
        <v/>
      </c>
      <c r="AH352" s="114">
        <f>AG352&lt;0</f>
        <v/>
      </c>
      <c r="AI352" s="115">
        <f>IF(A352=1,FALSE,(AND(AQ352,AH352,NOT(AI351))))</f>
        <v/>
      </c>
      <c r="AJ352" s="116">
        <f>(b*f_cd/L352)*(a_1/2*J352^2+a_2/3*J352^3+a_3/4*J352^4+a_4/5*J352^5+a_5/6*J352^6)+SUM(Q352:R352)</f>
        <v/>
      </c>
      <c r="AK352">
        <f>AJ352*(K352-y+e)</f>
        <v/>
      </c>
      <c r="AL352" s="118">
        <f>(b*f_cd/(L352^2))*(a_1/3*J352^3+a_2/4*J352^4+a_3/5*J352^5+a_4/6*J352^6+a_5/7*J352^7)+SUM(S352:T352)-AK352</f>
        <v/>
      </c>
      <c r="AM352" s="114">
        <f>AL352&gt;0</f>
        <v/>
      </c>
      <c r="AN352" s="115">
        <f>IF(A352=1,FALSE,(AND(AQ352,AM352,NOT(AN351))))</f>
        <v/>
      </c>
      <c r="AO352">
        <f>IF(D352=1,AND(AH352,NOT(AI352)),AND(AM352,NOT(AN352)))</f>
        <v/>
      </c>
      <c r="AP352" s="119">
        <f>IF(D352=1,AI352,AN352)</f>
        <v/>
      </c>
      <c r="AQ352" s="125">
        <f>ABS(E352)&lt;$AQ$2</f>
        <v/>
      </c>
      <c r="AS352">
        <f>IF(AP352,MAX(AS$3:AS350)+1,"")</f>
        <v/>
      </c>
    </row>
    <row r="353" s="117">
      <c r="A353" t="n">
        <v>351</v>
      </c>
      <c r="B353" s="131">
        <f>IF(A353=1,0,IF(AP353,0.1*ε_cu1cd,0))</f>
        <v/>
      </c>
      <c r="C353" s="131">
        <f>IF(A353=1,0.1*ε_cu1cd,C352+B352)</f>
        <v/>
      </c>
      <c r="D353" s="113">
        <f>IF('Нормальний переріз'!$D$68&gt;0,1,2)</f>
        <v/>
      </c>
      <c r="E353" s="144">
        <f>IF(D353=1,F353,G353)</f>
        <v/>
      </c>
      <c r="F353" s="124">
        <f>IF(AI352,0.11*ε_cu1cd,IF(AH352,F352*0.01,F352))</f>
        <v/>
      </c>
      <c r="G353" s="124">
        <f>IF(AP352,-0.1*ε_cu1cd,IF(AM352,G352*0.01,G352))</f>
        <v/>
      </c>
      <c r="H353" s="113">
        <f>IF(A353=1,E353,IF(AO352,H352-E352+E353,IF(AP352,0.8*H352,H352+E353)))</f>
        <v/>
      </c>
      <c r="I353" s="169">
        <f>(C353-H353)/h</f>
        <v/>
      </c>
      <c r="J353">
        <f>C353/(ε_c1cd)</f>
        <v/>
      </c>
      <c r="K353">
        <f>C353/I353</f>
        <v/>
      </c>
      <c r="L353" s="131">
        <f>I353/(ε_c1cd)</f>
        <v/>
      </c>
      <c r="M353">
        <f>I353*(K353-Z_s1)</f>
        <v/>
      </c>
      <c r="N353">
        <f>I353*(K353-Z_s2)</f>
        <v/>
      </c>
      <c r="O353">
        <f>E_s*M353</f>
        <v/>
      </c>
      <c r="P353">
        <f>E_s*N353</f>
        <v/>
      </c>
      <c r="Q353">
        <f>O353*A_s1</f>
        <v/>
      </c>
      <c r="R353">
        <f>P353*A_s2</f>
        <v/>
      </c>
      <c r="S353">
        <f>Q353*($K353-Z_s1)</f>
        <v/>
      </c>
      <c r="T353">
        <f>R353*($K353-Z_s2)</f>
        <v/>
      </c>
      <c r="U353">
        <f>(INDIRECT("a_"&amp;U$2)/(U$2+1))*(($C353^(U$2+1)-$H353^(U$2+1))/(ε_c1cd^(U$2+1)))</f>
        <v/>
      </c>
      <c r="V353">
        <f>(INDIRECT("a_"&amp;V$2)/(V$2+1))*(($C353^(V$2+1)-$H353^(V$2+1))/(ε_c1cd^(V$2+1)))</f>
        <v/>
      </c>
      <c r="W353">
        <f>(INDIRECT("a_"&amp;W$2)/(W$2+1))*(($C353^(W$2+1)-$H353^(W$2+1))/(ε_c1cd^(W$2+1)))</f>
        <v/>
      </c>
      <c r="X353">
        <f>(INDIRECT("a_"&amp;X$2)/(X$2+1))*(($C353^(X$2+1)-$H353^(X$2+1))/(ε_c1cd^(X$2+1)))</f>
        <v/>
      </c>
      <c r="Y353">
        <f>(INDIRECT("a_"&amp;Y$2)/(Y$2+1))*(($C353^(Y$2+1)-$H353^(Y$2+1))/(ε_c1cd^(Y$2+1)))</f>
        <v/>
      </c>
      <c r="Z353">
        <f>(INDIRECT("a_"&amp;Z$2)/(Z$2+2))*(($C353^(Z$2+2)-$H353^(Z$2+2))/(ε_c1cd^(Z$2+2)))</f>
        <v/>
      </c>
      <c r="AA353">
        <f>(INDIRECT("a_"&amp;AA$2)/(AA$2+2))*(($C353^(AA$2+2)-$H353^(AA$2+2))/(ε_c1cd^(AA$2+2)))</f>
        <v/>
      </c>
      <c r="AB353">
        <f>(INDIRECT("a_"&amp;AB$2)/(AB$2+2))*(($C353^(AB$2+2)-$H353^(AB$2+2))/(ε_c1cd^(AB$2+2)))</f>
        <v/>
      </c>
      <c r="AC353">
        <f>(INDIRECT("a_"&amp;AC$2)/(AC$2+2))*(($C353^(AC$2+2)-$H353^(AC$2+2))/(ε_c1cd^(AC$2+2)))</f>
        <v/>
      </c>
      <c r="AD353">
        <f>(INDIRECT("a_"&amp;AD$2)/(AD$2+2))*(($C353^(AD$2+2)-$H353^(AD$2+2))/(ε_c1cd^(AD$2+2)))</f>
        <v/>
      </c>
      <c r="AE353" s="111">
        <f>(b*f_cd/L353)*SUM(U353:Y353)+SUM(Q353:R353)</f>
        <v/>
      </c>
      <c r="AF353" s="112">
        <f>AE353*(K353-y+e)</f>
        <v/>
      </c>
      <c r="AG353" s="113">
        <f>(b*f_cd/(L353^2))*SUM(Z353:AD353)+SUM(S353:T353)-AF353</f>
        <v/>
      </c>
      <c r="AH353" s="114">
        <f>AG353&lt;0</f>
        <v/>
      </c>
      <c r="AI353" s="115">
        <f>IF(A353=1,FALSE,(AND(AQ353,AH353,NOT(AI352))))</f>
        <v/>
      </c>
      <c r="AJ353" s="116">
        <f>(b*f_cd/L353)*(a_1/2*J353^2+a_2/3*J353^3+a_3/4*J353^4+a_4/5*J353^5+a_5/6*J353^6)+SUM(Q353:R353)</f>
        <v/>
      </c>
      <c r="AK353">
        <f>AJ353*(K353-y+e)</f>
        <v/>
      </c>
      <c r="AL353" s="118">
        <f>(b*f_cd/(L353^2))*(a_1/3*J353^3+a_2/4*J353^4+a_3/5*J353^5+a_4/6*J353^6+a_5/7*J353^7)+SUM(S353:T353)-AK353</f>
        <v/>
      </c>
      <c r="AM353" s="114">
        <f>AL353&gt;0</f>
        <v/>
      </c>
      <c r="AN353" s="115">
        <f>IF(A353=1,FALSE,(AND(AQ353,AM353,NOT(AN352))))</f>
        <v/>
      </c>
      <c r="AO353">
        <f>IF(D353=1,AND(AH353,NOT(AI353)),AND(AM353,NOT(AN353)))</f>
        <v/>
      </c>
      <c r="AP353" s="119">
        <f>IF(D353=1,AI353,AN353)</f>
        <v/>
      </c>
      <c r="AQ353" s="125">
        <f>ABS(E353)&lt;$AQ$2</f>
        <v/>
      </c>
      <c r="AS353">
        <f>IF(AP353,MAX(AS$3:AS351)+1,"")</f>
        <v/>
      </c>
    </row>
    <row r="354" s="117">
      <c r="A354" t="n">
        <v>352</v>
      </c>
      <c r="B354" s="131">
        <f>IF(A354=1,0,IF(AP354,0.1*ε_cu1cd,0))</f>
        <v/>
      </c>
      <c r="C354" s="131">
        <f>IF(A354=1,0.1*ε_cu1cd,C353+B353)</f>
        <v/>
      </c>
      <c r="D354" s="113">
        <f>IF('Нормальний переріз'!$D$68&gt;0,1,2)</f>
        <v/>
      </c>
      <c r="E354" s="144">
        <f>IF(D354=1,F354,G354)</f>
        <v/>
      </c>
      <c r="F354" s="124">
        <f>IF(AI353,0.11*ε_cu1cd,IF(AH353,F353*0.01,F353))</f>
        <v/>
      </c>
      <c r="G354" s="124">
        <f>IF(AP353,-0.1*ε_cu1cd,IF(AM353,G353*0.01,G353))</f>
        <v/>
      </c>
      <c r="H354" s="113">
        <f>IF(A354=1,E354,IF(AO353,H353-E353+E354,IF(AP353,0.8*H353,H353+E354)))</f>
        <v/>
      </c>
      <c r="I354" s="169">
        <f>(C354-H354)/h</f>
        <v/>
      </c>
      <c r="J354">
        <f>C354/(ε_c1cd)</f>
        <v/>
      </c>
      <c r="K354">
        <f>C354/I354</f>
        <v/>
      </c>
      <c r="L354" s="131">
        <f>I354/(ε_c1cd)</f>
        <v/>
      </c>
      <c r="M354">
        <f>I354*(K354-Z_s1)</f>
        <v/>
      </c>
      <c r="N354">
        <f>I354*(K354-Z_s2)</f>
        <v/>
      </c>
      <c r="O354">
        <f>E_s*M354</f>
        <v/>
      </c>
      <c r="P354">
        <f>E_s*N354</f>
        <v/>
      </c>
      <c r="Q354">
        <f>O354*A_s1</f>
        <v/>
      </c>
      <c r="R354">
        <f>P354*A_s2</f>
        <v/>
      </c>
      <c r="S354">
        <f>Q354*($K354-Z_s1)</f>
        <v/>
      </c>
      <c r="T354">
        <f>R354*($K354-Z_s2)</f>
        <v/>
      </c>
      <c r="U354">
        <f>(INDIRECT("a_"&amp;U$2)/(U$2+1))*(($C354^(U$2+1)-$H354^(U$2+1))/(ε_c1cd^(U$2+1)))</f>
        <v/>
      </c>
      <c r="V354">
        <f>(INDIRECT("a_"&amp;V$2)/(V$2+1))*(($C354^(V$2+1)-$H354^(V$2+1))/(ε_c1cd^(V$2+1)))</f>
        <v/>
      </c>
      <c r="W354">
        <f>(INDIRECT("a_"&amp;W$2)/(W$2+1))*(($C354^(W$2+1)-$H354^(W$2+1))/(ε_c1cd^(W$2+1)))</f>
        <v/>
      </c>
      <c r="X354">
        <f>(INDIRECT("a_"&amp;X$2)/(X$2+1))*(($C354^(X$2+1)-$H354^(X$2+1))/(ε_c1cd^(X$2+1)))</f>
        <v/>
      </c>
      <c r="Y354">
        <f>(INDIRECT("a_"&amp;Y$2)/(Y$2+1))*(($C354^(Y$2+1)-$H354^(Y$2+1))/(ε_c1cd^(Y$2+1)))</f>
        <v/>
      </c>
      <c r="Z354">
        <f>(INDIRECT("a_"&amp;Z$2)/(Z$2+2))*(($C354^(Z$2+2)-$H354^(Z$2+2))/(ε_c1cd^(Z$2+2)))</f>
        <v/>
      </c>
      <c r="AA354">
        <f>(INDIRECT("a_"&amp;AA$2)/(AA$2+2))*(($C354^(AA$2+2)-$H354^(AA$2+2))/(ε_c1cd^(AA$2+2)))</f>
        <v/>
      </c>
      <c r="AB354">
        <f>(INDIRECT("a_"&amp;AB$2)/(AB$2+2))*(($C354^(AB$2+2)-$H354^(AB$2+2))/(ε_c1cd^(AB$2+2)))</f>
        <v/>
      </c>
      <c r="AC354">
        <f>(INDIRECT("a_"&amp;AC$2)/(AC$2+2))*(($C354^(AC$2+2)-$H354^(AC$2+2))/(ε_c1cd^(AC$2+2)))</f>
        <v/>
      </c>
      <c r="AD354">
        <f>(INDIRECT("a_"&amp;AD$2)/(AD$2+2))*(($C354^(AD$2+2)-$H354^(AD$2+2))/(ε_c1cd^(AD$2+2)))</f>
        <v/>
      </c>
      <c r="AE354" s="111">
        <f>(b*f_cd/L354)*SUM(U354:Y354)+SUM(Q354:R354)</f>
        <v/>
      </c>
      <c r="AF354" s="112">
        <f>AE354*(K354-y+e)</f>
        <v/>
      </c>
      <c r="AG354" s="113">
        <f>(b*f_cd/(L354^2))*SUM(Z354:AD354)+SUM(S354:T354)-AF354</f>
        <v/>
      </c>
      <c r="AH354" s="114">
        <f>AG354&lt;0</f>
        <v/>
      </c>
      <c r="AI354" s="115">
        <f>IF(A354=1,FALSE,(AND(AQ354,AH354,NOT(AI353))))</f>
        <v/>
      </c>
      <c r="AJ354" s="116">
        <f>(b*f_cd/L354)*(a_1/2*J354^2+a_2/3*J354^3+a_3/4*J354^4+a_4/5*J354^5+a_5/6*J354^6)+SUM(Q354:R354)</f>
        <v/>
      </c>
      <c r="AK354">
        <f>AJ354*(K354-y+e)</f>
        <v/>
      </c>
      <c r="AL354" s="118">
        <f>(b*f_cd/(L354^2))*(a_1/3*J354^3+a_2/4*J354^4+a_3/5*J354^5+a_4/6*J354^6+a_5/7*J354^7)+SUM(S354:T354)-AK354</f>
        <v/>
      </c>
      <c r="AM354" s="114">
        <f>AL354&gt;0</f>
        <v/>
      </c>
      <c r="AN354" s="115">
        <f>IF(A354=1,FALSE,(AND(AQ354,AM354,NOT(AN353))))</f>
        <v/>
      </c>
      <c r="AO354">
        <f>IF(D354=1,AND(AH354,NOT(AI354)),AND(AM354,NOT(AN354)))</f>
        <v/>
      </c>
      <c r="AP354" s="119">
        <f>IF(D354=1,AI354,AN354)</f>
        <v/>
      </c>
      <c r="AQ354" s="125">
        <f>ABS(E354)&lt;$AQ$2</f>
        <v/>
      </c>
      <c r="AS354">
        <f>IF(AP354,MAX(AS$3:AS352)+1,"")</f>
        <v/>
      </c>
    </row>
    <row r="355" s="117">
      <c r="A355" t="n">
        <v>353</v>
      </c>
      <c r="B355" s="131">
        <f>IF(A355=1,0,IF(AP355,0.1*ε_cu1cd,0))</f>
        <v/>
      </c>
      <c r="C355" s="131">
        <f>IF(A355=1,0.1*ε_cu1cd,C354+B354)</f>
        <v/>
      </c>
      <c r="D355" s="113">
        <f>IF('Нормальний переріз'!$D$68&gt;0,1,2)</f>
        <v/>
      </c>
      <c r="E355" s="144">
        <f>IF(D355=1,F355,G355)</f>
        <v/>
      </c>
      <c r="F355" s="124">
        <f>IF(AI354,0.11*ε_cu1cd,IF(AH354,F354*0.01,F354))</f>
        <v/>
      </c>
      <c r="G355" s="124">
        <f>IF(AP354,-0.1*ε_cu1cd,IF(AM354,G354*0.01,G354))</f>
        <v/>
      </c>
      <c r="H355" s="113">
        <f>IF(A355=1,E355,IF(AO354,H354-E354+E355,IF(AP354,0.8*H354,H354+E355)))</f>
        <v/>
      </c>
      <c r="I355" s="169">
        <f>(C355-H355)/h</f>
        <v/>
      </c>
      <c r="J355">
        <f>C355/(ε_c1cd)</f>
        <v/>
      </c>
      <c r="K355">
        <f>C355/I355</f>
        <v/>
      </c>
      <c r="L355" s="131">
        <f>I355/(ε_c1cd)</f>
        <v/>
      </c>
      <c r="M355">
        <f>I355*(K355-Z_s1)</f>
        <v/>
      </c>
      <c r="N355">
        <f>I355*(K355-Z_s2)</f>
        <v/>
      </c>
      <c r="O355">
        <f>E_s*M355</f>
        <v/>
      </c>
      <c r="P355">
        <f>E_s*N355</f>
        <v/>
      </c>
      <c r="Q355">
        <f>O355*A_s1</f>
        <v/>
      </c>
      <c r="R355">
        <f>P355*A_s2</f>
        <v/>
      </c>
      <c r="S355">
        <f>Q355*($K355-Z_s1)</f>
        <v/>
      </c>
      <c r="T355">
        <f>R355*($K355-Z_s2)</f>
        <v/>
      </c>
      <c r="U355">
        <f>(INDIRECT("a_"&amp;U$2)/(U$2+1))*(($C355^(U$2+1)-$H355^(U$2+1))/(ε_c1cd^(U$2+1)))</f>
        <v/>
      </c>
      <c r="V355">
        <f>(INDIRECT("a_"&amp;V$2)/(V$2+1))*(($C355^(V$2+1)-$H355^(V$2+1))/(ε_c1cd^(V$2+1)))</f>
        <v/>
      </c>
      <c r="W355">
        <f>(INDIRECT("a_"&amp;W$2)/(W$2+1))*(($C355^(W$2+1)-$H355^(W$2+1))/(ε_c1cd^(W$2+1)))</f>
        <v/>
      </c>
      <c r="X355">
        <f>(INDIRECT("a_"&amp;X$2)/(X$2+1))*(($C355^(X$2+1)-$H355^(X$2+1))/(ε_c1cd^(X$2+1)))</f>
        <v/>
      </c>
      <c r="Y355">
        <f>(INDIRECT("a_"&amp;Y$2)/(Y$2+1))*(($C355^(Y$2+1)-$H355^(Y$2+1))/(ε_c1cd^(Y$2+1)))</f>
        <v/>
      </c>
      <c r="Z355">
        <f>(INDIRECT("a_"&amp;Z$2)/(Z$2+2))*(($C355^(Z$2+2)-$H355^(Z$2+2))/(ε_c1cd^(Z$2+2)))</f>
        <v/>
      </c>
      <c r="AA355">
        <f>(INDIRECT("a_"&amp;AA$2)/(AA$2+2))*(($C355^(AA$2+2)-$H355^(AA$2+2))/(ε_c1cd^(AA$2+2)))</f>
        <v/>
      </c>
      <c r="AB355">
        <f>(INDIRECT("a_"&amp;AB$2)/(AB$2+2))*(($C355^(AB$2+2)-$H355^(AB$2+2))/(ε_c1cd^(AB$2+2)))</f>
        <v/>
      </c>
      <c r="AC355">
        <f>(INDIRECT("a_"&amp;AC$2)/(AC$2+2))*(($C355^(AC$2+2)-$H355^(AC$2+2))/(ε_c1cd^(AC$2+2)))</f>
        <v/>
      </c>
      <c r="AD355">
        <f>(INDIRECT("a_"&amp;AD$2)/(AD$2+2))*(($C355^(AD$2+2)-$H355^(AD$2+2))/(ε_c1cd^(AD$2+2)))</f>
        <v/>
      </c>
      <c r="AE355" s="111">
        <f>(b*f_cd/L355)*SUM(U355:Y355)+SUM(Q355:R355)</f>
        <v/>
      </c>
      <c r="AF355" s="112">
        <f>AE355*(K355-y+e)</f>
        <v/>
      </c>
      <c r="AG355" s="113">
        <f>(b*f_cd/(L355^2))*SUM(Z355:AD355)+SUM(S355:T355)-AF355</f>
        <v/>
      </c>
      <c r="AH355" s="114">
        <f>AG355&lt;0</f>
        <v/>
      </c>
      <c r="AI355" s="115">
        <f>IF(A355=1,FALSE,(AND(AQ355,AH355,NOT(AI354))))</f>
        <v/>
      </c>
      <c r="AJ355" s="116">
        <f>(b*f_cd/L355)*(a_1/2*J355^2+a_2/3*J355^3+a_3/4*J355^4+a_4/5*J355^5+a_5/6*J355^6)+SUM(Q355:R355)</f>
        <v/>
      </c>
      <c r="AK355">
        <f>AJ355*(K355-y+e)</f>
        <v/>
      </c>
      <c r="AL355" s="118">
        <f>(b*f_cd/(L355^2))*(a_1/3*J355^3+a_2/4*J355^4+a_3/5*J355^5+a_4/6*J355^6+a_5/7*J355^7)+SUM(S355:T355)-AK355</f>
        <v/>
      </c>
      <c r="AM355" s="114">
        <f>AL355&gt;0</f>
        <v/>
      </c>
      <c r="AN355" s="115">
        <f>IF(A355=1,FALSE,(AND(AQ355,AM355,NOT(AN354))))</f>
        <v/>
      </c>
      <c r="AO355">
        <f>IF(D355=1,AND(AH355,NOT(AI355)),AND(AM355,NOT(AN355)))</f>
        <v/>
      </c>
      <c r="AP355" s="119">
        <f>IF(D355=1,AI355,AN355)</f>
        <v/>
      </c>
      <c r="AQ355" s="125">
        <f>ABS(E355)&lt;$AQ$2</f>
        <v/>
      </c>
      <c r="AS355">
        <f>IF(AP355,MAX(AS$3:AS353)+1,"")</f>
        <v/>
      </c>
    </row>
    <row r="356" s="117">
      <c r="A356" t="n">
        <v>354</v>
      </c>
      <c r="B356" s="131">
        <f>IF(A356=1,0,IF(AP356,0.1*ε_cu1cd,0))</f>
        <v/>
      </c>
      <c r="C356" s="131">
        <f>IF(A356=1,0.1*ε_cu1cd,C355+B355)</f>
        <v/>
      </c>
      <c r="D356" s="113">
        <f>IF('Нормальний переріз'!$D$68&gt;0,1,2)</f>
        <v/>
      </c>
      <c r="E356" s="144">
        <f>IF(D356=1,F356,G356)</f>
        <v/>
      </c>
      <c r="F356" s="124">
        <f>IF(AI355,0.11*ε_cu1cd,IF(AH355,F355*0.01,F355))</f>
        <v/>
      </c>
      <c r="G356" s="124">
        <f>IF(AP355,-0.1*ε_cu1cd,IF(AM355,G355*0.01,G355))</f>
        <v/>
      </c>
      <c r="H356" s="113">
        <f>IF(A356=1,E356,IF(AO355,H355-E355+E356,IF(AP355,0.8*H355,H355+E356)))</f>
        <v/>
      </c>
      <c r="I356" s="169">
        <f>(C356-H356)/h</f>
        <v/>
      </c>
      <c r="J356">
        <f>C356/(ε_c1cd)</f>
        <v/>
      </c>
      <c r="K356">
        <f>C356/I356</f>
        <v/>
      </c>
      <c r="L356" s="131">
        <f>I356/(ε_c1cd)</f>
        <v/>
      </c>
      <c r="M356">
        <f>I356*(K356-Z_s1)</f>
        <v/>
      </c>
      <c r="N356">
        <f>I356*(K356-Z_s2)</f>
        <v/>
      </c>
      <c r="O356">
        <f>E_s*M356</f>
        <v/>
      </c>
      <c r="P356">
        <f>E_s*N356</f>
        <v/>
      </c>
      <c r="Q356">
        <f>O356*A_s1</f>
        <v/>
      </c>
      <c r="R356">
        <f>P356*A_s2</f>
        <v/>
      </c>
      <c r="S356">
        <f>Q356*($K356-Z_s1)</f>
        <v/>
      </c>
      <c r="T356">
        <f>R356*($K356-Z_s2)</f>
        <v/>
      </c>
      <c r="U356">
        <f>(INDIRECT("a_"&amp;U$2)/(U$2+1))*(($C356^(U$2+1)-$H356^(U$2+1))/(ε_c1cd^(U$2+1)))</f>
        <v/>
      </c>
      <c r="V356">
        <f>(INDIRECT("a_"&amp;V$2)/(V$2+1))*(($C356^(V$2+1)-$H356^(V$2+1))/(ε_c1cd^(V$2+1)))</f>
        <v/>
      </c>
      <c r="W356">
        <f>(INDIRECT("a_"&amp;W$2)/(W$2+1))*(($C356^(W$2+1)-$H356^(W$2+1))/(ε_c1cd^(W$2+1)))</f>
        <v/>
      </c>
      <c r="X356">
        <f>(INDIRECT("a_"&amp;X$2)/(X$2+1))*(($C356^(X$2+1)-$H356^(X$2+1))/(ε_c1cd^(X$2+1)))</f>
        <v/>
      </c>
      <c r="Y356">
        <f>(INDIRECT("a_"&amp;Y$2)/(Y$2+1))*(($C356^(Y$2+1)-$H356^(Y$2+1))/(ε_c1cd^(Y$2+1)))</f>
        <v/>
      </c>
      <c r="Z356">
        <f>(INDIRECT("a_"&amp;Z$2)/(Z$2+2))*(($C356^(Z$2+2)-$H356^(Z$2+2))/(ε_c1cd^(Z$2+2)))</f>
        <v/>
      </c>
      <c r="AA356">
        <f>(INDIRECT("a_"&amp;AA$2)/(AA$2+2))*(($C356^(AA$2+2)-$H356^(AA$2+2))/(ε_c1cd^(AA$2+2)))</f>
        <v/>
      </c>
      <c r="AB356">
        <f>(INDIRECT("a_"&amp;AB$2)/(AB$2+2))*(($C356^(AB$2+2)-$H356^(AB$2+2))/(ε_c1cd^(AB$2+2)))</f>
        <v/>
      </c>
      <c r="AC356">
        <f>(INDIRECT("a_"&amp;AC$2)/(AC$2+2))*(($C356^(AC$2+2)-$H356^(AC$2+2))/(ε_c1cd^(AC$2+2)))</f>
        <v/>
      </c>
      <c r="AD356">
        <f>(INDIRECT("a_"&amp;AD$2)/(AD$2+2))*(($C356^(AD$2+2)-$H356^(AD$2+2))/(ε_c1cd^(AD$2+2)))</f>
        <v/>
      </c>
      <c r="AE356" s="111">
        <f>(b*f_cd/L356)*SUM(U356:Y356)+SUM(Q356:R356)</f>
        <v/>
      </c>
      <c r="AF356" s="112">
        <f>AE356*(K356-y+e)</f>
        <v/>
      </c>
      <c r="AG356" s="113">
        <f>(b*f_cd/(L356^2))*SUM(Z356:AD356)+SUM(S356:T356)-AF356</f>
        <v/>
      </c>
      <c r="AH356" s="114">
        <f>AG356&lt;0</f>
        <v/>
      </c>
      <c r="AI356" s="115">
        <f>IF(A356=1,FALSE,(AND(AQ356,AH356,NOT(AI355))))</f>
        <v/>
      </c>
      <c r="AJ356" s="116">
        <f>(b*f_cd/L356)*(a_1/2*J356^2+a_2/3*J356^3+a_3/4*J356^4+a_4/5*J356^5+a_5/6*J356^6)+SUM(Q356:R356)</f>
        <v/>
      </c>
      <c r="AK356">
        <f>AJ356*(K356-y+e)</f>
        <v/>
      </c>
      <c r="AL356" s="118">
        <f>(b*f_cd/(L356^2))*(a_1/3*J356^3+a_2/4*J356^4+a_3/5*J356^5+a_4/6*J356^6+a_5/7*J356^7)+SUM(S356:T356)-AK356</f>
        <v/>
      </c>
      <c r="AM356" s="114">
        <f>AL356&gt;0</f>
        <v/>
      </c>
      <c r="AN356" s="115">
        <f>IF(A356=1,FALSE,(AND(AQ356,AM356,NOT(AN355))))</f>
        <v/>
      </c>
      <c r="AO356">
        <f>IF(D356=1,AND(AH356,NOT(AI356)),AND(AM356,NOT(AN356)))</f>
        <v/>
      </c>
      <c r="AP356" s="119">
        <f>IF(D356=1,AI356,AN356)</f>
        <v/>
      </c>
      <c r="AQ356" s="125">
        <f>ABS(E356)&lt;$AQ$2</f>
        <v/>
      </c>
      <c r="AS356">
        <f>IF(AP356,MAX(AS$3:AS354)+1,"")</f>
        <v/>
      </c>
    </row>
    <row r="357" s="117">
      <c r="A357" t="n">
        <v>355</v>
      </c>
      <c r="B357" s="131">
        <f>IF(A357=1,0,IF(AP357,0.1*ε_cu1cd,0))</f>
        <v/>
      </c>
      <c r="C357" s="131">
        <f>IF(A357=1,0.1*ε_cu1cd,C356+B356)</f>
        <v/>
      </c>
      <c r="D357" s="113">
        <f>IF('Нормальний переріз'!$D$68&gt;0,1,2)</f>
        <v/>
      </c>
      <c r="E357" s="144">
        <f>IF(D357=1,F357,G357)</f>
        <v/>
      </c>
      <c r="F357" s="124">
        <f>IF(AI356,0.11*ε_cu1cd,IF(AH356,F356*0.01,F356))</f>
        <v/>
      </c>
      <c r="G357" s="124">
        <f>IF(AP356,-0.1*ε_cu1cd,IF(AM356,G356*0.01,G356))</f>
        <v/>
      </c>
      <c r="H357" s="113">
        <f>IF(A357=1,E357,IF(AO356,H356-E356+E357,IF(AP356,0.8*H356,H356+E357)))</f>
        <v/>
      </c>
      <c r="I357" s="169">
        <f>(C357-H357)/h</f>
        <v/>
      </c>
      <c r="J357">
        <f>C357/(ε_c1cd)</f>
        <v/>
      </c>
      <c r="K357">
        <f>C357/I357</f>
        <v/>
      </c>
      <c r="L357" s="131">
        <f>I357/(ε_c1cd)</f>
        <v/>
      </c>
      <c r="M357">
        <f>I357*(K357-Z_s1)</f>
        <v/>
      </c>
      <c r="N357">
        <f>I357*(K357-Z_s2)</f>
        <v/>
      </c>
      <c r="O357">
        <f>E_s*M357</f>
        <v/>
      </c>
      <c r="P357">
        <f>E_s*N357</f>
        <v/>
      </c>
      <c r="Q357">
        <f>O357*A_s1</f>
        <v/>
      </c>
      <c r="R357">
        <f>P357*A_s2</f>
        <v/>
      </c>
      <c r="S357">
        <f>Q357*($K357-Z_s1)</f>
        <v/>
      </c>
      <c r="T357">
        <f>R357*($K357-Z_s2)</f>
        <v/>
      </c>
      <c r="U357">
        <f>(INDIRECT("a_"&amp;U$2)/(U$2+1))*(($C357^(U$2+1)-$H357^(U$2+1))/(ε_c1cd^(U$2+1)))</f>
        <v/>
      </c>
      <c r="V357">
        <f>(INDIRECT("a_"&amp;V$2)/(V$2+1))*(($C357^(V$2+1)-$H357^(V$2+1))/(ε_c1cd^(V$2+1)))</f>
        <v/>
      </c>
      <c r="W357">
        <f>(INDIRECT("a_"&amp;W$2)/(W$2+1))*(($C357^(W$2+1)-$H357^(W$2+1))/(ε_c1cd^(W$2+1)))</f>
        <v/>
      </c>
      <c r="X357">
        <f>(INDIRECT("a_"&amp;X$2)/(X$2+1))*(($C357^(X$2+1)-$H357^(X$2+1))/(ε_c1cd^(X$2+1)))</f>
        <v/>
      </c>
      <c r="Y357">
        <f>(INDIRECT("a_"&amp;Y$2)/(Y$2+1))*(($C357^(Y$2+1)-$H357^(Y$2+1))/(ε_c1cd^(Y$2+1)))</f>
        <v/>
      </c>
      <c r="Z357">
        <f>(INDIRECT("a_"&amp;Z$2)/(Z$2+2))*(($C357^(Z$2+2)-$H357^(Z$2+2))/(ε_c1cd^(Z$2+2)))</f>
        <v/>
      </c>
      <c r="AA357">
        <f>(INDIRECT("a_"&amp;AA$2)/(AA$2+2))*(($C357^(AA$2+2)-$H357^(AA$2+2))/(ε_c1cd^(AA$2+2)))</f>
        <v/>
      </c>
      <c r="AB357">
        <f>(INDIRECT("a_"&amp;AB$2)/(AB$2+2))*(($C357^(AB$2+2)-$H357^(AB$2+2))/(ε_c1cd^(AB$2+2)))</f>
        <v/>
      </c>
      <c r="AC357">
        <f>(INDIRECT("a_"&amp;AC$2)/(AC$2+2))*(($C357^(AC$2+2)-$H357^(AC$2+2))/(ε_c1cd^(AC$2+2)))</f>
        <v/>
      </c>
      <c r="AD357">
        <f>(INDIRECT("a_"&amp;AD$2)/(AD$2+2))*(($C357^(AD$2+2)-$H357^(AD$2+2))/(ε_c1cd^(AD$2+2)))</f>
        <v/>
      </c>
      <c r="AE357" s="111">
        <f>(b*f_cd/L357)*SUM(U357:Y357)+SUM(Q357:R357)</f>
        <v/>
      </c>
      <c r="AF357" s="112">
        <f>AE357*(K357-y+e)</f>
        <v/>
      </c>
      <c r="AG357" s="113">
        <f>(b*f_cd/(L357^2))*SUM(Z357:AD357)+SUM(S357:T357)-AF357</f>
        <v/>
      </c>
      <c r="AH357" s="114">
        <f>AG357&lt;0</f>
        <v/>
      </c>
      <c r="AI357" s="115">
        <f>IF(A357=1,FALSE,(AND(AQ357,AH357,NOT(AI356))))</f>
        <v/>
      </c>
      <c r="AJ357" s="116">
        <f>(b*f_cd/L357)*(a_1/2*J357^2+a_2/3*J357^3+a_3/4*J357^4+a_4/5*J357^5+a_5/6*J357^6)+SUM(Q357:R357)</f>
        <v/>
      </c>
      <c r="AK357">
        <f>AJ357*(K357-y+e)</f>
        <v/>
      </c>
      <c r="AL357" s="118">
        <f>(b*f_cd/(L357^2))*(a_1/3*J357^3+a_2/4*J357^4+a_3/5*J357^5+a_4/6*J357^6+a_5/7*J357^7)+SUM(S357:T357)-AK357</f>
        <v/>
      </c>
      <c r="AM357" s="114">
        <f>AL357&gt;0</f>
        <v/>
      </c>
      <c r="AN357" s="115">
        <f>IF(A357=1,FALSE,(AND(AQ357,AM357,NOT(AN356))))</f>
        <v/>
      </c>
      <c r="AO357">
        <f>IF(D357=1,AND(AH357,NOT(AI357)),AND(AM357,NOT(AN357)))</f>
        <v/>
      </c>
      <c r="AP357" s="119">
        <f>IF(D357=1,AI357,AN357)</f>
        <v/>
      </c>
      <c r="AQ357" s="125">
        <f>ABS(E357)&lt;$AQ$2</f>
        <v/>
      </c>
      <c r="AS357">
        <f>IF(AP357,MAX(AS$3:AS355)+1,"")</f>
        <v/>
      </c>
    </row>
    <row r="358" s="117">
      <c r="A358" t="n">
        <v>356</v>
      </c>
      <c r="B358" s="131">
        <f>IF(A358=1,0,IF(AP358,0.1*ε_cu1cd,0))</f>
        <v/>
      </c>
      <c r="C358" s="131">
        <f>IF(A358=1,0.1*ε_cu1cd,C357+B357)</f>
        <v/>
      </c>
      <c r="D358" s="113">
        <f>IF('Нормальний переріз'!$D$68&gt;0,1,2)</f>
        <v/>
      </c>
      <c r="E358" s="144">
        <f>IF(D358=1,F358,G358)</f>
        <v/>
      </c>
      <c r="F358" s="124">
        <f>IF(AI357,0.11*ε_cu1cd,IF(AH357,F357*0.01,F357))</f>
        <v/>
      </c>
      <c r="G358" s="124">
        <f>IF(AP357,-0.1*ε_cu1cd,IF(AM357,G357*0.01,G357))</f>
        <v/>
      </c>
      <c r="H358" s="113">
        <f>IF(A358=1,E358,IF(AO357,H357-E357+E358,IF(AP357,0.8*H357,H357+E358)))</f>
        <v/>
      </c>
      <c r="I358" s="169">
        <f>(C358-H358)/h</f>
        <v/>
      </c>
      <c r="J358">
        <f>C358/(ε_c1cd)</f>
        <v/>
      </c>
      <c r="K358">
        <f>C358/I358</f>
        <v/>
      </c>
      <c r="L358" s="131">
        <f>I358/(ε_c1cd)</f>
        <v/>
      </c>
      <c r="M358">
        <f>I358*(K358-Z_s1)</f>
        <v/>
      </c>
      <c r="N358">
        <f>I358*(K358-Z_s2)</f>
        <v/>
      </c>
      <c r="O358">
        <f>E_s*M358</f>
        <v/>
      </c>
      <c r="P358">
        <f>E_s*N358</f>
        <v/>
      </c>
      <c r="Q358">
        <f>O358*A_s1</f>
        <v/>
      </c>
      <c r="R358">
        <f>P358*A_s2</f>
        <v/>
      </c>
      <c r="S358">
        <f>Q358*($K358-Z_s1)</f>
        <v/>
      </c>
      <c r="T358">
        <f>R358*($K358-Z_s2)</f>
        <v/>
      </c>
      <c r="U358">
        <f>(INDIRECT("a_"&amp;U$2)/(U$2+1))*(($C358^(U$2+1)-$H358^(U$2+1))/(ε_c1cd^(U$2+1)))</f>
        <v/>
      </c>
      <c r="V358">
        <f>(INDIRECT("a_"&amp;V$2)/(V$2+1))*(($C358^(V$2+1)-$H358^(V$2+1))/(ε_c1cd^(V$2+1)))</f>
        <v/>
      </c>
      <c r="W358">
        <f>(INDIRECT("a_"&amp;W$2)/(W$2+1))*(($C358^(W$2+1)-$H358^(W$2+1))/(ε_c1cd^(W$2+1)))</f>
        <v/>
      </c>
      <c r="X358">
        <f>(INDIRECT("a_"&amp;X$2)/(X$2+1))*(($C358^(X$2+1)-$H358^(X$2+1))/(ε_c1cd^(X$2+1)))</f>
        <v/>
      </c>
      <c r="Y358">
        <f>(INDIRECT("a_"&amp;Y$2)/(Y$2+1))*(($C358^(Y$2+1)-$H358^(Y$2+1))/(ε_c1cd^(Y$2+1)))</f>
        <v/>
      </c>
      <c r="Z358">
        <f>(INDIRECT("a_"&amp;Z$2)/(Z$2+2))*(($C358^(Z$2+2)-$H358^(Z$2+2))/(ε_c1cd^(Z$2+2)))</f>
        <v/>
      </c>
      <c r="AA358">
        <f>(INDIRECT("a_"&amp;AA$2)/(AA$2+2))*(($C358^(AA$2+2)-$H358^(AA$2+2))/(ε_c1cd^(AA$2+2)))</f>
        <v/>
      </c>
      <c r="AB358">
        <f>(INDIRECT("a_"&amp;AB$2)/(AB$2+2))*(($C358^(AB$2+2)-$H358^(AB$2+2))/(ε_c1cd^(AB$2+2)))</f>
        <v/>
      </c>
      <c r="AC358">
        <f>(INDIRECT("a_"&amp;AC$2)/(AC$2+2))*(($C358^(AC$2+2)-$H358^(AC$2+2))/(ε_c1cd^(AC$2+2)))</f>
        <v/>
      </c>
      <c r="AD358">
        <f>(INDIRECT("a_"&amp;AD$2)/(AD$2+2))*(($C358^(AD$2+2)-$H358^(AD$2+2))/(ε_c1cd^(AD$2+2)))</f>
        <v/>
      </c>
      <c r="AE358" s="111">
        <f>(b*f_cd/L358)*SUM(U358:Y358)+SUM(Q358:R358)</f>
        <v/>
      </c>
      <c r="AF358" s="112">
        <f>AE358*(K358-y+e)</f>
        <v/>
      </c>
      <c r="AG358" s="113">
        <f>(b*f_cd/(L358^2))*SUM(Z358:AD358)+SUM(S358:T358)-AF358</f>
        <v/>
      </c>
      <c r="AH358" s="114">
        <f>AG358&lt;0</f>
        <v/>
      </c>
      <c r="AI358" s="115">
        <f>IF(A358=1,FALSE,(AND(AQ358,AH358,NOT(AI357))))</f>
        <v/>
      </c>
      <c r="AJ358" s="116">
        <f>(b*f_cd/L358)*(a_1/2*J358^2+a_2/3*J358^3+a_3/4*J358^4+a_4/5*J358^5+a_5/6*J358^6)+SUM(Q358:R358)</f>
        <v/>
      </c>
      <c r="AK358">
        <f>AJ358*(K358-y+e)</f>
        <v/>
      </c>
      <c r="AL358" s="118">
        <f>(b*f_cd/(L358^2))*(a_1/3*J358^3+a_2/4*J358^4+a_3/5*J358^5+a_4/6*J358^6+a_5/7*J358^7)+SUM(S358:T358)-AK358</f>
        <v/>
      </c>
      <c r="AM358" s="114">
        <f>AL358&gt;0</f>
        <v/>
      </c>
      <c r="AN358" s="115">
        <f>IF(A358=1,FALSE,(AND(AQ358,AM358,NOT(AN357))))</f>
        <v/>
      </c>
      <c r="AO358">
        <f>IF(D358=1,AND(AH358,NOT(AI358)),AND(AM358,NOT(AN358)))</f>
        <v/>
      </c>
      <c r="AP358" s="119">
        <f>IF(D358=1,AI358,AN358)</f>
        <v/>
      </c>
      <c r="AQ358" s="125">
        <f>ABS(E358)&lt;$AQ$2</f>
        <v/>
      </c>
      <c r="AS358">
        <f>IF(AP358,MAX(AS$3:AS356)+1,"")</f>
        <v/>
      </c>
    </row>
    <row r="359" s="117">
      <c r="A359" t="n">
        <v>357</v>
      </c>
      <c r="B359" s="131">
        <f>IF(A359=1,0,IF(AP359,0.1*ε_cu1cd,0))</f>
        <v/>
      </c>
      <c r="C359" s="131">
        <f>IF(A359=1,0.1*ε_cu1cd,C358+B358)</f>
        <v/>
      </c>
      <c r="D359" s="113">
        <f>IF('Нормальний переріз'!$D$68&gt;0,1,2)</f>
        <v/>
      </c>
      <c r="E359" s="144">
        <f>IF(D359=1,F359,G359)</f>
        <v/>
      </c>
      <c r="F359" s="124">
        <f>IF(AI358,0.11*ε_cu1cd,IF(AH358,F358*0.01,F358))</f>
        <v/>
      </c>
      <c r="G359" s="124">
        <f>IF(AP358,-0.1*ε_cu1cd,IF(AM358,G358*0.01,G358))</f>
        <v/>
      </c>
      <c r="H359" s="113">
        <f>IF(A359=1,E359,IF(AO358,H358-E358+E359,IF(AP358,0.8*H358,H358+E359)))</f>
        <v/>
      </c>
      <c r="I359" s="169">
        <f>(C359-H359)/h</f>
        <v/>
      </c>
      <c r="J359">
        <f>C359/(ε_c1cd)</f>
        <v/>
      </c>
      <c r="K359">
        <f>C359/I359</f>
        <v/>
      </c>
      <c r="L359" s="131">
        <f>I359/(ε_c1cd)</f>
        <v/>
      </c>
      <c r="M359">
        <f>I359*(K359-Z_s1)</f>
        <v/>
      </c>
      <c r="N359">
        <f>I359*(K359-Z_s2)</f>
        <v/>
      </c>
      <c r="O359">
        <f>E_s*M359</f>
        <v/>
      </c>
      <c r="P359">
        <f>E_s*N359</f>
        <v/>
      </c>
      <c r="Q359">
        <f>O359*A_s1</f>
        <v/>
      </c>
      <c r="R359">
        <f>P359*A_s2</f>
        <v/>
      </c>
      <c r="S359">
        <f>Q359*($K359-Z_s1)</f>
        <v/>
      </c>
      <c r="T359">
        <f>R359*($K359-Z_s2)</f>
        <v/>
      </c>
      <c r="U359">
        <f>(INDIRECT("a_"&amp;U$2)/(U$2+1))*(($C359^(U$2+1)-$H359^(U$2+1))/(ε_c1cd^(U$2+1)))</f>
        <v/>
      </c>
      <c r="V359">
        <f>(INDIRECT("a_"&amp;V$2)/(V$2+1))*(($C359^(V$2+1)-$H359^(V$2+1))/(ε_c1cd^(V$2+1)))</f>
        <v/>
      </c>
      <c r="W359">
        <f>(INDIRECT("a_"&amp;W$2)/(W$2+1))*(($C359^(W$2+1)-$H359^(W$2+1))/(ε_c1cd^(W$2+1)))</f>
        <v/>
      </c>
      <c r="X359">
        <f>(INDIRECT("a_"&amp;X$2)/(X$2+1))*(($C359^(X$2+1)-$H359^(X$2+1))/(ε_c1cd^(X$2+1)))</f>
        <v/>
      </c>
      <c r="Y359">
        <f>(INDIRECT("a_"&amp;Y$2)/(Y$2+1))*(($C359^(Y$2+1)-$H359^(Y$2+1))/(ε_c1cd^(Y$2+1)))</f>
        <v/>
      </c>
      <c r="Z359">
        <f>(INDIRECT("a_"&amp;Z$2)/(Z$2+2))*(($C359^(Z$2+2)-$H359^(Z$2+2))/(ε_c1cd^(Z$2+2)))</f>
        <v/>
      </c>
      <c r="AA359">
        <f>(INDIRECT("a_"&amp;AA$2)/(AA$2+2))*(($C359^(AA$2+2)-$H359^(AA$2+2))/(ε_c1cd^(AA$2+2)))</f>
        <v/>
      </c>
      <c r="AB359">
        <f>(INDIRECT("a_"&amp;AB$2)/(AB$2+2))*(($C359^(AB$2+2)-$H359^(AB$2+2))/(ε_c1cd^(AB$2+2)))</f>
        <v/>
      </c>
      <c r="AC359">
        <f>(INDIRECT("a_"&amp;AC$2)/(AC$2+2))*(($C359^(AC$2+2)-$H359^(AC$2+2))/(ε_c1cd^(AC$2+2)))</f>
        <v/>
      </c>
      <c r="AD359">
        <f>(INDIRECT("a_"&amp;AD$2)/(AD$2+2))*(($C359^(AD$2+2)-$H359^(AD$2+2))/(ε_c1cd^(AD$2+2)))</f>
        <v/>
      </c>
      <c r="AE359" s="111">
        <f>(b*f_cd/L359)*SUM(U359:Y359)+SUM(Q359:R359)</f>
        <v/>
      </c>
      <c r="AF359" s="112">
        <f>AE359*(K359-y+e)</f>
        <v/>
      </c>
      <c r="AG359" s="113">
        <f>(b*f_cd/(L359^2))*SUM(Z359:AD359)+SUM(S359:T359)-AF359</f>
        <v/>
      </c>
      <c r="AH359" s="114">
        <f>AG359&lt;0</f>
        <v/>
      </c>
      <c r="AI359" s="115">
        <f>IF(A359=1,FALSE,(AND(AQ359,AH359,NOT(AI358))))</f>
        <v/>
      </c>
      <c r="AJ359" s="116">
        <f>(b*f_cd/L359)*(a_1/2*J359^2+a_2/3*J359^3+a_3/4*J359^4+a_4/5*J359^5+a_5/6*J359^6)+SUM(Q359:R359)</f>
        <v/>
      </c>
      <c r="AK359">
        <f>AJ359*(K359-y+e)</f>
        <v/>
      </c>
      <c r="AL359" s="118">
        <f>(b*f_cd/(L359^2))*(a_1/3*J359^3+a_2/4*J359^4+a_3/5*J359^5+a_4/6*J359^6+a_5/7*J359^7)+SUM(S359:T359)-AK359</f>
        <v/>
      </c>
      <c r="AM359" s="114">
        <f>AL359&gt;0</f>
        <v/>
      </c>
      <c r="AN359" s="115">
        <f>IF(A359=1,FALSE,(AND(AQ359,AM359,NOT(AN358))))</f>
        <v/>
      </c>
      <c r="AO359">
        <f>IF(D359=1,AND(AH359,NOT(AI359)),AND(AM359,NOT(AN359)))</f>
        <v/>
      </c>
      <c r="AP359" s="119">
        <f>IF(D359=1,AI359,AN359)</f>
        <v/>
      </c>
      <c r="AQ359" s="125">
        <f>ABS(E359)&lt;$AQ$2</f>
        <v/>
      </c>
      <c r="AS359">
        <f>IF(AP359,MAX(AS$3:AS357)+1,"")</f>
        <v/>
      </c>
    </row>
    <row r="360" s="117">
      <c r="A360" t="n">
        <v>358</v>
      </c>
      <c r="B360" s="131">
        <f>IF(A360=1,0,IF(AP360,0.1*ε_cu1cd,0))</f>
        <v/>
      </c>
      <c r="C360" s="131">
        <f>IF(A360=1,0.1*ε_cu1cd,C359+B359)</f>
        <v/>
      </c>
      <c r="D360" s="113">
        <f>IF('Нормальний переріз'!$D$68&gt;0,1,2)</f>
        <v/>
      </c>
      <c r="E360" s="144">
        <f>IF(D360=1,F360,G360)</f>
        <v/>
      </c>
      <c r="F360" s="124">
        <f>IF(AI359,0.11*ε_cu1cd,IF(AH359,F359*0.01,F359))</f>
        <v/>
      </c>
      <c r="G360" s="124">
        <f>IF(AP359,-0.1*ε_cu1cd,IF(AM359,G359*0.01,G359))</f>
        <v/>
      </c>
      <c r="H360" s="113">
        <f>IF(A360=1,E360,IF(AO359,H359-E359+E360,IF(AP359,0.8*H359,H359+E360)))</f>
        <v/>
      </c>
      <c r="I360" s="169">
        <f>(C360-H360)/h</f>
        <v/>
      </c>
      <c r="J360">
        <f>C360/(ε_c1cd)</f>
        <v/>
      </c>
      <c r="K360">
        <f>C360/I360</f>
        <v/>
      </c>
      <c r="L360" s="131">
        <f>I360/(ε_c1cd)</f>
        <v/>
      </c>
      <c r="M360">
        <f>I360*(K360-Z_s1)</f>
        <v/>
      </c>
      <c r="N360">
        <f>I360*(K360-Z_s2)</f>
        <v/>
      </c>
      <c r="O360">
        <f>E_s*M360</f>
        <v/>
      </c>
      <c r="P360">
        <f>E_s*N360</f>
        <v/>
      </c>
      <c r="Q360">
        <f>O360*A_s1</f>
        <v/>
      </c>
      <c r="R360">
        <f>P360*A_s2</f>
        <v/>
      </c>
      <c r="S360">
        <f>Q360*($K360-Z_s1)</f>
        <v/>
      </c>
      <c r="T360">
        <f>R360*($K360-Z_s2)</f>
        <v/>
      </c>
      <c r="U360">
        <f>(INDIRECT("a_"&amp;U$2)/(U$2+1))*(($C360^(U$2+1)-$H360^(U$2+1))/(ε_c1cd^(U$2+1)))</f>
        <v/>
      </c>
      <c r="V360">
        <f>(INDIRECT("a_"&amp;V$2)/(V$2+1))*(($C360^(V$2+1)-$H360^(V$2+1))/(ε_c1cd^(V$2+1)))</f>
        <v/>
      </c>
      <c r="W360">
        <f>(INDIRECT("a_"&amp;W$2)/(W$2+1))*(($C360^(W$2+1)-$H360^(W$2+1))/(ε_c1cd^(W$2+1)))</f>
        <v/>
      </c>
      <c r="X360">
        <f>(INDIRECT("a_"&amp;X$2)/(X$2+1))*(($C360^(X$2+1)-$H360^(X$2+1))/(ε_c1cd^(X$2+1)))</f>
        <v/>
      </c>
      <c r="Y360">
        <f>(INDIRECT("a_"&amp;Y$2)/(Y$2+1))*(($C360^(Y$2+1)-$H360^(Y$2+1))/(ε_c1cd^(Y$2+1)))</f>
        <v/>
      </c>
      <c r="Z360">
        <f>(INDIRECT("a_"&amp;Z$2)/(Z$2+2))*(($C360^(Z$2+2)-$H360^(Z$2+2))/(ε_c1cd^(Z$2+2)))</f>
        <v/>
      </c>
      <c r="AA360">
        <f>(INDIRECT("a_"&amp;AA$2)/(AA$2+2))*(($C360^(AA$2+2)-$H360^(AA$2+2))/(ε_c1cd^(AA$2+2)))</f>
        <v/>
      </c>
      <c r="AB360">
        <f>(INDIRECT("a_"&amp;AB$2)/(AB$2+2))*(($C360^(AB$2+2)-$H360^(AB$2+2))/(ε_c1cd^(AB$2+2)))</f>
        <v/>
      </c>
      <c r="AC360">
        <f>(INDIRECT("a_"&amp;AC$2)/(AC$2+2))*(($C360^(AC$2+2)-$H360^(AC$2+2))/(ε_c1cd^(AC$2+2)))</f>
        <v/>
      </c>
      <c r="AD360">
        <f>(INDIRECT("a_"&amp;AD$2)/(AD$2+2))*(($C360^(AD$2+2)-$H360^(AD$2+2))/(ε_c1cd^(AD$2+2)))</f>
        <v/>
      </c>
      <c r="AE360" s="111">
        <f>(b*f_cd/L360)*SUM(U360:Y360)+SUM(Q360:R360)</f>
        <v/>
      </c>
      <c r="AF360" s="112">
        <f>AE360*(K360-y+e)</f>
        <v/>
      </c>
      <c r="AG360" s="113">
        <f>(b*f_cd/(L360^2))*SUM(Z360:AD360)+SUM(S360:T360)-AF360</f>
        <v/>
      </c>
      <c r="AH360" s="114">
        <f>AG360&lt;0</f>
        <v/>
      </c>
      <c r="AI360" s="115">
        <f>IF(A360=1,FALSE,(AND(AQ360,AH360,NOT(AI359))))</f>
        <v/>
      </c>
      <c r="AJ360" s="116">
        <f>(b*f_cd/L360)*(a_1/2*J360^2+a_2/3*J360^3+a_3/4*J360^4+a_4/5*J360^5+a_5/6*J360^6)+SUM(Q360:R360)</f>
        <v/>
      </c>
      <c r="AK360">
        <f>AJ360*(K360-y+e)</f>
        <v/>
      </c>
      <c r="AL360" s="118">
        <f>(b*f_cd/(L360^2))*(a_1/3*J360^3+a_2/4*J360^4+a_3/5*J360^5+a_4/6*J360^6+a_5/7*J360^7)+SUM(S360:T360)-AK360</f>
        <v/>
      </c>
      <c r="AM360" s="114">
        <f>AL360&gt;0</f>
        <v/>
      </c>
      <c r="AN360" s="115">
        <f>IF(A360=1,FALSE,(AND(AQ360,AM360,NOT(AN359))))</f>
        <v/>
      </c>
      <c r="AO360">
        <f>IF(D360=1,AND(AH360,NOT(AI360)),AND(AM360,NOT(AN360)))</f>
        <v/>
      </c>
      <c r="AP360" s="119">
        <f>IF(D360=1,AI360,AN360)</f>
        <v/>
      </c>
      <c r="AQ360" s="125">
        <f>ABS(E360)&lt;$AQ$2</f>
        <v/>
      </c>
      <c r="AS360">
        <f>IF(AP360,MAX(AS$3:AS358)+1,"")</f>
        <v/>
      </c>
    </row>
    <row r="361" s="117">
      <c r="A361" t="n">
        <v>359</v>
      </c>
      <c r="B361" s="131">
        <f>IF(A361=1,0,IF(AP361,0.1*ε_cu1cd,0))</f>
        <v/>
      </c>
      <c r="C361" s="131">
        <f>IF(A361=1,0.1*ε_cu1cd,C360+B360)</f>
        <v/>
      </c>
      <c r="D361" s="113">
        <f>IF('Нормальний переріз'!$D$68&gt;0,1,2)</f>
        <v/>
      </c>
      <c r="E361" s="144">
        <f>IF(D361=1,F361,G361)</f>
        <v/>
      </c>
      <c r="F361" s="124">
        <f>IF(AI360,0.11*ε_cu1cd,IF(AH360,F360*0.01,F360))</f>
        <v/>
      </c>
      <c r="G361" s="124">
        <f>IF(AP360,-0.1*ε_cu1cd,IF(AM360,G360*0.01,G360))</f>
        <v/>
      </c>
      <c r="H361" s="113">
        <f>IF(A361=1,E361,IF(AO360,H360-E360+E361,IF(AP360,0.8*H360,H360+E361)))</f>
        <v/>
      </c>
      <c r="I361" s="169">
        <f>(C361-H361)/h</f>
        <v/>
      </c>
      <c r="J361">
        <f>C361/(ε_c1cd)</f>
        <v/>
      </c>
      <c r="K361">
        <f>C361/I361</f>
        <v/>
      </c>
      <c r="L361" s="131">
        <f>I361/(ε_c1cd)</f>
        <v/>
      </c>
      <c r="M361">
        <f>I361*(K361-Z_s1)</f>
        <v/>
      </c>
      <c r="N361">
        <f>I361*(K361-Z_s2)</f>
        <v/>
      </c>
      <c r="O361">
        <f>E_s*M361</f>
        <v/>
      </c>
      <c r="P361">
        <f>E_s*N361</f>
        <v/>
      </c>
      <c r="Q361">
        <f>O361*A_s1</f>
        <v/>
      </c>
      <c r="R361">
        <f>P361*A_s2</f>
        <v/>
      </c>
      <c r="S361">
        <f>Q361*($K361-Z_s1)</f>
        <v/>
      </c>
      <c r="T361">
        <f>R361*($K361-Z_s2)</f>
        <v/>
      </c>
      <c r="U361">
        <f>(INDIRECT("a_"&amp;U$2)/(U$2+1))*(($C361^(U$2+1)-$H361^(U$2+1))/(ε_c1cd^(U$2+1)))</f>
        <v/>
      </c>
      <c r="V361">
        <f>(INDIRECT("a_"&amp;V$2)/(V$2+1))*(($C361^(V$2+1)-$H361^(V$2+1))/(ε_c1cd^(V$2+1)))</f>
        <v/>
      </c>
      <c r="W361">
        <f>(INDIRECT("a_"&amp;W$2)/(W$2+1))*(($C361^(W$2+1)-$H361^(W$2+1))/(ε_c1cd^(W$2+1)))</f>
        <v/>
      </c>
      <c r="X361">
        <f>(INDIRECT("a_"&amp;X$2)/(X$2+1))*(($C361^(X$2+1)-$H361^(X$2+1))/(ε_c1cd^(X$2+1)))</f>
        <v/>
      </c>
      <c r="Y361">
        <f>(INDIRECT("a_"&amp;Y$2)/(Y$2+1))*(($C361^(Y$2+1)-$H361^(Y$2+1))/(ε_c1cd^(Y$2+1)))</f>
        <v/>
      </c>
      <c r="Z361">
        <f>(INDIRECT("a_"&amp;Z$2)/(Z$2+2))*(($C361^(Z$2+2)-$H361^(Z$2+2))/(ε_c1cd^(Z$2+2)))</f>
        <v/>
      </c>
      <c r="AA361">
        <f>(INDIRECT("a_"&amp;AA$2)/(AA$2+2))*(($C361^(AA$2+2)-$H361^(AA$2+2))/(ε_c1cd^(AA$2+2)))</f>
        <v/>
      </c>
      <c r="AB361">
        <f>(INDIRECT("a_"&amp;AB$2)/(AB$2+2))*(($C361^(AB$2+2)-$H361^(AB$2+2))/(ε_c1cd^(AB$2+2)))</f>
        <v/>
      </c>
      <c r="AC361">
        <f>(INDIRECT("a_"&amp;AC$2)/(AC$2+2))*(($C361^(AC$2+2)-$H361^(AC$2+2))/(ε_c1cd^(AC$2+2)))</f>
        <v/>
      </c>
      <c r="AD361">
        <f>(INDIRECT("a_"&amp;AD$2)/(AD$2+2))*(($C361^(AD$2+2)-$H361^(AD$2+2))/(ε_c1cd^(AD$2+2)))</f>
        <v/>
      </c>
      <c r="AE361" s="111">
        <f>(b*f_cd/L361)*SUM(U361:Y361)+SUM(Q361:R361)</f>
        <v/>
      </c>
      <c r="AF361" s="112">
        <f>AE361*(K361-y+e)</f>
        <v/>
      </c>
      <c r="AG361" s="113">
        <f>(b*f_cd/(L361^2))*SUM(Z361:AD361)+SUM(S361:T361)-AF361</f>
        <v/>
      </c>
      <c r="AH361" s="114">
        <f>AG361&lt;0</f>
        <v/>
      </c>
      <c r="AI361" s="115">
        <f>IF(A361=1,FALSE,(AND(AQ361,AH361,NOT(AI360))))</f>
        <v/>
      </c>
      <c r="AJ361" s="116">
        <f>(b*f_cd/L361)*(a_1/2*J361^2+a_2/3*J361^3+a_3/4*J361^4+a_4/5*J361^5+a_5/6*J361^6)+SUM(Q361:R361)</f>
        <v/>
      </c>
      <c r="AK361">
        <f>AJ361*(K361-y+e)</f>
        <v/>
      </c>
      <c r="AL361" s="118">
        <f>(b*f_cd/(L361^2))*(a_1/3*J361^3+a_2/4*J361^4+a_3/5*J361^5+a_4/6*J361^6+a_5/7*J361^7)+SUM(S361:T361)-AK361</f>
        <v/>
      </c>
      <c r="AM361" s="114">
        <f>AL361&gt;0</f>
        <v/>
      </c>
      <c r="AN361" s="115">
        <f>IF(A361=1,FALSE,(AND(AQ361,AM361,NOT(AN360))))</f>
        <v/>
      </c>
      <c r="AO361">
        <f>IF(D361=1,AND(AH361,NOT(AI361)),AND(AM361,NOT(AN361)))</f>
        <v/>
      </c>
      <c r="AP361" s="119">
        <f>IF(D361=1,AI361,AN361)</f>
        <v/>
      </c>
      <c r="AQ361" s="125">
        <f>ABS(E361)&lt;$AQ$2</f>
        <v/>
      </c>
      <c r="AS361">
        <f>IF(AP361,MAX(AS$3:AS359)+1,"")</f>
        <v/>
      </c>
    </row>
    <row r="362" s="117">
      <c r="A362" t="n">
        <v>360</v>
      </c>
      <c r="B362" s="131">
        <f>IF(A362=1,0,IF(AP362,0.1*ε_cu1cd,0))</f>
        <v/>
      </c>
      <c r="C362" s="131">
        <f>IF(A362=1,0.1*ε_cu1cd,C361+B361)</f>
        <v/>
      </c>
      <c r="D362" s="113">
        <f>IF('Нормальний переріз'!$D$68&gt;0,1,2)</f>
        <v/>
      </c>
      <c r="E362" s="144">
        <f>IF(D362=1,F362,G362)</f>
        <v/>
      </c>
      <c r="F362" s="124">
        <f>IF(AI361,0.11*ε_cu1cd,IF(AH361,F361*0.01,F361))</f>
        <v/>
      </c>
      <c r="G362" s="124">
        <f>IF(AP361,-0.1*ε_cu1cd,IF(AM361,G361*0.01,G361))</f>
        <v/>
      </c>
      <c r="H362" s="113">
        <f>IF(A362=1,E362,IF(AO361,H361-E361+E362,IF(AP361,0.8*H361,H361+E362)))</f>
        <v/>
      </c>
      <c r="I362" s="169">
        <f>(C362-H362)/h</f>
        <v/>
      </c>
      <c r="J362">
        <f>C362/(ε_c1cd)</f>
        <v/>
      </c>
      <c r="K362">
        <f>C362/I362</f>
        <v/>
      </c>
      <c r="L362" s="131">
        <f>I362/(ε_c1cd)</f>
        <v/>
      </c>
      <c r="M362">
        <f>I362*(K362-Z_s1)</f>
        <v/>
      </c>
      <c r="N362">
        <f>I362*(K362-Z_s2)</f>
        <v/>
      </c>
      <c r="O362">
        <f>E_s*M362</f>
        <v/>
      </c>
      <c r="P362">
        <f>E_s*N362</f>
        <v/>
      </c>
      <c r="Q362">
        <f>O362*A_s1</f>
        <v/>
      </c>
      <c r="R362">
        <f>P362*A_s2</f>
        <v/>
      </c>
      <c r="S362">
        <f>Q362*($K362-Z_s1)</f>
        <v/>
      </c>
      <c r="T362">
        <f>R362*($K362-Z_s2)</f>
        <v/>
      </c>
      <c r="U362">
        <f>(INDIRECT("a_"&amp;U$2)/(U$2+1))*(($C362^(U$2+1)-$H362^(U$2+1))/(ε_c1cd^(U$2+1)))</f>
        <v/>
      </c>
      <c r="V362">
        <f>(INDIRECT("a_"&amp;V$2)/(V$2+1))*(($C362^(V$2+1)-$H362^(V$2+1))/(ε_c1cd^(V$2+1)))</f>
        <v/>
      </c>
      <c r="W362">
        <f>(INDIRECT("a_"&amp;W$2)/(W$2+1))*(($C362^(W$2+1)-$H362^(W$2+1))/(ε_c1cd^(W$2+1)))</f>
        <v/>
      </c>
      <c r="X362">
        <f>(INDIRECT("a_"&amp;X$2)/(X$2+1))*(($C362^(X$2+1)-$H362^(X$2+1))/(ε_c1cd^(X$2+1)))</f>
        <v/>
      </c>
      <c r="Y362">
        <f>(INDIRECT("a_"&amp;Y$2)/(Y$2+1))*(($C362^(Y$2+1)-$H362^(Y$2+1))/(ε_c1cd^(Y$2+1)))</f>
        <v/>
      </c>
      <c r="Z362">
        <f>(INDIRECT("a_"&amp;Z$2)/(Z$2+2))*(($C362^(Z$2+2)-$H362^(Z$2+2))/(ε_c1cd^(Z$2+2)))</f>
        <v/>
      </c>
      <c r="AA362">
        <f>(INDIRECT("a_"&amp;AA$2)/(AA$2+2))*(($C362^(AA$2+2)-$H362^(AA$2+2))/(ε_c1cd^(AA$2+2)))</f>
        <v/>
      </c>
      <c r="AB362">
        <f>(INDIRECT("a_"&amp;AB$2)/(AB$2+2))*(($C362^(AB$2+2)-$H362^(AB$2+2))/(ε_c1cd^(AB$2+2)))</f>
        <v/>
      </c>
      <c r="AC362">
        <f>(INDIRECT("a_"&amp;AC$2)/(AC$2+2))*(($C362^(AC$2+2)-$H362^(AC$2+2))/(ε_c1cd^(AC$2+2)))</f>
        <v/>
      </c>
      <c r="AD362">
        <f>(INDIRECT("a_"&amp;AD$2)/(AD$2+2))*(($C362^(AD$2+2)-$H362^(AD$2+2))/(ε_c1cd^(AD$2+2)))</f>
        <v/>
      </c>
      <c r="AE362" s="111">
        <f>(b*f_cd/L362)*SUM(U362:Y362)+SUM(Q362:R362)</f>
        <v/>
      </c>
      <c r="AF362" s="112">
        <f>AE362*(K362-y+e)</f>
        <v/>
      </c>
      <c r="AG362" s="113">
        <f>(b*f_cd/(L362^2))*SUM(Z362:AD362)+SUM(S362:T362)-AF362</f>
        <v/>
      </c>
      <c r="AH362" s="114">
        <f>AG362&lt;0</f>
        <v/>
      </c>
      <c r="AI362" s="115">
        <f>IF(A362=1,FALSE,(AND(AQ362,AH362,NOT(AI361))))</f>
        <v/>
      </c>
      <c r="AJ362" s="116">
        <f>(b*f_cd/L362)*(a_1/2*J362^2+a_2/3*J362^3+a_3/4*J362^4+a_4/5*J362^5+a_5/6*J362^6)+SUM(Q362:R362)</f>
        <v/>
      </c>
      <c r="AK362">
        <f>AJ362*(K362-y+e)</f>
        <v/>
      </c>
      <c r="AL362" s="118">
        <f>(b*f_cd/(L362^2))*(a_1/3*J362^3+a_2/4*J362^4+a_3/5*J362^5+a_4/6*J362^6+a_5/7*J362^7)+SUM(S362:T362)-AK362</f>
        <v/>
      </c>
      <c r="AM362" s="114">
        <f>AL362&gt;0</f>
        <v/>
      </c>
      <c r="AN362" s="115">
        <f>IF(A362=1,FALSE,(AND(AQ362,AM362,NOT(AN361))))</f>
        <v/>
      </c>
      <c r="AO362">
        <f>IF(D362=1,AND(AH362,NOT(AI362)),AND(AM362,NOT(AN362)))</f>
        <v/>
      </c>
      <c r="AP362" s="119">
        <f>IF(D362=1,AI362,AN362)</f>
        <v/>
      </c>
      <c r="AQ362" s="125">
        <f>ABS(E362)&lt;$AQ$2</f>
        <v/>
      </c>
      <c r="AS362">
        <f>IF(AP362,MAX(AS$3:AS360)+1,"")</f>
        <v/>
      </c>
    </row>
    <row r="363" s="117">
      <c r="A363" t="n">
        <v>361</v>
      </c>
      <c r="B363" s="131">
        <f>IF(A363=1,0,IF(AP363,0.1*ε_cu1cd,0))</f>
        <v/>
      </c>
      <c r="C363" s="131">
        <f>IF(A363=1,0.1*ε_cu1cd,C362+B362)</f>
        <v/>
      </c>
      <c r="D363" s="113">
        <f>IF('Нормальний переріз'!$D$68&gt;0,1,2)</f>
        <v/>
      </c>
      <c r="E363" s="144">
        <f>IF(D363=1,F363,G363)</f>
        <v/>
      </c>
      <c r="F363" s="124">
        <f>IF(AI362,0.11*ε_cu1cd,IF(AH362,F362*0.01,F362))</f>
        <v/>
      </c>
      <c r="G363" s="124">
        <f>IF(AP362,-0.1*ε_cu1cd,IF(AM362,G362*0.01,G362))</f>
        <v/>
      </c>
      <c r="H363" s="113">
        <f>IF(A363=1,E363,IF(AO362,H362-E362+E363,IF(AP362,0.8*H362,H362+E363)))</f>
        <v/>
      </c>
      <c r="I363" s="169">
        <f>(C363-H363)/h</f>
        <v/>
      </c>
      <c r="J363">
        <f>C363/(ε_c1cd)</f>
        <v/>
      </c>
      <c r="K363">
        <f>C363/I363</f>
        <v/>
      </c>
      <c r="L363" s="131">
        <f>I363/(ε_c1cd)</f>
        <v/>
      </c>
      <c r="M363">
        <f>I363*(K363-Z_s1)</f>
        <v/>
      </c>
      <c r="N363">
        <f>I363*(K363-Z_s2)</f>
        <v/>
      </c>
      <c r="O363">
        <f>E_s*M363</f>
        <v/>
      </c>
      <c r="P363">
        <f>E_s*N363</f>
        <v/>
      </c>
      <c r="Q363">
        <f>O363*A_s1</f>
        <v/>
      </c>
      <c r="R363">
        <f>P363*A_s2</f>
        <v/>
      </c>
      <c r="S363">
        <f>Q363*($K363-Z_s1)</f>
        <v/>
      </c>
      <c r="T363">
        <f>R363*($K363-Z_s2)</f>
        <v/>
      </c>
      <c r="U363">
        <f>(INDIRECT("a_"&amp;U$2)/(U$2+1))*(($C363^(U$2+1)-$H363^(U$2+1))/(ε_c1cd^(U$2+1)))</f>
        <v/>
      </c>
      <c r="V363">
        <f>(INDIRECT("a_"&amp;V$2)/(V$2+1))*(($C363^(V$2+1)-$H363^(V$2+1))/(ε_c1cd^(V$2+1)))</f>
        <v/>
      </c>
      <c r="W363">
        <f>(INDIRECT("a_"&amp;W$2)/(W$2+1))*(($C363^(W$2+1)-$H363^(W$2+1))/(ε_c1cd^(W$2+1)))</f>
        <v/>
      </c>
      <c r="X363">
        <f>(INDIRECT("a_"&amp;X$2)/(X$2+1))*(($C363^(X$2+1)-$H363^(X$2+1))/(ε_c1cd^(X$2+1)))</f>
        <v/>
      </c>
      <c r="Y363">
        <f>(INDIRECT("a_"&amp;Y$2)/(Y$2+1))*(($C363^(Y$2+1)-$H363^(Y$2+1))/(ε_c1cd^(Y$2+1)))</f>
        <v/>
      </c>
      <c r="Z363">
        <f>(INDIRECT("a_"&amp;Z$2)/(Z$2+2))*(($C363^(Z$2+2)-$H363^(Z$2+2))/(ε_c1cd^(Z$2+2)))</f>
        <v/>
      </c>
      <c r="AA363">
        <f>(INDIRECT("a_"&amp;AA$2)/(AA$2+2))*(($C363^(AA$2+2)-$H363^(AA$2+2))/(ε_c1cd^(AA$2+2)))</f>
        <v/>
      </c>
      <c r="AB363">
        <f>(INDIRECT("a_"&amp;AB$2)/(AB$2+2))*(($C363^(AB$2+2)-$H363^(AB$2+2))/(ε_c1cd^(AB$2+2)))</f>
        <v/>
      </c>
      <c r="AC363">
        <f>(INDIRECT("a_"&amp;AC$2)/(AC$2+2))*(($C363^(AC$2+2)-$H363^(AC$2+2))/(ε_c1cd^(AC$2+2)))</f>
        <v/>
      </c>
      <c r="AD363">
        <f>(INDIRECT("a_"&amp;AD$2)/(AD$2+2))*(($C363^(AD$2+2)-$H363^(AD$2+2))/(ε_c1cd^(AD$2+2)))</f>
        <v/>
      </c>
      <c r="AE363" s="111">
        <f>(b*f_cd/L363)*SUM(U363:Y363)+SUM(Q363:R363)</f>
        <v/>
      </c>
      <c r="AF363" s="112">
        <f>AE363*(K363-y+e)</f>
        <v/>
      </c>
      <c r="AG363" s="113">
        <f>(b*f_cd/(L363^2))*SUM(Z363:AD363)+SUM(S363:T363)-AF363</f>
        <v/>
      </c>
      <c r="AH363" s="114">
        <f>AG363&lt;0</f>
        <v/>
      </c>
      <c r="AI363" s="115">
        <f>IF(A363=1,FALSE,(AND(AQ363,AH363,NOT(AI362))))</f>
        <v/>
      </c>
      <c r="AJ363" s="116">
        <f>(b*f_cd/L363)*(a_1/2*J363^2+a_2/3*J363^3+a_3/4*J363^4+a_4/5*J363^5+a_5/6*J363^6)+SUM(Q363:R363)</f>
        <v/>
      </c>
      <c r="AK363">
        <f>AJ363*(K363-y+e)</f>
        <v/>
      </c>
      <c r="AL363" s="118">
        <f>(b*f_cd/(L363^2))*(a_1/3*J363^3+a_2/4*J363^4+a_3/5*J363^5+a_4/6*J363^6+a_5/7*J363^7)+SUM(S363:T363)-AK363</f>
        <v/>
      </c>
      <c r="AM363" s="114">
        <f>AL363&gt;0</f>
        <v/>
      </c>
      <c r="AN363" s="115">
        <f>IF(A363=1,FALSE,(AND(AQ363,AM363,NOT(AN362))))</f>
        <v/>
      </c>
      <c r="AO363">
        <f>IF(D363=1,AND(AH363,NOT(AI363)),AND(AM363,NOT(AN363)))</f>
        <v/>
      </c>
      <c r="AP363" s="119">
        <f>IF(D363=1,AI363,AN363)</f>
        <v/>
      </c>
      <c r="AQ363" s="125">
        <f>ABS(E363)&lt;$AQ$2</f>
        <v/>
      </c>
      <c r="AS363">
        <f>IF(AP363,MAX(AS$3:AS361)+1,"")</f>
        <v/>
      </c>
    </row>
    <row r="364" s="117">
      <c r="A364" t="n">
        <v>362</v>
      </c>
      <c r="B364" s="131">
        <f>IF(A364=1,0,IF(AP364,0.1*ε_cu1cd,0))</f>
        <v/>
      </c>
      <c r="C364" s="131">
        <f>IF(A364=1,0.1*ε_cu1cd,C363+B363)</f>
        <v/>
      </c>
      <c r="D364" s="113">
        <f>IF('Нормальний переріз'!$D$68&gt;0,1,2)</f>
        <v/>
      </c>
      <c r="E364" s="144">
        <f>IF(D364=1,F364,G364)</f>
        <v/>
      </c>
      <c r="F364" s="124">
        <f>IF(AI363,0.11*ε_cu1cd,IF(AH363,F363*0.01,F363))</f>
        <v/>
      </c>
      <c r="G364" s="124">
        <f>IF(AP363,-0.1*ε_cu1cd,IF(AM363,G363*0.01,G363))</f>
        <v/>
      </c>
      <c r="H364" s="113">
        <f>IF(A364=1,E364,IF(AO363,H363-E363+E364,IF(AP363,0.8*H363,H363+E364)))</f>
        <v/>
      </c>
      <c r="I364" s="169">
        <f>(C364-H364)/h</f>
        <v/>
      </c>
      <c r="J364">
        <f>C364/(ε_c1cd)</f>
        <v/>
      </c>
      <c r="K364">
        <f>C364/I364</f>
        <v/>
      </c>
      <c r="L364" s="131">
        <f>I364/(ε_c1cd)</f>
        <v/>
      </c>
      <c r="M364">
        <f>I364*(K364-Z_s1)</f>
        <v/>
      </c>
      <c r="N364">
        <f>I364*(K364-Z_s2)</f>
        <v/>
      </c>
      <c r="O364">
        <f>E_s*M364</f>
        <v/>
      </c>
      <c r="P364">
        <f>E_s*N364</f>
        <v/>
      </c>
      <c r="Q364">
        <f>O364*A_s1</f>
        <v/>
      </c>
      <c r="R364">
        <f>P364*A_s2</f>
        <v/>
      </c>
      <c r="S364">
        <f>Q364*($K364-Z_s1)</f>
        <v/>
      </c>
      <c r="T364">
        <f>R364*($K364-Z_s2)</f>
        <v/>
      </c>
      <c r="U364">
        <f>(INDIRECT("a_"&amp;U$2)/(U$2+1))*(($C364^(U$2+1)-$H364^(U$2+1))/(ε_c1cd^(U$2+1)))</f>
        <v/>
      </c>
      <c r="V364">
        <f>(INDIRECT("a_"&amp;V$2)/(V$2+1))*(($C364^(V$2+1)-$H364^(V$2+1))/(ε_c1cd^(V$2+1)))</f>
        <v/>
      </c>
      <c r="W364">
        <f>(INDIRECT("a_"&amp;W$2)/(W$2+1))*(($C364^(W$2+1)-$H364^(W$2+1))/(ε_c1cd^(W$2+1)))</f>
        <v/>
      </c>
      <c r="X364">
        <f>(INDIRECT("a_"&amp;X$2)/(X$2+1))*(($C364^(X$2+1)-$H364^(X$2+1))/(ε_c1cd^(X$2+1)))</f>
        <v/>
      </c>
      <c r="Y364">
        <f>(INDIRECT("a_"&amp;Y$2)/(Y$2+1))*(($C364^(Y$2+1)-$H364^(Y$2+1))/(ε_c1cd^(Y$2+1)))</f>
        <v/>
      </c>
      <c r="Z364">
        <f>(INDIRECT("a_"&amp;Z$2)/(Z$2+2))*(($C364^(Z$2+2)-$H364^(Z$2+2))/(ε_c1cd^(Z$2+2)))</f>
        <v/>
      </c>
      <c r="AA364">
        <f>(INDIRECT("a_"&amp;AA$2)/(AA$2+2))*(($C364^(AA$2+2)-$H364^(AA$2+2))/(ε_c1cd^(AA$2+2)))</f>
        <v/>
      </c>
      <c r="AB364">
        <f>(INDIRECT("a_"&amp;AB$2)/(AB$2+2))*(($C364^(AB$2+2)-$H364^(AB$2+2))/(ε_c1cd^(AB$2+2)))</f>
        <v/>
      </c>
      <c r="AC364">
        <f>(INDIRECT("a_"&amp;AC$2)/(AC$2+2))*(($C364^(AC$2+2)-$H364^(AC$2+2))/(ε_c1cd^(AC$2+2)))</f>
        <v/>
      </c>
      <c r="AD364">
        <f>(INDIRECT("a_"&amp;AD$2)/(AD$2+2))*(($C364^(AD$2+2)-$H364^(AD$2+2))/(ε_c1cd^(AD$2+2)))</f>
        <v/>
      </c>
      <c r="AE364" s="111">
        <f>(b*f_cd/L364)*SUM(U364:Y364)+SUM(Q364:R364)</f>
        <v/>
      </c>
      <c r="AF364" s="112">
        <f>AE364*(K364-y+e)</f>
        <v/>
      </c>
      <c r="AG364" s="113">
        <f>(b*f_cd/(L364^2))*SUM(Z364:AD364)+SUM(S364:T364)-AF364</f>
        <v/>
      </c>
      <c r="AH364" s="114">
        <f>AG364&lt;0</f>
        <v/>
      </c>
      <c r="AI364" s="115">
        <f>IF(A364=1,FALSE,(AND(AQ364,AH364,NOT(AI363))))</f>
        <v/>
      </c>
      <c r="AJ364" s="116">
        <f>(b*f_cd/L364)*(a_1/2*J364^2+a_2/3*J364^3+a_3/4*J364^4+a_4/5*J364^5+a_5/6*J364^6)+SUM(Q364:R364)</f>
        <v/>
      </c>
      <c r="AK364">
        <f>AJ364*(K364-y+e)</f>
        <v/>
      </c>
      <c r="AL364" s="118">
        <f>(b*f_cd/(L364^2))*(a_1/3*J364^3+a_2/4*J364^4+a_3/5*J364^5+a_4/6*J364^6+a_5/7*J364^7)+SUM(S364:T364)-AK364</f>
        <v/>
      </c>
      <c r="AM364" s="114">
        <f>AL364&gt;0</f>
        <v/>
      </c>
      <c r="AN364" s="115">
        <f>IF(A364=1,FALSE,(AND(AQ364,AM364,NOT(AN363))))</f>
        <v/>
      </c>
      <c r="AO364">
        <f>IF(D364=1,AND(AH364,NOT(AI364)),AND(AM364,NOT(AN364)))</f>
        <v/>
      </c>
      <c r="AP364" s="119">
        <f>IF(D364=1,AI364,AN364)</f>
        <v/>
      </c>
      <c r="AQ364" s="125">
        <f>ABS(E364)&lt;$AQ$2</f>
        <v/>
      </c>
      <c r="AS364">
        <f>IF(AP364,MAX(AS$3:AS362)+1,"")</f>
        <v/>
      </c>
    </row>
    <row r="365" s="117">
      <c r="A365" t="n">
        <v>363</v>
      </c>
      <c r="B365" s="131">
        <f>IF(A365=1,0,IF(AP365,0.1*ε_cu1cd,0))</f>
        <v/>
      </c>
      <c r="C365" s="131">
        <f>IF(A365=1,0.1*ε_cu1cd,C364+B364)</f>
        <v/>
      </c>
      <c r="D365" s="113">
        <f>IF('Нормальний переріз'!$D$68&gt;0,1,2)</f>
        <v/>
      </c>
      <c r="E365" s="144">
        <f>IF(D365=1,F365,G365)</f>
        <v/>
      </c>
      <c r="F365" s="124">
        <f>IF(AI364,0.11*ε_cu1cd,IF(AH364,F364*0.01,F364))</f>
        <v/>
      </c>
      <c r="G365" s="124">
        <f>IF(AP364,-0.1*ε_cu1cd,IF(AM364,G364*0.01,G364))</f>
        <v/>
      </c>
      <c r="H365" s="113">
        <f>IF(A365=1,E365,IF(AO364,H364-E364+E365,IF(AP364,0.8*H364,H364+E365)))</f>
        <v/>
      </c>
      <c r="I365" s="169">
        <f>(C365-H365)/h</f>
        <v/>
      </c>
      <c r="J365">
        <f>C365/(ε_c1cd)</f>
        <v/>
      </c>
      <c r="K365">
        <f>C365/I365</f>
        <v/>
      </c>
      <c r="L365" s="131">
        <f>I365/(ε_c1cd)</f>
        <v/>
      </c>
      <c r="M365">
        <f>I365*(K365-Z_s1)</f>
        <v/>
      </c>
      <c r="N365">
        <f>I365*(K365-Z_s2)</f>
        <v/>
      </c>
      <c r="O365">
        <f>E_s*M365</f>
        <v/>
      </c>
      <c r="P365">
        <f>E_s*N365</f>
        <v/>
      </c>
      <c r="Q365">
        <f>O365*A_s1</f>
        <v/>
      </c>
      <c r="R365">
        <f>P365*A_s2</f>
        <v/>
      </c>
      <c r="S365">
        <f>Q365*($K365-Z_s1)</f>
        <v/>
      </c>
      <c r="T365">
        <f>R365*($K365-Z_s2)</f>
        <v/>
      </c>
      <c r="U365">
        <f>(INDIRECT("a_"&amp;U$2)/(U$2+1))*(($C365^(U$2+1)-$H365^(U$2+1))/(ε_c1cd^(U$2+1)))</f>
        <v/>
      </c>
      <c r="V365">
        <f>(INDIRECT("a_"&amp;V$2)/(V$2+1))*(($C365^(V$2+1)-$H365^(V$2+1))/(ε_c1cd^(V$2+1)))</f>
        <v/>
      </c>
      <c r="W365">
        <f>(INDIRECT("a_"&amp;W$2)/(W$2+1))*(($C365^(W$2+1)-$H365^(W$2+1))/(ε_c1cd^(W$2+1)))</f>
        <v/>
      </c>
      <c r="X365">
        <f>(INDIRECT("a_"&amp;X$2)/(X$2+1))*(($C365^(X$2+1)-$H365^(X$2+1))/(ε_c1cd^(X$2+1)))</f>
        <v/>
      </c>
      <c r="Y365">
        <f>(INDIRECT("a_"&amp;Y$2)/(Y$2+1))*(($C365^(Y$2+1)-$H365^(Y$2+1))/(ε_c1cd^(Y$2+1)))</f>
        <v/>
      </c>
      <c r="Z365">
        <f>(INDIRECT("a_"&amp;Z$2)/(Z$2+2))*(($C365^(Z$2+2)-$H365^(Z$2+2))/(ε_c1cd^(Z$2+2)))</f>
        <v/>
      </c>
      <c r="AA365">
        <f>(INDIRECT("a_"&amp;AA$2)/(AA$2+2))*(($C365^(AA$2+2)-$H365^(AA$2+2))/(ε_c1cd^(AA$2+2)))</f>
        <v/>
      </c>
      <c r="AB365">
        <f>(INDIRECT("a_"&amp;AB$2)/(AB$2+2))*(($C365^(AB$2+2)-$H365^(AB$2+2))/(ε_c1cd^(AB$2+2)))</f>
        <v/>
      </c>
      <c r="AC365">
        <f>(INDIRECT("a_"&amp;AC$2)/(AC$2+2))*(($C365^(AC$2+2)-$H365^(AC$2+2))/(ε_c1cd^(AC$2+2)))</f>
        <v/>
      </c>
      <c r="AD365">
        <f>(INDIRECT("a_"&amp;AD$2)/(AD$2+2))*(($C365^(AD$2+2)-$H365^(AD$2+2))/(ε_c1cd^(AD$2+2)))</f>
        <v/>
      </c>
      <c r="AE365" s="111">
        <f>(b*f_cd/L365)*SUM(U365:Y365)+SUM(Q365:R365)</f>
        <v/>
      </c>
      <c r="AF365" s="112">
        <f>AE365*(K365-y+e)</f>
        <v/>
      </c>
      <c r="AG365" s="113">
        <f>(b*f_cd/(L365^2))*SUM(Z365:AD365)+SUM(S365:T365)-AF365</f>
        <v/>
      </c>
      <c r="AH365" s="114">
        <f>AG365&lt;0</f>
        <v/>
      </c>
      <c r="AI365" s="115">
        <f>IF(A365=1,FALSE,(AND(AQ365,AH365,NOT(AI364))))</f>
        <v/>
      </c>
      <c r="AJ365" s="116">
        <f>(b*f_cd/L365)*(a_1/2*J365^2+a_2/3*J365^3+a_3/4*J365^4+a_4/5*J365^5+a_5/6*J365^6)+SUM(Q365:R365)</f>
        <v/>
      </c>
      <c r="AK365">
        <f>AJ365*(K365-y+e)</f>
        <v/>
      </c>
      <c r="AL365" s="118">
        <f>(b*f_cd/(L365^2))*(a_1/3*J365^3+a_2/4*J365^4+a_3/5*J365^5+a_4/6*J365^6+a_5/7*J365^7)+SUM(S365:T365)-AK365</f>
        <v/>
      </c>
      <c r="AM365" s="114">
        <f>AL365&gt;0</f>
        <v/>
      </c>
      <c r="AN365" s="115">
        <f>IF(A365=1,FALSE,(AND(AQ365,AM365,NOT(AN364))))</f>
        <v/>
      </c>
      <c r="AO365">
        <f>IF(D365=1,AND(AH365,NOT(AI365)),AND(AM365,NOT(AN365)))</f>
        <v/>
      </c>
      <c r="AP365" s="119">
        <f>IF(D365=1,AI365,AN365)</f>
        <v/>
      </c>
      <c r="AQ365" s="125">
        <f>ABS(E365)&lt;$AQ$2</f>
        <v/>
      </c>
      <c r="AS365">
        <f>IF(AP365,MAX(AS$3:AS363)+1,"")</f>
        <v/>
      </c>
    </row>
    <row r="366" s="117">
      <c r="A366" t="n">
        <v>364</v>
      </c>
      <c r="B366" s="131">
        <f>IF(A366=1,0,IF(AP366,0.1*ε_cu1cd,0))</f>
        <v/>
      </c>
      <c r="C366" s="131">
        <f>IF(A366=1,0.1*ε_cu1cd,C365+B365)</f>
        <v/>
      </c>
      <c r="D366" s="113">
        <f>IF('Нормальний переріз'!$D$68&gt;0,1,2)</f>
        <v/>
      </c>
      <c r="E366" s="144">
        <f>IF(D366=1,F366,G366)</f>
        <v/>
      </c>
      <c r="F366" s="124">
        <f>IF(AI365,0.11*ε_cu1cd,IF(AH365,F365*0.01,F365))</f>
        <v/>
      </c>
      <c r="G366" s="124">
        <f>IF(AP365,-0.1*ε_cu1cd,IF(AM365,G365*0.01,G365))</f>
        <v/>
      </c>
      <c r="H366" s="113">
        <f>IF(A366=1,E366,IF(AO365,H365-E365+E366,IF(AP365,0.8*H365,H365+E366)))</f>
        <v/>
      </c>
      <c r="I366" s="169">
        <f>(C366-H366)/h</f>
        <v/>
      </c>
      <c r="J366">
        <f>C366/(ε_c1cd)</f>
        <v/>
      </c>
      <c r="K366">
        <f>C366/I366</f>
        <v/>
      </c>
      <c r="L366" s="131">
        <f>I366/(ε_c1cd)</f>
        <v/>
      </c>
      <c r="M366">
        <f>I366*(K366-Z_s1)</f>
        <v/>
      </c>
      <c r="N366">
        <f>I366*(K366-Z_s2)</f>
        <v/>
      </c>
      <c r="O366">
        <f>E_s*M366</f>
        <v/>
      </c>
      <c r="P366">
        <f>E_s*N366</f>
        <v/>
      </c>
      <c r="Q366">
        <f>O366*A_s1</f>
        <v/>
      </c>
      <c r="R366">
        <f>P366*A_s2</f>
        <v/>
      </c>
      <c r="S366">
        <f>Q366*($K366-Z_s1)</f>
        <v/>
      </c>
      <c r="T366">
        <f>R366*($K366-Z_s2)</f>
        <v/>
      </c>
      <c r="U366">
        <f>(INDIRECT("a_"&amp;U$2)/(U$2+1))*(($C366^(U$2+1)-$H366^(U$2+1))/(ε_c1cd^(U$2+1)))</f>
        <v/>
      </c>
      <c r="V366">
        <f>(INDIRECT("a_"&amp;V$2)/(V$2+1))*(($C366^(V$2+1)-$H366^(V$2+1))/(ε_c1cd^(V$2+1)))</f>
        <v/>
      </c>
      <c r="W366">
        <f>(INDIRECT("a_"&amp;W$2)/(W$2+1))*(($C366^(W$2+1)-$H366^(W$2+1))/(ε_c1cd^(W$2+1)))</f>
        <v/>
      </c>
      <c r="X366">
        <f>(INDIRECT("a_"&amp;X$2)/(X$2+1))*(($C366^(X$2+1)-$H366^(X$2+1))/(ε_c1cd^(X$2+1)))</f>
        <v/>
      </c>
      <c r="Y366">
        <f>(INDIRECT("a_"&amp;Y$2)/(Y$2+1))*(($C366^(Y$2+1)-$H366^(Y$2+1))/(ε_c1cd^(Y$2+1)))</f>
        <v/>
      </c>
      <c r="Z366">
        <f>(INDIRECT("a_"&amp;Z$2)/(Z$2+2))*(($C366^(Z$2+2)-$H366^(Z$2+2))/(ε_c1cd^(Z$2+2)))</f>
        <v/>
      </c>
      <c r="AA366">
        <f>(INDIRECT("a_"&amp;AA$2)/(AA$2+2))*(($C366^(AA$2+2)-$H366^(AA$2+2))/(ε_c1cd^(AA$2+2)))</f>
        <v/>
      </c>
      <c r="AB366">
        <f>(INDIRECT("a_"&amp;AB$2)/(AB$2+2))*(($C366^(AB$2+2)-$H366^(AB$2+2))/(ε_c1cd^(AB$2+2)))</f>
        <v/>
      </c>
      <c r="AC366">
        <f>(INDIRECT("a_"&amp;AC$2)/(AC$2+2))*(($C366^(AC$2+2)-$H366^(AC$2+2))/(ε_c1cd^(AC$2+2)))</f>
        <v/>
      </c>
      <c r="AD366">
        <f>(INDIRECT("a_"&amp;AD$2)/(AD$2+2))*(($C366^(AD$2+2)-$H366^(AD$2+2))/(ε_c1cd^(AD$2+2)))</f>
        <v/>
      </c>
      <c r="AE366" s="111">
        <f>(b*f_cd/L366)*SUM(U366:Y366)+SUM(Q366:R366)</f>
        <v/>
      </c>
      <c r="AF366" s="112">
        <f>AE366*(K366-y+e)</f>
        <v/>
      </c>
      <c r="AG366" s="113">
        <f>(b*f_cd/(L366^2))*SUM(Z366:AD366)+SUM(S366:T366)-AF366</f>
        <v/>
      </c>
      <c r="AH366" s="114">
        <f>AG366&lt;0</f>
        <v/>
      </c>
      <c r="AI366" s="115">
        <f>IF(A366=1,FALSE,(AND(AQ366,AH366,NOT(AI365))))</f>
        <v/>
      </c>
      <c r="AJ366" s="116">
        <f>(b*f_cd/L366)*(a_1/2*J366^2+a_2/3*J366^3+a_3/4*J366^4+a_4/5*J366^5+a_5/6*J366^6)+SUM(Q366:R366)</f>
        <v/>
      </c>
      <c r="AK366">
        <f>AJ366*(K366-y+e)</f>
        <v/>
      </c>
      <c r="AL366" s="118">
        <f>(b*f_cd/(L366^2))*(a_1/3*J366^3+a_2/4*J366^4+a_3/5*J366^5+a_4/6*J366^6+a_5/7*J366^7)+SUM(S366:T366)-AK366</f>
        <v/>
      </c>
      <c r="AM366" s="114">
        <f>AL366&gt;0</f>
        <v/>
      </c>
      <c r="AN366" s="115">
        <f>IF(A366=1,FALSE,(AND(AQ366,AM366,NOT(AN365))))</f>
        <v/>
      </c>
      <c r="AO366">
        <f>IF(D366=1,AND(AH366,NOT(AI366)),AND(AM366,NOT(AN366)))</f>
        <v/>
      </c>
      <c r="AP366" s="119">
        <f>IF(D366=1,AI366,AN366)</f>
        <v/>
      </c>
      <c r="AQ366" s="125">
        <f>ABS(E366)&lt;$AQ$2</f>
        <v/>
      </c>
      <c r="AS366">
        <f>IF(AP366,MAX(AS$3:AS364)+1,"")</f>
        <v/>
      </c>
    </row>
    <row r="367" s="117">
      <c r="A367" t="n">
        <v>365</v>
      </c>
      <c r="B367" s="131">
        <f>IF(A367=1,0,IF(AP367,0.1*ε_cu1cd,0))</f>
        <v/>
      </c>
      <c r="C367" s="131">
        <f>IF(A367=1,0.1*ε_cu1cd,C366+B366)</f>
        <v/>
      </c>
      <c r="D367" s="113">
        <f>IF('Нормальний переріз'!$D$68&gt;0,1,2)</f>
        <v/>
      </c>
      <c r="E367" s="144">
        <f>IF(D367=1,F367,G367)</f>
        <v/>
      </c>
      <c r="F367" s="124">
        <f>IF(AI366,0.11*ε_cu1cd,IF(AH366,F366*0.01,F366))</f>
        <v/>
      </c>
      <c r="G367" s="124">
        <f>IF(AP366,-0.1*ε_cu1cd,IF(AM366,G366*0.01,G366))</f>
        <v/>
      </c>
      <c r="H367" s="113">
        <f>IF(A367=1,E367,IF(AO366,H366-E366+E367,IF(AP366,0.8*H366,H366+E367)))</f>
        <v/>
      </c>
      <c r="I367" s="169">
        <f>(C367-H367)/h</f>
        <v/>
      </c>
      <c r="J367">
        <f>C367/(ε_c1cd)</f>
        <v/>
      </c>
      <c r="K367">
        <f>C367/I367</f>
        <v/>
      </c>
      <c r="L367" s="131">
        <f>I367/(ε_c1cd)</f>
        <v/>
      </c>
      <c r="M367">
        <f>I367*(K367-Z_s1)</f>
        <v/>
      </c>
      <c r="N367">
        <f>I367*(K367-Z_s2)</f>
        <v/>
      </c>
      <c r="O367">
        <f>E_s*M367</f>
        <v/>
      </c>
      <c r="P367">
        <f>E_s*N367</f>
        <v/>
      </c>
      <c r="Q367">
        <f>O367*A_s1</f>
        <v/>
      </c>
      <c r="R367">
        <f>P367*A_s2</f>
        <v/>
      </c>
      <c r="S367">
        <f>Q367*($K367-Z_s1)</f>
        <v/>
      </c>
      <c r="T367">
        <f>R367*($K367-Z_s2)</f>
        <v/>
      </c>
      <c r="U367">
        <f>(INDIRECT("a_"&amp;U$2)/(U$2+1))*(($C367^(U$2+1)-$H367^(U$2+1))/(ε_c1cd^(U$2+1)))</f>
        <v/>
      </c>
      <c r="V367">
        <f>(INDIRECT("a_"&amp;V$2)/(V$2+1))*(($C367^(V$2+1)-$H367^(V$2+1))/(ε_c1cd^(V$2+1)))</f>
        <v/>
      </c>
      <c r="W367">
        <f>(INDIRECT("a_"&amp;W$2)/(W$2+1))*(($C367^(W$2+1)-$H367^(W$2+1))/(ε_c1cd^(W$2+1)))</f>
        <v/>
      </c>
      <c r="X367">
        <f>(INDIRECT("a_"&amp;X$2)/(X$2+1))*(($C367^(X$2+1)-$H367^(X$2+1))/(ε_c1cd^(X$2+1)))</f>
        <v/>
      </c>
      <c r="Y367">
        <f>(INDIRECT("a_"&amp;Y$2)/(Y$2+1))*(($C367^(Y$2+1)-$H367^(Y$2+1))/(ε_c1cd^(Y$2+1)))</f>
        <v/>
      </c>
      <c r="Z367">
        <f>(INDIRECT("a_"&amp;Z$2)/(Z$2+2))*(($C367^(Z$2+2)-$H367^(Z$2+2))/(ε_c1cd^(Z$2+2)))</f>
        <v/>
      </c>
      <c r="AA367">
        <f>(INDIRECT("a_"&amp;AA$2)/(AA$2+2))*(($C367^(AA$2+2)-$H367^(AA$2+2))/(ε_c1cd^(AA$2+2)))</f>
        <v/>
      </c>
      <c r="AB367">
        <f>(INDIRECT("a_"&amp;AB$2)/(AB$2+2))*(($C367^(AB$2+2)-$H367^(AB$2+2))/(ε_c1cd^(AB$2+2)))</f>
        <v/>
      </c>
      <c r="AC367">
        <f>(INDIRECT("a_"&amp;AC$2)/(AC$2+2))*(($C367^(AC$2+2)-$H367^(AC$2+2))/(ε_c1cd^(AC$2+2)))</f>
        <v/>
      </c>
      <c r="AD367">
        <f>(INDIRECT("a_"&amp;AD$2)/(AD$2+2))*(($C367^(AD$2+2)-$H367^(AD$2+2))/(ε_c1cd^(AD$2+2)))</f>
        <v/>
      </c>
      <c r="AE367" s="111">
        <f>(b*f_cd/L367)*SUM(U367:Y367)+SUM(Q367:R367)</f>
        <v/>
      </c>
      <c r="AF367" s="112">
        <f>AE367*(K367-y+e)</f>
        <v/>
      </c>
      <c r="AG367" s="113">
        <f>(b*f_cd/(L367^2))*SUM(Z367:AD367)+SUM(S367:T367)-AF367</f>
        <v/>
      </c>
      <c r="AH367" s="114">
        <f>AG367&lt;0</f>
        <v/>
      </c>
      <c r="AI367" s="115">
        <f>IF(A367=1,FALSE,(AND(AQ367,AH367,NOT(AI366))))</f>
        <v/>
      </c>
      <c r="AJ367" s="116">
        <f>(b*f_cd/L367)*(a_1/2*J367^2+a_2/3*J367^3+a_3/4*J367^4+a_4/5*J367^5+a_5/6*J367^6)+SUM(Q367:R367)</f>
        <v/>
      </c>
      <c r="AK367">
        <f>AJ367*(K367-y+e)</f>
        <v/>
      </c>
      <c r="AL367" s="118">
        <f>(b*f_cd/(L367^2))*(a_1/3*J367^3+a_2/4*J367^4+a_3/5*J367^5+a_4/6*J367^6+a_5/7*J367^7)+SUM(S367:T367)-AK367</f>
        <v/>
      </c>
      <c r="AM367" s="114">
        <f>AL367&gt;0</f>
        <v/>
      </c>
      <c r="AN367" s="115">
        <f>IF(A367=1,FALSE,(AND(AQ367,AM367,NOT(AN366))))</f>
        <v/>
      </c>
      <c r="AO367">
        <f>IF(D367=1,AND(AH367,NOT(AI367)),AND(AM367,NOT(AN367)))</f>
        <v/>
      </c>
      <c r="AP367" s="119">
        <f>IF(D367=1,AI367,AN367)</f>
        <v/>
      </c>
      <c r="AQ367" s="125">
        <f>ABS(E367)&lt;$AQ$2</f>
        <v/>
      </c>
      <c r="AS367">
        <f>IF(AP367,MAX(AS$3:AS365)+1,"")</f>
        <v/>
      </c>
    </row>
    <row r="368" s="117">
      <c r="A368" t="n">
        <v>366</v>
      </c>
      <c r="B368" s="131">
        <f>IF(A368=1,0,IF(AP368,0.1*ε_cu1cd,0))</f>
        <v/>
      </c>
      <c r="C368" s="131">
        <f>IF(A368=1,0.1*ε_cu1cd,C367+B367)</f>
        <v/>
      </c>
      <c r="D368" s="113">
        <f>IF('Нормальний переріз'!$D$68&gt;0,1,2)</f>
        <v/>
      </c>
      <c r="E368" s="144">
        <f>IF(D368=1,F368,G368)</f>
        <v/>
      </c>
      <c r="F368" s="124">
        <f>IF(AI367,0.11*ε_cu1cd,IF(AH367,F367*0.01,F367))</f>
        <v/>
      </c>
      <c r="G368" s="124">
        <f>IF(AP367,-0.1*ε_cu1cd,IF(AM367,G367*0.01,G367))</f>
        <v/>
      </c>
      <c r="H368" s="113">
        <f>IF(A368=1,E368,IF(AO367,H367-E367+E368,IF(AP367,0.8*H367,H367+E368)))</f>
        <v/>
      </c>
      <c r="I368" s="169">
        <f>(C368-H368)/h</f>
        <v/>
      </c>
      <c r="J368">
        <f>C368/(ε_c1cd)</f>
        <v/>
      </c>
      <c r="K368">
        <f>C368/I368</f>
        <v/>
      </c>
      <c r="L368" s="131">
        <f>I368/(ε_c1cd)</f>
        <v/>
      </c>
      <c r="M368">
        <f>I368*(K368-Z_s1)</f>
        <v/>
      </c>
      <c r="N368">
        <f>I368*(K368-Z_s2)</f>
        <v/>
      </c>
      <c r="O368">
        <f>E_s*M368</f>
        <v/>
      </c>
      <c r="P368">
        <f>E_s*N368</f>
        <v/>
      </c>
      <c r="Q368">
        <f>O368*A_s1</f>
        <v/>
      </c>
      <c r="R368">
        <f>P368*A_s2</f>
        <v/>
      </c>
      <c r="S368">
        <f>Q368*($K368-Z_s1)</f>
        <v/>
      </c>
      <c r="T368">
        <f>R368*($K368-Z_s2)</f>
        <v/>
      </c>
      <c r="U368">
        <f>(INDIRECT("a_"&amp;U$2)/(U$2+1))*(($C368^(U$2+1)-$H368^(U$2+1))/(ε_c1cd^(U$2+1)))</f>
        <v/>
      </c>
      <c r="V368">
        <f>(INDIRECT("a_"&amp;V$2)/(V$2+1))*(($C368^(V$2+1)-$H368^(V$2+1))/(ε_c1cd^(V$2+1)))</f>
        <v/>
      </c>
      <c r="W368">
        <f>(INDIRECT("a_"&amp;W$2)/(W$2+1))*(($C368^(W$2+1)-$H368^(W$2+1))/(ε_c1cd^(W$2+1)))</f>
        <v/>
      </c>
      <c r="X368">
        <f>(INDIRECT("a_"&amp;X$2)/(X$2+1))*(($C368^(X$2+1)-$H368^(X$2+1))/(ε_c1cd^(X$2+1)))</f>
        <v/>
      </c>
      <c r="Y368">
        <f>(INDIRECT("a_"&amp;Y$2)/(Y$2+1))*(($C368^(Y$2+1)-$H368^(Y$2+1))/(ε_c1cd^(Y$2+1)))</f>
        <v/>
      </c>
      <c r="Z368">
        <f>(INDIRECT("a_"&amp;Z$2)/(Z$2+2))*(($C368^(Z$2+2)-$H368^(Z$2+2))/(ε_c1cd^(Z$2+2)))</f>
        <v/>
      </c>
      <c r="AA368">
        <f>(INDIRECT("a_"&amp;AA$2)/(AA$2+2))*(($C368^(AA$2+2)-$H368^(AA$2+2))/(ε_c1cd^(AA$2+2)))</f>
        <v/>
      </c>
      <c r="AB368">
        <f>(INDIRECT("a_"&amp;AB$2)/(AB$2+2))*(($C368^(AB$2+2)-$H368^(AB$2+2))/(ε_c1cd^(AB$2+2)))</f>
        <v/>
      </c>
      <c r="AC368">
        <f>(INDIRECT("a_"&amp;AC$2)/(AC$2+2))*(($C368^(AC$2+2)-$H368^(AC$2+2))/(ε_c1cd^(AC$2+2)))</f>
        <v/>
      </c>
      <c r="AD368">
        <f>(INDIRECT("a_"&amp;AD$2)/(AD$2+2))*(($C368^(AD$2+2)-$H368^(AD$2+2))/(ε_c1cd^(AD$2+2)))</f>
        <v/>
      </c>
      <c r="AE368" s="111">
        <f>(b*f_cd/L368)*SUM(U368:Y368)+SUM(Q368:R368)</f>
        <v/>
      </c>
      <c r="AF368" s="112">
        <f>AE368*(K368-y+e)</f>
        <v/>
      </c>
      <c r="AG368" s="113">
        <f>(b*f_cd/(L368^2))*SUM(Z368:AD368)+SUM(S368:T368)-AF368</f>
        <v/>
      </c>
      <c r="AH368" s="114">
        <f>AG368&lt;0</f>
        <v/>
      </c>
      <c r="AI368" s="115">
        <f>IF(A368=1,FALSE,(AND(AQ368,AH368,NOT(AI367))))</f>
        <v/>
      </c>
      <c r="AJ368" s="116">
        <f>(b*f_cd/L368)*(a_1/2*J368^2+a_2/3*J368^3+a_3/4*J368^4+a_4/5*J368^5+a_5/6*J368^6)+SUM(Q368:R368)</f>
        <v/>
      </c>
      <c r="AK368">
        <f>AJ368*(K368-y+e)</f>
        <v/>
      </c>
      <c r="AL368" s="118">
        <f>(b*f_cd/(L368^2))*(a_1/3*J368^3+a_2/4*J368^4+a_3/5*J368^5+a_4/6*J368^6+a_5/7*J368^7)+SUM(S368:T368)-AK368</f>
        <v/>
      </c>
      <c r="AM368" s="114">
        <f>AL368&gt;0</f>
        <v/>
      </c>
      <c r="AN368" s="115">
        <f>IF(A368=1,FALSE,(AND(AQ368,AM368,NOT(AN367))))</f>
        <v/>
      </c>
      <c r="AO368">
        <f>IF(D368=1,AND(AH368,NOT(AI368)),AND(AM368,NOT(AN368)))</f>
        <v/>
      </c>
      <c r="AP368" s="119">
        <f>IF(D368=1,AI368,AN368)</f>
        <v/>
      </c>
      <c r="AQ368" s="125">
        <f>ABS(E368)&lt;$AQ$2</f>
        <v/>
      </c>
      <c r="AS368">
        <f>IF(AP368,MAX(AS$3:AS366)+1,"")</f>
        <v/>
      </c>
    </row>
    <row r="369" s="117">
      <c r="A369" t="n">
        <v>367</v>
      </c>
      <c r="B369" s="131">
        <f>IF(A369=1,0,IF(AP369,0.1*ε_cu1cd,0))</f>
        <v/>
      </c>
      <c r="C369" s="131">
        <f>IF(A369=1,0.1*ε_cu1cd,C368+B368)</f>
        <v/>
      </c>
      <c r="D369" s="113">
        <f>IF('Нормальний переріз'!$D$68&gt;0,1,2)</f>
        <v/>
      </c>
      <c r="E369" s="144">
        <f>IF(D369=1,F369,G369)</f>
        <v/>
      </c>
      <c r="F369" s="124">
        <f>IF(AI368,0.11*ε_cu1cd,IF(AH368,F368*0.01,F368))</f>
        <v/>
      </c>
      <c r="G369" s="124">
        <f>IF(AP368,-0.1*ε_cu1cd,IF(AM368,G368*0.01,G368))</f>
        <v/>
      </c>
      <c r="H369" s="113">
        <f>IF(A369=1,E369,IF(AO368,H368-E368+E369,IF(AP368,0.8*H368,H368+E369)))</f>
        <v/>
      </c>
      <c r="I369" s="169">
        <f>(C369-H369)/h</f>
        <v/>
      </c>
      <c r="J369">
        <f>C369/(ε_c1cd)</f>
        <v/>
      </c>
      <c r="K369">
        <f>C369/I369</f>
        <v/>
      </c>
      <c r="L369" s="131">
        <f>I369/(ε_c1cd)</f>
        <v/>
      </c>
      <c r="M369">
        <f>I369*(K369-Z_s1)</f>
        <v/>
      </c>
      <c r="N369">
        <f>I369*(K369-Z_s2)</f>
        <v/>
      </c>
      <c r="O369">
        <f>E_s*M369</f>
        <v/>
      </c>
      <c r="P369">
        <f>E_s*N369</f>
        <v/>
      </c>
      <c r="Q369">
        <f>O369*A_s1</f>
        <v/>
      </c>
      <c r="R369">
        <f>P369*A_s2</f>
        <v/>
      </c>
      <c r="S369">
        <f>Q369*($K369-Z_s1)</f>
        <v/>
      </c>
      <c r="T369">
        <f>R369*($K369-Z_s2)</f>
        <v/>
      </c>
      <c r="U369">
        <f>(INDIRECT("a_"&amp;U$2)/(U$2+1))*(($C369^(U$2+1)-$H369^(U$2+1))/(ε_c1cd^(U$2+1)))</f>
        <v/>
      </c>
      <c r="V369">
        <f>(INDIRECT("a_"&amp;V$2)/(V$2+1))*(($C369^(V$2+1)-$H369^(V$2+1))/(ε_c1cd^(V$2+1)))</f>
        <v/>
      </c>
      <c r="W369">
        <f>(INDIRECT("a_"&amp;W$2)/(W$2+1))*(($C369^(W$2+1)-$H369^(W$2+1))/(ε_c1cd^(W$2+1)))</f>
        <v/>
      </c>
      <c r="X369">
        <f>(INDIRECT("a_"&amp;X$2)/(X$2+1))*(($C369^(X$2+1)-$H369^(X$2+1))/(ε_c1cd^(X$2+1)))</f>
        <v/>
      </c>
      <c r="Y369">
        <f>(INDIRECT("a_"&amp;Y$2)/(Y$2+1))*(($C369^(Y$2+1)-$H369^(Y$2+1))/(ε_c1cd^(Y$2+1)))</f>
        <v/>
      </c>
      <c r="Z369">
        <f>(INDIRECT("a_"&amp;Z$2)/(Z$2+2))*(($C369^(Z$2+2)-$H369^(Z$2+2))/(ε_c1cd^(Z$2+2)))</f>
        <v/>
      </c>
      <c r="AA369">
        <f>(INDIRECT("a_"&amp;AA$2)/(AA$2+2))*(($C369^(AA$2+2)-$H369^(AA$2+2))/(ε_c1cd^(AA$2+2)))</f>
        <v/>
      </c>
      <c r="AB369">
        <f>(INDIRECT("a_"&amp;AB$2)/(AB$2+2))*(($C369^(AB$2+2)-$H369^(AB$2+2))/(ε_c1cd^(AB$2+2)))</f>
        <v/>
      </c>
      <c r="AC369">
        <f>(INDIRECT("a_"&amp;AC$2)/(AC$2+2))*(($C369^(AC$2+2)-$H369^(AC$2+2))/(ε_c1cd^(AC$2+2)))</f>
        <v/>
      </c>
      <c r="AD369">
        <f>(INDIRECT("a_"&amp;AD$2)/(AD$2+2))*(($C369^(AD$2+2)-$H369^(AD$2+2))/(ε_c1cd^(AD$2+2)))</f>
        <v/>
      </c>
      <c r="AE369" s="111">
        <f>(b*f_cd/L369)*SUM(U369:Y369)+SUM(Q369:R369)</f>
        <v/>
      </c>
      <c r="AF369" s="112">
        <f>AE369*(K369-y+e)</f>
        <v/>
      </c>
      <c r="AG369" s="113">
        <f>(b*f_cd/(L369^2))*SUM(Z369:AD369)+SUM(S369:T369)-AF369</f>
        <v/>
      </c>
      <c r="AH369" s="114">
        <f>AG369&lt;0</f>
        <v/>
      </c>
      <c r="AI369" s="115">
        <f>IF(A369=1,FALSE,(AND(AQ369,AH369,NOT(AI368))))</f>
        <v/>
      </c>
      <c r="AJ369" s="116">
        <f>(b*f_cd/L369)*(a_1/2*J369^2+a_2/3*J369^3+a_3/4*J369^4+a_4/5*J369^5+a_5/6*J369^6)+SUM(Q369:R369)</f>
        <v/>
      </c>
      <c r="AK369">
        <f>AJ369*(K369-y+e)</f>
        <v/>
      </c>
      <c r="AL369" s="118">
        <f>(b*f_cd/(L369^2))*(a_1/3*J369^3+a_2/4*J369^4+a_3/5*J369^5+a_4/6*J369^6+a_5/7*J369^7)+SUM(S369:T369)-AK369</f>
        <v/>
      </c>
      <c r="AM369" s="114">
        <f>AL369&gt;0</f>
        <v/>
      </c>
      <c r="AN369" s="115">
        <f>IF(A369=1,FALSE,(AND(AQ369,AM369,NOT(AN368))))</f>
        <v/>
      </c>
      <c r="AO369">
        <f>IF(D369=1,AND(AH369,NOT(AI369)),AND(AM369,NOT(AN369)))</f>
        <v/>
      </c>
      <c r="AP369" s="119">
        <f>IF(D369=1,AI369,AN369)</f>
        <v/>
      </c>
      <c r="AQ369" s="125">
        <f>ABS(E369)&lt;$AQ$2</f>
        <v/>
      </c>
      <c r="AS369">
        <f>IF(AP369,MAX(AS$3:AS367)+1,"")</f>
        <v/>
      </c>
    </row>
    <row r="370" s="117">
      <c r="A370" t="n">
        <v>368</v>
      </c>
      <c r="B370" s="131">
        <f>IF(A370=1,0,IF(AP370,0.1*ε_cu1cd,0))</f>
        <v/>
      </c>
      <c r="C370" s="131">
        <f>IF(A370=1,0.1*ε_cu1cd,C369+B369)</f>
        <v/>
      </c>
      <c r="D370" s="113">
        <f>IF('Нормальний переріз'!$D$68&gt;0,1,2)</f>
        <v/>
      </c>
      <c r="E370" s="144">
        <f>IF(D370=1,F370,G370)</f>
        <v/>
      </c>
      <c r="F370" s="124">
        <f>IF(AI369,0.11*ε_cu1cd,IF(AH369,F369*0.01,F369))</f>
        <v/>
      </c>
      <c r="G370" s="124">
        <f>IF(AP369,-0.1*ε_cu1cd,IF(AM369,G369*0.01,G369))</f>
        <v/>
      </c>
      <c r="H370" s="113">
        <f>IF(A370=1,E370,IF(AO369,H369-E369+E370,IF(AP369,0.8*H369,H369+E370)))</f>
        <v/>
      </c>
      <c r="I370" s="169">
        <f>(C370-H370)/h</f>
        <v/>
      </c>
      <c r="J370">
        <f>C370/(ε_c1cd)</f>
        <v/>
      </c>
      <c r="K370">
        <f>C370/I370</f>
        <v/>
      </c>
      <c r="L370" s="131">
        <f>I370/(ε_c1cd)</f>
        <v/>
      </c>
      <c r="M370">
        <f>I370*(K370-Z_s1)</f>
        <v/>
      </c>
      <c r="N370">
        <f>I370*(K370-Z_s2)</f>
        <v/>
      </c>
      <c r="O370">
        <f>E_s*M370</f>
        <v/>
      </c>
      <c r="P370">
        <f>E_s*N370</f>
        <v/>
      </c>
      <c r="Q370">
        <f>O370*A_s1</f>
        <v/>
      </c>
      <c r="R370">
        <f>P370*A_s2</f>
        <v/>
      </c>
      <c r="S370">
        <f>Q370*($K370-Z_s1)</f>
        <v/>
      </c>
      <c r="T370">
        <f>R370*($K370-Z_s2)</f>
        <v/>
      </c>
      <c r="U370">
        <f>(INDIRECT("a_"&amp;U$2)/(U$2+1))*(($C370^(U$2+1)-$H370^(U$2+1))/(ε_c1cd^(U$2+1)))</f>
        <v/>
      </c>
      <c r="V370">
        <f>(INDIRECT("a_"&amp;V$2)/(V$2+1))*(($C370^(V$2+1)-$H370^(V$2+1))/(ε_c1cd^(V$2+1)))</f>
        <v/>
      </c>
      <c r="W370">
        <f>(INDIRECT("a_"&amp;W$2)/(W$2+1))*(($C370^(W$2+1)-$H370^(W$2+1))/(ε_c1cd^(W$2+1)))</f>
        <v/>
      </c>
      <c r="X370">
        <f>(INDIRECT("a_"&amp;X$2)/(X$2+1))*(($C370^(X$2+1)-$H370^(X$2+1))/(ε_c1cd^(X$2+1)))</f>
        <v/>
      </c>
      <c r="Y370">
        <f>(INDIRECT("a_"&amp;Y$2)/(Y$2+1))*(($C370^(Y$2+1)-$H370^(Y$2+1))/(ε_c1cd^(Y$2+1)))</f>
        <v/>
      </c>
      <c r="Z370">
        <f>(INDIRECT("a_"&amp;Z$2)/(Z$2+2))*(($C370^(Z$2+2)-$H370^(Z$2+2))/(ε_c1cd^(Z$2+2)))</f>
        <v/>
      </c>
      <c r="AA370">
        <f>(INDIRECT("a_"&amp;AA$2)/(AA$2+2))*(($C370^(AA$2+2)-$H370^(AA$2+2))/(ε_c1cd^(AA$2+2)))</f>
        <v/>
      </c>
      <c r="AB370">
        <f>(INDIRECT("a_"&amp;AB$2)/(AB$2+2))*(($C370^(AB$2+2)-$H370^(AB$2+2))/(ε_c1cd^(AB$2+2)))</f>
        <v/>
      </c>
      <c r="AC370">
        <f>(INDIRECT("a_"&amp;AC$2)/(AC$2+2))*(($C370^(AC$2+2)-$H370^(AC$2+2))/(ε_c1cd^(AC$2+2)))</f>
        <v/>
      </c>
      <c r="AD370">
        <f>(INDIRECT("a_"&amp;AD$2)/(AD$2+2))*(($C370^(AD$2+2)-$H370^(AD$2+2))/(ε_c1cd^(AD$2+2)))</f>
        <v/>
      </c>
      <c r="AE370" s="111">
        <f>(b*f_cd/L370)*SUM(U370:Y370)+SUM(Q370:R370)</f>
        <v/>
      </c>
      <c r="AF370" s="112">
        <f>AE370*(K370-y+e)</f>
        <v/>
      </c>
      <c r="AG370" s="113">
        <f>(b*f_cd/(L370^2))*SUM(Z370:AD370)+SUM(S370:T370)-AF370</f>
        <v/>
      </c>
      <c r="AH370" s="114">
        <f>AG370&lt;0</f>
        <v/>
      </c>
      <c r="AI370" s="115">
        <f>IF(A370=1,FALSE,(AND(AQ370,AH370,NOT(AI369))))</f>
        <v/>
      </c>
      <c r="AJ370" s="116">
        <f>(b*f_cd/L370)*(a_1/2*J370^2+a_2/3*J370^3+a_3/4*J370^4+a_4/5*J370^5+a_5/6*J370^6)+SUM(Q370:R370)</f>
        <v/>
      </c>
      <c r="AK370">
        <f>AJ370*(K370-y+e)</f>
        <v/>
      </c>
      <c r="AL370" s="118">
        <f>(b*f_cd/(L370^2))*(a_1/3*J370^3+a_2/4*J370^4+a_3/5*J370^5+a_4/6*J370^6+a_5/7*J370^7)+SUM(S370:T370)-AK370</f>
        <v/>
      </c>
      <c r="AM370" s="114">
        <f>AL370&gt;0</f>
        <v/>
      </c>
      <c r="AN370" s="115">
        <f>IF(A370=1,FALSE,(AND(AQ370,AM370,NOT(AN369))))</f>
        <v/>
      </c>
      <c r="AO370">
        <f>IF(D370=1,AND(AH370,NOT(AI370)),AND(AM370,NOT(AN370)))</f>
        <v/>
      </c>
      <c r="AP370" s="119">
        <f>IF(D370=1,AI370,AN370)</f>
        <v/>
      </c>
      <c r="AQ370" s="125">
        <f>ABS(E370)&lt;$AQ$2</f>
        <v/>
      </c>
      <c r="AS370">
        <f>IF(AP370,MAX(AS$3:AS368)+1,"")</f>
        <v/>
      </c>
    </row>
    <row r="371" s="117">
      <c r="A371" t="n">
        <v>369</v>
      </c>
      <c r="B371" s="131">
        <f>IF(A371=1,0,IF(AP371,0.1*ε_cu1cd,0))</f>
        <v/>
      </c>
      <c r="C371" s="131">
        <f>IF(A371=1,0.1*ε_cu1cd,C370+B370)</f>
        <v/>
      </c>
      <c r="D371" s="113">
        <f>IF('Нормальний переріз'!$D$68&gt;0,1,2)</f>
        <v/>
      </c>
      <c r="E371" s="144">
        <f>IF(D371=1,F371,G371)</f>
        <v/>
      </c>
      <c r="F371" s="124">
        <f>IF(AI370,0.11*ε_cu1cd,IF(AH370,F370*0.01,F370))</f>
        <v/>
      </c>
      <c r="G371" s="124">
        <f>IF(AP370,-0.1*ε_cu1cd,IF(AM370,G370*0.01,G370))</f>
        <v/>
      </c>
      <c r="H371" s="113">
        <f>IF(A371=1,E371,IF(AO370,H370-E370+E371,IF(AP370,0.8*H370,H370+E371)))</f>
        <v/>
      </c>
      <c r="I371" s="169">
        <f>(C371-H371)/h</f>
        <v/>
      </c>
      <c r="J371">
        <f>C371/(ε_c1cd)</f>
        <v/>
      </c>
      <c r="K371">
        <f>C371/I371</f>
        <v/>
      </c>
      <c r="L371" s="131">
        <f>I371/(ε_c1cd)</f>
        <v/>
      </c>
      <c r="M371">
        <f>I371*(K371-Z_s1)</f>
        <v/>
      </c>
      <c r="N371">
        <f>I371*(K371-Z_s2)</f>
        <v/>
      </c>
      <c r="O371">
        <f>E_s*M371</f>
        <v/>
      </c>
      <c r="P371">
        <f>E_s*N371</f>
        <v/>
      </c>
      <c r="Q371">
        <f>O371*A_s1</f>
        <v/>
      </c>
      <c r="R371">
        <f>P371*A_s2</f>
        <v/>
      </c>
      <c r="S371">
        <f>Q371*($K371-Z_s1)</f>
        <v/>
      </c>
      <c r="T371">
        <f>R371*($K371-Z_s2)</f>
        <v/>
      </c>
      <c r="U371">
        <f>(INDIRECT("a_"&amp;U$2)/(U$2+1))*(($C371^(U$2+1)-$H371^(U$2+1))/(ε_c1cd^(U$2+1)))</f>
        <v/>
      </c>
      <c r="V371">
        <f>(INDIRECT("a_"&amp;V$2)/(V$2+1))*(($C371^(V$2+1)-$H371^(V$2+1))/(ε_c1cd^(V$2+1)))</f>
        <v/>
      </c>
      <c r="W371">
        <f>(INDIRECT("a_"&amp;W$2)/(W$2+1))*(($C371^(W$2+1)-$H371^(W$2+1))/(ε_c1cd^(W$2+1)))</f>
        <v/>
      </c>
      <c r="X371">
        <f>(INDIRECT("a_"&amp;X$2)/(X$2+1))*(($C371^(X$2+1)-$H371^(X$2+1))/(ε_c1cd^(X$2+1)))</f>
        <v/>
      </c>
      <c r="Y371">
        <f>(INDIRECT("a_"&amp;Y$2)/(Y$2+1))*(($C371^(Y$2+1)-$H371^(Y$2+1))/(ε_c1cd^(Y$2+1)))</f>
        <v/>
      </c>
      <c r="Z371">
        <f>(INDIRECT("a_"&amp;Z$2)/(Z$2+2))*(($C371^(Z$2+2)-$H371^(Z$2+2))/(ε_c1cd^(Z$2+2)))</f>
        <v/>
      </c>
      <c r="AA371">
        <f>(INDIRECT("a_"&amp;AA$2)/(AA$2+2))*(($C371^(AA$2+2)-$H371^(AA$2+2))/(ε_c1cd^(AA$2+2)))</f>
        <v/>
      </c>
      <c r="AB371">
        <f>(INDIRECT("a_"&amp;AB$2)/(AB$2+2))*(($C371^(AB$2+2)-$H371^(AB$2+2))/(ε_c1cd^(AB$2+2)))</f>
        <v/>
      </c>
      <c r="AC371">
        <f>(INDIRECT("a_"&amp;AC$2)/(AC$2+2))*(($C371^(AC$2+2)-$H371^(AC$2+2))/(ε_c1cd^(AC$2+2)))</f>
        <v/>
      </c>
      <c r="AD371">
        <f>(INDIRECT("a_"&amp;AD$2)/(AD$2+2))*(($C371^(AD$2+2)-$H371^(AD$2+2))/(ε_c1cd^(AD$2+2)))</f>
        <v/>
      </c>
      <c r="AE371" s="111">
        <f>(b*f_cd/L371)*SUM(U371:Y371)+SUM(Q371:R371)</f>
        <v/>
      </c>
      <c r="AF371" s="112">
        <f>AE371*(K371-y+e)</f>
        <v/>
      </c>
      <c r="AG371" s="113">
        <f>(b*f_cd/(L371^2))*SUM(Z371:AD371)+SUM(S371:T371)-AF371</f>
        <v/>
      </c>
      <c r="AH371" s="114">
        <f>AG371&lt;0</f>
        <v/>
      </c>
      <c r="AI371" s="115">
        <f>IF(A371=1,FALSE,(AND(AQ371,AH371,NOT(AI370))))</f>
        <v/>
      </c>
      <c r="AJ371" s="116">
        <f>(b*f_cd/L371)*(a_1/2*J371^2+a_2/3*J371^3+a_3/4*J371^4+a_4/5*J371^5+a_5/6*J371^6)+SUM(Q371:R371)</f>
        <v/>
      </c>
      <c r="AK371">
        <f>AJ371*(K371-y+e)</f>
        <v/>
      </c>
      <c r="AL371" s="118">
        <f>(b*f_cd/(L371^2))*(a_1/3*J371^3+a_2/4*J371^4+a_3/5*J371^5+a_4/6*J371^6+a_5/7*J371^7)+SUM(S371:T371)-AK371</f>
        <v/>
      </c>
      <c r="AM371" s="114">
        <f>AL371&gt;0</f>
        <v/>
      </c>
      <c r="AN371" s="115">
        <f>IF(A371=1,FALSE,(AND(AQ371,AM371,NOT(AN370))))</f>
        <v/>
      </c>
      <c r="AO371">
        <f>IF(D371=1,AND(AH371,NOT(AI371)),AND(AM371,NOT(AN371)))</f>
        <v/>
      </c>
      <c r="AP371" s="119">
        <f>IF(D371=1,AI371,AN371)</f>
        <v/>
      </c>
      <c r="AQ371" s="125">
        <f>ABS(E371)&lt;$AQ$2</f>
        <v/>
      </c>
      <c r="AS371">
        <f>IF(AP371,MAX(AS$3:AS369)+1,"")</f>
        <v/>
      </c>
    </row>
    <row r="372" s="117">
      <c r="A372" t="n">
        <v>370</v>
      </c>
      <c r="B372" s="131">
        <f>IF(A372=1,0,IF(AP372,0.1*ε_cu1cd,0))</f>
        <v/>
      </c>
      <c r="C372" s="131">
        <f>IF(A372=1,0.1*ε_cu1cd,C371+B371)</f>
        <v/>
      </c>
      <c r="D372" s="113">
        <f>IF('Нормальний переріз'!$D$68&gt;0,1,2)</f>
        <v/>
      </c>
      <c r="E372" s="144">
        <f>IF(D372=1,F372,G372)</f>
        <v/>
      </c>
      <c r="F372" s="124">
        <f>IF(AI371,0.11*ε_cu1cd,IF(AH371,F371*0.01,F371))</f>
        <v/>
      </c>
      <c r="G372" s="124">
        <f>IF(AP371,-0.1*ε_cu1cd,IF(AM371,G371*0.01,G371))</f>
        <v/>
      </c>
      <c r="H372" s="113">
        <f>IF(A372=1,E372,IF(AO371,H371-E371+E372,IF(AP371,0.8*H371,H371+E372)))</f>
        <v/>
      </c>
      <c r="I372" s="169">
        <f>(C372-H372)/h</f>
        <v/>
      </c>
      <c r="J372">
        <f>C372/(ε_c1cd)</f>
        <v/>
      </c>
      <c r="K372">
        <f>C372/I372</f>
        <v/>
      </c>
      <c r="L372" s="131">
        <f>I372/(ε_c1cd)</f>
        <v/>
      </c>
      <c r="M372">
        <f>I372*(K372-Z_s1)</f>
        <v/>
      </c>
      <c r="N372">
        <f>I372*(K372-Z_s2)</f>
        <v/>
      </c>
      <c r="O372">
        <f>E_s*M372</f>
        <v/>
      </c>
      <c r="P372">
        <f>E_s*N372</f>
        <v/>
      </c>
      <c r="Q372">
        <f>O372*A_s1</f>
        <v/>
      </c>
      <c r="R372">
        <f>P372*A_s2</f>
        <v/>
      </c>
      <c r="S372">
        <f>Q372*($K372-Z_s1)</f>
        <v/>
      </c>
      <c r="T372">
        <f>R372*($K372-Z_s2)</f>
        <v/>
      </c>
      <c r="U372">
        <f>(INDIRECT("a_"&amp;U$2)/(U$2+1))*(($C372^(U$2+1)-$H372^(U$2+1))/(ε_c1cd^(U$2+1)))</f>
        <v/>
      </c>
      <c r="V372">
        <f>(INDIRECT("a_"&amp;V$2)/(V$2+1))*(($C372^(V$2+1)-$H372^(V$2+1))/(ε_c1cd^(V$2+1)))</f>
        <v/>
      </c>
      <c r="W372">
        <f>(INDIRECT("a_"&amp;W$2)/(W$2+1))*(($C372^(W$2+1)-$H372^(W$2+1))/(ε_c1cd^(W$2+1)))</f>
        <v/>
      </c>
      <c r="X372">
        <f>(INDIRECT("a_"&amp;X$2)/(X$2+1))*(($C372^(X$2+1)-$H372^(X$2+1))/(ε_c1cd^(X$2+1)))</f>
        <v/>
      </c>
      <c r="Y372">
        <f>(INDIRECT("a_"&amp;Y$2)/(Y$2+1))*(($C372^(Y$2+1)-$H372^(Y$2+1))/(ε_c1cd^(Y$2+1)))</f>
        <v/>
      </c>
      <c r="Z372">
        <f>(INDIRECT("a_"&amp;Z$2)/(Z$2+2))*(($C372^(Z$2+2)-$H372^(Z$2+2))/(ε_c1cd^(Z$2+2)))</f>
        <v/>
      </c>
      <c r="AA372">
        <f>(INDIRECT("a_"&amp;AA$2)/(AA$2+2))*(($C372^(AA$2+2)-$H372^(AA$2+2))/(ε_c1cd^(AA$2+2)))</f>
        <v/>
      </c>
      <c r="AB372">
        <f>(INDIRECT("a_"&amp;AB$2)/(AB$2+2))*(($C372^(AB$2+2)-$H372^(AB$2+2))/(ε_c1cd^(AB$2+2)))</f>
        <v/>
      </c>
      <c r="AC372">
        <f>(INDIRECT("a_"&amp;AC$2)/(AC$2+2))*(($C372^(AC$2+2)-$H372^(AC$2+2))/(ε_c1cd^(AC$2+2)))</f>
        <v/>
      </c>
      <c r="AD372">
        <f>(INDIRECT("a_"&amp;AD$2)/(AD$2+2))*(($C372^(AD$2+2)-$H372^(AD$2+2))/(ε_c1cd^(AD$2+2)))</f>
        <v/>
      </c>
      <c r="AE372" s="111">
        <f>(b*f_cd/L372)*SUM(U372:Y372)+SUM(Q372:R372)</f>
        <v/>
      </c>
      <c r="AF372" s="112">
        <f>AE372*(K372-y+e)</f>
        <v/>
      </c>
      <c r="AG372" s="113">
        <f>(b*f_cd/(L372^2))*SUM(Z372:AD372)+SUM(S372:T372)-AF372</f>
        <v/>
      </c>
      <c r="AH372" s="114">
        <f>AG372&lt;0</f>
        <v/>
      </c>
      <c r="AI372" s="115">
        <f>IF(A372=1,FALSE,(AND(AQ372,AH372,NOT(AI371))))</f>
        <v/>
      </c>
      <c r="AJ372" s="116">
        <f>(b*f_cd/L372)*(a_1/2*J372^2+a_2/3*J372^3+a_3/4*J372^4+a_4/5*J372^5+a_5/6*J372^6)+SUM(Q372:R372)</f>
        <v/>
      </c>
      <c r="AK372">
        <f>AJ372*(K372-y+e)</f>
        <v/>
      </c>
      <c r="AL372" s="118">
        <f>(b*f_cd/(L372^2))*(a_1/3*J372^3+a_2/4*J372^4+a_3/5*J372^5+a_4/6*J372^6+a_5/7*J372^7)+SUM(S372:T372)-AK372</f>
        <v/>
      </c>
      <c r="AM372" s="114">
        <f>AL372&gt;0</f>
        <v/>
      </c>
      <c r="AN372" s="115">
        <f>IF(A372=1,FALSE,(AND(AQ372,AM372,NOT(AN371))))</f>
        <v/>
      </c>
      <c r="AO372">
        <f>IF(D372=1,AND(AH372,NOT(AI372)),AND(AM372,NOT(AN372)))</f>
        <v/>
      </c>
      <c r="AP372" s="119">
        <f>IF(D372=1,AI372,AN372)</f>
        <v/>
      </c>
      <c r="AQ372" s="125">
        <f>ABS(E372)&lt;$AQ$2</f>
        <v/>
      </c>
      <c r="AS372">
        <f>IF(AP372,MAX(AS$3:AS370)+1,"")</f>
        <v/>
      </c>
    </row>
    <row r="373" s="117">
      <c r="A373" t="n">
        <v>371</v>
      </c>
      <c r="B373" s="131">
        <f>IF(A373=1,0,IF(AP373,0.1*ε_cu1cd,0))</f>
        <v/>
      </c>
      <c r="C373" s="131">
        <f>IF(A373=1,0.1*ε_cu1cd,C372+B372)</f>
        <v/>
      </c>
      <c r="D373" s="113">
        <f>IF('Нормальний переріз'!$D$68&gt;0,1,2)</f>
        <v/>
      </c>
      <c r="E373" s="144">
        <f>IF(D373=1,F373,G373)</f>
        <v/>
      </c>
      <c r="F373" s="124">
        <f>IF(AI372,0.11*ε_cu1cd,IF(AH372,F372*0.01,F372))</f>
        <v/>
      </c>
      <c r="G373" s="124">
        <f>IF(AP372,-0.1*ε_cu1cd,IF(AM372,G372*0.01,G372))</f>
        <v/>
      </c>
      <c r="H373" s="113">
        <f>IF(A373=1,E373,IF(AO372,H372-E372+E373,IF(AP372,0.8*H372,H372+E373)))</f>
        <v/>
      </c>
      <c r="I373" s="169">
        <f>(C373-H373)/h</f>
        <v/>
      </c>
      <c r="J373">
        <f>C373/(ε_c1cd)</f>
        <v/>
      </c>
      <c r="K373">
        <f>C373/I373</f>
        <v/>
      </c>
      <c r="L373" s="131">
        <f>I373/(ε_c1cd)</f>
        <v/>
      </c>
      <c r="M373">
        <f>I373*(K373-Z_s1)</f>
        <v/>
      </c>
      <c r="N373">
        <f>I373*(K373-Z_s2)</f>
        <v/>
      </c>
      <c r="O373">
        <f>E_s*M373</f>
        <v/>
      </c>
      <c r="P373">
        <f>E_s*N373</f>
        <v/>
      </c>
      <c r="Q373">
        <f>O373*A_s1</f>
        <v/>
      </c>
      <c r="R373">
        <f>P373*A_s2</f>
        <v/>
      </c>
      <c r="S373">
        <f>Q373*($K373-Z_s1)</f>
        <v/>
      </c>
      <c r="T373">
        <f>R373*($K373-Z_s2)</f>
        <v/>
      </c>
      <c r="U373">
        <f>(INDIRECT("a_"&amp;U$2)/(U$2+1))*(($C373^(U$2+1)-$H373^(U$2+1))/(ε_c1cd^(U$2+1)))</f>
        <v/>
      </c>
      <c r="V373">
        <f>(INDIRECT("a_"&amp;V$2)/(V$2+1))*(($C373^(V$2+1)-$H373^(V$2+1))/(ε_c1cd^(V$2+1)))</f>
        <v/>
      </c>
      <c r="W373">
        <f>(INDIRECT("a_"&amp;W$2)/(W$2+1))*(($C373^(W$2+1)-$H373^(W$2+1))/(ε_c1cd^(W$2+1)))</f>
        <v/>
      </c>
      <c r="X373">
        <f>(INDIRECT("a_"&amp;X$2)/(X$2+1))*(($C373^(X$2+1)-$H373^(X$2+1))/(ε_c1cd^(X$2+1)))</f>
        <v/>
      </c>
      <c r="Y373">
        <f>(INDIRECT("a_"&amp;Y$2)/(Y$2+1))*(($C373^(Y$2+1)-$H373^(Y$2+1))/(ε_c1cd^(Y$2+1)))</f>
        <v/>
      </c>
      <c r="Z373">
        <f>(INDIRECT("a_"&amp;Z$2)/(Z$2+2))*(($C373^(Z$2+2)-$H373^(Z$2+2))/(ε_c1cd^(Z$2+2)))</f>
        <v/>
      </c>
      <c r="AA373">
        <f>(INDIRECT("a_"&amp;AA$2)/(AA$2+2))*(($C373^(AA$2+2)-$H373^(AA$2+2))/(ε_c1cd^(AA$2+2)))</f>
        <v/>
      </c>
      <c r="AB373">
        <f>(INDIRECT("a_"&amp;AB$2)/(AB$2+2))*(($C373^(AB$2+2)-$H373^(AB$2+2))/(ε_c1cd^(AB$2+2)))</f>
        <v/>
      </c>
      <c r="AC373">
        <f>(INDIRECT("a_"&amp;AC$2)/(AC$2+2))*(($C373^(AC$2+2)-$H373^(AC$2+2))/(ε_c1cd^(AC$2+2)))</f>
        <v/>
      </c>
      <c r="AD373">
        <f>(INDIRECT("a_"&amp;AD$2)/(AD$2+2))*(($C373^(AD$2+2)-$H373^(AD$2+2))/(ε_c1cd^(AD$2+2)))</f>
        <v/>
      </c>
      <c r="AE373" s="111">
        <f>(b*f_cd/L373)*SUM(U373:Y373)+SUM(Q373:R373)</f>
        <v/>
      </c>
      <c r="AF373" s="112">
        <f>AE373*(K373-y+e)</f>
        <v/>
      </c>
      <c r="AG373" s="113">
        <f>(b*f_cd/(L373^2))*SUM(Z373:AD373)+SUM(S373:T373)-AF373</f>
        <v/>
      </c>
      <c r="AH373" s="114">
        <f>AG373&lt;0</f>
        <v/>
      </c>
      <c r="AI373" s="115">
        <f>IF(A373=1,FALSE,(AND(AQ373,AH373,NOT(AI372))))</f>
        <v/>
      </c>
      <c r="AJ373" s="116">
        <f>(b*f_cd/L373)*(a_1/2*J373^2+a_2/3*J373^3+a_3/4*J373^4+a_4/5*J373^5+a_5/6*J373^6)+SUM(Q373:R373)</f>
        <v/>
      </c>
      <c r="AK373">
        <f>AJ373*(K373-y+e)</f>
        <v/>
      </c>
      <c r="AL373" s="118">
        <f>(b*f_cd/(L373^2))*(a_1/3*J373^3+a_2/4*J373^4+a_3/5*J373^5+a_4/6*J373^6+a_5/7*J373^7)+SUM(S373:T373)-AK373</f>
        <v/>
      </c>
      <c r="AM373" s="114">
        <f>AL373&gt;0</f>
        <v/>
      </c>
      <c r="AN373" s="115">
        <f>IF(A373=1,FALSE,(AND(AQ373,AM373,NOT(AN372))))</f>
        <v/>
      </c>
      <c r="AO373">
        <f>IF(D373=1,AND(AH373,NOT(AI373)),AND(AM373,NOT(AN373)))</f>
        <v/>
      </c>
      <c r="AP373" s="119">
        <f>IF(D373=1,AI373,AN373)</f>
        <v/>
      </c>
      <c r="AQ373" s="125">
        <f>ABS(E373)&lt;$AQ$2</f>
        <v/>
      </c>
      <c r="AS373">
        <f>IF(AP373,MAX(AS$3:AS371)+1,"")</f>
        <v/>
      </c>
    </row>
    <row r="374" s="117">
      <c r="A374" t="n">
        <v>372</v>
      </c>
      <c r="B374" s="131">
        <f>IF(A374=1,0,IF(AP374,0.1*ε_cu1cd,0))</f>
        <v/>
      </c>
      <c r="C374" s="131">
        <f>IF(A374=1,0.1*ε_cu1cd,C373+B373)</f>
        <v/>
      </c>
      <c r="D374" s="113">
        <f>IF('Нормальний переріз'!$D$68&gt;0,1,2)</f>
        <v/>
      </c>
      <c r="E374" s="144">
        <f>IF(D374=1,F374,G374)</f>
        <v/>
      </c>
      <c r="F374" s="124">
        <f>IF(AI373,0.11*ε_cu1cd,IF(AH373,F373*0.01,F373))</f>
        <v/>
      </c>
      <c r="G374" s="124">
        <f>IF(AP373,-0.1*ε_cu1cd,IF(AM373,G373*0.01,G373))</f>
        <v/>
      </c>
      <c r="H374" s="113">
        <f>IF(A374=1,E374,IF(AO373,H373-E373+E374,IF(AP373,0.8*H373,H373+E374)))</f>
        <v/>
      </c>
      <c r="I374" s="169">
        <f>(C374-H374)/h</f>
        <v/>
      </c>
      <c r="J374">
        <f>C374/(ε_c1cd)</f>
        <v/>
      </c>
      <c r="K374">
        <f>C374/I374</f>
        <v/>
      </c>
      <c r="L374" s="131">
        <f>I374/(ε_c1cd)</f>
        <v/>
      </c>
      <c r="M374">
        <f>I374*(K374-Z_s1)</f>
        <v/>
      </c>
      <c r="N374">
        <f>I374*(K374-Z_s2)</f>
        <v/>
      </c>
      <c r="O374">
        <f>E_s*M374</f>
        <v/>
      </c>
      <c r="P374">
        <f>E_s*N374</f>
        <v/>
      </c>
      <c r="Q374">
        <f>O374*A_s1</f>
        <v/>
      </c>
      <c r="R374">
        <f>P374*A_s2</f>
        <v/>
      </c>
      <c r="S374">
        <f>Q374*($K374-Z_s1)</f>
        <v/>
      </c>
      <c r="T374">
        <f>R374*($K374-Z_s2)</f>
        <v/>
      </c>
      <c r="U374">
        <f>(INDIRECT("a_"&amp;U$2)/(U$2+1))*(($C374^(U$2+1)-$H374^(U$2+1))/(ε_c1cd^(U$2+1)))</f>
        <v/>
      </c>
      <c r="V374">
        <f>(INDIRECT("a_"&amp;V$2)/(V$2+1))*(($C374^(V$2+1)-$H374^(V$2+1))/(ε_c1cd^(V$2+1)))</f>
        <v/>
      </c>
      <c r="W374">
        <f>(INDIRECT("a_"&amp;W$2)/(W$2+1))*(($C374^(W$2+1)-$H374^(W$2+1))/(ε_c1cd^(W$2+1)))</f>
        <v/>
      </c>
      <c r="X374">
        <f>(INDIRECT("a_"&amp;X$2)/(X$2+1))*(($C374^(X$2+1)-$H374^(X$2+1))/(ε_c1cd^(X$2+1)))</f>
        <v/>
      </c>
      <c r="Y374">
        <f>(INDIRECT("a_"&amp;Y$2)/(Y$2+1))*(($C374^(Y$2+1)-$H374^(Y$2+1))/(ε_c1cd^(Y$2+1)))</f>
        <v/>
      </c>
      <c r="Z374">
        <f>(INDIRECT("a_"&amp;Z$2)/(Z$2+2))*(($C374^(Z$2+2)-$H374^(Z$2+2))/(ε_c1cd^(Z$2+2)))</f>
        <v/>
      </c>
      <c r="AA374">
        <f>(INDIRECT("a_"&amp;AA$2)/(AA$2+2))*(($C374^(AA$2+2)-$H374^(AA$2+2))/(ε_c1cd^(AA$2+2)))</f>
        <v/>
      </c>
      <c r="AB374">
        <f>(INDIRECT("a_"&amp;AB$2)/(AB$2+2))*(($C374^(AB$2+2)-$H374^(AB$2+2))/(ε_c1cd^(AB$2+2)))</f>
        <v/>
      </c>
      <c r="AC374">
        <f>(INDIRECT("a_"&amp;AC$2)/(AC$2+2))*(($C374^(AC$2+2)-$H374^(AC$2+2))/(ε_c1cd^(AC$2+2)))</f>
        <v/>
      </c>
      <c r="AD374">
        <f>(INDIRECT("a_"&amp;AD$2)/(AD$2+2))*(($C374^(AD$2+2)-$H374^(AD$2+2))/(ε_c1cd^(AD$2+2)))</f>
        <v/>
      </c>
      <c r="AE374" s="111">
        <f>(b*f_cd/L374)*SUM(U374:Y374)+SUM(Q374:R374)</f>
        <v/>
      </c>
      <c r="AF374" s="112">
        <f>AE374*(K374-y+e)</f>
        <v/>
      </c>
      <c r="AG374" s="113">
        <f>(b*f_cd/(L374^2))*SUM(Z374:AD374)+SUM(S374:T374)-AF374</f>
        <v/>
      </c>
      <c r="AH374" s="114">
        <f>AG374&lt;0</f>
        <v/>
      </c>
      <c r="AI374" s="115">
        <f>IF(A374=1,FALSE,(AND(AQ374,AH374,NOT(AI373))))</f>
        <v/>
      </c>
      <c r="AJ374" s="116">
        <f>(b*f_cd/L374)*(a_1/2*J374^2+a_2/3*J374^3+a_3/4*J374^4+a_4/5*J374^5+a_5/6*J374^6)+SUM(Q374:R374)</f>
        <v/>
      </c>
      <c r="AK374">
        <f>AJ374*(K374-y+e)</f>
        <v/>
      </c>
      <c r="AL374" s="118">
        <f>(b*f_cd/(L374^2))*(a_1/3*J374^3+a_2/4*J374^4+a_3/5*J374^5+a_4/6*J374^6+a_5/7*J374^7)+SUM(S374:T374)-AK374</f>
        <v/>
      </c>
      <c r="AM374" s="114">
        <f>AL374&gt;0</f>
        <v/>
      </c>
      <c r="AN374" s="115">
        <f>IF(A374=1,FALSE,(AND(AQ374,AM374,NOT(AN373))))</f>
        <v/>
      </c>
      <c r="AO374">
        <f>IF(D374=1,AND(AH374,NOT(AI374)),AND(AM374,NOT(AN374)))</f>
        <v/>
      </c>
      <c r="AP374" s="119">
        <f>IF(D374=1,AI374,AN374)</f>
        <v/>
      </c>
      <c r="AQ374" s="125">
        <f>ABS(E374)&lt;$AQ$2</f>
        <v/>
      </c>
      <c r="AS374">
        <f>IF(AP374,MAX(AS$3:AS372)+1,"")</f>
        <v/>
      </c>
    </row>
    <row r="375" s="117">
      <c r="A375" t="n">
        <v>373</v>
      </c>
      <c r="B375" s="131">
        <f>IF(A375=1,0,IF(AP375,0.1*ε_cu1cd,0))</f>
        <v/>
      </c>
      <c r="C375" s="131">
        <f>IF(A375=1,0.1*ε_cu1cd,C374+B374)</f>
        <v/>
      </c>
      <c r="D375" s="113">
        <f>IF('Нормальний переріз'!$D$68&gt;0,1,2)</f>
        <v/>
      </c>
      <c r="E375" s="144">
        <f>IF(D375=1,F375,G375)</f>
        <v/>
      </c>
      <c r="F375" s="124">
        <f>IF(AI374,0.11*ε_cu1cd,IF(AH374,F374*0.01,F374))</f>
        <v/>
      </c>
      <c r="G375" s="124">
        <f>IF(AP374,-0.1*ε_cu1cd,IF(AM374,G374*0.01,G374))</f>
        <v/>
      </c>
      <c r="H375" s="113">
        <f>IF(A375=1,E375,IF(AO374,H374-E374+E375,IF(AP374,0.8*H374,H374+E375)))</f>
        <v/>
      </c>
      <c r="I375" s="169">
        <f>(C375-H375)/h</f>
        <v/>
      </c>
      <c r="J375">
        <f>C375/(ε_c1cd)</f>
        <v/>
      </c>
      <c r="K375">
        <f>C375/I375</f>
        <v/>
      </c>
      <c r="L375" s="131">
        <f>I375/(ε_c1cd)</f>
        <v/>
      </c>
      <c r="M375">
        <f>I375*(K375-Z_s1)</f>
        <v/>
      </c>
      <c r="N375">
        <f>I375*(K375-Z_s2)</f>
        <v/>
      </c>
      <c r="O375">
        <f>E_s*M375</f>
        <v/>
      </c>
      <c r="P375">
        <f>E_s*N375</f>
        <v/>
      </c>
      <c r="Q375">
        <f>O375*A_s1</f>
        <v/>
      </c>
      <c r="R375">
        <f>P375*A_s2</f>
        <v/>
      </c>
      <c r="S375">
        <f>Q375*($K375-Z_s1)</f>
        <v/>
      </c>
      <c r="T375">
        <f>R375*($K375-Z_s2)</f>
        <v/>
      </c>
      <c r="U375">
        <f>(INDIRECT("a_"&amp;U$2)/(U$2+1))*(($C375^(U$2+1)-$H375^(U$2+1))/(ε_c1cd^(U$2+1)))</f>
        <v/>
      </c>
      <c r="V375">
        <f>(INDIRECT("a_"&amp;V$2)/(V$2+1))*(($C375^(V$2+1)-$H375^(V$2+1))/(ε_c1cd^(V$2+1)))</f>
        <v/>
      </c>
      <c r="W375">
        <f>(INDIRECT("a_"&amp;W$2)/(W$2+1))*(($C375^(W$2+1)-$H375^(W$2+1))/(ε_c1cd^(W$2+1)))</f>
        <v/>
      </c>
      <c r="X375">
        <f>(INDIRECT("a_"&amp;X$2)/(X$2+1))*(($C375^(X$2+1)-$H375^(X$2+1))/(ε_c1cd^(X$2+1)))</f>
        <v/>
      </c>
      <c r="Y375">
        <f>(INDIRECT("a_"&amp;Y$2)/(Y$2+1))*(($C375^(Y$2+1)-$H375^(Y$2+1))/(ε_c1cd^(Y$2+1)))</f>
        <v/>
      </c>
      <c r="Z375">
        <f>(INDIRECT("a_"&amp;Z$2)/(Z$2+2))*(($C375^(Z$2+2)-$H375^(Z$2+2))/(ε_c1cd^(Z$2+2)))</f>
        <v/>
      </c>
      <c r="AA375">
        <f>(INDIRECT("a_"&amp;AA$2)/(AA$2+2))*(($C375^(AA$2+2)-$H375^(AA$2+2))/(ε_c1cd^(AA$2+2)))</f>
        <v/>
      </c>
      <c r="AB375">
        <f>(INDIRECT("a_"&amp;AB$2)/(AB$2+2))*(($C375^(AB$2+2)-$H375^(AB$2+2))/(ε_c1cd^(AB$2+2)))</f>
        <v/>
      </c>
      <c r="AC375">
        <f>(INDIRECT("a_"&amp;AC$2)/(AC$2+2))*(($C375^(AC$2+2)-$H375^(AC$2+2))/(ε_c1cd^(AC$2+2)))</f>
        <v/>
      </c>
      <c r="AD375">
        <f>(INDIRECT("a_"&amp;AD$2)/(AD$2+2))*(($C375^(AD$2+2)-$H375^(AD$2+2))/(ε_c1cd^(AD$2+2)))</f>
        <v/>
      </c>
      <c r="AE375" s="111">
        <f>(b*f_cd/L375)*SUM(U375:Y375)+SUM(Q375:R375)</f>
        <v/>
      </c>
      <c r="AF375" s="112">
        <f>AE375*(K375-y+e)</f>
        <v/>
      </c>
      <c r="AG375" s="113">
        <f>(b*f_cd/(L375^2))*SUM(Z375:AD375)+SUM(S375:T375)-AF375</f>
        <v/>
      </c>
      <c r="AH375" s="114">
        <f>AG375&lt;0</f>
        <v/>
      </c>
      <c r="AI375" s="115">
        <f>IF(A375=1,FALSE,(AND(AQ375,AH375,NOT(AI374))))</f>
        <v/>
      </c>
      <c r="AJ375" s="116">
        <f>(b*f_cd/L375)*(a_1/2*J375^2+a_2/3*J375^3+a_3/4*J375^4+a_4/5*J375^5+a_5/6*J375^6)+SUM(Q375:R375)</f>
        <v/>
      </c>
      <c r="AK375">
        <f>AJ375*(K375-y+e)</f>
        <v/>
      </c>
      <c r="AL375" s="118">
        <f>(b*f_cd/(L375^2))*(a_1/3*J375^3+a_2/4*J375^4+a_3/5*J375^5+a_4/6*J375^6+a_5/7*J375^7)+SUM(S375:T375)-AK375</f>
        <v/>
      </c>
      <c r="AM375" s="114">
        <f>AL375&gt;0</f>
        <v/>
      </c>
      <c r="AN375" s="115">
        <f>IF(A375=1,FALSE,(AND(AQ375,AM375,NOT(AN374))))</f>
        <v/>
      </c>
      <c r="AO375">
        <f>IF(D375=1,AND(AH375,NOT(AI375)),AND(AM375,NOT(AN375)))</f>
        <v/>
      </c>
      <c r="AP375" s="119">
        <f>IF(D375=1,AI375,AN375)</f>
        <v/>
      </c>
      <c r="AQ375" s="125">
        <f>ABS(E375)&lt;$AQ$2</f>
        <v/>
      </c>
      <c r="AS375">
        <f>IF(AP375,MAX(AS$3:AS373)+1,"")</f>
        <v/>
      </c>
    </row>
    <row r="376" s="117">
      <c r="A376" t="n">
        <v>374</v>
      </c>
      <c r="B376" s="131">
        <f>IF(A376=1,0,IF(AP376,0.1*ε_cu1cd,0))</f>
        <v/>
      </c>
      <c r="C376" s="131">
        <f>IF(A376=1,0.1*ε_cu1cd,C375+B375)</f>
        <v/>
      </c>
      <c r="D376" s="113">
        <f>IF('Нормальний переріз'!$D$68&gt;0,1,2)</f>
        <v/>
      </c>
      <c r="E376" s="144">
        <f>IF(D376=1,F376,G376)</f>
        <v/>
      </c>
      <c r="F376" s="124">
        <f>IF(AI375,0.11*ε_cu1cd,IF(AH375,F375*0.01,F375))</f>
        <v/>
      </c>
      <c r="G376" s="124">
        <f>IF(AP375,-0.1*ε_cu1cd,IF(AM375,G375*0.01,G375))</f>
        <v/>
      </c>
      <c r="H376" s="113">
        <f>IF(A376=1,E376,IF(AO375,H375-E375+E376,IF(AP375,0.8*H375,H375+E376)))</f>
        <v/>
      </c>
      <c r="I376" s="169">
        <f>(C376-H376)/h</f>
        <v/>
      </c>
      <c r="J376">
        <f>C376/(ε_c1cd)</f>
        <v/>
      </c>
      <c r="K376">
        <f>C376/I376</f>
        <v/>
      </c>
      <c r="L376" s="131">
        <f>I376/(ε_c1cd)</f>
        <v/>
      </c>
      <c r="M376">
        <f>I376*(K376-Z_s1)</f>
        <v/>
      </c>
      <c r="N376">
        <f>I376*(K376-Z_s2)</f>
        <v/>
      </c>
      <c r="O376">
        <f>E_s*M376</f>
        <v/>
      </c>
      <c r="P376">
        <f>E_s*N376</f>
        <v/>
      </c>
      <c r="Q376">
        <f>O376*A_s1</f>
        <v/>
      </c>
      <c r="R376">
        <f>P376*A_s2</f>
        <v/>
      </c>
      <c r="S376">
        <f>Q376*($K376-Z_s1)</f>
        <v/>
      </c>
      <c r="T376">
        <f>R376*($K376-Z_s2)</f>
        <v/>
      </c>
      <c r="U376">
        <f>(INDIRECT("a_"&amp;U$2)/(U$2+1))*(($C376^(U$2+1)-$H376^(U$2+1))/(ε_c1cd^(U$2+1)))</f>
        <v/>
      </c>
      <c r="V376">
        <f>(INDIRECT("a_"&amp;V$2)/(V$2+1))*(($C376^(V$2+1)-$H376^(V$2+1))/(ε_c1cd^(V$2+1)))</f>
        <v/>
      </c>
      <c r="W376">
        <f>(INDIRECT("a_"&amp;W$2)/(W$2+1))*(($C376^(W$2+1)-$H376^(W$2+1))/(ε_c1cd^(W$2+1)))</f>
        <v/>
      </c>
      <c r="X376">
        <f>(INDIRECT("a_"&amp;X$2)/(X$2+1))*(($C376^(X$2+1)-$H376^(X$2+1))/(ε_c1cd^(X$2+1)))</f>
        <v/>
      </c>
      <c r="Y376">
        <f>(INDIRECT("a_"&amp;Y$2)/(Y$2+1))*(($C376^(Y$2+1)-$H376^(Y$2+1))/(ε_c1cd^(Y$2+1)))</f>
        <v/>
      </c>
      <c r="Z376">
        <f>(INDIRECT("a_"&amp;Z$2)/(Z$2+2))*(($C376^(Z$2+2)-$H376^(Z$2+2))/(ε_c1cd^(Z$2+2)))</f>
        <v/>
      </c>
      <c r="AA376">
        <f>(INDIRECT("a_"&amp;AA$2)/(AA$2+2))*(($C376^(AA$2+2)-$H376^(AA$2+2))/(ε_c1cd^(AA$2+2)))</f>
        <v/>
      </c>
      <c r="AB376">
        <f>(INDIRECT("a_"&amp;AB$2)/(AB$2+2))*(($C376^(AB$2+2)-$H376^(AB$2+2))/(ε_c1cd^(AB$2+2)))</f>
        <v/>
      </c>
      <c r="AC376">
        <f>(INDIRECT("a_"&amp;AC$2)/(AC$2+2))*(($C376^(AC$2+2)-$H376^(AC$2+2))/(ε_c1cd^(AC$2+2)))</f>
        <v/>
      </c>
      <c r="AD376">
        <f>(INDIRECT("a_"&amp;AD$2)/(AD$2+2))*(($C376^(AD$2+2)-$H376^(AD$2+2))/(ε_c1cd^(AD$2+2)))</f>
        <v/>
      </c>
      <c r="AE376" s="111">
        <f>(b*f_cd/L376)*SUM(U376:Y376)+SUM(Q376:R376)</f>
        <v/>
      </c>
      <c r="AF376" s="112">
        <f>AE376*(K376-y+e)</f>
        <v/>
      </c>
      <c r="AG376" s="113">
        <f>(b*f_cd/(L376^2))*SUM(Z376:AD376)+SUM(S376:T376)-AF376</f>
        <v/>
      </c>
      <c r="AH376" s="114">
        <f>AG376&lt;0</f>
        <v/>
      </c>
      <c r="AI376" s="115">
        <f>IF(A376=1,FALSE,(AND(AQ376,AH376,NOT(AI375))))</f>
        <v/>
      </c>
      <c r="AJ376" s="116">
        <f>(b*f_cd/L376)*(a_1/2*J376^2+a_2/3*J376^3+a_3/4*J376^4+a_4/5*J376^5+a_5/6*J376^6)+SUM(Q376:R376)</f>
        <v/>
      </c>
      <c r="AK376">
        <f>AJ376*(K376-y+e)</f>
        <v/>
      </c>
      <c r="AL376" s="118">
        <f>(b*f_cd/(L376^2))*(a_1/3*J376^3+a_2/4*J376^4+a_3/5*J376^5+a_4/6*J376^6+a_5/7*J376^7)+SUM(S376:T376)-AK376</f>
        <v/>
      </c>
      <c r="AM376" s="114">
        <f>AL376&gt;0</f>
        <v/>
      </c>
      <c r="AN376" s="115">
        <f>IF(A376=1,FALSE,(AND(AQ376,AM376,NOT(AN375))))</f>
        <v/>
      </c>
      <c r="AO376">
        <f>IF(D376=1,AND(AH376,NOT(AI376)),AND(AM376,NOT(AN376)))</f>
        <v/>
      </c>
      <c r="AP376" s="119">
        <f>IF(D376=1,AI376,AN376)</f>
        <v/>
      </c>
      <c r="AQ376" s="125">
        <f>ABS(E376)&lt;$AQ$2</f>
        <v/>
      </c>
      <c r="AS376">
        <f>IF(AP376,MAX(AS$3:AS374)+1,"")</f>
        <v/>
      </c>
    </row>
    <row r="377" s="117">
      <c r="A377" t="n">
        <v>375</v>
      </c>
      <c r="B377" s="131">
        <f>IF(A377=1,0,IF(AP377,0.1*ε_cu1cd,0))</f>
        <v/>
      </c>
      <c r="C377" s="131">
        <f>IF(A377=1,0.1*ε_cu1cd,C376+B376)</f>
        <v/>
      </c>
      <c r="D377" s="113">
        <f>IF('Нормальний переріз'!$D$68&gt;0,1,2)</f>
        <v/>
      </c>
      <c r="E377" s="144">
        <f>IF(D377=1,F377,G377)</f>
        <v/>
      </c>
      <c r="F377" s="124">
        <f>IF(AI376,0.11*ε_cu1cd,IF(AH376,F376*0.01,F376))</f>
        <v/>
      </c>
      <c r="G377" s="124">
        <f>IF(AP376,-0.1*ε_cu1cd,IF(AM376,G376*0.01,G376))</f>
        <v/>
      </c>
      <c r="H377" s="113">
        <f>IF(A377=1,E377,IF(AO376,H376-E376+E377,IF(AP376,0.8*H376,H376+E377)))</f>
        <v/>
      </c>
      <c r="I377" s="169">
        <f>(C377-H377)/h</f>
        <v/>
      </c>
      <c r="J377">
        <f>C377/(ε_c1cd)</f>
        <v/>
      </c>
      <c r="K377">
        <f>C377/I377</f>
        <v/>
      </c>
      <c r="L377" s="131">
        <f>I377/(ε_c1cd)</f>
        <v/>
      </c>
      <c r="M377">
        <f>I377*(K377-Z_s1)</f>
        <v/>
      </c>
      <c r="N377">
        <f>I377*(K377-Z_s2)</f>
        <v/>
      </c>
      <c r="O377">
        <f>E_s*M377</f>
        <v/>
      </c>
      <c r="P377">
        <f>E_s*N377</f>
        <v/>
      </c>
      <c r="Q377">
        <f>O377*A_s1</f>
        <v/>
      </c>
      <c r="R377">
        <f>P377*A_s2</f>
        <v/>
      </c>
      <c r="S377">
        <f>Q377*($K377-Z_s1)</f>
        <v/>
      </c>
      <c r="T377">
        <f>R377*($K377-Z_s2)</f>
        <v/>
      </c>
      <c r="U377">
        <f>(INDIRECT("a_"&amp;U$2)/(U$2+1))*(($C377^(U$2+1)-$H377^(U$2+1))/(ε_c1cd^(U$2+1)))</f>
        <v/>
      </c>
      <c r="V377">
        <f>(INDIRECT("a_"&amp;V$2)/(V$2+1))*(($C377^(V$2+1)-$H377^(V$2+1))/(ε_c1cd^(V$2+1)))</f>
        <v/>
      </c>
      <c r="W377">
        <f>(INDIRECT("a_"&amp;W$2)/(W$2+1))*(($C377^(W$2+1)-$H377^(W$2+1))/(ε_c1cd^(W$2+1)))</f>
        <v/>
      </c>
      <c r="X377">
        <f>(INDIRECT("a_"&amp;X$2)/(X$2+1))*(($C377^(X$2+1)-$H377^(X$2+1))/(ε_c1cd^(X$2+1)))</f>
        <v/>
      </c>
      <c r="Y377">
        <f>(INDIRECT("a_"&amp;Y$2)/(Y$2+1))*(($C377^(Y$2+1)-$H377^(Y$2+1))/(ε_c1cd^(Y$2+1)))</f>
        <v/>
      </c>
      <c r="Z377">
        <f>(INDIRECT("a_"&amp;Z$2)/(Z$2+2))*(($C377^(Z$2+2)-$H377^(Z$2+2))/(ε_c1cd^(Z$2+2)))</f>
        <v/>
      </c>
      <c r="AA377">
        <f>(INDIRECT("a_"&amp;AA$2)/(AA$2+2))*(($C377^(AA$2+2)-$H377^(AA$2+2))/(ε_c1cd^(AA$2+2)))</f>
        <v/>
      </c>
      <c r="AB377">
        <f>(INDIRECT("a_"&amp;AB$2)/(AB$2+2))*(($C377^(AB$2+2)-$H377^(AB$2+2))/(ε_c1cd^(AB$2+2)))</f>
        <v/>
      </c>
      <c r="AC377">
        <f>(INDIRECT("a_"&amp;AC$2)/(AC$2+2))*(($C377^(AC$2+2)-$H377^(AC$2+2))/(ε_c1cd^(AC$2+2)))</f>
        <v/>
      </c>
      <c r="AD377">
        <f>(INDIRECT("a_"&amp;AD$2)/(AD$2+2))*(($C377^(AD$2+2)-$H377^(AD$2+2))/(ε_c1cd^(AD$2+2)))</f>
        <v/>
      </c>
      <c r="AE377" s="111">
        <f>(b*f_cd/L377)*SUM(U377:Y377)+SUM(Q377:R377)</f>
        <v/>
      </c>
      <c r="AF377" s="112">
        <f>AE377*(K377-y+e)</f>
        <v/>
      </c>
      <c r="AG377" s="113">
        <f>(b*f_cd/(L377^2))*SUM(Z377:AD377)+SUM(S377:T377)-AF377</f>
        <v/>
      </c>
      <c r="AH377" s="114">
        <f>AG377&lt;0</f>
        <v/>
      </c>
      <c r="AI377" s="115">
        <f>IF(A377=1,FALSE,(AND(AQ377,AH377,NOT(AI376))))</f>
        <v/>
      </c>
      <c r="AJ377" s="116">
        <f>(b*f_cd/L377)*(a_1/2*J377^2+a_2/3*J377^3+a_3/4*J377^4+a_4/5*J377^5+a_5/6*J377^6)+SUM(Q377:R377)</f>
        <v/>
      </c>
      <c r="AK377">
        <f>AJ377*(K377-y+e)</f>
        <v/>
      </c>
      <c r="AL377" s="118">
        <f>(b*f_cd/(L377^2))*(a_1/3*J377^3+a_2/4*J377^4+a_3/5*J377^5+a_4/6*J377^6+a_5/7*J377^7)+SUM(S377:T377)-AK377</f>
        <v/>
      </c>
      <c r="AM377" s="114">
        <f>AL377&gt;0</f>
        <v/>
      </c>
      <c r="AN377" s="115">
        <f>IF(A377=1,FALSE,(AND(AQ377,AM377,NOT(AN376))))</f>
        <v/>
      </c>
      <c r="AO377">
        <f>IF(D377=1,AND(AH377,NOT(AI377)),AND(AM377,NOT(AN377)))</f>
        <v/>
      </c>
      <c r="AP377" s="119">
        <f>IF(D377=1,AI377,AN377)</f>
        <v/>
      </c>
      <c r="AQ377" s="125">
        <f>ABS(E377)&lt;$AQ$2</f>
        <v/>
      </c>
      <c r="AS377">
        <f>IF(AP377,MAX(AS$3:AS375)+1,"")</f>
        <v/>
      </c>
    </row>
    <row r="378" s="117">
      <c r="A378" t="n">
        <v>376</v>
      </c>
      <c r="B378" s="131">
        <f>IF(A378=1,0,IF(AP378,0.1*ε_cu1cd,0))</f>
        <v/>
      </c>
      <c r="C378" s="131">
        <f>IF(A378=1,0.1*ε_cu1cd,C377+B377)</f>
        <v/>
      </c>
      <c r="D378" s="113">
        <f>IF('Нормальний переріз'!$D$68&gt;0,1,2)</f>
        <v/>
      </c>
      <c r="E378" s="144">
        <f>IF(D378=1,F378,G378)</f>
        <v/>
      </c>
      <c r="F378" s="124">
        <f>IF(AI377,0.11*ε_cu1cd,IF(AH377,F377*0.01,F377))</f>
        <v/>
      </c>
      <c r="G378" s="124">
        <f>IF(AP377,-0.1*ε_cu1cd,IF(AM377,G377*0.01,G377))</f>
        <v/>
      </c>
      <c r="H378" s="113">
        <f>IF(A378=1,E378,IF(AO377,H377-E377+E378,IF(AP377,0.8*H377,H377+E378)))</f>
        <v/>
      </c>
      <c r="I378" s="169">
        <f>(C378-H378)/h</f>
        <v/>
      </c>
      <c r="J378">
        <f>C378/(ε_c1cd)</f>
        <v/>
      </c>
      <c r="K378">
        <f>C378/I378</f>
        <v/>
      </c>
      <c r="L378" s="131">
        <f>I378/(ε_c1cd)</f>
        <v/>
      </c>
      <c r="M378">
        <f>I378*(K378-Z_s1)</f>
        <v/>
      </c>
      <c r="N378">
        <f>I378*(K378-Z_s2)</f>
        <v/>
      </c>
      <c r="O378">
        <f>E_s*M378</f>
        <v/>
      </c>
      <c r="P378">
        <f>E_s*N378</f>
        <v/>
      </c>
      <c r="Q378">
        <f>O378*A_s1</f>
        <v/>
      </c>
      <c r="R378">
        <f>P378*A_s2</f>
        <v/>
      </c>
      <c r="S378">
        <f>Q378*($K378-Z_s1)</f>
        <v/>
      </c>
      <c r="T378">
        <f>R378*($K378-Z_s2)</f>
        <v/>
      </c>
      <c r="U378">
        <f>(INDIRECT("a_"&amp;U$2)/(U$2+1))*(($C378^(U$2+1)-$H378^(U$2+1))/(ε_c1cd^(U$2+1)))</f>
        <v/>
      </c>
      <c r="V378">
        <f>(INDIRECT("a_"&amp;V$2)/(V$2+1))*(($C378^(V$2+1)-$H378^(V$2+1))/(ε_c1cd^(V$2+1)))</f>
        <v/>
      </c>
      <c r="W378">
        <f>(INDIRECT("a_"&amp;W$2)/(W$2+1))*(($C378^(W$2+1)-$H378^(W$2+1))/(ε_c1cd^(W$2+1)))</f>
        <v/>
      </c>
      <c r="X378">
        <f>(INDIRECT("a_"&amp;X$2)/(X$2+1))*(($C378^(X$2+1)-$H378^(X$2+1))/(ε_c1cd^(X$2+1)))</f>
        <v/>
      </c>
      <c r="Y378">
        <f>(INDIRECT("a_"&amp;Y$2)/(Y$2+1))*(($C378^(Y$2+1)-$H378^(Y$2+1))/(ε_c1cd^(Y$2+1)))</f>
        <v/>
      </c>
      <c r="Z378">
        <f>(INDIRECT("a_"&amp;Z$2)/(Z$2+2))*(($C378^(Z$2+2)-$H378^(Z$2+2))/(ε_c1cd^(Z$2+2)))</f>
        <v/>
      </c>
      <c r="AA378">
        <f>(INDIRECT("a_"&amp;AA$2)/(AA$2+2))*(($C378^(AA$2+2)-$H378^(AA$2+2))/(ε_c1cd^(AA$2+2)))</f>
        <v/>
      </c>
      <c r="AB378">
        <f>(INDIRECT("a_"&amp;AB$2)/(AB$2+2))*(($C378^(AB$2+2)-$H378^(AB$2+2))/(ε_c1cd^(AB$2+2)))</f>
        <v/>
      </c>
      <c r="AC378">
        <f>(INDIRECT("a_"&amp;AC$2)/(AC$2+2))*(($C378^(AC$2+2)-$H378^(AC$2+2))/(ε_c1cd^(AC$2+2)))</f>
        <v/>
      </c>
      <c r="AD378">
        <f>(INDIRECT("a_"&amp;AD$2)/(AD$2+2))*(($C378^(AD$2+2)-$H378^(AD$2+2))/(ε_c1cd^(AD$2+2)))</f>
        <v/>
      </c>
      <c r="AE378" s="111">
        <f>(b*f_cd/L378)*SUM(U378:Y378)+SUM(Q378:R378)</f>
        <v/>
      </c>
      <c r="AF378" s="112">
        <f>AE378*(K378-y+e)</f>
        <v/>
      </c>
      <c r="AG378" s="113">
        <f>(b*f_cd/(L378^2))*SUM(Z378:AD378)+SUM(S378:T378)-AF378</f>
        <v/>
      </c>
      <c r="AH378" s="114">
        <f>AG378&lt;0</f>
        <v/>
      </c>
      <c r="AI378" s="115">
        <f>IF(A378=1,FALSE,(AND(AQ378,AH378,NOT(AI377))))</f>
        <v/>
      </c>
      <c r="AJ378" s="116">
        <f>(b*f_cd/L378)*(a_1/2*J378^2+a_2/3*J378^3+a_3/4*J378^4+a_4/5*J378^5+a_5/6*J378^6)+SUM(Q378:R378)</f>
        <v/>
      </c>
      <c r="AK378">
        <f>AJ378*(K378-y+e)</f>
        <v/>
      </c>
      <c r="AL378" s="118">
        <f>(b*f_cd/(L378^2))*(a_1/3*J378^3+a_2/4*J378^4+a_3/5*J378^5+a_4/6*J378^6+a_5/7*J378^7)+SUM(S378:T378)-AK378</f>
        <v/>
      </c>
      <c r="AM378" s="114">
        <f>AL378&gt;0</f>
        <v/>
      </c>
      <c r="AN378" s="115">
        <f>IF(A378=1,FALSE,(AND(AQ378,AM378,NOT(AN377))))</f>
        <v/>
      </c>
      <c r="AO378">
        <f>IF(D378=1,AND(AH378,NOT(AI378)),AND(AM378,NOT(AN378)))</f>
        <v/>
      </c>
      <c r="AP378" s="119">
        <f>IF(D378=1,AI378,AN378)</f>
        <v/>
      </c>
      <c r="AQ378" s="125">
        <f>ABS(E378)&lt;$AQ$2</f>
        <v/>
      </c>
      <c r="AS378">
        <f>IF(AP378,MAX(AS$3:AS376)+1,"")</f>
        <v/>
      </c>
    </row>
    <row r="379" s="117">
      <c r="A379" t="n">
        <v>377</v>
      </c>
      <c r="B379" s="131">
        <f>IF(A379=1,0,IF(AP379,0.1*ε_cu1cd,0))</f>
        <v/>
      </c>
      <c r="C379" s="131">
        <f>IF(A379=1,0.1*ε_cu1cd,C378+B378)</f>
        <v/>
      </c>
      <c r="D379" s="113">
        <f>IF('Нормальний переріз'!$D$68&gt;0,1,2)</f>
        <v/>
      </c>
      <c r="E379" s="144">
        <f>IF(D379=1,F379,G379)</f>
        <v/>
      </c>
      <c r="F379" s="124">
        <f>IF(AI378,0.11*ε_cu1cd,IF(AH378,F378*0.01,F378))</f>
        <v/>
      </c>
      <c r="G379" s="124">
        <f>IF(AP378,-0.1*ε_cu1cd,IF(AM378,G378*0.01,G378))</f>
        <v/>
      </c>
      <c r="H379" s="113">
        <f>IF(A379=1,E379,IF(AO378,H378-E378+E379,IF(AP378,0.8*H378,H378+E379)))</f>
        <v/>
      </c>
      <c r="I379" s="169">
        <f>(C379-H379)/h</f>
        <v/>
      </c>
      <c r="J379">
        <f>C379/(ε_c1cd)</f>
        <v/>
      </c>
      <c r="K379">
        <f>C379/I379</f>
        <v/>
      </c>
      <c r="L379" s="131">
        <f>I379/(ε_c1cd)</f>
        <v/>
      </c>
      <c r="M379">
        <f>I379*(K379-Z_s1)</f>
        <v/>
      </c>
      <c r="N379">
        <f>I379*(K379-Z_s2)</f>
        <v/>
      </c>
      <c r="O379">
        <f>E_s*M379</f>
        <v/>
      </c>
      <c r="P379">
        <f>E_s*N379</f>
        <v/>
      </c>
      <c r="Q379">
        <f>O379*A_s1</f>
        <v/>
      </c>
      <c r="R379">
        <f>P379*A_s2</f>
        <v/>
      </c>
      <c r="S379">
        <f>Q379*($K379-Z_s1)</f>
        <v/>
      </c>
      <c r="T379">
        <f>R379*($K379-Z_s2)</f>
        <v/>
      </c>
      <c r="U379">
        <f>(INDIRECT("a_"&amp;U$2)/(U$2+1))*(($C379^(U$2+1)-$H379^(U$2+1))/(ε_c1cd^(U$2+1)))</f>
        <v/>
      </c>
      <c r="V379">
        <f>(INDIRECT("a_"&amp;V$2)/(V$2+1))*(($C379^(V$2+1)-$H379^(V$2+1))/(ε_c1cd^(V$2+1)))</f>
        <v/>
      </c>
      <c r="W379">
        <f>(INDIRECT("a_"&amp;W$2)/(W$2+1))*(($C379^(W$2+1)-$H379^(W$2+1))/(ε_c1cd^(W$2+1)))</f>
        <v/>
      </c>
      <c r="X379">
        <f>(INDIRECT("a_"&amp;X$2)/(X$2+1))*(($C379^(X$2+1)-$H379^(X$2+1))/(ε_c1cd^(X$2+1)))</f>
        <v/>
      </c>
      <c r="Y379">
        <f>(INDIRECT("a_"&amp;Y$2)/(Y$2+1))*(($C379^(Y$2+1)-$H379^(Y$2+1))/(ε_c1cd^(Y$2+1)))</f>
        <v/>
      </c>
      <c r="Z379">
        <f>(INDIRECT("a_"&amp;Z$2)/(Z$2+2))*(($C379^(Z$2+2)-$H379^(Z$2+2))/(ε_c1cd^(Z$2+2)))</f>
        <v/>
      </c>
      <c r="AA379">
        <f>(INDIRECT("a_"&amp;AA$2)/(AA$2+2))*(($C379^(AA$2+2)-$H379^(AA$2+2))/(ε_c1cd^(AA$2+2)))</f>
        <v/>
      </c>
      <c r="AB379">
        <f>(INDIRECT("a_"&amp;AB$2)/(AB$2+2))*(($C379^(AB$2+2)-$H379^(AB$2+2))/(ε_c1cd^(AB$2+2)))</f>
        <v/>
      </c>
      <c r="AC379">
        <f>(INDIRECT("a_"&amp;AC$2)/(AC$2+2))*(($C379^(AC$2+2)-$H379^(AC$2+2))/(ε_c1cd^(AC$2+2)))</f>
        <v/>
      </c>
      <c r="AD379">
        <f>(INDIRECT("a_"&amp;AD$2)/(AD$2+2))*(($C379^(AD$2+2)-$H379^(AD$2+2))/(ε_c1cd^(AD$2+2)))</f>
        <v/>
      </c>
      <c r="AE379" s="111">
        <f>(b*f_cd/L379)*SUM(U379:Y379)+SUM(Q379:R379)</f>
        <v/>
      </c>
      <c r="AF379" s="112">
        <f>AE379*(K379-y+e)</f>
        <v/>
      </c>
      <c r="AG379" s="113">
        <f>(b*f_cd/(L379^2))*SUM(Z379:AD379)+SUM(S379:T379)-AF379</f>
        <v/>
      </c>
      <c r="AH379" s="114">
        <f>AG379&lt;0</f>
        <v/>
      </c>
      <c r="AI379" s="115">
        <f>IF(A379=1,FALSE,(AND(AQ379,AH379,NOT(AI378))))</f>
        <v/>
      </c>
      <c r="AJ379" s="116">
        <f>(b*f_cd/L379)*(a_1/2*J379^2+a_2/3*J379^3+a_3/4*J379^4+a_4/5*J379^5+a_5/6*J379^6)+SUM(Q379:R379)</f>
        <v/>
      </c>
      <c r="AK379">
        <f>AJ379*(K379-y+e)</f>
        <v/>
      </c>
      <c r="AL379" s="118">
        <f>(b*f_cd/(L379^2))*(a_1/3*J379^3+a_2/4*J379^4+a_3/5*J379^5+a_4/6*J379^6+a_5/7*J379^7)+SUM(S379:T379)-AK379</f>
        <v/>
      </c>
      <c r="AM379" s="114">
        <f>AL379&gt;0</f>
        <v/>
      </c>
      <c r="AN379" s="115">
        <f>IF(A379=1,FALSE,(AND(AQ379,AM379,NOT(AN378))))</f>
        <v/>
      </c>
      <c r="AO379">
        <f>IF(D379=1,AND(AH379,NOT(AI379)),AND(AM379,NOT(AN379)))</f>
        <v/>
      </c>
      <c r="AP379" s="119">
        <f>IF(D379=1,AI379,AN379)</f>
        <v/>
      </c>
      <c r="AQ379" s="125">
        <f>ABS(E379)&lt;$AQ$2</f>
        <v/>
      </c>
      <c r="AS379">
        <f>IF(AP379,MAX(AS$3:AS377)+1,"")</f>
        <v/>
      </c>
    </row>
    <row r="380" s="117">
      <c r="A380" t="n">
        <v>378</v>
      </c>
      <c r="B380" s="131">
        <f>IF(A380=1,0,IF(AP380,0.1*ε_cu1cd,0))</f>
        <v/>
      </c>
      <c r="C380" s="131">
        <f>IF(A380=1,0.1*ε_cu1cd,C379+B379)</f>
        <v/>
      </c>
      <c r="D380" s="113">
        <f>IF('Нормальний переріз'!$D$68&gt;0,1,2)</f>
        <v/>
      </c>
      <c r="E380" s="144">
        <f>IF(D380=1,F380,G380)</f>
        <v/>
      </c>
      <c r="F380" s="124">
        <f>IF(AI379,0.11*ε_cu1cd,IF(AH379,F379*0.01,F379))</f>
        <v/>
      </c>
      <c r="G380" s="124">
        <f>IF(AP379,-0.1*ε_cu1cd,IF(AM379,G379*0.01,G379))</f>
        <v/>
      </c>
      <c r="H380" s="113">
        <f>IF(A380=1,E380,IF(AO379,H379-E379+E380,IF(AP379,0.8*H379,H379+E380)))</f>
        <v/>
      </c>
      <c r="I380" s="169">
        <f>(C380-H380)/h</f>
        <v/>
      </c>
      <c r="J380">
        <f>C380/(ε_c1cd)</f>
        <v/>
      </c>
      <c r="K380">
        <f>C380/I380</f>
        <v/>
      </c>
      <c r="L380" s="131">
        <f>I380/(ε_c1cd)</f>
        <v/>
      </c>
      <c r="M380">
        <f>I380*(K380-Z_s1)</f>
        <v/>
      </c>
      <c r="N380">
        <f>I380*(K380-Z_s2)</f>
        <v/>
      </c>
      <c r="O380">
        <f>E_s*M380</f>
        <v/>
      </c>
      <c r="P380">
        <f>E_s*N380</f>
        <v/>
      </c>
      <c r="Q380">
        <f>O380*A_s1</f>
        <v/>
      </c>
      <c r="R380">
        <f>P380*A_s2</f>
        <v/>
      </c>
      <c r="S380">
        <f>Q380*($K380-Z_s1)</f>
        <v/>
      </c>
      <c r="T380">
        <f>R380*($K380-Z_s2)</f>
        <v/>
      </c>
      <c r="U380">
        <f>(INDIRECT("a_"&amp;U$2)/(U$2+1))*(($C380^(U$2+1)-$H380^(U$2+1))/(ε_c1cd^(U$2+1)))</f>
        <v/>
      </c>
      <c r="V380">
        <f>(INDIRECT("a_"&amp;V$2)/(V$2+1))*(($C380^(V$2+1)-$H380^(V$2+1))/(ε_c1cd^(V$2+1)))</f>
        <v/>
      </c>
      <c r="W380">
        <f>(INDIRECT("a_"&amp;W$2)/(W$2+1))*(($C380^(W$2+1)-$H380^(W$2+1))/(ε_c1cd^(W$2+1)))</f>
        <v/>
      </c>
      <c r="X380">
        <f>(INDIRECT("a_"&amp;X$2)/(X$2+1))*(($C380^(X$2+1)-$H380^(X$2+1))/(ε_c1cd^(X$2+1)))</f>
        <v/>
      </c>
      <c r="Y380">
        <f>(INDIRECT("a_"&amp;Y$2)/(Y$2+1))*(($C380^(Y$2+1)-$H380^(Y$2+1))/(ε_c1cd^(Y$2+1)))</f>
        <v/>
      </c>
      <c r="Z380">
        <f>(INDIRECT("a_"&amp;Z$2)/(Z$2+2))*(($C380^(Z$2+2)-$H380^(Z$2+2))/(ε_c1cd^(Z$2+2)))</f>
        <v/>
      </c>
      <c r="AA380">
        <f>(INDIRECT("a_"&amp;AA$2)/(AA$2+2))*(($C380^(AA$2+2)-$H380^(AA$2+2))/(ε_c1cd^(AA$2+2)))</f>
        <v/>
      </c>
      <c r="AB380">
        <f>(INDIRECT("a_"&amp;AB$2)/(AB$2+2))*(($C380^(AB$2+2)-$H380^(AB$2+2))/(ε_c1cd^(AB$2+2)))</f>
        <v/>
      </c>
      <c r="AC380">
        <f>(INDIRECT("a_"&amp;AC$2)/(AC$2+2))*(($C380^(AC$2+2)-$H380^(AC$2+2))/(ε_c1cd^(AC$2+2)))</f>
        <v/>
      </c>
      <c r="AD380">
        <f>(INDIRECT("a_"&amp;AD$2)/(AD$2+2))*(($C380^(AD$2+2)-$H380^(AD$2+2))/(ε_c1cd^(AD$2+2)))</f>
        <v/>
      </c>
      <c r="AE380" s="111">
        <f>(b*f_cd/L380)*SUM(U380:Y380)+SUM(Q380:R380)</f>
        <v/>
      </c>
      <c r="AF380" s="112">
        <f>AE380*(K380-y+e)</f>
        <v/>
      </c>
      <c r="AG380" s="113">
        <f>(b*f_cd/(L380^2))*SUM(Z380:AD380)+SUM(S380:T380)-AF380</f>
        <v/>
      </c>
      <c r="AH380" s="114">
        <f>AG380&lt;0</f>
        <v/>
      </c>
      <c r="AI380" s="115">
        <f>IF(A380=1,FALSE,(AND(AQ380,AH380,NOT(AI379))))</f>
        <v/>
      </c>
      <c r="AJ380" s="116">
        <f>(b*f_cd/L380)*(a_1/2*J380^2+a_2/3*J380^3+a_3/4*J380^4+a_4/5*J380^5+a_5/6*J380^6)+SUM(Q380:R380)</f>
        <v/>
      </c>
      <c r="AK380">
        <f>AJ380*(K380-y+e)</f>
        <v/>
      </c>
      <c r="AL380" s="118">
        <f>(b*f_cd/(L380^2))*(a_1/3*J380^3+a_2/4*J380^4+a_3/5*J380^5+a_4/6*J380^6+a_5/7*J380^7)+SUM(S380:T380)-AK380</f>
        <v/>
      </c>
      <c r="AM380" s="114">
        <f>AL380&gt;0</f>
        <v/>
      </c>
      <c r="AN380" s="115">
        <f>IF(A380=1,FALSE,(AND(AQ380,AM380,NOT(AN379))))</f>
        <v/>
      </c>
      <c r="AO380">
        <f>IF(D380=1,AND(AH380,NOT(AI380)),AND(AM380,NOT(AN380)))</f>
        <v/>
      </c>
      <c r="AP380" s="119">
        <f>IF(D380=1,AI380,AN380)</f>
        <v/>
      </c>
      <c r="AQ380" s="125">
        <f>ABS(E380)&lt;$AQ$2</f>
        <v/>
      </c>
      <c r="AS380">
        <f>IF(AP380,MAX(AS$3:AS378)+1,"")</f>
        <v/>
      </c>
    </row>
    <row r="381" s="117">
      <c r="A381" t="n">
        <v>379</v>
      </c>
      <c r="B381" s="131">
        <f>IF(A381=1,0,IF(AP381,0.1*ε_cu1cd,0))</f>
        <v/>
      </c>
      <c r="C381" s="131">
        <f>IF(A381=1,0.1*ε_cu1cd,C380+B380)</f>
        <v/>
      </c>
      <c r="D381" s="113">
        <f>IF('Нормальний переріз'!$D$68&gt;0,1,2)</f>
        <v/>
      </c>
      <c r="E381" s="144">
        <f>IF(D381=1,F381,G381)</f>
        <v/>
      </c>
      <c r="F381" s="124">
        <f>IF(AI380,0.11*ε_cu1cd,IF(AH380,F380*0.01,F380))</f>
        <v/>
      </c>
      <c r="G381" s="124">
        <f>IF(AP380,-0.1*ε_cu1cd,IF(AM380,G380*0.01,G380))</f>
        <v/>
      </c>
      <c r="H381" s="113">
        <f>IF(A381=1,E381,IF(AO380,H380-E380+E381,IF(AP380,0.8*H380,H380+E381)))</f>
        <v/>
      </c>
      <c r="I381" s="169">
        <f>(C381-H381)/h</f>
        <v/>
      </c>
      <c r="J381">
        <f>C381/(ε_c1cd)</f>
        <v/>
      </c>
      <c r="K381">
        <f>C381/I381</f>
        <v/>
      </c>
      <c r="L381" s="131">
        <f>I381/(ε_c1cd)</f>
        <v/>
      </c>
      <c r="M381">
        <f>I381*(K381-Z_s1)</f>
        <v/>
      </c>
      <c r="N381">
        <f>I381*(K381-Z_s2)</f>
        <v/>
      </c>
      <c r="O381">
        <f>E_s*M381</f>
        <v/>
      </c>
      <c r="P381">
        <f>E_s*N381</f>
        <v/>
      </c>
      <c r="Q381">
        <f>O381*A_s1</f>
        <v/>
      </c>
      <c r="R381">
        <f>P381*A_s2</f>
        <v/>
      </c>
      <c r="S381">
        <f>Q381*($K381-Z_s1)</f>
        <v/>
      </c>
      <c r="T381">
        <f>R381*($K381-Z_s2)</f>
        <v/>
      </c>
      <c r="U381">
        <f>(INDIRECT("a_"&amp;U$2)/(U$2+1))*(($C381^(U$2+1)-$H381^(U$2+1))/(ε_c1cd^(U$2+1)))</f>
        <v/>
      </c>
      <c r="V381">
        <f>(INDIRECT("a_"&amp;V$2)/(V$2+1))*(($C381^(V$2+1)-$H381^(V$2+1))/(ε_c1cd^(V$2+1)))</f>
        <v/>
      </c>
      <c r="W381">
        <f>(INDIRECT("a_"&amp;W$2)/(W$2+1))*(($C381^(W$2+1)-$H381^(W$2+1))/(ε_c1cd^(W$2+1)))</f>
        <v/>
      </c>
      <c r="X381">
        <f>(INDIRECT("a_"&amp;X$2)/(X$2+1))*(($C381^(X$2+1)-$H381^(X$2+1))/(ε_c1cd^(X$2+1)))</f>
        <v/>
      </c>
      <c r="Y381">
        <f>(INDIRECT("a_"&amp;Y$2)/(Y$2+1))*(($C381^(Y$2+1)-$H381^(Y$2+1))/(ε_c1cd^(Y$2+1)))</f>
        <v/>
      </c>
      <c r="Z381">
        <f>(INDIRECT("a_"&amp;Z$2)/(Z$2+2))*(($C381^(Z$2+2)-$H381^(Z$2+2))/(ε_c1cd^(Z$2+2)))</f>
        <v/>
      </c>
      <c r="AA381">
        <f>(INDIRECT("a_"&amp;AA$2)/(AA$2+2))*(($C381^(AA$2+2)-$H381^(AA$2+2))/(ε_c1cd^(AA$2+2)))</f>
        <v/>
      </c>
      <c r="AB381">
        <f>(INDIRECT("a_"&amp;AB$2)/(AB$2+2))*(($C381^(AB$2+2)-$H381^(AB$2+2))/(ε_c1cd^(AB$2+2)))</f>
        <v/>
      </c>
      <c r="AC381">
        <f>(INDIRECT("a_"&amp;AC$2)/(AC$2+2))*(($C381^(AC$2+2)-$H381^(AC$2+2))/(ε_c1cd^(AC$2+2)))</f>
        <v/>
      </c>
      <c r="AD381">
        <f>(INDIRECT("a_"&amp;AD$2)/(AD$2+2))*(($C381^(AD$2+2)-$H381^(AD$2+2))/(ε_c1cd^(AD$2+2)))</f>
        <v/>
      </c>
      <c r="AE381" s="111">
        <f>(b*f_cd/L381)*SUM(U381:Y381)+SUM(Q381:R381)</f>
        <v/>
      </c>
      <c r="AF381" s="112">
        <f>AE381*(K381-y+e)</f>
        <v/>
      </c>
      <c r="AG381" s="113">
        <f>(b*f_cd/(L381^2))*SUM(Z381:AD381)+SUM(S381:T381)-AF381</f>
        <v/>
      </c>
      <c r="AH381" s="114">
        <f>AG381&lt;0</f>
        <v/>
      </c>
      <c r="AI381" s="115">
        <f>IF(A381=1,FALSE,(AND(AQ381,AH381,NOT(AI380))))</f>
        <v/>
      </c>
      <c r="AJ381" s="116">
        <f>(b*f_cd/L381)*(a_1/2*J381^2+a_2/3*J381^3+a_3/4*J381^4+a_4/5*J381^5+a_5/6*J381^6)+SUM(Q381:R381)</f>
        <v/>
      </c>
      <c r="AK381">
        <f>AJ381*(K381-y+e)</f>
        <v/>
      </c>
      <c r="AL381" s="118">
        <f>(b*f_cd/(L381^2))*(a_1/3*J381^3+a_2/4*J381^4+a_3/5*J381^5+a_4/6*J381^6+a_5/7*J381^7)+SUM(S381:T381)-AK381</f>
        <v/>
      </c>
      <c r="AM381" s="114">
        <f>AL381&gt;0</f>
        <v/>
      </c>
      <c r="AN381" s="115">
        <f>IF(A381=1,FALSE,(AND(AQ381,AM381,NOT(AN380))))</f>
        <v/>
      </c>
      <c r="AO381">
        <f>IF(D381=1,AND(AH381,NOT(AI381)),AND(AM381,NOT(AN381)))</f>
        <v/>
      </c>
      <c r="AP381" s="119">
        <f>IF(D381=1,AI381,AN381)</f>
        <v/>
      </c>
      <c r="AQ381" s="125">
        <f>ABS(E381)&lt;$AQ$2</f>
        <v/>
      </c>
      <c r="AS381">
        <f>IF(AP381,MAX(AS$3:AS379)+1,"")</f>
        <v/>
      </c>
    </row>
    <row r="382" s="117">
      <c r="A382" t="n">
        <v>380</v>
      </c>
      <c r="B382" s="131">
        <f>IF(A382=1,0,IF(AP382,0.1*ε_cu1cd,0))</f>
        <v/>
      </c>
      <c r="C382" s="131">
        <f>IF(A382=1,0.1*ε_cu1cd,C381+B381)</f>
        <v/>
      </c>
      <c r="D382" s="113">
        <f>IF('Нормальний переріз'!$D$68&gt;0,1,2)</f>
        <v/>
      </c>
      <c r="E382" s="144">
        <f>IF(D382=1,F382,G382)</f>
        <v/>
      </c>
      <c r="F382" s="124">
        <f>IF(AI381,0.11*ε_cu1cd,IF(AH381,F381*0.01,F381))</f>
        <v/>
      </c>
      <c r="G382" s="124">
        <f>IF(AP381,-0.1*ε_cu1cd,IF(AM381,G381*0.01,G381))</f>
        <v/>
      </c>
      <c r="H382" s="113">
        <f>IF(A382=1,E382,IF(AO381,H381-E381+E382,IF(AP381,0.8*H381,H381+E382)))</f>
        <v/>
      </c>
      <c r="I382" s="169">
        <f>(C382-H382)/h</f>
        <v/>
      </c>
      <c r="J382">
        <f>C382/(ε_c1cd)</f>
        <v/>
      </c>
      <c r="K382">
        <f>C382/I382</f>
        <v/>
      </c>
      <c r="L382" s="131">
        <f>I382/(ε_c1cd)</f>
        <v/>
      </c>
      <c r="M382">
        <f>I382*(K382-Z_s1)</f>
        <v/>
      </c>
      <c r="N382">
        <f>I382*(K382-Z_s2)</f>
        <v/>
      </c>
      <c r="O382">
        <f>E_s*M382</f>
        <v/>
      </c>
      <c r="P382">
        <f>E_s*N382</f>
        <v/>
      </c>
      <c r="Q382">
        <f>O382*A_s1</f>
        <v/>
      </c>
      <c r="R382">
        <f>P382*A_s2</f>
        <v/>
      </c>
      <c r="S382">
        <f>Q382*($K382-Z_s1)</f>
        <v/>
      </c>
      <c r="T382">
        <f>R382*($K382-Z_s2)</f>
        <v/>
      </c>
      <c r="U382">
        <f>(INDIRECT("a_"&amp;U$2)/(U$2+1))*(($C382^(U$2+1)-$H382^(U$2+1))/(ε_c1cd^(U$2+1)))</f>
        <v/>
      </c>
      <c r="V382">
        <f>(INDIRECT("a_"&amp;V$2)/(V$2+1))*(($C382^(V$2+1)-$H382^(V$2+1))/(ε_c1cd^(V$2+1)))</f>
        <v/>
      </c>
      <c r="W382">
        <f>(INDIRECT("a_"&amp;W$2)/(W$2+1))*(($C382^(W$2+1)-$H382^(W$2+1))/(ε_c1cd^(W$2+1)))</f>
        <v/>
      </c>
      <c r="X382">
        <f>(INDIRECT("a_"&amp;X$2)/(X$2+1))*(($C382^(X$2+1)-$H382^(X$2+1))/(ε_c1cd^(X$2+1)))</f>
        <v/>
      </c>
      <c r="Y382">
        <f>(INDIRECT("a_"&amp;Y$2)/(Y$2+1))*(($C382^(Y$2+1)-$H382^(Y$2+1))/(ε_c1cd^(Y$2+1)))</f>
        <v/>
      </c>
      <c r="Z382">
        <f>(INDIRECT("a_"&amp;Z$2)/(Z$2+2))*(($C382^(Z$2+2)-$H382^(Z$2+2))/(ε_c1cd^(Z$2+2)))</f>
        <v/>
      </c>
      <c r="AA382">
        <f>(INDIRECT("a_"&amp;AA$2)/(AA$2+2))*(($C382^(AA$2+2)-$H382^(AA$2+2))/(ε_c1cd^(AA$2+2)))</f>
        <v/>
      </c>
      <c r="AB382">
        <f>(INDIRECT("a_"&amp;AB$2)/(AB$2+2))*(($C382^(AB$2+2)-$H382^(AB$2+2))/(ε_c1cd^(AB$2+2)))</f>
        <v/>
      </c>
      <c r="AC382">
        <f>(INDIRECT("a_"&amp;AC$2)/(AC$2+2))*(($C382^(AC$2+2)-$H382^(AC$2+2))/(ε_c1cd^(AC$2+2)))</f>
        <v/>
      </c>
      <c r="AD382">
        <f>(INDIRECT("a_"&amp;AD$2)/(AD$2+2))*(($C382^(AD$2+2)-$H382^(AD$2+2))/(ε_c1cd^(AD$2+2)))</f>
        <v/>
      </c>
      <c r="AE382" s="111">
        <f>(b*f_cd/L382)*SUM(U382:Y382)+SUM(Q382:R382)</f>
        <v/>
      </c>
      <c r="AF382" s="112">
        <f>AE382*(K382-y+e)</f>
        <v/>
      </c>
      <c r="AG382" s="113">
        <f>(b*f_cd/(L382^2))*SUM(Z382:AD382)+SUM(S382:T382)-AF382</f>
        <v/>
      </c>
      <c r="AH382" s="114">
        <f>AG382&lt;0</f>
        <v/>
      </c>
      <c r="AI382" s="115">
        <f>IF(A382=1,FALSE,(AND(AQ382,AH382,NOT(AI381))))</f>
        <v/>
      </c>
      <c r="AJ382" s="116">
        <f>(b*f_cd/L382)*(a_1/2*J382^2+a_2/3*J382^3+a_3/4*J382^4+a_4/5*J382^5+a_5/6*J382^6)+SUM(Q382:R382)</f>
        <v/>
      </c>
      <c r="AK382">
        <f>AJ382*(K382-y+e)</f>
        <v/>
      </c>
      <c r="AL382" s="118">
        <f>(b*f_cd/(L382^2))*(a_1/3*J382^3+a_2/4*J382^4+a_3/5*J382^5+a_4/6*J382^6+a_5/7*J382^7)+SUM(S382:T382)-AK382</f>
        <v/>
      </c>
      <c r="AM382" s="114">
        <f>AL382&gt;0</f>
        <v/>
      </c>
      <c r="AN382" s="115">
        <f>IF(A382=1,FALSE,(AND(AQ382,AM382,NOT(AN381))))</f>
        <v/>
      </c>
      <c r="AO382">
        <f>IF(D382=1,AND(AH382,NOT(AI382)),AND(AM382,NOT(AN382)))</f>
        <v/>
      </c>
      <c r="AP382" s="119">
        <f>IF(D382=1,AI382,AN382)</f>
        <v/>
      </c>
      <c r="AQ382" s="125">
        <f>ABS(E382)&lt;$AQ$2</f>
        <v/>
      </c>
      <c r="AS382">
        <f>IF(AP382,MAX(AS$3:AS380)+1,"")</f>
        <v/>
      </c>
    </row>
    <row r="383" s="117">
      <c r="A383" t="n">
        <v>381</v>
      </c>
      <c r="B383" s="131">
        <f>IF(A383=1,0,IF(AP383,0.1*ε_cu1cd,0))</f>
        <v/>
      </c>
      <c r="C383" s="131">
        <f>IF(A383=1,0.1*ε_cu1cd,C382+B382)</f>
        <v/>
      </c>
      <c r="D383" s="113">
        <f>IF('Нормальний переріз'!$D$68&gt;0,1,2)</f>
        <v/>
      </c>
      <c r="E383" s="144">
        <f>IF(D383=1,F383,G383)</f>
        <v/>
      </c>
      <c r="F383" s="124">
        <f>IF(AI382,0.11*ε_cu1cd,IF(AH382,F382*0.01,F382))</f>
        <v/>
      </c>
      <c r="G383" s="124">
        <f>IF(AP382,-0.1*ε_cu1cd,IF(AM382,G382*0.01,G382))</f>
        <v/>
      </c>
      <c r="H383" s="113">
        <f>IF(A383=1,E383,IF(AO382,H382-E382+E383,IF(AP382,0.8*H382,H382+E383)))</f>
        <v/>
      </c>
      <c r="I383" s="169">
        <f>(C383-H383)/h</f>
        <v/>
      </c>
      <c r="J383">
        <f>C383/(ε_c1cd)</f>
        <v/>
      </c>
      <c r="K383">
        <f>C383/I383</f>
        <v/>
      </c>
      <c r="L383" s="131">
        <f>I383/(ε_c1cd)</f>
        <v/>
      </c>
      <c r="M383">
        <f>I383*(K383-Z_s1)</f>
        <v/>
      </c>
      <c r="N383">
        <f>I383*(K383-Z_s2)</f>
        <v/>
      </c>
      <c r="O383">
        <f>E_s*M383</f>
        <v/>
      </c>
      <c r="P383">
        <f>E_s*N383</f>
        <v/>
      </c>
      <c r="Q383">
        <f>O383*A_s1</f>
        <v/>
      </c>
      <c r="R383">
        <f>P383*A_s2</f>
        <v/>
      </c>
      <c r="S383">
        <f>Q383*($K383-Z_s1)</f>
        <v/>
      </c>
      <c r="T383">
        <f>R383*($K383-Z_s2)</f>
        <v/>
      </c>
      <c r="U383">
        <f>(INDIRECT("a_"&amp;U$2)/(U$2+1))*(($C383^(U$2+1)-$H383^(U$2+1))/(ε_c1cd^(U$2+1)))</f>
        <v/>
      </c>
      <c r="V383">
        <f>(INDIRECT("a_"&amp;V$2)/(V$2+1))*(($C383^(V$2+1)-$H383^(V$2+1))/(ε_c1cd^(V$2+1)))</f>
        <v/>
      </c>
      <c r="W383">
        <f>(INDIRECT("a_"&amp;W$2)/(W$2+1))*(($C383^(W$2+1)-$H383^(W$2+1))/(ε_c1cd^(W$2+1)))</f>
        <v/>
      </c>
      <c r="X383">
        <f>(INDIRECT("a_"&amp;X$2)/(X$2+1))*(($C383^(X$2+1)-$H383^(X$2+1))/(ε_c1cd^(X$2+1)))</f>
        <v/>
      </c>
      <c r="Y383">
        <f>(INDIRECT("a_"&amp;Y$2)/(Y$2+1))*(($C383^(Y$2+1)-$H383^(Y$2+1))/(ε_c1cd^(Y$2+1)))</f>
        <v/>
      </c>
      <c r="Z383">
        <f>(INDIRECT("a_"&amp;Z$2)/(Z$2+2))*(($C383^(Z$2+2)-$H383^(Z$2+2))/(ε_c1cd^(Z$2+2)))</f>
        <v/>
      </c>
      <c r="AA383">
        <f>(INDIRECT("a_"&amp;AA$2)/(AA$2+2))*(($C383^(AA$2+2)-$H383^(AA$2+2))/(ε_c1cd^(AA$2+2)))</f>
        <v/>
      </c>
      <c r="AB383">
        <f>(INDIRECT("a_"&amp;AB$2)/(AB$2+2))*(($C383^(AB$2+2)-$H383^(AB$2+2))/(ε_c1cd^(AB$2+2)))</f>
        <v/>
      </c>
      <c r="AC383">
        <f>(INDIRECT("a_"&amp;AC$2)/(AC$2+2))*(($C383^(AC$2+2)-$H383^(AC$2+2))/(ε_c1cd^(AC$2+2)))</f>
        <v/>
      </c>
      <c r="AD383">
        <f>(INDIRECT("a_"&amp;AD$2)/(AD$2+2))*(($C383^(AD$2+2)-$H383^(AD$2+2))/(ε_c1cd^(AD$2+2)))</f>
        <v/>
      </c>
      <c r="AE383" s="111">
        <f>(b*f_cd/L383)*SUM(U383:Y383)+SUM(Q383:R383)</f>
        <v/>
      </c>
      <c r="AF383" s="112">
        <f>AE383*(K383-y+e)</f>
        <v/>
      </c>
      <c r="AG383" s="113">
        <f>(b*f_cd/(L383^2))*SUM(Z383:AD383)+SUM(S383:T383)-AF383</f>
        <v/>
      </c>
      <c r="AH383" s="114">
        <f>AG383&lt;0</f>
        <v/>
      </c>
      <c r="AI383" s="115">
        <f>IF(A383=1,FALSE,(AND(AQ383,AH383,NOT(AI382))))</f>
        <v/>
      </c>
      <c r="AJ383" s="116">
        <f>(b*f_cd/L383)*(a_1/2*J383^2+a_2/3*J383^3+a_3/4*J383^4+a_4/5*J383^5+a_5/6*J383^6)+SUM(Q383:R383)</f>
        <v/>
      </c>
      <c r="AK383">
        <f>AJ383*(K383-y+e)</f>
        <v/>
      </c>
      <c r="AL383" s="118">
        <f>(b*f_cd/(L383^2))*(a_1/3*J383^3+a_2/4*J383^4+a_3/5*J383^5+a_4/6*J383^6+a_5/7*J383^7)+SUM(S383:T383)-AK383</f>
        <v/>
      </c>
      <c r="AM383" s="114">
        <f>AL383&gt;0</f>
        <v/>
      </c>
      <c r="AN383" s="115">
        <f>IF(A383=1,FALSE,(AND(AQ383,AM383,NOT(AN382))))</f>
        <v/>
      </c>
      <c r="AO383">
        <f>IF(D383=1,AND(AH383,NOT(AI383)),AND(AM383,NOT(AN383)))</f>
        <v/>
      </c>
      <c r="AP383" s="119">
        <f>IF(D383=1,AI383,AN383)</f>
        <v/>
      </c>
      <c r="AQ383" s="125">
        <f>ABS(E383)&lt;$AQ$2</f>
        <v/>
      </c>
      <c r="AS383">
        <f>IF(AP383,MAX(AS$3:AS381)+1,"")</f>
        <v/>
      </c>
    </row>
    <row r="384" s="117">
      <c r="A384" t="n">
        <v>382</v>
      </c>
      <c r="B384" s="131">
        <f>IF(A384=1,0,IF(AP384,0.1*ε_cu1cd,0))</f>
        <v/>
      </c>
      <c r="C384" s="131">
        <f>IF(A384=1,0.1*ε_cu1cd,C383+B383)</f>
        <v/>
      </c>
      <c r="D384" s="113">
        <f>IF('Нормальний переріз'!$D$68&gt;0,1,2)</f>
        <v/>
      </c>
      <c r="E384" s="144">
        <f>IF(D384=1,F384,G384)</f>
        <v/>
      </c>
      <c r="F384" s="124">
        <f>IF(AI383,0.11*ε_cu1cd,IF(AH383,F383*0.01,F383))</f>
        <v/>
      </c>
      <c r="G384" s="124">
        <f>IF(AP383,-0.1*ε_cu1cd,IF(AM383,G383*0.01,G383))</f>
        <v/>
      </c>
      <c r="H384" s="113">
        <f>IF(A384=1,E384,IF(AO383,H383-E383+E384,IF(AP383,0.8*H383,H383+E384)))</f>
        <v/>
      </c>
      <c r="I384" s="169">
        <f>(C384-H384)/h</f>
        <v/>
      </c>
      <c r="J384">
        <f>C384/(ε_c1cd)</f>
        <v/>
      </c>
      <c r="K384">
        <f>C384/I384</f>
        <v/>
      </c>
      <c r="L384" s="131">
        <f>I384/(ε_c1cd)</f>
        <v/>
      </c>
      <c r="M384">
        <f>I384*(K384-Z_s1)</f>
        <v/>
      </c>
      <c r="N384">
        <f>I384*(K384-Z_s2)</f>
        <v/>
      </c>
      <c r="O384">
        <f>E_s*M384</f>
        <v/>
      </c>
      <c r="P384">
        <f>E_s*N384</f>
        <v/>
      </c>
      <c r="Q384">
        <f>O384*A_s1</f>
        <v/>
      </c>
      <c r="R384">
        <f>P384*A_s2</f>
        <v/>
      </c>
      <c r="S384">
        <f>Q384*($K384-Z_s1)</f>
        <v/>
      </c>
      <c r="T384">
        <f>R384*($K384-Z_s2)</f>
        <v/>
      </c>
      <c r="U384">
        <f>(INDIRECT("a_"&amp;U$2)/(U$2+1))*(($C384^(U$2+1)-$H384^(U$2+1))/(ε_c1cd^(U$2+1)))</f>
        <v/>
      </c>
      <c r="V384">
        <f>(INDIRECT("a_"&amp;V$2)/(V$2+1))*(($C384^(V$2+1)-$H384^(V$2+1))/(ε_c1cd^(V$2+1)))</f>
        <v/>
      </c>
      <c r="W384">
        <f>(INDIRECT("a_"&amp;W$2)/(W$2+1))*(($C384^(W$2+1)-$H384^(W$2+1))/(ε_c1cd^(W$2+1)))</f>
        <v/>
      </c>
      <c r="X384">
        <f>(INDIRECT("a_"&amp;X$2)/(X$2+1))*(($C384^(X$2+1)-$H384^(X$2+1))/(ε_c1cd^(X$2+1)))</f>
        <v/>
      </c>
      <c r="Y384">
        <f>(INDIRECT("a_"&amp;Y$2)/(Y$2+1))*(($C384^(Y$2+1)-$H384^(Y$2+1))/(ε_c1cd^(Y$2+1)))</f>
        <v/>
      </c>
      <c r="Z384">
        <f>(INDIRECT("a_"&amp;Z$2)/(Z$2+2))*(($C384^(Z$2+2)-$H384^(Z$2+2))/(ε_c1cd^(Z$2+2)))</f>
        <v/>
      </c>
      <c r="AA384">
        <f>(INDIRECT("a_"&amp;AA$2)/(AA$2+2))*(($C384^(AA$2+2)-$H384^(AA$2+2))/(ε_c1cd^(AA$2+2)))</f>
        <v/>
      </c>
      <c r="AB384">
        <f>(INDIRECT("a_"&amp;AB$2)/(AB$2+2))*(($C384^(AB$2+2)-$H384^(AB$2+2))/(ε_c1cd^(AB$2+2)))</f>
        <v/>
      </c>
      <c r="AC384">
        <f>(INDIRECT("a_"&amp;AC$2)/(AC$2+2))*(($C384^(AC$2+2)-$H384^(AC$2+2))/(ε_c1cd^(AC$2+2)))</f>
        <v/>
      </c>
      <c r="AD384">
        <f>(INDIRECT("a_"&amp;AD$2)/(AD$2+2))*(($C384^(AD$2+2)-$H384^(AD$2+2))/(ε_c1cd^(AD$2+2)))</f>
        <v/>
      </c>
      <c r="AE384" s="111">
        <f>(b*f_cd/L384)*SUM(U384:Y384)+SUM(Q384:R384)</f>
        <v/>
      </c>
      <c r="AF384" s="112">
        <f>AE384*(K384-y+e)</f>
        <v/>
      </c>
      <c r="AG384" s="113">
        <f>(b*f_cd/(L384^2))*SUM(Z384:AD384)+SUM(S384:T384)-AF384</f>
        <v/>
      </c>
      <c r="AH384" s="114">
        <f>AG384&lt;0</f>
        <v/>
      </c>
      <c r="AI384" s="115">
        <f>IF(A384=1,FALSE,(AND(AQ384,AH384,NOT(AI383))))</f>
        <v/>
      </c>
      <c r="AJ384" s="116">
        <f>(b*f_cd/L384)*(a_1/2*J384^2+a_2/3*J384^3+a_3/4*J384^4+a_4/5*J384^5+a_5/6*J384^6)+SUM(Q384:R384)</f>
        <v/>
      </c>
      <c r="AK384">
        <f>AJ384*(K384-y+e)</f>
        <v/>
      </c>
      <c r="AL384" s="118">
        <f>(b*f_cd/(L384^2))*(a_1/3*J384^3+a_2/4*J384^4+a_3/5*J384^5+a_4/6*J384^6+a_5/7*J384^7)+SUM(S384:T384)-AK384</f>
        <v/>
      </c>
      <c r="AM384" s="114">
        <f>AL384&gt;0</f>
        <v/>
      </c>
      <c r="AN384" s="115">
        <f>IF(A384=1,FALSE,(AND(AQ384,AM384,NOT(AN383))))</f>
        <v/>
      </c>
      <c r="AO384">
        <f>IF(D384=1,AND(AH384,NOT(AI384)),AND(AM384,NOT(AN384)))</f>
        <v/>
      </c>
      <c r="AP384" s="119">
        <f>IF(D384=1,AI384,AN384)</f>
        <v/>
      </c>
      <c r="AQ384" s="125">
        <f>ABS(E384)&lt;$AQ$2</f>
        <v/>
      </c>
      <c r="AS384">
        <f>IF(AP384,MAX(AS$3:AS382)+1,"")</f>
        <v/>
      </c>
    </row>
    <row r="385" s="117">
      <c r="A385" t="n">
        <v>383</v>
      </c>
      <c r="B385" s="131">
        <f>IF(A385=1,0,IF(AP385,0.1*ε_cu1cd,0))</f>
        <v/>
      </c>
      <c r="C385" s="131">
        <f>IF(A385=1,0.1*ε_cu1cd,C384+B384)</f>
        <v/>
      </c>
      <c r="D385" s="113">
        <f>IF('Нормальний переріз'!$D$68&gt;0,1,2)</f>
        <v/>
      </c>
      <c r="E385" s="144">
        <f>IF(D385=1,F385,G385)</f>
        <v/>
      </c>
      <c r="F385" s="124">
        <f>IF(AI384,0.11*ε_cu1cd,IF(AH384,F384*0.01,F384))</f>
        <v/>
      </c>
      <c r="G385" s="124">
        <f>IF(AP384,-0.1*ε_cu1cd,IF(AM384,G384*0.01,G384))</f>
        <v/>
      </c>
      <c r="H385" s="113">
        <f>IF(A385=1,E385,IF(AO384,H384-E384+E385,IF(AP384,0.8*H384,H384+E385)))</f>
        <v/>
      </c>
      <c r="I385" s="169">
        <f>(C385-H385)/h</f>
        <v/>
      </c>
      <c r="J385">
        <f>C385/(ε_c1cd)</f>
        <v/>
      </c>
      <c r="K385">
        <f>C385/I385</f>
        <v/>
      </c>
      <c r="L385" s="131">
        <f>I385/(ε_c1cd)</f>
        <v/>
      </c>
      <c r="M385">
        <f>I385*(K385-Z_s1)</f>
        <v/>
      </c>
      <c r="N385">
        <f>I385*(K385-Z_s2)</f>
        <v/>
      </c>
      <c r="O385">
        <f>E_s*M385</f>
        <v/>
      </c>
      <c r="P385">
        <f>E_s*N385</f>
        <v/>
      </c>
      <c r="Q385">
        <f>O385*A_s1</f>
        <v/>
      </c>
      <c r="R385">
        <f>P385*A_s2</f>
        <v/>
      </c>
      <c r="S385">
        <f>Q385*($K385-Z_s1)</f>
        <v/>
      </c>
      <c r="T385">
        <f>R385*($K385-Z_s2)</f>
        <v/>
      </c>
      <c r="U385">
        <f>(INDIRECT("a_"&amp;U$2)/(U$2+1))*(($C385^(U$2+1)-$H385^(U$2+1))/(ε_c1cd^(U$2+1)))</f>
        <v/>
      </c>
      <c r="V385">
        <f>(INDIRECT("a_"&amp;V$2)/(V$2+1))*(($C385^(V$2+1)-$H385^(V$2+1))/(ε_c1cd^(V$2+1)))</f>
        <v/>
      </c>
      <c r="W385">
        <f>(INDIRECT("a_"&amp;W$2)/(W$2+1))*(($C385^(W$2+1)-$H385^(W$2+1))/(ε_c1cd^(W$2+1)))</f>
        <v/>
      </c>
      <c r="X385">
        <f>(INDIRECT("a_"&amp;X$2)/(X$2+1))*(($C385^(X$2+1)-$H385^(X$2+1))/(ε_c1cd^(X$2+1)))</f>
        <v/>
      </c>
      <c r="Y385">
        <f>(INDIRECT("a_"&amp;Y$2)/(Y$2+1))*(($C385^(Y$2+1)-$H385^(Y$2+1))/(ε_c1cd^(Y$2+1)))</f>
        <v/>
      </c>
      <c r="Z385">
        <f>(INDIRECT("a_"&amp;Z$2)/(Z$2+2))*(($C385^(Z$2+2)-$H385^(Z$2+2))/(ε_c1cd^(Z$2+2)))</f>
        <v/>
      </c>
      <c r="AA385">
        <f>(INDIRECT("a_"&amp;AA$2)/(AA$2+2))*(($C385^(AA$2+2)-$H385^(AA$2+2))/(ε_c1cd^(AA$2+2)))</f>
        <v/>
      </c>
      <c r="AB385">
        <f>(INDIRECT("a_"&amp;AB$2)/(AB$2+2))*(($C385^(AB$2+2)-$H385^(AB$2+2))/(ε_c1cd^(AB$2+2)))</f>
        <v/>
      </c>
      <c r="AC385">
        <f>(INDIRECT("a_"&amp;AC$2)/(AC$2+2))*(($C385^(AC$2+2)-$H385^(AC$2+2))/(ε_c1cd^(AC$2+2)))</f>
        <v/>
      </c>
      <c r="AD385">
        <f>(INDIRECT("a_"&amp;AD$2)/(AD$2+2))*(($C385^(AD$2+2)-$H385^(AD$2+2))/(ε_c1cd^(AD$2+2)))</f>
        <v/>
      </c>
      <c r="AE385" s="111">
        <f>(b*f_cd/L385)*SUM(U385:Y385)+SUM(Q385:R385)</f>
        <v/>
      </c>
      <c r="AF385" s="112">
        <f>AE385*(K385-y+e)</f>
        <v/>
      </c>
      <c r="AG385" s="113">
        <f>(b*f_cd/(L385^2))*SUM(Z385:AD385)+SUM(S385:T385)-AF385</f>
        <v/>
      </c>
      <c r="AH385" s="114">
        <f>AG385&lt;0</f>
        <v/>
      </c>
      <c r="AI385" s="115">
        <f>IF(A385=1,FALSE,(AND(AQ385,AH385,NOT(AI384))))</f>
        <v/>
      </c>
      <c r="AJ385" s="116">
        <f>(b*f_cd/L385)*(a_1/2*J385^2+a_2/3*J385^3+a_3/4*J385^4+a_4/5*J385^5+a_5/6*J385^6)+SUM(Q385:R385)</f>
        <v/>
      </c>
      <c r="AK385">
        <f>AJ385*(K385-y+e)</f>
        <v/>
      </c>
      <c r="AL385" s="118">
        <f>(b*f_cd/(L385^2))*(a_1/3*J385^3+a_2/4*J385^4+a_3/5*J385^5+a_4/6*J385^6+a_5/7*J385^7)+SUM(S385:T385)-AK385</f>
        <v/>
      </c>
      <c r="AM385" s="114">
        <f>AL385&gt;0</f>
        <v/>
      </c>
      <c r="AN385" s="115">
        <f>IF(A385=1,FALSE,(AND(AQ385,AM385,NOT(AN384))))</f>
        <v/>
      </c>
      <c r="AO385">
        <f>IF(D385=1,AND(AH385,NOT(AI385)),AND(AM385,NOT(AN385)))</f>
        <v/>
      </c>
      <c r="AP385" s="119">
        <f>IF(D385=1,AI385,AN385)</f>
        <v/>
      </c>
      <c r="AQ385" s="125">
        <f>ABS(E385)&lt;$AQ$2</f>
        <v/>
      </c>
      <c r="AS385">
        <f>IF(AP385,MAX(AS$3:AS383)+1,"")</f>
        <v/>
      </c>
    </row>
    <row r="386" s="117">
      <c r="A386" t="n">
        <v>384</v>
      </c>
      <c r="B386" s="131">
        <f>IF(A386=1,0,IF(AP386,0.1*ε_cu1cd,0))</f>
        <v/>
      </c>
      <c r="C386" s="131">
        <f>IF(A386=1,0.1*ε_cu1cd,C385+B385)</f>
        <v/>
      </c>
      <c r="D386" s="113">
        <f>IF('Нормальний переріз'!$D$68&gt;0,1,2)</f>
        <v/>
      </c>
      <c r="E386" s="144">
        <f>IF(D386=1,F386,G386)</f>
        <v/>
      </c>
      <c r="F386" s="124">
        <f>IF(AI385,0.11*ε_cu1cd,IF(AH385,F385*0.01,F385))</f>
        <v/>
      </c>
      <c r="G386" s="124">
        <f>IF(AP385,-0.1*ε_cu1cd,IF(AM385,G385*0.01,G385))</f>
        <v/>
      </c>
      <c r="H386" s="113">
        <f>IF(A386=1,E386,IF(AO385,H385-E385+E386,IF(AP385,0.8*H385,H385+E386)))</f>
        <v/>
      </c>
      <c r="I386" s="169">
        <f>(C386-H386)/h</f>
        <v/>
      </c>
      <c r="J386">
        <f>C386/(ε_c1cd)</f>
        <v/>
      </c>
      <c r="K386">
        <f>C386/I386</f>
        <v/>
      </c>
      <c r="L386" s="131">
        <f>I386/(ε_c1cd)</f>
        <v/>
      </c>
      <c r="M386">
        <f>I386*(K386-Z_s1)</f>
        <v/>
      </c>
      <c r="N386">
        <f>I386*(K386-Z_s2)</f>
        <v/>
      </c>
      <c r="O386">
        <f>E_s*M386</f>
        <v/>
      </c>
      <c r="P386">
        <f>E_s*N386</f>
        <v/>
      </c>
      <c r="Q386">
        <f>O386*A_s1</f>
        <v/>
      </c>
      <c r="R386">
        <f>P386*A_s2</f>
        <v/>
      </c>
      <c r="S386">
        <f>Q386*($K386-Z_s1)</f>
        <v/>
      </c>
      <c r="T386">
        <f>R386*($K386-Z_s2)</f>
        <v/>
      </c>
      <c r="U386">
        <f>(INDIRECT("a_"&amp;U$2)/(U$2+1))*(($C386^(U$2+1)-$H386^(U$2+1))/(ε_c1cd^(U$2+1)))</f>
        <v/>
      </c>
      <c r="V386">
        <f>(INDIRECT("a_"&amp;V$2)/(V$2+1))*(($C386^(V$2+1)-$H386^(V$2+1))/(ε_c1cd^(V$2+1)))</f>
        <v/>
      </c>
      <c r="W386">
        <f>(INDIRECT("a_"&amp;W$2)/(W$2+1))*(($C386^(W$2+1)-$H386^(W$2+1))/(ε_c1cd^(W$2+1)))</f>
        <v/>
      </c>
      <c r="X386">
        <f>(INDIRECT("a_"&amp;X$2)/(X$2+1))*(($C386^(X$2+1)-$H386^(X$2+1))/(ε_c1cd^(X$2+1)))</f>
        <v/>
      </c>
      <c r="Y386">
        <f>(INDIRECT("a_"&amp;Y$2)/(Y$2+1))*(($C386^(Y$2+1)-$H386^(Y$2+1))/(ε_c1cd^(Y$2+1)))</f>
        <v/>
      </c>
      <c r="Z386">
        <f>(INDIRECT("a_"&amp;Z$2)/(Z$2+2))*(($C386^(Z$2+2)-$H386^(Z$2+2))/(ε_c1cd^(Z$2+2)))</f>
        <v/>
      </c>
      <c r="AA386">
        <f>(INDIRECT("a_"&amp;AA$2)/(AA$2+2))*(($C386^(AA$2+2)-$H386^(AA$2+2))/(ε_c1cd^(AA$2+2)))</f>
        <v/>
      </c>
      <c r="AB386">
        <f>(INDIRECT("a_"&amp;AB$2)/(AB$2+2))*(($C386^(AB$2+2)-$H386^(AB$2+2))/(ε_c1cd^(AB$2+2)))</f>
        <v/>
      </c>
      <c r="AC386">
        <f>(INDIRECT("a_"&amp;AC$2)/(AC$2+2))*(($C386^(AC$2+2)-$H386^(AC$2+2))/(ε_c1cd^(AC$2+2)))</f>
        <v/>
      </c>
      <c r="AD386">
        <f>(INDIRECT("a_"&amp;AD$2)/(AD$2+2))*(($C386^(AD$2+2)-$H386^(AD$2+2))/(ε_c1cd^(AD$2+2)))</f>
        <v/>
      </c>
      <c r="AE386" s="111">
        <f>(b*f_cd/L386)*SUM(U386:Y386)+SUM(Q386:R386)</f>
        <v/>
      </c>
      <c r="AF386" s="112">
        <f>AE386*(K386-y+e)</f>
        <v/>
      </c>
      <c r="AG386" s="113">
        <f>(b*f_cd/(L386^2))*SUM(Z386:AD386)+SUM(S386:T386)-AF386</f>
        <v/>
      </c>
      <c r="AH386" s="114">
        <f>AG386&lt;0</f>
        <v/>
      </c>
      <c r="AI386" s="115">
        <f>IF(A386=1,FALSE,(AND(AQ386,AH386,NOT(AI385))))</f>
        <v/>
      </c>
      <c r="AJ386" s="116">
        <f>(b*f_cd/L386)*(a_1/2*J386^2+a_2/3*J386^3+a_3/4*J386^4+a_4/5*J386^5+a_5/6*J386^6)+SUM(Q386:R386)</f>
        <v/>
      </c>
      <c r="AK386">
        <f>AJ386*(K386-y+e)</f>
        <v/>
      </c>
      <c r="AL386" s="118">
        <f>(b*f_cd/(L386^2))*(a_1/3*J386^3+a_2/4*J386^4+a_3/5*J386^5+a_4/6*J386^6+a_5/7*J386^7)+SUM(S386:T386)-AK386</f>
        <v/>
      </c>
      <c r="AM386" s="114">
        <f>AL386&gt;0</f>
        <v/>
      </c>
      <c r="AN386" s="115">
        <f>IF(A386=1,FALSE,(AND(AQ386,AM386,NOT(AN385))))</f>
        <v/>
      </c>
      <c r="AO386">
        <f>IF(D386=1,AND(AH386,NOT(AI386)),AND(AM386,NOT(AN386)))</f>
        <v/>
      </c>
      <c r="AP386" s="119">
        <f>IF(D386=1,AI386,AN386)</f>
        <v/>
      </c>
      <c r="AQ386" s="125">
        <f>ABS(E386)&lt;$AQ$2</f>
        <v/>
      </c>
      <c r="AS386">
        <f>IF(AP386,MAX(AS$3:AS384)+1,"")</f>
        <v/>
      </c>
    </row>
    <row r="387" s="117">
      <c r="A387" t="n">
        <v>385</v>
      </c>
      <c r="B387" s="131">
        <f>IF(A387=1,0,IF(AP387,0.1*ε_cu1cd,0))</f>
        <v/>
      </c>
      <c r="C387" s="131">
        <f>IF(A387=1,0.1*ε_cu1cd,C386+B386)</f>
        <v/>
      </c>
      <c r="D387" s="113">
        <f>IF('Нормальний переріз'!$D$68&gt;0,1,2)</f>
        <v/>
      </c>
      <c r="E387" s="144">
        <f>IF(D387=1,F387,G387)</f>
        <v/>
      </c>
      <c r="F387" s="124">
        <f>IF(AI386,0.11*ε_cu1cd,IF(AH386,F386*0.01,F386))</f>
        <v/>
      </c>
      <c r="G387" s="124">
        <f>IF(AP386,-0.1*ε_cu1cd,IF(AM386,G386*0.01,G386))</f>
        <v/>
      </c>
      <c r="H387" s="113">
        <f>IF(A387=1,E387,IF(AO386,H386-E386+E387,IF(AP386,0.8*H386,H386+E387)))</f>
        <v/>
      </c>
      <c r="I387" s="169">
        <f>(C387-H387)/h</f>
        <v/>
      </c>
      <c r="J387">
        <f>C387/(ε_c1cd)</f>
        <v/>
      </c>
      <c r="K387">
        <f>C387/I387</f>
        <v/>
      </c>
      <c r="L387" s="131">
        <f>I387/(ε_c1cd)</f>
        <v/>
      </c>
      <c r="M387">
        <f>I387*(K387-Z_s1)</f>
        <v/>
      </c>
      <c r="N387">
        <f>I387*(K387-Z_s2)</f>
        <v/>
      </c>
      <c r="O387">
        <f>E_s*M387</f>
        <v/>
      </c>
      <c r="P387">
        <f>E_s*N387</f>
        <v/>
      </c>
      <c r="Q387">
        <f>O387*A_s1</f>
        <v/>
      </c>
      <c r="R387">
        <f>P387*A_s2</f>
        <v/>
      </c>
      <c r="S387">
        <f>Q387*($K387-Z_s1)</f>
        <v/>
      </c>
      <c r="T387">
        <f>R387*($K387-Z_s2)</f>
        <v/>
      </c>
      <c r="U387">
        <f>(INDIRECT("a_"&amp;U$2)/(U$2+1))*(($C387^(U$2+1)-$H387^(U$2+1))/(ε_c1cd^(U$2+1)))</f>
        <v/>
      </c>
      <c r="V387">
        <f>(INDIRECT("a_"&amp;V$2)/(V$2+1))*(($C387^(V$2+1)-$H387^(V$2+1))/(ε_c1cd^(V$2+1)))</f>
        <v/>
      </c>
      <c r="W387">
        <f>(INDIRECT("a_"&amp;W$2)/(W$2+1))*(($C387^(W$2+1)-$H387^(W$2+1))/(ε_c1cd^(W$2+1)))</f>
        <v/>
      </c>
      <c r="X387">
        <f>(INDIRECT("a_"&amp;X$2)/(X$2+1))*(($C387^(X$2+1)-$H387^(X$2+1))/(ε_c1cd^(X$2+1)))</f>
        <v/>
      </c>
      <c r="Y387">
        <f>(INDIRECT("a_"&amp;Y$2)/(Y$2+1))*(($C387^(Y$2+1)-$H387^(Y$2+1))/(ε_c1cd^(Y$2+1)))</f>
        <v/>
      </c>
      <c r="Z387">
        <f>(INDIRECT("a_"&amp;Z$2)/(Z$2+2))*(($C387^(Z$2+2)-$H387^(Z$2+2))/(ε_c1cd^(Z$2+2)))</f>
        <v/>
      </c>
      <c r="AA387">
        <f>(INDIRECT("a_"&amp;AA$2)/(AA$2+2))*(($C387^(AA$2+2)-$H387^(AA$2+2))/(ε_c1cd^(AA$2+2)))</f>
        <v/>
      </c>
      <c r="AB387">
        <f>(INDIRECT("a_"&amp;AB$2)/(AB$2+2))*(($C387^(AB$2+2)-$H387^(AB$2+2))/(ε_c1cd^(AB$2+2)))</f>
        <v/>
      </c>
      <c r="AC387">
        <f>(INDIRECT("a_"&amp;AC$2)/(AC$2+2))*(($C387^(AC$2+2)-$H387^(AC$2+2))/(ε_c1cd^(AC$2+2)))</f>
        <v/>
      </c>
      <c r="AD387">
        <f>(INDIRECT("a_"&amp;AD$2)/(AD$2+2))*(($C387^(AD$2+2)-$H387^(AD$2+2))/(ε_c1cd^(AD$2+2)))</f>
        <v/>
      </c>
      <c r="AE387" s="111">
        <f>(b*f_cd/L387)*SUM(U387:Y387)+SUM(Q387:R387)</f>
        <v/>
      </c>
      <c r="AF387" s="112">
        <f>AE387*(K387-y+e)</f>
        <v/>
      </c>
      <c r="AG387" s="113">
        <f>(b*f_cd/(L387^2))*SUM(Z387:AD387)+SUM(S387:T387)-AF387</f>
        <v/>
      </c>
      <c r="AH387" s="114">
        <f>AG387&lt;0</f>
        <v/>
      </c>
      <c r="AI387" s="115">
        <f>IF(A387=1,FALSE,(AND(AQ387,AH387,NOT(AI386))))</f>
        <v/>
      </c>
      <c r="AJ387" s="116">
        <f>(b*f_cd/L387)*(a_1/2*J387^2+a_2/3*J387^3+a_3/4*J387^4+a_4/5*J387^5+a_5/6*J387^6)+SUM(Q387:R387)</f>
        <v/>
      </c>
      <c r="AK387">
        <f>AJ387*(K387-y+e)</f>
        <v/>
      </c>
      <c r="AL387" s="118">
        <f>(b*f_cd/(L387^2))*(a_1/3*J387^3+a_2/4*J387^4+a_3/5*J387^5+a_4/6*J387^6+a_5/7*J387^7)+SUM(S387:T387)-AK387</f>
        <v/>
      </c>
      <c r="AM387" s="114">
        <f>AL387&gt;0</f>
        <v/>
      </c>
      <c r="AN387" s="115">
        <f>IF(A387=1,FALSE,(AND(AQ387,AM387,NOT(AN386))))</f>
        <v/>
      </c>
      <c r="AO387">
        <f>IF(D387=1,AND(AH387,NOT(AI387)),AND(AM387,NOT(AN387)))</f>
        <v/>
      </c>
      <c r="AP387" s="119">
        <f>IF(D387=1,AI387,AN387)</f>
        <v/>
      </c>
      <c r="AQ387" s="125">
        <f>ABS(E387)&lt;$AQ$2</f>
        <v/>
      </c>
      <c r="AS387">
        <f>IF(AP387,MAX(AS$3:AS385)+1,"")</f>
        <v/>
      </c>
    </row>
    <row r="388" s="117">
      <c r="A388" t="n">
        <v>386</v>
      </c>
      <c r="B388" s="131">
        <f>IF(A388=1,0,IF(AP388,0.1*ε_cu1cd,0))</f>
        <v/>
      </c>
      <c r="C388" s="131">
        <f>IF(A388=1,0.1*ε_cu1cd,C387+B387)</f>
        <v/>
      </c>
      <c r="D388" s="113">
        <f>IF('Нормальний переріз'!$D$68&gt;0,1,2)</f>
        <v/>
      </c>
      <c r="E388" s="144">
        <f>IF(D388=1,F388,G388)</f>
        <v/>
      </c>
      <c r="F388" s="124">
        <f>IF(AI387,0.11*ε_cu1cd,IF(AH387,F387*0.01,F387))</f>
        <v/>
      </c>
      <c r="G388" s="124">
        <f>IF(AP387,-0.1*ε_cu1cd,IF(AM387,G387*0.01,G387))</f>
        <v/>
      </c>
      <c r="H388" s="113">
        <f>IF(A388=1,E388,IF(AO387,H387-E387+E388,IF(AP387,0.8*H387,H387+E388)))</f>
        <v/>
      </c>
      <c r="I388" s="169">
        <f>(C388-H388)/h</f>
        <v/>
      </c>
      <c r="J388">
        <f>C388/(ε_c1cd)</f>
        <v/>
      </c>
      <c r="K388">
        <f>C388/I388</f>
        <v/>
      </c>
      <c r="L388" s="131">
        <f>I388/(ε_c1cd)</f>
        <v/>
      </c>
      <c r="M388">
        <f>I388*(K388-Z_s1)</f>
        <v/>
      </c>
      <c r="N388">
        <f>I388*(K388-Z_s2)</f>
        <v/>
      </c>
      <c r="O388">
        <f>E_s*M388</f>
        <v/>
      </c>
      <c r="P388">
        <f>E_s*N388</f>
        <v/>
      </c>
      <c r="Q388">
        <f>O388*A_s1</f>
        <v/>
      </c>
      <c r="R388">
        <f>P388*A_s2</f>
        <v/>
      </c>
      <c r="S388">
        <f>Q388*($K388-Z_s1)</f>
        <v/>
      </c>
      <c r="T388">
        <f>R388*($K388-Z_s2)</f>
        <v/>
      </c>
      <c r="U388">
        <f>(INDIRECT("a_"&amp;U$2)/(U$2+1))*(($C388^(U$2+1)-$H388^(U$2+1))/(ε_c1cd^(U$2+1)))</f>
        <v/>
      </c>
      <c r="V388">
        <f>(INDIRECT("a_"&amp;V$2)/(V$2+1))*(($C388^(V$2+1)-$H388^(V$2+1))/(ε_c1cd^(V$2+1)))</f>
        <v/>
      </c>
      <c r="W388">
        <f>(INDIRECT("a_"&amp;W$2)/(W$2+1))*(($C388^(W$2+1)-$H388^(W$2+1))/(ε_c1cd^(W$2+1)))</f>
        <v/>
      </c>
      <c r="X388">
        <f>(INDIRECT("a_"&amp;X$2)/(X$2+1))*(($C388^(X$2+1)-$H388^(X$2+1))/(ε_c1cd^(X$2+1)))</f>
        <v/>
      </c>
      <c r="Y388">
        <f>(INDIRECT("a_"&amp;Y$2)/(Y$2+1))*(($C388^(Y$2+1)-$H388^(Y$2+1))/(ε_c1cd^(Y$2+1)))</f>
        <v/>
      </c>
      <c r="Z388">
        <f>(INDIRECT("a_"&amp;Z$2)/(Z$2+2))*(($C388^(Z$2+2)-$H388^(Z$2+2))/(ε_c1cd^(Z$2+2)))</f>
        <v/>
      </c>
      <c r="AA388">
        <f>(INDIRECT("a_"&amp;AA$2)/(AA$2+2))*(($C388^(AA$2+2)-$H388^(AA$2+2))/(ε_c1cd^(AA$2+2)))</f>
        <v/>
      </c>
      <c r="AB388">
        <f>(INDIRECT("a_"&amp;AB$2)/(AB$2+2))*(($C388^(AB$2+2)-$H388^(AB$2+2))/(ε_c1cd^(AB$2+2)))</f>
        <v/>
      </c>
      <c r="AC388">
        <f>(INDIRECT("a_"&amp;AC$2)/(AC$2+2))*(($C388^(AC$2+2)-$H388^(AC$2+2))/(ε_c1cd^(AC$2+2)))</f>
        <v/>
      </c>
      <c r="AD388">
        <f>(INDIRECT("a_"&amp;AD$2)/(AD$2+2))*(($C388^(AD$2+2)-$H388^(AD$2+2))/(ε_c1cd^(AD$2+2)))</f>
        <v/>
      </c>
      <c r="AE388" s="111">
        <f>(b*f_cd/L388)*SUM(U388:Y388)+SUM(Q388:R388)</f>
        <v/>
      </c>
      <c r="AF388" s="112">
        <f>AE388*(K388-y+e)</f>
        <v/>
      </c>
      <c r="AG388" s="113">
        <f>(b*f_cd/(L388^2))*SUM(Z388:AD388)+SUM(S388:T388)-AF388</f>
        <v/>
      </c>
      <c r="AH388" s="114">
        <f>AG388&lt;0</f>
        <v/>
      </c>
      <c r="AI388" s="115">
        <f>IF(A388=1,FALSE,(AND(AQ388,AH388,NOT(AI387))))</f>
        <v/>
      </c>
      <c r="AJ388" s="116">
        <f>(b*f_cd/L388)*(a_1/2*J388^2+a_2/3*J388^3+a_3/4*J388^4+a_4/5*J388^5+a_5/6*J388^6)+SUM(Q388:R388)</f>
        <v/>
      </c>
      <c r="AK388">
        <f>AJ388*(K388-y+e)</f>
        <v/>
      </c>
      <c r="AL388" s="118">
        <f>(b*f_cd/(L388^2))*(a_1/3*J388^3+a_2/4*J388^4+a_3/5*J388^5+a_4/6*J388^6+a_5/7*J388^7)+SUM(S388:T388)-AK388</f>
        <v/>
      </c>
      <c r="AM388" s="114">
        <f>AL388&gt;0</f>
        <v/>
      </c>
      <c r="AN388" s="115">
        <f>IF(A388=1,FALSE,(AND(AQ388,AM388,NOT(AN387))))</f>
        <v/>
      </c>
      <c r="AO388">
        <f>IF(D388=1,AND(AH388,NOT(AI388)),AND(AM388,NOT(AN388)))</f>
        <v/>
      </c>
      <c r="AP388" s="119">
        <f>IF(D388=1,AI388,AN388)</f>
        <v/>
      </c>
      <c r="AQ388" s="125">
        <f>ABS(E388)&lt;$AQ$2</f>
        <v/>
      </c>
      <c r="AS388">
        <f>IF(AP388,MAX(AS$3:AS386)+1,"")</f>
        <v/>
      </c>
    </row>
    <row r="389" s="117">
      <c r="A389" t="n">
        <v>387</v>
      </c>
      <c r="B389" s="131">
        <f>IF(A389=1,0,IF(AP389,0.1*ε_cu1cd,0))</f>
        <v/>
      </c>
      <c r="C389" s="131">
        <f>IF(A389=1,0.1*ε_cu1cd,C388+B388)</f>
        <v/>
      </c>
      <c r="D389" s="113">
        <f>IF('Нормальний переріз'!$D$68&gt;0,1,2)</f>
        <v/>
      </c>
      <c r="E389" s="144">
        <f>IF(D389=1,F389,G389)</f>
        <v/>
      </c>
      <c r="F389" s="124">
        <f>IF(AI388,0.11*ε_cu1cd,IF(AH388,F388*0.01,F388))</f>
        <v/>
      </c>
      <c r="G389" s="124">
        <f>IF(AP388,-0.1*ε_cu1cd,IF(AM388,G388*0.01,G388))</f>
        <v/>
      </c>
      <c r="H389" s="113">
        <f>IF(A389=1,E389,IF(AO388,H388-E388+E389,IF(AP388,0.8*H388,H388+E389)))</f>
        <v/>
      </c>
      <c r="I389" s="169">
        <f>(C389-H389)/h</f>
        <v/>
      </c>
      <c r="J389">
        <f>C389/(ε_c1cd)</f>
        <v/>
      </c>
      <c r="K389">
        <f>C389/I389</f>
        <v/>
      </c>
      <c r="L389" s="131">
        <f>I389/(ε_c1cd)</f>
        <v/>
      </c>
      <c r="M389">
        <f>I389*(K389-Z_s1)</f>
        <v/>
      </c>
      <c r="N389">
        <f>I389*(K389-Z_s2)</f>
        <v/>
      </c>
      <c r="O389">
        <f>E_s*M389</f>
        <v/>
      </c>
      <c r="P389">
        <f>E_s*N389</f>
        <v/>
      </c>
      <c r="Q389">
        <f>O389*A_s1</f>
        <v/>
      </c>
      <c r="R389">
        <f>P389*A_s2</f>
        <v/>
      </c>
      <c r="S389">
        <f>Q389*($K389-Z_s1)</f>
        <v/>
      </c>
      <c r="T389">
        <f>R389*($K389-Z_s2)</f>
        <v/>
      </c>
      <c r="U389">
        <f>(INDIRECT("a_"&amp;U$2)/(U$2+1))*(($C389^(U$2+1)-$H389^(U$2+1))/(ε_c1cd^(U$2+1)))</f>
        <v/>
      </c>
      <c r="V389">
        <f>(INDIRECT("a_"&amp;V$2)/(V$2+1))*(($C389^(V$2+1)-$H389^(V$2+1))/(ε_c1cd^(V$2+1)))</f>
        <v/>
      </c>
      <c r="W389">
        <f>(INDIRECT("a_"&amp;W$2)/(W$2+1))*(($C389^(W$2+1)-$H389^(W$2+1))/(ε_c1cd^(W$2+1)))</f>
        <v/>
      </c>
      <c r="X389">
        <f>(INDIRECT("a_"&amp;X$2)/(X$2+1))*(($C389^(X$2+1)-$H389^(X$2+1))/(ε_c1cd^(X$2+1)))</f>
        <v/>
      </c>
      <c r="Y389">
        <f>(INDIRECT("a_"&amp;Y$2)/(Y$2+1))*(($C389^(Y$2+1)-$H389^(Y$2+1))/(ε_c1cd^(Y$2+1)))</f>
        <v/>
      </c>
      <c r="Z389">
        <f>(INDIRECT("a_"&amp;Z$2)/(Z$2+2))*(($C389^(Z$2+2)-$H389^(Z$2+2))/(ε_c1cd^(Z$2+2)))</f>
        <v/>
      </c>
      <c r="AA389">
        <f>(INDIRECT("a_"&amp;AA$2)/(AA$2+2))*(($C389^(AA$2+2)-$H389^(AA$2+2))/(ε_c1cd^(AA$2+2)))</f>
        <v/>
      </c>
      <c r="AB389">
        <f>(INDIRECT("a_"&amp;AB$2)/(AB$2+2))*(($C389^(AB$2+2)-$H389^(AB$2+2))/(ε_c1cd^(AB$2+2)))</f>
        <v/>
      </c>
      <c r="AC389">
        <f>(INDIRECT("a_"&amp;AC$2)/(AC$2+2))*(($C389^(AC$2+2)-$H389^(AC$2+2))/(ε_c1cd^(AC$2+2)))</f>
        <v/>
      </c>
      <c r="AD389">
        <f>(INDIRECT("a_"&amp;AD$2)/(AD$2+2))*(($C389^(AD$2+2)-$H389^(AD$2+2))/(ε_c1cd^(AD$2+2)))</f>
        <v/>
      </c>
      <c r="AE389" s="111">
        <f>(b*f_cd/L389)*SUM(U389:Y389)+SUM(Q389:R389)</f>
        <v/>
      </c>
      <c r="AF389" s="112">
        <f>AE389*(K389-y+e)</f>
        <v/>
      </c>
      <c r="AG389" s="113">
        <f>(b*f_cd/(L389^2))*SUM(Z389:AD389)+SUM(S389:T389)-AF389</f>
        <v/>
      </c>
      <c r="AH389" s="114">
        <f>AG389&lt;0</f>
        <v/>
      </c>
      <c r="AI389" s="115">
        <f>IF(A389=1,FALSE,(AND(AQ389,AH389,NOT(AI388))))</f>
        <v/>
      </c>
      <c r="AJ389" s="116">
        <f>(b*f_cd/L389)*(a_1/2*J389^2+a_2/3*J389^3+a_3/4*J389^4+a_4/5*J389^5+a_5/6*J389^6)+SUM(Q389:R389)</f>
        <v/>
      </c>
      <c r="AK389">
        <f>AJ389*(K389-y+e)</f>
        <v/>
      </c>
      <c r="AL389" s="118">
        <f>(b*f_cd/(L389^2))*(a_1/3*J389^3+a_2/4*J389^4+a_3/5*J389^5+a_4/6*J389^6+a_5/7*J389^7)+SUM(S389:T389)-AK389</f>
        <v/>
      </c>
      <c r="AM389" s="114">
        <f>AL389&gt;0</f>
        <v/>
      </c>
      <c r="AN389" s="115">
        <f>IF(A389=1,FALSE,(AND(AQ389,AM389,NOT(AN388))))</f>
        <v/>
      </c>
      <c r="AO389">
        <f>IF(D389=1,AND(AH389,NOT(AI389)),AND(AM389,NOT(AN389)))</f>
        <v/>
      </c>
      <c r="AP389" s="119">
        <f>IF(D389=1,AI389,AN389)</f>
        <v/>
      </c>
      <c r="AQ389" s="125">
        <f>ABS(E389)&lt;$AQ$2</f>
        <v/>
      </c>
      <c r="AS389">
        <f>IF(AP389,MAX(AS$3:AS387)+1,"")</f>
        <v/>
      </c>
    </row>
    <row r="390" s="117">
      <c r="A390" t="n">
        <v>388</v>
      </c>
      <c r="B390" s="131">
        <f>IF(A390=1,0,IF(AP390,0.1*ε_cu1cd,0))</f>
        <v/>
      </c>
      <c r="C390" s="131">
        <f>IF(A390=1,0.1*ε_cu1cd,C389+B389)</f>
        <v/>
      </c>
      <c r="D390" s="113">
        <f>IF('Нормальний переріз'!$D$68&gt;0,1,2)</f>
        <v/>
      </c>
      <c r="E390" s="144">
        <f>IF(D390=1,F390,G390)</f>
        <v/>
      </c>
      <c r="F390" s="124">
        <f>IF(AI389,0.11*ε_cu1cd,IF(AH389,F389*0.01,F389))</f>
        <v/>
      </c>
      <c r="G390" s="124">
        <f>IF(AP389,-0.1*ε_cu1cd,IF(AM389,G389*0.01,G389))</f>
        <v/>
      </c>
      <c r="H390" s="113">
        <f>IF(A390=1,E390,IF(AO389,H389-E389+E390,IF(AP389,0.8*H389,H389+E390)))</f>
        <v/>
      </c>
      <c r="I390" s="169">
        <f>(C390-H390)/h</f>
        <v/>
      </c>
      <c r="J390">
        <f>C390/(ε_c1cd)</f>
        <v/>
      </c>
      <c r="K390">
        <f>C390/I390</f>
        <v/>
      </c>
      <c r="L390" s="131">
        <f>I390/(ε_c1cd)</f>
        <v/>
      </c>
      <c r="M390">
        <f>I390*(K390-Z_s1)</f>
        <v/>
      </c>
      <c r="N390">
        <f>I390*(K390-Z_s2)</f>
        <v/>
      </c>
      <c r="O390">
        <f>E_s*M390</f>
        <v/>
      </c>
      <c r="P390">
        <f>E_s*N390</f>
        <v/>
      </c>
      <c r="Q390">
        <f>O390*A_s1</f>
        <v/>
      </c>
      <c r="R390">
        <f>P390*A_s2</f>
        <v/>
      </c>
      <c r="S390">
        <f>Q390*($K390-Z_s1)</f>
        <v/>
      </c>
      <c r="T390">
        <f>R390*($K390-Z_s2)</f>
        <v/>
      </c>
      <c r="U390">
        <f>(INDIRECT("a_"&amp;U$2)/(U$2+1))*(($C390^(U$2+1)-$H390^(U$2+1))/(ε_c1cd^(U$2+1)))</f>
        <v/>
      </c>
      <c r="V390">
        <f>(INDIRECT("a_"&amp;V$2)/(V$2+1))*(($C390^(V$2+1)-$H390^(V$2+1))/(ε_c1cd^(V$2+1)))</f>
        <v/>
      </c>
      <c r="W390">
        <f>(INDIRECT("a_"&amp;W$2)/(W$2+1))*(($C390^(W$2+1)-$H390^(W$2+1))/(ε_c1cd^(W$2+1)))</f>
        <v/>
      </c>
      <c r="X390">
        <f>(INDIRECT("a_"&amp;X$2)/(X$2+1))*(($C390^(X$2+1)-$H390^(X$2+1))/(ε_c1cd^(X$2+1)))</f>
        <v/>
      </c>
      <c r="Y390">
        <f>(INDIRECT("a_"&amp;Y$2)/(Y$2+1))*(($C390^(Y$2+1)-$H390^(Y$2+1))/(ε_c1cd^(Y$2+1)))</f>
        <v/>
      </c>
      <c r="Z390">
        <f>(INDIRECT("a_"&amp;Z$2)/(Z$2+2))*(($C390^(Z$2+2)-$H390^(Z$2+2))/(ε_c1cd^(Z$2+2)))</f>
        <v/>
      </c>
      <c r="AA390">
        <f>(INDIRECT("a_"&amp;AA$2)/(AA$2+2))*(($C390^(AA$2+2)-$H390^(AA$2+2))/(ε_c1cd^(AA$2+2)))</f>
        <v/>
      </c>
      <c r="AB390">
        <f>(INDIRECT("a_"&amp;AB$2)/(AB$2+2))*(($C390^(AB$2+2)-$H390^(AB$2+2))/(ε_c1cd^(AB$2+2)))</f>
        <v/>
      </c>
      <c r="AC390">
        <f>(INDIRECT("a_"&amp;AC$2)/(AC$2+2))*(($C390^(AC$2+2)-$H390^(AC$2+2))/(ε_c1cd^(AC$2+2)))</f>
        <v/>
      </c>
      <c r="AD390">
        <f>(INDIRECT("a_"&amp;AD$2)/(AD$2+2))*(($C390^(AD$2+2)-$H390^(AD$2+2))/(ε_c1cd^(AD$2+2)))</f>
        <v/>
      </c>
      <c r="AE390" s="111">
        <f>(b*f_cd/L390)*SUM(U390:Y390)+SUM(Q390:R390)</f>
        <v/>
      </c>
      <c r="AF390" s="112">
        <f>AE390*(K390-y+e)</f>
        <v/>
      </c>
      <c r="AG390" s="113">
        <f>(b*f_cd/(L390^2))*SUM(Z390:AD390)+SUM(S390:T390)-AF390</f>
        <v/>
      </c>
      <c r="AH390" s="114">
        <f>AG390&lt;0</f>
        <v/>
      </c>
      <c r="AI390" s="115">
        <f>IF(A390=1,FALSE,(AND(AQ390,AH390,NOT(AI389))))</f>
        <v/>
      </c>
      <c r="AJ390" s="116">
        <f>(b*f_cd/L390)*(a_1/2*J390^2+a_2/3*J390^3+a_3/4*J390^4+a_4/5*J390^5+a_5/6*J390^6)+SUM(Q390:R390)</f>
        <v/>
      </c>
      <c r="AK390">
        <f>AJ390*(K390-y+e)</f>
        <v/>
      </c>
      <c r="AL390" s="118">
        <f>(b*f_cd/(L390^2))*(a_1/3*J390^3+a_2/4*J390^4+a_3/5*J390^5+a_4/6*J390^6+a_5/7*J390^7)+SUM(S390:T390)-AK390</f>
        <v/>
      </c>
      <c r="AM390" s="114">
        <f>AL390&gt;0</f>
        <v/>
      </c>
      <c r="AN390" s="115">
        <f>IF(A390=1,FALSE,(AND(AQ390,AM390,NOT(AN389))))</f>
        <v/>
      </c>
      <c r="AO390">
        <f>IF(D390=1,AND(AH390,NOT(AI390)),AND(AM390,NOT(AN390)))</f>
        <v/>
      </c>
      <c r="AP390" s="119">
        <f>IF(D390=1,AI390,AN390)</f>
        <v/>
      </c>
      <c r="AQ390" s="125">
        <f>ABS(E390)&lt;$AQ$2</f>
        <v/>
      </c>
      <c r="AS390">
        <f>IF(AP390,MAX(AS$3:AS388)+1,"")</f>
        <v/>
      </c>
    </row>
    <row r="391" s="117">
      <c r="A391" t="n">
        <v>389</v>
      </c>
      <c r="B391" s="131">
        <f>IF(A391=1,0,IF(AP391,0.1*ε_cu1cd,0))</f>
        <v/>
      </c>
      <c r="C391" s="131">
        <f>IF(A391=1,0.1*ε_cu1cd,C390+B390)</f>
        <v/>
      </c>
      <c r="D391" s="113">
        <f>IF('Нормальний переріз'!$D$68&gt;0,1,2)</f>
        <v/>
      </c>
      <c r="E391" s="144">
        <f>IF(D391=1,F391,G391)</f>
        <v/>
      </c>
      <c r="F391" s="124">
        <f>IF(AI390,0.11*ε_cu1cd,IF(AH390,F390*0.01,F390))</f>
        <v/>
      </c>
      <c r="G391" s="124">
        <f>IF(AP390,-0.1*ε_cu1cd,IF(AM390,G390*0.01,G390))</f>
        <v/>
      </c>
      <c r="H391" s="113">
        <f>IF(A391=1,E391,IF(AO390,H390-E390+E391,IF(AP390,0.8*H390,H390+E391)))</f>
        <v/>
      </c>
      <c r="I391" s="169">
        <f>(C391-H391)/h</f>
        <v/>
      </c>
      <c r="J391">
        <f>C391/(ε_c1cd)</f>
        <v/>
      </c>
      <c r="K391">
        <f>C391/I391</f>
        <v/>
      </c>
      <c r="L391" s="131">
        <f>I391/(ε_c1cd)</f>
        <v/>
      </c>
      <c r="M391">
        <f>I391*(K391-Z_s1)</f>
        <v/>
      </c>
      <c r="N391">
        <f>I391*(K391-Z_s2)</f>
        <v/>
      </c>
      <c r="O391">
        <f>E_s*M391</f>
        <v/>
      </c>
      <c r="P391">
        <f>E_s*N391</f>
        <v/>
      </c>
      <c r="Q391">
        <f>O391*A_s1</f>
        <v/>
      </c>
      <c r="R391">
        <f>P391*A_s2</f>
        <v/>
      </c>
      <c r="S391">
        <f>Q391*($K391-Z_s1)</f>
        <v/>
      </c>
      <c r="T391">
        <f>R391*($K391-Z_s2)</f>
        <v/>
      </c>
      <c r="U391">
        <f>(INDIRECT("a_"&amp;U$2)/(U$2+1))*(($C391^(U$2+1)-$H391^(U$2+1))/(ε_c1cd^(U$2+1)))</f>
        <v/>
      </c>
      <c r="V391">
        <f>(INDIRECT("a_"&amp;V$2)/(V$2+1))*(($C391^(V$2+1)-$H391^(V$2+1))/(ε_c1cd^(V$2+1)))</f>
        <v/>
      </c>
      <c r="W391">
        <f>(INDIRECT("a_"&amp;W$2)/(W$2+1))*(($C391^(W$2+1)-$H391^(W$2+1))/(ε_c1cd^(W$2+1)))</f>
        <v/>
      </c>
      <c r="X391">
        <f>(INDIRECT("a_"&amp;X$2)/(X$2+1))*(($C391^(X$2+1)-$H391^(X$2+1))/(ε_c1cd^(X$2+1)))</f>
        <v/>
      </c>
      <c r="Y391">
        <f>(INDIRECT("a_"&amp;Y$2)/(Y$2+1))*(($C391^(Y$2+1)-$H391^(Y$2+1))/(ε_c1cd^(Y$2+1)))</f>
        <v/>
      </c>
      <c r="Z391">
        <f>(INDIRECT("a_"&amp;Z$2)/(Z$2+2))*(($C391^(Z$2+2)-$H391^(Z$2+2))/(ε_c1cd^(Z$2+2)))</f>
        <v/>
      </c>
      <c r="AA391">
        <f>(INDIRECT("a_"&amp;AA$2)/(AA$2+2))*(($C391^(AA$2+2)-$H391^(AA$2+2))/(ε_c1cd^(AA$2+2)))</f>
        <v/>
      </c>
      <c r="AB391">
        <f>(INDIRECT("a_"&amp;AB$2)/(AB$2+2))*(($C391^(AB$2+2)-$H391^(AB$2+2))/(ε_c1cd^(AB$2+2)))</f>
        <v/>
      </c>
      <c r="AC391">
        <f>(INDIRECT("a_"&amp;AC$2)/(AC$2+2))*(($C391^(AC$2+2)-$H391^(AC$2+2))/(ε_c1cd^(AC$2+2)))</f>
        <v/>
      </c>
      <c r="AD391">
        <f>(INDIRECT("a_"&amp;AD$2)/(AD$2+2))*(($C391^(AD$2+2)-$H391^(AD$2+2))/(ε_c1cd^(AD$2+2)))</f>
        <v/>
      </c>
      <c r="AE391" s="111">
        <f>(b*f_cd/L391)*SUM(U391:Y391)+SUM(Q391:R391)</f>
        <v/>
      </c>
      <c r="AF391" s="112">
        <f>AE391*(K391-y+e)</f>
        <v/>
      </c>
      <c r="AG391" s="113">
        <f>(b*f_cd/(L391^2))*SUM(Z391:AD391)+SUM(S391:T391)-AF391</f>
        <v/>
      </c>
      <c r="AH391" s="114">
        <f>AG391&lt;0</f>
        <v/>
      </c>
      <c r="AI391" s="115">
        <f>IF(A391=1,FALSE,(AND(AQ391,AH391,NOT(AI390))))</f>
        <v/>
      </c>
      <c r="AJ391" s="116">
        <f>(b*f_cd/L391)*(a_1/2*J391^2+a_2/3*J391^3+a_3/4*J391^4+a_4/5*J391^5+a_5/6*J391^6)+SUM(Q391:R391)</f>
        <v/>
      </c>
      <c r="AK391">
        <f>AJ391*(K391-y+e)</f>
        <v/>
      </c>
      <c r="AL391" s="118">
        <f>(b*f_cd/(L391^2))*(a_1/3*J391^3+a_2/4*J391^4+a_3/5*J391^5+a_4/6*J391^6+a_5/7*J391^7)+SUM(S391:T391)-AK391</f>
        <v/>
      </c>
      <c r="AM391" s="114">
        <f>AL391&gt;0</f>
        <v/>
      </c>
      <c r="AN391" s="115">
        <f>IF(A391=1,FALSE,(AND(AQ391,AM391,NOT(AN390))))</f>
        <v/>
      </c>
      <c r="AO391">
        <f>IF(D391=1,AND(AH391,NOT(AI391)),AND(AM391,NOT(AN391)))</f>
        <v/>
      </c>
      <c r="AP391" s="119">
        <f>IF(D391=1,AI391,AN391)</f>
        <v/>
      </c>
      <c r="AQ391" s="125">
        <f>ABS(E391)&lt;$AQ$2</f>
        <v/>
      </c>
      <c r="AS391">
        <f>IF(AP391,MAX(AS$3:AS389)+1,"")</f>
        <v/>
      </c>
    </row>
    <row r="392" s="117">
      <c r="A392" t="n">
        <v>390</v>
      </c>
      <c r="B392" s="131">
        <f>IF(A392=1,0,IF(AP392,0.1*ε_cu1cd,0))</f>
        <v/>
      </c>
      <c r="C392" s="131">
        <f>IF(A392=1,0.1*ε_cu1cd,C391+B391)</f>
        <v/>
      </c>
      <c r="D392" s="113">
        <f>IF('Нормальний переріз'!$D$68&gt;0,1,2)</f>
        <v/>
      </c>
      <c r="E392" s="144">
        <f>IF(D392=1,F392,G392)</f>
        <v/>
      </c>
      <c r="F392" s="124">
        <f>IF(AI391,0.11*ε_cu1cd,IF(AH391,F391*0.01,F391))</f>
        <v/>
      </c>
      <c r="G392" s="124">
        <f>IF(AP391,-0.1*ε_cu1cd,IF(AM391,G391*0.01,G391))</f>
        <v/>
      </c>
      <c r="H392" s="113">
        <f>IF(A392=1,E392,IF(AO391,H391-E391+E392,IF(AP391,0.8*H391,H391+E392)))</f>
        <v/>
      </c>
      <c r="I392" s="169">
        <f>(C392-H392)/h</f>
        <v/>
      </c>
      <c r="J392">
        <f>C392/(ε_c1cd)</f>
        <v/>
      </c>
      <c r="K392">
        <f>C392/I392</f>
        <v/>
      </c>
      <c r="L392" s="131">
        <f>I392/(ε_c1cd)</f>
        <v/>
      </c>
      <c r="M392">
        <f>I392*(K392-Z_s1)</f>
        <v/>
      </c>
      <c r="N392">
        <f>I392*(K392-Z_s2)</f>
        <v/>
      </c>
      <c r="O392">
        <f>E_s*M392</f>
        <v/>
      </c>
      <c r="P392">
        <f>E_s*N392</f>
        <v/>
      </c>
      <c r="Q392">
        <f>O392*A_s1</f>
        <v/>
      </c>
      <c r="R392">
        <f>P392*A_s2</f>
        <v/>
      </c>
      <c r="S392">
        <f>Q392*($K392-Z_s1)</f>
        <v/>
      </c>
      <c r="T392">
        <f>R392*($K392-Z_s2)</f>
        <v/>
      </c>
      <c r="U392">
        <f>(INDIRECT("a_"&amp;U$2)/(U$2+1))*(($C392^(U$2+1)-$H392^(U$2+1))/(ε_c1cd^(U$2+1)))</f>
        <v/>
      </c>
      <c r="V392">
        <f>(INDIRECT("a_"&amp;V$2)/(V$2+1))*(($C392^(V$2+1)-$H392^(V$2+1))/(ε_c1cd^(V$2+1)))</f>
        <v/>
      </c>
      <c r="W392">
        <f>(INDIRECT("a_"&amp;W$2)/(W$2+1))*(($C392^(W$2+1)-$H392^(W$2+1))/(ε_c1cd^(W$2+1)))</f>
        <v/>
      </c>
      <c r="X392">
        <f>(INDIRECT("a_"&amp;X$2)/(X$2+1))*(($C392^(X$2+1)-$H392^(X$2+1))/(ε_c1cd^(X$2+1)))</f>
        <v/>
      </c>
      <c r="Y392">
        <f>(INDIRECT("a_"&amp;Y$2)/(Y$2+1))*(($C392^(Y$2+1)-$H392^(Y$2+1))/(ε_c1cd^(Y$2+1)))</f>
        <v/>
      </c>
      <c r="Z392">
        <f>(INDIRECT("a_"&amp;Z$2)/(Z$2+2))*(($C392^(Z$2+2)-$H392^(Z$2+2))/(ε_c1cd^(Z$2+2)))</f>
        <v/>
      </c>
      <c r="AA392">
        <f>(INDIRECT("a_"&amp;AA$2)/(AA$2+2))*(($C392^(AA$2+2)-$H392^(AA$2+2))/(ε_c1cd^(AA$2+2)))</f>
        <v/>
      </c>
      <c r="AB392">
        <f>(INDIRECT("a_"&amp;AB$2)/(AB$2+2))*(($C392^(AB$2+2)-$H392^(AB$2+2))/(ε_c1cd^(AB$2+2)))</f>
        <v/>
      </c>
      <c r="AC392">
        <f>(INDIRECT("a_"&amp;AC$2)/(AC$2+2))*(($C392^(AC$2+2)-$H392^(AC$2+2))/(ε_c1cd^(AC$2+2)))</f>
        <v/>
      </c>
      <c r="AD392">
        <f>(INDIRECT("a_"&amp;AD$2)/(AD$2+2))*(($C392^(AD$2+2)-$H392^(AD$2+2))/(ε_c1cd^(AD$2+2)))</f>
        <v/>
      </c>
      <c r="AE392" s="111">
        <f>(b*f_cd/L392)*SUM(U392:Y392)+SUM(Q392:R392)</f>
        <v/>
      </c>
      <c r="AF392" s="112">
        <f>AE392*(K392-y+e)</f>
        <v/>
      </c>
      <c r="AG392" s="113">
        <f>(b*f_cd/(L392^2))*SUM(Z392:AD392)+SUM(S392:T392)-AF392</f>
        <v/>
      </c>
      <c r="AH392" s="114">
        <f>AG392&lt;0</f>
        <v/>
      </c>
      <c r="AI392" s="115">
        <f>IF(A392=1,FALSE,(AND(AQ392,AH392,NOT(AI391))))</f>
        <v/>
      </c>
      <c r="AJ392" s="116">
        <f>(b*f_cd/L392)*(a_1/2*J392^2+a_2/3*J392^3+a_3/4*J392^4+a_4/5*J392^5+a_5/6*J392^6)+SUM(Q392:R392)</f>
        <v/>
      </c>
      <c r="AK392">
        <f>AJ392*(K392-y+e)</f>
        <v/>
      </c>
      <c r="AL392" s="118">
        <f>(b*f_cd/(L392^2))*(a_1/3*J392^3+a_2/4*J392^4+a_3/5*J392^5+a_4/6*J392^6+a_5/7*J392^7)+SUM(S392:T392)-AK392</f>
        <v/>
      </c>
      <c r="AM392" s="114">
        <f>AL392&gt;0</f>
        <v/>
      </c>
      <c r="AN392" s="115">
        <f>IF(A392=1,FALSE,(AND(AQ392,AM392,NOT(AN391))))</f>
        <v/>
      </c>
      <c r="AO392">
        <f>IF(D392=1,AND(AH392,NOT(AI392)),AND(AM392,NOT(AN392)))</f>
        <v/>
      </c>
      <c r="AP392" s="119">
        <f>IF(D392=1,AI392,AN392)</f>
        <v/>
      </c>
      <c r="AQ392" s="125">
        <f>ABS(E392)&lt;$AQ$2</f>
        <v/>
      </c>
      <c r="AS392">
        <f>IF(AP392,MAX(AS$3:AS390)+1,"")</f>
        <v/>
      </c>
    </row>
    <row r="393" s="117">
      <c r="A393" t="n">
        <v>391</v>
      </c>
      <c r="B393" s="131">
        <f>IF(A393=1,0,IF(AP393,0.1*ε_cu1cd,0))</f>
        <v/>
      </c>
      <c r="C393" s="131">
        <f>IF(A393=1,0.1*ε_cu1cd,C392+B392)</f>
        <v/>
      </c>
      <c r="D393" s="113">
        <f>IF('Нормальний переріз'!$D$68&gt;0,1,2)</f>
        <v/>
      </c>
      <c r="E393" s="144">
        <f>IF(D393=1,F393,G393)</f>
        <v/>
      </c>
      <c r="F393" s="124">
        <f>IF(AI392,0.11*ε_cu1cd,IF(AH392,F392*0.01,F392))</f>
        <v/>
      </c>
      <c r="G393" s="124">
        <f>IF(AP392,-0.1*ε_cu1cd,IF(AM392,G392*0.01,G392))</f>
        <v/>
      </c>
      <c r="H393" s="113">
        <f>IF(A393=1,E393,IF(AO392,H392-E392+E393,IF(AP392,0.8*H392,H392+E393)))</f>
        <v/>
      </c>
      <c r="I393" s="169">
        <f>(C393-H393)/h</f>
        <v/>
      </c>
      <c r="J393">
        <f>C393/(ε_c1cd)</f>
        <v/>
      </c>
      <c r="K393">
        <f>C393/I393</f>
        <v/>
      </c>
      <c r="L393" s="131">
        <f>I393/(ε_c1cd)</f>
        <v/>
      </c>
      <c r="M393">
        <f>I393*(K393-Z_s1)</f>
        <v/>
      </c>
      <c r="N393">
        <f>I393*(K393-Z_s2)</f>
        <v/>
      </c>
      <c r="O393">
        <f>E_s*M393</f>
        <v/>
      </c>
      <c r="P393">
        <f>E_s*N393</f>
        <v/>
      </c>
      <c r="Q393">
        <f>O393*A_s1</f>
        <v/>
      </c>
      <c r="R393">
        <f>P393*A_s2</f>
        <v/>
      </c>
      <c r="S393">
        <f>Q393*($K393-Z_s1)</f>
        <v/>
      </c>
      <c r="T393">
        <f>R393*($K393-Z_s2)</f>
        <v/>
      </c>
      <c r="U393">
        <f>(INDIRECT("a_"&amp;U$2)/(U$2+1))*(($C393^(U$2+1)-$H393^(U$2+1))/(ε_c1cd^(U$2+1)))</f>
        <v/>
      </c>
      <c r="V393">
        <f>(INDIRECT("a_"&amp;V$2)/(V$2+1))*(($C393^(V$2+1)-$H393^(V$2+1))/(ε_c1cd^(V$2+1)))</f>
        <v/>
      </c>
      <c r="W393">
        <f>(INDIRECT("a_"&amp;W$2)/(W$2+1))*(($C393^(W$2+1)-$H393^(W$2+1))/(ε_c1cd^(W$2+1)))</f>
        <v/>
      </c>
      <c r="X393">
        <f>(INDIRECT("a_"&amp;X$2)/(X$2+1))*(($C393^(X$2+1)-$H393^(X$2+1))/(ε_c1cd^(X$2+1)))</f>
        <v/>
      </c>
      <c r="Y393">
        <f>(INDIRECT("a_"&amp;Y$2)/(Y$2+1))*(($C393^(Y$2+1)-$H393^(Y$2+1))/(ε_c1cd^(Y$2+1)))</f>
        <v/>
      </c>
      <c r="Z393">
        <f>(INDIRECT("a_"&amp;Z$2)/(Z$2+2))*(($C393^(Z$2+2)-$H393^(Z$2+2))/(ε_c1cd^(Z$2+2)))</f>
        <v/>
      </c>
      <c r="AA393">
        <f>(INDIRECT("a_"&amp;AA$2)/(AA$2+2))*(($C393^(AA$2+2)-$H393^(AA$2+2))/(ε_c1cd^(AA$2+2)))</f>
        <v/>
      </c>
      <c r="AB393">
        <f>(INDIRECT("a_"&amp;AB$2)/(AB$2+2))*(($C393^(AB$2+2)-$H393^(AB$2+2))/(ε_c1cd^(AB$2+2)))</f>
        <v/>
      </c>
      <c r="AC393">
        <f>(INDIRECT("a_"&amp;AC$2)/(AC$2+2))*(($C393^(AC$2+2)-$H393^(AC$2+2))/(ε_c1cd^(AC$2+2)))</f>
        <v/>
      </c>
      <c r="AD393">
        <f>(INDIRECT("a_"&amp;AD$2)/(AD$2+2))*(($C393^(AD$2+2)-$H393^(AD$2+2))/(ε_c1cd^(AD$2+2)))</f>
        <v/>
      </c>
      <c r="AE393" s="111">
        <f>(b*f_cd/L393)*SUM(U393:Y393)+SUM(Q393:R393)</f>
        <v/>
      </c>
      <c r="AF393" s="112">
        <f>AE393*(K393-y+e)</f>
        <v/>
      </c>
      <c r="AG393" s="113">
        <f>(b*f_cd/(L393^2))*SUM(Z393:AD393)+SUM(S393:T393)-AF393</f>
        <v/>
      </c>
      <c r="AH393" s="114">
        <f>AG393&lt;0</f>
        <v/>
      </c>
      <c r="AI393" s="115">
        <f>IF(A393=1,FALSE,(AND(AQ393,AH393,NOT(AI392))))</f>
        <v/>
      </c>
      <c r="AJ393" s="116">
        <f>(b*f_cd/L393)*(a_1/2*J393^2+a_2/3*J393^3+a_3/4*J393^4+a_4/5*J393^5+a_5/6*J393^6)+SUM(Q393:R393)</f>
        <v/>
      </c>
      <c r="AK393">
        <f>AJ393*(K393-y+e)</f>
        <v/>
      </c>
      <c r="AL393" s="118">
        <f>(b*f_cd/(L393^2))*(a_1/3*J393^3+a_2/4*J393^4+a_3/5*J393^5+a_4/6*J393^6+a_5/7*J393^7)+SUM(S393:T393)-AK393</f>
        <v/>
      </c>
      <c r="AM393" s="114">
        <f>AL393&gt;0</f>
        <v/>
      </c>
      <c r="AN393" s="115">
        <f>IF(A393=1,FALSE,(AND(AQ393,AM393,NOT(AN392))))</f>
        <v/>
      </c>
      <c r="AO393">
        <f>IF(D393=1,AND(AH393,NOT(AI393)),AND(AM393,NOT(AN393)))</f>
        <v/>
      </c>
      <c r="AP393" s="119">
        <f>IF(D393=1,AI393,AN393)</f>
        <v/>
      </c>
      <c r="AQ393" s="125">
        <f>ABS(E393)&lt;$AQ$2</f>
        <v/>
      </c>
      <c r="AS393">
        <f>IF(AP393,MAX(AS$3:AS391)+1,"")</f>
        <v/>
      </c>
    </row>
    <row r="394" s="117">
      <c r="A394" t="n">
        <v>392</v>
      </c>
      <c r="B394" s="131">
        <f>IF(A394=1,0,IF(AP394,0.1*ε_cu1cd,0))</f>
        <v/>
      </c>
      <c r="C394" s="131">
        <f>IF(A394=1,0.1*ε_cu1cd,C393+B393)</f>
        <v/>
      </c>
      <c r="D394" s="113">
        <f>IF('Нормальний переріз'!$D$68&gt;0,1,2)</f>
        <v/>
      </c>
      <c r="E394" s="144">
        <f>IF(D394=1,F394,G394)</f>
        <v/>
      </c>
      <c r="F394" s="124">
        <f>IF(AI393,0.11*ε_cu1cd,IF(AH393,F393*0.01,F393))</f>
        <v/>
      </c>
      <c r="G394" s="124">
        <f>IF(AP393,-0.1*ε_cu1cd,IF(AM393,G393*0.01,G393))</f>
        <v/>
      </c>
      <c r="H394" s="113">
        <f>IF(A394=1,E394,IF(AO393,H393-E393+E394,IF(AP393,0.8*H393,H393+E394)))</f>
        <v/>
      </c>
      <c r="I394" s="169">
        <f>(C394-H394)/h</f>
        <v/>
      </c>
      <c r="J394">
        <f>C394/(ε_c1cd)</f>
        <v/>
      </c>
      <c r="K394">
        <f>C394/I394</f>
        <v/>
      </c>
      <c r="L394" s="131">
        <f>I394/(ε_c1cd)</f>
        <v/>
      </c>
      <c r="M394">
        <f>I394*(K394-Z_s1)</f>
        <v/>
      </c>
      <c r="N394">
        <f>I394*(K394-Z_s2)</f>
        <v/>
      </c>
      <c r="O394">
        <f>E_s*M394</f>
        <v/>
      </c>
      <c r="P394">
        <f>E_s*N394</f>
        <v/>
      </c>
      <c r="Q394">
        <f>O394*A_s1</f>
        <v/>
      </c>
      <c r="R394">
        <f>P394*A_s2</f>
        <v/>
      </c>
      <c r="S394">
        <f>Q394*($K394-Z_s1)</f>
        <v/>
      </c>
      <c r="T394">
        <f>R394*($K394-Z_s2)</f>
        <v/>
      </c>
      <c r="U394">
        <f>(INDIRECT("a_"&amp;U$2)/(U$2+1))*(($C394^(U$2+1)-$H394^(U$2+1))/(ε_c1cd^(U$2+1)))</f>
        <v/>
      </c>
      <c r="V394">
        <f>(INDIRECT("a_"&amp;V$2)/(V$2+1))*(($C394^(V$2+1)-$H394^(V$2+1))/(ε_c1cd^(V$2+1)))</f>
        <v/>
      </c>
      <c r="W394">
        <f>(INDIRECT("a_"&amp;W$2)/(W$2+1))*(($C394^(W$2+1)-$H394^(W$2+1))/(ε_c1cd^(W$2+1)))</f>
        <v/>
      </c>
      <c r="X394">
        <f>(INDIRECT("a_"&amp;X$2)/(X$2+1))*(($C394^(X$2+1)-$H394^(X$2+1))/(ε_c1cd^(X$2+1)))</f>
        <v/>
      </c>
      <c r="Y394">
        <f>(INDIRECT("a_"&amp;Y$2)/(Y$2+1))*(($C394^(Y$2+1)-$H394^(Y$2+1))/(ε_c1cd^(Y$2+1)))</f>
        <v/>
      </c>
      <c r="Z394">
        <f>(INDIRECT("a_"&amp;Z$2)/(Z$2+2))*(($C394^(Z$2+2)-$H394^(Z$2+2))/(ε_c1cd^(Z$2+2)))</f>
        <v/>
      </c>
      <c r="AA394">
        <f>(INDIRECT("a_"&amp;AA$2)/(AA$2+2))*(($C394^(AA$2+2)-$H394^(AA$2+2))/(ε_c1cd^(AA$2+2)))</f>
        <v/>
      </c>
      <c r="AB394">
        <f>(INDIRECT("a_"&amp;AB$2)/(AB$2+2))*(($C394^(AB$2+2)-$H394^(AB$2+2))/(ε_c1cd^(AB$2+2)))</f>
        <v/>
      </c>
      <c r="AC394">
        <f>(INDIRECT("a_"&amp;AC$2)/(AC$2+2))*(($C394^(AC$2+2)-$H394^(AC$2+2))/(ε_c1cd^(AC$2+2)))</f>
        <v/>
      </c>
      <c r="AD394">
        <f>(INDIRECT("a_"&amp;AD$2)/(AD$2+2))*(($C394^(AD$2+2)-$H394^(AD$2+2))/(ε_c1cd^(AD$2+2)))</f>
        <v/>
      </c>
      <c r="AE394" s="111">
        <f>(b*f_cd/L394)*SUM(U394:Y394)+SUM(Q394:R394)</f>
        <v/>
      </c>
      <c r="AF394" s="112">
        <f>AE394*(K394-y+e)</f>
        <v/>
      </c>
      <c r="AG394" s="113">
        <f>(b*f_cd/(L394^2))*SUM(Z394:AD394)+SUM(S394:T394)-AF394</f>
        <v/>
      </c>
      <c r="AH394" s="114">
        <f>AG394&lt;0</f>
        <v/>
      </c>
      <c r="AI394" s="115">
        <f>IF(A394=1,FALSE,(AND(AQ394,AH394,NOT(AI393))))</f>
        <v/>
      </c>
      <c r="AJ394" s="116">
        <f>(b*f_cd/L394)*(a_1/2*J394^2+a_2/3*J394^3+a_3/4*J394^4+a_4/5*J394^5+a_5/6*J394^6)+SUM(Q394:R394)</f>
        <v/>
      </c>
      <c r="AK394">
        <f>AJ394*(K394-y+e)</f>
        <v/>
      </c>
      <c r="AL394" s="118">
        <f>(b*f_cd/(L394^2))*(a_1/3*J394^3+a_2/4*J394^4+a_3/5*J394^5+a_4/6*J394^6+a_5/7*J394^7)+SUM(S394:T394)-AK394</f>
        <v/>
      </c>
      <c r="AM394" s="114">
        <f>AL394&gt;0</f>
        <v/>
      </c>
      <c r="AN394" s="115">
        <f>IF(A394=1,FALSE,(AND(AQ394,AM394,NOT(AN393))))</f>
        <v/>
      </c>
      <c r="AO394">
        <f>IF(D394=1,AND(AH394,NOT(AI394)),AND(AM394,NOT(AN394)))</f>
        <v/>
      </c>
      <c r="AP394" s="119">
        <f>IF(D394=1,AI394,AN394)</f>
        <v/>
      </c>
      <c r="AQ394" s="125">
        <f>ABS(E394)&lt;$AQ$2</f>
        <v/>
      </c>
      <c r="AS394">
        <f>IF(AP394,MAX(AS$3:AS392)+1,"")</f>
        <v/>
      </c>
    </row>
    <row r="395" s="117">
      <c r="A395" t="n">
        <v>393</v>
      </c>
      <c r="B395" s="131">
        <f>IF(A395=1,0,IF(AP395,0.1*ε_cu1cd,0))</f>
        <v/>
      </c>
      <c r="C395" s="131">
        <f>IF(A395=1,0.1*ε_cu1cd,C394+B394)</f>
        <v/>
      </c>
      <c r="D395" s="113">
        <f>IF('Нормальний переріз'!$D$68&gt;0,1,2)</f>
        <v/>
      </c>
      <c r="E395" s="144">
        <f>IF(D395=1,F395,G395)</f>
        <v/>
      </c>
      <c r="F395" s="124">
        <f>IF(AI394,0.11*ε_cu1cd,IF(AH394,F394*0.01,F394))</f>
        <v/>
      </c>
      <c r="G395" s="124">
        <f>IF(AP394,-0.1*ε_cu1cd,IF(AM394,G394*0.01,G394))</f>
        <v/>
      </c>
      <c r="H395" s="113">
        <f>IF(A395=1,E395,IF(AO394,H394-E394+E395,IF(AP394,0.8*H394,H394+E395)))</f>
        <v/>
      </c>
      <c r="I395" s="169">
        <f>(C395-H395)/h</f>
        <v/>
      </c>
      <c r="J395">
        <f>C395/(ε_c1cd)</f>
        <v/>
      </c>
      <c r="K395">
        <f>C395/I395</f>
        <v/>
      </c>
      <c r="L395" s="131">
        <f>I395/(ε_c1cd)</f>
        <v/>
      </c>
      <c r="M395">
        <f>I395*(K395-Z_s1)</f>
        <v/>
      </c>
      <c r="N395">
        <f>I395*(K395-Z_s2)</f>
        <v/>
      </c>
      <c r="O395">
        <f>E_s*M395</f>
        <v/>
      </c>
      <c r="P395">
        <f>E_s*N395</f>
        <v/>
      </c>
      <c r="Q395">
        <f>O395*A_s1</f>
        <v/>
      </c>
      <c r="R395">
        <f>P395*A_s2</f>
        <v/>
      </c>
      <c r="S395">
        <f>Q395*($K395-Z_s1)</f>
        <v/>
      </c>
      <c r="T395">
        <f>R395*($K395-Z_s2)</f>
        <v/>
      </c>
      <c r="U395">
        <f>(INDIRECT("a_"&amp;U$2)/(U$2+1))*(($C395^(U$2+1)-$H395^(U$2+1))/(ε_c1cd^(U$2+1)))</f>
        <v/>
      </c>
      <c r="V395">
        <f>(INDIRECT("a_"&amp;V$2)/(V$2+1))*(($C395^(V$2+1)-$H395^(V$2+1))/(ε_c1cd^(V$2+1)))</f>
        <v/>
      </c>
      <c r="W395">
        <f>(INDIRECT("a_"&amp;W$2)/(W$2+1))*(($C395^(W$2+1)-$H395^(W$2+1))/(ε_c1cd^(W$2+1)))</f>
        <v/>
      </c>
      <c r="X395">
        <f>(INDIRECT("a_"&amp;X$2)/(X$2+1))*(($C395^(X$2+1)-$H395^(X$2+1))/(ε_c1cd^(X$2+1)))</f>
        <v/>
      </c>
      <c r="Y395">
        <f>(INDIRECT("a_"&amp;Y$2)/(Y$2+1))*(($C395^(Y$2+1)-$H395^(Y$2+1))/(ε_c1cd^(Y$2+1)))</f>
        <v/>
      </c>
      <c r="Z395">
        <f>(INDIRECT("a_"&amp;Z$2)/(Z$2+2))*(($C395^(Z$2+2)-$H395^(Z$2+2))/(ε_c1cd^(Z$2+2)))</f>
        <v/>
      </c>
      <c r="AA395">
        <f>(INDIRECT("a_"&amp;AA$2)/(AA$2+2))*(($C395^(AA$2+2)-$H395^(AA$2+2))/(ε_c1cd^(AA$2+2)))</f>
        <v/>
      </c>
      <c r="AB395">
        <f>(INDIRECT("a_"&amp;AB$2)/(AB$2+2))*(($C395^(AB$2+2)-$H395^(AB$2+2))/(ε_c1cd^(AB$2+2)))</f>
        <v/>
      </c>
      <c r="AC395">
        <f>(INDIRECT("a_"&amp;AC$2)/(AC$2+2))*(($C395^(AC$2+2)-$H395^(AC$2+2))/(ε_c1cd^(AC$2+2)))</f>
        <v/>
      </c>
      <c r="AD395">
        <f>(INDIRECT("a_"&amp;AD$2)/(AD$2+2))*(($C395^(AD$2+2)-$H395^(AD$2+2))/(ε_c1cd^(AD$2+2)))</f>
        <v/>
      </c>
      <c r="AE395" s="111">
        <f>(b*f_cd/L395)*SUM(U395:Y395)+SUM(Q395:R395)</f>
        <v/>
      </c>
      <c r="AF395" s="112">
        <f>AE395*(K395-y+e)</f>
        <v/>
      </c>
      <c r="AG395" s="113">
        <f>(b*f_cd/(L395^2))*SUM(Z395:AD395)+SUM(S395:T395)-AF395</f>
        <v/>
      </c>
      <c r="AH395" s="114">
        <f>AG395&lt;0</f>
        <v/>
      </c>
      <c r="AI395" s="115">
        <f>IF(A395=1,FALSE,(AND(AQ395,AH395,NOT(AI394))))</f>
        <v/>
      </c>
      <c r="AJ395" s="116">
        <f>(b*f_cd/L395)*(a_1/2*J395^2+a_2/3*J395^3+a_3/4*J395^4+a_4/5*J395^5+a_5/6*J395^6)+SUM(Q395:R395)</f>
        <v/>
      </c>
      <c r="AK395">
        <f>AJ395*(K395-y+e)</f>
        <v/>
      </c>
      <c r="AL395" s="118">
        <f>(b*f_cd/(L395^2))*(a_1/3*J395^3+a_2/4*J395^4+a_3/5*J395^5+a_4/6*J395^6+a_5/7*J395^7)+SUM(S395:T395)-AK395</f>
        <v/>
      </c>
      <c r="AM395" s="114">
        <f>AL395&gt;0</f>
        <v/>
      </c>
      <c r="AN395" s="115">
        <f>IF(A395=1,FALSE,(AND(AQ395,AM395,NOT(AN394))))</f>
        <v/>
      </c>
      <c r="AO395">
        <f>IF(D395=1,AND(AH395,NOT(AI395)),AND(AM395,NOT(AN395)))</f>
        <v/>
      </c>
      <c r="AP395" s="119">
        <f>IF(D395=1,AI395,AN395)</f>
        <v/>
      </c>
      <c r="AQ395" s="125">
        <f>ABS(E395)&lt;$AQ$2</f>
        <v/>
      </c>
      <c r="AS395">
        <f>IF(AP395,MAX(AS$3:AS393)+1,"")</f>
        <v/>
      </c>
    </row>
    <row r="396" s="117">
      <c r="A396" t="n">
        <v>394</v>
      </c>
      <c r="B396" s="131">
        <f>IF(A396=1,0,IF(AP396,0.1*ε_cu1cd,0))</f>
        <v/>
      </c>
      <c r="C396" s="131">
        <f>IF(A396=1,0.1*ε_cu1cd,C395+B395)</f>
        <v/>
      </c>
      <c r="D396" s="113">
        <f>IF('Нормальний переріз'!$D$68&gt;0,1,2)</f>
        <v/>
      </c>
      <c r="E396" s="144">
        <f>IF(D396=1,F396,G396)</f>
        <v/>
      </c>
      <c r="F396" s="124">
        <f>IF(AI395,0.11*ε_cu1cd,IF(AH395,F395*0.01,F395))</f>
        <v/>
      </c>
      <c r="G396" s="124">
        <f>IF(AP395,-0.1*ε_cu1cd,IF(AM395,G395*0.01,G395))</f>
        <v/>
      </c>
      <c r="H396" s="113">
        <f>IF(A396=1,E396,IF(AO395,H395-E395+E396,IF(AP395,0.8*H395,H395+E396)))</f>
        <v/>
      </c>
      <c r="I396" s="169">
        <f>(C396-H396)/h</f>
        <v/>
      </c>
      <c r="J396">
        <f>C396/(ε_c1cd)</f>
        <v/>
      </c>
      <c r="K396">
        <f>C396/I396</f>
        <v/>
      </c>
      <c r="L396" s="131">
        <f>I396/(ε_c1cd)</f>
        <v/>
      </c>
      <c r="M396">
        <f>I396*(K396-Z_s1)</f>
        <v/>
      </c>
      <c r="N396">
        <f>I396*(K396-Z_s2)</f>
        <v/>
      </c>
      <c r="O396">
        <f>E_s*M396</f>
        <v/>
      </c>
      <c r="P396">
        <f>E_s*N396</f>
        <v/>
      </c>
      <c r="Q396">
        <f>O396*A_s1</f>
        <v/>
      </c>
      <c r="R396">
        <f>P396*A_s2</f>
        <v/>
      </c>
      <c r="S396">
        <f>Q396*($K396-Z_s1)</f>
        <v/>
      </c>
      <c r="T396">
        <f>R396*($K396-Z_s2)</f>
        <v/>
      </c>
      <c r="U396">
        <f>(INDIRECT("a_"&amp;U$2)/(U$2+1))*(($C396^(U$2+1)-$H396^(U$2+1))/(ε_c1cd^(U$2+1)))</f>
        <v/>
      </c>
      <c r="V396">
        <f>(INDIRECT("a_"&amp;V$2)/(V$2+1))*(($C396^(V$2+1)-$H396^(V$2+1))/(ε_c1cd^(V$2+1)))</f>
        <v/>
      </c>
      <c r="W396">
        <f>(INDIRECT("a_"&amp;W$2)/(W$2+1))*(($C396^(W$2+1)-$H396^(W$2+1))/(ε_c1cd^(W$2+1)))</f>
        <v/>
      </c>
      <c r="X396">
        <f>(INDIRECT("a_"&amp;X$2)/(X$2+1))*(($C396^(X$2+1)-$H396^(X$2+1))/(ε_c1cd^(X$2+1)))</f>
        <v/>
      </c>
      <c r="Y396">
        <f>(INDIRECT("a_"&amp;Y$2)/(Y$2+1))*(($C396^(Y$2+1)-$H396^(Y$2+1))/(ε_c1cd^(Y$2+1)))</f>
        <v/>
      </c>
      <c r="Z396">
        <f>(INDIRECT("a_"&amp;Z$2)/(Z$2+2))*(($C396^(Z$2+2)-$H396^(Z$2+2))/(ε_c1cd^(Z$2+2)))</f>
        <v/>
      </c>
      <c r="AA396">
        <f>(INDIRECT("a_"&amp;AA$2)/(AA$2+2))*(($C396^(AA$2+2)-$H396^(AA$2+2))/(ε_c1cd^(AA$2+2)))</f>
        <v/>
      </c>
      <c r="AB396">
        <f>(INDIRECT("a_"&amp;AB$2)/(AB$2+2))*(($C396^(AB$2+2)-$H396^(AB$2+2))/(ε_c1cd^(AB$2+2)))</f>
        <v/>
      </c>
      <c r="AC396">
        <f>(INDIRECT("a_"&amp;AC$2)/(AC$2+2))*(($C396^(AC$2+2)-$H396^(AC$2+2))/(ε_c1cd^(AC$2+2)))</f>
        <v/>
      </c>
      <c r="AD396">
        <f>(INDIRECT("a_"&amp;AD$2)/(AD$2+2))*(($C396^(AD$2+2)-$H396^(AD$2+2))/(ε_c1cd^(AD$2+2)))</f>
        <v/>
      </c>
      <c r="AE396" s="111">
        <f>(b*f_cd/L396)*SUM(U396:Y396)+SUM(Q396:R396)</f>
        <v/>
      </c>
      <c r="AF396" s="112">
        <f>AE396*(K396-y+e)</f>
        <v/>
      </c>
      <c r="AG396" s="113">
        <f>(b*f_cd/(L396^2))*SUM(Z396:AD396)+SUM(S396:T396)-AF396</f>
        <v/>
      </c>
      <c r="AH396" s="114">
        <f>AG396&lt;0</f>
        <v/>
      </c>
      <c r="AI396" s="115">
        <f>IF(A396=1,FALSE,(AND(AQ396,AH396,NOT(AI395))))</f>
        <v/>
      </c>
      <c r="AJ396" s="116">
        <f>(b*f_cd/L396)*(a_1/2*J396^2+a_2/3*J396^3+a_3/4*J396^4+a_4/5*J396^5+a_5/6*J396^6)+SUM(Q396:R396)</f>
        <v/>
      </c>
      <c r="AK396">
        <f>AJ396*(K396-y+e)</f>
        <v/>
      </c>
      <c r="AL396" s="118">
        <f>(b*f_cd/(L396^2))*(a_1/3*J396^3+a_2/4*J396^4+a_3/5*J396^5+a_4/6*J396^6+a_5/7*J396^7)+SUM(S396:T396)-AK396</f>
        <v/>
      </c>
      <c r="AM396" s="114">
        <f>AL396&gt;0</f>
        <v/>
      </c>
      <c r="AN396" s="115">
        <f>IF(A396=1,FALSE,(AND(AQ396,AM396,NOT(AN395))))</f>
        <v/>
      </c>
      <c r="AO396">
        <f>IF(D396=1,AND(AH396,NOT(AI396)),AND(AM396,NOT(AN396)))</f>
        <v/>
      </c>
      <c r="AP396" s="119">
        <f>IF(D396=1,AI396,AN396)</f>
        <v/>
      </c>
      <c r="AQ396" s="125">
        <f>ABS(E396)&lt;$AQ$2</f>
        <v/>
      </c>
      <c r="AS396">
        <f>IF(AP396,MAX(AS$3:AS394)+1,"")</f>
        <v/>
      </c>
    </row>
    <row r="397" s="117">
      <c r="A397" t="n">
        <v>395</v>
      </c>
      <c r="B397" s="131">
        <f>IF(A397=1,0,IF(AP397,0.1*ε_cu1cd,0))</f>
        <v/>
      </c>
      <c r="C397" s="131">
        <f>IF(A397=1,0.1*ε_cu1cd,C396+B396)</f>
        <v/>
      </c>
      <c r="D397" s="113">
        <f>IF('Нормальний переріз'!$D$68&gt;0,1,2)</f>
        <v/>
      </c>
      <c r="E397" s="144">
        <f>IF(D397=1,F397,G397)</f>
        <v/>
      </c>
      <c r="F397" s="124">
        <f>IF(AI396,0.11*ε_cu1cd,IF(AH396,F396*0.01,F396))</f>
        <v/>
      </c>
      <c r="G397" s="124">
        <f>IF(AP396,-0.1*ε_cu1cd,IF(AM396,G396*0.01,G396))</f>
        <v/>
      </c>
      <c r="H397" s="113">
        <f>IF(A397=1,E397,IF(AO396,H396-E396+E397,IF(AP396,0.8*H396,H396+E397)))</f>
        <v/>
      </c>
      <c r="I397" s="169">
        <f>(C397-H397)/h</f>
        <v/>
      </c>
      <c r="J397">
        <f>C397/(ε_c1cd)</f>
        <v/>
      </c>
      <c r="K397">
        <f>C397/I397</f>
        <v/>
      </c>
      <c r="L397" s="131">
        <f>I397/(ε_c1cd)</f>
        <v/>
      </c>
      <c r="M397">
        <f>I397*(K397-Z_s1)</f>
        <v/>
      </c>
      <c r="N397">
        <f>I397*(K397-Z_s2)</f>
        <v/>
      </c>
      <c r="O397">
        <f>E_s*M397</f>
        <v/>
      </c>
      <c r="P397">
        <f>E_s*N397</f>
        <v/>
      </c>
      <c r="Q397">
        <f>O397*A_s1</f>
        <v/>
      </c>
      <c r="R397">
        <f>P397*A_s2</f>
        <v/>
      </c>
      <c r="S397">
        <f>Q397*($K397-Z_s1)</f>
        <v/>
      </c>
      <c r="T397">
        <f>R397*($K397-Z_s2)</f>
        <v/>
      </c>
      <c r="U397">
        <f>(INDIRECT("a_"&amp;U$2)/(U$2+1))*(($C397^(U$2+1)-$H397^(U$2+1))/(ε_c1cd^(U$2+1)))</f>
        <v/>
      </c>
      <c r="V397">
        <f>(INDIRECT("a_"&amp;V$2)/(V$2+1))*(($C397^(V$2+1)-$H397^(V$2+1))/(ε_c1cd^(V$2+1)))</f>
        <v/>
      </c>
      <c r="W397">
        <f>(INDIRECT("a_"&amp;W$2)/(W$2+1))*(($C397^(W$2+1)-$H397^(W$2+1))/(ε_c1cd^(W$2+1)))</f>
        <v/>
      </c>
      <c r="X397">
        <f>(INDIRECT("a_"&amp;X$2)/(X$2+1))*(($C397^(X$2+1)-$H397^(X$2+1))/(ε_c1cd^(X$2+1)))</f>
        <v/>
      </c>
      <c r="Y397">
        <f>(INDIRECT("a_"&amp;Y$2)/(Y$2+1))*(($C397^(Y$2+1)-$H397^(Y$2+1))/(ε_c1cd^(Y$2+1)))</f>
        <v/>
      </c>
      <c r="Z397">
        <f>(INDIRECT("a_"&amp;Z$2)/(Z$2+2))*(($C397^(Z$2+2)-$H397^(Z$2+2))/(ε_c1cd^(Z$2+2)))</f>
        <v/>
      </c>
      <c r="AA397">
        <f>(INDIRECT("a_"&amp;AA$2)/(AA$2+2))*(($C397^(AA$2+2)-$H397^(AA$2+2))/(ε_c1cd^(AA$2+2)))</f>
        <v/>
      </c>
      <c r="AB397">
        <f>(INDIRECT("a_"&amp;AB$2)/(AB$2+2))*(($C397^(AB$2+2)-$H397^(AB$2+2))/(ε_c1cd^(AB$2+2)))</f>
        <v/>
      </c>
      <c r="AC397">
        <f>(INDIRECT("a_"&amp;AC$2)/(AC$2+2))*(($C397^(AC$2+2)-$H397^(AC$2+2))/(ε_c1cd^(AC$2+2)))</f>
        <v/>
      </c>
      <c r="AD397">
        <f>(INDIRECT("a_"&amp;AD$2)/(AD$2+2))*(($C397^(AD$2+2)-$H397^(AD$2+2))/(ε_c1cd^(AD$2+2)))</f>
        <v/>
      </c>
      <c r="AE397" s="111">
        <f>(b*f_cd/L397)*SUM(U397:Y397)+SUM(Q397:R397)</f>
        <v/>
      </c>
      <c r="AF397" s="112">
        <f>AE397*(K397-y+e)</f>
        <v/>
      </c>
      <c r="AG397" s="113">
        <f>(b*f_cd/(L397^2))*SUM(Z397:AD397)+SUM(S397:T397)-AF397</f>
        <v/>
      </c>
      <c r="AH397" s="114">
        <f>AG397&lt;0</f>
        <v/>
      </c>
      <c r="AI397" s="115">
        <f>IF(A397=1,FALSE,(AND(AQ397,AH397,NOT(AI396))))</f>
        <v/>
      </c>
      <c r="AJ397" s="116">
        <f>(b*f_cd/L397)*(a_1/2*J397^2+a_2/3*J397^3+a_3/4*J397^4+a_4/5*J397^5+a_5/6*J397^6)+SUM(Q397:R397)</f>
        <v/>
      </c>
      <c r="AK397">
        <f>AJ397*(K397-y+e)</f>
        <v/>
      </c>
      <c r="AL397" s="118">
        <f>(b*f_cd/(L397^2))*(a_1/3*J397^3+a_2/4*J397^4+a_3/5*J397^5+a_4/6*J397^6+a_5/7*J397^7)+SUM(S397:T397)-AK397</f>
        <v/>
      </c>
      <c r="AM397" s="114">
        <f>AL397&gt;0</f>
        <v/>
      </c>
      <c r="AN397" s="115">
        <f>IF(A397=1,FALSE,(AND(AQ397,AM397,NOT(AN396))))</f>
        <v/>
      </c>
      <c r="AO397">
        <f>IF(D397=1,AND(AH397,NOT(AI397)),AND(AM397,NOT(AN397)))</f>
        <v/>
      </c>
      <c r="AP397" s="119">
        <f>IF(D397=1,AI397,AN397)</f>
        <v/>
      </c>
      <c r="AQ397" s="125">
        <f>ABS(E397)&lt;$AQ$2</f>
        <v/>
      </c>
      <c r="AS397">
        <f>IF(AP397,MAX(AS$3:AS395)+1,"")</f>
        <v/>
      </c>
    </row>
    <row r="398" s="117">
      <c r="A398" t="n">
        <v>396</v>
      </c>
      <c r="B398" s="131">
        <f>IF(A398=1,0,IF(AP398,0.1*ε_cu1cd,0))</f>
        <v/>
      </c>
      <c r="C398" s="131">
        <f>IF(A398=1,0.1*ε_cu1cd,C397+B397)</f>
        <v/>
      </c>
      <c r="D398" s="113">
        <f>IF('Нормальний переріз'!$D$68&gt;0,1,2)</f>
        <v/>
      </c>
      <c r="E398" s="144">
        <f>IF(D398=1,F398,G398)</f>
        <v/>
      </c>
      <c r="F398" s="124">
        <f>IF(AI397,0.11*ε_cu1cd,IF(AH397,F397*0.01,F397))</f>
        <v/>
      </c>
      <c r="G398" s="124">
        <f>IF(AP397,-0.1*ε_cu1cd,IF(AM397,G397*0.01,G397))</f>
        <v/>
      </c>
      <c r="H398" s="113">
        <f>IF(A398=1,E398,IF(AO397,H397-E397+E398,IF(AP397,0.8*H397,H397+E398)))</f>
        <v/>
      </c>
      <c r="I398" s="169">
        <f>(C398-H398)/h</f>
        <v/>
      </c>
      <c r="J398">
        <f>C398/(ε_c1cd)</f>
        <v/>
      </c>
      <c r="K398">
        <f>C398/I398</f>
        <v/>
      </c>
      <c r="L398" s="131">
        <f>I398/(ε_c1cd)</f>
        <v/>
      </c>
      <c r="M398">
        <f>I398*(K398-Z_s1)</f>
        <v/>
      </c>
      <c r="N398">
        <f>I398*(K398-Z_s2)</f>
        <v/>
      </c>
      <c r="O398">
        <f>E_s*M398</f>
        <v/>
      </c>
      <c r="P398">
        <f>E_s*N398</f>
        <v/>
      </c>
      <c r="Q398">
        <f>O398*A_s1</f>
        <v/>
      </c>
      <c r="R398">
        <f>P398*A_s2</f>
        <v/>
      </c>
      <c r="S398">
        <f>Q398*($K398-Z_s1)</f>
        <v/>
      </c>
      <c r="T398">
        <f>R398*($K398-Z_s2)</f>
        <v/>
      </c>
      <c r="U398">
        <f>(INDIRECT("a_"&amp;U$2)/(U$2+1))*(($C398^(U$2+1)-$H398^(U$2+1))/(ε_c1cd^(U$2+1)))</f>
        <v/>
      </c>
      <c r="V398">
        <f>(INDIRECT("a_"&amp;V$2)/(V$2+1))*(($C398^(V$2+1)-$H398^(V$2+1))/(ε_c1cd^(V$2+1)))</f>
        <v/>
      </c>
      <c r="W398">
        <f>(INDIRECT("a_"&amp;W$2)/(W$2+1))*(($C398^(W$2+1)-$H398^(W$2+1))/(ε_c1cd^(W$2+1)))</f>
        <v/>
      </c>
      <c r="X398">
        <f>(INDIRECT("a_"&amp;X$2)/(X$2+1))*(($C398^(X$2+1)-$H398^(X$2+1))/(ε_c1cd^(X$2+1)))</f>
        <v/>
      </c>
      <c r="Y398">
        <f>(INDIRECT("a_"&amp;Y$2)/(Y$2+1))*(($C398^(Y$2+1)-$H398^(Y$2+1))/(ε_c1cd^(Y$2+1)))</f>
        <v/>
      </c>
      <c r="Z398">
        <f>(INDIRECT("a_"&amp;Z$2)/(Z$2+2))*(($C398^(Z$2+2)-$H398^(Z$2+2))/(ε_c1cd^(Z$2+2)))</f>
        <v/>
      </c>
      <c r="AA398">
        <f>(INDIRECT("a_"&amp;AA$2)/(AA$2+2))*(($C398^(AA$2+2)-$H398^(AA$2+2))/(ε_c1cd^(AA$2+2)))</f>
        <v/>
      </c>
      <c r="AB398">
        <f>(INDIRECT("a_"&amp;AB$2)/(AB$2+2))*(($C398^(AB$2+2)-$H398^(AB$2+2))/(ε_c1cd^(AB$2+2)))</f>
        <v/>
      </c>
      <c r="AC398">
        <f>(INDIRECT("a_"&amp;AC$2)/(AC$2+2))*(($C398^(AC$2+2)-$H398^(AC$2+2))/(ε_c1cd^(AC$2+2)))</f>
        <v/>
      </c>
      <c r="AD398">
        <f>(INDIRECT("a_"&amp;AD$2)/(AD$2+2))*(($C398^(AD$2+2)-$H398^(AD$2+2))/(ε_c1cd^(AD$2+2)))</f>
        <v/>
      </c>
      <c r="AE398" s="111">
        <f>(b*f_cd/L398)*SUM(U398:Y398)+SUM(Q398:R398)</f>
        <v/>
      </c>
      <c r="AF398" s="112">
        <f>AE398*(K398-y+e)</f>
        <v/>
      </c>
      <c r="AG398" s="113">
        <f>(b*f_cd/(L398^2))*SUM(Z398:AD398)+SUM(S398:T398)-AF398</f>
        <v/>
      </c>
      <c r="AH398" s="114">
        <f>AG398&lt;0</f>
        <v/>
      </c>
      <c r="AI398" s="115">
        <f>IF(A398=1,FALSE,(AND(AQ398,AH398,NOT(AI397))))</f>
        <v/>
      </c>
      <c r="AJ398" s="116">
        <f>(b*f_cd/L398)*(a_1/2*J398^2+a_2/3*J398^3+a_3/4*J398^4+a_4/5*J398^5+a_5/6*J398^6)+SUM(Q398:R398)</f>
        <v/>
      </c>
      <c r="AK398">
        <f>AJ398*(K398-y+e)</f>
        <v/>
      </c>
      <c r="AL398" s="118">
        <f>(b*f_cd/(L398^2))*(a_1/3*J398^3+a_2/4*J398^4+a_3/5*J398^5+a_4/6*J398^6+a_5/7*J398^7)+SUM(S398:T398)-AK398</f>
        <v/>
      </c>
      <c r="AM398" s="114">
        <f>AL398&gt;0</f>
        <v/>
      </c>
      <c r="AN398" s="115">
        <f>IF(A398=1,FALSE,(AND(AQ398,AM398,NOT(AN397))))</f>
        <v/>
      </c>
      <c r="AO398">
        <f>IF(D398=1,AND(AH398,NOT(AI398)),AND(AM398,NOT(AN398)))</f>
        <v/>
      </c>
      <c r="AP398" s="119">
        <f>IF(D398=1,AI398,AN398)</f>
        <v/>
      </c>
      <c r="AQ398" s="125">
        <f>ABS(E398)&lt;$AQ$2</f>
        <v/>
      </c>
      <c r="AS398">
        <f>IF(AP398,MAX(AS$3:AS396)+1,"")</f>
        <v/>
      </c>
    </row>
    <row r="399" s="117">
      <c r="A399" t="n">
        <v>397</v>
      </c>
      <c r="B399" s="131">
        <f>IF(A399=1,0,IF(AP399,0.1*ε_cu1cd,0))</f>
        <v/>
      </c>
      <c r="C399" s="131">
        <f>IF(A399=1,0.1*ε_cu1cd,C398+B398)</f>
        <v/>
      </c>
      <c r="D399" s="113">
        <f>IF('Нормальний переріз'!$D$68&gt;0,1,2)</f>
        <v/>
      </c>
      <c r="E399" s="144">
        <f>IF(D399=1,F399,G399)</f>
        <v/>
      </c>
      <c r="F399" s="124">
        <f>IF(AI398,0.11*ε_cu1cd,IF(AH398,F398*0.01,F398))</f>
        <v/>
      </c>
      <c r="G399" s="124">
        <f>IF(AP398,-0.1*ε_cu1cd,IF(AM398,G398*0.01,G398))</f>
        <v/>
      </c>
      <c r="H399" s="113">
        <f>IF(A399=1,E399,IF(AO398,H398-E398+E399,IF(AP398,0.8*H398,H398+E399)))</f>
        <v/>
      </c>
      <c r="I399" s="169">
        <f>(C399-H399)/h</f>
        <v/>
      </c>
      <c r="J399">
        <f>C399/(ε_c1cd)</f>
        <v/>
      </c>
      <c r="K399">
        <f>C399/I399</f>
        <v/>
      </c>
      <c r="L399" s="131">
        <f>I399/(ε_c1cd)</f>
        <v/>
      </c>
      <c r="M399">
        <f>I399*(K399-Z_s1)</f>
        <v/>
      </c>
      <c r="N399">
        <f>I399*(K399-Z_s2)</f>
        <v/>
      </c>
      <c r="O399">
        <f>E_s*M399</f>
        <v/>
      </c>
      <c r="P399">
        <f>E_s*N399</f>
        <v/>
      </c>
      <c r="Q399">
        <f>O399*A_s1</f>
        <v/>
      </c>
      <c r="R399">
        <f>P399*A_s2</f>
        <v/>
      </c>
      <c r="S399">
        <f>Q399*($K399-Z_s1)</f>
        <v/>
      </c>
      <c r="T399">
        <f>R399*($K399-Z_s2)</f>
        <v/>
      </c>
      <c r="U399">
        <f>(INDIRECT("a_"&amp;U$2)/(U$2+1))*(($C399^(U$2+1)-$H399^(U$2+1))/(ε_c1cd^(U$2+1)))</f>
        <v/>
      </c>
      <c r="V399">
        <f>(INDIRECT("a_"&amp;V$2)/(V$2+1))*(($C399^(V$2+1)-$H399^(V$2+1))/(ε_c1cd^(V$2+1)))</f>
        <v/>
      </c>
      <c r="W399">
        <f>(INDIRECT("a_"&amp;W$2)/(W$2+1))*(($C399^(W$2+1)-$H399^(W$2+1))/(ε_c1cd^(W$2+1)))</f>
        <v/>
      </c>
      <c r="X399">
        <f>(INDIRECT("a_"&amp;X$2)/(X$2+1))*(($C399^(X$2+1)-$H399^(X$2+1))/(ε_c1cd^(X$2+1)))</f>
        <v/>
      </c>
      <c r="Y399">
        <f>(INDIRECT("a_"&amp;Y$2)/(Y$2+1))*(($C399^(Y$2+1)-$H399^(Y$2+1))/(ε_c1cd^(Y$2+1)))</f>
        <v/>
      </c>
      <c r="Z399">
        <f>(INDIRECT("a_"&amp;Z$2)/(Z$2+2))*(($C399^(Z$2+2)-$H399^(Z$2+2))/(ε_c1cd^(Z$2+2)))</f>
        <v/>
      </c>
      <c r="AA399">
        <f>(INDIRECT("a_"&amp;AA$2)/(AA$2+2))*(($C399^(AA$2+2)-$H399^(AA$2+2))/(ε_c1cd^(AA$2+2)))</f>
        <v/>
      </c>
      <c r="AB399">
        <f>(INDIRECT("a_"&amp;AB$2)/(AB$2+2))*(($C399^(AB$2+2)-$H399^(AB$2+2))/(ε_c1cd^(AB$2+2)))</f>
        <v/>
      </c>
      <c r="AC399">
        <f>(INDIRECT("a_"&amp;AC$2)/(AC$2+2))*(($C399^(AC$2+2)-$H399^(AC$2+2))/(ε_c1cd^(AC$2+2)))</f>
        <v/>
      </c>
      <c r="AD399">
        <f>(INDIRECT("a_"&amp;AD$2)/(AD$2+2))*(($C399^(AD$2+2)-$H399^(AD$2+2))/(ε_c1cd^(AD$2+2)))</f>
        <v/>
      </c>
      <c r="AE399" s="111">
        <f>(b*f_cd/L399)*SUM(U399:Y399)+SUM(Q399:R399)</f>
        <v/>
      </c>
      <c r="AF399" s="112">
        <f>AE399*(K399-y+e)</f>
        <v/>
      </c>
      <c r="AG399" s="113">
        <f>(b*f_cd/(L399^2))*SUM(Z399:AD399)+SUM(S399:T399)-AF399</f>
        <v/>
      </c>
      <c r="AH399" s="114">
        <f>AG399&lt;0</f>
        <v/>
      </c>
      <c r="AI399" s="115">
        <f>IF(A399=1,FALSE,(AND(AQ399,AH399,NOT(AI398))))</f>
        <v/>
      </c>
      <c r="AJ399" s="116">
        <f>(b*f_cd/L399)*(a_1/2*J399^2+a_2/3*J399^3+a_3/4*J399^4+a_4/5*J399^5+a_5/6*J399^6)+SUM(Q399:R399)</f>
        <v/>
      </c>
      <c r="AK399">
        <f>AJ399*(K399-y+e)</f>
        <v/>
      </c>
      <c r="AL399" s="118">
        <f>(b*f_cd/(L399^2))*(a_1/3*J399^3+a_2/4*J399^4+a_3/5*J399^5+a_4/6*J399^6+a_5/7*J399^7)+SUM(S399:T399)-AK399</f>
        <v/>
      </c>
      <c r="AM399" s="114">
        <f>AL399&gt;0</f>
        <v/>
      </c>
      <c r="AN399" s="115">
        <f>IF(A399=1,FALSE,(AND(AQ399,AM399,NOT(AN398))))</f>
        <v/>
      </c>
      <c r="AO399">
        <f>IF(D399=1,AND(AH399,NOT(AI399)),AND(AM399,NOT(AN399)))</f>
        <v/>
      </c>
      <c r="AP399" s="119">
        <f>IF(D399=1,AI399,AN399)</f>
        <v/>
      </c>
      <c r="AQ399" s="125">
        <f>ABS(E399)&lt;$AQ$2</f>
        <v/>
      </c>
      <c r="AS399">
        <f>IF(AP399,MAX(AS$3:AS397)+1,"")</f>
        <v/>
      </c>
    </row>
    <row r="400" s="117">
      <c r="A400" t="n">
        <v>398</v>
      </c>
      <c r="B400" s="131">
        <f>IF(A400=1,0,IF(AP400,0.1*ε_cu1cd,0))</f>
        <v/>
      </c>
      <c r="C400" s="131">
        <f>IF(A400=1,0.1*ε_cu1cd,C399+B399)</f>
        <v/>
      </c>
      <c r="D400" s="113">
        <f>IF('Нормальний переріз'!$D$68&gt;0,1,2)</f>
        <v/>
      </c>
      <c r="E400" s="144">
        <f>IF(D400=1,F400,G400)</f>
        <v/>
      </c>
      <c r="F400" s="124">
        <f>IF(AI399,0.11*ε_cu1cd,IF(AH399,F399*0.01,F399))</f>
        <v/>
      </c>
      <c r="G400" s="124">
        <f>IF(AP399,-0.1*ε_cu1cd,IF(AM399,G399*0.01,G399))</f>
        <v/>
      </c>
      <c r="H400" s="113">
        <f>IF(A400=1,E400,IF(AO399,H399-E399+E400,IF(AP399,0.8*H399,H399+E400)))</f>
        <v/>
      </c>
      <c r="I400" s="169">
        <f>(C400-H400)/h</f>
        <v/>
      </c>
      <c r="J400">
        <f>C400/(ε_c1cd)</f>
        <v/>
      </c>
      <c r="K400">
        <f>C400/I400</f>
        <v/>
      </c>
      <c r="L400" s="131">
        <f>I400/(ε_c1cd)</f>
        <v/>
      </c>
      <c r="M400">
        <f>I400*(K400-Z_s1)</f>
        <v/>
      </c>
      <c r="N400">
        <f>I400*(K400-Z_s2)</f>
        <v/>
      </c>
      <c r="O400">
        <f>E_s*M400</f>
        <v/>
      </c>
      <c r="P400">
        <f>E_s*N400</f>
        <v/>
      </c>
      <c r="Q400">
        <f>O400*A_s1</f>
        <v/>
      </c>
      <c r="R400">
        <f>P400*A_s2</f>
        <v/>
      </c>
      <c r="S400">
        <f>Q400*($K400-Z_s1)</f>
        <v/>
      </c>
      <c r="T400">
        <f>R400*($K400-Z_s2)</f>
        <v/>
      </c>
      <c r="U400">
        <f>(INDIRECT("a_"&amp;U$2)/(U$2+1))*(($C400^(U$2+1)-$H400^(U$2+1))/(ε_c1cd^(U$2+1)))</f>
        <v/>
      </c>
      <c r="V400">
        <f>(INDIRECT("a_"&amp;V$2)/(V$2+1))*(($C400^(V$2+1)-$H400^(V$2+1))/(ε_c1cd^(V$2+1)))</f>
        <v/>
      </c>
      <c r="W400">
        <f>(INDIRECT("a_"&amp;W$2)/(W$2+1))*(($C400^(W$2+1)-$H400^(W$2+1))/(ε_c1cd^(W$2+1)))</f>
        <v/>
      </c>
      <c r="X400">
        <f>(INDIRECT("a_"&amp;X$2)/(X$2+1))*(($C400^(X$2+1)-$H400^(X$2+1))/(ε_c1cd^(X$2+1)))</f>
        <v/>
      </c>
      <c r="Y400">
        <f>(INDIRECT("a_"&amp;Y$2)/(Y$2+1))*(($C400^(Y$2+1)-$H400^(Y$2+1))/(ε_c1cd^(Y$2+1)))</f>
        <v/>
      </c>
      <c r="Z400">
        <f>(INDIRECT("a_"&amp;Z$2)/(Z$2+2))*(($C400^(Z$2+2)-$H400^(Z$2+2))/(ε_c1cd^(Z$2+2)))</f>
        <v/>
      </c>
      <c r="AA400">
        <f>(INDIRECT("a_"&amp;AA$2)/(AA$2+2))*(($C400^(AA$2+2)-$H400^(AA$2+2))/(ε_c1cd^(AA$2+2)))</f>
        <v/>
      </c>
      <c r="AB400">
        <f>(INDIRECT("a_"&amp;AB$2)/(AB$2+2))*(($C400^(AB$2+2)-$H400^(AB$2+2))/(ε_c1cd^(AB$2+2)))</f>
        <v/>
      </c>
      <c r="AC400">
        <f>(INDIRECT("a_"&amp;AC$2)/(AC$2+2))*(($C400^(AC$2+2)-$H400^(AC$2+2))/(ε_c1cd^(AC$2+2)))</f>
        <v/>
      </c>
      <c r="AD400">
        <f>(INDIRECT("a_"&amp;AD$2)/(AD$2+2))*(($C400^(AD$2+2)-$H400^(AD$2+2))/(ε_c1cd^(AD$2+2)))</f>
        <v/>
      </c>
      <c r="AE400" s="111">
        <f>(b*f_cd/L400)*SUM(U400:Y400)+SUM(Q400:R400)</f>
        <v/>
      </c>
      <c r="AF400" s="112">
        <f>AE400*(K400-y+e)</f>
        <v/>
      </c>
      <c r="AG400" s="113">
        <f>(b*f_cd/(L400^2))*SUM(Z400:AD400)+SUM(S400:T400)-AF400</f>
        <v/>
      </c>
      <c r="AH400" s="114">
        <f>AG400&lt;0</f>
        <v/>
      </c>
      <c r="AI400" s="115">
        <f>IF(A400=1,FALSE,(AND(AQ400,AH400,NOT(AI399))))</f>
        <v/>
      </c>
      <c r="AJ400" s="116">
        <f>(b*f_cd/L400)*(a_1/2*J400^2+a_2/3*J400^3+a_3/4*J400^4+a_4/5*J400^5+a_5/6*J400^6)+SUM(Q400:R400)</f>
        <v/>
      </c>
      <c r="AK400">
        <f>AJ400*(K400-y+e)</f>
        <v/>
      </c>
      <c r="AL400" s="118">
        <f>(b*f_cd/(L400^2))*(a_1/3*J400^3+a_2/4*J400^4+a_3/5*J400^5+a_4/6*J400^6+a_5/7*J400^7)+SUM(S400:T400)-AK400</f>
        <v/>
      </c>
      <c r="AM400" s="114">
        <f>AL400&gt;0</f>
        <v/>
      </c>
      <c r="AN400" s="115">
        <f>IF(A400=1,FALSE,(AND(AQ400,AM400,NOT(AN399))))</f>
        <v/>
      </c>
      <c r="AO400">
        <f>IF(D400=1,AND(AH400,NOT(AI400)),AND(AM400,NOT(AN400)))</f>
        <v/>
      </c>
      <c r="AP400" s="119">
        <f>IF(D400=1,AI400,AN400)</f>
        <v/>
      </c>
      <c r="AQ400" s="125">
        <f>ABS(E400)&lt;$AQ$2</f>
        <v/>
      </c>
      <c r="AS400">
        <f>IF(AP400,MAX(AS$3:AS398)+1,"")</f>
        <v/>
      </c>
    </row>
    <row r="401" s="117">
      <c r="A401" t="n">
        <v>399</v>
      </c>
      <c r="B401" s="131">
        <f>IF(A401=1,0,IF(AP401,0.1*ε_cu1cd,0))</f>
        <v/>
      </c>
      <c r="C401" s="131">
        <f>IF(A401=1,0.1*ε_cu1cd,C400+B400)</f>
        <v/>
      </c>
      <c r="D401" s="113">
        <f>IF('Нормальний переріз'!$D$68&gt;0,1,2)</f>
        <v/>
      </c>
      <c r="E401" s="144">
        <f>IF(D401=1,F401,G401)</f>
        <v/>
      </c>
      <c r="F401" s="124">
        <f>IF(AI400,0.11*ε_cu1cd,IF(AH400,F400*0.01,F400))</f>
        <v/>
      </c>
      <c r="G401" s="124">
        <f>IF(AP400,-0.1*ε_cu1cd,IF(AM400,G400*0.01,G400))</f>
        <v/>
      </c>
      <c r="H401" s="113">
        <f>IF(A401=1,E401,IF(AO400,H400-E400+E401,IF(AP400,0.8*H400,H400+E401)))</f>
        <v/>
      </c>
      <c r="I401" s="169">
        <f>(C401-H401)/h</f>
        <v/>
      </c>
      <c r="J401">
        <f>C401/(ε_c1cd)</f>
        <v/>
      </c>
      <c r="K401">
        <f>C401/I401</f>
        <v/>
      </c>
      <c r="L401" s="131">
        <f>I401/(ε_c1cd)</f>
        <v/>
      </c>
      <c r="M401">
        <f>I401*(K401-Z_s1)</f>
        <v/>
      </c>
      <c r="N401">
        <f>I401*(K401-Z_s2)</f>
        <v/>
      </c>
      <c r="O401">
        <f>E_s*M401</f>
        <v/>
      </c>
      <c r="P401">
        <f>E_s*N401</f>
        <v/>
      </c>
      <c r="Q401">
        <f>O401*A_s1</f>
        <v/>
      </c>
      <c r="R401">
        <f>P401*A_s2</f>
        <v/>
      </c>
      <c r="S401">
        <f>Q401*($K401-Z_s1)</f>
        <v/>
      </c>
      <c r="T401">
        <f>R401*($K401-Z_s2)</f>
        <v/>
      </c>
      <c r="U401">
        <f>(INDIRECT("a_"&amp;U$2)/(U$2+1))*(($C401^(U$2+1)-$H401^(U$2+1))/(ε_c1cd^(U$2+1)))</f>
        <v/>
      </c>
      <c r="V401">
        <f>(INDIRECT("a_"&amp;V$2)/(V$2+1))*(($C401^(V$2+1)-$H401^(V$2+1))/(ε_c1cd^(V$2+1)))</f>
        <v/>
      </c>
      <c r="W401">
        <f>(INDIRECT("a_"&amp;W$2)/(W$2+1))*(($C401^(W$2+1)-$H401^(W$2+1))/(ε_c1cd^(W$2+1)))</f>
        <v/>
      </c>
      <c r="X401">
        <f>(INDIRECT("a_"&amp;X$2)/(X$2+1))*(($C401^(X$2+1)-$H401^(X$2+1))/(ε_c1cd^(X$2+1)))</f>
        <v/>
      </c>
      <c r="Y401">
        <f>(INDIRECT("a_"&amp;Y$2)/(Y$2+1))*(($C401^(Y$2+1)-$H401^(Y$2+1))/(ε_c1cd^(Y$2+1)))</f>
        <v/>
      </c>
      <c r="Z401">
        <f>(INDIRECT("a_"&amp;Z$2)/(Z$2+2))*(($C401^(Z$2+2)-$H401^(Z$2+2))/(ε_c1cd^(Z$2+2)))</f>
        <v/>
      </c>
      <c r="AA401">
        <f>(INDIRECT("a_"&amp;AA$2)/(AA$2+2))*(($C401^(AA$2+2)-$H401^(AA$2+2))/(ε_c1cd^(AA$2+2)))</f>
        <v/>
      </c>
      <c r="AB401">
        <f>(INDIRECT("a_"&amp;AB$2)/(AB$2+2))*(($C401^(AB$2+2)-$H401^(AB$2+2))/(ε_c1cd^(AB$2+2)))</f>
        <v/>
      </c>
      <c r="AC401">
        <f>(INDIRECT("a_"&amp;AC$2)/(AC$2+2))*(($C401^(AC$2+2)-$H401^(AC$2+2))/(ε_c1cd^(AC$2+2)))</f>
        <v/>
      </c>
      <c r="AD401">
        <f>(INDIRECT("a_"&amp;AD$2)/(AD$2+2))*(($C401^(AD$2+2)-$H401^(AD$2+2))/(ε_c1cd^(AD$2+2)))</f>
        <v/>
      </c>
      <c r="AE401" s="111">
        <f>(b*f_cd/L401)*SUM(U401:Y401)+SUM(Q401:R401)</f>
        <v/>
      </c>
      <c r="AF401" s="112">
        <f>AE401*(K401-y+e)</f>
        <v/>
      </c>
      <c r="AG401" s="113">
        <f>(b*f_cd/(L401^2))*SUM(Z401:AD401)+SUM(S401:T401)-AF401</f>
        <v/>
      </c>
      <c r="AH401" s="114">
        <f>AG401&lt;0</f>
        <v/>
      </c>
      <c r="AI401" s="115">
        <f>IF(A401=1,FALSE,(AND(AQ401,AH401,NOT(AI400))))</f>
        <v/>
      </c>
      <c r="AJ401" s="116">
        <f>(b*f_cd/L401)*(a_1/2*J401^2+a_2/3*J401^3+a_3/4*J401^4+a_4/5*J401^5+a_5/6*J401^6)+SUM(Q401:R401)</f>
        <v/>
      </c>
      <c r="AK401">
        <f>AJ401*(K401-y+e)</f>
        <v/>
      </c>
      <c r="AL401" s="118">
        <f>(b*f_cd/(L401^2))*(a_1/3*J401^3+a_2/4*J401^4+a_3/5*J401^5+a_4/6*J401^6+a_5/7*J401^7)+SUM(S401:T401)-AK401</f>
        <v/>
      </c>
      <c r="AM401" s="114">
        <f>AL401&gt;0</f>
        <v/>
      </c>
      <c r="AN401" s="115">
        <f>IF(A401=1,FALSE,(AND(AQ401,AM401,NOT(AN400))))</f>
        <v/>
      </c>
      <c r="AO401">
        <f>IF(D401=1,AND(AH401,NOT(AI401)),AND(AM401,NOT(AN401)))</f>
        <v/>
      </c>
      <c r="AP401" s="119">
        <f>IF(D401=1,AI401,AN401)</f>
        <v/>
      </c>
      <c r="AQ401" s="125">
        <f>ABS(E401)&lt;$AQ$2</f>
        <v/>
      </c>
      <c r="AS401">
        <f>IF(AP401,MAX(AS$3:AS399)+1,"")</f>
        <v/>
      </c>
    </row>
    <row r="402" s="117">
      <c r="A402" t="n">
        <v>400</v>
      </c>
      <c r="B402" s="131">
        <f>IF(A402=1,0,IF(AP402,0.1*ε_cu1cd,0))</f>
        <v/>
      </c>
      <c r="C402" s="131">
        <f>IF(A402=1,0.1*ε_cu1cd,C401+B401)</f>
        <v/>
      </c>
      <c r="D402" s="113">
        <f>IF('Нормальний переріз'!$D$68&gt;0,1,2)</f>
        <v/>
      </c>
      <c r="E402" s="144">
        <f>IF(D402=1,F402,G402)</f>
        <v/>
      </c>
      <c r="F402" s="124">
        <f>IF(AI401,0.11*ε_cu1cd,IF(AH401,F401*0.01,F401))</f>
        <v/>
      </c>
      <c r="G402" s="124">
        <f>IF(AP401,-0.1*ε_cu1cd,IF(AM401,G401*0.01,G401))</f>
        <v/>
      </c>
      <c r="H402" s="113">
        <f>IF(A402=1,E402,IF(AO401,H401-E401+E402,IF(AP401,0.8*H401,H401+E402)))</f>
        <v/>
      </c>
      <c r="I402" s="169">
        <f>(C402-H402)/h</f>
        <v/>
      </c>
      <c r="J402">
        <f>C402/(ε_c1cd)</f>
        <v/>
      </c>
      <c r="K402">
        <f>C402/I402</f>
        <v/>
      </c>
      <c r="L402" s="131">
        <f>I402/(ε_c1cd)</f>
        <v/>
      </c>
      <c r="M402">
        <f>I402*(K402-Z_s1)</f>
        <v/>
      </c>
      <c r="N402">
        <f>I402*(K402-Z_s2)</f>
        <v/>
      </c>
      <c r="O402">
        <f>E_s*M402</f>
        <v/>
      </c>
      <c r="P402">
        <f>E_s*N402</f>
        <v/>
      </c>
      <c r="Q402">
        <f>O402*A_s1</f>
        <v/>
      </c>
      <c r="R402">
        <f>P402*A_s2</f>
        <v/>
      </c>
      <c r="S402">
        <f>Q402*($K402-Z_s1)</f>
        <v/>
      </c>
      <c r="T402">
        <f>R402*($K402-Z_s2)</f>
        <v/>
      </c>
      <c r="U402">
        <f>(INDIRECT("a_"&amp;U$2)/(U$2+1))*(($C402^(U$2+1)-$H402^(U$2+1))/(ε_c1cd^(U$2+1)))</f>
        <v/>
      </c>
      <c r="V402">
        <f>(INDIRECT("a_"&amp;V$2)/(V$2+1))*(($C402^(V$2+1)-$H402^(V$2+1))/(ε_c1cd^(V$2+1)))</f>
        <v/>
      </c>
      <c r="W402">
        <f>(INDIRECT("a_"&amp;W$2)/(W$2+1))*(($C402^(W$2+1)-$H402^(W$2+1))/(ε_c1cd^(W$2+1)))</f>
        <v/>
      </c>
      <c r="X402">
        <f>(INDIRECT("a_"&amp;X$2)/(X$2+1))*(($C402^(X$2+1)-$H402^(X$2+1))/(ε_c1cd^(X$2+1)))</f>
        <v/>
      </c>
      <c r="Y402">
        <f>(INDIRECT("a_"&amp;Y$2)/(Y$2+1))*(($C402^(Y$2+1)-$H402^(Y$2+1))/(ε_c1cd^(Y$2+1)))</f>
        <v/>
      </c>
      <c r="Z402">
        <f>(INDIRECT("a_"&amp;Z$2)/(Z$2+2))*(($C402^(Z$2+2)-$H402^(Z$2+2))/(ε_c1cd^(Z$2+2)))</f>
        <v/>
      </c>
      <c r="AA402">
        <f>(INDIRECT("a_"&amp;AA$2)/(AA$2+2))*(($C402^(AA$2+2)-$H402^(AA$2+2))/(ε_c1cd^(AA$2+2)))</f>
        <v/>
      </c>
      <c r="AB402">
        <f>(INDIRECT("a_"&amp;AB$2)/(AB$2+2))*(($C402^(AB$2+2)-$H402^(AB$2+2))/(ε_c1cd^(AB$2+2)))</f>
        <v/>
      </c>
      <c r="AC402">
        <f>(INDIRECT("a_"&amp;AC$2)/(AC$2+2))*(($C402^(AC$2+2)-$H402^(AC$2+2))/(ε_c1cd^(AC$2+2)))</f>
        <v/>
      </c>
      <c r="AD402">
        <f>(INDIRECT("a_"&amp;AD$2)/(AD$2+2))*(($C402^(AD$2+2)-$H402^(AD$2+2))/(ε_c1cd^(AD$2+2)))</f>
        <v/>
      </c>
      <c r="AE402" s="111">
        <f>(b*f_cd/L402)*SUM(U402:Y402)+SUM(Q402:R402)</f>
        <v/>
      </c>
      <c r="AF402" s="112">
        <f>AE402*(K402-y+e)</f>
        <v/>
      </c>
      <c r="AG402" s="113">
        <f>(b*f_cd/(L402^2))*SUM(Z402:AD402)+SUM(S402:T402)-AF402</f>
        <v/>
      </c>
      <c r="AH402" s="114">
        <f>AG402&lt;0</f>
        <v/>
      </c>
      <c r="AI402" s="115">
        <f>IF(A402=1,FALSE,(AND(AQ402,AH402,NOT(AI401))))</f>
        <v/>
      </c>
      <c r="AJ402" s="116">
        <f>(b*f_cd/L402)*(a_1/2*J402^2+a_2/3*J402^3+a_3/4*J402^4+a_4/5*J402^5+a_5/6*J402^6)+SUM(Q402:R402)</f>
        <v/>
      </c>
      <c r="AK402">
        <f>AJ402*(K402-y+e)</f>
        <v/>
      </c>
      <c r="AL402" s="118">
        <f>(b*f_cd/(L402^2))*(a_1/3*J402^3+a_2/4*J402^4+a_3/5*J402^5+a_4/6*J402^6+a_5/7*J402^7)+SUM(S402:T402)-AK402</f>
        <v/>
      </c>
      <c r="AM402" s="114">
        <f>AL402&gt;0</f>
        <v/>
      </c>
      <c r="AN402" s="115">
        <f>IF(A402=1,FALSE,(AND(AQ402,AM402,NOT(AN401))))</f>
        <v/>
      </c>
      <c r="AO402">
        <f>IF(D402=1,AND(AH402,NOT(AI402)),AND(AM402,NOT(AN402)))</f>
        <v/>
      </c>
      <c r="AP402" s="119">
        <f>IF(D402=1,AI402,AN402)</f>
        <v/>
      </c>
      <c r="AQ402" s="125">
        <f>ABS(E402)&lt;$AQ$2</f>
        <v/>
      </c>
      <c r="AS402">
        <f>IF(AP402,MAX(AS$3:AS400)+1,"")</f>
        <v/>
      </c>
    </row>
    <row r="403" s="117">
      <c r="A403" t="n">
        <v>401</v>
      </c>
      <c r="B403" s="131">
        <f>IF(A403=1,0,IF(AP403,0.1*ε_cu1cd,0))</f>
        <v/>
      </c>
      <c r="C403" s="131">
        <f>IF(A403=1,0.1*ε_cu1cd,C402+B402)</f>
        <v/>
      </c>
      <c r="D403" s="113">
        <f>IF('Нормальний переріз'!$D$68&gt;0,1,2)</f>
        <v/>
      </c>
      <c r="E403" s="144">
        <f>IF(D403=1,F403,G403)</f>
        <v/>
      </c>
      <c r="F403" s="124">
        <f>IF(AI402,0.11*ε_cu1cd,IF(AH402,F402*0.01,F402))</f>
        <v/>
      </c>
      <c r="G403" s="124">
        <f>IF(AP402,-0.1*ε_cu1cd,IF(AM402,G402*0.01,G402))</f>
        <v/>
      </c>
      <c r="H403" s="113">
        <f>IF(A403=1,E403,IF(AO402,H402-E402+E403,IF(AP402,0.8*H402,H402+E403)))</f>
        <v/>
      </c>
      <c r="I403" s="169">
        <f>(C403-H403)/h</f>
        <v/>
      </c>
      <c r="J403">
        <f>C403/(ε_c1cd)</f>
        <v/>
      </c>
      <c r="K403">
        <f>C403/I403</f>
        <v/>
      </c>
      <c r="L403" s="131">
        <f>I403/(ε_c1cd)</f>
        <v/>
      </c>
      <c r="M403">
        <f>I403*(K403-Z_s1)</f>
        <v/>
      </c>
      <c r="N403">
        <f>I403*(K403-Z_s2)</f>
        <v/>
      </c>
      <c r="O403">
        <f>E_s*M403</f>
        <v/>
      </c>
      <c r="P403">
        <f>E_s*N403</f>
        <v/>
      </c>
      <c r="Q403">
        <f>O403*A_s1</f>
        <v/>
      </c>
      <c r="R403">
        <f>P403*A_s2</f>
        <v/>
      </c>
      <c r="S403">
        <f>Q403*($K403-Z_s1)</f>
        <v/>
      </c>
      <c r="T403">
        <f>R403*($K403-Z_s2)</f>
        <v/>
      </c>
      <c r="U403">
        <f>(INDIRECT("a_"&amp;U$2)/(U$2+1))*(($C403^(U$2+1)-$H403^(U$2+1))/(ε_c1cd^(U$2+1)))</f>
        <v/>
      </c>
      <c r="V403">
        <f>(INDIRECT("a_"&amp;V$2)/(V$2+1))*(($C403^(V$2+1)-$H403^(V$2+1))/(ε_c1cd^(V$2+1)))</f>
        <v/>
      </c>
      <c r="W403">
        <f>(INDIRECT("a_"&amp;W$2)/(W$2+1))*(($C403^(W$2+1)-$H403^(W$2+1))/(ε_c1cd^(W$2+1)))</f>
        <v/>
      </c>
      <c r="X403">
        <f>(INDIRECT("a_"&amp;X$2)/(X$2+1))*(($C403^(X$2+1)-$H403^(X$2+1))/(ε_c1cd^(X$2+1)))</f>
        <v/>
      </c>
      <c r="Y403">
        <f>(INDIRECT("a_"&amp;Y$2)/(Y$2+1))*(($C403^(Y$2+1)-$H403^(Y$2+1))/(ε_c1cd^(Y$2+1)))</f>
        <v/>
      </c>
      <c r="Z403">
        <f>(INDIRECT("a_"&amp;Z$2)/(Z$2+2))*(($C403^(Z$2+2)-$H403^(Z$2+2))/(ε_c1cd^(Z$2+2)))</f>
        <v/>
      </c>
      <c r="AA403">
        <f>(INDIRECT("a_"&amp;AA$2)/(AA$2+2))*(($C403^(AA$2+2)-$H403^(AA$2+2))/(ε_c1cd^(AA$2+2)))</f>
        <v/>
      </c>
      <c r="AB403">
        <f>(INDIRECT("a_"&amp;AB$2)/(AB$2+2))*(($C403^(AB$2+2)-$H403^(AB$2+2))/(ε_c1cd^(AB$2+2)))</f>
        <v/>
      </c>
      <c r="AC403">
        <f>(INDIRECT("a_"&amp;AC$2)/(AC$2+2))*(($C403^(AC$2+2)-$H403^(AC$2+2))/(ε_c1cd^(AC$2+2)))</f>
        <v/>
      </c>
      <c r="AD403">
        <f>(INDIRECT("a_"&amp;AD$2)/(AD$2+2))*(($C403^(AD$2+2)-$H403^(AD$2+2))/(ε_c1cd^(AD$2+2)))</f>
        <v/>
      </c>
      <c r="AE403" s="111">
        <f>(b*f_cd/L403)*SUM(U403:Y403)+SUM(Q403:R403)</f>
        <v/>
      </c>
      <c r="AF403" s="112">
        <f>AE403*(K403-y+e)</f>
        <v/>
      </c>
      <c r="AG403" s="113">
        <f>(b*f_cd/(L403^2))*SUM(Z403:AD403)+SUM(S403:T403)-AF403</f>
        <v/>
      </c>
      <c r="AH403" s="114">
        <f>AG403&lt;0</f>
        <v/>
      </c>
      <c r="AI403" s="115">
        <f>IF(A403=1,FALSE,(AND(AQ403,AH403,NOT(AI402))))</f>
        <v/>
      </c>
      <c r="AJ403" s="116">
        <f>(b*f_cd/L403)*(a_1/2*J403^2+a_2/3*J403^3+a_3/4*J403^4+a_4/5*J403^5+a_5/6*J403^6)+SUM(Q403:R403)</f>
        <v/>
      </c>
      <c r="AK403">
        <f>AJ403*(K403-y+e)</f>
        <v/>
      </c>
      <c r="AL403" s="118">
        <f>(b*f_cd/(L403^2))*(a_1/3*J403^3+a_2/4*J403^4+a_3/5*J403^5+a_4/6*J403^6+a_5/7*J403^7)+SUM(S403:T403)-AK403</f>
        <v/>
      </c>
      <c r="AM403" s="114">
        <f>AL403&gt;0</f>
        <v/>
      </c>
      <c r="AN403" s="115">
        <f>IF(A403=1,FALSE,(AND(AQ403,AM403,NOT(AN402))))</f>
        <v/>
      </c>
      <c r="AO403">
        <f>IF(D403=1,AND(AH403,NOT(AI403)),AND(AM403,NOT(AN403)))</f>
        <v/>
      </c>
      <c r="AP403" s="119">
        <f>IF(D403=1,AI403,AN403)</f>
        <v/>
      </c>
      <c r="AQ403" s="125">
        <f>ABS(E403)&lt;$AQ$2</f>
        <v/>
      </c>
      <c r="AS403">
        <f>IF(AP403,MAX(AS$3:AS401)+1,"")</f>
        <v/>
      </c>
    </row>
    <row r="404" s="117">
      <c r="A404" t="n">
        <v>402</v>
      </c>
      <c r="B404" s="131">
        <f>IF(A404=1,0,IF(AP404,0.1*ε_cu1cd,0))</f>
        <v/>
      </c>
      <c r="C404" s="131">
        <f>IF(A404=1,0.1*ε_cu1cd,C403+B403)</f>
        <v/>
      </c>
      <c r="D404" s="113">
        <f>IF('Нормальний переріз'!$D$68&gt;0,1,2)</f>
        <v/>
      </c>
      <c r="E404" s="144">
        <f>IF(D404=1,F404,G404)</f>
        <v/>
      </c>
      <c r="F404" s="124">
        <f>IF(AI403,0.11*ε_cu1cd,IF(AH403,F403*0.01,F403))</f>
        <v/>
      </c>
      <c r="G404" s="124">
        <f>IF(AP403,-0.1*ε_cu1cd,IF(AM403,G403*0.01,G403))</f>
        <v/>
      </c>
      <c r="H404" s="113">
        <f>IF(A404=1,E404,IF(AO403,H403-E403+E404,IF(AP403,0.8*H403,H403+E404)))</f>
        <v/>
      </c>
      <c r="I404" s="169">
        <f>(C404-H404)/h</f>
        <v/>
      </c>
      <c r="J404">
        <f>C404/(ε_c1cd)</f>
        <v/>
      </c>
      <c r="K404">
        <f>C404/I404</f>
        <v/>
      </c>
      <c r="L404" s="131">
        <f>I404/(ε_c1cd)</f>
        <v/>
      </c>
      <c r="M404">
        <f>I404*(K404-Z_s1)</f>
        <v/>
      </c>
      <c r="N404">
        <f>I404*(K404-Z_s2)</f>
        <v/>
      </c>
      <c r="O404">
        <f>E_s*M404</f>
        <v/>
      </c>
      <c r="P404">
        <f>E_s*N404</f>
        <v/>
      </c>
      <c r="Q404">
        <f>O404*A_s1</f>
        <v/>
      </c>
      <c r="R404">
        <f>P404*A_s2</f>
        <v/>
      </c>
      <c r="S404">
        <f>Q404*($K404-Z_s1)</f>
        <v/>
      </c>
      <c r="T404">
        <f>R404*($K404-Z_s2)</f>
        <v/>
      </c>
      <c r="U404">
        <f>(INDIRECT("a_"&amp;U$2)/(U$2+1))*(($C404^(U$2+1)-$H404^(U$2+1))/(ε_c1cd^(U$2+1)))</f>
        <v/>
      </c>
      <c r="V404">
        <f>(INDIRECT("a_"&amp;V$2)/(V$2+1))*(($C404^(V$2+1)-$H404^(V$2+1))/(ε_c1cd^(V$2+1)))</f>
        <v/>
      </c>
      <c r="W404">
        <f>(INDIRECT("a_"&amp;W$2)/(W$2+1))*(($C404^(W$2+1)-$H404^(W$2+1))/(ε_c1cd^(W$2+1)))</f>
        <v/>
      </c>
      <c r="X404">
        <f>(INDIRECT("a_"&amp;X$2)/(X$2+1))*(($C404^(X$2+1)-$H404^(X$2+1))/(ε_c1cd^(X$2+1)))</f>
        <v/>
      </c>
      <c r="Y404">
        <f>(INDIRECT("a_"&amp;Y$2)/(Y$2+1))*(($C404^(Y$2+1)-$H404^(Y$2+1))/(ε_c1cd^(Y$2+1)))</f>
        <v/>
      </c>
      <c r="Z404">
        <f>(INDIRECT("a_"&amp;Z$2)/(Z$2+2))*(($C404^(Z$2+2)-$H404^(Z$2+2))/(ε_c1cd^(Z$2+2)))</f>
        <v/>
      </c>
      <c r="AA404">
        <f>(INDIRECT("a_"&amp;AA$2)/(AA$2+2))*(($C404^(AA$2+2)-$H404^(AA$2+2))/(ε_c1cd^(AA$2+2)))</f>
        <v/>
      </c>
      <c r="AB404">
        <f>(INDIRECT("a_"&amp;AB$2)/(AB$2+2))*(($C404^(AB$2+2)-$H404^(AB$2+2))/(ε_c1cd^(AB$2+2)))</f>
        <v/>
      </c>
      <c r="AC404">
        <f>(INDIRECT("a_"&amp;AC$2)/(AC$2+2))*(($C404^(AC$2+2)-$H404^(AC$2+2))/(ε_c1cd^(AC$2+2)))</f>
        <v/>
      </c>
      <c r="AD404">
        <f>(INDIRECT("a_"&amp;AD$2)/(AD$2+2))*(($C404^(AD$2+2)-$H404^(AD$2+2))/(ε_c1cd^(AD$2+2)))</f>
        <v/>
      </c>
      <c r="AE404" s="111">
        <f>(b*f_cd/L404)*SUM(U404:Y404)+SUM(Q404:R404)</f>
        <v/>
      </c>
      <c r="AF404" s="112">
        <f>AE404*(K404-y+e)</f>
        <v/>
      </c>
      <c r="AG404" s="113">
        <f>(b*f_cd/(L404^2))*SUM(Z404:AD404)+SUM(S404:T404)-AF404</f>
        <v/>
      </c>
      <c r="AH404" s="114">
        <f>AG404&lt;0</f>
        <v/>
      </c>
      <c r="AI404" s="115">
        <f>IF(A404=1,FALSE,(AND(AQ404,AH404,NOT(AI403))))</f>
        <v/>
      </c>
      <c r="AJ404" s="116">
        <f>(b*f_cd/L404)*(a_1/2*J404^2+a_2/3*J404^3+a_3/4*J404^4+a_4/5*J404^5+a_5/6*J404^6)+SUM(Q404:R404)</f>
        <v/>
      </c>
      <c r="AK404">
        <f>AJ404*(K404-y+e)</f>
        <v/>
      </c>
      <c r="AL404" s="118">
        <f>(b*f_cd/(L404^2))*(a_1/3*J404^3+a_2/4*J404^4+a_3/5*J404^5+a_4/6*J404^6+a_5/7*J404^7)+SUM(S404:T404)-AK404</f>
        <v/>
      </c>
      <c r="AM404" s="114">
        <f>AL404&gt;0</f>
        <v/>
      </c>
      <c r="AN404" s="115">
        <f>IF(A404=1,FALSE,(AND(AQ404,AM404,NOT(AN403))))</f>
        <v/>
      </c>
      <c r="AO404">
        <f>IF(D404=1,AND(AH404,NOT(AI404)),AND(AM404,NOT(AN404)))</f>
        <v/>
      </c>
      <c r="AP404" s="119">
        <f>IF(D404=1,AI404,AN404)</f>
        <v/>
      </c>
      <c r="AQ404" s="125">
        <f>ABS(E404)&lt;$AQ$2</f>
        <v/>
      </c>
      <c r="AS404">
        <f>IF(AP404,MAX(AS$3:AS402)+1,"")</f>
        <v/>
      </c>
    </row>
    <row r="405" s="117">
      <c r="A405" t="n">
        <v>403</v>
      </c>
      <c r="B405" s="131">
        <f>IF(A405=1,0,IF(AP405,0.1*ε_cu1cd,0))</f>
        <v/>
      </c>
      <c r="C405" s="131">
        <f>IF(A405=1,0.1*ε_cu1cd,C404+B404)</f>
        <v/>
      </c>
      <c r="D405" s="113">
        <f>IF('Нормальний переріз'!$D$68&gt;0,1,2)</f>
        <v/>
      </c>
      <c r="E405" s="144">
        <f>IF(D405=1,F405,G405)</f>
        <v/>
      </c>
      <c r="F405" s="124">
        <f>IF(AI404,0.11*ε_cu1cd,IF(AH404,F404*0.01,F404))</f>
        <v/>
      </c>
      <c r="G405" s="124">
        <f>IF(AP404,-0.1*ε_cu1cd,IF(AM404,G404*0.01,G404))</f>
        <v/>
      </c>
      <c r="H405" s="113">
        <f>IF(A405=1,E405,IF(AO404,H404-E404+E405,IF(AP404,0.8*H404,H404+E405)))</f>
        <v/>
      </c>
      <c r="I405" s="169">
        <f>(C405-H405)/h</f>
        <v/>
      </c>
      <c r="J405">
        <f>C405/(ε_c1cd)</f>
        <v/>
      </c>
      <c r="K405">
        <f>C405/I405</f>
        <v/>
      </c>
      <c r="L405" s="131">
        <f>I405/(ε_c1cd)</f>
        <v/>
      </c>
      <c r="M405">
        <f>I405*(K405-Z_s1)</f>
        <v/>
      </c>
      <c r="N405">
        <f>I405*(K405-Z_s2)</f>
        <v/>
      </c>
      <c r="O405">
        <f>E_s*M405</f>
        <v/>
      </c>
      <c r="P405">
        <f>E_s*N405</f>
        <v/>
      </c>
      <c r="Q405">
        <f>O405*A_s1</f>
        <v/>
      </c>
      <c r="R405">
        <f>P405*A_s2</f>
        <v/>
      </c>
      <c r="S405">
        <f>Q405*($K405-Z_s1)</f>
        <v/>
      </c>
      <c r="T405">
        <f>R405*($K405-Z_s2)</f>
        <v/>
      </c>
      <c r="U405">
        <f>(INDIRECT("a_"&amp;U$2)/(U$2+1))*(($C405^(U$2+1)-$H405^(U$2+1))/(ε_c1cd^(U$2+1)))</f>
        <v/>
      </c>
      <c r="V405">
        <f>(INDIRECT("a_"&amp;V$2)/(V$2+1))*(($C405^(V$2+1)-$H405^(V$2+1))/(ε_c1cd^(V$2+1)))</f>
        <v/>
      </c>
      <c r="W405">
        <f>(INDIRECT("a_"&amp;W$2)/(W$2+1))*(($C405^(W$2+1)-$H405^(W$2+1))/(ε_c1cd^(W$2+1)))</f>
        <v/>
      </c>
      <c r="X405">
        <f>(INDIRECT("a_"&amp;X$2)/(X$2+1))*(($C405^(X$2+1)-$H405^(X$2+1))/(ε_c1cd^(X$2+1)))</f>
        <v/>
      </c>
      <c r="Y405">
        <f>(INDIRECT("a_"&amp;Y$2)/(Y$2+1))*(($C405^(Y$2+1)-$H405^(Y$2+1))/(ε_c1cd^(Y$2+1)))</f>
        <v/>
      </c>
      <c r="Z405">
        <f>(INDIRECT("a_"&amp;Z$2)/(Z$2+2))*(($C405^(Z$2+2)-$H405^(Z$2+2))/(ε_c1cd^(Z$2+2)))</f>
        <v/>
      </c>
      <c r="AA405">
        <f>(INDIRECT("a_"&amp;AA$2)/(AA$2+2))*(($C405^(AA$2+2)-$H405^(AA$2+2))/(ε_c1cd^(AA$2+2)))</f>
        <v/>
      </c>
      <c r="AB405">
        <f>(INDIRECT("a_"&amp;AB$2)/(AB$2+2))*(($C405^(AB$2+2)-$H405^(AB$2+2))/(ε_c1cd^(AB$2+2)))</f>
        <v/>
      </c>
      <c r="AC405">
        <f>(INDIRECT("a_"&amp;AC$2)/(AC$2+2))*(($C405^(AC$2+2)-$H405^(AC$2+2))/(ε_c1cd^(AC$2+2)))</f>
        <v/>
      </c>
      <c r="AD405">
        <f>(INDIRECT("a_"&amp;AD$2)/(AD$2+2))*(($C405^(AD$2+2)-$H405^(AD$2+2))/(ε_c1cd^(AD$2+2)))</f>
        <v/>
      </c>
      <c r="AE405" s="111">
        <f>(b*f_cd/L405)*SUM(U405:Y405)+SUM(Q405:R405)</f>
        <v/>
      </c>
      <c r="AF405" s="112">
        <f>AE405*(K405-y+e)</f>
        <v/>
      </c>
      <c r="AG405" s="113">
        <f>(b*f_cd/(L405^2))*SUM(Z405:AD405)+SUM(S405:T405)-AF405</f>
        <v/>
      </c>
      <c r="AH405" s="114">
        <f>AG405&lt;0</f>
        <v/>
      </c>
      <c r="AI405" s="115">
        <f>IF(A405=1,FALSE,(AND(AQ405,AH405,NOT(AI404))))</f>
        <v/>
      </c>
      <c r="AJ405" s="116">
        <f>(b*f_cd/L405)*(a_1/2*J405^2+a_2/3*J405^3+a_3/4*J405^4+a_4/5*J405^5+a_5/6*J405^6)+SUM(Q405:R405)</f>
        <v/>
      </c>
      <c r="AK405">
        <f>AJ405*(K405-y+e)</f>
        <v/>
      </c>
      <c r="AL405" s="118">
        <f>(b*f_cd/(L405^2))*(a_1/3*J405^3+a_2/4*J405^4+a_3/5*J405^5+a_4/6*J405^6+a_5/7*J405^7)+SUM(S405:T405)-AK405</f>
        <v/>
      </c>
      <c r="AM405" s="114">
        <f>AL405&gt;0</f>
        <v/>
      </c>
      <c r="AN405" s="115">
        <f>IF(A405=1,FALSE,(AND(AQ405,AM405,NOT(AN404))))</f>
        <v/>
      </c>
      <c r="AO405">
        <f>IF(D405=1,AND(AH405,NOT(AI405)),AND(AM405,NOT(AN405)))</f>
        <v/>
      </c>
      <c r="AP405" s="119">
        <f>IF(D405=1,AI405,AN405)</f>
        <v/>
      </c>
      <c r="AQ405" s="125">
        <f>ABS(E405)&lt;$AQ$2</f>
        <v/>
      </c>
      <c r="AS405">
        <f>IF(AP405,MAX(AS$3:AS403)+1,"")</f>
        <v/>
      </c>
    </row>
    <row r="406" s="117">
      <c r="A406" t="n">
        <v>404</v>
      </c>
      <c r="B406" s="131">
        <f>IF(A406=1,0,IF(AP406,0.1*ε_cu1cd,0))</f>
        <v/>
      </c>
      <c r="C406" s="131">
        <f>IF(A406=1,0.1*ε_cu1cd,C405+B405)</f>
        <v/>
      </c>
      <c r="D406" s="113">
        <f>IF('Нормальний переріз'!$D$68&gt;0,1,2)</f>
        <v/>
      </c>
      <c r="E406" s="144">
        <f>IF(D406=1,F406,G406)</f>
        <v/>
      </c>
      <c r="F406" s="124">
        <f>IF(AI405,0.11*ε_cu1cd,IF(AH405,F405*0.01,F405))</f>
        <v/>
      </c>
      <c r="G406" s="124">
        <f>IF(AP405,-0.1*ε_cu1cd,IF(AM405,G405*0.01,G405))</f>
        <v/>
      </c>
      <c r="H406" s="113">
        <f>IF(A406=1,E406,IF(AO405,H405-E405+E406,IF(AP405,0.8*H405,H405+E406)))</f>
        <v/>
      </c>
      <c r="I406" s="169">
        <f>(C406-H406)/h</f>
        <v/>
      </c>
      <c r="J406">
        <f>C406/(ε_c1cd)</f>
        <v/>
      </c>
      <c r="K406">
        <f>C406/I406</f>
        <v/>
      </c>
      <c r="L406" s="131">
        <f>I406/(ε_c1cd)</f>
        <v/>
      </c>
      <c r="M406">
        <f>I406*(K406-Z_s1)</f>
        <v/>
      </c>
      <c r="N406">
        <f>I406*(K406-Z_s2)</f>
        <v/>
      </c>
      <c r="O406">
        <f>E_s*M406</f>
        <v/>
      </c>
      <c r="P406">
        <f>E_s*N406</f>
        <v/>
      </c>
      <c r="Q406">
        <f>O406*A_s1</f>
        <v/>
      </c>
      <c r="R406">
        <f>P406*A_s2</f>
        <v/>
      </c>
      <c r="S406">
        <f>Q406*($K406-Z_s1)</f>
        <v/>
      </c>
      <c r="T406">
        <f>R406*($K406-Z_s2)</f>
        <v/>
      </c>
      <c r="U406">
        <f>(INDIRECT("a_"&amp;U$2)/(U$2+1))*(($C406^(U$2+1)-$H406^(U$2+1))/(ε_c1cd^(U$2+1)))</f>
        <v/>
      </c>
      <c r="V406">
        <f>(INDIRECT("a_"&amp;V$2)/(V$2+1))*(($C406^(V$2+1)-$H406^(V$2+1))/(ε_c1cd^(V$2+1)))</f>
        <v/>
      </c>
      <c r="W406">
        <f>(INDIRECT("a_"&amp;W$2)/(W$2+1))*(($C406^(W$2+1)-$H406^(W$2+1))/(ε_c1cd^(W$2+1)))</f>
        <v/>
      </c>
      <c r="X406">
        <f>(INDIRECT("a_"&amp;X$2)/(X$2+1))*(($C406^(X$2+1)-$H406^(X$2+1))/(ε_c1cd^(X$2+1)))</f>
        <v/>
      </c>
      <c r="Y406">
        <f>(INDIRECT("a_"&amp;Y$2)/(Y$2+1))*(($C406^(Y$2+1)-$H406^(Y$2+1))/(ε_c1cd^(Y$2+1)))</f>
        <v/>
      </c>
      <c r="Z406">
        <f>(INDIRECT("a_"&amp;Z$2)/(Z$2+2))*(($C406^(Z$2+2)-$H406^(Z$2+2))/(ε_c1cd^(Z$2+2)))</f>
        <v/>
      </c>
      <c r="AA406">
        <f>(INDIRECT("a_"&amp;AA$2)/(AA$2+2))*(($C406^(AA$2+2)-$H406^(AA$2+2))/(ε_c1cd^(AA$2+2)))</f>
        <v/>
      </c>
      <c r="AB406">
        <f>(INDIRECT("a_"&amp;AB$2)/(AB$2+2))*(($C406^(AB$2+2)-$H406^(AB$2+2))/(ε_c1cd^(AB$2+2)))</f>
        <v/>
      </c>
      <c r="AC406">
        <f>(INDIRECT("a_"&amp;AC$2)/(AC$2+2))*(($C406^(AC$2+2)-$H406^(AC$2+2))/(ε_c1cd^(AC$2+2)))</f>
        <v/>
      </c>
      <c r="AD406">
        <f>(INDIRECT("a_"&amp;AD$2)/(AD$2+2))*(($C406^(AD$2+2)-$H406^(AD$2+2))/(ε_c1cd^(AD$2+2)))</f>
        <v/>
      </c>
      <c r="AE406" s="111">
        <f>(b*f_cd/L406)*SUM(U406:Y406)+SUM(Q406:R406)</f>
        <v/>
      </c>
      <c r="AF406" s="112">
        <f>AE406*(K406-y+e)</f>
        <v/>
      </c>
      <c r="AG406" s="113">
        <f>(b*f_cd/(L406^2))*SUM(Z406:AD406)+SUM(S406:T406)-AF406</f>
        <v/>
      </c>
      <c r="AH406" s="114">
        <f>AG406&lt;0</f>
        <v/>
      </c>
      <c r="AI406" s="115">
        <f>IF(A406=1,FALSE,(AND(AQ406,AH406,NOT(AI405))))</f>
        <v/>
      </c>
      <c r="AJ406" s="116">
        <f>(b*f_cd/L406)*(a_1/2*J406^2+a_2/3*J406^3+a_3/4*J406^4+a_4/5*J406^5+a_5/6*J406^6)+SUM(Q406:R406)</f>
        <v/>
      </c>
      <c r="AK406">
        <f>AJ406*(K406-y+e)</f>
        <v/>
      </c>
      <c r="AL406" s="118">
        <f>(b*f_cd/(L406^2))*(a_1/3*J406^3+a_2/4*J406^4+a_3/5*J406^5+a_4/6*J406^6+a_5/7*J406^7)+SUM(S406:T406)-AK406</f>
        <v/>
      </c>
      <c r="AM406" s="114">
        <f>AL406&gt;0</f>
        <v/>
      </c>
      <c r="AN406" s="115">
        <f>IF(A406=1,FALSE,(AND(AQ406,AM406,NOT(AN405))))</f>
        <v/>
      </c>
      <c r="AO406">
        <f>IF(D406=1,AND(AH406,NOT(AI406)),AND(AM406,NOT(AN406)))</f>
        <v/>
      </c>
      <c r="AP406" s="119">
        <f>IF(D406=1,AI406,AN406)</f>
        <v/>
      </c>
      <c r="AQ406" s="125">
        <f>ABS(E406)&lt;$AQ$2</f>
        <v/>
      </c>
      <c r="AS406">
        <f>IF(AP406,MAX(AS$3:AS404)+1,"")</f>
        <v/>
      </c>
    </row>
    <row r="407" s="117">
      <c r="A407" t="n">
        <v>405</v>
      </c>
      <c r="B407" s="131">
        <f>IF(A407=1,0,IF(AP407,0.1*ε_cu1cd,0))</f>
        <v/>
      </c>
      <c r="C407" s="131">
        <f>IF(A407=1,0.1*ε_cu1cd,C406+B406)</f>
        <v/>
      </c>
      <c r="D407" s="113">
        <f>IF('Нормальний переріз'!$D$68&gt;0,1,2)</f>
        <v/>
      </c>
      <c r="E407" s="144">
        <f>IF(D407=1,F407,G407)</f>
        <v/>
      </c>
      <c r="F407" s="124">
        <f>IF(AI406,0.11*ε_cu1cd,IF(AH406,F406*0.01,F406))</f>
        <v/>
      </c>
      <c r="G407" s="124">
        <f>IF(AP406,-0.1*ε_cu1cd,IF(AM406,G406*0.01,G406))</f>
        <v/>
      </c>
      <c r="H407" s="113">
        <f>IF(A407=1,E407,IF(AO406,H406-E406+E407,IF(AP406,0.8*H406,H406+E407)))</f>
        <v/>
      </c>
      <c r="I407" s="169">
        <f>(C407-H407)/h</f>
        <v/>
      </c>
      <c r="J407">
        <f>C407/(ε_c1cd)</f>
        <v/>
      </c>
      <c r="K407">
        <f>C407/I407</f>
        <v/>
      </c>
      <c r="L407" s="131">
        <f>I407/(ε_c1cd)</f>
        <v/>
      </c>
      <c r="M407">
        <f>I407*(K407-Z_s1)</f>
        <v/>
      </c>
      <c r="N407">
        <f>I407*(K407-Z_s2)</f>
        <v/>
      </c>
      <c r="O407">
        <f>E_s*M407</f>
        <v/>
      </c>
      <c r="P407">
        <f>E_s*N407</f>
        <v/>
      </c>
      <c r="Q407">
        <f>O407*A_s1</f>
        <v/>
      </c>
      <c r="R407">
        <f>P407*A_s2</f>
        <v/>
      </c>
      <c r="S407">
        <f>Q407*($K407-Z_s1)</f>
        <v/>
      </c>
      <c r="T407">
        <f>R407*($K407-Z_s2)</f>
        <v/>
      </c>
      <c r="U407">
        <f>(INDIRECT("a_"&amp;U$2)/(U$2+1))*(($C407^(U$2+1)-$H407^(U$2+1))/(ε_c1cd^(U$2+1)))</f>
        <v/>
      </c>
      <c r="V407">
        <f>(INDIRECT("a_"&amp;V$2)/(V$2+1))*(($C407^(V$2+1)-$H407^(V$2+1))/(ε_c1cd^(V$2+1)))</f>
        <v/>
      </c>
      <c r="W407">
        <f>(INDIRECT("a_"&amp;W$2)/(W$2+1))*(($C407^(W$2+1)-$H407^(W$2+1))/(ε_c1cd^(W$2+1)))</f>
        <v/>
      </c>
      <c r="X407">
        <f>(INDIRECT("a_"&amp;X$2)/(X$2+1))*(($C407^(X$2+1)-$H407^(X$2+1))/(ε_c1cd^(X$2+1)))</f>
        <v/>
      </c>
      <c r="Y407">
        <f>(INDIRECT("a_"&amp;Y$2)/(Y$2+1))*(($C407^(Y$2+1)-$H407^(Y$2+1))/(ε_c1cd^(Y$2+1)))</f>
        <v/>
      </c>
      <c r="Z407">
        <f>(INDIRECT("a_"&amp;Z$2)/(Z$2+2))*(($C407^(Z$2+2)-$H407^(Z$2+2))/(ε_c1cd^(Z$2+2)))</f>
        <v/>
      </c>
      <c r="AA407">
        <f>(INDIRECT("a_"&amp;AA$2)/(AA$2+2))*(($C407^(AA$2+2)-$H407^(AA$2+2))/(ε_c1cd^(AA$2+2)))</f>
        <v/>
      </c>
      <c r="AB407">
        <f>(INDIRECT("a_"&amp;AB$2)/(AB$2+2))*(($C407^(AB$2+2)-$H407^(AB$2+2))/(ε_c1cd^(AB$2+2)))</f>
        <v/>
      </c>
      <c r="AC407">
        <f>(INDIRECT("a_"&amp;AC$2)/(AC$2+2))*(($C407^(AC$2+2)-$H407^(AC$2+2))/(ε_c1cd^(AC$2+2)))</f>
        <v/>
      </c>
      <c r="AD407">
        <f>(INDIRECT("a_"&amp;AD$2)/(AD$2+2))*(($C407^(AD$2+2)-$H407^(AD$2+2))/(ε_c1cd^(AD$2+2)))</f>
        <v/>
      </c>
      <c r="AE407" s="111">
        <f>(b*f_cd/L407)*SUM(U407:Y407)+SUM(Q407:R407)</f>
        <v/>
      </c>
      <c r="AF407" s="112">
        <f>AE407*(K407-y+e)</f>
        <v/>
      </c>
      <c r="AG407" s="113">
        <f>(b*f_cd/(L407^2))*SUM(Z407:AD407)+SUM(S407:T407)-AF407</f>
        <v/>
      </c>
      <c r="AH407" s="114">
        <f>AG407&lt;0</f>
        <v/>
      </c>
      <c r="AI407" s="115">
        <f>IF(A407=1,FALSE,(AND(AQ407,AH407,NOT(AI406))))</f>
        <v/>
      </c>
      <c r="AJ407" s="116">
        <f>(b*f_cd/L407)*(a_1/2*J407^2+a_2/3*J407^3+a_3/4*J407^4+a_4/5*J407^5+a_5/6*J407^6)+SUM(Q407:R407)</f>
        <v/>
      </c>
      <c r="AK407">
        <f>AJ407*(K407-y+e)</f>
        <v/>
      </c>
      <c r="AL407" s="118">
        <f>(b*f_cd/(L407^2))*(a_1/3*J407^3+a_2/4*J407^4+a_3/5*J407^5+a_4/6*J407^6+a_5/7*J407^7)+SUM(S407:T407)-AK407</f>
        <v/>
      </c>
      <c r="AM407" s="114">
        <f>AL407&gt;0</f>
        <v/>
      </c>
      <c r="AN407" s="115">
        <f>IF(A407=1,FALSE,(AND(AQ407,AM407,NOT(AN406))))</f>
        <v/>
      </c>
      <c r="AO407">
        <f>IF(D407=1,AND(AH407,NOT(AI407)),AND(AM407,NOT(AN407)))</f>
        <v/>
      </c>
      <c r="AP407" s="119">
        <f>IF(D407=1,AI407,AN407)</f>
        <v/>
      </c>
      <c r="AQ407" s="125">
        <f>ABS(E407)&lt;$AQ$2</f>
        <v/>
      </c>
      <c r="AS407">
        <f>IF(AP407,MAX(AS$3:AS405)+1,"")</f>
        <v/>
      </c>
    </row>
    <row r="408" s="117">
      <c r="A408" t="n">
        <v>406</v>
      </c>
      <c r="B408" s="131">
        <f>IF(A408=1,0,IF(AP408,0.1*ε_cu1cd,0))</f>
        <v/>
      </c>
      <c r="C408" s="131">
        <f>IF(A408=1,0.1*ε_cu1cd,C407+B407)</f>
        <v/>
      </c>
      <c r="D408" s="113">
        <f>IF('Нормальний переріз'!$D$68&gt;0,1,2)</f>
        <v/>
      </c>
      <c r="E408" s="144">
        <f>IF(D408=1,F408,G408)</f>
        <v/>
      </c>
      <c r="F408" s="124">
        <f>IF(AI407,0.11*ε_cu1cd,IF(AH407,F407*0.01,F407))</f>
        <v/>
      </c>
      <c r="G408" s="124">
        <f>IF(AP407,-0.1*ε_cu1cd,IF(AM407,G407*0.01,G407))</f>
        <v/>
      </c>
      <c r="H408" s="113">
        <f>IF(A408=1,E408,IF(AO407,H407-E407+E408,IF(AP407,0.8*H407,H407+E408)))</f>
        <v/>
      </c>
      <c r="I408" s="169">
        <f>(C408-H408)/h</f>
        <v/>
      </c>
      <c r="J408">
        <f>C408/(ε_c1cd)</f>
        <v/>
      </c>
      <c r="K408">
        <f>C408/I408</f>
        <v/>
      </c>
      <c r="L408" s="131">
        <f>I408/(ε_c1cd)</f>
        <v/>
      </c>
      <c r="M408">
        <f>I408*(K408-Z_s1)</f>
        <v/>
      </c>
      <c r="N408">
        <f>I408*(K408-Z_s2)</f>
        <v/>
      </c>
      <c r="O408">
        <f>E_s*M408</f>
        <v/>
      </c>
      <c r="P408">
        <f>E_s*N408</f>
        <v/>
      </c>
      <c r="Q408">
        <f>O408*A_s1</f>
        <v/>
      </c>
      <c r="R408">
        <f>P408*A_s2</f>
        <v/>
      </c>
      <c r="S408">
        <f>Q408*($K408-Z_s1)</f>
        <v/>
      </c>
      <c r="T408">
        <f>R408*($K408-Z_s2)</f>
        <v/>
      </c>
      <c r="U408">
        <f>(INDIRECT("a_"&amp;U$2)/(U$2+1))*(($C408^(U$2+1)-$H408^(U$2+1))/(ε_c1cd^(U$2+1)))</f>
        <v/>
      </c>
      <c r="V408">
        <f>(INDIRECT("a_"&amp;V$2)/(V$2+1))*(($C408^(V$2+1)-$H408^(V$2+1))/(ε_c1cd^(V$2+1)))</f>
        <v/>
      </c>
      <c r="W408">
        <f>(INDIRECT("a_"&amp;W$2)/(W$2+1))*(($C408^(W$2+1)-$H408^(W$2+1))/(ε_c1cd^(W$2+1)))</f>
        <v/>
      </c>
      <c r="X408">
        <f>(INDIRECT("a_"&amp;X$2)/(X$2+1))*(($C408^(X$2+1)-$H408^(X$2+1))/(ε_c1cd^(X$2+1)))</f>
        <v/>
      </c>
      <c r="Y408">
        <f>(INDIRECT("a_"&amp;Y$2)/(Y$2+1))*(($C408^(Y$2+1)-$H408^(Y$2+1))/(ε_c1cd^(Y$2+1)))</f>
        <v/>
      </c>
      <c r="Z408">
        <f>(INDIRECT("a_"&amp;Z$2)/(Z$2+2))*(($C408^(Z$2+2)-$H408^(Z$2+2))/(ε_c1cd^(Z$2+2)))</f>
        <v/>
      </c>
      <c r="AA408">
        <f>(INDIRECT("a_"&amp;AA$2)/(AA$2+2))*(($C408^(AA$2+2)-$H408^(AA$2+2))/(ε_c1cd^(AA$2+2)))</f>
        <v/>
      </c>
      <c r="AB408">
        <f>(INDIRECT("a_"&amp;AB$2)/(AB$2+2))*(($C408^(AB$2+2)-$H408^(AB$2+2))/(ε_c1cd^(AB$2+2)))</f>
        <v/>
      </c>
      <c r="AC408">
        <f>(INDIRECT("a_"&amp;AC$2)/(AC$2+2))*(($C408^(AC$2+2)-$H408^(AC$2+2))/(ε_c1cd^(AC$2+2)))</f>
        <v/>
      </c>
      <c r="AD408">
        <f>(INDIRECT("a_"&amp;AD$2)/(AD$2+2))*(($C408^(AD$2+2)-$H408^(AD$2+2))/(ε_c1cd^(AD$2+2)))</f>
        <v/>
      </c>
      <c r="AE408" s="111">
        <f>(b*f_cd/L408)*SUM(U408:Y408)+SUM(Q408:R408)</f>
        <v/>
      </c>
      <c r="AF408" s="112">
        <f>AE408*(K408-y+e)</f>
        <v/>
      </c>
      <c r="AG408" s="113">
        <f>(b*f_cd/(L408^2))*SUM(Z408:AD408)+SUM(S408:T408)-AF408</f>
        <v/>
      </c>
      <c r="AH408" s="114">
        <f>AG408&lt;0</f>
        <v/>
      </c>
      <c r="AI408" s="115">
        <f>IF(A408=1,FALSE,(AND(AQ408,AH408,NOT(AI407))))</f>
        <v/>
      </c>
      <c r="AJ408" s="116">
        <f>(b*f_cd/L408)*(a_1/2*J408^2+a_2/3*J408^3+a_3/4*J408^4+a_4/5*J408^5+a_5/6*J408^6)+SUM(Q408:R408)</f>
        <v/>
      </c>
      <c r="AK408">
        <f>AJ408*(K408-y+e)</f>
        <v/>
      </c>
      <c r="AL408" s="118">
        <f>(b*f_cd/(L408^2))*(a_1/3*J408^3+a_2/4*J408^4+a_3/5*J408^5+a_4/6*J408^6+a_5/7*J408^7)+SUM(S408:T408)-AK408</f>
        <v/>
      </c>
      <c r="AM408" s="114">
        <f>AL408&gt;0</f>
        <v/>
      </c>
      <c r="AN408" s="115">
        <f>IF(A408=1,FALSE,(AND(AQ408,AM408,NOT(AN407))))</f>
        <v/>
      </c>
      <c r="AO408">
        <f>IF(D408=1,AND(AH408,NOT(AI408)),AND(AM408,NOT(AN408)))</f>
        <v/>
      </c>
      <c r="AP408" s="119">
        <f>IF(D408=1,AI408,AN408)</f>
        <v/>
      </c>
      <c r="AQ408" s="125">
        <f>ABS(E408)&lt;$AQ$2</f>
        <v/>
      </c>
      <c r="AS408">
        <f>IF(AP408,MAX(AS$3:AS406)+1,"")</f>
        <v/>
      </c>
    </row>
    <row r="409" s="117">
      <c r="A409" t="n">
        <v>407</v>
      </c>
      <c r="B409" s="131">
        <f>IF(A409=1,0,IF(AP409,0.1*ε_cu1cd,0))</f>
        <v/>
      </c>
      <c r="C409" s="131">
        <f>IF(A409=1,0.1*ε_cu1cd,C408+B408)</f>
        <v/>
      </c>
      <c r="D409" s="113">
        <f>IF('Нормальний переріз'!$D$68&gt;0,1,2)</f>
        <v/>
      </c>
      <c r="E409" s="144">
        <f>IF(D409=1,F409,G409)</f>
        <v/>
      </c>
      <c r="F409" s="124">
        <f>IF(AI408,0.11*ε_cu1cd,IF(AH408,F408*0.01,F408))</f>
        <v/>
      </c>
      <c r="G409" s="124">
        <f>IF(AP408,-0.1*ε_cu1cd,IF(AM408,G408*0.01,G408))</f>
        <v/>
      </c>
      <c r="H409" s="113">
        <f>IF(A409=1,E409,IF(AO408,H408-E408+E409,IF(AP408,0.8*H408,H408+E409)))</f>
        <v/>
      </c>
      <c r="I409" s="169">
        <f>(C409-H409)/h</f>
        <v/>
      </c>
      <c r="J409">
        <f>C409/(ε_c1cd)</f>
        <v/>
      </c>
      <c r="K409">
        <f>C409/I409</f>
        <v/>
      </c>
      <c r="L409" s="131">
        <f>I409/(ε_c1cd)</f>
        <v/>
      </c>
      <c r="M409">
        <f>I409*(K409-Z_s1)</f>
        <v/>
      </c>
      <c r="N409">
        <f>I409*(K409-Z_s2)</f>
        <v/>
      </c>
      <c r="O409">
        <f>E_s*M409</f>
        <v/>
      </c>
      <c r="P409">
        <f>E_s*N409</f>
        <v/>
      </c>
      <c r="Q409">
        <f>O409*A_s1</f>
        <v/>
      </c>
      <c r="R409">
        <f>P409*A_s2</f>
        <v/>
      </c>
      <c r="S409">
        <f>Q409*($K409-Z_s1)</f>
        <v/>
      </c>
      <c r="T409">
        <f>R409*($K409-Z_s2)</f>
        <v/>
      </c>
      <c r="U409">
        <f>(INDIRECT("a_"&amp;U$2)/(U$2+1))*(($C409^(U$2+1)-$H409^(U$2+1))/(ε_c1cd^(U$2+1)))</f>
        <v/>
      </c>
      <c r="V409">
        <f>(INDIRECT("a_"&amp;V$2)/(V$2+1))*(($C409^(V$2+1)-$H409^(V$2+1))/(ε_c1cd^(V$2+1)))</f>
        <v/>
      </c>
      <c r="W409">
        <f>(INDIRECT("a_"&amp;W$2)/(W$2+1))*(($C409^(W$2+1)-$H409^(W$2+1))/(ε_c1cd^(W$2+1)))</f>
        <v/>
      </c>
      <c r="X409">
        <f>(INDIRECT("a_"&amp;X$2)/(X$2+1))*(($C409^(X$2+1)-$H409^(X$2+1))/(ε_c1cd^(X$2+1)))</f>
        <v/>
      </c>
      <c r="Y409">
        <f>(INDIRECT("a_"&amp;Y$2)/(Y$2+1))*(($C409^(Y$2+1)-$H409^(Y$2+1))/(ε_c1cd^(Y$2+1)))</f>
        <v/>
      </c>
      <c r="Z409">
        <f>(INDIRECT("a_"&amp;Z$2)/(Z$2+2))*(($C409^(Z$2+2)-$H409^(Z$2+2))/(ε_c1cd^(Z$2+2)))</f>
        <v/>
      </c>
      <c r="AA409">
        <f>(INDIRECT("a_"&amp;AA$2)/(AA$2+2))*(($C409^(AA$2+2)-$H409^(AA$2+2))/(ε_c1cd^(AA$2+2)))</f>
        <v/>
      </c>
      <c r="AB409">
        <f>(INDIRECT("a_"&amp;AB$2)/(AB$2+2))*(($C409^(AB$2+2)-$H409^(AB$2+2))/(ε_c1cd^(AB$2+2)))</f>
        <v/>
      </c>
      <c r="AC409">
        <f>(INDIRECT("a_"&amp;AC$2)/(AC$2+2))*(($C409^(AC$2+2)-$H409^(AC$2+2))/(ε_c1cd^(AC$2+2)))</f>
        <v/>
      </c>
      <c r="AD409">
        <f>(INDIRECT("a_"&amp;AD$2)/(AD$2+2))*(($C409^(AD$2+2)-$H409^(AD$2+2))/(ε_c1cd^(AD$2+2)))</f>
        <v/>
      </c>
      <c r="AE409" s="111">
        <f>(b*f_cd/L409)*SUM(U409:Y409)+SUM(Q409:R409)</f>
        <v/>
      </c>
      <c r="AF409" s="112">
        <f>AE409*(K409-y+e)</f>
        <v/>
      </c>
      <c r="AG409" s="113">
        <f>(b*f_cd/(L409^2))*SUM(Z409:AD409)+SUM(S409:T409)-AF409</f>
        <v/>
      </c>
      <c r="AH409" s="114">
        <f>AG409&lt;0</f>
        <v/>
      </c>
      <c r="AI409" s="115">
        <f>IF(A409=1,FALSE,(AND(AQ409,AH409,NOT(AI408))))</f>
        <v/>
      </c>
      <c r="AJ409" s="116">
        <f>(b*f_cd/L409)*(a_1/2*J409^2+a_2/3*J409^3+a_3/4*J409^4+a_4/5*J409^5+a_5/6*J409^6)+SUM(Q409:R409)</f>
        <v/>
      </c>
      <c r="AK409">
        <f>AJ409*(K409-y+e)</f>
        <v/>
      </c>
      <c r="AL409" s="118">
        <f>(b*f_cd/(L409^2))*(a_1/3*J409^3+a_2/4*J409^4+a_3/5*J409^5+a_4/6*J409^6+a_5/7*J409^7)+SUM(S409:T409)-AK409</f>
        <v/>
      </c>
      <c r="AM409" s="114">
        <f>AL409&gt;0</f>
        <v/>
      </c>
      <c r="AN409" s="115">
        <f>IF(A409=1,FALSE,(AND(AQ409,AM409,NOT(AN408))))</f>
        <v/>
      </c>
      <c r="AO409">
        <f>IF(D409=1,AND(AH409,NOT(AI409)),AND(AM409,NOT(AN409)))</f>
        <v/>
      </c>
      <c r="AP409" s="119">
        <f>IF(D409=1,AI409,AN409)</f>
        <v/>
      </c>
      <c r="AQ409" s="125">
        <f>ABS(E409)&lt;$AQ$2</f>
        <v/>
      </c>
      <c r="AS409">
        <f>IF(AP409,MAX(AS$3:AS407)+1,"")</f>
        <v/>
      </c>
    </row>
    <row r="410" s="117">
      <c r="A410" t="n">
        <v>408</v>
      </c>
      <c r="B410" s="131">
        <f>IF(A410=1,0,IF(AP410,0.1*ε_cu1cd,0))</f>
        <v/>
      </c>
      <c r="C410" s="131">
        <f>IF(A410=1,0.1*ε_cu1cd,C409+B409)</f>
        <v/>
      </c>
      <c r="D410" s="113">
        <f>IF('Нормальний переріз'!$D$68&gt;0,1,2)</f>
        <v/>
      </c>
      <c r="E410" s="144">
        <f>IF(D410=1,F410,G410)</f>
        <v/>
      </c>
      <c r="F410" s="124">
        <f>IF(AI409,0.11*ε_cu1cd,IF(AH409,F409*0.01,F409))</f>
        <v/>
      </c>
      <c r="G410" s="124">
        <f>IF(AP409,-0.1*ε_cu1cd,IF(AM409,G409*0.01,G409))</f>
        <v/>
      </c>
      <c r="H410" s="113">
        <f>IF(A410=1,E410,IF(AO409,H409-E409+E410,IF(AP409,0.8*H409,H409+E410)))</f>
        <v/>
      </c>
      <c r="I410" s="169">
        <f>(C410-H410)/h</f>
        <v/>
      </c>
      <c r="J410">
        <f>C410/(ε_c1cd)</f>
        <v/>
      </c>
      <c r="K410">
        <f>C410/I410</f>
        <v/>
      </c>
      <c r="L410" s="131">
        <f>I410/(ε_c1cd)</f>
        <v/>
      </c>
      <c r="M410">
        <f>I410*(K410-Z_s1)</f>
        <v/>
      </c>
      <c r="N410">
        <f>I410*(K410-Z_s2)</f>
        <v/>
      </c>
      <c r="O410">
        <f>E_s*M410</f>
        <v/>
      </c>
      <c r="P410">
        <f>E_s*N410</f>
        <v/>
      </c>
      <c r="Q410">
        <f>O410*A_s1</f>
        <v/>
      </c>
      <c r="R410">
        <f>P410*A_s2</f>
        <v/>
      </c>
      <c r="S410">
        <f>Q410*($K410-Z_s1)</f>
        <v/>
      </c>
      <c r="T410">
        <f>R410*($K410-Z_s2)</f>
        <v/>
      </c>
      <c r="U410">
        <f>(INDIRECT("a_"&amp;U$2)/(U$2+1))*(($C410^(U$2+1)-$H410^(U$2+1))/(ε_c1cd^(U$2+1)))</f>
        <v/>
      </c>
      <c r="V410">
        <f>(INDIRECT("a_"&amp;V$2)/(V$2+1))*(($C410^(V$2+1)-$H410^(V$2+1))/(ε_c1cd^(V$2+1)))</f>
        <v/>
      </c>
      <c r="W410">
        <f>(INDIRECT("a_"&amp;W$2)/(W$2+1))*(($C410^(W$2+1)-$H410^(W$2+1))/(ε_c1cd^(W$2+1)))</f>
        <v/>
      </c>
      <c r="X410">
        <f>(INDIRECT("a_"&amp;X$2)/(X$2+1))*(($C410^(X$2+1)-$H410^(X$2+1))/(ε_c1cd^(X$2+1)))</f>
        <v/>
      </c>
      <c r="Y410">
        <f>(INDIRECT("a_"&amp;Y$2)/(Y$2+1))*(($C410^(Y$2+1)-$H410^(Y$2+1))/(ε_c1cd^(Y$2+1)))</f>
        <v/>
      </c>
      <c r="Z410">
        <f>(INDIRECT("a_"&amp;Z$2)/(Z$2+2))*(($C410^(Z$2+2)-$H410^(Z$2+2))/(ε_c1cd^(Z$2+2)))</f>
        <v/>
      </c>
      <c r="AA410">
        <f>(INDIRECT("a_"&amp;AA$2)/(AA$2+2))*(($C410^(AA$2+2)-$H410^(AA$2+2))/(ε_c1cd^(AA$2+2)))</f>
        <v/>
      </c>
      <c r="AB410">
        <f>(INDIRECT("a_"&amp;AB$2)/(AB$2+2))*(($C410^(AB$2+2)-$H410^(AB$2+2))/(ε_c1cd^(AB$2+2)))</f>
        <v/>
      </c>
      <c r="AC410">
        <f>(INDIRECT("a_"&amp;AC$2)/(AC$2+2))*(($C410^(AC$2+2)-$H410^(AC$2+2))/(ε_c1cd^(AC$2+2)))</f>
        <v/>
      </c>
      <c r="AD410">
        <f>(INDIRECT("a_"&amp;AD$2)/(AD$2+2))*(($C410^(AD$2+2)-$H410^(AD$2+2))/(ε_c1cd^(AD$2+2)))</f>
        <v/>
      </c>
      <c r="AE410" s="111">
        <f>(b*f_cd/L410)*SUM(U410:Y410)+SUM(Q410:R410)</f>
        <v/>
      </c>
      <c r="AF410" s="112">
        <f>AE410*(K410-y+e)</f>
        <v/>
      </c>
      <c r="AG410" s="113">
        <f>(b*f_cd/(L410^2))*SUM(Z410:AD410)+SUM(S410:T410)-AF410</f>
        <v/>
      </c>
      <c r="AH410" s="114">
        <f>AG410&lt;0</f>
        <v/>
      </c>
      <c r="AI410" s="115">
        <f>IF(A410=1,FALSE,(AND(AQ410,AH410,NOT(AI409))))</f>
        <v/>
      </c>
      <c r="AJ410" s="116">
        <f>(b*f_cd/L410)*(a_1/2*J410^2+a_2/3*J410^3+a_3/4*J410^4+a_4/5*J410^5+a_5/6*J410^6)+SUM(Q410:R410)</f>
        <v/>
      </c>
      <c r="AK410">
        <f>AJ410*(K410-y+e)</f>
        <v/>
      </c>
      <c r="AL410" s="118">
        <f>(b*f_cd/(L410^2))*(a_1/3*J410^3+a_2/4*J410^4+a_3/5*J410^5+a_4/6*J410^6+a_5/7*J410^7)+SUM(S410:T410)-AK410</f>
        <v/>
      </c>
      <c r="AM410" s="114">
        <f>AL410&gt;0</f>
        <v/>
      </c>
      <c r="AN410" s="115">
        <f>IF(A410=1,FALSE,(AND(AQ410,AM410,NOT(AN409))))</f>
        <v/>
      </c>
      <c r="AO410">
        <f>IF(D410=1,AND(AH410,NOT(AI410)),AND(AM410,NOT(AN410)))</f>
        <v/>
      </c>
      <c r="AP410" s="119">
        <f>IF(D410=1,AI410,AN410)</f>
        <v/>
      </c>
      <c r="AQ410" s="125">
        <f>ABS(E410)&lt;$AQ$2</f>
        <v/>
      </c>
      <c r="AS410">
        <f>IF(AP410,MAX(AS$3:AS408)+1,"")</f>
        <v/>
      </c>
    </row>
    <row r="411" s="117">
      <c r="A411" t="n">
        <v>409</v>
      </c>
      <c r="B411" s="131">
        <f>IF(A411=1,0,IF(AP411,0.1*ε_cu1cd,0))</f>
        <v/>
      </c>
      <c r="C411" s="131">
        <f>IF(A411=1,0.1*ε_cu1cd,C410+B410)</f>
        <v/>
      </c>
      <c r="D411" s="113">
        <f>IF('Нормальний переріз'!$D$68&gt;0,1,2)</f>
        <v/>
      </c>
      <c r="E411" s="144">
        <f>IF(D411=1,F411,G411)</f>
        <v/>
      </c>
      <c r="F411" s="124">
        <f>IF(AI410,0.11*ε_cu1cd,IF(AH410,F410*0.01,F410))</f>
        <v/>
      </c>
      <c r="G411" s="124">
        <f>IF(AP410,-0.1*ε_cu1cd,IF(AM410,G410*0.01,G410))</f>
        <v/>
      </c>
      <c r="H411" s="113">
        <f>IF(A411=1,E411,IF(AO410,H410-E410+E411,IF(AP410,0.8*H410,H410+E411)))</f>
        <v/>
      </c>
      <c r="I411" s="169">
        <f>(C411-H411)/h</f>
        <v/>
      </c>
      <c r="J411">
        <f>C411/(ε_c1cd)</f>
        <v/>
      </c>
      <c r="K411">
        <f>C411/I411</f>
        <v/>
      </c>
      <c r="L411" s="131">
        <f>I411/(ε_c1cd)</f>
        <v/>
      </c>
      <c r="M411">
        <f>I411*(K411-Z_s1)</f>
        <v/>
      </c>
      <c r="N411">
        <f>I411*(K411-Z_s2)</f>
        <v/>
      </c>
      <c r="O411">
        <f>E_s*M411</f>
        <v/>
      </c>
      <c r="P411">
        <f>E_s*N411</f>
        <v/>
      </c>
      <c r="Q411">
        <f>O411*A_s1</f>
        <v/>
      </c>
      <c r="R411">
        <f>P411*A_s2</f>
        <v/>
      </c>
      <c r="S411">
        <f>Q411*($K411-Z_s1)</f>
        <v/>
      </c>
      <c r="T411">
        <f>R411*($K411-Z_s2)</f>
        <v/>
      </c>
      <c r="U411">
        <f>(INDIRECT("a_"&amp;U$2)/(U$2+1))*(($C411^(U$2+1)-$H411^(U$2+1))/(ε_c1cd^(U$2+1)))</f>
        <v/>
      </c>
      <c r="V411">
        <f>(INDIRECT("a_"&amp;V$2)/(V$2+1))*(($C411^(V$2+1)-$H411^(V$2+1))/(ε_c1cd^(V$2+1)))</f>
        <v/>
      </c>
      <c r="W411">
        <f>(INDIRECT("a_"&amp;W$2)/(W$2+1))*(($C411^(W$2+1)-$H411^(W$2+1))/(ε_c1cd^(W$2+1)))</f>
        <v/>
      </c>
      <c r="X411">
        <f>(INDIRECT("a_"&amp;X$2)/(X$2+1))*(($C411^(X$2+1)-$H411^(X$2+1))/(ε_c1cd^(X$2+1)))</f>
        <v/>
      </c>
      <c r="Y411">
        <f>(INDIRECT("a_"&amp;Y$2)/(Y$2+1))*(($C411^(Y$2+1)-$H411^(Y$2+1))/(ε_c1cd^(Y$2+1)))</f>
        <v/>
      </c>
      <c r="Z411">
        <f>(INDIRECT("a_"&amp;Z$2)/(Z$2+2))*(($C411^(Z$2+2)-$H411^(Z$2+2))/(ε_c1cd^(Z$2+2)))</f>
        <v/>
      </c>
      <c r="AA411">
        <f>(INDIRECT("a_"&amp;AA$2)/(AA$2+2))*(($C411^(AA$2+2)-$H411^(AA$2+2))/(ε_c1cd^(AA$2+2)))</f>
        <v/>
      </c>
      <c r="AB411">
        <f>(INDIRECT("a_"&amp;AB$2)/(AB$2+2))*(($C411^(AB$2+2)-$H411^(AB$2+2))/(ε_c1cd^(AB$2+2)))</f>
        <v/>
      </c>
      <c r="AC411">
        <f>(INDIRECT("a_"&amp;AC$2)/(AC$2+2))*(($C411^(AC$2+2)-$H411^(AC$2+2))/(ε_c1cd^(AC$2+2)))</f>
        <v/>
      </c>
      <c r="AD411">
        <f>(INDIRECT("a_"&amp;AD$2)/(AD$2+2))*(($C411^(AD$2+2)-$H411^(AD$2+2))/(ε_c1cd^(AD$2+2)))</f>
        <v/>
      </c>
      <c r="AE411" s="111">
        <f>(b*f_cd/L411)*SUM(U411:Y411)+SUM(Q411:R411)</f>
        <v/>
      </c>
      <c r="AF411" s="112">
        <f>AE411*(K411-y+e)</f>
        <v/>
      </c>
      <c r="AG411" s="113">
        <f>(b*f_cd/(L411^2))*SUM(Z411:AD411)+SUM(S411:T411)-AF411</f>
        <v/>
      </c>
      <c r="AH411" s="114">
        <f>AG411&lt;0</f>
        <v/>
      </c>
      <c r="AI411" s="115">
        <f>IF(A411=1,FALSE,(AND(AQ411,AH411,NOT(AI410))))</f>
        <v/>
      </c>
      <c r="AJ411" s="116">
        <f>(b*f_cd/L411)*(a_1/2*J411^2+a_2/3*J411^3+a_3/4*J411^4+a_4/5*J411^5+a_5/6*J411^6)+SUM(Q411:R411)</f>
        <v/>
      </c>
      <c r="AK411">
        <f>AJ411*(K411-y+e)</f>
        <v/>
      </c>
      <c r="AL411" s="118">
        <f>(b*f_cd/(L411^2))*(a_1/3*J411^3+a_2/4*J411^4+a_3/5*J411^5+a_4/6*J411^6+a_5/7*J411^7)+SUM(S411:T411)-AK411</f>
        <v/>
      </c>
      <c r="AM411" s="114">
        <f>AL411&gt;0</f>
        <v/>
      </c>
      <c r="AN411" s="115">
        <f>IF(A411=1,FALSE,(AND(AQ411,AM411,NOT(AN410))))</f>
        <v/>
      </c>
      <c r="AO411">
        <f>IF(D411=1,AND(AH411,NOT(AI411)),AND(AM411,NOT(AN411)))</f>
        <v/>
      </c>
      <c r="AP411" s="119">
        <f>IF(D411=1,AI411,AN411)</f>
        <v/>
      </c>
      <c r="AQ411" s="125">
        <f>ABS(E411)&lt;$AQ$2</f>
        <v/>
      </c>
      <c r="AS411">
        <f>IF(AP411,MAX(AS$3:AS409)+1,"")</f>
        <v/>
      </c>
    </row>
    <row r="412" s="117">
      <c r="A412" t="n">
        <v>410</v>
      </c>
      <c r="B412" s="131">
        <f>IF(A412=1,0,IF(AP412,0.1*ε_cu1cd,0))</f>
        <v/>
      </c>
      <c r="C412" s="131">
        <f>IF(A412=1,0.1*ε_cu1cd,C411+B411)</f>
        <v/>
      </c>
      <c r="D412" s="113">
        <f>IF('Нормальний переріз'!$D$68&gt;0,1,2)</f>
        <v/>
      </c>
      <c r="E412" s="144">
        <f>IF(D412=1,F412,G412)</f>
        <v/>
      </c>
      <c r="F412" s="124">
        <f>IF(AI411,0.11*ε_cu1cd,IF(AH411,F411*0.01,F411))</f>
        <v/>
      </c>
      <c r="G412" s="124">
        <f>IF(AP411,-0.1*ε_cu1cd,IF(AM411,G411*0.01,G411))</f>
        <v/>
      </c>
      <c r="H412" s="113">
        <f>IF(A412=1,E412,IF(AO411,H411-E411+E412,IF(AP411,0.8*H411,H411+E412)))</f>
        <v/>
      </c>
      <c r="I412" s="169">
        <f>(C412-H412)/h</f>
        <v/>
      </c>
      <c r="J412">
        <f>C412/(ε_c1cd)</f>
        <v/>
      </c>
      <c r="K412">
        <f>C412/I412</f>
        <v/>
      </c>
      <c r="L412" s="131">
        <f>I412/(ε_c1cd)</f>
        <v/>
      </c>
      <c r="M412">
        <f>I412*(K412-Z_s1)</f>
        <v/>
      </c>
      <c r="N412">
        <f>I412*(K412-Z_s2)</f>
        <v/>
      </c>
      <c r="O412">
        <f>E_s*M412</f>
        <v/>
      </c>
      <c r="P412">
        <f>E_s*N412</f>
        <v/>
      </c>
      <c r="Q412">
        <f>O412*A_s1</f>
        <v/>
      </c>
      <c r="R412">
        <f>P412*A_s2</f>
        <v/>
      </c>
      <c r="S412">
        <f>Q412*($K412-Z_s1)</f>
        <v/>
      </c>
      <c r="T412">
        <f>R412*($K412-Z_s2)</f>
        <v/>
      </c>
      <c r="U412">
        <f>(INDIRECT("a_"&amp;U$2)/(U$2+1))*(($C412^(U$2+1)-$H412^(U$2+1))/(ε_c1cd^(U$2+1)))</f>
        <v/>
      </c>
      <c r="V412">
        <f>(INDIRECT("a_"&amp;V$2)/(V$2+1))*(($C412^(V$2+1)-$H412^(V$2+1))/(ε_c1cd^(V$2+1)))</f>
        <v/>
      </c>
      <c r="W412">
        <f>(INDIRECT("a_"&amp;W$2)/(W$2+1))*(($C412^(W$2+1)-$H412^(W$2+1))/(ε_c1cd^(W$2+1)))</f>
        <v/>
      </c>
      <c r="X412">
        <f>(INDIRECT("a_"&amp;X$2)/(X$2+1))*(($C412^(X$2+1)-$H412^(X$2+1))/(ε_c1cd^(X$2+1)))</f>
        <v/>
      </c>
      <c r="Y412">
        <f>(INDIRECT("a_"&amp;Y$2)/(Y$2+1))*(($C412^(Y$2+1)-$H412^(Y$2+1))/(ε_c1cd^(Y$2+1)))</f>
        <v/>
      </c>
      <c r="Z412">
        <f>(INDIRECT("a_"&amp;Z$2)/(Z$2+2))*(($C412^(Z$2+2)-$H412^(Z$2+2))/(ε_c1cd^(Z$2+2)))</f>
        <v/>
      </c>
      <c r="AA412">
        <f>(INDIRECT("a_"&amp;AA$2)/(AA$2+2))*(($C412^(AA$2+2)-$H412^(AA$2+2))/(ε_c1cd^(AA$2+2)))</f>
        <v/>
      </c>
      <c r="AB412">
        <f>(INDIRECT("a_"&amp;AB$2)/(AB$2+2))*(($C412^(AB$2+2)-$H412^(AB$2+2))/(ε_c1cd^(AB$2+2)))</f>
        <v/>
      </c>
      <c r="AC412">
        <f>(INDIRECT("a_"&amp;AC$2)/(AC$2+2))*(($C412^(AC$2+2)-$H412^(AC$2+2))/(ε_c1cd^(AC$2+2)))</f>
        <v/>
      </c>
      <c r="AD412">
        <f>(INDIRECT("a_"&amp;AD$2)/(AD$2+2))*(($C412^(AD$2+2)-$H412^(AD$2+2))/(ε_c1cd^(AD$2+2)))</f>
        <v/>
      </c>
      <c r="AE412" s="111">
        <f>(b*f_cd/L412)*SUM(U412:Y412)+SUM(Q412:R412)</f>
        <v/>
      </c>
      <c r="AF412" s="112">
        <f>AE412*(K412-y+e)</f>
        <v/>
      </c>
      <c r="AG412" s="113">
        <f>(b*f_cd/(L412^2))*SUM(Z412:AD412)+SUM(S412:T412)-AF412</f>
        <v/>
      </c>
      <c r="AH412" s="114">
        <f>AG412&lt;0</f>
        <v/>
      </c>
      <c r="AI412" s="115">
        <f>IF(A412=1,FALSE,(AND(AQ412,AH412,NOT(AI411))))</f>
        <v/>
      </c>
      <c r="AJ412" s="116">
        <f>(b*f_cd/L412)*(a_1/2*J412^2+a_2/3*J412^3+a_3/4*J412^4+a_4/5*J412^5+a_5/6*J412^6)+SUM(Q412:R412)</f>
        <v/>
      </c>
      <c r="AK412">
        <f>AJ412*(K412-y+e)</f>
        <v/>
      </c>
      <c r="AL412" s="118">
        <f>(b*f_cd/(L412^2))*(a_1/3*J412^3+a_2/4*J412^4+a_3/5*J412^5+a_4/6*J412^6+a_5/7*J412^7)+SUM(S412:T412)-AK412</f>
        <v/>
      </c>
      <c r="AM412" s="114">
        <f>AL412&gt;0</f>
        <v/>
      </c>
      <c r="AN412" s="115">
        <f>IF(A412=1,FALSE,(AND(AQ412,AM412,NOT(AN411))))</f>
        <v/>
      </c>
      <c r="AO412">
        <f>IF(D412=1,AND(AH412,NOT(AI412)),AND(AM412,NOT(AN412)))</f>
        <v/>
      </c>
      <c r="AP412" s="119">
        <f>IF(D412=1,AI412,AN412)</f>
        <v/>
      </c>
      <c r="AQ412" s="125">
        <f>ABS(E412)&lt;$AQ$2</f>
        <v/>
      </c>
      <c r="AS412">
        <f>IF(AP412,MAX(AS$3:AS410)+1,"")</f>
        <v/>
      </c>
    </row>
    <row r="413" s="117">
      <c r="A413" t="n">
        <v>411</v>
      </c>
      <c r="B413" s="131">
        <f>IF(A413=1,0,IF(AP413,0.1*ε_cu1cd,0))</f>
        <v/>
      </c>
      <c r="C413" s="131">
        <f>IF(A413=1,0.1*ε_cu1cd,C412+B412)</f>
        <v/>
      </c>
      <c r="D413" s="113">
        <f>IF('Нормальний переріз'!$D$68&gt;0,1,2)</f>
        <v/>
      </c>
      <c r="E413" s="144">
        <f>IF(D413=1,F413,G413)</f>
        <v/>
      </c>
      <c r="F413" s="124">
        <f>IF(AI412,0.11*ε_cu1cd,IF(AH412,F412*0.01,F412))</f>
        <v/>
      </c>
      <c r="G413" s="124">
        <f>IF(AP412,-0.1*ε_cu1cd,IF(AM412,G412*0.01,G412))</f>
        <v/>
      </c>
      <c r="H413" s="113">
        <f>IF(A413=1,E413,IF(AO412,H412-E412+E413,IF(AP412,0.8*H412,H412+E413)))</f>
        <v/>
      </c>
      <c r="I413" s="169">
        <f>(C413-H413)/h</f>
        <v/>
      </c>
      <c r="J413">
        <f>C413/(ε_c1cd)</f>
        <v/>
      </c>
      <c r="K413">
        <f>C413/I413</f>
        <v/>
      </c>
      <c r="L413" s="131">
        <f>I413/(ε_c1cd)</f>
        <v/>
      </c>
      <c r="M413">
        <f>I413*(K413-Z_s1)</f>
        <v/>
      </c>
      <c r="N413">
        <f>I413*(K413-Z_s2)</f>
        <v/>
      </c>
      <c r="O413">
        <f>E_s*M413</f>
        <v/>
      </c>
      <c r="P413">
        <f>E_s*N413</f>
        <v/>
      </c>
      <c r="Q413">
        <f>O413*A_s1</f>
        <v/>
      </c>
      <c r="R413">
        <f>P413*A_s2</f>
        <v/>
      </c>
      <c r="S413">
        <f>Q413*($K413-Z_s1)</f>
        <v/>
      </c>
      <c r="T413">
        <f>R413*($K413-Z_s2)</f>
        <v/>
      </c>
      <c r="U413">
        <f>(INDIRECT("a_"&amp;U$2)/(U$2+1))*(($C413^(U$2+1)-$H413^(U$2+1))/(ε_c1cd^(U$2+1)))</f>
        <v/>
      </c>
      <c r="V413">
        <f>(INDIRECT("a_"&amp;V$2)/(V$2+1))*(($C413^(V$2+1)-$H413^(V$2+1))/(ε_c1cd^(V$2+1)))</f>
        <v/>
      </c>
      <c r="W413">
        <f>(INDIRECT("a_"&amp;W$2)/(W$2+1))*(($C413^(W$2+1)-$H413^(W$2+1))/(ε_c1cd^(W$2+1)))</f>
        <v/>
      </c>
      <c r="X413">
        <f>(INDIRECT("a_"&amp;X$2)/(X$2+1))*(($C413^(X$2+1)-$H413^(X$2+1))/(ε_c1cd^(X$2+1)))</f>
        <v/>
      </c>
      <c r="Y413">
        <f>(INDIRECT("a_"&amp;Y$2)/(Y$2+1))*(($C413^(Y$2+1)-$H413^(Y$2+1))/(ε_c1cd^(Y$2+1)))</f>
        <v/>
      </c>
      <c r="Z413">
        <f>(INDIRECT("a_"&amp;Z$2)/(Z$2+2))*(($C413^(Z$2+2)-$H413^(Z$2+2))/(ε_c1cd^(Z$2+2)))</f>
        <v/>
      </c>
      <c r="AA413">
        <f>(INDIRECT("a_"&amp;AA$2)/(AA$2+2))*(($C413^(AA$2+2)-$H413^(AA$2+2))/(ε_c1cd^(AA$2+2)))</f>
        <v/>
      </c>
      <c r="AB413">
        <f>(INDIRECT("a_"&amp;AB$2)/(AB$2+2))*(($C413^(AB$2+2)-$H413^(AB$2+2))/(ε_c1cd^(AB$2+2)))</f>
        <v/>
      </c>
      <c r="AC413">
        <f>(INDIRECT("a_"&amp;AC$2)/(AC$2+2))*(($C413^(AC$2+2)-$H413^(AC$2+2))/(ε_c1cd^(AC$2+2)))</f>
        <v/>
      </c>
      <c r="AD413">
        <f>(INDIRECT("a_"&amp;AD$2)/(AD$2+2))*(($C413^(AD$2+2)-$H413^(AD$2+2))/(ε_c1cd^(AD$2+2)))</f>
        <v/>
      </c>
      <c r="AE413" s="111">
        <f>(b*f_cd/L413)*SUM(U413:Y413)+SUM(Q413:R413)</f>
        <v/>
      </c>
      <c r="AF413" s="112">
        <f>AE413*(K413-y+e)</f>
        <v/>
      </c>
      <c r="AG413" s="113">
        <f>(b*f_cd/(L413^2))*SUM(Z413:AD413)+SUM(S413:T413)-AF413</f>
        <v/>
      </c>
      <c r="AH413" s="114">
        <f>AG413&lt;0</f>
        <v/>
      </c>
      <c r="AI413" s="115">
        <f>IF(A413=1,FALSE,(AND(AQ413,AH413,NOT(AI412))))</f>
        <v/>
      </c>
      <c r="AJ413" s="116">
        <f>(b*f_cd/L413)*(a_1/2*J413^2+a_2/3*J413^3+a_3/4*J413^4+a_4/5*J413^5+a_5/6*J413^6)+SUM(Q413:R413)</f>
        <v/>
      </c>
      <c r="AK413">
        <f>AJ413*(K413-y+e)</f>
        <v/>
      </c>
      <c r="AL413" s="118">
        <f>(b*f_cd/(L413^2))*(a_1/3*J413^3+a_2/4*J413^4+a_3/5*J413^5+a_4/6*J413^6+a_5/7*J413^7)+SUM(S413:T413)-AK413</f>
        <v/>
      </c>
      <c r="AM413" s="114">
        <f>AL413&gt;0</f>
        <v/>
      </c>
      <c r="AN413" s="115">
        <f>IF(A413=1,FALSE,(AND(AQ413,AM413,NOT(AN412))))</f>
        <v/>
      </c>
      <c r="AO413">
        <f>IF(D413=1,AND(AH413,NOT(AI413)),AND(AM413,NOT(AN413)))</f>
        <v/>
      </c>
      <c r="AP413" s="119">
        <f>IF(D413=1,AI413,AN413)</f>
        <v/>
      </c>
      <c r="AQ413" s="125">
        <f>ABS(E413)&lt;$AQ$2</f>
        <v/>
      </c>
      <c r="AS413">
        <f>IF(AP413,MAX(AS$3:AS411)+1,"")</f>
        <v/>
      </c>
    </row>
    <row r="414" s="117">
      <c r="A414" t="n">
        <v>412</v>
      </c>
      <c r="B414" s="131">
        <f>IF(A414=1,0,IF(AP414,0.1*ε_cu1cd,0))</f>
        <v/>
      </c>
      <c r="C414" s="131">
        <f>IF(A414=1,0.1*ε_cu1cd,C413+B413)</f>
        <v/>
      </c>
      <c r="D414" s="113">
        <f>IF('Нормальний переріз'!$D$68&gt;0,1,2)</f>
        <v/>
      </c>
      <c r="E414" s="144">
        <f>IF(D414=1,F414,G414)</f>
        <v/>
      </c>
      <c r="F414" s="124">
        <f>IF(AI413,0.11*ε_cu1cd,IF(AH413,F413*0.01,F413))</f>
        <v/>
      </c>
      <c r="G414" s="124">
        <f>IF(AP413,-0.1*ε_cu1cd,IF(AM413,G413*0.01,G413))</f>
        <v/>
      </c>
      <c r="H414" s="113">
        <f>IF(A414=1,E414,IF(AO413,H413-E413+E414,IF(AP413,0.8*H413,H413+E414)))</f>
        <v/>
      </c>
      <c r="I414" s="169">
        <f>(C414-H414)/h</f>
        <v/>
      </c>
      <c r="J414">
        <f>C414/(ε_c1cd)</f>
        <v/>
      </c>
      <c r="K414">
        <f>C414/I414</f>
        <v/>
      </c>
      <c r="L414" s="131">
        <f>I414/(ε_c1cd)</f>
        <v/>
      </c>
      <c r="M414">
        <f>I414*(K414-Z_s1)</f>
        <v/>
      </c>
      <c r="N414">
        <f>I414*(K414-Z_s2)</f>
        <v/>
      </c>
      <c r="O414">
        <f>E_s*M414</f>
        <v/>
      </c>
      <c r="P414">
        <f>E_s*N414</f>
        <v/>
      </c>
      <c r="Q414">
        <f>O414*A_s1</f>
        <v/>
      </c>
      <c r="R414">
        <f>P414*A_s2</f>
        <v/>
      </c>
      <c r="S414">
        <f>Q414*($K414-Z_s1)</f>
        <v/>
      </c>
      <c r="T414">
        <f>R414*($K414-Z_s2)</f>
        <v/>
      </c>
      <c r="U414">
        <f>(INDIRECT("a_"&amp;U$2)/(U$2+1))*(($C414^(U$2+1)-$H414^(U$2+1))/(ε_c1cd^(U$2+1)))</f>
        <v/>
      </c>
      <c r="V414">
        <f>(INDIRECT("a_"&amp;V$2)/(V$2+1))*(($C414^(V$2+1)-$H414^(V$2+1))/(ε_c1cd^(V$2+1)))</f>
        <v/>
      </c>
      <c r="W414">
        <f>(INDIRECT("a_"&amp;W$2)/(W$2+1))*(($C414^(W$2+1)-$H414^(W$2+1))/(ε_c1cd^(W$2+1)))</f>
        <v/>
      </c>
      <c r="X414">
        <f>(INDIRECT("a_"&amp;X$2)/(X$2+1))*(($C414^(X$2+1)-$H414^(X$2+1))/(ε_c1cd^(X$2+1)))</f>
        <v/>
      </c>
      <c r="Y414">
        <f>(INDIRECT("a_"&amp;Y$2)/(Y$2+1))*(($C414^(Y$2+1)-$H414^(Y$2+1))/(ε_c1cd^(Y$2+1)))</f>
        <v/>
      </c>
      <c r="Z414">
        <f>(INDIRECT("a_"&amp;Z$2)/(Z$2+2))*(($C414^(Z$2+2)-$H414^(Z$2+2))/(ε_c1cd^(Z$2+2)))</f>
        <v/>
      </c>
      <c r="AA414">
        <f>(INDIRECT("a_"&amp;AA$2)/(AA$2+2))*(($C414^(AA$2+2)-$H414^(AA$2+2))/(ε_c1cd^(AA$2+2)))</f>
        <v/>
      </c>
      <c r="AB414">
        <f>(INDIRECT("a_"&amp;AB$2)/(AB$2+2))*(($C414^(AB$2+2)-$H414^(AB$2+2))/(ε_c1cd^(AB$2+2)))</f>
        <v/>
      </c>
      <c r="AC414">
        <f>(INDIRECT("a_"&amp;AC$2)/(AC$2+2))*(($C414^(AC$2+2)-$H414^(AC$2+2))/(ε_c1cd^(AC$2+2)))</f>
        <v/>
      </c>
      <c r="AD414">
        <f>(INDIRECT("a_"&amp;AD$2)/(AD$2+2))*(($C414^(AD$2+2)-$H414^(AD$2+2))/(ε_c1cd^(AD$2+2)))</f>
        <v/>
      </c>
      <c r="AE414" s="111">
        <f>(b*f_cd/L414)*SUM(U414:Y414)+SUM(Q414:R414)</f>
        <v/>
      </c>
      <c r="AF414" s="112">
        <f>AE414*(K414-y+e)</f>
        <v/>
      </c>
      <c r="AG414" s="113">
        <f>(b*f_cd/(L414^2))*SUM(Z414:AD414)+SUM(S414:T414)-AF414</f>
        <v/>
      </c>
      <c r="AH414" s="114">
        <f>AG414&lt;0</f>
        <v/>
      </c>
      <c r="AI414" s="115">
        <f>IF(A414=1,FALSE,(AND(AQ414,AH414,NOT(AI413))))</f>
        <v/>
      </c>
      <c r="AJ414" s="116">
        <f>(b*f_cd/L414)*(a_1/2*J414^2+a_2/3*J414^3+a_3/4*J414^4+a_4/5*J414^5+a_5/6*J414^6)+SUM(Q414:R414)</f>
        <v/>
      </c>
      <c r="AK414">
        <f>AJ414*(K414-y+e)</f>
        <v/>
      </c>
      <c r="AL414" s="118">
        <f>(b*f_cd/(L414^2))*(a_1/3*J414^3+a_2/4*J414^4+a_3/5*J414^5+a_4/6*J414^6+a_5/7*J414^7)+SUM(S414:T414)-AK414</f>
        <v/>
      </c>
      <c r="AM414" s="114">
        <f>AL414&gt;0</f>
        <v/>
      </c>
      <c r="AN414" s="115">
        <f>IF(A414=1,FALSE,(AND(AQ414,AM414,NOT(AN413))))</f>
        <v/>
      </c>
      <c r="AO414">
        <f>IF(D414=1,AND(AH414,NOT(AI414)),AND(AM414,NOT(AN414)))</f>
        <v/>
      </c>
      <c r="AP414" s="119">
        <f>IF(D414=1,AI414,AN414)</f>
        <v/>
      </c>
      <c r="AQ414" s="125">
        <f>ABS(E414)&lt;$AQ$2</f>
        <v/>
      </c>
      <c r="AS414">
        <f>IF(AP414,MAX(AS$3:AS412)+1,"")</f>
        <v/>
      </c>
    </row>
    <row r="415" s="117">
      <c r="A415" t="n">
        <v>413</v>
      </c>
      <c r="B415" s="131">
        <f>IF(A415=1,0,IF(AP415,0.1*ε_cu1cd,0))</f>
        <v/>
      </c>
      <c r="C415" s="131">
        <f>IF(A415=1,0.1*ε_cu1cd,C414+B414)</f>
        <v/>
      </c>
      <c r="D415" s="113">
        <f>IF('Нормальний переріз'!$D$68&gt;0,1,2)</f>
        <v/>
      </c>
      <c r="E415" s="144">
        <f>IF(D415=1,F415,G415)</f>
        <v/>
      </c>
      <c r="F415" s="124">
        <f>IF(AI414,0.11*ε_cu1cd,IF(AH414,F414*0.01,F414))</f>
        <v/>
      </c>
      <c r="G415" s="124">
        <f>IF(AP414,-0.1*ε_cu1cd,IF(AM414,G414*0.01,G414))</f>
        <v/>
      </c>
      <c r="H415" s="113">
        <f>IF(A415=1,E415,IF(AO414,H414-E414+E415,IF(AP414,0.8*H414,H414+E415)))</f>
        <v/>
      </c>
      <c r="I415" s="169">
        <f>(C415-H415)/h</f>
        <v/>
      </c>
      <c r="J415">
        <f>C415/(ε_c1cd)</f>
        <v/>
      </c>
      <c r="K415">
        <f>C415/I415</f>
        <v/>
      </c>
      <c r="L415" s="131">
        <f>I415/(ε_c1cd)</f>
        <v/>
      </c>
      <c r="M415">
        <f>I415*(K415-Z_s1)</f>
        <v/>
      </c>
      <c r="N415">
        <f>I415*(K415-Z_s2)</f>
        <v/>
      </c>
      <c r="O415">
        <f>E_s*M415</f>
        <v/>
      </c>
      <c r="P415">
        <f>E_s*N415</f>
        <v/>
      </c>
      <c r="Q415">
        <f>O415*A_s1</f>
        <v/>
      </c>
      <c r="R415">
        <f>P415*A_s2</f>
        <v/>
      </c>
      <c r="S415">
        <f>Q415*($K415-Z_s1)</f>
        <v/>
      </c>
      <c r="T415">
        <f>R415*($K415-Z_s2)</f>
        <v/>
      </c>
      <c r="U415">
        <f>(INDIRECT("a_"&amp;U$2)/(U$2+1))*(($C415^(U$2+1)-$H415^(U$2+1))/(ε_c1cd^(U$2+1)))</f>
        <v/>
      </c>
      <c r="V415">
        <f>(INDIRECT("a_"&amp;V$2)/(V$2+1))*(($C415^(V$2+1)-$H415^(V$2+1))/(ε_c1cd^(V$2+1)))</f>
        <v/>
      </c>
      <c r="W415">
        <f>(INDIRECT("a_"&amp;W$2)/(W$2+1))*(($C415^(W$2+1)-$H415^(W$2+1))/(ε_c1cd^(W$2+1)))</f>
        <v/>
      </c>
      <c r="X415">
        <f>(INDIRECT("a_"&amp;X$2)/(X$2+1))*(($C415^(X$2+1)-$H415^(X$2+1))/(ε_c1cd^(X$2+1)))</f>
        <v/>
      </c>
      <c r="Y415">
        <f>(INDIRECT("a_"&amp;Y$2)/(Y$2+1))*(($C415^(Y$2+1)-$H415^(Y$2+1))/(ε_c1cd^(Y$2+1)))</f>
        <v/>
      </c>
      <c r="Z415">
        <f>(INDIRECT("a_"&amp;Z$2)/(Z$2+2))*(($C415^(Z$2+2)-$H415^(Z$2+2))/(ε_c1cd^(Z$2+2)))</f>
        <v/>
      </c>
      <c r="AA415">
        <f>(INDIRECT("a_"&amp;AA$2)/(AA$2+2))*(($C415^(AA$2+2)-$H415^(AA$2+2))/(ε_c1cd^(AA$2+2)))</f>
        <v/>
      </c>
      <c r="AB415">
        <f>(INDIRECT("a_"&amp;AB$2)/(AB$2+2))*(($C415^(AB$2+2)-$H415^(AB$2+2))/(ε_c1cd^(AB$2+2)))</f>
        <v/>
      </c>
      <c r="AC415">
        <f>(INDIRECT("a_"&amp;AC$2)/(AC$2+2))*(($C415^(AC$2+2)-$H415^(AC$2+2))/(ε_c1cd^(AC$2+2)))</f>
        <v/>
      </c>
      <c r="AD415">
        <f>(INDIRECT("a_"&amp;AD$2)/(AD$2+2))*(($C415^(AD$2+2)-$H415^(AD$2+2))/(ε_c1cd^(AD$2+2)))</f>
        <v/>
      </c>
      <c r="AE415" s="111">
        <f>(b*f_cd/L415)*SUM(U415:Y415)+SUM(Q415:R415)</f>
        <v/>
      </c>
      <c r="AF415" s="112">
        <f>AE415*(K415-y+e)</f>
        <v/>
      </c>
      <c r="AG415" s="113">
        <f>(b*f_cd/(L415^2))*SUM(Z415:AD415)+SUM(S415:T415)-AF415</f>
        <v/>
      </c>
      <c r="AH415" s="114">
        <f>AG415&lt;0</f>
        <v/>
      </c>
      <c r="AI415" s="115">
        <f>IF(A415=1,FALSE,(AND(AQ415,AH415,NOT(AI414))))</f>
        <v/>
      </c>
      <c r="AJ415" s="116">
        <f>(b*f_cd/L415)*(a_1/2*J415^2+a_2/3*J415^3+a_3/4*J415^4+a_4/5*J415^5+a_5/6*J415^6)+SUM(Q415:R415)</f>
        <v/>
      </c>
      <c r="AK415">
        <f>AJ415*(K415-y+e)</f>
        <v/>
      </c>
      <c r="AL415" s="118">
        <f>(b*f_cd/(L415^2))*(a_1/3*J415^3+a_2/4*J415^4+a_3/5*J415^5+a_4/6*J415^6+a_5/7*J415^7)+SUM(S415:T415)-AK415</f>
        <v/>
      </c>
      <c r="AM415" s="114">
        <f>AL415&gt;0</f>
        <v/>
      </c>
      <c r="AN415" s="115">
        <f>IF(A415=1,FALSE,(AND(AQ415,AM415,NOT(AN414))))</f>
        <v/>
      </c>
      <c r="AO415">
        <f>IF(D415=1,AND(AH415,NOT(AI415)),AND(AM415,NOT(AN415)))</f>
        <v/>
      </c>
      <c r="AP415" s="119">
        <f>IF(D415=1,AI415,AN415)</f>
        <v/>
      </c>
      <c r="AQ415" s="125">
        <f>ABS(E415)&lt;$AQ$2</f>
        <v/>
      </c>
      <c r="AS415">
        <f>IF(AP415,MAX(AS$3:AS413)+1,"")</f>
        <v/>
      </c>
    </row>
    <row r="416" s="117">
      <c r="A416" t="n">
        <v>414</v>
      </c>
      <c r="B416" s="131">
        <f>IF(A416=1,0,IF(AP416,0.1*ε_cu1cd,0))</f>
        <v/>
      </c>
      <c r="C416" s="131">
        <f>IF(A416=1,0.1*ε_cu1cd,C415+B415)</f>
        <v/>
      </c>
      <c r="D416" s="113">
        <f>IF('Нормальний переріз'!$D$68&gt;0,1,2)</f>
        <v/>
      </c>
      <c r="E416" s="144">
        <f>IF(D416=1,F416,G416)</f>
        <v/>
      </c>
      <c r="F416" s="124">
        <f>IF(AI415,0.11*ε_cu1cd,IF(AH415,F415*0.01,F415))</f>
        <v/>
      </c>
      <c r="G416" s="124">
        <f>IF(AP415,-0.1*ε_cu1cd,IF(AM415,G415*0.01,G415))</f>
        <v/>
      </c>
      <c r="H416" s="113">
        <f>IF(A416=1,E416,IF(AO415,H415-E415+E416,IF(AP415,0.8*H415,H415+E416)))</f>
        <v/>
      </c>
      <c r="I416" s="169">
        <f>(C416-H416)/h</f>
        <v/>
      </c>
      <c r="J416">
        <f>C416/(ε_c1cd)</f>
        <v/>
      </c>
      <c r="K416">
        <f>C416/I416</f>
        <v/>
      </c>
      <c r="L416" s="131">
        <f>I416/(ε_c1cd)</f>
        <v/>
      </c>
      <c r="M416">
        <f>I416*(K416-Z_s1)</f>
        <v/>
      </c>
      <c r="N416">
        <f>I416*(K416-Z_s2)</f>
        <v/>
      </c>
      <c r="O416">
        <f>E_s*M416</f>
        <v/>
      </c>
      <c r="P416">
        <f>E_s*N416</f>
        <v/>
      </c>
      <c r="Q416">
        <f>O416*A_s1</f>
        <v/>
      </c>
      <c r="R416">
        <f>P416*A_s2</f>
        <v/>
      </c>
      <c r="S416">
        <f>Q416*($K416-Z_s1)</f>
        <v/>
      </c>
      <c r="T416">
        <f>R416*($K416-Z_s2)</f>
        <v/>
      </c>
      <c r="U416">
        <f>(INDIRECT("a_"&amp;U$2)/(U$2+1))*(($C416^(U$2+1)-$H416^(U$2+1))/(ε_c1cd^(U$2+1)))</f>
        <v/>
      </c>
      <c r="V416">
        <f>(INDIRECT("a_"&amp;V$2)/(V$2+1))*(($C416^(V$2+1)-$H416^(V$2+1))/(ε_c1cd^(V$2+1)))</f>
        <v/>
      </c>
      <c r="W416">
        <f>(INDIRECT("a_"&amp;W$2)/(W$2+1))*(($C416^(W$2+1)-$H416^(W$2+1))/(ε_c1cd^(W$2+1)))</f>
        <v/>
      </c>
      <c r="X416">
        <f>(INDIRECT("a_"&amp;X$2)/(X$2+1))*(($C416^(X$2+1)-$H416^(X$2+1))/(ε_c1cd^(X$2+1)))</f>
        <v/>
      </c>
      <c r="Y416">
        <f>(INDIRECT("a_"&amp;Y$2)/(Y$2+1))*(($C416^(Y$2+1)-$H416^(Y$2+1))/(ε_c1cd^(Y$2+1)))</f>
        <v/>
      </c>
      <c r="Z416">
        <f>(INDIRECT("a_"&amp;Z$2)/(Z$2+2))*(($C416^(Z$2+2)-$H416^(Z$2+2))/(ε_c1cd^(Z$2+2)))</f>
        <v/>
      </c>
      <c r="AA416">
        <f>(INDIRECT("a_"&amp;AA$2)/(AA$2+2))*(($C416^(AA$2+2)-$H416^(AA$2+2))/(ε_c1cd^(AA$2+2)))</f>
        <v/>
      </c>
      <c r="AB416">
        <f>(INDIRECT("a_"&amp;AB$2)/(AB$2+2))*(($C416^(AB$2+2)-$H416^(AB$2+2))/(ε_c1cd^(AB$2+2)))</f>
        <v/>
      </c>
      <c r="AC416">
        <f>(INDIRECT("a_"&amp;AC$2)/(AC$2+2))*(($C416^(AC$2+2)-$H416^(AC$2+2))/(ε_c1cd^(AC$2+2)))</f>
        <v/>
      </c>
      <c r="AD416">
        <f>(INDIRECT("a_"&amp;AD$2)/(AD$2+2))*(($C416^(AD$2+2)-$H416^(AD$2+2))/(ε_c1cd^(AD$2+2)))</f>
        <v/>
      </c>
      <c r="AE416" s="111">
        <f>(b*f_cd/L416)*SUM(U416:Y416)+SUM(Q416:R416)</f>
        <v/>
      </c>
      <c r="AF416" s="112">
        <f>AE416*(K416-y+e)</f>
        <v/>
      </c>
      <c r="AG416" s="113">
        <f>(b*f_cd/(L416^2))*SUM(Z416:AD416)+SUM(S416:T416)-AF416</f>
        <v/>
      </c>
      <c r="AH416" s="114">
        <f>AG416&lt;0</f>
        <v/>
      </c>
      <c r="AI416" s="115">
        <f>IF(A416=1,FALSE,(AND(AQ416,AH416,NOT(AI415))))</f>
        <v/>
      </c>
      <c r="AJ416" s="116">
        <f>(b*f_cd/L416)*(a_1/2*J416^2+a_2/3*J416^3+a_3/4*J416^4+a_4/5*J416^5+a_5/6*J416^6)+SUM(Q416:R416)</f>
        <v/>
      </c>
      <c r="AK416">
        <f>AJ416*(K416-y+e)</f>
        <v/>
      </c>
      <c r="AL416" s="118">
        <f>(b*f_cd/(L416^2))*(a_1/3*J416^3+a_2/4*J416^4+a_3/5*J416^5+a_4/6*J416^6+a_5/7*J416^7)+SUM(S416:T416)-AK416</f>
        <v/>
      </c>
      <c r="AM416" s="114">
        <f>AL416&gt;0</f>
        <v/>
      </c>
      <c r="AN416" s="115">
        <f>IF(A416=1,FALSE,(AND(AQ416,AM416,NOT(AN415))))</f>
        <v/>
      </c>
      <c r="AO416">
        <f>IF(D416=1,AND(AH416,NOT(AI416)),AND(AM416,NOT(AN416)))</f>
        <v/>
      </c>
      <c r="AP416" s="119">
        <f>IF(D416=1,AI416,AN416)</f>
        <v/>
      </c>
      <c r="AQ416" s="125">
        <f>ABS(E416)&lt;$AQ$2</f>
        <v/>
      </c>
      <c r="AS416">
        <f>IF(AP416,MAX(AS$3:AS414)+1,"")</f>
        <v/>
      </c>
    </row>
    <row r="417" s="117">
      <c r="A417" t="n">
        <v>415</v>
      </c>
      <c r="B417" s="131">
        <f>IF(A417=1,0,IF(AP417,0.1*ε_cu1cd,0))</f>
        <v/>
      </c>
      <c r="C417" s="131">
        <f>IF(A417=1,0.1*ε_cu1cd,C416+B416)</f>
        <v/>
      </c>
      <c r="D417" s="113">
        <f>IF('Нормальний переріз'!$D$68&gt;0,1,2)</f>
        <v/>
      </c>
      <c r="E417" s="144">
        <f>IF(D417=1,F417,G417)</f>
        <v/>
      </c>
      <c r="F417" s="124">
        <f>IF(AI416,0.11*ε_cu1cd,IF(AH416,F416*0.01,F416))</f>
        <v/>
      </c>
      <c r="G417" s="124">
        <f>IF(AP416,-0.1*ε_cu1cd,IF(AM416,G416*0.01,G416))</f>
        <v/>
      </c>
      <c r="H417" s="113">
        <f>IF(A417=1,E417,IF(AO416,H416-E416+E417,IF(AP416,0.8*H416,H416+E417)))</f>
        <v/>
      </c>
      <c r="I417" s="169">
        <f>(C417-H417)/h</f>
        <v/>
      </c>
      <c r="J417">
        <f>C417/(ε_c1cd)</f>
        <v/>
      </c>
      <c r="K417">
        <f>C417/I417</f>
        <v/>
      </c>
      <c r="L417" s="131">
        <f>I417/(ε_c1cd)</f>
        <v/>
      </c>
      <c r="M417">
        <f>I417*(K417-Z_s1)</f>
        <v/>
      </c>
      <c r="N417">
        <f>I417*(K417-Z_s2)</f>
        <v/>
      </c>
      <c r="O417">
        <f>E_s*M417</f>
        <v/>
      </c>
      <c r="P417">
        <f>E_s*N417</f>
        <v/>
      </c>
      <c r="Q417">
        <f>O417*A_s1</f>
        <v/>
      </c>
      <c r="R417">
        <f>P417*A_s2</f>
        <v/>
      </c>
      <c r="S417">
        <f>Q417*($K417-Z_s1)</f>
        <v/>
      </c>
      <c r="T417">
        <f>R417*($K417-Z_s2)</f>
        <v/>
      </c>
      <c r="U417">
        <f>(INDIRECT("a_"&amp;U$2)/(U$2+1))*(($C417^(U$2+1)-$H417^(U$2+1))/(ε_c1cd^(U$2+1)))</f>
        <v/>
      </c>
      <c r="V417">
        <f>(INDIRECT("a_"&amp;V$2)/(V$2+1))*(($C417^(V$2+1)-$H417^(V$2+1))/(ε_c1cd^(V$2+1)))</f>
        <v/>
      </c>
      <c r="W417">
        <f>(INDIRECT("a_"&amp;W$2)/(W$2+1))*(($C417^(W$2+1)-$H417^(W$2+1))/(ε_c1cd^(W$2+1)))</f>
        <v/>
      </c>
      <c r="X417">
        <f>(INDIRECT("a_"&amp;X$2)/(X$2+1))*(($C417^(X$2+1)-$H417^(X$2+1))/(ε_c1cd^(X$2+1)))</f>
        <v/>
      </c>
      <c r="Y417">
        <f>(INDIRECT("a_"&amp;Y$2)/(Y$2+1))*(($C417^(Y$2+1)-$H417^(Y$2+1))/(ε_c1cd^(Y$2+1)))</f>
        <v/>
      </c>
      <c r="Z417">
        <f>(INDIRECT("a_"&amp;Z$2)/(Z$2+2))*(($C417^(Z$2+2)-$H417^(Z$2+2))/(ε_c1cd^(Z$2+2)))</f>
        <v/>
      </c>
      <c r="AA417">
        <f>(INDIRECT("a_"&amp;AA$2)/(AA$2+2))*(($C417^(AA$2+2)-$H417^(AA$2+2))/(ε_c1cd^(AA$2+2)))</f>
        <v/>
      </c>
      <c r="AB417">
        <f>(INDIRECT("a_"&amp;AB$2)/(AB$2+2))*(($C417^(AB$2+2)-$H417^(AB$2+2))/(ε_c1cd^(AB$2+2)))</f>
        <v/>
      </c>
      <c r="AC417">
        <f>(INDIRECT("a_"&amp;AC$2)/(AC$2+2))*(($C417^(AC$2+2)-$H417^(AC$2+2))/(ε_c1cd^(AC$2+2)))</f>
        <v/>
      </c>
      <c r="AD417">
        <f>(INDIRECT("a_"&amp;AD$2)/(AD$2+2))*(($C417^(AD$2+2)-$H417^(AD$2+2))/(ε_c1cd^(AD$2+2)))</f>
        <v/>
      </c>
      <c r="AE417" s="111">
        <f>(b*f_cd/L417)*SUM(U417:Y417)+SUM(Q417:R417)</f>
        <v/>
      </c>
      <c r="AF417" s="112">
        <f>AE417*(K417-y+e)</f>
        <v/>
      </c>
      <c r="AG417" s="113">
        <f>(b*f_cd/(L417^2))*SUM(Z417:AD417)+SUM(S417:T417)-AF417</f>
        <v/>
      </c>
      <c r="AH417" s="114">
        <f>AG417&lt;0</f>
        <v/>
      </c>
      <c r="AI417" s="115">
        <f>IF(A417=1,FALSE,(AND(AQ417,AH417,NOT(AI416))))</f>
        <v/>
      </c>
      <c r="AJ417" s="116">
        <f>(b*f_cd/L417)*(a_1/2*J417^2+a_2/3*J417^3+a_3/4*J417^4+a_4/5*J417^5+a_5/6*J417^6)+SUM(Q417:R417)</f>
        <v/>
      </c>
      <c r="AK417">
        <f>AJ417*(K417-y+e)</f>
        <v/>
      </c>
      <c r="AL417" s="118">
        <f>(b*f_cd/(L417^2))*(a_1/3*J417^3+a_2/4*J417^4+a_3/5*J417^5+a_4/6*J417^6+a_5/7*J417^7)+SUM(S417:T417)-AK417</f>
        <v/>
      </c>
      <c r="AM417" s="114">
        <f>AL417&gt;0</f>
        <v/>
      </c>
      <c r="AN417" s="115">
        <f>IF(A417=1,FALSE,(AND(AQ417,AM417,NOT(AN416))))</f>
        <v/>
      </c>
      <c r="AO417">
        <f>IF(D417=1,AND(AH417,NOT(AI417)),AND(AM417,NOT(AN417)))</f>
        <v/>
      </c>
      <c r="AP417" s="119">
        <f>IF(D417=1,AI417,AN417)</f>
        <v/>
      </c>
      <c r="AQ417" s="125">
        <f>ABS(E417)&lt;$AQ$2</f>
        <v/>
      </c>
      <c r="AS417">
        <f>IF(AP417,MAX(AS$3:AS415)+1,"")</f>
        <v/>
      </c>
    </row>
    <row r="418" s="117">
      <c r="A418" t="n">
        <v>416</v>
      </c>
      <c r="B418" s="131">
        <f>IF(A418=1,0,IF(AP418,0.1*ε_cu1cd,0))</f>
        <v/>
      </c>
      <c r="C418" s="131">
        <f>IF(A418=1,0.1*ε_cu1cd,C417+B417)</f>
        <v/>
      </c>
      <c r="D418" s="113">
        <f>IF('Нормальний переріз'!$D$68&gt;0,1,2)</f>
        <v/>
      </c>
      <c r="E418" s="144">
        <f>IF(D418=1,F418,G418)</f>
        <v/>
      </c>
      <c r="F418" s="124">
        <f>IF(AI417,0.11*ε_cu1cd,IF(AH417,F417*0.01,F417))</f>
        <v/>
      </c>
      <c r="G418" s="124">
        <f>IF(AP417,-0.1*ε_cu1cd,IF(AM417,G417*0.01,G417))</f>
        <v/>
      </c>
      <c r="H418" s="113">
        <f>IF(A418=1,E418,IF(AO417,H417-E417+E418,IF(AP417,0.8*H417,H417+E418)))</f>
        <v/>
      </c>
      <c r="I418" s="169">
        <f>(C418-H418)/h</f>
        <v/>
      </c>
      <c r="J418">
        <f>C418/(ε_c1cd)</f>
        <v/>
      </c>
      <c r="K418">
        <f>C418/I418</f>
        <v/>
      </c>
      <c r="L418" s="131">
        <f>I418/(ε_c1cd)</f>
        <v/>
      </c>
      <c r="M418">
        <f>I418*(K418-Z_s1)</f>
        <v/>
      </c>
      <c r="N418">
        <f>I418*(K418-Z_s2)</f>
        <v/>
      </c>
      <c r="O418">
        <f>E_s*M418</f>
        <v/>
      </c>
      <c r="P418">
        <f>E_s*N418</f>
        <v/>
      </c>
      <c r="Q418">
        <f>O418*A_s1</f>
        <v/>
      </c>
      <c r="R418">
        <f>P418*A_s2</f>
        <v/>
      </c>
      <c r="S418">
        <f>Q418*($K418-Z_s1)</f>
        <v/>
      </c>
      <c r="T418">
        <f>R418*($K418-Z_s2)</f>
        <v/>
      </c>
      <c r="U418">
        <f>(INDIRECT("a_"&amp;U$2)/(U$2+1))*(($C418^(U$2+1)-$H418^(U$2+1))/(ε_c1cd^(U$2+1)))</f>
        <v/>
      </c>
      <c r="V418">
        <f>(INDIRECT("a_"&amp;V$2)/(V$2+1))*(($C418^(V$2+1)-$H418^(V$2+1))/(ε_c1cd^(V$2+1)))</f>
        <v/>
      </c>
      <c r="W418">
        <f>(INDIRECT("a_"&amp;W$2)/(W$2+1))*(($C418^(W$2+1)-$H418^(W$2+1))/(ε_c1cd^(W$2+1)))</f>
        <v/>
      </c>
      <c r="X418">
        <f>(INDIRECT("a_"&amp;X$2)/(X$2+1))*(($C418^(X$2+1)-$H418^(X$2+1))/(ε_c1cd^(X$2+1)))</f>
        <v/>
      </c>
      <c r="Y418">
        <f>(INDIRECT("a_"&amp;Y$2)/(Y$2+1))*(($C418^(Y$2+1)-$H418^(Y$2+1))/(ε_c1cd^(Y$2+1)))</f>
        <v/>
      </c>
      <c r="Z418">
        <f>(INDIRECT("a_"&amp;Z$2)/(Z$2+2))*(($C418^(Z$2+2)-$H418^(Z$2+2))/(ε_c1cd^(Z$2+2)))</f>
        <v/>
      </c>
      <c r="AA418">
        <f>(INDIRECT("a_"&amp;AA$2)/(AA$2+2))*(($C418^(AA$2+2)-$H418^(AA$2+2))/(ε_c1cd^(AA$2+2)))</f>
        <v/>
      </c>
      <c r="AB418">
        <f>(INDIRECT("a_"&amp;AB$2)/(AB$2+2))*(($C418^(AB$2+2)-$H418^(AB$2+2))/(ε_c1cd^(AB$2+2)))</f>
        <v/>
      </c>
      <c r="AC418">
        <f>(INDIRECT("a_"&amp;AC$2)/(AC$2+2))*(($C418^(AC$2+2)-$H418^(AC$2+2))/(ε_c1cd^(AC$2+2)))</f>
        <v/>
      </c>
      <c r="AD418">
        <f>(INDIRECT("a_"&amp;AD$2)/(AD$2+2))*(($C418^(AD$2+2)-$H418^(AD$2+2))/(ε_c1cd^(AD$2+2)))</f>
        <v/>
      </c>
      <c r="AE418" s="111">
        <f>(b*f_cd/L418)*SUM(U418:Y418)+SUM(Q418:R418)</f>
        <v/>
      </c>
      <c r="AF418" s="112">
        <f>AE418*(K418-y+e)</f>
        <v/>
      </c>
      <c r="AG418" s="113">
        <f>(b*f_cd/(L418^2))*SUM(Z418:AD418)+SUM(S418:T418)-AF418</f>
        <v/>
      </c>
      <c r="AH418" s="114">
        <f>AG418&lt;0</f>
        <v/>
      </c>
      <c r="AI418" s="115">
        <f>IF(A418=1,FALSE,(AND(AQ418,AH418,NOT(AI417))))</f>
        <v/>
      </c>
      <c r="AJ418" s="116">
        <f>(b*f_cd/L418)*(a_1/2*J418^2+a_2/3*J418^3+a_3/4*J418^4+a_4/5*J418^5+a_5/6*J418^6)+SUM(Q418:R418)</f>
        <v/>
      </c>
      <c r="AK418">
        <f>AJ418*(K418-y+e)</f>
        <v/>
      </c>
      <c r="AL418" s="118">
        <f>(b*f_cd/(L418^2))*(a_1/3*J418^3+a_2/4*J418^4+a_3/5*J418^5+a_4/6*J418^6+a_5/7*J418^7)+SUM(S418:T418)-AK418</f>
        <v/>
      </c>
      <c r="AM418" s="114">
        <f>AL418&gt;0</f>
        <v/>
      </c>
      <c r="AN418" s="115">
        <f>IF(A418=1,FALSE,(AND(AQ418,AM418,NOT(AN417))))</f>
        <v/>
      </c>
      <c r="AO418">
        <f>IF(D418=1,AND(AH418,NOT(AI418)),AND(AM418,NOT(AN418)))</f>
        <v/>
      </c>
      <c r="AP418" s="119">
        <f>IF(D418=1,AI418,AN418)</f>
        <v/>
      </c>
      <c r="AQ418" s="125">
        <f>ABS(E418)&lt;$AQ$2</f>
        <v/>
      </c>
      <c r="AS418">
        <f>IF(AP418,MAX(AS$3:AS416)+1,"")</f>
        <v/>
      </c>
    </row>
    <row r="419" s="117">
      <c r="A419" t="n">
        <v>417</v>
      </c>
      <c r="B419" s="131">
        <f>IF(A419=1,0,IF(AP419,0.1*ε_cu1cd,0))</f>
        <v/>
      </c>
      <c r="C419" s="131">
        <f>IF(A419=1,0.1*ε_cu1cd,C418+B418)</f>
        <v/>
      </c>
      <c r="D419" s="113">
        <f>IF('Нормальний переріз'!$D$68&gt;0,1,2)</f>
        <v/>
      </c>
      <c r="E419" s="144">
        <f>IF(D419=1,F419,G419)</f>
        <v/>
      </c>
      <c r="F419" s="124">
        <f>IF(AI418,0.11*ε_cu1cd,IF(AH418,F418*0.01,F418))</f>
        <v/>
      </c>
      <c r="G419" s="124">
        <f>IF(AP418,-0.1*ε_cu1cd,IF(AM418,G418*0.01,G418))</f>
        <v/>
      </c>
      <c r="H419" s="113">
        <f>IF(A419=1,E419,IF(AO418,H418-E418+E419,IF(AP418,0.8*H418,H418+E419)))</f>
        <v/>
      </c>
      <c r="I419" s="169">
        <f>(C419-H419)/h</f>
        <v/>
      </c>
      <c r="J419">
        <f>C419/(ε_c1cd)</f>
        <v/>
      </c>
      <c r="K419">
        <f>C419/I419</f>
        <v/>
      </c>
      <c r="L419" s="131">
        <f>I419/(ε_c1cd)</f>
        <v/>
      </c>
      <c r="M419">
        <f>I419*(K419-Z_s1)</f>
        <v/>
      </c>
      <c r="N419">
        <f>I419*(K419-Z_s2)</f>
        <v/>
      </c>
      <c r="O419">
        <f>E_s*M419</f>
        <v/>
      </c>
      <c r="P419">
        <f>E_s*N419</f>
        <v/>
      </c>
      <c r="Q419">
        <f>O419*A_s1</f>
        <v/>
      </c>
      <c r="R419">
        <f>P419*A_s2</f>
        <v/>
      </c>
      <c r="S419">
        <f>Q419*($K419-Z_s1)</f>
        <v/>
      </c>
      <c r="T419">
        <f>R419*($K419-Z_s2)</f>
        <v/>
      </c>
      <c r="U419">
        <f>(INDIRECT("a_"&amp;U$2)/(U$2+1))*(($C419^(U$2+1)-$H419^(U$2+1))/(ε_c1cd^(U$2+1)))</f>
        <v/>
      </c>
      <c r="V419">
        <f>(INDIRECT("a_"&amp;V$2)/(V$2+1))*(($C419^(V$2+1)-$H419^(V$2+1))/(ε_c1cd^(V$2+1)))</f>
        <v/>
      </c>
      <c r="W419">
        <f>(INDIRECT("a_"&amp;W$2)/(W$2+1))*(($C419^(W$2+1)-$H419^(W$2+1))/(ε_c1cd^(W$2+1)))</f>
        <v/>
      </c>
      <c r="X419">
        <f>(INDIRECT("a_"&amp;X$2)/(X$2+1))*(($C419^(X$2+1)-$H419^(X$2+1))/(ε_c1cd^(X$2+1)))</f>
        <v/>
      </c>
      <c r="Y419">
        <f>(INDIRECT("a_"&amp;Y$2)/(Y$2+1))*(($C419^(Y$2+1)-$H419^(Y$2+1))/(ε_c1cd^(Y$2+1)))</f>
        <v/>
      </c>
      <c r="Z419">
        <f>(INDIRECT("a_"&amp;Z$2)/(Z$2+2))*(($C419^(Z$2+2)-$H419^(Z$2+2))/(ε_c1cd^(Z$2+2)))</f>
        <v/>
      </c>
      <c r="AA419">
        <f>(INDIRECT("a_"&amp;AA$2)/(AA$2+2))*(($C419^(AA$2+2)-$H419^(AA$2+2))/(ε_c1cd^(AA$2+2)))</f>
        <v/>
      </c>
      <c r="AB419">
        <f>(INDIRECT("a_"&amp;AB$2)/(AB$2+2))*(($C419^(AB$2+2)-$H419^(AB$2+2))/(ε_c1cd^(AB$2+2)))</f>
        <v/>
      </c>
      <c r="AC419">
        <f>(INDIRECT("a_"&amp;AC$2)/(AC$2+2))*(($C419^(AC$2+2)-$H419^(AC$2+2))/(ε_c1cd^(AC$2+2)))</f>
        <v/>
      </c>
      <c r="AD419">
        <f>(INDIRECT("a_"&amp;AD$2)/(AD$2+2))*(($C419^(AD$2+2)-$H419^(AD$2+2))/(ε_c1cd^(AD$2+2)))</f>
        <v/>
      </c>
      <c r="AE419" s="111">
        <f>(b*f_cd/L419)*SUM(U419:Y419)+SUM(Q419:R419)</f>
        <v/>
      </c>
      <c r="AF419" s="112">
        <f>AE419*(K419-y+e)</f>
        <v/>
      </c>
      <c r="AG419" s="113">
        <f>(b*f_cd/(L419^2))*SUM(Z419:AD419)+SUM(S419:T419)-AF419</f>
        <v/>
      </c>
      <c r="AH419" s="114">
        <f>AG419&lt;0</f>
        <v/>
      </c>
      <c r="AI419" s="115">
        <f>IF(A419=1,FALSE,(AND(AQ419,AH419,NOT(AI418))))</f>
        <v/>
      </c>
      <c r="AJ419" s="116">
        <f>(b*f_cd/L419)*(a_1/2*J419^2+a_2/3*J419^3+a_3/4*J419^4+a_4/5*J419^5+a_5/6*J419^6)+SUM(Q419:R419)</f>
        <v/>
      </c>
      <c r="AK419">
        <f>AJ419*(K419-y+e)</f>
        <v/>
      </c>
      <c r="AL419" s="118">
        <f>(b*f_cd/(L419^2))*(a_1/3*J419^3+a_2/4*J419^4+a_3/5*J419^5+a_4/6*J419^6+a_5/7*J419^7)+SUM(S419:T419)-AK419</f>
        <v/>
      </c>
      <c r="AM419" s="114">
        <f>AL419&gt;0</f>
        <v/>
      </c>
      <c r="AN419" s="115">
        <f>IF(A419=1,FALSE,(AND(AQ419,AM419,NOT(AN418))))</f>
        <v/>
      </c>
      <c r="AO419">
        <f>IF(D419=1,AND(AH419,NOT(AI419)),AND(AM419,NOT(AN419)))</f>
        <v/>
      </c>
      <c r="AP419" s="119">
        <f>IF(D419=1,AI419,AN419)</f>
        <v/>
      </c>
      <c r="AQ419" s="125">
        <f>ABS(E419)&lt;$AQ$2</f>
        <v/>
      </c>
      <c r="AS419">
        <f>IF(AP419,MAX(AS$3:AS417)+1,"")</f>
        <v/>
      </c>
    </row>
    <row r="420" s="117">
      <c r="A420" t="n">
        <v>418</v>
      </c>
      <c r="B420" s="131">
        <f>IF(A420=1,0,IF(AP420,0.1*ε_cu1cd,0))</f>
        <v/>
      </c>
      <c r="C420" s="131">
        <f>IF(A420=1,0.1*ε_cu1cd,C419+B419)</f>
        <v/>
      </c>
      <c r="D420" s="113">
        <f>IF('Нормальний переріз'!$D$68&gt;0,1,2)</f>
        <v/>
      </c>
      <c r="E420" s="144">
        <f>IF(D420=1,F420,G420)</f>
        <v/>
      </c>
      <c r="F420" s="124">
        <f>IF(AI419,0.11*ε_cu1cd,IF(AH419,F419*0.01,F419))</f>
        <v/>
      </c>
      <c r="G420" s="124">
        <f>IF(AP419,-0.1*ε_cu1cd,IF(AM419,G419*0.01,G419))</f>
        <v/>
      </c>
      <c r="H420" s="113">
        <f>IF(A420=1,E420,IF(AO419,H419-E419+E420,IF(AP419,0.8*H419,H419+E420)))</f>
        <v/>
      </c>
      <c r="I420" s="169">
        <f>(C420-H420)/h</f>
        <v/>
      </c>
      <c r="J420">
        <f>C420/(ε_c1cd)</f>
        <v/>
      </c>
      <c r="K420">
        <f>C420/I420</f>
        <v/>
      </c>
      <c r="L420" s="131">
        <f>I420/(ε_c1cd)</f>
        <v/>
      </c>
      <c r="M420">
        <f>I420*(K420-Z_s1)</f>
        <v/>
      </c>
      <c r="N420">
        <f>I420*(K420-Z_s2)</f>
        <v/>
      </c>
      <c r="O420">
        <f>E_s*M420</f>
        <v/>
      </c>
      <c r="P420">
        <f>E_s*N420</f>
        <v/>
      </c>
      <c r="Q420">
        <f>O420*A_s1</f>
        <v/>
      </c>
      <c r="R420">
        <f>P420*A_s2</f>
        <v/>
      </c>
      <c r="S420">
        <f>Q420*($K420-Z_s1)</f>
        <v/>
      </c>
      <c r="T420">
        <f>R420*($K420-Z_s2)</f>
        <v/>
      </c>
      <c r="U420">
        <f>(INDIRECT("a_"&amp;U$2)/(U$2+1))*(($C420^(U$2+1)-$H420^(U$2+1))/(ε_c1cd^(U$2+1)))</f>
        <v/>
      </c>
      <c r="V420">
        <f>(INDIRECT("a_"&amp;V$2)/(V$2+1))*(($C420^(V$2+1)-$H420^(V$2+1))/(ε_c1cd^(V$2+1)))</f>
        <v/>
      </c>
      <c r="W420">
        <f>(INDIRECT("a_"&amp;W$2)/(W$2+1))*(($C420^(W$2+1)-$H420^(W$2+1))/(ε_c1cd^(W$2+1)))</f>
        <v/>
      </c>
      <c r="X420">
        <f>(INDIRECT("a_"&amp;X$2)/(X$2+1))*(($C420^(X$2+1)-$H420^(X$2+1))/(ε_c1cd^(X$2+1)))</f>
        <v/>
      </c>
      <c r="Y420">
        <f>(INDIRECT("a_"&amp;Y$2)/(Y$2+1))*(($C420^(Y$2+1)-$H420^(Y$2+1))/(ε_c1cd^(Y$2+1)))</f>
        <v/>
      </c>
      <c r="Z420">
        <f>(INDIRECT("a_"&amp;Z$2)/(Z$2+2))*(($C420^(Z$2+2)-$H420^(Z$2+2))/(ε_c1cd^(Z$2+2)))</f>
        <v/>
      </c>
      <c r="AA420">
        <f>(INDIRECT("a_"&amp;AA$2)/(AA$2+2))*(($C420^(AA$2+2)-$H420^(AA$2+2))/(ε_c1cd^(AA$2+2)))</f>
        <v/>
      </c>
      <c r="AB420">
        <f>(INDIRECT("a_"&amp;AB$2)/(AB$2+2))*(($C420^(AB$2+2)-$H420^(AB$2+2))/(ε_c1cd^(AB$2+2)))</f>
        <v/>
      </c>
      <c r="AC420">
        <f>(INDIRECT("a_"&amp;AC$2)/(AC$2+2))*(($C420^(AC$2+2)-$H420^(AC$2+2))/(ε_c1cd^(AC$2+2)))</f>
        <v/>
      </c>
      <c r="AD420">
        <f>(INDIRECT("a_"&amp;AD$2)/(AD$2+2))*(($C420^(AD$2+2)-$H420^(AD$2+2))/(ε_c1cd^(AD$2+2)))</f>
        <v/>
      </c>
      <c r="AE420" s="111">
        <f>(b*f_cd/L420)*SUM(U420:Y420)+SUM(Q420:R420)</f>
        <v/>
      </c>
      <c r="AF420" s="112">
        <f>AE420*(K420-y+e)</f>
        <v/>
      </c>
      <c r="AG420" s="113">
        <f>(b*f_cd/(L420^2))*SUM(Z420:AD420)+SUM(S420:T420)-AF420</f>
        <v/>
      </c>
      <c r="AH420" s="114">
        <f>AG420&lt;0</f>
        <v/>
      </c>
      <c r="AI420" s="115">
        <f>IF(A420=1,FALSE,(AND(AQ420,AH420,NOT(AI419))))</f>
        <v/>
      </c>
      <c r="AJ420" s="116">
        <f>(b*f_cd/L420)*(a_1/2*J420^2+a_2/3*J420^3+a_3/4*J420^4+a_4/5*J420^5+a_5/6*J420^6)+SUM(Q420:R420)</f>
        <v/>
      </c>
      <c r="AK420">
        <f>AJ420*(K420-y+e)</f>
        <v/>
      </c>
      <c r="AL420" s="118">
        <f>(b*f_cd/(L420^2))*(a_1/3*J420^3+a_2/4*J420^4+a_3/5*J420^5+a_4/6*J420^6+a_5/7*J420^7)+SUM(S420:T420)-AK420</f>
        <v/>
      </c>
      <c r="AM420" s="114">
        <f>AL420&gt;0</f>
        <v/>
      </c>
      <c r="AN420" s="115">
        <f>IF(A420=1,FALSE,(AND(AQ420,AM420,NOT(AN419))))</f>
        <v/>
      </c>
      <c r="AO420">
        <f>IF(D420=1,AND(AH420,NOT(AI420)),AND(AM420,NOT(AN420)))</f>
        <v/>
      </c>
      <c r="AP420" s="119">
        <f>IF(D420=1,AI420,AN420)</f>
        <v/>
      </c>
      <c r="AQ420" s="125">
        <f>ABS(E420)&lt;$AQ$2</f>
        <v/>
      </c>
      <c r="AS420">
        <f>IF(AP420,MAX(AS$3:AS418)+1,"")</f>
        <v/>
      </c>
    </row>
    <row r="421" s="117">
      <c r="A421" t="n">
        <v>419</v>
      </c>
      <c r="B421" s="131">
        <f>IF(A421=1,0,IF(AP421,0.1*ε_cu1cd,0))</f>
        <v/>
      </c>
      <c r="C421" s="131">
        <f>IF(A421=1,0.1*ε_cu1cd,C420+B420)</f>
        <v/>
      </c>
      <c r="D421" s="113">
        <f>IF('Нормальний переріз'!$D$68&gt;0,1,2)</f>
        <v/>
      </c>
      <c r="E421" s="144">
        <f>IF(D421=1,F421,G421)</f>
        <v/>
      </c>
      <c r="F421" s="124">
        <f>IF(AI420,0.11*ε_cu1cd,IF(AH420,F420*0.01,F420))</f>
        <v/>
      </c>
      <c r="G421" s="124">
        <f>IF(AP420,-0.1*ε_cu1cd,IF(AM420,G420*0.01,G420))</f>
        <v/>
      </c>
      <c r="H421" s="113">
        <f>IF(A421=1,E421,IF(AO420,H420-E420+E421,IF(AP420,0.8*H420,H420+E421)))</f>
        <v/>
      </c>
      <c r="I421" s="169">
        <f>(C421-H421)/h</f>
        <v/>
      </c>
      <c r="J421">
        <f>C421/(ε_c1cd)</f>
        <v/>
      </c>
      <c r="K421">
        <f>C421/I421</f>
        <v/>
      </c>
      <c r="L421" s="131">
        <f>I421/(ε_c1cd)</f>
        <v/>
      </c>
      <c r="M421">
        <f>I421*(K421-Z_s1)</f>
        <v/>
      </c>
      <c r="N421">
        <f>I421*(K421-Z_s2)</f>
        <v/>
      </c>
      <c r="O421">
        <f>E_s*M421</f>
        <v/>
      </c>
      <c r="P421">
        <f>E_s*N421</f>
        <v/>
      </c>
      <c r="Q421">
        <f>O421*A_s1</f>
        <v/>
      </c>
      <c r="R421">
        <f>P421*A_s2</f>
        <v/>
      </c>
      <c r="S421">
        <f>Q421*($K421-Z_s1)</f>
        <v/>
      </c>
      <c r="T421">
        <f>R421*($K421-Z_s2)</f>
        <v/>
      </c>
      <c r="U421">
        <f>(INDIRECT("a_"&amp;U$2)/(U$2+1))*(($C421^(U$2+1)-$H421^(U$2+1))/(ε_c1cd^(U$2+1)))</f>
        <v/>
      </c>
      <c r="V421">
        <f>(INDIRECT("a_"&amp;V$2)/(V$2+1))*(($C421^(V$2+1)-$H421^(V$2+1))/(ε_c1cd^(V$2+1)))</f>
        <v/>
      </c>
      <c r="W421">
        <f>(INDIRECT("a_"&amp;W$2)/(W$2+1))*(($C421^(W$2+1)-$H421^(W$2+1))/(ε_c1cd^(W$2+1)))</f>
        <v/>
      </c>
      <c r="X421">
        <f>(INDIRECT("a_"&amp;X$2)/(X$2+1))*(($C421^(X$2+1)-$H421^(X$2+1))/(ε_c1cd^(X$2+1)))</f>
        <v/>
      </c>
      <c r="Y421">
        <f>(INDIRECT("a_"&amp;Y$2)/(Y$2+1))*(($C421^(Y$2+1)-$H421^(Y$2+1))/(ε_c1cd^(Y$2+1)))</f>
        <v/>
      </c>
      <c r="Z421">
        <f>(INDIRECT("a_"&amp;Z$2)/(Z$2+2))*(($C421^(Z$2+2)-$H421^(Z$2+2))/(ε_c1cd^(Z$2+2)))</f>
        <v/>
      </c>
      <c r="AA421">
        <f>(INDIRECT("a_"&amp;AA$2)/(AA$2+2))*(($C421^(AA$2+2)-$H421^(AA$2+2))/(ε_c1cd^(AA$2+2)))</f>
        <v/>
      </c>
      <c r="AB421">
        <f>(INDIRECT("a_"&amp;AB$2)/(AB$2+2))*(($C421^(AB$2+2)-$H421^(AB$2+2))/(ε_c1cd^(AB$2+2)))</f>
        <v/>
      </c>
      <c r="AC421">
        <f>(INDIRECT("a_"&amp;AC$2)/(AC$2+2))*(($C421^(AC$2+2)-$H421^(AC$2+2))/(ε_c1cd^(AC$2+2)))</f>
        <v/>
      </c>
      <c r="AD421">
        <f>(INDIRECT("a_"&amp;AD$2)/(AD$2+2))*(($C421^(AD$2+2)-$H421^(AD$2+2))/(ε_c1cd^(AD$2+2)))</f>
        <v/>
      </c>
      <c r="AE421" s="111">
        <f>(b*f_cd/L421)*SUM(U421:Y421)+SUM(Q421:R421)</f>
        <v/>
      </c>
      <c r="AF421" s="112">
        <f>AE421*(K421-y+e)</f>
        <v/>
      </c>
      <c r="AG421" s="113">
        <f>(b*f_cd/(L421^2))*SUM(Z421:AD421)+SUM(S421:T421)-AF421</f>
        <v/>
      </c>
      <c r="AH421" s="114">
        <f>AG421&lt;0</f>
        <v/>
      </c>
      <c r="AI421" s="115">
        <f>IF(A421=1,FALSE,(AND(AQ421,AH421,NOT(AI420))))</f>
        <v/>
      </c>
      <c r="AJ421" s="116">
        <f>(b*f_cd/L421)*(a_1/2*J421^2+a_2/3*J421^3+a_3/4*J421^4+a_4/5*J421^5+a_5/6*J421^6)+SUM(Q421:R421)</f>
        <v/>
      </c>
      <c r="AK421">
        <f>AJ421*(K421-y+e)</f>
        <v/>
      </c>
      <c r="AL421" s="118">
        <f>(b*f_cd/(L421^2))*(a_1/3*J421^3+a_2/4*J421^4+a_3/5*J421^5+a_4/6*J421^6+a_5/7*J421^7)+SUM(S421:T421)-AK421</f>
        <v/>
      </c>
      <c r="AM421" s="114">
        <f>AL421&gt;0</f>
        <v/>
      </c>
      <c r="AN421" s="115">
        <f>IF(A421=1,FALSE,(AND(AQ421,AM421,NOT(AN420))))</f>
        <v/>
      </c>
      <c r="AO421">
        <f>IF(D421=1,AND(AH421,NOT(AI421)),AND(AM421,NOT(AN421)))</f>
        <v/>
      </c>
      <c r="AP421" s="119">
        <f>IF(D421=1,AI421,AN421)</f>
        <v/>
      </c>
      <c r="AQ421" s="125">
        <f>ABS(E421)&lt;$AQ$2</f>
        <v/>
      </c>
      <c r="AS421">
        <f>IF(AP421,MAX(AS$3:AS419)+1,"")</f>
        <v/>
      </c>
    </row>
    <row r="422" s="117">
      <c r="A422" t="n">
        <v>420</v>
      </c>
      <c r="B422" s="131">
        <f>IF(A422=1,0,IF(AP422,0.1*ε_cu1cd,0))</f>
        <v/>
      </c>
      <c r="C422" s="131">
        <f>IF(A422=1,0.1*ε_cu1cd,C421+B421)</f>
        <v/>
      </c>
      <c r="D422" s="113">
        <f>IF('Нормальний переріз'!$D$68&gt;0,1,2)</f>
        <v/>
      </c>
      <c r="E422" s="144">
        <f>IF(D422=1,F422,G422)</f>
        <v/>
      </c>
      <c r="F422" s="124">
        <f>IF(AI421,0.11*ε_cu1cd,IF(AH421,F421*0.01,F421))</f>
        <v/>
      </c>
      <c r="G422" s="124">
        <f>IF(AP421,-0.1*ε_cu1cd,IF(AM421,G421*0.01,G421))</f>
        <v/>
      </c>
      <c r="H422" s="113">
        <f>IF(A422=1,E422,IF(AO421,H421-E421+E422,IF(AP421,0.8*H421,H421+E422)))</f>
        <v/>
      </c>
      <c r="I422" s="169">
        <f>(C422-H422)/h</f>
        <v/>
      </c>
      <c r="J422">
        <f>C422/(ε_c1cd)</f>
        <v/>
      </c>
      <c r="K422">
        <f>C422/I422</f>
        <v/>
      </c>
      <c r="L422" s="131">
        <f>I422/(ε_c1cd)</f>
        <v/>
      </c>
      <c r="M422">
        <f>I422*(K422-Z_s1)</f>
        <v/>
      </c>
      <c r="N422">
        <f>I422*(K422-Z_s2)</f>
        <v/>
      </c>
      <c r="O422">
        <f>E_s*M422</f>
        <v/>
      </c>
      <c r="P422">
        <f>E_s*N422</f>
        <v/>
      </c>
      <c r="Q422">
        <f>O422*A_s1</f>
        <v/>
      </c>
      <c r="R422">
        <f>P422*A_s2</f>
        <v/>
      </c>
      <c r="S422">
        <f>Q422*($K422-Z_s1)</f>
        <v/>
      </c>
      <c r="T422">
        <f>R422*($K422-Z_s2)</f>
        <v/>
      </c>
      <c r="U422">
        <f>(INDIRECT("a_"&amp;U$2)/(U$2+1))*(($C422^(U$2+1)-$H422^(U$2+1))/(ε_c1cd^(U$2+1)))</f>
        <v/>
      </c>
      <c r="V422">
        <f>(INDIRECT("a_"&amp;V$2)/(V$2+1))*(($C422^(V$2+1)-$H422^(V$2+1))/(ε_c1cd^(V$2+1)))</f>
        <v/>
      </c>
      <c r="W422">
        <f>(INDIRECT("a_"&amp;W$2)/(W$2+1))*(($C422^(W$2+1)-$H422^(W$2+1))/(ε_c1cd^(W$2+1)))</f>
        <v/>
      </c>
      <c r="X422">
        <f>(INDIRECT("a_"&amp;X$2)/(X$2+1))*(($C422^(X$2+1)-$H422^(X$2+1))/(ε_c1cd^(X$2+1)))</f>
        <v/>
      </c>
      <c r="Y422">
        <f>(INDIRECT("a_"&amp;Y$2)/(Y$2+1))*(($C422^(Y$2+1)-$H422^(Y$2+1))/(ε_c1cd^(Y$2+1)))</f>
        <v/>
      </c>
      <c r="Z422">
        <f>(INDIRECT("a_"&amp;Z$2)/(Z$2+2))*(($C422^(Z$2+2)-$H422^(Z$2+2))/(ε_c1cd^(Z$2+2)))</f>
        <v/>
      </c>
      <c r="AA422">
        <f>(INDIRECT("a_"&amp;AA$2)/(AA$2+2))*(($C422^(AA$2+2)-$H422^(AA$2+2))/(ε_c1cd^(AA$2+2)))</f>
        <v/>
      </c>
      <c r="AB422">
        <f>(INDIRECT("a_"&amp;AB$2)/(AB$2+2))*(($C422^(AB$2+2)-$H422^(AB$2+2))/(ε_c1cd^(AB$2+2)))</f>
        <v/>
      </c>
      <c r="AC422">
        <f>(INDIRECT("a_"&amp;AC$2)/(AC$2+2))*(($C422^(AC$2+2)-$H422^(AC$2+2))/(ε_c1cd^(AC$2+2)))</f>
        <v/>
      </c>
      <c r="AD422">
        <f>(INDIRECT("a_"&amp;AD$2)/(AD$2+2))*(($C422^(AD$2+2)-$H422^(AD$2+2))/(ε_c1cd^(AD$2+2)))</f>
        <v/>
      </c>
      <c r="AE422" s="111">
        <f>(b*f_cd/L422)*SUM(U422:Y422)+SUM(Q422:R422)</f>
        <v/>
      </c>
      <c r="AF422" s="112">
        <f>AE422*(K422-y+e)</f>
        <v/>
      </c>
      <c r="AG422" s="113">
        <f>(b*f_cd/(L422^2))*SUM(Z422:AD422)+SUM(S422:T422)-AF422</f>
        <v/>
      </c>
      <c r="AH422" s="114">
        <f>AG422&lt;0</f>
        <v/>
      </c>
      <c r="AI422" s="115">
        <f>IF(A422=1,FALSE,(AND(AQ422,AH422,NOT(AI421))))</f>
        <v/>
      </c>
      <c r="AJ422" s="116">
        <f>(b*f_cd/L422)*(a_1/2*J422^2+a_2/3*J422^3+a_3/4*J422^4+a_4/5*J422^5+a_5/6*J422^6)+SUM(Q422:R422)</f>
        <v/>
      </c>
      <c r="AK422">
        <f>AJ422*(K422-y+e)</f>
        <v/>
      </c>
      <c r="AL422" s="118">
        <f>(b*f_cd/(L422^2))*(a_1/3*J422^3+a_2/4*J422^4+a_3/5*J422^5+a_4/6*J422^6+a_5/7*J422^7)+SUM(S422:T422)-AK422</f>
        <v/>
      </c>
      <c r="AM422" s="114">
        <f>AL422&gt;0</f>
        <v/>
      </c>
      <c r="AN422" s="115">
        <f>IF(A422=1,FALSE,(AND(AQ422,AM422,NOT(AN421))))</f>
        <v/>
      </c>
      <c r="AO422">
        <f>IF(D422=1,AND(AH422,NOT(AI422)),AND(AM422,NOT(AN422)))</f>
        <v/>
      </c>
      <c r="AP422" s="119">
        <f>IF(D422=1,AI422,AN422)</f>
        <v/>
      </c>
      <c r="AQ422" s="125">
        <f>ABS(E422)&lt;$AQ$2</f>
        <v/>
      </c>
      <c r="AS422">
        <f>IF(AP422,MAX(AS$3:AS420)+1,"")</f>
        <v/>
      </c>
    </row>
    <row r="423" s="117">
      <c r="A423" t="n">
        <v>421</v>
      </c>
      <c r="B423" s="131">
        <f>IF(A423=1,0,IF(AP423,0.1*ε_cu1cd,0))</f>
        <v/>
      </c>
      <c r="C423" s="131">
        <f>IF(A423=1,0.1*ε_cu1cd,C422+B422)</f>
        <v/>
      </c>
      <c r="D423" s="113">
        <f>IF('Нормальний переріз'!$D$68&gt;0,1,2)</f>
        <v/>
      </c>
      <c r="E423" s="144">
        <f>IF(D423=1,F423,G423)</f>
        <v/>
      </c>
      <c r="F423" s="124">
        <f>IF(AI422,0.11*ε_cu1cd,IF(AH422,F422*0.01,F422))</f>
        <v/>
      </c>
      <c r="G423" s="124">
        <f>IF(AP422,-0.1*ε_cu1cd,IF(AM422,G422*0.01,G422))</f>
        <v/>
      </c>
      <c r="H423" s="113">
        <f>IF(A423=1,E423,IF(AO422,H422-E422+E423,IF(AP422,0.8*H422,H422+E423)))</f>
        <v/>
      </c>
      <c r="I423" s="169">
        <f>(C423-H423)/h</f>
        <v/>
      </c>
      <c r="J423">
        <f>C423/(ε_c1cd)</f>
        <v/>
      </c>
      <c r="K423">
        <f>C423/I423</f>
        <v/>
      </c>
      <c r="L423" s="131">
        <f>I423/(ε_c1cd)</f>
        <v/>
      </c>
      <c r="M423">
        <f>I423*(K423-Z_s1)</f>
        <v/>
      </c>
      <c r="N423">
        <f>I423*(K423-Z_s2)</f>
        <v/>
      </c>
      <c r="O423">
        <f>E_s*M423</f>
        <v/>
      </c>
      <c r="P423">
        <f>E_s*N423</f>
        <v/>
      </c>
      <c r="Q423">
        <f>O423*A_s1</f>
        <v/>
      </c>
      <c r="R423">
        <f>P423*A_s2</f>
        <v/>
      </c>
      <c r="S423">
        <f>Q423*($K423-Z_s1)</f>
        <v/>
      </c>
      <c r="T423">
        <f>R423*($K423-Z_s2)</f>
        <v/>
      </c>
      <c r="U423">
        <f>(INDIRECT("a_"&amp;U$2)/(U$2+1))*(($C423^(U$2+1)-$H423^(U$2+1))/(ε_c1cd^(U$2+1)))</f>
        <v/>
      </c>
      <c r="V423">
        <f>(INDIRECT("a_"&amp;V$2)/(V$2+1))*(($C423^(V$2+1)-$H423^(V$2+1))/(ε_c1cd^(V$2+1)))</f>
        <v/>
      </c>
      <c r="W423">
        <f>(INDIRECT("a_"&amp;W$2)/(W$2+1))*(($C423^(W$2+1)-$H423^(W$2+1))/(ε_c1cd^(W$2+1)))</f>
        <v/>
      </c>
      <c r="X423">
        <f>(INDIRECT("a_"&amp;X$2)/(X$2+1))*(($C423^(X$2+1)-$H423^(X$2+1))/(ε_c1cd^(X$2+1)))</f>
        <v/>
      </c>
      <c r="Y423">
        <f>(INDIRECT("a_"&amp;Y$2)/(Y$2+1))*(($C423^(Y$2+1)-$H423^(Y$2+1))/(ε_c1cd^(Y$2+1)))</f>
        <v/>
      </c>
      <c r="Z423">
        <f>(INDIRECT("a_"&amp;Z$2)/(Z$2+2))*(($C423^(Z$2+2)-$H423^(Z$2+2))/(ε_c1cd^(Z$2+2)))</f>
        <v/>
      </c>
      <c r="AA423">
        <f>(INDIRECT("a_"&amp;AA$2)/(AA$2+2))*(($C423^(AA$2+2)-$H423^(AA$2+2))/(ε_c1cd^(AA$2+2)))</f>
        <v/>
      </c>
      <c r="AB423">
        <f>(INDIRECT("a_"&amp;AB$2)/(AB$2+2))*(($C423^(AB$2+2)-$H423^(AB$2+2))/(ε_c1cd^(AB$2+2)))</f>
        <v/>
      </c>
      <c r="AC423">
        <f>(INDIRECT("a_"&amp;AC$2)/(AC$2+2))*(($C423^(AC$2+2)-$H423^(AC$2+2))/(ε_c1cd^(AC$2+2)))</f>
        <v/>
      </c>
      <c r="AD423">
        <f>(INDIRECT("a_"&amp;AD$2)/(AD$2+2))*(($C423^(AD$2+2)-$H423^(AD$2+2))/(ε_c1cd^(AD$2+2)))</f>
        <v/>
      </c>
      <c r="AE423" s="111">
        <f>(b*f_cd/L423)*SUM(U423:Y423)+SUM(Q423:R423)</f>
        <v/>
      </c>
      <c r="AF423" s="112">
        <f>AE423*(K423-y+e)</f>
        <v/>
      </c>
      <c r="AG423" s="113">
        <f>(b*f_cd/(L423^2))*SUM(Z423:AD423)+SUM(S423:T423)-AF423</f>
        <v/>
      </c>
      <c r="AH423" s="114">
        <f>AG423&lt;0</f>
        <v/>
      </c>
      <c r="AI423" s="115">
        <f>IF(A423=1,FALSE,(AND(AQ423,AH423,NOT(AI422))))</f>
        <v/>
      </c>
      <c r="AJ423" s="116">
        <f>(b*f_cd/L423)*(a_1/2*J423^2+a_2/3*J423^3+a_3/4*J423^4+a_4/5*J423^5+a_5/6*J423^6)+SUM(Q423:R423)</f>
        <v/>
      </c>
      <c r="AK423">
        <f>AJ423*(K423-y+e)</f>
        <v/>
      </c>
      <c r="AL423" s="118">
        <f>(b*f_cd/(L423^2))*(a_1/3*J423^3+a_2/4*J423^4+a_3/5*J423^5+a_4/6*J423^6+a_5/7*J423^7)+SUM(S423:T423)-AK423</f>
        <v/>
      </c>
      <c r="AM423" s="114">
        <f>AL423&gt;0</f>
        <v/>
      </c>
      <c r="AN423" s="115">
        <f>IF(A423=1,FALSE,(AND(AQ423,AM423,NOT(AN422))))</f>
        <v/>
      </c>
      <c r="AO423">
        <f>IF(D423=1,AND(AH423,NOT(AI423)),AND(AM423,NOT(AN423)))</f>
        <v/>
      </c>
      <c r="AP423" s="119">
        <f>IF(D423=1,AI423,AN423)</f>
        <v/>
      </c>
      <c r="AQ423" s="125">
        <f>ABS(E423)&lt;$AQ$2</f>
        <v/>
      </c>
      <c r="AS423">
        <f>IF(AP423,MAX(AS$3:AS421)+1,"")</f>
        <v/>
      </c>
    </row>
    <row r="424" s="117">
      <c r="A424" t="n">
        <v>422</v>
      </c>
      <c r="B424" s="131">
        <f>IF(A424=1,0,IF(AP424,0.1*ε_cu1cd,0))</f>
        <v/>
      </c>
      <c r="C424" s="131">
        <f>IF(A424=1,0.1*ε_cu1cd,C423+B423)</f>
        <v/>
      </c>
      <c r="D424" s="113">
        <f>IF('Нормальний переріз'!$D$68&gt;0,1,2)</f>
        <v/>
      </c>
      <c r="E424" s="144">
        <f>IF(D424=1,F424,G424)</f>
        <v/>
      </c>
      <c r="F424" s="124">
        <f>IF(AI423,0.11*ε_cu1cd,IF(AH423,F423*0.01,F423))</f>
        <v/>
      </c>
      <c r="G424" s="124">
        <f>IF(AP423,-0.1*ε_cu1cd,IF(AM423,G423*0.01,G423))</f>
        <v/>
      </c>
      <c r="H424" s="113">
        <f>IF(A424=1,E424,IF(AO423,H423-E423+E424,IF(AP423,0.8*H423,H423+E424)))</f>
        <v/>
      </c>
      <c r="I424" s="169">
        <f>(C424-H424)/h</f>
        <v/>
      </c>
      <c r="J424">
        <f>C424/(ε_c1cd)</f>
        <v/>
      </c>
      <c r="K424">
        <f>C424/I424</f>
        <v/>
      </c>
      <c r="L424" s="131">
        <f>I424/(ε_c1cd)</f>
        <v/>
      </c>
      <c r="M424">
        <f>I424*(K424-Z_s1)</f>
        <v/>
      </c>
      <c r="N424">
        <f>I424*(K424-Z_s2)</f>
        <v/>
      </c>
      <c r="O424">
        <f>E_s*M424</f>
        <v/>
      </c>
      <c r="P424">
        <f>E_s*N424</f>
        <v/>
      </c>
      <c r="Q424">
        <f>O424*A_s1</f>
        <v/>
      </c>
      <c r="R424">
        <f>P424*A_s2</f>
        <v/>
      </c>
      <c r="S424">
        <f>Q424*($K424-Z_s1)</f>
        <v/>
      </c>
      <c r="T424">
        <f>R424*($K424-Z_s2)</f>
        <v/>
      </c>
      <c r="U424">
        <f>(INDIRECT("a_"&amp;U$2)/(U$2+1))*(($C424^(U$2+1)-$H424^(U$2+1))/(ε_c1cd^(U$2+1)))</f>
        <v/>
      </c>
      <c r="V424">
        <f>(INDIRECT("a_"&amp;V$2)/(V$2+1))*(($C424^(V$2+1)-$H424^(V$2+1))/(ε_c1cd^(V$2+1)))</f>
        <v/>
      </c>
      <c r="W424">
        <f>(INDIRECT("a_"&amp;W$2)/(W$2+1))*(($C424^(W$2+1)-$H424^(W$2+1))/(ε_c1cd^(W$2+1)))</f>
        <v/>
      </c>
      <c r="X424">
        <f>(INDIRECT("a_"&amp;X$2)/(X$2+1))*(($C424^(X$2+1)-$H424^(X$2+1))/(ε_c1cd^(X$2+1)))</f>
        <v/>
      </c>
      <c r="Y424">
        <f>(INDIRECT("a_"&amp;Y$2)/(Y$2+1))*(($C424^(Y$2+1)-$H424^(Y$2+1))/(ε_c1cd^(Y$2+1)))</f>
        <v/>
      </c>
      <c r="Z424">
        <f>(INDIRECT("a_"&amp;Z$2)/(Z$2+2))*(($C424^(Z$2+2)-$H424^(Z$2+2))/(ε_c1cd^(Z$2+2)))</f>
        <v/>
      </c>
      <c r="AA424">
        <f>(INDIRECT("a_"&amp;AA$2)/(AA$2+2))*(($C424^(AA$2+2)-$H424^(AA$2+2))/(ε_c1cd^(AA$2+2)))</f>
        <v/>
      </c>
      <c r="AB424">
        <f>(INDIRECT("a_"&amp;AB$2)/(AB$2+2))*(($C424^(AB$2+2)-$H424^(AB$2+2))/(ε_c1cd^(AB$2+2)))</f>
        <v/>
      </c>
      <c r="AC424">
        <f>(INDIRECT("a_"&amp;AC$2)/(AC$2+2))*(($C424^(AC$2+2)-$H424^(AC$2+2))/(ε_c1cd^(AC$2+2)))</f>
        <v/>
      </c>
      <c r="AD424">
        <f>(INDIRECT("a_"&amp;AD$2)/(AD$2+2))*(($C424^(AD$2+2)-$H424^(AD$2+2))/(ε_c1cd^(AD$2+2)))</f>
        <v/>
      </c>
      <c r="AE424" s="111">
        <f>(b*f_cd/L424)*SUM(U424:Y424)+SUM(Q424:R424)</f>
        <v/>
      </c>
      <c r="AF424" s="112">
        <f>AE424*(K424-y+e)</f>
        <v/>
      </c>
      <c r="AG424" s="113">
        <f>(b*f_cd/(L424^2))*SUM(Z424:AD424)+SUM(S424:T424)-AF424</f>
        <v/>
      </c>
      <c r="AH424" s="114">
        <f>AG424&lt;0</f>
        <v/>
      </c>
      <c r="AI424" s="115">
        <f>IF(A424=1,FALSE,(AND(AQ424,AH424,NOT(AI423))))</f>
        <v/>
      </c>
      <c r="AJ424" s="116">
        <f>(b*f_cd/L424)*(a_1/2*J424^2+a_2/3*J424^3+a_3/4*J424^4+a_4/5*J424^5+a_5/6*J424^6)+SUM(Q424:R424)</f>
        <v/>
      </c>
      <c r="AK424">
        <f>AJ424*(K424-y+e)</f>
        <v/>
      </c>
      <c r="AL424" s="118">
        <f>(b*f_cd/(L424^2))*(a_1/3*J424^3+a_2/4*J424^4+a_3/5*J424^5+a_4/6*J424^6+a_5/7*J424^7)+SUM(S424:T424)-AK424</f>
        <v/>
      </c>
      <c r="AM424" s="114">
        <f>AL424&gt;0</f>
        <v/>
      </c>
      <c r="AN424" s="115">
        <f>IF(A424=1,FALSE,(AND(AQ424,AM424,NOT(AN423))))</f>
        <v/>
      </c>
      <c r="AO424">
        <f>IF(D424=1,AND(AH424,NOT(AI424)),AND(AM424,NOT(AN424)))</f>
        <v/>
      </c>
      <c r="AP424" s="119">
        <f>IF(D424=1,AI424,AN424)</f>
        <v/>
      </c>
      <c r="AQ424" s="125">
        <f>ABS(E424)&lt;$AQ$2</f>
        <v/>
      </c>
      <c r="AS424">
        <f>IF(AP424,MAX(AS$3:AS422)+1,"")</f>
        <v/>
      </c>
    </row>
    <row r="425" s="117">
      <c r="A425" t="n">
        <v>423</v>
      </c>
      <c r="B425" s="131">
        <f>IF(A425=1,0,IF(AP425,0.1*ε_cu1cd,0))</f>
        <v/>
      </c>
      <c r="C425" s="131">
        <f>IF(A425=1,0.1*ε_cu1cd,C424+B424)</f>
        <v/>
      </c>
      <c r="D425" s="113">
        <f>IF('Нормальний переріз'!$D$68&gt;0,1,2)</f>
        <v/>
      </c>
      <c r="E425" s="144">
        <f>IF(D425=1,F425,G425)</f>
        <v/>
      </c>
      <c r="F425" s="124">
        <f>IF(AI424,0.11*ε_cu1cd,IF(AH424,F424*0.01,F424))</f>
        <v/>
      </c>
      <c r="G425" s="124">
        <f>IF(AP424,-0.1*ε_cu1cd,IF(AM424,G424*0.01,G424))</f>
        <v/>
      </c>
      <c r="H425" s="113">
        <f>IF(A425=1,E425,IF(AO424,H424-E424+E425,IF(AP424,0.8*H424,H424+E425)))</f>
        <v/>
      </c>
      <c r="I425" s="169">
        <f>(C425-H425)/h</f>
        <v/>
      </c>
      <c r="J425">
        <f>C425/(ε_c1cd)</f>
        <v/>
      </c>
      <c r="K425">
        <f>C425/I425</f>
        <v/>
      </c>
      <c r="L425" s="131">
        <f>I425/(ε_c1cd)</f>
        <v/>
      </c>
      <c r="M425">
        <f>I425*(K425-Z_s1)</f>
        <v/>
      </c>
      <c r="N425">
        <f>I425*(K425-Z_s2)</f>
        <v/>
      </c>
      <c r="O425">
        <f>E_s*M425</f>
        <v/>
      </c>
      <c r="P425">
        <f>E_s*N425</f>
        <v/>
      </c>
      <c r="Q425">
        <f>O425*A_s1</f>
        <v/>
      </c>
      <c r="R425">
        <f>P425*A_s2</f>
        <v/>
      </c>
      <c r="S425">
        <f>Q425*($K425-Z_s1)</f>
        <v/>
      </c>
      <c r="T425">
        <f>R425*($K425-Z_s2)</f>
        <v/>
      </c>
      <c r="U425">
        <f>(INDIRECT("a_"&amp;U$2)/(U$2+1))*(($C425^(U$2+1)-$H425^(U$2+1))/(ε_c1cd^(U$2+1)))</f>
        <v/>
      </c>
      <c r="V425">
        <f>(INDIRECT("a_"&amp;V$2)/(V$2+1))*(($C425^(V$2+1)-$H425^(V$2+1))/(ε_c1cd^(V$2+1)))</f>
        <v/>
      </c>
      <c r="W425">
        <f>(INDIRECT("a_"&amp;W$2)/(W$2+1))*(($C425^(W$2+1)-$H425^(W$2+1))/(ε_c1cd^(W$2+1)))</f>
        <v/>
      </c>
      <c r="X425">
        <f>(INDIRECT("a_"&amp;X$2)/(X$2+1))*(($C425^(X$2+1)-$H425^(X$2+1))/(ε_c1cd^(X$2+1)))</f>
        <v/>
      </c>
      <c r="Y425">
        <f>(INDIRECT("a_"&amp;Y$2)/(Y$2+1))*(($C425^(Y$2+1)-$H425^(Y$2+1))/(ε_c1cd^(Y$2+1)))</f>
        <v/>
      </c>
      <c r="Z425">
        <f>(INDIRECT("a_"&amp;Z$2)/(Z$2+2))*(($C425^(Z$2+2)-$H425^(Z$2+2))/(ε_c1cd^(Z$2+2)))</f>
        <v/>
      </c>
      <c r="AA425">
        <f>(INDIRECT("a_"&amp;AA$2)/(AA$2+2))*(($C425^(AA$2+2)-$H425^(AA$2+2))/(ε_c1cd^(AA$2+2)))</f>
        <v/>
      </c>
      <c r="AB425">
        <f>(INDIRECT("a_"&amp;AB$2)/(AB$2+2))*(($C425^(AB$2+2)-$H425^(AB$2+2))/(ε_c1cd^(AB$2+2)))</f>
        <v/>
      </c>
      <c r="AC425">
        <f>(INDIRECT("a_"&amp;AC$2)/(AC$2+2))*(($C425^(AC$2+2)-$H425^(AC$2+2))/(ε_c1cd^(AC$2+2)))</f>
        <v/>
      </c>
      <c r="AD425">
        <f>(INDIRECT("a_"&amp;AD$2)/(AD$2+2))*(($C425^(AD$2+2)-$H425^(AD$2+2))/(ε_c1cd^(AD$2+2)))</f>
        <v/>
      </c>
      <c r="AE425" s="111">
        <f>(b*f_cd/L425)*SUM(U425:Y425)+SUM(Q425:R425)</f>
        <v/>
      </c>
      <c r="AF425" s="112">
        <f>AE425*(K425-y+e)</f>
        <v/>
      </c>
      <c r="AG425" s="113">
        <f>(b*f_cd/(L425^2))*SUM(Z425:AD425)+SUM(S425:T425)-AF425</f>
        <v/>
      </c>
      <c r="AH425" s="114">
        <f>AG425&lt;0</f>
        <v/>
      </c>
      <c r="AI425" s="115">
        <f>IF(A425=1,FALSE,(AND(AQ425,AH425,NOT(AI424))))</f>
        <v/>
      </c>
      <c r="AJ425" s="116">
        <f>(b*f_cd/L425)*(a_1/2*J425^2+a_2/3*J425^3+a_3/4*J425^4+a_4/5*J425^5+a_5/6*J425^6)+SUM(Q425:R425)</f>
        <v/>
      </c>
      <c r="AK425">
        <f>AJ425*(K425-y+e)</f>
        <v/>
      </c>
      <c r="AL425" s="118">
        <f>(b*f_cd/(L425^2))*(a_1/3*J425^3+a_2/4*J425^4+a_3/5*J425^5+a_4/6*J425^6+a_5/7*J425^7)+SUM(S425:T425)-AK425</f>
        <v/>
      </c>
      <c r="AM425" s="114">
        <f>AL425&gt;0</f>
        <v/>
      </c>
      <c r="AN425" s="115">
        <f>IF(A425=1,FALSE,(AND(AQ425,AM425,NOT(AN424))))</f>
        <v/>
      </c>
      <c r="AO425">
        <f>IF(D425=1,AND(AH425,NOT(AI425)),AND(AM425,NOT(AN425)))</f>
        <v/>
      </c>
      <c r="AP425" s="119">
        <f>IF(D425=1,AI425,AN425)</f>
        <v/>
      </c>
      <c r="AQ425" s="125">
        <f>ABS(E425)&lt;$AQ$2</f>
        <v/>
      </c>
      <c r="AS425">
        <f>IF(AP425,MAX(AS$3:AS423)+1,"")</f>
        <v/>
      </c>
    </row>
    <row r="426" s="117">
      <c r="A426" t="n">
        <v>424</v>
      </c>
      <c r="B426" s="131">
        <f>IF(A426=1,0,IF(AP426,0.1*ε_cu1cd,0))</f>
        <v/>
      </c>
      <c r="C426" s="131">
        <f>IF(A426=1,0.1*ε_cu1cd,C425+B425)</f>
        <v/>
      </c>
      <c r="D426" s="113">
        <f>IF('Нормальний переріз'!$D$68&gt;0,1,2)</f>
        <v/>
      </c>
      <c r="E426" s="144">
        <f>IF(D426=1,F426,G426)</f>
        <v/>
      </c>
      <c r="F426" s="124">
        <f>IF(AI425,0.11*ε_cu1cd,IF(AH425,F425*0.01,F425))</f>
        <v/>
      </c>
      <c r="G426" s="124">
        <f>IF(AP425,-0.1*ε_cu1cd,IF(AM425,G425*0.01,G425))</f>
        <v/>
      </c>
      <c r="H426" s="113">
        <f>IF(A426=1,E426,IF(AO425,H425-E425+E426,IF(AP425,0.8*H425,H425+E426)))</f>
        <v/>
      </c>
      <c r="I426" s="169">
        <f>(C426-H426)/h</f>
        <v/>
      </c>
      <c r="J426">
        <f>C426/(ε_c1cd)</f>
        <v/>
      </c>
      <c r="K426">
        <f>C426/I426</f>
        <v/>
      </c>
      <c r="L426" s="131">
        <f>I426/(ε_c1cd)</f>
        <v/>
      </c>
      <c r="M426">
        <f>I426*(K426-Z_s1)</f>
        <v/>
      </c>
      <c r="N426">
        <f>I426*(K426-Z_s2)</f>
        <v/>
      </c>
      <c r="O426">
        <f>E_s*M426</f>
        <v/>
      </c>
      <c r="P426">
        <f>E_s*N426</f>
        <v/>
      </c>
      <c r="Q426">
        <f>O426*A_s1</f>
        <v/>
      </c>
      <c r="R426">
        <f>P426*A_s2</f>
        <v/>
      </c>
      <c r="S426">
        <f>Q426*($K426-Z_s1)</f>
        <v/>
      </c>
      <c r="T426">
        <f>R426*($K426-Z_s2)</f>
        <v/>
      </c>
      <c r="U426">
        <f>(INDIRECT("a_"&amp;U$2)/(U$2+1))*(($C426^(U$2+1)-$H426^(U$2+1))/(ε_c1cd^(U$2+1)))</f>
        <v/>
      </c>
      <c r="V426">
        <f>(INDIRECT("a_"&amp;V$2)/(V$2+1))*(($C426^(V$2+1)-$H426^(V$2+1))/(ε_c1cd^(V$2+1)))</f>
        <v/>
      </c>
      <c r="W426">
        <f>(INDIRECT("a_"&amp;W$2)/(W$2+1))*(($C426^(W$2+1)-$H426^(W$2+1))/(ε_c1cd^(W$2+1)))</f>
        <v/>
      </c>
      <c r="X426">
        <f>(INDIRECT("a_"&amp;X$2)/(X$2+1))*(($C426^(X$2+1)-$H426^(X$2+1))/(ε_c1cd^(X$2+1)))</f>
        <v/>
      </c>
      <c r="Y426">
        <f>(INDIRECT("a_"&amp;Y$2)/(Y$2+1))*(($C426^(Y$2+1)-$H426^(Y$2+1))/(ε_c1cd^(Y$2+1)))</f>
        <v/>
      </c>
      <c r="Z426">
        <f>(INDIRECT("a_"&amp;Z$2)/(Z$2+2))*(($C426^(Z$2+2)-$H426^(Z$2+2))/(ε_c1cd^(Z$2+2)))</f>
        <v/>
      </c>
      <c r="AA426">
        <f>(INDIRECT("a_"&amp;AA$2)/(AA$2+2))*(($C426^(AA$2+2)-$H426^(AA$2+2))/(ε_c1cd^(AA$2+2)))</f>
        <v/>
      </c>
      <c r="AB426">
        <f>(INDIRECT("a_"&amp;AB$2)/(AB$2+2))*(($C426^(AB$2+2)-$H426^(AB$2+2))/(ε_c1cd^(AB$2+2)))</f>
        <v/>
      </c>
      <c r="AC426">
        <f>(INDIRECT("a_"&amp;AC$2)/(AC$2+2))*(($C426^(AC$2+2)-$H426^(AC$2+2))/(ε_c1cd^(AC$2+2)))</f>
        <v/>
      </c>
      <c r="AD426">
        <f>(INDIRECT("a_"&amp;AD$2)/(AD$2+2))*(($C426^(AD$2+2)-$H426^(AD$2+2))/(ε_c1cd^(AD$2+2)))</f>
        <v/>
      </c>
      <c r="AE426" s="111">
        <f>(b*f_cd/L426)*SUM(U426:Y426)+SUM(Q426:R426)</f>
        <v/>
      </c>
      <c r="AF426" s="112">
        <f>AE426*(K426-y+e)</f>
        <v/>
      </c>
      <c r="AG426" s="113">
        <f>(b*f_cd/(L426^2))*SUM(Z426:AD426)+SUM(S426:T426)-AF426</f>
        <v/>
      </c>
      <c r="AH426" s="114">
        <f>AG426&lt;0</f>
        <v/>
      </c>
      <c r="AI426" s="115">
        <f>IF(A426=1,FALSE,(AND(AQ426,AH426,NOT(AI425))))</f>
        <v/>
      </c>
      <c r="AJ426" s="116">
        <f>(b*f_cd/L426)*(a_1/2*J426^2+a_2/3*J426^3+a_3/4*J426^4+a_4/5*J426^5+a_5/6*J426^6)+SUM(Q426:R426)</f>
        <v/>
      </c>
      <c r="AK426">
        <f>AJ426*(K426-y+e)</f>
        <v/>
      </c>
      <c r="AL426" s="118">
        <f>(b*f_cd/(L426^2))*(a_1/3*J426^3+a_2/4*J426^4+a_3/5*J426^5+a_4/6*J426^6+a_5/7*J426^7)+SUM(S426:T426)-AK426</f>
        <v/>
      </c>
      <c r="AM426" s="114">
        <f>AL426&gt;0</f>
        <v/>
      </c>
      <c r="AN426" s="115">
        <f>IF(A426=1,FALSE,(AND(AQ426,AM426,NOT(AN425))))</f>
        <v/>
      </c>
      <c r="AO426">
        <f>IF(D426=1,AND(AH426,NOT(AI426)),AND(AM426,NOT(AN426)))</f>
        <v/>
      </c>
      <c r="AP426" s="119">
        <f>IF(D426=1,AI426,AN426)</f>
        <v/>
      </c>
      <c r="AQ426" s="125">
        <f>ABS(E426)&lt;$AQ$2</f>
        <v/>
      </c>
      <c r="AS426">
        <f>IF(AP426,MAX(AS$3:AS424)+1,"")</f>
        <v/>
      </c>
    </row>
    <row r="427" s="117">
      <c r="A427" t="n">
        <v>425</v>
      </c>
      <c r="B427" s="131">
        <f>IF(A427=1,0,IF(AP427,0.1*ε_cu1cd,0))</f>
        <v/>
      </c>
      <c r="C427" s="131">
        <f>IF(A427=1,0.1*ε_cu1cd,C426+B426)</f>
        <v/>
      </c>
      <c r="D427" s="113">
        <f>IF('Нормальний переріз'!$D$68&gt;0,1,2)</f>
        <v/>
      </c>
      <c r="E427" s="144">
        <f>IF(D427=1,F427,G427)</f>
        <v/>
      </c>
      <c r="F427" s="124">
        <f>IF(AI426,0.11*ε_cu1cd,IF(AH426,F426*0.01,F426))</f>
        <v/>
      </c>
      <c r="G427" s="124">
        <f>IF(AP426,-0.1*ε_cu1cd,IF(AM426,G426*0.01,G426))</f>
        <v/>
      </c>
      <c r="H427" s="113">
        <f>IF(A427=1,E427,IF(AO426,H426-E426+E427,IF(AP426,0.8*H426,H426+E427)))</f>
        <v/>
      </c>
      <c r="I427" s="169">
        <f>(C427-H427)/h</f>
        <v/>
      </c>
      <c r="J427">
        <f>C427/(ε_c1cd)</f>
        <v/>
      </c>
      <c r="K427">
        <f>C427/I427</f>
        <v/>
      </c>
      <c r="L427" s="131">
        <f>I427/(ε_c1cd)</f>
        <v/>
      </c>
      <c r="M427">
        <f>I427*(K427-Z_s1)</f>
        <v/>
      </c>
      <c r="N427">
        <f>I427*(K427-Z_s2)</f>
        <v/>
      </c>
      <c r="O427">
        <f>E_s*M427</f>
        <v/>
      </c>
      <c r="P427">
        <f>E_s*N427</f>
        <v/>
      </c>
      <c r="Q427">
        <f>O427*A_s1</f>
        <v/>
      </c>
      <c r="R427">
        <f>P427*A_s2</f>
        <v/>
      </c>
      <c r="S427">
        <f>Q427*($K427-Z_s1)</f>
        <v/>
      </c>
      <c r="T427">
        <f>R427*($K427-Z_s2)</f>
        <v/>
      </c>
      <c r="U427">
        <f>(INDIRECT("a_"&amp;U$2)/(U$2+1))*(($C427^(U$2+1)-$H427^(U$2+1))/(ε_c1cd^(U$2+1)))</f>
        <v/>
      </c>
      <c r="V427">
        <f>(INDIRECT("a_"&amp;V$2)/(V$2+1))*(($C427^(V$2+1)-$H427^(V$2+1))/(ε_c1cd^(V$2+1)))</f>
        <v/>
      </c>
      <c r="W427">
        <f>(INDIRECT("a_"&amp;W$2)/(W$2+1))*(($C427^(W$2+1)-$H427^(W$2+1))/(ε_c1cd^(W$2+1)))</f>
        <v/>
      </c>
      <c r="X427">
        <f>(INDIRECT("a_"&amp;X$2)/(X$2+1))*(($C427^(X$2+1)-$H427^(X$2+1))/(ε_c1cd^(X$2+1)))</f>
        <v/>
      </c>
      <c r="Y427">
        <f>(INDIRECT("a_"&amp;Y$2)/(Y$2+1))*(($C427^(Y$2+1)-$H427^(Y$2+1))/(ε_c1cd^(Y$2+1)))</f>
        <v/>
      </c>
      <c r="Z427">
        <f>(INDIRECT("a_"&amp;Z$2)/(Z$2+2))*(($C427^(Z$2+2)-$H427^(Z$2+2))/(ε_c1cd^(Z$2+2)))</f>
        <v/>
      </c>
      <c r="AA427">
        <f>(INDIRECT("a_"&amp;AA$2)/(AA$2+2))*(($C427^(AA$2+2)-$H427^(AA$2+2))/(ε_c1cd^(AA$2+2)))</f>
        <v/>
      </c>
      <c r="AB427">
        <f>(INDIRECT("a_"&amp;AB$2)/(AB$2+2))*(($C427^(AB$2+2)-$H427^(AB$2+2))/(ε_c1cd^(AB$2+2)))</f>
        <v/>
      </c>
      <c r="AC427">
        <f>(INDIRECT("a_"&amp;AC$2)/(AC$2+2))*(($C427^(AC$2+2)-$H427^(AC$2+2))/(ε_c1cd^(AC$2+2)))</f>
        <v/>
      </c>
      <c r="AD427">
        <f>(INDIRECT("a_"&amp;AD$2)/(AD$2+2))*(($C427^(AD$2+2)-$H427^(AD$2+2))/(ε_c1cd^(AD$2+2)))</f>
        <v/>
      </c>
      <c r="AE427" s="111">
        <f>(b*f_cd/L427)*SUM(U427:Y427)+SUM(Q427:R427)</f>
        <v/>
      </c>
      <c r="AF427" s="112">
        <f>AE427*(K427-y+e)</f>
        <v/>
      </c>
      <c r="AG427" s="113">
        <f>(b*f_cd/(L427^2))*SUM(Z427:AD427)+SUM(S427:T427)-AF427</f>
        <v/>
      </c>
      <c r="AH427" s="114">
        <f>AG427&lt;0</f>
        <v/>
      </c>
      <c r="AI427" s="115">
        <f>IF(A427=1,FALSE,(AND(AQ427,AH427,NOT(AI426))))</f>
        <v/>
      </c>
      <c r="AJ427" s="116">
        <f>(b*f_cd/L427)*(a_1/2*J427^2+a_2/3*J427^3+a_3/4*J427^4+a_4/5*J427^5+a_5/6*J427^6)+SUM(Q427:R427)</f>
        <v/>
      </c>
      <c r="AK427">
        <f>AJ427*(K427-y+e)</f>
        <v/>
      </c>
      <c r="AL427" s="118">
        <f>(b*f_cd/(L427^2))*(a_1/3*J427^3+a_2/4*J427^4+a_3/5*J427^5+a_4/6*J427^6+a_5/7*J427^7)+SUM(S427:T427)-AK427</f>
        <v/>
      </c>
      <c r="AM427" s="114">
        <f>AL427&gt;0</f>
        <v/>
      </c>
      <c r="AN427" s="115">
        <f>IF(A427=1,FALSE,(AND(AQ427,AM427,NOT(AN426))))</f>
        <v/>
      </c>
      <c r="AO427">
        <f>IF(D427=1,AND(AH427,NOT(AI427)),AND(AM427,NOT(AN427)))</f>
        <v/>
      </c>
      <c r="AP427" s="119">
        <f>IF(D427=1,AI427,AN427)</f>
        <v/>
      </c>
      <c r="AQ427" s="125">
        <f>ABS(E427)&lt;$AQ$2</f>
        <v/>
      </c>
      <c r="AS427">
        <f>IF(AP427,MAX(AS$3:AS425)+1,"")</f>
        <v/>
      </c>
    </row>
    <row r="428" s="117">
      <c r="A428" t="n">
        <v>426</v>
      </c>
      <c r="B428" s="131">
        <f>IF(A428=1,0,IF(AP428,0.1*ε_cu1cd,0))</f>
        <v/>
      </c>
      <c r="C428" s="131">
        <f>IF(A428=1,0.1*ε_cu1cd,C427+B427)</f>
        <v/>
      </c>
      <c r="D428" s="113">
        <f>IF('Нормальний переріз'!$D$68&gt;0,1,2)</f>
        <v/>
      </c>
      <c r="E428" s="144">
        <f>IF(D428=1,F428,G428)</f>
        <v/>
      </c>
      <c r="F428" s="124">
        <f>IF(AI427,0.11*ε_cu1cd,IF(AH427,F427*0.01,F427))</f>
        <v/>
      </c>
      <c r="G428" s="124">
        <f>IF(AP427,-0.1*ε_cu1cd,IF(AM427,G427*0.01,G427))</f>
        <v/>
      </c>
      <c r="H428" s="113">
        <f>IF(A428=1,E428,IF(AO427,H427-E427+E428,IF(AP427,0.8*H427,H427+E428)))</f>
        <v/>
      </c>
      <c r="I428" s="169">
        <f>(C428-H428)/h</f>
        <v/>
      </c>
      <c r="J428">
        <f>C428/(ε_c1cd)</f>
        <v/>
      </c>
      <c r="K428">
        <f>C428/I428</f>
        <v/>
      </c>
      <c r="L428" s="131">
        <f>I428/(ε_c1cd)</f>
        <v/>
      </c>
      <c r="M428">
        <f>I428*(K428-Z_s1)</f>
        <v/>
      </c>
      <c r="N428">
        <f>I428*(K428-Z_s2)</f>
        <v/>
      </c>
      <c r="O428">
        <f>E_s*M428</f>
        <v/>
      </c>
      <c r="P428">
        <f>E_s*N428</f>
        <v/>
      </c>
      <c r="Q428">
        <f>O428*A_s1</f>
        <v/>
      </c>
      <c r="R428">
        <f>P428*A_s2</f>
        <v/>
      </c>
      <c r="S428">
        <f>Q428*($K428-Z_s1)</f>
        <v/>
      </c>
      <c r="T428">
        <f>R428*($K428-Z_s2)</f>
        <v/>
      </c>
      <c r="U428">
        <f>(INDIRECT("a_"&amp;U$2)/(U$2+1))*(($C428^(U$2+1)-$H428^(U$2+1))/(ε_c1cd^(U$2+1)))</f>
        <v/>
      </c>
      <c r="V428">
        <f>(INDIRECT("a_"&amp;V$2)/(V$2+1))*(($C428^(V$2+1)-$H428^(V$2+1))/(ε_c1cd^(V$2+1)))</f>
        <v/>
      </c>
      <c r="W428">
        <f>(INDIRECT("a_"&amp;W$2)/(W$2+1))*(($C428^(W$2+1)-$H428^(W$2+1))/(ε_c1cd^(W$2+1)))</f>
        <v/>
      </c>
      <c r="X428">
        <f>(INDIRECT("a_"&amp;X$2)/(X$2+1))*(($C428^(X$2+1)-$H428^(X$2+1))/(ε_c1cd^(X$2+1)))</f>
        <v/>
      </c>
      <c r="Y428">
        <f>(INDIRECT("a_"&amp;Y$2)/(Y$2+1))*(($C428^(Y$2+1)-$H428^(Y$2+1))/(ε_c1cd^(Y$2+1)))</f>
        <v/>
      </c>
      <c r="Z428">
        <f>(INDIRECT("a_"&amp;Z$2)/(Z$2+2))*(($C428^(Z$2+2)-$H428^(Z$2+2))/(ε_c1cd^(Z$2+2)))</f>
        <v/>
      </c>
      <c r="AA428">
        <f>(INDIRECT("a_"&amp;AA$2)/(AA$2+2))*(($C428^(AA$2+2)-$H428^(AA$2+2))/(ε_c1cd^(AA$2+2)))</f>
        <v/>
      </c>
      <c r="AB428">
        <f>(INDIRECT("a_"&amp;AB$2)/(AB$2+2))*(($C428^(AB$2+2)-$H428^(AB$2+2))/(ε_c1cd^(AB$2+2)))</f>
        <v/>
      </c>
      <c r="AC428">
        <f>(INDIRECT("a_"&amp;AC$2)/(AC$2+2))*(($C428^(AC$2+2)-$H428^(AC$2+2))/(ε_c1cd^(AC$2+2)))</f>
        <v/>
      </c>
      <c r="AD428">
        <f>(INDIRECT("a_"&amp;AD$2)/(AD$2+2))*(($C428^(AD$2+2)-$H428^(AD$2+2))/(ε_c1cd^(AD$2+2)))</f>
        <v/>
      </c>
      <c r="AE428" s="111">
        <f>(b*f_cd/L428)*SUM(U428:Y428)+SUM(Q428:R428)</f>
        <v/>
      </c>
      <c r="AF428" s="112">
        <f>AE428*(K428-y+e)</f>
        <v/>
      </c>
      <c r="AG428" s="113">
        <f>(b*f_cd/(L428^2))*SUM(Z428:AD428)+SUM(S428:T428)-AF428</f>
        <v/>
      </c>
      <c r="AH428" s="114">
        <f>AG428&lt;0</f>
        <v/>
      </c>
      <c r="AI428" s="115">
        <f>IF(A428=1,FALSE,(AND(AQ428,AH428,NOT(AI427))))</f>
        <v/>
      </c>
      <c r="AJ428" s="116">
        <f>(b*f_cd/L428)*(a_1/2*J428^2+a_2/3*J428^3+a_3/4*J428^4+a_4/5*J428^5+a_5/6*J428^6)+SUM(Q428:R428)</f>
        <v/>
      </c>
      <c r="AK428">
        <f>AJ428*(K428-y+e)</f>
        <v/>
      </c>
      <c r="AL428" s="118">
        <f>(b*f_cd/(L428^2))*(a_1/3*J428^3+a_2/4*J428^4+a_3/5*J428^5+a_4/6*J428^6+a_5/7*J428^7)+SUM(S428:T428)-AK428</f>
        <v/>
      </c>
      <c r="AM428" s="114">
        <f>AL428&gt;0</f>
        <v/>
      </c>
      <c r="AN428" s="115">
        <f>IF(A428=1,FALSE,(AND(AQ428,AM428,NOT(AN427))))</f>
        <v/>
      </c>
      <c r="AO428">
        <f>IF(D428=1,AND(AH428,NOT(AI428)),AND(AM428,NOT(AN428)))</f>
        <v/>
      </c>
      <c r="AP428" s="119">
        <f>IF(D428=1,AI428,AN428)</f>
        <v/>
      </c>
      <c r="AQ428" s="125">
        <f>ABS(E428)&lt;$AQ$2</f>
        <v/>
      </c>
      <c r="AS428">
        <f>IF(AP428,MAX(AS$3:AS426)+1,"")</f>
        <v/>
      </c>
    </row>
    <row r="429" s="117">
      <c r="A429" t="n">
        <v>427</v>
      </c>
      <c r="B429" s="131">
        <f>IF(A429=1,0,IF(AP429,0.1*ε_cu1cd,0))</f>
        <v/>
      </c>
      <c r="C429" s="131">
        <f>IF(A429=1,0.1*ε_cu1cd,C428+B428)</f>
        <v/>
      </c>
      <c r="D429" s="113">
        <f>IF('Нормальний переріз'!$D$68&gt;0,1,2)</f>
        <v/>
      </c>
      <c r="E429" s="144">
        <f>IF(D429=1,F429,G429)</f>
        <v/>
      </c>
      <c r="F429" s="124">
        <f>IF(AI428,0.11*ε_cu1cd,IF(AH428,F428*0.01,F428))</f>
        <v/>
      </c>
      <c r="G429" s="124">
        <f>IF(AP428,-0.1*ε_cu1cd,IF(AM428,G428*0.01,G428))</f>
        <v/>
      </c>
      <c r="H429" s="113">
        <f>IF(A429=1,E429,IF(AO428,H428-E428+E429,IF(AP428,0.8*H428,H428+E429)))</f>
        <v/>
      </c>
      <c r="I429" s="169">
        <f>(C429-H429)/h</f>
        <v/>
      </c>
      <c r="J429">
        <f>C429/(ε_c1cd)</f>
        <v/>
      </c>
      <c r="K429">
        <f>C429/I429</f>
        <v/>
      </c>
      <c r="L429" s="131">
        <f>I429/(ε_c1cd)</f>
        <v/>
      </c>
      <c r="M429">
        <f>I429*(K429-Z_s1)</f>
        <v/>
      </c>
      <c r="N429">
        <f>I429*(K429-Z_s2)</f>
        <v/>
      </c>
      <c r="O429">
        <f>E_s*M429</f>
        <v/>
      </c>
      <c r="P429">
        <f>E_s*N429</f>
        <v/>
      </c>
      <c r="Q429">
        <f>O429*A_s1</f>
        <v/>
      </c>
      <c r="R429">
        <f>P429*A_s2</f>
        <v/>
      </c>
      <c r="S429">
        <f>Q429*($K429-Z_s1)</f>
        <v/>
      </c>
      <c r="T429">
        <f>R429*($K429-Z_s2)</f>
        <v/>
      </c>
      <c r="U429">
        <f>(INDIRECT("a_"&amp;U$2)/(U$2+1))*(($C429^(U$2+1)-$H429^(U$2+1))/(ε_c1cd^(U$2+1)))</f>
        <v/>
      </c>
      <c r="V429">
        <f>(INDIRECT("a_"&amp;V$2)/(V$2+1))*(($C429^(V$2+1)-$H429^(V$2+1))/(ε_c1cd^(V$2+1)))</f>
        <v/>
      </c>
      <c r="W429">
        <f>(INDIRECT("a_"&amp;W$2)/(W$2+1))*(($C429^(W$2+1)-$H429^(W$2+1))/(ε_c1cd^(W$2+1)))</f>
        <v/>
      </c>
      <c r="X429">
        <f>(INDIRECT("a_"&amp;X$2)/(X$2+1))*(($C429^(X$2+1)-$H429^(X$2+1))/(ε_c1cd^(X$2+1)))</f>
        <v/>
      </c>
      <c r="Y429">
        <f>(INDIRECT("a_"&amp;Y$2)/(Y$2+1))*(($C429^(Y$2+1)-$H429^(Y$2+1))/(ε_c1cd^(Y$2+1)))</f>
        <v/>
      </c>
      <c r="Z429">
        <f>(INDIRECT("a_"&amp;Z$2)/(Z$2+2))*(($C429^(Z$2+2)-$H429^(Z$2+2))/(ε_c1cd^(Z$2+2)))</f>
        <v/>
      </c>
      <c r="AA429">
        <f>(INDIRECT("a_"&amp;AA$2)/(AA$2+2))*(($C429^(AA$2+2)-$H429^(AA$2+2))/(ε_c1cd^(AA$2+2)))</f>
        <v/>
      </c>
      <c r="AB429">
        <f>(INDIRECT("a_"&amp;AB$2)/(AB$2+2))*(($C429^(AB$2+2)-$H429^(AB$2+2))/(ε_c1cd^(AB$2+2)))</f>
        <v/>
      </c>
      <c r="AC429">
        <f>(INDIRECT("a_"&amp;AC$2)/(AC$2+2))*(($C429^(AC$2+2)-$H429^(AC$2+2))/(ε_c1cd^(AC$2+2)))</f>
        <v/>
      </c>
      <c r="AD429">
        <f>(INDIRECT("a_"&amp;AD$2)/(AD$2+2))*(($C429^(AD$2+2)-$H429^(AD$2+2))/(ε_c1cd^(AD$2+2)))</f>
        <v/>
      </c>
      <c r="AE429" s="111">
        <f>(b*f_cd/L429)*SUM(U429:Y429)+SUM(Q429:R429)</f>
        <v/>
      </c>
      <c r="AF429" s="112">
        <f>AE429*(K429-y+e)</f>
        <v/>
      </c>
      <c r="AG429" s="113">
        <f>(b*f_cd/(L429^2))*SUM(Z429:AD429)+SUM(S429:T429)-AF429</f>
        <v/>
      </c>
      <c r="AH429" s="114">
        <f>AG429&lt;0</f>
        <v/>
      </c>
      <c r="AI429" s="115">
        <f>IF(A429=1,FALSE,(AND(AQ429,AH429,NOT(AI428))))</f>
        <v/>
      </c>
      <c r="AJ429" s="116">
        <f>(b*f_cd/L429)*(a_1/2*J429^2+a_2/3*J429^3+a_3/4*J429^4+a_4/5*J429^5+a_5/6*J429^6)+SUM(Q429:R429)</f>
        <v/>
      </c>
      <c r="AK429">
        <f>AJ429*(K429-y+e)</f>
        <v/>
      </c>
      <c r="AL429" s="118">
        <f>(b*f_cd/(L429^2))*(a_1/3*J429^3+a_2/4*J429^4+a_3/5*J429^5+a_4/6*J429^6+a_5/7*J429^7)+SUM(S429:T429)-AK429</f>
        <v/>
      </c>
      <c r="AM429" s="114">
        <f>AL429&gt;0</f>
        <v/>
      </c>
      <c r="AN429" s="115">
        <f>IF(A429=1,FALSE,(AND(AQ429,AM429,NOT(AN428))))</f>
        <v/>
      </c>
      <c r="AO429">
        <f>IF(D429=1,AND(AH429,NOT(AI429)),AND(AM429,NOT(AN429)))</f>
        <v/>
      </c>
      <c r="AP429" s="119">
        <f>IF(D429=1,AI429,AN429)</f>
        <v/>
      </c>
      <c r="AQ429" s="125">
        <f>ABS(E429)&lt;$AQ$2</f>
        <v/>
      </c>
      <c r="AS429">
        <f>IF(AP429,MAX(AS$3:AS427)+1,"")</f>
        <v/>
      </c>
    </row>
    <row r="430" s="117">
      <c r="A430" t="n">
        <v>428</v>
      </c>
      <c r="B430" s="131">
        <f>IF(A430=1,0,IF(AP430,0.1*ε_cu1cd,0))</f>
        <v/>
      </c>
      <c r="C430" s="131">
        <f>IF(A430=1,0.1*ε_cu1cd,C429+B429)</f>
        <v/>
      </c>
      <c r="D430" s="113">
        <f>IF('Нормальний переріз'!$D$68&gt;0,1,2)</f>
        <v/>
      </c>
      <c r="E430" s="144">
        <f>IF(D430=1,F430,G430)</f>
        <v/>
      </c>
      <c r="F430" s="124">
        <f>IF(AI429,0.11*ε_cu1cd,IF(AH429,F429*0.01,F429))</f>
        <v/>
      </c>
      <c r="G430" s="124">
        <f>IF(AP429,-0.1*ε_cu1cd,IF(AM429,G429*0.01,G429))</f>
        <v/>
      </c>
      <c r="H430" s="113">
        <f>IF(A430=1,E430,IF(AO429,H429-E429+E430,IF(AP429,0.8*H429,H429+E430)))</f>
        <v/>
      </c>
      <c r="I430" s="169">
        <f>(C430-H430)/h</f>
        <v/>
      </c>
      <c r="J430">
        <f>C430/(ε_c1cd)</f>
        <v/>
      </c>
      <c r="K430">
        <f>C430/I430</f>
        <v/>
      </c>
      <c r="L430" s="131">
        <f>I430/(ε_c1cd)</f>
        <v/>
      </c>
      <c r="M430">
        <f>I430*(K430-Z_s1)</f>
        <v/>
      </c>
      <c r="N430">
        <f>I430*(K430-Z_s2)</f>
        <v/>
      </c>
      <c r="O430">
        <f>E_s*M430</f>
        <v/>
      </c>
      <c r="P430">
        <f>E_s*N430</f>
        <v/>
      </c>
      <c r="Q430">
        <f>O430*A_s1</f>
        <v/>
      </c>
      <c r="R430">
        <f>P430*A_s2</f>
        <v/>
      </c>
      <c r="S430">
        <f>Q430*($K430-Z_s1)</f>
        <v/>
      </c>
      <c r="T430">
        <f>R430*($K430-Z_s2)</f>
        <v/>
      </c>
      <c r="U430">
        <f>(INDIRECT("a_"&amp;U$2)/(U$2+1))*(($C430^(U$2+1)-$H430^(U$2+1))/(ε_c1cd^(U$2+1)))</f>
        <v/>
      </c>
      <c r="V430">
        <f>(INDIRECT("a_"&amp;V$2)/(V$2+1))*(($C430^(V$2+1)-$H430^(V$2+1))/(ε_c1cd^(V$2+1)))</f>
        <v/>
      </c>
      <c r="W430">
        <f>(INDIRECT("a_"&amp;W$2)/(W$2+1))*(($C430^(W$2+1)-$H430^(W$2+1))/(ε_c1cd^(W$2+1)))</f>
        <v/>
      </c>
      <c r="X430">
        <f>(INDIRECT("a_"&amp;X$2)/(X$2+1))*(($C430^(X$2+1)-$H430^(X$2+1))/(ε_c1cd^(X$2+1)))</f>
        <v/>
      </c>
      <c r="Y430">
        <f>(INDIRECT("a_"&amp;Y$2)/(Y$2+1))*(($C430^(Y$2+1)-$H430^(Y$2+1))/(ε_c1cd^(Y$2+1)))</f>
        <v/>
      </c>
      <c r="Z430">
        <f>(INDIRECT("a_"&amp;Z$2)/(Z$2+2))*(($C430^(Z$2+2)-$H430^(Z$2+2))/(ε_c1cd^(Z$2+2)))</f>
        <v/>
      </c>
      <c r="AA430">
        <f>(INDIRECT("a_"&amp;AA$2)/(AA$2+2))*(($C430^(AA$2+2)-$H430^(AA$2+2))/(ε_c1cd^(AA$2+2)))</f>
        <v/>
      </c>
      <c r="AB430">
        <f>(INDIRECT("a_"&amp;AB$2)/(AB$2+2))*(($C430^(AB$2+2)-$H430^(AB$2+2))/(ε_c1cd^(AB$2+2)))</f>
        <v/>
      </c>
      <c r="AC430">
        <f>(INDIRECT("a_"&amp;AC$2)/(AC$2+2))*(($C430^(AC$2+2)-$H430^(AC$2+2))/(ε_c1cd^(AC$2+2)))</f>
        <v/>
      </c>
      <c r="AD430">
        <f>(INDIRECT("a_"&amp;AD$2)/(AD$2+2))*(($C430^(AD$2+2)-$H430^(AD$2+2))/(ε_c1cd^(AD$2+2)))</f>
        <v/>
      </c>
      <c r="AE430" s="111">
        <f>(b*f_cd/L430)*SUM(U430:Y430)+SUM(Q430:R430)</f>
        <v/>
      </c>
      <c r="AF430" s="112">
        <f>AE430*(K430-y+e)</f>
        <v/>
      </c>
      <c r="AG430" s="113">
        <f>(b*f_cd/(L430^2))*SUM(Z430:AD430)+SUM(S430:T430)-AF430</f>
        <v/>
      </c>
      <c r="AH430" s="114">
        <f>AG430&lt;0</f>
        <v/>
      </c>
      <c r="AI430" s="115">
        <f>IF(A430=1,FALSE,(AND(AQ430,AH430,NOT(AI429))))</f>
        <v/>
      </c>
      <c r="AJ430" s="116">
        <f>(b*f_cd/L430)*(a_1/2*J430^2+a_2/3*J430^3+a_3/4*J430^4+a_4/5*J430^5+a_5/6*J430^6)+SUM(Q430:R430)</f>
        <v/>
      </c>
      <c r="AK430">
        <f>AJ430*(K430-y+e)</f>
        <v/>
      </c>
      <c r="AL430" s="118">
        <f>(b*f_cd/(L430^2))*(a_1/3*J430^3+a_2/4*J430^4+a_3/5*J430^5+a_4/6*J430^6+a_5/7*J430^7)+SUM(S430:T430)-AK430</f>
        <v/>
      </c>
      <c r="AM430" s="114">
        <f>AL430&gt;0</f>
        <v/>
      </c>
      <c r="AN430" s="115">
        <f>IF(A430=1,FALSE,(AND(AQ430,AM430,NOT(AN429))))</f>
        <v/>
      </c>
      <c r="AO430">
        <f>IF(D430=1,AND(AH430,NOT(AI430)),AND(AM430,NOT(AN430)))</f>
        <v/>
      </c>
      <c r="AP430" s="119">
        <f>IF(D430=1,AI430,AN430)</f>
        <v/>
      </c>
      <c r="AQ430" s="125">
        <f>ABS(E430)&lt;$AQ$2</f>
        <v/>
      </c>
      <c r="AS430">
        <f>IF(AP430,MAX(AS$3:AS428)+1,"")</f>
        <v/>
      </c>
    </row>
    <row r="431" s="117">
      <c r="A431" t="n">
        <v>429</v>
      </c>
      <c r="B431" s="131">
        <f>IF(A431=1,0,IF(AP431,0.1*ε_cu1cd,0))</f>
        <v/>
      </c>
      <c r="C431" s="131">
        <f>IF(A431=1,0.1*ε_cu1cd,C430+B430)</f>
        <v/>
      </c>
      <c r="D431" s="113">
        <f>IF('Нормальний переріз'!$D$68&gt;0,1,2)</f>
        <v/>
      </c>
      <c r="E431" s="144">
        <f>IF(D431=1,F431,G431)</f>
        <v/>
      </c>
      <c r="F431" s="124">
        <f>IF(AI430,0.11*ε_cu1cd,IF(AH430,F430*0.01,F430))</f>
        <v/>
      </c>
      <c r="G431" s="124">
        <f>IF(AP430,-0.1*ε_cu1cd,IF(AM430,G430*0.01,G430))</f>
        <v/>
      </c>
      <c r="H431" s="113">
        <f>IF(A431=1,E431,IF(AO430,H430-E430+E431,IF(AP430,0.8*H430,H430+E431)))</f>
        <v/>
      </c>
      <c r="I431" s="169">
        <f>(C431-H431)/h</f>
        <v/>
      </c>
      <c r="J431">
        <f>C431/(ε_c1cd)</f>
        <v/>
      </c>
      <c r="K431">
        <f>C431/I431</f>
        <v/>
      </c>
      <c r="L431" s="131">
        <f>I431/(ε_c1cd)</f>
        <v/>
      </c>
      <c r="M431">
        <f>I431*(K431-Z_s1)</f>
        <v/>
      </c>
      <c r="N431">
        <f>I431*(K431-Z_s2)</f>
        <v/>
      </c>
      <c r="O431">
        <f>E_s*M431</f>
        <v/>
      </c>
      <c r="P431">
        <f>E_s*N431</f>
        <v/>
      </c>
      <c r="Q431">
        <f>O431*A_s1</f>
        <v/>
      </c>
      <c r="R431">
        <f>P431*A_s2</f>
        <v/>
      </c>
      <c r="S431">
        <f>Q431*($K431-Z_s1)</f>
        <v/>
      </c>
      <c r="T431">
        <f>R431*($K431-Z_s2)</f>
        <v/>
      </c>
      <c r="U431">
        <f>(INDIRECT("a_"&amp;U$2)/(U$2+1))*(($C431^(U$2+1)-$H431^(U$2+1))/(ε_c1cd^(U$2+1)))</f>
        <v/>
      </c>
      <c r="V431">
        <f>(INDIRECT("a_"&amp;V$2)/(V$2+1))*(($C431^(V$2+1)-$H431^(V$2+1))/(ε_c1cd^(V$2+1)))</f>
        <v/>
      </c>
      <c r="W431">
        <f>(INDIRECT("a_"&amp;W$2)/(W$2+1))*(($C431^(W$2+1)-$H431^(W$2+1))/(ε_c1cd^(W$2+1)))</f>
        <v/>
      </c>
      <c r="X431">
        <f>(INDIRECT("a_"&amp;X$2)/(X$2+1))*(($C431^(X$2+1)-$H431^(X$2+1))/(ε_c1cd^(X$2+1)))</f>
        <v/>
      </c>
      <c r="Y431">
        <f>(INDIRECT("a_"&amp;Y$2)/(Y$2+1))*(($C431^(Y$2+1)-$H431^(Y$2+1))/(ε_c1cd^(Y$2+1)))</f>
        <v/>
      </c>
      <c r="Z431">
        <f>(INDIRECT("a_"&amp;Z$2)/(Z$2+2))*(($C431^(Z$2+2)-$H431^(Z$2+2))/(ε_c1cd^(Z$2+2)))</f>
        <v/>
      </c>
      <c r="AA431">
        <f>(INDIRECT("a_"&amp;AA$2)/(AA$2+2))*(($C431^(AA$2+2)-$H431^(AA$2+2))/(ε_c1cd^(AA$2+2)))</f>
        <v/>
      </c>
      <c r="AB431">
        <f>(INDIRECT("a_"&amp;AB$2)/(AB$2+2))*(($C431^(AB$2+2)-$H431^(AB$2+2))/(ε_c1cd^(AB$2+2)))</f>
        <v/>
      </c>
      <c r="AC431">
        <f>(INDIRECT("a_"&amp;AC$2)/(AC$2+2))*(($C431^(AC$2+2)-$H431^(AC$2+2))/(ε_c1cd^(AC$2+2)))</f>
        <v/>
      </c>
      <c r="AD431">
        <f>(INDIRECT("a_"&amp;AD$2)/(AD$2+2))*(($C431^(AD$2+2)-$H431^(AD$2+2))/(ε_c1cd^(AD$2+2)))</f>
        <v/>
      </c>
      <c r="AE431" s="111">
        <f>(b*f_cd/L431)*SUM(U431:Y431)+SUM(Q431:R431)</f>
        <v/>
      </c>
      <c r="AF431" s="112">
        <f>AE431*(K431-y+e)</f>
        <v/>
      </c>
      <c r="AG431" s="113">
        <f>(b*f_cd/(L431^2))*SUM(Z431:AD431)+SUM(S431:T431)-AF431</f>
        <v/>
      </c>
      <c r="AH431" s="114">
        <f>AG431&lt;0</f>
        <v/>
      </c>
      <c r="AI431" s="115">
        <f>IF(A431=1,FALSE,(AND(AQ431,AH431,NOT(AI430))))</f>
        <v/>
      </c>
      <c r="AJ431" s="116">
        <f>(b*f_cd/L431)*(a_1/2*J431^2+a_2/3*J431^3+a_3/4*J431^4+a_4/5*J431^5+a_5/6*J431^6)+SUM(Q431:R431)</f>
        <v/>
      </c>
      <c r="AK431">
        <f>AJ431*(K431-y+e)</f>
        <v/>
      </c>
      <c r="AL431" s="118">
        <f>(b*f_cd/(L431^2))*(a_1/3*J431^3+a_2/4*J431^4+a_3/5*J431^5+a_4/6*J431^6+a_5/7*J431^7)+SUM(S431:T431)-AK431</f>
        <v/>
      </c>
      <c r="AM431" s="114">
        <f>AL431&gt;0</f>
        <v/>
      </c>
      <c r="AN431" s="115">
        <f>IF(A431=1,FALSE,(AND(AQ431,AM431,NOT(AN430))))</f>
        <v/>
      </c>
      <c r="AO431">
        <f>IF(D431=1,AND(AH431,NOT(AI431)),AND(AM431,NOT(AN431)))</f>
        <v/>
      </c>
      <c r="AP431" s="119">
        <f>IF(D431=1,AI431,AN431)</f>
        <v/>
      </c>
      <c r="AQ431" s="125">
        <f>ABS(E431)&lt;$AQ$2</f>
        <v/>
      </c>
      <c r="AS431">
        <f>IF(AP431,MAX(AS$3:AS429)+1,"")</f>
        <v/>
      </c>
    </row>
    <row r="432" s="117">
      <c r="A432" t="n">
        <v>430</v>
      </c>
      <c r="B432" s="131">
        <f>IF(A432=1,0,IF(AP432,0.1*ε_cu1cd,0))</f>
        <v/>
      </c>
      <c r="C432" s="131">
        <f>IF(A432=1,0.1*ε_cu1cd,C431+B431)</f>
        <v/>
      </c>
      <c r="D432" s="113">
        <f>IF('Нормальний переріз'!$D$68&gt;0,1,2)</f>
        <v/>
      </c>
      <c r="E432" s="144">
        <f>IF(D432=1,F432,G432)</f>
        <v/>
      </c>
      <c r="F432" s="124">
        <f>IF(AI431,0.11*ε_cu1cd,IF(AH431,F431*0.01,F431))</f>
        <v/>
      </c>
      <c r="G432" s="124">
        <f>IF(AP431,-0.1*ε_cu1cd,IF(AM431,G431*0.01,G431))</f>
        <v/>
      </c>
      <c r="H432" s="113">
        <f>IF(A432=1,E432,IF(AO431,H431-E431+E432,IF(AP431,0.8*H431,H431+E432)))</f>
        <v/>
      </c>
      <c r="I432" s="169">
        <f>(C432-H432)/h</f>
        <v/>
      </c>
      <c r="J432">
        <f>C432/(ε_c1cd)</f>
        <v/>
      </c>
      <c r="K432">
        <f>C432/I432</f>
        <v/>
      </c>
      <c r="L432" s="131">
        <f>I432/(ε_c1cd)</f>
        <v/>
      </c>
      <c r="M432">
        <f>I432*(K432-Z_s1)</f>
        <v/>
      </c>
      <c r="N432">
        <f>I432*(K432-Z_s2)</f>
        <v/>
      </c>
      <c r="O432">
        <f>E_s*M432</f>
        <v/>
      </c>
      <c r="P432">
        <f>E_s*N432</f>
        <v/>
      </c>
      <c r="Q432">
        <f>O432*A_s1</f>
        <v/>
      </c>
      <c r="R432">
        <f>P432*A_s2</f>
        <v/>
      </c>
      <c r="S432">
        <f>Q432*($K432-Z_s1)</f>
        <v/>
      </c>
      <c r="T432">
        <f>R432*($K432-Z_s2)</f>
        <v/>
      </c>
      <c r="U432">
        <f>(INDIRECT("a_"&amp;U$2)/(U$2+1))*(($C432^(U$2+1)-$H432^(U$2+1))/(ε_c1cd^(U$2+1)))</f>
        <v/>
      </c>
      <c r="V432">
        <f>(INDIRECT("a_"&amp;V$2)/(V$2+1))*(($C432^(V$2+1)-$H432^(V$2+1))/(ε_c1cd^(V$2+1)))</f>
        <v/>
      </c>
      <c r="W432">
        <f>(INDIRECT("a_"&amp;W$2)/(W$2+1))*(($C432^(W$2+1)-$H432^(W$2+1))/(ε_c1cd^(W$2+1)))</f>
        <v/>
      </c>
      <c r="X432">
        <f>(INDIRECT("a_"&amp;X$2)/(X$2+1))*(($C432^(X$2+1)-$H432^(X$2+1))/(ε_c1cd^(X$2+1)))</f>
        <v/>
      </c>
      <c r="Y432">
        <f>(INDIRECT("a_"&amp;Y$2)/(Y$2+1))*(($C432^(Y$2+1)-$H432^(Y$2+1))/(ε_c1cd^(Y$2+1)))</f>
        <v/>
      </c>
      <c r="Z432">
        <f>(INDIRECT("a_"&amp;Z$2)/(Z$2+2))*(($C432^(Z$2+2)-$H432^(Z$2+2))/(ε_c1cd^(Z$2+2)))</f>
        <v/>
      </c>
      <c r="AA432">
        <f>(INDIRECT("a_"&amp;AA$2)/(AA$2+2))*(($C432^(AA$2+2)-$H432^(AA$2+2))/(ε_c1cd^(AA$2+2)))</f>
        <v/>
      </c>
      <c r="AB432">
        <f>(INDIRECT("a_"&amp;AB$2)/(AB$2+2))*(($C432^(AB$2+2)-$H432^(AB$2+2))/(ε_c1cd^(AB$2+2)))</f>
        <v/>
      </c>
      <c r="AC432">
        <f>(INDIRECT("a_"&amp;AC$2)/(AC$2+2))*(($C432^(AC$2+2)-$H432^(AC$2+2))/(ε_c1cd^(AC$2+2)))</f>
        <v/>
      </c>
      <c r="AD432">
        <f>(INDIRECT("a_"&amp;AD$2)/(AD$2+2))*(($C432^(AD$2+2)-$H432^(AD$2+2))/(ε_c1cd^(AD$2+2)))</f>
        <v/>
      </c>
      <c r="AE432" s="111">
        <f>(b*f_cd/L432)*SUM(U432:Y432)+SUM(Q432:R432)</f>
        <v/>
      </c>
      <c r="AF432" s="112">
        <f>AE432*(K432-y+e)</f>
        <v/>
      </c>
      <c r="AG432" s="113">
        <f>(b*f_cd/(L432^2))*SUM(Z432:AD432)+SUM(S432:T432)-AF432</f>
        <v/>
      </c>
      <c r="AH432" s="114">
        <f>AG432&lt;0</f>
        <v/>
      </c>
      <c r="AI432" s="115">
        <f>IF(A432=1,FALSE,(AND(AQ432,AH432,NOT(AI431))))</f>
        <v/>
      </c>
      <c r="AJ432" s="116">
        <f>(b*f_cd/L432)*(a_1/2*J432^2+a_2/3*J432^3+a_3/4*J432^4+a_4/5*J432^5+a_5/6*J432^6)+SUM(Q432:R432)</f>
        <v/>
      </c>
      <c r="AK432">
        <f>AJ432*(K432-y+e)</f>
        <v/>
      </c>
      <c r="AL432" s="118">
        <f>(b*f_cd/(L432^2))*(a_1/3*J432^3+a_2/4*J432^4+a_3/5*J432^5+a_4/6*J432^6+a_5/7*J432^7)+SUM(S432:T432)-AK432</f>
        <v/>
      </c>
      <c r="AM432" s="114">
        <f>AL432&gt;0</f>
        <v/>
      </c>
      <c r="AN432" s="115">
        <f>IF(A432=1,FALSE,(AND(AQ432,AM432,NOT(AN431))))</f>
        <v/>
      </c>
      <c r="AO432">
        <f>IF(D432=1,AND(AH432,NOT(AI432)),AND(AM432,NOT(AN432)))</f>
        <v/>
      </c>
      <c r="AP432" s="119">
        <f>IF(D432=1,AI432,AN432)</f>
        <v/>
      </c>
      <c r="AQ432" s="125">
        <f>ABS(E432)&lt;$AQ$2</f>
        <v/>
      </c>
      <c r="AS432">
        <f>IF(AP432,MAX(AS$3:AS430)+1,"")</f>
        <v/>
      </c>
    </row>
    <row r="433" s="117">
      <c r="A433" t="n">
        <v>431</v>
      </c>
      <c r="B433" s="131">
        <f>IF(A433=1,0,IF(AP433,0.1*ε_cu1cd,0))</f>
        <v/>
      </c>
      <c r="C433" s="131">
        <f>IF(A433=1,0.1*ε_cu1cd,C432+B432)</f>
        <v/>
      </c>
      <c r="D433" s="113">
        <f>IF('Нормальний переріз'!$D$68&gt;0,1,2)</f>
        <v/>
      </c>
      <c r="E433" s="144">
        <f>IF(D433=1,F433,G433)</f>
        <v/>
      </c>
      <c r="F433" s="124">
        <f>IF(AI432,0.11*ε_cu1cd,IF(AH432,F432*0.01,F432))</f>
        <v/>
      </c>
      <c r="G433" s="124">
        <f>IF(AP432,-0.1*ε_cu1cd,IF(AM432,G432*0.01,G432))</f>
        <v/>
      </c>
      <c r="H433" s="113">
        <f>IF(A433=1,E433,IF(AO432,H432-E432+E433,IF(AP432,0.8*H432,H432+E433)))</f>
        <v/>
      </c>
      <c r="I433" s="169">
        <f>(C433-H433)/h</f>
        <v/>
      </c>
      <c r="J433">
        <f>C433/(ε_c1cd)</f>
        <v/>
      </c>
      <c r="K433">
        <f>C433/I433</f>
        <v/>
      </c>
      <c r="L433" s="131">
        <f>I433/(ε_c1cd)</f>
        <v/>
      </c>
      <c r="M433">
        <f>I433*(K433-Z_s1)</f>
        <v/>
      </c>
      <c r="N433">
        <f>I433*(K433-Z_s2)</f>
        <v/>
      </c>
      <c r="O433">
        <f>E_s*M433</f>
        <v/>
      </c>
      <c r="P433">
        <f>E_s*N433</f>
        <v/>
      </c>
      <c r="Q433">
        <f>O433*A_s1</f>
        <v/>
      </c>
      <c r="R433">
        <f>P433*A_s2</f>
        <v/>
      </c>
      <c r="S433">
        <f>Q433*($K433-Z_s1)</f>
        <v/>
      </c>
      <c r="T433">
        <f>R433*($K433-Z_s2)</f>
        <v/>
      </c>
      <c r="U433">
        <f>(INDIRECT("a_"&amp;U$2)/(U$2+1))*(($C433^(U$2+1)-$H433^(U$2+1))/(ε_c1cd^(U$2+1)))</f>
        <v/>
      </c>
      <c r="V433">
        <f>(INDIRECT("a_"&amp;V$2)/(V$2+1))*(($C433^(V$2+1)-$H433^(V$2+1))/(ε_c1cd^(V$2+1)))</f>
        <v/>
      </c>
      <c r="W433">
        <f>(INDIRECT("a_"&amp;W$2)/(W$2+1))*(($C433^(W$2+1)-$H433^(W$2+1))/(ε_c1cd^(W$2+1)))</f>
        <v/>
      </c>
      <c r="X433">
        <f>(INDIRECT("a_"&amp;X$2)/(X$2+1))*(($C433^(X$2+1)-$H433^(X$2+1))/(ε_c1cd^(X$2+1)))</f>
        <v/>
      </c>
      <c r="Y433">
        <f>(INDIRECT("a_"&amp;Y$2)/(Y$2+1))*(($C433^(Y$2+1)-$H433^(Y$2+1))/(ε_c1cd^(Y$2+1)))</f>
        <v/>
      </c>
      <c r="Z433">
        <f>(INDIRECT("a_"&amp;Z$2)/(Z$2+2))*(($C433^(Z$2+2)-$H433^(Z$2+2))/(ε_c1cd^(Z$2+2)))</f>
        <v/>
      </c>
      <c r="AA433">
        <f>(INDIRECT("a_"&amp;AA$2)/(AA$2+2))*(($C433^(AA$2+2)-$H433^(AA$2+2))/(ε_c1cd^(AA$2+2)))</f>
        <v/>
      </c>
      <c r="AB433">
        <f>(INDIRECT("a_"&amp;AB$2)/(AB$2+2))*(($C433^(AB$2+2)-$H433^(AB$2+2))/(ε_c1cd^(AB$2+2)))</f>
        <v/>
      </c>
      <c r="AC433">
        <f>(INDIRECT("a_"&amp;AC$2)/(AC$2+2))*(($C433^(AC$2+2)-$H433^(AC$2+2))/(ε_c1cd^(AC$2+2)))</f>
        <v/>
      </c>
      <c r="AD433">
        <f>(INDIRECT("a_"&amp;AD$2)/(AD$2+2))*(($C433^(AD$2+2)-$H433^(AD$2+2))/(ε_c1cd^(AD$2+2)))</f>
        <v/>
      </c>
      <c r="AE433" s="111">
        <f>(b*f_cd/L433)*SUM(U433:Y433)+SUM(Q433:R433)</f>
        <v/>
      </c>
      <c r="AF433" s="112">
        <f>AE433*(K433-y+e)</f>
        <v/>
      </c>
      <c r="AG433" s="113">
        <f>(b*f_cd/(L433^2))*SUM(Z433:AD433)+SUM(S433:T433)-AF433</f>
        <v/>
      </c>
      <c r="AH433" s="114">
        <f>AG433&lt;0</f>
        <v/>
      </c>
      <c r="AI433" s="115">
        <f>IF(A433=1,FALSE,(AND(AQ433,AH433,NOT(AI432))))</f>
        <v/>
      </c>
      <c r="AJ433" s="116">
        <f>(b*f_cd/L433)*(a_1/2*J433^2+a_2/3*J433^3+a_3/4*J433^4+a_4/5*J433^5+a_5/6*J433^6)+SUM(Q433:R433)</f>
        <v/>
      </c>
      <c r="AK433">
        <f>AJ433*(K433-y+e)</f>
        <v/>
      </c>
      <c r="AL433" s="118">
        <f>(b*f_cd/(L433^2))*(a_1/3*J433^3+a_2/4*J433^4+a_3/5*J433^5+a_4/6*J433^6+a_5/7*J433^7)+SUM(S433:T433)-AK433</f>
        <v/>
      </c>
      <c r="AM433" s="114">
        <f>AL433&gt;0</f>
        <v/>
      </c>
      <c r="AN433" s="115">
        <f>IF(A433=1,FALSE,(AND(AQ433,AM433,NOT(AN432))))</f>
        <v/>
      </c>
      <c r="AO433">
        <f>IF(D433=1,AND(AH433,NOT(AI433)),AND(AM433,NOT(AN433)))</f>
        <v/>
      </c>
      <c r="AP433" s="119">
        <f>IF(D433=1,AI433,AN433)</f>
        <v/>
      </c>
      <c r="AQ433" s="125">
        <f>ABS(E433)&lt;$AQ$2</f>
        <v/>
      </c>
      <c r="AS433">
        <f>IF(AP433,MAX(AS$3:AS431)+1,"")</f>
        <v/>
      </c>
    </row>
    <row r="434" s="117">
      <c r="A434" t="n">
        <v>432</v>
      </c>
      <c r="B434" s="131">
        <f>IF(A434=1,0,IF(AP434,0.1*ε_cu1cd,0))</f>
        <v/>
      </c>
      <c r="C434" s="131">
        <f>IF(A434=1,0.1*ε_cu1cd,C433+B433)</f>
        <v/>
      </c>
      <c r="D434" s="113">
        <f>IF('Нормальний переріз'!$D$68&gt;0,1,2)</f>
        <v/>
      </c>
      <c r="E434" s="144">
        <f>IF(D434=1,F434,G434)</f>
        <v/>
      </c>
      <c r="F434" s="124">
        <f>IF(AI433,0.11*ε_cu1cd,IF(AH433,F433*0.01,F433))</f>
        <v/>
      </c>
      <c r="G434" s="124">
        <f>IF(AP433,-0.1*ε_cu1cd,IF(AM433,G433*0.01,G433))</f>
        <v/>
      </c>
      <c r="H434" s="113">
        <f>IF(A434=1,E434,IF(AO433,H433-E433+E434,IF(AP433,0.8*H433,H433+E434)))</f>
        <v/>
      </c>
      <c r="I434" s="169">
        <f>(C434-H434)/h</f>
        <v/>
      </c>
      <c r="J434">
        <f>C434/(ε_c1cd)</f>
        <v/>
      </c>
      <c r="K434">
        <f>C434/I434</f>
        <v/>
      </c>
      <c r="L434" s="131">
        <f>I434/(ε_c1cd)</f>
        <v/>
      </c>
      <c r="M434">
        <f>I434*(K434-Z_s1)</f>
        <v/>
      </c>
      <c r="N434">
        <f>I434*(K434-Z_s2)</f>
        <v/>
      </c>
      <c r="O434">
        <f>E_s*M434</f>
        <v/>
      </c>
      <c r="P434">
        <f>E_s*N434</f>
        <v/>
      </c>
      <c r="Q434">
        <f>O434*A_s1</f>
        <v/>
      </c>
      <c r="R434">
        <f>P434*A_s2</f>
        <v/>
      </c>
      <c r="S434">
        <f>Q434*($K434-Z_s1)</f>
        <v/>
      </c>
      <c r="T434">
        <f>R434*($K434-Z_s2)</f>
        <v/>
      </c>
      <c r="U434">
        <f>(INDIRECT("a_"&amp;U$2)/(U$2+1))*(($C434^(U$2+1)-$H434^(U$2+1))/(ε_c1cd^(U$2+1)))</f>
        <v/>
      </c>
      <c r="V434">
        <f>(INDIRECT("a_"&amp;V$2)/(V$2+1))*(($C434^(V$2+1)-$H434^(V$2+1))/(ε_c1cd^(V$2+1)))</f>
        <v/>
      </c>
      <c r="W434">
        <f>(INDIRECT("a_"&amp;W$2)/(W$2+1))*(($C434^(W$2+1)-$H434^(W$2+1))/(ε_c1cd^(W$2+1)))</f>
        <v/>
      </c>
      <c r="X434">
        <f>(INDIRECT("a_"&amp;X$2)/(X$2+1))*(($C434^(X$2+1)-$H434^(X$2+1))/(ε_c1cd^(X$2+1)))</f>
        <v/>
      </c>
      <c r="Y434">
        <f>(INDIRECT("a_"&amp;Y$2)/(Y$2+1))*(($C434^(Y$2+1)-$H434^(Y$2+1))/(ε_c1cd^(Y$2+1)))</f>
        <v/>
      </c>
      <c r="Z434">
        <f>(INDIRECT("a_"&amp;Z$2)/(Z$2+2))*(($C434^(Z$2+2)-$H434^(Z$2+2))/(ε_c1cd^(Z$2+2)))</f>
        <v/>
      </c>
      <c r="AA434">
        <f>(INDIRECT("a_"&amp;AA$2)/(AA$2+2))*(($C434^(AA$2+2)-$H434^(AA$2+2))/(ε_c1cd^(AA$2+2)))</f>
        <v/>
      </c>
      <c r="AB434">
        <f>(INDIRECT("a_"&amp;AB$2)/(AB$2+2))*(($C434^(AB$2+2)-$H434^(AB$2+2))/(ε_c1cd^(AB$2+2)))</f>
        <v/>
      </c>
      <c r="AC434">
        <f>(INDIRECT("a_"&amp;AC$2)/(AC$2+2))*(($C434^(AC$2+2)-$H434^(AC$2+2))/(ε_c1cd^(AC$2+2)))</f>
        <v/>
      </c>
      <c r="AD434">
        <f>(INDIRECT("a_"&amp;AD$2)/(AD$2+2))*(($C434^(AD$2+2)-$H434^(AD$2+2))/(ε_c1cd^(AD$2+2)))</f>
        <v/>
      </c>
      <c r="AE434" s="111">
        <f>(b*f_cd/L434)*SUM(U434:Y434)+SUM(Q434:R434)</f>
        <v/>
      </c>
      <c r="AF434" s="112">
        <f>AE434*(K434-y+e)</f>
        <v/>
      </c>
      <c r="AG434" s="113">
        <f>(b*f_cd/(L434^2))*SUM(Z434:AD434)+SUM(S434:T434)-AF434</f>
        <v/>
      </c>
      <c r="AH434" s="114">
        <f>AG434&lt;0</f>
        <v/>
      </c>
      <c r="AI434" s="115">
        <f>IF(A434=1,FALSE,(AND(AQ434,AH434,NOT(AI433))))</f>
        <v/>
      </c>
      <c r="AJ434" s="116">
        <f>(b*f_cd/L434)*(a_1/2*J434^2+a_2/3*J434^3+a_3/4*J434^4+a_4/5*J434^5+a_5/6*J434^6)+SUM(Q434:R434)</f>
        <v/>
      </c>
      <c r="AK434">
        <f>AJ434*(K434-y+e)</f>
        <v/>
      </c>
      <c r="AL434" s="118">
        <f>(b*f_cd/(L434^2))*(a_1/3*J434^3+a_2/4*J434^4+a_3/5*J434^5+a_4/6*J434^6+a_5/7*J434^7)+SUM(S434:T434)-AK434</f>
        <v/>
      </c>
      <c r="AM434" s="114">
        <f>AL434&gt;0</f>
        <v/>
      </c>
      <c r="AN434" s="115">
        <f>IF(A434=1,FALSE,(AND(AQ434,AM434,NOT(AN433))))</f>
        <v/>
      </c>
      <c r="AO434">
        <f>IF(D434=1,AND(AH434,NOT(AI434)),AND(AM434,NOT(AN434)))</f>
        <v/>
      </c>
      <c r="AP434" s="119">
        <f>IF(D434=1,AI434,AN434)</f>
        <v/>
      </c>
      <c r="AQ434" s="125">
        <f>ABS(E434)&lt;$AQ$2</f>
        <v/>
      </c>
      <c r="AS434">
        <f>IF(AP434,MAX(AS$3:AS432)+1,"")</f>
        <v/>
      </c>
    </row>
    <row r="435" s="117">
      <c r="A435" t="n">
        <v>433</v>
      </c>
      <c r="B435" s="131">
        <f>IF(A435=1,0,IF(AP435,0.1*ε_cu1cd,0))</f>
        <v/>
      </c>
      <c r="C435" s="131">
        <f>IF(A435=1,0.1*ε_cu1cd,C434+B434)</f>
        <v/>
      </c>
      <c r="D435" s="113">
        <f>IF('Нормальний переріз'!$D$68&gt;0,1,2)</f>
        <v/>
      </c>
      <c r="E435" s="144">
        <f>IF(D435=1,F435,G435)</f>
        <v/>
      </c>
      <c r="F435" s="124">
        <f>IF(AI434,0.11*ε_cu1cd,IF(AH434,F434*0.01,F434))</f>
        <v/>
      </c>
      <c r="G435" s="124">
        <f>IF(AP434,-0.1*ε_cu1cd,IF(AM434,G434*0.01,G434))</f>
        <v/>
      </c>
      <c r="H435" s="113">
        <f>IF(A435=1,E435,IF(AO434,H434-E434+E435,IF(AP434,0.8*H434,H434+E435)))</f>
        <v/>
      </c>
      <c r="I435" s="169">
        <f>(C435-H435)/h</f>
        <v/>
      </c>
      <c r="J435">
        <f>C435/(ε_c1cd)</f>
        <v/>
      </c>
      <c r="K435">
        <f>C435/I435</f>
        <v/>
      </c>
      <c r="L435" s="131">
        <f>I435/(ε_c1cd)</f>
        <v/>
      </c>
      <c r="M435">
        <f>I435*(K435-Z_s1)</f>
        <v/>
      </c>
      <c r="N435">
        <f>I435*(K435-Z_s2)</f>
        <v/>
      </c>
      <c r="O435">
        <f>E_s*M435</f>
        <v/>
      </c>
      <c r="P435">
        <f>E_s*N435</f>
        <v/>
      </c>
      <c r="Q435">
        <f>O435*A_s1</f>
        <v/>
      </c>
      <c r="R435">
        <f>P435*A_s2</f>
        <v/>
      </c>
      <c r="S435">
        <f>Q435*($K435-Z_s1)</f>
        <v/>
      </c>
      <c r="T435">
        <f>R435*($K435-Z_s2)</f>
        <v/>
      </c>
      <c r="U435">
        <f>(INDIRECT("a_"&amp;U$2)/(U$2+1))*(($C435^(U$2+1)-$H435^(U$2+1))/(ε_c1cd^(U$2+1)))</f>
        <v/>
      </c>
      <c r="V435">
        <f>(INDIRECT("a_"&amp;V$2)/(V$2+1))*(($C435^(V$2+1)-$H435^(V$2+1))/(ε_c1cd^(V$2+1)))</f>
        <v/>
      </c>
      <c r="W435">
        <f>(INDIRECT("a_"&amp;W$2)/(W$2+1))*(($C435^(W$2+1)-$H435^(W$2+1))/(ε_c1cd^(W$2+1)))</f>
        <v/>
      </c>
      <c r="X435">
        <f>(INDIRECT("a_"&amp;X$2)/(X$2+1))*(($C435^(X$2+1)-$H435^(X$2+1))/(ε_c1cd^(X$2+1)))</f>
        <v/>
      </c>
      <c r="Y435">
        <f>(INDIRECT("a_"&amp;Y$2)/(Y$2+1))*(($C435^(Y$2+1)-$H435^(Y$2+1))/(ε_c1cd^(Y$2+1)))</f>
        <v/>
      </c>
      <c r="Z435">
        <f>(INDIRECT("a_"&amp;Z$2)/(Z$2+2))*(($C435^(Z$2+2)-$H435^(Z$2+2))/(ε_c1cd^(Z$2+2)))</f>
        <v/>
      </c>
      <c r="AA435">
        <f>(INDIRECT("a_"&amp;AA$2)/(AA$2+2))*(($C435^(AA$2+2)-$H435^(AA$2+2))/(ε_c1cd^(AA$2+2)))</f>
        <v/>
      </c>
      <c r="AB435">
        <f>(INDIRECT("a_"&amp;AB$2)/(AB$2+2))*(($C435^(AB$2+2)-$H435^(AB$2+2))/(ε_c1cd^(AB$2+2)))</f>
        <v/>
      </c>
      <c r="AC435">
        <f>(INDIRECT("a_"&amp;AC$2)/(AC$2+2))*(($C435^(AC$2+2)-$H435^(AC$2+2))/(ε_c1cd^(AC$2+2)))</f>
        <v/>
      </c>
      <c r="AD435">
        <f>(INDIRECT("a_"&amp;AD$2)/(AD$2+2))*(($C435^(AD$2+2)-$H435^(AD$2+2))/(ε_c1cd^(AD$2+2)))</f>
        <v/>
      </c>
      <c r="AE435" s="111">
        <f>(b*f_cd/L435)*SUM(U435:Y435)+SUM(Q435:R435)</f>
        <v/>
      </c>
      <c r="AF435" s="112">
        <f>AE435*(K435-y+e)</f>
        <v/>
      </c>
      <c r="AG435" s="113">
        <f>(b*f_cd/(L435^2))*SUM(Z435:AD435)+SUM(S435:T435)-AF435</f>
        <v/>
      </c>
      <c r="AH435" s="114">
        <f>AG435&lt;0</f>
        <v/>
      </c>
      <c r="AI435" s="115">
        <f>IF(A435=1,FALSE,(AND(AQ435,AH435,NOT(AI434))))</f>
        <v/>
      </c>
      <c r="AJ435" s="116">
        <f>(b*f_cd/L435)*(a_1/2*J435^2+a_2/3*J435^3+a_3/4*J435^4+a_4/5*J435^5+a_5/6*J435^6)+SUM(Q435:R435)</f>
        <v/>
      </c>
      <c r="AK435">
        <f>AJ435*(K435-y+e)</f>
        <v/>
      </c>
      <c r="AL435" s="118">
        <f>(b*f_cd/(L435^2))*(a_1/3*J435^3+a_2/4*J435^4+a_3/5*J435^5+a_4/6*J435^6+a_5/7*J435^7)+SUM(S435:T435)-AK435</f>
        <v/>
      </c>
      <c r="AM435" s="114">
        <f>AL435&gt;0</f>
        <v/>
      </c>
      <c r="AN435" s="115">
        <f>IF(A435=1,FALSE,(AND(AQ435,AM435,NOT(AN434))))</f>
        <v/>
      </c>
      <c r="AO435">
        <f>IF(D435=1,AND(AH435,NOT(AI435)),AND(AM435,NOT(AN435)))</f>
        <v/>
      </c>
      <c r="AP435" s="119">
        <f>IF(D435=1,AI435,AN435)</f>
        <v/>
      </c>
      <c r="AQ435" s="125">
        <f>ABS(E435)&lt;$AQ$2</f>
        <v/>
      </c>
      <c r="AS435">
        <f>IF(AP435,MAX(AS$3:AS433)+1,"")</f>
        <v/>
      </c>
    </row>
    <row r="436" s="117">
      <c r="A436" t="n">
        <v>434</v>
      </c>
      <c r="B436" s="131">
        <f>IF(A436=1,0,IF(AP436,0.1*ε_cu1cd,0))</f>
        <v/>
      </c>
      <c r="C436" s="131">
        <f>IF(A436=1,0.1*ε_cu1cd,C435+B435)</f>
        <v/>
      </c>
      <c r="D436" s="113">
        <f>IF('Нормальний переріз'!$D$68&gt;0,1,2)</f>
        <v/>
      </c>
      <c r="E436" s="144">
        <f>IF(D436=1,F436,G436)</f>
        <v/>
      </c>
      <c r="F436" s="124">
        <f>IF(AI435,0.11*ε_cu1cd,IF(AH435,F435*0.01,F435))</f>
        <v/>
      </c>
      <c r="G436" s="124">
        <f>IF(AP435,-0.1*ε_cu1cd,IF(AM435,G435*0.01,G435))</f>
        <v/>
      </c>
      <c r="H436" s="113">
        <f>IF(A436=1,E436,IF(AO435,H435-E435+E436,IF(AP435,0.8*H435,H435+E436)))</f>
        <v/>
      </c>
      <c r="I436" s="169">
        <f>(C436-H436)/h</f>
        <v/>
      </c>
      <c r="J436">
        <f>C436/(ε_c1cd)</f>
        <v/>
      </c>
      <c r="K436">
        <f>C436/I436</f>
        <v/>
      </c>
      <c r="L436" s="131">
        <f>I436/(ε_c1cd)</f>
        <v/>
      </c>
      <c r="M436">
        <f>I436*(K436-Z_s1)</f>
        <v/>
      </c>
      <c r="N436">
        <f>I436*(K436-Z_s2)</f>
        <v/>
      </c>
      <c r="O436">
        <f>E_s*M436</f>
        <v/>
      </c>
      <c r="P436">
        <f>E_s*N436</f>
        <v/>
      </c>
      <c r="Q436">
        <f>O436*A_s1</f>
        <v/>
      </c>
      <c r="R436">
        <f>P436*A_s2</f>
        <v/>
      </c>
      <c r="S436">
        <f>Q436*($K436-Z_s1)</f>
        <v/>
      </c>
      <c r="T436">
        <f>R436*($K436-Z_s2)</f>
        <v/>
      </c>
      <c r="U436">
        <f>(INDIRECT("a_"&amp;U$2)/(U$2+1))*(($C436^(U$2+1)-$H436^(U$2+1))/(ε_c1cd^(U$2+1)))</f>
        <v/>
      </c>
      <c r="V436">
        <f>(INDIRECT("a_"&amp;V$2)/(V$2+1))*(($C436^(V$2+1)-$H436^(V$2+1))/(ε_c1cd^(V$2+1)))</f>
        <v/>
      </c>
      <c r="W436">
        <f>(INDIRECT("a_"&amp;W$2)/(W$2+1))*(($C436^(W$2+1)-$H436^(W$2+1))/(ε_c1cd^(W$2+1)))</f>
        <v/>
      </c>
      <c r="X436">
        <f>(INDIRECT("a_"&amp;X$2)/(X$2+1))*(($C436^(X$2+1)-$H436^(X$2+1))/(ε_c1cd^(X$2+1)))</f>
        <v/>
      </c>
      <c r="Y436">
        <f>(INDIRECT("a_"&amp;Y$2)/(Y$2+1))*(($C436^(Y$2+1)-$H436^(Y$2+1))/(ε_c1cd^(Y$2+1)))</f>
        <v/>
      </c>
      <c r="Z436">
        <f>(INDIRECT("a_"&amp;Z$2)/(Z$2+2))*(($C436^(Z$2+2)-$H436^(Z$2+2))/(ε_c1cd^(Z$2+2)))</f>
        <v/>
      </c>
      <c r="AA436">
        <f>(INDIRECT("a_"&amp;AA$2)/(AA$2+2))*(($C436^(AA$2+2)-$H436^(AA$2+2))/(ε_c1cd^(AA$2+2)))</f>
        <v/>
      </c>
      <c r="AB436">
        <f>(INDIRECT("a_"&amp;AB$2)/(AB$2+2))*(($C436^(AB$2+2)-$H436^(AB$2+2))/(ε_c1cd^(AB$2+2)))</f>
        <v/>
      </c>
      <c r="AC436">
        <f>(INDIRECT("a_"&amp;AC$2)/(AC$2+2))*(($C436^(AC$2+2)-$H436^(AC$2+2))/(ε_c1cd^(AC$2+2)))</f>
        <v/>
      </c>
      <c r="AD436">
        <f>(INDIRECT("a_"&amp;AD$2)/(AD$2+2))*(($C436^(AD$2+2)-$H436^(AD$2+2))/(ε_c1cd^(AD$2+2)))</f>
        <v/>
      </c>
      <c r="AE436" s="111">
        <f>(b*f_cd/L436)*SUM(U436:Y436)+SUM(Q436:R436)</f>
        <v/>
      </c>
      <c r="AF436" s="112">
        <f>AE436*(K436-y+e)</f>
        <v/>
      </c>
      <c r="AG436" s="113">
        <f>(b*f_cd/(L436^2))*SUM(Z436:AD436)+SUM(S436:T436)-AF436</f>
        <v/>
      </c>
      <c r="AH436" s="114">
        <f>AG436&lt;0</f>
        <v/>
      </c>
      <c r="AI436" s="115">
        <f>IF(A436=1,FALSE,(AND(AQ436,AH436,NOT(AI435))))</f>
        <v/>
      </c>
      <c r="AJ436" s="116">
        <f>(b*f_cd/L436)*(a_1/2*J436^2+a_2/3*J436^3+a_3/4*J436^4+a_4/5*J436^5+a_5/6*J436^6)+SUM(Q436:R436)</f>
        <v/>
      </c>
      <c r="AK436">
        <f>AJ436*(K436-y+e)</f>
        <v/>
      </c>
      <c r="AL436" s="118">
        <f>(b*f_cd/(L436^2))*(a_1/3*J436^3+a_2/4*J436^4+a_3/5*J436^5+a_4/6*J436^6+a_5/7*J436^7)+SUM(S436:T436)-AK436</f>
        <v/>
      </c>
      <c r="AM436" s="114">
        <f>AL436&gt;0</f>
        <v/>
      </c>
      <c r="AN436" s="115">
        <f>IF(A436=1,FALSE,(AND(AQ436,AM436,NOT(AN435))))</f>
        <v/>
      </c>
      <c r="AO436">
        <f>IF(D436=1,AND(AH436,NOT(AI436)),AND(AM436,NOT(AN436)))</f>
        <v/>
      </c>
      <c r="AP436" s="119">
        <f>IF(D436=1,AI436,AN436)</f>
        <v/>
      </c>
      <c r="AQ436" s="125">
        <f>ABS(E436)&lt;$AQ$2</f>
        <v/>
      </c>
      <c r="AS436">
        <f>IF(AP436,MAX(AS$3:AS434)+1,"")</f>
        <v/>
      </c>
    </row>
    <row r="437" s="117">
      <c r="A437" t="n">
        <v>435</v>
      </c>
      <c r="B437" s="131">
        <f>IF(A437=1,0,IF(AP437,0.1*ε_cu1cd,0))</f>
        <v/>
      </c>
      <c r="C437" s="131">
        <f>IF(A437=1,0.1*ε_cu1cd,C436+B436)</f>
        <v/>
      </c>
      <c r="D437" s="113">
        <f>IF('Нормальний переріз'!$D$68&gt;0,1,2)</f>
        <v/>
      </c>
      <c r="E437" s="144">
        <f>IF(D437=1,F437,G437)</f>
        <v/>
      </c>
      <c r="F437" s="124">
        <f>IF(AI436,0.11*ε_cu1cd,IF(AH436,F436*0.01,F436))</f>
        <v/>
      </c>
      <c r="G437" s="124">
        <f>IF(AP436,-0.1*ε_cu1cd,IF(AM436,G436*0.01,G436))</f>
        <v/>
      </c>
      <c r="H437" s="113">
        <f>IF(A437=1,E437,IF(AO436,H436-E436+E437,IF(AP436,0.8*H436,H436+E437)))</f>
        <v/>
      </c>
      <c r="I437" s="169">
        <f>(C437-H437)/h</f>
        <v/>
      </c>
      <c r="J437">
        <f>C437/(ε_c1cd)</f>
        <v/>
      </c>
      <c r="K437">
        <f>C437/I437</f>
        <v/>
      </c>
      <c r="L437" s="131">
        <f>I437/(ε_c1cd)</f>
        <v/>
      </c>
      <c r="M437">
        <f>I437*(K437-Z_s1)</f>
        <v/>
      </c>
      <c r="N437">
        <f>I437*(K437-Z_s2)</f>
        <v/>
      </c>
      <c r="O437">
        <f>E_s*M437</f>
        <v/>
      </c>
      <c r="P437">
        <f>E_s*N437</f>
        <v/>
      </c>
      <c r="Q437">
        <f>O437*A_s1</f>
        <v/>
      </c>
      <c r="R437">
        <f>P437*A_s2</f>
        <v/>
      </c>
      <c r="S437">
        <f>Q437*($K437-Z_s1)</f>
        <v/>
      </c>
      <c r="T437">
        <f>R437*($K437-Z_s2)</f>
        <v/>
      </c>
      <c r="U437">
        <f>(INDIRECT("a_"&amp;U$2)/(U$2+1))*(($C437^(U$2+1)-$H437^(U$2+1))/(ε_c1cd^(U$2+1)))</f>
        <v/>
      </c>
      <c r="V437">
        <f>(INDIRECT("a_"&amp;V$2)/(V$2+1))*(($C437^(V$2+1)-$H437^(V$2+1))/(ε_c1cd^(V$2+1)))</f>
        <v/>
      </c>
      <c r="W437">
        <f>(INDIRECT("a_"&amp;W$2)/(W$2+1))*(($C437^(W$2+1)-$H437^(W$2+1))/(ε_c1cd^(W$2+1)))</f>
        <v/>
      </c>
      <c r="X437">
        <f>(INDIRECT("a_"&amp;X$2)/(X$2+1))*(($C437^(X$2+1)-$H437^(X$2+1))/(ε_c1cd^(X$2+1)))</f>
        <v/>
      </c>
      <c r="Y437">
        <f>(INDIRECT("a_"&amp;Y$2)/(Y$2+1))*(($C437^(Y$2+1)-$H437^(Y$2+1))/(ε_c1cd^(Y$2+1)))</f>
        <v/>
      </c>
      <c r="Z437">
        <f>(INDIRECT("a_"&amp;Z$2)/(Z$2+2))*(($C437^(Z$2+2)-$H437^(Z$2+2))/(ε_c1cd^(Z$2+2)))</f>
        <v/>
      </c>
      <c r="AA437">
        <f>(INDIRECT("a_"&amp;AA$2)/(AA$2+2))*(($C437^(AA$2+2)-$H437^(AA$2+2))/(ε_c1cd^(AA$2+2)))</f>
        <v/>
      </c>
      <c r="AB437">
        <f>(INDIRECT("a_"&amp;AB$2)/(AB$2+2))*(($C437^(AB$2+2)-$H437^(AB$2+2))/(ε_c1cd^(AB$2+2)))</f>
        <v/>
      </c>
      <c r="AC437">
        <f>(INDIRECT("a_"&amp;AC$2)/(AC$2+2))*(($C437^(AC$2+2)-$H437^(AC$2+2))/(ε_c1cd^(AC$2+2)))</f>
        <v/>
      </c>
      <c r="AD437">
        <f>(INDIRECT("a_"&amp;AD$2)/(AD$2+2))*(($C437^(AD$2+2)-$H437^(AD$2+2))/(ε_c1cd^(AD$2+2)))</f>
        <v/>
      </c>
      <c r="AE437" s="111">
        <f>(b*f_cd/L437)*SUM(U437:Y437)+SUM(Q437:R437)</f>
        <v/>
      </c>
      <c r="AF437" s="112">
        <f>AE437*(K437-y+e)</f>
        <v/>
      </c>
      <c r="AG437" s="113">
        <f>(b*f_cd/(L437^2))*SUM(Z437:AD437)+SUM(S437:T437)-AF437</f>
        <v/>
      </c>
      <c r="AH437" s="114">
        <f>AG437&lt;0</f>
        <v/>
      </c>
      <c r="AI437" s="115">
        <f>IF(A437=1,FALSE,(AND(AQ437,AH437,NOT(AI436))))</f>
        <v/>
      </c>
      <c r="AJ437" s="116">
        <f>(b*f_cd/L437)*(a_1/2*J437^2+a_2/3*J437^3+a_3/4*J437^4+a_4/5*J437^5+a_5/6*J437^6)+SUM(Q437:R437)</f>
        <v/>
      </c>
      <c r="AK437">
        <f>AJ437*(K437-y+e)</f>
        <v/>
      </c>
      <c r="AL437" s="118">
        <f>(b*f_cd/(L437^2))*(a_1/3*J437^3+a_2/4*J437^4+a_3/5*J437^5+a_4/6*J437^6+a_5/7*J437^7)+SUM(S437:T437)-AK437</f>
        <v/>
      </c>
      <c r="AM437" s="114">
        <f>AL437&gt;0</f>
        <v/>
      </c>
      <c r="AN437" s="115">
        <f>IF(A437=1,FALSE,(AND(AQ437,AM437,NOT(AN436))))</f>
        <v/>
      </c>
      <c r="AO437">
        <f>IF(D437=1,AND(AH437,NOT(AI437)),AND(AM437,NOT(AN437)))</f>
        <v/>
      </c>
      <c r="AP437" s="119">
        <f>IF(D437=1,AI437,AN437)</f>
        <v/>
      </c>
      <c r="AQ437" s="125">
        <f>ABS(E437)&lt;$AQ$2</f>
        <v/>
      </c>
      <c r="AS437">
        <f>IF(AP437,MAX(AS$3:AS435)+1,"")</f>
        <v/>
      </c>
    </row>
    <row r="438" s="117">
      <c r="A438" t="n">
        <v>436</v>
      </c>
      <c r="B438" s="131">
        <f>IF(A438=1,0,IF(AP438,0.1*ε_cu1cd,0))</f>
        <v/>
      </c>
      <c r="C438" s="131">
        <f>IF(A438=1,0.1*ε_cu1cd,C437+B437)</f>
        <v/>
      </c>
      <c r="D438" s="113">
        <f>IF('Нормальний переріз'!$D$68&gt;0,1,2)</f>
        <v/>
      </c>
      <c r="E438" s="144">
        <f>IF(D438=1,F438,G438)</f>
        <v/>
      </c>
      <c r="F438" s="124">
        <f>IF(AI437,0.11*ε_cu1cd,IF(AH437,F437*0.01,F437))</f>
        <v/>
      </c>
      <c r="G438" s="124">
        <f>IF(AP437,-0.1*ε_cu1cd,IF(AM437,G437*0.01,G437))</f>
        <v/>
      </c>
      <c r="H438" s="113">
        <f>IF(A438=1,E438,IF(AO437,H437-E437+E438,IF(AP437,0.8*H437,H437+E438)))</f>
        <v/>
      </c>
      <c r="I438" s="169">
        <f>(C438-H438)/h</f>
        <v/>
      </c>
      <c r="J438">
        <f>C438/(ε_c1cd)</f>
        <v/>
      </c>
      <c r="K438">
        <f>C438/I438</f>
        <v/>
      </c>
      <c r="L438" s="131">
        <f>I438/(ε_c1cd)</f>
        <v/>
      </c>
      <c r="M438">
        <f>I438*(K438-Z_s1)</f>
        <v/>
      </c>
      <c r="N438">
        <f>I438*(K438-Z_s2)</f>
        <v/>
      </c>
      <c r="O438">
        <f>E_s*M438</f>
        <v/>
      </c>
      <c r="P438">
        <f>E_s*N438</f>
        <v/>
      </c>
      <c r="Q438">
        <f>O438*A_s1</f>
        <v/>
      </c>
      <c r="R438">
        <f>P438*A_s2</f>
        <v/>
      </c>
      <c r="S438">
        <f>Q438*($K438-Z_s1)</f>
        <v/>
      </c>
      <c r="T438">
        <f>R438*($K438-Z_s2)</f>
        <v/>
      </c>
      <c r="U438">
        <f>(INDIRECT("a_"&amp;U$2)/(U$2+1))*(($C438^(U$2+1)-$H438^(U$2+1))/(ε_c1cd^(U$2+1)))</f>
        <v/>
      </c>
      <c r="V438">
        <f>(INDIRECT("a_"&amp;V$2)/(V$2+1))*(($C438^(V$2+1)-$H438^(V$2+1))/(ε_c1cd^(V$2+1)))</f>
        <v/>
      </c>
      <c r="W438">
        <f>(INDIRECT("a_"&amp;W$2)/(W$2+1))*(($C438^(W$2+1)-$H438^(W$2+1))/(ε_c1cd^(W$2+1)))</f>
        <v/>
      </c>
      <c r="X438">
        <f>(INDIRECT("a_"&amp;X$2)/(X$2+1))*(($C438^(X$2+1)-$H438^(X$2+1))/(ε_c1cd^(X$2+1)))</f>
        <v/>
      </c>
      <c r="Y438">
        <f>(INDIRECT("a_"&amp;Y$2)/(Y$2+1))*(($C438^(Y$2+1)-$H438^(Y$2+1))/(ε_c1cd^(Y$2+1)))</f>
        <v/>
      </c>
      <c r="Z438">
        <f>(INDIRECT("a_"&amp;Z$2)/(Z$2+2))*(($C438^(Z$2+2)-$H438^(Z$2+2))/(ε_c1cd^(Z$2+2)))</f>
        <v/>
      </c>
      <c r="AA438">
        <f>(INDIRECT("a_"&amp;AA$2)/(AA$2+2))*(($C438^(AA$2+2)-$H438^(AA$2+2))/(ε_c1cd^(AA$2+2)))</f>
        <v/>
      </c>
      <c r="AB438">
        <f>(INDIRECT("a_"&amp;AB$2)/(AB$2+2))*(($C438^(AB$2+2)-$H438^(AB$2+2))/(ε_c1cd^(AB$2+2)))</f>
        <v/>
      </c>
      <c r="AC438">
        <f>(INDIRECT("a_"&amp;AC$2)/(AC$2+2))*(($C438^(AC$2+2)-$H438^(AC$2+2))/(ε_c1cd^(AC$2+2)))</f>
        <v/>
      </c>
      <c r="AD438">
        <f>(INDIRECT("a_"&amp;AD$2)/(AD$2+2))*(($C438^(AD$2+2)-$H438^(AD$2+2))/(ε_c1cd^(AD$2+2)))</f>
        <v/>
      </c>
      <c r="AE438" s="111">
        <f>(b*f_cd/L438)*SUM(U438:Y438)+SUM(Q438:R438)</f>
        <v/>
      </c>
      <c r="AF438" s="112">
        <f>AE438*(K438-y+e)</f>
        <v/>
      </c>
      <c r="AG438" s="113">
        <f>(b*f_cd/(L438^2))*SUM(Z438:AD438)+SUM(S438:T438)-AF438</f>
        <v/>
      </c>
      <c r="AH438" s="114">
        <f>AG438&lt;0</f>
        <v/>
      </c>
      <c r="AI438" s="115">
        <f>IF(A438=1,FALSE,(AND(AQ438,AH438,NOT(AI437))))</f>
        <v/>
      </c>
      <c r="AJ438" s="116">
        <f>(b*f_cd/L438)*(a_1/2*J438^2+a_2/3*J438^3+a_3/4*J438^4+a_4/5*J438^5+a_5/6*J438^6)+SUM(Q438:R438)</f>
        <v/>
      </c>
      <c r="AK438">
        <f>AJ438*(K438-y+e)</f>
        <v/>
      </c>
      <c r="AL438" s="118">
        <f>(b*f_cd/(L438^2))*(a_1/3*J438^3+a_2/4*J438^4+a_3/5*J438^5+a_4/6*J438^6+a_5/7*J438^7)+SUM(S438:T438)-AK438</f>
        <v/>
      </c>
      <c r="AM438" s="114">
        <f>AL438&gt;0</f>
        <v/>
      </c>
      <c r="AN438" s="115">
        <f>IF(A438=1,FALSE,(AND(AQ438,AM438,NOT(AN437))))</f>
        <v/>
      </c>
      <c r="AO438">
        <f>IF(D438=1,AND(AH438,NOT(AI438)),AND(AM438,NOT(AN438)))</f>
        <v/>
      </c>
      <c r="AP438" s="119">
        <f>IF(D438=1,AI438,AN438)</f>
        <v/>
      </c>
      <c r="AQ438" s="125">
        <f>ABS(E438)&lt;$AQ$2</f>
        <v/>
      </c>
      <c r="AS438">
        <f>IF(AP438,MAX(AS$3:AS436)+1,"")</f>
        <v/>
      </c>
    </row>
    <row r="439" s="117">
      <c r="A439" t="n">
        <v>437</v>
      </c>
      <c r="B439" s="131">
        <f>IF(A439=1,0,IF(AP439,0.1*ε_cu1cd,0))</f>
        <v/>
      </c>
      <c r="C439" s="131">
        <f>IF(A439=1,0.1*ε_cu1cd,C438+B438)</f>
        <v/>
      </c>
      <c r="D439" s="113">
        <f>IF('Нормальний переріз'!$D$68&gt;0,1,2)</f>
        <v/>
      </c>
      <c r="E439" s="144">
        <f>IF(D439=1,F439,G439)</f>
        <v/>
      </c>
      <c r="F439" s="124">
        <f>IF(AI438,0.11*ε_cu1cd,IF(AH438,F438*0.01,F438))</f>
        <v/>
      </c>
      <c r="G439" s="124">
        <f>IF(AP438,-0.1*ε_cu1cd,IF(AM438,G438*0.01,G438))</f>
        <v/>
      </c>
      <c r="H439" s="113">
        <f>IF(A439=1,E439,IF(AO438,H438-E438+E439,IF(AP438,0.8*H438,H438+E439)))</f>
        <v/>
      </c>
      <c r="I439" s="169">
        <f>(C439-H439)/h</f>
        <v/>
      </c>
      <c r="J439">
        <f>C439/(ε_c1cd)</f>
        <v/>
      </c>
      <c r="K439">
        <f>C439/I439</f>
        <v/>
      </c>
      <c r="L439" s="131">
        <f>I439/(ε_c1cd)</f>
        <v/>
      </c>
      <c r="M439">
        <f>I439*(K439-Z_s1)</f>
        <v/>
      </c>
      <c r="N439">
        <f>I439*(K439-Z_s2)</f>
        <v/>
      </c>
      <c r="O439">
        <f>E_s*M439</f>
        <v/>
      </c>
      <c r="P439">
        <f>E_s*N439</f>
        <v/>
      </c>
      <c r="Q439">
        <f>O439*A_s1</f>
        <v/>
      </c>
      <c r="R439">
        <f>P439*A_s2</f>
        <v/>
      </c>
      <c r="S439">
        <f>Q439*($K439-Z_s1)</f>
        <v/>
      </c>
      <c r="T439">
        <f>R439*($K439-Z_s2)</f>
        <v/>
      </c>
      <c r="U439">
        <f>(INDIRECT("a_"&amp;U$2)/(U$2+1))*(($C439^(U$2+1)-$H439^(U$2+1))/(ε_c1cd^(U$2+1)))</f>
        <v/>
      </c>
      <c r="V439">
        <f>(INDIRECT("a_"&amp;V$2)/(V$2+1))*(($C439^(V$2+1)-$H439^(V$2+1))/(ε_c1cd^(V$2+1)))</f>
        <v/>
      </c>
      <c r="W439">
        <f>(INDIRECT("a_"&amp;W$2)/(W$2+1))*(($C439^(W$2+1)-$H439^(W$2+1))/(ε_c1cd^(W$2+1)))</f>
        <v/>
      </c>
      <c r="X439">
        <f>(INDIRECT("a_"&amp;X$2)/(X$2+1))*(($C439^(X$2+1)-$H439^(X$2+1))/(ε_c1cd^(X$2+1)))</f>
        <v/>
      </c>
      <c r="Y439">
        <f>(INDIRECT("a_"&amp;Y$2)/(Y$2+1))*(($C439^(Y$2+1)-$H439^(Y$2+1))/(ε_c1cd^(Y$2+1)))</f>
        <v/>
      </c>
      <c r="Z439">
        <f>(INDIRECT("a_"&amp;Z$2)/(Z$2+2))*(($C439^(Z$2+2)-$H439^(Z$2+2))/(ε_c1cd^(Z$2+2)))</f>
        <v/>
      </c>
      <c r="AA439">
        <f>(INDIRECT("a_"&amp;AA$2)/(AA$2+2))*(($C439^(AA$2+2)-$H439^(AA$2+2))/(ε_c1cd^(AA$2+2)))</f>
        <v/>
      </c>
      <c r="AB439">
        <f>(INDIRECT("a_"&amp;AB$2)/(AB$2+2))*(($C439^(AB$2+2)-$H439^(AB$2+2))/(ε_c1cd^(AB$2+2)))</f>
        <v/>
      </c>
      <c r="AC439">
        <f>(INDIRECT("a_"&amp;AC$2)/(AC$2+2))*(($C439^(AC$2+2)-$H439^(AC$2+2))/(ε_c1cd^(AC$2+2)))</f>
        <v/>
      </c>
      <c r="AD439">
        <f>(INDIRECT("a_"&amp;AD$2)/(AD$2+2))*(($C439^(AD$2+2)-$H439^(AD$2+2))/(ε_c1cd^(AD$2+2)))</f>
        <v/>
      </c>
      <c r="AE439" s="111">
        <f>(b*f_cd/L439)*SUM(U439:Y439)+SUM(Q439:R439)</f>
        <v/>
      </c>
      <c r="AF439" s="112">
        <f>AE439*(K439-y+e)</f>
        <v/>
      </c>
      <c r="AG439" s="113">
        <f>(b*f_cd/(L439^2))*SUM(Z439:AD439)+SUM(S439:T439)-AF439</f>
        <v/>
      </c>
      <c r="AH439" s="114">
        <f>AG439&lt;0</f>
        <v/>
      </c>
      <c r="AI439" s="115">
        <f>IF(A439=1,FALSE,(AND(AQ439,AH439,NOT(AI438))))</f>
        <v/>
      </c>
      <c r="AJ439" s="116">
        <f>(b*f_cd/L439)*(a_1/2*J439^2+a_2/3*J439^3+a_3/4*J439^4+a_4/5*J439^5+a_5/6*J439^6)+SUM(Q439:R439)</f>
        <v/>
      </c>
      <c r="AK439">
        <f>AJ439*(K439-y+e)</f>
        <v/>
      </c>
      <c r="AL439" s="118">
        <f>(b*f_cd/(L439^2))*(a_1/3*J439^3+a_2/4*J439^4+a_3/5*J439^5+a_4/6*J439^6+a_5/7*J439^7)+SUM(S439:T439)-AK439</f>
        <v/>
      </c>
      <c r="AM439" s="114">
        <f>AL439&gt;0</f>
        <v/>
      </c>
      <c r="AN439" s="115">
        <f>IF(A439=1,FALSE,(AND(AQ439,AM439,NOT(AN438))))</f>
        <v/>
      </c>
      <c r="AO439">
        <f>IF(D439=1,AND(AH439,NOT(AI439)),AND(AM439,NOT(AN439)))</f>
        <v/>
      </c>
      <c r="AP439" s="119">
        <f>IF(D439=1,AI439,AN439)</f>
        <v/>
      </c>
      <c r="AQ439" s="125">
        <f>ABS(E439)&lt;$AQ$2</f>
        <v/>
      </c>
      <c r="AS439">
        <f>IF(AP439,MAX(AS$3:AS437)+1,"")</f>
        <v/>
      </c>
    </row>
    <row r="440" s="117">
      <c r="A440" t="n">
        <v>438</v>
      </c>
      <c r="B440" s="131">
        <f>IF(A440=1,0,IF(AP440,0.1*ε_cu1cd,0))</f>
        <v/>
      </c>
      <c r="C440" s="131">
        <f>IF(A440=1,0.1*ε_cu1cd,C439+B439)</f>
        <v/>
      </c>
      <c r="D440" s="113">
        <f>IF('Нормальний переріз'!$D$68&gt;0,1,2)</f>
        <v/>
      </c>
      <c r="E440" s="144">
        <f>IF(D440=1,F440,G440)</f>
        <v/>
      </c>
      <c r="F440" s="124">
        <f>IF(AI439,0.11*ε_cu1cd,IF(AH439,F439*0.01,F439))</f>
        <v/>
      </c>
      <c r="G440" s="124">
        <f>IF(AP439,-0.1*ε_cu1cd,IF(AM439,G439*0.01,G439))</f>
        <v/>
      </c>
      <c r="H440" s="113">
        <f>IF(A440=1,E440,IF(AO439,H439-E439+E440,IF(AP439,0.8*H439,H439+E440)))</f>
        <v/>
      </c>
      <c r="I440" s="169">
        <f>(C440-H440)/h</f>
        <v/>
      </c>
      <c r="J440">
        <f>C440/(ε_c1cd)</f>
        <v/>
      </c>
      <c r="K440">
        <f>C440/I440</f>
        <v/>
      </c>
      <c r="L440" s="131">
        <f>I440/(ε_c1cd)</f>
        <v/>
      </c>
      <c r="M440">
        <f>I440*(K440-Z_s1)</f>
        <v/>
      </c>
      <c r="N440">
        <f>I440*(K440-Z_s2)</f>
        <v/>
      </c>
      <c r="O440">
        <f>E_s*M440</f>
        <v/>
      </c>
      <c r="P440">
        <f>E_s*N440</f>
        <v/>
      </c>
      <c r="Q440">
        <f>O440*A_s1</f>
        <v/>
      </c>
      <c r="R440">
        <f>P440*A_s2</f>
        <v/>
      </c>
      <c r="S440">
        <f>Q440*($K440-Z_s1)</f>
        <v/>
      </c>
      <c r="T440">
        <f>R440*($K440-Z_s2)</f>
        <v/>
      </c>
      <c r="U440">
        <f>(INDIRECT("a_"&amp;U$2)/(U$2+1))*(($C440^(U$2+1)-$H440^(U$2+1))/(ε_c1cd^(U$2+1)))</f>
        <v/>
      </c>
      <c r="V440">
        <f>(INDIRECT("a_"&amp;V$2)/(V$2+1))*(($C440^(V$2+1)-$H440^(V$2+1))/(ε_c1cd^(V$2+1)))</f>
        <v/>
      </c>
      <c r="W440">
        <f>(INDIRECT("a_"&amp;W$2)/(W$2+1))*(($C440^(W$2+1)-$H440^(W$2+1))/(ε_c1cd^(W$2+1)))</f>
        <v/>
      </c>
      <c r="X440">
        <f>(INDIRECT("a_"&amp;X$2)/(X$2+1))*(($C440^(X$2+1)-$H440^(X$2+1))/(ε_c1cd^(X$2+1)))</f>
        <v/>
      </c>
      <c r="Y440">
        <f>(INDIRECT("a_"&amp;Y$2)/(Y$2+1))*(($C440^(Y$2+1)-$H440^(Y$2+1))/(ε_c1cd^(Y$2+1)))</f>
        <v/>
      </c>
      <c r="Z440">
        <f>(INDIRECT("a_"&amp;Z$2)/(Z$2+2))*(($C440^(Z$2+2)-$H440^(Z$2+2))/(ε_c1cd^(Z$2+2)))</f>
        <v/>
      </c>
      <c r="AA440">
        <f>(INDIRECT("a_"&amp;AA$2)/(AA$2+2))*(($C440^(AA$2+2)-$H440^(AA$2+2))/(ε_c1cd^(AA$2+2)))</f>
        <v/>
      </c>
      <c r="AB440">
        <f>(INDIRECT("a_"&amp;AB$2)/(AB$2+2))*(($C440^(AB$2+2)-$H440^(AB$2+2))/(ε_c1cd^(AB$2+2)))</f>
        <v/>
      </c>
      <c r="AC440">
        <f>(INDIRECT("a_"&amp;AC$2)/(AC$2+2))*(($C440^(AC$2+2)-$H440^(AC$2+2))/(ε_c1cd^(AC$2+2)))</f>
        <v/>
      </c>
      <c r="AD440">
        <f>(INDIRECT("a_"&amp;AD$2)/(AD$2+2))*(($C440^(AD$2+2)-$H440^(AD$2+2))/(ε_c1cd^(AD$2+2)))</f>
        <v/>
      </c>
      <c r="AE440" s="111">
        <f>(b*f_cd/L440)*SUM(U440:Y440)+SUM(Q440:R440)</f>
        <v/>
      </c>
      <c r="AF440" s="112">
        <f>AE440*(K440-y+e)</f>
        <v/>
      </c>
      <c r="AG440" s="113">
        <f>(b*f_cd/(L440^2))*SUM(Z440:AD440)+SUM(S440:T440)-AF440</f>
        <v/>
      </c>
      <c r="AH440" s="114">
        <f>AG440&lt;0</f>
        <v/>
      </c>
      <c r="AI440" s="115">
        <f>IF(A440=1,FALSE,(AND(AQ440,AH440,NOT(AI439))))</f>
        <v/>
      </c>
      <c r="AJ440" s="116">
        <f>(b*f_cd/L440)*(a_1/2*J440^2+a_2/3*J440^3+a_3/4*J440^4+a_4/5*J440^5+a_5/6*J440^6)+SUM(Q440:R440)</f>
        <v/>
      </c>
      <c r="AK440">
        <f>AJ440*(K440-y+e)</f>
        <v/>
      </c>
      <c r="AL440" s="118">
        <f>(b*f_cd/(L440^2))*(a_1/3*J440^3+a_2/4*J440^4+a_3/5*J440^5+a_4/6*J440^6+a_5/7*J440^7)+SUM(S440:T440)-AK440</f>
        <v/>
      </c>
      <c r="AM440" s="114">
        <f>AL440&gt;0</f>
        <v/>
      </c>
      <c r="AN440" s="115">
        <f>IF(A440=1,FALSE,(AND(AQ440,AM440,NOT(AN439))))</f>
        <v/>
      </c>
      <c r="AO440">
        <f>IF(D440=1,AND(AH440,NOT(AI440)),AND(AM440,NOT(AN440)))</f>
        <v/>
      </c>
      <c r="AP440" s="119">
        <f>IF(D440=1,AI440,AN440)</f>
        <v/>
      </c>
      <c r="AQ440" s="125">
        <f>ABS(E440)&lt;$AQ$2</f>
        <v/>
      </c>
      <c r="AS440">
        <f>IF(AP440,MAX(AS$3:AS438)+1,"")</f>
        <v/>
      </c>
    </row>
    <row r="441" s="117">
      <c r="A441" t="n">
        <v>439</v>
      </c>
      <c r="B441" s="131">
        <f>IF(A441=1,0,IF(AP441,0.1*ε_cu1cd,0))</f>
        <v/>
      </c>
      <c r="C441" s="131">
        <f>IF(A441=1,0.1*ε_cu1cd,C440+B440)</f>
        <v/>
      </c>
      <c r="D441" s="113">
        <f>IF('Нормальний переріз'!$D$68&gt;0,1,2)</f>
        <v/>
      </c>
      <c r="E441" s="144">
        <f>IF(D441=1,F441,G441)</f>
        <v/>
      </c>
      <c r="F441" s="124">
        <f>IF(AI440,0.11*ε_cu1cd,IF(AH440,F440*0.01,F440))</f>
        <v/>
      </c>
      <c r="G441" s="124">
        <f>IF(AP440,-0.1*ε_cu1cd,IF(AM440,G440*0.01,G440))</f>
        <v/>
      </c>
      <c r="H441" s="113">
        <f>IF(A441=1,E441,IF(AO440,H440-E440+E441,IF(AP440,0.8*H440,H440+E441)))</f>
        <v/>
      </c>
      <c r="I441" s="169">
        <f>(C441-H441)/h</f>
        <v/>
      </c>
      <c r="J441">
        <f>C441/(ε_c1cd)</f>
        <v/>
      </c>
      <c r="K441">
        <f>C441/I441</f>
        <v/>
      </c>
      <c r="L441" s="131">
        <f>I441/(ε_c1cd)</f>
        <v/>
      </c>
      <c r="M441">
        <f>I441*(K441-Z_s1)</f>
        <v/>
      </c>
      <c r="N441">
        <f>I441*(K441-Z_s2)</f>
        <v/>
      </c>
      <c r="O441">
        <f>E_s*M441</f>
        <v/>
      </c>
      <c r="P441">
        <f>E_s*N441</f>
        <v/>
      </c>
      <c r="Q441">
        <f>O441*A_s1</f>
        <v/>
      </c>
      <c r="R441">
        <f>P441*A_s2</f>
        <v/>
      </c>
      <c r="S441">
        <f>Q441*($K441-Z_s1)</f>
        <v/>
      </c>
      <c r="T441">
        <f>R441*($K441-Z_s2)</f>
        <v/>
      </c>
      <c r="U441">
        <f>(INDIRECT("a_"&amp;U$2)/(U$2+1))*(($C441^(U$2+1)-$H441^(U$2+1))/(ε_c1cd^(U$2+1)))</f>
        <v/>
      </c>
      <c r="V441">
        <f>(INDIRECT("a_"&amp;V$2)/(V$2+1))*(($C441^(V$2+1)-$H441^(V$2+1))/(ε_c1cd^(V$2+1)))</f>
        <v/>
      </c>
      <c r="W441">
        <f>(INDIRECT("a_"&amp;W$2)/(W$2+1))*(($C441^(W$2+1)-$H441^(W$2+1))/(ε_c1cd^(W$2+1)))</f>
        <v/>
      </c>
      <c r="X441">
        <f>(INDIRECT("a_"&amp;X$2)/(X$2+1))*(($C441^(X$2+1)-$H441^(X$2+1))/(ε_c1cd^(X$2+1)))</f>
        <v/>
      </c>
      <c r="Y441">
        <f>(INDIRECT("a_"&amp;Y$2)/(Y$2+1))*(($C441^(Y$2+1)-$H441^(Y$2+1))/(ε_c1cd^(Y$2+1)))</f>
        <v/>
      </c>
      <c r="Z441">
        <f>(INDIRECT("a_"&amp;Z$2)/(Z$2+2))*(($C441^(Z$2+2)-$H441^(Z$2+2))/(ε_c1cd^(Z$2+2)))</f>
        <v/>
      </c>
      <c r="AA441">
        <f>(INDIRECT("a_"&amp;AA$2)/(AA$2+2))*(($C441^(AA$2+2)-$H441^(AA$2+2))/(ε_c1cd^(AA$2+2)))</f>
        <v/>
      </c>
      <c r="AB441">
        <f>(INDIRECT("a_"&amp;AB$2)/(AB$2+2))*(($C441^(AB$2+2)-$H441^(AB$2+2))/(ε_c1cd^(AB$2+2)))</f>
        <v/>
      </c>
      <c r="AC441">
        <f>(INDIRECT("a_"&amp;AC$2)/(AC$2+2))*(($C441^(AC$2+2)-$H441^(AC$2+2))/(ε_c1cd^(AC$2+2)))</f>
        <v/>
      </c>
      <c r="AD441">
        <f>(INDIRECT("a_"&amp;AD$2)/(AD$2+2))*(($C441^(AD$2+2)-$H441^(AD$2+2))/(ε_c1cd^(AD$2+2)))</f>
        <v/>
      </c>
      <c r="AE441" s="111">
        <f>(b*f_cd/L441)*SUM(U441:Y441)+SUM(Q441:R441)</f>
        <v/>
      </c>
      <c r="AF441" s="112">
        <f>AE441*(K441-y+e)</f>
        <v/>
      </c>
      <c r="AG441" s="113">
        <f>(b*f_cd/(L441^2))*SUM(Z441:AD441)+SUM(S441:T441)-AF441</f>
        <v/>
      </c>
      <c r="AH441" s="114">
        <f>AG441&lt;0</f>
        <v/>
      </c>
      <c r="AI441" s="115">
        <f>IF(A441=1,FALSE,(AND(AQ441,AH441,NOT(AI440))))</f>
        <v/>
      </c>
      <c r="AJ441" s="116">
        <f>(b*f_cd/L441)*(a_1/2*J441^2+a_2/3*J441^3+a_3/4*J441^4+a_4/5*J441^5+a_5/6*J441^6)+SUM(Q441:R441)</f>
        <v/>
      </c>
      <c r="AK441">
        <f>AJ441*(K441-y+e)</f>
        <v/>
      </c>
      <c r="AL441" s="118">
        <f>(b*f_cd/(L441^2))*(a_1/3*J441^3+a_2/4*J441^4+a_3/5*J441^5+a_4/6*J441^6+a_5/7*J441^7)+SUM(S441:T441)-AK441</f>
        <v/>
      </c>
      <c r="AM441" s="114">
        <f>AL441&gt;0</f>
        <v/>
      </c>
      <c r="AN441" s="115">
        <f>IF(A441=1,FALSE,(AND(AQ441,AM441,NOT(AN440))))</f>
        <v/>
      </c>
      <c r="AO441">
        <f>IF(D441=1,AND(AH441,NOT(AI441)),AND(AM441,NOT(AN441)))</f>
        <v/>
      </c>
      <c r="AP441" s="119">
        <f>IF(D441=1,AI441,AN441)</f>
        <v/>
      </c>
      <c r="AQ441" s="125">
        <f>ABS(E441)&lt;$AQ$2</f>
        <v/>
      </c>
      <c r="AS441">
        <f>IF(AP441,MAX(AS$3:AS439)+1,"")</f>
        <v/>
      </c>
    </row>
    <row r="442" s="117">
      <c r="A442" t="n">
        <v>440</v>
      </c>
      <c r="B442" s="131">
        <f>IF(A442=1,0,IF(AP442,0.1*ε_cu1cd,0))</f>
        <v/>
      </c>
      <c r="C442" s="131">
        <f>IF(A442=1,0.1*ε_cu1cd,C441+B441)</f>
        <v/>
      </c>
      <c r="D442" s="113">
        <f>IF('Нормальний переріз'!$D$68&gt;0,1,2)</f>
        <v/>
      </c>
      <c r="E442" s="144">
        <f>IF(D442=1,F442,G442)</f>
        <v/>
      </c>
      <c r="F442" s="124">
        <f>IF(AI441,0.11*ε_cu1cd,IF(AH441,F441*0.01,F441))</f>
        <v/>
      </c>
      <c r="G442" s="124">
        <f>IF(AP441,-0.1*ε_cu1cd,IF(AM441,G441*0.01,G441))</f>
        <v/>
      </c>
      <c r="H442" s="113">
        <f>IF(A442=1,E442,IF(AO441,H441-E441+E442,IF(AP441,0.8*H441,H441+E442)))</f>
        <v/>
      </c>
      <c r="I442" s="169">
        <f>(C442-H442)/h</f>
        <v/>
      </c>
      <c r="J442">
        <f>C442/(ε_c1cd)</f>
        <v/>
      </c>
      <c r="K442">
        <f>C442/I442</f>
        <v/>
      </c>
      <c r="L442" s="131">
        <f>I442/(ε_c1cd)</f>
        <v/>
      </c>
      <c r="M442">
        <f>I442*(K442-Z_s1)</f>
        <v/>
      </c>
      <c r="N442">
        <f>I442*(K442-Z_s2)</f>
        <v/>
      </c>
      <c r="O442">
        <f>E_s*M442</f>
        <v/>
      </c>
      <c r="P442">
        <f>E_s*N442</f>
        <v/>
      </c>
      <c r="Q442">
        <f>O442*A_s1</f>
        <v/>
      </c>
      <c r="R442">
        <f>P442*A_s2</f>
        <v/>
      </c>
      <c r="S442">
        <f>Q442*($K442-Z_s1)</f>
        <v/>
      </c>
      <c r="T442">
        <f>R442*($K442-Z_s2)</f>
        <v/>
      </c>
      <c r="U442">
        <f>(INDIRECT("a_"&amp;U$2)/(U$2+1))*(($C442^(U$2+1)-$H442^(U$2+1))/(ε_c1cd^(U$2+1)))</f>
        <v/>
      </c>
      <c r="V442">
        <f>(INDIRECT("a_"&amp;V$2)/(V$2+1))*(($C442^(V$2+1)-$H442^(V$2+1))/(ε_c1cd^(V$2+1)))</f>
        <v/>
      </c>
      <c r="W442">
        <f>(INDIRECT("a_"&amp;W$2)/(W$2+1))*(($C442^(W$2+1)-$H442^(W$2+1))/(ε_c1cd^(W$2+1)))</f>
        <v/>
      </c>
      <c r="X442">
        <f>(INDIRECT("a_"&amp;X$2)/(X$2+1))*(($C442^(X$2+1)-$H442^(X$2+1))/(ε_c1cd^(X$2+1)))</f>
        <v/>
      </c>
      <c r="Y442">
        <f>(INDIRECT("a_"&amp;Y$2)/(Y$2+1))*(($C442^(Y$2+1)-$H442^(Y$2+1))/(ε_c1cd^(Y$2+1)))</f>
        <v/>
      </c>
      <c r="Z442">
        <f>(INDIRECT("a_"&amp;Z$2)/(Z$2+2))*(($C442^(Z$2+2)-$H442^(Z$2+2))/(ε_c1cd^(Z$2+2)))</f>
        <v/>
      </c>
      <c r="AA442">
        <f>(INDIRECT("a_"&amp;AA$2)/(AA$2+2))*(($C442^(AA$2+2)-$H442^(AA$2+2))/(ε_c1cd^(AA$2+2)))</f>
        <v/>
      </c>
      <c r="AB442">
        <f>(INDIRECT("a_"&amp;AB$2)/(AB$2+2))*(($C442^(AB$2+2)-$H442^(AB$2+2))/(ε_c1cd^(AB$2+2)))</f>
        <v/>
      </c>
      <c r="AC442">
        <f>(INDIRECT("a_"&amp;AC$2)/(AC$2+2))*(($C442^(AC$2+2)-$H442^(AC$2+2))/(ε_c1cd^(AC$2+2)))</f>
        <v/>
      </c>
      <c r="AD442">
        <f>(INDIRECT("a_"&amp;AD$2)/(AD$2+2))*(($C442^(AD$2+2)-$H442^(AD$2+2))/(ε_c1cd^(AD$2+2)))</f>
        <v/>
      </c>
      <c r="AE442" s="111">
        <f>(b*f_cd/L442)*SUM(U442:Y442)+SUM(Q442:R442)</f>
        <v/>
      </c>
      <c r="AF442" s="112">
        <f>AE442*(K442-y+e)</f>
        <v/>
      </c>
      <c r="AG442" s="113">
        <f>(b*f_cd/(L442^2))*SUM(Z442:AD442)+SUM(S442:T442)-AF442</f>
        <v/>
      </c>
      <c r="AH442" s="114">
        <f>AG442&lt;0</f>
        <v/>
      </c>
      <c r="AI442" s="115">
        <f>IF(A442=1,FALSE,(AND(AQ442,AH442,NOT(AI441))))</f>
        <v/>
      </c>
      <c r="AJ442" s="116">
        <f>(b*f_cd/L442)*(a_1/2*J442^2+a_2/3*J442^3+a_3/4*J442^4+a_4/5*J442^5+a_5/6*J442^6)+SUM(Q442:R442)</f>
        <v/>
      </c>
      <c r="AK442">
        <f>AJ442*(K442-y+e)</f>
        <v/>
      </c>
      <c r="AL442" s="118">
        <f>(b*f_cd/(L442^2))*(a_1/3*J442^3+a_2/4*J442^4+a_3/5*J442^5+a_4/6*J442^6+a_5/7*J442^7)+SUM(S442:T442)-AK442</f>
        <v/>
      </c>
      <c r="AM442" s="114">
        <f>AL442&gt;0</f>
        <v/>
      </c>
      <c r="AN442" s="115">
        <f>IF(A442=1,FALSE,(AND(AQ442,AM442,NOT(AN441))))</f>
        <v/>
      </c>
      <c r="AO442">
        <f>IF(D442=1,AND(AH442,NOT(AI442)),AND(AM442,NOT(AN442)))</f>
        <v/>
      </c>
      <c r="AP442" s="119">
        <f>IF(D442=1,AI442,AN442)</f>
        <v/>
      </c>
      <c r="AQ442" s="125">
        <f>ABS(E442)&lt;$AQ$2</f>
        <v/>
      </c>
      <c r="AS442">
        <f>IF(AP442,MAX(AS$3:AS440)+1,"")</f>
        <v/>
      </c>
    </row>
    <row r="443" s="117">
      <c r="A443" t="n">
        <v>441</v>
      </c>
      <c r="B443" s="131">
        <f>IF(A443=1,0,IF(AP443,0.1*ε_cu1cd,0))</f>
        <v/>
      </c>
      <c r="C443" s="131">
        <f>IF(A443=1,0.1*ε_cu1cd,C442+B442)</f>
        <v/>
      </c>
      <c r="D443" s="113">
        <f>IF('Нормальний переріз'!$D$68&gt;0,1,2)</f>
        <v/>
      </c>
      <c r="E443" s="144">
        <f>IF(D443=1,F443,G443)</f>
        <v/>
      </c>
      <c r="F443" s="124">
        <f>IF(AI442,0.11*ε_cu1cd,IF(AH442,F442*0.01,F442))</f>
        <v/>
      </c>
      <c r="G443" s="124">
        <f>IF(AP442,-0.1*ε_cu1cd,IF(AM442,G442*0.01,G442))</f>
        <v/>
      </c>
      <c r="H443" s="113">
        <f>IF(A443=1,E443,IF(AO442,H442-E442+E443,IF(AP442,0.8*H442,H442+E443)))</f>
        <v/>
      </c>
      <c r="I443" s="169">
        <f>(C443-H443)/h</f>
        <v/>
      </c>
      <c r="J443">
        <f>C443/(ε_c1cd)</f>
        <v/>
      </c>
      <c r="K443">
        <f>C443/I443</f>
        <v/>
      </c>
      <c r="L443" s="131">
        <f>I443/(ε_c1cd)</f>
        <v/>
      </c>
      <c r="M443">
        <f>I443*(K443-Z_s1)</f>
        <v/>
      </c>
      <c r="N443">
        <f>I443*(K443-Z_s2)</f>
        <v/>
      </c>
      <c r="O443">
        <f>E_s*M443</f>
        <v/>
      </c>
      <c r="P443">
        <f>E_s*N443</f>
        <v/>
      </c>
      <c r="Q443">
        <f>O443*A_s1</f>
        <v/>
      </c>
      <c r="R443">
        <f>P443*A_s2</f>
        <v/>
      </c>
      <c r="S443">
        <f>Q443*($K443-Z_s1)</f>
        <v/>
      </c>
      <c r="T443">
        <f>R443*($K443-Z_s2)</f>
        <v/>
      </c>
      <c r="U443">
        <f>(INDIRECT("a_"&amp;U$2)/(U$2+1))*(($C443^(U$2+1)-$H443^(U$2+1))/(ε_c1cd^(U$2+1)))</f>
        <v/>
      </c>
      <c r="V443">
        <f>(INDIRECT("a_"&amp;V$2)/(V$2+1))*(($C443^(V$2+1)-$H443^(V$2+1))/(ε_c1cd^(V$2+1)))</f>
        <v/>
      </c>
      <c r="W443">
        <f>(INDIRECT("a_"&amp;W$2)/(W$2+1))*(($C443^(W$2+1)-$H443^(W$2+1))/(ε_c1cd^(W$2+1)))</f>
        <v/>
      </c>
      <c r="X443">
        <f>(INDIRECT("a_"&amp;X$2)/(X$2+1))*(($C443^(X$2+1)-$H443^(X$2+1))/(ε_c1cd^(X$2+1)))</f>
        <v/>
      </c>
      <c r="Y443">
        <f>(INDIRECT("a_"&amp;Y$2)/(Y$2+1))*(($C443^(Y$2+1)-$H443^(Y$2+1))/(ε_c1cd^(Y$2+1)))</f>
        <v/>
      </c>
      <c r="Z443">
        <f>(INDIRECT("a_"&amp;Z$2)/(Z$2+2))*(($C443^(Z$2+2)-$H443^(Z$2+2))/(ε_c1cd^(Z$2+2)))</f>
        <v/>
      </c>
      <c r="AA443">
        <f>(INDIRECT("a_"&amp;AA$2)/(AA$2+2))*(($C443^(AA$2+2)-$H443^(AA$2+2))/(ε_c1cd^(AA$2+2)))</f>
        <v/>
      </c>
      <c r="AB443">
        <f>(INDIRECT("a_"&amp;AB$2)/(AB$2+2))*(($C443^(AB$2+2)-$H443^(AB$2+2))/(ε_c1cd^(AB$2+2)))</f>
        <v/>
      </c>
      <c r="AC443">
        <f>(INDIRECT("a_"&amp;AC$2)/(AC$2+2))*(($C443^(AC$2+2)-$H443^(AC$2+2))/(ε_c1cd^(AC$2+2)))</f>
        <v/>
      </c>
      <c r="AD443">
        <f>(INDIRECT("a_"&amp;AD$2)/(AD$2+2))*(($C443^(AD$2+2)-$H443^(AD$2+2))/(ε_c1cd^(AD$2+2)))</f>
        <v/>
      </c>
      <c r="AE443" s="111">
        <f>(b*f_cd/L443)*SUM(U443:Y443)+SUM(Q443:R443)</f>
        <v/>
      </c>
      <c r="AF443" s="112">
        <f>AE443*(K443-y+e)</f>
        <v/>
      </c>
      <c r="AG443" s="113">
        <f>(b*f_cd/(L443^2))*SUM(Z443:AD443)+SUM(S443:T443)-AF443</f>
        <v/>
      </c>
      <c r="AH443" s="114">
        <f>AG443&lt;0</f>
        <v/>
      </c>
      <c r="AI443" s="115">
        <f>IF(A443=1,FALSE,(AND(AQ443,AH443,NOT(AI442))))</f>
        <v/>
      </c>
      <c r="AJ443" s="116">
        <f>(b*f_cd/L443)*(a_1/2*J443^2+a_2/3*J443^3+a_3/4*J443^4+a_4/5*J443^5+a_5/6*J443^6)+SUM(Q443:R443)</f>
        <v/>
      </c>
      <c r="AK443">
        <f>AJ443*(K443-y+e)</f>
        <v/>
      </c>
      <c r="AL443" s="118">
        <f>(b*f_cd/(L443^2))*(a_1/3*J443^3+a_2/4*J443^4+a_3/5*J443^5+a_4/6*J443^6+a_5/7*J443^7)+SUM(S443:T443)-AK443</f>
        <v/>
      </c>
      <c r="AM443" s="114">
        <f>AL443&gt;0</f>
        <v/>
      </c>
      <c r="AN443" s="115">
        <f>IF(A443=1,FALSE,(AND(AQ443,AM443,NOT(AN442))))</f>
        <v/>
      </c>
      <c r="AO443">
        <f>IF(D443=1,AND(AH443,NOT(AI443)),AND(AM443,NOT(AN443)))</f>
        <v/>
      </c>
      <c r="AP443" s="119">
        <f>IF(D443=1,AI443,AN443)</f>
        <v/>
      </c>
      <c r="AQ443" s="125">
        <f>ABS(E443)&lt;$AQ$2</f>
        <v/>
      </c>
      <c r="AS443">
        <f>IF(AP443,MAX(AS$3:AS441)+1,"")</f>
        <v/>
      </c>
    </row>
    <row r="444" s="117">
      <c r="A444" t="n">
        <v>442</v>
      </c>
      <c r="B444" s="131">
        <f>IF(A444=1,0,IF(AP444,0.1*ε_cu1cd,0))</f>
        <v/>
      </c>
      <c r="C444" s="131">
        <f>IF(A444=1,0.1*ε_cu1cd,C443+B443)</f>
        <v/>
      </c>
      <c r="D444" s="113">
        <f>IF('Нормальний переріз'!$D$68&gt;0,1,2)</f>
        <v/>
      </c>
      <c r="E444" s="144">
        <f>IF(D444=1,F444,G444)</f>
        <v/>
      </c>
      <c r="F444" s="124">
        <f>IF(AI443,0.11*ε_cu1cd,IF(AH443,F443*0.01,F443))</f>
        <v/>
      </c>
      <c r="G444" s="124">
        <f>IF(AP443,-0.1*ε_cu1cd,IF(AM443,G443*0.01,G443))</f>
        <v/>
      </c>
      <c r="H444" s="113">
        <f>IF(A444=1,E444,IF(AO443,H443-E443+E444,IF(AP443,0.8*H443,H443+E444)))</f>
        <v/>
      </c>
      <c r="I444" s="169">
        <f>(C444-H444)/h</f>
        <v/>
      </c>
      <c r="J444">
        <f>C444/(ε_c1cd)</f>
        <v/>
      </c>
      <c r="K444">
        <f>C444/I444</f>
        <v/>
      </c>
      <c r="L444" s="131">
        <f>I444/(ε_c1cd)</f>
        <v/>
      </c>
      <c r="M444">
        <f>I444*(K444-Z_s1)</f>
        <v/>
      </c>
      <c r="N444">
        <f>I444*(K444-Z_s2)</f>
        <v/>
      </c>
      <c r="O444">
        <f>E_s*M444</f>
        <v/>
      </c>
      <c r="P444">
        <f>E_s*N444</f>
        <v/>
      </c>
      <c r="Q444">
        <f>O444*A_s1</f>
        <v/>
      </c>
      <c r="R444">
        <f>P444*A_s2</f>
        <v/>
      </c>
      <c r="S444">
        <f>Q444*($K444-Z_s1)</f>
        <v/>
      </c>
      <c r="T444">
        <f>R444*($K444-Z_s2)</f>
        <v/>
      </c>
      <c r="U444">
        <f>(INDIRECT("a_"&amp;U$2)/(U$2+1))*(($C444^(U$2+1)-$H444^(U$2+1))/(ε_c1cd^(U$2+1)))</f>
        <v/>
      </c>
      <c r="V444">
        <f>(INDIRECT("a_"&amp;V$2)/(V$2+1))*(($C444^(V$2+1)-$H444^(V$2+1))/(ε_c1cd^(V$2+1)))</f>
        <v/>
      </c>
      <c r="W444">
        <f>(INDIRECT("a_"&amp;W$2)/(W$2+1))*(($C444^(W$2+1)-$H444^(W$2+1))/(ε_c1cd^(W$2+1)))</f>
        <v/>
      </c>
      <c r="X444">
        <f>(INDIRECT("a_"&amp;X$2)/(X$2+1))*(($C444^(X$2+1)-$H444^(X$2+1))/(ε_c1cd^(X$2+1)))</f>
        <v/>
      </c>
      <c r="Y444">
        <f>(INDIRECT("a_"&amp;Y$2)/(Y$2+1))*(($C444^(Y$2+1)-$H444^(Y$2+1))/(ε_c1cd^(Y$2+1)))</f>
        <v/>
      </c>
      <c r="Z444">
        <f>(INDIRECT("a_"&amp;Z$2)/(Z$2+2))*(($C444^(Z$2+2)-$H444^(Z$2+2))/(ε_c1cd^(Z$2+2)))</f>
        <v/>
      </c>
      <c r="AA444">
        <f>(INDIRECT("a_"&amp;AA$2)/(AA$2+2))*(($C444^(AA$2+2)-$H444^(AA$2+2))/(ε_c1cd^(AA$2+2)))</f>
        <v/>
      </c>
      <c r="AB444">
        <f>(INDIRECT("a_"&amp;AB$2)/(AB$2+2))*(($C444^(AB$2+2)-$H444^(AB$2+2))/(ε_c1cd^(AB$2+2)))</f>
        <v/>
      </c>
      <c r="AC444">
        <f>(INDIRECT("a_"&amp;AC$2)/(AC$2+2))*(($C444^(AC$2+2)-$H444^(AC$2+2))/(ε_c1cd^(AC$2+2)))</f>
        <v/>
      </c>
      <c r="AD444">
        <f>(INDIRECT("a_"&amp;AD$2)/(AD$2+2))*(($C444^(AD$2+2)-$H444^(AD$2+2))/(ε_c1cd^(AD$2+2)))</f>
        <v/>
      </c>
      <c r="AE444" s="111">
        <f>(b*f_cd/L444)*SUM(U444:Y444)+SUM(Q444:R444)</f>
        <v/>
      </c>
      <c r="AF444" s="112">
        <f>AE444*(K444-y+e)</f>
        <v/>
      </c>
      <c r="AG444" s="113">
        <f>(b*f_cd/(L444^2))*SUM(Z444:AD444)+SUM(S444:T444)-AF444</f>
        <v/>
      </c>
      <c r="AH444" s="114">
        <f>AG444&lt;0</f>
        <v/>
      </c>
      <c r="AI444" s="115">
        <f>IF(A444=1,FALSE,(AND(AQ444,AH444,NOT(AI443))))</f>
        <v/>
      </c>
      <c r="AJ444" s="116">
        <f>(b*f_cd/L444)*(a_1/2*J444^2+a_2/3*J444^3+a_3/4*J444^4+a_4/5*J444^5+a_5/6*J444^6)+SUM(Q444:R444)</f>
        <v/>
      </c>
      <c r="AK444">
        <f>AJ444*(K444-y+e)</f>
        <v/>
      </c>
      <c r="AL444" s="118">
        <f>(b*f_cd/(L444^2))*(a_1/3*J444^3+a_2/4*J444^4+a_3/5*J444^5+a_4/6*J444^6+a_5/7*J444^7)+SUM(S444:T444)-AK444</f>
        <v/>
      </c>
      <c r="AM444" s="114">
        <f>AL444&gt;0</f>
        <v/>
      </c>
      <c r="AN444" s="115">
        <f>IF(A444=1,FALSE,(AND(AQ444,AM444,NOT(AN443))))</f>
        <v/>
      </c>
      <c r="AO444">
        <f>IF(D444=1,AND(AH444,NOT(AI444)),AND(AM444,NOT(AN444)))</f>
        <v/>
      </c>
      <c r="AP444" s="119">
        <f>IF(D444=1,AI444,AN444)</f>
        <v/>
      </c>
      <c r="AQ444" s="125">
        <f>ABS(E444)&lt;$AQ$2</f>
        <v/>
      </c>
      <c r="AS444">
        <f>IF(AP444,MAX(AS$3:AS442)+1,"")</f>
        <v/>
      </c>
    </row>
    <row r="445" s="117">
      <c r="A445" t="n">
        <v>443</v>
      </c>
      <c r="B445" s="131">
        <f>IF(A445=1,0,IF(AP445,0.1*ε_cu1cd,0))</f>
        <v/>
      </c>
      <c r="C445" s="131">
        <f>IF(A445=1,0.1*ε_cu1cd,C444+B444)</f>
        <v/>
      </c>
      <c r="D445" s="113">
        <f>IF('Нормальний переріз'!$D$68&gt;0,1,2)</f>
        <v/>
      </c>
      <c r="E445" s="144">
        <f>IF(D445=1,F445,G445)</f>
        <v/>
      </c>
      <c r="F445" s="124">
        <f>IF(AI444,0.11*ε_cu1cd,IF(AH444,F444*0.01,F444))</f>
        <v/>
      </c>
      <c r="G445" s="124">
        <f>IF(AP444,-0.1*ε_cu1cd,IF(AM444,G444*0.01,G444))</f>
        <v/>
      </c>
      <c r="H445" s="113">
        <f>IF(A445=1,E445,IF(AO444,H444-E444+E445,IF(AP444,0.8*H444,H444+E445)))</f>
        <v/>
      </c>
      <c r="I445" s="169">
        <f>(C445-H445)/h</f>
        <v/>
      </c>
      <c r="J445">
        <f>C445/(ε_c1cd)</f>
        <v/>
      </c>
      <c r="K445">
        <f>C445/I445</f>
        <v/>
      </c>
      <c r="L445" s="131">
        <f>I445/(ε_c1cd)</f>
        <v/>
      </c>
      <c r="M445">
        <f>I445*(K445-Z_s1)</f>
        <v/>
      </c>
      <c r="N445">
        <f>I445*(K445-Z_s2)</f>
        <v/>
      </c>
      <c r="O445">
        <f>E_s*M445</f>
        <v/>
      </c>
      <c r="P445">
        <f>E_s*N445</f>
        <v/>
      </c>
      <c r="Q445">
        <f>O445*A_s1</f>
        <v/>
      </c>
      <c r="R445">
        <f>P445*A_s2</f>
        <v/>
      </c>
      <c r="S445">
        <f>Q445*($K445-Z_s1)</f>
        <v/>
      </c>
      <c r="T445">
        <f>R445*($K445-Z_s2)</f>
        <v/>
      </c>
      <c r="U445">
        <f>(INDIRECT("a_"&amp;U$2)/(U$2+1))*(($C445^(U$2+1)-$H445^(U$2+1))/(ε_c1cd^(U$2+1)))</f>
        <v/>
      </c>
      <c r="V445">
        <f>(INDIRECT("a_"&amp;V$2)/(V$2+1))*(($C445^(V$2+1)-$H445^(V$2+1))/(ε_c1cd^(V$2+1)))</f>
        <v/>
      </c>
      <c r="W445">
        <f>(INDIRECT("a_"&amp;W$2)/(W$2+1))*(($C445^(W$2+1)-$H445^(W$2+1))/(ε_c1cd^(W$2+1)))</f>
        <v/>
      </c>
      <c r="X445">
        <f>(INDIRECT("a_"&amp;X$2)/(X$2+1))*(($C445^(X$2+1)-$H445^(X$2+1))/(ε_c1cd^(X$2+1)))</f>
        <v/>
      </c>
      <c r="Y445">
        <f>(INDIRECT("a_"&amp;Y$2)/(Y$2+1))*(($C445^(Y$2+1)-$H445^(Y$2+1))/(ε_c1cd^(Y$2+1)))</f>
        <v/>
      </c>
      <c r="Z445">
        <f>(INDIRECT("a_"&amp;Z$2)/(Z$2+2))*(($C445^(Z$2+2)-$H445^(Z$2+2))/(ε_c1cd^(Z$2+2)))</f>
        <v/>
      </c>
      <c r="AA445">
        <f>(INDIRECT("a_"&amp;AA$2)/(AA$2+2))*(($C445^(AA$2+2)-$H445^(AA$2+2))/(ε_c1cd^(AA$2+2)))</f>
        <v/>
      </c>
      <c r="AB445">
        <f>(INDIRECT("a_"&amp;AB$2)/(AB$2+2))*(($C445^(AB$2+2)-$H445^(AB$2+2))/(ε_c1cd^(AB$2+2)))</f>
        <v/>
      </c>
      <c r="AC445">
        <f>(INDIRECT("a_"&amp;AC$2)/(AC$2+2))*(($C445^(AC$2+2)-$H445^(AC$2+2))/(ε_c1cd^(AC$2+2)))</f>
        <v/>
      </c>
      <c r="AD445">
        <f>(INDIRECT("a_"&amp;AD$2)/(AD$2+2))*(($C445^(AD$2+2)-$H445^(AD$2+2))/(ε_c1cd^(AD$2+2)))</f>
        <v/>
      </c>
      <c r="AE445" s="111">
        <f>(b*f_cd/L445)*SUM(U445:Y445)+SUM(Q445:R445)</f>
        <v/>
      </c>
      <c r="AF445" s="112">
        <f>AE445*(K445-y+e)</f>
        <v/>
      </c>
      <c r="AG445" s="113">
        <f>(b*f_cd/(L445^2))*SUM(Z445:AD445)+SUM(S445:T445)-AF445</f>
        <v/>
      </c>
      <c r="AH445" s="114">
        <f>AG445&lt;0</f>
        <v/>
      </c>
      <c r="AI445" s="115">
        <f>IF(A445=1,FALSE,(AND(AQ445,AH445,NOT(AI444))))</f>
        <v/>
      </c>
      <c r="AJ445" s="116">
        <f>(b*f_cd/L445)*(a_1/2*J445^2+a_2/3*J445^3+a_3/4*J445^4+a_4/5*J445^5+a_5/6*J445^6)+SUM(Q445:R445)</f>
        <v/>
      </c>
      <c r="AK445">
        <f>AJ445*(K445-y+e)</f>
        <v/>
      </c>
      <c r="AL445" s="118">
        <f>(b*f_cd/(L445^2))*(a_1/3*J445^3+a_2/4*J445^4+a_3/5*J445^5+a_4/6*J445^6+a_5/7*J445^7)+SUM(S445:T445)-AK445</f>
        <v/>
      </c>
      <c r="AM445" s="114">
        <f>AL445&gt;0</f>
        <v/>
      </c>
      <c r="AN445" s="115">
        <f>IF(A445=1,FALSE,(AND(AQ445,AM445,NOT(AN444))))</f>
        <v/>
      </c>
      <c r="AO445">
        <f>IF(D445=1,AND(AH445,NOT(AI445)),AND(AM445,NOT(AN445)))</f>
        <v/>
      </c>
      <c r="AP445" s="119">
        <f>IF(D445=1,AI445,AN445)</f>
        <v/>
      </c>
      <c r="AQ445" s="125">
        <f>ABS(E445)&lt;$AQ$2</f>
        <v/>
      </c>
      <c r="AS445">
        <f>IF(AP445,MAX(AS$3:AS443)+1,"")</f>
        <v/>
      </c>
    </row>
    <row r="446" s="117">
      <c r="A446" t="n">
        <v>444</v>
      </c>
      <c r="B446" s="131">
        <f>IF(A446=1,0,IF(AP446,0.1*ε_cu1cd,0))</f>
        <v/>
      </c>
      <c r="C446" s="131">
        <f>IF(A446=1,0.1*ε_cu1cd,C445+B445)</f>
        <v/>
      </c>
      <c r="D446" s="113">
        <f>IF('Нормальний переріз'!$D$68&gt;0,1,2)</f>
        <v/>
      </c>
      <c r="E446" s="144">
        <f>IF(D446=1,F446,G446)</f>
        <v/>
      </c>
      <c r="F446" s="124">
        <f>IF(AI445,0.11*ε_cu1cd,IF(AH445,F445*0.01,F445))</f>
        <v/>
      </c>
      <c r="G446" s="124">
        <f>IF(AP445,-0.1*ε_cu1cd,IF(AM445,G445*0.01,G445))</f>
        <v/>
      </c>
      <c r="H446" s="113">
        <f>IF(A446=1,E446,IF(AO445,H445-E445+E446,IF(AP445,0.8*H445,H445+E446)))</f>
        <v/>
      </c>
      <c r="I446" s="169">
        <f>(C446-H446)/h</f>
        <v/>
      </c>
      <c r="J446">
        <f>C446/(ε_c1cd)</f>
        <v/>
      </c>
      <c r="K446">
        <f>C446/I446</f>
        <v/>
      </c>
      <c r="L446" s="131">
        <f>I446/(ε_c1cd)</f>
        <v/>
      </c>
      <c r="M446">
        <f>I446*(K446-Z_s1)</f>
        <v/>
      </c>
      <c r="N446">
        <f>I446*(K446-Z_s2)</f>
        <v/>
      </c>
      <c r="O446">
        <f>E_s*M446</f>
        <v/>
      </c>
      <c r="P446">
        <f>E_s*N446</f>
        <v/>
      </c>
      <c r="Q446">
        <f>O446*A_s1</f>
        <v/>
      </c>
      <c r="R446">
        <f>P446*A_s2</f>
        <v/>
      </c>
      <c r="S446">
        <f>Q446*($K446-Z_s1)</f>
        <v/>
      </c>
      <c r="T446">
        <f>R446*($K446-Z_s2)</f>
        <v/>
      </c>
      <c r="U446">
        <f>(INDIRECT("a_"&amp;U$2)/(U$2+1))*(($C446^(U$2+1)-$H446^(U$2+1))/(ε_c1cd^(U$2+1)))</f>
        <v/>
      </c>
      <c r="V446">
        <f>(INDIRECT("a_"&amp;V$2)/(V$2+1))*(($C446^(V$2+1)-$H446^(V$2+1))/(ε_c1cd^(V$2+1)))</f>
        <v/>
      </c>
      <c r="W446">
        <f>(INDIRECT("a_"&amp;W$2)/(W$2+1))*(($C446^(W$2+1)-$H446^(W$2+1))/(ε_c1cd^(W$2+1)))</f>
        <v/>
      </c>
      <c r="X446">
        <f>(INDIRECT("a_"&amp;X$2)/(X$2+1))*(($C446^(X$2+1)-$H446^(X$2+1))/(ε_c1cd^(X$2+1)))</f>
        <v/>
      </c>
      <c r="Y446">
        <f>(INDIRECT("a_"&amp;Y$2)/(Y$2+1))*(($C446^(Y$2+1)-$H446^(Y$2+1))/(ε_c1cd^(Y$2+1)))</f>
        <v/>
      </c>
      <c r="Z446">
        <f>(INDIRECT("a_"&amp;Z$2)/(Z$2+2))*(($C446^(Z$2+2)-$H446^(Z$2+2))/(ε_c1cd^(Z$2+2)))</f>
        <v/>
      </c>
      <c r="AA446">
        <f>(INDIRECT("a_"&amp;AA$2)/(AA$2+2))*(($C446^(AA$2+2)-$H446^(AA$2+2))/(ε_c1cd^(AA$2+2)))</f>
        <v/>
      </c>
      <c r="AB446">
        <f>(INDIRECT("a_"&amp;AB$2)/(AB$2+2))*(($C446^(AB$2+2)-$H446^(AB$2+2))/(ε_c1cd^(AB$2+2)))</f>
        <v/>
      </c>
      <c r="AC446">
        <f>(INDIRECT("a_"&amp;AC$2)/(AC$2+2))*(($C446^(AC$2+2)-$H446^(AC$2+2))/(ε_c1cd^(AC$2+2)))</f>
        <v/>
      </c>
      <c r="AD446">
        <f>(INDIRECT("a_"&amp;AD$2)/(AD$2+2))*(($C446^(AD$2+2)-$H446^(AD$2+2))/(ε_c1cd^(AD$2+2)))</f>
        <v/>
      </c>
      <c r="AE446" s="111">
        <f>(b*f_cd/L446)*SUM(U446:Y446)+SUM(Q446:R446)</f>
        <v/>
      </c>
      <c r="AF446" s="112">
        <f>AE446*(K446-y+e)</f>
        <v/>
      </c>
      <c r="AG446" s="113">
        <f>(b*f_cd/(L446^2))*SUM(Z446:AD446)+SUM(S446:T446)-AF446</f>
        <v/>
      </c>
      <c r="AH446" s="114">
        <f>AG446&lt;0</f>
        <v/>
      </c>
      <c r="AI446" s="115">
        <f>IF(A446=1,FALSE,(AND(AQ446,AH446,NOT(AI445))))</f>
        <v/>
      </c>
      <c r="AJ446" s="116">
        <f>(b*f_cd/L446)*(a_1/2*J446^2+a_2/3*J446^3+a_3/4*J446^4+a_4/5*J446^5+a_5/6*J446^6)+SUM(Q446:R446)</f>
        <v/>
      </c>
      <c r="AK446">
        <f>AJ446*(K446-y+e)</f>
        <v/>
      </c>
      <c r="AL446" s="118">
        <f>(b*f_cd/(L446^2))*(a_1/3*J446^3+a_2/4*J446^4+a_3/5*J446^5+a_4/6*J446^6+a_5/7*J446^7)+SUM(S446:T446)-AK446</f>
        <v/>
      </c>
      <c r="AM446" s="114">
        <f>AL446&gt;0</f>
        <v/>
      </c>
      <c r="AN446" s="115">
        <f>IF(A446=1,FALSE,(AND(AQ446,AM446,NOT(AN445))))</f>
        <v/>
      </c>
      <c r="AO446">
        <f>IF(D446=1,AND(AH446,NOT(AI446)),AND(AM446,NOT(AN446)))</f>
        <v/>
      </c>
      <c r="AP446" s="119">
        <f>IF(D446=1,AI446,AN446)</f>
        <v/>
      </c>
      <c r="AQ446" s="125">
        <f>ABS(E446)&lt;$AQ$2</f>
        <v/>
      </c>
      <c r="AS446">
        <f>IF(AP446,MAX(AS$3:AS444)+1,"")</f>
        <v/>
      </c>
    </row>
    <row r="447" s="117">
      <c r="A447" t="n">
        <v>445</v>
      </c>
      <c r="B447" s="131">
        <f>IF(A447=1,0,IF(AP447,0.1*ε_cu1cd,0))</f>
        <v/>
      </c>
      <c r="C447" s="131">
        <f>IF(A447=1,0.1*ε_cu1cd,C446+B446)</f>
        <v/>
      </c>
      <c r="D447" s="113">
        <f>IF('Нормальний переріз'!$D$68&gt;0,1,2)</f>
        <v/>
      </c>
      <c r="E447" s="144">
        <f>IF(D447=1,F447,G447)</f>
        <v/>
      </c>
      <c r="F447" s="124">
        <f>IF(AI446,0.11*ε_cu1cd,IF(AH446,F446*0.01,F446))</f>
        <v/>
      </c>
      <c r="G447" s="124">
        <f>IF(AP446,-0.1*ε_cu1cd,IF(AM446,G446*0.01,G446))</f>
        <v/>
      </c>
      <c r="H447" s="113">
        <f>IF(A447=1,E447,IF(AO446,H446-E446+E447,IF(AP446,0.8*H446,H446+E447)))</f>
        <v/>
      </c>
      <c r="I447" s="169">
        <f>(C447-H447)/h</f>
        <v/>
      </c>
      <c r="J447">
        <f>C447/(ε_c1cd)</f>
        <v/>
      </c>
      <c r="K447">
        <f>C447/I447</f>
        <v/>
      </c>
      <c r="L447" s="131">
        <f>I447/(ε_c1cd)</f>
        <v/>
      </c>
      <c r="M447">
        <f>I447*(K447-Z_s1)</f>
        <v/>
      </c>
      <c r="N447">
        <f>I447*(K447-Z_s2)</f>
        <v/>
      </c>
      <c r="O447">
        <f>E_s*M447</f>
        <v/>
      </c>
      <c r="P447">
        <f>E_s*N447</f>
        <v/>
      </c>
      <c r="Q447">
        <f>O447*A_s1</f>
        <v/>
      </c>
      <c r="R447">
        <f>P447*A_s2</f>
        <v/>
      </c>
      <c r="S447">
        <f>Q447*($K447-Z_s1)</f>
        <v/>
      </c>
      <c r="T447">
        <f>R447*($K447-Z_s2)</f>
        <v/>
      </c>
      <c r="U447">
        <f>(INDIRECT("a_"&amp;U$2)/(U$2+1))*(($C447^(U$2+1)-$H447^(U$2+1))/(ε_c1cd^(U$2+1)))</f>
        <v/>
      </c>
      <c r="V447">
        <f>(INDIRECT("a_"&amp;V$2)/(V$2+1))*(($C447^(V$2+1)-$H447^(V$2+1))/(ε_c1cd^(V$2+1)))</f>
        <v/>
      </c>
      <c r="W447">
        <f>(INDIRECT("a_"&amp;W$2)/(W$2+1))*(($C447^(W$2+1)-$H447^(W$2+1))/(ε_c1cd^(W$2+1)))</f>
        <v/>
      </c>
      <c r="X447">
        <f>(INDIRECT("a_"&amp;X$2)/(X$2+1))*(($C447^(X$2+1)-$H447^(X$2+1))/(ε_c1cd^(X$2+1)))</f>
        <v/>
      </c>
      <c r="Y447">
        <f>(INDIRECT("a_"&amp;Y$2)/(Y$2+1))*(($C447^(Y$2+1)-$H447^(Y$2+1))/(ε_c1cd^(Y$2+1)))</f>
        <v/>
      </c>
      <c r="Z447">
        <f>(INDIRECT("a_"&amp;Z$2)/(Z$2+2))*(($C447^(Z$2+2)-$H447^(Z$2+2))/(ε_c1cd^(Z$2+2)))</f>
        <v/>
      </c>
      <c r="AA447">
        <f>(INDIRECT("a_"&amp;AA$2)/(AA$2+2))*(($C447^(AA$2+2)-$H447^(AA$2+2))/(ε_c1cd^(AA$2+2)))</f>
        <v/>
      </c>
      <c r="AB447">
        <f>(INDIRECT("a_"&amp;AB$2)/(AB$2+2))*(($C447^(AB$2+2)-$H447^(AB$2+2))/(ε_c1cd^(AB$2+2)))</f>
        <v/>
      </c>
      <c r="AC447">
        <f>(INDIRECT("a_"&amp;AC$2)/(AC$2+2))*(($C447^(AC$2+2)-$H447^(AC$2+2))/(ε_c1cd^(AC$2+2)))</f>
        <v/>
      </c>
      <c r="AD447">
        <f>(INDIRECT("a_"&amp;AD$2)/(AD$2+2))*(($C447^(AD$2+2)-$H447^(AD$2+2))/(ε_c1cd^(AD$2+2)))</f>
        <v/>
      </c>
      <c r="AE447" s="111">
        <f>(b*f_cd/L447)*SUM(U447:Y447)+SUM(Q447:R447)</f>
        <v/>
      </c>
      <c r="AF447" s="112">
        <f>AE447*(K447-y+e)</f>
        <v/>
      </c>
      <c r="AG447" s="113">
        <f>(b*f_cd/(L447^2))*SUM(Z447:AD447)+SUM(S447:T447)-AF447</f>
        <v/>
      </c>
      <c r="AH447" s="114">
        <f>AG447&lt;0</f>
        <v/>
      </c>
      <c r="AI447" s="115">
        <f>IF(A447=1,FALSE,(AND(AQ447,AH447,NOT(AI446))))</f>
        <v/>
      </c>
      <c r="AJ447" s="116">
        <f>(b*f_cd/L447)*(a_1/2*J447^2+a_2/3*J447^3+a_3/4*J447^4+a_4/5*J447^5+a_5/6*J447^6)+SUM(Q447:R447)</f>
        <v/>
      </c>
      <c r="AK447">
        <f>AJ447*(K447-y+e)</f>
        <v/>
      </c>
      <c r="AL447" s="118">
        <f>(b*f_cd/(L447^2))*(a_1/3*J447^3+a_2/4*J447^4+a_3/5*J447^5+a_4/6*J447^6+a_5/7*J447^7)+SUM(S447:T447)-AK447</f>
        <v/>
      </c>
      <c r="AM447" s="114">
        <f>AL447&gt;0</f>
        <v/>
      </c>
      <c r="AN447" s="115">
        <f>IF(A447=1,FALSE,(AND(AQ447,AM447,NOT(AN446))))</f>
        <v/>
      </c>
      <c r="AO447">
        <f>IF(D447=1,AND(AH447,NOT(AI447)),AND(AM447,NOT(AN447)))</f>
        <v/>
      </c>
      <c r="AP447" s="119">
        <f>IF(D447=1,AI447,AN447)</f>
        <v/>
      </c>
      <c r="AQ447" s="125">
        <f>ABS(E447)&lt;$AQ$2</f>
        <v/>
      </c>
      <c r="AS447">
        <f>IF(AP447,MAX(AS$3:AS445)+1,"")</f>
        <v/>
      </c>
    </row>
    <row r="448" s="117">
      <c r="A448" t="n">
        <v>446</v>
      </c>
      <c r="B448" s="131">
        <f>IF(A448=1,0,IF(AP448,0.1*ε_cu1cd,0))</f>
        <v/>
      </c>
      <c r="C448" s="131">
        <f>IF(A448=1,0.1*ε_cu1cd,C447+B447)</f>
        <v/>
      </c>
      <c r="D448" s="113">
        <f>IF('Нормальний переріз'!$D$68&gt;0,1,2)</f>
        <v/>
      </c>
      <c r="E448" s="144">
        <f>IF(D448=1,F448,G448)</f>
        <v/>
      </c>
      <c r="F448" s="124">
        <f>IF(AI447,0.11*ε_cu1cd,IF(AH447,F447*0.01,F447))</f>
        <v/>
      </c>
      <c r="G448" s="124">
        <f>IF(AP447,-0.1*ε_cu1cd,IF(AM447,G447*0.01,G447))</f>
        <v/>
      </c>
      <c r="H448" s="113">
        <f>IF(A448=1,E448,IF(AO447,H447-E447+E448,IF(AP447,0.8*H447,H447+E448)))</f>
        <v/>
      </c>
      <c r="I448" s="169">
        <f>(C448-H448)/h</f>
        <v/>
      </c>
      <c r="J448">
        <f>C448/(ε_c1cd)</f>
        <v/>
      </c>
      <c r="K448">
        <f>C448/I448</f>
        <v/>
      </c>
      <c r="L448" s="131">
        <f>I448/(ε_c1cd)</f>
        <v/>
      </c>
      <c r="M448">
        <f>I448*(K448-Z_s1)</f>
        <v/>
      </c>
      <c r="N448">
        <f>I448*(K448-Z_s2)</f>
        <v/>
      </c>
      <c r="O448">
        <f>E_s*M448</f>
        <v/>
      </c>
      <c r="P448">
        <f>E_s*N448</f>
        <v/>
      </c>
      <c r="Q448">
        <f>O448*A_s1</f>
        <v/>
      </c>
      <c r="R448">
        <f>P448*A_s2</f>
        <v/>
      </c>
      <c r="S448">
        <f>Q448*($K448-Z_s1)</f>
        <v/>
      </c>
      <c r="T448">
        <f>R448*($K448-Z_s2)</f>
        <v/>
      </c>
      <c r="U448">
        <f>(INDIRECT("a_"&amp;U$2)/(U$2+1))*(($C448^(U$2+1)-$H448^(U$2+1))/(ε_c1cd^(U$2+1)))</f>
        <v/>
      </c>
      <c r="V448">
        <f>(INDIRECT("a_"&amp;V$2)/(V$2+1))*(($C448^(V$2+1)-$H448^(V$2+1))/(ε_c1cd^(V$2+1)))</f>
        <v/>
      </c>
      <c r="W448">
        <f>(INDIRECT("a_"&amp;W$2)/(W$2+1))*(($C448^(W$2+1)-$H448^(W$2+1))/(ε_c1cd^(W$2+1)))</f>
        <v/>
      </c>
      <c r="X448">
        <f>(INDIRECT("a_"&amp;X$2)/(X$2+1))*(($C448^(X$2+1)-$H448^(X$2+1))/(ε_c1cd^(X$2+1)))</f>
        <v/>
      </c>
      <c r="Y448">
        <f>(INDIRECT("a_"&amp;Y$2)/(Y$2+1))*(($C448^(Y$2+1)-$H448^(Y$2+1))/(ε_c1cd^(Y$2+1)))</f>
        <v/>
      </c>
      <c r="Z448">
        <f>(INDIRECT("a_"&amp;Z$2)/(Z$2+2))*(($C448^(Z$2+2)-$H448^(Z$2+2))/(ε_c1cd^(Z$2+2)))</f>
        <v/>
      </c>
      <c r="AA448">
        <f>(INDIRECT("a_"&amp;AA$2)/(AA$2+2))*(($C448^(AA$2+2)-$H448^(AA$2+2))/(ε_c1cd^(AA$2+2)))</f>
        <v/>
      </c>
      <c r="AB448">
        <f>(INDIRECT("a_"&amp;AB$2)/(AB$2+2))*(($C448^(AB$2+2)-$H448^(AB$2+2))/(ε_c1cd^(AB$2+2)))</f>
        <v/>
      </c>
      <c r="AC448">
        <f>(INDIRECT("a_"&amp;AC$2)/(AC$2+2))*(($C448^(AC$2+2)-$H448^(AC$2+2))/(ε_c1cd^(AC$2+2)))</f>
        <v/>
      </c>
      <c r="AD448">
        <f>(INDIRECT("a_"&amp;AD$2)/(AD$2+2))*(($C448^(AD$2+2)-$H448^(AD$2+2))/(ε_c1cd^(AD$2+2)))</f>
        <v/>
      </c>
      <c r="AE448" s="111">
        <f>(b*f_cd/L448)*SUM(U448:Y448)+SUM(Q448:R448)</f>
        <v/>
      </c>
      <c r="AF448" s="112">
        <f>AE448*(K448-y+e)</f>
        <v/>
      </c>
      <c r="AG448" s="113">
        <f>(b*f_cd/(L448^2))*SUM(Z448:AD448)+SUM(S448:T448)-AF448</f>
        <v/>
      </c>
      <c r="AH448" s="114">
        <f>AG448&lt;0</f>
        <v/>
      </c>
      <c r="AI448" s="115">
        <f>IF(A448=1,FALSE,(AND(AQ448,AH448,NOT(AI447))))</f>
        <v/>
      </c>
      <c r="AJ448" s="116">
        <f>(b*f_cd/L448)*(a_1/2*J448^2+a_2/3*J448^3+a_3/4*J448^4+a_4/5*J448^5+a_5/6*J448^6)+SUM(Q448:R448)</f>
        <v/>
      </c>
      <c r="AK448">
        <f>AJ448*(K448-y+e)</f>
        <v/>
      </c>
      <c r="AL448" s="118">
        <f>(b*f_cd/(L448^2))*(a_1/3*J448^3+a_2/4*J448^4+a_3/5*J448^5+a_4/6*J448^6+a_5/7*J448^7)+SUM(S448:T448)-AK448</f>
        <v/>
      </c>
      <c r="AM448" s="114">
        <f>AL448&gt;0</f>
        <v/>
      </c>
      <c r="AN448" s="115">
        <f>IF(A448=1,FALSE,(AND(AQ448,AM448,NOT(AN447))))</f>
        <v/>
      </c>
      <c r="AO448">
        <f>IF(D448=1,AND(AH448,NOT(AI448)),AND(AM448,NOT(AN448)))</f>
        <v/>
      </c>
      <c r="AP448" s="119">
        <f>IF(D448=1,AI448,AN448)</f>
        <v/>
      </c>
      <c r="AQ448" s="125">
        <f>ABS(E448)&lt;$AQ$2</f>
        <v/>
      </c>
      <c r="AS448">
        <f>IF(AP448,MAX(AS$3:AS446)+1,"")</f>
        <v/>
      </c>
    </row>
    <row r="449" s="117">
      <c r="A449" t="n">
        <v>447</v>
      </c>
      <c r="B449" s="131">
        <f>IF(A449=1,0,IF(AP449,0.1*ε_cu1cd,0))</f>
        <v/>
      </c>
      <c r="C449" s="131">
        <f>IF(A449=1,0.1*ε_cu1cd,C448+B448)</f>
        <v/>
      </c>
      <c r="D449" s="113">
        <f>IF('Нормальний переріз'!$D$68&gt;0,1,2)</f>
        <v/>
      </c>
      <c r="E449" s="144">
        <f>IF(D449=1,F449,G449)</f>
        <v/>
      </c>
      <c r="F449" s="124">
        <f>IF(AI448,0.11*ε_cu1cd,IF(AH448,F448*0.01,F448))</f>
        <v/>
      </c>
      <c r="G449" s="124">
        <f>IF(AP448,-0.1*ε_cu1cd,IF(AM448,G448*0.01,G448))</f>
        <v/>
      </c>
      <c r="H449" s="113">
        <f>IF(A449=1,E449,IF(AO448,H448-E448+E449,IF(AP448,0.8*H448,H448+E449)))</f>
        <v/>
      </c>
      <c r="I449" s="169">
        <f>(C449-H449)/h</f>
        <v/>
      </c>
      <c r="J449">
        <f>C449/(ε_c1cd)</f>
        <v/>
      </c>
      <c r="K449">
        <f>C449/I449</f>
        <v/>
      </c>
      <c r="L449" s="131">
        <f>I449/(ε_c1cd)</f>
        <v/>
      </c>
      <c r="M449">
        <f>I449*(K449-Z_s1)</f>
        <v/>
      </c>
      <c r="N449">
        <f>I449*(K449-Z_s2)</f>
        <v/>
      </c>
      <c r="O449">
        <f>E_s*M449</f>
        <v/>
      </c>
      <c r="P449">
        <f>E_s*N449</f>
        <v/>
      </c>
      <c r="Q449">
        <f>O449*A_s1</f>
        <v/>
      </c>
      <c r="R449">
        <f>P449*A_s2</f>
        <v/>
      </c>
      <c r="S449">
        <f>Q449*($K449-Z_s1)</f>
        <v/>
      </c>
      <c r="T449">
        <f>R449*($K449-Z_s2)</f>
        <v/>
      </c>
      <c r="U449">
        <f>(INDIRECT("a_"&amp;U$2)/(U$2+1))*(($C449^(U$2+1)-$H449^(U$2+1))/(ε_c1cd^(U$2+1)))</f>
        <v/>
      </c>
      <c r="V449">
        <f>(INDIRECT("a_"&amp;V$2)/(V$2+1))*(($C449^(V$2+1)-$H449^(V$2+1))/(ε_c1cd^(V$2+1)))</f>
        <v/>
      </c>
      <c r="W449">
        <f>(INDIRECT("a_"&amp;W$2)/(W$2+1))*(($C449^(W$2+1)-$H449^(W$2+1))/(ε_c1cd^(W$2+1)))</f>
        <v/>
      </c>
      <c r="X449">
        <f>(INDIRECT("a_"&amp;X$2)/(X$2+1))*(($C449^(X$2+1)-$H449^(X$2+1))/(ε_c1cd^(X$2+1)))</f>
        <v/>
      </c>
      <c r="Y449">
        <f>(INDIRECT("a_"&amp;Y$2)/(Y$2+1))*(($C449^(Y$2+1)-$H449^(Y$2+1))/(ε_c1cd^(Y$2+1)))</f>
        <v/>
      </c>
      <c r="Z449">
        <f>(INDIRECT("a_"&amp;Z$2)/(Z$2+2))*(($C449^(Z$2+2)-$H449^(Z$2+2))/(ε_c1cd^(Z$2+2)))</f>
        <v/>
      </c>
      <c r="AA449">
        <f>(INDIRECT("a_"&amp;AA$2)/(AA$2+2))*(($C449^(AA$2+2)-$H449^(AA$2+2))/(ε_c1cd^(AA$2+2)))</f>
        <v/>
      </c>
      <c r="AB449">
        <f>(INDIRECT("a_"&amp;AB$2)/(AB$2+2))*(($C449^(AB$2+2)-$H449^(AB$2+2))/(ε_c1cd^(AB$2+2)))</f>
        <v/>
      </c>
      <c r="AC449">
        <f>(INDIRECT("a_"&amp;AC$2)/(AC$2+2))*(($C449^(AC$2+2)-$H449^(AC$2+2))/(ε_c1cd^(AC$2+2)))</f>
        <v/>
      </c>
      <c r="AD449">
        <f>(INDIRECT("a_"&amp;AD$2)/(AD$2+2))*(($C449^(AD$2+2)-$H449^(AD$2+2))/(ε_c1cd^(AD$2+2)))</f>
        <v/>
      </c>
      <c r="AE449" s="111">
        <f>(b*f_cd/L449)*SUM(U449:Y449)+SUM(Q449:R449)</f>
        <v/>
      </c>
      <c r="AF449" s="112">
        <f>AE449*(K449-y+e)</f>
        <v/>
      </c>
      <c r="AG449" s="113">
        <f>(b*f_cd/(L449^2))*SUM(Z449:AD449)+SUM(S449:T449)-AF449</f>
        <v/>
      </c>
      <c r="AH449" s="114">
        <f>AG449&lt;0</f>
        <v/>
      </c>
      <c r="AI449" s="115">
        <f>IF(A449=1,FALSE,(AND(AQ449,AH449,NOT(AI448))))</f>
        <v/>
      </c>
      <c r="AJ449" s="116">
        <f>(b*f_cd/L449)*(a_1/2*J449^2+a_2/3*J449^3+a_3/4*J449^4+a_4/5*J449^5+a_5/6*J449^6)+SUM(Q449:R449)</f>
        <v/>
      </c>
      <c r="AK449">
        <f>AJ449*(K449-y+e)</f>
        <v/>
      </c>
      <c r="AL449" s="118">
        <f>(b*f_cd/(L449^2))*(a_1/3*J449^3+a_2/4*J449^4+a_3/5*J449^5+a_4/6*J449^6+a_5/7*J449^7)+SUM(S449:T449)-AK449</f>
        <v/>
      </c>
      <c r="AM449" s="114">
        <f>AL449&gt;0</f>
        <v/>
      </c>
      <c r="AN449" s="115">
        <f>IF(A449=1,FALSE,(AND(AQ449,AM449,NOT(AN448))))</f>
        <v/>
      </c>
      <c r="AO449">
        <f>IF(D449=1,AND(AH449,NOT(AI449)),AND(AM449,NOT(AN449)))</f>
        <v/>
      </c>
      <c r="AP449" s="119">
        <f>IF(D449=1,AI449,AN449)</f>
        <v/>
      </c>
      <c r="AQ449" s="125">
        <f>ABS(E449)&lt;$AQ$2</f>
        <v/>
      </c>
      <c r="AS449">
        <f>IF(AP449,MAX(AS$3:AS447)+1,"")</f>
        <v/>
      </c>
    </row>
    <row r="450" s="117">
      <c r="A450" t="n">
        <v>448</v>
      </c>
      <c r="B450" s="131">
        <f>IF(A450=1,0,IF(AP450,0.1*ε_cu1cd,0))</f>
        <v/>
      </c>
      <c r="C450" s="131">
        <f>IF(A450=1,0.1*ε_cu1cd,C449+B449)</f>
        <v/>
      </c>
      <c r="D450" s="113">
        <f>IF('Нормальний переріз'!$D$68&gt;0,1,2)</f>
        <v/>
      </c>
      <c r="E450" s="144">
        <f>IF(D450=1,F450,G450)</f>
        <v/>
      </c>
      <c r="F450" s="124">
        <f>IF(AI449,0.11*ε_cu1cd,IF(AH449,F449*0.01,F449))</f>
        <v/>
      </c>
      <c r="G450" s="124">
        <f>IF(AP449,-0.1*ε_cu1cd,IF(AM449,G449*0.01,G449))</f>
        <v/>
      </c>
      <c r="H450" s="113">
        <f>IF(A450=1,E450,IF(AO449,H449-E449+E450,IF(AP449,0.8*H449,H449+E450)))</f>
        <v/>
      </c>
      <c r="I450" s="169">
        <f>(C450-H450)/h</f>
        <v/>
      </c>
      <c r="J450">
        <f>C450/(ε_c1cd)</f>
        <v/>
      </c>
      <c r="K450">
        <f>C450/I450</f>
        <v/>
      </c>
      <c r="L450" s="131">
        <f>I450/(ε_c1cd)</f>
        <v/>
      </c>
      <c r="M450">
        <f>I450*(K450-Z_s1)</f>
        <v/>
      </c>
      <c r="N450">
        <f>I450*(K450-Z_s2)</f>
        <v/>
      </c>
      <c r="O450">
        <f>E_s*M450</f>
        <v/>
      </c>
      <c r="P450">
        <f>E_s*N450</f>
        <v/>
      </c>
      <c r="Q450">
        <f>O450*A_s1</f>
        <v/>
      </c>
      <c r="R450">
        <f>P450*A_s2</f>
        <v/>
      </c>
      <c r="S450">
        <f>Q450*($K450-Z_s1)</f>
        <v/>
      </c>
      <c r="T450">
        <f>R450*($K450-Z_s2)</f>
        <v/>
      </c>
      <c r="U450">
        <f>(INDIRECT("a_"&amp;U$2)/(U$2+1))*(($C450^(U$2+1)-$H450^(U$2+1))/(ε_c1cd^(U$2+1)))</f>
        <v/>
      </c>
      <c r="V450">
        <f>(INDIRECT("a_"&amp;V$2)/(V$2+1))*(($C450^(V$2+1)-$H450^(V$2+1))/(ε_c1cd^(V$2+1)))</f>
        <v/>
      </c>
      <c r="W450">
        <f>(INDIRECT("a_"&amp;W$2)/(W$2+1))*(($C450^(W$2+1)-$H450^(W$2+1))/(ε_c1cd^(W$2+1)))</f>
        <v/>
      </c>
      <c r="X450">
        <f>(INDIRECT("a_"&amp;X$2)/(X$2+1))*(($C450^(X$2+1)-$H450^(X$2+1))/(ε_c1cd^(X$2+1)))</f>
        <v/>
      </c>
      <c r="Y450">
        <f>(INDIRECT("a_"&amp;Y$2)/(Y$2+1))*(($C450^(Y$2+1)-$H450^(Y$2+1))/(ε_c1cd^(Y$2+1)))</f>
        <v/>
      </c>
      <c r="Z450">
        <f>(INDIRECT("a_"&amp;Z$2)/(Z$2+2))*(($C450^(Z$2+2)-$H450^(Z$2+2))/(ε_c1cd^(Z$2+2)))</f>
        <v/>
      </c>
      <c r="AA450">
        <f>(INDIRECT("a_"&amp;AA$2)/(AA$2+2))*(($C450^(AA$2+2)-$H450^(AA$2+2))/(ε_c1cd^(AA$2+2)))</f>
        <v/>
      </c>
      <c r="AB450">
        <f>(INDIRECT("a_"&amp;AB$2)/(AB$2+2))*(($C450^(AB$2+2)-$H450^(AB$2+2))/(ε_c1cd^(AB$2+2)))</f>
        <v/>
      </c>
      <c r="AC450">
        <f>(INDIRECT("a_"&amp;AC$2)/(AC$2+2))*(($C450^(AC$2+2)-$H450^(AC$2+2))/(ε_c1cd^(AC$2+2)))</f>
        <v/>
      </c>
      <c r="AD450">
        <f>(INDIRECT("a_"&amp;AD$2)/(AD$2+2))*(($C450^(AD$2+2)-$H450^(AD$2+2))/(ε_c1cd^(AD$2+2)))</f>
        <v/>
      </c>
      <c r="AE450" s="111">
        <f>(b*f_cd/L450)*SUM(U450:Y450)+SUM(Q450:R450)</f>
        <v/>
      </c>
      <c r="AF450" s="112">
        <f>AE450*(K450-y+e)</f>
        <v/>
      </c>
      <c r="AG450" s="113">
        <f>(b*f_cd/(L450^2))*SUM(Z450:AD450)+SUM(S450:T450)-AF450</f>
        <v/>
      </c>
      <c r="AH450" s="114">
        <f>AG450&lt;0</f>
        <v/>
      </c>
      <c r="AI450" s="115">
        <f>IF(A450=1,FALSE,(AND(AQ450,AH450,NOT(AI449))))</f>
        <v/>
      </c>
      <c r="AJ450" s="116">
        <f>(b*f_cd/L450)*(a_1/2*J450^2+a_2/3*J450^3+a_3/4*J450^4+a_4/5*J450^5+a_5/6*J450^6)+SUM(Q450:R450)</f>
        <v/>
      </c>
      <c r="AK450">
        <f>AJ450*(K450-y+e)</f>
        <v/>
      </c>
      <c r="AL450" s="118">
        <f>(b*f_cd/(L450^2))*(a_1/3*J450^3+a_2/4*J450^4+a_3/5*J450^5+a_4/6*J450^6+a_5/7*J450^7)+SUM(S450:T450)-AK450</f>
        <v/>
      </c>
      <c r="AM450" s="114">
        <f>AL450&gt;0</f>
        <v/>
      </c>
      <c r="AN450" s="115">
        <f>IF(A450=1,FALSE,(AND(AQ450,AM450,NOT(AN449))))</f>
        <v/>
      </c>
      <c r="AO450">
        <f>IF(D450=1,AND(AH450,NOT(AI450)),AND(AM450,NOT(AN450)))</f>
        <v/>
      </c>
      <c r="AP450" s="119">
        <f>IF(D450=1,AI450,AN450)</f>
        <v/>
      </c>
      <c r="AQ450" s="125">
        <f>ABS(E450)&lt;$AQ$2</f>
        <v/>
      </c>
      <c r="AS450">
        <f>IF(AP450,MAX(AS$3:AS448)+1,"")</f>
        <v/>
      </c>
    </row>
    <row r="451" s="117">
      <c r="A451" t="n">
        <v>449</v>
      </c>
      <c r="B451" s="131">
        <f>IF(A451=1,0,IF(AP451,0.1*ε_cu1cd,0))</f>
        <v/>
      </c>
      <c r="C451" s="131">
        <f>IF(A451=1,0.1*ε_cu1cd,C450+B450)</f>
        <v/>
      </c>
      <c r="D451" s="113">
        <f>IF('Нормальний переріз'!$D$68&gt;0,1,2)</f>
        <v/>
      </c>
      <c r="E451" s="144">
        <f>IF(D451=1,F451,G451)</f>
        <v/>
      </c>
      <c r="F451" s="124">
        <f>IF(AI450,0.11*ε_cu1cd,IF(AH450,F450*0.01,F450))</f>
        <v/>
      </c>
      <c r="G451" s="124">
        <f>IF(AP450,-0.1*ε_cu1cd,IF(AM450,G450*0.01,G450))</f>
        <v/>
      </c>
      <c r="H451" s="113">
        <f>IF(A451=1,E451,IF(AO450,H450-E450+E451,IF(AP450,0.8*H450,H450+E451)))</f>
        <v/>
      </c>
      <c r="I451" s="169">
        <f>(C451-H451)/h</f>
        <v/>
      </c>
      <c r="J451">
        <f>C451/(ε_c1cd)</f>
        <v/>
      </c>
      <c r="K451">
        <f>C451/I451</f>
        <v/>
      </c>
      <c r="L451" s="131">
        <f>I451/(ε_c1cd)</f>
        <v/>
      </c>
      <c r="M451">
        <f>I451*(K451-Z_s1)</f>
        <v/>
      </c>
      <c r="N451">
        <f>I451*(K451-Z_s2)</f>
        <v/>
      </c>
      <c r="O451">
        <f>E_s*M451</f>
        <v/>
      </c>
      <c r="P451">
        <f>E_s*N451</f>
        <v/>
      </c>
      <c r="Q451">
        <f>O451*A_s1</f>
        <v/>
      </c>
      <c r="R451">
        <f>P451*A_s2</f>
        <v/>
      </c>
      <c r="S451">
        <f>Q451*($K451-Z_s1)</f>
        <v/>
      </c>
      <c r="T451">
        <f>R451*($K451-Z_s2)</f>
        <v/>
      </c>
      <c r="U451">
        <f>(INDIRECT("a_"&amp;U$2)/(U$2+1))*(($C451^(U$2+1)-$H451^(U$2+1))/(ε_c1cd^(U$2+1)))</f>
        <v/>
      </c>
      <c r="V451">
        <f>(INDIRECT("a_"&amp;V$2)/(V$2+1))*(($C451^(V$2+1)-$H451^(V$2+1))/(ε_c1cd^(V$2+1)))</f>
        <v/>
      </c>
      <c r="W451">
        <f>(INDIRECT("a_"&amp;W$2)/(W$2+1))*(($C451^(W$2+1)-$H451^(W$2+1))/(ε_c1cd^(W$2+1)))</f>
        <v/>
      </c>
      <c r="X451">
        <f>(INDIRECT("a_"&amp;X$2)/(X$2+1))*(($C451^(X$2+1)-$H451^(X$2+1))/(ε_c1cd^(X$2+1)))</f>
        <v/>
      </c>
      <c r="Y451">
        <f>(INDIRECT("a_"&amp;Y$2)/(Y$2+1))*(($C451^(Y$2+1)-$H451^(Y$2+1))/(ε_c1cd^(Y$2+1)))</f>
        <v/>
      </c>
      <c r="Z451">
        <f>(INDIRECT("a_"&amp;Z$2)/(Z$2+2))*(($C451^(Z$2+2)-$H451^(Z$2+2))/(ε_c1cd^(Z$2+2)))</f>
        <v/>
      </c>
      <c r="AA451">
        <f>(INDIRECT("a_"&amp;AA$2)/(AA$2+2))*(($C451^(AA$2+2)-$H451^(AA$2+2))/(ε_c1cd^(AA$2+2)))</f>
        <v/>
      </c>
      <c r="AB451">
        <f>(INDIRECT("a_"&amp;AB$2)/(AB$2+2))*(($C451^(AB$2+2)-$H451^(AB$2+2))/(ε_c1cd^(AB$2+2)))</f>
        <v/>
      </c>
      <c r="AC451">
        <f>(INDIRECT("a_"&amp;AC$2)/(AC$2+2))*(($C451^(AC$2+2)-$H451^(AC$2+2))/(ε_c1cd^(AC$2+2)))</f>
        <v/>
      </c>
      <c r="AD451">
        <f>(INDIRECT("a_"&amp;AD$2)/(AD$2+2))*(($C451^(AD$2+2)-$H451^(AD$2+2))/(ε_c1cd^(AD$2+2)))</f>
        <v/>
      </c>
      <c r="AE451" s="111">
        <f>(b*f_cd/L451)*SUM(U451:Y451)+SUM(Q451:R451)</f>
        <v/>
      </c>
      <c r="AF451" s="112">
        <f>AE451*(K451-y+e)</f>
        <v/>
      </c>
      <c r="AG451" s="113">
        <f>(b*f_cd/(L451^2))*SUM(Z451:AD451)+SUM(S451:T451)-AF451</f>
        <v/>
      </c>
      <c r="AH451" s="114">
        <f>AG451&lt;0</f>
        <v/>
      </c>
      <c r="AI451" s="115">
        <f>IF(A451=1,FALSE,(AND(AQ451,AH451,NOT(AI450))))</f>
        <v/>
      </c>
      <c r="AJ451" s="116">
        <f>(b*f_cd/L451)*(a_1/2*J451^2+a_2/3*J451^3+a_3/4*J451^4+a_4/5*J451^5+a_5/6*J451^6)+SUM(Q451:R451)</f>
        <v/>
      </c>
      <c r="AK451">
        <f>AJ451*(K451-y+e)</f>
        <v/>
      </c>
      <c r="AL451" s="118">
        <f>(b*f_cd/(L451^2))*(a_1/3*J451^3+a_2/4*J451^4+a_3/5*J451^5+a_4/6*J451^6+a_5/7*J451^7)+SUM(S451:T451)-AK451</f>
        <v/>
      </c>
      <c r="AM451" s="114">
        <f>AL451&gt;0</f>
        <v/>
      </c>
      <c r="AN451" s="115">
        <f>IF(A451=1,FALSE,(AND(AQ451,AM451,NOT(AN450))))</f>
        <v/>
      </c>
      <c r="AO451">
        <f>IF(D451=1,AND(AH451,NOT(AI451)),AND(AM451,NOT(AN451)))</f>
        <v/>
      </c>
      <c r="AP451" s="119">
        <f>IF(D451=1,AI451,AN451)</f>
        <v/>
      </c>
      <c r="AQ451" s="125">
        <f>ABS(E451)&lt;$AQ$2</f>
        <v/>
      </c>
      <c r="AS451">
        <f>IF(AP451,MAX(AS$3:AS449)+1,"")</f>
        <v/>
      </c>
    </row>
    <row r="452" s="117">
      <c r="A452" t="n">
        <v>450</v>
      </c>
      <c r="B452" s="131">
        <f>IF(A452=1,0,IF(AP452,0.1*ε_cu1cd,0))</f>
        <v/>
      </c>
      <c r="C452" s="131">
        <f>IF(A452=1,0.1*ε_cu1cd,C451+B451)</f>
        <v/>
      </c>
      <c r="D452" s="113">
        <f>IF('Нормальний переріз'!$D$68&gt;0,1,2)</f>
        <v/>
      </c>
      <c r="E452" s="144">
        <f>IF(D452=1,F452,G452)</f>
        <v/>
      </c>
      <c r="F452" s="124">
        <f>IF(AI451,0.11*ε_cu1cd,IF(AH451,F451*0.01,F451))</f>
        <v/>
      </c>
      <c r="G452" s="124">
        <f>IF(AP451,-0.1*ε_cu1cd,IF(AM451,G451*0.01,G451))</f>
        <v/>
      </c>
      <c r="H452" s="113">
        <f>IF(A452=1,E452,IF(AO451,H451-E451+E452,IF(AP451,0.8*H451,H451+E452)))</f>
        <v/>
      </c>
      <c r="I452" s="169">
        <f>(C452-H452)/h</f>
        <v/>
      </c>
      <c r="J452">
        <f>C452/(ε_c1cd)</f>
        <v/>
      </c>
      <c r="K452">
        <f>C452/I452</f>
        <v/>
      </c>
      <c r="L452" s="131">
        <f>I452/(ε_c1cd)</f>
        <v/>
      </c>
      <c r="M452">
        <f>I452*(K452-Z_s1)</f>
        <v/>
      </c>
      <c r="N452">
        <f>I452*(K452-Z_s2)</f>
        <v/>
      </c>
      <c r="O452">
        <f>E_s*M452</f>
        <v/>
      </c>
      <c r="P452">
        <f>E_s*N452</f>
        <v/>
      </c>
      <c r="Q452">
        <f>O452*A_s1</f>
        <v/>
      </c>
      <c r="R452">
        <f>P452*A_s2</f>
        <v/>
      </c>
      <c r="S452">
        <f>Q452*($K452-Z_s1)</f>
        <v/>
      </c>
      <c r="T452">
        <f>R452*($K452-Z_s2)</f>
        <v/>
      </c>
      <c r="U452">
        <f>(INDIRECT("a_"&amp;U$2)/(U$2+1))*(($C452^(U$2+1)-$H452^(U$2+1))/(ε_c1cd^(U$2+1)))</f>
        <v/>
      </c>
      <c r="V452">
        <f>(INDIRECT("a_"&amp;V$2)/(V$2+1))*(($C452^(V$2+1)-$H452^(V$2+1))/(ε_c1cd^(V$2+1)))</f>
        <v/>
      </c>
      <c r="W452">
        <f>(INDIRECT("a_"&amp;W$2)/(W$2+1))*(($C452^(W$2+1)-$H452^(W$2+1))/(ε_c1cd^(W$2+1)))</f>
        <v/>
      </c>
      <c r="X452">
        <f>(INDIRECT("a_"&amp;X$2)/(X$2+1))*(($C452^(X$2+1)-$H452^(X$2+1))/(ε_c1cd^(X$2+1)))</f>
        <v/>
      </c>
      <c r="Y452">
        <f>(INDIRECT("a_"&amp;Y$2)/(Y$2+1))*(($C452^(Y$2+1)-$H452^(Y$2+1))/(ε_c1cd^(Y$2+1)))</f>
        <v/>
      </c>
      <c r="Z452">
        <f>(INDIRECT("a_"&amp;Z$2)/(Z$2+2))*(($C452^(Z$2+2)-$H452^(Z$2+2))/(ε_c1cd^(Z$2+2)))</f>
        <v/>
      </c>
      <c r="AA452">
        <f>(INDIRECT("a_"&amp;AA$2)/(AA$2+2))*(($C452^(AA$2+2)-$H452^(AA$2+2))/(ε_c1cd^(AA$2+2)))</f>
        <v/>
      </c>
      <c r="AB452">
        <f>(INDIRECT("a_"&amp;AB$2)/(AB$2+2))*(($C452^(AB$2+2)-$H452^(AB$2+2))/(ε_c1cd^(AB$2+2)))</f>
        <v/>
      </c>
      <c r="AC452">
        <f>(INDIRECT("a_"&amp;AC$2)/(AC$2+2))*(($C452^(AC$2+2)-$H452^(AC$2+2))/(ε_c1cd^(AC$2+2)))</f>
        <v/>
      </c>
      <c r="AD452">
        <f>(INDIRECT("a_"&amp;AD$2)/(AD$2+2))*(($C452^(AD$2+2)-$H452^(AD$2+2))/(ε_c1cd^(AD$2+2)))</f>
        <v/>
      </c>
      <c r="AE452" s="111">
        <f>(b*f_cd/L452)*SUM(U452:Y452)+SUM(Q452:R452)</f>
        <v/>
      </c>
      <c r="AF452" s="112">
        <f>AE452*(K452-y+e)</f>
        <v/>
      </c>
      <c r="AG452" s="113">
        <f>(b*f_cd/(L452^2))*SUM(Z452:AD452)+SUM(S452:T452)-AF452</f>
        <v/>
      </c>
      <c r="AH452" s="114">
        <f>AG452&lt;0</f>
        <v/>
      </c>
      <c r="AI452" s="115">
        <f>IF(A452=1,FALSE,(AND(AQ452,AH452,NOT(AI451))))</f>
        <v/>
      </c>
      <c r="AJ452" s="116">
        <f>(b*f_cd/L452)*(a_1/2*J452^2+a_2/3*J452^3+a_3/4*J452^4+a_4/5*J452^5+a_5/6*J452^6)+SUM(Q452:R452)</f>
        <v/>
      </c>
      <c r="AK452">
        <f>AJ452*(K452-y+e)</f>
        <v/>
      </c>
      <c r="AL452" s="118">
        <f>(b*f_cd/(L452^2))*(a_1/3*J452^3+a_2/4*J452^4+a_3/5*J452^5+a_4/6*J452^6+a_5/7*J452^7)+SUM(S452:T452)-AK452</f>
        <v/>
      </c>
      <c r="AM452" s="114">
        <f>AL452&gt;0</f>
        <v/>
      </c>
      <c r="AN452" s="115">
        <f>IF(A452=1,FALSE,(AND(AQ452,AM452,NOT(AN451))))</f>
        <v/>
      </c>
      <c r="AO452">
        <f>IF(D452=1,AND(AH452,NOT(AI452)),AND(AM452,NOT(AN452)))</f>
        <v/>
      </c>
      <c r="AP452" s="119">
        <f>IF(D452=1,AI452,AN452)</f>
        <v/>
      </c>
      <c r="AQ452" s="125">
        <f>ABS(E452)&lt;$AQ$2</f>
        <v/>
      </c>
      <c r="AS452">
        <f>IF(AP452,MAX(AS$3:AS450)+1,"")</f>
        <v/>
      </c>
    </row>
    <row r="453" s="117">
      <c r="A453" t="n">
        <v>451</v>
      </c>
      <c r="B453" s="131">
        <f>IF(A453=1,0,IF(AP453,0.1*ε_cu1cd,0))</f>
        <v/>
      </c>
      <c r="C453" s="131">
        <f>IF(A453=1,0.1*ε_cu1cd,C452+B452)</f>
        <v/>
      </c>
      <c r="D453" s="113">
        <f>IF('Нормальний переріз'!$D$68&gt;0,1,2)</f>
        <v/>
      </c>
      <c r="E453" s="144">
        <f>IF(D453=1,F453,G453)</f>
        <v/>
      </c>
      <c r="F453" s="124">
        <f>IF(AI452,0.11*ε_cu1cd,IF(AH452,F452*0.01,F452))</f>
        <v/>
      </c>
      <c r="G453" s="124">
        <f>IF(AP452,-0.1*ε_cu1cd,IF(AM452,G452*0.01,G452))</f>
        <v/>
      </c>
      <c r="H453" s="113">
        <f>IF(A453=1,E453,IF(AO452,H452-E452+E453,IF(AP452,0.8*H452,H452+E453)))</f>
        <v/>
      </c>
      <c r="I453" s="169">
        <f>(C453-H453)/h</f>
        <v/>
      </c>
      <c r="J453">
        <f>C453/(ε_c1cd)</f>
        <v/>
      </c>
      <c r="K453">
        <f>C453/I453</f>
        <v/>
      </c>
      <c r="L453" s="131">
        <f>I453/(ε_c1cd)</f>
        <v/>
      </c>
      <c r="M453">
        <f>I453*(K453-Z_s1)</f>
        <v/>
      </c>
      <c r="N453">
        <f>I453*(K453-Z_s2)</f>
        <v/>
      </c>
      <c r="O453">
        <f>E_s*M453</f>
        <v/>
      </c>
      <c r="P453">
        <f>E_s*N453</f>
        <v/>
      </c>
      <c r="Q453">
        <f>O453*A_s1</f>
        <v/>
      </c>
      <c r="R453">
        <f>P453*A_s2</f>
        <v/>
      </c>
      <c r="S453">
        <f>Q453*($K453-Z_s1)</f>
        <v/>
      </c>
      <c r="T453">
        <f>R453*($K453-Z_s2)</f>
        <v/>
      </c>
      <c r="U453">
        <f>(INDIRECT("a_"&amp;U$2)/(U$2+1))*(($C453^(U$2+1)-$H453^(U$2+1))/(ε_c1cd^(U$2+1)))</f>
        <v/>
      </c>
      <c r="V453">
        <f>(INDIRECT("a_"&amp;V$2)/(V$2+1))*(($C453^(V$2+1)-$H453^(V$2+1))/(ε_c1cd^(V$2+1)))</f>
        <v/>
      </c>
      <c r="W453">
        <f>(INDIRECT("a_"&amp;W$2)/(W$2+1))*(($C453^(W$2+1)-$H453^(W$2+1))/(ε_c1cd^(W$2+1)))</f>
        <v/>
      </c>
      <c r="X453">
        <f>(INDIRECT("a_"&amp;X$2)/(X$2+1))*(($C453^(X$2+1)-$H453^(X$2+1))/(ε_c1cd^(X$2+1)))</f>
        <v/>
      </c>
      <c r="Y453">
        <f>(INDIRECT("a_"&amp;Y$2)/(Y$2+1))*(($C453^(Y$2+1)-$H453^(Y$2+1))/(ε_c1cd^(Y$2+1)))</f>
        <v/>
      </c>
      <c r="Z453">
        <f>(INDIRECT("a_"&amp;Z$2)/(Z$2+2))*(($C453^(Z$2+2)-$H453^(Z$2+2))/(ε_c1cd^(Z$2+2)))</f>
        <v/>
      </c>
      <c r="AA453">
        <f>(INDIRECT("a_"&amp;AA$2)/(AA$2+2))*(($C453^(AA$2+2)-$H453^(AA$2+2))/(ε_c1cd^(AA$2+2)))</f>
        <v/>
      </c>
      <c r="AB453">
        <f>(INDIRECT("a_"&amp;AB$2)/(AB$2+2))*(($C453^(AB$2+2)-$H453^(AB$2+2))/(ε_c1cd^(AB$2+2)))</f>
        <v/>
      </c>
      <c r="AC453">
        <f>(INDIRECT("a_"&amp;AC$2)/(AC$2+2))*(($C453^(AC$2+2)-$H453^(AC$2+2))/(ε_c1cd^(AC$2+2)))</f>
        <v/>
      </c>
      <c r="AD453">
        <f>(INDIRECT("a_"&amp;AD$2)/(AD$2+2))*(($C453^(AD$2+2)-$H453^(AD$2+2))/(ε_c1cd^(AD$2+2)))</f>
        <v/>
      </c>
      <c r="AE453" s="111">
        <f>(b*f_cd/L453)*SUM(U453:Y453)+SUM(Q453:R453)</f>
        <v/>
      </c>
      <c r="AF453" s="112">
        <f>AE453*(K453-y+e)</f>
        <v/>
      </c>
      <c r="AG453" s="113">
        <f>(b*f_cd/(L453^2))*SUM(Z453:AD453)+SUM(S453:T453)-AF453</f>
        <v/>
      </c>
      <c r="AH453" s="114">
        <f>AG453&lt;0</f>
        <v/>
      </c>
      <c r="AI453" s="115">
        <f>IF(A453=1,FALSE,(AND(AQ453,AH453,NOT(AI452))))</f>
        <v/>
      </c>
      <c r="AJ453" s="116">
        <f>(b*f_cd/L453)*(a_1/2*J453^2+a_2/3*J453^3+a_3/4*J453^4+a_4/5*J453^5+a_5/6*J453^6)+SUM(Q453:R453)</f>
        <v/>
      </c>
      <c r="AK453">
        <f>AJ453*(K453-y+e)</f>
        <v/>
      </c>
      <c r="AL453" s="118">
        <f>(b*f_cd/(L453^2))*(a_1/3*J453^3+a_2/4*J453^4+a_3/5*J453^5+a_4/6*J453^6+a_5/7*J453^7)+SUM(S453:T453)-AK453</f>
        <v/>
      </c>
      <c r="AM453" s="114">
        <f>AL453&gt;0</f>
        <v/>
      </c>
      <c r="AN453" s="115">
        <f>IF(A453=1,FALSE,(AND(AQ453,AM453,NOT(AN452))))</f>
        <v/>
      </c>
      <c r="AO453">
        <f>IF(D453=1,AND(AH453,NOT(AI453)),AND(AM453,NOT(AN453)))</f>
        <v/>
      </c>
      <c r="AP453" s="119">
        <f>IF(D453=1,AI453,AN453)</f>
        <v/>
      </c>
      <c r="AQ453" s="125">
        <f>ABS(E453)&lt;$AQ$2</f>
        <v/>
      </c>
      <c r="AS453">
        <f>IF(AP453,MAX(AS$3:AS451)+1,"")</f>
        <v/>
      </c>
    </row>
    <row r="454" s="117">
      <c r="A454" t="n">
        <v>452</v>
      </c>
      <c r="B454" s="131">
        <f>IF(A454=1,0,IF(AP454,0.1*ε_cu1cd,0))</f>
        <v/>
      </c>
      <c r="C454" s="131">
        <f>IF(A454=1,0.1*ε_cu1cd,C453+B453)</f>
        <v/>
      </c>
      <c r="D454" s="113">
        <f>IF('Нормальний переріз'!$D$68&gt;0,1,2)</f>
        <v/>
      </c>
      <c r="E454" s="144">
        <f>IF(D454=1,F454,G454)</f>
        <v/>
      </c>
      <c r="F454" s="124">
        <f>IF(AI453,0.11*ε_cu1cd,IF(AH453,F453*0.01,F453))</f>
        <v/>
      </c>
      <c r="G454" s="124">
        <f>IF(AP453,-0.1*ε_cu1cd,IF(AM453,G453*0.01,G453))</f>
        <v/>
      </c>
      <c r="H454" s="113">
        <f>IF(A454=1,E454,IF(AO453,H453-E453+E454,IF(AP453,0.8*H453,H453+E454)))</f>
        <v/>
      </c>
      <c r="I454" s="169">
        <f>(C454-H454)/h</f>
        <v/>
      </c>
      <c r="J454">
        <f>C454/(ε_c1cd)</f>
        <v/>
      </c>
      <c r="K454">
        <f>C454/I454</f>
        <v/>
      </c>
      <c r="L454" s="131">
        <f>I454/(ε_c1cd)</f>
        <v/>
      </c>
      <c r="M454">
        <f>I454*(K454-Z_s1)</f>
        <v/>
      </c>
      <c r="N454">
        <f>I454*(K454-Z_s2)</f>
        <v/>
      </c>
      <c r="O454">
        <f>E_s*M454</f>
        <v/>
      </c>
      <c r="P454">
        <f>E_s*N454</f>
        <v/>
      </c>
      <c r="Q454">
        <f>O454*A_s1</f>
        <v/>
      </c>
      <c r="R454">
        <f>P454*A_s2</f>
        <v/>
      </c>
      <c r="S454">
        <f>Q454*($K454-Z_s1)</f>
        <v/>
      </c>
      <c r="T454">
        <f>R454*($K454-Z_s2)</f>
        <v/>
      </c>
      <c r="U454">
        <f>(INDIRECT("a_"&amp;U$2)/(U$2+1))*(($C454^(U$2+1)-$H454^(U$2+1))/(ε_c1cd^(U$2+1)))</f>
        <v/>
      </c>
      <c r="V454">
        <f>(INDIRECT("a_"&amp;V$2)/(V$2+1))*(($C454^(V$2+1)-$H454^(V$2+1))/(ε_c1cd^(V$2+1)))</f>
        <v/>
      </c>
      <c r="W454">
        <f>(INDIRECT("a_"&amp;W$2)/(W$2+1))*(($C454^(W$2+1)-$H454^(W$2+1))/(ε_c1cd^(W$2+1)))</f>
        <v/>
      </c>
      <c r="X454">
        <f>(INDIRECT("a_"&amp;X$2)/(X$2+1))*(($C454^(X$2+1)-$H454^(X$2+1))/(ε_c1cd^(X$2+1)))</f>
        <v/>
      </c>
      <c r="Y454">
        <f>(INDIRECT("a_"&amp;Y$2)/(Y$2+1))*(($C454^(Y$2+1)-$H454^(Y$2+1))/(ε_c1cd^(Y$2+1)))</f>
        <v/>
      </c>
      <c r="Z454">
        <f>(INDIRECT("a_"&amp;Z$2)/(Z$2+2))*(($C454^(Z$2+2)-$H454^(Z$2+2))/(ε_c1cd^(Z$2+2)))</f>
        <v/>
      </c>
      <c r="AA454">
        <f>(INDIRECT("a_"&amp;AA$2)/(AA$2+2))*(($C454^(AA$2+2)-$H454^(AA$2+2))/(ε_c1cd^(AA$2+2)))</f>
        <v/>
      </c>
      <c r="AB454">
        <f>(INDIRECT("a_"&amp;AB$2)/(AB$2+2))*(($C454^(AB$2+2)-$H454^(AB$2+2))/(ε_c1cd^(AB$2+2)))</f>
        <v/>
      </c>
      <c r="AC454">
        <f>(INDIRECT("a_"&amp;AC$2)/(AC$2+2))*(($C454^(AC$2+2)-$H454^(AC$2+2))/(ε_c1cd^(AC$2+2)))</f>
        <v/>
      </c>
      <c r="AD454">
        <f>(INDIRECT("a_"&amp;AD$2)/(AD$2+2))*(($C454^(AD$2+2)-$H454^(AD$2+2))/(ε_c1cd^(AD$2+2)))</f>
        <v/>
      </c>
      <c r="AE454" s="111">
        <f>(b*f_cd/L454)*SUM(U454:Y454)+SUM(Q454:R454)</f>
        <v/>
      </c>
      <c r="AF454" s="112">
        <f>AE454*(K454-y+e)</f>
        <v/>
      </c>
      <c r="AG454" s="113">
        <f>(b*f_cd/(L454^2))*SUM(Z454:AD454)+SUM(S454:T454)-AF454</f>
        <v/>
      </c>
      <c r="AH454" s="114">
        <f>AG454&lt;0</f>
        <v/>
      </c>
      <c r="AI454" s="115">
        <f>IF(A454=1,FALSE,(AND(AQ454,AH454,NOT(AI453))))</f>
        <v/>
      </c>
      <c r="AJ454" s="116">
        <f>(b*f_cd/L454)*(a_1/2*J454^2+a_2/3*J454^3+a_3/4*J454^4+a_4/5*J454^5+a_5/6*J454^6)+SUM(Q454:R454)</f>
        <v/>
      </c>
      <c r="AK454">
        <f>AJ454*(K454-y+e)</f>
        <v/>
      </c>
      <c r="AL454" s="118">
        <f>(b*f_cd/(L454^2))*(a_1/3*J454^3+a_2/4*J454^4+a_3/5*J454^5+a_4/6*J454^6+a_5/7*J454^7)+SUM(S454:T454)-AK454</f>
        <v/>
      </c>
      <c r="AM454" s="114">
        <f>AL454&gt;0</f>
        <v/>
      </c>
      <c r="AN454" s="115">
        <f>IF(A454=1,FALSE,(AND(AQ454,AM454,NOT(AN453))))</f>
        <v/>
      </c>
      <c r="AO454">
        <f>IF(D454=1,AND(AH454,NOT(AI454)),AND(AM454,NOT(AN454)))</f>
        <v/>
      </c>
      <c r="AP454" s="119">
        <f>IF(D454=1,AI454,AN454)</f>
        <v/>
      </c>
      <c r="AQ454" s="125">
        <f>ABS(E454)&lt;$AQ$2</f>
        <v/>
      </c>
      <c r="AS454">
        <f>IF(AP454,MAX(AS$3:AS452)+1,"")</f>
        <v/>
      </c>
    </row>
    <row r="455" s="117">
      <c r="A455" t="n">
        <v>453</v>
      </c>
      <c r="B455" s="131">
        <f>IF(A455=1,0,IF(AP455,0.1*ε_cu1cd,0))</f>
        <v/>
      </c>
      <c r="C455" s="131">
        <f>IF(A455=1,0.1*ε_cu1cd,C454+B454)</f>
        <v/>
      </c>
      <c r="D455" s="113">
        <f>IF('Нормальний переріз'!$D$68&gt;0,1,2)</f>
        <v/>
      </c>
      <c r="E455" s="144">
        <f>IF(D455=1,F455,G455)</f>
        <v/>
      </c>
      <c r="F455" s="124">
        <f>IF(AI454,0.11*ε_cu1cd,IF(AH454,F454*0.01,F454))</f>
        <v/>
      </c>
      <c r="G455" s="124">
        <f>IF(AP454,-0.1*ε_cu1cd,IF(AM454,G454*0.01,G454))</f>
        <v/>
      </c>
      <c r="H455" s="113">
        <f>IF(A455=1,E455,IF(AO454,H454-E454+E455,IF(AP454,0.8*H454,H454+E455)))</f>
        <v/>
      </c>
      <c r="I455" s="169">
        <f>(C455-H455)/h</f>
        <v/>
      </c>
      <c r="J455">
        <f>C455/(ε_c1cd)</f>
        <v/>
      </c>
      <c r="K455">
        <f>C455/I455</f>
        <v/>
      </c>
      <c r="L455" s="131">
        <f>I455/(ε_c1cd)</f>
        <v/>
      </c>
      <c r="M455">
        <f>I455*(K455-Z_s1)</f>
        <v/>
      </c>
      <c r="N455">
        <f>I455*(K455-Z_s2)</f>
        <v/>
      </c>
      <c r="O455">
        <f>E_s*M455</f>
        <v/>
      </c>
      <c r="P455">
        <f>E_s*N455</f>
        <v/>
      </c>
      <c r="Q455">
        <f>O455*A_s1</f>
        <v/>
      </c>
      <c r="R455">
        <f>P455*A_s2</f>
        <v/>
      </c>
      <c r="S455">
        <f>Q455*($K455-Z_s1)</f>
        <v/>
      </c>
      <c r="T455">
        <f>R455*($K455-Z_s2)</f>
        <v/>
      </c>
      <c r="U455">
        <f>(INDIRECT("a_"&amp;U$2)/(U$2+1))*(($C455^(U$2+1)-$H455^(U$2+1))/(ε_c1cd^(U$2+1)))</f>
        <v/>
      </c>
      <c r="V455">
        <f>(INDIRECT("a_"&amp;V$2)/(V$2+1))*(($C455^(V$2+1)-$H455^(V$2+1))/(ε_c1cd^(V$2+1)))</f>
        <v/>
      </c>
      <c r="W455">
        <f>(INDIRECT("a_"&amp;W$2)/(W$2+1))*(($C455^(W$2+1)-$H455^(W$2+1))/(ε_c1cd^(W$2+1)))</f>
        <v/>
      </c>
      <c r="X455">
        <f>(INDIRECT("a_"&amp;X$2)/(X$2+1))*(($C455^(X$2+1)-$H455^(X$2+1))/(ε_c1cd^(X$2+1)))</f>
        <v/>
      </c>
      <c r="Y455">
        <f>(INDIRECT("a_"&amp;Y$2)/(Y$2+1))*(($C455^(Y$2+1)-$H455^(Y$2+1))/(ε_c1cd^(Y$2+1)))</f>
        <v/>
      </c>
      <c r="Z455">
        <f>(INDIRECT("a_"&amp;Z$2)/(Z$2+2))*(($C455^(Z$2+2)-$H455^(Z$2+2))/(ε_c1cd^(Z$2+2)))</f>
        <v/>
      </c>
      <c r="AA455">
        <f>(INDIRECT("a_"&amp;AA$2)/(AA$2+2))*(($C455^(AA$2+2)-$H455^(AA$2+2))/(ε_c1cd^(AA$2+2)))</f>
        <v/>
      </c>
      <c r="AB455">
        <f>(INDIRECT("a_"&amp;AB$2)/(AB$2+2))*(($C455^(AB$2+2)-$H455^(AB$2+2))/(ε_c1cd^(AB$2+2)))</f>
        <v/>
      </c>
      <c r="AC455">
        <f>(INDIRECT("a_"&amp;AC$2)/(AC$2+2))*(($C455^(AC$2+2)-$H455^(AC$2+2))/(ε_c1cd^(AC$2+2)))</f>
        <v/>
      </c>
      <c r="AD455">
        <f>(INDIRECT("a_"&amp;AD$2)/(AD$2+2))*(($C455^(AD$2+2)-$H455^(AD$2+2))/(ε_c1cd^(AD$2+2)))</f>
        <v/>
      </c>
      <c r="AE455" s="111">
        <f>(b*f_cd/L455)*SUM(U455:Y455)+SUM(Q455:R455)</f>
        <v/>
      </c>
      <c r="AF455" s="112">
        <f>AE455*(K455-y+e)</f>
        <v/>
      </c>
      <c r="AG455" s="113">
        <f>(b*f_cd/(L455^2))*SUM(Z455:AD455)+SUM(S455:T455)-AF455</f>
        <v/>
      </c>
      <c r="AH455" s="114">
        <f>AG455&lt;0</f>
        <v/>
      </c>
      <c r="AI455" s="115">
        <f>IF(A455=1,FALSE,(AND(AQ455,AH455,NOT(AI454))))</f>
        <v/>
      </c>
      <c r="AJ455" s="116">
        <f>(b*f_cd/L455)*(a_1/2*J455^2+a_2/3*J455^3+a_3/4*J455^4+a_4/5*J455^5+a_5/6*J455^6)+SUM(Q455:R455)</f>
        <v/>
      </c>
      <c r="AK455">
        <f>AJ455*(K455-y+e)</f>
        <v/>
      </c>
      <c r="AL455" s="118">
        <f>(b*f_cd/(L455^2))*(a_1/3*J455^3+a_2/4*J455^4+a_3/5*J455^5+a_4/6*J455^6+a_5/7*J455^7)+SUM(S455:T455)-AK455</f>
        <v/>
      </c>
      <c r="AM455" s="114">
        <f>AL455&gt;0</f>
        <v/>
      </c>
      <c r="AN455" s="115">
        <f>IF(A455=1,FALSE,(AND(AQ455,AM455,NOT(AN454))))</f>
        <v/>
      </c>
      <c r="AO455">
        <f>IF(D455=1,AND(AH455,NOT(AI455)),AND(AM455,NOT(AN455)))</f>
        <v/>
      </c>
      <c r="AP455" s="119">
        <f>IF(D455=1,AI455,AN455)</f>
        <v/>
      </c>
      <c r="AQ455" s="125">
        <f>ABS(E455)&lt;$AQ$2</f>
        <v/>
      </c>
      <c r="AS455">
        <f>IF(AP455,MAX(AS$3:AS453)+1,"")</f>
        <v/>
      </c>
    </row>
    <row r="456" s="117">
      <c r="A456" t="n">
        <v>454</v>
      </c>
      <c r="B456" s="131">
        <f>IF(A456=1,0,IF(AP456,0.1*ε_cu1cd,0))</f>
        <v/>
      </c>
      <c r="C456" s="131">
        <f>IF(A456=1,0.1*ε_cu1cd,C455+B455)</f>
        <v/>
      </c>
      <c r="D456" s="113">
        <f>IF('Нормальний переріз'!$D$68&gt;0,1,2)</f>
        <v/>
      </c>
      <c r="E456" s="144">
        <f>IF(D456=1,F456,G456)</f>
        <v/>
      </c>
      <c r="F456" s="124">
        <f>IF(AI455,0.11*ε_cu1cd,IF(AH455,F455*0.01,F455))</f>
        <v/>
      </c>
      <c r="G456" s="124">
        <f>IF(AP455,-0.1*ε_cu1cd,IF(AM455,G455*0.01,G455))</f>
        <v/>
      </c>
      <c r="H456" s="113">
        <f>IF(A456=1,E456,IF(AO455,H455-E455+E456,IF(AP455,0.8*H455,H455+E456)))</f>
        <v/>
      </c>
      <c r="I456" s="169">
        <f>(C456-H456)/h</f>
        <v/>
      </c>
      <c r="J456">
        <f>C456/(ε_c1cd)</f>
        <v/>
      </c>
      <c r="K456">
        <f>C456/I456</f>
        <v/>
      </c>
      <c r="L456" s="131">
        <f>I456/(ε_c1cd)</f>
        <v/>
      </c>
      <c r="M456">
        <f>I456*(K456-Z_s1)</f>
        <v/>
      </c>
      <c r="N456">
        <f>I456*(K456-Z_s2)</f>
        <v/>
      </c>
      <c r="O456">
        <f>E_s*M456</f>
        <v/>
      </c>
      <c r="P456">
        <f>E_s*N456</f>
        <v/>
      </c>
      <c r="Q456">
        <f>O456*A_s1</f>
        <v/>
      </c>
      <c r="R456">
        <f>P456*A_s2</f>
        <v/>
      </c>
      <c r="S456">
        <f>Q456*($K456-Z_s1)</f>
        <v/>
      </c>
      <c r="T456">
        <f>R456*($K456-Z_s2)</f>
        <v/>
      </c>
      <c r="U456">
        <f>(INDIRECT("a_"&amp;U$2)/(U$2+1))*(($C456^(U$2+1)-$H456^(U$2+1))/(ε_c1cd^(U$2+1)))</f>
        <v/>
      </c>
      <c r="V456">
        <f>(INDIRECT("a_"&amp;V$2)/(V$2+1))*(($C456^(V$2+1)-$H456^(V$2+1))/(ε_c1cd^(V$2+1)))</f>
        <v/>
      </c>
      <c r="W456">
        <f>(INDIRECT("a_"&amp;W$2)/(W$2+1))*(($C456^(W$2+1)-$H456^(W$2+1))/(ε_c1cd^(W$2+1)))</f>
        <v/>
      </c>
      <c r="X456">
        <f>(INDIRECT("a_"&amp;X$2)/(X$2+1))*(($C456^(X$2+1)-$H456^(X$2+1))/(ε_c1cd^(X$2+1)))</f>
        <v/>
      </c>
      <c r="Y456">
        <f>(INDIRECT("a_"&amp;Y$2)/(Y$2+1))*(($C456^(Y$2+1)-$H456^(Y$2+1))/(ε_c1cd^(Y$2+1)))</f>
        <v/>
      </c>
      <c r="Z456">
        <f>(INDIRECT("a_"&amp;Z$2)/(Z$2+2))*(($C456^(Z$2+2)-$H456^(Z$2+2))/(ε_c1cd^(Z$2+2)))</f>
        <v/>
      </c>
      <c r="AA456">
        <f>(INDIRECT("a_"&amp;AA$2)/(AA$2+2))*(($C456^(AA$2+2)-$H456^(AA$2+2))/(ε_c1cd^(AA$2+2)))</f>
        <v/>
      </c>
      <c r="AB456">
        <f>(INDIRECT("a_"&amp;AB$2)/(AB$2+2))*(($C456^(AB$2+2)-$H456^(AB$2+2))/(ε_c1cd^(AB$2+2)))</f>
        <v/>
      </c>
      <c r="AC456">
        <f>(INDIRECT("a_"&amp;AC$2)/(AC$2+2))*(($C456^(AC$2+2)-$H456^(AC$2+2))/(ε_c1cd^(AC$2+2)))</f>
        <v/>
      </c>
      <c r="AD456">
        <f>(INDIRECT("a_"&amp;AD$2)/(AD$2+2))*(($C456^(AD$2+2)-$H456^(AD$2+2))/(ε_c1cd^(AD$2+2)))</f>
        <v/>
      </c>
      <c r="AE456" s="111">
        <f>(b*f_cd/L456)*SUM(U456:Y456)+SUM(Q456:R456)</f>
        <v/>
      </c>
      <c r="AF456" s="112">
        <f>AE456*(K456-y+e)</f>
        <v/>
      </c>
      <c r="AG456" s="113">
        <f>(b*f_cd/(L456^2))*SUM(Z456:AD456)+SUM(S456:T456)-AF456</f>
        <v/>
      </c>
      <c r="AH456" s="114">
        <f>AG456&lt;0</f>
        <v/>
      </c>
      <c r="AI456" s="115">
        <f>IF(A456=1,FALSE,(AND(AQ456,AH456,NOT(AI455))))</f>
        <v/>
      </c>
      <c r="AJ456" s="116">
        <f>(b*f_cd/L456)*(a_1/2*J456^2+a_2/3*J456^3+a_3/4*J456^4+a_4/5*J456^5+a_5/6*J456^6)+SUM(Q456:R456)</f>
        <v/>
      </c>
      <c r="AK456">
        <f>AJ456*(K456-y+e)</f>
        <v/>
      </c>
      <c r="AL456" s="118">
        <f>(b*f_cd/(L456^2))*(a_1/3*J456^3+a_2/4*J456^4+a_3/5*J456^5+a_4/6*J456^6+a_5/7*J456^7)+SUM(S456:T456)-AK456</f>
        <v/>
      </c>
      <c r="AM456" s="114">
        <f>AL456&gt;0</f>
        <v/>
      </c>
      <c r="AN456" s="115">
        <f>IF(A456=1,FALSE,(AND(AQ456,AM456,NOT(AN455))))</f>
        <v/>
      </c>
      <c r="AO456">
        <f>IF(D456=1,AND(AH456,NOT(AI456)),AND(AM456,NOT(AN456)))</f>
        <v/>
      </c>
      <c r="AP456" s="119">
        <f>IF(D456=1,AI456,AN456)</f>
        <v/>
      </c>
      <c r="AQ456" s="125">
        <f>ABS(E456)&lt;$AQ$2</f>
        <v/>
      </c>
      <c r="AS456">
        <f>IF(AP456,MAX(AS$3:AS454)+1,"")</f>
        <v/>
      </c>
    </row>
    <row r="457" s="117">
      <c r="A457" t="n">
        <v>455</v>
      </c>
      <c r="B457" s="131">
        <f>IF(A457=1,0,IF(AP457,0.1*ε_cu1cd,0))</f>
        <v/>
      </c>
      <c r="C457" s="131">
        <f>IF(A457=1,0.1*ε_cu1cd,C456+B456)</f>
        <v/>
      </c>
      <c r="D457" s="113">
        <f>IF('Нормальний переріз'!$D$68&gt;0,1,2)</f>
        <v/>
      </c>
      <c r="E457" s="144">
        <f>IF(D457=1,F457,G457)</f>
        <v/>
      </c>
      <c r="F457" s="124">
        <f>IF(AI456,0.11*ε_cu1cd,IF(AH456,F456*0.01,F456))</f>
        <v/>
      </c>
      <c r="G457" s="124">
        <f>IF(AP456,-0.1*ε_cu1cd,IF(AM456,G456*0.01,G456))</f>
        <v/>
      </c>
      <c r="H457" s="113">
        <f>IF(A457=1,E457,IF(AO456,H456-E456+E457,IF(AP456,0.8*H456,H456+E457)))</f>
        <v/>
      </c>
      <c r="I457" s="169">
        <f>(C457-H457)/h</f>
        <v/>
      </c>
      <c r="J457">
        <f>C457/(ε_c1cd)</f>
        <v/>
      </c>
      <c r="K457">
        <f>C457/I457</f>
        <v/>
      </c>
      <c r="L457" s="131">
        <f>I457/(ε_c1cd)</f>
        <v/>
      </c>
      <c r="M457">
        <f>I457*(K457-Z_s1)</f>
        <v/>
      </c>
      <c r="N457">
        <f>I457*(K457-Z_s2)</f>
        <v/>
      </c>
      <c r="O457">
        <f>E_s*M457</f>
        <v/>
      </c>
      <c r="P457">
        <f>E_s*N457</f>
        <v/>
      </c>
      <c r="Q457">
        <f>O457*A_s1</f>
        <v/>
      </c>
      <c r="R457">
        <f>P457*A_s2</f>
        <v/>
      </c>
      <c r="S457">
        <f>Q457*($K457-Z_s1)</f>
        <v/>
      </c>
      <c r="T457">
        <f>R457*($K457-Z_s2)</f>
        <v/>
      </c>
      <c r="U457">
        <f>(INDIRECT("a_"&amp;U$2)/(U$2+1))*(($C457^(U$2+1)-$H457^(U$2+1))/(ε_c1cd^(U$2+1)))</f>
        <v/>
      </c>
      <c r="V457">
        <f>(INDIRECT("a_"&amp;V$2)/(V$2+1))*(($C457^(V$2+1)-$H457^(V$2+1))/(ε_c1cd^(V$2+1)))</f>
        <v/>
      </c>
      <c r="W457">
        <f>(INDIRECT("a_"&amp;W$2)/(W$2+1))*(($C457^(W$2+1)-$H457^(W$2+1))/(ε_c1cd^(W$2+1)))</f>
        <v/>
      </c>
      <c r="X457">
        <f>(INDIRECT("a_"&amp;X$2)/(X$2+1))*(($C457^(X$2+1)-$H457^(X$2+1))/(ε_c1cd^(X$2+1)))</f>
        <v/>
      </c>
      <c r="Y457">
        <f>(INDIRECT("a_"&amp;Y$2)/(Y$2+1))*(($C457^(Y$2+1)-$H457^(Y$2+1))/(ε_c1cd^(Y$2+1)))</f>
        <v/>
      </c>
      <c r="Z457">
        <f>(INDIRECT("a_"&amp;Z$2)/(Z$2+2))*(($C457^(Z$2+2)-$H457^(Z$2+2))/(ε_c1cd^(Z$2+2)))</f>
        <v/>
      </c>
      <c r="AA457">
        <f>(INDIRECT("a_"&amp;AA$2)/(AA$2+2))*(($C457^(AA$2+2)-$H457^(AA$2+2))/(ε_c1cd^(AA$2+2)))</f>
        <v/>
      </c>
      <c r="AB457">
        <f>(INDIRECT("a_"&amp;AB$2)/(AB$2+2))*(($C457^(AB$2+2)-$H457^(AB$2+2))/(ε_c1cd^(AB$2+2)))</f>
        <v/>
      </c>
      <c r="AC457">
        <f>(INDIRECT("a_"&amp;AC$2)/(AC$2+2))*(($C457^(AC$2+2)-$H457^(AC$2+2))/(ε_c1cd^(AC$2+2)))</f>
        <v/>
      </c>
      <c r="AD457">
        <f>(INDIRECT("a_"&amp;AD$2)/(AD$2+2))*(($C457^(AD$2+2)-$H457^(AD$2+2))/(ε_c1cd^(AD$2+2)))</f>
        <v/>
      </c>
      <c r="AE457" s="111">
        <f>(b*f_cd/L457)*SUM(U457:Y457)+SUM(Q457:R457)</f>
        <v/>
      </c>
      <c r="AF457" s="112">
        <f>AE457*(K457-y+e)</f>
        <v/>
      </c>
      <c r="AG457" s="113">
        <f>(b*f_cd/(L457^2))*SUM(Z457:AD457)+SUM(S457:T457)-AF457</f>
        <v/>
      </c>
      <c r="AH457" s="114">
        <f>AG457&lt;0</f>
        <v/>
      </c>
      <c r="AI457" s="115">
        <f>IF(A457=1,FALSE,(AND(AQ457,AH457,NOT(AI456))))</f>
        <v/>
      </c>
      <c r="AJ457" s="116">
        <f>(b*f_cd/L457)*(a_1/2*J457^2+a_2/3*J457^3+a_3/4*J457^4+a_4/5*J457^5+a_5/6*J457^6)+SUM(Q457:R457)</f>
        <v/>
      </c>
      <c r="AK457">
        <f>AJ457*(K457-y+e)</f>
        <v/>
      </c>
      <c r="AL457" s="118">
        <f>(b*f_cd/(L457^2))*(a_1/3*J457^3+a_2/4*J457^4+a_3/5*J457^5+a_4/6*J457^6+a_5/7*J457^7)+SUM(S457:T457)-AK457</f>
        <v/>
      </c>
      <c r="AM457" s="114">
        <f>AL457&gt;0</f>
        <v/>
      </c>
      <c r="AN457" s="115">
        <f>IF(A457=1,FALSE,(AND(AQ457,AM457,NOT(AN456))))</f>
        <v/>
      </c>
      <c r="AO457">
        <f>IF(D457=1,AND(AH457,NOT(AI457)),AND(AM457,NOT(AN457)))</f>
        <v/>
      </c>
      <c r="AP457" s="119">
        <f>IF(D457=1,AI457,AN457)</f>
        <v/>
      </c>
      <c r="AQ457" s="125">
        <f>ABS(E457)&lt;$AQ$2</f>
        <v/>
      </c>
      <c r="AS457">
        <f>IF(AP457,MAX(AS$3:AS455)+1,"")</f>
        <v/>
      </c>
    </row>
    <row r="458" s="117">
      <c r="A458" t="n">
        <v>456</v>
      </c>
      <c r="B458" s="131">
        <f>IF(A458=1,0,IF(AP458,0.1*ε_cu1cd,0))</f>
        <v/>
      </c>
      <c r="C458" s="131">
        <f>IF(A458=1,0.1*ε_cu1cd,C457+B457)</f>
        <v/>
      </c>
      <c r="D458" s="113">
        <f>IF('Нормальний переріз'!$D$68&gt;0,1,2)</f>
        <v/>
      </c>
      <c r="E458" s="144">
        <f>IF(D458=1,F458,G458)</f>
        <v/>
      </c>
      <c r="F458" s="124">
        <f>IF(AI457,0.11*ε_cu1cd,IF(AH457,F457*0.01,F457))</f>
        <v/>
      </c>
      <c r="G458" s="124">
        <f>IF(AP457,-0.1*ε_cu1cd,IF(AM457,G457*0.01,G457))</f>
        <v/>
      </c>
      <c r="H458" s="113">
        <f>IF(A458=1,E458,IF(AO457,H457-E457+E458,IF(AP457,0.8*H457,H457+E458)))</f>
        <v/>
      </c>
      <c r="I458" s="169">
        <f>(C458-H458)/h</f>
        <v/>
      </c>
      <c r="J458">
        <f>C458/(ε_c1cd)</f>
        <v/>
      </c>
      <c r="K458">
        <f>C458/I458</f>
        <v/>
      </c>
      <c r="L458" s="131">
        <f>I458/(ε_c1cd)</f>
        <v/>
      </c>
      <c r="M458">
        <f>I458*(K458-Z_s1)</f>
        <v/>
      </c>
      <c r="N458">
        <f>I458*(K458-Z_s2)</f>
        <v/>
      </c>
      <c r="O458">
        <f>E_s*M458</f>
        <v/>
      </c>
      <c r="P458">
        <f>E_s*N458</f>
        <v/>
      </c>
      <c r="Q458">
        <f>O458*A_s1</f>
        <v/>
      </c>
      <c r="R458">
        <f>P458*A_s2</f>
        <v/>
      </c>
      <c r="S458">
        <f>Q458*($K458-Z_s1)</f>
        <v/>
      </c>
      <c r="T458">
        <f>R458*($K458-Z_s2)</f>
        <v/>
      </c>
      <c r="U458">
        <f>(INDIRECT("a_"&amp;U$2)/(U$2+1))*(($C458^(U$2+1)-$H458^(U$2+1))/(ε_c1cd^(U$2+1)))</f>
        <v/>
      </c>
      <c r="V458">
        <f>(INDIRECT("a_"&amp;V$2)/(V$2+1))*(($C458^(V$2+1)-$H458^(V$2+1))/(ε_c1cd^(V$2+1)))</f>
        <v/>
      </c>
      <c r="W458">
        <f>(INDIRECT("a_"&amp;W$2)/(W$2+1))*(($C458^(W$2+1)-$H458^(W$2+1))/(ε_c1cd^(W$2+1)))</f>
        <v/>
      </c>
      <c r="X458">
        <f>(INDIRECT("a_"&amp;X$2)/(X$2+1))*(($C458^(X$2+1)-$H458^(X$2+1))/(ε_c1cd^(X$2+1)))</f>
        <v/>
      </c>
      <c r="Y458">
        <f>(INDIRECT("a_"&amp;Y$2)/(Y$2+1))*(($C458^(Y$2+1)-$H458^(Y$2+1))/(ε_c1cd^(Y$2+1)))</f>
        <v/>
      </c>
      <c r="Z458">
        <f>(INDIRECT("a_"&amp;Z$2)/(Z$2+2))*(($C458^(Z$2+2)-$H458^(Z$2+2))/(ε_c1cd^(Z$2+2)))</f>
        <v/>
      </c>
      <c r="AA458">
        <f>(INDIRECT("a_"&amp;AA$2)/(AA$2+2))*(($C458^(AA$2+2)-$H458^(AA$2+2))/(ε_c1cd^(AA$2+2)))</f>
        <v/>
      </c>
      <c r="AB458">
        <f>(INDIRECT("a_"&amp;AB$2)/(AB$2+2))*(($C458^(AB$2+2)-$H458^(AB$2+2))/(ε_c1cd^(AB$2+2)))</f>
        <v/>
      </c>
      <c r="AC458">
        <f>(INDIRECT("a_"&amp;AC$2)/(AC$2+2))*(($C458^(AC$2+2)-$H458^(AC$2+2))/(ε_c1cd^(AC$2+2)))</f>
        <v/>
      </c>
      <c r="AD458">
        <f>(INDIRECT("a_"&amp;AD$2)/(AD$2+2))*(($C458^(AD$2+2)-$H458^(AD$2+2))/(ε_c1cd^(AD$2+2)))</f>
        <v/>
      </c>
      <c r="AE458" s="111">
        <f>(b*f_cd/L458)*SUM(U458:Y458)+SUM(Q458:R458)</f>
        <v/>
      </c>
      <c r="AF458" s="112">
        <f>AE458*(K458-y+e)</f>
        <v/>
      </c>
      <c r="AG458" s="113">
        <f>(b*f_cd/(L458^2))*SUM(Z458:AD458)+SUM(S458:T458)-AF458</f>
        <v/>
      </c>
      <c r="AH458" s="114">
        <f>AG458&lt;0</f>
        <v/>
      </c>
      <c r="AI458" s="115">
        <f>IF(A458=1,FALSE,(AND(AQ458,AH458,NOT(AI457))))</f>
        <v/>
      </c>
      <c r="AJ458" s="116">
        <f>(b*f_cd/L458)*(a_1/2*J458^2+a_2/3*J458^3+a_3/4*J458^4+a_4/5*J458^5+a_5/6*J458^6)+SUM(Q458:R458)</f>
        <v/>
      </c>
      <c r="AK458">
        <f>AJ458*(K458-y+e)</f>
        <v/>
      </c>
      <c r="AL458" s="118">
        <f>(b*f_cd/(L458^2))*(a_1/3*J458^3+a_2/4*J458^4+a_3/5*J458^5+a_4/6*J458^6+a_5/7*J458^7)+SUM(S458:T458)-AK458</f>
        <v/>
      </c>
      <c r="AM458" s="114">
        <f>AL458&gt;0</f>
        <v/>
      </c>
      <c r="AN458" s="115">
        <f>IF(A458=1,FALSE,(AND(AQ458,AM458,NOT(AN457))))</f>
        <v/>
      </c>
      <c r="AO458">
        <f>IF(D458=1,AND(AH458,NOT(AI458)),AND(AM458,NOT(AN458)))</f>
        <v/>
      </c>
      <c r="AP458" s="119">
        <f>IF(D458=1,AI458,AN458)</f>
        <v/>
      </c>
      <c r="AQ458" s="125">
        <f>ABS(E458)&lt;$AQ$2</f>
        <v/>
      </c>
      <c r="AS458">
        <f>IF(AP458,MAX(AS$3:AS456)+1,"")</f>
        <v/>
      </c>
    </row>
    <row r="459" s="117">
      <c r="A459" t="n">
        <v>457</v>
      </c>
      <c r="B459" s="131">
        <f>IF(A459=1,0,IF(AP459,0.1*ε_cu1cd,0))</f>
        <v/>
      </c>
      <c r="C459" s="131">
        <f>IF(A459=1,0.1*ε_cu1cd,C458+B458)</f>
        <v/>
      </c>
      <c r="D459" s="113">
        <f>IF('Нормальний переріз'!$D$68&gt;0,1,2)</f>
        <v/>
      </c>
      <c r="E459" s="144">
        <f>IF(D459=1,F459,G459)</f>
        <v/>
      </c>
      <c r="F459" s="124">
        <f>IF(AI458,0.11*ε_cu1cd,IF(AH458,F458*0.01,F458))</f>
        <v/>
      </c>
      <c r="G459" s="124">
        <f>IF(AP458,-0.1*ε_cu1cd,IF(AM458,G458*0.01,G458))</f>
        <v/>
      </c>
      <c r="H459" s="113">
        <f>IF(A459=1,E459,IF(AO458,H458-E458+E459,IF(AP458,0.8*H458,H458+E459)))</f>
        <v/>
      </c>
      <c r="I459" s="169">
        <f>(C459-H459)/h</f>
        <v/>
      </c>
      <c r="J459">
        <f>C459/(ε_c1cd)</f>
        <v/>
      </c>
      <c r="K459">
        <f>C459/I459</f>
        <v/>
      </c>
      <c r="L459" s="131">
        <f>I459/(ε_c1cd)</f>
        <v/>
      </c>
      <c r="M459">
        <f>I459*(K459-Z_s1)</f>
        <v/>
      </c>
      <c r="N459">
        <f>I459*(K459-Z_s2)</f>
        <v/>
      </c>
      <c r="O459">
        <f>E_s*M459</f>
        <v/>
      </c>
      <c r="P459">
        <f>E_s*N459</f>
        <v/>
      </c>
      <c r="Q459">
        <f>O459*A_s1</f>
        <v/>
      </c>
      <c r="R459">
        <f>P459*A_s2</f>
        <v/>
      </c>
      <c r="S459">
        <f>Q459*($K459-Z_s1)</f>
        <v/>
      </c>
      <c r="T459">
        <f>R459*($K459-Z_s2)</f>
        <v/>
      </c>
      <c r="U459">
        <f>(INDIRECT("a_"&amp;U$2)/(U$2+1))*(($C459^(U$2+1)-$H459^(U$2+1))/(ε_c1cd^(U$2+1)))</f>
        <v/>
      </c>
      <c r="V459">
        <f>(INDIRECT("a_"&amp;V$2)/(V$2+1))*(($C459^(V$2+1)-$H459^(V$2+1))/(ε_c1cd^(V$2+1)))</f>
        <v/>
      </c>
      <c r="W459">
        <f>(INDIRECT("a_"&amp;W$2)/(W$2+1))*(($C459^(W$2+1)-$H459^(W$2+1))/(ε_c1cd^(W$2+1)))</f>
        <v/>
      </c>
      <c r="X459">
        <f>(INDIRECT("a_"&amp;X$2)/(X$2+1))*(($C459^(X$2+1)-$H459^(X$2+1))/(ε_c1cd^(X$2+1)))</f>
        <v/>
      </c>
      <c r="Y459">
        <f>(INDIRECT("a_"&amp;Y$2)/(Y$2+1))*(($C459^(Y$2+1)-$H459^(Y$2+1))/(ε_c1cd^(Y$2+1)))</f>
        <v/>
      </c>
      <c r="Z459">
        <f>(INDIRECT("a_"&amp;Z$2)/(Z$2+2))*(($C459^(Z$2+2)-$H459^(Z$2+2))/(ε_c1cd^(Z$2+2)))</f>
        <v/>
      </c>
      <c r="AA459">
        <f>(INDIRECT("a_"&amp;AA$2)/(AA$2+2))*(($C459^(AA$2+2)-$H459^(AA$2+2))/(ε_c1cd^(AA$2+2)))</f>
        <v/>
      </c>
      <c r="AB459">
        <f>(INDIRECT("a_"&amp;AB$2)/(AB$2+2))*(($C459^(AB$2+2)-$H459^(AB$2+2))/(ε_c1cd^(AB$2+2)))</f>
        <v/>
      </c>
      <c r="AC459">
        <f>(INDIRECT("a_"&amp;AC$2)/(AC$2+2))*(($C459^(AC$2+2)-$H459^(AC$2+2))/(ε_c1cd^(AC$2+2)))</f>
        <v/>
      </c>
      <c r="AD459">
        <f>(INDIRECT("a_"&amp;AD$2)/(AD$2+2))*(($C459^(AD$2+2)-$H459^(AD$2+2))/(ε_c1cd^(AD$2+2)))</f>
        <v/>
      </c>
      <c r="AE459" s="111">
        <f>(b*f_cd/L459)*SUM(U459:Y459)+SUM(Q459:R459)</f>
        <v/>
      </c>
      <c r="AF459" s="112">
        <f>AE459*(K459-y+e)</f>
        <v/>
      </c>
      <c r="AG459" s="113">
        <f>(b*f_cd/(L459^2))*SUM(Z459:AD459)+SUM(S459:T459)-AF459</f>
        <v/>
      </c>
      <c r="AH459" s="114">
        <f>AG459&lt;0</f>
        <v/>
      </c>
      <c r="AI459" s="115">
        <f>IF(A459=1,FALSE,(AND(AQ459,AH459,NOT(AI458))))</f>
        <v/>
      </c>
      <c r="AJ459" s="116">
        <f>(b*f_cd/L459)*(a_1/2*J459^2+a_2/3*J459^3+a_3/4*J459^4+a_4/5*J459^5+a_5/6*J459^6)+SUM(Q459:R459)</f>
        <v/>
      </c>
      <c r="AK459">
        <f>AJ459*(K459-y+e)</f>
        <v/>
      </c>
      <c r="AL459" s="118">
        <f>(b*f_cd/(L459^2))*(a_1/3*J459^3+a_2/4*J459^4+a_3/5*J459^5+a_4/6*J459^6+a_5/7*J459^7)+SUM(S459:T459)-AK459</f>
        <v/>
      </c>
      <c r="AM459" s="114">
        <f>AL459&gt;0</f>
        <v/>
      </c>
      <c r="AN459" s="115">
        <f>IF(A459=1,FALSE,(AND(AQ459,AM459,NOT(AN458))))</f>
        <v/>
      </c>
      <c r="AO459">
        <f>IF(D459=1,AND(AH459,NOT(AI459)),AND(AM459,NOT(AN459)))</f>
        <v/>
      </c>
      <c r="AP459" s="119">
        <f>IF(D459=1,AI459,AN459)</f>
        <v/>
      </c>
      <c r="AQ459" s="125">
        <f>ABS(E459)&lt;$AQ$2</f>
        <v/>
      </c>
      <c r="AS459">
        <f>IF(AP459,MAX(AS$3:AS457)+1,"")</f>
        <v/>
      </c>
    </row>
    <row r="460" s="117">
      <c r="A460" t="n">
        <v>458</v>
      </c>
      <c r="B460" s="131">
        <f>IF(A460=1,0,IF(AP460,0.1*ε_cu1cd,0))</f>
        <v/>
      </c>
      <c r="C460" s="131">
        <f>IF(A460=1,0.1*ε_cu1cd,C459+B459)</f>
        <v/>
      </c>
      <c r="D460" s="113">
        <f>IF('Нормальний переріз'!$D$68&gt;0,1,2)</f>
        <v/>
      </c>
      <c r="E460" s="144">
        <f>IF(D460=1,F460,G460)</f>
        <v/>
      </c>
      <c r="F460" s="124">
        <f>IF(AI459,0.11*ε_cu1cd,IF(AH459,F459*0.01,F459))</f>
        <v/>
      </c>
      <c r="G460" s="124">
        <f>IF(AP459,-0.1*ε_cu1cd,IF(AM459,G459*0.01,G459))</f>
        <v/>
      </c>
      <c r="H460" s="113">
        <f>IF(A460=1,E460,IF(AO459,H459-E459+E460,IF(AP459,0.8*H459,H459+E460)))</f>
        <v/>
      </c>
      <c r="I460" s="169">
        <f>(C460-H460)/h</f>
        <v/>
      </c>
      <c r="J460">
        <f>C460/(ε_c1cd)</f>
        <v/>
      </c>
      <c r="K460">
        <f>C460/I460</f>
        <v/>
      </c>
      <c r="L460" s="131">
        <f>I460/(ε_c1cd)</f>
        <v/>
      </c>
      <c r="M460">
        <f>I460*(K460-Z_s1)</f>
        <v/>
      </c>
      <c r="N460">
        <f>I460*(K460-Z_s2)</f>
        <v/>
      </c>
      <c r="O460">
        <f>E_s*M460</f>
        <v/>
      </c>
      <c r="P460">
        <f>E_s*N460</f>
        <v/>
      </c>
      <c r="Q460">
        <f>O460*A_s1</f>
        <v/>
      </c>
      <c r="R460">
        <f>P460*A_s2</f>
        <v/>
      </c>
      <c r="S460">
        <f>Q460*($K460-Z_s1)</f>
        <v/>
      </c>
      <c r="T460">
        <f>R460*($K460-Z_s2)</f>
        <v/>
      </c>
      <c r="U460">
        <f>(INDIRECT("a_"&amp;U$2)/(U$2+1))*(($C460^(U$2+1)-$H460^(U$2+1))/(ε_c1cd^(U$2+1)))</f>
        <v/>
      </c>
      <c r="V460">
        <f>(INDIRECT("a_"&amp;V$2)/(V$2+1))*(($C460^(V$2+1)-$H460^(V$2+1))/(ε_c1cd^(V$2+1)))</f>
        <v/>
      </c>
      <c r="W460">
        <f>(INDIRECT("a_"&amp;W$2)/(W$2+1))*(($C460^(W$2+1)-$H460^(W$2+1))/(ε_c1cd^(W$2+1)))</f>
        <v/>
      </c>
      <c r="X460">
        <f>(INDIRECT("a_"&amp;X$2)/(X$2+1))*(($C460^(X$2+1)-$H460^(X$2+1))/(ε_c1cd^(X$2+1)))</f>
        <v/>
      </c>
      <c r="Y460">
        <f>(INDIRECT("a_"&amp;Y$2)/(Y$2+1))*(($C460^(Y$2+1)-$H460^(Y$2+1))/(ε_c1cd^(Y$2+1)))</f>
        <v/>
      </c>
      <c r="Z460">
        <f>(INDIRECT("a_"&amp;Z$2)/(Z$2+2))*(($C460^(Z$2+2)-$H460^(Z$2+2))/(ε_c1cd^(Z$2+2)))</f>
        <v/>
      </c>
      <c r="AA460">
        <f>(INDIRECT("a_"&amp;AA$2)/(AA$2+2))*(($C460^(AA$2+2)-$H460^(AA$2+2))/(ε_c1cd^(AA$2+2)))</f>
        <v/>
      </c>
      <c r="AB460">
        <f>(INDIRECT("a_"&amp;AB$2)/(AB$2+2))*(($C460^(AB$2+2)-$H460^(AB$2+2))/(ε_c1cd^(AB$2+2)))</f>
        <v/>
      </c>
      <c r="AC460">
        <f>(INDIRECT("a_"&amp;AC$2)/(AC$2+2))*(($C460^(AC$2+2)-$H460^(AC$2+2))/(ε_c1cd^(AC$2+2)))</f>
        <v/>
      </c>
      <c r="AD460">
        <f>(INDIRECT("a_"&amp;AD$2)/(AD$2+2))*(($C460^(AD$2+2)-$H460^(AD$2+2))/(ε_c1cd^(AD$2+2)))</f>
        <v/>
      </c>
      <c r="AE460" s="111">
        <f>(b*f_cd/L460)*SUM(U460:Y460)+SUM(Q460:R460)</f>
        <v/>
      </c>
      <c r="AF460" s="112">
        <f>AE460*(K460-y+e)</f>
        <v/>
      </c>
      <c r="AG460" s="113">
        <f>(b*f_cd/(L460^2))*SUM(Z460:AD460)+SUM(S460:T460)-AF460</f>
        <v/>
      </c>
      <c r="AH460" s="114">
        <f>AG460&lt;0</f>
        <v/>
      </c>
      <c r="AI460" s="115">
        <f>IF(A460=1,FALSE,(AND(AQ460,AH460,NOT(AI459))))</f>
        <v/>
      </c>
      <c r="AJ460" s="116">
        <f>(b*f_cd/L460)*(a_1/2*J460^2+a_2/3*J460^3+a_3/4*J460^4+a_4/5*J460^5+a_5/6*J460^6)+SUM(Q460:R460)</f>
        <v/>
      </c>
      <c r="AK460">
        <f>AJ460*(K460-y+e)</f>
        <v/>
      </c>
      <c r="AL460" s="118">
        <f>(b*f_cd/(L460^2))*(a_1/3*J460^3+a_2/4*J460^4+a_3/5*J460^5+a_4/6*J460^6+a_5/7*J460^7)+SUM(S460:T460)-AK460</f>
        <v/>
      </c>
      <c r="AM460" s="114">
        <f>AL460&gt;0</f>
        <v/>
      </c>
      <c r="AN460" s="115">
        <f>IF(A460=1,FALSE,(AND(AQ460,AM460,NOT(AN459))))</f>
        <v/>
      </c>
      <c r="AO460">
        <f>IF(D460=1,AND(AH460,NOT(AI460)),AND(AM460,NOT(AN460)))</f>
        <v/>
      </c>
      <c r="AP460" s="119">
        <f>IF(D460=1,AI460,AN460)</f>
        <v/>
      </c>
      <c r="AQ460" s="125">
        <f>ABS(E460)&lt;$AQ$2</f>
        <v/>
      </c>
      <c r="AS460">
        <f>IF(AP460,MAX(AS$3:AS458)+1,"")</f>
        <v/>
      </c>
    </row>
    <row r="461" s="117">
      <c r="A461" t="n">
        <v>459</v>
      </c>
      <c r="B461" s="131">
        <f>IF(A461=1,0,IF(AP461,0.1*ε_cu1cd,0))</f>
        <v/>
      </c>
      <c r="C461" s="131">
        <f>IF(A461=1,0.1*ε_cu1cd,C460+B460)</f>
        <v/>
      </c>
      <c r="D461" s="113">
        <f>IF('Нормальний переріз'!$D$68&gt;0,1,2)</f>
        <v/>
      </c>
      <c r="E461" s="144">
        <f>IF(D461=1,F461,G461)</f>
        <v/>
      </c>
      <c r="F461" s="124">
        <f>IF(AI460,0.11*ε_cu1cd,IF(AH460,F460*0.01,F460))</f>
        <v/>
      </c>
      <c r="G461" s="124">
        <f>IF(AP460,-0.1*ε_cu1cd,IF(AM460,G460*0.01,G460))</f>
        <v/>
      </c>
      <c r="H461" s="113">
        <f>IF(A461=1,E461,IF(AO460,H460-E460+E461,IF(AP460,0.8*H460,H460+E461)))</f>
        <v/>
      </c>
      <c r="I461" s="169">
        <f>(C461-H461)/h</f>
        <v/>
      </c>
      <c r="J461">
        <f>C461/(ε_c1cd)</f>
        <v/>
      </c>
      <c r="K461">
        <f>C461/I461</f>
        <v/>
      </c>
      <c r="L461" s="131">
        <f>I461/(ε_c1cd)</f>
        <v/>
      </c>
      <c r="M461">
        <f>I461*(K461-Z_s1)</f>
        <v/>
      </c>
      <c r="N461">
        <f>I461*(K461-Z_s2)</f>
        <v/>
      </c>
      <c r="O461">
        <f>E_s*M461</f>
        <v/>
      </c>
      <c r="P461">
        <f>E_s*N461</f>
        <v/>
      </c>
      <c r="Q461">
        <f>O461*A_s1</f>
        <v/>
      </c>
      <c r="R461">
        <f>P461*A_s2</f>
        <v/>
      </c>
      <c r="S461">
        <f>Q461*($K461-Z_s1)</f>
        <v/>
      </c>
      <c r="T461">
        <f>R461*($K461-Z_s2)</f>
        <v/>
      </c>
      <c r="U461">
        <f>(INDIRECT("a_"&amp;U$2)/(U$2+1))*(($C461^(U$2+1)-$H461^(U$2+1))/(ε_c1cd^(U$2+1)))</f>
        <v/>
      </c>
      <c r="V461">
        <f>(INDIRECT("a_"&amp;V$2)/(V$2+1))*(($C461^(V$2+1)-$H461^(V$2+1))/(ε_c1cd^(V$2+1)))</f>
        <v/>
      </c>
      <c r="W461">
        <f>(INDIRECT("a_"&amp;W$2)/(W$2+1))*(($C461^(W$2+1)-$H461^(W$2+1))/(ε_c1cd^(W$2+1)))</f>
        <v/>
      </c>
      <c r="X461">
        <f>(INDIRECT("a_"&amp;X$2)/(X$2+1))*(($C461^(X$2+1)-$H461^(X$2+1))/(ε_c1cd^(X$2+1)))</f>
        <v/>
      </c>
      <c r="Y461">
        <f>(INDIRECT("a_"&amp;Y$2)/(Y$2+1))*(($C461^(Y$2+1)-$H461^(Y$2+1))/(ε_c1cd^(Y$2+1)))</f>
        <v/>
      </c>
      <c r="Z461">
        <f>(INDIRECT("a_"&amp;Z$2)/(Z$2+2))*(($C461^(Z$2+2)-$H461^(Z$2+2))/(ε_c1cd^(Z$2+2)))</f>
        <v/>
      </c>
      <c r="AA461">
        <f>(INDIRECT("a_"&amp;AA$2)/(AA$2+2))*(($C461^(AA$2+2)-$H461^(AA$2+2))/(ε_c1cd^(AA$2+2)))</f>
        <v/>
      </c>
      <c r="AB461">
        <f>(INDIRECT("a_"&amp;AB$2)/(AB$2+2))*(($C461^(AB$2+2)-$H461^(AB$2+2))/(ε_c1cd^(AB$2+2)))</f>
        <v/>
      </c>
      <c r="AC461">
        <f>(INDIRECT("a_"&amp;AC$2)/(AC$2+2))*(($C461^(AC$2+2)-$H461^(AC$2+2))/(ε_c1cd^(AC$2+2)))</f>
        <v/>
      </c>
      <c r="AD461">
        <f>(INDIRECT("a_"&amp;AD$2)/(AD$2+2))*(($C461^(AD$2+2)-$H461^(AD$2+2))/(ε_c1cd^(AD$2+2)))</f>
        <v/>
      </c>
      <c r="AE461" s="111">
        <f>(b*f_cd/L461)*SUM(U461:Y461)+SUM(Q461:R461)</f>
        <v/>
      </c>
      <c r="AF461" s="112">
        <f>AE461*(K461-y+e)</f>
        <v/>
      </c>
      <c r="AG461" s="113">
        <f>(b*f_cd/(L461^2))*SUM(Z461:AD461)+SUM(S461:T461)-AF461</f>
        <v/>
      </c>
      <c r="AH461" s="114">
        <f>AG461&lt;0</f>
        <v/>
      </c>
      <c r="AI461" s="115">
        <f>IF(A461=1,FALSE,(AND(AQ461,AH461,NOT(AI460))))</f>
        <v/>
      </c>
      <c r="AJ461" s="116">
        <f>(b*f_cd/L461)*(a_1/2*J461^2+a_2/3*J461^3+a_3/4*J461^4+a_4/5*J461^5+a_5/6*J461^6)+SUM(Q461:R461)</f>
        <v/>
      </c>
      <c r="AK461">
        <f>AJ461*(K461-y+e)</f>
        <v/>
      </c>
      <c r="AL461" s="118">
        <f>(b*f_cd/(L461^2))*(a_1/3*J461^3+a_2/4*J461^4+a_3/5*J461^5+a_4/6*J461^6+a_5/7*J461^7)+SUM(S461:T461)-AK461</f>
        <v/>
      </c>
      <c r="AM461" s="114">
        <f>AL461&gt;0</f>
        <v/>
      </c>
      <c r="AN461" s="115">
        <f>IF(A461=1,FALSE,(AND(AQ461,AM461,NOT(AN460))))</f>
        <v/>
      </c>
      <c r="AO461">
        <f>IF(D461=1,AND(AH461,NOT(AI461)),AND(AM461,NOT(AN461)))</f>
        <v/>
      </c>
      <c r="AP461" s="119">
        <f>IF(D461=1,AI461,AN461)</f>
        <v/>
      </c>
      <c r="AQ461" s="125">
        <f>ABS(E461)&lt;$AQ$2</f>
        <v/>
      </c>
      <c r="AS461">
        <f>IF(AP461,MAX(AS$3:AS459)+1,"")</f>
        <v/>
      </c>
    </row>
    <row r="462" s="117">
      <c r="A462" t="n">
        <v>460</v>
      </c>
      <c r="B462" s="131">
        <f>IF(A462=1,0,IF(AP462,0.1*ε_cu1cd,0))</f>
        <v/>
      </c>
      <c r="C462" s="131">
        <f>IF(A462=1,0.1*ε_cu1cd,C461+B461)</f>
        <v/>
      </c>
      <c r="D462" s="113">
        <f>IF('Нормальний переріз'!$D$68&gt;0,1,2)</f>
        <v/>
      </c>
      <c r="E462" s="144">
        <f>IF(D462=1,F462,G462)</f>
        <v/>
      </c>
      <c r="F462" s="124">
        <f>IF(AI461,0.11*ε_cu1cd,IF(AH461,F461*0.01,F461))</f>
        <v/>
      </c>
      <c r="G462" s="124">
        <f>IF(AP461,-0.1*ε_cu1cd,IF(AM461,G461*0.01,G461))</f>
        <v/>
      </c>
      <c r="H462" s="113">
        <f>IF(A462=1,E462,IF(AO461,H461-E461+E462,IF(AP461,0.8*H461,H461+E462)))</f>
        <v/>
      </c>
      <c r="I462" s="169">
        <f>(C462-H462)/h</f>
        <v/>
      </c>
      <c r="J462">
        <f>C462/(ε_c1cd)</f>
        <v/>
      </c>
      <c r="K462">
        <f>C462/I462</f>
        <v/>
      </c>
      <c r="L462" s="131">
        <f>I462/(ε_c1cd)</f>
        <v/>
      </c>
      <c r="M462">
        <f>I462*(K462-Z_s1)</f>
        <v/>
      </c>
      <c r="N462">
        <f>I462*(K462-Z_s2)</f>
        <v/>
      </c>
      <c r="O462">
        <f>E_s*M462</f>
        <v/>
      </c>
      <c r="P462">
        <f>E_s*N462</f>
        <v/>
      </c>
      <c r="Q462">
        <f>O462*A_s1</f>
        <v/>
      </c>
      <c r="R462">
        <f>P462*A_s2</f>
        <v/>
      </c>
      <c r="S462">
        <f>Q462*($K462-Z_s1)</f>
        <v/>
      </c>
      <c r="T462">
        <f>R462*($K462-Z_s2)</f>
        <v/>
      </c>
      <c r="U462">
        <f>(INDIRECT("a_"&amp;U$2)/(U$2+1))*(($C462^(U$2+1)-$H462^(U$2+1))/(ε_c1cd^(U$2+1)))</f>
        <v/>
      </c>
      <c r="V462">
        <f>(INDIRECT("a_"&amp;V$2)/(V$2+1))*(($C462^(V$2+1)-$H462^(V$2+1))/(ε_c1cd^(V$2+1)))</f>
        <v/>
      </c>
      <c r="W462">
        <f>(INDIRECT("a_"&amp;W$2)/(W$2+1))*(($C462^(W$2+1)-$H462^(W$2+1))/(ε_c1cd^(W$2+1)))</f>
        <v/>
      </c>
      <c r="X462">
        <f>(INDIRECT("a_"&amp;X$2)/(X$2+1))*(($C462^(X$2+1)-$H462^(X$2+1))/(ε_c1cd^(X$2+1)))</f>
        <v/>
      </c>
      <c r="Y462">
        <f>(INDIRECT("a_"&amp;Y$2)/(Y$2+1))*(($C462^(Y$2+1)-$H462^(Y$2+1))/(ε_c1cd^(Y$2+1)))</f>
        <v/>
      </c>
      <c r="Z462">
        <f>(INDIRECT("a_"&amp;Z$2)/(Z$2+2))*(($C462^(Z$2+2)-$H462^(Z$2+2))/(ε_c1cd^(Z$2+2)))</f>
        <v/>
      </c>
      <c r="AA462">
        <f>(INDIRECT("a_"&amp;AA$2)/(AA$2+2))*(($C462^(AA$2+2)-$H462^(AA$2+2))/(ε_c1cd^(AA$2+2)))</f>
        <v/>
      </c>
      <c r="AB462">
        <f>(INDIRECT("a_"&amp;AB$2)/(AB$2+2))*(($C462^(AB$2+2)-$H462^(AB$2+2))/(ε_c1cd^(AB$2+2)))</f>
        <v/>
      </c>
      <c r="AC462">
        <f>(INDIRECT("a_"&amp;AC$2)/(AC$2+2))*(($C462^(AC$2+2)-$H462^(AC$2+2))/(ε_c1cd^(AC$2+2)))</f>
        <v/>
      </c>
      <c r="AD462">
        <f>(INDIRECT("a_"&amp;AD$2)/(AD$2+2))*(($C462^(AD$2+2)-$H462^(AD$2+2))/(ε_c1cd^(AD$2+2)))</f>
        <v/>
      </c>
      <c r="AE462" s="111">
        <f>(b*f_cd/L462)*SUM(U462:Y462)+SUM(Q462:R462)</f>
        <v/>
      </c>
      <c r="AF462" s="112">
        <f>AE462*(K462-y+e)</f>
        <v/>
      </c>
      <c r="AG462" s="113">
        <f>(b*f_cd/(L462^2))*SUM(Z462:AD462)+SUM(S462:T462)-AF462</f>
        <v/>
      </c>
      <c r="AH462" s="114">
        <f>AG462&lt;0</f>
        <v/>
      </c>
      <c r="AI462" s="115">
        <f>IF(A462=1,FALSE,(AND(AQ462,AH462,NOT(AI461))))</f>
        <v/>
      </c>
      <c r="AJ462" s="116">
        <f>(b*f_cd/L462)*(a_1/2*J462^2+a_2/3*J462^3+a_3/4*J462^4+a_4/5*J462^5+a_5/6*J462^6)+SUM(Q462:R462)</f>
        <v/>
      </c>
      <c r="AK462">
        <f>AJ462*(K462-y+e)</f>
        <v/>
      </c>
      <c r="AL462" s="118">
        <f>(b*f_cd/(L462^2))*(a_1/3*J462^3+a_2/4*J462^4+a_3/5*J462^5+a_4/6*J462^6+a_5/7*J462^7)+SUM(S462:T462)-AK462</f>
        <v/>
      </c>
      <c r="AM462" s="114">
        <f>AL462&gt;0</f>
        <v/>
      </c>
      <c r="AN462" s="115">
        <f>IF(A462=1,FALSE,(AND(AQ462,AM462,NOT(AN461))))</f>
        <v/>
      </c>
      <c r="AO462">
        <f>IF(D462=1,AND(AH462,NOT(AI462)),AND(AM462,NOT(AN462)))</f>
        <v/>
      </c>
      <c r="AP462" s="119">
        <f>IF(D462=1,AI462,AN462)</f>
        <v/>
      </c>
      <c r="AQ462" s="125">
        <f>ABS(E462)&lt;$AQ$2</f>
        <v/>
      </c>
      <c r="AS462">
        <f>IF(AP462,MAX(AS$3:AS460)+1,"")</f>
        <v/>
      </c>
    </row>
    <row r="463" s="117">
      <c r="A463" t="n">
        <v>461</v>
      </c>
      <c r="B463" s="131">
        <f>IF(A463=1,0,IF(AP463,0.1*ε_cu1cd,0))</f>
        <v/>
      </c>
      <c r="C463" s="131">
        <f>IF(A463=1,0.1*ε_cu1cd,C462+B462)</f>
        <v/>
      </c>
      <c r="D463" s="113">
        <f>IF('Нормальний переріз'!$D$68&gt;0,1,2)</f>
        <v/>
      </c>
      <c r="E463" s="144">
        <f>IF(D463=1,F463,G463)</f>
        <v/>
      </c>
      <c r="F463" s="124">
        <f>IF(AI462,0.11*ε_cu1cd,IF(AH462,F462*0.01,F462))</f>
        <v/>
      </c>
      <c r="G463" s="124">
        <f>IF(AP462,-0.1*ε_cu1cd,IF(AM462,G462*0.01,G462))</f>
        <v/>
      </c>
      <c r="H463" s="113">
        <f>IF(A463=1,E463,IF(AO462,H462-E462+E463,IF(AP462,0.8*H462,H462+E463)))</f>
        <v/>
      </c>
      <c r="I463" s="169">
        <f>(C463-H463)/h</f>
        <v/>
      </c>
      <c r="J463">
        <f>C463/(ε_c1cd)</f>
        <v/>
      </c>
      <c r="K463">
        <f>C463/I463</f>
        <v/>
      </c>
      <c r="L463" s="131">
        <f>I463/(ε_c1cd)</f>
        <v/>
      </c>
      <c r="M463">
        <f>I463*(K463-Z_s1)</f>
        <v/>
      </c>
      <c r="N463">
        <f>I463*(K463-Z_s2)</f>
        <v/>
      </c>
      <c r="O463">
        <f>E_s*M463</f>
        <v/>
      </c>
      <c r="P463">
        <f>E_s*N463</f>
        <v/>
      </c>
      <c r="Q463">
        <f>O463*A_s1</f>
        <v/>
      </c>
      <c r="R463">
        <f>P463*A_s2</f>
        <v/>
      </c>
      <c r="S463">
        <f>Q463*($K463-Z_s1)</f>
        <v/>
      </c>
      <c r="T463">
        <f>R463*($K463-Z_s2)</f>
        <v/>
      </c>
      <c r="U463">
        <f>(INDIRECT("a_"&amp;U$2)/(U$2+1))*(($C463^(U$2+1)-$H463^(U$2+1))/(ε_c1cd^(U$2+1)))</f>
        <v/>
      </c>
      <c r="V463">
        <f>(INDIRECT("a_"&amp;V$2)/(V$2+1))*(($C463^(V$2+1)-$H463^(V$2+1))/(ε_c1cd^(V$2+1)))</f>
        <v/>
      </c>
      <c r="W463">
        <f>(INDIRECT("a_"&amp;W$2)/(W$2+1))*(($C463^(W$2+1)-$H463^(W$2+1))/(ε_c1cd^(W$2+1)))</f>
        <v/>
      </c>
      <c r="X463">
        <f>(INDIRECT("a_"&amp;X$2)/(X$2+1))*(($C463^(X$2+1)-$H463^(X$2+1))/(ε_c1cd^(X$2+1)))</f>
        <v/>
      </c>
      <c r="Y463">
        <f>(INDIRECT("a_"&amp;Y$2)/(Y$2+1))*(($C463^(Y$2+1)-$H463^(Y$2+1))/(ε_c1cd^(Y$2+1)))</f>
        <v/>
      </c>
      <c r="Z463">
        <f>(INDIRECT("a_"&amp;Z$2)/(Z$2+2))*(($C463^(Z$2+2)-$H463^(Z$2+2))/(ε_c1cd^(Z$2+2)))</f>
        <v/>
      </c>
      <c r="AA463">
        <f>(INDIRECT("a_"&amp;AA$2)/(AA$2+2))*(($C463^(AA$2+2)-$H463^(AA$2+2))/(ε_c1cd^(AA$2+2)))</f>
        <v/>
      </c>
      <c r="AB463">
        <f>(INDIRECT("a_"&amp;AB$2)/(AB$2+2))*(($C463^(AB$2+2)-$H463^(AB$2+2))/(ε_c1cd^(AB$2+2)))</f>
        <v/>
      </c>
      <c r="AC463">
        <f>(INDIRECT("a_"&amp;AC$2)/(AC$2+2))*(($C463^(AC$2+2)-$H463^(AC$2+2))/(ε_c1cd^(AC$2+2)))</f>
        <v/>
      </c>
      <c r="AD463">
        <f>(INDIRECT("a_"&amp;AD$2)/(AD$2+2))*(($C463^(AD$2+2)-$H463^(AD$2+2))/(ε_c1cd^(AD$2+2)))</f>
        <v/>
      </c>
      <c r="AE463" s="111">
        <f>(b*f_cd/L463)*SUM(U463:Y463)+SUM(Q463:R463)</f>
        <v/>
      </c>
      <c r="AF463" s="112">
        <f>AE463*(K463-y+e)</f>
        <v/>
      </c>
      <c r="AG463" s="113">
        <f>(b*f_cd/(L463^2))*SUM(Z463:AD463)+SUM(S463:T463)-AF463</f>
        <v/>
      </c>
      <c r="AH463" s="114">
        <f>AG463&lt;0</f>
        <v/>
      </c>
      <c r="AI463" s="115">
        <f>IF(A463=1,FALSE,(AND(AQ463,AH463,NOT(AI462))))</f>
        <v/>
      </c>
      <c r="AJ463" s="116">
        <f>(b*f_cd/L463)*(a_1/2*J463^2+a_2/3*J463^3+a_3/4*J463^4+a_4/5*J463^5+a_5/6*J463^6)+SUM(Q463:R463)</f>
        <v/>
      </c>
      <c r="AK463">
        <f>AJ463*(K463-y+e)</f>
        <v/>
      </c>
      <c r="AL463" s="118">
        <f>(b*f_cd/(L463^2))*(a_1/3*J463^3+a_2/4*J463^4+a_3/5*J463^5+a_4/6*J463^6+a_5/7*J463^7)+SUM(S463:T463)-AK463</f>
        <v/>
      </c>
      <c r="AM463" s="114">
        <f>AL463&gt;0</f>
        <v/>
      </c>
      <c r="AN463" s="115">
        <f>IF(A463=1,FALSE,(AND(AQ463,AM463,NOT(AN462))))</f>
        <v/>
      </c>
      <c r="AO463">
        <f>IF(D463=1,AND(AH463,NOT(AI463)),AND(AM463,NOT(AN463)))</f>
        <v/>
      </c>
      <c r="AP463" s="119">
        <f>IF(D463=1,AI463,AN463)</f>
        <v/>
      </c>
      <c r="AQ463" s="125">
        <f>ABS(E463)&lt;$AQ$2</f>
        <v/>
      </c>
      <c r="AS463">
        <f>IF(AP463,MAX(AS$3:AS461)+1,"")</f>
        <v/>
      </c>
    </row>
    <row r="464" s="117">
      <c r="A464" t="n">
        <v>462</v>
      </c>
      <c r="B464" s="131">
        <f>IF(A464=1,0,IF(AP464,0.1*ε_cu1cd,0))</f>
        <v/>
      </c>
      <c r="C464" s="131">
        <f>IF(A464=1,0.1*ε_cu1cd,C463+B463)</f>
        <v/>
      </c>
      <c r="D464" s="113">
        <f>IF('Нормальний переріз'!$D$68&gt;0,1,2)</f>
        <v/>
      </c>
      <c r="E464" s="144">
        <f>IF(D464=1,F464,G464)</f>
        <v/>
      </c>
      <c r="F464" s="124">
        <f>IF(AI463,0.11*ε_cu1cd,IF(AH463,F463*0.01,F463))</f>
        <v/>
      </c>
      <c r="G464" s="124">
        <f>IF(AP463,-0.1*ε_cu1cd,IF(AM463,G463*0.01,G463))</f>
        <v/>
      </c>
      <c r="H464" s="113">
        <f>IF(A464=1,E464,IF(AO463,H463-E463+E464,IF(AP463,0.8*H463,H463+E464)))</f>
        <v/>
      </c>
      <c r="I464" s="169">
        <f>(C464-H464)/h</f>
        <v/>
      </c>
      <c r="J464">
        <f>C464/(ε_c1cd)</f>
        <v/>
      </c>
      <c r="K464">
        <f>C464/I464</f>
        <v/>
      </c>
      <c r="L464" s="131">
        <f>I464/(ε_c1cd)</f>
        <v/>
      </c>
      <c r="M464">
        <f>I464*(K464-Z_s1)</f>
        <v/>
      </c>
      <c r="N464">
        <f>I464*(K464-Z_s2)</f>
        <v/>
      </c>
      <c r="O464">
        <f>E_s*M464</f>
        <v/>
      </c>
      <c r="P464">
        <f>E_s*N464</f>
        <v/>
      </c>
      <c r="Q464">
        <f>O464*A_s1</f>
        <v/>
      </c>
      <c r="R464">
        <f>P464*A_s2</f>
        <v/>
      </c>
      <c r="S464">
        <f>Q464*($K464-Z_s1)</f>
        <v/>
      </c>
      <c r="T464">
        <f>R464*($K464-Z_s2)</f>
        <v/>
      </c>
      <c r="U464">
        <f>(INDIRECT("a_"&amp;U$2)/(U$2+1))*(($C464^(U$2+1)-$H464^(U$2+1))/(ε_c1cd^(U$2+1)))</f>
        <v/>
      </c>
      <c r="V464">
        <f>(INDIRECT("a_"&amp;V$2)/(V$2+1))*(($C464^(V$2+1)-$H464^(V$2+1))/(ε_c1cd^(V$2+1)))</f>
        <v/>
      </c>
      <c r="W464">
        <f>(INDIRECT("a_"&amp;W$2)/(W$2+1))*(($C464^(W$2+1)-$H464^(W$2+1))/(ε_c1cd^(W$2+1)))</f>
        <v/>
      </c>
      <c r="X464">
        <f>(INDIRECT("a_"&amp;X$2)/(X$2+1))*(($C464^(X$2+1)-$H464^(X$2+1))/(ε_c1cd^(X$2+1)))</f>
        <v/>
      </c>
      <c r="Y464">
        <f>(INDIRECT("a_"&amp;Y$2)/(Y$2+1))*(($C464^(Y$2+1)-$H464^(Y$2+1))/(ε_c1cd^(Y$2+1)))</f>
        <v/>
      </c>
      <c r="Z464">
        <f>(INDIRECT("a_"&amp;Z$2)/(Z$2+2))*(($C464^(Z$2+2)-$H464^(Z$2+2))/(ε_c1cd^(Z$2+2)))</f>
        <v/>
      </c>
      <c r="AA464">
        <f>(INDIRECT("a_"&amp;AA$2)/(AA$2+2))*(($C464^(AA$2+2)-$H464^(AA$2+2))/(ε_c1cd^(AA$2+2)))</f>
        <v/>
      </c>
      <c r="AB464">
        <f>(INDIRECT("a_"&amp;AB$2)/(AB$2+2))*(($C464^(AB$2+2)-$H464^(AB$2+2))/(ε_c1cd^(AB$2+2)))</f>
        <v/>
      </c>
      <c r="AC464">
        <f>(INDIRECT("a_"&amp;AC$2)/(AC$2+2))*(($C464^(AC$2+2)-$H464^(AC$2+2))/(ε_c1cd^(AC$2+2)))</f>
        <v/>
      </c>
      <c r="AD464">
        <f>(INDIRECT("a_"&amp;AD$2)/(AD$2+2))*(($C464^(AD$2+2)-$H464^(AD$2+2))/(ε_c1cd^(AD$2+2)))</f>
        <v/>
      </c>
      <c r="AE464" s="111">
        <f>(b*f_cd/L464)*SUM(U464:Y464)+SUM(Q464:R464)</f>
        <v/>
      </c>
      <c r="AF464" s="112">
        <f>AE464*(K464-y+e)</f>
        <v/>
      </c>
      <c r="AG464" s="113">
        <f>(b*f_cd/(L464^2))*SUM(Z464:AD464)+SUM(S464:T464)-AF464</f>
        <v/>
      </c>
      <c r="AH464" s="114">
        <f>AG464&lt;0</f>
        <v/>
      </c>
      <c r="AI464" s="115">
        <f>IF(A464=1,FALSE,(AND(AQ464,AH464,NOT(AI463))))</f>
        <v/>
      </c>
      <c r="AJ464" s="116">
        <f>(b*f_cd/L464)*(a_1/2*J464^2+a_2/3*J464^3+a_3/4*J464^4+a_4/5*J464^5+a_5/6*J464^6)+SUM(Q464:R464)</f>
        <v/>
      </c>
      <c r="AK464">
        <f>AJ464*(K464-y+e)</f>
        <v/>
      </c>
      <c r="AL464" s="118">
        <f>(b*f_cd/(L464^2))*(a_1/3*J464^3+a_2/4*J464^4+a_3/5*J464^5+a_4/6*J464^6+a_5/7*J464^7)+SUM(S464:T464)-AK464</f>
        <v/>
      </c>
      <c r="AM464" s="114">
        <f>AL464&gt;0</f>
        <v/>
      </c>
      <c r="AN464" s="115">
        <f>IF(A464=1,FALSE,(AND(AQ464,AM464,NOT(AN463))))</f>
        <v/>
      </c>
      <c r="AO464">
        <f>IF(D464=1,AND(AH464,NOT(AI464)),AND(AM464,NOT(AN464)))</f>
        <v/>
      </c>
      <c r="AP464" s="119">
        <f>IF(D464=1,AI464,AN464)</f>
        <v/>
      </c>
      <c r="AQ464" s="125">
        <f>ABS(E464)&lt;$AQ$2</f>
        <v/>
      </c>
      <c r="AS464">
        <f>IF(AP464,MAX(AS$3:AS462)+1,"")</f>
        <v/>
      </c>
    </row>
    <row r="465" s="117">
      <c r="A465" t="n">
        <v>463</v>
      </c>
      <c r="B465" s="131">
        <f>IF(A465=1,0,IF(AP465,0.1*ε_cu1cd,0))</f>
        <v/>
      </c>
      <c r="C465" s="131">
        <f>IF(A465=1,0.1*ε_cu1cd,C464+B464)</f>
        <v/>
      </c>
      <c r="D465" s="113">
        <f>IF('Нормальний переріз'!$D$68&gt;0,1,2)</f>
        <v/>
      </c>
      <c r="E465" s="144">
        <f>IF(D465=1,F465,G465)</f>
        <v/>
      </c>
      <c r="F465" s="124">
        <f>IF(AI464,0.11*ε_cu1cd,IF(AH464,F464*0.01,F464))</f>
        <v/>
      </c>
      <c r="G465" s="124">
        <f>IF(AP464,-0.1*ε_cu1cd,IF(AM464,G464*0.01,G464))</f>
        <v/>
      </c>
      <c r="H465" s="113">
        <f>IF(A465=1,E465,IF(AO464,H464-E464+E465,IF(AP464,0.8*H464,H464+E465)))</f>
        <v/>
      </c>
      <c r="I465" s="169">
        <f>(C465-H465)/h</f>
        <v/>
      </c>
      <c r="J465">
        <f>C465/(ε_c1cd)</f>
        <v/>
      </c>
      <c r="K465">
        <f>C465/I465</f>
        <v/>
      </c>
      <c r="L465" s="131">
        <f>I465/(ε_c1cd)</f>
        <v/>
      </c>
      <c r="M465">
        <f>I465*(K465-Z_s1)</f>
        <v/>
      </c>
      <c r="N465">
        <f>I465*(K465-Z_s2)</f>
        <v/>
      </c>
      <c r="O465">
        <f>E_s*M465</f>
        <v/>
      </c>
      <c r="P465">
        <f>E_s*N465</f>
        <v/>
      </c>
      <c r="Q465">
        <f>O465*A_s1</f>
        <v/>
      </c>
      <c r="R465">
        <f>P465*A_s2</f>
        <v/>
      </c>
      <c r="S465">
        <f>Q465*($K465-Z_s1)</f>
        <v/>
      </c>
      <c r="T465">
        <f>R465*($K465-Z_s2)</f>
        <v/>
      </c>
      <c r="U465">
        <f>(INDIRECT("a_"&amp;U$2)/(U$2+1))*(($C465^(U$2+1)-$H465^(U$2+1))/(ε_c1cd^(U$2+1)))</f>
        <v/>
      </c>
      <c r="V465">
        <f>(INDIRECT("a_"&amp;V$2)/(V$2+1))*(($C465^(V$2+1)-$H465^(V$2+1))/(ε_c1cd^(V$2+1)))</f>
        <v/>
      </c>
      <c r="W465">
        <f>(INDIRECT("a_"&amp;W$2)/(W$2+1))*(($C465^(W$2+1)-$H465^(W$2+1))/(ε_c1cd^(W$2+1)))</f>
        <v/>
      </c>
      <c r="X465">
        <f>(INDIRECT("a_"&amp;X$2)/(X$2+1))*(($C465^(X$2+1)-$H465^(X$2+1))/(ε_c1cd^(X$2+1)))</f>
        <v/>
      </c>
      <c r="Y465">
        <f>(INDIRECT("a_"&amp;Y$2)/(Y$2+1))*(($C465^(Y$2+1)-$H465^(Y$2+1))/(ε_c1cd^(Y$2+1)))</f>
        <v/>
      </c>
      <c r="Z465">
        <f>(INDIRECT("a_"&amp;Z$2)/(Z$2+2))*(($C465^(Z$2+2)-$H465^(Z$2+2))/(ε_c1cd^(Z$2+2)))</f>
        <v/>
      </c>
      <c r="AA465">
        <f>(INDIRECT("a_"&amp;AA$2)/(AA$2+2))*(($C465^(AA$2+2)-$H465^(AA$2+2))/(ε_c1cd^(AA$2+2)))</f>
        <v/>
      </c>
      <c r="AB465">
        <f>(INDIRECT("a_"&amp;AB$2)/(AB$2+2))*(($C465^(AB$2+2)-$H465^(AB$2+2))/(ε_c1cd^(AB$2+2)))</f>
        <v/>
      </c>
      <c r="AC465">
        <f>(INDIRECT("a_"&amp;AC$2)/(AC$2+2))*(($C465^(AC$2+2)-$H465^(AC$2+2))/(ε_c1cd^(AC$2+2)))</f>
        <v/>
      </c>
      <c r="AD465">
        <f>(INDIRECT("a_"&amp;AD$2)/(AD$2+2))*(($C465^(AD$2+2)-$H465^(AD$2+2))/(ε_c1cd^(AD$2+2)))</f>
        <v/>
      </c>
      <c r="AE465" s="111">
        <f>(b*f_cd/L465)*SUM(U465:Y465)+SUM(Q465:R465)</f>
        <v/>
      </c>
      <c r="AF465" s="112">
        <f>AE465*(K465-y+e)</f>
        <v/>
      </c>
      <c r="AG465" s="113">
        <f>(b*f_cd/(L465^2))*SUM(Z465:AD465)+SUM(S465:T465)-AF465</f>
        <v/>
      </c>
      <c r="AH465" s="114">
        <f>AG465&lt;0</f>
        <v/>
      </c>
      <c r="AI465" s="115">
        <f>IF(A465=1,FALSE,(AND(AQ465,AH465,NOT(AI464))))</f>
        <v/>
      </c>
      <c r="AJ465" s="116">
        <f>(b*f_cd/L465)*(a_1/2*J465^2+a_2/3*J465^3+a_3/4*J465^4+a_4/5*J465^5+a_5/6*J465^6)+SUM(Q465:R465)</f>
        <v/>
      </c>
      <c r="AK465">
        <f>AJ465*(K465-y+e)</f>
        <v/>
      </c>
      <c r="AL465" s="118">
        <f>(b*f_cd/(L465^2))*(a_1/3*J465^3+a_2/4*J465^4+a_3/5*J465^5+a_4/6*J465^6+a_5/7*J465^7)+SUM(S465:T465)-AK465</f>
        <v/>
      </c>
      <c r="AM465" s="114">
        <f>AL465&gt;0</f>
        <v/>
      </c>
      <c r="AN465" s="115">
        <f>IF(A465=1,FALSE,(AND(AQ465,AM465,NOT(AN464))))</f>
        <v/>
      </c>
      <c r="AO465">
        <f>IF(D465=1,AND(AH465,NOT(AI465)),AND(AM465,NOT(AN465)))</f>
        <v/>
      </c>
      <c r="AP465" s="119">
        <f>IF(D465=1,AI465,AN465)</f>
        <v/>
      </c>
      <c r="AQ465" s="125">
        <f>ABS(E465)&lt;$AQ$2</f>
        <v/>
      </c>
      <c r="AS465">
        <f>IF(AP465,MAX(AS$3:AS463)+1,"")</f>
        <v/>
      </c>
    </row>
    <row r="466" s="117">
      <c r="A466" t="n">
        <v>464</v>
      </c>
      <c r="B466" s="131">
        <f>IF(A466=1,0,IF(AP466,0.1*ε_cu1cd,0))</f>
        <v/>
      </c>
      <c r="C466" s="131">
        <f>IF(A466=1,0.1*ε_cu1cd,C465+B465)</f>
        <v/>
      </c>
      <c r="D466" s="113">
        <f>IF('Нормальний переріз'!$D$68&gt;0,1,2)</f>
        <v/>
      </c>
      <c r="E466" s="144">
        <f>IF(D466=1,F466,G466)</f>
        <v/>
      </c>
      <c r="F466" s="124">
        <f>IF(AI465,0.11*ε_cu1cd,IF(AH465,F465*0.01,F465))</f>
        <v/>
      </c>
      <c r="G466" s="124">
        <f>IF(AP465,-0.1*ε_cu1cd,IF(AM465,G465*0.01,G465))</f>
        <v/>
      </c>
      <c r="H466" s="113">
        <f>IF(A466=1,E466,IF(AO465,H465-E465+E466,IF(AP465,0.8*H465,H465+E466)))</f>
        <v/>
      </c>
      <c r="I466" s="169">
        <f>(C466-H466)/h</f>
        <v/>
      </c>
      <c r="J466">
        <f>C466/(ε_c1cd)</f>
        <v/>
      </c>
      <c r="K466">
        <f>C466/I466</f>
        <v/>
      </c>
      <c r="L466" s="131">
        <f>I466/(ε_c1cd)</f>
        <v/>
      </c>
      <c r="M466">
        <f>I466*(K466-Z_s1)</f>
        <v/>
      </c>
      <c r="N466">
        <f>I466*(K466-Z_s2)</f>
        <v/>
      </c>
      <c r="O466">
        <f>E_s*M466</f>
        <v/>
      </c>
      <c r="P466">
        <f>E_s*N466</f>
        <v/>
      </c>
      <c r="Q466">
        <f>O466*A_s1</f>
        <v/>
      </c>
      <c r="R466">
        <f>P466*A_s2</f>
        <v/>
      </c>
      <c r="S466">
        <f>Q466*($K466-Z_s1)</f>
        <v/>
      </c>
      <c r="T466">
        <f>R466*($K466-Z_s2)</f>
        <v/>
      </c>
      <c r="U466">
        <f>(INDIRECT("a_"&amp;U$2)/(U$2+1))*(($C466^(U$2+1)-$H466^(U$2+1))/(ε_c1cd^(U$2+1)))</f>
        <v/>
      </c>
      <c r="V466">
        <f>(INDIRECT("a_"&amp;V$2)/(V$2+1))*(($C466^(V$2+1)-$H466^(V$2+1))/(ε_c1cd^(V$2+1)))</f>
        <v/>
      </c>
      <c r="W466">
        <f>(INDIRECT("a_"&amp;W$2)/(W$2+1))*(($C466^(W$2+1)-$H466^(W$2+1))/(ε_c1cd^(W$2+1)))</f>
        <v/>
      </c>
      <c r="X466">
        <f>(INDIRECT("a_"&amp;X$2)/(X$2+1))*(($C466^(X$2+1)-$H466^(X$2+1))/(ε_c1cd^(X$2+1)))</f>
        <v/>
      </c>
      <c r="Y466">
        <f>(INDIRECT("a_"&amp;Y$2)/(Y$2+1))*(($C466^(Y$2+1)-$H466^(Y$2+1))/(ε_c1cd^(Y$2+1)))</f>
        <v/>
      </c>
      <c r="Z466">
        <f>(INDIRECT("a_"&amp;Z$2)/(Z$2+2))*(($C466^(Z$2+2)-$H466^(Z$2+2))/(ε_c1cd^(Z$2+2)))</f>
        <v/>
      </c>
      <c r="AA466">
        <f>(INDIRECT("a_"&amp;AA$2)/(AA$2+2))*(($C466^(AA$2+2)-$H466^(AA$2+2))/(ε_c1cd^(AA$2+2)))</f>
        <v/>
      </c>
      <c r="AB466">
        <f>(INDIRECT("a_"&amp;AB$2)/(AB$2+2))*(($C466^(AB$2+2)-$H466^(AB$2+2))/(ε_c1cd^(AB$2+2)))</f>
        <v/>
      </c>
      <c r="AC466">
        <f>(INDIRECT("a_"&amp;AC$2)/(AC$2+2))*(($C466^(AC$2+2)-$H466^(AC$2+2))/(ε_c1cd^(AC$2+2)))</f>
        <v/>
      </c>
      <c r="AD466">
        <f>(INDIRECT("a_"&amp;AD$2)/(AD$2+2))*(($C466^(AD$2+2)-$H466^(AD$2+2))/(ε_c1cd^(AD$2+2)))</f>
        <v/>
      </c>
      <c r="AE466" s="111">
        <f>(b*f_cd/L466)*SUM(U466:Y466)+SUM(Q466:R466)</f>
        <v/>
      </c>
      <c r="AF466" s="112">
        <f>AE466*(K466-y+e)</f>
        <v/>
      </c>
      <c r="AG466" s="113">
        <f>(b*f_cd/(L466^2))*SUM(Z466:AD466)+SUM(S466:T466)-AF466</f>
        <v/>
      </c>
      <c r="AH466" s="114">
        <f>AG466&lt;0</f>
        <v/>
      </c>
      <c r="AI466" s="115">
        <f>IF(A466=1,FALSE,(AND(AQ466,AH466,NOT(AI465))))</f>
        <v/>
      </c>
      <c r="AJ466" s="116">
        <f>(b*f_cd/L466)*(a_1/2*J466^2+a_2/3*J466^3+a_3/4*J466^4+a_4/5*J466^5+a_5/6*J466^6)+SUM(Q466:R466)</f>
        <v/>
      </c>
      <c r="AK466">
        <f>AJ466*(K466-y+e)</f>
        <v/>
      </c>
      <c r="AL466" s="118">
        <f>(b*f_cd/(L466^2))*(a_1/3*J466^3+a_2/4*J466^4+a_3/5*J466^5+a_4/6*J466^6+a_5/7*J466^7)+SUM(S466:T466)-AK466</f>
        <v/>
      </c>
      <c r="AM466" s="114">
        <f>AL466&gt;0</f>
        <v/>
      </c>
      <c r="AN466" s="115">
        <f>IF(A466=1,FALSE,(AND(AQ466,AM466,NOT(AN465))))</f>
        <v/>
      </c>
      <c r="AO466">
        <f>IF(D466=1,AND(AH466,NOT(AI466)),AND(AM466,NOT(AN466)))</f>
        <v/>
      </c>
      <c r="AP466" s="119">
        <f>IF(D466=1,AI466,AN466)</f>
        <v/>
      </c>
      <c r="AQ466" s="125">
        <f>ABS(E466)&lt;$AQ$2</f>
        <v/>
      </c>
      <c r="AS466">
        <f>IF(AP466,MAX(AS$3:AS464)+1,"")</f>
        <v/>
      </c>
    </row>
    <row r="467" s="117">
      <c r="A467" t="n">
        <v>465</v>
      </c>
      <c r="B467" s="131">
        <f>IF(A467=1,0,IF(AP467,0.1*ε_cu1cd,0))</f>
        <v/>
      </c>
      <c r="C467" s="131">
        <f>IF(A467=1,0.1*ε_cu1cd,C466+B466)</f>
        <v/>
      </c>
      <c r="D467" s="113">
        <f>IF('Нормальний переріз'!$D$68&gt;0,1,2)</f>
        <v/>
      </c>
      <c r="E467" s="144">
        <f>IF(D467=1,F467,G467)</f>
        <v/>
      </c>
      <c r="F467" s="124">
        <f>IF(AI466,0.11*ε_cu1cd,IF(AH466,F466*0.01,F466))</f>
        <v/>
      </c>
      <c r="G467" s="124">
        <f>IF(AP466,-0.1*ε_cu1cd,IF(AM466,G466*0.01,G466))</f>
        <v/>
      </c>
      <c r="H467" s="113">
        <f>IF(A467=1,E467,IF(AO466,H466-E466+E467,IF(AP466,0.8*H466,H466+E467)))</f>
        <v/>
      </c>
      <c r="I467" s="169">
        <f>(C467-H467)/h</f>
        <v/>
      </c>
      <c r="J467">
        <f>C467/(ε_c1cd)</f>
        <v/>
      </c>
      <c r="K467">
        <f>C467/I467</f>
        <v/>
      </c>
      <c r="L467" s="131">
        <f>I467/(ε_c1cd)</f>
        <v/>
      </c>
      <c r="M467">
        <f>I467*(K467-Z_s1)</f>
        <v/>
      </c>
      <c r="N467">
        <f>I467*(K467-Z_s2)</f>
        <v/>
      </c>
      <c r="O467">
        <f>E_s*M467</f>
        <v/>
      </c>
      <c r="P467">
        <f>E_s*N467</f>
        <v/>
      </c>
      <c r="Q467">
        <f>O467*A_s1</f>
        <v/>
      </c>
      <c r="R467">
        <f>P467*A_s2</f>
        <v/>
      </c>
      <c r="S467">
        <f>Q467*($K467-Z_s1)</f>
        <v/>
      </c>
      <c r="T467">
        <f>R467*($K467-Z_s2)</f>
        <v/>
      </c>
      <c r="U467">
        <f>(INDIRECT("a_"&amp;U$2)/(U$2+1))*(($C467^(U$2+1)-$H467^(U$2+1))/(ε_c1cd^(U$2+1)))</f>
        <v/>
      </c>
      <c r="V467">
        <f>(INDIRECT("a_"&amp;V$2)/(V$2+1))*(($C467^(V$2+1)-$H467^(V$2+1))/(ε_c1cd^(V$2+1)))</f>
        <v/>
      </c>
      <c r="W467">
        <f>(INDIRECT("a_"&amp;W$2)/(W$2+1))*(($C467^(W$2+1)-$H467^(W$2+1))/(ε_c1cd^(W$2+1)))</f>
        <v/>
      </c>
      <c r="X467">
        <f>(INDIRECT("a_"&amp;X$2)/(X$2+1))*(($C467^(X$2+1)-$H467^(X$2+1))/(ε_c1cd^(X$2+1)))</f>
        <v/>
      </c>
      <c r="Y467">
        <f>(INDIRECT("a_"&amp;Y$2)/(Y$2+1))*(($C467^(Y$2+1)-$H467^(Y$2+1))/(ε_c1cd^(Y$2+1)))</f>
        <v/>
      </c>
      <c r="Z467">
        <f>(INDIRECT("a_"&amp;Z$2)/(Z$2+2))*(($C467^(Z$2+2)-$H467^(Z$2+2))/(ε_c1cd^(Z$2+2)))</f>
        <v/>
      </c>
      <c r="AA467">
        <f>(INDIRECT("a_"&amp;AA$2)/(AA$2+2))*(($C467^(AA$2+2)-$H467^(AA$2+2))/(ε_c1cd^(AA$2+2)))</f>
        <v/>
      </c>
      <c r="AB467">
        <f>(INDIRECT("a_"&amp;AB$2)/(AB$2+2))*(($C467^(AB$2+2)-$H467^(AB$2+2))/(ε_c1cd^(AB$2+2)))</f>
        <v/>
      </c>
      <c r="AC467">
        <f>(INDIRECT("a_"&amp;AC$2)/(AC$2+2))*(($C467^(AC$2+2)-$H467^(AC$2+2))/(ε_c1cd^(AC$2+2)))</f>
        <v/>
      </c>
      <c r="AD467">
        <f>(INDIRECT("a_"&amp;AD$2)/(AD$2+2))*(($C467^(AD$2+2)-$H467^(AD$2+2))/(ε_c1cd^(AD$2+2)))</f>
        <v/>
      </c>
      <c r="AE467" s="111">
        <f>(b*f_cd/L467)*SUM(U467:Y467)+SUM(Q467:R467)</f>
        <v/>
      </c>
      <c r="AF467" s="112">
        <f>AE467*(K467-y+e)</f>
        <v/>
      </c>
      <c r="AG467" s="113">
        <f>(b*f_cd/(L467^2))*SUM(Z467:AD467)+SUM(S467:T467)-AF467</f>
        <v/>
      </c>
      <c r="AH467" s="114">
        <f>AG467&lt;0</f>
        <v/>
      </c>
      <c r="AI467" s="115">
        <f>IF(A467=1,FALSE,(AND(AQ467,AH467,NOT(AI466))))</f>
        <v/>
      </c>
      <c r="AJ467" s="116">
        <f>(b*f_cd/L467)*(a_1/2*J467^2+a_2/3*J467^3+a_3/4*J467^4+a_4/5*J467^5+a_5/6*J467^6)+SUM(Q467:R467)</f>
        <v/>
      </c>
      <c r="AK467">
        <f>AJ467*(K467-y+e)</f>
        <v/>
      </c>
      <c r="AL467" s="118">
        <f>(b*f_cd/(L467^2))*(a_1/3*J467^3+a_2/4*J467^4+a_3/5*J467^5+a_4/6*J467^6+a_5/7*J467^7)+SUM(S467:T467)-AK467</f>
        <v/>
      </c>
      <c r="AM467" s="114">
        <f>AL467&gt;0</f>
        <v/>
      </c>
      <c r="AN467" s="115">
        <f>IF(A467=1,FALSE,(AND(AQ467,AM467,NOT(AN466))))</f>
        <v/>
      </c>
      <c r="AO467">
        <f>IF(D467=1,AND(AH467,NOT(AI467)),AND(AM467,NOT(AN467)))</f>
        <v/>
      </c>
      <c r="AP467" s="119">
        <f>IF(D467=1,AI467,AN467)</f>
        <v/>
      </c>
      <c r="AQ467" s="125">
        <f>ABS(E467)&lt;$AQ$2</f>
        <v/>
      </c>
      <c r="AS467">
        <f>IF(AP467,MAX(AS$3:AS465)+1,"")</f>
        <v/>
      </c>
    </row>
    <row r="468" s="117">
      <c r="A468" t="n">
        <v>466</v>
      </c>
      <c r="B468" s="131">
        <f>IF(A468=1,0,IF(AP468,0.1*ε_cu1cd,0))</f>
        <v/>
      </c>
      <c r="C468" s="131">
        <f>IF(A468=1,0.1*ε_cu1cd,C467+B467)</f>
        <v/>
      </c>
      <c r="D468" s="113">
        <f>IF('Нормальний переріз'!$D$68&gt;0,1,2)</f>
        <v/>
      </c>
      <c r="E468" s="144">
        <f>IF(D468=1,F468,G468)</f>
        <v/>
      </c>
      <c r="F468" s="124">
        <f>IF(AI467,0.11*ε_cu1cd,IF(AH467,F467*0.01,F467))</f>
        <v/>
      </c>
      <c r="G468" s="124">
        <f>IF(AP467,-0.1*ε_cu1cd,IF(AM467,G467*0.01,G467))</f>
        <v/>
      </c>
      <c r="H468" s="113">
        <f>IF(A468=1,E468,IF(AO467,H467-E467+E468,IF(AP467,0.8*H467,H467+E468)))</f>
        <v/>
      </c>
      <c r="I468" s="169">
        <f>(C468-H468)/h</f>
        <v/>
      </c>
      <c r="J468">
        <f>C468/(ε_c1cd)</f>
        <v/>
      </c>
      <c r="K468">
        <f>C468/I468</f>
        <v/>
      </c>
      <c r="L468" s="131">
        <f>I468/(ε_c1cd)</f>
        <v/>
      </c>
      <c r="M468">
        <f>I468*(K468-Z_s1)</f>
        <v/>
      </c>
      <c r="N468">
        <f>I468*(K468-Z_s2)</f>
        <v/>
      </c>
      <c r="O468">
        <f>E_s*M468</f>
        <v/>
      </c>
      <c r="P468">
        <f>E_s*N468</f>
        <v/>
      </c>
      <c r="Q468">
        <f>O468*A_s1</f>
        <v/>
      </c>
      <c r="R468">
        <f>P468*A_s2</f>
        <v/>
      </c>
      <c r="S468">
        <f>Q468*($K468-Z_s1)</f>
        <v/>
      </c>
      <c r="T468">
        <f>R468*($K468-Z_s2)</f>
        <v/>
      </c>
      <c r="U468">
        <f>(INDIRECT("a_"&amp;U$2)/(U$2+1))*(($C468^(U$2+1)-$H468^(U$2+1))/(ε_c1cd^(U$2+1)))</f>
        <v/>
      </c>
      <c r="V468">
        <f>(INDIRECT("a_"&amp;V$2)/(V$2+1))*(($C468^(V$2+1)-$H468^(V$2+1))/(ε_c1cd^(V$2+1)))</f>
        <v/>
      </c>
      <c r="W468">
        <f>(INDIRECT("a_"&amp;W$2)/(W$2+1))*(($C468^(W$2+1)-$H468^(W$2+1))/(ε_c1cd^(W$2+1)))</f>
        <v/>
      </c>
      <c r="X468">
        <f>(INDIRECT("a_"&amp;X$2)/(X$2+1))*(($C468^(X$2+1)-$H468^(X$2+1))/(ε_c1cd^(X$2+1)))</f>
        <v/>
      </c>
      <c r="Y468">
        <f>(INDIRECT("a_"&amp;Y$2)/(Y$2+1))*(($C468^(Y$2+1)-$H468^(Y$2+1))/(ε_c1cd^(Y$2+1)))</f>
        <v/>
      </c>
      <c r="Z468">
        <f>(INDIRECT("a_"&amp;Z$2)/(Z$2+2))*(($C468^(Z$2+2)-$H468^(Z$2+2))/(ε_c1cd^(Z$2+2)))</f>
        <v/>
      </c>
      <c r="AA468">
        <f>(INDIRECT("a_"&amp;AA$2)/(AA$2+2))*(($C468^(AA$2+2)-$H468^(AA$2+2))/(ε_c1cd^(AA$2+2)))</f>
        <v/>
      </c>
      <c r="AB468">
        <f>(INDIRECT("a_"&amp;AB$2)/(AB$2+2))*(($C468^(AB$2+2)-$H468^(AB$2+2))/(ε_c1cd^(AB$2+2)))</f>
        <v/>
      </c>
      <c r="AC468">
        <f>(INDIRECT("a_"&amp;AC$2)/(AC$2+2))*(($C468^(AC$2+2)-$H468^(AC$2+2))/(ε_c1cd^(AC$2+2)))</f>
        <v/>
      </c>
      <c r="AD468">
        <f>(INDIRECT("a_"&amp;AD$2)/(AD$2+2))*(($C468^(AD$2+2)-$H468^(AD$2+2))/(ε_c1cd^(AD$2+2)))</f>
        <v/>
      </c>
      <c r="AE468" s="111">
        <f>(b*f_cd/L468)*SUM(U468:Y468)+SUM(Q468:R468)</f>
        <v/>
      </c>
      <c r="AF468" s="112">
        <f>AE468*(K468-y+e)</f>
        <v/>
      </c>
      <c r="AG468" s="113">
        <f>(b*f_cd/(L468^2))*SUM(Z468:AD468)+SUM(S468:T468)-AF468</f>
        <v/>
      </c>
      <c r="AH468" s="114">
        <f>AG468&lt;0</f>
        <v/>
      </c>
      <c r="AI468" s="115">
        <f>IF(A468=1,FALSE,(AND(AQ468,AH468,NOT(AI467))))</f>
        <v/>
      </c>
      <c r="AJ468" s="116">
        <f>(b*f_cd/L468)*(a_1/2*J468^2+a_2/3*J468^3+a_3/4*J468^4+a_4/5*J468^5+a_5/6*J468^6)+SUM(Q468:R468)</f>
        <v/>
      </c>
      <c r="AK468">
        <f>AJ468*(K468-y+e)</f>
        <v/>
      </c>
      <c r="AL468" s="118">
        <f>(b*f_cd/(L468^2))*(a_1/3*J468^3+a_2/4*J468^4+a_3/5*J468^5+a_4/6*J468^6+a_5/7*J468^7)+SUM(S468:T468)-AK468</f>
        <v/>
      </c>
      <c r="AM468" s="114">
        <f>AL468&gt;0</f>
        <v/>
      </c>
      <c r="AN468" s="115">
        <f>IF(A468=1,FALSE,(AND(AQ468,AM468,NOT(AN467))))</f>
        <v/>
      </c>
      <c r="AO468">
        <f>IF(D468=1,AND(AH468,NOT(AI468)),AND(AM468,NOT(AN468)))</f>
        <v/>
      </c>
      <c r="AP468" s="119">
        <f>IF(D468=1,AI468,AN468)</f>
        <v/>
      </c>
      <c r="AQ468" s="125">
        <f>ABS(E468)&lt;$AQ$2</f>
        <v/>
      </c>
      <c r="AS468">
        <f>IF(AP468,MAX(AS$3:AS466)+1,"")</f>
        <v/>
      </c>
    </row>
    <row r="469" s="117">
      <c r="A469" t="n">
        <v>467</v>
      </c>
      <c r="B469" s="131">
        <f>IF(A469=1,0,IF(AP469,0.1*ε_cu1cd,0))</f>
        <v/>
      </c>
      <c r="C469" s="131">
        <f>IF(A469=1,0.1*ε_cu1cd,C468+B468)</f>
        <v/>
      </c>
      <c r="D469" s="113">
        <f>IF('Нормальний переріз'!$D$68&gt;0,1,2)</f>
        <v/>
      </c>
      <c r="E469" s="144">
        <f>IF(D469=1,F469,G469)</f>
        <v/>
      </c>
      <c r="F469" s="124">
        <f>IF(AI468,0.11*ε_cu1cd,IF(AH468,F468*0.01,F468))</f>
        <v/>
      </c>
      <c r="G469" s="124">
        <f>IF(AP468,-0.1*ε_cu1cd,IF(AM468,G468*0.01,G468))</f>
        <v/>
      </c>
      <c r="H469" s="113">
        <f>IF(A469=1,E469,IF(AO468,H468-E468+E469,IF(AP468,0.8*H468,H468+E469)))</f>
        <v/>
      </c>
      <c r="I469" s="169">
        <f>(C469-H469)/h</f>
        <v/>
      </c>
      <c r="J469">
        <f>C469/(ε_c1cd)</f>
        <v/>
      </c>
      <c r="K469">
        <f>C469/I469</f>
        <v/>
      </c>
      <c r="L469" s="131">
        <f>I469/(ε_c1cd)</f>
        <v/>
      </c>
      <c r="M469">
        <f>I469*(K469-Z_s1)</f>
        <v/>
      </c>
      <c r="N469">
        <f>I469*(K469-Z_s2)</f>
        <v/>
      </c>
      <c r="O469">
        <f>E_s*M469</f>
        <v/>
      </c>
      <c r="P469">
        <f>E_s*N469</f>
        <v/>
      </c>
      <c r="Q469">
        <f>O469*A_s1</f>
        <v/>
      </c>
      <c r="R469">
        <f>P469*A_s2</f>
        <v/>
      </c>
      <c r="S469">
        <f>Q469*($K469-Z_s1)</f>
        <v/>
      </c>
      <c r="T469">
        <f>R469*($K469-Z_s2)</f>
        <v/>
      </c>
      <c r="U469">
        <f>(INDIRECT("a_"&amp;U$2)/(U$2+1))*(($C469^(U$2+1)-$H469^(U$2+1))/(ε_c1cd^(U$2+1)))</f>
        <v/>
      </c>
      <c r="V469">
        <f>(INDIRECT("a_"&amp;V$2)/(V$2+1))*(($C469^(V$2+1)-$H469^(V$2+1))/(ε_c1cd^(V$2+1)))</f>
        <v/>
      </c>
      <c r="W469">
        <f>(INDIRECT("a_"&amp;W$2)/(W$2+1))*(($C469^(W$2+1)-$H469^(W$2+1))/(ε_c1cd^(W$2+1)))</f>
        <v/>
      </c>
      <c r="X469">
        <f>(INDIRECT("a_"&amp;X$2)/(X$2+1))*(($C469^(X$2+1)-$H469^(X$2+1))/(ε_c1cd^(X$2+1)))</f>
        <v/>
      </c>
      <c r="Y469">
        <f>(INDIRECT("a_"&amp;Y$2)/(Y$2+1))*(($C469^(Y$2+1)-$H469^(Y$2+1))/(ε_c1cd^(Y$2+1)))</f>
        <v/>
      </c>
      <c r="Z469">
        <f>(INDIRECT("a_"&amp;Z$2)/(Z$2+2))*(($C469^(Z$2+2)-$H469^(Z$2+2))/(ε_c1cd^(Z$2+2)))</f>
        <v/>
      </c>
      <c r="AA469">
        <f>(INDIRECT("a_"&amp;AA$2)/(AA$2+2))*(($C469^(AA$2+2)-$H469^(AA$2+2))/(ε_c1cd^(AA$2+2)))</f>
        <v/>
      </c>
      <c r="AB469">
        <f>(INDIRECT("a_"&amp;AB$2)/(AB$2+2))*(($C469^(AB$2+2)-$H469^(AB$2+2))/(ε_c1cd^(AB$2+2)))</f>
        <v/>
      </c>
      <c r="AC469">
        <f>(INDIRECT("a_"&amp;AC$2)/(AC$2+2))*(($C469^(AC$2+2)-$H469^(AC$2+2))/(ε_c1cd^(AC$2+2)))</f>
        <v/>
      </c>
      <c r="AD469">
        <f>(INDIRECT("a_"&amp;AD$2)/(AD$2+2))*(($C469^(AD$2+2)-$H469^(AD$2+2))/(ε_c1cd^(AD$2+2)))</f>
        <v/>
      </c>
      <c r="AE469" s="111">
        <f>(b*f_cd/L469)*SUM(U469:Y469)+SUM(Q469:R469)</f>
        <v/>
      </c>
      <c r="AF469" s="112">
        <f>AE469*(K469-y+e)</f>
        <v/>
      </c>
      <c r="AG469" s="113">
        <f>(b*f_cd/(L469^2))*SUM(Z469:AD469)+SUM(S469:T469)-AF469</f>
        <v/>
      </c>
      <c r="AH469" s="114">
        <f>AG469&lt;0</f>
        <v/>
      </c>
      <c r="AI469" s="115">
        <f>IF(A469=1,FALSE,(AND(AQ469,AH469,NOT(AI468))))</f>
        <v/>
      </c>
      <c r="AJ469" s="116">
        <f>(b*f_cd/L469)*(a_1/2*J469^2+a_2/3*J469^3+a_3/4*J469^4+a_4/5*J469^5+a_5/6*J469^6)+SUM(Q469:R469)</f>
        <v/>
      </c>
      <c r="AK469">
        <f>AJ469*(K469-y+e)</f>
        <v/>
      </c>
      <c r="AL469" s="118">
        <f>(b*f_cd/(L469^2))*(a_1/3*J469^3+a_2/4*J469^4+a_3/5*J469^5+a_4/6*J469^6+a_5/7*J469^7)+SUM(S469:T469)-AK469</f>
        <v/>
      </c>
      <c r="AM469" s="114">
        <f>AL469&gt;0</f>
        <v/>
      </c>
      <c r="AN469" s="115">
        <f>IF(A469=1,FALSE,(AND(AQ469,AM469,NOT(AN468))))</f>
        <v/>
      </c>
      <c r="AO469">
        <f>IF(D469=1,AND(AH469,NOT(AI469)),AND(AM469,NOT(AN469)))</f>
        <v/>
      </c>
      <c r="AP469" s="119">
        <f>IF(D469=1,AI469,AN469)</f>
        <v/>
      </c>
      <c r="AQ469" s="125">
        <f>ABS(E469)&lt;$AQ$2</f>
        <v/>
      </c>
      <c r="AS469">
        <f>IF(AP469,MAX(AS$3:AS467)+1,"")</f>
        <v/>
      </c>
    </row>
    <row r="470" s="117">
      <c r="A470" t="n">
        <v>468</v>
      </c>
      <c r="B470" s="131">
        <f>IF(A470=1,0,IF(AP470,0.1*ε_cu1cd,0))</f>
        <v/>
      </c>
      <c r="C470" s="131">
        <f>IF(A470=1,0.1*ε_cu1cd,C469+B469)</f>
        <v/>
      </c>
      <c r="D470" s="113">
        <f>IF('Нормальний переріз'!$D$68&gt;0,1,2)</f>
        <v/>
      </c>
      <c r="E470" s="144">
        <f>IF(D470=1,F470,G470)</f>
        <v/>
      </c>
      <c r="F470" s="124">
        <f>IF(AI469,0.11*ε_cu1cd,IF(AH469,F469*0.01,F469))</f>
        <v/>
      </c>
      <c r="G470" s="124">
        <f>IF(AP469,-0.1*ε_cu1cd,IF(AM469,G469*0.01,G469))</f>
        <v/>
      </c>
      <c r="H470" s="113">
        <f>IF(A470=1,E470,IF(AO469,H469-E469+E470,IF(AP469,0.8*H469,H469+E470)))</f>
        <v/>
      </c>
      <c r="I470" s="169">
        <f>(C470-H470)/h</f>
        <v/>
      </c>
      <c r="J470">
        <f>C470/(ε_c1cd)</f>
        <v/>
      </c>
      <c r="K470">
        <f>C470/I470</f>
        <v/>
      </c>
      <c r="L470" s="131">
        <f>I470/(ε_c1cd)</f>
        <v/>
      </c>
      <c r="M470">
        <f>I470*(K470-Z_s1)</f>
        <v/>
      </c>
      <c r="N470">
        <f>I470*(K470-Z_s2)</f>
        <v/>
      </c>
      <c r="O470">
        <f>E_s*M470</f>
        <v/>
      </c>
      <c r="P470">
        <f>E_s*N470</f>
        <v/>
      </c>
      <c r="Q470">
        <f>O470*A_s1</f>
        <v/>
      </c>
      <c r="R470">
        <f>P470*A_s2</f>
        <v/>
      </c>
      <c r="S470">
        <f>Q470*($K470-Z_s1)</f>
        <v/>
      </c>
      <c r="T470">
        <f>R470*($K470-Z_s2)</f>
        <v/>
      </c>
      <c r="U470">
        <f>(INDIRECT("a_"&amp;U$2)/(U$2+1))*(($C470^(U$2+1)-$H470^(U$2+1))/(ε_c1cd^(U$2+1)))</f>
        <v/>
      </c>
      <c r="V470">
        <f>(INDIRECT("a_"&amp;V$2)/(V$2+1))*(($C470^(V$2+1)-$H470^(V$2+1))/(ε_c1cd^(V$2+1)))</f>
        <v/>
      </c>
      <c r="W470">
        <f>(INDIRECT("a_"&amp;W$2)/(W$2+1))*(($C470^(W$2+1)-$H470^(W$2+1))/(ε_c1cd^(W$2+1)))</f>
        <v/>
      </c>
      <c r="X470">
        <f>(INDIRECT("a_"&amp;X$2)/(X$2+1))*(($C470^(X$2+1)-$H470^(X$2+1))/(ε_c1cd^(X$2+1)))</f>
        <v/>
      </c>
      <c r="Y470">
        <f>(INDIRECT("a_"&amp;Y$2)/(Y$2+1))*(($C470^(Y$2+1)-$H470^(Y$2+1))/(ε_c1cd^(Y$2+1)))</f>
        <v/>
      </c>
      <c r="Z470">
        <f>(INDIRECT("a_"&amp;Z$2)/(Z$2+2))*(($C470^(Z$2+2)-$H470^(Z$2+2))/(ε_c1cd^(Z$2+2)))</f>
        <v/>
      </c>
      <c r="AA470">
        <f>(INDIRECT("a_"&amp;AA$2)/(AA$2+2))*(($C470^(AA$2+2)-$H470^(AA$2+2))/(ε_c1cd^(AA$2+2)))</f>
        <v/>
      </c>
      <c r="AB470">
        <f>(INDIRECT("a_"&amp;AB$2)/(AB$2+2))*(($C470^(AB$2+2)-$H470^(AB$2+2))/(ε_c1cd^(AB$2+2)))</f>
        <v/>
      </c>
      <c r="AC470">
        <f>(INDIRECT("a_"&amp;AC$2)/(AC$2+2))*(($C470^(AC$2+2)-$H470^(AC$2+2))/(ε_c1cd^(AC$2+2)))</f>
        <v/>
      </c>
      <c r="AD470">
        <f>(INDIRECT("a_"&amp;AD$2)/(AD$2+2))*(($C470^(AD$2+2)-$H470^(AD$2+2))/(ε_c1cd^(AD$2+2)))</f>
        <v/>
      </c>
      <c r="AE470" s="111">
        <f>(b*f_cd/L470)*SUM(U470:Y470)+SUM(Q470:R470)</f>
        <v/>
      </c>
      <c r="AF470" s="112">
        <f>AE470*(K470-y+e)</f>
        <v/>
      </c>
      <c r="AG470" s="113">
        <f>(b*f_cd/(L470^2))*SUM(Z470:AD470)+SUM(S470:T470)-AF470</f>
        <v/>
      </c>
      <c r="AH470" s="114">
        <f>AG470&lt;0</f>
        <v/>
      </c>
      <c r="AI470" s="115">
        <f>IF(A470=1,FALSE,(AND(AQ470,AH470,NOT(AI469))))</f>
        <v/>
      </c>
      <c r="AJ470" s="116">
        <f>(b*f_cd/L470)*(a_1/2*J470^2+a_2/3*J470^3+a_3/4*J470^4+a_4/5*J470^5+a_5/6*J470^6)+SUM(Q470:R470)</f>
        <v/>
      </c>
      <c r="AK470">
        <f>AJ470*(K470-y+e)</f>
        <v/>
      </c>
      <c r="AL470" s="118">
        <f>(b*f_cd/(L470^2))*(a_1/3*J470^3+a_2/4*J470^4+a_3/5*J470^5+a_4/6*J470^6+a_5/7*J470^7)+SUM(S470:T470)-AK470</f>
        <v/>
      </c>
      <c r="AM470" s="114">
        <f>AL470&gt;0</f>
        <v/>
      </c>
      <c r="AN470" s="115">
        <f>IF(A470=1,FALSE,(AND(AQ470,AM470,NOT(AN469))))</f>
        <v/>
      </c>
      <c r="AO470">
        <f>IF(D470=1,AND(AH470,NOT(AI470)),AND(AM470,NOT(AN470)))</f>
        <v/>
      </c>
      <c r="AP470" s="119">
        <f>IF(D470=1,AI470,AN470)</f>
        <v/>
      </c>
      <c r="AQ470" s="125">
        <f>ABS(E470)&lt;$AQ$2</f>
        <v/>
      </c>
      <c r="AS470">
        <f>IF(AP470,MAX(AS$3:AS468)+1,"")</f>
        <v/>
      </c>
    </row>
    <row r="471" s="117">
      <c r="A471" t="n">
        <v>469</v>
      </c>
      <c r="B471" s="131">
        <f>IF(A471=1,0,IF(AP471,0.1*ε_cu1cd,0))</f>
        <v/>
      </c>
      <c r="C471" s="131">
        <f>IF(A471=1,0.1*ε_cu1cd,C470+B470)</f>
        <v/>
      </c>
      <c r="D471" s="113">
        <f>IF('Нормальний переріз'!$D$68&gt;0,1,2)</f>
        <v/>
      </c>
      <c r="E471" s="144">
        <f>IF(D471=1,F471,G471)</f>
        <v/>
      </c>
      <c r="F471" s="124">
        <f>IF(AI470,0.11*ε_cu1cd,IF(AH470,F470*0.01,F470))</f>
        <v/>
      </c>
      <c r="G471" s="124">
        <f>IF(AP470,-0.1*ε_cu1cd,IF(AM470,G470*0.01,G470))</f>
        <v/>
      </c>
      <c r="H471" s="113">
        <f>IF(A471=1,E471,IF(AO470,H470-E470+E471,IF(AP470,0.8*H470,H470+E471)))</f>
        <v/>
      </c>
      <c r="I471" s="169">
        <f>(C471-H471)/h</f>
        <v/>
      </c>
      <c r="J471">
        <f>C471/(ε_c1cd)</f>
        <v/>
      </c>
      <c r="K471">
        <f>C471/I471</f>
        <v/>
      </c>
      <c r="L471" s="131">
        <f>I471/(ε_c1cd)</f>
        <v/>
      </c>
      <c r="M471">
        <f>I471*(K471-Z_s1)</f>
        <v/>
      </c>
      <c r="N471">
        <f>I471*(K471-Z_s2)</f>
        <v/>
      </c>
      <c r="O471">
        <f>E_s*M471</f>
        <v/>
      </c>
      <c r="P471">
        <f>E_s*N471</f>
        <v/>
      </c>
      <c r="Q471">
        <f>O471*A_s1</f>
        <v/>
      </c>
      <c r="R471">
        <f>P471*A_s2</f>
        <v/>
      </c>
      <c r="S471">
        <f>Q471*($K471-Z_s1)</f>
        <v/>
      </c>
      <c r="T471">
        <f>R471*($K471-Z_s2)</f>
        <v/>
      </c>
      <c r="U471">
        <f>(INDIRECT("a_"&amp;U$2)/(U$2+1))*(($C471^(U$2+1)-$H471^(U$2+1))/(ε_c1cd^(U$2+1)))</f>
        <v/>
      </c>
      <c r="V471">
        <f>(INDIRECT("a_"&amp;V$2)/(V$2+1))*(($C471^(V$2+1)-$H471^(V$2+1))/(ε_c1cd^(V$2+1)))</f>
        <v/>
      </c>
      <c r="W471">
        <f>(INDIRECT("a_"&amp;W$2)/(W$2+1))*(($C471^(W$2+1)-$H471^(W$2+1))/(ε_c1cd^(W$2+1)))</f>
        <v/>
      </c>
      <c r="X471">
        <f>(INDIRECT("a_"&amp;X$2)/(X$2+1))*(($C471^(X$2+1)-$H471^(X$2+1))/(ε_c1cd^(X$2+1)))</f>
        <v/>
      </c>
      <c r="Y471">
        <f>(INDIRECT("a_"&amp;Y$2)/(Y$2+1))*(($C471^(Y$2+1)-$H471^(Y$2+1))/(ε_c1cd^(Y$2+1)))</f>
        <v/>
      </c>
      <c r="Z471">
        <f>(INDIRECT("a_"&amp;Z$2)/(Z$2+2))*(($C471^(Z$2+2)-$H471^(Z$2+2))/(ε_c1cd^(Z$2+2)))</f>
        <v/>
      </c>
      <c r="AA471">
        <f>(INDIRECT("a_"&amp;AA$2)/(AA$2+2))*(($C471^(AA$2+2)-$H471^(AA$2+2))/(ε_c1cd^(AA$2+2)))</f>
        <v/>
      </c>
      <c r="AB471">
        <f>(INDIRECT("a_"&amp;AB$2)/(AB$2+2))*(($C471^(AB$2+2)-$H471^(AB$2+2))/(ε_c1cd^(AB$2+2)))</f>
        <v/>
      </c>
      <c r="AC471">
        <f>(INDIRECT("a_"&amp;AC$2)/(AC$2+2))*(($C471^(AC$2+2)-$H471^(AC$2+2))/(ε_c1cd^(AC$2+2)))</f>
        <v/>
      </c>
      <c r="AD471">
        <f>(INDIRECT("a_"&amp;AD$2)/(AD$2+2))*(($C471^(AD$2+2)-$H471^(AD$2+2))/(ε_c1cd^(AD$2+2)))</f>
        <v/>
      </c>
      <c r="AE471" s="111">
        <f>(b*f_cd/L471)*SUM(U471:Y471)+SUM(Q471:R471)</f>
        <v/>
      </c>
      <c r="AF471" s="112">
        <f>AE471*(K471-y+e)</f>
        <v/>
      </c>
      <c r="AG471" s="113">
        <f>(b*f_cd/(L471^2))*SUM(Z471:AD471)+SUM(S471:T471)-AF471</f>
        <v/>
      </c>
      <c r="AH471" s="114">
        <f>AG471&lt;0</f>
        <v/>
      </c>
      <c r="AI471" s="115">
        <f>IF(A471=1,FALSE,(AND(AQ471,AH471,NOT(AI470))))</f>
        <v/>
      </c>
      <c r="AJ471" s="116">
        <f>(b*f_cd/L471)*(a_1/2*J471^2+a_2/3*J471^3+a_3/4*J471^4+a_4/5*J471^5+a_5/6*J471^6)+SUM(Q471:R471)</f>
        <v/>
      </c>
      <c r="AK471">
        <f>AJ471*(K471-y+e)</f>
        <v/>
      </c>
      <c r="AL471" s="118">
        <f>(b*f_cd/(L471^2))*(a_1/3*J471^3+a_2/4*J471^4+a_3/5*J471^5+a_4/6*J471^6+a_5/7*J471^7)+SUM(S471:T471)-AK471</f>
        <v/>
      </c>
      <c r="AM471" s="114">
        <f>AL471&gt;0</f>
        <v/>
      </c>
      <c r="AN471" s="115">
        <f>IF(A471=1,FALSE,(AND(AQ471,AM471,NOT(AN470))))</f>
        <v/>
      </c>
      <c r="AO471">
        <f>IF(D471=1,AND(AH471,NOT(AI471)),AND(AM471,NOT(AN471)))</f>
        <v/>
      </c>
      <c r="AP471" s="119">
        <f>IF(D471=1,AI471,AN471)</f>
        <v/>
      </c>
      <c r="AQ471" s="125">
        <f>ABS(E471)&lt;$AQ$2</f>
        <v/>
      </c>
      <c r="AS471">
        <f>IF(AP471,MAX(AS$3:AS469)+1,"")</f>
        <v/>
      </c>
    </row>
    <row r="472" s="117">
      <c r="A472" t="n">
        <v>470</v>
      </c>
      <c r="B472" s="131">
        <f>IF(A472=1,0,IF(AP472,0.1*ε_cu1cd,0))</f>
        <v/>
      </c>
      <c r="C472" s="131">
        <f>IF(A472=1,0.1*ε_cu1cd,C471+B471)</f>
        <v/>
      </c>
      <c r="D472" s="113">
        <f>IF('Нормальний переріз'!$D$68&gt;0,1,2)</f>
        <v/>
      </c>
      <c r="E472" s="144">
        <f>IF(D472=1,F472,G472)</f>
        <v/>
      </c>
      <c r="F472" s="124">
        <f>IF(AI471,0.11*ε_cu1cd,IF(AH471,F471*0.01,F471))</f>
        <v/>
      </c>
      <c r="G472" s="124">
        <f>IF(AP471,-0.1*ε_cu1cd,IF(AM471,G471*0.01,G471))</f>
        <v/>
      </c>
      <c r="H472" s="113">
        <f>IF(A472=1,E472,IF(AO471,H471-E471+E472,IF(AP471,0.8*H471,H471+E472)))</f>
        <v/>
      </c>
      <c r="I472" s="169">
        <f>(C472-H472)/h</f>
        <v/>
      </c>
      <c r="J472">
        <f>C472/(ε_c1cd)</f>
        <v/>
      </c>
      <c r="K472">
        <f>C472/I472</f>
        <v/>
      </c>
      <c r="L472" s="131">
        <f>I472/(ε_c1cd)</f>
        <v/>
      </c>
      <c r="M472">
        <f>I472*(K472-Z_s1)</f>
        <v/>
      </c>
      <c r="N472">
        <f>I472*(K472-Z_s2)</f>
        <v/>
      </c>
      <c r="O472">
        <f>E_s*M472</f>
        <v/>
      </c>
      <c r="P472">
        <f>E_s*N472</f>
        <v/>
      </c>
      <c r="Q472">
        <f>O472*A_s1</f>
        <v/>
      </c>
      <c r="R472">
        <f>P472*A_s2</f>
        <v/>
      </c>
      <c r="S472">
        <f>Q472*($K472-Z_s1)</f>
        <v/>
      </c>
      <c r="T472">
        <f>R472*($K472-Z_s2)</f>
        <v/>
      </c>
      <c r="U472">
        <f>(INDIRECT("a_"&amp;U$2)/(U$2+1))*(($C472^(U$2+1)-$H472^(U$2+1))/(ε_c1cd^(U$2+1)))</f>
        <v/>
      </c>
      <c r="V472">
        <f>(INDIRECT("a_"&amp;V$2)/(V$2+1))*(($C472^(V$2+1)-$H472^(V$2+1))/(ε_c1cd^(V$2+1)))</f>
        <v/>
      </c>
      <c r="W472">
        <f>(INDIRECT("a_"&amp;W$2)/(W$2+1))*(($C472^(W$2+1)-$H472^(W$2+1))/(ε_c1cd^(W$2+1)))</f>
        <v/>
      </c>
      <c r="X472">
        <f>(INDIRECT("a_"&amp;X$2)/(X$2+1))*(($C472^(X$2+1)-$H472^(X$2+1))/(ε_c1cd^(X$2+1)))</f>
        <v/>
      </c>
      <c r="Y472">
        <f>(INDIRECT("a_"&amp;Y$2)/(Y$2+1))*(($C472^(Y$2+1)-$H472^(Y$2+1))/(ε_c1cd^(Y$2+1)))</f>
        <v/>
      </c>
      <c r="Z472">
        <f>(INDIRECT("a_"&amp;Z$2)/(Z$2+2))*(($C472^(Z$2+2)-$H472^(Z$2+2))/(ε_c1cd^(Z$2+2)))</f>
        <v/>
      </c>
      <c r="AA472">
        <f>(INDIRECT("a_"&amp;AA$2)/(AA$2+2))*(($C472^(AA$2+2)-$H472^(AA$2+2))/(ε_c1cd^(AA$2+2)))</f>
        <v/>
      </c>
      <c r="AB472">
        <f>(INDIRECT("a_"&amp;AB$2)/(AB$2+2))*(($C472^(AB$2+2)-$H472^(AB$2+2))/(ε_c1cd^(AB$2+2)))</f>
        <v/>
      </c>
      <c r="AC472">
        <f>(INDIRECT("a_"&amp;AC$2)/(AC$2+2))*(($C472^(AC$2+2)-$H472^(AC$2+2))/(ε_c1cd^(AC$2+2)))</f>
        <v/>
      </c>
      <c r="AD472">
        <f>(INDIRECT("a_"&amp;AD$2)/(AD$2+2))*(($C472^(AD$2+2)-$H472^(AD$2+2))/(ε_c1cd^(AD$2+2)))</f>
        <v/>
      </c>
      <c r="AE472" s="111">
        <f>(b*f_cd/L472)*SUM(U472:Y472)+SUM(Q472:R472)</f>
        <v/>
      </c>
      <c r="AF472" s="112">
        <f>AE472*(K472-y+e)</f>
        <v/>
      </c>
      <c r="AG472" s="113">
        <f>(b*f_cd/(L472^2))*SUM(Z472:AD472)+SUM(S472:T472)-AF472</f>
        <v/>
      </c>
      <c r="AH472" s="114">
        <f>AG472&lt;0</f>
        <v/>
      </c>
      <c r="AI472" s="115">
        <f>IF(A472=1,FALSE,(AND(AQ472,AH472,NOT(AI471))))</f>
        <v/>
      </c>
      <c r="AJ472" s="116">
        <f>(b*f_cd/L472)*(a_1/2*J472^2+a_2/3*J472^3+a_3/4*J472^4+a_4/5*J472^5+a_5/6*J472^6)+SUM(Q472:R472)</f>
        <v/>
      </c>
      <c r="AK472">
        <f>AJ472*(K472-y+e)</f>
        <v/>
      </c>
      <c r="AL472" s="118">
        <f>(b*f_cd/(L472^2))*(a_1/3*J472^3+a_2/4*J472^4+a_3/5*J472^5+a_4/6*J472^6+a_5/7*J472^7)+SUM(S472:T472)-AK472</f>
        <v/>
      </c>
      <c r="AM472" s="114">
        <f>AL472&gt;0</f>
        <v/>
      </c>
      <c r="AN472" s="115">
        <f>IF(A472=1,FALSE,(AND(AQ472,AM472,NOT(AN471))))</f>
        <v/>
      </c>
      <c r="AO472">
        <f>IF(D472=1,AND(AH472,NOT(AI472)),AND(AM472,NOT(AN472)))</f>
        <v/>
      </c>
      <c r="AP472" s="119">
        <f>IF(D472=1,AI472,AN472)</f>
        <v/>
      </c>
      <c r="AQ472" s="125">
        <f>ABS(E472)&lt;$AQ$2</f>
        <v/>
      </c>
      <c r="AS472">
        <f>IF(AP472,MAX(AS$3:AS470)+1,"")</f>
        <v/>
      </c>
    </row>
    <row r="473" s="117">
      <c r="A473" t="n">
        <v>471</v>
      </c>
      <c r="B473" s="131">
        <f>IF(A473=1,0,IF(AP473,0.1*ε_cu1cd,0))</f>
        <v/>
      </c>
      <c r="C473" s="131">
        <f>IF(A473=1,0.1*ε_cu1cd,C472+B472)</f>
        <v/>
      </c>
      <c r="D473" s="113">
        <f>IF('Нормальний переріз'!$D$68&gt;0,1,2)</f>
        <v/>
      </c>
      <c r="E473" s="144">
        <f>IF(D473=1,F473,G473)</f>
        <v/>
      </c>
      <c r="F473" s="124">
        <f>IF(AI472,0.11*ε_cu1cd,IF(AH472,F472*0.01,F472))</f>
        <v/>
      </c>
      <c r="G473" s="124">
        <f>IF(AP472,-0.1*ε_cu1cd,IF(AM472,G472*0.01,G472))</f>
        <v/>
      </c>
      <c r="H473" s="113">
        <f>IF(A473=1,E473,IF(AO472,H472-E472+E473,IF(AP472,0.8*H472,H472+E473)))</f>
        <v/>
      </c>
      <c r="I473" s="169">
        <f>(C473-H473)/h</f>
        <v/>
      </c>
      <c r="J473">
        <f>C473/(ε_c1cd)</f>
        <v/>
      </c>
      <c r="K473">
        <f>C473/I473</f>
        <v/>
      </c>
      <c r="L473" s="131">
        <f>I473/(ε_c1cd)</f>
        <v/>
      </c>
      <c r="M473">
        <f>I473*(K473-Z_s1)</f>
        <v/>
      </c>
      <c r="N473">
        <f>I473*(K473-Z_s2)</f>
        <v/>
      </c>
      <c r="O473">
        <f>E_s*M473</f>
        <v/>
      </c>
      <c r="P473">
        <f>E_s*N473</f>
        <v/>
      </c>
      <c r="Q473">
        <f>O473*A_s1</f>
        <v/>
      </c>
      <c r="R473">
        <f>P473*A_s2</f>
        <v/>
      </c>
      <c r="S473">
        <f>Q473*($K473-Z_s1)</f>
        <v/>
      </c>
      <c r="T473">
        <f>R473*($K473-Z_s2)</f>
        <v/>
      </c>
      <c r="U473">
        <f>(INDIRECT("a_"&amp;U$2)/(U$2+1))*(($C473^(U$2+1)-$H473^(U$2+1))/(ε_c1cd^(U$2+1)))</f>
        <v/>
      </c>
      <c r="V473">
        <f>(INDIRECT("a_"&amp;V$2)/(V$2+1))*(($C473^(V$2+1)-$H473^(V$2+1))/(ε_c1cd^(V$2+1)))</f>
        <v/>
      </c>
      <c r="W473">
        <f>(INDIRECT("a_"&amp;W$2)/(W$2+1))*(($C473^(W$2+1)-$H473^(W$2+1))/(ε_c1cd^(W$2+1)))</f>
        <v/>
      </c>
      <c r="X473">
        <f>(INDIRECT("a_"&amp;X$2)/(X$2+1))*(($C473^(X$2+1)-$H473^(X$2+1))/(ε_c1cd^(X$2+1)))</f>
        <v/>
      </c>
      <c r="Y473">
        <f>(INDIRECT("a_"&amp;Y$2)/(Y$2+1))*(($C473^(Y$2+1)-$H473^(Y$2+1))/(ε_c1cd^(Y$2+1)))</f>
        <v/>
      </c>
      <c r="Z473">
        <f>(INDIRECT("a_"&amp;Z$2)/(Z$2+2))*(($C473^(Z$2+2)-$H473^(Z$2+2))/(ε_c1cd^(Z$2+2)))</f>
        <v/>
      </c>
      <c r="AA473">
        <f>(INDIRECT("a_"&amp;AA$2)/(AA$2+2))*(($C473^(AA$2+2)-$H473^(AA$2+2))/(ε_c1cd^(AA$2+2)))</f>
        <v/>
      </c>
      <c r="AB473">
        <f>(INDIRECT("a_"&amp;AB$2)/(AB$2+2))*(($C473^(AB$2+2)-$H473^(AB$2+2))/(ε_c1cd^(AB$2+2)))</f>
        <v/>
      </c>
      <c r="AC473">
        <f>(INDIRECT("a_"&amp;AC$2)/(AC$2+2))*(($C473^(AC$2+2)-$H473^(AC$2+2))/(ε_c1cd^(AC$2+2)))</f>
        <v/>
      </c>
      <c r="AD473">
        <f>(INDIRECT("a_"&amp;AD$2)/(AD$2+2))*(($C473^(AD$2+2)-$H473^(AD$2+2))/(ε_c1cd^(AD$2+2)))</f>
        <v/>
      </c>
      <c r="AE473" s="111">
        <f>(b*f_cd/L473)*SUM(U473:Y473)+SUM(Q473:R473)</f>
        <v/>
      </c>
      <c r="AF473" s="112">
        <f>AE473*(K473-y+e)</f>
        <v/>
      </c>
      <c r="AG473" s="113">
        <f>(b*f_cd/(L473^2))*SUM(Z473:AD473)+SUM(S473:T473)-AF473</f>
        <v/>
      </c>
      <c r="AH473" s="114">
        <f>AG473&lt;0</f>
        <v/>
      </c>
      <c r="AI473" s="115">
        <f>IF(A473=1,FALSE,(AND(AQ473,AH473,NOT(AI472))))</f>
        <v/>
      </c>
      <c r="AJ473" s="116">
        <f>(b*f_cd/L473)*(a_1/2*J473^2+a_2/3*J473^3+a_3/4*J473^4+a_4/5*J473^5+a_5/6*J473^6)+SUM(Q473:R473)</f>
        <v/>
      </c>
      <c r="AK473">
        <f>AJ473*(K473-y+e)</f>
        <v/>
      </c>
      <c r="AL473" s="118">
        <f>(b*f_cd/(L473^2))*(a_1/3*J473^3+a_2/4*J473^4+a_3/5*J473^5+a_4/6*J473^6+a_5/7*J473^7)+SUM(S473:T473)-AK473</f>
        <v/>
      </c>
      <c r="AM473" s="114">
        <f>AL473&gt;0</f>
        <v/>
      </c>
      <c r="AN473" s="115">
        <f>IF(A473=1,FALSE,(AND(AQ473,AM473,NOT(AN472))))</f>
        <v/>
      </c>
      <c r="AO473">
        <f>IF(D473=1,AND(AH473,NOT(AI473)),AND(AM473,NOT(AN473)))</f>
        <v/>
      </c>
      <c r="AP473" s="119">
        <f>IF(D473=1,AI473,AN473)</f>
        <v/>
      </c>
      <c r="AQ473" s="125">
        <f>ABS(E473)&lt;$AQ$2</f>
        <v/>
      </c>
      <c r="AS473">
        <f>IF(AP473,MAX(AS$3:AS471)+1,"")</f>
        <v/>
      </c>
    </row>
    <row r="474" s="117">
      <c r="A474" t="n">
        <v>472</v>
      </c>
      <c r="B474" s="131">
        <f>IF(A474=1,0,IF(AP474,0.1*ε_cu1cd,0))</f>
        <v/>
      </c>
      <c r="C474" s="131">
        <f>IF(A474=1,0.1*ε_cu1cd,C473+B473)</f>
        <v/>
      </c>
      <c r="D474" s="113">
        <f>IF('Нормальний переріз'!$D$68&gt;0,1,2)</f>
        <v/>
      </c>
      <c r="E474" s="144">
        <f>IF(D474=1,F474,G474)</f>
        <v/>
      </c>
      <c r="F474" s="124">
        <f>IF(AI473,0.11*ε_cu1cd,IF(AH473,F473*0.01,F473))</f>
        <v/>
      </c>
      <c r="G474" s="124">
        <f>IF(AP473,-0.1*ε_cu1cd,IF(AM473,G473*0.01,G473))</f>
        <v/>
      </c>
      <c r="H474" s="113">
        <f>IF(A474=1,E474,IF(AO473,H473-E473+E474,IF(AP473,0.8*H473,H473+E474)))</f>
        <v/>
      </c>
      <c r="I474" s="169">
        <f>(C474-H474)/h</f>
        <v/>
      </c>
      <c r="J474">
        <f>C474/(ε_c1cd)</f>
        <v/>
      </c>
      <c r="K474">
        <f>C474/I474</f>
        <v/>
      </c>
      <c r="L474" s="131">
        <f>I474/(ε_c1cd)</f>
        <v/>
      </c>
      <c r="M474">
        <f>I474*(K474-Z_s1)</f>
        <v/>
      </c>
      <c r="N474">
        <f>I474*(K474-Z_s2)</f>
        <v/>
      </c>
      <c r="O474">
        <f>E_s*M474</f>
        <v/>
      </c>
      <c r="P474">
        <f>E_s*N474</f>
        <v/>
      </c>
      <c r="Q474">
        <f>O474*A_s1</f>
        <v/>
      </c>
      <c r="R474">
        <f>P474*A_s2</f>
        <v/>
      </c>
      <c r="S474">
        <f>Q474*($K474-Z_s1)</f>
        <v/>
      </c>
      <c r="T474">
        <f>R474*($K474-Z_s2)</f>
        <v/>
      </c>
      <c r="U474">
        <f>(INDIRECT("a_"&amp;U$2)/(U$2+1))*(($C474^(U$2+1)-$H474^(U$2+1))/(ε_c1cd^(U$2+1)))</f>
        <v/>
      </c>
      <c r="V474">
        <f>(INDIRECT("a_"&amp;V$2)/(V$2+1))*(($C474^(V$2+1)-$H474^(V$2+1))/(ε_c1cd^(V$2+1)))</f>
        <v/>
      </c>
      <c r="W474">
        <f>(INDIRECT("a_"&amp;W$2)/(W$2+1))*(($C474^(W$2+1)-$H474^(W$2+1))/(ε_c1cd^(W$2+1)))</f>
        <v/>
      </c>
      <c r="X474">
        <f>(INDIRECT("a_"&amp;X$2)/(X$2+1))*(($C474^(X$2+1)-$H474^(X$2+1))/(ε_c1cd^(X$2+1)))</f>
        <v/>
      </c>
      <c r="Y474">
        <f>(INDIRECT("a_"&amp;Y$2)/(Y$2+1))*(($C474^(Y$2+1)-$H474^(Y$2+1))/(ε_c1cd^(Y$2+1)))</f>
        <v/>
      </c>
      <c r="Z474">
        <f>(INDIRECT("a_"&amp;Z$2)/(Z$2+2))*(($C474^(Z$2+2)-$H474^(Z$2+2))/(ε_c1cd^(Z$2+2)))</f>
        <v/>
      </c>
      <c r="AA474">
        <f>(INDIRECT("a_"&amp;AA$2)/(AA$2+2))*(($C474^(AA$2+2)-$H474^(AA$2+2))/(ε_c1cd^(AA$2+2)))</f>
        <v/>
      </c>
      <c r="AB474">
        <f>(INDIRECT("a_"&amp;AB$2)/(AB$2+2))*(($C474^(AB$2+2)-$H474^(AB$2+2))/(ε_c1cd^(AB$2+2)))</f>
        <v/>
      </c>
      <c r="AC474">
        <f>(INDIRECT("a_"&amp;AC$2)/(AC$2+2))*(($C474^(AC$2+2)-$H474^(AC$2+2))/(ε_c1cd^(AC$2+2)))</f>
        <v/>
      </c>
      <c r="AD474">
        <f>(INDIRECT("a_"&amp;AD$2)/(AD$2+2))*(($C474^(AD$2+2)-$H474^(AD$2+2))/(ε_c1cd^(AD$2+2)))</f>
        <v/>
      </c>
      <c r="AE474" s="111">
        <f>(b*f_cd/L474)*SUM(U474:Y474)+SUM(Q474:R474)</f>
        <v/>
      </c>
      <c r="AF474" s="112">
        <f>AE474*(K474-y+e)</f>
        <v/>
      </c>
      <c r="AG474" s="113">
        <f>(b*f_cd/(L474^2))*SUM(Z474:AD474)+SUM(S474:T474)-AF474</f>
        <v/>
      </c>
      <c r="AH474" s="114">
        <f>AG474&lt;0</f>
        <v/>
      </c>
      <c r="AI474" s="115">
        <f>IF(A474=1,FALSE,(AND(AQ474,AH474,NOT(AI473))))</f>
        <v/>
      </c>
      <c r="AJ474" s="116">
        <f>(b*f_cd/L474)*(a_1/2*J474^2+a_2/3*J474^3+a_3/4*J474^4+a_4/5*J474^5+a_5/6*J474^6)+SUM(Q474:R474)</f>
        <v/>
      </c>
      <c r="AK474">
        <f>AJ474*(K474-y+e)</f>
        <v/>
      </c>
      <c r="AL474" s="118">
        <f>(b*f_cd/(L474^2))*(a_1/3*J474^3+a_2/4*J474^4+a_3/5*J474^5+a_4/6*J474^6+a_5/7*J474^7)+SUM(S474:T474)-AK474</f>
        <v/>
      </c>
      <c r="AM474" s="114">
        <f>AL474&gt;0</f>
        <v/>
      </c>
      <c r="AN474" s="115">
        <f>IF(A474=1,FALSE,(AND(AQ474,AM474,NOT(AN473))))</f>
        <v/>
      </c>
      <c r="AO474">
        <f>IF(D474=1,AND(AH474,NOT(AI474)),AND(AM474,NOT(AN474)))</f>
        <v/>
      </c>
      <c r="AP474" s="119">
        <f>IF(D474=1,AI474,AN474)</f>
        <v/>
      </c>
      <c r="AQ474" s="125">
        <f>ABS(E474)&lt;$AQ$2</f>
        <v/>
      </c>
      <c r="AS474">
        <f>IF(AP474,MAX(AS$3:AS472)+1,"")</f>
        <v/>
      </c>
    </row>
    <row r="475" s="117">
      <c r="A475" t="n">
        <v>473</v>
      </c>
      <c r="B475" s="131">
        <f>IF(A475=1,0,IF(AP475,0.1*ε_cu1cd,0))</f>
        <v/>
      </c>
      <c r="C475" s="131">
        <f>IF(A475=1,0.1*ε_cu1cd,C474+B474)</f>
        <v/>
      </c>
      <c r="D475" s="113">
        <f>IF('Нормальний переріз'!$D$68&gt;0,1,2)</f>
        <v/>
      </c>
      <c r="E475" s="144">
        <f>IF(D475=1,F475,G475)</f>
        <v/>
      </c>
      <c r="F475" s="124">
        <f>IF(AI474,0.11*ε_cu1cd,IF(AH474,F474*0.01,F474))</f>
        <v/>
      </c>
      <c r="G475" s="124">
        <f>IF(AP474,-0.1*ε_cu1cd,IF(AM474,G474*0.01,G474))</f>
        <v/>
      </c>
      <c r="H475" s="113">
        <f>IF(A475=1,E475,IF(AO474,H474-E474+E475,IF(AP474,0.8*H474,H474+E475)))</f>
        <v/>
      </c>
      <c r="I475" s="169">
        <f>(C475-H475)/h</f>
        <v/>
      </c>
      <c r="J475">
        <f>C475/(ε_c1cd)</f>
        <v/>
      </c>
      <c r="K475">
        <f>C475/I475</f>
        <v/>
      </c>
      <c r="L475" s="131">
        <f>I475/(ε_c1cd)</f>
        <v/>
      </c>
      <c r="M475">
        <f>I475*(K475-Z_s1)</f>
        <v/>
      </c>
      <c r="N475">
        <f>I475*(K475-Z_s2)</f>
        <v/>
      </c>
      <c r="O475">
        <f>E_s*M475</f>
        <v/>
      </c>
      <c r="P475">
        <f>E_s*N475</f>
        <v/>
      </c>
      <c r="Q475">
        <f>O475*A_s1</f>
        <v/>
      </c>
      <c r="R475">
        <f>P475*A_s2</f>
        <v/>
      </c>
      <c r="S475">
        <f>Q475*($K475-Z_s1)</f>
        <v/>
      </c>
      <c r="T475">
        <f>R475*($K475-Z_s2)</f>
        <v/>
      </c>
      <c r="U475">
        <f>(INDIRECT("a_"&amp;U$2)/(U$2+1))*(($C475^(U$2+1)-$H475^(U$2+1))/(ε_c1cd^(U$2+1)))</f>
        <v/>
      </c>
      <c r="V475">
        <f>(INDIRECT("a_"&amp;V$2)/(V$2+1))*(($C475^(V$2+1)-$H475^(V$2+1))/(ε_c1cd^(V$2+1)))</f>
        <v/>
      </c>
      <c r="W475">
        <f>(INDIRECT("a_"&amp;W$2)/(W$2+1))*(($C475^(W$2+1)-$H475^(W$2+1))/(ε_c1cd^(W$2+1)))</f>
        <v/>
      </c>
      <c r="X475">
        <f>(INDIRECT("a_"&amp;X$2)/(X$2+1))*(($C475^(X$2+1)-$H475^(X$2+1))/(ε_c1cd^(X$2+1)))</f>
        <v/>
      </c>
      <c r="Y475">
        <f>(INDIRECT("a_"&amp;Y$2)/(Y$2+1))*(($C475^(Y$2+1)-$H475^(Y$2+1))/(ε_c1cd^(Y$2+1)))</f>
        <v/>
      </c>
      <c r="Z475">
        <f>(INDIRECT("a_"&amp;Z$2)/(Z$2+2))*(($C475^(Z$2+2)-$H475^(Z$2+2))/(ε_c1cd^(Z$2+2)))</f>
        <v/>
      </c>
      <c r="AA475">
        <f>(INDIRECT("a_"&amp;AA$2)/(AA$2+2))*(($C475^(AA$2+2)-$H475^(AA$2+2))/(ε_c1cd^(AA$2+2)))</f>
        <v/>
      </c>
      <c r="AB475">
        <f>(INDIRECT("a_"&amp;AB$2)/(AB$2+2))*(($C475^(AB$2+2)-$H475^(AB$2+2))/(ε_c1cd^(AB$2+2)))</f>
        <v/>
      </c>
      <c r="AC475">
        <f>(INDIRECT("a_"&amp;AC$2)/(AC$2+2))*(($C475^(AC$2+2)-$H475^(AC$2+2))/(ε_c1cd^(AC$2+2)))</f>
        <v/>
      </c>
      <c r="AD475">
        <f>(INDIRECT("a_"&amp;AD$2)/(AD$2+2))*(($C475^(AD$2+2)-$H475^(AD$2+2))/(ε_c1cd^(AD$2+2)))</f>
        <v/>
      </c>
      <c r="AE475" s="111">
        <f>(b*f_cd/L475)*SUM(U475:Y475)+SUM(Q475:R475)</f>
        <v/>
      </c>
      <c r="AF475" s="112">
        <f>AE475*(K475-y+e)</f>
        <v/>
      </c>
      <c r="AG475" s="113">
        <f>(b*f_cd/(L475^2))*SUM(Z475:AD475)+SUM(S475:T475)-AF475</f>
        <v/>
      </c>
      <c r="AH475" s="114">
        <f>AG475&lt;0</f>
        <v/>
      </c>
      <c r="AI475" s="115">
        <f>IF(A475=1,FALSE,(AND(AQ475,AH475,NOT(AI474))))</f>
        <v/>
      </c>
      <c r="AJ475" s="116">
        <f>(b*f_cd/L475)*(a_1/2*J475^2+a_2/3*J475^3+a_3/4*J475^4+a_4/5*J475^5+a_5/6*J475^6)+SUM(Q475:R475)</f>
        <v/>
      </c>
      <c r="AK475">
        <f>AJ475*(K475-y+e)</f>
        <v/>
      </c>
      <c r="AL475" s="118">
        <f>(b*f_cd/(L475^2))*(a_1/3*J475^3+a_2/4*J475^4+a_3/5*J475^5+a_4/6*J475^6+a_5/7*J475^7)+SUM(S475:T475)-AK475</f>
        <v/>
      </c>
      <c r="AM475" s="114">
        <f>AL475&gt;0</f>
        <v/>
      </c>
      <c r="AN475" s="115">
        <f>IF(A475=1,FALSE,(AND(AQ475,AM475,NOT(AN474))))</f>
        <v/>
      </c>
      <c r="AO475">
        <f>IF(D475=1,AND(AH475,NOT(AI475)),AND(AM475,NOT(AN475)))</f>
        <v/>
      </c>
      <c r="AP475" s="119">
        <f>IF(D475=1,AI475,AN475)</f>
        <v/>
      </c>
      <c r="AQ475" s="125">
        <f>ABS(E475)&lt;$AQ$2</f>
        <v/>
      </c>
      <c r="AS475">
        <f>IF(AP475,MAX(AS$3:AS473)+1,"")</f>
        <v/>
      </c>
    </row>
    <row r="476" s="117">
      <c r="A476" t="n">
        <v>474</v>
      </c>
      <c r="B476" s="131">
        <f>IF(A476=1,0,IF(AP476,0.1*ε_cu1cd,0))</f>
        <v/>
      </c>
      <c r="C476" s="131">
        <f>IF(A476=1,0.1*ε_cu1cd,C475+B475)</f>
        <v/>
      </c>
      <c r="D476" s="113">
        <f>IF('Нормальний переріз'!$D$68&gt;0,1,2)</f>
        <v/>
      </c>
      <c r="E476" s="144">
        <f>IF(D476=1,F476,G476)</f>
        <v/>
      </c>
      <c r="F476" s="124">
        <f>IF(AI475,0.11*ε_cu1cd,IF(AH475,F475*0.01,F475))</f>
        <v/>
      </c>
      <c r="G476" s="124">
        <f>IF(AP475,-0.1*ε_cu1cd,IF(AM475,G475*0.01,G475))</f>
        <v/>
      </c>
      <c r="H476" s="113">
        <f>IF(A476=1,E476,IF(AO475,H475-E475+E476,IF(AP475,0.8*H475,H475+E476)))</f>
        <v/>
      </c>
      <c r="I476" s="169">
        <f>(C476-H476)/h</f>
        <v/>
      </c>
      <c r="J476">
        <f>C476/(ε_c1cd)</f>
        <v/>
      </c>
      <c r="K476">
        <f>C476/I476</f>
        <v/>
      </c>
      <c r="L476" s="131">
        <f>I476/(ε_c1cd)</f>
        <v/>
      </c>
      <c r="M476">
        <f>I476*(K476-Z_s1)</f>
        <v/>
      </c>
      <c r="N476">
        <f>I476*(K476-Z_s2)</f>
        <v/>
      </c>
      <c r="O476">
        <f>E_s*M476</f>
        <v/>
      </c>
      <c r="P476">
        <f>E_s*N476</f>
        <v/>
      </c>
      <c r="Q476">
        <f>O476*A_s1</f>
        <v/>
      </c>
      <c r="R476">
        <f>P476*A_s2</f>
        <v/>
      </c>
      <c r="S476">
        <f>Q476*($K476-Z_s1)</f>
        <v/>
      </c>
      <c r="T476">
        <f>R476*($K476-Z_s2)</f>
        <v/>
      </c>
      <c r="U476">
        <f>(INDIRECT("a_"&amp;U$2)/(U$2+1))*(($C476^(U$2+1)-$H476^(U$2+1))/(ε_c1cd^(U$2+1)))</f>
        <v/>
      </c>
      <c r="V476">
        <f>(INDIRECT("a_"&amp;V$2)/(V$2+1))*(($C476^(V$2+1)-$H476^(V$2+1))/(ε_c1cd^(V$2+1)))</f>
        <v/>
      </c>
      <c r="W476">
        <f>(INDIRECT("a_"&amp;W$2)/(W$2+1))*(($C476^(W$2+1)-$H476^(W$2+1))/(ε_c1cd^(W$2+1)))</f>
        <v/>
      </c>
      <c r="X476">
        <f>(INDIRECT("a_"&amp;X$2)/(X$2+1))*(($C476^(X$2+1)-$H476^(X$2+1))/(ε_c1cd^(X$2+1)))</f>
        <v/>
      </c>
      <c r="Y476">
        <f>(INDIRECT("a_"&amp;Y$2)/(Y$2+1))*(($C476^(Y$2+1)-$H476^(Y$2+1))/(ε_c1cd^(Y$2+1)))</f>
        <v/>
      </c>
      <c r="Z476">
        <f>(INDIRECT("a_"&amp;Z$2)/(Z$2+2))*(($C476^(Z$2+2)-$H476^(Z$2+2))/(ε_c1cd^(Z$2+2)))</f>
        <v/>
      </c>
      <c r="AA476">
        <f>(INDIRECT("a_"&amp;AA$2)/(AA$2+2))*(($C476^(AA$2+2)-$H476^(AA$2+2))/(ε_c1cd^(AA$2+2)))</f>
        <v/>
      </c>
      <c r="AB476">
        <f>(INDIRECT("a_"&amp;AB$2)/(AB$2+2))*(($C476^(AB$2+2)-$H476^(AB$2+2))/(ε_c1cd^(AB$2+2)))</f>
        <v/>
      </c>
      <c r="AC476">
        <f>(INDIRECT("a_"&amp;AC$2)/(AC$2+2))*(($C476^(AC$2+2)-$H476^(AC$2+2))/(ε_c1cd^(AC$2+2)))</f>
        <v/>
      </c>
      <c r="AD476">
        <f>(INDIRECT("a_"&amp;AD$2)/(AD$2+2))*(($C476^(AD$2+2)-$H476^(AD$2+2))/(ε_c1cd^(AD$2+2)))</f>
        <v/>
      </c>
      <c r="AE476" s="111">
        <f>(b*f_cd/L476)*SUM(U476:Y476)+SUM(Q476:R476)</f>
        <v/>
      </c>
      <c r="AF476" s="112">
        <f>AE476*(K476-y+e)</f>
        <v/>
      </c>
      <c r="AG476" s="113">
        <f>(b*f_cd/(L476^2))*SUM(Z476:AD476)+SUM(S476:T476)-AF476</f>
        <v/>
      </c>
      <c r="AH476" s="114">
        <f>AG476&lt;0</f>
        <v/>
      </c>
      <c r="AI476" s="115">
        <f>IF(A476=1,FALSE,(AND(AQ476,AH476,NOT(AI475))))</f>
        <v/>
      </c>
      <c r="AJ476" s="116">
        <f>(b*f_cd/L476)*(a_1/2*J476^2+a_2/3*J476^3+a_3/4*J476^4+a_4/5*J476^5+a_5/6*J476^6)+SUM(Q476:R476)</f>
        <v/>
      </c>
      <c r="AK476">
        <f>AJ476*(K476-y+e)</f>
        <v/>
      </c>
      <c r="AL476" s="118">
        <f>(b*f_cd/(L476^2))*(a_1/3*J476^3+a_2/4*J476^4+a_3/5*J476^5+a_4/6*J476^6+a_5/7*J476^7)+SUM(S476:T476)-AK476</f>
        <v/>
      </c>
      <c r="AM476" s="114">
        <f>AL476&gt;0</f>
        <v/>
      </c>
      <c r="AN476" s="115">
        <f>IF(A476=1,FALSE,(AND(AQ476,AM476,NOT(AN475))))</f>
        <v/>
      </c>
      <c r="AO476">
        <f>IF(D476=1,AND(AH476,NOT(AI476)),AND(AM476,NOT(AN476)))</f>
        <v/>
      </c>
      <c r="AP476" s="119">
        <f>IF(D476=1,AI476,AN476)</f>
        <v/>
      </c>
      <c r="AQ476" s="125">
        <f>ABS(E476)&lt;$AQ$2</f>
        <v/>
      </c>
      <c r="AS476">
        <f>IF(AP476,MAX(AS$3:AS474)+1,"")</f>
        <v/>
      </c>
    </row>
    <row r="477" s="117">
      <c r="A477" t="n">
        <v>475</v>
      </c>
      <c r="B477" s="131">
        <f>IF(A477=1,0,IF(AP477,0.1*ε_cu1cd,0))</f>
        <v/>
      </c>
      <c r="C477" s="131">
        <f>IF(A477=1,0.1*ε_cu1cd,C476+B476)</f>
        <v/>
      </c>
      <c r="D477" s="113">
        <f>IF('Нормальний переріз'!$D$68&gt;0,1,2)</f>
        <v/>
      </c>
      <c r="E477" s="144">
        <f>IF(D477=1,F477,G477)</f>
        <v/>
      </c>
      <c r="F477" s="124">
        <f>IF(AI476,0.11*ε_cu1cd,IF(AH476,F476*0.01,F476))</f>
        <v/>
      </c>
      <c r="G477" s="124">
        <f>IF(AP476,-0.1*ε_cu1cd,IF(AM476,G476*0.01,G476))</f>
        <v/>
      </c>
      <c r="H477" s="113">
        <f>IF(A477=1,E477,IF(AO476,H476-E476+E477,IF(AP476,0.8*H476,H476+E477)))</f>
        <v/>
      </c>
      <c r="I477" s="169">
        <f>(C477-H477)/h</f>
        <v/>
      </c>
      <c r="J477">
        <f>C477/(ε_c1cd)</f>
        <v/>
      </c>
      <c r="K477">
        <f>C477/I477</f>
        <v/>
      </c>
      <c r="L477" s="131">
        <f>I477/(ε_c1cd)</f>
        <v/>
      </c>
      <c r="M477">
        <f>I477*(K477-Z_s1)</f>
        <v/>
      </c>
      <c r="N477">
        <f>I477*(K477-Z_s2)</f>
        <v/>
      </c>
      <c r="O477">
        <f>E_s*M477</f>
        <v/>
      </c>
      <c r="P477">
        <f>E_s*N477</f>
        <v/>
      </c>
      <c r="Q477">
        <f>O477*A_s1</f>
        <v/>
      </c>
      <c r="R477">
        <f>P477*A_s2</f>
        <v/>
      </c>
      <c r="S477">
        <f>Q477*($K477-Z_s1)</f>
        <v/>
      </c>
      <c r="T477">
        <f>R477*($K477-Z_s2)</f>
        <v/>
      </c>
      <c r="U477">
        <f>(INDIRECT("a_"&amp;U$2)/(U$2+1))*(($C477^(U$2+1)-$H477^(U$2+1))/(ε_c1cd^(U$2+1)))</f>
        <v/>
      </c>
      <c r="V477">
        <f>(INDIRECT("a_"&amp;V$2)/(V$2+1))*(($C477^(V$2+1)-$H477^(V$2+1))/(ε_c1cd^(V$2+1)))</f>
        <v/>
      </c>
      <c r="W477">
        <f>(INDIRECT("a_"&amp;W$2)/(W$2+1))*(($C477^(W$2+1)-$H477^(W$2+1))/(ε_c1cd^(W$2+1)))</f>
        <v/>
      </c>
      <c r="X477">
        <f>(INDIRECT("a_"&amp;X$2)/(X$2+1))*(($C477^(X$2+1)-$H477^(X$2+1))/(ε_c1cd^(X$2+1)))</f>
        <v/>
      </c>
      <c r="Y477">
        <f>(INDIRECT("a_"&amp;Y$2)/(Y$2+1))*(($C477^(Y$2+1)-$H477^(Y$2+1))/(ε_c1cd^(Y$2+1)))</f>
        <v/>
      </c>
      <c r="Z477">
        <f>(INDIRECT("a_"&amp;Z$2)/(Z$2+2))*(($C477^(Z$2+2)-$H477^(Z$2+2))/(ε_c1cd^(Z$2+2)))</f>
        <v/>
      </c>
      <c r="AA477">
        <f>(INDIRECT("a_"&amp;AA$2)/(AA$2+2))*(($C477^(AA$2+2)-$H477^(AA$2+2))/(ε_c1cd^(AA$2+2)))</f>
        <v/>
      </c>
      <c r="AB477">
        <f>(INDIRECT("a_"&amp;AB$2)/(AB$2+2))*(($C477^(AB$2+2)-$H477^(AB$2+2))/(ε_c1cd^(AB$2+2)))</f>
        <v/>
      </c>
      <c r="AC477">
        <f>(INDIRECT("a_"&amp;AC$2)/(AC$2+2))*(($C477^(AC$2+2)-$H477^(AC$2+2))/(ε_c1cd^(AC$2+2)))</f>
        <v/>
      </c>
      <c r="AD477">
        <f>(INDIRECT("a_"&amp;AD$2)/(AD$2+2))*(($C477^(AD$2+2)-$H477^(AD$2+2))/(ε_c1cd^(AD$2+2)))</f>
        <v/>
      </c>
      <c r="AE477" s="111">
        <f>(b*f_cd/L477)*SUM(U477:Y477)+SUM(Q477:R477)</f>
        <v/>
      </c>
      <c r="AF477" s="112">
        <f>AE477*(K477-y+e)</f>
        <v/>
      </c>
      <c r="AG477" s="113">
        <f>(b*f_cd/(L477^2))*SUM(Z477:AD477)+SUM(S477:T477)-AF477</f>
        <v/>
      </c>
      <c r="AH477" s="114">
        <f>AG477&lt;0</f>
        <v/>
      </c>
      <c r="AI477" s="115">
        <f>IF(A477=1,FALSE,(AND(AQ477,AH477,NOT(AI476))))</f>
        <v/>
      </c>
      <c r="AJ477" s="116">
        <f>(b*f_cd/L477)*(a_1/2*J477^2+a_2/3*J477^3+a_3/4*J477^4+a_4/5*J477^5+a_5/6*J477^6)+SUM(Q477:R477)</f>
        <v/>
      </c>
      <c r="AK477">
        <f>AJ477*(K477-y+e)</f>
        <v/>
      </c>
      <c r="AL477" s="118">
        <f>(b*f_cd/(L477^2))*(a_1/3*J477^3+a_2/4*J477^4+a_3/5*J477^5+a_4/6*J477^6+a_5/7*J477^7)+SUM(S477:T477)-AK477</f>
        <v/>
      </c>
      <c r="AM477" s="114">
        <f>AL477&gt;0</f>
        <v/>
      </c>
      <c r="AN477" s="115">
        <f>IF(A477=1,FALSE,(AND(AQ477,AM477,NOT(AN476))))</f>
        <v/>
      </c>
      <c r="AO477">
        <f>IF(D477=1,AND(AH477,NOT(AI477)),AND(AM477,NOT(AN477)))</f>
        <v/>
      </c>
      <c r="AP477" s="119">
        <f>IF(D477=1,AI477,AN477)</f>
        <v/>
      </c>
      <c r="AQ477" s="125">
        <f>ABS(E477)&lt;$AQ$2</f>
        <v/>
      </c>
      <c r="AS477">
        <f>IF(AP477,MAX(AS$3:AS475)+1,"")</f>
        <v/>
      </c>
    </row>
    <row r="478" s="117">
      <c r="A478" t="n">
        <v>476</v>
      </c>
      <c r="B478" s="131">
        <f>IF(A478=1,0,IF(AP478,0.1*ε_cu1cd,0))</f>
        <v/>
      </c>
      <c r="C478" s="131">
        <f>IF(A478=1,0.1*ε_cu1cd,C477+B477)</f>
        <v/>
      </c>
      <c r="D478" s="113">
        <f>IF('Нормальний переріз'!$D$68&gt;0,1,2)</f>
        <v/>
      </c>
      <c r="E478" s="144">
        <f>IF(D478=1,F478,G478)</f>
        <v/>
      </c>
      <c r="F478" s="124">
        <f>IF(AI477,0.11*ε_cu1cd,IF(AH477,F477*0.01,F477))</f>
        <v/>
      </c>
      <c r="G478" s="124">
        <f>IF(AP477,-0.1*ε_cu1cd,IF(AM477,G477*0.01,G477))</f>
        <v/>
      </c>
      <c r="H478" s="113">
        <f>IF(A478=1,E478,IF(AO477,H477-E477+E478,IF(AP477,0.8*H477,H477+E478)))</f>
        <v/>
      </c>
      <c r="I478" s="169">
        <f>(C478-H478)/h</f>
        <v/>
      </c>
      <c r="J478">
        <f>C478/(ε_c1cd)</f>
        <v/>
      </c>
      <c r="K478">
        <f>C478/I478</f>
        <v/>
      </c>
      <c r="L478" s="131">
        <f>I478/(ε_c1cd)</f>
        <v/>
      </c>
      <c r="M478">
        <f>I478*(K478-Z_s1)</f>
        <v/>
      </c>
      <c r="N478">
        <f>I478*(K478-Z_s2)</f>
        <v/>
      </c>
      <c r="O478">
        <f>E_s*M478</f>
        <v/>
      </c>
      <c r="P478">
        <f>E_s*N478</f>
        <v/>
      </c>
      <c r="Q478">
        <f>O478*A_s1</f>
        <v/>
      </c>
      <c r="R478">
        <f>P478*A_s2</f>
        <v/>
      </c>
      <c r="S478">
        <f>Q478*($K478-Z_s1)</f>
        <v/>
      </c>
      <c r="T478">
        <f>R478*($K478-Z_s2)</f>
        <v/>
      </c>
      <c r="U478">
        <f>(INDIRECT("a_"&amp;U$2)/(U$2+1))*(($C478^(U$2+1)-$H478^(U$2+1))/(ε_c1cd^(U$2+1)))</f>
        <v/>
      </c>
      <c r="V478">
        <f>(INDIRECT("a_"&amp;V$2)/(V$2+1))*(($C478^(V$2+1)-$H478^(V$2+1))/(ε_c1cd^(V$2+1)))</f>
        <v/>
      </c>
      <c r="W478">
        <f>(INDIRECT("a_"&amp;W$2)/(W$2+1))*(($C478^(W$2+1)-$H478^(W$2+1))/(ε_c1cd^(W$2+1)))</f>
        <v/>
      </c>
      <c r="X478">
        <f>(INDIRECT("a_"&amp;X$2)/(X$2+1))*(($C478^(X$2+1)-$H478^(X$2+1))/(ε_c1cd^(X$2+1)))</f>
        <v/>
      </c>
      <c r="Y478">
        <f>(INDIRECT("a_"&amp;Y$2)/(Y$2+1))*(($C478^(Y$2+1)-$H478^(Y$2+1))/(ε_c1cd^(Y$2+1)))</f>
        <v/>
      </c>
      <c r="Z478">
        <f>(INDIRECT("a_"&amp;Z$2)/(Z$2+2))*(($C478^(Z$2+2)-$H478^(Z$2+2))/(ε_c1cd^(Z$2+2)))</f>
        <v/>
      </c>
      <c r="AA478">
        <f>(INDIRECT("a_"&amp;AA$2)/(AA$2+2))*(($C478^(AA$2+2)-$H478^(AA$2+2))/(ε_c1cd^(AA$2+2)))</f>
        <v/>
      </c>
      <c r="AB478">
        <f>(INDIRECT("a_"&amp;AB$2)/(AB$2+2))*(($C478^(AB$2+2)-$H478^(AB$2+2))/(ε_c1cd^(AB$2+2)))</f>
        <v/>
      </c>
      <c r="AC478">
        <f>(INDIRECT("a_"&amp;AC$2)/(AC$2+2))*(($C478^(AC$2+2)-$H478^(AC$2+2))/(ε_c1cd^(AC$2+2)))</f>
        <v/>
      </c>
      <c r="AD478">
        <f>(INDIRECT("a_"&amp;AD$2)/(AD$2+2))*(($C478^(AD$2+2)-$H478^(AD$2+2))/(ε_c1cd^(AD$2+2)))</f>
        <v/>
      </c>
      <c r="AE478" s="111">
        <f>(b*f_cd/L478)*SUM(U478:Y478)+SUM(Q478:R478)</f>
        <v/>
      </c>
      <c r="AF478" s="112">
        <f>AE478*(K478-y+e)</f>
        <v/>
      </c>
      <c r="AG478" s="113">
        <f>(b*f_cd/(L478^2))*SUM(Z478:AD478)+SUM(S478:T478)-AF478</f>
        <v/>
      </c>
      <c r="AH478" s="114">
        <f>AG478&lt;0</f>
        <v/>
      </c>
      <c r="AI478" s="115">
        <f>IF(A478=1,FALSE,(AND(AQ478,AH478,NOT(AI477))))</f>
        <v/>
      </c>
      <c r="AJ478" s="116">
        <f>(b*f_cd/L478)*(a_1/2*J478^2+a_2/3*J478^3+a_3/4*J478^4+a_4/5*J478^5+a_5/6*J478^6)+SUM(Q478:R478)</f>
        <v/>
      </c>
      <c r="AK478">
        <f>AJ478*(K478-y+e)</f>
        <v/>
      </c>
      <c r="AL478" s="118">
        <f>(b*f_cd/(L478^2))*(a_1/3*J478^3+a_2/4*J478^4+a_3/5*J478^5+a_4/6*J478^6+a_5/7*J478^7)+SUM(S478:T478)-AK478</f>
        <v/>
      </c>
      <c r="AM478" s="114">
        <f>AL478&gt;0</f>
        <v/>
      </c>
      <c r="AN478" s="115">
        <f>IF(A478=1,FALSE,(AND(AQ478,AM478,NOT(AN477))))</f>
        <v/>
      </c>
      <c r="AO478">
        <f>IF(D478=1,AND(AH478,NOT(AI478)),AND(AM478,NOT(AN478)))</f>
        <v/>
      </c>
      <c r="AP478" s="119">
        <f>IF(D478=1,AI478,AN478)</f>
        <v/>
      </c>
      <c r="AQ478" s="125">
        <f>ABS(E478)&lt;$AQ$2</f>
        <v/>
      </c>
      <c r="AS478">
        <f>IF(AP478,MAX(AS$3:AS476)+1,"")</f>
        <v/>
      </c>
    </row>
    <row r="479" s="117">
      <c r="A479" t="n">
        <v>477</v>
      </c>
      <c r="B479" s="131">
        <f>IF(A479=1,0,IF(AP479,0.1*ε_cu1cd,0))</f>
        <v/>
      </c>
      <c r="C479" s="131">
        <f>IF(A479=1,0.1*ε_cu1cd,C478+B478)</f>
        <v/>
      </c>
      <c r="D479" s="113">
        <f>IF('Нормальний переріз'!$D$68&gt;0,1,2)</f>
        <v/>
      </c>
      <c r="E479" s="144">
        <f>IF(D479=1,F479,G479)</f>
        <v/>
      </c>
      <c r="F479" s="124">
        <f>IF(AI478,0.11*ε_cu1cd,IF(AH478,F478*0.01,F478))</f>
        <v/>
      </c>
      <c r="G479" s="124">
        <f>IF(AP478,-0.1*ε_cu1cd,IF(AM478,G478*0.01,G478))</f>
        <v/>
      </c>
      <c r="H479" s="113">
        <f>IF(A479=1,E479,IF(AO478,H478-E478+E479,IF(AP478,0.8*H478,H478+E479)))</f>
        <v/>
      </c>
      <c r="I479" s="169">
        <f>(C479-H479)/h</f>
        <v/>
      </c>
      <c r="J479">
        <f>C479/(ε_c1cd)</f>
        <v/>
      </c>
      <c r="K479">
        <f>C479/I479</f>
        <v/>
      </c>
      <c r="L479" s="131">
        <f>I479/(ε_c1cd)</f>
        <v/>
      </c>
      <c r="M479">
        <f>I479*(K479-Z_s1)</f>
        <v/>
      </c>
      <c r="N479">
        <f>I479*(K479-Z_s2)</f>
        <v/>
      </c>
      <c r="O479">
        <f>E_s*M479</f>
        <v/>
      </c>
      <c r="P479">
        <f>E_s*N479</f>
        <v/>
      </c>
      <c r="Q479">
        <f>O479*A_s1</f>
        <v/>
      </c>
      <c r="R479">
        <f>P479*A_s2</f>
        <v/>
      </c>
      <c r="S479">
        <f>Q479*($K479-Z_s1)</f>
        <v/>
      </c>
      <c r="T479">
        <f>R479*($K479-Z_s2)</f>
        <v/>
      </c>
      <c r="U479">
        <f>(INDIRECT("a_"&amp;U$2)/(U$2+1))*(($C479^(U$2+1)-$H479^(U$2+1))/(ε_c1cd^(U$2+1)))</f>
        <v/>
      </c>
      <c r="V479">
        <f>(INDIRECT("a_"&amp;V$2)/(V$2+1))*(($C479^(V$2+1)-$H479^(V$2+1))/(ε_c1cd^(V$2+1)))</f>
        <v/>
      </c>
      <c r="W479">
        <f>(INDIRECT("a_"&amp;W$2)/(W$2+1))*(($C479^(W$2+1)-$H479^(W$2+1))/(ε_c1cd^(W$2+1)))</f>
        <v/>
      </c>
      <c r="X479">
        <f>(INDIRECT("a_"&amp;X$2)/(X$2+1))*(($C479^(X$2+1)-$H479^(X$2+1))/(ε_c1cd^(X$2+1)))</f>
        <v/>
      </c>
      <c r="Y479">
        <f>(INDIRECT("a_"&amp;Y$2)/(Y$2+1))*(($C479^(Y$2+1)-$H479^(Y$2+1))/(ε_c1cd^(Y$2+1)))</f>
        <v/>
      </c>
      <c r="Z479">
        <f>(INDIRECT("a_"&amp;Z$2)/(Z$2+2))*(($C479^(Z$2+2)-$H479^(Z$2+2))/(ε_c1cd^(Z$2+2)))</f>
        <v/>
      </c>
      <c r="AA479">
        <f>(INDIRECT("a_"&amp;AA$2)/(AA$2+2))*(($C479^(AA$2+2)-$H479^(AA$2+2))/(ε_c1cd^(AA$2+2)))</f>
        <v/>
      </c>
      <c r="AB479">
        <f>(INDIRECT("a_"&amp;AB$2)/(AB$2+2))*(($C479^(AB$2+2)-$H479^(AB$2+2))/(ε_c1cd^(AB$2+2)))</f>
        <v/>
      </c>
      <c r="AC479">
        <f>(INDIRECT("a_"&amp;AC$2)/(AC$2+2))*(($C479^(AC$2+2)-$H479^(AC$2+2))/(ε_c1cd^(AC$2+2)))</f>
        <v/>
      </c>
      <c r="AD479">
        <f>(INDIRECT("a_"&amp;AD$2)/(AD$2+2))*(($C479^(AD$2+2)-$H479^(AD$2+2))/(ε_c1cd^(AD$2+2)))</f>
        <v/>
      </c>
      <c r="AE479" s="111">
        <f>(b*f_cd/L479)*SUM(U479:Y479)+SUM(Q479:R479)</f>
        <v/>
      </c>
      <c r="AF479" s="112">
        <f>AE479*(K479-y+e)</f>
        <v/>
      </c>
      <c r="AG479" s="113">
        <f>(b*f_cd/(L479^2))*SUM(Z479:AD479)+SUM(S479:T479)-AF479</f>
        <v/>
      </c>
      <c r="AH479" s="114">
        <f>AG479&lt;0</f>
        <v/>
      </c>
      <c r="AI479" s="115">
        <f>IF(A479=1,FALSE,(AND(AQ479,AH479,NOT(AI478))))</f>
        <v/>
      </c>
      <c r="AJ479" s="116">
        <f>(b*f_cd/L479)*(a_1/2*J479^2+a_2/3*J479^3+a_3/4*J479^4+a_4/5*J479^5+a_5/6*J479^6)+SUM(Q479:R479)</f>
        <v/>
      </c>
      <c r="AK479">
        <f>AJ479*(K479-y+e)</f>
        <v/>
      </c>
      <c r="AL479" s="118">
        <f>(b*f_cd/(L479^2))*(a_1/3*J479^3+a_2/4*J479^4+a_3/5*J479^5+a_4/6*J479^6+a_5/7*J479^7)+SUM(S479:T479)-AK479</f>
        <v/>
      </c>
      <c r="AM479" s="114">
        <f>AL479&gt;0</f>
        <v/>
      </c>
      <c r="AN479" s="115">
        <f>IF(A479=1,FALSE,(AND(AQ479,AM479,NOT(AN478))))</f>
        <v/>
      </c>
      <c r="AO479">
        <f>IF(D479=1,AND(AH479,NOT(AI479)),AND(AM479,NOT(AN479)))</f>
        <v/>
      </c>
      <c r="AP479" s="119">
        <f>IF(D479=1,AI479,AN479)</f>
        <v/>
      </c>
      <c r="AQ479" s="125">
        <f>ABS(E479)&lt;$AQ$2</f>
        <v/>
      </c>
      <c r="AS479">
        <f>IF(AP479,MAX(AS$3:AS477)+1,"")</f>
        <v/>
      </c>
    </row>
    <row r="480" s="117">
      <c r="A480" t="n">
        <v>478</v>
      </c>
      <c r="B480" s="131">
        <f>IF(A480=1,0,IF(AP480,0.1*ε_cu1cd,0))</f>
        <v/>
      </c>
      <c r="C480" s="131">
        <f>IF(A480=1,0.1*ε_cu1cd,C479+B479)</f>
        <v/>
      </c>
      <c r="D480" s="113">
        <f>IF('Нормальний переріз'!$D$68&gt;0,1,2)</f>
        <v/>
      </c>
      <c r="E480" s="144">
        <f>IF(D480=1,F480,G480)</f>
        <v/>
      </c>
      <c r="F480" s="124">
        <f>IF(AI479,0.11*ε_cu1cd,IF(AH479,F479*0.01,F479))</f>
        <v/>
      </c>
      <c r="G480" s="124">
        <f>IF(AP479,-0.1*ε_cu1cd,IF(AM479,G479*0.01,G479))</f>
        <v/>
      </c>
      <c r="H480" s="113">
        <f>IF(A480=1,E480,IF(AO479,H479-E479+E480,IF(AP479,0.8*H479,H479+E480)))</f>
        <v/>
      </c>
      <c r="I480" s="169">
        <f>(C480-H480)/h</f>
        <v/>
      </c>
      <c r="J480">
        <f>C480/(ε_c1cd)</f>
        <v/>
      </c>
      <c r="K480">
        <f>C480/I480</f>
        <v/>
      </c>
      <c r="L480" s="131">
        <f>I480/(ε_c1cd)</f>
        <v/>
      </c>
      <c r="M480">
        <f>I480*(K480-Z_s1)</f>
        <v/>
      </c>
      <c r="N480">
        <f>I480*(K480-Z_s2)</f>
        <v/>
      </c>
      <c r="O480">
        <f>E_s*M480</f>
        <v/>
      </c>
      <c r="P480">
        <f>E_s*N480</f>
        <v/>
      </c>
      <c r="Q480">
        <f>O480*A_s1</f>
        <v/>
      </c>
      <c r="R480">
        <f>P480*A_s2</f>
        <v/>
      </c>
      <c r="S480">
        <f>Q480*($K480-Z_s1)</f>
        <v/>
      </c>
      <c r="T480">
        <f>R480*($K480-Z_s2)</f>
        <v/>
      </c>
      <c r="U480">
        <f>(INDIRECT("a_"&amp;U$2)/(U$2+1))*(($C480^(U$2+1)-$H480^(U$2+1))/(ε_c1cd^(U$2+1)))</f>
        <v/>
      </c>
      <c r="V480">
        <f>(INDIRECT("a_"&amp;V$2)/(V$2+1))*(($C480^(V$2+1)-$H480^(V$2+1))/(ε_c1cd^(V$2+1)))</f>
        <v/>
      </c>
      <c r="W480">
        <f>(INDIRECT("a_"&amp;W$2)/(W$2+1))*(($C480^(W$2+1)-$H480^(W$2+1))/(ε_c1cd^(W$2+1)))</f>
        <v/>
      </c>
      <c r="X480">
        <f>(INDIRECT("a_"&amp;X$2)/(X$2+1))*(($C480^(X$2+1)-$H480^(X$2+1))/(ε_c1cd^(X$2+1)))</f>
        <v/>
      </c>
      <c r="Y480">
        <f>(INDIRECT("a_"&amp;Y$2)/(Y$2+1))*(($C480^(Y$2+1)-$H480^(Y$2+1))/(ε_c1cd^(Y$2+1)))</f>
        <v/>
      </c>
      <c r="Z480">
        <f>(INDIRECT("a_"&amp;Z$2)/(Z$2+2))*(($C480^(Z$2+2)-$H480^(Z$2+2))/(ε_c1cd^(Z$2+2)))</f>
        <v/>
      </c>
      <c r="AA480">
        <f>(INDIRECT("a_"&amp;AA$2)/(AA$2+2))*(($C480^(AA$2+2)-$H480^(AA$2+2))/(ε_c1cd^(AA$2+2)))</f>
        <v/>
      </c>
      <c r="AB480">
        <f>(INDIRECT("a_"&amp;AB$2)/(AB$2+2))*(($C480^(AB$2+2)-$H480^(AB$2+2))/(ε_c1cd^(AB$2+2)))</f>
        <v/>
      </c>
      <c r="AC480">
        <f>(INDIRECT("a_"&amp;AC$2)/(AC$2+2))*(($C480^(AC$2+2)-$H480^(AC$2+2))/(ε_c1cd^(AC$2+2)))</f>
        <v/>
      </c>
      <c r="AD480">
        <f>(INDIRECT("a_"&amp;AD$2)/(AD$2+2))*(($C480^(AD$2+2)-$H480^(AD$2+2))/(ε_c1cd^(AD$2+2)))</f>
        <v/>
      </c>
      <c r="AE480" s="111">
        <f>(b*f_cd/L480)*SUM(U480:Y480)+SUM(Q480:R480)</f>
        <v/>
      </c>
      <c r="AF480" s="112">
        <f>AE480*(K480-y+e)</f>
        <v/>
      </c>
      <c r="AG480" s="113">
        <f>(b*f_cd/(L480^2))*SUM(Z480:AD480)+SUM(S480:T480)-AF480</f>
        <v/>
      </c>
      <c r="AH480" s="114">
        <f>AG480&lt;0</f>
        <v/>
      </c>
      <c r="AI480" s="115">
        <f>IF(A480=1,FALSE,(AND(AQ480,AH480,NOT(AI479))))</f>
        <v/>
      </c>
      <c r="AJ480" s="116">
        <f>(b*f_cd/L480)*(a_1/2*J480^2+a_2/3*J480^3+a_3/4*J480^4+a_4/5*J480^5+a_5/6*J480^6)+SUM(Q480:R480)</f>
        <v/>
      </c>
      <c r="AK480">
        <f>AJ480*(K480-y+e)</f>
        <v/>
      </c>
      <c r="AL480" s="118">
        <f>(b*f_cd/(L480^2))*(a_1/3*J480^3+a_2/4*J480^4+a_3/5*J480^5+a_4/6*J480^6+a_5/7*J480^7)+SUM(S480:T480)-AK480</f>
        <v/>
      </c>
      <c r="AM480" s="114">
        <f>AL480&gt;0</f>
        <v/>
      </c>
      <c r="AN480" s="115">
        <f>IF(A480=1,FALSE,(AND(AQ480,AM480,NOT(AN479))))</f>
        <v/>
      </c>
      <c r="AO480">
        <f>IF(D480=1,AND(AH480,NOT(AI480)),AND(AM480,NOT(AN480)))</f>
        <v/>
      </c>
      <c r="AP480" s="119">
        <f>IF(D480=1,AI480,AN480)</f>
        <v/>
      </c>
      <c r="AQ480" s="125">
        <f>ABS(E480)&lt;$AQ$2</f>
        <v/>
      </c>
      <c r="AS480">
        <f>IF(AP480,MAX(AS$3:AS478)+1,"")</f>
        <v/>
      </c>
    </row>
    <row r="481" s="117">
      <c r="A481" t="n">
        <v>479</v>
      </c>
      <c r="B481" s="131">
        <f>IF(A481=1,0,IF(AP481,0.1*ε_cu1cd,0))</f>
        <v/>
      </c>
      <c r="C481" s="131">
        <f>IF(A481=1,0.1*ε_cu1cd,C480+B480)</f>
        <v/>
      </c>
      <c r="D481" s="113">
        <f>IF('Нормальний переріз'!$D$68&gt;0,1,2)</f>
        <v/>
      </c>
      <c r="E481" s="144">
        <f>IF(D481=1,F481,G481)</f>
        <v/>
      </c>
      <c r="F481" s="124">
        <f>IF(AI480,0.11*ε_cu1cd,IF(AH480,F480*0.01,F480))</f>
        <v/>
      </c>
      <c r="G481" s="124">
        <f>IF(AP480,-0.1*ε_cu1cd,IF(AM480,G480*0.01,G480))</f>
        <v/>
      </c>
      <c r="H481" s="113">
        <f>IF(A481=1,E481,IF(AO480,H480-E480+E481,IF(AP480,0.8*H480,H480+E481)))</f>
        <v/>
      </c>
      <c r="I481" s="169">
        <f>(C481-H481)/h</f>
        <v/>
      </c>
      <c r="J481">
        <f>C481/(ε_c1cd)</f>
        <v/>
      </c>
      <c r="K481">
        <f>C481/I481</f>
        <v/>
      </c>
      <c r="L481" s="131">
        <f>I481/(ε_c1cd)</f>
        <v/>
      </c>
      <c r="M481">
        <f>I481*(K481-Z_s1)</f>
        <v/>
      </c>
      <c r="N481">
        <f>I481*(K481-Z_s2)</f>
        <v/>
      </c>
      <c r="O481">
        <f>E_s*M481</f>
        <v/>
      </c>
      <c r="P481">
        <f>E_s*N481</f>
        <v/>
      </c>
      <c r="Q481">
        <f>O481*A_s1</f>
        <v/>
      </c>
      <c r="R481">
        <f>P481*A_s2</f>
        <v/>
      </c>
      <c r="S481">
        <f>Q481*($K481-Z_s1)</f>
        <v/>
      </c>
      <c r="T481">
        <f>R481*($K481-Z_s2)</f>
        <v/>
      </c>
      <c r="U481">
        <f>(INDIRECT("a_"&amp;U$2)/(U$2+1))*(($C481^(U$2+1)-$H481^(U$2+1))/(ε_c1cd^(U$2+1)))</f>
        <v/>
      </c>
      <c r="V481">
        <f>(INDIRECT("a_"&amp;V$2)/(V$2+1))*(($C481^(V$2+1)-$H481^(V$2+1))/(ε_c1cd^(V$2+1)))</f>
        <v/>
      </c>
      <c r="W481">
        <f>(INDIRECT("a_"&amp;W$2)/(W$2+1))*(($C481^(W$2+1)-$H481^(W$2+1))/(ε_c1cd^(W$2+1)))</f>
        <v/>
      </c>
      <c r="X481">
        <f>(INDIRECT("a_"&amp;X$2)/(X$2+1))*(($C481^(X$2+1)-$H481^(X$2+1))/(ε_c1cd^(X$2+1)))</f>
        <v/>
      </c>
      <c r="Y481">
        <f>(INDIRECT("a_"&amp;Y$2)/(Y$2+1))*(($C481^(Y$2+1)-$H481^(Y$2+1))/(ε_c1cd^(Y$2+1)))</f>
        <v/>
      </c>
      <c r="Z481">
        <f>(INDIRECT("a_"&amp;Z$2)/(Z$2+2))*(($C481^(Z$2+2)-$H481^(Z$2+2))/(ε_c1cd^(Z$2+2)))</f>
        <v/>
      </c>
      <c r="AA481">
        <f>(INDIRECT("a_"&amp;AA$2)/(AA$2+2))*(($C481^(AA$2+2)-$H481^(AA$2+2))/(ε_c1cd^(AA$2+2)))</f>
        <v/>
      </c>
      <c r="AB481">
        <f>(INDIRECT("a_"&amp;AB$2)/(AB$2+2))*(($C481^(AB$2+2)-$H481^(AB$2+2))/(ε_c1cd^(AB$2+2)))</f>
        <v/>
      </c>
      <c r="AC481">
        <f>(INDIRECT("a_"&amp;AC$2)/(AC$2+2))*(($C481^(AC$2+2)-$H481^(AC$2+2))/(ε_c1cd^(AC$2+2)))</f>
        <v/>
      </c>
      <c r="AD481">
        <f>(INDIRECT("a_"&amp;AD$2)/(AD$2+2))*(($C481^(AD$2+2)-$H481^(AD$2+2))/(ε_c1cd^(AD$2+2)))</f>
        <v/>
      </c>
      <c r="AE481" s="111">
        <f>(b*f_cd/L481)*SUM(U481:Y481)+SUM(Q481:R481)</f>
        <v/>
      </c>
      <c r="AF481" s="112">
        <f>AE481*(K481-y+e)</f>
        <v/>
      </c>
      <c r="AG481" s="113">
        <f>(b*f_cd/(L481^2))*SUM(Z481:AD481)+SUM(S481:T481)-AF481</f>
        <v/>
      </c>
      <c r="AH481" s="114">
        <f>AG481&lt;0</f>
        <v/>
      </c>
      <c r="AI481" s="115">
        <f>IF(A481=1,FALSE,(AND(AQ481,AH481,NOT(AI480))))</f>
        <v/>
      </c>
      <c r="AJ481" s="116">
        <f>(b*f_cd/L481)*(a_1/2*J481^2+a_2/3*J481^3+a_3/4*J481^4+a_4/5*J481^5+a_5/6*J481^6)+SUM(Q481:R481)</f>
        <v/>
      </c>
      <c r="AK481">
        <f>AJ481*(K481-y+e)</f>
        <v/>
      </c>
      <c r="AL481" s="118">
        <f>(b*f_cd/(L481^2))*(a_1/3*J481^3+a_2/4*J481^4+a_3/5*J481^5+a_4/6*J481^6+a_5/7*J481^7)+SUM(S481:T481)-AK481</f>
        <v/>
      </c>
      <c r="AM481" s="114">
        <f>AL481&gt;0</f>
        <v/>
      </c>
      <c r="AN481" s="115">
        <f>IF(A481=1,FALSE,(AND(AQ481,AM481,NOT(AN480))))</f>
        <v/>
      </c>
      <c r="AO481">
        <f>IF(D481=1,AND(AH481,NOT(AI481)),AND(AM481,NOT(AN481)))</f>
        <v/>
      </c>
      <c r="AP481" s="119">
        <f>IF(D481=1,AI481,AN481)</f>
        <v/>
      </c>
      <c r="AQ481" s="125">
        <f>ABS(E481)&lt;$AQ$2</f>
        <v/>
      </c>
      <c r="AS481">
        <f>IF(AP481,MAX(AS$3:AS479)+1,"")</f>
        <v/>
      </c>
    </row>
    <row r="482" s="117">
      <c r="A482" t="n">
        <v>480</v>
      </c>
      <c r="B482" s="131">
        <f>IF(A482=1,0,IF(AP482,0.1*ε_cu1cd,0))</f>
        <v/>
      </c>
      <c r="C482" s="131">
        <f>IF(A482=1,0.1*ε_cu1cd,C481+B481)</f>
        <v/>
      </c>
      <c r="D482" s="113">
        <f>IF('Нормальний переріз'!$D$68&gt;0,1,2)</f>
        <v/>
      </c>
      <c r="E482" s="144">
        <f>IF(D482=1,F482,G482)</f>
        <v/>
      </c>
      <c r="F482" s="124">
        <f>IF(AI481,0.11*ε_cu1cd,IF(AH481,F481*0.01,F481))</f>
        <v/>
      </c>
      <c r="G482" s="124">
        <f>IF(AP481,-0.1*ε_cu1cd,IF(AM481,G481*0.01,G481))</f>
        <v/>
      </c>
      <c r="H482" s="113">
        <f>IF(A482=1,E482,IF(AO481,H481-E481+E482,IF(AP481,0.8*H481,H481+E482)))</f>
        <v/>
      </c>
      <c r="I482" s="169">
        <f>(C482-H482)/h</f>
        <v/>
      </c>
      <c r="J482">
        <f>C482/(ε_c1cd)</f>
        <v/>
      </c>
      <c r="K482">
        <f>C482/I482</f>
        <v/>
      </c>
      <c r="L482" s="131">
        <f>I482/(ε_c1cd)</f>
        <v/>
      </c>
      <c r="M482">
        <f>I482*(K482-Z_s1)</f>
        <v/>
      </c>
      <c r="N482">
        <f>I482*(K482-Z_s2)</f>
        <v/>
      </c>
      <c r="O482">
        <f>E_s*M482</f>
        <v/>
      </c>
      <c r="P482">
        <f>E_s*N482</f>
        <v/>
      </c>
      <c r="Q482">
        <f>O482*A_s1</f>
        <v/>
      </c>
      <c r="R482">
        <f>P482*A_s2</f>
        <v/>
      </c>
      <c r="S482">
        <f>Q482*($K482-Z_s1)</f>
        <v/>
      </c>
      <c r="T482">
        <f>R482*($K482-Z_s2)</f>
        <v/>
      </c>
      <c r="U482">
        <f>(INDIRECT("a_"&amp;U$2)/(U$2+1))*(($C482^(U$2+1)-$H482^(U$2+1))/(ε_c1cd^(U$2+1)))</f>
        <v/>
      </c>
      <c r="V482">
        <f>(INDIRECT("a_"&amp;V$2)/(V$2+1))*(($C482^(V$2+1)-$H482^(V$2+1))/(ε_c1cd^(V$2+1)))</f>
        <v/>
      </c>
      <c r="W482">
        <f>(INDIRECT("a_"&amp;W$2)/(W$2+1))*(($C482^(W$2+1)-$H482^(W$2+1))/(ε_c1cd^(W$2+1)))</f>
        <v/>
      </c>
      <c r="X482">
        <f>(INDIRECT("a_"&amp;X$2)/(X$2+1))*(($C482^(X$2+1)-$H482^(X$2+1))/(ε_c1cd^(X$2+1)))</f>
        <v/>
      </c>
      <c r="Y482">
        <f>(INDIRECT("a_"&amp;Y$2)/(Y$2+1))*(($C482^(Y$2+1)-$H482^(Y$2+1))/(ε_c1cd^(Y$2+1)))</f>
        <v/>
      </c>
      <c r="Z482">
        <f>(INDIRECT("a_"&amp;Z$2)/(Z$2+2))*(($C482^(Z$2+2)-$H482^(Z$2+2))/(ε_c1cd^(Z$2+2)))</f>
        <v/>
      </c>
      <c r="AA482">
        <f>(INDIRECT("a_"&amp;AA$2)/(AA$2+2))*(($C482^(AA$2+2)-$H482^(AA$2+2))/(ε_c1cd^(AA$2+2)))</f>
        <v/>
      </c>
      <c r="AB482">
        <f>(INDIRECT("a_"&amp;AB$2)/(AB$2+2))*(($C482^(AB$2+2)-$H482^(AB$2+2))/(ε_c1cd^(AB$2+2)))</f>
        <v/>
      </c>
      <c r="AC482">
        <f>(INDIRECT("a_"&amp;AC$2)/(AC$2+2))*(($C482^(AC$2+2)-$H482^(AC$2+2))/(ε_c1cd^(AC$2+2)))</f>
        <v/>
      </c>
      <c r="AD482">
        <f>(INDIRECT("a_"&amp;AD$2)/(AD$2+2))*(($C482^(AD$2+2)-$H482^(AD$2+2))/(ε_c1cd^(AD$2+2)))</f>
        <v/>
      </c>
      <c r="AE482" s="111">
        <f>(b*f_cd/L482)*SUM(U482:Y482)+SUM(Q482:R482)</f>
        <v/>
      </c>
      <c r="AF482" s="112">
        <f>AE482*(K482-y+e)</f>
        <v/>
      </c>
      <c r="AG482" s="113">
        <f>(b*f_cd/(L482^2))*SUM(Z482:AD482)+SUM(S482:T482)-AF482</f>
        <v/>
      </c>
      <c r="AH482" s="114">
        <f>AG482&lt;0</f>
        <v/>
      </c>
      <c r="AI482" s="115">
        <f>IF(A482=1,FALSE,(AND(AQ482,AH482,NOT(AI481))))</f>
        <v/>
      </c>
      <c r="AJ482" s="116">
        <f>(b*f_cd/L482)*(a_1/2*J482^2+a_2/3*J482^3+a_3/4*J482^4+a_4/5*J482^5+a_5/6*J482^6)+SUM(Q482:R482)</f>
        <v/>
      </c>
      <c r="AK482">
        <f>AJ482*(K482-y+e)</f>
        <v/>
      </c>
      <c r="AL482" s="118">
        <f>(b*f_cd/(L482^2))*(a_1/3*J482^3+a_2/4*J482^4+a_3/5*J482^5+a_4/6*J482^6+a_5/7*J482^7)+SUM(S482:T482)-AK482</f>
        <v/>
      </c>
      <c r="AM482" s="114">
        <f>AL482&gt;0</f>
        <v/>
      </c>
      <c r="AN482" s="115">
        <f>IF(A482=1,FALSE,(AND(AQ482,AM482,NOT(AN481))))</f>
        <v/>
      </c>
      <c r="AO482">
        <f>IF(D482=1,AND(AH482,NOT(AI482)),AND(AM482,NOT(AN482)))</f>
        <v/>
      </c>
      <c r="AP482" s="119">
        <f>IF(D482=1,AI482,AN482)</f>
        <v/>
      </c>
      <c r="AQ482" s="125">
        <f>ABS(E482)&lt;$AQ$2</f>
        <v/>
      </c>
      <c r="AS482">
        <f>IF(AP482,MAX(AS$3:AS480)+1,"")</f>
        <v/>
      </c>
    </row>
    <row r="483" s="117">
      <c r="A483" t="n">
        <v>481</v>
      </c>
      <c r="B483" s="131">
        <f>IF(A483=1,0,IF(AP483,0.1*ε_cu1cd,0))</f>
        <v/>
      </c>
      <c r="C483" s="131">
        <f>IF(A483=1,0.1*ε_cu1cd,C482+B482)</f>
        <v/>
      </c>
      <c r="D483" s="113">
        <f>IF('Нормальний переріз'!$D$68&gt;0,1,2)</f>
        <v/>
      </c>
      <c r="E483" s="144">
        <f>IF(D483=1,F483,G483)</f>
        <v/>
      </c>
      <c r="F483" s="124">
        <f>IF(AI482,0.11*ε_cu1cd,IF(AH482,F482*0.01,F482))</f>
        <v/>
      </c>
      <c r="G483" s="124">
        <f>IF(AP482,-0.1*ε_cu1cd,IF(AM482,G482*0.01,G482))</f>
        <v/>
      </c>
      <c r="H483" s="113">
        <f>IF(A483=1,E483,IF(AO482,H482-E482+E483,IF(AP482,0.8*H482,H482+E483)))</f>
        <v/>
      </c>
      <c r="I483" s="169">
        <f>(C483-H483)/h</f>
        <v/>
      </c>
      <c r="J483">
        <f>C483/(ε_c1cd)</f>
        <v/>
      </c>
      <c r="K483">
        <f>C483/I483</f>
        <v/>
      </c>
      <c r="L483" s="131">
        <f>I483/(ε_c1cd)</f>
        <v/>
      </c>
      <c r="M483">
        <f>I483*(K483-Z_s1)</f>
        <v/>
      </c>
      <c r="N483">
        <f>I483*(K483-Z_s2)</f>
        <v/>
      </c>
      <c r="O483">
        <f>E_s*M483</f>
        <v/>
      </c>
      <c r="P483">
        <f>E_s*N483</f>
        <v/>
      </c>
      <c r="Q483">
        <f>O483*A_s1</f>
        <v/>
      </c>
      <c r="R483">
        <f>P483*A_s2</f>
        <v/>
      </c>
      <c r="S483">
        <f>Q483*($K483-Z_s1)</f>
        <v/>
      </c>
      <c r="T483">
        <f>R483*($K483-Z_s2)</f>
        <v/>
      </c>
      <c r="U483">
        <f>(INDIRECT("a_"&amp;U$2)/(U$2+1))*(($C483^(U$2+1)-$H483^(U$2+1))/(ε_c1cd^(U$2+1)))</f>
        <v/>
      </c>
      <c r="V483">
        <f>(INDIRECT("a_"&amp;V$2)/(V$2+1))*(($C483^(V$2+1)-$H483^(V$2+1))/(ε_c1cd^(V$2+1)))</f>
        <v/>
      </c>
      <c r="W483">
        <f>(INDIRECT("a_"&amp;W$2)/(W$2+1))*(($C483^(W$2+1)-$H483^(W$2+1))/(ε_c1cd^(W$2+1)))</f>
        <v/>
      </c>
      <c r="X483">
        <f>(INDIRECT("a_"&amp;X$2)/(X$2+1))*(($C483^(X$2+1)-$H483^(X$2+1))/(ε_c1cd^(X$2+1)))</f>
        <v/>
      </c>
      <c r="Y483">
        <f>(INDIRECT("a_"&amp;Y$2)/(Y$2+1))*(($C483^(Y$2+1)-$H483^(Y$2+1))/(ε_c1cd^(Y$2+1)))</f>
        <v/>
      </c>
      <c r="Z483">
        <f>(INDIRECT("a_"&amp;Z$2)/(Z$2+2))*(($C483^(Z$2+2)-$H483^(Z$2+2))/(ε_c1cd^(Z$2+2)))</f>
        <v/>
      </c>
      <c r="AA483">
        <f>(INDIRECT("a_"&amp;AA$2)/(AA$2+2))*(($C483^(AA$2+2)-$H483^(AA$2+2))/(ε_c1cd^(AA$2+2)))</f>
        <v/>
      </c>
      <c r="AB483">
        <f>(INDIRECT("a_"&amp;AB$2)/(AB$2+2))*(($C483^(AB$2+2)-$H483^(AB$2+2))/(ε_c1cd^(AB$2+2)))</f>
        <v/>
      </c>
      <c r="AC483">
        <f>(INDIRECT("a_"&amp;AC$2)/(AC$2+2))*(($C483^(AC$2+2)-$H483^(AC$2+2))/(ε_c1cd^(AC$2+2)))</f>
        <v/>
      </c>
      <c r="AD483">
        <f>(INDIRECT("a_"&amp;AD$2)/(AD$2+2))*(($C483^(AD$2+2)-$H483^(AD$2+2))/(ε_c1cd^(AD$2+2)))</f>
        <v/>
      </c>
      <c r="AE483" s="111">
        <f>(b*f_cd/L483)*SUM(U483:Y483)+SUM(Q483:R483)</f>
        <v/>
      </c>
      <c r="AF483" s="112">
        <f>AE483*(K483-y+e)</f>
        <v/>
      </c>
      <c r="AG483" s="113">
        <f>(b*f_cd/(L483^2))*SUM(Z483:AD483)+SUM(S483:T483)-AF483</f>
        <v/>
      </c>
      <c r="AH483" s="114">
        <f>AG483&lt;0</f>
        <v/>
      </c>
      <c r="AI483" s="115">
        <f>IF(A483=1,FALSE,(AND(AQ483,AH483,NOT(AI482))))</f>
        <v/>
      </c>
      <c r="AJ483" s="116">
        <f>(b*f_cd/L483)*(a_1/2*J483^2+a_2/3*J483^3+a_3/4*J483^4+a_4/5*J483^5+a_5/6*J483^6)+SUM(Q483:R483)</f>
        <v/>
      </c>
      <c r="AK483">
        <f>AJ483*(K483-y+e)</f>
        <v/>
      </c>
      <c r="AL483" s="118">
        <f>(b*f_cd/(L483^2))*(a_1/3*J483^3+a_2/4*J483^4+a_3/5*J483^5+a_4/6*J483^6+a_5/7*J483^7)+SUM(S483:T483)-AK483</f>
        <v/>
      </c>
      <c r="AM483" s="114">
        <f>AL483&gt;0</f>
        <v/>
      </c>
      <c r="AN483" s="115">
        <f>IF(A483=1,FALSE,(AND(AQ483,AM483,NOT(AN482))))</f>
        <v/>
      </c>
      <c r="AO483">
        <f>IF(D483=1,AND(AH483,NOT(AI483)),AND(AM483,NOT(AN483)))</f>
        <v/>
      </c>
      <c r="AP483" s="119">
        <f>IF(D483=1,AI483,AN483)</f>
        <v/>
      </c>
      <c r="AQ483" s="125">
        <f>ABS(E483)&lt;$AQ$2</f>
        <v/>
      </c>
      <c r="AS483">
        <f>IF(AP483,MAX(AS$3:AS481)+1,"")</f>
        <v/>
      </c>
    </row>
    <row r="484" s="117">
      <c r="A484" t="n">
        <v>482</v>
      </c>
      <c r="B484" s="131">
        <f>IF(A484=1,0,IF(AP484,0.1*ε_cu1cd,0))</f>
        <v/>
      </c>
      <c r="C484" s="131">
        <f>IF(A484=1,0.1*ε_cu1cd,C483+B483)</f>
        <v/>
      </c>
      <c r="D484" s="113">
        <f>IF('Нормальний переріз'!$D$68&gt;0,1,2)</f>
        <v/>
      </c>
      <c r="E484" s="144">
        <f>IF(D484=1,F484,G484)</f>
        <v/>
      </c>
      <c r="F484" s="124">
        <f>IF(AI483,0.11*ε_cu1cd,IF(AH483,F483*0.01,F483))</f>
        <v/>
      </c>
      <c r="G484" s="124">
        <f>IF(AP483,-0.1*ε_cu1cd,IF(AM483,G483*0.01,G483))</f>
        <v/>
      </c>
      <c r="H484" s="113">
        <f>IF(A484=1,E484,IF(AO483,H483-E483+E484,IF(AP483,0.8*H483,H483+E484)))</f>
        <v/>
      </c>
      <c r="I484" s="169">
        <f>(C484-H484)/h</f>
        <v/>
      </c>
      <c r="J484">
        <f>C484/(ε_c1cd)</f>
        <v/>
      </c>
      <c r="K484">
        <f>C484/I484</f>
        <v/>
      </c>
      <c r="L484" s="131">
        <f>I484/(ε_c1cd)</f>
        <v/>
      </c>
      <c r="M484">
        <f>I484*(K484-Z_s1)</f>
        <v/>
      </c>
      <c r="N484">
        <f>I484*(K484-Z_s2)</f>
        <v/>
      </c>
      <c r="O484">
        <f>E_s*M484</f>
        <v/>
      </c>
      <c r="P484">
        <f>E_s*N484</f>
        <v/>
      </c>
      <c r="Q484">
        <f>O484*A_s1</f>
        <v/>
      </c>
      <c r="R484">
        <f>P484*A_s2</f>
        <v/>
      </c>
      <c r="S484">
        <f>Q484*($K484-Z_s1)</f>
        <v/>
      </c>
      <c r="T484">
        <f>R484*($K484-Z_s2)</f>
        <v/>
      </c>
      <c r="U484">
        <f>(INDIRECT("a_"&amp;U$2)/(U$2+1))*(($C484^(U$2+1)-$H484^(U$2+1))/(ε_c1cd^(U$2+1)))</f>
        <v/>
      </c>
      <c r="V484">
        <f>(INDIRECT("a_"&amp;V$2)/(V$2+1))*(($C484^(V$2+1)-$H484^(V$2+1))/(ε_c1cd^(V$2+1)))</f>
        <v/>
      </c>
      <c r="W484">
        <f>(INDIRECT("a_"&amp;W$2)/(W$2+1))*(($C484^(W$2+1)-$H484^(W$2+1))/(ε_c1cd^(W$2+1)))</f>
        <v/>
      </c>
      <c r="X484">
        <f>(INDIRECT("a_"&amp;X$2)/(X$2+1))*(($C484^(X$2+1)-$H484^(X$2+1))/(ε_c1cd^(X$2+1)))</f>
        <v/>
      </c>
      <c r="Y484">
        <f>(INDIRECT("a_"&amp;Y$2)/(Y$2+1))*(($C484^(Y$2+1)-$H484^(Y$2+1))/(ε_c1cd^(Y$2+1)))</f>
        <v/>
      </c>
      <c r="Z484">
        <f>(INDIRECT("a_"&amp;Z$2)/(Z$2+2))*(($C484^(Z$2+2)-$H484^(Z$2+2))/(ε_c1cd^(Z$2+2)))</f>
        <v/>
      </c>
      <c r="AA484">
        <f>(INDIRECT("a_"&amp;AA$2)/(AA$2+2))*(($C484^(AA$2+2)-$H484^(AA$2+2))/(ε_c1cd^(AA$2+2)))</f>
        <v/>
      </c>
      <c r="AB484">
        <f>(INDIRECT("a_"&amp;AB$2)/(AB$2+2))*(($C484^(AB$2+2)-$H484^(AB$2+2))/(ε_c1cd^(AB$2+2)))</f>
        <v/>
      </c>
      <c r="AC484">
        <f>(INDIRECT("a_"&amp;AC$2)/(AC$2+2))*(($C484^(AC$2+2)-$H484^(AC$2+2))/(ε_c1cd^(AC$2+2)))</f>
        <v/>
      </c>
      <c r="AD484">
        <f>(INDIRECT("a_"&amp;AD$2)/(AD$2+2))*(($C484^(AD$2+2)-$H484^(AD$2+2))/(ε_c1cd^(AD$2+2)))</f>
        <v/>
      </c>
      <c r="AE484" s="111">
        <f>(b*f_cd/L484)*SUM(U484:Y484)+SUM(Q484:R484)</f>
        <v/>
      </c>
      <c r="AF484" s="112">
        <f>AE484*(K484-y+e)</f>
        <v/>
      </c>
      <c r="AG484" s="113">
        <f>(b*f_cd/(L484^2))*SUM(Z484:AD484)+SUM(S484:T484)-AF484</f>
        <v/>
      </c>
      <c r="AH484" s="114">
        <f>AG484&lt;0</f>
        <v/>
      </c>
      <c r="AI484" s="115">
        <f>IF(A484=1,FALSE,(AND(AQ484,AH484,NOT(AI483))))</f>
        <v/>
      </c>
      <c r="AJ484" s="116">
        <f>(b*f_cd/L484)*(a_1/2*J484^2+a_2/3*J484^3+a_3/4*J484^4+a_4/5*J484^5+a_5/6*J484^6)+SUM(Q484:R484)</f>
        <v/>
      </c>
      <c r="AK484">
        <f>AJ484*(K484-y+e)</f>
        <v/>
      </c>
      <c r="AL484" s="118">
        <f>(b*f_cd/(L484^2))*(a_1/3*J484^3+a_2/4*J484^4+a_3/5*J484^5+a_4/6*J484^6+a_5/7*J484^7)+SUM(S484:T484)-AK484</f>
        <v/>
      </c>
      <c r="AM484" s="114">
        <f>AL484&gt;0</f>
        <v/>
      </c>
      <c r="AN484" s="115">
        <f>IF(A484=1,FALSE,(AND(AQ484,AM484,NOT(AN483))))</f>
        <v/>
      </c>
      <c r="AO484">
        <f>IF(D484=1,AND(AH484,NOT(AI484)),AND(AM484,NOT(AN484)))</f>
        <v/>
      </c>
      <c r="AP484" s="119">
        <f>IF(D484=1,AI484,AN484)</f>
        <v/>
      </c>
      <c r="AQ484" s="125">
        <f>ABS(E484)&lt;$AQ$2</f>
        <v/>
      </c>
      <c r="AS484">
        <f>IF(AP484,MAX(AS$3:AS482)+1,"")</f>
        <v/>
      </c>
    </row>
    <row r="485" s="117">
      <c r="A485" t="n">
        <v>483</v>
      </c>
      <c r="B485" s="131">
        <f>IF(A485=1,0,IF(AP485,0.1*ε_cu1cd,0))</f>
        <v/>
      </c>
      <c r="C485" s="131">
        <f>IF(A485=1,0.1*ε_cu1cd,C484+B484)</f>
        <v/>
      </c>
      <c r="D485" s="113">
        <f>IF('Нормальний переріз'!$D$68&gt;0,1,2)</f>
        <v/>
      </c>
      <c r="E485" s="144">
        <f>IF(D485=1,F485,G485)</f>
        <v/>
      </c>
      <c r="F485" s="124">
        <f>IF(AI484,0.11*ε_cu1cd,IF(AH484,F484*0.01,F484))</f>
        <v/>
      </c>
      <c r="G485" s="124">
        <f>IF(AP484,-0.1*ε_cu1cd,IF(AM484,G484*0.01,G484))</f>
        <v/>
      </c>
      <c r="H485" s="113">
        <f>IF(A485=1,E485,IF(AO484,H484-E484+E485,IF(AP484,0.8*H484,H484+E485)))</f>
        <v/>
      </c>
      <c r="I485" s="169">
        <f>(C485-H485)/h</f>
        <v/>
      </c>
      <c r="J485">
        <f>C485/(ε_c1cd)</f>
        <v/>
      </c>
      <c r="K485">
        <f>C485/I485</f>
        <v/>
      </c>
      <c r="L485" s="131">
        <f>I485/(ε_c1cd)</f>
        <v/>
      </c>
      <c r="M485">
        <f>I485*(K485-Z_s1)</f>
        <v/>
      </c>
      <c r="N485">
        <f>I485*(K485-Z_s2)</f>
        <v/>
      </c>
      <c r="O485">
        <f>E_s*M485</f>
        <v/>
      </c>
      <c r="P485">
        <f>E_s*N485</f>
        <v/>
      </c>
      <c r="Q485">
        <f>O485*A_s1</f>
        <v/>
      </c>
      <c r="R485">
        <f>P485*A_s2</f>
        <v/>
      </c>
      <c r="S485">
        <f>Q485*($K485-Z_s1)</f>
        <v/>
      </c>
      <c r="T485">
        <f>R485*($K485-Z_s2)</f>
        <v/>
      </c>
      <c r="U485">
        <f>(INDIRECT("a_"&amp;U$2)/(U$2+1))*(($C485^(U$2+1)-$H485^(U$2+1))/(ε_c1cd^(U$2+1)))</f>
        <v/>
      </c>
      <c r="V485">
        <f>(INDIRECT("a_"&amp;V$2)/(V$2+1))*(($C485^(V$2+1)-$H485^(V$2+1))/(ε_c1cd^(V$2+1)))</f>
        <v/>
      </c>
      <c r="W485">
        <f>(INDIRECT("a_"&amp;W$2)/(W$2+1))*(($C485^(W$2+1)-$H485^(W$2+1))/(ε_c1cd^(W$2+1)))</f>
        <v/>
      </c>
      <c r="X485">
        <f>(INDIRECT("a_"&amp;X$2)/(X$2+1))*(($C485^(X$2+1)-$H485^(X$2+1))/(ε_c1cd^(X$2+1)))</f>
        <v/>
      </c>
      <c r="Y485">
        <f>(INDIRECT("a_"&amp;Y$2)/(Y$2+1))*(($C485^(Y$2+1)-$H485^(Y$2+1))/(ε_c1cd^(Y$2+1)))</f>
        <v/>
      </c>
      <c r="Z485">
        <f>(INDIRECT("a_"&amp;Z$2)/(Z$2+2))*(($C485^(Z$2+2)-$H485^(Z$2+2))/(ε_c1cd^(Z$2+2)))</f>
        <v/>
      </c>
      <c r="AA485">
        <f>(INDIRECT("a_"&amp;AA$2)/(AA$2+2))*(($C485^(AA$2+2)-$H485^(AA$2+2))/(ε_c1cd^(AA$2+2)))</f>
        <v/>
      </c>
      <c r="AB485">
        <f>(INDIRECT("a_"&amp;AB$2)/(AB$2+2))*(($C485^(AB$2+2)-$H485^(AB$2+2))/(ε_c1cd^(AB$2+2)))</f>
        <v/>
      </c>
      <c r="AC485">
        <f>(INDIRECT("a_"&amp;AC$2)/(AC$2+2))*(($C485^(AC$2+2)-$H485^(AC$2+2))/(ε_c1cd^(AC$2+2)))</f>
        <v/>
      </c>
      <c r="AD485">
        <f>(INDIRECT("a_"&amp;AD$2)/(AD$2+2))*(($C485^(AD$2+2)-$H485^(AD$2+2))/(ε_c1cd^(AD$2+2)))</f>
        <v/>
      </c>
      <c r="AE485" s="111">
        <f>(b*f_cd/L485)*SUM(U485:Y485)+SUM(Q485:R485)</f>
        <v/>
      </c>
      <c r="AF485" s="112">
        <f>AE485*(K485-y+e)</f>
        <v/>
      </c>
      <c r="AG485" s="113">
        <f>(b*f_cd/(L485^2))*SUM(Z485:AD485)+SUM(S485:T485)-AF485</f>
        <v/>
      </c>
      <c r="AH485" s="114">
        <f>AG485&lt;0</f>
        <v/>
      </c>
      <c r="AI485" s="115">
        <f>IF(A485=1,FALSE,(AND(AQ485,AH485,NOT(AI484))))</f>
        <v/>
      </c>
      <c r="AJ485" s="116">
        <f>(b*f_cd/L485)*(a_1/2*J485^2+a_2/3*J485^3+a_3/4*J485^4+a_4/5*J485^5+a_5/6*J485^6)+SUM(Q485:R485)</f>
        <v/>
      </c>
      <c r="AK485">
        <f>AJ485*(K485-y+e)</f>
        <v/>
      </c>
      <c r="AL485" s="118">
        <f>(b*f_cd/(L485^2))*(a_1/3*J485^3+a_2/4*J485^4+a_3/5*J485^5+a_4/6*J485^6+a_5/7*J485^7)+SUM(S485:T485)-AK485</f>
        <v/>
      </c>
      <c r="AM485" s="114">
        <f>AL485&gt;0</f>
        <v/>
      </c>
      <c r="AN485" s="115">
        <f>IF(A485=1,FALSE,(AND(AQ485,AM485,NOT(AN484))))</f>
        <v/>
      </c>
      <c r="AO485">
        <f>IF(D485=1,AND(AH485,NOT(AI485)),AND(AM485,NOT(AN485)))</f>
        <v/>
      </c>
      <c r="AP485" s="119">
        <f>IF(D485=1,AI485,AN485)</f>
        <v/>
      </c>
      <c r="AQ485" s="125">
        <f>ABS(E485)&lt;$AQ$2</f>
        <v/>
      </c>
      <c r="AS485">
        <f>IF(AP485,MAX(AS$3:AS483)+1,"")</f>
        <v/>
      </c>
    </row>
    <row r="486" s="117">
      <c r="A486" t="n">
        <v>484</v>
      </c>
      <c r="B486" s="131">
        <f>IF(A486=1,0,IF(AP486,0.1*ε_cu1cd,0))</f>
        <v/>
      </c>
      <c r="C486" s="131">
        <f>IF(A486=1,0.1*ε_cu1cd,C485+B485)</f>
        <v/>
      </c>
      <c r="D486" s="113">
        <f>IF('Нормальний переріз'!$D$68&gt;0,1,2)</f>
        <v/>
      </c>
      <c r="E486" s="144">
        <f>IF(D486=1,F486,G486)</f>
        <v/>
      </c>
      <c r="F486" s="124">
        <f>IF(AI485,0.11*ε_cu1cd,IF(AH485,F485*0.01,F485))</f>
        <v/>
      </c>
      <c r="G486" s="124">
        <f>IF(AP485,-0.1*ε_cu1cd,IF(AM485,G485*0.01,G485))</f>
        <v/>
      </c>
      <c r="H486" s="113">
        <f>IF(A486=1,E486,IF(AO485,H485-E485+E486,IF(AP485,0.8*H485,H485+E486)))</f>
        <v/>
      </c>
      <c r="I486" s="169">
        <f>(C486-H486)/h</f>
        <v/>
      </c>
      <c r="J486">
        <f>C486/(ε_c1cd)</f>
        <v/>
      </c>
      <c r="K486">
        <f>C486/I486</f>
        <v/>
      </c>
      <c r="L486" s="131">
        <f>I486/(ε_c1cd)</f>
        <v/>
      </c>
      <c r="M486">
        <f>I486*(K486-Z_s1)</f>
        <v/>
      </c>
      <c r="N486">
        <f>I486*(K486-Z_s2)</f>
        <v/>
      </c>
      <c r="O486">
        <f>E_s*M486</f>
        <v/>
      </c>
      <c r="P486">
        <f>E_s*N486</f>
        <v/>
      </c>
      <c r="Q486">
        <f>O486*A_s1</f>
        <v/>
      </c>
      <c r="R486">
        <f>P486*A_s2</f>
        <v/>
      </c>
      <c r="S486">
        <f>Q486*($K486-Z_s1)</f>
        <v/>
      </c>
      <c r="T486">
        <f>R486*($K486-Z_s2)</f>
        <v/>
      </c>
      <c r="U486">
        <f>(INDIRECT("a_"&amp;U$2)/(U$2+1))*(($C486^(U$2+1)-$H486^(U$2+1))/(ε_c1cd^(U$2+1)))</f>
        <v/>
      </c>
      <c r="V486">
        <f>(INDIRECT("a_"&amp;V$2)/(V$2+1))*(($C486^(V$2+1)-$H486^(V$2+1))/(ε_c1cd^(V$2+1)))</f>
        <v/>
      </c>
      <c r="W486">
        <f>(INDIRECT("a_"&amp;W$2)/(W$2+1))*(($C486^(W$2+1)-$H486^(W$2+1))/(ε_c1cd^(W$2+1)))</f>
        <v/>
      </c>
      <c r="X486">
        <f>(INDIRECT("a_"&amp;X$2)/(X$2+1))*(($C486^(X$2+1)-$H486^(X$2+1))/(ε_c1cd^(X$2+1)))</f>
        <v/>
      </c>
      <c r="Y486">
        <f>(INDIRECT("a_"&amp;Y$2)/(Y$2+1))*(($C486^(Y$2+1)-$H486^(Y$2+1))/(ε_c1cd^(Y$2+1)))</f>
        <v/>
      </c>
      <c r="Z486">
        <f>(INDIRECT("a_"&amp;Z$2)/(Z$2+2))*(($C486^(Z$2+2)-$H486^(Z$2+2))/(ε_c1cd^(Z$2+2)))</f>
        <v/>
      </c>
      <c r="AA486">
        <f>(INDIRECT("a_"&amp;AA$2)/(AA$2+2))*(($C486^(AA$2+2)-$H486^(AA$2+2))/(ε_c1cd^(AA$2+2)))</f>
        <v/>
      </c>
      <c r="AB486">
        <f>(INDIRECT("a_"&amp;AB$2)/(AB$2+2))*(($C486^(AB$2+2)-$H486^(AB$2+2))/(ε_c1cd^(AB$2+2)))</f>
        <v/>
      </c>
      <c r="AC486">
        <f>(INDIRECT("a_"&amp;AC$2)/(AC$2+2))*(($C486^(AC$2+2)-$H486^(AC$2+2))/(ε_c1cd^(AC$2+2)))</f>
        <v/>
      </c>
      <c r="AD486">
        <f>(INDIRECT("a_"&amp;AD$2)/(AD$2+2))*(($C486^(AD$2+2)-$H486^(AD$2+2))/(ε_c1cd^(AD$2+2)))</f>
        <v/>
      </c>
      <c r="AE486" s="111">
        <f>(b*f_cd/L486)*SUM(U486:Y486)+SUM(Q486:R486)</f>
        <v/>
      </c>
      <c r="AF486" s="112">
        <f>AE486*(K486-y+e)</f>
        <v/>
      </c>
      <c r="AG486" s="113">
        <f>(b*f_cd/(L486^2))*SUM(Z486:AD486)+SUM(S486:T486)-AF486</f>
        <v/>
      </c>
      <c r="AH486" s="114">
        <f>AG486&lt;0</f>
        <v/>
      </c>
      <c r="AI486" s="115">
        <f>IF(A486=1,FALSE,(AND(AQ486,AH486,NOT(AI485))))</f>
        <v/>
      </c>
      <c r="AJ486" s="116">
        <f>(b*f_cd/L486)*(a_1/2*J486^2+a_2/3*J486^3+a_3/4*J486^4+a_4/5*J486^5+a_5/6*J486^6)+SUM(Q486:R486)</f>
        <v/>
      </c>
      <c r="AK486">
        <f>AJ486*(K486-y+e)</f>
        <v/>
      </c>
      <c r="AL486" s="118">
        <f>(b*f_cd/(L486^2))*(a_1/3*J486^3+a_2/4*J486^4+a_3/5*J486^5+a_4/6*J486^6+a_5/7*J486^7)+SUM(S486:T486)-AK486</f>
        <v/>
      </c>
      <c r="AM486" s="114">
        <f>AL486&gt;0</f>
        <v/>
      </c>
      <c r="AN486" s="115">
        <f>IF(A486=1,FALSE,(AND(AQ486,AM486,NOT(AN485))))</f>
        <v/>
      </c>
      <c r="AO486">
        <f>IF(D486=1,AND(AH486,NOT(AI486)),AND(AM486,NOT(AN486)))</f>
        <v/>
      </c>
      <c r="AP486" s="119">
        <f>IF(D486=1,AI486,AN486)</f>
        <v/>
      </c>
      <c r="AQ486" s="125">
        <f>ABS(E486)&lt;$AQ$2</f>
        <v/>
      </c>
      <c r="AS486">
        <f>IF(AP486,MAX(AS$3:AS484)+1,"")</f>
        <v/>
      </c>
    </row>
    <row r="487" s="117">
      <c r="A487" t="n">
        <v>485</v>
      </c>
      <c r="B487" s="131">
        <f>IF(A487=1,0,IF(AP487,0.1*ε_cu1cd,0))</f>
        <v/>
      </c>
      <c r="C487" s="131">
        <f>IF(A487=1,0.1*ε_cu1cd,C486+B486)</f>
        <v/>
      </c>
      <c r="D487" s="113">
        <f>IF('Нормальний переріз'!$D$68&gt;0,1,2)</f>
        <v/>
      </c>
      <c r="E487" s="144">
        <f>IF(D487=1,F487,G487)</f>
        <v/>
      </c>
      <c r="F487" s="124">
        <f>IF(AI486,0.11*ε_cu1cd,IF(AH486,F486*0.01,F486))</f>
        <v/>
      </c>
      <c r="G487" s="124">
        <f>IF(AP486,-0.1*ε_cu1cd,IF(AM486,G486*0.01,G486))</f>
        <v/>
      </c>
      <c r="H487" s="113">
        <f>IF(A487=1,E487,IF(AO486,H486-E486+E487,IF(AP486,0.8*H486,H486+E487)))</f>
        <v/>
      </c>
      <c r="I487" s="169">
        <f>(C487-H487)/h</f>
        <v/>
      </c>
      <c r="J487">
        <f>C487/(ε_c1cd)</f>
        <v/>
      </c>
      <c r="K487">
        <f>C487/I487</f>
        <v/>
      </c>
      <c r="L487" s="131">
        <f>I487/(ε_c1cd)</f>
        <v/>
      </c>
      <c r="M487">
        <f>I487*(K487-Z_s1)</f>
        <v/>
      </c>
      <c r="N487">
        <f>I487*(K487-Z_s2)</f>
        <v/>
      </c>
      <c r="O487">
        <f>E_s*M487</f>
        <v/>
      </c>
      <c r="P487">
        <f>E_s*N487</f>
        <v/>
      </c>
      <c r="Q487">
        <f>O487*A_s1</f>
        <v/>
      </c>
      <c r="R487">
        <f>P487*A_s2</f>
        <v/>
      </c>
      <c r="S487">
        <f>Q487*($K487-Z_s1)</f>
        <v/>
      </c>
      <c r="T487">
        <f>R487*($K487-Z_s2)</f>
        <v/>
      </c>
      <c r="U487">
        <f>(INDIRECT("a_"&amp;U$2)/(U$2+1))*(($C487^(U$2+1)-$H487^(U$2+1))/(ε_c1cd^(U$2+1)))</f>
        <v/>
      </c>
      <c r="V487">
        <f>(INDIRECT("a_"&amp;V$2)/(V$2+1))*(($C487^(V$2+1)-$H487^(V$2+1))/(ε_c1cd^(V$2+1)))</f>
        <v/>
      </c>
      <c r="W487">
        <f>(INDIRECT("a_"&amp;W$2)/(W$2+1))*(($C487^(W$2+1)-$H487^(W$2+1))/(ε_c1cd^(W$2+1)))</f>
        <v/>
      </c>
      <c r="X487">
        <f>(INDIRECT("a_"&amp;X$2)/(X$2+1))*(($C487^(X$2+1)-$H487^(X$2+1))/(ε_c1cd^(X$2+1)))</f>
        <v/>
      </c>
      <c r="Y487">
        <f>(INDIRECT("a_"&amp;Y$2)/(Y$2+1))*(($C487^(Y$2+1)-$H487^(Y$2+1))/(ε_c1cd^(Y$2+1)))</f>
        <v/>
      </c>
      <c r="Z487">
        <f>(INDIRECT("a_"&amp;Z$2)/(Z$2+2))*(($C487^(Z$2+2)-$H487^(Z$2+2))/(ε_c1cd^(Z$2+2)))</f>
        <v/>
      </c>
      <c r="AA487">
        <f>(INDIRECT("a_"&amp;AA$2)/(AA$2+2))*(($C487^(AA$2+2)-$H487^(AA$2+2))/(ε_c1cd^(AA$2+2)))</f>
        <v/>
      </c>
      <c r="AB487">
        <f>(INDIRECT("a_"&amp;AB$2)/(AB$2+2))*(($C487^(AB$2+2)-$H487^(AB$2+2))/(ε_c1cd^(AB$2+2)))</f>
        <v/>
      </c>
      <c r="AC487">
        <f>(INDIRECT("a_"&amp;AC$2)/(AC$2+2))*(($C487^(AC$2+2)-$H487^(AC$2+2))/(ε_c1cd^(AC$2+2)))</f>
        <v/>
      </c>
      <c r="AD487">
        <f>(INDIRECT("a_"&amp;AD$2)/(AD$2+2))*(($C487^(AD$2+2)-$H487^(AD$2+2))/(ε_c1cd^(AD$2+2)))</f>
        <v/>
      </c>
      <c r="AE487" s="111">
        <f>(b*f_cd/L487)*SUM(U487:Y487)+SUM(Q487:R487)</f>
        <v/>
      </c>
      <c r="AF487" s="112">
        <f>AE487*(K487-y+e)</f>
        <v/>
      </c>
      <c r="AG487" s="113">
        <f>(b*f_cd/(L487^2))*SUM(Z487:AD487)+SUM(S487:T487)-AF487</f>
        <v/>
      </c>
      <c r="AH487" s="114">
        <f>AG487&lt;0</f>
        <v/>
      </c>
      <c r="AI487" s="115">
        <f>IF(A487=1,FALSE,(AND(AQ487,AH487,NOT(AI486))))</f>
        <v/>
      </c>
      <c r="AJ487" s="116">
        <f>(b*f_cd/L487)*(a_1/2*J487^2+a_2/3*J487^3+a_3/4*J487^4+a_4/5*J487^5+a_5/6*J487^6)+SUM(Q487:R487)</f>
        <v/>
      </c>
      <c r="AK487">
        <f>AJ487*(K487-y+e)</f>
        <v/>
      </c>
      <c r="AL487" s="118">
        <f>(b*f_cd/(L487^2))*(a_1/3*J487^3+a_2/4*J487^4+a_3/5*J487^5+a_4/6*J487^6+a_5/7*J487^7)+SUM(S487:T487)-AK487</f>
        <v/>
      </c>
      <c r="AM487" s="114">
        <f>AL487&gt;0</f>
        <v/>
      </c>
      <c r="AN487" s="115">
        <f>IF(A487=1,FALSE,(AND(AQ487,AM487,NOT(AN486))))</f>
        <v/>
      </c>
      <c r="AO487">
        <f>IF(D487=1,AND(AH487,NOT(AI487)),AND(AM487,NOT(AN487)))</f>
        <v/>
      </c>
      <c r="AP487" s="119">
        <f>IF(D487=1,AI487,AN487)</f>
        <v/>
      </c>
      <c r="AQ487" s="125">
        <f>ABS(E487)&lt;$AQ$2</f>
        <v/>
      </c>
      <c r="AS487">
        <f>IF(AP487,MAX(AS$3:AS485)+1,"")</f>
        <v/>
      </c>
    </row>
    <row r="488" s="117">
      <c r="A488" t="n">
        <v>486</v>
      </c>
      <c r="B488" s="131">
        <f>IF(A488=1,0,IF(AP488,0.1*ε_cu1cd,0))</f>
        <v/>
      </c>
      <c r="C488" s="131">
        <f>IF(A488=1,0.1*ε_cu1cd,C487+B487)</f>
        <v/>
      </c>
      <c r="D488" s="113">
        <f>IF('Нормальний переріз'!$D$68&gt;0,1,2)</f>
        <v/>
      </c>
      <c r="E488" s="144">
        <f>IF(D488=1,F488,G488)</f>
        <v/>
      </c>
      <c r="F488" s="124">
        <f>IF(AI487,0.11*ε_cu1cd,IF(AH487,F487*0.01,F487))</f>
        <v/>
      </c>
      <c r="G488" s="124">
        <f>IF(AP487,-0.1*ε_cu1cd,IF(AM487,G487*0.01,G487))</f>
        <v/>
      </c>
      <c r="H488" s="113">
        <f>IF(A488=1,E488,IF(AO487,H487-E487+E488,IF(AP487,0.8*H487,H487+E488)))</f>
        <v/>
      </c>
      <c r="I488" s="169">
        <f>(C488-H488)/h</f>
        <v/>
      </c>
      <c r="J488">
        <f>C488/(ε_c1cd)</f>
        <v/>
      </c>
      <c r="K488">
        <f>C488/I488</f>
        <v/>
      </c>
      <c r="L488" s="131">
        <f>I488/(ε_c1cd)</f>
        <v/>
      </c>
      <c r="M488">
        <f>I488*(K488-Z_s1)</f>
        <v/>
      </c>
      <c r="N488">
        <f>I488*(K488-Z_s2)</f>
        <v/>
      </c>
      <c r="O488">
        <f>E_s*M488</f>
        <v/>
      </c>
      <c r="P488">
        <f>E_s*N488</f>
        <v/>
      </c>
      <c r="Q488">
        <f>O488*A_s1</f>
        <v/>
      </c>
      <c r="R488">
        <f>P488*A_s2</f>
        <v/>
      </c>
      <c r="S488">
        <f>Q488*($K488-Z_s1)</f>
        <v/>
      </c>
      <c r="T488">
        <f>R488*($K488-Z_s2)</f>
        <v/>
      </c>
      <c r="U488">
        <f>(INDIRECT("a_"&amp;U$2)/(U$2+1))*(($C488^(U$2+1)-$H488^(U$2+1))/(ε_c1cd^(U$2+1)))</f>
        <v/>
      </c>
      <c r="V488">
        <f>(INDIRECT("a_"&amp;V$2)/(V$2+1))*(($C488^(V$2+1)-$H488^(V$2+1))/(ε_c1cd^(V$2+1)))</f>
        <v/>
      </c>
      <c r="W488">
        <f>(INDIRECT("a_"&amp;W$2)/(W$2+1))*(($C488^(W$2+1)-$H488^(W$2+1))/(ε_c1cd^(W$2+1)))</f>
        <v/>
      </c>
      <c r="X488">
        <f>(INDIRECT("a_"&amp;X$2)/(X$2+1))*(($C488^(X$2+1)-$H488^(X$2+1))/(ε_c1cd^(X$2+1)))</f>
        <v/>
      </c>
      <c r="Y488">
        <f>(INDIRECT("a_"&amp;Y$2)/(Y$2+1))*(($C488^(Y$2+1)-$H488^(Y$2+1))/(ε_c1cd^(Y$2+1)))</f>
        <v/>
      </c>
      <c r="Z488">
        <f>(INDIRECT("a_"&amp;Z$2)/(Z$2+2))*(($C488^(Z$2+2)-$H488^(Z$2+2))/(ε_c1cd^(Z$2+2)))</f>
        <v/>
      </c>
      <c r="AA488">
        <f>(INDIRECT("a_"&amp;AA$2)/(AA$2+2))*(($C488^(AA$2+2)-$H488^(AA$2+2))/(ε_c1cd^(AA$2+2)))</f>
        <v/>
      </c>
      <c r="AB488">
        <f>(INDIRECT("a_"&amp;AB$2)/(AB$2+2))*(($C488^(AB$2+2)-$H488^(AB$2+2))/(ε_c1cd^(AB$2+2)))</f>
        <v/>
      </c>
      <c r="AC488">
        <f>(INDIRECT("a_"&amp;AC$2)/(AC$2+2))*(($C488^(AC$2+2)-$H488^(AC$2+2))/(ε_c1cd^(AC$2+2)))</f>
        <v/>
      </c>
      <c r="AD488">
        <f>(INDIRECT("a_"&amp;AD$2)/(AD$2+2))*(($C488^(AD$2+2)-$H488^(AD$2+2))/(ε_c1cd^(AD$2+2)))</f>
        <v/>
      </c>
      <c r="AE488" s="111">
        <f>(b*f_cd/L488)*SUM(U488:Y488)+SUM(Q488:R488)</f>
        <v/>
      </c>
      <c r="AF488" s="112">
        <f>AE488*(K488-y+e)</f>
        <v/>
      </c>
      <c r="AG488" s="113">
        <f>(b*f_cd/(L488^2))*SUM(Z488:AD488)+SUM(S488:T488)-AF488</f>
        <v/>
      </c>
      <c r="AH488" s="114">
        <f>AG488&lt;0</f>
        <v/>
      </c>
      <c r="AI488" s="115">
        <f>IF(A488=1,FALSE,(AND(AQ488,AH488,NOT(AI487))))</f>
        <v/>
      </c>
      <c r="AJ488" s="116">
        <f>(b*f_cd/L488)*(a_1/2*J488^2+a_2/3*J488^3+a_3/4*J488^4+a_4/5*J488^5+a_5/6*J488^6)+SUM(Q488:R488)</f>
        <v/>
      </c>
      <c r="AK488">
        <f>AJ488*(K488-y+e)</f>
        <v/>
      </c>
      <c r="AL488" s="118">
        <f>(b*f_cd/(L488^2))*(a_1/3*J488^3+a_2/4*J488^4+a_3/5*J488^5+a_4/6*J488^6+a_5/7*J488^7)+SUM(S488:T488)-AK488</f>
        <v/>
      </c>
      <c r="AM488" s="114">
        <f>AL488&gt;0</f>
        <v/>
      </c>
      <c r="AN488" s="115">
        <f>IF(A488=1,FALSE,(AND(AQ488,AM488,NOT(AN487))))</f>
        <v/>
      </c>
      <c r="AO488">
        <f>IF(D488=1,AND(AH488,NOT(AI488)),AND(AM488,NOT(AN488)))</f>
        <v/>
      </c>
      <c r="AP488" s="119">
        <f>IF(D488=1,AI488,AN488)</f>
        <v/>
      </c>
      <c r="AQ488" s="125">
        <f>ABS(E488)&lt;$AQ$2</f>
        <v/>
      </c>
      <c r="AS488">
        <f>IF(AP488,MAX(AS$3:AS486)+1,"")</f>
        <v/>
      </c>
    </row>
    <row r="489" s="117">
      <c r="A489" t="n">
        <v>487</v>
      </c>
      <c r="B489" s="131">
        <f>IF(A489=1,0,IF(AP489,0.1*ε_cu1cd,0))</f>
        <v/>
      </c>
      <c r="C489" s="131">
        <f>IF(A489=1,0.1*ε_cu1cd,C488+B488)</f>
        <v/>
      </c>
      <c r="D489" s="113">
        <f>IF('Нормальний переріз'!$D$68&gt;0,1,2)</f>
        <v/>
      </c>
      <c r="E489" s="144">
        <f>IF(D489=1,F489,G489)</f>
        <v/>
      </c>
      <c r="F489" s="124">
        <f>IF(AI488,0.11*ε_cu1cd,IF(AH488,F488*0.01,F488))</f>
        <v/>
      </c>
      <c r="G489" s="124">
        <f>IF(AP488,-0.1*ε_cu1cd,IF(AM488,G488*0.01,G488))</f>
        <v/>
      </c>
      <c r="H489" s="113">
        <f>IF(A489=1,E489,IF(AO488,H488-E488+E489,IF(AP488,0.8*H488,H488+E489)))</f>
        <v/>
      </c>
      <c r="I489" s="169">
        <f>(C489-H489)/h</f>
        <v/>
      </c>
      <c r="J489">
        <f>C489/(ε_c1cd)</f>
        <v/>
      </c>
      <c r="K489">
        <f>C489/I489</f>
        <v/>
      </c>
      <c r="L489" s="131">
        <f>I489/(ε_c1cd)</f>
        <v/>
      </c>
      <c r="M489">
        <f>I489*(K489-Z_s1)</f>
        <v/>
      </c>
      <c r="N489">
        <f>I489*(K489-Z_s2)</f>
        <v/>
      </c>
      <c r="O489">
        <f>E_s*M489</f>
        <v/>
      </c>
      <c r="P489">
        <f>E_s*N489</f>
        <v/>
      </c>
      <c r="Q489">
        <f>O489*A_s1</f>
        <v/>
      </c>
      <c r="R489">
        <f>P489*A_s2</f>
        <v/>
      </c>
      <c r="S489">
        <f>Q489*($K489-Z_s1)</f>
        <v/>
      </c>
      <c r="T489">
        <f>R489*($K489-Z_s2)</f>
        <v/>
      </c>
      <c r="U489">
        <f>(INDIRECT("a_"&amp;U$2)/(U$2+1))*(($C489^(U$2+1)-$H489^(U$2+1))/(ε_c1cd^(U$2+1)))</f>
        <v/>
      </c>
      <c r="V489">
        <f>(INDIRECT("a_"&amp;V$2)/(V$2+1))*(($C489^(V$2+1)-$H489^(V$2+1))/(ε_c1cd^(V$2+1)))</f>
        <v/>
      </c>
      <c r="W489">
        <f>(INDIRECT("a_"&amp;W$2)/(W$2+1))*(($C489^(W$2+1)-$H489^(W$2+1))/(ε_c1cd^(W$2+1)))</f>
        <v/>
      </c>
      <c r="X489">
        <f>(INDIRECT("a_"&amp;X$2)/(X$2+1))*(($C489^(X$2+1)-$H489^(X$2+1))/(ε_c1cd^(X$2+1)))</f>
        <v/>
      </c>
      <c r="Y489">
        <f>(INDIRECT("a_"&amp;Y$2)/(Y$2+1))*(($C489^(Y$2+1)-$H489^(Y$2+1))/(ε_c1cd^(Y$2+1)))</f>
        <v/>
      </c>
      <c r="Z489">
        <f>(INDIRECT("a_"&amp;Z$2)/(Z$2+2))*(($C489^(Z$2+2)-$H489^(Z$2+2))/(ε_c1cd^(Z$2+2)))</f>
        <v/>
      </c>
      <c r="AA489">
        <f>(INDIRECT("a_"&amp;AA$2)/(AA$2+2))*(($C489^(AA$2+2)-$H489^(AA$2+2))/(ε_c1cd^(AA$2+2)))</f>
        <v/>
      </c>
      <c r="AB489">
        <f>(INDIRECT("a_"&amp;AB$2)/(AB$2+2))*(($C489^(AB$2+2)-$H489^(AB$2+2))/(ε_c1cd^(AB$2+2)))</f>
        <v/>
      </c>
      <c r="AC489">
        <f>(INDIRECT("a_"&amp;AC$2)/(AC$2+2))*(($C489^(AC$2+2)-$H489^(AC$2+2))/(ε_c1cd^(AC$2+2)))</f>
        <v/>
      </c>
      <c r="AD489">
        <f>(INDIRECT("a_"&amp;AD$2)/(AD$2+2))*(($C489^(AD$2+2)-$H489^(AD$2+2))/(ε_c1cd^(AD$2+2)))</f>
        <v/>
      </c>
      <c r="AE489" s="111">
        <f>(b*f_cd/L489)*SUM(U489:Y489)+SUM(Q489:R489)</f>
        <v/>
      </c>
      <c r="AF489" s="112">
        <f>AE489*(K489-y+e)</f>
        <v/>
      </c>
      <c r="AG489" s="113">
        <f>(b*f_cd/(L489^2))*SUM(Z489:AD489)+SUM(S489:T489)-AF489</f>
        <v/>
      </c>
      <c r="AH489" s="114">
        <f>AG489&lt;0</f>
        <v/>
      </c>
      <c r="AI489" s="115">
        <f>IF(A489=1,FALSE,(AND(AQ489,AH489,NOT(AI488))))</f>
        <v/>
      </c>
      <c r="AJ489" s="116">
        <f>(b*f_cd/L489)*(a_1/2*J489^2+a_2/3*J489^3+a_3/4*J489^4+a_4/5*J489^5+a_5/6*J489^6)+SUM(Q489:R489)</f>
        <v/>
      </c>
      <c r="AK489">
        <f>AJ489*(K489-y+e)</f>
        <v/>
      </c>
      <c r="AL489" s="118">
        <f>(b*f_cd/(L489^2))*(a_1/3*J489^3+a_2/4*J489^4+a_3/5*J489^5+a_4/6*J489^6+a_5/7*J489^7)+SUM(S489:T489)-AK489</f>
        <v/>
      </c>
      <c r="AM489" s="114">
        <f>AL489&gt;0</f>
        <v/>
      </c>
      <c r="AN489" s="115">
        <f>IF(A489=1,FALSE,(AND(AQ489,AM489,NOT(AN488))))</f>
        <v/>
      </c>
      <c r="AO489">
        <f>IF(D489=1,AND(AH489,NOT(AI489)),AND(AM489,NOT(AN489)))</f>
        <v/>
      </c>
      <c r="AP489" s="119">
        <f>IF(D489=1,AI489,AN489)</f>
        <v/>
      </c>
      <c r="AQ489" s="125">
        <f>ABS(E489)&lt;$AQ$2</f>
        <v/>
      </c>
      <c r="AS489">
        <f>IF(AP489,MAX(AS$3:AS487)+1,"")</f>
        <v/>
      </c>
    </row>
    <row r="490" s="117">
      <c r="A490" t="n">
        <v>488</v>
      </c>
      <c r="B490" s="131">
        <f>IF(A490=1,0,IF(AP490,0.1*ε_cu1cd,0))</f>
        <v/>
      </c>
      <c r="C490" s="131">
        <f>IF(A490=1,0.1*ε_cu1cd,C489+B489)</f>
        <v/>
      </c>
      <c r="D490" s="113">
        <f>IF('Нормальний переріз'!$D$68&gt;0,1,2)</f>
        <v/>
      </c>
      <c r="E490" s="144">
        <f>IF(D490=1,F490,G490)</f>
        <v/>
      </c>
      <c r="F490" s="124">
        <f>IF(AI489,0.11*ε_cu1cd,IF(AH489,F489*0.01,F489))</f>
        <v/>
      </c>
      <c r="G490" s="124">
        <f>IF(AP489,-0.1*ε_cu1cd,IF(AM489,G489*0.01,G489))</f>
        <v/>
      </c>
      <c r="H490" s="113">
        <f>IF(A490=1,E490,IF(AO489,H489-E489+E490,IF(AP489,0.8*H489,H489+E490)))</f>
        <v/>
      </c>
      <c r="I490" s="169">
        <f>(C490-H490)/h</f>
        <v/>
      </c>
      <c r="J490">
        <f>C490/(ε_c1cd)</f>
        <v/>
      </c>
      <c r="K490">
        <f>C490/I490</f>
        <v/>
      </c>
      <c r="L490" s="131">
        <f>I490/(ε_c1cd)</f>
        <v/>
      </c>
      <c r="M490">
        <f>I490*(K490-Z_s1)</f>
        <v/>
      </c>
      <c r="N490">
        <f>I490*(K490-Z_s2)</f>
        <v/>
      </c>
      <c r="O490">
        <f>E_s*M490</f>
        <v/>
      </c>
      <c r="P490">
        <f>E_s*N490</f>
        <v/>
      </c>
      <c r="Q490">
        <f>O490*A_s1</f>
        <v/>
      </c>
      <c r="R490">
        <f>P490*A_s2</f>
        <v/>
      </c>
      <c r="S490">
        <f>Q490*($K490-Z_s1)</f>
        <v/>
      </c>
      <c r="T490">
        <f>R490*($K490-Z_s2)</f>
        <v/>
      </c>
      <c r="U490">
        <f>(INDIRECT("a_"&amp;U$2)/(U$2+1))*(($C490^(U$2+1)-$H490^(U$2+1))/(ε_c1cd^(U$2+1)))</f>
        <v/>
      </c>
      <c r="V490">
        <f>(INDIRECT("a_"&amp;V$2)/(V$2+1))*(($C490^(V$2+1)-$H490^(V$2+1))/(ε_c1cd^(V$2+1)))</f>
        <v/>
      </c>
      <c r="W490">
        <f>(INDIRECT("a_"&amp;W$2)/(W$2+1))*(($C490^(W$2+1)-$H490^(W$2+1))/(ε_c1cd^(W$2+1)))</f>
        <v/>
      </c>
      <c r="X490">
        <f>(INDIRECT("a_"&amp;X$2)/(X$2+1))*(($C490^(X$2+1)-$H490^(X$2+1))/(ε_c1cd^(X$2+1)))</f>
        <v/>
      </c>
      <c r="Y490">
        <f>(INDIRECT("a_"&amp;Y$2)/(Y$2+1))*(($C490^(Y$2+1)-$H490^(Y$2+1))/(ε_c1cd^(Y$2+1)))</f>
        <v/>
      </c>
      <c r="Z490">
        <f>(INDIRECT("a_"&amp;Z$2)/(Z$2+2))*(($C490^(Z$2+2)-$H490^(Z$2+2))/(ε_c1cd^(Z$2+2)))</f>
        <v/>
      </c>
      <c r="AA490">
        <f>(INDIRECT("a_"&amp;AA$2)/(AA$2+2))*(($C490^(AA$2+2)-$H490^(AA$2+2))/(ε_c1cd^(AA$2+2)))</f>
        <v/>
      </c>
      <c r="AB490">
        <f>(INDIRECT("a_"&amp;AB$2)/(AB$2+2))*(($C490^(AB$2+2)-$H490^(AB$2+2))/(ε_c1cd^(AB$2+2)))</f>
        <v/>
      </c>
      <c r="AC490">
        <f>(INDIRECT("a_"&amp;AC$2)/(AC$2+2))*(($C490^(AC$2+2)-$H490^(AC$2+2))/(ε_c1cd^(AC$2+2)))</f>
        <v/>
      </c>
      <c r="AD490">
        <f>(INDIRECT("a_"&amp;AD$2)/(AD$2+2))*(($C490^(AD$2+2)-$H490^(AD$2+2))/(ε_c1cd^(AD$2+2)))</f>
        <v/>
      </c>
      <c r="AE490" s="111">
        <f>(b*f_cd/L490)*SUM(U490:Y490)+SUM(Q490:R490)</f>
        <v/>
      </c>
      <c r="AF490" s="112">
        <f>AE490*(K490-y+e)</f>
        <v/>
      </c>
      <c r="AG490" s="113">
        <f>(b*f_cd/(L490^2))*SUM(Z490:AD490)+SUM(S490:T490)-AF490</f>
        <v/>
      </c>
      <c r="AH490" s="114">
        <f>AG490&lt;0</f>
        <v/>
      </c>
      <c r="AI490" s="115">
        <f>IF(A490=1,FALSE,(AND(AQ490,AH490,NOT(AI489))))</f>
        <v/>
      </c>
      <c r="AJ490" s="116">
        <f>(b*f_cd/L490)*(a_1/2*J490^2+a_2/3*J490^3+a_3/4*J490^4+a_4/5*J490^5+a_5/6*J490^6)+SUM(Q490:R490)</f>
        <v/>
      </c>
      <c r="AK490">
        <f>AJ490*(K490-y+e)</f>
        <v/>
      </c>
      <c r="AL490" s="118">
        <f>(b*f_cd/(L490^2))*(a_1/3*J490^3+a_2/4*J490^4+a_3/5*J490^5+a_4/6*J490^6+a_5/7*J490^7)+SUM(S490:T490)-AK490</f>
        <v/>
      </c>
      <c r="AM490" s="114">
        <f>AL490&gt;0</f>
        <v/>
      </c>
      <c r="AN490" s="115">
        <f>IF(A490=1,FALSE,(AND(AQ490,AM490,NOT(AN489))))</f>
        <v/>
      </c>
      <c r="AO490">
        <f>IF(D490=1,AND(AH490,NOT(AI490)),AND(AM490,NOT(AN490)))</f>
        <v/>
      </c>
      <c r="AP490" s="119">
        <f>IF(D490=1,AI490,AN490)</f>
        <v/>
      </c>
      <c r="AQ490" s="125">
        <f>ABS(E490)&lt;$AQ$2</f>
        <v/>
      </c>
      <c r="AS490">
        <f>IF(AP490,MAX(AS$3:AS488)+1,"")</f>
        <v/>
      </c>
    </row>
    <row r="491" s="117">
      <c r="A491" t="n">
        <v>489</v>
      </c>
      <c r="B491" s="131">
        <f>IF(A491=1,0,IF(AP491,0.1*ε_cu1cd,0))</f>
        <v/>
      </c>
      <c r="C491" s="131">
        <f>IF(A491=1,0.1*ε_cu1cd,C490+B490)</f>
        <v/>
      </c>
      <c r="D491" s="113">
        <f>IF('Нормальний переріз'!$D$68&gt;0,1,2)</f>
        <v/>
      </c>
      <c r="E491" s="144">
        <f>IF(D491=1,F491,G491)</f>
        <v/>
      </c>
      <c r="F491" s="124">
        <f>IF(AI490,0.11*ε_cu1cd,IF(AH490,F490*0.01,F490))</f>
        <v/>
      </c>
      <c r="G491" s="124">
        <f>IF(AP490,-0.1*ε_cu1cd,IF(AM490,G490*0.01,G490))</f>
        <v/>
      </c>
      <c r="H491" s="113">
        <f>IF(A491=1,E491,IF(AO490,H490-E490+E491,IF(AP490,0.8*H490,H490+E491)))</f>
        <v/>
      </c>
      <c r="I491" s="169">
        <f>(C491-H491)/h</f>
        <v/>
      </c>
      <c r="J491">
        <f>C491/(ε_c1cd)</f>
        <v/>
      </c>
      <c r="K491">
        <f>C491/I491</f>
        <v/>
      </c>
      <c r="L491" s="131">
        <f>I491/(ε_c1cd)</f>
        <v/>
      </c>
      <c r="M491">
        <f>I491*(K491-Z_s1)</f>
        <v/>
      </c>
      <c r="N491">
        <f>I491*(K491-Z_s2)</f>
        <v/>
      </c>
      <c r="O491">
        <f>E_s*M491</f>
        <v/>
      </c>
      <c r="P491">
        <f>E_s*N491</f>
        <v/>
      </c>
      <c r="Q491">
        <f>O491*A_s1</f>
        <v/>
      </c>
      <c r="R491">
        <f>P491*A_s2</f>
        <v/>
      </c>
      <c r="S491">
        <f>Q491*($K491-Z_s1)</f>
        <v/>
      </c>
      <c r="T491">
        <f>R491*($K491-Z_s2)</f>
        <v/>
      </c>
      <c r="U491">
        <f>(INDIRECT("a_"&amp;U$2)/(U$2+1))*(($C491^(U$2+1)-$H491^(U$2+1))/(ε_c1cd^(U$2+1)))</f>
        <v/>
      </c>
      <c r="V491">
        <f>(INDIRECT("a_"&amp;V$2)/(V$2+1))*(($C491^(V$2+1)-$H491^(V$2+1))/(ε_c1cd^(V$2+1)))</f>
        <v/>
      </c>
      <c r="W491">
        <f>(INDIRECT("a_"&amp;W$2)/(W$2+1))*(($C491^(W$2+1)-$H491^(W$2+1))/(ε_c1cd^(W$2+1)))</f>
        <v/>
      </c>
      <c r="X491">
        <f>(INDIRECT("a_"&amp;X$2)/(X$2+1))*(($C491^(X$2+1)-$H491^(X$2+1))/(ε_c1cd^(X$2+1)))</f>
        <v/>
      </c>
      <c r="Y491">
        <f>(INDIRECT("a_"&amp;Y$2)/(Y$2+1))*(($C491^(Y$2+1)-$H491^(Y$2+1))/(ε_c1cd^(Y$2+1)))</f>
        <v/>
      </c>
      <c r="Z491">
        <f>(INDIRECT("a_"&amp;Z$2)/(Z$2+2))*(($C491^(Z$2+2)-$H491^(Z$2+2))/(ε_c1cd^(Z$2+2)))</f>
        <v/>
      </c>
      <c r="AA491">
        <f>(INDIRECT("a_"&amp;AA$2)/(AA$2+2))*(($C491^(AA$2+2)-$H491^(AA$2+2))/(ε_c1cd^(AA$2+2)))</f>
        <v/>
      </c>
      <c r="AB491">
        <f>(INDIRECT("a_"&amp;AB$2)/(AB$2+2))*(($C491^(AB$2+2)-$H491^(AB$2+2))/(ε_c1cd^(AB$2+2)))</f>
        <v/>
      </c>
      <c r="AC491">
        <f>(INDIRECT("a_"&amp;AC$2)/(AC$2+2))*(($C491^(AC$2+2)-$H491^(AC$2+2))/(ε_c1cd^(AC$2+2)))</f>
        <v/>
      </c>
      <c r="AD491">
        <f>(INDIRECT("a_"&amp;AD$2)/(AD$2+2))*(($C491^(AD$2+2)-$H491^(AD$2+2))/(ε_c1cd^(AD$2+2)))</f>
        <v/>
      </c>
      <c r="AE491" s="111">
        <f>(b*f_cd/L491)*SUM(U491:Y491)+SUM(Q491:R491)</f>
        <v/>
      </c>
      <c r="AF491" s="112">
        <f>AE491*(K491-y+e)</f>
        <v/>
      </c>
      <c r="AG491" s="113">
        <f>(b*f_cd/(L491^2))*SUM(Z491:AD491)+SUM(S491:T491)-AF491</f>
        <v/>
      </c>
      <c r="AH491" s="114">
        <f>AG491&lt;0</f>
        <v/>
      </c>
      <c r="AI491" s="115">
        <f>IF(A491=1,FALSE,(AND(AQ491,AH491,NOT(AI490))))</f>
        <v/>
      </c>
      <c r="AJ491" s="116">
        <f>(b*f_cd/L491)*(a_1/2*J491^2+a_2/3*J491^3+a_3/4*J491^4+a_4/5*J491^5+a_5/6*J491^6)+SUM(Q491:R491)</f>
        <v/>
      </c>
      <c r="AK491">
        <f>AJ491*(K491-y+e)</f>
        <v/>
      </c>
      <c r="AL491" s="118">
        <f>(b*f_cd/(L491^2))*(a_1/3*J491^3+a_2/4*J491^4+a_3/5*J491^5+a_4/6*J491^6+a_5/7*J491^7)+SUM(S491:T491)-AK491</f>
        <v/>
      </c>
      <c r="AM491" s="114">
        <f>AL491&gt;0</f>
        <v/>
      </c>
      <c r="AN491" s="115">
        <f>IF(A491=1,FALSE,(AND(AQ491,AM491,NOT(AN490))))</f>
        <v/>
      </c>
      <c r="AO491">
        <f>IF(D491=1,AND(AH491,NOT(AI491)),AND(AM491,NOT(AN491)))</f>
        <v/>
      </c>
      <c r="AP491" s="119">
        <f>IF(D491=1,AI491,AN491)</f>
        <v/>
      </c>
      <c r="AQ491" s="125">
        <f>ABS(E491)&lt;$AQ$2</f>
        <v/>
      </c>
      <c r="AS491">
        <f>IF(AP491,MAX(AS$3:AS489)+1,"")</f>
        <v/>
      </c>
    </row>
    <row r="492" s="117">
      <c r="A492" t="n">
        <v>490</v>
      </c>
      <c r="B492" s="131">
        <f>IF(A492=1,0,IF(AP492,0.1*ε_cu1cd,0))</f>
        <v/>
      </c>
      <c r="C492" s="131">
        <f>IF(A492=1,0.1*ε_cu1cd,C491+B491)</f>
        <v/>
      </c>
      <c r="D492" s="113">
        <f>IF('Нормальний переріз'!$D$68&gt;0,1,2)</f>
        <v/>
      </c>
      <c r="E492" s="144">
        <f>IF(D492=1,F492,G492)</f>
        <v/>
      </c>
      <c r="F492" s="124">
        <f>IF(AI491,0.11*ε_cu1cd,IF(AH491,F491*0.01,F491))</f>
        <v/>
      </c>
      <c r="G492" s="124">
        <f>IF(AP491,-0.1*ε_cu1cd,IF(AM491,G491*0.01,G491))</f>
        <v/>
      </c>
      <c r="H492" s="113">
        <f>IF(A492=1,E492,IF(AO491,H491-E491+E492,IF(AP491,0.8*H491,H491+E492)))</f>
        <v/>
      </c>
      <c r="I492" s="169">
        <f>(C492-H492)/h</f>
        <v/>
      </c>
      <c r="J492">
        <f>C492/(ε_c1cd)</f>
        <v/>
      </c>
      <c r="K492">
        <f>C492/I492</f>
        <v/>
      </c>
      <c r="L492" s="131">
        <f>I492/(ε_c1cd)</f>
        <v/>
      </c>
      <c r="M492">
        <f>I492*(K492-Z_s1)</f>
        <v/>
      </c>
      <c r="N492">
        <f>I492*(K492-Z_s2)</f>
        <v/>
      </c>
      <c r="O492">
        <f>E_s*M492</f>
        <v/>
      </c>
      <c r="P492">
        <f>E_s*N492</f>
        <v/>
      </c>
      <c r="Q492">
        <f>O492*A_s1</f>
        <v/>
      </c>
      <c r="R492">
        <f>P492*A_s2</f>
        <v/>
      </c>
      <c r="S492">
        <f>Q492*($K492-Z_s1)</f>
        <v/>
      </c>
      <c r="T492">
        <f>R492*($K492-Z_s2)</f>
        <v/>
      </c>
      <c r="U492">
        <f>(INDIRECT("a_"&amp;U$2)/(U$2+1))*(($C492^(U$2+1)-$H492^(U$2+1))/(ε_c1cd^(U$2+1)))</f>
        <v/>
      </c>
      <c r="V492">
        <f>(INDIRECT("a_"&amp;V$2)/(V$2+1))*(($C492^(V$2+1)-$H492^(V$2+1))/(ε_c1cd^(V$2+1)))</f>
        <v/>
      </c>
      <c r="W492">
        <f>(INDIRECT("a_"&amp;W$2)/(W$2+1))*(($C492^(W$2+1)-$H492^(W$2+1))/(ε_c1cd^(W$2+1)))</f>
        <v/>
      </c>
      <c r="X492">
        <f>(INDIRECT("a_"&amp;X$2)/(X$2+1))*(($C492^(X$2+1)-$H492^(X$2+1))/(ε_c1cd^(X$2+1)))</f>
        <v/>
      </c>
      <c r="Y492">
        <f>(INDIRECT("a_"&amp;Y$2)/(Y$2+1))*(($C492^(Y$2+1)-$H492^(Y$2+1))/(ε_c1cd^(Y$2+1)))</f>
        <v/>
      </c>
      <c r="Z492">
        <f>(INDIRECT("a_"&amp;Z$2)/(Z$2+2))*(($C492^(Z$2+2)-$H492^(Z$2+2))/(ε_c1cd^(Z$2+2)))</f>
        <v/>
      </c>
      <c r="AA492">
        <f>(INDIRECT("a_"&amp;AA$2)/(AA$2+2))*(($C492^(AA$2+2)-$H492^(AA$2+2))/(ε_c1cd^(AA$2+2)))</f>
        <v/>
      </c>
      <c r="AB492">
        <f>(INDIRECT("a_"&amp;AB$2)/(AB$2+2))*(($C492^(AB$2+2)-$H492^(AB$2+2))/(ε_c1cd^(AB$2+2)))</f>
        <v/>
      </c>
      <c r="AC492">
        <f>(INDIRECT("a_"&amp;AC$2)/(AC$2+2))*(($C492^(AC$2+2)-$H492^(AC$2+2))/(ε_c1cd^(AC$2+2)))</f>
        <v/>
      </c>
      <c r="AD492">
        <f>(INDIRECT("a_"&amp;AD$2)/(AD$2+2))*(($C492^(AD$2+2)-$H492^(AD$2+2))/(ε_c1cd^(AD$2+2)))</f>
        <v/>
      </c>
      <c r="AE492" s="111">
        <f>(b*f_cd/L492)*SUM(U492:Y492)+SUM(Q492:R492)</f>
        <v/>
      </c>
      <c r="AF492" s="112">
        <f>AE492*(K492-y+e)</f>
        <v/>
      </c>
      <c r="AG492" s="113">
        <f>(b*f_cd/(L492^2))*SUM(Z492:AD492)+SUM(S492:T492)-AF492</f>
        <v/>
      </c>
      <c r="AH492" s="114">
        <f>AG492&lt;0</f>
        <v/>
      </c>
      <c r="AI492" s="115">
        <f>IF(A492=1,FALSE,(AND(AQ492,AH492,NOT(AI491))))</f>
        <v/>
      </c>
      <c r="AJ492" s="116">
        <f>(b*f_cd/L492)*(a_1/2*J492^2+a_2/3*J492^3+a_3/4*J492^4+a_4/5*J492^5+a_5/6*J492^6)+SUM(Q492:R492)</f>
        <v/>
      </c>
      <c r="AK492">
        <f>AJ492*(K492-y+e)</f>
        <v/>
      </c>
      <c r="AL492" s="118">
        <f>(b*f_cd/(L492^2))*(a_1/3*J492^3+a_2/4*J492^4+a_3/5*J492^5+a_4/6*J492^6+a_5/7*J492^7)+SUM(S492:T492)-AK492</f>
        <v/>
      </c>
      <c r="AM492" s="114">
        <f>AL492&gt;0</f>
        <v/>
      </c>
      <c r="AN492" s="115">
        <f>IF(A492=1,FALSE,(AND(AQ492,AM492,NOT(AN491))))</f>
        <v/>
      </c>
      <c r="AO492">
        <f>IF(D492=1,AND(AH492,NOT(AI492)),AND(AM492,NOT(AN492)))</f>
        <v/>
      </c>
      <c r="AP492" s="119">
        <f>IF(D492=1,AI492,AN492)</f>
        <v/>
      </c>
      <c r="AQ492" s="125">
        <f>ABS(E492)&lt;$AQ$2</f>
        <v/>
      </c>
      <c r="AS492">
        <f>IF(AP492,MAX(AS$3:AS490)+1,"")</f>
        <v/>
      </c>
    </row>
    <row r="493" s="117">
      <c r="A493" t="n">
        <v>491</v>
      </c>
      <c r="B493" s="131">
        <f>IF(A493=1,0,IF(AP493,0.1*ε_cu1cd,0))</f>
        <v/>
      </c>
      <c r="C493" s="131">
        <f>IF(A493=1,0.1*ε_cu1cd,C492+B492)</f>
        <v/>
      </c>
      <c r="D493" s="113">
        <f>IF('Нормальний переріз'!$D$68&gt;0,1,2)</f>
        <v/>
      </c>
      <c r="E493" s="144">
        <f>IF(D493=1,F493,G493)</f>
        <v/>
      </c>
      <c r="F493" s="124">
        <f>IF(AI492,0.11*ε_cu1cd,IF(AH492,F492*0.01,F492))</f>
        <v/>
      </c>
      <c r="G493" s="124">
        <f>IF(AP492,-0.1*ε_cu1cd,IF(AM492,G492*0.01,G492))</f>
        <v/>
      </c>
      <c r="H493" s="113">
        <f>IF(A493=1,E493,IF(AO492,H492-E492+E493,IF(AP492,0.8*H492,H492+E493)))</f>
        <v/>
      </c>
      <c r="I493" s="169">
        <f>(C493-H493)/h</f>
        <v/>
      </c>
      <c r="J493">
        <f>C493/(ε_c1cd)</f>
        <v/>
      </c>
      <c r="K493">
        <f>C493/I493</f>
        <v/>
      </c>
      <c r="L493" s="131">
        <f>I493/(ε_c1cd)</f>
        <v/>
      </c>
      <c r="M493">
        <f>I493*(K493-Z_s1)</f>
        <v/>
      </c>
      <c r="N493">
        <f>I493*(K493-Z_s2)</f>
        <v/>
      </c>
      <c r="O493">
        <f>E_s*M493</f>
        <v/>
      </c>
      <c r="P493">
        <f>E_s*N493</f>
        <v/>
      </c>
      <c r="Q493">
        <f>O493*A_s1</f>
        <v/>
      </c>
      <c r="R493">
        <f>P493*A_s2</f>
        <v/>
      </c>
      <c r="S493">
        <f>Q493*($K493-Z_s1)</f>
        <v/>
      </c>
      <c r="T493">
        <f>R493*($K493-Z_s2)</f>
        <v/>
      </c>
      <c r="U493">
        <f>(INDIRECT("a_"&amp;U$2)/(U$2+1))*(($C493^(U$2+1)-$H493^(U$2+1))/(ε_c1cd^(U$2+1)))</f>
        <v/>
      </c>
      <c r="V493">
        <f>(INDIRECT("a_"&amp;V$2)/(V$2+1))*(($C493^(V$2+1)-$H493^(V$2+1))/(ε_c1cd^(V$2+1)))</f>
        <v/>
      </c>
      <c r="W493">
        <f>(INDIRECT("a_"&amp;W$2)/(W$2+1))*(($C493^(W$2+1)-$H493^(W$2+1))/(ε_c1cd^(W$2+1)))</f>
        <v/>
      </c>
      <c r="X493">
        <f>(INDIRECT("a_"&amp;X$2)/(X$2+1))*(($C493^(X$2+1)-$H493^(X$2+1))/(ε_c1cd^(X$2+1)))</f>
        <v/>
      </c>
      <c r="Y493">
        <f>(INDIRECT("a_"&amp;Y$2)/(Y$2+1))*(($C493^(Y$2+1)-$H493^(Y$2+1))/(ε_c1cd^(Y$2+1)))</f>
        <v/>
      </c>
      <c r="Z493">
        <f>(INDIRECT("a_"&amp;Z$2)/(Z$2+2))*(($C493^(Z$2+2)-$H493^(Z$2+2))/(ε_c1cd^(Z$2+2)))</f>
        <v/>
      </c>
      <c r="AA493">
        <f>(INDIRECT("a_"&amp;AA$2)/(AA$2+2))*(($C493^(AA$2+2)-$H493^(AA$2+2))/(ε_c1cd^(AA$2+2)))</f>
        <v/>
      </c>
      <c r="AB493">
        <f>(INDIRECT("a_"&amp;AB$2)/(AB$2+2))*(($C493^(AB$2+2)-$H493^(AB$2+2))/(ε_c1cd^(AB$2+2)))</f>
        <v/>
      </c>
      <c r="AC493">
        <f>(INDIRECT("a_"&amp;AC$2)/(AC$2+2))*(($C493^(AC$2+2)-$H493^(AC$2+2))/(ε_c1cd^(AC$2+2)))</f>
        <v/>
      </c>
      <c r="AD493">
        <f>(INDIRECT("a_"&amp;AD$2)/(AD$2+2))*(($C493^(AD$2+2)-$H493^(AD$2+2))/(ε_c1cd^(AD$2+2)))</f>
        <v/>
      </c>
      <c r="AE493" s="111">
        <f>(b*f_cd/L493)*SUM(U493:Y493)+SUM(Q493:R493)</f>
        <v/>
      </c>
      <c r="AF493" s="112">
        <f>AE493*(K493-y+e)</f>
        <v/>
      </c>
      <c r="AG493" s="113">
        <f>(b*f_cd/(L493^2))*SUM(Z493:AD493)+SUM(S493:T493)-AF493</f>
        <v/>
      </c>
      <c r="AH493" s="114">
        <f>AG493&lt;0</f>
        <v/>
      </c>
      <c r="AI493" s="115">
        <f>IF(A493=1,FALSE,(AND(AQ493,AH493,NOT(AI492))))</f>
        <v/>
      </c>
      <c r="AJ493" s="116">
        <f>(b*f_cd/L493)*(a_1/2*J493^2+a_2/3*J493^3+a_3/4*J493^4+a_4/5*J493^5+a_5/6*J493^6)+SUM(Q493:R493)</f>
        <v/>
      </c>
      <c r="AK493">
        <f>AJ493*(K493-y+e)</f>
        <v/>
      </c>
      <c r="AL493" s="118">
        <f>(b*f_cd/(L493^2))*(a_1/3*J493^3+a_2/4*J493^4+a_3/5*J493^5+a_4/6*J493^6+a_5/7*J493^7)+SUM(S493:T493)-AK493</f>
        <v/>
      </c>
      <c r="AM493" s="114">
        <f>AL493&gt;0</f>
        <v/>
      </c>
      <c r="AN493" s="115">
        <f>IF(A493=1,FALSE,(AND(AQ493,AM493,NOT(AN492))))</f>
        <v/>
      </c>
      <c r="AO493">
        <f>IF(D493=1,AND(AH493,NOT(AI493)),AND(AM493,NOT(AN493)))</f>
        <v/>
      </c>
      <c r="AP493" s="119">
        <f>IF(D493=1,AI493,AN493)</f>
        <v/>
      </c>
      <c r="AQ493" s="125">
        <f>ABS(E493)&lt;$AQ$2</f>
        <v/>
      </c>
      <c r="AS493">
        <f>IF(AP493,MAX(AS$3:AS491)+1,"")</f>
        <v/>
      </c>
    </row>
    <row r="494" s="117">
      <c r="A494" t="n">
        <v>492</v>
      </c>
      <c r="B494" s="131">
        <f>IF(A494=1,0,IF(AP494,0.1*ε_cu1cd,0))</f>
        <v/>
      </c>
      <c r="C494" s="131">
        <f>IF(A494=1,0.1*ε_cu1cd,C493+B493)</f>
        <v/>
      </c>
      <c r="D494" s="113">
        <f>IF('Нормальний переріз'!$D$68&gt;0,1,2)</f>
        <v/>
      </c>
      <c r="E494" s="144">
        <f>IF(D494=1,F494,G494)</f>
        <v/>
      </c>
      <c r="F494" s="124">
        <f>IF(AI493,0.11*ε_cu1cd,IF(AH493,F493*0.01,F493))</f>
        <v/>
      </c>
      <c r="G494" s="124">
        <f>IF(AP493,-0.1*ε_cu1cd,IF(AM493,G493*0.01,G493))</f>
        <v/>
      </c>
      <c r="H494" s="113">
        <f>IF(A494=1,E494,IF(AO493,H493-E493+E494,IF(AP493,0.8*H493,H493+E494)))</f>
        <v/>
      </c>
      <c r="I494" s="169">
        <f>(C494-H494)/h</f>
        <v/>
      </c>
      <c r="J494">
        <f>C494/(ε_c1cd)</f>
        <v/>
      </c>
      <c r="K494">
        <f>C494/I494</f>
        <v/>
      </c>
      <c r="L494" s="131">
        <f>I494/(ε_c1cd)</f>
        <v/>
      </c>
      <c r="M494">
        <f>I494*(K494-Z_s1)</f>
        <v/>
      </c>
      <c r="N494">
        <f>I494*(K494-Z_s2)</f>
        <v/>
      </c>
      <c r="O494">
        <f>E_s*M494</f>
        <v/>
      </c>
      <c r="P494">
        <f>E_s*N494</f>
        <v/>
      </c>
      <c r="Q494">
        <f>O494*A_s1</f>
        <v/>
      </c>
      <c r="R494">
        <f>P494*A_s2</f>
        <v/>
      </c>
      <c r="S494">
        <f>Q494*($K494-Z_s1)</f>
        <v/>
      </c>
      <c r="T494">
        <f>R494*($K494-Z_s2)</f>
        <v/>
      </c>
      <c r="U494">
        <f>(INDIRECT("a_"&amp;U$2)/(U$2+1))*(($C494^(U$2+1)-$H494^(U$2+1))/(ε_c1cd^(U$2+1)))</f>
        <v/>
      </c>
      <c r="V494">
        <f>(INDIRECT("a_"&amp;V$2)/(V$2+1))*(($C494^(V$2+1)-$H494^(V$2+1))/(ε_c1cd^(V$2+1)))</f>
        <v/>
      </c>
      <c r="W494">
        <f>(INDIRECT("a_"&amp;W$2)/(W$2+1))*(($C494^(W$2+1)-$H494^(W$2+1))/(ε_c1cd^(W$2+1)))</f>
        <v/>
      </c>
      <c r="X494">
        <f>(INDIRECT("a_"&amp;X$2)/(X$2+1))*(($C494^(X$2+1)-$H494^(X$2+1))/(ε_c1cd^(X$2+1)))</f>
        <v/>
      </c>
      <c r="Y494">
        <f>(INDIRECT("a_"&amp;Y$2)/(Y$2+1))*(($C494^(Y$2+1)-$H494^(Y$2+1))/(ε_c1cd^(Y$2+1)))</f>
        <v/>
      </c>
      <c r="Z494">
        <f>(INDIRECT("a_"&amp;Z$2)/(Z$2+2))*(($C494^(Z$2+2)-$H494^(Z$2+2))/(ε_c1cd^(Z$2+2)))</f>
        <v/>
      </c>
      <c r="AA494">
        <f>(INDIRECT("a_"&amp;AA$2)/(AA$2+2))*(($C494^(AA$2+2)-$H494^(AA$2+2))/(ε_c1cd^(AA$2+2)))</f>
        <v/>
      </c>
      <c r="AB494">
        <f>(INDIRECT("a_"&amp;AB$2)/(AB$2+2))*(($C494^(AB$2+2)-$H494^(AB$2+2))/(ε_c1cd^(AB$2+2)))</f>
        <v/>
      </c>
      <c r="AC494">
        <f>(INDIRECT("a_"&amp;AC$2)/(AC$2+2))*(($C494^(AC$2+2)-$H494^(AC$2+2))/(ε_c1cd^(AC$2+2)))</f>
        <v/>
      </c>
      <c r="AD494">
        <f>(INDIRECT("a_"&amp;AD$2)/(AD$2+2))*(($C494^(AD$2+2)-$H494^(AD$2+2))/(ε_c1cd^(AD$2+2)))</f>
        <v/>
      </c>
      <c r="AE494" s="111">
        <f>(b*f_cd/L494)*SUM(U494:Y494)+SUM(Q494:R494)</f>
        <v/>
      </c>
      <c r="AF494" s="112">
        <f>AE494*(K494-y+e)</f>
        <v/>
      </c>
      <c r="AG494" s="113">
        <f>(b*f_cd/(L494^2))*SUM(Z494:AD494)+SUM(S494:T494)-AF494</f>
        <v/>
      </c>
      <c r="AH494" s="114">
        <f>AG494&lt;0</f>
        <v/>
      </c>
      <c r="AI494" s="115">
        <f>IF(A494=1,FALSE,(AND(AQ494,AH494,NOT(AI493))))</f>
        <v/>
      </c>
      <c r="AJ494" s="116">
        <f>(b*f_cd/L494)*(a_1/2*J494^2+a_2/3*J494^3+a_3/4*J494^4+a_4/5*J494^5+a_5/6*J494^6)+SUM(Q494:R494)</f>
        <v/>
      </c>
      <c r="AK494">
        <f>AJ494*(K494-y+e)</f>
        <v/>
      </c>
      <c r="AL494" s="118">
        <f>(b*f_cd/(L494^2))*(a_1/3*J494^3+a_2/4*J494^4+a_3/5*J494^5+a_4/6*J494^6+a_5/7*J494^7)+SUM(S494:T494)-AK494</f>
        <v/>
      </c>
      <c r="AM494" s="114">
        <f>AL494&gt;0</f>
        <v/>
      </c>
      <c r="AN494" s="115">
        <f>IF(A494=1,FALSE,(AND(AQ494,AM494,NOT(AN493))))</f>
        <v/>
      </c>
      <c r="AO494">
        <f>IF(D494=1,AND(AH494,NOT(AI494)),AND(AM494,NOT(AN494)))</f>
        <v/>
      </c>
      <c r="AP494" s="119">
        <f>IF(D494=1,AI494,AN494)</f>
        <v/>
      </c>
      <c r="AQ494" s="125">
        <f>ABS(E494)&lt;$AQ$2</f>
        <v/>
      </c>
      <c r="AS494">
        <f>IF(AP494,MAX(AS$3:AS492)+1,"")</f>
        <v/>
      </c>
    </row>
    <row r="495" s="117">
      <c r="A495" t="n">
        <v>493</v>
      </c>
      <c r="B495" s="131">
        <f>IF(A495=1,0,IF(AP495,0.1*ε_cu1cd,0))</f>
        <v/>
      </c>
      <c r="C495" s="131">
        <f>IF(A495=1,0.1*ε_cu1cd,C494+B494)</f>
        <v/>
      </c>
      <c r="D495" s="113">
        <f>IF('Нормальний переріз'!$D$68&gt;0,1,2)</f>
        <v/>
      </c>
      <c r="E495" s="144">
        <f>IF(D495=1,F495,G495)</f>
        <v/>
      </c>
      <c r="F495" s="124">
        <f>IF(AI494,0.11*ε_cu1cd,IF(AH494,F494*0.01,F494))</f>
        <v/>
      </c>
      <c r="G495" s="124">
        <f>IF(AP494,-0.1*ε_cu1cd,IF(AM494,G494*0.01,G494))</f>
        <v/>
      </c>
      <c r="H495" s="113">
        <f>IF(A495=1,E495,IF(AO494,H494-E494+E495,IF(AP494,0.8*H494,H494+E495)))</f>
        <v/>
      </c>
      <c r="I495" s="169">
        <f>(C495-H495)/h</f>
        <v/>
      </c>
      <c r="J495">
        <f>C495/(ε_c1cd)</f>
        <v/>
      </c>
      <c r="K495">
        <f>C495/I495</f>
        <v/>
      </c>
      <c r="L495" s="131">
        <f>I495/(ε_c1cd)</f>
        <v/>
      </c>
      <c r="M495">
        <f>I495*(K495-Z_s1)</f>
        <v/>
      </c>
      <c r="N495">
        <f>I495*(K495-Z_s2)</f>
        <v/>
      </c>
      <c r="O495">
        <f>E_s*M495</f>
        <v/>
      </c>
      <c r="P495">
        <f>E_s*N495</f>
        <v/>
      </c>
      <c r="Q495">
        <f>O495*A_s1</f>
        <v/>
      </c>
      <c r="R495">
        <f>P495*A_s2</f>
        <v/>
      </c>
      <c r="S495">
        <f>Q495*($K495-Z_s1)</f>
        <v/>
      </c>
      <c r="T495">
        <f>R495*($K495-Z_s2)</f>
        <v/>
      </c>
      <c r="U495">
        <f>(INDIRECT("a_"&amp;U$2)/(U$2+1))*(($C495^(U$2+1)-$H495^(U$2+1))/(ε_c1cd^(U$2+1)))</f>
        <v/>
      </c>
      <c r="V495">
        <f>(INDIRECT("a_"&amp;V$2)/(V$2+1))*(($C495^(V$2+1)-$H495^(V$2+1))/(ε_c1cd^(V$2+1)))</f>
        <v/>
      </c>
      <c r="W495">
        <f>(INDIRECT("a_"&amp;W$2)/(W$2+1))*(($C495^(W$2+1)-$H495^(W$2+1))/(ε_c1cd^(W$2+1)))</f>
        <v/>
      </c>
      <c r="X495">
        <f>(INDIRECT("a_"&amp;X$2)/(X$2+1))*(($C495^(X$2+1)-$H495^(X$2+1))/(ε_c1cd^(X$2+1)))</f>
        <v/>
      </c>
      <c r="Y495">
        <f>(INDIRECT("a_"&amp;Y$2)/(Y$2+1))*(($C495^(Y$2+1)-$H495^(Y$2+1))/(ε_c1cd^(Y$2+1)))</f>
        <v/>
      </c>
      <c r="Z495">
        <f>(INDIRECT("a_"&amp;Z$2)/(Z$2+2))*(($C495^(Z$2+2)-$H495^(Z$2+2))/(ε_c1cd^(Z$2+2)))</f>
        <v/>
      </c>
      <c r="AA495">
        <f>(INDIRECT("a_"&amp;AA$2)/(AA$2+2))*(($C495^(AA$2+2)-$H495^(AA$2+2))/(ε_c1cd^(AA$2+2)))</f>
        <v/>
      </c>
      <c r="AB495">
        <f>(INDIRECT("a_"&amp;AB$2)/(AB$2+2))*(($C495^(AB$2+2)-$H495^(AB$2+2))/(ε_c1cd^(AB$2+2)))</f>
        <v/>
      </c>
      <c r="AC495">
        <f>(INDIRECT("a_"&amp;AC$2)/(AC$2+2))*(($C495^(AC$2+2)-$H495^(AC$2+2))/(ε_c1cd^(AC$2+2)))</f>
        <v/>
      </c>
      <c r="AD495">
        <f>(INDIRECT("a_"&amp;AD$2)/(AD$2+2))*(($C495^(AD$2+2)-$H495^(AD$2+2))/(ε_c1cd^(AD$2+2)))</f>
        <v/>
      </c>
      <c r="AE495" s="111">
        <f>(b*f_cd/L495)*SUM(U495:Y495)+SUM(Q495:R495)</f>
        <v/>
      </c>
      <c r="AF495" s="112">
        <f>AE495*(K495-y+e)</f>
        <v/>
      </c>
      <c r="AG495" s="113">
        <f>(b*f_cd/(L495^2))*SUM(Z495:AD495)+SUM(S495:T495)-AF495</f>
        <v/>
      </c>
      <c r="AH495" s="114">
        <f>AG495&lt;0</f>
        <v/>
      </c>
      <c r="AI495" s="115">
        <f>IF(A495=1,FALSE,(AND(AQ495,AH495,NOT(AI494))))</f>
        <v/>
      </c>
      <c r="AJ495" s="116">
        <f>(b*f_cd/L495)*(a_1/2*J495^2+a_2/3*J495^3+a_3/4*J495^4+a_4/5*J495^5+a_5/6*J495^6)+SUM(Q495:R495)</f>
        <v/>
      </c>
      <c r="AK495">
        <f>AJ495*(K495-y+e)</f>
        <v/>
      </c>
      <c r="AL495" s="118">
        <f>(b*f_cd/(L495^2))*(a_1/3*J495^3+a_2/4*J495^4+a_3/5*J495^5+a_4/6*J495^6+a_5/7*J495^7)+SUM(S495:T495)-AK495</f>
        <v/>
      </c>
      <c r="AM495" s="114">
        <f>AL495&gt;0</f>
        <v/>
      </c>
      <c r="AN495" s="115">
        <f>IF(A495=1,FALSE,(AND(AQ495,AM495,NOT(AN494))))</f>
        <v/>
      </c>
      <c r="AO495">
        <f>IF(D495=1,AND(AH495,NOT(AI495)),AND(AM495,NOT(AN495)))</f>
        <v/>
      </c>
      <c r="AP495" s="119">
        <f>IF(D495=1,AI495,AN495)</f>
        <v/>
      </c>
      <c r="AQ495" s="125">
        <f>ABS(E495)&lt;$AQ$2</f>
        <v/>
      </c>
      <c r="AS495">
        <f>IF(AP495,MAX(AS$3:AS493)+1,"")</f>
        <v/>
      </c>
    </row>
    <row r="496" s="117">
      <c r="A496" t="n">
        <v>494</v>
      </c>
      <c r="B496" s="131">
        <f>IF(A496=1,0,IF(AP496,0.1*ε_cu1cd,0))</f>
        <v/>
      </c>
      <c r="C496" s="131">
        <f>IF(A496=1,0.1*ε_cu1cd,C495+B495)</f>
        <v/>
      </c>
      <c r="D496" s="113">
        <f>IF('Нормальний переріз'!$D$68&gt;0,1,2)</f>
        <v/>
      </c>
      <c r="E496" s="144">
        <f>IF(D496=1,F496,G496)</f>
        <v/>
      </c>
      <c r="F496" s="124">
        <f>IF(AI495,0.11*ε_cu1cd,IF(AH495,F495*0.01,F495))</f>
        <v/>
      </c>
      <c r="G496" s="124">
        <f>IF(AP495,-0.1*ε_cu1cd,IF(AM495,G495*0.01,G495))</f>
        <v/>
      </c>
      <c r="H496" s="113">
        <f>IF(A496=1,E496,IF(AO495,H495-E495+E496,IF(AP495,0.8*H495,H495+E496)))</f>
        <v/>
      </c>
      <c r="I496" s="169">
        <f>(C496-H496)/h</f>
        <v/>
      </c>
      <c r="J496">
        <f>C496/(ε_c1cd)</f>
        <v/>
      </c>
      <c r="K496">
        <f>C496/I496</f>
        <v/>
      </c>
      <c r="L496" s="131">
        <f>I496/(ε_c1cd)</f>
        <v/>
      </c>
      <c r="M496">
        <f>I496*(K496-Z_s1)</f>
        <v/>
      </c>
      <c r="N496">
        <f>I496*(K496-Z_s2)</f>
        <v/>
      </c>
      <c r="O496">
        <f>E_s*M496</f>
        <v/>
      </c>
      <c r="P496">
        <f>E_s*N496</f>
        <v/>
      </c>
      <c r="Q496">
        <f>O496*A_s1</f>
        <v/>
      </c>
      <c r="R496">
        <f>P496*A_s2</f>
        <v/>
      </c>
      <c r="S496">
        <f>Q496*($K496-Z_s1)</f>
        <v/>
      </c>
      <c r="T496">
        <f>R496*($K496-Z_s2)</f>
        <v/>
      </c>
      <c r="U496">
        <f>(INDIRECT("a_"&amp;U$2)/(U$2+1))*(($C496^(U$2+1)-$H496^(U$2+1))/(ε_c1cd^(U$2+1)))</f>
        <v/>
      </c>
      <c r="V496">
        <f>(INDIRECT("a_"&amp;V$2)/(V$2+1))*(($C496^(V$2+1)-$H496^(V$2+1))/(ε_c1cd^(V$2+1)))</f>
        <v/>
      </c>
      <c r="W496">
        <f>(INDIRECT("a_"&amp;W$2)/(W$2+1))*(($C496^(W$2+1)-$H496^(W$2+1))/(ε_c1cd^(W$2+1)))</f>
        <v/>
      </c>
      <c r="X496">
        <f>(INDIRECT("a_"&amp;X$2)/(X$2+1))*(($C496^(X$2+1)-$H496^(X$2+1))/(ε_c1cd^(X$2+1)))</f>
        <v/>
      </c>
      <c r="Y496">
        <f>(INDIRECT("a_"&amp;Y$2)/(Y$2+1))*(($C496^(Y$2+1)-$H496^(Y$2+1))/(ε_c1cd^(Y$2+1)))</f>
        <v/>
      </c>
      <c r="Z496">
        <f>(INDIRECT("a_"&amp;Z$2)/(Z$2+2))*(($C496^(Z$2+2)-$H496^(Z$2+2))/(ε_c1cd^(Z$2+2)))</f>
        <v/>
      </c>
      <c r="AA496">
        <f>(INDIRECT("a_"&amp;AA$2)/(AA$2+2))*(($C496^(AA$2+2)-$H496^(AA$2+2))/(ε_c1cd^(AA$2+2)))</f>
        <v/>
      </c>
      <c r="AB496">
        <f>(INDIRECT("a_"&amp;AB$2)/(AB$2+2))*(($C496^(AB$2+2)-$H496^(AB$2+2))/(ε_c1cd^(AB$2+2)))</f>
        <v/>
      </c>
      <c r="AC496">
        <f>(INDIRECT("a_"&amp;AC$2)/(AC$2+2))*(($C496^(AC$2+2)-$H496^(AC$2+2))/(ε_c1cd^(AC$2+2)))</f>
        <v/>
      </c>
      <c r="AD496">
        <f>(INDIRECT("a_"&amp;AD$2)/(AD$2+2))*(($C496^(AD$2+2)-$H496^(AD$2+2))/(ε_c1cd^(AD$2+2)))</f>
        <v/>
      </c>
      <c r="AE496" s="111">
        <f>(b*f_cd/L496)*SUM(U496:Y496)+SUM(Q496:R496)</f>
        <v/>
      </c>
      <c r="AF496" s="112">
        <f>AE496*(K496-y+e)</f>
        <v/>
      </c>
      <c r="AG496" s="113">
        <f>(b*f_cd/(L496^2))*SUM(Z496:AD496)+SUM(S496:T496)-AF496</f>
        <v/>
      </c>
      <c r="AH496" s="114">
        <f>AG496&lt;0</f>
        <v/>
      </c>
      <c r="AI496" s="115">
        <f>IF(A496=1,FALSE,(AND(AQ496,AH496,NOT(AI495))))</f>
        <v/>
      </c>
      <c r="AJ496" s="116">
        <f>(b*f_cd/L496)*(a_1/2*J496^2+a_2/3*J496^3+a_3/4*J496^4+a_4/5*J496^5+a_5/6*J496^6)+SUM(Q496:R496)</f>
        <v/>
      </c>
      <c r="AK496">
        <f>AJ496*(K496-y+e)</f>
        <v/>
      </c>
      <c r="AL496" s="118">
        <f>(b*f_cd/(L496^2))*(a_1/3*J496^3+a_2/4*J496^4+a_3/5*J496^5+a_4/6*J496^6+a_5/7*J496^7)+SUM(S496:T496)-AK496</f>
        <v/>
      </c>
      <c r="AM496" s="114">
        <f>AL496&gt;0</f>
        <v/>
      </c>
      <c r="AN496" s="115">
        <f>IF(A496=1,FALSE,(AND(AQ496,AM496,NOT(AN495))))</f>
        <v/>
      </c>
      <c r="AO496">
        <f>IF(D496=1,AND(AH496,NOT(AI496)),AND(AM496,NOT(AN496)))</f>
        <v/>
      </c>
      <c r="AP496" s="119">
        <f>IF(D496=1,AI496,AN496)</f>
        <v/>
      </c>
      <c r="AQ496" s="125">
        <f>ABS(E496)&lt;$AQ$2</f>
        <v/>
      </c>
      <c r="AS496">
        <f>IF(AP496,MAX(AS$3:AS494)+1,"")</f>
        <v/>
      </c>
    </row>
    <row r="497" s="117">
      <c r="A497" t="n">
        <v>495</v>
      </c>
      <c r="B497" s="131">
        <f>IF(A497=1,0,IF(AP497,0.1*ε_cu1cd,0))</f>
        <v/>
      </c>
      <c r="C497" s="131">
        <f>IF(A497=1,0.1*ε_cu1cd,C496+B496)</f>
        <v/>
      </c>
      <c r="D497" s="113">
        <f>IF('Нормальний переріз'!$D$68&gt;0,1,2)</f>
        <v/>
      </c>
      <c r="E497" s="144">
        <f>IF(D497=1,F497,G497)</f>
        <v/>
      </c>
      <c r="F497" s="124">
        <f>IF(AI496,0.11*ε_cu1cd,IF(AH496,F496*0.01,F496))</f>
        <v/>
      </c>
      <c r="G497" s="124">
        <f>IF(AP496,-0.1*ε_cu1cd,IF(AM496,G496*0.01,G496))</f>
        <v/>
      </c>
      <c r="H497" s="113">
        <f>IF(A497=1,E497,IF(AO496,H496-E496+E497,IF(AP496,0.8*H496,H496+E497)))</f>
        <v/>
      </c>
      <c r="I497" s="169">
        <f>(C497-H497)/h</f>
        <v/>
      </c>
      <c r="J497">
        <f>C497/(ε_c1cd)</f>
        <v/>
      </c>
      <c r="K497">
        <f>C497/I497</f>
        <v/>
      </c>
      <c r="L497" s="131">
        <f>I497/(ε_c1cd)</f>
        <v/>
      </c>
      <c r="M497">
        <f>I497*(K497-Z_s1)</f>
        <v/>
      </c>
      <c r="N497">
        <f>I497*(K497-Z_s2)</f>
        <v/>
      </c>
      <c r="O497">
        <f>E_s*M497</f>
        <v/>
      </c>
      <c r="P497">
        <f>E_s*N497</f>
        <v/>
      </c>
      <c r="Q497">
        <f>O497*A_s1</f>
        <v/>
      </c>
      <c r="R497">
        <f>P497*A_s2</f>
        <v/>
      </c>
      <c r="S497">
        <f>Q497*($K497-Z_s1)</f>
        <v/>
      </c>
      <c r="T497">
        <f>R497*($K497-Z_s2)</f>
        <v/>
      </c>
      <c r="U497">
        <f>(INDIRECT("a_"&amp;U$2)/(U$2+1))*(($C497^(U$2+1)-$H497^(U$2+1))/(ε_c1cd^(U$2+1)))</f>
        <v/>
      </c>
      <c r="V497">
        <f>(INDIRECT("a_"&amp;V$2)/(V$2+1))*(($C497^(V$2+1)-$H497^(V$2+1))/(ε_c1cd^(V$2+1)))</f>
        <v/>
      </c>
      <c r="W497">
        <f>(INDIRECT("a_"&amp;W$2)/(W$2+1))*(($C497^(W$2+1)-$H497^(W$2+1))/(ε_c1cd^(W$2+1)))</f>
        <v/>
      </c>
      <c r="X497">
        <f>(INDIRECT("a_"&amp;X$2)/(X$2+1))*(($C497^(X$2+1)-$H497^(X$2+1))/(ε_c1cd^(X$2+1)))</f>
        <v/>
      </c>
      <c r="Y497">
        <f>(INDIRECT("a_"&amp;Y$2)/(Y$2+1))*(($C497^(Y$2+1)-$H497^(Y$2+1))/(ε_c1cd^(Y$2+1)))</f>
        <v/>
      </c>
      <c r="Z497">
        <f>(INDIRECT("a_"&amp;Z$2)/(Z$2+2))*(($C497^(Z$2+2)-$H497^(Z$2+2))/(ε_c1cd^(Z$2+2)))</f>
        <v/>
      </c>
      <c r="AA497">
        <f>(INDIRECT("a_"&amp;AA$2)/(AA$2+2))*(($C497^(AA$2+2)-$H497^(AA$2+2))/(ε_c1cd^(AA$2+2)))</f>
        <v/>
      </c>
      <c r="AB497">
        <f>(INDIRECT("a_"&amp;AB$2)/(AB$2+2))*(($C497^(AB$2+2)-$H497^(AB$2+2))/(ε_c1cd^(AB$2+2)))</f>
        <v/>
      </c>
      <c r="AC497">
        <f>(INDIRECT("a_"&amp;AC$2)/(AC$2+2))*(($C497^(AC$2+2)-$H497^(AC$2+2))/(ε_c1cd^(AC$2+2)))</f>
        <v/>
      </c>
      <c r="AD497">
        <f>(INDIRECT("a_"&amp;AD$2)/(AD$2+2))*(($C497^(AD$2+2)-$H497^(AD$2+2))/(ε_c1cd^(AD$2+2)))</f>
        <v/>
      </c>
      <c r="AE497" s="111">
        <f>(b*f_cd/L497)*SUM(U497:Y497)+SUM(Q497:R497)</f>
        <v/>
      </c>
      <c r="AF497" s="112">
        <f>AE497*(K497-y+e)</f>
        <v/>
      </c>
      <c r="AG497" s="113">
        <f>(b*f_cd/(L497^2))*SUM(Z497:AD497)+SUM(S497:T497)-AF497</f>
        <v/>
      </c>
      <c r="AH497" s="114">
        <f>AG497&lt;0</f>
        <v/>
      </c>
      <c r="AI497" s="115">
        <f>IF(A497=1,FALSE,(AND(AQ497,AH497,NOT(AI496))))</f>
        <v/>
      </c>
      <c r="AJ497" s="116">
        <f>(b*f_cd/L497)*(a_1/2*J497^2+a_2/3*J497^3+a_3/4*J497^4+a_4/5*J497^5+a_5/6*J497^6)+SUM(Q497:R497)</f>
        <v/>
      </c>
      <c r="AK497">
        <f>AJ497*(K497-y+e)</f>
        <v/>
      </c>
      <c r="AL497" s="118">
        <f>(b*f_cd/(L497^2))*(a_1/3*J497^3+a_2/4*J497^4+a_3/5*J497^5+a_4/6*J497^6+a_5/7*J497^7)+SUM(S497:T497)-AK497</f>
        <v/>
      </c>
      <c r="AM497" s="114">
        <f>AL497&gt;0</f>
        <v/>
      </c>
      <c r="AN497" s="115">
        <f>IF(A497=1,FALSE,(AND(AQ497,AM497,NOT(AN496))))</f>
        <v/>
      </c>
      <c r="AO497">
        <f>IF(D497=1,AND(AH497,NOT(AI497)),AND(AM497,NOT(AN497)))</f>
        <v/>
      </c>
      <c r="AP497" s="119">
        <f>IF(D497=1,AI497,AN497)</f>
        <v/>
      </c>
      <c r="AQ497" s="125">
        <f>ABS(E497)&lt;$AQ$2</f>
        <v/>
      </c>
      <c r="AS497">
        <f>IF(AP497,MAX(AS$3:AS495)+1,"")</f>
        <v/>
      </c>
    </row>
    <row r="498" s="117">
      <c r="A498" t="n">
        <v>496</v>
      </c>
      <c r="B498" s="131">
        <f>IF(A498=1,0,IF(AP498,0.1*ε_cu1cd,0))</f>
        <v/>
      </c>
      <c r="C498" s="131">
        <f>IF(A498=1,0.1*ε_cu1cd,C497+B497)</f>
        <v/>
      </c>
      <c r="D498" s="113">
        <f>IF('Нормальний переріз'!$D$68&gt;0,1,2)</f>
        <v/>
      </c>
      <c r="E498" s="144">
        <f>IF(D498=1,F498,G498)</f>
        <v/>
      </c>
      <c r="F498" s="124">
        <f>IF(AI497,0.11*ε_cu1cd,IF(AH497,F497*0.01,F497))</f>
        <v/>
      </c>
      <c r="G498" s="124">
        <f>IF(AP497,-0.1*ε_cu1cd,IF(AM497,G497*0.01,G497))</f>
        <v/>
      </c>
      <c r="H498" s="113">
        <f>IF(A498=1,E498,IF(AO497,H497-E497+E498,IF(AP497,0.8*H497,H497+E498)))</f>
        <v/>
      </c>
      <c r="I498" s="169">
        <f>(C498-H498)/h</f>
        <v/>
      </c>
      <c r="J498">
        <f>C498/(ε_c1cd)</f>
        <v/>
      </c>
      <c r="K498">
        <f>C498/I498</f>
        <v/>
      </c>
      <c r="L498" s="131">
        <f>I498/(ε_c1cd)</f>
        <v/>
      </c>
      <c r="M498">
        <f>I498*(K498-Z_s1)</f>
        <v/>
      </c>
      <c r="N498">
        <f>I498*(K498-Z_s2)</f>
        <v/>
      </c>
      <c r="O498">
        <f>E_s*M498</f>
        <v/>
      </c>
      <c r="P498">
        <f>E_s*N498</f>
        <v/>
      </c>
      <c r="Q498">
        <f>O498*A_s1</f>
        <v/>
      </c>
      <c r="R498">
        <f>P498*A_s2</f>
        <v/>
      </c>
      <c r="S498">
        <f>Q498*($K498-Z_s1)</f>
        <v/>
      </c>
      <c r="T498">
        <f>R498*($K498-Z_s2)</f>
        <v/>
      </c>
      <c r="U498">
        <f>(INDIRECT("a_"&amp;U$2)/(U$2+1))*(($C498^(U$2+1)-$H498^(U$2+1))/(ε_c1cd^(U$2+1)))</f>
        <v/>
      </c>
      <c r="V498">
        <f>(INDIRECT("a_"&amp;V$2)/(V$2+1))*(($C498^(V$2+1)-$H498^(V$2+1))/(ε_c1cd^(V$2+1)))</f>
        <v/>
      </c>
      <c r="W498">
        <f>(INDIRECT("a_"&amp;W$2)/(W$2+1))*(($C498^(W$2+1)-$H498^(W$2+1))/(ε_c1cd^(W$2+1)))</f>
        <v/>
      </c>
      <c r="X498">
        <f>(INDIRECT("a_"&amp;X$2)/(X$2+1))*(($C498^(X$2+1)-$H498^(X$2+1))/(ε_c1cd^(X$2+1)))</f>
        <v/>
      </c>
      <c r="Y498">
        <f>(INDIRECT("a_"&amp;Y$2)/(Y$2+1))*(($C498^(Y$2+1)-$H498^(Y$2+1))/(ε_c1cd^(Y$2+1)))</f>
        <v/>
      </c>
      <c r="Z498">
        <f>(INDIRECT("a_"&amp;Z$2)/(Z$2+2))*(($C498^(Z$2+2)-$H498^(Z$2+2))/(ε_c1cd^(Z$2+2)))</f>
        <v/>
      </c>
      <c r="AA498">
        <f>(INDIRECT("a_"&amp;AA$2)/(AA$2+2))*(($C498^(AA$2+2)-$H498^(AA$2+2))/(ε_c1cd^(AA$2+2)))</f>
        <v/>
      </c>
      <c r="AB498">
        <f>(INDIRECT("a_"&amp;AB$2)/(AB$2+2))*(($C498^(AB$2+2)-$H498^(AB$2+2))/(ε_c1cd^(AB$2+2)))</f>
        <v/>
      </c>
      <c r="AC498">
        <f>(INDIRECT("a_"&amp;AC$2)/(AC$2+2))*(($C498^(AC$2+2)-$H498^(AC$2+2))/(ε_c1cd^(AC$2+2)))</f>
        <v/>
      </c>
      <c r="AD498">
        <f>(INDIRECT("a_"&amp;AD$2)/(AD$2+2))*(($C498^(AD$2+2)-$H498^(AD$2+2))/(ε_c1cd^(AD$2+2)))</f>
        <v/>
      </c>
      <c r="AE498" s="111">
        <f>(b*f_cd/L498)*SUM(U498:Y498)+SUM(Q498:R498)</f>
        <v/>
      </c>
      <c r="AF498" s="112">
        <f>AE498*(K498-y+e)</f>
        <v/>
      </c>
      <c r="AG498" s="113">
        <f>(b*f_cd/(L498^2))*SUM(Z498:AD498)+SUM(S498:T498)-AF498</f>
        <v/>
      </c>
      <c r="AH498" s="114">
        <f>AG498&lt;0</f>
        <v/>
      </c>
      <c r="AI498" s="115">
        <f>IF(A498=1,FALSE,(AND(AQ498,AH498,NOT(AI497))))</f>
        <v/>
      </c>
      <c r="AJ498" s="116">
        <f>(b*f_cd/L498)*(a_1/2*J498^2+a_2/3*J498^3+a_3/4*J498^4+a_4/5*J498^5+a_5/6*J498^6)+SUM(Q498:R498)</f>
        <v/>
      </c>
      <c r="AK498">
        <f>AJ498*(K498-y+e)</f>
        <v/>
      </c>
      <c r="AL498" s="118">
        <f>(b*f_cd/(L498^2))*(a_1/3*J498^3+a_2/4*J498^4+a_3/5*J498^5+a_4/6*J498^6+a_5/7*J498^7)+SUM(S498:T498)-AK498</f>
        <v/>
      </c>
      <c r="AM498" s="114">
        <f>AL498&gt;0</f>
        <v/>
      </c>
      <c r="AN498" s="115">
        <f>IF(A498=1,FALSE,(AND(AQ498,AM498,NOT(AN497))))</f>
        <v/>
      </c>
      <c r="AO498">
        <f>IF(D498=1,AND(AH498,NOT(AI498)),AND(AM498,NOT(AN498)))</f>
        <v/>
      </c>
      <c r="AP498" s="119">
        <f>IF(D498=1,AI498,AN498)</f>
        <v/>
      </c>
      <c r="AQ498" s="125">
        <f>ABS(E498)&lt;$AQ$2</f>
        <v/>
      </c>
      <c r="AS498">
        <f>IF(AP498,MAX(AS$3:AS496)+1,"")</f>
        <v/>
      </c>
    </row>
    <row r="499" s="117">
      <c r="A499" t="n">
        <v>497</v>
      </c>
      <c r="B499" s="131">
        <f>IF(A499=1,0,IF(AP499,0.1*ε_cu1cd,0))</f>
        <v/>
      </c>
      <c r="C499" s="131">
        <f>IF(A499=1,0.1*ε_cu1cd,C498+B498)</f>
        <v/>
      </c>
      <c r="D499" s="113">
        <f>IF('Нормальний переріз'!$D$68&gt;0,1,2)</f>
        <v/>
      </c>
      <c r="E499" s="144">
        <f>IF(D499=1,F499,G499)</f>
        <v/>
      </c>
      <c r="F499" s="124">
        <f>IF(AI498,0.11*ε_cu1cd,IF(AH498,F498*0.01,F498))</f>
        <v/>
      </c>
      <c r="G499" s="124">
        <f>IF(AP498,-0.1*ε_cu1cd,IF(AM498,G498*0.01,G498))</f>
        <v/>
      </c>
      <c r="H499" s="113">
        <f>IF(A499=1,E499,IF(AO498,H498-E498+E499,IF(AP498,0.8*H498,H498+E499)))</f>
        <v/>
      </c>
      <c r="I499" s="169">
        <f>(C499-H499)/h</f>
        <v/>
      </c>
      <c r="J499">
        <f>C499/(ε_c1cd)</f>
        <v/>
      </c>
      <c r="K499">
        <f>C499/I499</f>
        <v/>
      </c>
      <c r="L499" s="131">
        <f>I499/(ε_c1cd)</f>
        <v/>
      </c>
      <c r="M499">
        <f>I499*(K499-Z_s1)</f>
        <v/>
      </c>
      <c r="N499">
        <f>I499*(K499-Z_s2)</f>
        <v/>
      </c>
      <c r="O499">
        <f>E_s*M499</f>
        <v/>
      </c>
      <c r="P499">
        <f>E_s*N499</f>
        <v/>
      </c>
      <c r="Q499">
        <f>O499*A_s1</f>
        <v/>
      </c>
      <c r="R499">
        <f>P499*A_s2</f>
        <v/>
      </c>
      <c r="S499">
        <f>Q499*($K499-Z_s1)</f>
        <v/>
      </c>
      <c r="T499">
        <f>R499*($K499-Z_s2)</f>
        <v/>
      </c>
      <c r="U499">
        <f>(INDIRECT("a_"&amp;U$2)/(U$2+1))*(($C499^(U$2+1)-$H499^(U$2+1))/(ε_c1cd^(U$2+1)))</f>
        <v/>
      </c>
      <c r="V499">
        <f>(INDIRECT("a_"&amp;V$2)/(V$2+1))*(($C499^(V$2+1)-$H499^(V$2+1))/(ε_c1cd^(V$2+1)))</f>
        <v/>
      </c>
      <c r="W499">
        <f>(INDIRECT("a_"&amp;W$2)/(W$2+1))*(($C499^(W$2+1)-$H499^(W$2+1))/(ε_c1cd^(W$2+1)))</f>
        <v/>
      </c>
      <c r="X499">
        <f>(INDIRECT("a_"&amp;X$2)/(X$2+1))*(($C499^(X$2+1)-$H499^(X$2+1))/(ε_c1cd^(X$2+1)))</f>
        <v/>
      </c>
      <c r="Y499">
        <f>(INDIRECT("a_"&amp;Y$2)/(Y$2+1))*(($C499^(Y$2+1)-$H499^(Y$2+1))/(ε_c1cd^(Y$2+1)))</f>
        <v/>
      </c>
      <c r="Z499">
        <f>(INDIRECT("a_"&amp;Z$2)/(Z$2+2))*(($C499^(Z$2+2)-$H499^(Z$2+2))/(ε_c1cd^(Z$2+2)))</f>
        <v/>
      </c>
      <c r="AA499">
        <f>(INDIRECT("a_"&amp;AA$2)/(AA$2+2))*(($C499^(AA$2+2)-$H499^(AA$2+2))/(ε_c1cd^(AA$2+2)))</f>
        <v/>
      </c>
      <c r="AB499">
        <f>(INDIRECT("a_"&amp;AB$2)/(AB$2+2))*(($C499^(AB$2+2)-$H499^(AB$2+2))/(ε_c1cd^(AB$2+2)))</f>
        <v/>
      </c>
      <c r="AC499">
        <f>(INDIRECT("a_"&amp;AC$2)/(AC$2+2))*(($C499^(AC$2+2)-$H499^(AC$2+2))/(ε_c1cd^(AC$2+2)))</f>
        <v/>
      </c>
      <c r="AD499">
        <f>(INDIRECT("a_"&amp;AD$2)/(AD$2+2))*(($C499^(AD$2+2)-$H499^(AD$2+2))/(ε_c1cd^(AD$2+2)))</f>
        <v/>
      </c>
      <c r="AE499" s="111">
        <f>(b*f_cd/L499)*SUM(U499:Y499)+SUM(Q499:R499)</f>
        <v/>
      </c>
      <c r="AF499" s="112">
        <f>AE499*(K499-y+e)</f>
        <v/>
      </c>
      <c r="AG499" s="113">
        <f>(b*f_cd/(L499^2))*SUM(Z499:AD499)+SUM(S499:T499)-AF499</f>
        <v/>
      </c>
      <c r="AH499" s="114">
        <f>AG499&lt;0</f>
        <v/>
      </c>
      <c r="AI499" s="115">
        <f>IF(A499=1,FALSE,(AND(AQ499,AH499,NOT(AI498))))</f>
        <v/>
      </c>
      <c r="AJ499" s="116">
        <f>(b*f_cd/L499)*(a_1/2*J499^2+a_2/3*J499^3+a_3/4*J499^4+a_4/5*J499^5+a_5/6*J499^6)+SUM(Q499:R499)</f>
        <v/>
      </c>
      <c r="AK499">
        <f>AJ499*(K499-y+e)</f>
        <v/>
      </c>
      <c r="AL499" s="118">
        <f>(b*f_cd/(L499^2))*(a_1/3*J499^3+a_2/4*J499^4+a_3/5*J499^5+a_4/6*J499^6+a_5/7*J499^7)+SUM(S499:T499)-AK499</f>
        <v/>
      </c>
      <c r="AM499" s="114">
        <f>AL499&gt;0</f>
        <v/>
      </c>
      <c r="AN499" s="115">
        <f>IF(A499=1,FALSE,(AND(AQ499,AM499,NOT(AN498))))</f>
        <v/>
      </c>
      <c r="AO499">
        <f>IF(D499=1,AND(AH499,NOT(AI499)),AND(AM499,NOT(AN499)))</f>
        <v/>
      </c>
      <c r="AP499" s="119">
        <f>IF(D499=1,AI499,AN499)</f>
        <v/>
      </c>
      <c r="AQ499" s="125">
        <f>ABS(E499)&lt;$AQ$2</f>
        <v/>
      </c>
      <c r="AS499">
        <f>IF(AP499,MAX(AS$3:AS497)+1,"")</f>
        <v/>
      </c>
    </row>
    <row r="500" s="117">
      <c r="A500" t="n">
        <v>498</v>
      </c>
      <c r="B500" s="131">
        <f>IF(A500=1,0,IF(AP500,0.1*ε_cu1cd,0))</f>
        <v/>
      </c>
      <c r="C500" s="131">
        <f>IF(A500=1,0.1*ε_cu1cd,C499+B499)</f>
        <v/>
      </c>
      <c r="D500" s="113">
        <f>IF('Нормальний переріз'!$D$68&gt;0,1,2)</f>
        <v/>
      </c>
      <c r="E500" s="144">
        <f>IF(D500=1,F500,G500)</f>
        <v/>
      </c>
      <c r="F500" s="124">
        <f>IF(AI499,0.11*ε_cu1cd,IF(AH499,F499*0.01,F499))</f>
        <v/>
      </c>
      <c r="G500" s="124">
        <f>IF(AP499,-0.1*ε_cu1cd,IF(AM499,G499*0.01,G499))</f>
        <v/>
      </c>
      <c r="H500" s="113">
        <f>IF(A500=1,E500,IF(AO499,H499-E499+E500,IF(AP499,0.8*H499,H499+E500)))</f>
        <v/>
      </c>
      <c r="I500" s="169">
        <f>(C500-H500)/h</f>
        <v/>
      </c>
      <c r="J500">
        <f>C500/(ε_c1cd)</f>
        <v/>
      </c>
      <c r="K500">
        <f>C500/I500</f>
        <v/>
      </c>
      <c r="L500" s="131">
        <f>I500/(ε_c1cd)</f>
        <v/>
      </c>
      <c r="M500">
        <f>I500*(K500-Z_s1)</f>
        <v/>
      </c>
      <c r="N500">
        <f>I500*(K500-Z_s2)</f>
        <v/>
      </c>
      <c r="O500">
        <f>E_s*M500</f>
        <v/>
      </c>
      <c r="P500">
        <f>E_s*N500</f>
        <v/>
      </c>
      <c r="Q500">
        <f>O500*A_s1</f>
        <v/>
      </c>
      <c r="R500">
        <f>P500*A_s2</f>
        <v/>
      </c>
      <c r="S500">
        <f>Q500*($K500-Z_s1)</f>
        <v/>
      </c>
      <c r="T500">
        <f>R500*($K500-Z_s2)</f>
        <v/>
      </c>
      <c r="U500">
        <f>(INDIRECT("a_"&amp;U$2)/(U$2+1))*(($C500^(U$2+1)-$H500^(U$2+1))/(ε_c1cd^(U$2+1)))</f>
        <v/>
      </c>
      <c r="V500">
        <f>(INDIRECT("a_"&amp;V$2)/(V$2+1))*(($C500^(V$2+1)-$H500^(V$2+1))/(ε_c1cd^(V$2+1)))</f>
        <v/>
      </c>
      <c r="W500">
        <f>(INDIRECT("a_"&amp;W$2)/(W$2+1))*(($C500^(W$2+1)-$H500^(W$2+1))/(ε_c1cd^(W$2+1)))</f>
        <v/>
      </c>
      <c r="X500">
        <f>(INDIRECT("a_"&amp;X$2)/(X$2+1))*(($C500^(X$2+1)-$H500^(X$2+1))/(ε_c1cd^(X$2+1)))</f>
        <v/>
      </c>
      <c r="Y500">
        <f>(INDIRECT("a_"&amp;Y$2)/(Y$2+1))*(($C500^(Y$2+1)-$H500^(Y$2+1))/(ε_c1cd^(Y$2+1)))</f>
        <v/>
      </c>
      <c r="Z500">
        <f>(INDIRECT("a_"&amp;Z$2)/(Z$2+2))*(($C500^(Z$2+2)-$H500^(Z$2+2))/(ε_c1cd^(Z$2+2)))</f>
        <v/>
      </c>
      <c r="AA500">
        <f>(INDIRECT("a_"&amp;AA$2)/(AA$2+2))*(($C500^(AA$2+2)-$H500^(AA$2+2))/(ε_c1cd^(AA$2+2)))</f>
        <v/>
      </c>
      <c r="AB500">
        <f>(INDIRECT("a_"&amp;AB$2)/(AB$2+2))*(($C500^(AB$2+2)-$H500^(AB$2+2))/(ε_c1cd^(AB$2+2)))</f>
        <v/>
      </c>
      <c r="AC500">
        <f>(INDIRECT("a_"&amp;AC$2)/(AC$2+2))*(($C500^(AC$2+2)-$H500^(AC$2+2))/(ε_c1cd^(AC$2+2)))</f>
        <v/>
      </c>
      <c r="AD500">
        <f>(INDIRECT("a_"&amp;AD$2)/(AD$2+2))*(($C500^(AD$2+2)-$H500^(AD$2+2))/(ε_c1cd^(AD$2+2)))</f>
        <v/>
      </c>
      <c r="AE500" s="111">
        <f>(b*f_cd/L500)*SUM(U500:Y500)+SUM(Q500:R500)</f>
        <v/>
      </c>
      <c r="AF500" s="112">
        <f>AE500*(K500-y+e)</f>
        <v/>
      </c>
      <c r="AG500" s="113">
        <f>(b*f_cd/(L500^2))*SUM(Z500:AD500)+SUM(S500:T500)-AF500</f>
        <v/>
      </c>
      <c r="AH500" s="114">
        <f>AG500&lt;0</f>
        <v/>
      </c>
      <c r="AI500" s="115">
        <f>IF(A500=1,FALSE,(AND(AQ500,AH500,NOT(AI499))))</f>
        <v/>
      </c>
      <c r="AJ500" s="116">
        <f>(b*f_cd/L500)*(a_1/2*J500^2+a_2/3*J500^3+a_3/4*J500^4+a_4/5*J500^5+a_5/6*J500^6)+SUM(Q500:R500)</f>
        <v/>
      </c>
      <c r="AK500">
        <f>AJ500*(K500-y+e)</f>
        <v/>
      </c>
      <c r="AL500" s="118">
        <f>(b*f_cd/(L500^2))*(a_1/3*J500^3+a_2/4*J500^4+a_3/5*J500^5+a_4/6*J500^6+a_5/7*J500^7)+SUM(S500:T500)-AK500</f>
        <v/>
      </c>
      <c r="AM500" s="114">
        <f>AL500&gt;0</f>
        <v/>
      </c>
      <c r="AN500" s="115">
        <f>IF(A500=1,FALSE,(AND(AQ500,AM500,NOT(AN499))))</f>
        <v/>
      </c>
      <c r="AO500">
        <f>IF(D500=1,AND(AH500,NOT(AI500)),AND(AM500,NOT(AN500)))</f>
        <v/>
      </c>
      <c r="AP500" s="119">
        <f>IF(D500=1,AI500,AN500)</f>
        <v/>
      </c>
      <c r="AQ500" s="125">
        <f>ABS(E500)&lt;$AQ$2</f>
        <v/>
      </c>
      <c r="AS500">
        <f>IF(AP500,MAX(AS$3:AS498)+1,"")</f>
        <v/>
      </c>
    </row>
    <row r="501" s="117">
      <c r="A501" t="n">
        <v>499</v>
      </c>
      <c r="B501" s="131">
        <f>IF(A501=1,0,IF(AP501,0.1*ε_cu1cd,0))</f>
        <v/>
      </c>
      <c r="C501" s="131">
        <f>IF(A501=1,0.1*ε_cu1cd,C500+B500)</f>
        <v/>
      </c>
      <c r="D501" s="113">
        <f>IF('Нормальний переріз'!$D$68&gt;0,1,2)</f>
        <v/>
      </c>
      <c r="E501" s="144">
        <f>IF(D501=1,F501,G501)</f>
        <v/>
      </c>
      <c r="F501" s="124">
        <f>IF(AI500,0.11*ε_cu1cd,IF(AH500,F500*0.01,F500))</f>
        <v/>
      </c>
      <c r="G501" s="124">
        <f>IF(AP500,-0.1*ε_cu1cd,IF(AM500,G500*0.01,G500))</f>
        <v/>
      </c>
      <c r="H501" s="113">
        <f>IF(A501=1,E501,IF(AO500,H500-E500+E501,IF(AP500,0.8*H500,H500+E501)))</f>
        <v/>
      </c>
      <c r="I501" s="169">
        <f>(C501-H501)/h</f>
        <v/>
      </c>
      <c r="J501">
        <f>C501/(ε_c1cd)</f>
        <v/>
      </c>
      <c r="K501">
        <f>C501/I501</f>
        <v/>
      </c>
      <c r="L501" s="131">
        <f>I501/(ε_c1cd)</f>
        <v/>
      </c>
      <c r="M501">
        <f>I501*(K501-Z_s1)</f>
        <v/>
      </c>
      <c r="N501">
        <f>I501*(K501-Z_s2)</f>
        <v/>
      </c>
      <c r="O501">
        <f>E_s*M501</f>
        <v/>
      </c>
      <c r="P501">
        <f>E_s*N501</f>
        <v/>
      </c>
      <c r="Q501">
        <f>O501*A_s1</f>
        <v/>
      </c>
      <c r="R501">
        <f>P501*A_s2</f>
        <v/>
      </c>
      <c r="S501">
        <f>Q501*($K501-Z_s1)</f>
        <v/>
      </c>
      <c r="T501">
        <f>R501*($K501-Z_s2)</f>
        <v/>
      </c>
      <c r="U501">
        <f>(INDIRECT("a_"&amp;U$2)/(U$2+1))*(($C501^(U$2+1)-$H501^(U$2+1))/(ε_c1cd^(U$2+1)))</f>
        <v/>
      </c>
      <c r="V501">
        <f>(INDIRECT("a_"&amp;V$2)/(V$2+1))*(($C501^(V$2+1)-$H501^(V$2+1))/(ε_c1cd^(V$2+1)))</f>
        <v/>
      </c>
      <c r="W501">
        <f>(INDIRECT("a_"&amp;W$2)/(W$2+1))*(($C501^(W$2+1)-$H501^(W$2+1))/(ε_c1cd^(W$2+1)))</f>
        <v/>
      </c>
      <c r="X501">
        <f>(INDIRECT("a_"&amp;X$2)/(X$2+1))*(($C501^(X$2+1)-$H501^(X$2+1))/(ε_c1cd^(X$2+1)))</f>
        <v/>
      </c>
      <c r="Y501">
        <f>(INDIRECT("a_"&amp;Y$2)/(Y$2+1))*(($C501^(Y$2+1)-$H501^(Y$2+1))/(ε_c1cd^(Y$2+1)))</f>
        <v/>
      </c>
      <c r="Z501">
        <f>(INDIRECT("a_"&amp;Z$2)/(Z$2+2))*(($C501^(Z$2+2)-$H501^(Z$2+2))/(ε_c1cd^(Z$2+2)))</f>
        <v/>
      </c>
      <c r="AA501">
        <f>(INDIRECT("a_"&amp;AA$2)/(AA$2+2))*(($C501^(AA$2+2)-$H501^(AA$2+2))/(ε_c1cd^(AA$2+2)))</f>
        <v/>
      </c>
      <c r="AB501">
        <f>(INDIRECT("a_"&amp;AB$2)/(AB$2+2))*(($C501^(AB$2+2)-$H501^(AB$2+2))/(ε_c1cd^(AB$2+2)))</f>
        <v/>
      </c>
      <c r="AC501">
        <f>(INDIRECT("a_"&amp;AC$2)/(AC$2+2))*(($C501^(AC$2+2)-$H501^(AC$2+2))/(ε_c1cd^(AC$2+2)))</f>
        <v/>
      </c>
      <c r="AD501">
        <f>(INDIRECT("a_"&amp;AD$2)/(AD$2+2))*(($C501^(AD$2+2)-$H501^(AD$2+2))/(ε_c1cd^(AD$2+2)))</f>
        <v/>
      </c>
      <c r="AE501" s="111">
        <f>(b*f_cd/L501)*SUM(U501:Y501)+SUM(Q501:R501)</f>
        <v/>
      </c>
      <c r="AF501" s="112">
        <f>AE501*(K501-y+e)</f>
        <v/>
      </c>
      <c r="AG501" s="113">
        <f>(b*f_cd/(L501^2))*SUM(Z501:AD501)+SUM(S501:T501)-AF501</f>
        <v/>
      </c>
      <c r="AH501" s="114">
        <f>AG501&lt;0</f>
        <v/>
      </c>
      <c r="AI501" s="115">
        <f>IF(A501=1,FALSE,(AND(AQ501,AH501,NOT(AI500))))</f>
        <v/>
      </c>
      <c r="AJ501" s="116">
        <f>(b*f_cd/L501)*(a_1/2*J501^2+a_2/3*J501^3+a_3/4*J501^4+a_4/5*J501^5+a_5/6*J501^6)+SUM(Q501:R501)</f>
        <v/>
      </c>
      <c r="AK501">
        <f>AJ501*(K501-y+e)</f>
        <v/>
      </c>
      <c r="AL501" s="118">
        <f>(b*f_cd/(L501^2))*(a_1/3*J501^3+a_2/4*J501^4+a_3/5*J501^5+a_4/6*J501^6+a_5/7*J501^7)+SUM(S501:T501)-AK501</f>
        <v/>
      </c>
      <c r="AM501" s="114">
        <f>AL501&gt;0</f>
        <v/>
      </c>
      <c r="AN501" s="115">
        <f>IF(A501=1,FALSE,(AND(AQ501,AM501,NOT(AN500))))</f>
        <v/>
      </c>
      <c r="AO501">
        <f>IF(D501=1,AND(AH501,NOT(AI501)),AND(AM501,NOT(AN501)))</f>
        <v/>
      </c>
      <c r="AP501" s="119">
        <f>IF(D501=1,AI501,AN501)</f>
        <v/>
      </c>
      <c r="AQ501" s="125">
        <f>ABS(E501)&lt;$AQ$2</f>
        <v/>
      </c>
      <c r="AS501">
        <f>IF(AP501,MAX(AS$3:AS499)+1,"")</f>
        <v/>
      </c>
    </row>
    <row r="502" s="117">
      <c r="A502" t="n">
        <v>500</v>
      </c>
      <c r="B502" s="131">
        <f>IF(A502=1,0,IF(AP502,0.1*ε_cu1cd,0))</f>
        <v/>
      </c>
      <c r="C502" s="131">
        <f>IF(A502=1,0.1*ε_cu1cd,C501+B501)</f>
        <v/>
      </c>
      <c r="D502" s="113">
        <f>IF('Нормальний переріз'!$D$68&gt;0,1,2)</f>
        <v/>
      </c>
      <c r="E502" s="144">
        <f>IF(D502=1,F502,G502)</f>
        <v/>
      </c>
      <c r="F502" s="124">
        <f>IF(AI501,0.11*ε_cu1cd,IF(AH501,F501*0.01,F501))</f>
        <v/>
      </c>
      <c r="G502" s="124">
        <f>IF(AP501,-0.1*ε_cu1cd,IF(AM501,G501*0.01,G501))</f>
        <v/>
      </c>
      <c r="H502" s="113">
        <f>IF(A502=1,E502,IF(AO501,H501-E501+E502,IF(AP501,0.8*H501,H501+E502)))</f>
        <v/>
      </c>
      <c r="I502" s="169">
        <f>(C502-H502)/h</f>
        <v/>
      </c>
      <c r="J502">
        <f>C502/(ε_c1cd)</f>
        <v/>
      </c>
      <c r="K502">
        <f>C502/I502</f>
        <v/>
      </c>
      <c r="L502" s="131">
        <f>I502/(ε_c1cd)</f>
        <v/>
      </c>
      <c r="M502">
        <f>I502*(K502-Z_s1)</f>
        <v/>
      </c>
      <c r="N502">
        <f>I502*(K502-Z_s2)</f>
        <v/>
      </c>
      <c r="O502">
        <f>E_s*M502</f>
        <v/>
      </c>
      <c r="P502">
        <f>E_s*N502</f>
        <v/>
      </c>
      <c r="Q502">
        <f>O502*A_s1</f>
        <v/>
      </c>
      <c r="R502">
        <f>P502*A_s2</f>
        <v/>
      </c>
      <c r="S502">
        <f>Q502*($K502-Z_s1)</f>
        <v/>
      </c>
      <c r="T502">
        <f>R502*($K502-Z_s2)</f>
        <v/>
      </c>
      <c r="U502">
        <f>(INDIRECT("a_"&amp;U$2)/(U$2+1))*(($C502^(U$2+1)-$H502^(U$2+1))/(ε_c1cd^(U$2+1)))</f>
        <v/>
      </c>
      <c r="V502">
        <f>(INDIRECT("a_"&amp;V$2)/(V$2+1))*(($C502^(V$2+1)-$H502^(V$2+1))/(ε_c1cd^(V$2+1)))</f>
        <v/>
      </c>
      <c r="W502">
        <f>(INDIRECT("a_"&amp;W$2)/(W$2+1))*(($C502^(W$2+1)-$H502^(W$2+1))/(ε_c1cd^(W$2+1)))</f>
        <v/>
      </c>
      <c r="X502">
        <f>(INDIRECT("a_"&amp;X$2)/(X$2+1))*(($C502^(X$2+1)-$H502^(X$2+1))/(ε_c1cd^(X$2+1)))</f>
        <v/>
      </c>
      <c r="Y502">
        <f>(INDIRECT("a_"&amp;Y$2)/(Y$2+1))*(($C502^(Y$2+1)-$H502^(Y$2+1))/(ε_c1cd^(Y$2+1)))</f>
        <v/>
      </c>
      <c r="Z502">
        <f>(INDIRECT("a_"&amp;Z$2)/(Z$2+2))*(($C502^(Z$2+2)-$H502^(Z$2+2))/(ε_c1cd^(Z$2+2)))</f>
        <v/>
      </c>
      <c r="AA502">
        <f>(INDIRECT("a_"&amp;AA$2)/(AA$2+2))*(($C502^(AA$2+2)-$H502^(AA$2+2))/(ε_c1cd^(AA$2+2)))</f>
        <v/>
      </c>
      <c r="AB502">
        <f>(INDIRECT("a_"&amp;AB$2)/(AB$2+2))*(($C502^(AB$2+2)-$H502^(AB$2+2))/(ε_c1cd^(AB$2+2)))</f>
        <v/>
      </c>
      <c r="AC502">
        <f>(INDIRECT("a_"&amp;AC$2)/(AC$2+2))*(($C502^(AC$2+2)-$H502^(AC$2+2))/(ε_c1cd^(AC$2+2)))</f>
        <v/>
      </c>
      <c r="AD502">
        <f>(INDIRECT("a_"&amp;AD$2)/(AD$2+2))*(($C502^(AD$2+2)-$H502^(AD$2+2))/(ε_c1cd^(AD$2+2)))</f>
        <v/>
      </c>
      <c r="AE502" s="111">
        <f>(b*f_cd/L502)*SUM(U502:Y502)+SUM(Q502:R502)</f>
        <v/>
      </c>
      <c r="AF502" s="112">
        <f>AE502*(K502-y+e)</f>
        <v/>
      </c>
      <c r="AG502" s="113">
        <f>(b*f_cd/(L502^2))*SUM(Z502:AD502)+SUM(S502:T502)-AF502</f>
        <v/>
      </c>
      <c r="AH502" s="114">
        <f>AG502&lt;0</f>
        <v/>
      </c>
      <c r="AI502" s="115">
        <f>IF(A502=1,FALSE,(AND(AQ502,AH502,NOT(AI501))))</f>
        <v/>
      </c>
      <c r="AJ502" s="116">
        <f>(b*f_cd/L502)*(a_1/2*J502^2+a_2/3*J502^3+a_3/4*J502^4+a_4/5*J502^5+a_5/6*J502^6)+SUM(Q502:R502)</f>
        <v/>
      </c>
      <c r="AK502">
        <f>AJ502*(K502-y+e)</f>
        <v/>
      </c>
      <c r="AL502" s="118">
        <f>(b*f_cd/(L502^2))*(a_1/3*J502^3+a_2/4*J502^4+a_3/5*J502^5+a_4/6*J502^6+a_5/7*J502^7)+SUM(S502:T502)-AK502</f>
        <v/>
      </c>
      <c r="AM502" s="114">
        <f>AL502&gt;0</f>
        <v/>
      </c>
      <c r="AN502" s="115">
        <f>IF(A502=1,FALSE,(AND(AQ502,AM502,NOT(AN501))))</f>
        <v/>
      </c>
      <c r="AO502">
        <f>IF(D502=1,AND(AH502,NOT(AI502)),AND(AM502,NOT(AN502)))</f>
        <v/>
      </c>
      <c r="AP502" s="119">
        <f>IF(D502=1,AI502,AN502)</f>
        <v/>
      </c>
      <c r="AQ502" s="125">
        <f>ABS(E502)&lt;$AQ$2</f>
        <v/>
      </c>
      <c r="AS502">
        <f>IF(AP502,MAX(AS$3:AS500)+1,"")</f>
        <v/>
      </c>
    </row>
    <row r="503" s="117">
      <c r="A503" t="n">
        <v>501</v>
      </c>
      <c r="B503" s="131">
        <f>IF(A503=1,0,IF(AP503,0.1*ε_cu1cd,0))</f>
        <v/>
      </c>
      <c r="C503" s="131">
        <f>IF(A503=1,0.1*ε_cu1cd,C502+B502)</f>
        <v/>
      </c>
      <c r="D503" s="113">
        <f>IF('Нормальний переріз'!$D$68&gt;0,1,2)</f>
        <v/>
      </c>
      <c r="E503" s="144">
        <f>IF(D503=1,F503,G503)</f>
        <v/>
      </c>
      <c r="F503" s="124">
        <f>IF(AI502,0.11*ε_cu1cd,IF(AH502,F502*0.01,F502))</f>
        <v/>
      </c>
      <c r="G503" s="124">
        <f>IF(AP502,-0.1*ε_cu1cd,IF(AM502,G502*0.01,G502))</f>
        <v/>
      </c>
      <c r="H503" s="113">
        <f>IF(A503=1,E503,IF(AO502,H502-E502+E503,IF(AP502,0.8*H502,H502+E503)))</f>
        <v/>
      </c>
      <c r="I503" s="169">
        <f>(C503-H503)/h</f>
        <v/>
      </c>
      <c r="J503">
        <f>C503/(ε_c1cd)</f>
        <v/>
      </c>
      <c r="K503">
        <f>C503/I503</f>
        <v/>
      </c>
      <c r="L503" s="131">
        <f>I503/(ε_c1cd)</f>
        <v/>
      </c>
      <c r="M503">
        <f>I503*(K503-Z_s1)</f>
        <v/>
      </c>
      <c r="N503">
        <f>I503*(K503-Z_s2)</f>
        <v/>
      </c>
      <c r="O503">
        <f>E_s*M503</f>
        <v/>
      </c>
      <c r="P503">
        <f>E_s*N503</f>
        <v/>
      </c>
      <c r="Q503">
        <f>O503*A_s1</f>
        <v/>
      </c>
      <c r="R503">
        <f>P503*A_s2</f>
        <v/>
      </c>
      <c r="S503">
        <f>Q503*($K503-Z_s1)</f>
        <v/>
      </c>
      <c r="T503">
        <f>R503*($K503-Z_s2)</f>
        <v/>
      </c>
      <c r="U503">
        <f>(INDIRECT("a_"&amp;U$2)/(U$2+1))*(($C503^(U$2+1)-$H503^(U$2+1))/(ε_c1cd^(U$2+1)))</f>
        <v/>
      </c>
      <c r="V503">
        <f>(INDIRECT("a_"&amp;V$2)/(V$2+1))*(($C503^(V$2+1)-$H503^(V$2+1))/(ε_c1cd^(V$2+1)))</f>
        <v/>
      </c>
      <c r="W503">
        <f>(INDIRECT("a_"&amp;W$2)/(W$2+1))*(($C503^(W$2+1)-$H503^(W$2+1))/(ε_c1cd^(W$2+1)))</f>
        <v/>
      </c>
      <c r="X503">
        <f>(INDIRECT("a_"&amp;X$2)/(X$2+1))*(($C503^(X$2+1)-$H503^(X$2+1))/(ε_c1cd^(X$2+1)))</f>
        <v/>
      </c>
      <c r="Y503">
        <f>(INDIRECT("a_"&amp;Y$2)/(Y$2+1))*(($C503^(Y$2+1)-$H503^(Y$2+1))/(ε_c1cd^(Y$2+1)))</f>
        <v/>
      </c>
      <c r="Z503">
        <f>(INDIRECT("a_"&amp;Z$2)/(Z$2+2))*(($C503^(Z$2+2)-$H503^(Z$2+2))/(ε_c1cd^(Z$2+2)))</f>
        <v/>
      </c>
      <c r="AA503">
        <f>(INDIRECT("a_"&amp;AA$2)/(AA$2+2))*(($C503^(AA$2+2)-$H503^(AA$2+2))/(ε_c1cd^(AA$2+2)))</f>
        <v/>
      </c>
      <c r="AB503">
        <f>(INDIRECT("a_"&amp;AB$2)/(AB$2+2))*(($C503^(AB$2+2)-$H503^(AB$2+2))/(ε_c1cd^(AB$2+2)))</f>
        <v/>
      </c>
      <c r="AC503">
        <f>(INDIRECT("a_"&amp;AC$2)/(AC$2+2))*(($C503^(AC$2+2)-$H503^(AC$2+2))/(ε_c1cd^(AC$2+2)))</f>
        <v/>
      </c>
      <c r="AD503">
        <f>(INDIRECT("a_"&amp;AD$2)/(AD$2+2))*(($C503^(AD$2+2)-$H503^(AD$2+2))/(ε_c1cd^(AD$2+2)))</f>
        <v/>
      </c>
      <c r="AE503" s="111">
        <f>(b*f_cd/L503)*SUM(U503:Y503)+SUM(Q503:R503)</f>
        <v/>
      </c>
      <c r="AF503" s="112">
        <f>AE503*(K503-y+e)</f>
        <v/>
      </c>
      <c r="AG503" s="113">
        <f>(b*f_cd/(L503^2))*SUM(Z503:AD503)+SUM(S503:T503)-AF503</f>
        <v/>
      </c>
      <c r="AH503" s="114">
        <f>AG503&lt;0</f>
        <v/>
      </c>
      <c r="AI503" s="115">
        <f>IF(A503=1,FALSE,(AND(AQ503,AH503,NOT(AI502))))</f>
        <v/>
      </c>
      <c r="AJ503" s="116">
        <f>(b*f_cd/L503)*(a_1/2*J503^2+a_2/3*J503^3+a_3/4*J503^4+a_4/5*J503^5+a_5/6*J503^6)+SUM(Q503:R503)</f>
        <v/>
      </c>
      <c r="AK503">
        <f>AJ503*(K503-y+e)</f>
        <v/>
      </c>
      <c r="AL503" s="118">
        <f>(b*f_cd/(L503^2))*(a_1/3*J503^3+a_2/4*J503^4+a_3/5*J503^5+a_4/6*J503^6+a_5/7*J503^7)+SUM(S503:T503)-AK503</f>
        <v/>
      </c>
      <c r="AM503" s="114">
        <f>AL503&gt;0</f>
        <v/>
      </c>
      <c r="AN503" s="115">
        <f>IF(A503=1,FALSE,(AND(AQ503,AM503,NOT(AN502))))</f>
        <v/>
      </c>
      <c r="AO503">
        <f>IF(D503=1,AND(AH503,NOT(AI503)),AND(AM503,NOT(AN503)))</f>
        <v/>
      </c>
      <c r="AP503" s="119">
        <f>IF(D503=1,AI503,AN503)</f>
        <v/>
      </c>
      <c r="AQ503" s="125">
        <f>ABS(E503)&lt;$AQ$2</f>
        <v/>
      </c>
      <c r="AS503">
        <f>IF(AP503,MAX(AS$3:AS501)+1,"")</f>
        <v/>
      </c>
    </row>
    <row r="504" s="117">
      <c r="A504" t="n">
        <v>502</v>
      </c>
      <c r="B504" s="131">
        <f>IF(A504=1,0,IF(AP504,0.1*ε_cu1cd,0))</f>
        <v/>
      </c>
      <c r="C504" s="131">
        <f>IF(A504=1,0.1*ε_cu1cd,C503+B503)</f>
        <v/>
      </c>
      <c r="D504" s="113">
        <f>IF('Нормальний переріз'!$D$68&gt;0,1,2)</f>
        <v/>
      </c>
      <c r="E504" s="144">
        <f>IF(D504=1,F504,G504)</f>
        <v/>
      </c>
      <c r="F504" s="124">
        <f>IF(AI503,0.11*ε_cu1cd,IF(AH503,F503*0.01,F503))</f>
        <v/>
      </c>
      <c r="G504" s="124">
        <f>IF(AP503,-0.1*ε_cu1cd,IF(AM503,G503*0.01,G503))</f>
        <v/>
      </c>
      <c r="H504" s="113">
        <f>IF(A504=1,E504,IF(AO503,H503-E503+E504,IF(AP503,0.8*H503,H503+E504)))</f>
        <v/>
      </c>
      <c r="I504" s="169">
        <f>(C504-H504)/h</f>
        <v/>
      </c>
      <c r="J504">
        <f>C504/(ε_c1cd)</f>
        <v/>
      </c>
      <c r="K504">
        <f>C504/I504</f>
        <v/>
      </c>
      <c r="L504" s="131">
        <f>I504/(ε_c1cd)</f>
        <v/>
      </c>
      <c r="M504">
        <f>I504*(K504-Z_s1)</f>
        <v/>
      </c>
      <c r="N504">
        <f>I504*(K504-Z_s2)</f>
        <v/>
      </c>
      <c r="O504">
        <f>E_s*M504</f>
        <v/>
      </c>
      <c r="P504">
        <f>E_s*N504</f>
        <v/>
      </c>
      <c r="Q504">
        <f>O504*A_s1</f>
        <v/>
      </c>
      <c r="R504">
        <f>P504*A_s2</f>
        <v/>
      </c>
      <c r="S504">
        <f>Q504*($K504-Z_s1)</f>
        <v/>
      </c>
      <c r="T504">
        <f>R504*($K504-Z_s2)</f>
        <v/>
      </c>
      <c r="U504">
        <f>(INDIRECT("a_"&amp;U$2)/(U$2+1))*(($C504^(U$2+1)-$H504^(U$2+1))/(ε_c1cd^(U$2+1)))</f>
        <v/>
      </c>
      <c r="V504">
        <f>(INDIRECT("a_"&amp;V$2)/(V$2+1))*(($C504^(V$2+1)-$H504^(V$2+1))/(ε_c1cd^(V$2+1)))</f>
        <v/>
      </c>
      <c r="W504">
        <f>(INDIRECT("a_"&amp;W$2)/(W$2+1))*(($C504^(W$2+1)-$H504^(W$2+1))/(ε_c1cd^(W$2+1)))</f>
        <v/>
      </c>
      <c r="X504">
        <f>(INDIRECT("a_"&amp;X$2)/(X$2+1))*(($C504^(X$2+1)-$H504^(X$2+1))/(ε_c1cd^(X$2+1)))</f>
        <v/>
      </c>
      <c r="Y504">
        <f>(INDIRECT("a_"&amp;Y$2)/(Y$2+1))*(($C504^(Y$2+1)-$H504^(Y$2+1))/(ε_c1cd^(Y$2+1)))</f>
        <v/>
      </c>
      <c r="Z504">
        <f>(INDIRECT("a_"&amp;Z$2)/(Z$2+2))*(($C504^(Z$2+2)-$H504^(Z$2+2))/(ε_c1cd^(Z$2+2)))</f>
        <v/>
      </c>
      <c r="AA504">
        <f>(INDIRECT("a_"&amp;AA$2)/(AA$2+2))*(($C504^(AA$2+2)-$H504^(AA$2+2))/(ε_c1cd^(AA$2+2)))</f>
        <v/>
      </c>
      <c r="AB504">
        <f>(INDIRECT("a_"&amp;AB$2)/(AB$2+2))*(($C504^(AB$2+2)-$H504^(AB$2+2))/(ε_c1cd^(AB$2+2)))</f>
        <v/>
      </c>
      <c r="AC504">
        <f>(INDIRECT("a_"&amp;AC$2)/(AC$2+2))*(($C504^(AC$2+2)-$H504^(AC$2+2))/(ε_c1cd^(AC$2+2)))</f>
        <v/>
      </c>
      <c r="AD504">
        <f>(INDIRECT("a_"&amp;AD$2)/(AD$2+2))*(($C504^(AD$2+2)-$H504^(AD$2+2))/(ε_c1cd^(AD$2+2)))</f>
        <v/>
      </c>
      <c r="AE504" s="111">
        <f>(b*f_cd/L504)*SUM(U504:Y504)+SUM(Q504:R504)</f>
        <v/>
      </c>
      <c r="AF504" s="112">
        <f>AE504*(K504-y+e)</f>
        <v/>
      </c>
      <c r="AG504" s="113">
        <f>(b*f_cd/(L504^2))*SUM(Z504:AD504)+SUM(S504:T504)-AF504</f>
        <v/>
      </c>
      <c r="AH504" s="114">
        <f>AG504&lt;0</f>
        <v/>
      </c>
      <c r="AI504" s="115">
        <f>IF(A504=1,FALSE,(AND(AQ504,AH504,NOT(AI503))))</f>
        <v/>
      </c>
      <c r="AJ504" s="116">
        <f>(b*f_cd/L504)*(a_1/2*J504^2+a_2/3*J504^3+a_3/4*J504^4+a_4/5*J504^5+a_5/6*J504^6)+SUM(Q504:R504)</f>
        <v/>
      </c>
      <c r="AK504">
        <f>AJ504*(K504-y+e)</f>
        <v/>
      </c>
      <c r="AL504" s="118">
        <f>(b*f_cd/(L504^2))*(a_1/3*J504^3+a_2/4*J504^4+a_3/5*J504^5+a_4/6*J504^6+a_5/7*J504^7)+SUM(S504:T504)-AK504</f>
        <v/>
      </c>
      <c r="AM504" s="114">
        <f>AL504&gt;0</f>
        <v/>
      </c>
      <c r="AN504" s="115">
        <f>IF(A504=1,FALSE,(AND(AQ504,AM504,NOT(AN503))))</f>
        <v/>
      </c>
      <c r="AO504">
        <f>IF(D504=1,AND(AH504,NOT(AI504)),AND(AM504,NOT(AN504)))</f>
        <v/>
      </c>
      <c r="AP504" s="119">
        <f>IF(D504=1,AI504,AN504)</f>
        <v/>
      </c>
      <c r="AQ504" s="125">
        <f>ABS(E504)&lt;$AQ$2</f>
        <v/>
      </c>
      <c r="AS504">
        <f>IF(AP504,MAX(AS$3:AS502)+1,"")</f>
        <v/>
      </c>
    </row>
    <row r="505" s="117">
      <c r="A505" t="n">
        <v>503</v>
      </c>
      <c r="B505" s="131">
        <f>IF(A505=1,0,IF(AP505,0.1*ε_cu1cd,0))</f>
        <v/>
      </c>
      <c r="C505" s="131">
        <f>IF(A505=1,0.1*ε_cu1cd,C504+B504)</f>
        <v/>
      </c>
      <c r="D505" s="113">
        <f>IF('Нормальний переріз'!$D$68&gt;0,1,2)</f>
        <v/>
      </c>
      <c r="E505" s="144">
        <f>IF(D505=1,F505,G505)</f>
        <v/>
      </c>
      <c r="F505" s="124">
        <f>IF(AI504,0.11*ε_cu1cd,IF(AH504,F504*0.01,F504))</f>
        <v/>
      </c>
      <c r="G505" s="124">
        <f>IF(AP504,-0.1*ε_cu1cd,IF(AM504,G504*0.01,G504))</f>
        <v/>
      </c>
      <c r="H505" s="113">
        <f>IF(A505=1,E505,IF(AO504,H504-E504+E505,IF(AP504,0.8*H504,H504+E505)))</f>
        <v/>
      </c>
      <c r="I505" s="169">
        <f>(C505-H505)/h</f>
        <v/>
      </c>
      <c r="J505">
        <f>C505/(ε_c1cd)</f>
        <v/>
      </c>
      <c r="K505">
        <f>C505/I505</f>
        <v/>
      </c>
      <c r="L505" s="131">
        <f>I505/(ε_c1cd)</f>
        <v/>
      </c>
      <c r="M505">
        <f>I505*(K505-Z_s1)</f>
        <v/>
      </c>
      <c r="N505">
        <f>I505*(K505-Z_s2)</f>
        <v/>
      </c>
      <c r="O505">
        <f>E_s*M505</f>
        <v/>
      </c>
      <c r="P505">
        <f>E_s*N505</f>
        <v/>
      </c>
      <c r="Q505">
        <f>O505*A_s1</f>
        <v/>
      </c>
      <c r="R505">
        <f>P505*A_s2</f>
        <v/>
      </c>
      <c r="S505">
        <f>Q505*($K505-Z_s1)</f>
        <v/>
      </c>
      <c r="T505">
        <f>R505*($K505-Z_s2)</f>
        <v/>
      </c>
      <c r="U505">
        <f>(INDIRECT("a_"&amp;U$2)/(U$2+1))*(($C505^(U$2+1)-$H505^(U$2+1))/(ε_c1cd^(U$2+1)))</f>
        <v/>
      </c>
      <c r="V505">
        <f>(INDIRECT("a_"&amp;V$2)/(V$2+1))*(($C505^(V$2+1)-$H505^(V$2+1))/(ε_c1cd^(V$2+1)))</f>
        <v/>
      </c>
      <c r="W505">
        <f>(INDIRECT("a_"&amp;W$2)/(W$2+1))*(($C505^(W$2+1)-$H505^(W$2+1))/(ε_c1cd^(W$2+1)))</f>
        <v/>
      </c>
      <c r="X505">
        <f>(INDIRECT("a_"&amp;X$2)/(X$2+1))*(($C505^(X$2+1)-$H505^(X$2+1))/(ε_c1cd^(X$2+1)))</f>
        <v/>
      </c>
      <c r="Y505">
        <f>(INDIRECT("a_"&amp;Y$2)/(Y$2+1))*(($C505^(Y$2+1)-$H505^(Y$2+1))/(ε_c1cd^(Y$2+1)))</f>
        <v/>
      </c>
      <c r="Z505">
        <f>(INDIRECT("a_"&amp;Z$2)/(Z$2+2))*(($C505^(Z$2+2)-$H505^(Z$2+2))/(ε_c1cd^(Z$2+2)))</f>
        <v/>
      </c>
      <c r="AA505">
        <f>(INDIRECT("a_"&amp;AA$2)/(AA$2+2))*(($C505^(AA$2+2)-$H505^(AA$2+2))/(ε_c1cd^(AA$2+2)))</f>
        <v/>
      </c>
      <c r="AB505">
        <f>(INDIRECT("a_"&amp;AB$2)/(AB$2+2))*(($C505^(AB$2+2)-$H505^(AB$2+2))/(ε_c1cd^(AB$2+2)))</f>
        <v/>
      </c>
      <c r="AC505">
        <f>(INDIRECT("a_"&amp;AC$2)/(AC$2+2))*(($C505^(AC$2+2)-$H505^(AC$2+2))/(ε_c1cd^(AC$2+2)))</f>
        <v/>
      </c>
      <c r="AD505">
        <f>(INDIRECT("a_"&amp;AD$2)/(AD$2+2))*(($C505^(AD$2+2)-$H505^(AD$2+2))/(ε_c1cd^(AD$2+2)))</f>
        <v/>
      </c>
      <c r="AE505" s="111">
        <f>(b*f_cd/L505)*SUM(U505:Y505)+SUM(Q505:R505)</f>
        <v/>
      </c>
      <c r="AF505" s="112">
        <f>AE505*(K505-y+e)</f>
        <v/>
      </c>
      <c r="AG505" s="113">
        <f>(b*f_cd/(L505^2))*SUM(Z505:AD505)+SUM(S505:T505)-AF505</f>
        <v/>
      </c>
      <c r="AH505" s="114">
        <f>AG505&lt;0</f>
        <v/>
      </c>
      <c r="AI505" s="115">
        <f>IF(A505=1,FALSE,(AND(AQ505,AH505,NOT(AI504))))</f>
        <v/>
      </c>
      <c r="AJ505" s="116">
        <f>(b*f_cd/L505)*(a_1/2*J505^2+a_2/3*J505^3+a_3/4*J505^4+a_4/5*J505^5+a_5/6*J505^6)+SUM(Q505:R505)</f>
        <v/>
      </c>
      <c r="AK505">
        <f>AJ505*(K505-y+e)</f>
        <v/>
      </c>
      <c r="AL505" s="118">
        <f>(b*f_cd/(L505^2))*(a_1/3*J505^3+a_2/4*J505^4+a_3/5*J505^5+a_4/6*J505^6+a_5/7*J505^7)+SUM(S505:T505)-AK505</f>
        <v/>
      </c>
      <c r="AM505" s="114">
        <f>AL505&gt;0</f>
        <v/>
      </c>
      <c r="AN505" s="115">
        <f>IF(A505=1,FALSE,(AND(AQ505,AM505,NOT(AN504))))</f>
        <v/>
      </c>
      <c r="AO505">
        <f>IF(D505=1,AND(AH505,NOT(AI505)),AND(AM505,NOT(AN505)))</f>
        <v/>
      </c>
      <c r="AP505" s="119">
        <f>IF(D505=1,AI505,AN505)</f>
        <v/>
      </c>
      <c r="AQ505" s="125">
        <f>ABS(E505)&lt;$AQ$2</f>
        <v/>
      </c>
      <c r="AS505">
        <f>IF(AP505,MAX(AS$3:AS503)+1,"")</f>
        <v/>
      </c>
    </row>
    <row r="506" s="117">
      <c r="A506" t="n">
        <v>504</v>
      </c>
      <c r="B506" s="131">
        <f>IF(A506=1,0,IF(AP506,0.1*ε_cu1cd,0))</f>
        <v/>
      </c>
      <c r="C506" s="131">
        <f>IF(A506=1,0.1*ε_cu1cd,C505+B505)</f>
        <v/>
      </c>
      <c r="D506" s="113">
        <f>IF('Нормальний переріз'!$D$68&gt;0,1,2)</f>
        <v/>
      </c>
      <c r="E506" s="144">
        <f>IF(D506=1,F506,G506)</f>
        <v/>
      </c>
      <c r="F506" s="124">
        <f>IF(AI505,0.11*ε_cu1cd,IF(AH505,F505*0.01,F505))</f>
        <v/>
      </c>
      <c r="G506" s="124">
        <f>IF(AP505,-0.1*ε_cu1cd,IF(AM505,G505*0.01,G505))</f>
        <v/>
      </c>
      <c r="H506" s="113">
        <f>IF(A506=1,E506,IF(AO505,H505-E505+E506,IF(AP505,0.8*H505,H505+E506)))</f>
        <v/>
      </c>
      <c r="I506" s="169">
        <f>(C506-H506)/h</f>
        <v/>
      </c>
      <c r="J506">
        <f>C506/(ε_c1cd)</f>
        <v/>
      </c>
      <c r="K506">
        <f>C506/I506</f>
        <v/>
      </c>
      <c r="L506" s="131">
        <f>I506/(ε_c1cd)</f>
        <v/>
      </c>
      <c r="M506">
        <f>I506*(K506-Z_s1)</f>
        <v/>
      </c>
      <c r="N506">
        <f>I506*(K506-Z_s2)</f>
        <v/>
      </c>
      <c r="O506">
        <f>E_s*M506</f>
        <v/>
      </c>
      <c r="P506">
        <f>E_s*N506</f>
        <v/>
      </c>
      <c r="Q506">
        <f>O506*A_s1</f>
        <v/>
      </c>
      <c r="R506">
        <f>P506*A_s2</f>
        <v/>
      </c>
      <c r="S506">
        <f>Q506*($K506-Z_s1)</f>
        <v/>
      </c>
      <c r="T506">
        <f>R506*($K506-Z_s2)</f>
        <v/>
      </c>
      <c r="U506">
        <f>(INDIRECT("a_"&amp;U$2)/(U$2+1))*(($C506^(U$2+1)-$H506^(U$2+1))/(ε_c1cd^(U$2+1)))</f>
        <v/>
      </c>
      <c r="V506">
        <f>(INDIRECT("a_"&amp;V$2)/(V$2+1))*(($C506^(V$2+1)-$H506^(V$2+1))/(ε_c1cd^(V$2+1)))</f>
        <v/>
      </c>
      <c r="W506">
        <f>(INDIRECT("a_"&amp;W$2)/(W$2+1))*(($C506^(W$2+1)-$H506^(W$2+1))/(ε_c1cd^(W$2+1)))</f>
        <v/>
      </c>
      <c r="X506">
        <f>(INDIRECT("a_"&amp;X$2)/(X$2+1))*(($C506^(X$2+1)-$H506^(X$2+1))/(ε_c1cd^(X$2+1)))</f>
        <v/>
      </c>
      <c r="Y506">
        <f>(INDIRECT("a_"&amp;Y$2)/(Y$2+1))*(($C506^(Y$2+1)-$H506^(Y$2+1))/(ε_c1cd^(Y$2+1)))</f>
        <v/>
      </c>
      <c r="Z506">
        <f>(INDIRECT("a_"&amp;Z$2)/(Z$2+2))*(($C506^(Z$2+2)-$H506^(Z$2+2))/(ε_c1cd^(Z$2+2)))</f>
        <v/>
      </c>
      <c r="AA506">
        <f>(INDIRECT("a_"&amp;AA$2)/(AA$2+2))*(($C506^(AA$2+2)-$H506^(AA$2+2))/(ε_c1cd^(AA$2+2)))</f>
        <v/>
      </c>
      <c r="AB506">
        <f>(INDIRECT("a_"&amp;AB$2)/(AB$2+2))*(($C506^(AB$2+2)-$H506^(AB$2+2))/(ε_c1cd^(AB$2+2)))</f>
        <v/>
      </c>
      <c r="AC506">
        <f>(INDIRECT("a_"&amp;AC$2)/(AC$2+2))*(($C506^(AC$2+2)-$H506^(AC$2+2))/(ε_c1cd^(AC$2+2)))</f>
        <v/>
      </c>
      <c r="AD506">
        <f>(INDIRECT("a_"&amp;AD$2)/(AD$2+2))*(($C506^(AD$2+2)-$H506^(AD$2+2))/(ε_c1cd^(AD$2+2)))</f>
        <v/>
      </c>
      <c r="AE506" s="111">
        <f>(b*f_cd/L506)*SUM(U506:Y506)+SUM(Q506:R506)</f>
        <v/>
      </c>
      <c r="AF506" s="112">
        <f>AE506*(K506-y+e)</f>
        <v/>
      </c>
      <c r="AG506" s="113">
        <f>(b*f_cd/(L506^2))*SUM(Z506:AD506)+SUM(S506:T506)-AF506</f>
        <v/>
      </c>
      <c r="AH506" s="114">
        <f>AG506&lt;0</f>
        <v/>
      </c>
      <c r="AI506" s="115">
        <f>IF(A506=1,FALSE,(AND(AQ506,AH506,NOT(AI505))))</f>
        <v/>
      </c>
      <c r="AJ506" s="116">
        <f>(b*f_cd/L506)*(a_1/2*J506^2+a_2/3*J506^3+a_3/4*J506^4+a_4/5*J506^5+a_5/6*J506^6)+SUM(Q506:R506)</f>
        <v/>
      </c>
      <c r="AK506">
        <f>AJ506*(K506-y+e)</f>
        <v/>
      </c>
      <c r="AL506" s="118">
        <f>(b*f_cd/(L506^2))*(a_1/3*J506^3+a_2/4*J506^4+a_3/5*J506^5+a_4/6*J506^6+a_5/7*J506^7)+SUM(S506:T506)-AK506</f>
        <v/>
      </c>
      <c r="AM506" s="114">
        <f>AL506&gt;0</f>
        <v/>
      </c>
      <c r="AN506" s="115">
        <f>IF(A506=1,FALSE,(AND(AQ506,AM506,NOT(AN505))))</f>
        <v/>
      </c>
      <c r="AO506">
        <f>IF(D506=1,AND(AH506,NOT(AI506)),AND(AM506,NOT(AN506)))</f>
        <v/>
      </c>
      <c r="AP506" s="119">
        <f>IF(D506=1,AI506,AN506)</f>
        <v/>
      </c>
      <c r="AQ506" s="125">
        <f>ABS(E506)&lt;$AQ$2</f>
        <v/>
      </c>
      <c r="AS506">
        <f>IF(AP506,MAX(AS$3:AS504)+1,"")</f>
        <v/>
      </c>
    </row>
    <row r="507" s="117">
      <c r="A507" t="n">
        <v>505</v>
      </c>
      <c r="B507" s="131">
        <f>IF(A507=1,0,IF(AP507,0.1*ε_cu1cd,0))</f>
        <v/>
      </c>
      <c r="C507" s="131">
        <f>IF(A507=1,0.1*ε_cu1cd,C506+B506)</f>
        <v/>
      </c>
      <c r="D507" s="113">
        <f>IF('Нормальний переріз'!$D$68&gt;0,1,2)</f>
        <v/>
      </c>
      <c r="E507" s="144">
        <f>IF(D507=1,F507,G507)</f>
        <v/>
      </c>
      <c r="F507" s="124">
        <f>IF(AI506,0.11*ε_cu1cd,IF(AH506,F506*0.01,F506))</f>
        <v/>
      </c>
      <c r="G507" s="124">
        <f>IF(AP506,-0.1*ε_cu1cd,IF(AM506,G506*0.01,G506))</f>
        <v/>
      </c>
      <c r="H507" s="113">
        <f>IF(A507=1,E507,IF(AO506,H506-E506+E507,IF(AP506,0.8*H506,H506+E507)))</f>
        <v/>
      </c>
      <c r="I507" s="169">
        <f>(C507-H507)/h</f>
        <v/>
      </c>
      <c r="J507">
        <f>C507/(ε_c1cd)</f>
        <v/>
      </c>
      <c r="K507">
        <f>C507/I507</f>
        <v/>
      </c>
      <c r="L507" s="131">
        <f>I507/(ε_c1cd)</f>
        <v/>
      </c>
      <c r="M507">
        <f>I507*(K507-Z_s1)</f>
        <v/>
      </c>
      <c r="N507">
        <f>I507*(K507-Z_s2)</f>
        <v/>
      </c>
      <c r="O507">
        <f>E_s*M507</f>
        <v/>
      </c>
      <c r="P507">
        <f>E_s*N507</f>
        <v/>
      </c>
      <c r="Q507">
        <f>O507*A_s1</f>
        <v/>
      </c>
      <c r="R507">
        <f>P507*A_s2</f>
        <v/>
      </c>
      <c r="S507">
        <f>Q507*($K507-Z_s1)</f>
        <v/>
      </c>
      <c r="T507">
        <f>R507*($K507-Z_s2)</f>
        <v/>
      </c>
      <c r="U507">
        <f>(INDIRECT("a_"&amp;U$2)/(U$2+1))*(($C507^(U$2+1)-$H507^(U$2+1))/(ε_c1cd^(U$2+1)))</f>
        <v/>
      </c>
      <c r="V507">
        <f>(INDIRECT("a_"&amp;V$2)/(V$2+1))*(($C507^(V$2+1)-$H507^(V$2+1))/(ε_c1cd^(V$2+1)))</f>
        <v/>
      </c>
      <c r="W507">
        <f>(INDIRECT("a_"&amp;W$2)/(W$2+1))*(($C507^(W$2+1)-$H507^(W$2+1))/(ε_c1cd^(W$2+1)))</f>
        <v/>
      </c>
      <c r="X507">
        <f>(INDIRECT("a_"&amp;X$2)/(X$2+1))*(($C507^(X$2+1)-$H507^(X$2+1))/(ε_c1cd^(X$2+1)))</f>
        <v/>
      </c>
      <c r="Y507">
        <f>(INDIRECT("a_"&amp;Y$2)/(Y$2+1))*(($C507^(Y$2+1)-$H507^(Y$2+1))/(ε_c1cd^(Y$2+1)))</f>
        <v/>
      </c>
      <c r="Z507">
        <f>(INDIRECT("a_"&amp;Z$2)/(Z$2+2))*(($C507^(Z$2+2)-$H507^(Z$2+2))/(ε_c1cd^(Z$2+2)))</f>
        <v/>
      </c>
      <c r="AA507">
        <f>(INDIRECT("a_"&amp;AA$2)/(AA$2+2))*(($C507^(AA$2+2)-$H507^(AA$2+2))/(ε_c1cd^(AA$2+2)))</f>
        <v/>
      </c>
      <c r="AB507">
        <f>(INDIRECT("a_"&amp;AB$2)/(AB$2+2))*(($C507^(AB$2+2)-$H507^(AB$2+2))/(ε_c1cd^(AB$2+2)))</f>
        <v/>
      </c>
      <c r="AC507">
        <f>(INDIRECT("a_"&amp;AC$2)/(AC$2+2))*(($C507^(AC$2+2)-$H507^(AC$2+2))/(ε_c1cd^(AC$2+2)))</f>
        <v/>
      </c>
      <c r="AD507">
        <f>(INDIRECT("a_"&amp;AD$2)/(AD$2+2))*(($C507^(AD$2+2)-$H507^(AD$2+2))/(ε_c1cd^(AD$2+2)))</f>
        <v/>
      </c>
      <c r="AE507" s="111">
        <f>(b*f_cd/L507)*SUM(U507:Y507)+SUM(Q507:R507)</f>
        <v/>
      </c>
      <c r="AF507" s="112">
        <f>AE507*(K507-y+e)</f>
        <v/>
      </c>
      <c r="AG507" s="113">
        <f>(b*f_cd/(L507^2))*SUM(Z507:AD507)+SUM(S507:T507)-AF507</f>
        <v/>
      </c>
      <c r="AH507" s="114">
        <f>AG507&lt;0</f>
        <v/>
      </c>
      <c r="AI507" s="115">
        <f>IF(A507=1,FALSE,(AND(AQ507,AH507,NOT(AI506))))</f>
        <v/>
      </c>
      <c r="AJ507" s="116">
        <f>(b*f_cd/L507)*(a_1/2*J507^2+a_2/3*J507^3+a_3/4*J507^4+a_4/5*J507^5+a_5/6*J507^6)+SUM(Q507:R507)</f>
        <v/>
      </c>
      <c r="AK507">
        <f>AJ507*(K507-y+e)</f>
        <v/>
      </c>
      <c r="AL507" s="118">
        <f>(b*f_cd/(L507^2))*(a_1/3*J507^3+a_2/4*J507^4+a_3/5*J507^5+a_4/6*J507^6+a_5/7*J507^7)+SUM(S507:T507)-AK507</f>
        <v/>
      </c>
      <c r="AM507" s="114">
        <f>AL507&gt;0</f>
        <v/>
      </c>
      <c r="AN507" s="115">
        <f>IF(A507=1,FALSE,(AND(AQ507,AM507,NOT(AN506))))</f>
        <v/>
      </c>
      <c r="AO507">
        <f>IF(D507=1,AND(AH507,NOT(AI507)),AND(AM507,NOT(AN507)))</f>
        <v/>
      </c>
      <c r="AP507" s="119">
        <f>IF(D507=1,AI507,AN507)</f>
        <v/>
      </c>
      <c r="AQ507" s="125">
        <f>ABS(E507)&lt;$AQ$2</f>
        <v/>
      </c>
      <c r="AS507">
        <f>IF(AP507,MAX(AS$3:AS505)+1,"")</f>
        <v/>
      </c>
    </row>
    <row r="508" s="117">
      <c r="A508" t="n">
        <v>506</v>
      </c>
      <c r="B508" s="131">
        <f>IF(A508=1,0,IF(AP508,0.1*ε_cu1cd,0))</f>
        <v/>
      </c>
      <c r="C508" s="131">
        <f>IF(A508=1,0.1*ε_cu1cd,C507+B507)</f>
        <v/>
      </c>
      <c r="D508" s="113">
        <f>IF('Нормальний переріз'!$D$68&gt;0,1,2)</f>
        <v/>
      </c>
      <c r="E508" s="144">
        <f>IF(D508=1,F508,G508)</f>
        <v/>
      </c>
      <c r="F508" s="124">
        <f>IF(AI507,0.11*ε_cu1cd,IF(AH507,F507*0.01,F507))</f>
        <v/>
      </c>
      <c r="G508" s="124">
        <f>IF(AP507,-0.1*ε_cu1cd,IF(AM507,G507*0.01,G507))</f>
        <v/>
      </c>
      <c r="H508" s="113">
        <f>IF(A508=1,E508,IF(AO507,H507-E507+E508,IF(AP507,0.8*H507,H507+E508)))</f>
        <v/>
      </c>
      <c r="I508" s="169">
        <f>(C508-H508)/h</f>
        <v/>
      </c>
      <c r="J508">
        <f>C508/(ε_c1cd)</f>
        <v/>
      </c>
      <c r="K508">
        <f>C508/I508</f>
        <v/>
      </c>
      <c r="L508" s="131">
        <f>I508/(ε_c1cd)</f>
        <v/>
      </c>
      <c r="M508">
        <f>I508*(K508-Z_s1)</f>
        <v/>
      </c>
      <c r="N508">
        <f>I508*(K508-Z_s2)</f>
        <v/>
      </c>
      <c r="O508">
        <f>E_s*M508</f>
        <v/>
      </c>
      <c r="P508">
        <f>E_s*N508</f>
        <v/>
      </c>
      <c r="Q508">
        <f>O508*A_s1</f>
        <v/>
      </c>
      <c r="R508">
        <f>P508*A_s2</f>
        <v/>
      </c>
      <c r="S508">
        <f>Q508*($K508-Z_s1)</f>
        <v/>
      </c>
      <c r="T508">
        <f>R508*($K508-Z_s2)</f>
        <v/>
      </c>
      <c r="U508">
        <f>(INDIRECT("a_"&amp;U$2)/(U$2+1))*(($C508^(U$2+1)-$H508^(U$2+1))/(ε_c1cd^(U$2+1)))</f>
        <v/>
      </c>
      <c r="V508">
        <f>(INDIRECT("a_"&amp;V$2)/(V$2+1))*(($C508^(V$2+1)-$H508^(V$2+1))/(ε_c1cd^(V$2+1)))</f>
        <v/>
      </c>
      <c r="W508">
        <f>(INDIRECT("a_"&amp;W$2)/(W$2+1))*(($C508^(W$2+1)-$H508^(W$2+1))/(ε_c1cd^(W$2+1)))</f>
        <v/>
      </c>
      <c r="X508">
        <f>(INDIRECT("a_"&amp;X$2)/(X$2+1))*(($C508^(X$2+1)-$H508^(X$2+1))/(ε_c1cd^(X$2+1)))</f>
        <v/>
      </c>
      <c r="Y508">
        <f>(INDIRECT("a_"&amp;Y$2)/(Y$2+1))*(($C508^(Y$2+1)-$H508^(Y$2+1))/(ε_c1cd^(Y$2+1)))</f>
        <v/>
      </c>
      <c r="Z508">
        <f>(INDIRECT("a_"&amp;Z$2)/(Z$2+2))*(($C508^(Z$2+2)-$H508^(Z$2+2))/(ε_c1cd^(Z$2+2)))</f>
        <v/>
      </c>
      <c r="AA508">
        <f>(INDIRECT("a_"&amp;AA$2)/(AA$2+2))*(($C508^(AA$2+2)-$H508^(AA$2+2))/(ε_c1cd^(AA$2+2)))</f>
        <v/>
      </c>
      <c r="AB508">
        <f>(INDIRECT("a_"&amp;AB$2)/(AB$2+2))*(($C508^(AB$2+2)-$H508^(AB$2+2))/(ε_c1cd^(AB$2+2)))</f>
        <v/>
      </c>
      <c r="AC508">
        <f>(INDIRECT("a_"&amp;AC$2)/(AC$2+2))*(($C508^(AC$2+2)-$H508^(AC$2+2))/(ε_c1cd^(AC$2+2)))</f>
        <v/>
      </c>
      <c r="AD508">
        <f>(INDIRECT("a_"&amp;AD$2)/(AD$2+2))*(($C508^(AD$2+2)-$H508^(AD$2+2))/(ε_c1cd^(AD$2+2)))</f>
        <v/>
      </c>
      <c r="AE508" s="111">
        <f>(b*f_cd/L508)*SUM(U508:Y508)+SUM(Q508:R508)</f>
        <v/>
      </c>
      <c r="AF508" s="112">
        <f>AE508*(K508-y+e)</f>
        <v/>
      </c>
      <c r="AG508" s="113">
        <f>(b*f_cd/(L508^2))*SUM(Z508:AD508)+SUM(S508:T508)-AF508</f>
        <v/>
      </c>
      <c r="AH508" s="114">
        <f>AG508&lt;0</f>
        <v/>
      </c>
      <c r="AI508" s="115">
        <f>IF(A508=1,FALSE,(AND(AQ508,AH508,NOT(AI507))))</f>
        <v/>
      </c>
      <c r="AJ508" s="116">
        <f>(b*f_cd/L508)*(a_1/2*J508^2+a_2/3*J508^3+a_3/4*J508^4+a_4/5*J508^5+a_5/6*J508^6)+SUM(Q508:R508)</f>
        <v/>
      </c>
      <c r="AK508">
        <f>AJ508*(K508-y+e)</f>
        <v/>
      </c>
      <c r="AL508" s="118">
        <f>(b*f_cd/(L508^2))*(a_1/3*J508^3+a_2/4*J508^4+a_3/5*J508^5+a_4/6*J508^6+a_5/7*J508^7)+SUM(S508:T508)-AK508</f>
        <v/>
      </c>
      <c r="AM508" s="114">
        <f>AL508&gt;0</f>
        <v/>
      </c>
      <c r="AN508" s="115">
        <f>IF(A508=1,FALSE,(AND(AQ508,AM508,NOT(AN507))))</f>
        <v/>
      </c>
      <c r="AO508">
        <f>IF(D508=1,AND(AH508,NOT(AI508)),AND(AM508,NOT(AN508)))</f>
        <v/>
      </c>
      <c r="AP508" s="119">
        <f>IF(D508=1,AI508,AN508)</f>
        <v/>
      </c>
      <c r="AQ508" s="125">
        <f>ABS(E508)&lt;$AQ$2</f>
        <v/>
      </c>
      <c r="AS508">
        <f>IF(AP508,MAX(AS$3:AS506)+1,"")</f>
        <v/>
      </c>
    </row>
    <row r="509" s="117">
      <c r="A509" t="n">
        <v>507</v>
      </c>
      <c r="B509" s="131">
        <f>IF(A509=1,0,IF(AP509,0.1*ε_cu1cd,0))</f>
        <v/>
      </c>
      <c r="C509" s="131">
        <f>IF(A509=1,0.1*ε_cu1cd,C508+B508)</f>
        <v/>
      </c>
      <c r="D509" s="113">
        <f>IF('Нормальний переріз'!$D$68&gt;0,1,2)</f>
        <v/>
      </c>
      <c r="E509" s="144">
        <f>IF(D509=1,F509,G509)</f>
        <v/>
      </c>
      <c r="F509" s="124">
        <f>IF(AI508,0.11*ε_cu1cd,IF(AH508,F508*0.01,F508))</f>
        <v/>
      </c>
      <c r="G509" s="124">
        <f>IF(AP508,-0.1*ε_cu1cd,IF(AM508,G508*0.01,G508))</f>
        <v/>
      </c>
      <c r="H509" s="113">
        <f>IF(A509=1,E509,IF(AO508,H508-E508+E509,IF(AP508,0.8*H508,H508+E509)))</f>
        <v/>
      </c>
      <c r="I509" s="169">
        <f>(C509-H509)/h</f>
        <v/>
      </c>
      <c r="J509">
        <f>C509/(ε_c1cd)</f>
        <v/>
      </c>
      <c r="K509">
        <f>C509/I509</f>
        <v/>
      </c>
      <c r="L509" s="131">
        <f>I509/(ε_c1cd)</f>
        <v/>
      </c>
      <c r="M509">
        <f>I509*(K509-Z_s1)</f>
        <v/>
      </c>
      <c r="N509">
        <f>I509*(K509-Z_s2)</f>
        <v/>
      </c>
      <c r="O509">
        <f>E_s*M509</f>
        <v/>
      </c>
      <c r="P509">
        <f>E_s*N509</f>
        <v/>
      </c>
      <c r="Q509">
        <f>O509*A_s1</f>
        <v/>
      </c>
      <c r="R509">
        <f>P509*A_s2</f>
        <v/>
      </c>
      <c r="S509">
        <f>Q509*($K509-Z_s1)</f>
        <v/>
      </c>
      <c r="T509">
        <f>R509*($K509-Z_s2)</f>
        <v/>
      </c>
      <c r="U509">
        <f>(INDIRECT("a_"&amp;U$2)/(U$2+1))*(($C509^(U$2+1)-$H509^(U$2+1))/(ε_c1cd^(U$2+1)))</f>
        <v/>
      </c>
      <c r="V509">
        <f>(INDIRECT("a_"&amp;V$2)/(V$2+1))*(($C509^(V$2+1)-$H509^(V$2+1))/(ε_c1cd^(V$2+1)))</f>
        <v/>
      </c>
      <c r="W509">
        <f>(INDIRECT("a_"&amp;W$2)/(W$2+1))*(($C509^(W$2+1)-$H509^(W$2+1))/(ε_c1cd^(W$2+1)))</f>
        <v/>
      </c>
      <c r="X509">
        <f>(INDIRECT("a_"&amp;X$2)/(X$2+1))*(($C509^(X$2+1)-$H509^(X$2+1))/(ε_c1cd^(X$2+1)))</f>
        <v/>
      </c>
      <c r="Y509">
        <f>(INDIRECT("a_"&amp;Y$2)/(Y$2+1))*(($C509^(Y$2+1)-$H509^(Y$2+1))/(ε_c1cd^(Y$2+1)))</f>
        <v/>
      </c>
      <c r="Z509">
        <f>(INDIRECT("a_"&amp;Z$2)/(Z$2+2))*(($C509^(Z$2+2)-$H509^(Z$2+2))/(ε_c1cd^(Z$2+2)))</f>
        <v/>
      </c>
      <c r="AA509">
        <f>(INDIRECT("a_"&amp;AA$2)/(AA$2+2))*(($C509^(AA$2+2)-$H509^(AA$2+2))/(ε_c1cd^(AA$2+2)))</f>
        <v/>
      </c>
      <c r="AB509">
        <f>(INDIRECT("a_"&amp;AB$2)/(AB$2+2))*(($C509^(AB$2+2)-$H509^(AB$2+2))/(ε_c1cd^(AB$2+2)))</f>
        <v/>
      </c>
      <c r="AC509">
        <f>(INDIRECT("a_"&amp;AC$2)/(AC$2+2))*(($C509^(AC$2+2)-$H509^(AC$2+2))/(ε_c1cd^(AC$2+2)))</f>
        <v/>
      </c>
      <c r="AD509">
        <f>(INDIRECT("a_"&amp;AD$2)/(AD$2+2))*(($C509^(AD$2+2)-$H509^(AD$2+2))/(ε_c1cd^(AD$2+2)))</f>
        <v/>
      </c>
      <c r="AE509" s="111">
        <f>(b*f_cd/L509)*SUM(U509:Y509)+SUM(Q509:R509)</f>
        <v/>
      </c>
      <c r="AF509" s="112">
        <f>AE509*(K509-y+e)</f>
        <v/>
      </c>
      <c r="AG509" s="113">
        <f>(b*f_cd/(L509^2))*SUM(Z509:AD509)+SUM(S509:T509)-AF509</f>
        <v/>
      </c>
      <c r="AH509" s="114">
        <f>AG509&lt;0</f>
        <v/>
      </c>
      <c r="AI509" s="115">
        <f>IF(A509=1,FALSE,(AND(AQ509,AH509,NOT(AI508))))</f>
        <v/>
      </c>
      <c r="AJ509" s="116">
        <f>(b*f_cd/L509)*(a_1/2*J509^2+a_2/3*J509^3+a_3/4*J509^4+a_4/5*J509^5+a_5/6*J509^6)+SUM(Q509:R509)</f>
        <v/>
      </c>
      <c r="AK509">
        <f>AJ509*(K509-y+e)</f>
        <v/>
      </c>
      <c r="AL509" s="118">
        <f>(b*f_cd/(L509^2))*(a_1/3*J509^3+a_2/4*J509^4+a_3/5*J509^5+a_4/6*J509^6+a_5/7*J509^7)+SUM(S509:T509)-AK509</f>
        <v/>
      </c>
      <c r="AM509" s="114">
        <f>AL509&gt;0</f>
        <v/>
      </c>
      <c r="AN509" s="115">
        <f>IF(A509=1,FALSE,(AND(AQ509,AM509,NOT(AN508))))</f>
        <v/>
      </c>
      <c r="AO509">
        <f>IF(D509=1,AND(AH509,NOT(AI509)),AND(AM509,NOT(AN509)))</f>
        <v/>
      </c>
      <c r="AP509" s="119">
        <f>IF(D509=1,AI509,AN509)</f>
        <v/>
      </c>
      <c r="AQ509" s="125">
        <f>ABS(E509)&lt;$AQ$2</f>
        <v/>
      </c>
      <c r="AS509">
        <f>IF(AP509,MAX(AS$3:AS507)+1,"")</f>
        <v/>
      </c>
    </row>
    <row r="510" s="117">
      <c r="A510" t="n">
        <v>508</v>
      </c>
      <c r="B510" s="131">
        <f>IF(A510=1,0,IF(AP510,0.1*ε_cu1cd,0))</f>
        <v/>
      </c>
      <c r="C510" s="131">
        <f>IF(A510=1,0.1*ε_cu1cd,C509+B509)</f>
        <v/>
      </c>
      <c r="D510" s="113">
        <f>IF('Нормальний переріз'!$D$68&gt;0,1,2)</f>
        <v/>
      </c>
      <c r="E510" s="144">
        <f>IF(D510=1,F510,G510)</f>
        <v/>
      </c>
      <c r="F510" s="124">
        <f>IF(AI509,0.11*ε_cu1cd,IF(AH509,F509*0.01,F509))</f>
        <v/>
      </c>
      <c r="G510" s="124">
        <f>IF(AP509,-0.1*ε_cu1cd,IF(AM509,G509*0.01,G509))</f>
        <v/>
      </c>
      <c r="H510" s="113">
        <f>IF(A510=1,E510,IF(AO509,H509-E509+E510,IF(AP509,0.8*H509,H509+E510)))</f>
        <v/>
      </c>
      <c r="I510" s="169">
        <f>(C510-H510)/h</f>
        <v/>
      </c>
      <c r="J510">
        <f>C510/(ε_c1cd)</f>
        <v/>
      </c>
      <c r="K510">
        <f>C510/I510</f>
        <v/>
      </c>
      <c r="L510" s="131">
        <f>I510/(ε_c1cd)</f>
        <v/>
      </c>
      <c r="M510">
        <f>I510*(K510-Z_s1)</f>
        <v/>
      </c>
      <c r="N510">
        <f>I510*(K510-Z_s2)</f>
        <v/>
      </c>
      <c r="O510">
        <f>E_s*M510</f>
        <v/>
      </c>
      <c r="P510">
        <f>E_s*N510</f>
        <v/>
      </c>
      <c r="Q510">
        <f>O510*A_s1</f>
        <v/>
      </c>
      <c r="R510">
        <f>P510*A_s2</f>
        <v/>
      </c>
      <c r="S510">
        <f>Q510*($K510-Z_s1)</f>
        <v/>
      </c>
      <c r="T510">
        <f>R510*($K510-Z_s2)</f>
        <v/>
      </c>
      <c r="U510">
        <f>(INDIRECT("a_"&amp;U$2)/(U$2+1))*(($C510^(U$2+1)-$H510^(U$2+1))/(ε_c1cd^(U$2+1)))</f>
        <v/>
      </c>
      <c r="V510">
        <f>(INDIRECT("a_"&amp;V$2)/(V$2+1))*(($C510^(V$2+1)-$H510^(V$2+1))/(ε_c1cd^(V$2+1)))</f>
        <v/>
      </c>
      <c r="W510">
        <f>(INDIRECT("a_"&amp;W$2)/(W$2+1))*(($C510^(W$2+1)-$H510^(W$2+1))/(ε_c1cd^(W$2+1)))</f>
        <v/>
      </c>
      <c r="X510">
        <f>(INDIRECT("a_"&amp;X$2)/(X$2+1))*(($C510^(X$2+1)-$H510^(X$2+1))/(ε_c1cd^(X$2+1)))</f>
        <v/>
      </c>
      <c r="Y510">
        <f>(INDIRECT("a_"&amp;Y$2)/(Y$2+1))*(($C510^(Y$2+1)-$H510^(Y$2+1))/(ε_c1cd^(Y$2+1)))</f>
        <v/>
      </c>
      <c r="Z510">
        <f>(INDIRECT("a_"&amp;Z$2)/(Z$2+2))*(($C510^(Z$2+2)-$H510^(Z$2+2))/(ε_c1cd^(Z$2+2)))</f>
        <v/>
      </c>
      <c r="AA510">
        <f>(INDIRECT("a_"&amp;AA$2)/(AA$2+2))*(($C510^(AA$2+2)-$H510^(AA$2+2))/(ε_c1cd^(AA$2+2)))</f>
        <v/>
      </c>
      <c r="AB510">
        <f>(INDIRECT("a_"&amp;AB$2)/(AB$2+2))*(($C510^(AB$2+2)-$H510^(AB$2+2))/(ε_c1cd^(AB$2+2)))</f>
        <v/>
      </c>
      <c r="AC510">
        <f>(INDIRECT("a_"&amp;AC$2)/(AC$2+2))*(($C510^(AC$2+2)-$H510^(AC$2+2))/(ε_c1cd^(AC$2+2)))</f>
        <v/>
      </c>
      <c r="AD510">
        <f>(INDIRECT("a_"&amp;AD$2)/(AD$2+2))*(($C510^(AD$2+2)-$H510^(AD$2+2))/(ε_c1cd^(AD$2+2)))</f>
        <v/>
      </c>
      <c r="AE510" s="111">
        <f>(b*f_cd/L510)*SUM(U510:Y510)+SUM(Q510:R510)</f>
        <v/>
      </c>
      <c r="AF510" s="112">
        <f>AE510*(K510-y+e)</f>
        <v/>
      </c>
      <c r="AG510" s="113">
        <f>(b*f_cd/(L510^2))*SUM(Z510:AD510)+SUM(S510:T510)-AF510</f>
        <v/>
      </c>
      <c r="AH510" s="114">
        <f>AG510&lt;0</f>
        <v/>
      </c>
      <c r="AI510" s="115">
        <f>IF(A510=1,FALSE,(AND(AQ510,AH510,NOT(AI509))))</f>
        <v/>
      </c>
      <c r="AJ510" s="116">
        <f>(b*f_cd/L510)*(a_1/2*J510^2+a_2/3*J510^3+a_3/4*J510^4+a_4/5*J510^5+a_5/6*J510^6)+SUM(Q510:R510)</f>
        <v/>
      </c>
      <c r="AK510">
        <f>AJ510*(K510-y+e)</f>
        <v/>
      </c>
      <c r="AL510" s="118">
        <f>(b*f_cd/(L510^2))*(a_1/3*J510^3+a_2/4*J510^4+a_3/5*J510^5+a_4/6*J510^6+a_5/7*J510^7)+SUM(S510:T510)-AK510</f>
        <v/>
      </c>
      <c r="AM510" s="114">
        <f>AL510&gt;0</f>
        <v/>
      </c>
      <c r="AN510" s="115">
        <f>IF(A510=1,FALSE,(AND(AQ510,AM510,NOT(AN509))))</f>
        <v/>
      </c>
      <c r="AO510">
        <f>IF(D510=1,AND(AH510,NOT(AI510)),AND(AM510,NOT(AN510)))</f>
        <v/>
      </c>
      <c r="AP510" s="119">
        <f>IF(D510=1,AI510,AN510)</f>
        <v/>
      </c>
      <c r="AQ510" s="125">
        <f>ABS(E510)&lt;$AQ$2</f>
        <v/>
      </c>
      <c r="AS510">
        <f>IF(AP510,MAX(AS$3:AS508)+1,"")</f>
        <v/>
      </c>
    </row>
    <row r="511" s="117">
      <c r="A511" t="n">
        <v>509</v>
      </c>
      <c r="B511" s="131">
        <f>IF(A511=1,0,IF(AP511,0.1*ε_cu1cd,0))</f>
        <v/>
      </c>
      <c r="C511" s="131">
        <f>IF(A511=1,0.1*ε_cu1cd,C510+B510)</f>
        <v/>
      </c>
      <c r="D511" s="113">
        <f>IF('Нормальний переріз'!$D$68&gt;0,1,2)</f>
        <v/>
      </c>
      <c r="E511" s="144">
        <f>IF(D511=1,F511,G511)</f>
        <v/>
      </c>
      <c r="F511" s="124">
        <f>IF(AI510,0.11*ε_cu1cd,IF(AH510,F510*0.01,F510))</f>
        <v/>
      </c>
      <c r="G511" s="124">
        <f>IF(AP510,-0.1*ε_cu1cd,IF(AM510,G510*0.01,G510))</f>
        <v/>
      </c>
      <c r="H511" s="113">
        <f>IF(A511=1,E511,IF(AO510,H510-E510+E511,IF(AP510,0.8*H510,H510+E511)))</f>
        <v/>
      </c>
      <c r="I511" s="169">
        <f>(C511-H511)/h</f>
        <v/>
      </c>
      <c r="J511">
        <f>C511/(ε_c1cd)</f>
        <v/>
      </c>
      <c r="K511">
        <f>C511/I511</f>
        <v/>
      </c>
      <c r="L511" s="131">
        <f>I511/(ε_c1cd)</f>
        <v/>
      </c>
      <c r="M511">
        <f>I511*(K511-Z_s1)</f>
        <v/>
      </c>
      <c r="N511">
        <f>I511*(K511-Z_s2)</f>
        <v/>
      </c>
      <c r="O511">
        <f>E_s*M511</f>
        <v/>
      </c>
      <c r="P511">
        <f>E_s*N511</f>
        <v/>
      </c>
      <c r="Q511">
        <f>O511*A_s1</f>
        <v/>
      </c>
      <c r="R511">
        <f>P511*A_s2</f>
        <v/>
      </c>
      <c r="S511">
        <f>Q511*($K511-Z_s1)</f>
        <v/>
      </c>
      <c r="T511">
        <f>R511*($K511-Z_s2)</f>
        <v/>
      </c>
      <c r="U511">
        <f>(INDIRECT("a_"&amp;U$2)/(U$2+1))*(($C511^(U$2+1)-$H511^(U$2+1))/(ε_c1cd^(U$2+1)))</f>
        <v/>
      </c>
      <c r="V511">
        <f>(INDIRECT("a_"&amp;V$2)/(V$2+1))*(($C511^(V$2+1)-$H511^(V$2+1))/(ε_c1cd^(V$2+1)))</f>
        <v/>
      </c>
      <c r="W511">
        <f>(INDIRECT("a_"&amp;W$2)/(W$2+1))*(($C511^(W$2+1)-$H511^(W$2+1))/(ε_c1cd^(W$2+1)))</f>
        <v/>
      </c>
      <c r="X511">
        <f>(INDIRECT("a_"&amp;X$2)/(X$2+1))*(($C511^(X$2+1)-$H511^(X$2+1))/(ε_c1cd^(X$2+1)))</f>
        <v/>
      </c>
      <c r="Y511">
        <f>(INDIRECT("a_"&amp;Y$2)/(Y$2+1))*(($C511^(Y$2+1)-$H511^(Y$2+1))/(ε_c1cd^(Y$2+1)))</f>
        <v/>
      </c>
      <c r="Z511">
        <f>(INDIRECT("a_"&amp;Z$2)/(Z$2+2))*(($C511^(Z$2+2)-$H511^(Z$2+2))/(ε_c1cd^(Z$2+2)))</f>
        <v/>
      </c>
      <c r="AA511">
        <f>(INDIRECT("a_"&amp;AA$2)/(AA$2+2))*(($C511^(AA$2+2)-$H511^(AA$2+2))/(ε_c1cd^(AA$2+2)))</f>
        <v/>
      </c>
      <c r="AB511">
        <f>(INDIRECT("a_"&amp;AB$2)/(AB$2+2))*(($C511^(AB$2+2)-$H511^(AB$2+2))/(ε_c1cd^(AB$2+2)))</f>
        <v/>
      </c>
      <c r="AC511">
        <f>(INDIRECT("a_"&amp;AC$2)/(AC$2+2))*(($C511^(AC$2+2)-$H511^(AC$2+2))/(ε_c1cd^(AC$2+2)))</f>
        <v/>
      </c>
      <c r="AD511">
        <f>(INDIRECT("a_"&amp;AD$2)/(AD$2+2))*(($C511^(AD$2+2)-$H511^(AD$2+2))/(ε_c1cd^(AD$2+2)))</f>
        <v/>
      </c>
      <c r="AE511" s="111">
        <f>(b*f_cd/L511)*SUM(U511:Y511)+SUM(Q511:R511)</f>
        <v/>
      </c>
      <c r="AF511" s="112">
        <f>AE511*(K511-y+e)</f>
        <v/>
      </c>
      <c r="AG511" s="113">
        <f>(b*f_cd/(L511^2))*SUM(Z511:AD511)+SUM(S511:T511)-AF511</f>
        <v/>
      </c>
      <c r="AH511" s="114">
        <f>AG511&lt;0</f>
        <v/>
      </c>
      <c r="AI511" s="115">
        <f>IF(A511=1,FALSE,(AND(AQ511,AH511,NOT(AI510))))</f>
        <v/>
      </c>
      <c r="AJ511" s="116">
        <f>(b*f_cd/L511)*(a_1/2*J511^2+a_2/3*J511^3+a_3/4*J511^4+a_4/5*J511^5+a_5/6*J511^6)+SUM(Q511:R511)</f>
        <v/>
      </c>
      <c r="AK511">
        <f>AJ511*(K511-y+e)</f>
        <v/>
      </c>
      <c r="AL511" s="118">
        <f>(b*f_cd/(L511^2))*(a_1/3*J511^3+a_2/4*J511^4+a_3/5*J511^5+a_4/6*J511^6+a_5/7*J511^7)+SUM(S511:T511)-AK511</f>
        <v/>
      </c>
      <c r="AM511" s="114">
        <f>AL511&gt;0</f>
        <v/>
      </c>
      <c r="AN511" s="115">
        <f>IF(A511=1,FALSE,(AND(AQ511,AM511,NOT(AN510))))</f>
        <v/>
      </c>
      <c r="AO511">
        <f>IF(D511=1,AND(AH511,NOT(AI511)),AND(AM511,NOT(AN511)))</f>
        <v/>
      </c>
      <c r="AP511" s="119">
        <f>IF(D511=1,AI511,AN511)</f>
        <v/>
      </c>
      <c r="AQ511" s="125">
        <f>ABS(E511)&lt;$AQ$2</f>
        <v/>
      </c>
      <c r="AS511">
        <f>IF(AP511,MAX(AS$3:AS509)+1,"")</f>
        <v/>
      </c>
    </row>
    <row r="512" s="117">
      <c r="A512" t="n">
        <v>510</v>
      </c>
      <c r="B512" s="131">
        <f>IF(A512=1,0,IF(AP512,0.1*ε_cu1cd,0))</f>
        <v/>
      </c>
      <c r="C512" s="131">
        <f>IF(A512=1,0.1*ε_cu1cd,C511+B511)</f>
        <v/>
      </c>
      <c r="D512" s="113">
        <f>IF('Нормальний переріз'!$D$68&gt;0,1,2)</f>
        <v/>
      </c>
      <c r="E512" s="144">
        <f>IF(D512=1,F512,G512)</f>
        <v/>
      </c>
      <c r="F512" s="124">
        <f>IF(AI511,0.11*ε_cu1cd,IF(AH511,F511*0.01,F511))</f>
        <v/>
      </c>
      <c r="G512" s="124">
        <f>IF(AP511,-0.1*ε_cu1cd,IF(AM511,G511*0.01,G511))</f>
        <v/>
      </c>
      <c r="H512" s="113">
        <f>IF(A512=1,E512,IF(AO511,H511-E511+E512,IF(AP511,0.8*H511,H511+E512)))</f>
        <v/>
      </c>
      <c r="I512" s="169">
        <f>(C512-H512)/h</f>
        <v/>
      </c>
      <c r="J512">
        <f>C512/(ε_c1cd)</f>
        <v/>
      </c>
      <c r="K512">
        <f>C512/I512</f>
        <v/>
      </c>
      <c r="L512" s="131">
        <f>I512/(ε_c1cd)</f>
        <v/>
      </c>
      <c r="M512">
        <f>I512*(K512-Z_s1)</f>
        <v/>
      </c>
      <c r="N512">
        <f>I512*(K512-Z_s2)</f>
        <v/>
      </c>
      <c r="O512">
        <f>E_s*M512</f>
        <v/>
      </c>
      <c r="P512">
        <f>E_s*N512</f>
        <v/>
      </c>
      <c r="Q512">
        <f>O512*A_s1</f>
        <v/>
      </c>
      <c r="R512">
        <f>P512*A_s2</f>
        <v/>
      </c>
      <c r="S512">
        <f>Q512*($K512-Z_s1)</f>
        <v/>
      </c>
      <c r="T512">
        <f>R512*($K512-Z_s2)</f>
        <v/>
      </c>
      <c r="U512">
        <f>(INDIRECT("a_"&amp;U$2)/(U$2+1))*(($C512^(U$2+1)-$H512^(U$2+1))/(ε_c1cd^(U$2+1)))</f>
        <v/>
      </c>
      <c r="V512">
        <f>(INDIRECT("a_"&amp;V$2)/(V$2+1))*(($C512^(V$2+1)-$H512^(V$2+1))/(ε_c1cd^(V$2+1)))</f>
        <v/>
      </c>
      <c r="W512">
        <f>(INDIRECT("a_"&amp;W$2)/(W$2+1))*(($C512^(W$2+1)-$H512^(W$2+1))/(ε_c1cd^(W$2+1)))</f>
        <v/>
      </c>
      <c r="X512">
        <f>(INDIRECT("a_"&amp;X$2)/(X$2+1))*(($C512^(X$2+1)-$H512^(X$2+1))/(ε_c1cd^(X$2+1)))</f>
        <v/>
      </c>
      <c r="Y512">
        <f>(INDIRECT("a_"&amp;Y$2)/(Y$2+1))*(($C512^(Y$2+1)-$H512^(Y$2+1))/(ε_c1cd^(Y$2+1)))</f>
        <v/>
      </c>
      <c r="Z512">
        <f>(INDIRECT("a_"&amp;Z$2)/(Z$2+2))*(($C512^(Z$2+2)-$H512^(Z$2+2))/(ε_c1cd^(Z$2+2)))</f>
        <v/>
      </c>
      <c r="AA512">
        <f>(INDIRECT("a_"&amp;AA$2)/(AA$2+2))*(($C512^(AA$2+2)-$H512^(AA$2+2))/(ε_c1cd^(AA$2+2)))</f>
        <v/>
      </c>
      <c r="AB512">
        <f>(INDIRECT("a_"&amp;AB$2)/(AB$2+2))*(($C512^(AB$2+2)-$H512^(AB$2+2))/(ε_c1cd^(AB$2+2)))</f>
        <v/>
      </c>
      <c r="AC512">
        <f>(INDIRECT("a_"&amp;AC$2)/(AC$2+2))*(($C512^(AC$2+2)-$H512^(AC$2+2))/(ε_c1cd^(AC$2+2)))</f>
        <v/>
      </c>
      <c r="AD512">
        <f>(INDIRECT("a_"&amp;AD$2)/(AD$2+2))*(($C512^(AD$2+2)-$H512^(AD$2+2))/(ε_c1cd^(AD$2+2)))</f>
        <v/>
      </c>
      <c r="AE512" s="111">
        <f>(b*f_cd/L512)*SUM(U512:Y512)+SUM(Q512:R512)</f>
        <v/>
      </c>
      <c r="AF512" s="112">
        <f>AE512*(K512-y+e)</f>
        <v/>
      </c>
      <c r="AG512" s="113">
        <f>(b*f_cd/(L512^2))*SUM(Z512:AD512)+SUM(S512:T512)-AF512</f>
        <v/>
      </c>
      <c r="AH512" s="114">
        <f>AG512&lt;0</f>
        <v/>
      </c>
      <c r="AI512" s="115">
        <f>IF(A512=1,FALSE,(AND(AQ512,AH512,NOT(AI511))))</f>
        <v/>
      </c>
      <c r="AJ512" s="116">
        <f>(b*f_cd/L512)*(a_1/2*J512^2+a_2/3*J512^3+a_3/4*J512^4+a_4/5*J512^5+a_5/6*J512^6)+SUM(Q512:R512)</f>
        <v/>
      </c>
      <c r="AK512">
        <f>AJ512*(K512-y+e)</f>
        <v/>
      </c>
      <c r="AL512" s="118">
        <f>(b*f_cd/(L512^2))*(a_1/3*J512^3+a_2/4*J512^4+a_3/5*J512^5+a_4/6*J512^6+a_5/7*J512^7)+SUM(S512:T512)-AK512</f>
        <v/>
      </c>
      <c r="AM512" s="114">
        <f>AL512&gt;0</f>
        <v/>
      </c>
      <c r="AN512" s="115">
        <f>IF(A512=1,FALSE,(AND(AQ512,AM512,NOT(AN511))))</f>
        <v/>
      </c>
      <c r="AO512">
        <f>IF(D512=1,AND(AH512,NOT(AI512)),AND(AM512,NOT(AN512)))</f>
        <v/>
      </c>
      <c r="AP512" s="119">
        <f>IF(D512=1,AI512,AN512)</f>
        <v/>
      </c>
      <c r="AQ512" s="125">
        <f>ABS(E512)&lt;$AQ$2</f>
        <v/>
      </c>
      <c r="AS512">
        <f>IF(AP512,MAX(AS$3:AS510)+1,"")</f>
        <v/>
      </c>
    </row>
    <row r="513" s="117">
      <c r="A513" t="n">
        <v>511</v>
      </c>
      <c r="B513" s="131">
        <f>IF(A513=1,0,IF(AP513,0.1*ε_cu1cd,0))</f>
        <v/>
      </c>
      <c r="C513" s="131">
        <f>IF(A513=1,0.1*ε_cu1cd,C512+B512)</f>
        <v/>
      </c>
      <c r="D513" s="113">
        <f>IF('Нормальний переріз'!$D$68&gt;0,1,2)</f>
        <v/>
      </c>
      <c r="E513" s="144">
        <f>IF(D513=1,F513,G513)</f>
        <v/>
      </c>
      <c r="F513" s="124">
        <f>IF(AI512,0.11*ε_cu1cd,IF(AH512,F512*0.01,F512))</f>
        <v/>
      </c>
      <c r="G513" s="124">
        <f>IF(AP512,-0.1*ε_cu1cd,IF(AM512,G512*0.01,G512))</f>
        <v/>
      </c>
      <c r="H513" s="113">
        <f>IF(A513=1,E513,IF(AO512,H512-E512+E513,IF(AP512,0.8*H512,H512+E513)))</f>
        <v/>
      </c>
      <c r="I513" s="169">
        <f>(C513-H513)/h</f>
        <v/>
      </c>
      <c r="J513">
        <f>C513/(ε_c1cd)</f>
        <v/>
      </c>
      <c r="K513">
        <f>C513/I513</f>
        <v/>
      </c>
      <c r="L513" s="131">
        <f>I513/(ε_c1cd)</f>
        <v/>
      </c>
      <c r="M513">
        <f>I513*(K513-Z_s1)</f>
        <v/>
      </c>
      <c r="N513">
        <f>I513*(K513-Z_s2)</f>
        <v/>
      </c>
      <c r="O513">
        <f>E_s*M513</f>
        <v/>
      </c>
      <c r="P513">
        <f>E_s*N513</f>
        <v/>
      </c>
      <c r="Q513">
        <f>O513*A_s1</f>
        <v/>
      </c>
      <c r="R513">
        <f>P513*A_s2</f>
        <v/>
      </c>
      <c r="S513">
        <f>Q513*($K513-Z_s1)</f>
        <v/>
      </c>
      <c r="T513">
        <f>R513*($K513-Z_s2)</f>
        <v/>
      </c>
      <c r="U513">
        <f>(INDIRECT("a_"&amp;U$2)/(U$2+1))*(($C513^(U$2+1)-$H513^(U$2+1))/(ε_c1cd^(U$2+1)))</f>
        <v/>
      </c>
      <c r="V513">
        <f>(INDIRECT("a_"&amp;V$2)/(V$2+1))*(($C513^(V$2+1)-$H513^(V$2+1))/(ε_c1cd^(V$2+1)))</f>
        <v/>
      </c>
      <c r="W513">
        <f>(INDIRECT("a_"&amp;W$2)/(W$2+1))*(($C513^(W$2+1)-$H513^(W$2+1))/(ε_c1cd^(W$2+1)))</f>
        <v/>
      </c>
      <c r="X513">
        <f>(INDIRECT("a_"&amp;X$2)/(X$2+1))*(($C513^(X$2+1)-$H513^(X$2+1))/(ε_c1cd^(X$2+1)))</f>
        <v/>
      </c>
      <c r="Y513">
        <f>(INDIRECT("a_"&amp;Y$2)/(Y$2+1))*(($C513^(Y$2+1)-$H513^(Y$2+1))/(ε_c1cd^(Y$2+1)))</f>
        <v/>
      </c>
      <c r="Z513">
        <f>(INDIRECT("a_"&amp;Z$2)/(Z$2+2))*(($C513^(Z$2+2)-$H513^(Z$2+2))/(ε_c1cd^(Z$2+2)))</f>
        <v/>
      </c>
      <c r="AA513">
        <f>(INDIRECT("a_"&amp;AA$2)/(AA$2+2))*(($C513^(AA$2+2)-$H513^(AA$2+2))/(ε_c1cd^(AA$2+2)))</f>
        <v/>
      </c>
      <c r="AB513">
        <f>(INDIRECT("a_"&amp;AB$2)/(AB$2+2))*(($C513^(AB$2+2)-$H513^(AB$2+2))/(ε_c1cd^(AB$2+2)))</f>
        <v/>
      </c>
      <c r="AC513">
        <f>(INDIRECT("a_"&amp;AC$2)/(AC$2+2))*(($C513^(AC$2+2)-$H513^(AC$2+2))/(ε_c1cd^(AC$2+2)))</f>
        <v/>
      </c>
      <c r="AD513">
        <f>(INDIRECT("a_"&amp;AD$2)/(AD$2+2))*(($C513^(AD$2+2)-$H513^(AD$2+2))/(ε_c1cd^(AD$2+2)))</f>
        <v/>
      </c>
      <c r="AE513" s="111">
        <f>(b*f_cd/L513)*SUM(U513:Y513)+SUM(Q513:R513)</f>
        <v/>
      </c>
      <c r="AF513" s="112">
        <f>AE513*(K513-y+e)</f>
        <v/>
      </c>
      <c r="AG513" s="113">
        <f>(b*f_cd/(L513^2))*SUM(Z513:AD513)+SUM(S513:T513)-AF513</f>
        <v/>
      </c>
      <c r="AH513" s="114">
        <f>AG513&lt;0</f>
        <v/>
      </c>
      <c r="AI513" s="115">
        <f>IF(A513=1,FALSE,(AND(AQ513,AH513,NOT(AI512))))</f>
        <v/>
      </c>
      <c r="AJ513" s="116">
        <f>(b*f_cd/L513)*(a_1/2*J513^2+a_2/3*J513^3+a_3/4*J513^4+a_4/5*J513^5+a_5/6*J513^6)+SUM(Q513:R513)</f>
        <v/>
      </c>
      <c r="AK513">
        <f>AJ513*(K513-y+e)</f>
        <v/>
      </c>
      <c r="AL513" s="118">
        <f>(b*f_cd/(L513^2))*(a_1/3*J513^3+a_2/4*J513^4+a_3/5*J513^5+a_4/6*J513^6+a_5/7*J513^7)+SUM(S513:T513)-AK513</f>
        <v/>
      </c>
      <c r="AM513" s="114">
        <f>AL513&gt;0</f>
        <v/>
      </c>
      <c r="AN513" s="115">
        <f>IF(A513=1,FALSE,(AND(AQ513,AM513,NOT(AN512))))</f>
        <v/>
      </c>
      <c r="AO513">
        <f>IF(D513=1,AND(AH513,NOT(AI513)),AND(AM513,NOT(AN513)))</f>
        <v/>
      </c>
      <c r="AP513" s="119">
        <f>IF(D513=1,AI513,AN513)</f>
        <v/>
      </c>
      <c r="AQ513" s="125">
        <f>ABS(E513)&lt;$AQ$2</f>
        <v/>
      </c>
      <c r="AS513">
        <f>IF(AP513,MAX(AS$3:AS511)+1,"")</f>
        <v/>
      </c>
    </row>
    <row r="514" s="117">
      <c r="A514" t="n">
        <v>512</v>
      </c>
      <c r="B514" s="131">
        <f>IF(A514=1,0,IF(AP514,0.1*ε_cu1cd,0))</f>
        <v/>
      </c>
      <c r="C514" s="131">
        <f>IF(A514=1,0.1*ε_cu1cd,C513+B513)</f>
        <v/>
      </c>
      <c r="D514" s="113">
        <f>IF('Нормальний переріз'!$D$68&gt;0,1,2)</f>
        <v/>
      </c>
      <c r="E514" s="144">
        <f>IF(D514=1,F514,G514)</f>
        <v/>
      </c>
      <c r="F514" s="124">
        <f>IF(AI513,0.11*ε_cu1cd,IF(AH513,F513*0.01,F513))</f>
        <v/>
      </c>
      <c r="G514" s="124">
        <f>IF(AP513,-0.1*ε_cu1cd,IF(AM513,G513*0.01,G513))</f>
        <v/>
      </c>
      <c r="H514" s="113">
        <f>IF(A514=1,E514,IF(AO513,H513-E513+E514,IF(AP513,0.8*H513,H513+E514)))</f>
        <v/>
      </c>
      <c r="I514" s="169">
        <f>(C514-H514)/h</f>
        <v/>
      </c>
      <c r="J514">
        <f>C514/(ε_c1cd)</f>
        <v/>
      </c>
      <c r="K514">
        <f>C514/I514</f>
        <v/>
      </c>
      <c r="L514" s="131">
        <f>I514/(ε_c1cd)</f>
        <v/>
      </c>
      <c r="M514">
        <f>I514*(K514-Z_s1)</f>
        <v/>
      </c>
      <c r="N514">
        <f>I514*(K514-Z_s2)</f>
        <v/>
      </c>
      <c r="O514">
        <f>E_s*M514</f>
        <v/>
      </c>
      <c r="P514">
        <f>E_s*N514</f>
        <v/>
      </c>
      <c r="Q514">
        <f>O514*A_s1</f>
        <v/>
      </c>
      <c r="R514">
        <f>P514*A_s2</f>
        <v/>
      </c>
      <c r="S514">
        <f>Q514*($K514-Z_s1)</f>
        <v/>
      </c>
      <c r="T514">
        <f>R514*($K514-Z_s2)</f>
        <v/>
      </c>
      <c r="U514">
        <f>(INDIRECT("a_"&amp;U$2)/(U$2+1))*(($C514^(U$2+1)-$H514^(U$2+1))/(ε_c1cd^(U$2+1)))</f>
        <v/>
      </c>
      <c r="V514">
        <f>(INDIRECT("a_"&amp;V$2)/(V$2+1))*(($C514^(V$2+1)-$H514^(V$2+1))/(ε_c1cd^(V$2+1)))</f>
        <v/>
      </c>
      <c r="W514">
        <f>(INDIRECT("a_"&amp;W$2)/(W$2+1))*(($C514^(W$2+1)-$H514^(W$2+1))/(ε_c1cd^(W$2+1)))</f>
        <v/>
      </c>
      <c r="X514">
        <f>(INDIRECT("a_"&amp;X$2)/(X$2+1))*(($C514^(X$2+1)-$H514^(X$2+1))/(ε_c1cd^(X$2+1)))</f>
        <v/>
      </c>
      <c r="Y514">
        <f>(INDIRECT("a_"&amp;Y$2)/(Y$2+1))*(($C514^(Y$2+1)-$H514^(Y$2+1))/(ε_c1cd^(Y$2+1)))</f>
        <v/>
      </c>
      <c r="Z514">
        <f>(INDIRECT("a_"&amp;Z$2)/(Z$2+2))*(($C514^(Z$2+2)-$H514^(Z$2+2))/(ε_c1cd^(Z$2+2)))</f>
        <v/>
      </c>
      <c r="AA514">
        <f>(INDIRECT("a_"&amp;AA$2)/(AA$2+2))*(($C514^(AA$2+2)-$H514^(AA$2+2))/(ε_c1cd^(AA$2+2)))</f>
        <v/>
      </c>
      <c r="AB514">
        <f>(INDIRECT("a_"&amp;AB$2)/(AB$2+2))*(($C514^(AB$2+2)-$H514^(AB$2+2))/(ε_c1cd^(AB$2+2)))</f>
        <v/>
      </c>
      <c r="AC514">
        <f>(INDIRECT("a_"&amp;AC$2)/(AC$2+2))*(($C514^(AC$2+2)-$H514^(AC$2+2))/(ε_c1cd^(AC$2+2)))</f>
        <v/>
      </c>
      <c r="AD514">
        <f>(INDIRECT("a_"&amp;AD$2)/(AD$2+2))*(($C514^(AD$2+2)-$H514^(AD$2+2))/(ε_c1cd^(AD$2+2)))</f>
        <v/>
      </c>
      <c r="AE514" s="111">
        <f>(b*f_cd/L514)*SUM(U514:Y514)+SUM(Q514:R514)</f>
        <v/>
      </c>
      <c r="AF514" s="112">
        <f>AE514*(K514-y+e)</f>
        <v/>
      </c>
      <c r="AG514" s="113">
        <f>(b*f_cd/(L514^2))*SUM(Z514:AD514)+SUM(S514:T514)-AF514</f>
        <v/>
      </c>
      <c r="AH514" s="114">
        <f>AG514&lt;0</f>
        <v/>
      </c>
      <c r="AI514" s="115">
        <f>IF(A514=1,FALSE,(AND(AQ514,AH514,NOT(AI513))))</f>
        <v/>
      </c>
      <c r="AJ514" s="116">
        <f>(b*f_cd/L514)*(a_1/2*J514^2+a_2/3*J514^3+a_3/4*J514^4+a_4/5*J514^5+a_5/6*J514^6)+SUM(Q514:R514)</f>
        <v/>
      </c>
      <c r="AK514">
        <f>AJ514*(K514-y+e)</f>
        <v/>
      </c>
      <c r="AL514" s="118">
        <f>(b*f_cd/(L514^2))*(a_1/3*J514^3+a_2/4*J514^4+a_3/5*J514^5+a_4/6*J514^6+a_5/7*J514^7)+SUM(S514:T514)-AK514</f>
        <v/>
      </c>
      <c r="AM514" s="114">
        <f>AL514&gt;0</f>
        <v/>
      </c>
      <c r="AN514" s="115">
        <f>IF(A514=1,FALSE,(AND(AQ514,AM514,NOT(AN513))))</f>
        <v/>
      </c>
      <c r="AO514">
        <f>IF(D514=1,AND(AH514,NOT(AI514)),AND(AM514,NOT(AN514)))</f>
        <v/>
      </c>
      <c r="AP514" s="119">
        <f>IF(D514=1,AI514,AN514)</f>
        <v/>
      </c>
      <c r="AQ514" s="125">
        <f>ABS(E514)&lt;$AQ$2</f>
        <v/>
      </c>
      <c r="AS514">
        <f>IF(AP514,MAX(AS$3:AS512)+1,"")</f>
        <v/>
      </c>
    </row>
    <row r="515" s="117">
      <c r="A515" t="n">
        <v>513</v>
      </c>
      <c r="B515" s="131">
        <f>IF(A515=1,0,IF(AP515,0.1*ε_cu1cd,0))</f>
        <v/>
      </c>
      <c r="C515" s="131">
        <f>IF(A515=1,0.1*ε_cu1cd,C514+B514)</f>
        <v/>
      </c>
      <c r="D515" s="113">
        <f>IF('Нормальний переріз'!$D$68&gt;0,1,2)</f>
        <v/>
      </c>
      <c r="E515" s="144">
        <f>IF(D515=1,F515,G515)</f>
        <v/>
      </c>
      <c r="F515" s="124">
        <f>IF(AI514,0.11*ε_cu1cd,IF(AH514,F514*0.01,F514))</f>
        <v/>
      </c>
      <c r="G515" s="124">
        <f>IF(AP514,-0.1*ε_cu1cd,IF(AM514,G514*0.01,G514))</f>
        <v/>
      </c>
      <c r="H515" s="113">
        <f>IF(A515=1,E515,IF(AO514,H514-E514+E515,IF(AP514,0.8*H514,H514+E515)))</f>
        <v/>
      </c>
      <c r="I515" s="169">
        <f>(C515-H515)/h</f>
        <v/>
      </c>
      <c r="J515">
        <f>C515/(ε_c1cd)</f>
        <v/>
      </c>
      <c r="K515">
        <f>C515/I515</f>
        <v/>
      </c>
      <c r="L515" s="131">
        <f>I515/(ε_c1cd)</f>
        <v/>
      </c>
      <c r="M515">
        <f>I515*(K515-Z_s1)</f>
        <v/>
      </c>
      <c r="N515">
        <f>I515*(K515-Z_s2)</f>
        <v/>
      </c>
      <c r="O515">
        <f>E_s*M515</f>
        <v/>
      </c>
      <c r="P515">
        <f>E_s*N515</f>
        <v/>
      </c>
      <c r="Q515">
        <f>O515*A_s1</f>
        <v/>
      </c>
      <c r="R515">
        <f>P515*A_s2</f>
        <v/>
      </c>
      <c r="S515">
        <f>Q515*($K515-Z_s1)</f>
        <v/>
      </c>
      <c r="T515">
        <f>R515*($K515-Z_s2)</f>
        <v/>
      </c>
      <c r="U515">
        <f>(INDIRECT("a_"&amp;U$2)/(U$2+1))*(($C515^(U$2+1)-$H515^(U$2+1))/(ε_c1cd^(U$2+1)))</f>
        <v/>
      </c>
      <c r="V515">
        <f>(INDIRECT("a_"&amp;V$2)/(V$2+1))*(($C515^(V$2+1)-$H515^(V$2+1))/(ε_c1cd^(V$2+1)))</f>
        <v/>
      </c>
      <c r="W515">
        <f>(INDIRECT("a_"&amp;W$2)/(W$2+1))*(($C515^(W$2+1)-$H515^(W$2+1))/(ε_c1cd^(W$2+1)))</f>
        <v/>
      </c>
      <c r="X515">
        <f>(INDIRECT("a_"&amp;X$2)/(X$2+1))*(($C515^(X$2+1)-$H515^(X$2+1))/(ε_c1cd^(X$2+1)))</f>
        <v/>
      </c>
      <c r="Y515">
        <f>(INDIRECT("a_"&amp;Y$2)/(Y$2+1))*(($C515^(Y$2+1)-$H515^(Y$2+1))/(ε_c1cd^(Y$2+1)))</f>
        <v/>
      </c>
      <c r="Z515">
        <f>(INDIRECT("a_"&amp;Z$2)/(Z$2+2))*(($C515^(Z$2+2)-$H515^(Z$2+2))/(ε_c1cd^(Z$2+2)))</f>
        <v/>
      </c>
      <c r="AA515">
        <f>(INDIRECT("a_"&amp;AA$2)/(AA$2+2))*(($C515^(AA$2+2)-$H515^(AA$2+2))/(ε_c1cd^(AA$2+2)))</f>
        <v/>
      </c>
      <c r="AB515">
        <f>(INDIRECT("a_"&amp;AB$2)/(AB$2+2))*(($C515^(AB$2+2)-$H515^(AB$2+2))/(ε_c1cd^(AB$2+2)))</f>
        <v/>
      </c>
      <c r="AC515">
        <f>(INDIRECT("a_"&amp;AC$2)/(AC$2+2))*(($C515^(AC$2+2)-$H515^(AC$2+2))/(ε_c1cd^(AC$2+2)))</f>
        <v/>
      </c>
      <c r="AD515">
        <f>(INDIRECT("a_"&amp;AD$2)/(AD$2+2))*(($C515^(AD$2+2)-$H515^(AD$2+2))/(ε_c1cd^(AD$2+2)))</f>
        <v/>
      </c>
      <c r="AE515" s="111">
        <f>(b*f_cd/L515)*SUM(U515:Y515)+SUM(Q515:R515)</f>
        <v/>
      </c>
      <c r="AF515" s="112">
        <f>AE515*(K515-y+e)</f>
        <v/>
      </c>
      <c r="AG515" s="113">
        <f>(b*f_cd/(L515^2))*SUM(Z515:AD515)+SUM(S515:T515)-AF515</f>
        <v/>
      </c>
      <c r="AH515" s="114">
        <f>AG515&lt;0</f>
        <v/>
      </c>
      <c r="AI515" s="115">
        <f>IF(A515=1,FALSE,(AND(AQ515,AH515,NOT(AI514))))</f>
        <v/>
      </c>
      <c r="AJ515" s="116">
        <f>(b*f_cd/L515)*(a_1/2*J515^2+a_2/3*J515^3+a_3/4*J515^4+a_4/5*J515^5+a_5/6*J515^6)+SUM(Q515:R515)</f>
        <v/>
      </c>
      <c r="AK515">
        <f>AJ515*(K515-y+e)</f>
        <v/>
      </c>
      <c r="AL515" s="118">
        <f>(b*f_cd/(L515^2))*(a_1/3*J515^3+a_2/4*J515^4+a_3/5*J515^5+a_4/6*J515^6+a_5/7*J515^7)+SUM(S515:T515)-AK515</f>
        <v/>
      </c>
      <c r="AM515" s="114">
        <f>AL515&gt;0</f>
        <v/>
      </c>
      <c r="AN515" s="115">
        <f>IF(A515=1,FALSE,(AND(AQ515,AM515,NOT(AN514))))</f>
        <v/>
      </c>
      <c r="AO515">
        <f>IF(D515=1,AND(AH515,NOT(AI515)),AND(AM515,NOT(AN515)))</f>
        <v/>
      </c>
      <c r="AP515" s="119">
        <f>IF(D515=1,AI515,AN515)</f>
        <v/>
      </c>
      <c r="AQ515" s="125">
        <f>ABS(E515)&lt;$AQ$2</f>
        <v/>
      </c>
      <c r="AS515">
        <f>IF(AP515,MAX(AS$3:AS513)+1,"")</f>
        <v/>
      </c>
    </row>
    <row r="516" s="117">
      <c r="A516" t="n">
        <v>514</v>
      </c>
      <c r="B516" s="131">
        <f>IF(A516=1,0,IF(AP516,0.1*ε_cu1cd,0))</f>
        <v/>
      </c>
      <c r="C516" s="131">
        <f>IF(A516=1,0.1*ε_cu1cd,C515+B515)</f>
        <v/>
      </c>
      <c r="D516" s="113">
        <f>IF('Нормальний переріз'!$D$68&gt;0,1,2)</f>
        <v/>
      </c>
      <c r="E516" s="144">
        <f>IF(D516=1,F516,G516)</f>
        <v/>
      </c>
      <c r="F516" s="124">
        <f>IF(AI515,0.11*ε_cu1cd,IF(AH515,F515*0.01,F515))</f>
        <v/>
      </c>
      <c r="G516" s="124">
        <f>IF(AP515,-0.1*ε_cu1cd,IF(AM515,G515*0.01,G515))</f>
        <v/>
      </c>
      <c r="H516" s="113">
        <f>IF(A516=1,E516,IF(AO515,H515-E515+E516,IF(AP515,0.8*H515,H515+E516)))</f>
        <v/>
      </c>
      <c r="I516" s="169">
        <f>(C516-H516)/h</f>
        <v/>
      </c>
      <c r="J516">
        <f>C516/(ε_c1cd)</f>
        <v/>
      </c>
      <c r="K516">
        <f>C516/I516</f>
        <v/>
      </c>
      <c r="L516" s="131">
        <f>I516/(ε_c1cd)</f>
        <v/>
      </c>
      <c r="M516">
        <f>I516*(K516-Z_s1)</f>
        <v/>
      </c>
      <c r="N516">
        <f>I516*(K516-Z_s2)</f>
        <v/>
      </c>
      <c r="O516">
        <f>E_s*M516</f>
        <v/>
      </c>
      <c r="P516">
        <f>E_s*N516</f>
        <v/>
      </c>
      <c r="Q516">
        <f>O516*A_s1</f>
        <v/>
      </c>
      <c r="R516">
        <f>P516*A_s2</f>
        <v/>
      </c>
      <c r="S516">
        <f>Q516*($K516-Z_s1)</f>
        <v/>
      </c>
      <c r="T516">
        <f>R516*($K516-Z_s2)</f>
        <v/>
      </c>
      <c r="U516">
        <f>(INDIRECT("a_"&amp;U$2)/(U$2+1))*(($C516^(U$2+1)-$H516^(U$2+1))/(ε_c1cd^(U$2+1)))</f>
        <v/>
      </c>
      <c r="V516">
        <f>(INDIRECT("a_"&amp;V$2)/(V$2+1))*(($C516^(V$2+1)-$H516^(V$2+1))/(ε_c1cd^(V$2+1)))</f>
        <v/>
      </c>
      <c r="W516">
        <f>(INDIRECT("a_"&amp;W$2)/(W$2+1))*(($C516^(W$2+1)-$H516^(W$2+1))/(ε_c1cd^(W$2+1)))</f>
        <v/>
      </c>
      <c r="X516">
        <f>(INDIRECT("a_"&amp;X$2)/(X$2+1))*(($C516^(X$2+1)-$H516^(X$2+1))/(ε_c1cd^(X$2+1)))</f>
        <v/>
      </c>
      <c r="Y516">
        <f>(INDIRECT("a_"&amp;Y$2)/(Y$2+1))*(($C516^(Y$2+1)-$H516^(Y$2+1))/(ε_c1cd^(Y$2+1)))</f>
        <v/>
      </c>
      <c r="Z516">
        <f>(INDIRECT("a_"&amp;Z$2)/(Z$2+2))*(($C516^(Z$2+2)-$H516^(Z$2+2))/(ε_c1cd^(Z$2+2)))</f>
        <v/>
      </c>
      <c r="AA516">
        <f>(INDIRECT("a_"&amp;AA$2)/(AA$2+2))*(($C516^(AA$2+2)-$H516^(AA$2+2))/(ε_c1cd^(AA$2+2)))</f>
        <v/>
      </c>
      <c r="AB516">
        <f>(INDIRECT("a_"&amp;AB$2)/(AB$2+2))*(($C516^(AB$2+2)-$H516^(AB$2+2))/(ε_c1cd^(AB$2+2)))</f>
        <v/>
      </c>
      <c r="AC516">
        <f>(INDIRECT("a_"&amp;AC$2)/(AC$2+2))*(($C516^(AC$2+2)-$H516^(AC$2+2))/(ε_c1cd^(AC$2+2)))</f>
        <v/>
      </c>
      <c r="AD516">
        <f>(INDIRECT("a_"&amp;AD$2)/(AD$2+2))*(($C516^(AD$2+2)-$H516^(AD$2+2))/(ε_c1cd^(AD$2+2)))</f>
        <v/>
      </c>
      <c r="AE516" s="111">
        <f>(b*f_cd/L516)*SUM(U516:Y516)+SUM(Q516:R516)</f>
        <v/>
      </c>
      <c r="AF516" s="112">
        <f>AE516*(K516-y+e)</f>
        <v/>
      </c>
      <c r="AG516" s="113">
        <f>(b*f_cd/(L516^2))*SUM(Z516:AD516)+SUM(S516:T516)-AF516</f>
        <v/>
      </c>
      <c r="AH516" s="114">
        <f>AG516&lt;0</f>
        <v/>
      </c>
      <c r="AI516" s="115">
        <f>IF(A516=1,FALSE,(AND(AQ516,AH516,NOT(AI515))))</f>
        <v/>
      </c>
      <c r="AJ516" s="116">
        <f>(b*f_cd/L516)*(a_1/2*J516^2+a_2/3*J516^3+a_3/4*J516^4+a_4/5*J516^5+a_5/6*J516^6)+SUM(Q516:R516)</f>
        <v/>
      </c>
      <c r="AK516">
        <f>AJ516*(K516-y+e)</f>
        <v/>
      </c>
      <c r="AL516" s="118">
        <f>(b*f_cd/(L516^2))*(a_1/3*J516^3+a_2/4*J516^4+a_3/5*J516^5+a_4/6*J516^6+a_5/7*J516^7)+SUM(S516:T516)-AK516</f>
        <v/>
      </c>
      <c r="AM516" s="114">
        <f>AL516&gt;0</f>
        <v/>
      </c>
      <c r="AN516" s="115">
        <f>IF(A516=1,FALSE,(AND(AQ516,AM516,NOT(AN515))))</f>
        <v/>
      </c>
      <c r="AO516">
        <f>IF(D516=1,AND(AH516,NOT(AI516)),AND(AM516,NOT(AN516)))</f>
        <v/>
      </c>
      <c r="AP516" s="119">
        <f>IF(D516=1,AI516,AN516)</f>
        <v/>
      </c>
      <c r="AQ516" s="125">
        <f>ABS(E516)&lt;$AQ$2</f>
        <v/>
      </c>
      <c r="AS516">
        <f>IF(AP516,MAX(AS$3:AS514)+1,"")</f>
        <v/>
      </c>
    </row>
    <row r="517" s="117">
      <c r="A517" t="n">
        <v>515</v>
      </c>
      <c r="B517" s="131">
        <f>IF(A517=1,0,IF(AP517,0.1*ε_cu1cd,0))</f>
        <v/>
      </c>
      <c r="C517" s="131">
        <f>IF(A517=1,0.1*ε_cu1cd,C516+B516)</f>
        <v/>
      </c>
      <c r="D517" s="113">
        <f>IF('Нормальний переріз'!$D$68&gt;0,1,2)</f>
        <v/>
      </c>
      <c r="E517" s="144">
        <f>IF(D517=1,F517,G517)</f>
        <v/>
      </c>
      <c r="F517" s="124">
        <f>IF(AI516,0.11*ε_cu1cd,IF(AH516,F516*0.01,F516))</f>
        <v/>
      </c>
      <c r="G517" s="124">
        <f>IF(AP516,-0.1*ε_cu1cd,IF(AM516,G516*0.01,G516))</f>
        <v/>
      </c>
      <c r="H517" s="113">
        <f>IF(A517=1,E517,IF(AO516,H516-E516+E517,IF(AP516,0.8*H516,H516+E517)))</f>
        <v/>
      </c>
      <c r="I517" s="169">
        <f>(C517-H517)/h</f>
        <v/>
      </c>
      <c r="J517">
        <f>C517/(ε_c1cd)</f>
        <v/>
      </c>
      <c r="K517">
        <f>C517/I517</f>
        <v/>
      </c>
      <c r="L517" s="131">
        <f>I517/(ε_c1cd)</f>
        <v/>
      </c>
      <c r="M517">
        <f>I517*(K517-Z_s1)</f>
        <v/>
      </c>
      <c r="N517">
        <f>I517*(K517-Z_s2)</f>
        <v/>
      </c>
      <c r="O517">
        <f>E_s*M517</f>
        <v/>
      </c>
      <c r="P517">
        <f>E_s*N517</f>
        <v/>
      </c>
      <c r="Q517">
        <f>O517*A_s1</f>
        <v/>
      </c>
      <c r="R517">
        <f>P517*A_s2</f>
        <v/>
      </c>
      <c r="S517">
        <f>Q517*($K517-Z_s1)</f>
        <v/>
      </c>
      <c r="T517">
        <f>R517*($K517-Z_s2)</f>
        <v/>
      </c>
      <c r="U517">
        <f>(INDIRECT("a_"&amp;U$2)/(U$2+1))*(($C517^(U$2+1)-$H517^(U$2+1))/(ε_c1cd^(U$2+1)))</f>
        <v/>
      </c>
      <c r="V517">
        <f>(INDIRECT("a_"&amp;V$2)/(V$2+1))*(($C517^(V$2+1)-$H517^(V$2+1))/(ε_c1cd^(V$2+1)))</f>
        <v/>
      </c>
      <c r="W517">
        <f>(INDIRECT("a_"&amp;W$2)/(W$2+1))*(($C517^(W$2+1)-$H517^(W$2+1))/(ε_c1cd^(W$2+1)))</f>
        <v/>
      </c>
      <c r="X517">
        <f>(INDIRECT("a_"&amp;X$2)/(X$2+1))*(($C517^(X$2+1)-$H517^(X$2+1))/(ε_c1cd^(X$2+1)))</f>
        <v/>
      </c>
      <c r="Y517">
        <f>(INDIRECT("a_"&amp;Y$2)/(Y$2+1))*(($C517^(Y$2+1)-$H517^(Y$2+1))/(ε_c1cd^(Y$2+1)))</f>
        <v/>
      </c>
      <c r="Z517">
        <f>(INDIRECT("a_"&amp;Z$2)/(Z$2+2))*(($C517^(Z$2+2)-$H517^(Z$2+2))/(ε_c1cd^(Z$2+2)))</f>
        <v/>
      </c>
      <c r="AA517">
        <f>(INDIRECT("a_"&amp;AA$2)/(AA$2+2))*(($C517^(AA$2+2)-$H517^(AA$2+2))/(ε_c1cd^(AA$2+2)))</f>
        <v/>
      </c>
      <c r="AB517">
        <f>(INDIRECT("a_"&amp;AB$2)/(AB$2+2))*(($C517^(AB$2+2)-$H517^(AB$2+2))/(ε_c1cd^(AB$2+2)))</f>
        <v/>
      </c>
      <c r="AC517">
        <f>(INDIRECT("a_"&amp;AC$2)/(AC$2+2))*(($C517^(AC$2+2)-$H517^(AC$2+2))/(ε_c1cd^(AC$2+2)))</f>
        <v/>
      </c>
      <c r="AD517">
        <f>(INDIRECT("a_"&amp;AD$2)/(AD$2+2))*(($C517^(AD$2+2)-$H517^(AD$2+2))/(ε_c1cd^(AD$2+2)))</f>
        <v/>
      </c>
      <c r="AE517" s="111">
        <f>(b*f_cd/L517)*SUM(U517:Y517)+SUM(Q517:R517)</f>
        <v/>
      </c>
      <c r="AF517" s="112">
        <f>AE517*(K517-y+e)</f>
        <v/>
      </c>
      <c r="AG517" s="113">
        <f>(b*f_cd/(L517^2))*SUM(Z517:AD517)+SUM(S517:T517)-AF517</f>
        <v/>
      </c>
      <c r="AH517" s="114">
        <f>AG517&lt;0</f>
        <v/>
      </c>
      <c r="AI517" s="115">
        <f>IF(A517=1,FALSE,(AND(AQ517,AH517,NOT(AI516))))</f>
        <v/>
      </c>
      <c r="AJ517" s="116">
        <f>(b*f_cd/L517)*(a_1/2*J517^2+a_2/3*J517^3+a_3/4*J517^4+a_4/5*J517^5+a_5/6*J517^6)+SUM(Q517:R517)</f>
        <v/>
      </c>
      <c r="AK517">
        <f>AJ517*(K517-y+e)</f>
        <v/>
      </c>
      <c r="AL517" s="118">
        <f>(b*f_cd/(L517^2))*(a_1/3*J517^3+a_2/4*J517^4+a_3/5*J517^5+a_4/6*J517^6+a_5/7*J517^7)+SUM(S517:T517)-AK517</f>
        <v/>
      </c>
      <c r="AM517" s="114">
        <f>AL517&gt;0</f>
        <v/>
      </c>
      <c r="AN517" s="115">
        <f>IF(A517=1,FALSE,(AND(AQ517,AM517,NOT(AN516))))</f>
        <v/>
      </c>
      <c r="AO517">
        <f>IF(D517=1,AND(AH517,NOT(AI517)),AND(AM517,NOT(AN517)))</f>
        <v/>
      </c>
      <c r="AP517" s="119">
        <f>IF(D517=1,AI517,AN517)</f>
        <v/>
      </c>
      <c r="AQ517" s="125">
        <f>ABS(E517)&lt;$AQ$2</f>
        <v/>
      </c>
      <c r="AS517">
        <f>IF(AP517,MAX(AS$3:AS515)+1,"")</f>
        <v/>
      </c>
    </row>
    <row r="518" s="117">
      <c r="A518" t="n">
        <v>516</v>
      </c>
      <c r="B518" s="131">
        <f>IF(A518=1,0,IF(AP518,0.1*ε_cu1cd,0))</f>
        <v/>
      </c>
      <c r="C518" s="131">
        <f>IF(A518=1,0.1*ε_cu1cd,C517+B517)</f>
        <v/>
      </c>
      <c r="D518" s="113">
        <f>IF('Нормальний переріз'!$D$68&gt;0,1,2)</f>
        <v/>
      </c>
      <c r="E518" s="144">
        <f>IF(D518=1,F518,G518)</f>
        <v/>
      </c>
      <c r="F518" s="124">
        <f>IF(AI517,0.11*ε_cu1cd,IF(AH517,F517*0.01,F517))</f>
        <v/>
      </c>
      <c r="G518" s="124">
        <f>IF(AP517,-0.1*ε_cu1cd,IF(AM517,G517*0.01,G517))</f>
        <v/>
      </c>
      <c r="H518" s="113">
        <f>IF(A518=1,E518,IF(AO517,H517-E517+E518,IF(AP517,0.8*H517,H517+E518)))</f>
        <v/>
      </c>
      <c r="I518" s="169">
        <f>(C518-H518)/h</f>
        <v/>
      </c>
      <c r="J518">
        <f>C518/(ε_c1cd)</f>
        <v/>
      </c>
      <c r="K518">
        <f>C518/I518</f>
        <v/>
      </c>
      <c r="L518" s="131">
        <f>I518/(ε_c1cd)</f>
        <v/>
      </c>
      <c r="M518">
        <f>I518*(K518-Z_s1)</f>
        <v/>
      </c>
      <c r="N518">
        <f>I518*(K518-Z_s2)</f>
        <v/>
      </c>
      <c r="O518">
        <f>E_s*M518</f>
        <v/>
      </c>
      <c r="P518">
        <f>E_s*N518</f>
        <v/>
      </c>
      <c r="Q518">
        <f>O518*A_s1</f>
        <v/>
      </c>
      <c r="R518">
        <f>P518*A_s2</f>
        <v/>
      </c>
      <c r="S518">
        <f>Q518*($K518-Z_s1)</f>
        <v/>
      </c>
      <c r="T518">
        <f>R518*($K518-Z_s2)</f>
        <v/>
      </c>
      <c r="U518">
        <f>(INDIRECT("a_"&amp;U$2)/(U$2+1))*(($C518^(U$2+1)-$H518^(U$2+1))/(ε_c1cd^(U$2+1)))</f>
        <v/>
      </c>
      <c r="V518">
        <f>(INDIRECT("a_"&amp;V$2)/(V$2+1))*(($C518^(V$2+1)-$H518^(V$2+1))/(ε_c1cd^(V$2+1)))</f>
        <v/>
      </c>
      <c r="W518">
        <f>(INDIRECT("a_"&amp;W$2)/(W$2+1))*(($C518^(W$2+1)-$H518^(W$2+1))/(ε_c1cd^(W$2+1)))</f>
        <v/>
      </c>
      <c r="X518">
        <f>(INDIRECT("a_"&amp;X$2)/(X$2+1))*(($C518^(X$2+1)-$H518^(X$2+1))/(ε_c1cd^(X$2+1)))</f>
        <v/>
      </c>
      <c r="Y518">
        <f>(INDIRECT("a_"&amp;Y$2)/(Y$2+1))*(($C518^(Y$2+1)-$H518^(Y$2+1))/(ε_c1cd^(Y$2+1)))</f>
        <v/>
      </c>
      <c r="Z518">
        <f>(INDIRECT("a_"&amp;Z$2)/(Z$2+2))*(($C518^(Z$2+2)-$H518^(Z$2+2))/(ε_c1cd^(Z$2+2)))</f>
        <v/>
      </c>
      <c r="AA518">
        <f>(INDIRECT("a_"&amp;AA$2)/(AA$2+2))*(($C518^(AA$2+2)-$H518^(AA$2+2))/(ε_c1cd^(AA$2+2)))</f>
        <v/>
      </c>
      <c r="AB518">
        <f>(INDIRECT("a_"&amp;AB$2)/(AB$2+2))*(($C518^(AB$2+2)-$H518^(AB$2+2))/(ε_c1cd^(AB$2+2)))</f>
        <v/>
      </c>
      <c r="AC518">
        <f>(INDIRECT("a_"&amp;AC$2)/(AC$2+2))*(($C518^(AC$2+2)-$H518^(AC$2+2))/(ε_c1cd^(AC$2+2)))</f>
        <v/>
      </c>
      <c r="AD518">
        <f>(INDIRECT("a_"&amp;AD$2)/(AD$2+2))*(($C518^(AD$2+2)-$H518^(AD$2+2))/(ε_c1cd^(AD$2+2)))</f>
        <v/>
      </c>
      <c r="AE518" s="111">
        <f>(b*f_cd/L518)*SUM(U518:Y518)+SUM(Q518:R518)</f>
        <v/>
      </c>
      <c r="AF518" s="112">
        <f>AE518*(K518-y+e)</f>
        <v/>
      </c>
      <c r="AG518" s="113">
        <f>(b*f_cd/(L518^2))*SUM(Z518:AD518)+SUM(S518:T518)-AF518</f>
        <v/>
      </c>
      <c r="AH518" s="114">
        <f>AG518&lt;0</f>
        <v/>
      </c>
      <c r="AI518" s="115">
        <f>IF(A518=1,FALSE,(AND(AQ518,AH518,NOT(AI517))))</f>
        <v/>
      </c>
      <c r="AJ518" s="116">
        <f>(b*f_cd/L518)*(a_1/2*J518^2+a_2/3*J518^3+a_3/4*J518^4+a_4/5*J518^5+a_5/6*J518^6)+SUM(Q518:R518)</f>
        <v/>
      </c>
      <c r="AK518">
        <f>AJ518*(K518-y+e)</f>
        <v/>
      </c>
      <c r="AL518" s="118">
        <f>(b*f_cd/(L518^2))*(a_1/3*J518^3+a_2/4*J518^4+a_3/5*J518^5+a_4/6*J518^6+a_5/7*J518^7)+SUM(S518:T518)-AK518</f>
        <v/>
      </c>
      <c r="AM518" s="114">
        <f>AL518&gt;0</f>
        <v/>
      </c>
      <c r="AN518" s="115">
        <f>IF(A518=1,FALSE,(AND(AQ518,AM518,NOT(AN517))))</f>
        <v/>
      </c>
      <c r="AO518">
        <f>IF(D518=1,AND(AH518,NOT(AI518)),AND(AM518,NOT(AN518)))</f>
        <v/>
      </c>
      <c r="AP518" s="119">
        <f>IF(D518=1,AI518,AN518)</f>
        <v/>
      </c>
      <c r="AQ518" s="125">
        <f>ABS(E518)&lt;$AQ$2</f>
        <v/>
      </c>
      <c r="AS518">
        <f>IF(AP518,MAX(AS$3:AS516)+1,"")</f>
        <v/>
      </c>
    </row>
    <row r="519" s="117">
      <c r="A519" t="n">
        <v>517</v>
      </c>
      <c r="B519" s="131">
        <f>IF(A519=1,0,IF(AP519,0.1*ε_cu1cd,0))</f>
        <v/>
      </c>
      <c r="C519" s="131">
        <f>IF(A519=1,0.1*ε_cu1cd,C518+B518)</f>
        <v/>
      </c>
      <c r="D519" s="113">
        <f>IF('Нормальний переріз'!$D$68&gt;0,1,2)</f>
        <v/>
      </c>
      <c r="E519" s="144">
        <f>IF(D519=1,F519,G519)</f>
        <v/>
      </c>
      <c r="F519" s="124">
        <f>IF(AI518,0.11*ε_cu1cd,IF(AH518,F518*0.01,F518))</f>
        <v/>
      </c>
      <c r="G519" s="124">
        <f>IF(AP518,-0.1*ε_cu1cd,IF(AM518,G518*0.01,G518))</f>
        <v/>
      </c>
      <c r="H519" s="113">
        <f>IF(A519=1,E519,IF(AO518,H518-E518+E519,IF(AP518,0.8*H518,H518+E519)))</f>
        <v/>
      </c>
      <c r="I519" s="169">
        <f>(C519-H519)/h</f>
        <v/>
      </c>
      <c r="J519">
        <f>C519/(ε_c1cd)</f>
        <v/>
      </c>
      <c r="K519">
        <f>C519/I519</f>
        <v/>
      </c>
      <c r="L519" s="131">
        <f>I519/(ε_c1cd)</f>
        <v/>
      </c>
      <c r="M519">
        <f>I519*(K519-Z_s1)</f>
        <v/>
      </c>
      <c r="N519">
        <f>I519*(K519-Z_s2)</f>
        <v/>
      </c>
      <c r="O519">
        <f>E_s*M519</f>
        <v/>
      </c>
      <c r="P519">
        <f>E_s*N519</f>
        <v/>
      </c>
      <c r="Q519">
        <f>O519*A_s1</f>
        <v/>
      </c>
      <c r="R519">
        <f>P519*A_s2</f>
        <v/>
      </c>
      <c r="S519">
        <f>Q519*($K519-Z_s1)</f>
        <v/>
      </c>
      <c r="T519">
        <f>R519*($K519-Z_s2)</f>
        <v/>
      </c>
      <c r="U519">
        <f>(INDIRECT("a_"&amp;U$2)/(U$2+1))*(($C519^(U$2+1)-$H519^(U$2+1))/(ε_c1cd^(U$2+1)))</f>
        <v/>
      </c>
      <c r="V519">
        <f>(INDIRECT("a_"&amp;V$2)/(V$2+1))*(($C519^(V$2+1)-$H519^(V$2+1))/(ε_c1cd^(V$2+1)))</f>
        <v/>
      </c>
      <c r="W519">
        <f>(INDIRECT("a_"&amp;W$2)/(W$2+1))*(($C519^(W$2+1)-$H519^(W$2+1))/(ε_c1cd^(W$2+1)))</f>
        <v/>
      </c>
      <c r="X519">
        <f>(INDIRECT("a_"&amp;X$2)/(X$2+1))*(($C519^(X$2+1)-$H519^(X$2+1))/(ε_c1cd^(X$2+1)))</f>
        <v/>
      </c>
      <c r="Y519">
        <f>(INDIRECT("a_"&amp;Y$2)/(Y$2+1))*(($C519^(Y$2+1)-$H519^(Y$2+1))/(ε_c1cd^(Y$2+1)))</f>
        <v/>
      </c>
      <c r="Z519">
        <f>(INDIRECT("a_"&amp;Z$2)/(Z$2+2))*(($C519^(Z$2+2)-$H519^(Z$2+2))/(ε_c1cd^(Z$2+2)))</f>
        <v/>
      </c>
      <c r="AA519">
        <f>(INDIRECT("a_"&amp;AA$2)/(AA$2+2))*(($C519^(AA$2+2)-$H519^(AA$2+2))/(ε_c1cd^(AA$2+2)))</f>
        <v/>
      </c>
      <c r="AB519">
        <f>(INDIRECT("a_"&amp;AB$2)/(AB$2+2))*(($C519^(AB$2+2)-$H519^(AB$2+2))/(ε_c1cd^(AB$2+2)))</f>
        <v/>
      </c>
      <c r="AC519">
        <f>(INDIRECT("a_"&amp;AC$2)/(AC$2+2))*(($C519^(AC$2+2)-$H519^(AC$2+2))/(ε_c1cd^(AC$2+2)))</f>
        <v/>
      </c>
      <c r="AD519">
        <f>(INDIRECT("a_"&amp;AD$2)/(AD$2+2))*(($C519^(AD$2+2)-$H519^(AD$2+2))/(ε_c1cd^(AD$2+2)))</f>
        <v/>
      </c>
      <c r="AE519" s="111">
        <f>(b*f_cd/L519)*SUM(U519:Y519)+SUM(Q519:R519)</f>
        <v/>
      </c>
      <c r="AF519" s="112">
        <f>AE519*(K519-y+e)</f>
        <v/>
      </c>
      <c r="AG519" s="113">
        <f>(b*f_cd/(L519^2))*SUM(Z519:AD519)+SUM(S519:T519)-AF519</f>
        <v/>
      </c>
      <c r="AH519" s="114">
        <f>AG519&lt;0</f>
        <v/>
      </c>
      <c r="AI519" s="115">
        <f>IF(A519=1,FALSE,(AND(AQ519,AH519,NOT(AI518))))</f>
        <v/>
      </c>
      <c r="AJ519" s="116">
        <f>(b*f_cd/L519)*(a_1/2*J519^2+a_2/3*J519^3+a_3/4*J519^4+a_4/5*J519^5+a_5/6*J519^6)+SUM(Q519:R519)</f>
        <v/>
      </c>
      <c r="AK519">
        <f>AJ519*(K519-y+e)</f>
        <v/>
      </c>
      <c r="AL519" s="118">
        <f>(b*f_cd/(L519^2))*(a_1/3*J519^3+a_2/4*J519^4+a_3/5*J519^5+a_4/6*J519^6+a_5/7*J519^7)+SUM(S519:T519)-AK519</f>
        <v/>
      </c>
      <c r="AM519" s="114">
        <f>AL519&gt;0</f>
        <v/>
      </c>
      <c r="AN519" s="115">
        <f>IF(A519=1,FALSE,(AND(AQ519,AM519,NOT(AN518))))</f>
        <v/>
      </c>
      <c r="AO519">
        <f>IF(D519=1,AND(AH519,NOT(AI519)),AND(AM519,NOT(AN519)))</f>
        <v/>
      </c>
      <c r="AP519" s="119">
        <f>IF(D519=1,AI519,AN519)</f>
        <v/>
      </c>
      <c r="AQ519" s="125">
        <f>ABS(E519)&lt;$AQ$2</f>
        <v/>
      </c>
      <c r="AS519">
        <f>IF(AP519,MAX(AS$3:AS517)+1,"")</f>
        <v/>
      </c>
    </row>
    <row r="520" s="117">
      <c r="A520" t="n">
        <v>518</v>
      </c>
      <c r="B520" s="131">
        <f>IF(A520=1,0,IF(AP520,0.1*ε_cu1cd,0))</f>
        <v/>
      </c>
      <c r="C520" s="131">
        <f>IF(A520=1,0.1*ε_cu1cd,C519+B519)</f>
        <v/>
      </c>
      <c r="D520" s="113">
        <f>IF('Нормальний переріз'!$D$68&gt;0,1,2)</f>
        <v/>
      </c>
      <c r="E520" s="144">
        <f>IF(D520=1,F520,G520)</f>
        <v/>
      </c>
      <c r="F520" s="124">
        <f>IF(AI519,0.11*ε_cu1cd,IF(AH519,F519*0.01,F519))</f>
        <v/>
      </c>
      <c r="G520" s="124">
        <f>IF(AP519,-0.1*ε_cu1cd,IF(AM519,G519*0.01,G519))</f>
        <v/>
      </c>
      <c r="H520" s="113">
        <f>IF(A520=1,E520,IF(AO519,H519-E519+E520,IF(AP519,0.8*H519,H519+E520)))</f>
        <v/>
      </c>
      <c r="I520" s="169">
        <f>(C520-H520)/h</f>
        <v/>
      </c>
      <c r="J520">
        <f>C520/(ε_c1cd)</f>
        <v/>
      </c>
      <c r="K520">
        <f>C520/I520</f>
        <v/>
      </c>
      <c r="L520" s="131">
        <f>I520/(ε_c1cd)</f>
        <v/>
      </c>
      <c r="M520">
        <f>I520*(K520-Z_s1)</f>
        <v/>
      </c>
      <c r="N520">
        <f>I520*(K520-Z_s2)</f>
        <v/>
      </c>
      <c r="O520">
        <f>E_s*M520</f>
        <v/>
      </c>
      <c r="P520">
        <f>E_s*N520</f>
        <v/>
      </c>
      <c r="Q520">
        <f>O520*A_s1</f>
        <v/>
      </c>
      <c r="R520">
        <f>P520*A_s2</f>
        <v/>
      </c>
      <c r="S520">
        <f>Q520*($K520-Z_s1)</f>
        <v/>
      </c>
      <c r="T520">
        <f>R520*($K520-Z_s2)</f>
        <v/>
      </c>
      <c r="U520">
        <f>(INDIRECT("a_"&amp;U$2)/(U$2+1))*(($C520^(U$2+1)-$H520^(U$2+1))/(ε_c1cd^(U$2+1)))</f>
        <v/>
      </c>
      <c r="V520">
        <f>(INDIRECT("a_"&amp;V$2)/(V$2+1))*(($C520^(V$2+1)-$H520^(V$2+1))/(ε_c1cd^(V$2+1)))</f>
        <v/>
      </c>
      <c r="W520">
        <f>(INDIRECT("a_"&amp;W$2)/(W$2+1))*(($C520^(W$2+1)-$H520^(W$2+1))/(ε_c1cd^(W$2+1)))</f>
        <v/>
      </c>
      <c r="X520">
        <f>(INDIRECT("a_"&amp;X$2)/(X$2+1))*(($C520^(X$2+1)-$H520^(X$2+1))/(ε_c1cd^(X$2+1)))</f>
        <v/>
      </c>
      <c r="Y520">
        <f>(INDIRECT("a_"&amp;Y$2)/(Y$2+1))*(($C520^(Y$2+1)-$H520^(Y$2+1))/(ε_c1cd^(Y$2+1)))</f>
        <v/>
      </c>
      <c r="Z520">
        <f>(INDIRECT("a_"&amp;Z$2)/(Z$2+2))*(($C520^(Z$2+2)-$H520^(Z$2+2))/(ε_c1cd^(Z$2+2)))</f>
        <v/>
      </c>
      <c r="AA520">
        <f>(INDIRECT("a_"&amp;AA$2)/(AA$2+2))*(($C520^(AA$2+2)-$H520^(AA$2+2))/(ε_c1cd^(AA$2+2)))</f>
        <v/>
      </c>
      <c r="AB520">
        <f>(INDIRECT("a_"&amp;AB$2)/(AB$2+2))*(($C520^(AB$2+2)-$H520^(AB$2+2))/(ε_c1cd^(AB$2+2)))</f>
        <v/>
      </c>
      <c r="AC520">
        <f>(INDIRECT("a_"&amp;AC$2)/(AC$2+2))*(($C520^(AC$2+2)-$H520^(AC$2+2))/(ε_c1cd^(AC$2+2)))</f>
        <v/>
      </c>
      <c r="AD520">
        <f>(INDIRECT("a_"&amp;AD$2)/(AD$2+2))*(($C520^(AD$2+2)-$H520^(AD$2+2))/(ε_c1cd^(AD$2+2)))</f>
        <v/>
      </c>
      <c r="AE520" s="111">
        <f>(b*f_cd/L520)*SUM(U520:Y520)+SUM(Q520:R520)</f>
        <v/>
      </c>
      <c r="AF520" s="112">
        <f>AE520*(K520-y+e)</f>
        <v/>
      </c>
      <c r="AG520" s="113">
        <f>(b*f_cd/(L520^2))*SUM(Z520:AD520)+SUM(S520:T520)-AF520</f>
        <v/>
      </c>
      <c r="AH520" s="114">
        <f>AG520&lt;0</f>
        <v/>
      </c>
      <c r="AI520" s="115">
        <f>IF(A520=1,FALSE,(AND(AQ520,AH520,NOT(AI519))))</f>
        <v/>
      </c>
      <c r="AJ520" s="116">
        <f>(b*f_cd/L520)*(a_1/2*J520^2+a_2/3*J520^3+a_3/4*J520^4+a_4/5*J520^5+a_5/6*J520^6)+SUM(Q520:R520)</f>
        <v/>
      </c>
      <c r="AK520">
        <f>AJ520*(K520-y+e)</f>
        <v/>
      </c>
      <c r="AL520" s="118">
        <f>(b*f_cd/(L520^2))*(a_1/3*J520^3+a_2/4*J520^4+a_3/5*J520^5+a_4/6*J520^6+a_5/7*J520^7)+SUM(S520:T520)-AK520</f>
        <v/>
      </c>
      <c r="AM520" s="114">
        <f>AL520&gt;0</f>
        <v/>
      </c>
      <c r="AN520" s="115">
        <f>IF(A520=1,FALSE,(AND(AQ520,AM520,NOT(AN519))))</f>
        <v/>
      </c>
      <c r="AO520">
        <f>IF(D520=1,AND(AH520,NOT(AI520)),AND(AM520,NOT(AN520)))</f>
        <v/>
      </c>
      <c r="AP520" s="119">
        <f>IF(D520=1,AI520,AN520)</f>
        <v/>
      </c>
      <c r="AQ520" s="125">
        <f>ABS(E520)&lt;$AQ$2</f>
        <v/>
      </c>
      <c r="AS520">
        <f>IF(AP520,MAX(AS$3:AS518)+1,"")</f>
        <v/>
      </c>
    </row>
    <row r="521" s="117">
      <c r="A521" t="n">
        <v>519</v>
      </c>
      <c r="B521" s="131">
        <f>IF(A521=1,0,IF(AP521,0.1*ε_cu1cd,0))</f>
        <v/>
      </c>
      <c r="C521" s="131">
        <f>IF(A521=1,0.1*ε_cu1cd,C520+B520)</f>
        <v/>
      </c>
      <c r="D521" s="113">
        <f>IF('Нормальний переріз'!$D$68&gt;0,1,2)</f>
        <v/>
      </c>
      <c r="E521" s="144">
        <f>IF(D521=1,F521,G521)</f>
        <v/>
      </c>
      <c r="F521" s="124">
        <f>IF(AI520,0.11*ε_cu1cd,IF(AH520,F520*0.01,F520))</f>
        <v/>
      </c>
      <c r="G521" s="124">
        <f>IF(AP520,-0.1*ε_cu1cd,IF(AM520,G520*0.01,G520))</f>
        <v/>
      </c>
      <c r="H521" s="113">
        <f>IF(A521=1,E521,IF(AO520,H520-E520+E521,IF(AP520,0.8*H520,H520+E521)))</f>
        <v/>
      </c>
      <c r="I521" s="169">
        <f>(C521-H521)/h</f>
        <v/>
      </c>
      <c r="J521">
        <f>C521/(ε_c1cd)</f>
        <v/>
      </c>
      <c r="K521">
        <f>C521/I521</f>
        <v/>
      </c>
      <c r="L521" s="131">
        <f>I521/(ε_c1cd)</f>
        <v/>
      </c>
      <c r="M521">
        <f>I521*(K521-Z_s1)</f>
        <v/>
      </c>
      <c r="N521">
        <f>I521*(K521-Z_s2)</f>
        <v/>
      </c>
      <c r="O521">
        <f>E_s*M521</f>
        <v/>
      </c>
      <c r="P521">
        <f>E_s*N521</f>
        <v/>
      </c>
      <c r="Q521">
        <f>O521*A_s1</f>
        <v/>
      </c>
      <c r="R521">
        <f>P521*A_s2</f>
        <v/>
      </c>
      <c r="S521">
        <f>Q521*($K521-Z_s1)</f>
        <v/>
      </c>
      <c r="T521">
        <f>R521*($K521-Z_s2)</f>
        <v/>
      </c>
      <c r="U521">
        <f>(INDIRECT("a_"&amp;U$2)/(U$2+1))*(($C521^(U$2+1)-$H521^(U$2+1))/(ε_c1cd^(U$2+1)))</f>
        <v/>
      </c>
      <c r="V521">
        <f>(INDIRECT("a_"&amp;V$2)/(V$2+1))*(($C521^(V$2+1)-$H521^(V$2+1))/(ε_c1cd^(V$2+1)))</f>
        <v/>
      </c>
      <c r="W521">
        <f>(INDIRECT("a_"&amp;W$2)/(W$2+1))*(($C521^(W$2+1)-$H521^(W$2+1))/(ε_c1cd^(W$2+1)))</f>
        <v/>
      </c>
      <c r="X521">
        <f>(INDIRECT("a_"&amp;X$2)/(X$2+1))*(($C521^(X$2+1)-$H521^(X$2+1))/(ε_c1cd^(X$2+1)))</f>
        <v/>
      </c>
      <c r="Y521">
        <f>(INDIRECT("a_"&amp;Y$2)/(Y$2+1))*(($C521^(Y$2+1)-$H521^(Y$2+1))/(ε_c1cd^(Y$2+1)))</f>
        <v/>
      </c>
      <c r="Z521">
        <f>(INDIRECT("a_"&amp;Z$2)/(Z$2+2))*(($C521^(Z$2+2)-$H521^(Z$2+2))/(ε_c1cd^(Z$2+2)))</f>
        <v/>
      </c>
      <c r="AA521">
        <f>(INDIRECT("a_"&amp;AA$2)/(AA$2+2))*(($C521^(AA$2+2)-$H521^(AA$2+2))/(ε_c1cd^(AA$2+2)))</f>
        <v/>
      </c>
      <c r="AB521">
        <f>(INDIRECT("a_"&amp;AB$2)/(AB$2+2))*(($C521^(AB$2+2)-$H521^(AB$2+2))/(ε_c1cd^(AB$2+2)))</f>
        <v/>
      </c>
      <c r="AC521">
        <f>(INDIRECT("a_"&amp;AC$2)/(AC$2+2))*(($C521^(AC$2+2)-$H521^(AC$2+2))/(ε_c1cd^(AC$2+2)))</f>
        <v/>
      </c>
      <c r="AD521">
        <f>(INDIRECT("a_"&amp;AD$2)/(AD$2+2))*(($C521^(AD$2+2)-$H521^(AD$2+2))/(ε_c1cd^(AD$2+2)))</f>
        <v/>
      </c>
      <c r="AE521" s="111">
        <f>(b*f_cd/L521)*SUM(U521:Y521)+SUM(Q521:R521)</f>
        <v/>
      </c>
      <c r="AF521" s="112">
        <f>AE521*(K521-y+e)</f>
        <v/>
      </c>
      <c r="AG521" s="113">
        <f>(b*f_cd/(L521^2))*SUM(Z521:AD521)+SUM(S521:T521)-AF521</f>
        <v/>
      </c>
      <c r="AH521" s="114">
        <f>AG521&lt;0</f>
        <v/>
      </c>
      <c r="AI521" s="115">
        <f>IF(A521=1,FALSE,(AND(AQ521,AH521,NOT(AI520))))</f>
        <v/>
      </c>
      <c r="AJ521" s="116">
        <f>(b*f_cd/L521)*(a_1/2*J521^2+a_2/3*J521^3+a_3/4*J521^4+a_4/5*J521^5+a_5/6*J521^6)+SUM(Q521:R521)</f>
        <v/>
      </c>
      <c r="AK521">
        <f>AJ521*(K521-y+e)</f>
        <v/>
      </c>
      <c r="AL521" s="118">
        <f>(b*f_cd/(L521^2))*(a_1/3*J521^3+a_2/4*J521^4+a_3/5*J521^5+a_4/6*J521^6+a_5/7*J521^7)+SUM(S521:T521)-AK521</f>
        <v/>
      </c>
      <c r="AM521" s="114">
        <f>AL521&gt;0</f>
        <v/>
      </c>
      <c r="AN521" s="115">
        <f>IF(A521=1,FALSE,(AND(AQ521,AM521,NOT(AN520))))</f>
        <v/>
      </c>
      <c r="AO521">
        <f>IF(D521=1,AND(AH521,NOT(AI521)),AND(AM521,NOT(AN521)))</f>
        <v/>
      </c>
      <c r="AP521" s="119">
        <f>IF(D521=1,AI521,AN521)</f>
        <v/>
      </c>
      <c r="AQ521" s="125">
        <f>ABS(E521)&lt;$AQ$2</f>
        <v/>
      </c>
      <c r="AS521">
        <f>IF(AP521,MAX(AS$3:AS519)+1,"")</f>
        <v/>
      </c>
    </row>
    <row r="522" s="117">
      <c r="A522" t="n">
        <v>520</v>
      </c>
      <c r="B522" s="131">
        <f>IF(A522=1,0,IF(AP522,0.1*ε_cu1cd,0))</f>
        <v/>
      </c>
      <c r="C522" s="131">
        <f>IF(A522=1,0.1*ε_cu1cd,C521+B521)</f>
        <v/>
      </c>
      <c r="D522" s="113">
        <f>IF('Нормальний переріз'!$D$68&gt;0,1,2)</f>
        <v/>
      </c>
      <c r="E522" s="144">
        <f>IF(D522=1,F522,G522)</f>
        <v/>
      </c>
      <c r="F522" s="124">
        <f>IF(AI521,0.11*ε_cu1cd,IF(AH521,F521*0.01,F521))</f>
        <v/>
      </c>
      <c r="G522" s="124">
        <f>IF(AP521,-0.1*ε_cu1cd,IF(AM521,G521*0.01,G521))</f>
        <v/>
      </c>
      <c r="H522" s="113">
        <f>IF(A522=1,E522,IF(AO521,H521-E521+E522,IF(AP521,0.8*H521,H521+E522)))</f>
        <v/>
      </c>
      <c r="I522" s="169">
        <f>(C522-H522)/h</f>
        <v/>
      </c>
      <c r="J522">
        <f>C522/(ε_c1cd)</f>
        <v/>
      </c>
      <c r="K522">
        <f>C522/I522</f>
        <v/>
      </c>
      <c r="L522" s="131">
        <f>I522/(ε_c1cd)</f>
        <v/>
      </c>
      <c r="M522">
        <f>I522*(K522-Z_s1)</f>
        <v/>
      </c>
      <c r="N522">
        <f>I522*(K522-Z_s2)</f>
        <v/>
      </c>
      <c r="O522">
        <f>E_s*M522</f>
        <v/>
      </c>
      <c r="P522">
        <f>E_s*N522</f>
        <v/>
      </c>
      <c r="Q522">
        <f>O522*A_s1</f>
        <v/>
      </c>
      <c r="R522">
        <f>P522*A_s2</f>
        <v/>
      </c>
      <c r="S522">
        <f>Q522*($K522-Z_s1)</f>
        <v/>
      </c>
      <c r="T522">
        <f>R522*($K522-Z_s2)</f>
        <v/>
      </c>
      <c r="U522">
        <f>(INDIRECT("a_"&amp;U$2)/(U$2+1))*(($C522^(U$2+1)-$H522^(U$2+1))/(ε_c1cd^(U$2+1)))</f>
        <v/>
      </c>
      <c r="V522">
        <f>(INDIRECT("a_"&amp;V$2)/(V$2+1))*(($C522^(V$2+1)-$H522^(V$2+1))/(ε_c1cd^(V$2+1)))</f>
        <v/>
      </c>
      <c r="W522">
        <f>(INDIRECT("a_"&amp;W$2)/(W$2+1))*(($C522^(W$2+1)-$H522^(W$2+1))/(ε_c1cd^(W$2+1)))</f>
        <v/>
      </c>
      <c r="X522">
        <f>(INDIRECT("a_"&amp;X$2)/(X$2+1))*(($C522^(X$2+1)-$H522^(X$2+1))/(ε_c1cd^(X$2+1)))</f>
        <v/>
      </c>
      <c r="Y522">
        <f>(INDIRECT("a_"&amp;Y$2)/(Y$2+1))*(($C522^(Y$2+1)-$H522^(Y$2+1))/(ε_c1cd^(Y$2+1)))</f>
        <v/>
      </c>
      <c r="Z522">
        <f>(INDIRECT("a_"&amp;Z$2)/(Z$2+2))*(($C522^(Z$2+2)-$H522^(Z$2+2))/(ε_c1cd^(Z$2+2)))</f>
        <v/>
      </c>
      <c r="AA522">
        <f>(INDIRECT("a_"&amp;AA$2)/(AA$2+2))*(($C522^(AA$2+2)-$H522^(AA$2+2))/(ε_c1cd^(AA$2+2)))</f>
        <v/>
      </c>
      <c r="AB522">
        <f>(INDIRECT("a_"&amp;AB$2)/(AB$2+2))*(($C522^(AB$2+2)-$H522^(AB$2+2))/(ε_c1cd^(AB$2+2)))</f>
        <v/>
      </c>
      <c r="AC522">
        <f>(INDIRECT("a_"&amp;AC$2)/(AC$2+2))*(($C522^(AC$2+2)-$H522^(AC$2+2))/(ε_c1cd^(AC$2+2)))</f>
        <v/>
      </c>
      <c r="AD522">
        <f>(INDIRECT("a_"&amp;AD$2)/(AD$2+2))*(($C522^(AD$2+2)-$H522^(AD$2+2))/(ε_c1cd^(AD$2+2)))</f>
        <v/>
      </c>
      <c r="AE522" s="111">
        <f>(b*f_cd/L522)*SUM(U522:Y522)+SUM(Q522:R522)</f>
        <v/>
      </c>
      <c r="AF522" s="112">
        <f>AE522*(K522-y+e)</f>
        <v/>
      </c>
      <c r="AG522" s="113">
        <f>(b*f_cd/(L522^2))*SUM(Z522:AD522)+SUM(S522:T522)-AF522</f>
        <v/>
      </c>
      <c r="AH522" s="114">
        <f>AG522&lt;0</f>
        <v/>
      </c>
      <c r="AI522" s="115">
        <f>IF(A522=1,FALSE,(AND(AQ522,AH522,NOT(AI521))))</f>
        <v/>
      </c>
      <c r="AJ522" s="116">
        <f>(b*f_cd/L522)*(a_1/2*J522^2+a_2/3*J522^3+a_3/4*J522^4+a_4/5*J522^5+a_5/6*J522^6)+SUM(Q522:R522)</f>
        <v/>
      </c>
      <c r="AK522">
        <f>AJ522*(K522-y+e)</f>
        <v/>
      </c>
      <c r="AL522" s="118">
        <f>(b*f_cd/(L522^2))*(a_1/3*J522^3+a_2/4*J522^4+a_3/5*J522^5+a_4/6*J522^6+a_5/7*J522^7)+SUM(S522:T522)-AK522</f>
        <v/>
      </c>
      <c r="AM522" s="114">
        <f>AL522&gt;0</f>
        <v/>
      </c>
      <c r="AN522" s="115">
        <f>IF(A522=1,FALSE,(AND(AQ522,AM522,NOT(AN521))))</f>
        <v/>
      </c>
      <c r="AO522">
        <f>IF(D522=1,AND(AH522,NOT(AI522)),AND(AM522,NOT(AN522)))</f>
        <v/>
      </c>
      <c r="AP522" s="119">
        <f>IF(D522=1,AI522,AN522)</f>
        <v/>
      </c>
      <c r="AQ522" s="125">
        <f>ABS(E522)&lt;$AQ$2</f>
        <v/>
      </c>
      <c r="AS522">
        <f>IF(AP522,MAX(AS$3:AS520)+1,"")</f>
        <v/>
      </c>
    </row>
    <row r="523" s="117">
      <c r="A523" t="n">
        <v>521</v>
      </c>
      <c r="B523" s="131">
        <f>IF(A523=1,0,IF(AP523,0.1*ε_cu1cd,0))</f>
        <v/>
      </c>
      <c r="C523" s="131">
        <f>IF(A523=1,0.1*ε_cu1cd,C522+B522)</f>
        <v/>
      </c>
      <c r="D523" s="113">
        <f>IF('Нормальний переріз'!$D$68&gt;0,1,2)</f>
        <v/>
      </c>
      <c r="E523" s="144">
        <f>IF(D523=1,F523,G523)</f>
        <v/>
      </c>
      <c r="F523" s="124">
        <f>IF(AI522,0.11*ε_cu1cd,IF(AH522,F522*0.01,F522))</f>
        <v/>
      </c>
      <c r="G523" s="124">
        <f>IF(AP522,-0.1*ε_cu1cd,IF(AM522,G522*0.01,G522))</f>
        <v/>
      </c>
      <c r="H523" s="113">
        <f>IF(A523=1,E523,IF(AO522,H522-E522+E523,IF(AP522,0.8*H522,H522+E523)))</f>
        <v/>
      </c>
      <c r="I523" s="169">
        <f>(C523-H523)/h</f>
        <v/>
      </c>
      <c r="J523">
        <f>C523/(ε_c1cd)</f>
        <v/>
      </c>
      <c r="K523">
        <f>C523/I523</f>
        <v/>
      </c>
      <c r="L523" s="131">
        <f>I523/(ε_c1cd)</f>
        <v/>
      </c>
      <c r="M523">
        <f>I523*(K523-Z_s1)</f>
        <v/>
      </c>
      <c r="N523">
        <f>I523*(K523-Z_s2)</f>
        <v/>
      </c>
      <c r="O523">
        <f>E_s*M523</f>
        <v/>
      </c>
      <c r="P523">
        <f>E_s*N523</f>
        <v/>
      </c>
      <c r="Q523">
        <f>O523*A_s1</f>
        <v/>
      </c>
      <c r="R523">
        <f>P523*A_s2</f>
        <v/>
      </c>
      <c r="S523">
        <f>Q523*($K523-Z_s1)</f>
        <v/>
      </c>
      <c r="T523">
        <f>R523*($K523-Z_s2)</f>
        <v/>
      </c>
      <c r="U523">
        <f>(INDIRECT("a_"&amp;U$2)/(U$2+1))*(($C523^(U$2+1)-$H523^(U$2+1))/(ε_c1cd^(U$2+1)))</f>
        <v/>
      </c>
      <c r="V523">
        <f>(INDIRECT("a_"&amp;V$2)/(V$2+1))*(($C523^(V$2+1)-$H523^(V$2+1))/(ε_c1cd^(V$2+1)))</f>
        <v/>
      </c>
      <c r="W523">
        <f>(INDIRECT("a_"&amp;W$2)/(W$2+1))*(($C523^(W$2+1)-$H523^(W$2+1))/(ε_c1cd^(W$2+1)))</f>
        <v/>
      </c>
      <c r="X523">
        <f>(INDIRECT("a_"&amp;X$2)/(X$2+1))*(($C523^(X$2+1)-$H523^(X$2+1))/(ε_c1cd^(X$2+1)))</f>
        <v/>
      </c>
      <c r="Y523">
        <f>(INDIRECT("a_"&amp;Y$2)/(Y$2+1))*(($C523^(Y$2+1)-$H523^(Y$2+1))/(ε_c1cd^(Y$2+1)))</f>
        <v/>
      </c>
      <c r="Z523">
        <f>(INDIRECT("a_"&amp;Z$2)/(Z$2+2))*(($C523^(Z$2+2)-$H523^(Z$2+2))/(ε_c1cd^(Z$2+2)))</f>
        <v/>
      </c>
      <c r="AA523">
        <f>(INDIRECT("a_"&amp;AA$2)/(AA$2+2))*(($C523^(AA$2+2)-$H523^(AA$2+2))/(ε_c1cd^(AA$2+2)))</f>
        <v/>
      </c>
      <c r="AB523">
        <f>(INDIRECT("a_"&amp;AB$2)/(AB$2+2))*(($C523^(AB$2+2)-$H523^(AB$2+2))/(ε_c1cd^(AB$2+2)))</f>
        <v/>
      </c>
      <c r="AC523">
        <f>(INDIRECT("a_"&amp;AC$2)/(AC$2+2))*(($C523^(AC$2+2)-$H523^(AC$2+2))/(ε_c1cd^(AC$2+2)))</f>
        <v/>
      </c>
      <c r="AD523">
        <f>(INDIRECT("a_"&amp;AD$2)/(AD$2+2))*(($C523^(AD$2+2)-$H523^(AD$2+2))/(ε_c1cd^(AD$2+2)))</f>
        <v/>
      </c>
      <c r="AE523" s="111">
        <f>(b*f_cd/L523)*SUM(U523:Y523)+SUM(Q523:R523)</f>
        <v/>
      </c>
      <c r="AF523" s="112">
        <f>AE523*(K523-y+e)</f>
        <v/>
      </c>
      <c r="AG523" s="113">
        <f>(b*f_cd/(L523^2))*SUM(Z523:AD523)+SUM(S523:T523)-AF523</f>
        <v/>
      </c>
      <c r="AH523" s="114">
        <f>AG523&lt;0</f>
        <v/>
      </c>
      <c r="AI523" s="115">
        <f>IF(A523=1,FALSE,(AND(AQ523,AH523,NOT(AI522))))</f>
        <v/>
      </c>
      <c r="AJ523" s="116">
        <f>(b*f_cd/L523)*(a_1/2*J523^2+a_2/3*J523^3+a_3/4*J523^4+a_4/5*J523^5+a_5/6*J523^6)+SUM(Q523:R523)</f>
        <v/>
      </c>
      <c r="AK523">
        <f>AJ523*(K523-y+e)</f>
        <v/>
      </c>
      <c r="AL523" s="118">
        <f>(b*f_cd/(L523^2))*(a_1/3*J523^3+a_2/4*J523^4+a_3/5*J523^5+a_4/6*J523^6+a_5/7*J523^7)+SUM(S523:T523)-AK523</f>
        <v/>
      </c>
      <c r="AM523" s="114">
        <f>AL523&gt;0</f>
        <v/>
      </c>
      <c r="AN523" s="115">
        <f>IF(A523=1,FALSE,(AND(AQ523,AM523,NOT(AN522))))</f>
        <v/>
      </c>
      <c r="AO523">
        <f>IF(D523=1,AND(AH523,NOT(AI523)),AND(AM523,NOT(AN523)))</f>
        <v/>
      </c>
      <c r="AP523" s="119">
        <f>IF(D523=1,AI523,AN523)</f>
        <v/>
      </c>
      <c r="AQ523" s="125">
        <f>ABS(E523)&lt;$AQ$2</f>
        <v/>
      </c>
      <c r="AS523">
        <f>IF(AP523,MAX(AS$3:AS521)+1,"")</f>
        <v/>
      </c>
    </row>
    <row r="524" s="117">
      <c r="A524" t="n">
        <v>522</v>
      </c>
      <c r="B524" s="131">
        <f>IF(A524=1,0,IF(AP524,0.1*ε_cu1cd,0))</f>
        <v/>
      </c>
      <c r="C524" s="131">
        <f>IF(A524=1,0.1*ε_cu1cd,C523+B523)</f>
        <v/>
      </c>
      <c r="D524" s="113">
        <f>IF('Нормальний переріз'!$D$68&gt;0,1,2)</f>
        <v/>
      </c>
      <c r="E524" s="144">
        <f>IF(D524=1,F524,G524)</f>
        <v/>
      </c>
      <c r="F524" s="124">
        <f>IF(AI523,0.11*ε_cu1cd,IF(AH523,F523*0.01,F523))</f>
        <v/>
      </c>
      <c r="G524" s="124">
        <f>IF(AP523,-0.1*ε_cu1cd,IF(AM523,G523*0.01,G523))</f>
        <v/>
      </c>
      <c r="H524" s="113">
        <f>IF(A524=1,E524,IF(AO523,H523-E523+E524,IF(AP523,0.8*H523,H523+E524)))</f>
        <v/>
      </c>
      <c r="I524" s="169">
        <f>(C524-H524)/h</f>
        <v/>
      </c>
      <c r="J524">
        <f>C524/(ε_c1cd)</f>
        <v/>
      </c>
      <c r="K524">
        <f>C524/I524</f>
        <v/>
      </c>
      <c r="L524" s="131">
        <f>I524/(ε_c1cd)</f>
        <v/>
      </c>
      <c r="M524">
        <f>I524*(K524-Z_s1)</f>
        <v/>
      </c>
      <c r="N524">
        <f>I524*(K524-Z_s2)</f>
        <v/>
      </c>
      <c r="O524">
        <f>E_s*M524</f>
        <v/>
      </c>
      <c r="P524">
        <f>E_s*N524</f>
        <v/>
      </c>
      <c r="Q524">
        <f>O524*A_s1</f>
        <v/>
      </c>
      <c r="R524">
        <f>P524*A_s2</f>
        <v/>
      </c>
      <c r="S524">
        <f>Q524*($K524-Z_s1)</f>
        <v/>
      </c>
      <c r="T524">
        <f>R524*($K524-Z_s2)</f>
        <v/>
      </c>
      <c r="U524">
        <f>(INDIRECT("a_"&amp;U$2)/(U$2+1))*(($C524^(U$2+1)-$H524^(U$2+1))/(ε_c1cd^(U$2+1)))</f>
        <v/>
      </c>
      <c r="V524">
        <f>(INDIRECT("a_"&amp;V$2)/(V$2+1))*(($C524^(V$2+1)-$H524^(V$2+1))/(ε_c1cd^(V$2+1)))</f>
        <v/>
      </c>
      <c r="W524">
        <f>(INDIRECT("a_"&amp;W$2)/(W$2+1))*(($C524^(W$2+1)-$H524^(W$2+1))/(ε_c1cd^(W$2+1)))</f>
        <v/>
      </c>
      <c r="X524">
        <f>(INDIRECT("a_"&amp;X$2)/(X$2+1))*(($C524^(X$2+1)-$H524^(X$2+1))/(ε_c1cd^(X$2+1)))</f>
        <v/>
      </c>
      <c r="Y524">
        <f>(INDIRECT("a_"&amp;Y$2)/(Y$2+1))*(($C524^(Y$2+1)-$H524^(Y$2+1))/(ε_c1cd^(Y$2+1)))</f>
        <v/>
      </c>
      <c r="Z524">
        <f>(INDIRECT("a_"&amp;Z$2)/(Z$2+2))*(($C524^(Z$2+2)-$H524^(Z$2+2))/(ε_c1cd^(Z$2+2)))</f>
        <v/>
      </c>
      <c r="AA524">
        <f>(INDIRECT("a_"&amp;AA$2)/(AA$2+2))*(($C524^(AA$2+2)-$H524^(AA$2+2))/(ε_c1cd^(AA$2+2)))</f>
        <v/>
      </c>
      <c r="AB524">
        <f>(INDIRECT("a_"&amp;AB$2)/(AB$2+2))*(($C524^(AB$2+2)-$H524^(AB$2+2))/(ε_c1cd^(AB$2+2)))</f>
        <v/>
      </c>
      <c r="AC524">
        <f>(INDIRECT("a_"&amp;AC$2)/(AC$2+2))*(($C524^(AC$2+2)-$H524^(AC$2+2))/(ε_c1cd^(AC$2+2)))</f>
        <v/>
      </c>
      <c r="AD524">
        <f>(INDIRECT("a_"&amp;AD$2)/(AD$2+2))*(($C524^(AD$2+2)-$H524^(AD$2+2))/(ε_c1cd^(AD$2+2)))</f>
        <v/>
      </c>
      <c r="AE524" s="111">
        <f>(b*f_cd/L524)*SUM(U524:Y524)+SUM(Q524:R524)</f>
        <v/>
      </c>
      <c r="AF524" s="112">
        <f>AE524*(K524-y+e)</f>
        <v/>
      </c>
      <c r="AG524" s="113">
        <f>(b*f_cd/(L524^2))*SUM(Z524:AD524)+SUM(S524:T524)-AF524</f>
        <v/>
      </c>
      <c r="AH524" s="114">
        <f>AG524&lt;0</f>
        <v/>
      </c>
      <c r="AI524" s="115">
        <f>IF(A524=1,FALSE,(AND(AQ524,AH524,NOT(AI523))))</f>
        <v/>
      </c>
      <c r="AJ524" s="116">
        <f>(b*f_cd/L524)*(a_1/2*J524^2+a_2/3*J524^3+a_3/4*J524^4+a_4/5*J524^5+a_5/6*J524^6)+SUM(Q524:R524)</f>
        <v/>
      </c>
      <c r="AK524">
        <f>AJ524*(K524-y+e)</f>
        <v/>
      </c>
      <c r="AL524" s="118">
        <f>(b*f_cd/(L524^2))*(a_1/3*J524^3+a_2/4*J524^4+a_3/5*J524^5+a_4/6*J524^6+a_5/7*J524^7)+SUM(S524:T524)-AK524</f>
        <v/>
      </c>
      <c r="AM524" s="114">
        <f>AL524&gt;0</f>
        <v/>
      </c>
      <c r="AN524" s="115">
        <f>IF(A524=1,FALSE,(AND(AQ524,AM524,NOT(AN523))))</f>
        <v/>
      </c>
      <c r="AO524">
        <f>IF(D524=1,AND(AH524,NOT(AI524)),AND(AM524,NOT(AN524)))</f>
        <v/>
      </c>
      <c r="AP524" s="119">
        <f>IF(D524=1,AI524,AN524)</f>
        <v/>
      </c>
      <c r="AQ524" s="125">
        <f>ABS(E524)&lt;$AQ$2</f>
        <v/>
      </c>
      <c r="AS524">
        <f>IF(AP524,MAX(AS$3:AS522)+1,"")</f>
        <v/>
      </c>
    </row>
    <row r="525" s="117">
      <c r="A525" t="n">
        <v>523</v>
      </c>
      <c r="B525" s="131">
        <f>IF(A525=1,0,IF(AP525,0.1*ε_cu1cd,0))</f>
        <v/>
      </c>
      <c r="C525" s="131">
        <f>IF(A525=1,0.1*ε_cu1cd,C524+B524)</f>
        <v/>
      </c>
      <c r="D525" s="113">
        <f>IF('Нормальний переріз'!$D$68&gt;0,1,2)</f>
        <v/>
      </c>
      <c r="E525" s="144">
        <f>IF(D525=1,F525,G525)</f>
        <v/>
      </c>
      <c r="F525" s="124">
        <f>IF(AI524,0.11*ε_cu1cd,IF(AH524,F524*0.01,F524))</f>
        <v/>
      </c>
      <c r="G525" s="124">
        <f>IF(AP524,-0.1*ε_cu1cd,IF(AM524,G524*0.01,G524))</f>
        <v/>
      </c>
      <c r="H525" s="113">
        <f>IF(A525=1,E525,IF(AO524,H524-E524+E525,IF(AP524,0.8*H524,H524+E525)))</f>
        <v/>
      </c>
      <c r="I525" s="169">
        <f>(C525-H525)/h</f>
        <v/>
      </c>
      <c r="J525">
        <f>C525/(ε_c1cd)</f>
        <v/>
      </c>
      <c r="K525">
        <f>C525/I525</f>
        <v/>
      </c>
      <c r="L525" s="131">
        <f>I525/(ε_c1cd)</f>
        <v/>
      </c>
      <c r="M525">
        <f>I525*(K525-Z_s1)</f>
        <v/>
      </c>
      <c r="N525">
        <f>I525*(K525-Z_s2)</f>
        <v/>
      </c>
      <c r="O525">
        <f>E_s*M525</f>
        <v/>
      </c>
      <c r="P525">
        <f>E_s*N525</f>
        <v/>
      </c>
      <c r="Q525">
        <f>O525*A_s1</f>
        <v/>
      </c>
      <c r="R525">
        <f>P525*A_s2</f>
        <v/>
      </c>
      <c r="S525">
        <f>Q525*($K525-Z_s1)</f>
        <v/>
      </c>
      <c r="T525">
        <f>R525*($K525-Z_s2)</f>
        <v/>
      </c>
      <c r="U525">
        <f>(INDIRECT("a_"&amp;U$2)/(U$2+1))*(($C525^(U$2+1)-$H525^(U$2+1))/(ε_c1cd^(U$2+1)))</f>
        <v/>
      </c>
      <c r="V525">
        <f>(INDIRECT("a_"&amp;V$2)/(V$2+1))*(($C525^(V$2+1)-$H525^(V$2+1))/(ε_c1cd^(V$2+1)))</f>
        <v/>
      </c>
      <c r="W525">
        <f>(INDIRECT("a_"&amp;W$2)/(W$2+1))*(($C525^(W$2+1)-$H525^(W$2+1))/(ε_c1cd^(W$2+1)))</f>
        <v/>
      </c>
      <c r="X525">
        <f>(INDIRECT("a_"&amp;X$2)/(X$2+1))*(($C525^(X$2+1)-$H525^(X$2+1))/(ε_c1cd^(X$2+1)))</f>
        <v/>
      </c>
      <c r="Y525">
        <f>(INDIRECT("a_"&amp;Y$2)/(Y$2+1))*(($C525^(Y$2+1)-$H525^(Y$2+1))/(ε_c1cd^(Y$2+1)))</f>
        <v/>
      </c>
      <c r="Z525">
        <f>(INDIRECT("a_"&amp;Z$2)/(Z$2+2))*(($C525^(Z$2+2)-$H525^(Z$2+2))/(ε_c1cd^(Z$2+2)))</f>
        <v/>
      </c>
      <c r="AA525">
        <f>(INDIRECT("a_"&amp;AA$2)/(AA$2+2))*(($C525^(AA$2+2)-$H525^(AA$2+2))/(ε_c1cd^(AA$2+2)))</f>
        <v/>
      </c>
      <c r="AB525">
        <f>(INDIRECT("a_"&amp;AB$2)/(AB$2+2))*(($C525^(AB$2+2)-$H525^(AB$2+2))/(ε_c1cd^(AB$2+2)))</f>
        <v/>
      </c>
      <c r="AC525">
        <f>(INDIRECT("a_"&amp;AC$2)/(AC$2+2))*(($C525^(AC$2+2)-$H525^(AC$2+2))/(ε_c1cd^(AC$2+2)))</f>
        <v/>
      </c>
      <c r="AD525">
        <f>(INDIRECT("a_"&amp;AD$2)/(AD$2+2))*(($C525^(AD$2+2)-$H525^(AD$2+2))/(ε_c1cd^(AD$2+2)))</f>
        <v/>
      </c>
      <c r="AE525" s="111">
        <f>(b*f_cd/L525)*SUM(U525:Y525)+SUM(Q525:R525)</f>
        <v/>
      </c>
      <c r="AF525" s="112">
        <f>AE525*(K525-y+e)</f>
        <v/>
      </c>
      <c r="AG525" s="113">
        <f>(b*f_cd/(L525^2))*SUM(Z525:AD525)+SUM(S525:T525)-AF525</f>
        <v/>
      </c>
      <c r="AH525" s="114">
        <f>AG525&lt;0</f>
        <v/>
      </c>
      <c r="AI525" s="115">
        <f>IF(A525=1,FALSE,(AND(AQ525,AH525,NOT(AI524))))</f>
        <v/>
      </c>
      <c r="AJ525" s="116">
        <f>(b*f_cd/L525)*(a_1/2*J525^2+a_2/3*J525^3+a_3/4*J525^4+a_4/5*J525^5+a_5/6*J525^6)+SUM(Q525:R525)</f>
        <v/>
      </c>
      <c r="AK525">
        <f>AJ525*(K525-y+e)</f>
        <v/>
      </c>
      <c r="AL525" s="118">
        <f>(b*f_cd/(L525^2))*(a_1/3*J525^3+a_2/4*J525^4+a_3/5*J525^5+a_4/6*J525^6+a_5/7*J525^7)+SUM(S525:T525)-AK525</f>
        <v/>
      </c>
      <c r="AM525" s="114">
        <f>AL525&gt;0</f>
        <v/>
      </c>
      <c r="AN525" s="115">
        <f>IF(A525=1,FALSE,(AND(AQ525,AM525,NOT(AN524))))</f>
        <v/>
      </c>
      <c r="AO525">
        <f>IF(D525=1,AND(AH525,NOT(AI525)),AND(AM525,NOT(AN525)))</f>
        <v/>
      </c>
      <c r="AP525" s="119">
        <f>IF(D525=1,AI525,AN525)</f>
        <v/>
      </c>
      <c r="AQ525" s="125">
        <f>ABS(E525)&lt;$AQ$2</f>
        <v/>
      </c>
      <c r="AS525">
        <f>IF(AP525,MAX(AS$3:AS523)+1,"")</f>
        <v/>
      </c>
    </row>
    <row r="526" s="117">
      <c r="A526" t="n">
        <v>524</v>
      </c>
      <c r="B526" s="131">
        <f>IF(A526=1,0,IF(AP526,0.1*ε_cu1cd,0))</f>
        <v/>
      </c>
      <c r="C526" s="131">
        <f>IF(A526=1,0.1*ε_cu1cd,C525+B525)</f>
        <v/>
      </c>
      <c r="D526" s="113">
        <f>IF('Нормальний переріз'!$D$68&gt;0,1,2)</f>
        <v/>
      </c>
      <c r="E526" s="144">
        <f>IF(D526=1,F526,G526)</f>
        <v/>
      </c>
      <c r="F526" s="124">
        <f>IF(AI525,0.11*ε_cu1cd,IF(AH525,F525*0.01,F525))</f>
        <v/>
      </c>
      <c r="G526" s="124">
        <f>IF(AP525,-0.1*ε_cu1cd,IF(AM525,G525*0.01,G525))</f>
        <v/>
      </c>
      <c r="H526" s="113">
        <f>IF(A526=1,E526,IF(AO525,H525-E525+E526,IF(AP525,0.8*H525,H525+E526)))</f>
        <v/>
      </c>
      <c r="I526" s="169">
        <f>(C526-H526)/h</f>
        <v/>
      </c>
      <c r="J526">
        <f>C526/(ε_c1cd)</f>
        <v/>
      </c>
      <c r="K526">
        <f>C526/I526</f>
        <v/>
      </c>
      <c r="L526" s="131">
        <f>I526/(ε_c1cd)</f>
        <v/>
      </c>
      <c r="M526">
        <f>I526*(K526-Z_s1)</f>
        <v/>
      </c>
      <c r="N526">
        <f>I526*(K526-Z_s2)</f>
        <v/>
      </c>
      <c r="O526">
        <f>E_s*M526</f>
        <v/>
      </c>
      <c r="P526">
        <f>E_s*N526</f>
        <v/>
      </c>
      <c r="Q526">
        <f>O526*A_s1</f>
        <v/>
      </c>
      <c r="R526">
        <f>P526*A_s2</f>
        <v/>
      </c>
      <c r="S526">
        <f>Q526*($K526-Z_s1)</f>
        <v/>
      </c>
      <c r="T526">
        <f>R526*($K526-Z_s2)</f>
        <v/>
      </c>
      <c r="U526">
        <f>(INDIRECT("a_"&amp;U$2)/(U$2+1))*(($C526^(U$2+1)-$H526^(U$2+1))/(ε_c1cd^(U$2+1)))</f>
        <v/>
      </c>
      <c r="V526">
        <f>(INDIRECT("a_"&amp;V$2)/(V$2+1))*(($C526^(V$2+1)-$H526^(V$2+1))/(ε_c1cd^(V$2+1)))</f>
        <v/>
      </c>
      <c r="W526">
        <f>(INDIRECT("a_"&amp;W$2)/(W$2+1))*(($C526^(W$2+1)-$H526^(W$2+1))/(ε_c1cd^(W$2+1)))</f>
        <v/>
      </c>
      <c r="X526">
        <f>(INDIRECT("a_"&amp;X$2)/(X$2+1))*(($C526^(X$2+1)-$H526^(X$2+1))/(ε_c1cd^(X$2+1)))</f>
        <v/>
      </c>
      <c r="Y526">
        <f>(INDIRECT("a_"&amp;Y$2)/(Y$2+1))*(($C526^(Y$2+1)-$H526^(Y$2+1))/(ε_c1cd^(Y$2+1)))</f>
        <v/>
      </c>
      <c r="Z526">
        <f>(INDIRECT("a_"&amp;Z$2)/(Z$2+2))*(($C526^(Z$2+2)-$H526^(Z$2+2))/(ε_c1cd^(Z$2+2)))</f>
        <v/>
      </c>
      <c r="AA526">
        <f>(INDIRECT("a_"&amp;AA$2)/(AA$2+2))*(($C526^(AA$2+2)-$H526^(AA$2+2))/(ε_c1cd^(AA$2+2)))</f>
        <v/>
      </c>
      <c r="AB526">
        <f>(INDIRECT("a_"&amp;AB$2)/(AB$2+2))*(($C526^(AB$2+2)-$H526^(AB$2+2))/(ε_c1cd^(AB$2+2)))</f>
        <v/>
      </c>
      <c r="AC526">
        <f>(INDIRECT("a_"&amp;AC$2)/(AC$2+2))*(($C526^(AC$2+2)-$H526^(AC$2+2))/(ε_c1cd^(AC$2+2)))</f>
        <v/>
      </c>
      <c r="AD526">
        <f>(INDIRECT("a_"&amp;AD$2)/(AD$2+2))*(($C526^(AD$2+2)-$H526^(AD$2+2))/(ε_c1cd^(AD$2+2)))</f>
        <v/>
      </c>
      <c r="AE526" s="111">
        <f>(b*f_cd/L526)*SUM(U526:Y526)+SUM(Q526:R526)</f>
        <v/>
      </c>
      <c r="AF526" s="112">
        <f>AE526*(K526-y+e)</f>
        <v/>
      </c>
      <c r="AG526" s="113">
        <f>(b*f_cd/(L526^2))*SUM(Z526:AD526)+SUM(S526:T526)-AF526</f>
        <v/>
      </c>
      <c r="AH526" s="114">
        <f>AG526&lt;0</f>
        <v/>
      </c>
      <c r="AI526" s="115">
        <f>IF(A526=1,FALSE,(AND(AQ526,AH526,NOT(AI525))))</f>
        <v/>
      </c>
      <c r="AJ526" s="116">
        <f>(b*f_cd/L526)*(a_1/2*J526^2+a_2/3*J526^3+a_3/4*J526^4+a_4/5*J526^5+a_5/6*J526^6)+SUM(Q526:R526)</f>
        <v/>
      </c>
      <c r="AK526">
        <f>AJ526*(K526-y+e)</f>
        <v/>
      </c>
      <c r="AL526" s="118">
        <f>(b*f_cd/(L526^2))*(a_1/3*J526^3+a_2/4*J526^4+a_3/5*J526^5+a_4/6*J526^6+a_5/7*J526^7)+SUM(S526:T526)-AK526</f>
        <v/>
      </c>
      <c r="AM526" s="114">
        <f>AL526&gt;0</f>
        <v/>
      </c>
      <c r="AN526" s="115">
        <f>IF(A526=1,FALSE,(AND(AQ526,AM526,NOT(AN525))))</f>
        <v/>
      </c>
      <c r="AO526">
        <f>IF(D526=1,AND(AH526,NOT(AI526)),AND(AM526,NOT(AN526)))</f>
        <v/>
      </c>
      <c r="AP526" s="119">
        <f>IF(D526=1,AI526,AN526)</f>
        <v/>
      </c>
      <c r="AQ526" s="125">
        <f>ABS(E526)&lt;$AQ$2</f>
        <v/>
      </c>
      <c r="AS526">
        <f>IF(AP526,MAX(AS$3:AS524)+1,"")</f>
        <v/>
      </c>
    </row>
    <row r="527" s="117">
      <c r="A527" t="n">
        <v>525</v>
      </c>
      <c r="B527" s="131">
        <f>IF(A527=1,0,IF(AP527,0.1*ε_cu1cd,0))</f>
        <v/>
      </c>
      <c r="C527" s="131">
        <f>IF(A527=1,0.1*ε_cu1cd,C526+B526)</f>
        <v/>
      </c>
      <c r="D527" s="113">
        <f>IF('Нормальний переріз'!$D$68&gt;0,1,2)</f>
        <v/>
      </c>
      <c r="E527" s="144">
        <f>IF(D527=1,F527,G527)</f>
        <v/>
      </c>
      <c r="F527" s="124">
        <f>IF(AI526,0.11*ε_cu1cd,IF(AH526,F526*0.01,F526))</f>
        <v/>
      </c>
      <c r="G527" s="124">
        <f>IF(AP526,-0.1*ε_cu1cd,IF(AM526,G526*0.01,G526))</f>
        <v/>
      </c>
      <c r="H527" s="113">
        <f>IF(A527=1,E527,IF(AO526,H526-E526+E527,IF(AP526,0.8*H526,H526+E527)))</f>
        <v/>
      </c>
      <c r="I527" s="169">
        <f>(C527-H527)/h</f>
        <v/>
      </c>
      <c r="J527">
        <f>C527/(ε_c1cd)</f>
        <v/>
      </c>
      <c r="K527">
        <f>C527/I527</f>
        <v/>
      </c>
      <c r="L527" s="131">
        <f>I527/(ε_c1cd)</f>
        <v/>
      </c>
      <c r="M527">
        <f>I527*(K527-Z_s1)</f>
        <v/>
      </c>
      <c r="N527">
        <f>I527*(K527-Z_s2)</f>
        <v/>
      </c>
      <c r="O527">
        <f>E_s*M527</f>
        <v/>
      </c>
      <c r="P527">
        <f>E_s*N527</f>
        <v/>
      </c>
      <c r="Q527">
        <f>O527*A_s1</f>
        <v/>
      </c>
      <c r="R527">
        <f>P527*A_s2</f>
        <v/>
      </c>
      <c r="S527">
        <f>Q527*($K527-Z_s1)</f>
        <v/>
      </c>
      <c r="T527">
        <f>R527*($K527-Z_s2)</f>
        <v/>
      </c>
      <c r="U527">
        <f>(INDIRECT("a_"&amp;U$2)/(U$2+1))*(($C527^(U$2+1)-$H527^(U$2+1))/(ε_c1cd^(U$2+1)))</f>
        <v/>
      </c>
      <c r="V527">
        <f>(INDIRECT("a_"&amp;V$2)/(V$2+1))*(($C527^(V$2+1)-$H527^(V$2+1))/(ε_c1cd^(V$2+1)))</f>
        <v/>
      </c>
      <c r="W527">
        <f>(INDIRECT("a_"&amp;W$2)/(W$2+1))*(($C527^(W$2+1)-$H527^(W$2+1))/(ε_c1cd^(W$2+1)))</f>
        <v/>
      </c>
      <c r="X527">
        <f>(INDIRECT("a_"&amp;X$2)/(X$2+1))*(($C527^(X$2+1)-$H527^(X$2+1))/(ε_c1cd^(X$2+1)))</f>
        <v/>
      </c>
      <c r="Y527">
        <f>(INDIRECT("a_"&amp;Y$2)/(Y$2+1))*(($C527^(Y$2+1)-$H527^(Y$2+1))/(ε_c1cd^(Y$2+1)))</f>
        <v/>
      </c>
      <c r="Z527">
        <f>(INDIRECT("a_"&amp;Z$2)/(Z$2+2))*(($C527^(Z$2+2)-$H527^(Z$2+2))/(ε_c1cd^(Z$2+2)))</f>
        <v/>
      </c>
      <c r="AA527">
        <f>(INDIRECT("a_"&amp;AA$2)/(AA$2+2))*(($C527^(AA$2+2)-$H527^(AA$2+2))/(ε_c1cd^(AA$2+2)))</f>
        <v/>
      </c>
      <c r="AB527">
        <f>(INDIRECT("a_"&amp;AB$2)/(AB$2+2))*(($C527^(AB$2+2)-$H527^(AB$2+2))/(ε_c1cd^(AB$2+2)))</f>
        <v/>
      </c>
      <c r="AC527">
        <f>(INDIRECT("a_"&amp;AC$2)/(AC$2+2))*(($C527^(AC$2+2)-$H527^(AC$2+2))/(ε_c1cd^(AC$2+2)))</f>
        <v/>
      </c>
      <c r="AD527">
        <f>(INDIRECT("a_"&amp;AD$2)/(AD$2+2))*(($C527^(AD$2+2)-$H527^(AD$2+2))/(ε_c1cd^(AD$2+2)))</f>
        <v/>
      </c>
      <c r="AE527" s="111">
        <f>(b*f_cd/L527)*SUM(U527:Y527)+SUM(Q527:R527)</f>
        <v/>
      </c>
      <c r="AF527" s="112">
        <f>AE527*(K527-y+e)</f>
        <v/>
      </c>
      <c r="AG527" s="113">
        <f>(b*f_cd/(L527^2))*SUM(Z527:AD527)+SUM(S527:T527)-AF527</f>
        <v/>
      </c>
      <c r="AH527" s="114">
        <f>AG527&lt;0</f>
        <v/>
      </c>
      <c r="AI527" s="115">
        <f>IF(A527=1,FALSE,(AND(AQ527,AH527,NOT(AI526))))</f>
        <v/>
      </c>
      <c r="AJ527" s="116">
        <f>(b*f_cd/L527)*(a_1/2*J527^2+a_2/3*J527^3+a_3/4*J527^4+a_4/5*J527^5+a_5/6*J527^6)+SUM(Q527:R527)</f>
        <v/>
      </c>
      <c r="AK527">
        <f>AJ527*(K527-y+e)</f>
        <v/>
      </c>
      <c r="AL527" s="118">
        <f>(b*f_cd/(L527^2))*(a_1/3*J527^3+a_2/4*J527^4+a_3/5*J527^5+a_4/6*J527^6+a_5/7*J527^7)+SUM(S527:T527)-AK527</f>
        <v/>
      </c>
      <c r="AM527" s="114">
        <f>AL527&gt;0</f>
        <v/>
      </c>
      <c r="AN527" s="115">
        <f>IF(A527=1,FALSE,(AND(AQ527,AM527,NOT(AN526))))</f>
        <v/>
      </c>
      <c r="AO527">
        <f>IF(D527=1,AND(AH527,NOT(AI527)),AND(AM527,NOT(AN527)))</f>
        <v/>
      </c>
      <c r="AP527" s="119">
        <f>IF(D527=1,AI527,AN527)</f>
        <v/>
      </c>
      <c r="AQ527" s="125">
        <f>ABS(E527)&lt;$AQ$2</f>
        <v/>
      </c>
      <c r="AS527">
        <f>IF(AP527,MAX(AS$3:AS525)+1,"")</f>
        <v/>
      </c>
    </row>
    <row r="528" s="117">
      <c r="A528" t="n">
        <v>526</v>
      </c>
      <c r="B528" s="131">
        <f>IF(A528=1,0,IF(AP528,0.1*ε_cu1cd,0))</f>
        <v/>
      </c>
      <c r="C528" s="131">
        <f>IF(A528=1,0.1*ε_cu1cd,C527+B527)</f>
        <v/>
      </c>
      <c r="D528" s="113">
        <f>IF('Нормальний переріз'!$D$68&gt;0,1,2)</f>
        <v/>
      </c>
      <c r="E528" s="144">
        <f>IF(D528=1,F528,G528)</f>
        <v/>
      </c>
      <c r="F528" s="124">
        <f>IF(AI527,0.11*ε_cu1cd,IF(AH527,F527*0.01,F527))</f>
        <v/>
      </c>
      <c r="G528" s="124">
        <f>IF(AP527,-0.1*ε_cu1cd,IF(AM527,G527*0.01,G527))</f>
        <v/>
      </c>
      <c r="H528" s="113">
        <f>IF(A528=1,E528,IF(AO527,H527-E527+E528,IF(AP527,0.8*H527,H527+E528)))</f>
        <v/>
      </c>
      <c r="I528" s="169">
        <f>(C528-H528)/h</f>
        <v/>
      </c>
      <c r="J528">
        <f>C528/(ε_c1cd)</f>
        <v/>
      </c>
      <c r="K528">
        <f>C528/I528</f>
        <v/>
      </c>
      <c r="L528" s="131">
        <f>I528/(ε_c1cd)</f>
        <v/>
      </c>
      <c r="M528">
        <f>I528*(K528-Z_s1)</f>
        <v/>
      </c>
      <c r="N528">
        <f>I528*(K528-Z_s2)</f>
        <v/>
      </c>
      <c r="O528">
        <f>E_s*M528</f>
        <v/>
      </c>
      <c r="P528">
        <f>E_s*N528</f>
        <v/>
      </c>
      <c r="Q528">
        <f>O528*A_s1</f>
        <v/>
      </c>
      <c r="R528">
        <f>P528*A_s2</f>
        <v/>
      </c>
      <c r="S528">
        <f>Q528*($K528-Z_s1)</f>
        <v/>
      </c>
      <c r="T528">
        <f>R528*($K528-Z_s2)</f>
        <v/>
      </c>
      <c r="U528">
        <f>(INDIRECT("a_"&amp;U$2)/(U$2+1))*(($C528^(U$2+1)-$H528^(U$2+1))/(ε_c1cd^(U$2+1)))</f>
        <v/>
      </c>
      <c r="V528">
        <f>(INDIRECT("a_"&amp;V$2)/(V$2+1))*(($C528^(V$2+1)-$H528^(V$2+1))/(ε_c1cd^(V$2+1)))</f>
        <v/>
      </c>
      <c r="W528">
        <f>(INDIRECT("a_"&amp;W$2)/(W$2+1))*(($C528^(W$2+1)-$H528^(W$2+1))/(ε_c1cd^(W$2+1)))</f>
        <v/>
      </c>
      <c r="X528">
        <f>(INDIRECT("a_"&amp;X$2)/(X$2+1))*(($C528^(X$2+1)-$H528^(X$2+1))/(ε_c1cd^(X$2+1)))</f>
        <v/>
      </c>
      <c r="Y528">
        <f>(INDIRECT("a_"&amp;Y$2)/(Y$2+1))*(($C528^(Y$2+1)-$H528^(Y$2+1))/(ε_c1cd^(Y$2+1)))</f>
        <v/>
      </c>
      <c r="Z528">
        <f>(INDIRECT("a_"&amp;Z$2)/(Z$2+2))*(($C528^(Z$2+2)-$H528^(Z$2+2))/(ε_c1cd^(Z$2+2)))</f>
        <v/>
      </c>
      <c r="AA528">
        <f>(INDIRECT("a_"&amp;AA$2)/(AA$2+2))*(($C528^(AA$2+2)-$H528^(AA$2+2))/(ε_c1cd^(AA$2+2)))</f>
        <v/>
      </c>
      <c r="AB528">
        <f>(INDIRECT("a_"&amp;AB$2)/(AB$2+2))*(($C528^(AB$2+2)-$H528^(AB$2+2))/(ε_c1cd^(AB$2+2)))</f>
        <v/>
      </c>
      <c r="AC528">
        <f>(INDIRECT("a_"&amp;AC$2)/(AC$2+2))*(($C528^(AC$2+2)-$H528^(AC$2+2))/(ε_c1cd^(AC$2+2)))</f>
        <v/>
      </c>
      <c r="AD528">
        <f>(INDIRECT("a_"&amp;AD$2)/(AD$2+2))*(($C528^(AD$2+2)-$H528^(AD$2+2))/(ε_c1cd^(AD$2+2)))</f>
        <v/>
      </c>
      <c r="AE528" s="111">
        <f>(b*f_cd/L528)*SUM(U528:Y528)+SUM(Q528:R528)</f>
        <v/>
      </c>
      <c r="AF528" s="112">
        <f>AE528*(K528-y+e)</f>
        <v/>
      </c>
      <c r="AG528" s="113">
        <f>(b*f_cd/(L528^2))*SUM(Z528:AD528)+SUM(S528:T528)-AF528</f>
        <v/>
      </c>
      <c r="AH528" s="114">
        <f>AG528&lt;0</f>
        <v/>
      </c>
      <c r="AI528" s="115">
        <f>IF(A528=1,FALSE,(AND(AQ528,AH528,NOT(AI527))))</f>
        <v/>
      </c>
      <c r="AJ528" s="116">
        <f>(b*f_cd/L528)*(a_1/2*J528^2+a_2/3*J528^3+a_3/4*J528^4+a_4/5*J528^5+a_5/6*J528^6)+SUM(Q528:R528)</f>
        <v/>
      </c>
      <c r="AK528">
        <f>AJ528*(K528-y+e)</f>
        <v/>
      </c>
      <c r="AL528" s="118">
        <f>(b*f_cd/(L528^2))*(a_1/3*J528^3+a_2/4*J528^4+a_3/5*J528^5+a_4/6*J528^6+a_5/7*J528^7)+SUM(S528:T528)-AK528</f>
        <v/>
      </c>
      <c r="AM528" s="114">
        <f>AL528&gt;0</f>
        <v/>
      </c>
      <c r="AN528" s="115">
        <f>IF(A528=1,FALSE,(AND(AQ528,AM528,NOT(AN527))))</f>
        <v/>
      </c>
      <c r="AO528">
        <f>IF(D528=1,AND(AH528,NOT(AI528)),AND(AM528,NOT(AN528)))</f>
        <v/>
      </c>
      <c r="AP528" s="119">
        <f>IF(D528=1,AI528,AN528)</f>
        <v/>
      </c>
      <c r="AQ528" s="125">
        <f>ABS(E528)&lt;$AQ$2</f>
        <v/>
      </c>
      <c r="AS528">
        <f>IF(AP528,MAX(AS$3:AS526)+1,"")</f>
        <v/>
      </c>
    </row>
    <row r="529" s="117">
      <c r="A529" t="n">
        <v>527</v>
      </c>
      <c r="B529" s="131">
        <f>IF(A529=1,0,IF(AP529,0.1*ε_cu1cd,0))</f>
        <v/>
      </c>
      <c r="C529" s="131">
        <f>IF(A529=1,0.1*ε_cu1cd,C528+B528)</f>
        <v/>
      </c>
      <c r="D529" s="113">
        <f>IF('Нормальний переріз'!$D$68&gt;0,1,2)</f>
        <v/>
      </c>
      <c r="E529" s="144">
        <f>IF(D529=1,F529,G529)</f>
        <v/>
      </c>
      <c r="F529" s="124">
        <f>IF(AI528,0.11*ε_cu1cd,IF(AH528,F528*0.01,F528))</f>
        <v/>
      </c>
      <c r="G529" s="124">
        <f>IF(AP528,-0.1*ε_cu1cd,IF(AM528,G528*0.01,G528))</f>
        <v/>
      </c>
      <c r="H529" s="113">
        <f>IF(A529=1,E529,IF(AO528,H528-E528+E529,IF(AP528,0.8*H528,H528+E529)))</f>
        <v/>
      </c>
      <c r="I529" s="169">
        <f>(C529-H529)/h</f>
        <v/>
      </c>
      <c r="J529">
        <f>C529/(ε_c1cd)</f>
        <v/>
      </c>
      <c r="K529">
        <f>C529/I529</f>
        <v/>
      </c>
      <c r="L529" s="131">
        <f>I529/(ε_c1cd)</f>
        <v/>
      </c>
      <c r="M529">
        <f>I529*(K529-Z_s1)</f>
        <v/>
      </c>
      <c r="N529">
        <f>I529*(K529-Z_s2)</f>
        <v/>
      </c>
      <c r="O529">
        <f>E_s*M529</f>
        <v/>
      </c>
      <c r="P529">
        <f>E_s*N529</f>
        <v/>
      </c>
      <c r="Q529">
        <f>O529*A_s1</f>
        <v/>
      </c>
      <c r="R529">
        <f>P529*A_s2</f>
        <v/>
      </c>
      <c r="S529">
        <f>Q529*($K529-Z_s1)</f>
        <v/>
      </c>
      <c r="T529">
        <f>R529*($K529-Z_s2)</f>
        <v/>
      </c>
      <c r="U529">
        <f>(INDIRECT("a_"&amp;U$2)/(U$2+1))*(($C529^(U$2+1)-$H529^(U$2+1))/(ε_c1cd^(U$2+1)))</f>
        <v/>
      </c>
      <c r="V529">
        <f>(INDIRECT("a_"&amp;V$2)/(V$2+1))*(($C529^(V$2+1)-$H529^(V$2+1))/(ε_c1cd^(V$2+1)))</f>
        <v/>
      </c>
      <c r="W529">
        <f>(INDIRECT("a_"&amp;W$2)/(W$2+1))*(($C529^(W$2+1)-$H529^(W$2+1))/(ε_c1cd^(W$2+1)))</f>
        <v/>
      </c>
      <c r="X529">
        <f>(INDIRECT("a_"&amp;X$2)/(X$2+1))*(($C529^(X$2+1)-$H529^(X$2+1))/(ε_c1cd^(X$2+1)))</f>
        <v/>
      </c>
      <c r="Y529">
        <f>(INDIRECT("a_"&amp;Y$2)/(Y$2+1))*(($C529^(Y$2+1)-$H529^(Y$2+1))/(ε_c1cd^(Y$2+1)))</f>
        <v/>
      </c>
      <c r="Z529">
        <f>(INDIRECT("a_"&amp;Z$2)/(Z$2+2))*(($C529^(Z$2+2)-$H529^(Z$2+2))/(ε_c1cd^(Z$2+2)))</f>
        <v/>
      </c>
      <c r="AA529">
        <f>(INDIRECT("a_"&amp;AA$2)/(AA$2+2))*(($C529^(AA$2+2)-$H529^(AA$2+2))/(ε_c1cd^(AA$2+2)))</f>
        <v/>
      </c>
      <c r="AB529">
        <f>(INDIRECT("a_"&amp;AB$2)/(AB$2+2))*(($C529^(AB$2+2)-$H529^(AB$2+2))/(ε_c1cd^(AB$2+2)))</f>
        <v/>
      </c>
      <c r="AC529">
        <f>(INDIRECT("a_"&amp;AC$2)/(AC$2+2))*(($C529^(AC$2+2)-$H529^(AC$2+2))/(ε_c1cd^(AC$2+2)))</f>
        <v/>
      </c>
      <c r="AD529">
        <f>(INDIRECT("a_"&amp;AD$2)/(AD$2+2))*(($C529^(AD$2+2)-$H529^(AD$2+2))/(ε_c1cd^(AD$2+2)))</f>
        <v/>
      </c>
      <c r="AE529" s="111">
        <f>(b*f_cd/L529)*SUM(U529:Y529)+SUM(Q529:R529)</f>
        <v/>
      </c>
      <c r="AF529" s="112">
        <f>AE529*(K529-y+e)</f>
        <v/>
      </c>
      <c r="AG529" s="113">
        <f>(b*f_cd/(L529^2))*SUM(Z529:AD529)+SUM(S529:T529)-AF529</f>
        <v/>
      </c>
      <c r="AH529" s="114">
        <f>AG529&lt;0</f>
        <v/>
      </c>
      <c r="AI529" s="115">
        <f>IF(A529=1,FALSE,(AND(AQ529,AH529,NOT(AI528))))</f>
        <v/>
      </c>
      <c r="AJ529" s="116">
        <f>(b*f_cd/L529)*(a_1/2*J529^2+a_2/3*J529^3+a_3/4*J529^4+a_4/5*J529^5+a_5/6*J529^6)+SUM(Q529:R529)</f>
        <v/>
      </c>
      <c r="AK529">
        <f>AJ529*(K529-y+e)</f>
        <v/>
      </c>
      <c r="AL529" s="118">
        <f>(b*f_cd/(L529^2))*(a_1/3*J529^3+a_2/4*J529^4+a_3/5*J529^5+a_4/6*J529^6+a_5/7*J529^7)+SUM(S529:T529)-AK529</f>
        <v/>
      </c>
      <c r="AM529" s="114">
        <f>AL529&gt;0</f>
        <v/>
      </c>
      <c r="AN529" s="115">
        <f>IF(A529=1,FALSE,(AND(AQ529,AM529,NOT(AN528))))</f>
        <v/>
      </c>
      <c r="AO529">
        <f>IF(D529=1,AND(AH529,NOT(AI529)),AND(AM529,NOT(AN529)))</f>
        <v/>
      </c>
      <c r="AP529" s="119">
        <f>IF(D529=1,AI529,AN529)</f>
        <v/>
      </c>
      <c r="AQ529" s="125">
        <f>ABS(E529)&lt;$AQ$2</f>
        <v/>
      </c>
      <c r="AS529">
        <f>IF(AP529,MAX(AS$3:AS527)+1,"")</f>
        <v/>
      </c>
    </row>
    <row r="530" s="117">
      <c r="A530" t="n">
        <v>528</v>
      </c>
      <c r="B530" s="131">
        <f>IF(A530=1,0,IF(AP530,0.1*ε_cu1cd,0))</f>
        <v/>
      </c>
      <c r="C530" s="131">
        <f>IF(A530=1,0.1*ε_cu1cd,C529+B529)</f>
        <v/>
      </c>
      <c r="D530" s="113">
        <f>IF('Нормальний переріз'!$D$68&gt;0,1,2)</f>
        <v/>
      </c>
      <c r="E530" s="144">
        <f>IF(D530=1,F530,G530)</f>
        <v/>
      </c>
      <c r="F530" s="124">
        <f>IF(AI529,0.11*ε_cu1cd,IF(AH529,F529*0.01,F529))</f>
        <v/>
      </c>
      <c r="G530" s="124">
        <f>IF(AP529,-0.1*ε_cu1cd,IF(AM529,G529*0.01,G529))</f>
        <v/>
      </c>
      <c r="H530" s="113">
        <f>IF(A530=1,E530,IF(AO529,H529-E529+E530,IF(AP529,0.8*H529,H529+E530)))</f>
        <v/>
      </c>
      <c r="I530" s="169">
        <f>(C530-H530)/h</f>
        <v/>
      </c>
      <c r="J530">
        <f>C530/(ε_c1cd)</f>
        <v/>
      </c>
      <c r="K530">
        <f>C530/I530</f>
        <v/>
      </c>
      <c r="L530" s="131">
        <f>I530/(ε_c1cd)</f>
        <v/>
      </c>
      <c r="M530">
        <f>I530*(K530-Z_s1)</f>
        <v/>
      </c>
      <c r="N530">
        <f>I530*(K530-Z_s2)</f>
        <v/>
      </c>
      <c r="O530">
        <f>E_s*M530</f>
        <v/>
      </c>
      <c r="P530">
        <f>E_s*N530</f>
        <v/>
      </c>
      <c r="Q530">
        <f>O530*A_s1</f>
        <v/>
      </c>
      <c r="R530">
        <f>P530*A_s2</f>
        <v/>
      </c>
      <c r="S530">
        <f>Q530*($K530-Z_s1)</f>
        <v/>
      </c>
      <c r="T530">
        <f>R530*($K530-Z_s2)</f>
        <v/>
      </c>
      <c r="U530">
        <f>(INDIRECT("a_"&amp;U$2)/(U$2+1))*(($C530^(U$2+1)-$H530^(U$2+1))/(ε_c1cd^(U$2+1)))</f>
        <v/>
      </c>
      <c r="V530">
        <f>(INDIRECT("a_"&amp;V$2)/(V$2+1))*(($C530^(V$2+1)-$H530^(V$2+1))/(ε_c1cd^(V$2+1)))</f>
        <v/>
      </c>
      <c r="W530">
        <f>(INDIRECT("a_"&amp;W$2)/(W$2+1))*(($C530^(W$2+1)-$H530^(W$2+1))/(ε_c1cd^(W$2+1)))</f>
        <v/>
      </c>
      <c r="X530">
        <f>(INDIRECT("a_"&amp;X$2)/(X$2+1))*(($C530^(X$2+1)-$H530^(X$2+1))/(ε_c1cd^(X$2+1)))</f>
        <v/>
      </c>
      <c r="Y530">
        <f>(INDIRECT("a_"&amp;Y$2)/(Y$2+1))*(($C530^(Y$2+1)-$H530^(Y$2+1))/(ε_c1cd^(Y$2+1)))</f>
        <v/>
      </c>
      <c r="Z530">
        <f>(INDIRECT("a_"&amp;Z$2)/(Z$2+2))*(($C530^(Z$2+2)-$H530^(Z$2+2))/(ε_c1cd^(Z$2+2)))</f>
        <v/>
      </c>
      <c r="AA530">
        <f>(INDIRECT("a_"&amp;AA$2)/(AA$2+2))*(($C530^(AA$2+2)-$H530^(AA$2+2))/(ε_c1cd^(AA$2+2)))</f>
        <v/>
      </c>
      <c r="AB530">
        <f>(INDIRECT("a_"&amp;AB$2)/(AB$2+2))*(($C530^(AB$2+2)-$H530^(AB$2+2))/(ε_c1cd^(AB$2+2)))</f>
        <v/>
      </c>
      <c r="AC530">
        <f>(INDIRECT("a_"&amp;AC$2)/(AC$2+2))*(($C530^(AC$2+2)-$H530^(AC$2+2))/(ε_c1cd^(AC$2+2)))</f>
        <v/>
      </c>
      <c r="AD530">
        <f>(INDIRECT("a_"&amp;AD$2)/(AD$2+2))*(($C530^(AD$2+2)-$H530^(AD$2+2))/(ε_c1cd^(AD$2+2)))</f>
        <v/>
      </c>
      <c r="AE530" s="111">
        <f>(b*f_cd/L530)*SUM(U530:Y530)+SUM(Q530:R530)</f>
        <v/>
      </c>
      <c r="AF530" s="112">
        <f>AE530*(K530-y+e)</f>
        <v/>
      </c>
      <c r="AG530" s="113">
        <f>(b*f_cd/(L530^2))*SUM(Z530:AD530)+SUM(S530:T530)-AF530</f>
        <v/>
      </c>
      <c r="AH530" s="114">
        <f>AG530&lt;0</f>
        <v/>
      </c>
      <c r="AI530" s="115">
        <f>IF(A530=1,FALSE,(AND(AQ530,AH530,NOT(AI529))))</f>
        <v/>
      </c>
      <c r="AJ530" s="116">
        <f>(b*f_cd/L530)*(a_1/2*J530^2+a_2/3*J530^3+a_3/4*J530^4+a_4/5*J530^5+a_5/6*J530^6)+SUM(Q530:R530)</f>
        <v/>
      </c>
      <c r="AK530">
        <f>AJ530*(K530-y+e)</f>
        <v/>
      </c>
      <c r="AL530" s="118">
        <f>(b*f_cd/(L530^2))*(a_1/3*J530^3+a_2/4*J530^4+a_3/5*J530^5+a_4/6*J530^6+a_5/7*J530^7)+SUM(S530:T530)-AK530</f>
        <v/>
      </c>
      <c r="AM530" s="114">
        <f>AL530&gt;0</f>
        <v/>
      </c>
      <c r="AN530" s="115">
        <f>IF(A530=1,FALSE,(AND(AQ530,AM530,NOT(AN529))))</f>
        <v/>
      </c>
      <c r="AO530">
        <f>IF(D530=1,AND(AH530,NOT(AI530)),AND(AM530,NOT(AN530)))</f>
        <v/>
      </c>
      <c r="AP530" s="119">
        <f>IF(D530=1,AI530,AN530)</f>
        <v/>
      </c>
      <c r="AQ530" s="125">
        <f>ABS(E530)&lt;$AQ$2</f>
        <v/>
      </c>
      <c r="AS530">
        <f>IF(AP530,MAX(AS$3:AS528)+1,"")</f>
        <v/>
      </c>
    </row>
    <row r="531" s="117">
      <c r="A531" t="n">
        <v>529</v>
      </c>
      <c r="B531" s="131">
        <f>IF(A531=1,0,IF(AP531,0.1*ε_cu1cd,0))</f>
        <v/>
      </c>
      <c r="C531" s="131">
        <f>IF(A531=1,0.1*ε_cu1cd,C530+B530)</f>
        <v/>
      </c>
      <c r="D531" s="113">
        <f>IF('Нормальний переріз'!$D$68&gt;0,1,2)</f>
        <v/>
      </c>
      <c r="E531" s="144">
        <f>IF(D531=1,F531,G531)</f>
        <v/>
      </c>
      <c r="F531" s="124">
        <f>IF(AI530,0.11*ε_cu1cd,IF(AH530,F530*0.01,F530))</f>
        <v/>
      </c>
      <c r="G531" s="124">
        <f>IF(AP530,-0.1*ε_cu1cd,IF(AM530,G530*0.01,G530))</f>
        <v/>
      </c>
      <c r="H531" s="113">
        <f>IF(A531=1,E531,IF(AO530,H530-E530+E531,IF(AP530,0.8*H530,H530+E531)))</f>
        <v/>
      </c>
      <c r="I531" s="169">
        <f>(C531-H531)/h</f>
        <v/>
      </c>
      <c r="J531">
        <f>C531/(ε_c1cd)</f>
        <v/>
      </c>
      <c r="K531">
        <f>C531/I531</f>
        <v/>
      </c>
      <c r="L531" s="131">
        <f>I531/(ε_c1cd)</f>
        <v/>
      </c>
      <c r="M531">
        <f>I531*(K531-Z_s1)</f>
        <v/>
      </c>
      <c r="N531">
        <f>I531*(K531-Z_s2)</f>
        <v/>
      </c>
      <c r="O531">
        <f>E_s*M531</f>
        <v/>
      </c>
      <c r="P531">
        <f>E_s*N531</f>
        <v/>
      </c>
      <c r="Q531">
        <f>O531*A_s1</f>
        <v/>
      </c>
      <c r="R531">
        <f>P531*A_s2</f>
        <v/>
      </c>
      <c r="S531">
        <f>Q531*($K531-Z_s1)</f>
        <v/>
      </c>
      <c r="T531">
        <f>R531*($K531-Z_s2)</f>
        <v/>
      </c>
      <c r="U531">
        <f>(INDIRECT("a_"&amp;U$2)/(U$2+1))*(($C531^(U$2+1)-$H531^(U$2+1))/(ε_c1cd^(U$2+1)))</f>
        <v/>
      </c>
      <c r="V531">
        <f>(INDIRECT("a_"&amp;V$2)/(V$2+1))*(($C531^(V$2+1)-$H531^(V$2+1))/(ε_c1cd^(V$2+1)))</f>
        <v/>
      </c>
      <c r="W531">
        <f>(INDIRECT("a_"&amp;W$2)/(W$2+1))*(($C531^(W$2+1)-$H531^(W$2+1))/(ε_c1cd^(W$2+1)))</f>
        <v/>
      </c>
      <c r="X531">
        <f>(INDIRECT("a_"&amp;X$2)/(X$2+1))*(($C531^(X$2+1)-$H531^(X$2+1))/(ε_c1cd^(X$2+1)))</f>
        <v/>
      </c>
      <c r="Y531">
        <f>(INDIRECT("a_"&amp;Y$2)/(Y$2+1))*(($C531^(Y$2+1)-$H531^(Y$2+1))/(ε_c1cd^(Y$2+1)))</f>
        <v/>
      </c>
      <c r="Z531">
        <f>(INDIRECT("a_"&amp;Z$2)/(Z$2+2))*(($C531^(Z$2+2)-$H531^(Z$2+2))/(ε_c1cd^(Z$2+2)))</f>
        <v/>
      </c>
      <c r="AA531">
        <f>(INDIRECT("a_"&amp;AA$2)/(AA$2+2))*(($C531^(AA$2+2)-$H531^(AA$2+2))/(ε_c1cd^(AA$2+2)))</f>
        <v/>
      </c>
      <c r="AB531">
        <f>(INDIRECT("a_"&amp;AB$2)/(AB$2+2))*(($C531^(AB$2+2)-$H531^(AB$2+2))/(ε_c1cd^(AB$2+2)))</f>
        <v/>
      </c>
      <c r="AC531">
        <f>(INDIRECT("a_"&amp;AC$2)/(AC$2+2))*(($C531^(AC$2+2)-$H531^(AC$2+2))/(ε_c1cd^(AC$2+2)))</f>
        <v/>
      </c>
      <c r="AD531">
        <f>(INDIRECT("a_"&amp;AD$2)/(AD$2+2))*(($C531^(AD$2+2)-$H531^(AD$2+2))/(ε_c1cd^(AD$2+2)))</f>
        <v/>
      </c>
      <c r="AE531" s="111">
        <f>(b*f_cd/L531)*SUM(U531:Y531)+SUM(Q531:R531)</f>
        <v/>
      </c>
      <c r="AF531" s="112">
        <f>AE531*(K531-y+e)</f>
        <v/>
      </c>
      <c r="AG531" s="113">
        <f>(b*f_cd/(L531^2))*SUM(Z531:AD531)+SUM(S531:T531)-AF531</f>
        <v/>
      </c>
      <c r="AH531" s="114">
        <f>AG531&lt;0</f>
        <v/>
      </c>
      <c r="AI531" s="115">
        <f>IF(A531=1,FALSE,(AND(AQ531,AH531,NOT(AI530))))</f>
        <v/>
      </c>
      <c r="AJ531" s="116">
        <f>(b*f_cd/L531)*(a_1/2*J531^2+a_2/3*J531^3+a_3/4*J531^4+a_4/5*J531^5+a_5/6*J531^6)+SUM(Q531:R531)</f>
        <v/>
      </c>
      <c r="AK531">
        <f>AJ531*(K531-y+e)</f>
        <v/>
      </c>
      <c r="AL531" s="118">
        <f>(b*f_cd/(L531^2))*(a_1/3*J531^3+a_2/4*J531^4+a_3/5*J531^5+a_4/6*J531^6+a_5/7*J531^7)+SUM(S531:T531)-AK531</f>
        <v/>
      </c>
      <c r="AM531" s="114">
        <f>AL531&gt;0</f>
        <v/>
      </c>
      <c r="AN531" s="115">
        <f>IF(A531=1,FALSE,(AND(AQ531,AM531,NOT(AN530))))</f>
        <v/>
      </c>
      <c r="AO531">
        <f>IF(D531=1,AND(AH531,NOT(AI531)),AND(AM531,NOT(AN531)))</f>
        <v/>
      </c>
      <c r="AP531" s="119">
        <f>IF(D531=1,AI531,AN531)</f>
        <v/>
      </c>
      <c r="AQ531" s="125">
        <f>ABS(E531)&lt;$AQ$2</f>
        <v/>
      </c>
      <c r="AS531">
        <f>IF(AP531,MAX(AS$3:AS529)+1,"")</f>
        <v/>
      </c>
    </row>
    <row r="532" s="117">
      <c r="A532" t="n">
        <v>530</v>
      </c>
      <c r="B532" s="131">
        <f>IF(A532=1,0,IF(AP532,0.1*ε_cu1cd,0))</f>
        <v/>
      </c>
      <c r="C532" s="131">
        <f>IF(A532=1,0.1*ε_cu1cd,C531+B531)</f>
        <v/>
      </c>
      <c r="D532" s="113">
        <f>IF('Нормальний переріз'!$D$68&gt;0,1,2)</f>
        <v/>
      </c>
      <c r="E532" s="144">
        <f>IF(D532=1,F532,G532)</f>
        <v/>
      </c>
      <c r="F532" s="124">
        <f>IF(AI531,0.11*ε_cu1cd,IF(AH531,F531*0.01,F531))</f>
        <v/>
      </c>
      <c r="G532" s="124">
        <f>IF(AP531,-0.1*ε_cu1cd,IF(AM531,G531*0.01,G531))</f>
        <v/>
      </c>
      <c r="H532" s="113">
        <f>IF(A532=1,E532,IF(AO531,H531-E531+E532,IF(AP531,0.8*H531,H531+E532)))</f>
        <v/>
      </c>
      <c r="I532" s="169">
        <f>(C532-H532)/h</f>
        <v/>
      </c>
      <c r="J532">
        <f>C532/(ε_c1cd)</f>
        <v/>
      </c>
      <c r="K532">
        <f>C532/I532</f>
        <v/>
      </c>
      <c r="L532" s="131">
        <f>I532/(ε_c1cd)</f>
        <v/>
      </c>
      <c r="M532">
        <f>I532*(K532-Z_s1)</f>
        <v/>
      </c>
      <c r="N532">
        <f>I532*(K532-Z_s2)</f>
        <v/>
      </c>
      <c r="O532">
        <f>E_s*M532</f>
        <v/>
      </c>
      <c r="P532">
        <f>E_s*N532</f>
        <v/>
      </c>
      <c r="Q532">
        <f>O532*A_s1</f>
        <v/>
      </c>
      <c r="R532">
        <f>P532*A_s2</f>
        <v/>
      </c>
      <c r="S532">
        <f>Q532*($K532-Z_s1)</f>
        <v/>
      </c>
      <c r="T532">
        <f>R532*($K532-Z_s2)</f>
        <v/>
      </c>
      <c r="U532">
        <f>(INDIRECT("a_"&amp;U$2)/(U$2+1))*(($C532^(U$2+1)-$H532^(U$2+1))/(ε_c1cd^(U$2+1)))</f>
        <v/>
      </c>
      <c r="V532">
        <f>(INDIRECT("a_"&amp;V$2)/(V$2+1))*(($C532^(V$2+1)-$H532^(V$2+1))/(ε_c1cd^(V$2+1)))</f>
        <v/>
      </c>
      <c r="W532">
        <f>(INDIRECT("a_"&amp;W$2)/(W$2+1))*(($C532^(W$2+1)-$H532^(W$2+1))/(ε_c1cd^(W$2+1)))</f>
        <v/>
      </c>
      <c r="X532">
        <f>(INDIRECT("a_"&amp;X$2)/(X$2+1))*(($C532^(X$2+1)-$H532^(X$2+1))/(ε_c1cd^(X$2+1)))</f>
        <v/>
      </c>
      <c r="Y532">
        <f>(INDIRECT("a_"&amp;Y$2)/(Y$2+1))*(($C532^(Y$2+1)-$H532^(Y$2+1))/(ε_c1cd^(Y$2+1)))</f>
        <v/>
      </c>
      <c r="Z532">
        <f>(INDIRECT("a_"&amp;Z$2)/(Z$2+2))*(($C532^(Z$2+2)-$H532^(Z$2+2))/(ε_c1cd^(Z$2+2)))</f>
        <v/>
      </c>
      <c r="AA532">
        <f>(INDIRECT("a_"&amp;AA$2)/(AA$2+2))*(($C532^(AA$2+2)-$H532^(AA$2+2))/(ε_c1cd^(AA$2+2)))</f>
        <v/>
      </c>
      <c r="AB532">
        <f>(INDIRECT("a_"&amp;AB$2)/(AB$2+2))*(($C532^(AB$2+2)-$H532^(AB$2+2))/(ε_c1cd^(AB$2+2)))</f>
        <v/>
      </c>
      <c r="AC532">
        <f>(INDIRECT("a_"&amp;AC$2)/(AC$2+2))*(($C532^(AC$2+2)-$H532^(AC$2+2))/(ε_c1cd^(AC$2+2)))</f>
        <v/>
      </c>
      <c r="AD532">
        <f>(INDIRECT("a_"&amp;AD$2)/(AD$2+2))*(($C532^(AD$2+2)-$H532^(AD$2+2))/(ε_c1cd^(AD$2+2)))</f>
        <v/>
      </c>
      <c r="AE532" s="111">
        <f>(b*f_cd/L532)*SUM(U532:Y532)+SUM(Q532:R532)</f>
        <v/>
      </c>
      <c r="AF532" s="112">
        <f>AE532*(K532-y+e)</f>
        <v/>
      </c>
      <c r="AG532" s="113">
        <f>(b*f_cd/(L532^2))*SUM(Z532:AD532)+SUM(S532:T532)-AF532</f>
        <v/>
      </c>
      <c r="AH532" s="114">
        <f>AG532&lt;0</f>
        <v/>
      </c>
      <c r="AI532" s="115">
        <f>IF(A532=1,FALSE,(AND(AQ532,AH532,NOT(AI531))))</f>
        <v/>
      </c>
      <c r="AJ532" s="116">
        <f>(b*f_cd/L532)*(a_1/2*J532^2+a_2/3*J532^3+a_3/4*J532^4+a_4/5*J532^5+a_5/6*J532^6)+SUM(Q532:R532)</f>
        <v/>
      </c>
      <c r="AK532">
        <f>AJ532*(K532-y+e)</f>
        <v/>
      </c>
      <c r="AL532" s="118">
        <f>(b*f_cd/(L532^2))*(a_1/3*J532^3+a_2/4*J532^4+a_3/5*J532^5+a_4/6*J532^6+a_5/7*J532^7)+SUM(S532:T532)-AK532</f>
        <v/>
      </c>
      <c r="AM532" s="114">
        <f>AL532&gt;0</f>
        <v/>
      </c>
      <c r="AN532" s="115">
        <f>IF(A532=1,FALSE,(AND(AQ532,AM532,NOT(AN531))))</f>
        <v/>
      </c>
      <c r="AO532">
        <f>IF(D532=1,AND(AH532,NOT(AI532)),AND(AM532,NOT(AN532)))</f>
        <v/>
      </c>
      <c r="AP532" s="119">
        <f>IF(D532=1,AI532,AN532)</f>
        <v/>
      </c>
      <c r="AQ532" s="125">
        <f>ABS(E532)&lt;$AQ$2</f>
        <v/>
      </c>
      <c r="AS532">
        <f>IF(AP532,MAX(AS$3:AS530)+1,"")</f>
        <v/>
      </c>
    </row>
    <row r="533" s="117">
      <c r="A533" t="n">
        <v>531</v>
      </c>
      <c r="B533" s="131">
        <f>IF(A533=1,0,IF(AP533,0.1*ε_cu1cd,0))</f>
        <v/>
      </c>
      <c r="C533" s="131">
        <f>IF(A533=1,0.1*ε_cu1cd,C532+B532)</f>
        <v/>
      </c>
      <c r="D533" s="113">
        <f>IF('Нормальний переріз'!$D$68&gt;0,1,2)</f>
        <v/>
      </c>
      <c r="E533" s="144">
        <f>IF(D533=1,F533,G533)</f>
        <v/>
      </c>
      <c r="F533" s="124">
        <f>IF(AI532,0.11*ε_cu1cd,IF(AH532,F532*0.01,F532))</f>
        <v/>
      </c>
      <c r="G533" s="124">
        <f>IF(AP532,-0.1*ε_cu1cd,IF(AM532,G532*0.01,G532))</f>
        <v/>
      </c>
      <c r="H533" s="113">
        <f>IF(A533=1,E533,IF(AO532,H532-E532+E533,IF(AP532,0.8*H532,H532+E533)))</f>
        <v/>
      </c>
      <c r="I533" s="169">
        <f>(C533-H533)/h</f>
        <v/>
      </c>
      <c r="J533">
        <f>C533/(ε_c1cd)</f>
        <v/>
      </c>
      <c r="K533">
        <f>C533/I533</f>
        <v/>
      </c>
      <c r="L533" s="131">
        <f>I533/(ε_c1cd)</f>
        <v/>
      </c>
      <c r="M533">
        <f>I533*(K533-Z_s1)</f>
        <v/>
      </c>
      <c r="N533">
        <f>I533*(K533-Z_s2)</f>
        <v/>
      </c>
      <c r="O533">
        <f>E_s*M533</f>
        <v/>
      </c>
      <c r="P533">
        <f>E_s*N533</f>
        <v/>
      </c>
      <c r="Q533">
        <f>O533*A_s1</f>
        <v/>
      </c>
      <c r="R533">
        <f>P533*A_s2</f>
        <v/>
      </c>
      <c r="S533">
        <f>Q533*($K533-Z_s1)</f>
        <v/>
      </c>
      <c r="T533">
        <f>R533*($K533-Z_s2)</f>
        <v/>
      </c>
      <c r="U533">
        <f>(INDIRECT("a_"&amp;U$2)/(U$2+1))*(($C533^(U$2+1)-$H533^(U$2+1))/(ε_c1cd^(U$2+1)))</f>
        <v/>
      </c>
      <c r="V533">
        <f>(INDIRECT("a_"&amp;V$2)/(V$2+1))*(($C533^(V$2+1)-$H533^(V$2+1))/(ε_c1cd^(V$2+1)))</f>
        <v/>
      </c>
      <c r="W533">
        <f>(INDIRECT("a_"&amp;W$2)/(W$2+1))*(($C533^(W$2+1)-$H533^(W$2+1))/(ε_c1cd^(W$2+1)))</f>
        <v/>
      </c>
      <c r="X533">
        <f>(INDIRECT("a_"&amp;X$2)/(X$2+1))*(($C533^(X$2+1)-$H533^(X$2+1))/(ε_c1cd^(X$2+1)))</f>
        <v/>
      </c>
      <c r="Y533">
        <f>(INDIRECT("a_"&amp;Y$2)/(Y$2+1))*(($C533^(Y$2+1)-$H533^(Y$2+1))/(ε_c1cd^(Y$2+1)))</f>
        <v/>
      </c>
      <c r="Z533">
        <f>(INDIRECT("a_"&amp;Z$2)/(Z$2+2))*(($C533^(Z$2+2)-$H533^(Z$2+2))/(ε_c1cd^(Z$2+2)))</f>
        <v/>
      </c>
      <c r="AA533">
        <f>(INDIRECT("a_"&amp;AA$2)/(AA$2+2))*(($C533^(AA$2+2)-$H533^(AA$2+2))/(ε_c1cd^(AA$2+2)))</f>
        <v/>
      </c>
      <c r="AB533">
        <f>(INDIRECT("a_"&amp;AB$2)/(AB$2+2))*(($C533^(AB$2+2)-$H533^(AB$2+2))/(ε_c1cd^(AB$2+2)))</f>
        <v/>
      </c>
      <c r="AC533">
        <f>(INDIRECT("a_"&amp;AC$2)/(AC$2+2))*(($C533^(AC$2+2)-$H533^(AC$2+2))/(ε_c1cd^(AC$2+2)))</f>
        <v/>
      </c>
      <c r="AD533">
        <f>(INDIRECT("a_"&amp;AD$2)/(AD$2+2))*(($C533^(AD$2+2)-$H533^(AD$2+2))/(ε_c1cd^(AD$2+2)))</f>
        <v/>
      </c>
      <c r="AE533" s="111">
        <f>(b*f_cd/L533)*SUM(U533:Y533)+SUM(Q533:R533)</f>
        <v/>
      </c>
      <c r="AF533" s="112">
        <f>AE533*(K533-y+e)</f>
        <v/>
      </c>
      <c r="AG533" s="113">
        <f>(b*f_cd/(L533^2))*SUM(Z533:AD533)+SUM(S533:T533)-AF533</f>
        <v/>
      </c>
      <c r="AH533" s="114">
        <f>AG533&lt;0</f>
        <v/>
      </c>
      <c r="AI533" s="115">
        <f>IF(A533=1,FALSE,(AND(AQ533,AH533,NOT(AI532))))</f>
        <v/>
      </c>
      <c r="AJ533" s="116">
        <f>(b*f_cd/L533)*(a_1/2*J533^2+a_2/3*J533^3+a_3/4*J533^4+a_4/5*J533^5+a_5/6*J533^6)+SUM(Q533:R533)</f>
        <v/>
      </c>
      <c r="AK533">
        <f>AJ533*(K533-y+e)</f>
        <v/>
      </c>
      <c r="AL533" s="118">
        <f>(b*f_cd/(L533^2))*(a_1/3*J533^3+a_2/4*J533^4+a_3/5*J533^5+a_4/6*J533^6+a_5/7*J533^7)+SUM(S533:T533)-AK533</f>
        <v/>
      </c>
      <c r="AM533" s="114">
        <f>AL533&gt;0</f>
        <v/>
      </c>
      <c r="AN533" s="115">
        <f>IF(A533=1,FALSE,(AND(AQ533,AM533,NOT(AN532))))</f>
        <v/>
      </c>
      <c r="AO533">
        <f>IF(D533=1,AND(AH533,NOT(AI533)),AND(AM533,NOT(AN533)))</f>
        <v/>
      </c>
      <c r="AP533" s="119">
        <f>IF(D533=1,AI533,AN533)</f>
        <v/>
      </c>
      <c r="AQ533" s="125">
        <f>ABS(E533)&lt;$AQ$2</f>
        <v/>
      </c>
      <c r="AS533">
        <f>IF(AP533,MAX(AS$3:AS531)+1,"")</f>
        <v/>
      </c>
    </row>
    <row r="534" s="117">
      <c r="A534" t="n">
        <v>532</v>
      </c>
      <c r="B534" s="131">
        <f>IF(A534=1,0,IF(AP534,0.1*ε_cu1cd,0))</f>
        <v/>
      </c>
      <c r="C534" s="131">
        <f>IF(A534=1,0.1*ε_cu1cd,C533+B533)</f>
        <v/>
      </c>
      <c r="D534" s="113">
        <f>IF('Нормальний переріз'!$D$68&gt;0,1,2)</f>
        <v/>
      </c>
      <c r="E534" s="144">
        <f>IF(D534=1,F534,G534)</f>
        <v/>
      </c>
      <c r="F534" s="124">
        <f>IF(AI533,0.11*ε_cu1cd,IF(AH533,F533*0.01,F533))</f>
        <v/>
      </c>
      <c r="G534" s="124">
        <f>IF(AP533,-0.1*ε_cu1cd,IF(AM533,G533*0.01,G533))</f>
        <v/>
      </c>
      <c r="H534" s="113">
        <f>IF(A534=1,E534,IF(AO533,H533-E533+E534,IF(AP533,0.8*H533,H533+E534)))</f>
        <v/>
      </c>
      <c r="I534" s="169">
        <f>(C534-H534)/h</f>
        <v/>
      </c>
      <c r="J534">
        <f>C534/(ε_c1cd)</f>
        <v/>
      </c>
      <c r="K534">
        <f>C534/I534</f>
        <v/>
      </c>
      <c r="L534" s="131">
        <f>I534/(ε_c1cd)</f>
        <v/>
      </c>
      <c r="M534">
        <f>I534*(K534-Z_s1)</f>
        <v/>
      </c>
      <c r="N534">
        <f>I534*(K534-Z_s2)</f>
        <v/>
      </c>
      <c r="O534">
        <f>E_s*M534</f>
        <v/>
      </c>
      <c r="P534">
        <f>E_s*N534</f>
        <v/>
      </c>
      <c r="Q534">
        <f>O534*A_s1</f>
        <v/>
      </c>
      <c r="R534">
        <f>P534*A_s2</f>
        <v/>
      </c>
      <c r="S534">
        <f>Q534*($K534-Z_s1)</f>
        <v/>
      </c>
      <c r="T534">
        <f>R534*($K534-Z_s2)</f>
        <v/>
      </c>
      <c r="U534">
        <f>(INDIRECT("a_"&amp;U$2)/(U$2+1))*(($C534^(U$2+1)-$H534^(U$2+1))/(ε_c1cd^(U$2+1)))</f>
        <v/>
      </c>
      <c r="V534">
        <f>(INDIRECT("a_"&amp;V$2)/(V$2+1))*(($C534^(V$2+1)-$H534^(V$2+1))/(ε_c1cd^(V$2+1)))</f>
        <v/>
      </c>
      <c r="W534">
        <f>(INDIRECT("a_"&amp;W$2)/(W$2+1))*(($C534^(W$2+1)-$H534^(W$2+1))/(ε_c1cd^(W$2+1)))</f>
        <v/>
      </c>
      <c r="X534">
        <f>(INDIRECT("a_"&amp;X$2)/(X$2+1))*(($C534^(X$2+1)-$H534^(X$2+1))/(ε_c1cd^(X$2+1)))</f>
        <v/>
      </c>
      <c r="Y534">
        <f>(INDIRECT("a_"&amp;Y$2)/(Y$2+1))*(($C534^(Y$2+1)-$H534^(Y$2+1))/(ε_c1cd^(Y$2+1)))</f>
        <v/>
      </c>
      <c r="Z534">
        <f>(INDIRECT("a_"&amp;Z$2)/(Z$2+2))*(($C534^(Z$2+2)-$H534^(Z$2+2))/(ε_c1cd^(Z$2+2)))</f>
        <v/>
      </c>
      <c r="AA534">
        <f>(INDIRECT("a_"&amp;AA$2)/(AA$2+2))*(($C534^(AA$2+2)-$H534^(AA$2+2))/(ε_c1cd^(AA$2+2)))</f>
        <v/>
      </c>
      <c r="AB534">
        <f>(INDIRECT("a_"&amp;AB$2)/(AB$2+2))*(($C534^(AB$2+2)-$H534^(AB$2+2))/(ε_c1cd^(AB$2+2)))</f>
        <v/>
      </c>
      <c r="AC534">
        <f>(INDIRECT("a_"&amp;AC$2)/(AC$2+2))*(($C534^(AC$2+2)-$H534^(AC$2+2))/(ε_c1cd^(AC$2+2)))</f>
        <v/>
      </c>
      <c r="AD534">
        <f>(INDIRECT("a_"&amp;AD$2)/(AD$2+2))*(($C534^(AD$2+2)-$H534^(AD$2+2))/(ε_c1cd^(AD$2+2)))</f>
        <v/>
      </c>
      <c r="AE534" s="111">
        <f>(b*f_cd/L534)*SUM(U534:Y534)+SUM(Q534:R534)</f>
        <v/>
      </c>
      <c r="AF534" s="112">
        <f>AE534*(K534-y+e)</f>
        <v/>
      </c>
      <c r="AG534" s="113">
        <f>(b*f_cd/(L534^2))*SUM(Z534:AD534)+SUM(S534:T534)-AF534</f>
        <v/>
      </c>
      <c r="AH534" s="114">
        <f>AG534&lt;0</f>
        <v/>
      </c>
      <c r="AI534" s="115">
        <f>IF(A534=1,FALSE,(AND(AQ534,AH534,NOT(AI533))))</f>
        <v/>
      </c>
      <c r="AJ534" s="116">
        <f>(b*f_cd/L534)*(a_1/2*J534^2+a_2/3*J534^3+a_3/4*J534^4+a_4/5*J534^5+a_5/6*J534^6)+SUM(Q534:R534)</f>
        <v/>
      </c>
      <c r="AK534">
        <f>AJ534*(K534-y+e)</f>
        <v/>
      </c>
      <c r="AL534" s="118">
        <f>(b*f_cd/(L534^2))*(a_1/3*J534^3+a_2/4*J534^4+a_3/5*J534^5+a_4/6*J534^6+a_5/7*J534^7)+SUM(S534:T534)-AK534</f>
        <v/>
      </c>
      <c r="AM534" s="114">
        <f>AL534&gt;0</f>
        <v/>
      </c>
      <c r="AN534" s="115">
        <f>IF(A534=1,FALSE,(AND(AQ534,AM534,NOT(AN533))))</f>
        <v/>
      </c>
      <c r="AO534">
        <f>IF(D534=1,AND(AH534,NOT(AI534)),AND(AM534,NOT(AN534)))</f>
        <v/>
      </c>
      <c r="AP534" s="119">
        <f>IF(D534=1,AI534,AN534)</f>
        <v/>
      </c>
      <c r="AQ534" s="125">
        <f>ABS(E534)&lt;$AQ$2</f>
        <v/>
      </c>
      <c r="AS534">
        <f>IF(AP534,MAX(AS$3:AS532)+1,"")</f>
        <v/>
      </c>
    </row>
    <row r="535" s="117">
      <c r="A535" t="n">
        <v>533</v>
      </c>
      <c r="B535" s="131">
        <f>IF(A535=1,0,IF(AP535,0.1*ε_cu1cd,0))</f>
        <v/>
      </c>
      <c r="C535" s="131">
        <f>IF(A535=1,0.1*ε_cu1cd,C534+B534)</f>
        <v/>
      </c>
      <c r="D535" s="113">
        <f>IF('Нормальний переріз'!$D$68&gt;0,1,2)</f>
        <v/>
      </c>
      <c r="E535" s="144">
        <f>IF(D535=1,F535,G535)</f>
        <v/>
      </c>
      <c r="F535" s="124">
        <f>IF(AI534,0.11*ε_cu1cd,IF(AH534,F534*0.01,F534))</f>
        <v/>
      </c>
      <c r="G535" s="124">
        <f>IF(AP534,-0.1*ε_cu1cd,IF(AM534,G534*0.01,G534))</f>
        <v/>
      </c>
      <c r="H535" s="113">
        <f>IF(A535=1,E535,IF(AO534,H534-E534+E535,IF(AP534,0.8*H534,H534+E535)))</f>
        <v/>
      </c>
      <c r="I535" s="169">
        <f>(C535-H535)/h</f>
        <v/>
      </c>
      <c r="J535">
        <f>C535/(ε_c1cd)</f>
        <v/>
      </c>
      <c r="K535">
        <f>C535/I535</f>
        <v/>
      </c>
      <c r="L535" s="131">
        <f>I535/(ε_c1cd)</f>
        <v/>
      </c>
      <c r="M535">
        <f>I535*(K535-Z_s1)</f>
        <v/>
      </c>
      <c r="N535">
        <f>I535*(K535-Z_s2)</f>
        <v/>
      </c>
      <c r="O535">
        <f>E_s*M535</f>
        <v/>
      </c>
      <c r="P535">
        <f>E_s*N535</f>
        <v/>
      </c>
      <c r="Q535">
        <f>O535*A_s1</f>
        <v/>
      </c>
      <c r="R535">
        <f>P535*A_s2</f>
        <v/>
      </c>
      <c r="S535">
        <f>Q535*($K535-Z_s1)</f>
        <v/>
      </c>
      <c r="T535">
        <f>R535*($K535-Z_s2)</f>
        <v/>
      </c>
      <c r="U535">
        <f>(INDIRECT("a_"&amp;U$2)/(U$2+1))*(($C535^(U$2+1)-$H535^(U$2+1))/(ε_c1cd^(U$2+1)))</f>
        <v/>
      </c>
      <c r="V535">
        <f>(INDIRECT("a_"&amp;V$2)/(V$2+1))*(($C535^(V$2+1)-$H535^(V$2+1))/(ε_c1cd^(V$2+1)))</f>
        <v/>
      </c>
      <c r="W535">
        <f>(INDIRECT("a_"&amp;W$2)/(W$2+1))*(($C535^(W$2+1)-$H535^(W$2+1))/(ε_c1cd^(W$2+1)))</f>
        <v/>
      </c>
      <c r="X535">
        <f>(INDIRECT("a_"&amp;X$2)/(X$2+1))*(($C535^(X$2+1)-$H535^(X$2+1))/(ε_c1cd^(X$2+1)))</f>
        <v/>
      </c>
      <c r="Y535">
        <f>(INDIRECT("a_"&amp;Y$2)/(Y$2+1))*(($C535^(Y$2+1)-$H535^(Y$2+1))/(ε_c1cd^(Y$2+1)))</f>
        <v/>
      </c>
      <c r="Z535">
        <f>(INDIRECT("a_"&amp;Z$2)/(Z$2+2))*(($C535^(Z$2+2)-$H535^(Z$2+2))/(ε_c1cd^(Z$2+2)))</f>
        <v/>
      </c>
      <c r="AA535">
        <f>(INDIRECT("a_"&amp;AA$2)/(AA$2+2))*(($C535^(AA$2+2)-$H535^(AA$2+2))/(ε_c1cd^(AA$2+2)))</f>
        <v/>
      </c>
      <c r="AB535">
        <f>(INDIRECT("a_"&amp;AB$2)/(AB$2+2))*(($C535^(AB$2+2)-$H535^(AB$2+2))/(ε_c1cd^(AB$2+2)))</f>
        <v/>
      </c>
      <c r="AC535">
        <f>(INDIRECT("a_"&amp;AC$2)/(AC$2+2))*(($C535^(AC$2+2)-$H535^(AC$2+2))/(ε_c1cd^(AC$2+2)))</f>
        <v/>
      </c>
      <c r="AD535">
        <f>(INDIRECT("a_"&amp;AD$2)/(AD$2+2))*(($C535^(AD$2+2)-$H535^(AD$2+2))/(ε_c1cd^(AD$2+2)))</f>
        <v/>
      </c>
      <c r="AE535" s="111">
        <f>(b*f_cd/L535)*SUM(U535:Y535)+SUM(Q535:R535)</f>
        <v/>
      </c>
      <c r="AF535" s="112">
        <f>AE535*(K535-y+e)</f>
        <v/>
      </c>
      <c r="AG535" s="113">
        <f>(b*f_cd/(L535^2))*SUM(Z535:AD535)+SUM(S535:T535)-AF535</f>
        <v/>
      </c>
      <c r="AH535" s="114">
        <f>AG535&lt;0</f>
        <v/>
      </c>
      <c r="AI535" s="115">
        <f>IF(A535=1,FALSE,(AND(AQ535,AH535,NOT(AI534))))</f>
        <v/>
      </c>
      <c r="AJ535" s="116">
        <f>(b*f_cd/L535)*(a_1/2*J535^2+a_2/3*J535^3+a_3/4*J535^4+a_4/5*J535^5+a_5/6*J535^6)+SUM(Q535:R535)</f>
        <v/>
      </c>
      <c r="AK535">
        <f>AJ535*(K535-y+e)</f>
        <v/>
      </c>
      <c r="AL535" s="118">
        <f>(b*f_cd/(L535^2))*(a_1/3*J535^3+a_2/4*J535^4+a_3/5*J535^5+a_4/6*J535^6+a_5/7*J535^7)+SUM(S535:T535)-AK535</f>
        <v/>
      </c>
      <c r="AM535" s="114">
        <f>AL535&gt;0</f>
        <v/>
      </c>
      <c r="AN535" s="115">
        <f>IF(A535=1,FALSE,(AND(AQ535,AM535,NOT(AN534))))</f>
        <v/>
      </c>
      <c r="AO535">
        <f>IF(D535=1,AND(AH535,NOT(AI535)),AND(AM535,NOT(AN535)))</f>
        <v/>
      </c>
      <c r="AP535" s="119">
        <f>IF(D535=1,AI535,AN535)</f>
        <v/>
      </c>
      <c r="AQ535" s="125">
        <f>ABS(E535)&lt;$AQ$2</f>
        <v/>
      </c>
      <c r="AS535">
        <f>IF(AP535,MAX(AS$3:AS533)+1,"")</f>
        <v/>
      </c>
    </row>
    <row r="536" s="117">
      <c r="A536" t="n">
        <v>534</v>
      </c>
      <c r="B536" s="131">
        <f>IF(A536=1,0,IF(AP536,0.1*ε_cu1cd,0))</f>
        <v/>
      </c>
      <c r="C536" s="131">
        <f>IF(A536=1,0.1*ε_cu1cd,C535+B535)</f>
        <v/>
      </c>
      <c r="D536" s="113">
        <f>IF('Нормальний переріз'!$D$68&gt;0,1,2)</f>
        <v/>
      </c>
      <c r="E536" s="144">
        <f>IF(D536=1,F536,G536)</f>
        <v/>
      </c>
      <c r="F536" s="124">
        <f>IF(AI535,0.11*ε_cu1cd,IF(AH535,F535*0.01,F535))</f>
        <v/>
      </c>
      <c r="G536" s="124">
        <f>IF(AP535,-0.1*ε_cu1cd,IF(AM535,G535*0.01,G535))</f>
        <v/>
      </c>
      <c r="H536" s="113">
        <f>IF(A536=1,E536,IF(AO535,H535-E535+E536,IF(AP535,0.8*H535,H535+E536)))</f>
        <v/>
      </c>
      <c r="I536" s="169">
        <f>(C536-H536)/h</f>
        <v/>
      </c>
      <c r="J536">
        <f>C536/(ε_c1cd)</f>
        <v/>
      </c>
      <c r="K536">
        <f>C536/I536</f>
        <v/>
      </c>
      <c r="L536" s="131">
        <f>I536/(ε_c1cd)</f>
        <v/>
      </c>
      <c r="M536">
        <f>I536*(K536-Z_s1)</f>
        <v/>
      </c>
      <c r="N536">
        <f>I536*(K536-Z_s2)</f>
        <v/>
      </c>
      <c r="O536">
        <f>E_s*M536</f>
        <v/>
      </c>
      <c r="P536">
        <f>E_s*N536</f>
        <v/>
      </c>
      <c r="Q536">
        <f>O536*A_s1</f>
        <v/>
      </c>
      <c r="R536">
        <f>P536*A_s2</f>
        <v/>
      </c>
      <c r="S536">
        <f>Q536*($K536-Z_s1)</f>
        <v/>
      </c>
      <c r="T536">
        <f>R536*($K536-Z_s2)</f>
        <v/>
      </c>
      <c r="U536">
        <f>(INDIRECT("a_"&amp;U$2)/(U$2+1))*(($C536^(U$2+1)-$H536^(U$2+1))/(ε_c1cd^(U$2+1)))</f>
        <v/>
      </c>
      <c r="V536">
        <f>(INDIRECT("a_"&amp;V$2)/(V$2+1))*(($C536^(V$2+1)-$H536^(V$2+1))/(ε_c1cd^(V$2+1)))</f>
        <v/>
      </c>
      <c r="W536">
        <f>(INDIRECT("a_"&amp;W$2)/(W$2+1))*(($C536^(W$2+1)-$H536^(W$2+1))/(ε_c1cd^(W$2+1)))</f>
        <v/>
      </c>
      <c r="X536">
        <f>(INDIRECT("a_"&amp;X$2)/(X$2+1))*(($C536^(X$2+1)-$H536^(X$2+1))/(ε_c1cd^(X$2+1)))</f>
        <v/>
      </c>
      <c r="Y536">
        <f>(INDIRECT("a_"&amp;Y$2)/(Y$2+1))*(($C536^(Y$2+1)-$H536^(Y$2+1))/(ε_c1cd^(Y$2+1)))</f>
        <v/>
      </c>
      <c r="Z536">
        <f>(INDIRECT("a_"&amp;Z$2)/(Z$2+2))*(($C536^(Z$2+2)-$H536^(Z$2+2))/(ε_c1cd^(Z$2+2)))</f>
        <v/>
      </c>
      <c r="AA536">
        <f>(INDIRECT("a_"&amp;AA$2)/(AA$2+2))*(($C536^(AA$2+2)-$H536^(AA$2+2))/(ε_c1cd^(AA$2+2)))</f>
        <v/>
      </c>
      <c r="AB536">
        <f>(INDIRECT("a_"&amp;AB$2)/(AB$2+2))*(($C536^(AB$2+2)-$H536^(AB$2+2))/(ε_c1cd^(AB$2+2)))</f>
        <v/>
      </c>
      <c r="AC536">
        <f>(INDIRECT("a_"&amp;AC$2)/(AC$2+2))*(($C536^(AC$2+2)-$H536^(AC$2+2))/(ε_c1cd^(AC$2+2)))</f>
        <v/>
      </c>
      <c r="AD536">
        <f>(INDIRECT("a_"&amp;AD$2)/(AD$2+2))*(($C536^(AD$2+2)-$H536^(AD$2+2))/(ε_c1cd^(AD$2+2)))</f>
        <v/>
      </c>
      <c r="AE536" s="111">
        <f>(b*f_cd/L536)*SUM(U536:Y536)+SUM(Q536:R536)</f>
        <v/>
      </c>
      <c r="AF536" s="112">
        <f>AE536*(K536-y+e)</f>
        <v/>
      </c>
      <c r="AG536" s="113">
        <f>(b*f_cd/(L536^2))*SUM(Z536:AD536)+SUM(S536:T536)-AF536</f>
        <v/>
      </c>
      <c r="AH536" s="114">
        <f>AG536&lt;0</f>
        <v/>
      </c>
      <c r="AI536" s="115">
        <f>IF(A536=1,FALSE,(AND(AQ536,AH536,NOT(AI535))))</f>
        <v/>
      </c>
      <c r="AJ536" s="116">
        <f>(b*f_cd/L536)*(a_1/2*J536^2+a_2/3*J536^3+a_3/4*J536^4+a_4/5*J536^5+a_5/6*J536^6)+SUM(Q536:R536)</f>
        <v/>
      </c>
      <c r="AK536">
        <f>AJ536*(K536-y+e)</f>
        <v/>
      </c>
      <c r="AL536" s="118">
        <f>(b*f_cd/(L536^2))*(a_1/3*J536^3+a_2/4*J536^4+a_3/5*J536^5+a_4/6*J536^6+a_5/7*J536^7)+SUM(S536:T536)-AK536</f>
        <v/>
      </c>
      <c r="AM536" s="114">
        <f>AL536&gt;0</f>
        <v/>
      </c>
      <c r="AN536" s="115">
        <f>IF(A536=1,FALSE,(AND(AQ536,AM536,NOT(AN535))))</f>
        <v/>
      </c>
      <c r="AO536">
        <f>IF(D536=1,AND(AH536,NOT(AI536)),AND(AM536,NOT(AN536)))</f>
        <v/>
      </c>
      <c r="AP536" s="119">
        <f>IF(D536=1,AI536,AN536)</f>
        <v/>
      </c>
      <c r="AQ536" s="125">
        <f>ABS(E536)&lt;$AQ$2</f>
        <v/>
      </c>
      <c r="AS536">
        <f>IF(AP536,MAX(AS$3:AS534)+1,"")</f>
        <v/>
      </c>
    </row>
    <row r="537" s="117">
      <c r="A537" t="n">
        <v>535</v>
      </c>
      <c r="B537" s="131">
        <f>IF(A537=1,0,IF(AP537,0.1*ε_cu1cd,0))</f>
        <v/>
      </c>
      <c r="C537" s="131">
        <f>IF(A537=1,0.1*ε_cu1cd,C536+B536)</f>
        <v/>
      </c>
      <c r="D537" s="113">
        <f>IF('Нормальний переріз'!$D$68&gt;0,1,2)</f>
        <v/>
      </c>
      <c r="E537" s="144">
        <f>IF(D537=1,F537,G537)</f>
        <v/>
      </c>
      <c r="F537" s="124">
        <f>IF(AI536,0.11*ε_cu1cd,IF(AH536,F536*0.01,F536))</f>
        <v/>
      </c>
      <c r="G537" s="124">
        <f>IF(AP536,-0.1*ε_cu1cd,IF(AM536,G536*0.01,G536))</f>
        <v/>
      </c>
      <c r="H537" s="113">
        <f>IF(A537=1,E537,IF(AO536,H536-E536+E537,IF(AP536,0.8*H536,H536+E537)))</f>
        <v/>
      </c>
      <c r="I537" s="169">
        <f>(C537-H537)/h</f>
        <v/>
      </c>
      <c r="J537">
        <f>C537/(ε_c1cd)</f>
        <v/>
      </c>
      <c r="K537">
        <f>C537/I537</f>
        <v/>
      </c>
      <c r="L537" s="131">
        <f>I537/(ε_c1cd)</f>
        <v/>
      </c>
      <c r="M537">
        <f>I537*(K537-Z_s1)</f>
        <v/>
      </c>
      <c r="N537">
        <f>I537*(K537-Z_s2)</f>
        <v/>
      </c>
      <c r="O537">
        <f>E_s*M537</f>
        <v/>
      </c>
      <c r="P537">
        <f>E_s*N537</f>
        <v/>
      </c>
      <c r="Q537">
        <f>O537*A_s1</f>
        <v/>
      </c>
      <c r="R537">
        <f>P537*A_s2</f>
        <v/>
      </c>
      <c r="S537">
        <f>Q537*($K537-Z_s1)</f>
        <v/>
      </c>
      <c r="T537">
        <f>R537*($K537-Z_s2)</f>
        <v/>
      </c>
      <c r="U537">
        <f>(INDIRECT("a_"&amp;U$2)/(U$2+1))*(($C537^(U$2+1)-$H537^(U$2+1))/(ε_c1cd^(U$2+1)))</f>
        <v/>
      </c>
      <c r="V537">
        <f>(INDIRECT("a_"&amp;V$2)/(V$2+1))*(($C537^(V$2+1)-$H537^(V$2+1))/(ε_c1cd^(V$2+1)))</f>
        <v/>
      </c>
      <c r="W537">
        <f>(INDIRECT("a_"&amp;W$2)/(W$2+1))*(($C537^(W$2+1)-$H537^(W$2+1))/(ε_c1cd^(W$2+1)))</f>
        <v/>
      </c>
      <c r="X537">
        <f>(INDIRECT("a_"&amp;X$2)/(X$2+1))*(($C537^(X$2+1)-$H537^(X$2+1))/(ε_c1cd^(X$2+1)))</f>
        <v/>
      </c>
      <c r="Y537">
        <f>(INDIRECT("a_"&amp;Y$2)/(Y$2+1))*(($C537^(Y$2+1)-$H537^(Y$2+1))/(ε_c1cd^(Y$2+1)))</f>
        <v/>
      </c>
      <c r="Z537">
        <f>(INDIRECT("a_"&amp;Z$2)/(Z$2+2))*(($C537^(Z$2+2)-$H537^(Z$2+2))/(ε_c1cd^(Z$2+2)))</f>
        <v/>
      </c>
      <c r="AA537">
        <f>(INDIRECT("a_"&amp;AA$2)/(AA$2+2))*(($C537^(AA$2+2)-$H537^(AA$2+2))/(ε_c1cd^(AA$2+2)))</f>
        <v/>
      </c>
      <c r="AB537">
        <f>(INDIRECT("a_"&amp;AB$2)/(AB$2+2))*(($C537^(AB$2+2)-$H537^(AB$2+2))/(ε_c1cd^(AB$2+2)))</f>
        <v/>
      </c>
      <c r="AC537">
        <f>(INDIRECT("a_"&amp;AC$2)/(AC$2+2))*(($C537^(AC$2+2)-$H537^(AC$2+2))/(ε_c1cd^(AC$2+2)))</f>
        <v/>
      </c>
      <c r="AD537">
        <f>(INDIRECT("a_"&amp;AD$2)/(AD$2+2))*(($C537^(AD$2+2)-$H537^(AD$2+2))/(ε_c1cd^(AD$2+2)))</f>
        <v/>
      </c>
      <c r="AE537" s="111">
        <f>(b*f_cd/L537)*SUM(U537:Y537)+SUM(Q537:R537)</f>
        <v/>
      </c>
      <c r="AF537" s="112">
        <f>AE537*(K537-y+e)</f>
        <v/>
      </c>
      <c r="AG537" s="113">
        <f>(b*f_cd/(L537^2))*SUM(Z537:AD537)+SUM(S537:T537)-AF537</f>
        <v/>
      </c>
      <c r="AH537" s="114">
        <f>AG537&lt;0</f>
        <v/>
      </c>
      <c r="AI537" s="115">
        <f>IF(A537=1,FALSE,(AND(AQ537,AH537,NOT(AI536))))</f>
        <v/>
      </c>
      <c r="AJ537" s="116">
        <f>(b*f_cd/L537)*(a_1/2*J537^2+a_2/3*J537^3+a_3/4*J537^4+a_4/5*J537^5+a_5/6*J537^6)+SUM(Q537:R537)</f>
        <v/>
      </c>
      <c r="AK537">
        <f>AJ537*(K537-y+e)</f>
        <v/>
      </c>
      <c r="AL537" s="118">
        <f>(b*f_cd/(L537^2))*(a_1/3*J537^3+a_2/4*J537^4+a_3/5*J537^5+a_4/6*J537^6+a_5/7*J537^7)+SUM(S537:T537)-AK537</f>
        <v/>
      </c>
      <c r="AM537" s="114">
        <f>AL537&gt;0</f>
        <v/>
      </c>
      <c r="AN537" s="115">
        <f>IF(A537=1,FALSE,(AND(AQ537,AM537,NOT(AN536))))</f>
        <v/>
      </c>
      <c r="AO537">
        <f>IF(D537=1,AND(AH537,NOT(AI537)),AND(AM537,NOT(AN537)))</f>
        <v/>
      </c>
      <c r="AP537" s="119">
        <f>IF(D537=1,AI537,AN537)</f>
        <v/>
      </c>
      <c r="AQ537" s="125">
        <f>ABS(E537)&lt;$AQ$2</f>
        <v/>
      </c>
      <c r="AS537">
        <f>IF(AP537,MAX(AS$3:AS535)+1,"")</f>
        <v/>
      </c>
    </row>
    <row r="538" s="117">
      <c r="A538" t="n">
        <v>536</v>
      </c>
      <c r="B538" s="131">
        <f>IF(A538=1,0,IF(AP538,0.1*ε_cu1cd,0))</f>
        <v/>
      </c>
      <c r="C538" s="131">
        <f>IF(A538=1,0.1*ε_cu1cd,C537+B537)</f>
        <v/>
      </c>
      <c r="D538" s="113">
        <f>IF('Нормальний переріз'!$D$68&gt;0,1,2)</f>
        <v/>
      </c>
      <c r="E538" s="144">
        <f>IF(D538=1,F538,G538)</f>
        <v/>
      </c>
      <c r="F538" s="124">
        <f>IF(AI537,0.11*ε_cu1cd,IF(AH537,F537*0.01,F537))</f>
        <v/>
      </c>
      <c r="G538" s="124">
        <f>IF(AP537,-0.1*ε_cu1cd,IF(AM537,G537*0.01,G537))</f>
        <v/>
      </c>
      <c r="H538" s="113">
        <f>IF(A538=1,E538,IF(AO537,H537-E537+E538,IF(AP537,0.8*H537,H537+E538)))</f>
        <v/>
      </c>
      <c r="I538" s="169">
        <f>(C538-H538)/h</f>
        <v/>
      </c>
      <c r="J538">
        <f>C538/(ε_c1cd)</f>
        <v/>
      </c>
      <c r="K538">
        <f>C538/I538</f>
        <v/>
      </c>
      <c r="L538" s="131">
        <f>I538/(ε_c1cd)</f>
        <v/>
      </c>
      <c r="M538">
        <f>I538*(K538-Z_s1)</f>
        <v/>
      </c>
      <c r="N538">
        <f>I538*(K538-Z_s2)</f>
        <v/>
      </c>
      <c r="O538">
        <f>E_s*M538</f>
        <v/>
      </c>
      <c r="P538">
        <f>E_s*N538</f>
        <v/>
      </c>
      <c r="Q538">
        <f>O538*A_s1</f>
        <v/>
      </c>
      <c r="R538">
        <f>P538*A_s2</f>
        <v/>
      </c>
      <c r="S538">
        <f>Q538*($K538-Z_s1)</f>
        <v/>
      </c>
      <c r="T538">
        <f>R538*($K538-Z_s2)</f>
        <v/>
      </c>
      <c r="U538">
        <f>(INDIRECT("a_"&amp;U$2)/(U$2+1))*(($C538^(U$2+1)-$H538^(U$2+1))/(ε_c1cd^(U$2+1)))</f>
        <v/>
      </c>
      <c r="V538">
        <f>(INDIRECT("a_"&amp;V$2)/(V$2+1))*(($C538^(V$2+1)-$H538^(V$2+1))/(ε_c1cd^(V$2+1)))</f>
        <v/>
      </c>
      <c r="W538">
        <f>(INDIRECT("a_"&amp;W$2)/(W$2+1))*(($C538^(W$2+1)-$H538^(W$2+1))/(ε_c1cd^(W$2+1)))</f>
        <v/>
      </c>
      <c r="X538">
        <f>(INDIRECT("a_"&amp;X$2)/(X$2+1))*(($C538^(X$2+1)-$H538^(X$2+1))/(ε_c1cd^(X$2+1)))</f>
        <v/>
      </c>
      <c r="Y538">
        <f>(INDIRECT("a_"&amp;Y$2)/(Y$2+1))*(($C538^(Y$2+1)-$H538^(Y$2+1))/(ε_c1cd^(Y$2+1)))</f>
        <v/>
      </c>
      <c r="Z538">
        <f>(INDIRECT("a_"&amp;Z$2)/(Z$2+2))*(($C538^(Z$2+2)-$H538^(Z$2+2))/(ε_c1cd^(Z$2+2)))</f>
        <v/>
      </c>
      <c r="AA538">
        <f>(INDIRECT("a_"&amp;AA$2)/(AA$2+2))*(($C538^(AA$2+2)-$H538^(AA$2+2))/(ε_c1cd^(AA$2+2)))</f>
        <v/>
      </c>
      <c r="AB538">
        <f>(INDIRECT("a_"&amp;AB$2)/(AB$2+2))*(($C538^(AB$2+2)-$H538^(AB$2+2))/(ε_c1cd^(AB$2+2)))</f>
        <v/>
      </c>
      <c r="AC538">
        <f>(INDIRECT("a_"&amp;AC$2)/(AC$2+2))*(($C538^(AC$2+2)-$H538^(AC$2+2))/(ε_c1cd^(AC$2+2)))</f>
        <v/>
      </c>
      <c r="AD538">
        <f>(INDIRECT("a_"&amp;AD$2)/(AD$2+2))*(($C538^(AD$2+2)-$H538^(AD$2+2))/(ε_c1cd^(AD$2+2)))</f>
        <v/>
      </c>
      <c r="AE538" s="111">
        <f>(b*f_cd/L538)*SUM(U538:Y538)+SUM(Q538:R538)</f>
        <v/>
      </c>
      <c r="AF538" s="112">
        <f>AE538*(K538-y+e)</f>
        <v/>
      </c>
      <c r="AG538" s="113">
        <f>(b*f_cd/(L538^2))*SUM(Z538:AD538)+SUM(S538:T538)-AF538</f>
        <v/>
      </c>
      <c r="AH538" s="114">
        <f>AG538&lt;0</f>
        <v/>
      </c>
      <c r="AI538" s="115">
        <f>IF(A538=1,FALSE,(AND(AQ538,AH538,NOT(AI537))))</f>
        <v/>
      </c>
      <c r="AJ538" s="116">
        <f>(b*f_cd/L538)*(a_1/2*J538^2+a_2/3*J538^3+a_3/4*J538^4+a_4/5*J538^5+a_5/6*J538^6)+SUM(Q538:R538)</f>
        <v/>
      </c>
      <c r="AK538">
        <f>AJ538*(K538-y+e)</f>
        <v/>
      </c>
      <c r="AL538" s="118">
        <f>(b*f_cd/(L538^2))*(a_1/3*J538^3+a_2/4*J538^4+a_3/5*J538^5+a_4/6*J538^6+a_5/7*J538^7)+SUM(S538:T538)-AK538</f>
        <v/>
      </c>
      <c r="AM538" s="114">
        <f>AL538&gt;0</f>
        <v/>
      </c>
      <c r="AN538" s="115">
        <f>IF(A538=1,FALSE,(AND(AQ538,AM538,NOT(AN537))))</f>
        <v/>
      </c>
      <c r="AO538">
        <f>IF(D538=1,AND(AH538,NOT(AI538)),AND(AM538,NOT(AN538)))</f>
        <v/>
      </c>
      <c r="AP538" s="119">
        <f>IF(D538=1,AI538,AN538)</f>
        <v/>
      </c>
      <c r="AQ538" s="125">
        <f>ABS(E538)&lt;$AQ$2</f>
        <v/>
      </c>
      <c r="AS538">
        <f>IF(AP538,MAX(AS$3:AS536)+1,"")</f>
        <v/>
      </c>
    </row>
    <row r="539" s="117">
      <c r="A539" t="n">
        <v>537</v>
      </c>
      <c r="B539" s="131">
        <f>IF(A539=1,0,IF(AP539,0.1*ε_cu1cd,0))</f>
        <v/>
      </c>
      <c r="C539" s="131">
        <f>IF(A539=1,0.1*ε_cu1cd,C538+B538)</f>
        <v/>
      </c>
      <c r="D539" s="113">
        <f>IF('Нормальний переріз'!$D$68&gt;0,1,2)</f>
        <v/>
      </c>
      <c r="E539" s="144">
        <f>IF(D539=1,F539,G539)</f>
        <v/>
      </c>
      <c r="F539" s="124">
        <f>IF(AI538,0.11*ε_cu1cd,IF(AH538,F538*0.01,F538))</f>
        <v/>
      </c>
      <c r="G539" s="124">
        <f>IF(AP538,-0.1*ε_cu1cd,IF(AM538,G538*0.01,G538))</f>
        <v/>
      </c>
      <c r="H539" s="113">
        <f>IF(A539=1,E539,IF(AO538,H538-E538+E539,IF(AP538,0.8*H538,H538+E539)))</f>
        <v/>
      </c>
      <c r="I539" s="169">
        <f>(C539-H539)/h</f>
        <v/>
      </c>
      <c r="J539">
        <f>C539/(ε_c1cd)</f>
        <v/>
      </c>
      <c r="K539">
        <f>C539/I539</f>
        <v/>
      </c>
      <c r="L539" s="131">
        <f>I539/(ε_c1cd)</f>
        <v/>
      </c>
      <c r="M539">
        <f>I539*(K539-Z_s1)</f>
        <v/>
      </c>
      <c r="N539">
        <f>I539*(K539-Z_s2)</f>
        <v/>
      </c>
      <c r="O539">
        <f>E_s*M539</f>
        <v/>
      </c>
      <c r="P539">
        <f>E_s*N539</f>
        <v/>
      </c>
      <c r="Q539">
        <f>O539*A_s1</f>
        <v/>
      </c>
      <c r="R539">
        <f>P539*A_s2</f>
        <v/>
      </c>
      <c r="S539">
        <f>Q539*($K539-Z_s1)</f>
        <v/>
      </c>
      <c r="T539">
        <f>R539*($K539-Z_s2)</f>
        <v/>
      </c>
      <c r="U539">
        <f>(INDIRECT("a_"&amp;U$2)/(U$2+1))*(($C539^(U$2+1)-$H539^(U$2+1))/(ε_c1cd^(U$2+1)))</f>
        <v/>
      </c>
      <c r="V539">
        <f>(INDIRECT("a_"&amp;V$2)/(V$2+1))*(($C539^(V$2+1)-$H539^(V$2+1))/(ε_c1cd^(V$2+1)))</f>
        <v/>
      </c>
      <c r="W539">
        <f>(INDIRECT("a_"&amp;W$2)/(W$2+1))*(($C539^(W$2+1)-$H539^(W$2+1))/(ε_c1cd^(W$2+1)))</f>
        <v/>
      </c>
      <c r="X539">
        <f>(INDIRECT("a_"&amp;X$2)/(X$2+1))*(($C539^(X$2+1)-$H539^(X$2+1))/(ε_c1cd^(X$2+1)))</f>
        <v/>
      </c>
      <c r="Y539">
        <f>(INDIRECT("a_"&amp;Y$2)/(Y$2+1))*(($C539^(Y$2+1)-$H539^(Y$2+1))/(ε_c1cd^(Y$2+1)))</f>
        <v/>
      </c>
      <c r="Z539">
        <f>(INDIRECT("a_"&amp;Z$2)/(Z$2+2))*(($C539^(Z$2+2)-$H539^(Z$2+2))/(ε_c1cd^(Z$2+2)))</f>
        <v/>
      </c>
      <c r="AA539">
        <f>(INDIRECT("a_"&amp;AA$2)/(AA$2+2))*(($C539^(AA$2+2)-$H539^(AA$2+2))/(ε_c1cd^(AA$2+2)))</f>
        <v/>
      </c>
      <c r="AB539">
        <f>(INDIRECT("a_"&amp;AB$2)/(AB$2+2))*(($C539^(AB$2+2)-$H539^(AB$2+2))/(ε_c1cd^(AB$2+2)))</f>
        <v/>
      </c>
      <c r="AC539">
        <f>(INDIRECT("a_"&amp;AC$2)/(AC$2+2))*(($C539^(AC$2+2)-$H539^(AC$2+2))/(ε_c1cd^(AC$2+2)))</f>
        <v/>
      </c>
      <c r="AD539">
        <f>(INDIRECT("a_"&amp;AD$2)/(AD$2+2))*(($C539^(AD$2+2)-$H539^(AD$2+2))/(ε_c1cd^(AD$2+2)))</f>
        <v/>
      </c>
      <c r="AE539" s="111">
        <f>(b*f_cd/L539)*SUM(U539:Y539)+SUM(Q539:R539)</f>
        <v/>
      </c>
      <c r="AF539" s="112">
        <f>AE539*(K539-y+e)</f>
        <v/>
      </c>
      <c r="AG539" s="113">
        <f>(b*f_cd/(L539^2))*SUM(Z539:AD539)+SUM(S539:T539)-AF539</f>
        <v/>
      </c>
      <c r="AH539" s="114">
        <f>AG539&lt;0</f>
        <v/>
      </c>
      <c r="AI539" s="115">
        <f>IF(A539=1,FALSE,(AND(AQ539,AH539,NOT(AI538))))</f>
        <v/>
      </c>
      <c r="AJ539" s="116">
        <f>(b*f_cd/L539)*(a_1/2*J539^2+a_2/3*J539^3+a_3/4*J539^4+a_4/5*J539^5+a_5/6*J539^6)+SUM(Q539:R539)</f>
        <v/>
      </c>
      <c r="AK539">
        <f>AJ539*(K539-y+e)</f>
        <v/>
      </c>
      <c r="AL539" s="118">
        <f>(b*f_cd/(L539^2))*(a_1/3*J539^3+a_2/4*J539^4+a_3/5*J539^5+a_4/6*J539^6+a_5/7*J539^7)+SUM(S539:T539)-AK539</f>
        <v/>
      </c>
      <c r="AM539" s="114">
        <f>AL539&gt;0</f>
        <v/>
      </c>
      <c r="AN539" s="115">
        <f>IF(A539=1,FALSE,(AND(AQ539,AM539,NOT(AN538))))</f>
        <v/>
      </c>
      <c r="AO539">
        <f>IF(D539=1,AND(AH539,NOT(AI539)),AND(AM539,NOT(AN539)))</f>
        <v/>
      </c>
      <c r="AP539" s="119">
        <f>IF(D539=1,AI539,AN539)</f>
        <v/>
      </c>
      <c r="AQ539" s="125">
        <f>ABS(E539)&lt;$AQ$2</f>
        <v/>
      </c>
      <c r="AS539">
        <f>IF(AP539,MAX(AS$3:AS537)+1,"")</f>
        <v/>
      </c>
    </row>
    <row r="540" s="117">
      <c r="A540" t="n">
        <v>538</v>
      </c>
      <c r="B540" s="131">
        <f>IF(A540=1,0,IF(AP540,0.1*ε_cu1cd,0))</f>
        <v/>
      </c>
      <c r="C540" s="131">
        <f>IF(A540=1,0.1*ε_cu1cd,C539+B539)</f>
        <v/>
      </c>
      <c r="D540" s="113">
        <f>IF('Нормальний переріз'!$D$68&gt;0,1,2)</f>
        <v/>
      </c>
      <c r="E540" s="144">
        <f>IF(D540=1,F540,G540)</f>
        <v/>
      </c>
      <c r="F540" s="124">
        <f>IF(AI539,0.11*ε_cu1cd,IF(AH539,F539*0.01,F539))</f>
        <v/>
      </c>
      <c r="G540" s="124">
        <f>IF(AP539,-0.1*ε_cu1cd,IF(AM539,G539*0.01,G539))</f>
        <v/>
      </c>
      <c r="H540" s="113">
        <f>IF(A540=1,E540,IF(AO539,H539-E539+E540,IF(AP539,0.8*H539,H539+E540)))</f>
        <v/>
      </c>
      <c r="I540" s="169">
        <f>(C540-H540)/h</f>
        <v/>
      </c>
      <c r="J540">
        <f>C540/(ε_c1cd)</f>
        <v/>
      </c>
      <c r="K540">
        <f>C540/I540</f>
        <v/>
      </c>
      <c r="L540" s="131">
        <f>I540/(ε_c1cd)</f>
        <v/>
      </c>
      <c r="M540">
        <f>I540*(K540-Z_s1)</f>
        <v/>
      </c>
      <c r="N540">
        <f>I540*(K540-Z_s2)</f>
        <v/>
      </c>
      <c r="O540">
        <f>E_s*M540</f>
        <v/>
      </c>
      <c r="P540">
        <f>E_s*N540</f>
        <v/>
      </c>
      <c r="Q540">
        <f>O540*A_s1</f>
        <v/>
      </c>
      <c r="R540">
        <f>P540*A_s2</f>
        <v/>
      </c>
      <c r="S540">
        <f>Q540*($K540-Z_s1)</f>
        <v/>
      </c>
      <c r="T540">
        <f>R540*($K540-Z_s2)</f>
        <v/>
      </c>
      <c r="U540">
        <f>(INDIRECT("a_"&amp;U$2)/(U$2+1))*(($C540^(U$2+1)-$H540^(U$2+1))/(ε_c1cd^(U$2+1)))</f>
        <v/>
      </c>
      <c r="V540">
        <f>(INDIRECT("a_"&amp;V$2)/(V$2+1))*(($C540^(V$2+1)-$H540^(V$2+1))/(ε_c1cd^(V$2+1)))</f>
        <v/>
      </c>
      <c r="W540">
        <f>(INDIRECT("a_"&amp;W$2)/(W$2+1))*(($C540^(W$2+1)-$H540^(W$2+1))/(ε_c1cd^(W$2+1)))</f>
        <v/>
      </c>
      <c r="X540">
        <f>(INDIRECT("a_"&amp;X$2)/(X$2+1))*(($C540^(X$2+1)-$H540^(X$2+1))/(ε_c1cd^(X$2+1)))</f>
        <v/>
      </c>
      <c r="Y540">
        <f>(INDIRECT("a_"&amp;Y$2)/(Y$2+1))*(($C540^(Y$2+1)-$H540^(Y$2+1))/(ε_c1cd^(Y$2+1)))</f>
        <v/>
      </c>
      <c r="Z540">
        <f>(INDIRECT("a_"&amp;Z$2)/(Z$2+2))*(($C540^(Z$2+2)-$H540^(Z$2+2))/(ε_c1cd^(Z$2+2)))</f>
        <v/>
      </c>
      <c r="AA540">
        <f>(INDIRECT("a_"&amp;AA$2)/(AA$2+2))*(($C540^(AA$2+2)-$H540^(AA$2+2))/(ε_c1cd^(AA$2+2)))</f>
        <v/>
      </c>
      <c r="AB540">
        <f>(INDIRECT("a_"&amp;AB$2)/(AB$2+2))*(($C540^(AB$2+2)-$H540^(AB$2+2))/(ε_c1cd^(AB$2+2)))</f>
        <v/>
      </c>
      <c r="AC540">
        <f>(INDIRECT("a_"&amp;AC$2)/(AC$2+2))*(($C540^(AC$2+2)-$H540^(AC$2+2))/(ε_c1cd^(AC$2+2)))</f>
        <v/>
      </c>
      <c r="AD540">
        <f>(INDIRECT("a_"&amp;AD$2)/(AD$2+2))*(($C540^(AD$2+2)-$H540^(AD$2+2))/(ε_c1cd^(AD$2+2)))</f>
        <v/>
      </c>
      <c r="AE540" s="111">
        <f>(b*f_cd/L540)*SUM(U540:Y540)+SUM(Q540:R540)</f>
        <v/>
      </c>
      <c r="AF540" s="112">
        <f>AE540*(K540-y+e)</f>
        <v/>
      </c>
      <c r="AG540" s="113">
        <f>(b*f_cd/(L540^2))*SUM(Z540:AD540)+SUM(S540:T540)-AF540</f>
        <v/>
      </c>
      <c r="AH540" s="114">
        <f>AG540&lt;0</f>
        <v/>
      </c>
      <c r="AI540" s="115">
        <f>IF(A540=1,FALSE,(AND(AQ540,AH540,NOT(AI539))))</f>
        <v/>
      </c>
      <c r="AJ540" s="116">
        <f>(b*f_cd/L540)*(a_1/2*J540^2+a_2/3*J540^3+a_3/4*J540^4+a_4/5*J540^5+a_5/6*J540^6)+SUM(Q540:R540)</f>
        <v/>
      </c>
      <c r="AK540">
        <f>AJ540*(K540-y+e)</f>
        <v/>
      </c>
      <c r="AL540" s="118">
        <f>(b*f_cd/(L540^2))*(a_1/3*J540^3+a_2/4*J540^4+a_3/5*J540^5+a_4/6*J540^6+a_5/7*J540^7)+SUM(S540:T540)-AK540</f>
        <v/>
      </c>
      <c r="AM540" s="114">
        <f>AL540&gt;0</f>
        <v/>
      </c>
      <c r="AN540" s="115">
        <f>IF(A540=1,FALSE,(AND(AQ540,AM540,NOT(AN539))))</f>
        <v/>
      </c>
      <c r="AO540">
        <f>IF(D540=1,AND(AH540,NOT(AI540)),AND(AM540,NOT(AN540)))</f>
        <v/>
      </c>
      <c r="AP540" s="119">
        <f>IF(D540=1,AI540,AN540)</f>
        <v/>
      </c>
      <c r="AQ540" s="125">
        <f>ABS(E540)&lt;$AQ$2</f>
        <v/>
      </c>
      <c r="AS540">
        <f>IF(AP540,MAX(AS$3:AS538)+1,"")</f>
        <v/>
      </c>
    </row>
    <row r="541" s="117">
      <c r="A541" t="n">
        <v>539</v>
      </c>
      <c r="B541" s="131">
        <f>IF(A541=1,0,IF(AP541,0.1*ε_cu1cd,0))</f>
        <v/>
      </c>
      <c r="C541" s="131">
        <f>IF(A541=1,0.1*ε_cu1cd,C540+B540)</f>
        <v/>
      </c>
      <c r="D541" s="113">
        <f>IF('Нормальний переріз'!$D$68&gt;0,1,2)</f>
        <v/>
      </c>
      <c r="E541" s="144">
        <f>IF(D541=1,F541,G541)</f>
        <v/>
      </c>
      <c r="F541" s="124">
        <f>IF(AI540,0.11*ε_cu1cd,IF(AH540,F540*0.01,F540))</f>
        <v/>
      </c>
      <c r="G541" s="124">
        <f>IF(AP540,-0.1*ε_cu1cd,IF(AM540,G540*0.01,G540))</f>
        <v/>
      </c>
      <c r="H541" s="113">
        <f>IF(A541=1,E541,IF(AO540,H540-E540+E541,IF(AP540,0.8*H540,H540+E541)))</f>
        <v/>
      </c>
      <c r="I541" s="169">
        <f>(C541-H541)/h</f>
        <v/>
      </c>
      <c r="J541">
        <f>C541/(ε_c1cd)</f>
        <v/>
      </c>
      <c r="K541">
        <f>C541/I541</f>
        <v/>
      </c>
      <c r="L541" s="131">
        <f>I541/(ε_c1cd)</f>
        <v/>
      </c>
      <c r="M541">
        <f>I541*(K541-Z_s1)</f>
        <v/>
      </c>
      <c r="N541">
        <f>I541*(K541-Z_s2)</f>
        <v/>
      </c>
      <c r="O541">
        <f>E_s*M541</f>
        <v/>
      </c>
      <c r="P541">
        <f>E_s*N541</f>
        <v/>
      </c>
      <c r="Q541">
        <f>O541*A_s1</f>
        <v/>
      </c>
      <c r="R541">
        <f>P541*A_s2</f>
        <v/>
      </c>
      <c r="S541">
        <f>Q541*($K541-Z_s1)</f>
        <v/>
      </c>
      <c r="T541">
        <f>R541*($K541-Z_s2)</f>
        <v/>
      </c>
      <c r="U541">
        <f>(INDIRECT("a_"&amp;U$2)/(U$2+1))*(($C541^(U$2+1)-$H541^(U$2+1))/(ε_c1cd^(U$2+1)))</f>
        <v/>
      </c>
      <c r="V541">
        <f>(INDIRECT("a_"&amp;V$2)/(V$2+1))*(($C541^(V$2+1)-$H541^(V$2+1))/(ε_c1cd^(V$2+1)))</f>
        <v/>
      </c>
      <c r="W541">
        <f>(INDIRECT("a_"&amp;W$2)/(W$2+1))*(($C541^(W$2+1)-$H541^(W$2+1))/(ε_c1cd^(W$2+1)))</f>
        <v/>
      </c>
      <c r="X541">
        <f>(INDIRECT("a_"&amp;X$2)/(X$2+1))*(($C541^(X$2+1)-$H541^(X$2+1))/(ε_c1cd^(X$2+1)))</f>
        <v/>
      </c>
      <c r="Y541">
        <f>(INDIRECT("a_"&amp;Y$2)/(Y$2+1))*(($C541^(Y$2+1)-$H541^(Y$2+1))/(ε_c1cd^(Y$2+1)))</f>
        <v/>
      </c>
      <c r="Z541">
        <f>(INDIRECT("a_"&amp;Z$2)/(Z$2+2))*(($C541^(Z$2+2)-$H541^(Z$2+2))/(ε_c1cd^(Z$2+2)))</f>
        <v/>
      </c>
      <c r="AA541">
        <f>(INDIRECT("a_"&amp;AA$2)/(AA$2+2))*(($C541^(AA$2+2)-$H541^(AA$2+2))/(ε_c1cd^(AA$2+2)))</f>
        <v/>
      </c>
      <c r="AB541">
        <f>(INDIRECT("a_"&amp;AB$2)/(AB$2+2))*(($C541^(AB$2+2)-$H541^(AB$2+2))/(ε_c1cd^(AB$2+2)))</f>
        <v/>
      </c>
      <c r="AC541">
        <f>(INDIRECT("a_"&amp;AC$2)/(AC$2+2))*(($C541^(AC$2+2)-$H541^(AC$2+2))/(ε_c1cd^(AC$2+2)))</f>
        <v/>
      </c>
      <c r="AD541">
        <f>(INDIRECT("a_"&amp;AD$2)/(AD$2+2))*(($C541^(AD$2+2)-$H541^(AD$2+2))/(ε_c1cd^(AD$2+2)))</f>
        <v/>
      </c>
      <c r="AE541" s="111">
        <f>(b*f_cd/L541)*SUM(U541:Y541)+SUM(Q541:R541)</f>
        <v/>
      </c>
      <c r="AF541" s="112">
        <f>AE541*(K541-y+e)</f>
        <v/>
      </c>
      <c r="AG541" s="113">
        <f>(b*f_cd/(L541^2))*SUM(Z541:AD541)+SUM(S541:T541)-AF541</f>
        <v/>
      </c>
      <c r="AH541" s="114">
        <f>AG541&lt;0</f>
        <v/>
      </c>
      <c r="AI541" s="115">
        <f>IF(A541=1,FALSE,(AND(AQ541,AH541,NOT(AI540))))</f>
        <v/>
      </c>
      <c r="AJ541" s="116">
        <f>(b*f_cd/L541)*(a_1/2*J541^2+a_2/3*J541^3+a_3/4*J541^4+a_4/5*J541^5+a_5/6*J541^6)+SUM(Q541:R541)</f>
        <v/>
      </c>
      <c r="AK541">
        <f>AJ541*(K541-y+e)</f>
        <v/>
      </c>
      <c r="AL541" s="118">
        <f>(b*f_cd/(L541^2))*(a_1/3*J541^3+a_2/4*J541^4+a_3/5*J541^5+a_4/6*J541^6+a_5/7*J541^7)+SUM(S541:T541)-AK541</f>
        <v/>
      </c>
      <c r="AM541" s="114">
        <f>AL541&gt;0</f>
        <v/>
      </c>
      <c r="AN541" s="115">
        <f>IF(A541=1,FALSE,(AND(AQ541,AM541,NOT(AN540))))</f>
        <v/>
      </c>
      <c r="AO541">
        <f>IF(D541=1,AND(AH541,NOT(AI541)),AND(AM541,NOT(AN541)))</f>
        <v/>
      </c>
      <c r="AP541" s="119">
        <f>IF(D541=1,AI541,AN541)</f>
        <v/>
      </c>
      <c r="AQ541" s="125">
        <f>ABS(E541)&lt;$AQ$2</f>
        <v/>
      </c>
      <c r="AS541">
        <f>IF(AP541,MAX(AS$3:AS539)+1,"")</f>
        <v/>
      </c>
    </row>
    <row r="542" s="117">
      <c r="A542" t="n">
        <v>540</v>
      </c>
      <c r="B542" s="131">
        <f>IF(A542=1,0,IF(AP542,0.1*ε_cu1cd,0))</f>
        <v/>
      </c>
      <c r="C542" s="131">
        <f>IF(A542=1,0.1*ε_cu1cd,C541+B541)</f>
        <v/>
      </c>
      <c r="D542" s="113">
        <f>IF('Нормальний переріз'!$D$68&gt;0,1,2)</f>
        <v/>
      </c>
      <c r="E542" s="144">
        <f>IF(D542=1,F542,G542)</f>
        <v/>
      </c>
      <c r="F542" s="124">
        <f>IF(AI541,0.11*ε_cu1cd,IF(AH541,F541*0.01,F541))</f>
        <v/>
      </c>
      <c r="G542" s="124">
        <f>IF(AP541,-0.1*ε_cu1cd,IF(AM541,G541*0.01,G541))</f>
        <v/>
      </c>
      <c r="H542" s="113">
        <f>IF(A542=1,E542,IF(AO541,H541-E541+E542,IF(AP541,0.8*H541,H541+E542)))</f>
        <v/>
      </c>
      <c r="I542" s="169">
        <f>(C542-H542)/h</f>
        <v/>
      </c>
      <c r="J542">
        <f>C542/(ε_c1cd)</f>
        <v/>
      </c>
      <c r="K542">
        <f>C542/I542</f>
        <v/>
      </c>
      <c r="L542" s="131">
        <f>I542/(ε_c1cd)</f>
        <v/>
      </c>
      <c r="M542">
        <f>I542*(K542-Z_s1)</f>
        <v/>
      </c>
      <c r="N542">
        <f>I542*(K542-Z_s2)</f>
        <v/>
      </c>
      <c r="O542">
        <f>E_s*M542</f>
        <v/>
      </c>
      <c r="P542">
        <f>E_s*N542</f>
        <v/>
      </c>
      <c r="Q542">
        <f>O542*A_s1</f>
        <v/>
      </c>
      <c r="R542">
        <f>P542*A_s2</f>
        <v/>
      </c>
      <c r="S542">
        <f>Q542*($K542-Z_s1)</f>
        <v/>
      </c>
      <c r="T542">
        <f>R542*($K542-Z_s2)</f>
        <v/>
      </c>
      <c r="U542">
        <f>(INDIRECT("a_"&amp;U$2)/(U$2+1))*(($C542^(U$2+1)-$H542^(U$2+1))/(ε_c1cd^(U$2+1)))</f>
        <v/>
      </c>
      <c r="V542">
        <f>(INDIRECT("a_"&amp;V$2)/(V$2+1))*(($C542^(V$2+1)-$H542^(V$2+1))/(ε_c1cd^(V$2+1)))</f>
        <v/>
      </c>
      <c r="W542">
        <f>(INDIRECT("a_"&amp;W$2)/(W$2+1))*(($C542^(W$2+1)-$H542^(W$2+1))/(ε_c1cd^(W$2+1)))</f>
        <v/>
      </c>
      <c r="X542">
        <f>(INDIRECT("a_"&amp;X$2)/(X$2+1))*(($C542^(X$2+1)-$H542^(X$2+1))/(ε_c1cd^(X$2+1)))</f>
        <v/>
      </c>
      <c r="Y542">
        <f>(INDIRECT("a_"&amp;Y$2)/(Y$2+1))*(($C542^(Y$2+1)-$H542^(Y$2+1))/(ε_c1cd^(Y$2+1)))</f>
        <v/>
      </c>
      <c r="Z542">
        <f>(INDIRECT("a_"&amp;Z$2)/(Z$2+2))*(($C542^(Z$2+2)-$H542^(Z$2+2))/(ε_c1cd^(Z$2+2)))</f>
        <v/>
      </c>
      <c r="AA542">
        <f>(INDIRECT("a_"&amp;AA$2)/(AA$2+2))*(($C542^(AA$2+2)-$H542^(AA$2+2))/(ε_c1cd^(AA$2+2)))</f>
        <v/>
      </c>
      <c r="AB542">
        <f>(INDIRECT("a_"&amp;AB$2)/(AB$2+2))*(($C542^(AB$2+2)-$H542^(AB$2+2))/(ε_c1cd^(AB$2+2)))</f>
        <v/>
      </c>
      <c r="AC542">
        <f>(INDIRECT("a_"&amp;AC$2)/(AC$2+2))*(($C542^(AC$2+2)-$H542^(AC$2+2))/(ε_c1cd^(AC$2+2)))</f>
        <v/>
      </c>
      <c r="AD542">
        <f>(INDIRECT("a_"&amp;AD$2)/(AD$2+2))*(($C542^(AD$2+2)-$H542^(AD$2+2))/(ε_c1cd^(AD$2+2)))</f>
        <v/>
      </c>
      <c r="AE542" s="111">
        <f>(b*f_cd/L542)*SUM(U542:Y542)+SUM(Q542:R542)</f>
        <v/>
      </c>
      <c r="AF542" s="112">
        <f>AE542*(K542-y+e)</f>
        <v/>
      </c>
      <c r="AG542" s="113">
        <f>(b*f_cd/(L542^2))*SUM(Z542:AD542)+SUM(S542:T542)-AF542</f>
        <v/>
      </c>
      <c r="AH542" s="114">
        <f>AG542&lt;0</f>
        <v/>
      </c>
      <c r="AI542" s="115">
        <f>IF(A542=1,FALSE,(AND(AQ542,AH542,NOT(AI541))))</f>
        <v/>
      </c>
      <c r="AJ542" s="116">
        <f>(b*f_cd/L542)*(a_1/2*J542^2+a_2/3*J542^3+a_3/4*J542^4+a_4/5*J542^5+a_5/6*J542^6)+SUM(Q542:R542)</f>
        <v/>
      </c>
      <c r="AK542">
        <f>AJ542*(K542-y+e)</f>
        <v/>
      </c>
      <c r="AL542" s="118">
        <f>(b*f_cd/(L542^2))*(a_1/3*J542^3+a_2/4*J542^4+a_3/5*J542^5+a_4/6*J542^6+a_5/7*J542^7)+SUM(S542:T542)-AK542</f>
        <v/>
      </c>
      <c r="AM542" s="114">
        <f>AL542&gt;0</f>
        <v/>
      </c>
      <c r="AN542" s="115">
        <f>IF(A542=1,FALSE,(AND(AQ542,AM542,NOT(AN541))))</f>
        <v/>
      </c>
      <c r="AO542">
        <f>IF(D542=1,AND(AH542,NOT(AI542)),AND(AM542,NOT(AN542)))</f>
        <v/>
      </c>
      <c r="AP542" s="119">
        <f>IF(D542=1,AI542,AN542)</f>
        <v/>
      </c>
      <c r="AQ542" s="125">
        <f>ABS(E542)&lt;$AQ$2</f>
        <v/>
      </c>
      <c r="AS542">
        <f>IF(AP542,MAX(AS$3:AS540)+1,"")</f>
        <v/>
      </c>
    </row>
    <row r="543" s="117">
      <c r="A543" t="n">
        <v>541</v>
      </c>
      <c r="B543" s="131">
        <f>IF(A543=1,0,IF(AP543,0.1*ε_cu1cd,0))</f>
        <v/>
      </c>
      <c r="C543" s="131">
        <f>IF(A543=1,0.1*ε_cu1cd,C542+B542)</f>
        <v/>
      </c>
      <c r="D543" s="113">
        <f>IF('Нормальний переріз'!$D$68&gt;0,1,2)</f>
        <v/>
      </c>
      <c r="E543" s="144">
        <f>IF(D543=1,F543,G543)</f>
        <v/>
      </c>
      <c r="F543" s="124">
        <f>IF(AI542,0.11*ε_cu1cd,IF(AH542,F542*0.01,F542))</f>
        <v/>
      </c>
      <c r="G543" s="124">
        <f>IF(AP542,-0.1*ε_cu1cd,IF(AM542,G542*0.01,G542))</f>
        <v/>
      </c>
      <c r="H543" s="113">
        <f>IF(A543=1,E543,IF(AO542,H542-E542+E543,IF(AP542,0.8*H542,H542+E543)))</f>
        <v/>
      </c>
      <c r="I543" s="169">
        <f>(C543-H543)/h</f>
        <v/>
      </c>
      <c r="J543">
        <f>C543/(ε_c1cd)</f>
        <v/>
      </c>
      <c r="K543">
        <f>C543/I543</f>
        <v/>
      </c>
      <c r="L543" s="131">
        <f>I543/(ε_c1cd)</f>
        <v/>
      </c>
      <c r="M543">
        <f>I543*(K543-Z_s1)</f>
        <v/>
      </c>
      <c r="N543">
        <f>I543*(K543-Z_s2)</f>
        <v/>
      </c>
      <c r="O543">
        <f>E_s*M543</f>
        <v/>
      </c>
      <c r="P543">
        <f>E_s*N543</f>
        <v/>
      </c>
      <c r="Q543">
        <f>O543*A_s1</f>
        <v/>
      </c>
      <c r="R543">
        <f>P543*A_s2</f>
        <v/>
      </c>
      <c r="S543">
        <f>Q543*($K543-Z_s1)</f>
        <v/>
      </c>
      <c r="T543">
        <f>R543*($K543-Z_s2)</f>
        <v/>
      </c>
      <c r="U543">
        <f>(INDIRECT("a_"&amp;U$2)/(U$2+1))*(($C543^(U$2+1)-$H543^(U$2+1))/(ε_c1cd^(U$2+1)))</f>
        <v/>
      </c>
      <c r="V543">
        <f>(INDIRECT("a_"&amp;V$2)/(V$2+1))*(($C543^(V$2+1)-$H543^(V$2+1))/(ε_c1cd^(V$2+1)))</f>
        <v/>
      </c>
      <c r="W543">
        <f>(INDIRECT("a_"&amp;W$2)/(W$2+1))*(($C543^(W$2+1)-$H543^(W$2+1))/(ε_c1cd^(W$2+1)))</f>
        <v/>
      </c>
      <c r="X543">
        <f>(INDIRECT("a_"&amp;X$2)/(X$2+1))*(($C543^(X$2+1)-$H543^(X$2+1))/(ε_c1cd^(X$2+1)))</f>
        <v/>
      </c>
      <c r="Y543">
        <f>(INDIRECT("a_"&amp;Y$2)/(Y$2+1))*(($C543^(Y$2+1)-$H543^(Y$2+1))/(ε_c1cd^(Y$2+1)))</f>
        <v/>
      </c>
      <c r="Z543">
        <f>(INDIRECT("a_"&amp;Z$2)/(Z$2+2))*(($C543^(Z$2+2)-$H543^(Z$2+2))/(ε_c1cd^(Z$2+2)))</f>
        <v/>
      </c>
      <c r="AA543">
        <f>(INDIRECT("a_"&amp;AA$2)/(AA$2+2))*(($C543^(AA$2+2)-$H543^(AA$2+2))/(ε_c1cd^(AA$2+2)))</f>
        <v/>
      </c>
      <c r="AB543">
        <f>(INDIRECT("a_"&amp;AB$2)/(AB$2+2))*(($C543^(AB$2+2)-$H543^(AB$2+2))/(ε_c1cd^(AB$2+2)))</f>
        <v/>
      </c>
      <c r="AC543">
        <f>(INDIRECT("a_"&amp;AC$2)/(AC$2+2))*(($C543^(AC$2+2)-$H543^(AC$2+2))/(ε_c1cd^(AC$2+2)))</f>
        <v/>
      </c>
      <c r="AD543">
        <f>(INDIRECT("a_"&amp;AD$2)/(AD$2+2))*(($C543^(AD$2+2)-$H543^(AD$2+2))/(ε_c1cd^(AD$2+2)))</f>
        <v/>
      </c>
      <c r="AE543" s="111">
        <f>(b*f_cd/L543)*SUM(U543:Y543)+SUM(Q543:R543)</f>
        <v/>
      </c>
      <c r="AF543" s="112">
        <f>AE543*(K543-y+e)</f>
        <v/>
      </c>
      <c r="AG543" s="113">
        <f>(b*f_cd/(L543^2))*SUM(Z543:AD543)+SUM(S543:T543)-AF543</f>
        <v/>
      </c>
      <c r="AH543" s="114">
        <f>AG543&lt;0</f>
        <v/>
      </c>
      <c r="AI543" s="115">
        <f>IF(A543=1,FALSE,(AND(AQ543,AH543,NOT(AI542))))</f>
        <v/>
      </c>
      <c r="AJ543" s="116">
        <f>(b*f_cd/L543)*(a_1/2*J543^2+a_2/3*J543^3+a_3/4*J543^4+a_4/5*J543^5+a_5/6*J543^6)+SUM(Q543:R543)</f>
        <v/>
      </c>
      <c r="AK543">
        <f>AJ543*(K543-y+e)</f>
        <v/>
      </c>
      <c r="AL543" s="118">
        <f>(b*f_cd/(L543^2))*(a_1/3*J543^3+a_2/4*J543^4+a_3/5*J543^5+a_4/6*J543^6+a_5/7*J543^7)+SUM(S543:T543)-AK543</f>
        <v/>
      </c>
      <c r="AM543" s="114">
        <f>AL543&gt;0</f>
        <v/>
      </c>
      <c r="AN543" s="115">
        <f>IF(A543=1,FALSE,(AND(AQ543,AM543,NOT(AN542))))</f>
        <v/>
      </c>
      <c r="AO543">
        <f>IF(D543=1,AND(AH543,NOT(AI543)),AND(AM543,NOT(AN543)))</f>
        <v/>
      </c>
      <c r="AP543" s="119">
        <f>IF(D543=1,AI543,AN543)</f>
        <v/>
      </c>
      <c r="AQ543" s="125">
        <f>ABS(E543)&lt;$AQ$2</f>
        <v/>
      </c>
      <c r="AS543">
        <f>IF(AP543,MAX(AS$3:AS541)+1,"")</f>
        <v/>
      </c>
    </row>
    <row r="544" s="117">
      <c r="A544" t="n">
        <v>542</v>
      </c>
      <c r="B544" s="131">
        <f>IF(A544=1,0,IF(AP544,0.1*ε_cu1cd,0))</f>
        <v/>
      </c>
      <c r="C544" s="131">
        <f>IF(A544=1,0.1*ε_cu1cd,C543+B543)</f>
        <v/>
      </c>
      <c r="D544" s="113">
        <f>IF('Нормальний переріз'!$D$68&gt;0,1,2)</f>
        <v/>
      </c>
      <c r="E544" s="144">
        <f>IF(D544=1,F544,G544)</f>
        <v/>
      </c>
      <c r="F544" s="124">
        <f>IF(AI543,0.11*ε_cu1cd,IF(AH543,F543*0.01,F543))</f>
        <v/>
      </c>
      <c r="G544" s="124">
        <f>IF(AP543,-0.1*ε_cu1cd,IF(AM543,G543*0.01,G543))</f>
        <v/>
      </c>
      <c r="H544" s="113">
        <f>IF(A544=1,E544,IF(AO543,H543-E543+E544,IF(AP543,0.8*H543,H543+E544)))</f>
        <v/>
      </c>
      <c r="I544" s="169">
        <f>(C544-H544)/h</f>
        <v/>
      </c>
      <c r="J544">
        <f>C544/(ε_c1cd)</f>
        <v/>
      </c>
      <c r="K544">
        <f>C544/I544</f>
        <v/>
      </c>
      <c r="L544" s="131">
        <f>I544/(ε_c1cd)</f>
        <v/>
      </c>
      <c r="M544">
        <f>I544*(K544-Z_s1)</f>
        <v/>
      </c>
      <c r="N544">
        <f>I544*(K544-Z_s2)</f>
        <v/>
      </c>
      <c r="O544">
        <f>E_s*M544</f>
        <v/>
      </c>
      <c r="P544">
        <f>E_s*N544</f>
        <v/>
      </c>
      <c r="Q544">
        <f>O544*A_s1</f>
        <v/>
      </c>
      <c r="R544">
        <f>P544*A_s2</f>
        <v/>
      </c>
      <c r="S544">
        <f>Q544*($K544-Z_s1)</f>
        <v/>
      </c>
      <c r="T544">
        <f>R544*($K544-Z_s2)</f>
        <v/>
      </c>
      <c r="U544">
        <f>(INDIRECT("a_"&amp;U$2)/(U$2+1))*(($C544^(U$2+1)-$H544^(U$2+1))/(ε_c1cd^(U$2+1)))</f>
        <v/>
      </c>
      <c r="V544">
        <f>(INDIRECT("a_"&amp;V$2)/(V$2+1))*(($C544^(V$2+1)-$H544^(V$2+1))/(ε_c1cd^(V$2+1)))</f>
        <v/>
      </c>
      <c r="W544">
        <f>(INDIRECT("a_"&amp;W$2)/(W$2+1))*(($C544^(W$2+1)-$H544^(W$2+1))/(ε_c1cd^(W$2+1)))</f>
        <v/>
      </c>
      <c r="X544">
        <f>(INDIRECT("a_"&amp;X$2)/(X$2+1))*(($C544^(X$2+1)-$H544^(X$2+1))/(ε_c1cd^(X$2+1)))</f>
        <v/>
      </c>
      <c r="Y544">
        <f>(INDIRECT("a_"&amp;Y$2)/(Y$2+1))*(($C544^(Y$2+1)-$H544^(Y$2+1))/(ε_c1cd^(Y$2+1)))</f>
        <v/>
      </c>
      <c r="Z544">
        <f>(INDIRECT("a_"&amp;Z$2)/(Z$2+2))*(($C544^(Z$2+2)-$H544^(Z$2+2))/(ε_c1cd^(Z$2+2)))</f>
        <v/>
      </c>
      <c r="AA544">
        <f>(INDIRECT("a_"&amp;AA$2)/(AA$2+2))*(($C544^(AA$2+2)-$H544^(AA$2+2))/(ε_c1cd^(AA$2+2)))</f>
        <v/>
      </c>
      <c r="AB544">
        <f>(INDIRECT("a_"&amp;AB$2)/(AB$2+2))*(($C544^(AB$2+2)-$H544^(AB$2+2))/(ε_c1cd^(AB$2+2)))</f>
        <v/>
      </c>
      <c r="AC544">
        <f>(INDIRECT("a_"&amp;AC$2)/(AC$2+2))*(($C544^(AC$2+2)-$H544^(AC$2+2))/(ε_c1cd^(AC$2+2)))</f>
        <v/>
      </c>
      <c r="AD544">
        <f>(INDIRECT("a_"&amp;AD$2)/(AD$2+2))*(($C544^(AD$2+2)-$H544^(AD$2+2))/(ε_c1cd^(AD$2+2)))</f>
        <v/>
      </c>
      <c r="AE544" s="111">
        <f>(b*f_cd/L544)*SUM(U544:Y544)+SUM(Q544:R544)</f>
        <v/>
      </c>
      <c r="AF544" s="112">
        <f>AE544*(K544-y+e)</f>
        <v/>
      </c>
      <c r="AG544" s="113">
        <f>(b*f_cd/(L544^2))*SUM(Z544:AD544)+SUM(S544:T544)-AF544</f>
        <v/>
      </c>
      <c r="AH544" s="114">
        <f>AG544&lt;0</f>
        <v/>
      </c>
      <c r="AI544" s="115">
        <f>IF(A544=1,FALSE,(AND(AQ544,AH544,NOT(AI543))))</f>
        <v/>
      </c>
      <c r="AJ544" s="116">
        <f>(b*f_cd/L544)*(a_1/2*J544^2+a_2/3*J544^3+a_3/4*J544^4+a_4/5*J544^5+a_5/6*J544^6)+SUM(Q544:R544)</f>
        <v/>
      </c>
      <c r="AK544">
        <f>AJ544*(K544-y+e)</f>
        <v/>
      </c>
      <c r="AL544" s="118">
        <f>(b*f_cd/(L544^2))*(a_1/3*J544^3+a_2/4*J544^4+a_3/5*J544^5+a_4/6*J544^6+a_5/7*J544^7)+SUM(S544:T544)-AK544</f>
        <v/>
      </c>
      <c r="AM544" s="114">
        <f>AL544&gt;0</f>
        <v/>
      </c>
      <c r="AN544" s="115">
        <f>IF(A544=1,FALSE,(AND(AQ544,AM544,NOT(AN543))))</f>
        <v/>
      </c>
      <c r="AO544">
        <f>IF(D544=1,AND(AH544,NOT(AI544)),AND(AM544,NOT(AN544)))</f>
        <v/>
      </c>
      <c r="AP544" s="119">
        <f>IF(D544=1,AI544,AN544)</f>
        <v/>
      </c>
      <c r="AQ544" s="125">
        <f>ABS(E544)&lt;$AQ$2</f>
        <v/>
      </c>
      <c r="AS544">
        <f>IF(AP544,MAX(AS$3:AS542)+1,"")</f>
        <v/>
      </c>
    </row>
    <row r="545" s="117">
      <c r="A545" t="n">
        <v>543</v>
      </c>
      <c r="B545" s="131">
        <f>IF(A545=1,0,IF(AP545,0.1*ε_cu1cd,0))</f>
        <v/>
      </c>
      <c r="C545" s="131">
        <f>IF(A545=1,0.1*ε_cu1cd,C544+B544)</f>
        <v/>
      </c>
      <c r="D545" s="113">
        <f>IF('Нормальний переріз'!$D$68&gt;0,1,2)</f>
        <v/>
      </c>
      <c r="E545" s="144">
        <f>IF(D545=1,F545,G545)</f>
        <v/>
      </c>
      <c r="F545" s="124">
        <f>IF(AI544,0.11*ε_cu1cd,IF(AH544,F544*0.01,F544))</f>
        <v/>
      </c>
      <c r="G545" s="124">
        <f>IF(AP544,-0.1*ε_cu1cd,IF(AM544,G544*0.01,G544))</f>
        <v/>
      </c>
      <c r="H545" s="113">
        <f>IF(A545=1,E545,IF(AO544,H544-E544+E545,IF(AP544,0.8*H544,H544+E545)))</f>
        <v/>
      </c>
      <c r="I545" s="169">
        <f>(C545-H545)/h</f>
        <v/>
      </c>
      <c r="J545">
        <f>C545/(ε_c1cd)</f>
        <v/>
      </c>
      <c r="K545">
        <f>C545/I545</f>
        <v/>
      </c>
      <c r="L545" s="131">
        <f>I545/(ε_c1cd)</f>
        <v/>
      </c>
      <c r="M545">
        <f>I545*(K545-Z_s1)</f>
        <v/>
      </c>
      <c r="N545">
        <f>I545*(K545-Z_s2)</f>
        <v/>
      </c>
      <c r="O545">
        <f>E_s*M545</f>
        <v/>
      </c>
      <c r="P545">
        <f>E_s*N545</f>
        <v/>
      </c>
      <c r="Q545">
        <f>O545*A_s1</f>
        <v/>
      </c>
      <c r="R545">
        <f>P545*A_s2</f>
        <v/>
      </c>
      <c r="S545">
        <f>Q545*($K545-Z_s1)</f>
        <v/>
      </c>
      <c r="T545">
        <f>R545*($K545-Z_s2)</f>
        <v/>
      </c>
      <c r="U545">
        <f>(INDIRECT("a_"&amp;U$2)/(U$2+1))*(($C545^(U$2+1)-$H545^(U$2+1))/(ε_c1cd^(U$2+1)))</f>
        <v/>
      </c>
      <c r="V545">
        <f>(INDIRECT("a_"&amp;V$2)/(V$2+1))*(($C545^(V$2+1)-$H545^(V$2+1))/(ε_c1cd^(V$2+1)))</f>
        <v/>
      </c>
      <c r="W545">
        <f>(INDIRECT("a_"&amp;W$2)/(W$2+1))*(($C545^(W$2+1)-$H545^(W$2+1))/(ε_c1cd^(W$2+1)))</f>
        <v/>
      </c>
      <c r="X545">
        <f>(INDIRECT("a_"&amp;X$2)/(X$2+1))*(($C545^(X$2+1)-$H545^(X$2+1))/(ε_c1cd^(X$2+1)))</f>
        <v/>
      </c>
      <c r="Y545">
        <f>(INDIRECT("a_"&amp;Y$2)/(Y$2+1))*(($C545^(Y$2+1)-$H545^(Y$2+1))/(ε_c1cd^(Y$2+1)))</f>
        <v/>
      </c>
      <c r="Z545">
        <f>(INDIRECT("a_"&amp;Z$2)/(Z$2+2))*(($C545^(Z$2+2)-$H545^(Z$2+2))/(ε_c1cd^(Z$2+2)))</f>
        <v/>
      </c>
      <c r="AA545">
        <f>(INDIRECT("a_"&amp;AA$2)/(AA$2+2))*(($C545^(AA$2+2)-$H545^(AA$2+2))/(ε_c1cd^(AA$2+2)))</f>
        <v/>
      </c>
      <c r="AB545">
        <f>(INDIRECT("a_"&amp;AB$2)/(AB$2+2))*(($C545^(AB$2+2)-$H545^(AB$2+2))/(ε_c1cd^(AB$2+2)))</f>
        <v/>
      </c>
      <c r="AC545">
        <f>(INDIRECT("a_"&amp;AC$2)/(AC$2+2))*(($C545^(AC$2+2)-$H545^(AC$2+2))/(ε_c1cd^(AC$2+2)))</f>
        <v/>
      </c>
      <c r="AD545">
        <f>(INDIRECT("a_"&amp;AD$2)/(AD$2+2))*(($C545^(AD$2+2)-$H545^(AD$2+2))/(ε_c1cd^(AD$2+2)))</f>
        <v/>
      </c>
      <c r="AE545" s="111">
        <f>(b*f_cd/L545)*SUM(U545:Y545)+SUM(Q545:R545)</f>
        <v/>
      </c>
      <c r="AF545" s="112">
        <f>AE545*(K545-y+e)</f>
        <v/>
      </c>
      <c r="AG545" s="113">
        <f>(b*f_cd/(L545^2))*SUM(Z545:AD545)+SUM(S545:T545)-AF545</f>
        <v/>
      </c>
      <c r="AH545" s="114">
        <f>AG545&lt;0</f>
        <v/>
      </c>
      <c r="AI545" s="115">
        <f>IF(A545=1,FALSE,(AND(AQ545,AH545,NOT(AI544))))</f>
        <v/>
      </c>
      <c r="AJ545" s="116">
        <f>(b*f_cd/L545)*(a_1/2*J545^2+a_2/3*J545^3+a_3/4*J545^4+a_4/5*J545^5+a_5/6*J545^6)+SUM(Q545:R545)</f>
        <v/>
      </c>
      <c r="AK545">
        <f>AJ545*(K545-y+e)</f>
        <v/>
      </c>
      <c r="AL545" s="118">
        <f>(b*f_cd/(L545^2))*(a_1/3*J545^3+a_2/4*J545^4+a_3/5*J545^5+a_4/6*J545^6+a_5/7*J545^7)+SUM(S545:T545)-AK545</f>
        <v/>
      </c>
      <c r="AM545" s="114">
        <f>AL545&gt;0</f>
        <v/>
      </c>
      <c r="AN545" s="115">
        <f>IF(A545=1,FALSE,(AND(AQ545,AM545,NOT(AN544))))</f>
        <v/>
      </c>
      <c r="AO545">
        <f>IF(D545=1,AND(AH545,NOT(AI545)),AND(AM545,NOT(AN545)))</f>
        <v/>
      </c>
      <c r="AP545" s="119">
        <f>IF(D545=1,AI545,AN545)</f>
        <v/>
      </c>
      <c r="AQ545" s="125">
        <f>ABS(E545)&lt;$AQ$2</f>
        <v/>
      </c>
      <c r="AS545">
        <f>IF(AP545,MAX(AS$3:AS543)+1,"")</f>
        <v/>
      </c>
    </row>
    <row r="546" s="117">
      <c r="A546" t="n">
        <v>544</v>
      </c>
      <c r="B546" s="131">
        <f>IF(A546=1,0,IF(AP546,0.1*ε_cu1cd,0))</f>
        <v/>
      </c>
      <c r="C546" s="131">
        <f>IF(A546=1,0.1*ε_cu1cd,C545+B545)</f>
        <v/>
      </c>
      <c r="D546" s="113">
        <f>IF('Нормальний переріз'!$D$68&gt;0,1,2)</f>
        <v/>
      </c>
      <c r="E546" s="144">
        <f>IF(D546=1,F546,G546)</f>
        <v/>
      </c>
      <c r="F546" s="124">
        <f>IF(AI545,0.11*ε_cu1cd,IF(AH545,F545*0.01,F545))</f>
        <v/>
      </c>
      <c r="G546" s="124">
        <f>IF(AP545,-0.1*ε_cu1cd,IF(AM545,G545*0.01,G545))</f>
        <v/>
      </c>
      <c r="H546" s="113">
        <f>IF(A546=1,E546,IF(AO545,H545-E545+E546,IF(AP545,0.8*H545,H545+E546)))</f>
        <v/>
      </c>
      <c r="I546" s="169">
        <f>(C546-H546)/h</f>
        <v/>
      </c>
      <c r="J546">
        <f>C546/(ε_c1cd)</f>
        <v/>
      </c>
      <c r="K546">
        <f>C546/I546</f>
        <v/>
      </c>
      <c r="L546" s="131">
        <f>I546/(ε_c1cd)</f>
        <v/>
      </c>
      <c r="M546">
        <f>I546*(K546-Z_s1)</f>
        <v/>
      </c>
      <c r="N546">
        <f>I546*(K546-Z_s2)</f>
        <v/>
      </c>
      <c r="O546">
        <f>E_s*M546</f>
        <v/>
      </c>
      <c r="P546">
        <f>E_s*N546</f>
        <v/>
      </c>
      <c r="Q546">
        <f>O546*A_s1</f>
        <v/>
      </c>
      <c r="R546">
        <f>P546*A_s2</f>
        <v/>
      </c>
      <c r="S546">
        <f>Q546*($K546-Z_s1)</f>
        <v/>
      </c>
      <c r="T546">
        <f>R546*($K546-Z_s2)</f>
        <v/>
      </c>
      <c r="U546">
        <f>(INDIRECT("a_"&amp;U$2)/(U$2+1))*(($C546^(U$2+1)-$H546^(U$2+1))/(ε_c1cd^(U$2+1)))</f>
        <v/>
      </c>
      <c r="V546">
        <f>(INDIRECT("a_"&amp;V$2)/(V$2+1))*(($C546^(V$2+1)-$H546^(V$2+1))/(ε_c1cd^(V$2+1)))</f>
        <v/>
      </c>
      <c r="W546">
        <f>(INDIRECT("a_"&amp;W$2)/(W$2+1))*(($C546^(W$2+1)-$H546^(W$2+1))/(ε_c1cd^(W$2+1)))</f>
        <v/>
      </c>
      <c r="X546">
        <f>(INDIRECT("a_"&amp;X$2)/(X$2+1))*(($C546^(X$2+1)-$H546^(X$2+1))/(ε_c1cd^(X$2+1)))</f>
        <v/>
      </c>
      <c r="Y546">
        <f>(INDIRECT("a_"&amp;Y$2)/(Y$2+1))*(($C546^(Y$2+1)-$H546^(Y$2+1))/(ε_c1cd^(Y$2+1)))</f>
        <v/>
      </c>
      <c r="Z546">
        <f>(INDIRECT("a_"&amp;Z$2)/(Z$2+2))*(($C546^(Z$2+2)-$H546^(Z$2+2))/(ε_c1cd^(Z$2+2)))</f>
        <v/>
      </c>
      <c r="AA546">
        <f>(INDIRECT("a_"&amp;AA$2)/(AA$2+2))*(($C546^(AA$2+2)-$H546^(AA$2+2))/(ε_c1cd^(AA$2+2)))</f>
        <v/>
      </c>
      <c r="AB546">
        <f>(INDIRECT("a_"&amp;AB$2)/(AB$2+2))*(($C546^(AB$2+2)-$H546^(AB$2+2))/(ε_c1cd^(AB$2+2)))</f>
        <v/>
      </c>
      <c r="AC546">
        <f>(INDIRECT("a_"&amp;AC$2)/(AC$2+2))*(($C546^(AC$2+2)-$H546^(AC$2+2))/(ε_c1cd^(AC$2+2)))</f>
        <v/>
      </c>
      <c r="AD546">
        <f>(INDIRECT("a_"&amp;AD$2)/(AD$2+2))*(($C546^(AD$2+2)-$H546^(AD$2+2))/(ε_c1cd^(AD$2+2)))</f>
        <v/>
      </c>
      <c r="AE546" s="111">
        <f>(b*f_cd/L546)*SUM(U546:Y546)+SUM(Q546:R546)</f>
        <v/>
      </c>
      <c r="AF546" s="112">
        <f>AE546*(K546-y+e)</f>
        <v/>
      </c>
      <c r="AG546" s="113">
        <f>(b*f_cd/(L546^2))*SUM(Z546:AD546)+SUM(S546:T546)-AF546</f>
        <v/>
      </c>
      <c r="AH546" s="114">
        <f>AG546&lt;0</f>
        <v/>
      </c>
      <c r="AI546" s="115">
        <f>IF(A546=1,FALSE,(AND(AQ546,AH546,NOT(AI545))))</f>
        <v/>
      </c>
      <c r="AJ546" s="116">
        <f>(b*f_cd/L546)*(a_1/2*J546^2+a_2/3*J546^3+a_3/4*J546^4+a_4/5*J546^5+a_5/6*J546^6)+SUM(Q546:R546)</f>
        <v/>
      </c>
      <c r="AK546">
        <f>AJ546*(K546-y+e)</f>
        <v/>
      </c>
      <c r="AL546" s="118">
        <f>(b*f_cd/(L546^2))*(a_1/3*J546^3+a_2/4*J546^4+a_3/5*J546^5+a_4/6*J546^6+a_5/7*J546^7)+SUM(S546:T546)-AK546</f>
        <v/>
      </c>
      <c r="AM546" s="114">
        <f>AL546&gt;0</f>
        <v/>
      </c>
      <c r="AN546" s="115">
        <f>IF(A546=1,FALSE,(AND(AQ546,AM546,NOT(AN545))))</f>
        <v/>
      </c>
      <c r="AO546">
        <f>IF(D546=1,AND(AH546,NOT(AI546)),AND(AM546,NOT(AN546)))</f>
        <v/>
      </c>
      <c r="AP546" s="119">
        <f>IF(D546=1,AI546,AN546)</f>
        <v/>
      </c>
      <c r="AQ546" s="125">
        <f>ABS(E546)&lt;$AQ$2</f>
        <v/>
      </c>
      <c r="AS546">
        <f>IF(AP546,MAX(AS$3:AS544)+1,"")</f>
        <v/>
      </c>
    </row>
    <row r="547" s="117">
      <c r="A547" t="n">
        <v>545</v>
      </c>
      <c r="B547" s="131">
        <f>IF(A547=1,0,IF(AP547,0.1*ε_cu1cd,0))</f>
        <v/>
      </c>
      <c r="C547" s="131">
        <f>IF(A547=1,0.1*ε_cu1cd,C546+B546)</f>
        <v/>
      </c>
      <c r="D547" s="113">
        <f>IF('Нормальний переріз'!$D$68&gt;0,1,2)</f>
        <v/>
      </c>
      <c r="E547" s="144">
        <f>IF(D547=1,F547,G547)</f>
        <v/>
      </c>
      <c r="F547" s="124">
        <f>IF(AI546,0.11*ε_cu1cd,IF(AH546,F546*0.01,F546))</f>
        <v/>
      </c>
      <c r="G547" s="124">
        <f>IF(AP546,-0.1*ε_cu1cd,IF(AM546,G546*0.01,G546))</f>
        <v/>
      </c>
      <c r="H547" s="113">
        <f>IF(A547=1,E547,IF(AO546,H546-E546+E547,IF(AP546,0.8*H546,H546+E547)))</f>
        <v/>
      </c>
      <c r="I547" s="169">
        <f>(C547-H547)/h</f>
        <v/>
      </c>
      <c r="J547">
        <f>C547/(ε_c1cd)</f>
        <v/>
      </c>
      <c r="K547">
        <f>C547/I547</f>
        <v/>
      </c>
      <c r="L547" s="131">
        <f>I547/(ε_c1cd)</f>
        <v/>
      </c>
      <c r="M547">
        <f>I547*(K547-Z_s1)</f>
        <v/>
      </c>
      <c r="N547">
        <f>I547*(K547-Z_s2)</f>
        <v/>
      </c>
      <c r="O547">
        <f>E_s*M547</f>
        <v/>
      </c>
      <c r="P547">
        <f>E_s*N547</f>
        <v/>
      </c>
      <c r="Q547">
        <f>O547*A_s1</f>
        <v/>
      </c>
      <c r="R547">
        <f>P547*A_s2</f>
        <v/>
      </c>
      <c r="S547">
        <f>Q547*($K547-Z_s1)</f>
        <v/>
      </c>
      <c r="T547">
        <f>R547*($K547-Z_s2)</f>
        <v/>
      </c>
      <c r="U547">
        <f>(INDIRECT("a_"&amp;U$2)/(U$2+1))*(($C547^(U$2+1)-$H547^(U$2+1))/(ε_c1cd^(U$2+1)))</f>
        <v/>
      </c>
      <c r="V547">
        <f>(INDIRECT("a_"&amp;V$2)/(V$2+1))*(($C547^(V$2+1)-$H547^(V$2+1))/(ε_c1cd^(V$2+1)))</f>
        <v/>
      </c>
      <c r="W547">
        <f>(INDIRECT("a_"&amp;W$2)/(W$2+1))*(($C547^(W$2+1)-$H547^(W$2+1))/(ε_c1cd^(W$2+1)))</f>
        <v/>
      </c>
      <c r="X547">
        <f>(INDIRECT("a_"&amp;X$2)/(X$2+1))*(($C547^(X$2+1)-$H547^(X$2+1))/(ε_c1cd^(X$2+1)))</f>
        <v/>
      </c>
      <c r="Y547">
        <f>(INDIRECT("a_"&amp;Y$2)/(Y$2+1))*(($C547^(Y$2+1)-$H547^(Y$2+1))/(ε_c1cd^(Y$2+1)))</f>
        <v/>
      </c>
      <c r="Z547">
        <f>(INDIRECT("a_"&amp;Z$2)/(Z$2+2))*(($C547^(Z$2+2)-$H547^(Z$2+2))/(ε_c1cd^(Z$2+2)))</f>
        <v/>
      </c>
      <c r="AA547">
        <f>(INDIRECT("a_"&amp;AA$2)/(AA$2+2))*(($C547^(AA$2+2)-$H547^(AA$2+2))/(ε_c1cd^(AA$2+2)))</f>
        <v/>
      </c>
      <c r="AB547">
        <f>(INDIRECT("a_"&amp;AB$2)/(AB$2+2))*(($C547^(AB$2+2)-$H547^(AB$2+2))/(ε_c1cd^(AB$2+2)))</f>
        <v/>
      </c>
      <c r="AC547">
        <f>(INDIRECT("a_"&amp;AC$2)/(AC$2+2))*(($C547^(AC$2+2)-$H547^(AC$2+2))/(ε_c1cd^(AC$2+2)))</f>
        <v/>
      </c>
      <c r="AD547">
        <f>(INDIRECT("a_"&amp;AD$2)/(AD$2+2))*(($C547^(AD$2+2)-$H547^(AD$2+2))/(ε_c1cd^(AD$2+2)))</f>
        <v/>
      </c>
      <c r="AE547" s="111">
        <f>(b*f_cd/L547)*SUM(U547:Y547)+SUM(Q547:R547)</f>
        <v/>
      </c>
      <c r="AF547" s="112">
        <f>AE547*(K547-y+e)</f>
        <v/>
      </c>
      <c r="AG547" s="113">
        <f>(b*f_cd/(L547^2))*SUM(Z547:AD547)+SUM(S547:T547)-AF547</f>
        <v/>
      </c>
      <c r="AH547" s="114">
        <f>AG547&lt;0</f>
        <v/>
      </c>
      <c r="AI547" s="115">
        <f>IF(A547=1,FALSE,(AND(AQ547,AH547,NOT(AI546))))</f>
        <v/>
      </c>
      <c r="AJ547" s="116">
        <f>(b*f_cd/L547)*(a_1/2*J547^2+a_2/3*J547^3+a_3/4*J547^4+a_4/5*J547^5+a_5/6*J547^6)+SUM(Q547:R547)</f>
        <v/>
      </c>
      <c r="AK547">
        <f>AJ547*(K547-y+e)</f>
        <v/>
      </c>
      <c r="AL547" s="118">
        <f>(b*f_cd/(L547^2))*(a_1/3*J547^3+a_2/4*J547^4+a_3/5*J547^5+a_4/6*J547^6+a_5/7*J547^7)+SUM(S547:T547)-AK547</f>
        <v/>
      </c>
      <c r="AM547" s="114">
        <f>AL547&gt;0</f>
        <v/>
      </c>
      <c r="AN547" s="115">
        <f>IF(A547=1,FALSE,(AND(AQ547,AM547,NOT(AN546))))</f>
        <v/>
      </c>
      <c r="AO547">
        <f>IF(D547=1,AND(AH547,NOT(AI547)),AND(AM547,NOT(AN547)))</f>
        <v/>
      </c>
      <c r="AP547" s="119">
        <f>IF(D547=1,AI547,AN547)</f>
        <v/>
      </c>
      <c r="AQ547" s="125">
        <f>ABS(E547)&lt;$AQ$2</f>
        <v/>
      </c>
      <c r="AS547">
        <f>IF(AP547,MAX(AS$3:AS545)+1,"")</f>
        <v/>
      </c>
    </row>
    <row r="548" s="117">
      <c r="A548" t="n">
        <v>546</v>
      </c>
      <c r="B548" s="131">
        <f>IF(A548=1,0,IF(AP548,0.1*ε_cu1cd,0))</f>
        <v/>
      </c>
      <c r="C548" s="131">
        <f>IF(A548=1,0.1*ε_cu1cd,C547+B547)</f>
        <v/>
      </c>
      <c r="D548" s="113">
        <f>IF('Нормальний переріз'!$D$68&gt;0,1,2)</f>
        <v/>
      </c>
      <c r="E548" s="144">
        <f>IF(D548=1,F548,G548)</f>
        <v/>
      </c>
      <c r="F548" s="124">
        <f>IF(AI547,0.11*ε_cu1cd,IF(AH547,F547*0.01,F547))</f>
        <v/>
      </c>
      <c r="G548" s="124">
        <f>IF(AP547,-0.1*ε_cu1cd,IF(AM547,G547*0.01,G547))</f>
        <v/>
      </c>
      <c r="H548" s="113">
        <f>IF(A548=1,E548,IF(AO547,H547-E547+E548,IF(AP547,0.8*H547,H547+E548)))</f>
        <v/>
      </c>
      <c r="I548" s="169">
        <f>(C548-H548)/h</f>
        <v/>
      </c>
      <c r="J548">
        <f>C548/(ε_c1cd)</f>
        <v/>
      </c>
      <c r="K548">
        <f>C548/I548</f>
        <v/>
      </c>
      <c r="L548" s="131">
        <f>I548/(ε_c1cd)</f>
        <v/>
      </c>
      <c r="M548">
        <f>I548*(K548-Z_s1)</f>
        <v/>
      </c>
      <c r="N548">
        <f>I548*(K548-Z_s2)</f>
        <v/>
      </c>
      <c r="O548">
        <f>E_s*M548</f>
        <v/>
      </c>
      <c r="P548">
        <f>E_s*N548</f>
        <v/>
      </c>
      <c r="Q548">
        <f>O548*A_s1</f>
        <v/>
      </c>
      <c r="R548">
        <f>P548*A_s2</f>
        <v/>
      </c>
      <c r="S548">
        <f>Q548*($K548-Z_s1)</f>
        <v/>
      </c>
      <c r="T548">
        <f>R548*($K548-Z_s2)</f>
        <v/>
      </c>
      <c r="U548">
        <f>(INDIRECT("a_"&amp;U$2)/(U$2+1))*(($C548^(U$2+1)-$H548^(U$2+1))/(ε_c1cd^(U$2+1)))</f>
        <v/>
      </c>
      <c r="V548">
        <f>(INDIRECT("a_"&amp;V$2)/(V$2+1))*(($C548^(V$2+1)-$H548^(V$2+1))/(ε_c1cd^(V$2+1)))</f>
        <v/>
      </c>
      <c r="W548">
        <f>(INDIRECT("a_"&amp;W$2)/(W$2+1))*(($C548^(W$2+1)-$H548^(W$2+1))/(ε_c1cd^(W$2+1)))</f>
        <v/>
      </c>
      <c r="X548">
        <f>(INDIRECT("a_"&amp;X$2)/(X$2+1))*(($C548^(X$2+1)-$H548^(X$2+1))/(ε_c1cd^(X$2+1)))</f>
        <v/>
      </c>
      <c r="Y548">
        <f>(INDIRECT("a_"&amp;Y$2)/(Y$2+1))*(($C548^(Y$2+1)-$H548^(Y$2+1))/(ε_c1cd^(Y$2+1)))</f>
        <v/>
      </c>
      <c r="Z548">
        <f>(INDIRECT("a_"&amp;Z$2)/(Z$2+2))*(($C548^(Z$2+2)-$H548^(Z$2+2))/(ε_c1cd^(Z$2+2)))</f>
        <v/>
      </c>
      <c r="AA548">
        <f>(INDIRECT("a_"&amp;AA$2)/(AA$2+2))*(($C548^(AA$2+2)-$H548^(AA$2+2))/(ε_c1cd^(AA$2+2)))</f>
        <v/>
      </c>
      <c r="AB548">
        <f>(INDIRECT("a_"&amp;AB$2)/(AB$2+2))*(($C548^(AB$2+2)-$H548^(AB$2+2))/(ε_c1cd^(AB$2+2)))</f>
        <v/>
      </c>
      <c r="AC548">
        <f>(INDIRECT("a_"&amp;AC$2)/(AC$2+2))*(($C548^(AC$2+2)-$H548^(AC$2+2))/(ε_c1cd^(AC$2+2)))</f>
        <v/>
      </c>
      <c r="AD548">
        <f>(INDIRECT("a_"&amp;AD$2)/(AD$2+2))*(($C548^(AD$2+2)-$H548^(AD$2+2))/(ε_c1cd^(AD$2+2)))</f>
        <v/>
      </c>
      <c r="AE548" s="111">
        <f>(b*f_cd/L548)*SUM(U548:Y548)+SUM(Q548:R548)</f>
        <v/>
      </c>
      <c r="AF548" s="112">
        <f>AE548*(K548-y+e)</f>
        <v/>
      </c>
      <c r="AG548" s="113">
        <f>(b*f_cd/(L548^2))*SUM(Z548:AD548)+SUM(S548:T548)-AF548</f>
        <v/>
      </c>
      <c r="AH548" s="114">
        <f>AG548&lt;0</f>
        <v/>
      </c>
      <c r="AI548" s="115">
        <f>IF(A548=1,FALSE,(AND(AQ548,AH548,NOT(AI547))))</f>
        <v/>
      </c>
      <c r="AJ548" s="116">
        <f>(b*f_cd/L548)*(a_1/2*J548^2+a_2/3*J548^3+a_3/4*J548^4+a_4/5*J548^5+a_5/6*J548^6)+SUM(Q548:R548)</f>
        <v/>
      </c>
      <c r="AK548">
        <f>AJ548*(K548-y+e)</f>
        <v/>
      </c>
      <c r="AL548" s="118">
        <f>(b*f_cd/(L548^2))*(a_1/3*J548^3+a_2/4*J548^4+a_3/5*J548^5+a_4/6*J548^6+a_5/7*J548^7)+SUM(S548:T548)-AK548</f>
        <v/>
      </c>
      <c r="AM548" s="114">
        <f>AL548&gt;0</f>
        <v/>
      </c>
      <c r="AN548" s="115">
        <f>IF(A548=1,FALSE,(AND(AQ548,AM548,NOT(AN547))))</f>
        <v/>
      </c>
      <c r="AO548">
        <f>IF(D548=1,AND(AH548,NOT(AI548)),AND(AM548,NOT(AN548)))</f>
        <v/>
      </c>
      <c r="AP548" s="119">
        <f>IF(D548=1,AI548,AN548)</f>
        <v/>
      </c>
      <c r="AQ548" s="125">
        <f>ABS(E548)&lt;$AQ$2</f>
        <v/>
      </c>
      <c r="AS548">
        <f>IF(AP548,MAX(AS$3:AS546)+1,"")</f>
        <v/>
      </c>
    </row>
    <row r="549" s="117">
      <c r="A549" t="n">
        <v>547</v>
      </c>
      <c r="B549" s="131">
        <f>IF(A549=1,0,IF(AP549,0.1*ε_cu1cd,0))</f>
        <v/>
      </c>
      <c r="C549" s="131">
        <f>IF(A549=1,0.1*ε_cu1cd,C548+B548)</f>
        <v/>
      </c>
      <c r="D549" s="113">
        <f>IF('Нормальний переріз'!$D$68&gt;0,1,2)</f>
        <v/>
      </c>
      <c r="E549" s="144">
        <f>IF(D549=1,F549,G549)</f>
        <v/>
      </c>
      <c r="F549" s="124">
        <f>IF(AI548,0.11*ε_cu1cd,IF(AH548,F548*0.01,F548))</f>
        <v/>
      </c>
      <c r="G549" s="124">
        <f>IF(AP548,-0.1*ε_cu1cd,IF(AM548,G548*0.01,G548))</f>
        <v/>
      </c>
      <c r="H549" s="113">
        <f>IF(A549=1,E549,IF(AO548,H548-E548+E549,IF(AP548,0.8*H548,H548+E549)))</f>
        <v/>
      </c>
      <c r="I549" s="169">
        <f>(C549-H549)/h</f>
        <v/>
      </c>
      <c r="J549">
        <f>C549/(ε_c1cd)</f>
        <v/>
      </c>
      <c r="K549">
        <f>C549/I549</f>
        <v/>
      </c>
      <c r="L549" s="131">
        <f>I549/(ε_c1cd)</f>
        <v/>
      </c>
      <c r="M549">
        <f>I549*(K549-Z_s1)</f>
        <v/>
      </c>
      <c r="N549">
        <f>I549*(K549-Z_s2)</f>
        <v/>
      </c>
      <c r="O549">
        <f>E_s*M549</f>
        <v/>
      </c>
      <c r="P549">
        <f>E_s*N549</f>
        <v/>
      </c>
      <c r="Q549">
        <f>O549*A_s1</f>
        <v/>
      </c>
      <c r="R549">
        <f>P549*A_s2</f>
        <v/>
      </c>
      <c r="S549">
        <f>Q549*($K549-Z_s1)</f>
        <v/>
      </c>
      <c r="T549">
        <f>R549*($K549-Z_s2)</f>
        <v/>
      </c>
      <c r="U549">
        <f>(INDIRECT("a_"&amp;U$2)/(U$2+1))*(($C549^(U$2+1)-$H549^(U$2+1))/(ε_c1cd^(U$2+1)))</f>
        <v/>
      </c>
      <c r="V549">
        <f>(INDIRECT("a_"&amp;V$2)/(V$2+1))*(($C549^(V$2+1)-$H549^(V$2+1))/(ε_c1cd^(V$2+1)))</f>
        <v/>
      </c>
      <c r="W549">
        <f>(INDIRECT("a_"&amp;W$2)/(W$2+1))*(($C549^(W$2+1)-$H549^(W$2+1))/(ε_c1cd^(W$2+1)))</f>
        <v/>
      </c>
      <c r="X549">
        <f>(INDIRECT("a_"&amp;X$2)/(X$2+1))*(($C549^(X$2+1)-$H549^(X$2+1))/(ε_c1cd^(X$2+1)))</f>
        <v/>
      </c>
      <c r="Y549">
        <f>(INDIRECT("a_"&amp;Y$2)/(Y$2+1))*(($C549^(Y$2+1)-$H549^(Y$2+1))/(ε_c1cd^(Y$2+1)))</f>
        <v/>
      </c>
      <c r="Z549">
        <f>(INDIRECT("a_"&amp;Z$2)/(Z$2+2))*(($C549^(Z$2+2)-$H549^(Z$2+2))/(ε_c1cd^(Z$2+2)))</f>
        <v/>
      </c>
      <c r="AA549">
        <f>(INDIRECT("a_"&amp;AA$2)/(AA$2+2))*(($C549^(AA$2+2)-$H549^(AA$2+2))/(ε_c1cd^(AA$2+2)))</f>
        <v/>
      </c>
      <c r="AB549">
        <f>(INDIRECT("a_"&amp;AB$2)/(AB$2+2))*(($C549^(AB$2+2)-$H549^(AB$2+2))/(ε_c1cd^(AB$2+2)))</f>
        <v/>
      </c>
      <c r="AC549">
        <f>(INDIRECT("a_"&amp;AC$2)/(AC$2+2))*(($C549^(AC$2+2)-$H549^(AC$2+2))/(ε_c1cd^(AC$2+2)))</f>
        <v/>
      </c>
      <c r="AD549">
        <f>(INDIRECT("a_"&amp;AD$2)/(AD$2+2))*(($C549^(AD$2+2)-$H549^(AD$2+2))/(ε_c1cd^(AD$2+2)))</f>
        <v/>
      </c>
      <c r="AE549" s="111">
        <f>(b*f_cd/L549)*SUM(U549:Y549)+SUM(Q549:R549)</f>
        <v/>
      </c>
      <c r="AF549" s="112">
        <f>AE549*(K549-y+e)</f>
        <v/>
      </c>
      <c r="AG549" s="113">
        <f>(b*f_cd/(L549^2))*SUM(Z549:AD549)+SUM(S549:T549)-AF549</f>
        <v/>
      </c>
      <c r="AH549" s="114">
        <f>AG549&lt;0</f>
        <v/>
      </c>
      <c r="AI549" s="115">
        <f>IF(A549=1,FALSE,(AND(AQ549,AH549,NOT(AI548))))</f>
        <v/>
      </c>
      <c r="AJ549" s="116">
        <f>(b*f_cd/L549)*(a_1/2*J549^2+a_2/3*J549^3+a_3/4*J549^4+a_4/5*J549^5+a_5/6*J549^6)+SUM(Q549:R549)</f>
        <v/>
      </c>
      <c r="AK549">
        <f>AJ549*(K549-y+e)</f>
        <v/>
      </c>
      <c r="AL549" s="118">
        <f>(b*f_cd/(L549^2))*(a_1/3*J549^3+a_2/4*J549^4+a_3/5*J549^5+a_4/6*J549^6+a_5/7*J549^7)+SUM(S549:T549)-AK549</f>
        <v/>
      </c>
      <c r="AM549" s="114">
        <f>AL549&gt;0</f>
        <v/>
      </c>
      <c r="AN549" s="115">
        <f>IF(A549=1,FALSE,(AND(AQ549,AM549,NOT(AN548))))</f>
        <v/>
      </c>
      <c r="AO549">
        <f>IF(D549=1,AND(AH549,NOT(AI549)),AND(AM549,NOT(AN549)))</f>
        <v/>
      </c>
      <c r="AP549" s="119">
        <f>IF(D549=1,AI549,AN549)</f>
        <v/>
      </c>
      <c r="AQ549" s="125">
        <f>ABS(E549)&lt;$AQ$2</f>
        <v/>
      </c>
      <c r="AS549">
        <f>IF(AP549,MAX(AS$3:AS547)+1,"")</f>
        <v/>
      </c>
    </row>
    <row r="550" s="117">
      <c r="A550" t="n">
        <v>548</v>
      </c>
      <c r="B550" s="131">
        <f>IF(A550=1,0,IF(AP550,0.1*ε_cu1cd,0))</f>
        <v/>
      </c>
      <c r="C550" s="131">
        <f>IF(A550=1,0.1*ε_cu1cd,C549+B549)</f>
        <v/>
      </c>
      <c r="D550" s="113">
        <f>IF('Нормальний переріз'!$D$68&gt;0,1,2)</f>
        <v/>
      </c>
      <c r="E550" s="144">
        <f>IF(D550=1,F550,G550)</f>
        <v/>
      </c>
      <c r="F550" s="124">
        <f>IF(AI549,0.11*ε_cu1cd,IF(AH549,F549*0.01,F549))</f>
        <v/>
      </c>
      <c r="G550" s="124">
        <f>IF(AP549,-0.1*ε_cu1cd,IF(AM549,G549*0.01,G549))</f>
        <v/>
      </c>
      <c r="H550" s="113">
        <f>IF(A550=1,E550,IF(AO549,H549-E549+E550,IF(AP549,0.8*H549,H549+E550)))</f>
        <v/>
      </c>
      <c r="I550" s="169">
        <f>(C550-H550)/h</f>
        <v/>
      </c>
      <c r="J550">
        <f>C550/(ε_c1cd)</f>
        <v/>
      </c>
      <c r="K550">
        <f>C550/I550</f>
        <v/>
      </c>
      <c r="L550" s="131">
        <f>I550/(ε_c1cd)</f>
        <v/>
      </c>
      <c r="M550">
        <f>I550*(K550-Z_s1)</f>
        <v/>
      </c>
      <c r="N550">
        <f>I550*(K550-Z_s2)</f>
        <v/>
      </c>
      <c r="O550">
        <f>E_s*M550</f>
        <v/>
      </c>
      <c r="P550">
        <f>E_s*N550</f>
        <v/>
      </c>
      <c r="Q550">
        <f>O550*A_s1</f>
        <v/>
      </c>
      <c r="R550">
        <f>P550*A_s2</f>
        <v/>
      </c>
      <c r="S550">
        <f>Q550*($K550-Z_s1)</f>
        <v/>
      </c>
      <c r="T550">
        <f>R550*($K550-Z_s2)</f>
        <v/>
      </c>
      <c r="U550">
        <f>(INDIRECT("a_"&amp;U$2)/(U$2+1))*(($C550^(U$2+1)-$H550^(U$2+1))/(ε_c1cd^(U$2+1)))</f>
        <v/>
      </c>
      <c r="V550">
        <f>(INDIRECT("a_"&amp;V$2)/(V$2+1))*(($C550^(V$2+1)-$H550^(V$2+1))/(ε_c1cd^(V$2+1)))</f>
        <v/>
      </c>
      <c r="W550">
        <f>(INDIRECT("a_"&amp;W$2)/(W$2+1))*(($C550^(W$2+1)-$H550^(W$2+1))/(ε_c1cd^(W$2+1)))</f>
        <v/>
      </c>
      <c r="X550">
        <f>(INDIRECT("a_"&amp;X$2)/(X$2+1))*(($C550^(X$2+1)-$H550^(X$2+1))/(ε_c1cd^(X$2+1)))</f>
        <v/>
      </c>
      <c r="Y550">
        <f>(INDIRECT("a_"&amp;Y$2)/(Y$2+1))*(($C550^(Y$2+1)-$H550^(Y$2+1))/(ε_c1cd^(Y$2+1)))</f>
        <v/>
      </c>
      <c r="Z550">
        <f>(INDIRECT("a_"&amp;Z$2)/(Z$2+2))*(($C550^(Z$2+2)-$H550^(Z$2+2))/(ε_c1cd^(Z$2+2)))</f>
        <v/>
      </c>
      <c r="AA550">
        <f>(INDIRECT("a_"&amp;AA$2)/(AA$2+2))*(($C550^(AA$2+2)-$H550^(AA$2+2))/(ε_c1cd^(AA$2+2)))</f>
        <v/>
      </c>
      <c r="AB550">
        <f>(INDIRECT("a_"&amp;AB$2)/(AB$2+2))*(($C550^(AB$2+2)-$H550^(AB$2+2))/(ε_c1cd^(AB$2+2)))</f>
        <v/>
      </c>
      <c r="AC550">
        <f>(INDIRECT("a_"&amp;AC$2)/(AC$2+2))*(($C550^(AC$2+2)-$H550^(AC$2+2))/(ε_c1cd^(AC$2+2)))</f>
        <v/>
      </c>
      <c r="AD550">
        <f>(INDIRECT("a_"&amp;AD$2)/(AD$2+2))*(($C550^(AD$2+2)-$H550^(AD$2+2))/(ε_c1cd^(AD$2+2)))</f>
        <v/>
      </c>
      <c r="AE550" s="111">
        <f>(b*f_cd/L550)*SUM(U550:Y550)+SUM(Q550:R550)</f>
        <v/>
      </c>
      <c r="AF550" s="112">
        <f>AE550*(K550-y+e)</f>
        <v/>
      </c>
      <c r="AG550" s="113">
        <f>(b*f_cd/(L550^2))*SUM(Z550:AD550)+SUM(S550:T550)-AF550</f>
        <v/>
      </c>
      <c r="AH550" s="114">
        <f>AG550&lt;0</f>
        <v/>
      </c>
      <c r="AI550" s="115">
        <f>IF(A550=1,FALSE,(AND(AQ550,AH550,NOT(AI549))))</f>
        <v/>
      </c>
      <c r="AJ550" s="116">
        <f>(b*f_cd/L550)*(a_1/2*J550^2+a_2/3*J550^3+a_3/4*J550^4+a_4/5*J550^5+a_5/6*J550^6)+SUM(Q550:R550)</f>
        <v/>
      </c>
      <c r="AK550">
        <f>AJ550*(K550-y+e)</f>
        <v/>
      </c>
      <c r="AL550" s="118">
        <f>(b*f_cd/(L550^2))*(a_1/3*J550^3+a_2/4*J550^4+a_3/5*J550^5+a_4/6*J550^6+a_5/7*J550^7)+SUM(S550:T550)-AK550</f>
        <v/>
      </c>
      <c r="AM550" s="114">
        <f>AL550&gt;0</f>
        <v/>
      </c>
      <c r="AN550" s="115">
        <f>IF(A550=1,FALSE,(AND(AQ550,AM550,NOT(AN549))))</f>
        <v/>
      </c>
      <c r="AO550">
        <f>IF(D550=1,AND(AH550,NOT(AI550)),AND(AM550,NOT(AN550)))</f>
        <v/>
      </c>
      <c r="AP550" s="119">
        <f>IF(D550=1,AI550,AN550)</f>
        <v/>
      </c>
      <c r="AQ550" s="125">
        <f>ABS(E550)&lt;$AQ$2</f>
        <v/>
      </c>
      <c r="AS550">
        <f>IF(AP550,MAX(AS$3:AS548)+1,"")</f>
        <v/>
      </c>
    </row>
    <row r="551" s="117">
      <c r="A551" t="n">
        <v>549</v>
      </c>
      <c r="B551" s="131">
        <f>IF(A551=1,0,IF(AP551,0.1*ε_cu1cd,0))</f>
        <v/>
      </c>
      <c r="C551" s="131">
        <f>IF(A551=1,0.1*ε_cu1cd,C550+B550)</f>
        <v/>
      </c>
      <c r="D551" s="113">
        <f>IF('Нормальний переріз'!$D$68&gt;0,1,2)</f>
        <v/>
      </c>
      <c r="E551" s="144">
        <f>IF(D551=1,F551,G551)</f>
        <v/>
      </c>
      <c r="F551" s="124">
        <f>IF(AI550,0.11*ε_cu1cd,IF(AH550,F550*0.01,F550))</f>
        <v/>
      </c>
      <c r="G551" s="124">
        <f>IF(AP550,-0.1*ε_cu1cd,IF(AM550,G550*0.01,G550))</f>
        <v/>
      </c>
      <c r="H551" s="113">
        <f>IF(A551=1,E551,IF(AO550,H550-E550+E551,IF(AP550,0.8*H550,H550+E551)))</f>
        <v/>
      </c>
      <c r="I551" s="169">
        <f>(C551-H551)/h</f>
        <v/>
      </c>
      <c r="J551">
        <f>C551/(ε_c1cd)</f>
        <v/>
      </c>
      <c r="K551">
        <f>C551/I551</f>
        <v/>
      </c>
      <c r="L551" s="131">
        <f>I551/(ε_c1cd)</f>
        <v/>
      </c>
      <c r="M551">
        <f>I551*(K551-Z_s1)</f>
        <v/>
      </c>
      <c r="N551">
        <f>I551*(K551-Z_s2)</f>
        <v/>
      </c>
      <c r="O551">
        <f>E_s*M551</f>
        <v/>
      </c>
      <c r="P551">
        <f>E_s*N551</f>
        <v/>
      </c>
      <c r="Q551">
        <f>O551*A_s1</f>
        <v/>
      </c>
      <c r="R551">
        <f>P551*A_s2</f>
        <v/>
      </c>
      <c r="S551">
        <f>Q551*($K551-Z_s1)</f>
        <v/>
      </c>
      <c r="T551">
        <f>R551*($K551-Z_s2)</f>
        <v/>
      </c>
      <c r="U551">
        <f>(INDIRECT("a_"&amp;U$2)/(U$2+1))*(($C551^(U$2+1)-$H551^(U$2+1))/(ε_c1cd^(U$2+1)))</f>
        <v/>
      </c>
      <c r="V551">
        <f>(INDIRECT("a_"&amp;V$2)/(V$2+1))*(($C551^(V$2+1)-$H551^(V$2+1))/(ε_c1cd^(V$2+1)))</f>
        <v/>
      </c>
      <c r="W551">
        <f>(INDIRECT("a_"&amp;W$2)/(W$2+1))*(($C551^(W$2+1)-$H551^(W$2+1))/(ε_c1cd^(W$2+1)))</f>
        <v/>
      </c>
      <c r="X551">
        <f>(INDIRECT("a_"&amp;X$2)/(X$2+1))*(($C551^(X$2+1)-$H551^(X$2+1))/(ε_c1cd^(X$2+1)))</f>
        <v/>
      </c>
      <c r="Y551">
        <f>(INDIRECT("a_"&amp;Y$2)/(Y$2+1))*(($C551^(Y$2+1)-$H551^(Y$2+1))/(ε_c1cd^(Y$2+1)))</f>
        <v/>
      </c>
      <c r="Z551">
        <f>(INDIRECT("a_"&amp;Z$2)/(Z$2+2))*(($C551^(Z$2+2)-$H551^(Z$2+2))/(ε_c1cd^(Z$2+2)))</f>
        <v/>
      </c>
      <c r="AA551">
        <f>(INDIRECT("a_"&amp;AA$2)/(AA$2+2))*(($C551^(AA$2+2)-$H551^(AA$2+2))/(ε_c1cd^(AA$2+2)))</f>
        <v/>
      </c>
      <c r="AB551">
        <f>(INDIRECT("a_"&amp;AB$2)/(AB$2+2))*(($C551^(AB$2+2)-$H551^(AB$2+2))/(ε_c1cd^(AB$2+2)))</f>
        <v/>
      </c>
      <c r="AC551">
        <f>(INDIRECT("a_"&amp;AC$2)/(AC$2+2))*(($C551^(AC$2+2)-$H551^(AC$2+2))/(ε_c1cd^(AC$2+2)))</f>
        <v/>
      </c>
      <c r="AD551">
        <f>(INDIRECT("a_"&amp;AD$2)/(AD$2+2))*(($C551^(AD$2+2)-$H551^(AD$2+2))/(ε_c1cd^(AD$2+2)))</f>
        <v/>
      </c>
      <c r="AE551" s="111">
        <f>(b*f_cd/L551)*SUM(U551:Y551)+SUM(Q551:R551)</f>
        <v/>
      </c>
      <c r="AF551" s="112">
        <f>AE551*(K551-y+e)</f>
        <v/>
      </c>
      <c r="AG551" s="113">
        <f>(b*f_cd/(L551^2))*SUM(Z551:AD551)+SUM(S551:T551)-AF551</f>
        <v/>
      </c>
      <c r="AH551" s="114">
        <f>AG551&lt;0</f>
        <v/>
      </c>
      <c r="AI551" s="115">
        <f>IF(A551=1,FALSE,(AND(AQ551,AH551,NOT(AI550))))</f>
        <v/>
      </c>
      <c r="AJ551" s="116">
        <f>(b*f_cd/L551)*(a_1/2*J551^2+a_2/3*J551^3+a_3/4*J551^4+a_4/5*J551^5+a_5/6*J551^6)+SUM(Q551:R551)</f>
        <v/>
      </c>
      <c r="AK551">
        <f>AJ551*(K551-y+e)</f>
        <v/>
      </c>
      <c r="AL551" s="118">
        <f>(b*f_cd/(L551^2))*(a_1/3*J551^3+a_2/4*J551^4+a_3/5*J551^5+a_4/6*J551^6+a_5/7*J551^7)+SUM(S551:T551)-AK551</f>
        <v/>
      </c>
      <c r="AM551" s="114">
        <f>AL551&gt;0</f>
        <v/>
      </c>
      <c r="AN551" s="115">
        <f>IF(A551=1,FALSE,(AND(AQ551,AM551,NOT(AN550))))</f>
        <v/>
      </c>
      <c r="AO551">
        <f>IF(D551=1,AND(AH551,NOT(AI551)),AND(AM551,NOT(AN551)))</f>
        <v/>
      </c>
      <c r="AP551" s="119">
        <f>IF(D551=1,AI551,AN551)</f>
        <v/>
      </c>
      <c r="AQ551" s="125">
        <f>ABS(E551)&lt;$AQ$2</f>
        <v/>
      </c>
      <c r="AS551">
        <f>IF(AP551,MAX(AS$3:AS549)+1,"")</f>
        <v/>
      </c>
    </row>
    <row r="552" s="117">
      <c r="A552" t="n">
        <v>550</v>
      </c>
      <c r="B552" s="131">
        <f>IF(A552=1,0,IF(AP552,0.1*ε_cu1cd,0))</f>
        <v/>
      </c>
      <c r="C552" s="131">
        <f>IF(A552=1,0.1*ε_cu1cd,C551+B551)</f>
        <v/>
      </c>
      <c r="D552" s="113">
        <f>IF('Нормальний переріз'!$D$68&gt;0,1,2)</f>
        <v/>
      </c>
      <c r="E552" s="144">
        <f>IF(D552=1,F552,G552)</f>
        <v/>
      </c>
      <c r="F552" s="124">
        <f>IF(AI551,0.11*ε_cu1cd,IF(AH551,F551*0.01,F551))</f>
        <v/>
      </c>
      <c r="G552" s="124">
        <f>IF(AP551,-0.1*ε_cu1cd,IF(AM551,G551*0.01,G551))</f>
        <v/>
      </c>
      <c r="H552" s="113">
        <f>IF(A552=1,E552,IF(AO551,H551-E551+E552,IF(AP551,0.8*H551,H551+E552)))</f>
        <v/>
      </c>
      <c r="I552" s="169">
        <f>(C552-H552)/h</f>
        <v/>
      </c>
      <c r="J552">
        <f>C552/(ε_c1cd)</f>
        <v/>
      </c>
      <c r="K552">
        <f>C552/I552</f>
        <v/>
      </c>
      <c r="L552" s="131">
        <f>I552/(ε_c1cd)</f>
        <v/>
      </c>
      <c r="M552">
        <f>I552*(K552-Z_s1)</f>
        <v/>
      </c>
      <c r="N552">
        <f>I552*(K552-Z_s2)</f>
        <v/>
      </c>
      <c r="O552">
        <f>E_s*M552</f>
        <v/>
      </c>
      <c r="P552">
        <f>E_s*N552</f>
        <v/>
      </c>
      <c r="Q552">
        <f>O552*A_s1</f>
        <v/>
      </c>
      <c r="R552">
        <f>P552*A_s2</f>
        <v/>
      </c>
      <c r="S552">
        <f>Q552*($K552-Z_s1)</f>
        <v/>
      </c>
      <c r="T552">
        <f>R552*($K552-Z_s2)</f>
        <v/>
      </c>
      <c r="U552">
        <f>(INDIRECT("a_"&amp;U$2)/(U$2+1))*(($C552^(U$2+1)-$H552^(U$2+1))/(ε_c1cd^(U$2+1)))</f>
        <v/>
      </c>
      <c r="V552">
        <f>(INDIRECT("a_"&amp;V$2)/(V$2+1))*(($C552^(V$2+1)-$H552^(V$2+1))/(ε_c1cd^(V$2+1)))</f>
        <v/>
      </c>
      <c r="W552">
        <f>(INDIRECT("a_"&amp;W$2)/(W$2+1))*(($C552^(W$2+1)-$H552^(W$2+1))/(ε_c1cd^(W$2+1)))</f>
        <v/>
      </c>
      <c r="X552">
        <f>(INDIRECT("a_"&amp;X$2)/(X$2+1))*(($C552^(X$2+1)-$H552^(X$2+1))/(ε_c1cd^(X$2+1)))</f>
        <v/>
      </c>
      <c r="Y552">
        <f>(INDIRECT("a_"&amp;Y$2)/(Y$2+1))*(($C552^(Y$2+1)-$H552^(Y$2+1))/(ε_c1cd^(Y$2+1)))</f>
        <v/>
      </c>
      <c r="Z552">
        <f>(INDIRECT("a_"&amp;Z$2)/(Z$2+2))*(($C552^(Z$2+2)-$H552^(Z$2+2))/(ε_c1cd^(Z$2+2)))</f>
        <v/>
      </c>
      <c r="AA552">
        <f>(INDIRECT("a_"&amp;AA$2)/(AA$2+2))*(($C552^(AA$2+2)-$H552^(AA$2+2))/(ε_c1cd^(AA$2+2)))</f>
        <v/>
      </c>
      <c r="AB552">
        <f>(INDIRECT("a_"&amp;AB$2)/(AB$2+2))*(($C552^(AB$2+2)-$H552^(AB$2+2))/(ε_c1cd^(AB$2+2)))</f>
        <v/>
      </c>
      <c r="AC552">
        <f>(INDIRECT("a_"&amp;AC$2)/(AC$2+2))*(($C552^(AC$2+2)-$H552^(AC$2+2))/(ε_c1cd^(AC$2+2)))</f>
        <v/>
      </c>
      <c r="AD552">
        <f>(INDIRECT("a_"&amp;AD$2)/(AD$2+2))*(($C552^(AD$2+2)-$H552^(AD$2+2))/(ε_c1cd^(AD$2+2)))</f>
        <v/>
      </c>
      <c r="AE552" s="111">
        <f>(b*f_cd/L552)*SUM(U552:Y552)+SUM(Q552:R552)</f>
        <v/>
      </c>
      <c r="AF552" s="112">
        <f>AE552*(K552-y+e)</f>
        <v/>
      </c>
      <c r="AG552" s="113">
        <f>(b*f_cd/(L552^2))*SUM(Z552:AD552)+SUM(S552:T552)-AF552</f>
        <v/>
      </c>
      <c r="AH552" s="114">
        <f>AG552&lt;0</f>
        <v/>
      </c>
      <c r="AI552" s="115">
        <f>IF(A552=1,FALSE,(AND(AQ552,AH552,NOT(AI551))))</f>
        <v/>
      </c>
      <c r="AJ552" s="116">
        <f>(b*f_cd/L552)*(a_1/2*J552^2+a_2/3*J552^3+a_3/4*J552^4+a_4/5*J552^5+a_5/6*J552^6)+SUM(Q552:R552)</f>
        <v/>
      </c>
      <c r="AK552">
        <f>AJ552*(K552-y+e)</f>
        <v/>
      </c>
      <c r="AL552" s="118">
        <f>(b*f_cd/(L552^2))*(a_1/3*J552^3+a_2/4*J552^4+a_3/5*J552^5+a_4/6*J552^6+a_5/7*J552^7)+SUM(S552:T552)-AK552</f>
        <v/>
      </c>
      <c r="AM552" s="114">
        <f>AL552&gt;0</f>
        <v/>
      </c>
      <c r="AN552" s="115">
        <f>IF(A552=1,FALSE,(AND(AQ552,AM552,NOT(AN551))))</f>
        <v/>
      </c>
      <c r="AO552">
        <f>IF(D552=1,AND(AH552,NOT(AI552)),AND(AM552,NOT(AN552)))</f>
        <v/>
      </c>
      <c r="AP552" s="119">
        <f>IF(D552=1,AI552,AN552)</f>
        <v/>
      </c>
      <c r="AQ552" s="125">
        <f>ABS(E552)&lt;$AQ$2</f>
        <v/>
      </c>
      <c r="AS552">
        <f>IF(AP552,MAX(AS$3:AS550)+1,"")</f>
        <v/>
      </c>
    </row>
    <row r="553" s="117">
      <c r="A553" t="n">
        <v>551</v>
      </c>
      <c r="B553" s="131">
        <f>IF(A553=1,0,IF(AP553,0.1*ε_cu1cd,0))</f>
        <v/>
      </c>
      <c r="C553" s="131">
        <f>IF(A553=1,0.1*ε_cu1cd,C552+B552)</f>
        <v/>
      </c>
      <c r="D553" s="113">
        <f>IF('Нормальний переріз'!$D$68&gt;0,1,2)</f>
        <v/>
      </c>
      <c r="E553" s="144">
        <f>IF(D553=1,F553,G553)</f>
        <v/>
      </c>
      <c r="F553" s="124">
        <f>IF(AI552,0.11*ε_cu1cd,IF(AH552,F552*0.01,F552))</f>
        <v/>
      </c>
      <c r="G553" s="124">
        <f>IF(AP552,-0.1*ε_cu1cd,IF(AM552,G552*0.01,G552))</f>
        <v/>
      </c>
      <c r="H553" s="113">
        <f>IF(A553=1,E553,IF(AO552,H552-E552+E553,IF(AP552,0.8*H552,H552+E553)))</f>
        <v/>
      </c>
      <c r="I553" s="169">
        <f>(C553-H553)/h</f>
        <v/>
      </c>
      <c r="J553">
        <f>C553/(ε_c1cd)</f>
        <v/>
      </c>
      <c r="K553">
        <f>C553/I553</f>
        <v/>
      </c>
      <c r="L553" s="131">
        <f>I553/(ε_c1cd)</f>
        <v/>
      </c>
      <c r="M553">
        <f>I553*(K553-Z_s1)</f>
        <v/>
      </c>
      <c r="N553">
        <f>I553*(K553-Z_s2)</f>
        <v/>
      </c>
      <c r="O553">
        <f>E_s*M553</f>
        <v/>
      </c>
      <c r="P553">
        <f>E_s*N553</f>
        <v/>
      </c>
      <c r="Q553">
        <f>O553*A_s1</f>
        <v/>
      </c>
      <c r="R553">
        <f>P553*A_s2</f>
        <v/>
      </c>
      <c r="S553">
        <f>Q553*($K553-Z_s1)</f>
        <v/>
      </c>
      <c r="T553">
        <f>R553*($K553-Z_s2)</f>
        <v/>
      </c>
      <c r="U553">
        <f>(INDIRECT("a_"&amp;U$2)/(U$2+1))*(($C553^(U$2+1)-$H553^(U$2+1))/(ε_c1cd^(U$2+1)))</f>
        <v/>
      </c>
      <c r="V553">
        <f>(INDIRECT("a_"&amp;V$2)/(V$2+1))*(($C553^(V$2+1)-$H553^(V$2+1))/(ε_c1cd^(V$2+1)))</f>
        <v/>
      </c>
      <c r="W553">
        <f>(INDIRECT("a_"&amp;W$2)/(W$2+1))*(($C553^(W$2+1)-$H553^(W$2+1))/(ε_c1cd^(W$2+1)))</f>
        <v/>
      </c>
      <c r="X553">
        <f>(INDIRECT("a_"&amp;X$2)/(X$2+1))*(($C553^(X$2+1)-$H553^(X$2+1))/(ε_c1cd^(X$2+1)))</f>
        <v/>
      </c>
      <c r="Y553">
        <f>(INDIRECT("a_"&amp;Y$2)/(Y$2+1))*(($C553^(Y$2+1)-$H553^(Y$2+1))/(ε_c1cd^(Y$2+1)))</f>
        <v/>
      </c>
      <c r="Z553">
        <f>(INDIRECT("a_"&amp;Z$2)/(Z$2+2))*(($C553^(Z$2+2)-$H553^(Z$2+2))/(ε_c1cd^(Z$2+2)))</f>
        <v/>
      </c>
      <c r="AA553">
        <f>(INDIRECT("a_"&amp;AA$2)/(AA$2+2))*(($C553^(AA$2+2)-$H553^(AA$2+2))/(ε_c1cd^(AA$2+2)))</f>
        <v/>
      </c>
      <c r="AB553">
        <f>(INDIRECT("a_"&amp;AB$2)/(AB$2+2))*(($C553^(AB$2+2)-$H553^(AB$2+2))/(ε_c1cd^(AB$2+2)))</f>
        <v/>
      </c>
      <c r="AC553">
        <f>(INDIRECT("a_"&amp;AC$2)/(AC$2+2))*(($C553^(AC$2+2)-$H553^(AC$2+2))/(ε_c1cd^(AC$2+2)))</f>
        <v/>
      </c>
      <c r="AD553">
        <f>(INDIRECT("a_"&amp;AD$2)/(AD$2+2))*(($C553^(AD$2+2)-$H553^(AD$2+2))/(ε_c1cd^(AD$2+2)))</f>
        <v/>
      </c>
      <c r="AE553" s="111">
        <f>(b*f_cd/L553)*SUM(U553:Y553)+SUM(Q553:R553)</f>
        <v/>
      </c>
      <c r="AF553" s="112">
        <f>AE553*(K553-y+e)</f>
        <v/>
      </c>
      <c r="AG553" s="113">
        <f>(b*f_cd/(L553^2))*SUM(Z553:AD553)+SUM(S553:T553)-AF553</f>
        <v/>
      </c>
      <c r="AH553" s="114">
        <f>AG553&lt;0</f>
        <v/>
      </c>
      <c r="AI553" s="115">
        <f>IF(A553=1,FALSE,(AND(AQ553,AH553,NOT(AI552))))</f>
        <v/>
      </c>
      <c r="AJ553" s="116">
        <f>(b*f_cd/L553)*(a_1/2*J553^2+a_2/3*J553^3+a_3/4*J553^4+a_4/5*J553^5+a_5/6*J553^6)+SUM(Q553:R553)</f>
        <v/>
      </c>
      <c r="AK553">
        <f>AJ553*(K553-y+e)</f>
        <v/>
      </c>
      <c r="AL553" s="118">
        <f>(b*f_cd/(L553^2))*(a_1/3*J553^3+a_2/4*J553^4+a_3/5*J553^5+a_4/6*J553^6+a_5/7*J553^7)+SUM(S553:T553)-AK553</f>
        <v/>
      </c>
      <c r="AM553" s="114">
        <f>AL553&gt;0</f>
        <v/>
      </c>
      <c r="AN553" s="115">
        <f>IF(A553=1,FALSE,(AND(AQ553,AM553,NOT(AN552))))</f>
        <v/>
      </c>
      <c r="AO553">
        <f>IF(D553=1,AND(AH553,NOT(AI553)),AND(AM553,NOT(AN553)))</f>
        <v/>
      </c>
      <c r="AP553" s="119">
        <f>IF(D553=1,AI553,AN553)</f>
        <v/>
      </c>
      <c r="AQ553" s="125">
        <f>ABS(E553)&lt;$AQ$2</f>
        <v/>
      </c>
      <c r="AS553">
        <f>IF(AP553,MAX(AS$3:AS551)+1,"")</f>
        <v/>
      </c>
    </row>
    <row r="554" s="117">
      <c r="A554" t="n">
        <v>552</v>
      </c>
      <c r="B554" s="131">
        <f>IF(A554=1,0,IF(AP554,0.1*ε_cu1cd,0))</f>
        <v/>
      </c>
      <c r="C554" s="131">
        <f>IF(A554=1,0.1*ε_cu1cd,C553+B553)</f>
        <v/>
      </c>
      <c r="D554" s="113">
        <f>IF('Нормальний переріз'!$D$68&gt;0,1,2)</f>
        <v/>
      </c>
      <c r="E554" s="144">
        <f>IF(D554=1,F554,G554)</f>
        <v/>
      </c>
      <c r="F554" s="124">
        <f>IF(AI553,0.11*ε_cu1cd,IF(AH553,F553*0.01,F553))</f>
        <v/>
      </c>
      <c r="G554" s="124">
        <f>IF(AP553,-0.1*ε_cu1cd,IF(AM553,G553*0.01,G553))</f>
        <v/>
      </c>
      <c r="H554" s="113">
        <f>IF(A554=1,E554,IF(AO553,H553-E553+E554,IF(AP553,0.8*H553,H553+E554)))</f>
        <v/>
      </c>
      <c r="I554" s="169">
        <f>(C554-H554)/h</f>
        <v/>
      </c>
      <c r="J554">
        <f>C554/(ε_c1cd)</f>
        <v/>
      </c>
      <c r="K554">
        <f>C554/I554</f>
        <v/>
      </c>
      <c r="L554" s="131">
        <f>I554/(ε_c1cd)</f>
        <v/>
      </c>
      <c r="M554">
        <f>I554*(K554-Z_s1)</f>
        <v/>
      </c>
      <c r="N554">
        <f>I554*(K554-Z_s2)</f>
        <v/>
      </c>
      <c r="O554">
        <f>E_s*M554</f>
        <v/>
      </c>
      <c r="P554">
        <f>E_s*N554</f>
        <v/>
      </c>
      <c r="Q554">
        <f>O554*A_s1</f>
        <v/>
      </c>
      <c r="R554">
        <f>P554*A_s2</f>
        <v/>
      </c>
      <c r="S554">
        <f>Q554*($K554-Z_s1)</f>
        <v/>
      </c>
      <c r="T554">
        <f>R554*($K554-Z_s2)</f>
        <v/>
      </c>
      <c r="U554">
        <f>(INDIRECT("a_"&amp;U$2)/(U$2+1))*(($C554^(U$2+1)-$H554^(U$2+1))/(ε_c1cd^(U$2+1)))</f>
        <v/>
      </c>
      <c r="V554">
        <f>(INDIRECT("a_"&amp;V$2)/(V$2+1))*(($C554^(V$2+1)-$H554^(V$2+1))/(ε_c1cd^(V$2+1)))</f>
        <v/>
      </c>
      <c r="W554">
        <f>(INDIRECT("a_"&amp;W$2)/(W$2+1))*(($C554^(W$2+1)-$H554^(W$2+1))/(ε_c1cd^(W$2+1)))</f>
        <v/>
      </c>
      <c r="X554">
        <f>(INDIRECT("a_"&amp;X$2)/(X$2+1))*(($C554^(X$2+1)-$H554^(X$2+1))/(ε_c1cd^(X$2+1)))</f>
        <v/>
      </c>
      <c r="Y554">
        <f>(INDIRECT("a_"&amp;Y$2)/(Y$2+1))*(($C554^(Y$2+1)-$H554^(Y$2+1))/(ε_c1cd^(Y$2+1)))</f>
        <v/>
      </c>
      <c r="Z554">
        <f>(INDIRECT("a_"&amp;Z$2)/(Z$2+2))*(($C554^(Z$2+2)-$H554^(Z$2+2))/(ε_c1cd^(Z$2+2)))</f>
        <v/>
      </c>
      <c r="AA554">
        <f>(INDIRECT("a_"&amp;AA$2)/(AA$2+2))*(($C554^(AA$2+2)-$H554^(AA$2+2))/(ε_c1cd^(AA$2+2)))</f>
        <v/>
      </c>
      <c r="AB554">
        <f>(INDIRECT("a_"&amp;AB$2)/(AB$2+2))*(($C554^(AB$2+2)-$H554^(AB$2+2))/(ε_c1cd^(AB$2+2)))</f>
        <v/>
      </c>
      <c r="AC554">
        <f>(INDIRECT("a_"&amp;AC$2)/(AC$2+2))*(($C554^(AC$2+2)-$H554^(AC$2+2))/(ε_c1cd^(AC$2+2)))</f>
        <v/>
      </c>
      <c r="AD554">
        <f>(INDIRECT("a_"&amp;AD$2)/(AD$2+2))*(($C554^(AD$2+2)-$H554^(AD$2+2))/(ε_c1cd^(AD$2+2)))</f>
        <v/>
      </c>
      <c r="AE554" s="111">
        <f>(b*f_cd/L554)*SUM(U554:Y554)+SUM(Q554:R554)</f>
        <v/>
      </c>
      <c r="AF554" s="112">
        <f>AE554*(K554-y+e)</f>
        <v/>
      </c>
      <c r="AG554" s="113">
        <f>(b*f_cd/(L554^2))*SUM(Z554:AD554)+SUM(S554:T554)-AF554</f>
        <v/>
      </c>
      <c r="AH554" s="114">
        <f>AG554&lt;0</f>
        <v/>
      </c>
      <c r="AI554" s="115">
        <f>IF(A554=1,FALSE,(AND(AQ554,AH554,NOT(AI553))))</f>
        <v/>
      </c>
      <c r="AJ554" s="116">
        <f>(b*f_cd/L554)*(a_1/2*J554^2+a_2/3*J554^3+a_3/4*J554^4+a_4/5*J554^5+a_5/6*J554^6)+SUM(Q554:R554)</f>
        <v/>
      </c>
      <c r="AK554">
        <f>AJ554*(K554-y+e)</f>
        <v/>
      </c>
      <c r="AL554" s="118">
        <f>(b*f_cd/(L554^2))*(a_1/3*J554^3+a_2/4*J554^4+a_3/5*J554^5+a_4/6*J554^6+a_5/7*J554^7)+SUM(S554:T554)-AK554</f>
        <v/>
      </c>
      <c r="AM554" s="114">
        <f>AL554&gt;0</f>
        <v/>
      </c>
      <c r="AN554" s="115">
        <f>IF(A554=1,FALSE,(AND(AQ554,AM554,NOT(AN553))))</f>
        <v/>
      </c>
      <c r="AO554">
        <f>IF(D554=1,AND(AH554,NOT(AI554)),AND(AM554,NOT(AN554)))</f>
        <v/>
      </c>
      <c r="AP554" s="119">
        <f>IF(D554=1,AI554,AN554)</f>
        <v/>
      </c>
      <c r="AQ554" s="125">
        <f>ABS(E554)&lt;$AQ$2</f>
        <v/>
      </c>
      <c r="AS554">
        <f>IF(AP554,MAX(AS$3:AS552)+1,"")</f>
        <v/>
      </c>
    </row>
    <row r="555" s="117">
      <c r="A555" t="n">
        <v>553</v>
      </c>
      <c r="B555" s="131">
        <f>IF(A555=1,0,IF(AP555,0.1*ε_cu1cd,0))</f>
        <v/>
      </c>
      <c r="C555" s="131">
        <f>IF(A555=1,0.1*ε_cu1cd,C554+B554)</f>
        <v/>
      </c>
      <c r="D555" s="113">
        <f>IF('Нормальний переріз'!$D$68&gt;0,1,2)</f>
        <v/>
      </c>
      <c r="E555" s="144">
        <f>IF(D555=1,F555,G555)</f>
        <v/>
      </c>
      <c r="F555" s="124">
        <f>IF(AI554,0.11*ε_cu1cd,IF(AH554,F554*0.01,F554))</f>
        <v/>
      </c>
      <c r="G555" s="124">
        <f>IF(AP554,-0.1*ε_cu1cd,IF(AM554,G554*0.01,G554))</f>
        <v/>
      </c>
      <c r="H555" s="113">
        <f>IF(A555=1,E555,IF(AO554,H554-E554+E555,IF(AP554,0.8*H554,H554+E555)))</f>
        <v/>
      </c>
      <c r="I555" s="169">
        <f>(C555-H555)/h</f>
        <v/>
      </c>
      <c r="J555">
        <f>C555/(ε_c1cd)</f>
        <v/>
      </c>
      <c r="K555">
        <f>C555/I555</f>
        <v/>
      </c>
      <c r="L555" s="131">
        <f>I555/(ε_c1cd)</f>
        <v/>
      </c>
      <c r="M555">
        <f>I555*(K555-Z_s1)</f>
        <v/>
      </c>
      <c r="N555">
        <f>I555*(K555-Z_s2)</f>
        <v/>
      </c>
      <c r="O555">
        <f>E_s*M555</f>
        <v/>
      </c>
      <c r="P555">
        <f>E_s*N555</f>
        <v/>
      </c>
      <c r="Q555">
        <f>O555*A_s1</f>
        <v/>
      </c>
      <c r="R555">
        <f>P555*A_s2</f>
        <v/>
      </c>
      <c r="S555">
        <f>Q555*($K555-Z_s1)</f>
        <v/>
      </c>
      <c r="T555">
        <f>R555*($K555-Z_s2)</f>
        <v/>
      </c>
      <c r="U555">
        <f>(INDIRECT("a_"&amp;U$2)/(U$2+1))*(($C555^(U$2+1)-$H555^(U$2+1))/(ε_c1cd^(U$2+1)))</f>
        <v/>
      </c>
      <c r="V555">
        <f>(INDIRECT("a_"&amp;V$2)/(V$2+1))*(($C555^(V$2+1)-$H555^(V$2+1))/(ε_c1cd^(V$2+1)))</f>
        <v/>
      </c>
      <c r="W555">
        <f>(INDIRECT("a_"&amp;W$2)/(W$2+1))*(($C555^(W$2+1)-$H555^(W$2+1))/(ε_c1cd^(W$2+1)))</f>
        <v/>
      </c>
      <c r="X555">
        <f>(INDIRECT("a_"&amp;X$2)/(X$2+1))*(($C555^(X$2+1)-$H555^(X$2+1))/(ε_c1cd^(X$2+1)))</f>
        <v/>
      </c>
      <c r="Y555">
        <f>(INDIRECT("a_"&amp;Y$2)/(Y$2+1))*(($C555^(Y$2+1)-$H555^(Y$2+1))/(ε_c1cd^(Y$2+1)))</f>
        <v/>
      </c>
      <c r="Z555">
        <f>(INDIRECT("a_"&amp;Z$2)/(Z$2+2))*(($C555^(Z$2+2)-$H555^(Z$2+2))/(ε_c1cd^(Z$2+2)))</f>
        <v/>
      </c>
      <c r="AA555">
        <f>(INDIRECT("a_"&amp;AA$2)/(AA$2+2))*(($C555^(AA$2+2)-$H555^(AA$2+2))/(ε_c1cd^(AA$2+2)))</f>
        <v/>
      </c>
      <c r="AB555">
        <f>(INDIRECT("a_"&amp;AB$2)/(AB$2+2))*(($C555^(AB$2+2)-$H555^(AB$2+2))/(ε_c1cd^(AB$2+2)))</f>
        <v/>
      </c>
      <c r="AC555">
        <f>(INDIRECT("a_"&amp;AC$2)/(AC$2+2))*(($C555^(AC$2+2)-$H555^(AC$2+2))/(ε_c1cd^(AC$2+2)))</f>
        <v/>
      </c>
      <c r="AD555">
        <f>(INDIRECT("a_"&amp;AD$2)/(AD$2+2))*(($C555^(AD$2+2)-$H555^(AD$2+2))/(ε_c1cd^(AD$2+2)))</f>
        <v/>
      </c>
      <c r="AE555" s="111">
        <f>(b*f_cd/L555)*SUM(U555:Y555)+SUM(Q555:R555)</f>
        <v/>
      </c>
      <c r="AF555" s="112">
        <f>AE555*(K555-y+e)</f>
        <v/>
      </c>
      <c r="AG555" s="113">
        <f>(b*f_cd/(L555^2))*SUM(Z555:AD555)+SUM(S555:T555)-AF555</f>
        <v/>
      </c>
      <c r="AH555" s="114">
        <f>AG555&lt;0</f>
        <v/>
      </c>
      <c r="AI555" s="115">
        <f>IF(A555=1,FALSE,(AND(AQ555,AH555,NOT(AI554))))</f>
        <v/>
      </c>
      <c r="AJ555" s="116">
        <f>(b*f_cd/L555)*(a_1/2*J555^2+a_2/3*J555^3+a_3/4*J555^4+a_4/5*J555^5+a_5/6*J555^6)+SUM(Q555:R555)</f>
        <v/>
      </c>
      <c r="AK555">
        <f>AJ555*(K555-y+e)</f>
        <v/>
      </c>
      <c r="AL555" s="118">
        <f>(b*f_cd/(L555^2))*(a_1/3*J555^3+a_2/4*J555^4+a_3/5*J555^5+a_4/6*J555^6+a_5/7*J555^7)+SUM(S555:T555)-AK555</f>
        <v/>
      </c>
      <c r="AM555" s="114">
        <f>AL555&gt;0</f>
        <v/>
      </c>
      <c r="AN555" s="115">
        <f>IF(A555=1,FALSE,(AND(AQ555,AM555,NOT(AN554))))</f>
        <v/>
      </c>
      <c r="AO555">
        <f>IF(D555=1,AND(AH555,NOT(AI555)),AND(AM555,NOT(AN555)))</f>
        <v/>
      </c>
      <c r="AP555" s="119">
        <f>IF(D555=1,AI555,AN555)</f>
        <v/>
      </c>
      <c r="AQ555" s="125">
        <f>ABS(E555)&lt;$AQ$2</f>
        <v/>
      </c>
      <c r="AS555">
        <f>IF(AP555,MAX(AS$3:AS553)+1,"")</f>
        <v/>
      </c>
    </row>
    <row r="556" s="117">
      <c r="A556" t="n">
        <v>554</v>
      </c>
      <c r="B556" s="131">
        <f>IF(A556=1,0,IF(AP556,0.1*ε_cu1cd,0))</f>
        <v/>
      </c>
      <c r="C556" s="131">
        <f>IF(A556=1,0.1*ε_cu1cd,C555+B555)</f>
        <v/>
      </c>
      <c r="D556" s="113">
        <f>IF('Нормальний переріз'!$D$68&gt;0,1,2)</f>
        <v/>
      </c>
      <c r="E556" s="144">
        <f>IF(D556=1,F556,G556)</f>
        <v/>
      </c>
      <c r="F556" s="124">
        <f>IF(AI555,0.11*ε_cu1cd,IF(AH555,F555*0.01,F555))</f>
        <v/>
      </c>
      <c r="G556" s="124">
        <f>IF(AP555,-0.1*ε_cu1cd,IF(AM555,G555*0.01,G555))</f>
        <v/>
      </c>
      <c r="H556" s="113">
        <f>IF(A556=1,E556,IF(AO555,H555-E555+E556,IF(AP555,0.8*H555,H555+E556)))</f>
        <v/>
      </c>
      <c r="I556" s="169">
        <f>(C556-H556)/h</f>
        <v/>
      </c>
      <c r="J556">
        <f>C556/(ε_c1cd)</f>
        <v/>
      </c>
      <c r="K556">
        <f>C556/I556</f>
        <v/>
      </c>
      <c r="L556" s="131">
        <f>I556/(ε_c1cd)</f>
        <v/>
      </c>
      <c r="M556">
        <f>I556*(K556-Z_s1)</f>
        <v/>
      </c>
      <c r="N556">
        <f>I556*(K556-Z_s2)</f>
        <v/>
      </c>
      <c r="O556">
        <f>E_s*M556</f>
        <v/>
      </c>
      <c r="P556">
        <f>E_s*N556</f>
        <v/>
      </c>
      <c r="Q556">
        <f>O556*A_s1</f>
        <v/>
      </c>
      <c r="R556">
        <f>P556*A_s2</f>
        <v/>
      </c>
      <c r="S556">
        <f>Q556*($K556-Z_s1)</f>
        <v/>
      </c>
      <c r="T556">
        <f>R556*($K556-Z_s2)</f>
        <v/>
      </c>
      <c r="U556">
        <f>(INDIRECT("a_"&amp;U$2)/(U$2+1))*(($C556^(U$2+1)-$H556^(U$2+1))/(ε_c1cd^(U$2+1)))</f>
        <v/>
      </c>
      <c r="V556">
        <f>(INDIRECT("a_"&amp;V$2)/(V$2+1))*(($C556^(V$2+1)-$H556^(V$2+1))/(ε_c1cd^(V$2+1)))</f>
        <v/>
      </c>
      <c r="W556">
        <f>(INDIRECT("a_"&amp;W$2)/(W$2+1))*(($C556^(W$2+1)-$H556^(W$2+1))/(ε_c1cd^(W$2+1)))</f>
        <v/>
      </c>
      <c r="X556">
        <f>(INDIRECT("a_"&amp;X$2)/(X$2+1))*(($C556^(X$2+1)-$H556^(X$2+1))/(ε_c1cd^(X$2+1)))</f>
        <v/>
      </c>
      <c r="Y556">
        <f>(INDIRECT("a_"&amp;Y$2)/(Y$2+1))*(($C556^(Y$2+1)-$H556^(Y$2+1))/(ε_c1cd^(Y$2+1)))</f>
        <v/>
      </c>
      <c r="Z556">
        <f>(INDIRECT("a_"&amp;Z$2)/(Z$2+2))*(($C556^(Z$2+2)-$H556^(Z$2+2))/(ε_c1cd^(Z$2+2)))</f>
        <v/>
      </c>
      <c r="AA556">
        <f>(INDIRECT("a_"&amp;AA$2)/(AA$2+2))*(($C556^(AA$2+2)-$H556^(AA$2+2))/(ε_c1cd^(AA$2+2)))</f>
        <v/>
      </c>
      <c r="AB556">
        <f>(INDIRECT("a_"&amp;AB$2)/(AB$2+2))*(($C556^(AB$2+2)-$H556^(AB$2+2))/(ε_c1cd^(AB$2+2)))</f>
        <v/>
      </c>
      <c r="AC556">
        <f>(INDIRECT("a_"&amp;AC$2)/(AC$2+2))*(($C556^(AC$2+2)-$H556^(AC$2+2))/(ε_c1cd^(AC$2+2)))</f>
        <v/>
      </c>
      <c r="AD556">
        <f>(INDIRECT("a_"&amp;AD$2)/(AD$2+2))*(($C556^(AD$2+2)-$H556^(AD$2+2))/(ε_c1cd^(AD$2+2)))</f>
        <v/>
      </c>
      <c r="AE556" s="111">
        <f>(b*f_cd/L556)*SUM(U556:Y556)+SUM(Q556:R556)</f>
        <v/>
      </c>
      <c r="AF556" s="112">
        <f>AE556*(K556-y+e)</f>
        <v/>
      </c>
      <c r="AG556" s="113">
        <f>(b*f_cd/(L556^2))*SUM(Z556:AD556)+SUM(S556:T556)-AF556</f>
        <v/>
      </c>
      <c r="AH556" s="114">
        <f>AG556&lt;0</f>
        <v/>
      </c>
      <c r="AI556" s="115">
        <f>IF(A556=1,FALSE,(AND(AQ556,AH556,NOT(AI555))))</f>
        <v/>
      </c>
      <c r="AJ556" s="116">
        <f>(b*f_cd/L556)*(a_1/2*J556^2+a_2/3*J556^3+a_3/4*J556^4+a_4/5*J556^5+a_5/6*J556^6)+SUM(Q556:R556)</f>
        <v/>
      </c>
      <c r="AK556">
        <f>AJ556*(K556-y+e)</f>
        <v/>
      </c>
      <c r="AL556" s="118">
        <f>(b*f_cd/(L556^2))*(a_1/3*J556^3+a_2/4*J556^4+a_3/5*J556^5+a_4/6*J556^6+a_5/7*J556^7)+SUM(S556:T556)-AK556</f>
        <v/>
      </c>
      <c r="AM556" s="114">
        <f>AL556&gt;0</f>
        <v/>
      </c>
      <c r="AN556" s="115">
        <f>IF(A556=1,FALSE,(AND(AQ556,AM556,NOT(AN555))))</f>
        <v/>
      </c>
      <c r="AO556">
        <f>IF(D556=1,AND(AH556,NOT(AI556)),AND(AM556,NOT(AN556)))</f>
        <v/>
      </c>
      <c r="AP556" s="119">
        <f>IF(D556=1,AI556,AN556)</f>
        <v/>
      </c>
      <c r="AQ556" s="125">
        <f>ABS(E556)&lt;$AQ$2</f>
        <v/>
      </c>
      <c r="AS556">
        <f>IF(AP556,MAX(AS$3:AS554)+1,"")</f>
        <v/>
      </c>
    </row>
    <row r="557" s="117">
      <c r="A557" t="n">
        <v>555</v>
      </c>
      <c r="B557" s="131">
        <f>IF(A557=1,0,IF(AP557,0.1*ε_cu1cd,0))</f>
        <v/>
      </c>
      <c r="C557" s="131">
        <f>IF(A557=1,0.1*ε_cu1cd,C556+B556)</f>
        <v/>
      </c>
      <c r="D557" s="113">
        <f>IF('Нормальний переріз'!$D$68&gt;0,1,2)</f>
        <v/>
      </c>
      <c r="E557" s="144">
        <f>IF(D557=1,F557,G557)</f>
        <v/>
      </c>
      <c r="F557" s="124">
        <f>IF(AI556,0.11*ε_cu1cd,IF(AH556,F556*0.01,F556))</f>
        <v/>
      </c>
      <c r="G557" s="124">
        <f>IF(AP556,-0.1*ε_cu1cd,IF(AM556,G556*0.01,G556))</f>
        <v/>
      </c>
      <c r="H557" s="113">
        <f>IF(A557=1,E557,IF(AO556,H556-E556+E557,IF(AP556,0.8*H556,H556+E557)))</f>
        <v/>
      </c>
      <c r="I557" s="169">
        <f>(C557-H557)/h</f>
        <v/>
      </c>
      <c r="J557">
        <f>C557/(ε_c1cd)</f>
        <v/>
      </c>
      <c r="K557">
        <f>C557/I557</f>
        <v/>
      </c>
      <c r="L557" s="131">
        <f>I557/(ε_c1cd)</f>
        <v/>
      </c>
      <c r="M557">
        <f>I557*(K557-Z_s1)</f>
        <v/>
      </c>
      <c r="N557">
        <f>I557*(K557-Z_s2)</f>
        <v/>
      </c>
      <c r="O557">
        <f>E_s*M557</f>
        <v/>
      </c>
      <c r="P557">
        <f>E_s*N557</f>
        <v/>
      </c>
      <c r="Q557">
        <f>O557*A_s1</f>
        <v/>
      </c>
      <c r="R557">
        <f>P557*A_s2</f>
        <v/>
      </c>
      <c r="S557">
        <f>Q557*($K557-Z_s1)</f>
        <v/>
      </c>
      <c r="T557">
        <f>R557*($K557-Z_s2)</f>
        <v/>
      </c>
      <c r="U557">
        <f>(INDIRECT("a_"&amp;U$2)/(U$2+1))*(($C557^(U$2+1)-$H557^(U$2+1))/(ε_c1cd^(U$2+1)))</f>
        <v/>
      </c>
      <c r="V557">
        <f>(INDIRECT("a_"&amp;V$2)/(V$2+1))*(($C557^(V$2+1)-$H557^(V$2+1))/(ε_c1cd^(V$2+1)))</f>
        <v/>
      </c>
      <c r="W557">
        <f>(INDIRECT("a_"&amp;W$2)/(W$2+1))*(($C557^(W$2+1)-$H557^(W$2+1))/(ε_c1cd^(W$2+1)))</f>
        <v/>
      </c>
      <c r="X557">
        <f>(INDIRECT("a_"&amp;X$2)/(X$2+1))*(($C557^(X$2+1)-$H557^(X$2+1))/(ε_c1cd^(X$2+1)))</f>
        <v/>
      </c>
      <c r="Y557">
        <f>(INDIRECT("a_"&amp;Y$2)/(Y$2+1))*(($C557^(Y$2+1)-$H557^(Y$2+1))/(ε_c1cd^(Y$2+1)))</f>
        <v/>
      </c>
      <c r="Z557">
        <f>(INDIRECT("a_"&amp;Z$2)/(Z$2+2))*(($C557^(Z$2+2)-$H557^(Z$2+2))/(ε_c1cd^(Z$2+2)))</f>
        <v/>
      </c>
      <c r="AA557">
        <f>(INDIRECT("a_"&amp;AA$2)/(AA$2+2))*(($C557^(AA$2+2)-$H557^(AA$2+2))/(ε_c1cd^(AA$2+2)))</f>
        <v/>
      </c>
      <c r="AB557">
        <f>(INDIRECT("a_"&amp;AB$2)/(AB$2+2))*(($C557^(AB$2+2)-$H557^(AB$2+2))/(ε_c1cd^(AB$2+2)))</f>
        <v/>
      </c>
      <c r="AC557">
        <f>(INDIRECT("a_"&amp;AC$2)/(AC$2+2))*(($C557^(AC$2+2)-$H557^(AC$2+2))/(ε_c1cd^(AC$2+2)))</f>
        <v/>
      </c>
      <c r="AD557">
        <f>(INDIRECT("a_"&amp;AD$2)/(AD$2+2))*(($C557^(AD$2+2)-$H557^(AD$2+2))/(ε_c1cd^(AD$2+2)))</f>
        <v/>
      </c>
      <c r="AE557" s="111">
        <f>(b*f_cd/L557)*SUM(U557:Y557)+SUM(Q557:R557)</f>
        <v/>
      </c>
      <c r="AF557" s="112">
        <f>AE557*(K557-y+e)</f>
        <v/>
      </c>
      <c r="AG557" s="113">
        <f>(b*f_cd/(L557^2))*SUM(Z557:AD557)+SUM(S557:T557)-AF557</f>
        <v/>
      </c>
      <c r="AH557" s="114">
        <f>AG557&lt;0</f>
        <v/>
      </c>
      <c r="AI557" s="115">
        <f>IF(A557=1,FALSE,(AND(AQ557,AH557,NOT(AI556))))</f>
        <v/>
      </c>
      <c r="AJ557" s="116">
        <f>(b*f_cd/L557)*(a_1/2*J557^2+a_2/3*J557^3+a_3/4*J557^4+a_4/5*J557^5+a_5/6*J557^6)+SUM(Q557:R557)</f>
        <v/>
      </c>
      <c r="AK557">
        <f>AJ557*(K557-y+e)</f>
        <v/>
      </c>
      <c r="AL557" s="118">
        <f>(b*f_cd/(L557^2))*(a_1/3*J557^3+a_2/4*J557^4+a_3/5*J557^5+a_4/6*J557^6+a_5/7*J557^7)+SUM(S557:T557)-AK557</f>
        <v/>
      </c>
      <c r="AM557" s="114">
        <f>AL557&gt;0</f>
        <v/>
      </c>
      <c r="AN557" s="115">
        <f>IF(A557=1,FALSE,(AND(AQ557,AM557,NOT(AN556))))</f>
        <v/>
      </c>
      <c r="AO557">
        <f>IF(D557=1,AND(AH557,NOT(AI557)),AND(AM557,NOT(AN557)))</f>
        <v/>
      </c>
      <c r="AP557" s="119">
        <f>IF(D557=1,AI557,AN557)</f>
        <v/>
      </c>
      <c r="AQ557" s="125">
        <f>ABS(E557)&lt;$AQ$2</f>
        <v/>
      </c>
      <c r="AS557">
        <f>IF(AP557,MAX(AS$3:AS555)+1,"")</f>
        <v/>
      </c>
    </row>
    <row r="558" s="117">
      <c r="A558" t="n">
        <v>556</v>
      </c>
      <c r="B558" s="131">
        <f>IF(A558=1,0,IF(AP558,0.1*ε_cu1cd,0))</f>
        <v/>
      </c>
      <c r="C558" s="131">
        <f>IF(A558=1,0.1*ε_cu1cd,C557+B557)</f>
        <v/>
      </c>
      <c r="D558" s="113">
        <f>IF('Нормальний переріз'!$D$68&gt;0,1,2)</f>
        <v/>
      </c>
      <c r="E558" s="144">
        <f>IF(D558=1,F558,G558)</f>
        <v/>
      </c>
      <c r="F558" s="124">
        <f>IF(AI557,0.11*ε_cu1cd,IF(AH557,F557*0.01,F557))</f>
        <v/>
      </c>
      <c r="G558" s="124">
        <f>IF(AP557,-0.1*ε_cu1cd,IF(AM557,G557*0.01,G557))</f>
        <v/>
      </c>
      <c r="H558" s="113">
        <f>IF(A558=1,E558,IF(AO557,H557-E557+E558,IF(AP557,0.8*H557,H557+E558)))</f>
        <v/>
      </c>
      <c r="I558" s="169">
        <f>(C558-H558)/h</f>
        <v/>
      </c>
      <c r="J558">
        <f>C558/(ε_c1cd)</f>
        <v/>
      </c>
      <c r="K558">
        <f>C558/I558</f>
        <v/>
      </c>
      <c r="L558" s="131">
        <f>I558/(ε_c1cd)</f>
        <v/>
      </c>
      <c r="M558">
        <f>I558*(K558-Z_s1)</f>
        <v/>
      </c>
      <c r="N558">
        <f>I558*(K558-Z_s2)</f>
        <v/>
      </c>
      <c r="O558">
        <f>E_s*M558</f>
        <v/>
      </c>
      <c r="P558">
        <f>E_s*N558</f>
        <v/>
      </c>
      <c r="Q558">
        <f>O558*A_s1</f>
        <v/>
      </c>
      <c r="R558">
        <f>P558*A_s2</f>
        <v/>
      </c>
      <c r="S558">
        <f>Q558*($K558-Z_s1)</f>
        <v/>
      </c>
      <c r="T558">
        <f>R558*($K558-Z_s2)</f>
        <v/>
      </c>
      <c r="U558">
        <f>(INDIRECT("a_"&amp;U$2)/(U$2+1))*(($C558^(U$2+1)-$H558^(U$2+1))/(ε_c1cd^(U$2+1)))</f>
        <v/>
      </c>
      <c r="V558">
        <f>(INDIRECT("a_"&amp;V$2)/(V$2+1))*(($C558^(V$2+1)-$H558^(V$2+1))/(ε_c1cd^(V$2+1)))</f>
        <v/>
      </c>
      <c r="W558">
        <f>(INDIRECT("a_"&amp;W$2)/(W$2+1))*(($C558^(W$2+1)-$H558^(W$2+1))/(ε_c1cd^(W$2+1)))</f>
        <v/>
      </c>
      <c r="X558">
        <f>(INDIRECT("a_"&amp;X$2)/(X$2+1))*(($C558^(X$2+1)-$H558^(X$2+1))/(ε_c1cd^(X$2+1)))</f>
        <v/>
      </c>
      <c r="Y558">
        <f>(INDIRECT("a_"&amp;Y$2)/(Y$2+1))*(($C558^(Y$2+1)-$H558^(Y$2+1))/(ε_c1cd^(Y$2+1)))</f>
        <v/>
      </c>
      <c r="Z558">
        <f>(INDIRECT("a_"&amp;Z$2)/(Z$2+2))*(($C558^(Z$2+2)-$H558^(Z$2+2))/(ε_c1cd^(Z$2+2)))</f>
        <v/>
      </c>
      <c r="AA558">
        <f>(INDIRECT("a_"&amp;AA$2)/(AA$2+2))*(($C558^(AA$2+2)-$H558^(AA$2+2))/(ε_c1cd^(AA$2+2)))</f>
        <v/>
      </c>
      <c r="AB558">
        <f>(INDIRECT("a_"&amp;AB$2)/(AB$2+2))*(($C558^(AB$2+2)-$H558^(AB$2+2))/(ε_c1cd^(AB$2+2)))</f>
        <v/>
      </c>
      <c r="AC558">
        <f>(INDIRECT("a_"&amp;AC$2)/(AC$2+2))*(($C558^(AC$2+2)-$H558^(AC$2+2))/(ε_c1cd^(AC$2+2)))</f>
        <v/>
      </c>
      <c r="AD558">
        <f>(INDIRECT("a_"&amp;AD$2)/(AD$2+2))*(($C558^(AD$2+2)-$H558^(AD$2+2))/(ε_c1cd^(AD$2+2)))</f>
        <v/>
      </c>
      <c r="AE558" s="111">
        <f>(b*f_cd/L558)*SUM(U558:Y558)+SUM(Q558:R558)</f>
        <v/>
      </c>
      <c r="AF558" s="112">
        <f>AE558*(K558-y+e)</f>
        <v/>
      </c>
      <c r="AG558" s="113">
        <f>(b*f_cd/(L558^2))*SUM(Z558:AD558)+SUM(S558:T558)-AF558</f>
        <v/>
      </c>
      <c r="AH558" s="114">
        <f>AG558&lt;0</f>
        <v/>
      </c>
      <c r="AI558" s="115">
        <f>IF(A558=1,FALSE,(AND(AQ558,AH558,NOT(AI557))))</f>
        <v/>
      </c>
      <c r="AJ558" s="116">
        <f>(b*f_cd/L558)*(a_1/2*J558^2+a_2/3*J558^3+a_3/4*J558^4+a_4/5*J558^5+a_5/6*J558^6)+SUM(Q558:R558)</f>
        <v/>
      </c>
      <c r="AK558">
        <f>AJ558*(K558-y+e)</f>
        <v/>
      </c>
      <c r="AL558" s="118">
        <f>(b*f_cd/(L558^2))*(a_1/3*J558^3+a_2/4*J558^4+a_3/5*J558^5+a_4/6*J558^6+a_5/7*J558^7)+SUM(S558:T558)-AK558</f>
        <v/>
      </c>
      <c r="AM558" s="114">
        <f>AL558&gt;0</f>
        <v/>
      </c>
      <c r="AN558" s="115">
        <f>IF(A558=1,FALSE,(AND(AQ558,AM558,NOT(AN557))))</f>
        <v/>
      </c>
      <c r="AO558">
        <f>IF(D558=1,AND(AH558,NOT(AI558)),AND(AM558,NOT(AN558)))</f>
        <v/>
      </c>
      <c r="AP558" s="119">
        <f>IF(D558=1,AI558,AN558)</f>
        <v/>
      </c>
      <c r="AQ558" s="125">
        <f>ABS(E558)&lt;$AQ$2</f>
        <v/>
      </c>
      <c r="AS558">
        <f>IF(AP558,MAX(AS$3:AS556)+1,"")</f>
        <v/>
      </c>
    </row>
    <row r="559" s="117">
      <c r="A559" t="n">
        <v>557</v>
      </c>
      <c r="B559" s="131">
        <f>IF(A559=1,0,IF(AP559,0.1*ε_cu1cd,0))</f>
        <v/>
      </c>
      <c r="C559" s="131">
        <f>IF(A559=1,0.1*ε_cu1cd,C558+B558)</f>
        <v/>
      </c>
      <c r="D559" s="113">
        <f>IF('Нормальний переріз'!$D$68&gt;0,1,2)</f>
        <v/>
      </c>
      <c r="E559" s="144">
        <f>IF(D559=1,F559,G559)</f>
        <v/>
      </c>
      <c r="F559" s="124">
        <f>IF(AI558,0.11*ε_cu1cd,IF(AH558,F558*0.01,F558))</f>
        <v/>
      </c>
      <c r="G559" s="124">
        <f>IF(AP558,-0.1*ε_cu1cd,IF(AM558,G558*0.01,G558))</f>
        <v/>
      </c>
      <c r="H559" s="113">
        <f>IF(A559=1,E559,IF(AO558,H558-E558+E559,IF(AP558,0.8*H558,H558+E559)))</f>
        <v/>
      </c>
      <c r="I559" s="169">
        <f>(C559-H559)/h</f>
        <v/>
      </c>
      <c r="J559">
        <f>C559/(ε_c1cd)</f>
        <v/>
      </c>
      <c r="K559">
        <f>C559/I559</f>
        <v/>
      </c>
      <c r="L559" s="131">
        <f>I559/(ε_c1cd)</f>
        <v/>
      </c>
      <c r="M559">
        <f>I559*(K559-Z_s1)</f>
        <v/>
      </c>
      <c r="N559">
        <f>I559*(K559-Z_s2)</f>
        <v/>
      </c>
      <c r="O559">
        <f>E_s*M559</f>
        <v/>
      </c>
      <c r="P559">
        <f>E_s*N559</f>
        <v/>
      </c>
      <c r="Q559">
        <f>O559*A_s1</f>
        <v/>
      </c>
      <c r="R559">
        <f>P559*A_s2</f>
        <v/>
      </c>
      <c r="S559">
        <f>Q559*($K559-Z_s1)</f>
        <v/>
      </c>
      <c r="T559">
        <f>R559*($K559-Z_s2)</f>
        <v/>
      </c>
      <c r="U559">
        <f>(INDIRECT("a_"&amp;U$2)/(U$2+1))*(($C559^(U$2+1)-$H559^(U$2+1))/(ε_c1cd^(U$2+1)))</f>
        <v/>
      </c>
      <c r="V559">
        <f>(INDIRECT("a_"&amp;V$2)/(V$2+1))*(($C559^(V$2+1)-$H559^(V$2+1))/(ε_c1cd^(V$2+1)))</f>
        <v/>
      </c>
      <c r="W559">
        <f>(INDIRECT("a_"&amp;W$2)/(W$2+1))*(($C559^(W$2+1)-$H559^(W$2+1))/(ε_c1cd^(W$2+1)))</f>
        <v/>
      </c>
      <c r="X559">
        <f>(INDIRECT("a_"&amp;X$2)/(X$2+1))*(($C559^(X$2+1)-$H559^(X$2+1))/(ε_c1cd^(X$2+1)))</f>
        <v/>
      </c>
      <c r="Y559">
        <f>(INDIRECT("a_"&amp;Y$2)/(Y$2+1))*(($C559^(Y$2+1)-$H559^(Y$2+1))/(ε_c1cd^(Y$2+1)))</f>
        <v/>
      </c>
      <c r="Z559">
        <f>(INDIRECT("a_"&amp;Z$2)/(Z$2+2))*(($C559^(Z$2+2)-$H559^(Z$2+2))/(ε_c1cd^(Z$2+2)))</f>
        <v/>
      </c>
      <c r="AA559">
        <f>(INDIRECT("a_"&amp;AA$2)/(AA$2+2))*(($C559^(AA$2+2)-$H559^(AA$2+2))/(ε_c1cd^(AA$2+2)))</f>
        <v/>
      </c>
      <c r="AB559">
        <f>(INDIRECT("a_"&amp;AB$2)/(AB$2+2))*(($C559^(AB$2+2)-$H559^(AB$2+2))/(ε_c1cd^(AB$2+2)))</f>
        <v/>
      </c>
      <c r="AC559">
        <f>(INDIRECT("a_"&amp;AC$2)/(AC$2+2))*(($C559^(AC$2+2)-$H559^(AC$2+2))/(ε_c1cd^(AC$2+2)))</f>
        <v/>
      </c>
      <c r="AD559">
        <f>(INDIRECT("a_"&amp;AD$2)/(AD$2+2))*(($C559^(AD$2+2)-$H559^(AD$2+2))/(ε_c1cd^(AD$2+2)))</f>
        <v/>
      </c>
      <c r="AE559" s="111">
        <f>(b*f_cd/L559)*SUM(U559:Y559)+SUM(Q559:R559)</f>
        <v/>
      </c>
      <c r="AF559" s="112">
        <f>AE559*(K559-y+e)</f>
        <v/>
      </c>
      <c r="AG559" s="113">
        <f>(b*f_cd/(L559^2))*SUM(Z559:AD559)+SUM(S559:T559)-AF559</f>
        <v/>
      </c>
      <c r="AH559" s="114">
        <f>AG559&lt;0</f>
        <v/>
      </c>
      <c r="AI559" s="115">
        <f>IF(A559=1,FALSE,(AND(AQ559,AH559,NOT(AI558))))</f>
        <v/>
      </c>
      <c r="AJ559" s="116">
        <f>(b*f_cd/L559)*(a_1/2*J559^2+a_2/3*J559^3+a_3/4*J559^4+a_4/5*J559^5+a_5/6*J559^6)+SUM(Q559:R559)</f>
        <v/>
      </c>
      <c r="AK559">
        <f>AJ559*(K559-y+e)</f>
        <v/>
      </c>
      <c r="AL559" s="118">
        <f>(b*f_cd/(L559^2))*(a_1/3*J559^3+a_2/4*J559^4+a_3/5*J559^5+a_4/6*J559^6+a_5/7*J559^7)+SUM(S559:T559)-AK559</f>
        <v/>
      </c>
      <c r="AM559" s="114">
        <f>AL559&gt;0</f>
        <v/>
      </c>
      <c r="AN559" s="115">
        <f>IF(A559=1,FALSE,(AND(AQ559,AM559,NOT(AN558))))</f>
        <v/>
      </c>
      <c r="AO559">
        <f>IF(D559=1,AND(AH559,NOT(AI559)),AND(AM559,NOT(AN559)))</f>
        <v/>
      </c>
      <c r="AP559" s="119">
        <f>IF(D559=1,AI559,AN559)</f>
        <v/>
      </c>
      <c r="AQ559" s="125">
        <f>ABS(E559)&lt;$AQ$2</f>
        <v/>
      </c>
      <c r="AS559">
        <f>IF(AP559,MAX(AS$3:AS557)+1,"")</f>
        <v/>
      </c>
    </row>
    <row r="560" s="117">
      <c r="A560" t="n">
        <v>558</v>
      </c>
      <c r="B560" s="131">
        <f>IF(A560=1,0,IF(AP560,0.1*ε_cu1cd,0))</f>
        <v/>
      </c>
      <c r="C560" s="131">
        <f>IF(A560=1,0.1*ε_cu1cd,C559+B559)</f>
        <v/>
      </c>
      <c r="D560" s="113">
        <f>IF('Нормальний переріз'!$D$68&gt;0,1,2)</f>
        <v/>
      </c>
      <c r="E560" s="144">
        <f>IF(D560=1,F560,G560)</f>
        <v/>
      </c>
      <c r="F560" s="124">
        <f>IF(AI559,0.11*ε_cu1cd,IF(AH559,F559*0.01,F559))</f>
        <v/>
      </c>
      <c r="G560" s="124">
        <f>IF(AP559,-0.1*ε_cu1cd,IF(AM559,G559*0.01,G559))</f>
        <v/>
      </c>
      <c r="H560" s="113">
        <f>IF(A560=1,E560,IF(AO559,H559-E559+E560,IF(AP559,0.8*H559,H559+E560)))</f>
        <v/>
      </c>
      <c r="I560" s="169">
        <f>(C560-H560)/h</f>
        <v/>
      </c>
      <c r="J560">
        <f>C560/(ε_c1cd)</f>
        <v/>
      </c>
      <c r="K560">
        <f>C560/I560</f>
        <v/>
      </c>
      <c r="L560" s="131">
        <f>I560/(ε_c1cd)</f>
        <v/>
      </c>
      <c r="M560">
        <f>I560*(K560-Z_s1)</f>
        <v/>
      </c>
      <c r="N560">
        <f>I560*(K560-Z_s2)</f>
        <v/>
      </c>
      <c r="O560">
        <f>E_s*M560</f>
        <v/>
      </c>
      <c r="P560">
        <f>E_s*N560</f>
        <v/>
      </c>
      <c r="Q560">
        <f>O560*A_s1</f>
        <v/>
      </c>
      <c r="R560">
        <f>P560*A_s2</f>
        <v/>
      </c>
      <c r="S560">
        <f>Q560*($K560-Z_s1)</f>
        <v/>
      </c>
      <c r="T560">
        <f>R560*($K560-Z_s2)</f>
        <v/>
      </c>
      <c r="U560">
        <f>(INDIRECT("a_"&amp;U$2)/(U$2+1))*(($C560^(U$2+1)-$H560^(U$2+1))/(ε_c1cd^(U$2+1)))</f>
        <v/>
      </c>
      <c r="V560">
        <f>(INDIRECT("a_"&amp;V$2)/(V$2+1))*(($C560^(V$2+1)-$H560^(V$2+1))/(ε_c1cd^(V$2+1)))</f>
        <v/>
      </c>
      <c r="W560">
        <f>(INDIRECT("a_"&amp;W$2)/(W$2+1))*(($C560^(W$2+1)-$H560^(W$2+1))/(ε_c1cd^(W$2+1)))</f>
        <v/>
      </c>
      <c r="X560">
        <f>(INDIRECT("a_"&amp;X$2)/(X$2+1))*(($C560^(X$2+1)-$H560^(X$2+1))/(ε_c1cd^(X$2+1)))</f>
        <v/>
      </c>
      <c r="Y560">
        <f>(INDIRECT("a_"&amp;Y$2)/(Y$2+1))*(($C560^(Y$2+1)-$H560^(Y$2+1))/(ε_c1cd^(Y$2+1)))</f>
        <v/>
      </c>
      <c r="Z560">
        <f>(INDIRECT("a_"&amp;Z$2)/(Z$2+2))*(($C560^(Z$2+2)-$H560^(Z$2+2))/(ε_c1cd^(Z$2+2)))</f>
        <v/>
      </c>
      <c r="AA560">
        <f>(INDIRECT("a_"&amp;AA$2)/(AA$2+2))*(($C560^(AA$2+2)-$H560^(AA$2+2))/(ε_c1cd^(AA$2+2)))</f>
        <v/>
      </c>
      <c r="AB560">
        <f>(INDIRECT("a_"&amp;AB$2)/(AB$2+2))*(($C560^(AB$2+2)-$H560^(AB$2+2))/(ε_c1cd^(AB$2+2)))</f>
        <v/>
      </c>
      <c r="AC560">
        <f>(INDIRECT("a_"&amp;AC$2)/(AC$2+2))*(($C560^(AC$2+2)-$H560^(AC$2+2))/(ε_c1cd^(AC$2+2)))</f>
        <v/>
      </c>
      <c r="AD560">
        <f>(INDIRECT("a_"&amp;AD$2)/(AD$2+2))*(($C560^(AD$2+2)-$H560^(AD$2+2))/(ε_c1cd^(AD$2+2)))</f>
        <v/>
      </c>
      <c r="AE560" s="111">
        <f>(b*f_cd/L560)*SUM(U560:Y560)+SUM(Q560:R560)</f>
        <v/>
      </c>
      <c r="AF560" s="112">
        <f>AE560*(K560-y+e)</f>
        <v/>
      </c>
      <c r="AG560" s="113">
        <f>(b*f_cd/(L560^2))*SUM(Z560:AD560)+SUM(S560:T560)-AF560</f>
        <v/>
      </c>
      <c r="AH560" s="114">
        <f>AG560&lt;0</f>
        <v/>
      </c>
      <c r="AI560" s="115">
        <f>IF(A560=1,FALSE,(AND(AQ560,AH560,NOT(AI559))))</f>
        <v/>
      </c>
      <c r="AJ560" s="116">
        <f>(b*f_cd/L560)*(a_1/2*J560^2+a_2/3*J560^3+a_3/4*J560^4+a_4/5*J560^5+a_5/6*J560^6)+SUM(Q560:R560)</f>
        <v/>
      </c>
      <c r="AK560">
        <f>AJ560*(K560-y+e)</f>
        <v/>
      </c>
      <c r="AL560" s="118">
        <f>(b*f_cd/(L560^2))*(a_1/3*J560^3+a_2/4*J560^4+a_3/5*J560^5+a_4/6*J560^6+a_5/7*J560^7)+SUM(S560:T560)-AK560</f>
        <v/>
      </c>
      <c r="AM560" s="114">
        <f>AL560&gt;0</f>
        <v/>
      </c>
      <c r="AN560" s="115">
        <f>IF(A560=1,FALSE,(AND(AQ560,AM560,NOT(AN559))))</f>
        <v/>
      </c>
      <c r="AO560">
        <f>IF(D560=1,AND(AH560,NOT(AI560)),AND(AM560,NOT(AN560)))</f>
        <v/>
      </c>
      <c r="AP560" s="119">
        <f>IF(D560=1,AI560,AN560)</f>
        <v/>
      </c>
      <c r="AQ560" s="125">
        <f>ABS(E560)&lt;$AQ$2</f>
        <v/>
      </c>
      <c r="AS560">
        <f>IF(AP560,MAX(AS$3:AS558)+1,"")</f>
        <v/>
      </c>
    </row>
    <row r="561" s="117">
      <c r="A561" t="n">
        <v>559</v>
      </c>
      <c r="B561" s="131">
        <f>IF(A561=1,0,IF(AP561,0.1*ε_cu1cd,0))</f>
        <v/>
      </c>
      <c r="C561" s="131">
        <f>IF(A561=1,0.1*ε_cu1cd,C560+B560)</f>
        <v/>
      </c>
      <c r="D561" s="113">
        <f>IF('Нормальний переріз'!$D$68&gt;0,1,2)</f>
        <v/>
      </c>
      <c r="E561" s="144">
        <f>IF(D561=1,F561,G561)</f>
        <v/>
      </c>
      <c r="F561" s="124">
        <f>IF(AI560,0.11*ε_cu1cd,IF(AH560,F560*0.01,F560))</f>
        <v/>
      </c>
      <c r="G561" s="124">
        <f>IF(AP560,-0.1*ε_cu1cd,IF(AM560,G560*0.01,G560))</f>
        <v/>
      </c>
      <c r="H561" s="113">
        <f>IF(A561=1,E561,IF(AO560,H560-E560+E561,IF(AP560,0.8*H560,H560+E561)))</f>
        <v/>
      </c>
      <c r="I561" s="169">
        <f>(C561-H561)/h</f>
        <v/>
      </c>
      <c r="J561">
        <f>C561/(ε_c1cd)</f>
        <v/>
      </c>
      <c r="K561">
        <f>C561/I561</f>
        <v/>
      </c>
      <c r="L561" s="131">
        <f>I561/(ε_c1cd)</f>
        <v/>
      </c>
      <c r="M561">
        <f>I561*(K561-Z_s1)</f>
        <v/>
      </c>
      <c r="N561">
        <f>I561*(K561-Z_s2)</f>
        <v/>
      </c>
      <c r="O561">
        <f>E_s*M561</f>
        <v/>
      </c>
      <c r="P561">
        <f>E_s*N561</f>
        <v/>
      </c>
      <c r="Q561">
        <f>O561*A_s1</f>
        <v/>
      </c>
      <c r="R561">
        <f>P561*A_s2</f>
        <v/>
      </c>
      <c r="S561">
        <f>Q561*($K561-Z_s1)</f>
        <v/>
      </c>
      <c r="T561">
        <f>R561*($K561-Z_s2)</f>
        <v/>
      </c>
      <c r="U561">
        <f>(INDIRECT("a_"&amp;U$2)/(U$2+1))*(($C561^(U$2+1)-$H561^(U$2+1))/(ε_c1cd^(U$2+1)))</f>
        <v/>
      </c>
      <c r="V561">
        <f>(INDIRECT("a_"&amp;V$2)/(V$2+1))*(($C561^(V$2+1)-$H561^(V$2+1))/(ε_c1cd^(V$2+1)))</f>
        <v/>
      </c>
      <c r="W561">
        <f>(INDIRECT("a_"&amp;W$2)/(W$2+1))*(($C561^(W$2+1)-$H561^(W$2+1))/(ε_c1cd^(W$2+1)))</f>
        <v/>
      </c>
      <c r="X561">
        <f>(INDIRECT("a_"&amp;X$2)/(X$2+1))*(($C561^(X$2+1)-$H561^(X$2+1))/(ε_c1cd^(X$2+1)))</f>
        <v/>
      </c>
      <c r="Y561">
        <f>(INDIRECT("a_"&amp;Y$2)/(Y$2+1))*(($C561^(Y$2+1)-$H561^(Y$2+1))/(ε_c1cd^(Y$2+1)))</f>
        <v/>
      </c>
      <c r="Z561">
        <f>(INDIRECT("a_"&amp;Z$2)/(Z$2+2))*(($C561^(Z$2+2)-$H561^(Z$2+2))/(ε_c1cd^(Z$2+2)))</f>
        <v/>
      </c>
      <c r="AA561">
        <f>(INDIRECT("a_"&amp;AA$2)/(AA$2+2))*(($C561^(AA$2+2)-$H561^(AA$2+2))/(ε_c1cd^(AA$2+2)))</f>
        <v/>
      </c>
      <c r="AB561">
        <f>(INDIRECT("a_"&amp;AB$2)/(AB$2+2))*(($C561^(AB$2+2)-$H561^(AB$2+2))/(ε_c1cd^(AB$2+2)))</f>
        <v/>
      </c>
      <c r="AC561">
        <f>(INDIRECT("a_"&amp;AC$2)/(AC$2+2))*(($C561^(AC$2+2)-$H561^(AC$2+2))/(ε_c1cd^(AC$2+2)))</f>
        <v/>
      </c>
      <c r="AD561">
        <f>(INDIRECT("a_"&amp;AD$2)/(AD$2+2))*(($C561^(AD$2+2)-$H561^(AD$2+2))/(ε_c1cd^(AD$2+2)))</f>
        <v/>
      </c>
      <c r="AE561" s="111">
        <f>(b*f_cd/L561)*SUM(U561:Y561)+SUM(Q561:R561)</f>
        <v/>
      </c>
      <c r="AF561" s="112">
        <f>AE561*(K561-y+e)</f>
        <v/>
      </c>
      <c r="AG561" s="113">
        <f>(b*f_cd/(L561^2))*SUM(Z561:AD561)+SUM(S561:T561)-AF561</f>
        <v/>
      </c>
      <c r="AH561" s="114">
        <f>AG561&lt;0</f>
        <v/>
      </c>
      <c r="AI561" s="115">
        <f>IF(A561=1,FALSE,(AND(AQ561,AH561,NOT(AI560))))</f>
        <v/>
      </c>
      <c r="AJ561" s="116">
        <f>(b*f_cd/L561)*(a_1/2*J561^2+a_2/3*J561^3+a_3/4*J561^4+a_4/5*J561^5+a_5/6*J561^6)+SUM(Q561:R561)</f>
        <v/>
      </c>
      <c r="AK561">
        <f>AJ561*(K561-y+e)</f>
        <v/>
      </c>
      <c r="AL561" s="118">
        <f>(b*f_cd/(L561^2))*(a_1/3*J561^3+a_2/4*J561^4+a_3/5*J561^5+a_4/6*J561^6+a_5/7*J561^7)+SUM(S561:T561)-AK561</f>
        <v/>
      </c>
      <c r="AM561" s="114">
        <f>AL561&gt;0</f>
        <v/>
      </c>
      <c r="AN561" s="115">
        <f>IF(A561=1,FALSE,(AND(AQ561,AM561,NOT(AN560))))</f>
        <v/>
      </c>
      <c r="AO561">
        <f>IF(D561=1,AND(AH561,NOT(AI561)),AND(AM561,NOT(AN561)))</f>
        <v/>
      </c>
      <c r="AP561" s="119">
        <f>IF(D561=1,AI561,AN561)</f>
        <v/>
      </c>
      <c r="AQ561" s="125">
        <f>ABS(E561)&lt;$AQ$2</f>
        <v/>
      </c>
      <c r="AS561">
        <f>IF(AP561,MAX(AS$3:AS559)+1,"")</f>
        <v/>
      </c>
    </row>
    <row r="562" s="117">
      <c r="A562" t="n">
        <v>560</v>
      </c>
      <c r="B562" s="131">
        <f>IF(A562=1,0,IF(AP562,0.1*ε_cu1cd,0))</f>
        <v/>
      </c>
      <c r="C562" s="131">
        <f>IF(A562=1,0.1*ε_cu1cd,C561+B561)</f>
        <v/>
      </c>
      <c r="D562" s="113">
        <f>IF('Нормальний переріз'!$D$68&gt;0,1,2)</f>
        <v/>
      </c>
      <c r="E562" s="144">
        <f>IF(D562=1,F562,G562)</f>
        <v/>
      </c>
      <c r="F562" s="124">
        <f>IF(AI561,0.11*ε_cu1cd,IF(AH561,F561*0.01,F561))</f>
        <v/>
      </c>
      <c r="G562" s="124">
        <f>IF(AP561,-0.1*ε_cu1cd,IF(AM561,G561*0.01,G561))</f>
        <v/>
      </c>
      <c r="H562" s="113">
        <f>IF(A562=1,E562,IF(AO561,H561-E561+E562,IF(AP561,0.8*H561,H561+E562)))</f>
        <v/>
      </c>
      <c r="I562" s="169">
        <f>(C562-H562)/h</f>
        <v/>
      </c>
      <c r="J562">
        <f>C562/(ε_c1cd)</f>
        <v/>
      </c>
      <c r="K562">
        <f>C562/I562</f>
        <v/>
      </c>
      <c r="L562" s="131">
        <f>I562/(ε_c1cd)</f>
        <v/>
      </c>
      <c r="M562">
        <f>I562*(K562-Z_s1)</f>
        <v/>
      </c>
      <c r="N562">
        <f>I562*(K562-Z_s2)</f>
        <v/>
      </c>
      <c r="O562">
        <f>E_s*M562</f>
        <v/>
      </c>
      <c r="P562">
        <f>E_s*N562</f>
        <v/>
      </c>
      <c r="Q562">
        <f>O562*A_s1</f>
        <v/>
      </c>
      <c r="R562">
        <f>P562*A_s2</f>
        <v/>
      </c>
      <c r="S562">
        <f>Q562*($K562-Z_s1)</f>
        <v/>
      </c>
      <c r="T562">
        <f>R562*($K562-Z_s2)</f>
        <v/>
      </c>
      <c r="U562">
        <f>(INDIRECT("a_"&amp;U$2)/(U$2+1))*(($C562^(U$2+1)-$H562^(U$2+1))/(ε_c1cd^(U$2+1)))</f>
        <v/>
      </c>
      <c r="V562">
        <f>(INDIRECT("a_"&amp;V$2)/(V$2+1))*(($C562^(V$2+1)-$H562^(V$2+1))/(ε_c1cd^(V$2+1)))</f>
        <v/>
      </c>
      <c r="W562">
        <f>(INDIRECT("a_"&amp;W$2)/(W$2+1))*(($C562^(W$2+1)-$H562^(W$2+1))/(ε_c1cd^(W$2+1)))</f>
        <v/>
      </c>
      <c r="X562">
        <f>(INDIRECT("a_"&amp;X$2)/(X$2+1))*(($C562^(X$2+1)-$H562^(X$2+1))/(ε_c1cd^(X$2+1)))</f>
        <v/>
      </c>
      <c r="Y562">
        <f>(INDIRECT("a_"&amp;Y$2)/(Y$2+1))*(($C562^(Y$2+1)-$H562^(Y$2+1))/(ε_c1cd^(Y$2+1)))</f>
        <v/>
      </c>
      <c r="Z562">
        <f>(INDIRECT("a_"&amp;Z$2)/(Z$2+2))*(($C562^(Z$2+2)-$H562^(Z$2+2))/(ε_c1cd^(Z$2+2)))</f>
        <v/>
      </c>
      <c r="AA562">
        <f>(INDIRECT("a_"&amp;AA$2)/(AA$2+2))*(($C562^(AA$2+2)-$H562^(AA$2+2))/(ε_c1cd^(AA$2+2)))</f>
        <v/>
      </c>
      <c r="AB562">
        <f>(INDIRECT("a_"&amp;AB$2)/(AB$2+2))*(($C562^(AB$2+2)-$H562^(AB$2+2))/(ε_c1cd^(AB$2+2)))</f>
        <v/>
      </c>
      <c r="AC562">
        <f>(INDIRECT("a_"&amp;AC$2)/(AC$2+2))*(($C562^(AC$2+2)-$H562^(AC$2+2))/(ε_c1cd^(AC$2+2)))</f>
        <v/>
      </c>
      <c r="AD562">
        <f>(INDIRECT("a_"&amp;AD$2)/(AD$2+2))*(($C562^(AD$2+2)-$H562^(AD$2+2))/(ε_c1cd^(AD$2+2)))</f>
        <v/>
      </c>
      <c r="AE562" s="111">
        <f>(b*f_cd/L562)*SUM(U562:Y562)+SUM(Q562:R562)</f>
        <v/>
      </c>
      <c r="AF562" s="112">
        <f>AE562*(K562-y+e)</f>
        <v/>
      </c>
      <c r="AG562" s="113">
        <f>(b*f_cd/(L562^2))*SUM(Z562:AD562)+SUM(S562:T562)-AF562</f>
        <v/>
      </c>
      <c r="AH562" s="114">
        <f>AG562&lt;0</f>
        <v/>
      </c>
      <c r="AI562" s="115">
        <f>IF(A562=1,FALSE,(AND(AQ562,AH562,NOT(AI561))))</f>
        <v/>
      </c>
      <c r="AJ562" s="116">
        <f>(b*f_cd/L562)*(a_1/2*J562^2+a_2/3*J562^3+a_3/4*J562^4+a_4/5*J562^5+a_5/6*J562^6)+SUM(Q562:R562)</f>
        <v/>
      </c>
      <c r="AK562">
        <f>AJ562*(K562-y+e)</f>
        <v/>
      </c>
      <c r="AL562" s="118">
        <f>(b*f_cd/(L562^2))*(a_1/3*J562^3+a_2/4*J562^4+a_3/5*J562^5+a_4/6*J562^6+a_5/7*J562^7)+SUM(S562:T562)-AK562</f>
        <v/>
      </c>
      <c r="AM562" s="114">
        <f>AL562&gt;0</f>
        <v/>
      </c>
      <c r="AN562" s="115">
        <f>IF(A562=1,FALSE,(AND(AQ562,AM562,NOT(AN561))))</f>
        <v/>
      </c>
      <c r="AO562">
        <f>IF(D562=1,AND(AH562,NOT(AI562)),AND(AM562,NOT(AN562)))</f>
        <v/>
      </c>
      <c r="AP562" s="119">
        <f>IF(D562=1,AI562,AN562)</f>
        <v/>
      </c>
      <c r="AQ562" s="125">
        <f>ABS(E562)&lt;$AQ$2</f>
        <v/>
      </c>
      <c r="AS562">
        <f>IF(AP562,MAX(AS$3:AS560)+1,"")</f>
        <v/>
      </c>
    </row>
    <row r="563" s="117">
      <c r="A563" t="n">
        <v>561</v>
      </c>
      <c r="B563" s="131">
        <f>IF(A563=1,0,IF(AP563,0.1*ε_cu1cd,0))</f>
        <v/>
      </c>
      <c r="C563" s="131">
        <f>IF(A563=1,0.1*ε_cu1cd,C562+B562)</f>
        <v/>
      </c>
      <c r="D563" s="113">
        <f>IF('Нормальний переріз'!$D$68&gt;0,1,2)</f>
        <v/>
      </c>
      <c r="E563" s="144">
        <f>IF(D563=1,F563,G563)</f>
        <v/>
      </c>
      <c r="F563" s="124">
        <f>IF(AI562,0.11*ε_cu1cd,IF(AH562,F562*0.01,F562))</f>
        <v/>
      </c>
      <c r="G563" s="124">
        <f>IF(AP562,-0.1*ε_cu1cd,IF(AM562,G562*0.01,G562))</f>
        <v/>
      </c>
      <c r="H563" s="113">
        <f>IF(A563=1,E563,IF(AO562,H562-E562+E563,IF(AP562,0.8*H562,H562+E563)))</f>
        <v/>
      </c>
      <c r="I563" s="169">
        <f>(C563-H563)/h</f>
        <v/>
      </c>
      <c r="J563">
        <f>C563/(ε_c1cd)</f>
        <v/>
      </c>
      <c r="K563">
        <f>C563/I563</f>
        <v/>
      </c>
      <c r="L563" s="131">
        <f>I563/(ε_c1cd)</f>
        <v/>
      </c>
      <c r="M563">
        <f>I563*(K563-Z_s1)</f>
        <v/>
      </c>
      <c r="N563">
        <f>I563*(K563-Z_s2)</f>
        <v/>
      </c>
      <c r="O563">
        <f>E_s*M563</f>
        <v/>
      </c>
      <c r="P563">
        <f>E_s*N563</f>
        <v/>
      </c>
      <c r="Q563">
        <f>O563*A_s1</f>
        <v/>
      </c>
      <c r="R563">
        <f>P563*A_s2</f>
        <v/>
      </c>
      <c r="S563">
        <f>Q563*($K563-Z_s1)</f>
        <v/>
      </c>
      <c r="T563">
        <f>R563*($K563-Z_s2)</f>
        <v/>
      </c>
      <c r="U563">
        <f>(INDIRECT("a_"&amp;U$2)/(U$2+1))*(($C563^(U$2+1)-$H563^(U$2+1))/(ε_c1cd^(U$2+1)))</f>
        <v/>
      </c>
      <c r="V563">
        <f>(INDIRECT("a_"&amp;V$2)/(V$2+1))*(($C563^(V$2+1)-$H563^(V$2+1))/(ε_c1cd^(V$2+1)))</f>
        <v/>
      </c>
      <c r="W563">
        <f>(INDIRECT("a_"&amp;W$2)/(W$2+1))*(($C563^(W$2+1)-$H563^(W$2+1))/(ε_c1cd^(W$2+1)))</f>
        <v/>
      </c>
      <c r="X563">
        <f>(INDIRECT("a_"&amp;X$2)/(X$2+1))*(($C563^(X$2+1)-$H563^(X$2+1))/(ε_c1cd^(X$2+1)))</f>
        <v/>
      </c>
      <c r="Y563">
        <f>(INDIRECT("a_"&amp;Y$2)/(Y$2+1))*(($C563^(Y$2+1)-$H563^(Y$2+1))/(ε_c1cd^(Y$2+1)))</f>
        <v/>
      </c>
      <c r="Z563">
        <f>(INDIRECT("a_"&amp;Z$2)/(Z$2+2))*(($C563^(Z$2+2)-$H563^(Z$2+2))/(ε_c1cd^(Z$2+2)))</f>
        <v/>
      </c>
      <c r="AA563">
        <f>(INDIRECT("a_"&amp;AA$2)/(AA$2+2))*(($C563^(AA$2+2)-$H563^(AA$2+2))/(ε_c1cd^(AA$2+2)))</f>
        <v/>
      </c>
      <c r="AB563">
        <f>(INDIRECT("a_"&amp;AB$2)/(AB$2+2))*(($C563^(AB$2+2)-$H563^(AB$2+2))/(ε_c1cd^(AB$2+2)))</f>
        <v/>
      </c>
      <c r="AC563">
        <f>(INDIRECT("a_"&amp;AC$2)/(AC$2+2))*(($C563^(AC$2+2)-$H563^(AC$2+2))/(ε_c1cd^(AC$2+2)))</f>
        <v/>
      </c>
      <c r="AD563">
        <f>(INDIRECT("a_"&amp;AD$2)/(AD$2+2))*(($C563^(AD$2+2)-$H563^(AD$2+2))/(ε_c1cd^(AD$2+2)))</f>
        <v/>
      </c>
      <c r="AE563" s="111">
        <f>(b*f_cd/L563)*SUM(U563:Y563)+SUM(Q563:R563)</f>
        <v/>
      </c>
      <c r="AF563" s="112">
        <f>AE563*(K563-y+e)</f>
        <v/>
      </c>
      <c r="AG563" s="113">
        <f>(b*f_cd/(L563^2))*SUM(Z563:AD563)+SUM(S563:T563)-AF563</f>
        <v/>
      </c>
      <c r="AH563" s="114">
        <f>AG563&lt;0</f>
        <v/>
      </c>
      <c r="AI563" s="115">
        <f>IF(A563=1,FALSE,(AND(AQ563,AH563,NOT(AI562))))</f>
        <v/>
      </c>
      <c r="AJ563" s="116">
        <f>(b*f_cd/L563)*(a_1/2*J563^2+a_2/3*J563^3+a_3/4*J563^4+a_4/5*J563^5+a_5/6*J563^6)+SUM(Q563:R563)</f>
        <v/>
      </c>
      <c r="AK563">
        <f>AJ563*(K563-y+e)</f>
        <v/>
      </c>
      <c r="AL563" s="118">
        <f>(b*f_cd/(L563^2))*(a_1/3*J563^3+a_2/4*J563^4+a_3/5*J563^5+a_4/6*J563^6+a_5/7*J563^7)+SUM(S563:T563)-AK563</f>
        <v/>
      </c>
      <c r="AM563" s="114">
        <f>AL563&gt;0</f>
        <v/>
      </c>
      <c r="AN563" s="115">
        <f>IF(A563=1,FALSE,(AND(AQ563,AM563,NOT(AN562))))</f>
        <v/>
      </c>
      <c r="AO563">
        <f>IF(D563=1,AND(AH563,NOT(AI563)),AND(AM563,NOT(AN563)))</f>
        <v/>
      </c>
      <c r="AP563" s="119">
        <f>IF(D563=1,AI563,AN563)</f>
        <v/>
      </c>
      <c r="AQ563" s="125">
        <f>ABS(E563)&lt;$AQ$2</f>
        <v/>
      </c>
      <c r="AS563">
        <f>IF(AP563,MAX(AS$3:AS561)+1,"")</f>
        <v/>
      </c>
    </row>
    <row r="564" s="117">
      <c r="A564" t="n">
        <v>562</v>
      </c>
      <c r="B564" s="131">
        <f>IF(A564=1,0,IF(AP564,0.1*ε_cu1cd,0))</f>
        <v/>
      </c>
      <c r="C564" s="131">
        <f>IF(A564=1,0.1*ε_cu1cd,C563+B563)</f>
        <v/>
      </c>
      <c r="D564" s="113">
        <f>IF('Нормальний переріз'!$D$68&gt;0,1,2)</f>
        <v/>
      </c>
      <c r="E564" s="144">
        <f>IF(D564=1,F564,G564)</f>
        <v/>
      </c>
      <c r="F564" s="124">
        <f>IF(AI563,0.11*ε_cu1cd,IF(AH563,F563*0.01,F563))</f>
        <v/>
      </c>
      <c r="G564" s="124">
        <f>IF(AP563,-0.1*ε_cu1cd,IF(AM563,G563*0.01,G563))</f>
        <v/>
      </c>
      <c r="H564" s="113">
        <f>IF(A564=1,E564,IF(AO563,H563-E563+E564,IF(AP563,0.8*H563,H563+E564)))</f>
        <v/>
      </c>
      <c r="I564" s="169">
        <f>(C564-H564)/h</f>
        <v/>
      </c>
      <c r="J564">
        <f>C564/(ε_c1cd)</f>
        <v/>
      </c>
      <c r="K564">
        <f>C564/I564</f>
        <v/>
      </c>
      <c r="L564" s="131">
        <f>I564/(ε_c1cd)</f>
        <v/>
      </c>
      <c r="M564">
        <f>I564*(K564-Z_s1)</f>
        <v/>
      </c>
      <c r="N564">
        <f>I564*(K564-Z_s2)</f>
        <v/>
      </c>
      <c r="O564">
        <f>E_s*M564</f>
        <v/>
      </c>
      <c r="P564">
        <f>E_s*N564</f>
        <v/>
      </c>
      <c r="Q564">
        <f>O564*A_s1</f>
        <v/>
      </c>
      <c r="R564">
        <f>P564*A_s2</f>
        <v/>
      </c>
      <c r="S564">
        <f>Q564*($K564-Z_s1)</f>
        <v/>
      </c>
      <c r="T564">
        <f>R564*($K564-Z_s2)</f>
        <v/>
      </c>
      <c r="U564">
        <f>(INDIRECT("a_"&amp;U$2)/(U$2+1))*(($C564^(U$2+1)-$H564^(U$2+1))/(ε_c1cd^(U$2+1)))</f>
        <v/>
      </c>
      <c r="V564">
        <f>(INDIRECT("a_"&amp;V$2)/(V$2+1))*(($C564^(V$2+1)-$H564^(V$2+1))/(ε_c1cd^(V$2+1)))</f>
        <v/>
      </c>
      <c r="W564">
        <f>(INDIRECT("a_"&amp;W$2)/(W$2+1))*(($C564^(W$2+1)-$H564^(W$2+1))/(ε_c1cd^(W$2+1)))</f>
        <v/>
      </c>
      <c r="X564">
        <f>(INDIRECT("a_"&amp;X$2)/(X$2+1))*(($C564^(X$2+1)-$H564^(X$2+1))/(ε_c1cd^(X$2+1)))</f>
        <v/>
      </c>
      <c r="Y564">
        <f>(INDIRECT("a_"&amp;Y$2)/(Y$2+1))*(($C564^(Y$2+1)-$H564^(Y$2+1))/(ε_c1cd^(Y$2+1)))</f>
        <v/>
      </c>
      <c r="Z564">
        <f>(INDIRECT("a_"&amp;Z$2)/(Z$2+2))*(($C564^(Z$2+2)-$H564^(Z$2+2))/(ε_c1cd^(Z$2+2)))</f>
        <v/>
      </c>
      <c r="AA564">
        <f>(INDIRECT("a_"&amp;AA$2)/(AA$2+2))*(($C564^(AA$2+2)-$H564^(AA$2+2))/(ε_c1cd^(AA$2+2)))</f>
        <v/>
      </c>
      <c r="AB564">
        <f>(INDIRECT("a_"&amp;AB$2)/(AB$2+2))*(($C564^(AB$2+2)-$H564^(AB$2+2))/(ε_c1cd^(AB$2+2)))</f>
        <v/>
      </c>
      <c r="AC564">
        <f>(INDIRECT("a_"&amp;AC$2)/(AC$2+2))*(($C564^(AC$2+2)-$H564^(AC$2+2))/(ε_c1cd^(AC$2+2)))</f>
        <v/>
      </c>
      <c r="AD564">
        <f>(INDIRECT("a_"&amp;AD$2)/(AD$2+2))*(($C564^(AD$2+2)-$H564^(AD$2+2))/(ε_c1cd^(AD$2+2)))</f>
        <v/>
      </c>
      <c r="AE564" s="111">
        <f>(b*f_cd/L564)*SUM(U564:Y564)+SUM(Q564:R564)</f>
        <v/>
      </c>
      <c r="AF564" s="112">
        <f>AE564*(K564-y+e)</f>
        <v/>
      </c>
      <c r="AG564" s="113">
        <f>(b*f_cd/(L564^2))*SUM(Z564:AD564)+SUM(S564:T564)-AF564</f>
        <v/>
      </c>
      <c r="AH564" s="114">
        <f>AG564&lt;0</f>
        <v/>
      </c>
      <c r="AI564" s="115">
        <f>IF(A564=1,FALSE,(AND(AQ564,AH564,NOT(AI563))))</f>
        <v/>
      </c>
      <c r="AJ564" s="116">
        <f>(b*f_cd/L564)*(a_1/2*J564^2+a_2/3*J564^3+a_3/4*J564^4+a_4/5*J564^5+a_5/6*J564^6)+SUM(Q564:R564)</f>
        <v/>
      </c>
      <c r="AK564">
        <f>AJ564*(K564-y+e)</f>
        <v/>
      </c>
      <c r="AL564" s="118">
        <f>(b*f_cd/(L564^2))*(a_1/3*J564^3+a_2/4*J564^4+a_3/5*J564^5+a_4/6*J564^6+a_5/7*J564^7)+SUM(S564:T564)-AK564</f>
        <v/>
      </c>
      <c r="AM564" s="114">
        <f>AL564&gt;0</f>
        <v/>
      </c>
      <c r="AN564" s="115">
        <f>IF(A564=1,FALSE,(AND(AQ564,AM564,NOT(AN563))))</f>
        <v/>
      </c>
      <c r="AO564">
        <f>IF(D564=1,AND(AH564,NOT(AI564)),AND(AM564,NOT(AN564)))</f>
        <v/>
      </c>
      <c r="AP564" s="119">
        <f>IF(D564=1,AI564,AN564)</f>
        <v/>
      </c>
      <c r="AQ564" s="125">
        <f>ABS(E564)&lt;$AQ$2</f>
        <v/>
      </c>
      <c r="AS564">
        <f>IF(AP564,MAX(AS$3:AS562)+1,"")</f>
        <v/>
      </c>
    </row>
    <row r="565" s="117">
      <c r="A565" t="n">
        <v>563</v>
      </c>
      <c r="B565" s="131">
        <f>IF(A565=1,0,IF(AP565,0.1*ε_cu1cd,0))</f>
        <v/>
      </c>
      <c r="C565" s="131">
        <f>IF(A565=1,0.1*ε_cu1cd,C564+B564)</f>
        <v/>
      </c>
      <c r="D565" s="113">
        <f>IF('Нормальний переріз'!$D$68&gt;0,1,2)</f>
        <v/>
      </c>
      <c r="E565" s="144">
        <f>IF(D565=1,F565,G565)</f>
        <v/>
      </c>
      <c r="F565" s="124">
        <f>IF(AI564,0.11*ε_cu1cd,IF(AH564,F564*0.01,F564))</f>
        <v/>
      </c>
      <c r="G565" s="124">
        <f>IF(AP564,-0.1*ε_cu1cd,IF(AM564,G564*0.01,G564))</f>
        <v/>
      </c>
      <c r="H565" s="113">
        <f>IF(A565=1,E565,IF(AO564,H564-E564+E565,IF(AP564,0.8*H564,H564+E565)))</f>
        <v/>
      </c>
      <c r="I565" s="169">
        <f>(C565-H565)/h</f>
        <v/>
      </c>
      <c r="J565">
        <f>C565/(ε_c1cd)</f>
        <v/>
      </c>
      <c r="K565">
        <f>C565/I565</f>
        <v/>
      </c>
      <c r="L565" s="131">
        <f>I565/(ε_c1cd)</f>
        <v/>
      </c>
      <c r="M565">
        <f>I565*(K565-Z_s1)</f>
        <v/>
      </c>
      <c r="N565">
        <f>I565*(K565-Z_s2)</f>
        <v/>
      </c>
      <c r="O565">
        <f>E_s*M565</f>
        <v/>
      </c>
      <c r="P565">
        <f>E_s*N565</f>
        <v/>
      </c>
      <c r="Q565">
        <f>O565*A_s1</f>
        <v/>
      </c>
      <c r="R565">
        <f>P565*A_s2</f>
        <v/>
      </c>
      <c r="S565">
        <f>Q565*($K565-Z_s1)</f>
        <v/>
      </c>
      <c r="T565">
        <f>R565*($K565-Z_s2)</f>
        <v/>
      </c>
      <c r="U565">
        <f>(INDIRECT("a_"&amp;U$2)/(U$2+1))*(($C565^(U$2+1)-$H565^(U$2+1))/(ε_c1cd^(U$2+1)))</f>
        <v/>
      </c>
      <c r="V565">
        <f>(INDIRECT("a_"&amp;V$2)/(V$2+1))*(($C565^(V$2+1)-$H565^(V$2+1))/(ε_c1cd^(V$2+1)))</f>
        <v/>
      </c>
      <c r="W565">
        <f>(INDIRECT("a_"&amp;W$2)/(W$2+1))*(($C565^(W$2+1)-$H565^(W$2+1))/(ε_c1cd^(W$2+1)))</f>
        <v/>
      </c>
      <c r="X565">
        <f>(INDIRECT("a_"&amp;X$2)/(X$2+1))*(($C565^(X$2+1)-$H565^(X$2+1))/(ε_c1cd^(X$2+1)))</f>
        <v/>
      </c>
      <c r="Y565">
        <f>(INDIRECT("a_"&amp;Y$2)/(Y$2+1))*(($C565^(Y$2+1)-$H565^(Y$2+1))/(ε_c1cd^(Y$2+1)))</f>
        <v/>
      </c>
      <c r="Z565">
        <f>(INDIRECT("a_"&amp;Z$2)/(Z$2+2))*(($C565^(Z$2+2)-$H565^(Z$2+2))/(ε_c1cd^(Z$2+2)))</f>
        <v/>
      </c>
      <c r="AA565">
        <f>(INDIRECT("a_"&amp;AA$2)/(AA$2+2))*(($C565^(AA$2+2)-$H565^(AA$2+2))/(ε_c1cd^(AA$2+2)))</f>
        <v/>
      </c>
      <c r="AB565">
        <f>(INDIRECT("a_"&amp;AB$2)/(AB$2+2))*(($C565^(AB$2+2)-$H565^(AB$2+2))/(ε_c1cd^(AB$2+2)))</f>
        <v/>
      </c>
      <c r="AC565">
        <f>(INDIRECT("a_"&amp;AC$2)/(AC$2+2))*(($C565^(AC$2+2)-$H565^(AC$2+2))/(ε_c1cd^(AC$2+2)))</f>
        <v/>
      </c>
      <c r="AD565">
        <f>(INDIRECT("a_"&amp;AD$2)/(AD$2+2))*(($C565^(AD$2+2)-$H565^(AD$2+2))/(ε_c1cd^(AD$2+2)))</f>
        <v/>
      </c>
      <c r="AE565" s="111">
        <f>(b*f_cd/L565)*SUM(U565:Y565)+SUM(Q565:R565)</f>
        <v/>
      </c>
      <c r="AF565" s="112">
        <f>AE565*(K565-y+e)</f>
        <v/>
      </c>
      <c r="AG565" s="113">
        <f>(b*f_cd/(L565^2))*SUM(Z565:AD565)+SUM(S565:T565)-AF565</f>
        <v/>
      </c>
      <c r="AH565" s="114">
        <f>AG565&lt;0</f>
        <v/>
      </c>
      <c r="AI565" s="115">
        <f>IF(A565=1,FALSE,(AND(AQ565,AH565,NOT(AI564))))</f>
        <v/>
      </c>
      <c r="AJ565" s="116">
        <f>(b*f_cd/L565)*(a_1/2*J565^2+a_2/3*J565^3+a_3/4*J565^4+a_4/5*J565^5+a_5/6*J565^6)+SUM(Q565:R565)</f>
        <v/>
      </c>
      <c r="AK565">
        <f>AJ565*(K565-y+e)</f>
        <v/>
      </c>
      <c r="AL565" s="118">
        <f>(b*f_cd/(L565^2))*(a_1/3*J565^3+a_2/4*J565^4+a_3/5*J565^5+a_4/6*J565^6+a_5/7*J565^7)+SUM(S565:T565)-AK565</f>
        <v/>
      </c>
      <c r="AM565" s="114">
        <f>AL565&gt;0</f>
        <v/>
      </c>
      <c r="AN565" s="115">
        <f>IF(A565=1,FALSE,(AND(AQ565,AM565,NOT(AN564))))</f>
        <v/>
      </c>
      <c r="AO565">
        <f>IF(D565=1,AND(AH565,NOT(AI565)),AND(AM565,NOT(AN565)))</f>
        <v/>
      </c>
      <c r="AP565" s="119">
        <f>IF(D565=1,AI565,AN565)</f>
        <v/>
      </c>
      <c r="AQ565" s="125">
        <f>ABS(E565)&lt;$AQ$2</f>
        <v/>
      </c>
      <c r="AS565">
        <f>IF(AP565,MAX(AS$3:AS563)+1,"")</f>
        <v/>
      </c>
    </row>
    <row r="566" s="117">
      <c r="A566" t="n">
        <v>564</v>
      </c>
      <c r="B566" s="131">
        <f>IF(A566=1,0,IF(AP566,0.1*ε_cu1cd,0))</f>
        <v/>
      </c>
      <c r="C566" s="131">
        <f>IF(A566=1,0.1*ε_cu1cd,C565+B565)</f>
        <v/>
      </c>
      <c r="D566" s="113">
        <f>IF('Нормальний переріз'!$D$68&gt;0,1,2)</f>
        <v/>
      </c>
      <c r="E566" s="144">
        <f>IF(D566=1,F566,G566)</f>
        <v/>
      </c>
      <c r="F566" s="124">
        <f>IF(AI565,0.11*ε_cu1cd,IF(AH565,F565*0.01,F565))</f>
        <v/>
      </c>
      <c r="G566" s="124">
        <f>IF(AP565,-0.1*ε_cu1cd,IF(AM565,G565*0.01,G565))</f>
        <v/>
      </c>
      <c r="H566" s="113">
        <f>IF(A566=1,E566,IF(AO565,H565-E565+E566,IF(AP565,0.8*H565,H565+E566)))</f>
        <v/>
      </c>
      <c r="I566" s="169">
        <f>(C566-H566)/h</f>
        <v/>
      </c>
      <c r="J566">
        <f>C566/(ε_c1cd)</f>
        <v/>
      </c>
      <c r="K566">
        <f>C566/I566</f>
        <v/>
      </c>
      <c r="L566" s="131">
        <f>I566/(ε_c1cd)</f>
        <v/>
      </c>
      <c r="M566">
        <f>I566*(K566-Z_s1)</f>
        <v/>
      </c>
      <c r="N566">
        <f>I566*(K566-Z_s2)</f>
        <v/>
      </c>
      <c r="O566">
        <f>E_s*M566</f>
        <v/>
      </c>
      <c r="P566">
        <f>E_s*N566</f>
        <v/>
      </c>
      <c r="Q566">
        <f>O566*A_s1</f>
        <v/>
      </c>
      <c r="R566">
        <f>P566*A_s2</f>
        <v/>
      </c>
      <c r="S566">
        <f>Q566*($K566-Z_s1)</f>
        <v/>
      </c>
      <c r="T566">
        <f>R566*($K566-Z_s2)</f>
        <v/>
      </c>
      <c r="U566">
        <f>(INDIRECT("a_"&amp;U$2)/(U$2+1))*(($C566^(U$2+1)-$H566^(U$2+1))/(ε_c1cd^(U$2+1)))</f>
        <v/>
      </c>
      <c r="V566">
        <f>(INDIRECT("a_"&amp;V$2)/(V$2+1))*(($C566^(V$2+1)-$H566^(V$2+1))/(ε_c1cd^(V$2+1)))</f>
        <v/>
      </c>
      <c r="W566">
        <f>(INDIRECT("a_"&amp;W$2)/(W$2+1))*(($C566^(W$2+1)-$H566^(W$2+1))/(ε_c1cd^(W$2+1)))</f>
        <v/>
      </c>
      <c r="X566">
        <f>(INDIRECT("a_"&amp;X$2)/(X$2+1))*(($C566^(X$2+1)-$H566^(X$2+1))/(ε_c1cd^(X$2+1)))</f>
        <v/>
      </c>
      <c r="Y566">
        <f>(INDIRECT("a_"&amp;Y$2)/(Y$2+1))*(($C566^(Y$2+1)-$H566^(Y$2+1))/(ε_c1cd^(Y$2+1)))</f>
        <v/>
      </c>
      <c r="Z566">
        <f>(INDIRECT("a_"&amp;Z$2)/(Z$2+2))*(($C566^(Z$2+2)-$H566^(Z$2+2))/(ε_c1cd^(Z$2+2)))</f>
        <v/>
      </c>
      <c r="AA566">
        <f>(INDIRECT("a_"&amp;AA$2)/(AA$2+2))*(($C566^(AA$2+2)-$H566^(AA$2+2))/(ε_c1cd^(AA$2+2)))</f>
        <v/>
      </c>
      <c r="AB566">
        <f>(INDIRECT("a_"&amp;AB$2)/(AB$2+2))*(($C566^(AB$2+2)-$H566^(AB$2+2))/(ε_c1cd^(AB$2+2)))</f>
        <v/>
      </c>
      <c r="AC566">
        <f>(INDIRECT("a_"&amp;AC$2)/(AC$2+2))*(($C566^(AC$2+2)-$H566^(AC$2+2))/(ε_c1cd^(AC$2+2)))</f>
        <v/>
      </c>
      <c r="AD566">
        <f>(INDIRECT("a_"&amp;AD$2)/(AD$2+2))*(($C566^(AD$2+2)-$H566^(AD$2+2))/(ε_c1cd^(AD$2+2)))</f>
        <v/>
      </c>
      <c r="AE566" s="111">
        <f>(b*f_cd/L566)*SUM(U566:Y566)+SUM(Q566:R566)</f>
        <v/>
      </c>
      <c r="AF566" s="112">
        <f>AE566*(K566-y+e)</f>
        <v/>
      </c>
      <c r="AG566" s="113">
        <f>(b*f_cd/(L566^2))*SUM(Z566:AD566)+SUM(S566:T566)-AF566</f>
        <v/>
      </c>
      <c r="AH566" s="114">
        <f>AG566&lt;0</f>
        <v/>
      </c>
      <c r="AI566" s="115">
        <f>IF(A566=1,FALSE,(AND(AQ566,AH566,NOT(AI565))))</f>
        <v/>
      </c>
      <c r="AJ566" s="116">
        <f>(b*f_cd/L566)*(a_1/2*J566^2+a_2/3*J566^3+a_3/4*J566^4+a_4/5*J566^5+a_5/6*J566^6)+SUM(Q566:R566)</f>
        <v/>
      </c>
      <c r="AK566">
        <f>AJ566*(K566-y+e)</f>
        <v/>
      </c>
      <c r="AL566" s="118">
        <f>(b*f_cd/(L566^2))*(a_1/3*J566^3+a_2/4*J566^4+a_3/5*J566^5+a_4/6*J566^6+a_5/7*J566^7)+SUM(S566:T566)-AK566</f>
        <v/>
      </c>
      <c r="AM566" s="114">
        <f>AL566&gt;0</f>
        <v/>
      </c>
      <c r="AN566" s="115">
        <f>IF(A566=1,FALSE,(AND(AQ566,AM566,NOT(AN565))))</f>
        <v/>
      </c>
      <c r="AO566">
        <f>IF(D566=1,AND(AH566,NOT(AI566)),AND(AM566,NOT(AN566)))</f>
        <v/>
      </c>
      <c r="AP566" s="119">
        <f>IF(D566=1,AI566,AN566)</f>
        <v/>
      </c>
      <c r="AQ566" s="125">
        <f>ABS(E566)&lt;$AQ$2</f>
        <v/>
      </c>
      <c r="AS566">
        <f>IF(AP566,MAX(AS$3:AS564)+1,"")</f>
        <v/>
      </c>
    </row>
    <row r="567" s="117">
      <c r="A567" t="n">
        <v>565</v>
      </c>
      <c r="B567" s="131">
        <f>IF(A567=1,0,IF(AP567,0.1*ε_cu1cd,0))</f>
        <v/>
      </c>
      <c r="C567" s="131">
        <f>IF(A567=1,0.1*ε_cu1cd,C566+B566)</f>
        <v/>
      </c>
      <c r="D567" s="113">
        <f>IF('Нормальний переріз'!$D$68&gt;0,1,2)</f>
        <v/>
      </c>
      <c r="E567" s="144">
        <f>IF(D567=1,F567,G567)</f>
        <v/>
      </c>
      <c r="F567" s="124">
        <f>IF(AI566,0.11*ε_cu1cd,IF(AH566,F566*0.01,F566))</f>
        <v/>
      </c>
      <c r="G567" s="124">
        <f>IF(AP566,-0.1*ε_cu1cd,IF(AM566,G566*0.01,G566))</f>
        <v/>
      </c>
      <c r="H567" s="113">
        <f>IF(A567=1,E567,IF(AO566,H566-E566+E567,IF(AP566,0.8*H566,H566+E567)))</f>
        <v/>
      </c>
      <c r="I567" s="169">
        <f>(C567-H567)/h</f>
        <v/>
      </c>
      <c r="J567">
        <f>C567/(ε_c1cd)</f>
        <v/>
      </c>
      <c r="K567">
        <f>C567/I567</f>
        <v/>
      </c>
      <c r="L567" s="131">
        <f>I567/(ε_c1cd)</f>
        <v/>
      </c>
      <c r="M567">
        <f>I567*(K567-Z_s1)</f>
        <v/>
      </c>
      <c r="N567">
        <f>I567*(K567-Z_s2)</f>
        <v/>
      </c>
      <c r="O567">
        <f>E_s*M567</f>
        <v/>
      </c>
      <c r="P567">
        <f>E_s*N567</f>
        <v/>
      </c>
      <c r="Q567">
        <f>O567*A_s1</f>
        <v/>
      </c>
      <c r="R567">
        <f>P567*A_s2</f>
        <v/>
      </c>
      <c r="S567">
        <f>Q567*($K567-Z_s1)</f>
        <v/>
      </c>
      <c r="T567">
        <f>R567*($K567-Z_s2)</f>
        <v/>
      </c>
      <c r="U567">
        <f>(INDIRECT("a_"&amp;U$2)/(U$2+1))*(($C567^(U$2+1)-$H567^(U$2+1))/(ε_c1cd^(U$2+1)))</f>
        <v/>
      </c>
      <c r="V567">
        <f>(INDIRECT("a_"&amp;V$2)/(V$2+1))*(($C567^(V$2+1)-$H567^(V$2+1))/(ε_c1cd^(V$2+1)))</f>
        <v/>
      </c>
      <c r="W567">
        <f>(INDIRECT("a_"&amp;W$2)/(W$2+1))*(($C567^(W$2+1)-$H567^(W$2+1))/(ε_c1cd^(W$2+1)))</f>
        <v/>
      </c>
      <c r="X567">
        <f>(INDIRECT("a_"&amp;X$2)/(X$2+1))*(($C567^(X$2+1)-$H567^(X$2+1))/(ε_c1cd^(X$2+1)))</f>
        <v/>
      </c>
      <c r="Y567">
        <f>(INDIRECT("a_"&amp;Y$2)/(Y$2+1))*(($C567^(Y$2+1)-$H567^(Y$2+1))/(ε_c1cd^(Y$2+1)))</f>
        <v/>
      </c>
      <c r="Z567">
        <f>(INDIRECT("a_"&amp;Z$2)/(Z$2+2))*(($C567^(Z$2+2)-$H567^(Z$2+2))/(ε_c1cd^(Z$2+2)))</f>
        <v/>
      </c>
      <c r="AA567">
        <f>(INDIRECT("a_"&amp;AA$2)/(AA$2+2))*(($C567^(AA$2+2)-$H567^(AA$2+2))/(ε_c1cd^(AA$2+2)))</f>
        <v/>
      </c>
      <c r="AB567">
        <f>(INDIRECT("a_"&amp;AB$2)/(AB$2+2))*(($C567^(AB$2+2)-$H567^(AB$2+2))/(ε_c1cd^(AB$2+2)))</f>
        <v/>
      </c>
      <c r="AC567">
        <f>(INDIRECT("a_"&amp;AC$2)/(AC$2+2))*(($C567^(AC$2+2)-$H567^(AC$2+2))/(ε_c1cd^(AC$2+2)))</f>
        <v/>
      </c>
      <c r="AD567">
        <f>(INDIRECT("a_"&amp;AD$2)/(AD$2+2))*(($C567^(AD$2+2)-$H567^(AD$2+2))/(ε_c1cd^(AD$2+2)))</f>
        <v/>
      </c>
      <c r="AE567" s="111">
        <f>(b*f_cd/L567)*SUM(U567:Y567)+SUM(Q567:R567)</f>
        <v/>
      </c>
      <c r="AF567" s="112">
        <f>AE567*(K567-y+e)</f>
        <v/>
      </c>
      <c r="AG567" s="113">
        <f>(b*f_cd/(L567^2))*SUM(Z567:AD567)+SUM(S567:T567)-AF567</f>
        <v/>
      </c>
      <c r="AH567" s="114">
        <f>AG567&lt;0</f>
        <v/>
      </c>
      <c r="AI567" s="115">
        <f>IF(A567=1,FALSE,(AND(AQ567,AH567,NOT(AI566))))</f>
        <v/>
      </c>
      <c r="AJ567" s="116">
        <f>(b*f_cd/L567)*(a_1/2*J567^2+a_2/3*J567^3+a_3/4*J567^4+a_4/5*J567^5+a_5/6*J567^6)+SUM(Q567:R567)</f>
        <v/>
      </c>
      <c r="AK567">
        <f>AJ567*(K567-y+e)</f>
        <v/>
      </c>
      <c r="AL567" s="118">
        <f>(b*f_cd/(L567^2))*(a_1/3*J567^3+a_2/4*J567^4+a_3/5*J567^5+a_4/6*J567^6+a_5/7*J567^7)+SUM(S567:T567)-AK567</f>
        <v/>
      </c>
      <c r="AM567" s="114">
        <f>AL567&gt;0</f>
        <v/>
      </c>
      <c r="AN567" s="115">
        <f>IF(A567=1,FALSE,(AND(AQ567,AM567,NOT(AN566))))</f>
        <v/>
      </c>
      <c r="AO567">
        <f>IF(D567=1,AND(AH567,NOT(AI567)),AND(AM567,NOT(AN567)))</f>
        <v/>
      </c>
      <c r="AP567" s="119">
        <f>IF(D567=1,AI567,AN567)</f>
        <v/>
      </c>
      <c r="AQ567" s="125">
        <f>ABS(E567)&lt;$AQ$2</f>
        <v/>
      </c>
      <c r="AS567">
        <f>IF(AP567,MAX(AS$3:AS565)+1,"")</f>
        <v/>
      </c>
    </row>
    <row r="568" s="117">
      <c r="A568" t="n">
        <v>566</v>
      </c>
      <c r="B568" s="131">
        <f>IF(A568=1,0,IF(AP568,0.1*ε_cu1cd,0))</f>
        <v/>
      </c>
      <c r="C568" s="131">
        <f>IF(A568=1,0.1*ε_cu1cd,C567+B567)</f>
        <v/>
      </c>
      <c r="D568" s="113">
        <f>IF('Нормальний переріз'!$D$68&gt;0,1,2)</f>
        <v/>
      </c>
      <c r="E568" s="144">
        <f>IF(D568=1,F568,G568)</f>
        <v/>
      </c>
      <c r="F568" s="124">
        <f>IF(AI567,0.11*ε_cu1cd,IF(AH567,F567*0.01,F567))</f>
        <v/>
      </c>
      <c r="G568" s="124">
        <f>IF(AP567,-0.1*ε_cu1cd,IF(AM567,G567*0.01,G567))</f>
        <v/>
      </c>
      <c r="H568" s="113">
        <f>IF(A568=1,E568,IF(AO567,H567-E567+E568,IF(AP567,0.8*H567,H567+E568)))</f>
        <v/>
      </c>
      <c r="I568" s="169">
        <f>(C568-H568)/h</f>
        <v/>
      </c>
      <c r="J568">
        <f>C568/(ε_c1cd)</f>
        <v/>
      </c>
      <c r="K568">
        <f>C568/I568</f>
        <v/>
      </c>
      <c r="L568" s="131">
        <f>I568/(ε_c1cd)</f>
        <v/>
      </c>
      <c r="M568">
        <f>I568*(K568-Z_s1)</f>
        <v/>
      </c>
      <c r="N568">
        <f>I568*(K568-Z_s2)</f>
        <v/>
      </c>
      <c r="O568">
        <f>E_s*M568</f>
        <v/>
      </c>
      <c r="P568">
        <f>E_s*N568</f>
        <v/>
      </c>
      <c r="Q568">
        <f>O568*A_s1</f>
        <v/>
      </c>
      <c r="R568">
        <f>P568*A_s2</f>
        <v/>
      </c>
      <c r="S568">
        <f>Q568*($K568-Z_s1)</f>
        <v/>
      </c>
      <c r="T568">
        <f>R568*($K568-Z_s2)</f>
        <v/>
      </c>
      <c r="U568">
        <f>(INDIRECT("a_"&amp;U$2)/(U$2+1))*(($C568^(U$2+1)-$H568^(U$2+1))/(ε_c1cd^(U$2+1)))</f>
        <v/>
      </c>
      <c r="V568">
        <f>(INDIRECT("a_"&amp;V$2)/(V$2+1))*(($C568^(V$2+1)-$H568^(V$2+1))/(ε_c1cd^(V$2+1)))</f>
        <v/>
      </c>
      <c r="W568">
        <f>(INDIRECT("a_"&amp;W$2)/(W$2+1))*(($C568^(W$2+1)-$H568^(W$2+1))/(ε_c1cd^(W$2+1)))</f>
        <v/>
      </c>
      <c r="X568">
        <f>(INDIRECT("a_"&amp;X$2)/(X$2+1))*(($C568^(X$2+1)-$H568^(X$2+1))/(ε_c1cd^(X$2+1)))</f>
        <v/>
      </c>
      <c r="Y568">
        <f>(INDIRECT("a_"&amp;Y$2)/(Y$2+1))*(($C568^(Y$2+1)-$H568^(Y$2+1))/(ε_c1cd^(Y$2+1)))</f>
        <v/>
      </c>
      <c r="Z568">
        <f>(INDIRECT("a_"&amp;Z$2)/(Z$2+2))*(($C568^(Z$2+2)-$H568^(Z$2+2))/(ε_c1cd^(Z$2+2)))</f>
        <v/>
      </c>
      <c r="AA568">
        <f>(INDIRECT("a_"&amp;AA$2)/(AA$2+2))*(($C568^(AA$2+2)-$H568^(AA$2+2))/(ε_c1cd^(AA$2+2)))</f>
        <v/>
      </c>
      <c r="AB568">
        <f>(INDIRECT("a_"&amp;AB$2)/(AB$2+2))*(($C568^(AB$2+2)-$H568^(AB$2+2))/(ε_c1cd^(AB$2+2)))</f>
        <v/>
      </c>
      <c r="AC568">
        <f>(INDIRECT("a_"&amp;AC$2)/(AC$2+2))*(($C568^(AC$2+2)-$H568^(AC$2+2))/(ε_c1cd^(AC$2+2)))</f>
        <v/>
      </c>
      <c r="AD568">
        <f>(INDIRECT("a_"&amp;AD$2)/(AD$2+2))*(($C568^(AD$2+2)-$H568^(AD$2+2))/(ε_c1cd^(AD$2+2)))</f>
        <v/>
      </c>
      <c r="AE568" s="111">
        <f>(b*f_cd/L568)*SUM(U568:Y568)+SUM(Q568:R568)</f>
        <v/>
      </c>
      <c r="AF568" s="112">
        <f>AE568*(K568-y+e)</f>
        <v/>
      </c>
      <c r="AG568" s="113">
        <f>(b*f_cd/(L568^2))*SUM(Z568:AD568)+SUM(S568:T568)-AF568</f>
        <v/>
      </c>
      <c r="AH568" s="114">
        <f>AG568&lt;0</f>
        <v/>
      </c>
      <c r="AI568" s="115">
        <f>IF(A568=1,FALSE,(AND(AQ568,AH568,NOT(AI567))))</f>
        <v/>
      </c>
      <c r="AJ568" s="116">
        <f>(b*f_cd/L568)*(a_1/2*J568^2+a_2/3*J568^3+a_3/4*J568^4+a_4/5*J568^5+a_5/6*J568^6)+SUM(Q568:R568)</f>
        <v/>
      </c>
      <c r="AK568">
        <f>AJ568*(K568-y+e)</f>
        <v/>
      </c>
      <c r="AL568" s="118">
        <f>(b*f_cd/(L568^2))*(a_1/3*J568^3+a_2/4*J568^4+a_3/5*J568^5+a_4/6*J568^6+a_5/7*J568^7)+SUM(S568:T568)-AK568</f>
        <v/>
      </c>
      <c r="AM568" s="114">
        <f>AL568&gt;0</f>
        <v/>
      </c>
      <c r="AN568" s="115">
        <f>IF(A568=1,FALSE,(AND(AQ568,AM568,NOT(AN567))))</f>
        <v/>
      </c>
      <c r="AO568">
        <f>IF(D568=1,AND(AH568,NOT(AI568)),AND(AM568,NOT(AN568)))</f>
        <v/>
      </c>
      <c r="AP568" s="119">
        <f>IF(D568=1,AI568,AN568)</f>
        <v/>
      </c>
      <c r="AQ568" s="125">
        <f>ABS(E568)&lt;$AQ$2</f>
        <v/>
      </c>
      <c r="AS568">
        <f>IF(AP568,MAX(AS$3:AS566)+1,"")</f>
        <v/>
      </c>
    </row>
    <row r="569" s="117">
      <c r="A569" t="n">
        <v>567</v>
      </c>
      <c r="B569" s="131">
        <f>IF(A569=1,0,IF(AP569,0.1*ε_cu1cd,0))</f>
        <v/>
      </c>
      <c r="C569" s="131">
        <f>IF(A569=1,0.1*ε_cu1cd,C568+B568)</f>
        <v/>
      </c>
      <c r="D569" s="113">
        <f>IF('Нормальний переріз'!$D$68&gt;0,1,2)</f>
        <v/>
      </c>
      <c r="E569" s="144">
        <f>IF(D569=1,F569,G569)</f>
        <v/>
      </c>
      <c r="F569" s="124">
        <f>IF(AI568,0.11*ε_cu1cd,IF(AH568,F568*0.01,F568))</f>
        <v/>
      </c>
      <c r="G569" s="124">
        <f>IF(AP568,-0.1*ε_cu1cd,IF(AM568,G568*0.01,G568))</f>
        <v/>
      </c>
      <c r="H569" s="113">
        <f>IF(A569=1,E569,IF(AO568,H568-E568+E569,IF(AP568,0.8*H568,H568+E569)))</f>
        <v/>
      </c>
      <c r="I569" s="169">
        <f>(C569-H569)/h</f>
        <v/>
      </c>
      <c r="J569">
        <f>C569/(ε_c1cd)</f>
        <v/>
      </c>
      <c r="K569">
        <f>C569/I569</f>
        <v/>
      </c>
      <c r="L569" s="131">
        <f>I569/(ε_c1cd)</f>
        <v/>
      </c>
      <c r="M569">
        <f>I569*(K569-Z_s1)</f>
        <v/>
      </c>
      <c r="N569">
        <f>I569*(K569-Z_s2)</f>
        <v/>
      </c>
      <c r="O569">
        <f>E_s*M569</f>
        <v/>
      </c>
      <c r="P569">
        <f>E_s*N569</f>
        <v/>
      </c>
      <c r="Q569">
        <f>O569*A_s1</f>
        <v/>
      </c>
      <c r="R569">
        <f>P569*A_s2</f>
        <v/>
      </c>
      <c r="S569">
        <f>Q569*($K569-Z_s1)</f>
        <v/>
      </c>
      <c r="T569">
        <f>R569*($K569-Z_s2)</f>
        <v/>
      </c>
      <c r="U569">
        <f>(INDIRECT("a_"&amp;U$2)/(U$2+1))*(($C569^(U$2+1)-$H569^(U$2+1))/(ε_c1cd^(U$2+1)))</f>
        <v/>
      </c>
      <c r="V569">
        <f>(INDIRECT("a_"&amp;V$2)/(V$2+1))*(($C569^(V$2+1)-$H569^(V$2+1))/(ε_c1cd^(V$2+1)))</f>
        <v/>
      </c>
      <c r="W569">
        <f>(INDIRECT("a_"&amp;W$2)/(W$2+1))*(($C569^(W$2+1)-$H569^(W$2+1))/(ε_c1cd^(W$2+1)))</f>
        <v/>
      </c>
      <c r="X569">
        <f>(INDIRECT("a_"&amp;X$2)/(X$2+1))*(($C569^(X$2+1)-$H569^(X$2+1))/(ε_c1cd^(X$2+1)))</f>
        <v/>
      </c>
      <c r="Y569">
        <f>(INDIRECT("a_"&amp;Y$2)/(Y$2+1))*(($C569^(Y$2+1)-$H569^(Y$2+1))/(ε_c1cd^(Y$2+1)))</f>
        <v/>
      </c>
      <c r="Z569">
        <f>(INDIRECT("a_"&amp;Z$2)/(Z$2+2))*(($C569^(Z$2+2)-$H569^(Z$2+2))/(ε_c1cd^(Z$2+2)))</f>
        <v/>
      </c>
      <c r="AA569">
        <f>(INDIRECT("a_"&amp;AA$2)/(AA$2+2))*(($C569^(AA$2+2)-$H569^(AA$2+2))/(ε_c1cd^(AA$2+2)))</f>
        <v/>
      </c>
      <c r="AB569">
        <f>(INDIRECT("a_"&amp;AB$2)/(AB$2+2))*(($C569^(AB$2+2)-$H569^(AB$2+2))/(ε_c1cd^(AB$2+2)))</f>
        <v/>
      </c>
      <c r="AC569">
        <f>(INDIRECT("a_"&amp;AC$2)/(AC$2+2))*(($C569^(AC$2+2)-$H569^(AC$2+2))/(ε_c1cd^(AC$2+2)))</f>
        <v/>
      </c>
      <c r="AD569">
        <f>(INDIRECT("a_"&amp;AD$2)/(AD$2+2))*(($C569^(AD$2+2)-$H569^(AD$2+2))/(ε_c1cd^(AD$2+2)))</f>
        <v/>
      </c>
      <c r="AE569" s="111">
        <f>(b*f_cd/L569)*SUM(U569:Y569)+SUM(Q569:R569)</f>
        <v/>
      </c>
      <c r="AF569" s="112">
        <f>AE569*(K569-y+e)</f>
        <v/>
      </c>
      <c r="AG569" s="113">
        <f>(b*f_cd/(L569^2))*SUM(Z569:AD569)+SUM(S569:T569)-AF569</f>
        <v/>
      </c>
      <c r="AH569" s="114">
        <f>AG569&lt;0</f>
        <v/>
      </c>
      <c r="AI569" s="115">
        <f>IF(A569=1,FALSE,(AND(AQ569,AH569,NOT(AI568))))</f>
        <v/>
      </c>
      <c r="AJ569" s="116">
        <f>(b*f_cd/L569)*(a_1/2*J569^2+a_2/3*J569^3+a_3/4*J569^4+a_4/5*J569^5+a_5/6*J569^6)+SUM(Q569:R569)</f>
        <v/>
      </c>
      <c r="AK569">
        <f>AJ569*(K569-y+e)</f>
        <v/>
      </c>
      <c r="AL569" s="118">
        <f>(b*f_cd/(L569^2))*(a_1/3*J569^3+a_2/4*J569^4+a_3/5*J569^5+a_4/6*J569^6+a_5/7*J569^7)+SUM(S569:T569)-AK569</f>
        <v/>
      </c>
      <c r="AM569" s="114">
        <f>AL569&gt;0</f>
        <v/>
      </c>
      <c r="AN569" s="115">
        <f>IF(A569=1,FALSE,(AND(AQ569,AM569,NOT(AN568))))</f>
        <v/>
      </c>
      <c r="AO569">
        <f>IF(D569=1,AND(AH569,NOT(AI569)),AND(AM569,NOT(AN569)))</f>
        <v/>
      </c>
      <c r="AP569" s="119">
        <f>IF(D569=1,AI569,AN569)</f>
        <v/>
      </c>
      <c r="AQ569" s="125">
        <f>ABS(E569)&lt;$AQ$2</f>
        <v/>
      </c>
      <c r="AS569">
        <f>IF(AP569,MAX(AS$3:AS567)+1,"")</f>
        <v/>
      </c>
    </row>
    <row r="570" s="117">
      <c r="A570" t="n">
        <v>568</v>
      </c>
      <c r="B570" s="131">
        <f>IF(A570=1,0,IF(AP570,0.1*ε_cu1cd,0))</f>
        <v/>
      </c>
      <c r="C570" s="131">
        <f>IF(A570=1,0.1*ε_cu1cd,C569+B569)</f>
        <v/>
      </c>
      <c r="D570" s="113">
        <f>IF('Нормальний переріз'!$D$68&gt;0,1,2)</f>
        <v/>
      </c>
      <c r="E570" s="144">
        <f>IF(D570=1,F570,G570)</f>
        <v/>
      </c>
      <c r="F570" s="124">
        <f>IF(AI569,0.11*ε_cu1cd,IF(AH569,F569*0.01,F569))</f>
        <v/>
      </c>
      <c r="G570" s="124">
        <f>IF(AP569,-0.1*ε_cu1cd,IF(AM569,G569*0.01,G569))</f>
        <v/>
      </c>
      <c r="H570" s="113">
        <f>IF(A570=1,E570,IF(AO569,H569-E569+E570,IF(AP569,0.8*H569,H569+E570)))</f>
        <v/>
      </c>
      <c r="I570" s="169">
        <f>(C570-H570)/h</f>
        <v/>
      </c>
      <c r="J570">
        <f>C570/(ε_c1cd)</f>
        <v/>
      </c>
      <c r="K570">
        <f>C570/I570</f>
        <v/>
      </c>
      <c r="L570" s="131">
        <f>I570/(ε_c1cd)</f>
        <v/>
      </c>
      <c r="M570">
        <f>I570*(K570-Z_s1)</f>
        <v/>
      </c>
      <c r="N570">
        <f>I570*(K570-Z_s2)</f>
        <v/>
      </c>
      <c r="O570">
        <f>E_s*M570</f>
        <v/>
      </c>
      <c r="P570">
        <f>E_s*N570</f>
        <v/>
      </c>
      <c r="Q570">
        <f>O570*A_s1</f>
        <v/>
      </c>
      <c r="R570">
        <f>P570*A_s2</f>
        <v/>
      </c>
      <c r="S570">
        <f>Q570*($K570-Z_s1)</f>
        <v/>
      </c>
      <c r="T570">
        <f>R570*($K570-Z_s2)</f>
        <v/>
      </c>
      <c r="U570">
        <f>(INDIRECT("a_"&amp;U$2)/(U$2+1))*(($C570^(U$2+1)-$H570^(U$2+1))/(ε_c1cd^(U$2+1)))</f>
        <v/>
      </c>
      <c r="V570">
        <f>(INDIRECT("a_"&amp;V$2)/(V$2+1))*(($C570^(V$2+1)-$H570^(V$2+1))/(ε_c1cd^(V$2+1)))</f>
        <v/>
      </c>
      <c r="W570">
        <f>(INDIRECT("a_"&amp;W$2)/(W$2+1))*(($C570^(W$2+1)-$H570^(W$2+1))/(ε_c1cd^(W$2+1)))</f>
        <v/>
      </c>
      <c r="X570">
        <f>(INDIRECT("a_"&amp;X$2)/(X$2+1))*(($C570^(X$2+1)-$H570^(X$2+1))/(ε_c1cd^(X$2+1)))</f>
        <v/>
      </c>
      <c r="Y570">
        <f>(INDIRECT("a_"&amp;Y$2)/(Y$2+1))*(($C570^(Y$2+1)-$H570^(Y$2+1))/(ε_c1cd^(Y$2+1)))</f>
        <v/>
      </c>
      <c r="Z570">
        <f>(INDIRECT("a_"&amp;Z$2)/(Z$2+2))*(($C570^(Z$2+2)-$H570^(Z$2+2))/(ε_c1cd^(Z$2+2)))</f>
        <v/>
      </c>
      <c r="AA570">
        <f>(INDIRECT("a_"&amp;AA$2)/(AA$2+2))*(($C570^(AA$2+2)-$H570^(AA$2+2))/(ε_c1cd^(AA$2+2)))</f>
        <v/>
      </c>
      <c r="AB570">
        <f>(INDIRECT("a_"&amp;AB$2)/(AB$2+2))*(($C570^(AB$2+2)-$H570^(AB$2+2))/(ε_c1cd^(AB$2+2)))</f>
        <v/>
      </c>
      <c r="AC570">
        <f>(INDIRECT("a_"&amp;AC$2)/(AC$2+2))*(($C570^(AC$2+2)-$H570^(AC$2+2))/(ε_c1cd^(AC$2+2)))</f>
        <v/>
      </c>
      <c r="AD570">
        <f>(INDIRECT("a_"&amp;AD$2)/(AD$2+2))*(($C570^(AD$2+2)-$H570^(AD$2+2))/(ε_c1cd^(AD$2+2)))</f>
        <v/>
      </c>
      <c r="AE570" s="111">
        <f>(b*f_cd/L570)*SUM(U570:Y570)+SUM(Q570:R570)</f>
        <v/>
      </c>
      <c r="AF570" s="112">
        <f>AE570*(K570-y+e)</f>
        <v/>
      </c>
      <c r="AG570" s="113">
        <f>(b*f_cd/(L570^2))*SUM(Z570:AD570)+SUM(S570:T570)-AF570</f>
        <v/>
      </c>
      <c r="AH570" s="114">
        <f>AG570&lt;0</f>
        <v/>
      </c>
      <c r="AI570" s="115">
        <f>IF(A570=1,FALSE,(AND(AQ570,AH570,NOT(AI569))))</f>
        <v/>
      </c>
      <c r="AJ570" s="116">
        <f>(b*f_cd/L570)*(a_1/2*J570^2+a_2/3*J570^3+a_3/4*J570^4+a_4/5*J570^5+a_5/6*J570^6)+SUM(Q570:R570)</f>
        <v/>
      </c>
      <c r="AK570">
        <f>AJ570*(K570-y+e)</f>
        <v/>
      </c>
      <c r="AL570" s="118">
        <f>(b*f_cd/(L570^2))*(a_1/3*J570^3+a_2/4*J570^4+a_3/5*J570^5+a_4/6*J570^6+a_5/7*J570^7)+SUM(S570:T570)-AK570</f>
        <v/>
      </c>
      <c r="AM570" s="114">
        <f>AL570&gt;0</f>
        <v/>
      </c>
      <c r="AN570" s="115">
        <f>IF(A570=1,FALSE,(AND(AQ570,AM570,NOT(AN569))))</f>
        <v/>
      </c>
      <c r="AO570">
        <f>IF(D570=1,AND(AH570,NOT(AI570)),AND(AM570,NOT(AN570)))</f>
        <v/>
      </c>
      <c r="AP570" s="119">
        <f>IF(D570=1,AI570,AN570)</f>
        <v/>
      </c>
      <c r="AQ570" s="125">
        <f>ABS(E570)&lt;$AQ$2</f>
        <v/>
      </c>
      <c r="AS570">
        <f>IF(AP570,MAX(AS$3:AS568)+1,"")</f>
        <v/>
      </c>
    </row>
    <row r="571" s="117">
      <c r="A571" t="n">
        <v>569</v>
      </c>
      <c r="B571" s="131">
        <f>IF(A571=1,0,IF(AP571,0.1*ε_cu1cd,0))</f>
        <v/>
      </c>
      <c r="C571" s="131">
        <f>IF(A571=1,0.1*ε_cu1cd,C570+B570)</f>
        <v/>
      </c>
      <c r="D571" s="113">
        <f>IF('Нормальний переріз'!$D$68&gt;0,1,2)</f>
        <v/>
      </c>
      <c r="E571" s="144">
        <f>IF(D571=1,F571,G571)</f>
        <v/>
      </c>
      <c r="F571" s="124">
        <f>IF(AI570,0.11*ε_cu1cd,IF(AH570,F570*0.01,F570))</f>
        <v/>
      </c>
      <c r="G571" s="124">
        <f>IF(AP570,-0.1*ε_cu1cd,IF(AM570,G570*0.01,G570))</f>
        <v/>
      </c>
      <c r="H571" s="113">
        <f>IF(A571=1,E571,IF(AO570,H570-E570+E571,IF(AP570,0.8*H570,H570+E571)))</f>
        <v/>
      </c>
      <c r="I571" s="169">
        <f>(C571-H571)/h</f>
        <v/>
      </c>
      <c r="J571">
        <f>C571/(ε_c1cd)</f>
        <v/>
      </c>
      <c r="K571">
        <f>C571/I571</f>
        <v/>
      </c>
      <c r="L571" s="131">
        <f>I571/(ε_c1cd)</f>
        <v/>
      </c>
      <c r="M571">
        <f>I571*(K571-Z_s1)</f>
        <v/>
      </c>
      <c r="N571">
        <f>I571*(K571-Z_s2)</f>
        <v/>
      </c>
      <c r="O571">
        <f>E_s*M571</f>
        <v/>
      </c>
      <c r="P571">
        <f>E_s*N571</f>
        <v/>
      </c>
      <c r="Q571">
        <f>O571*A_s1</f>
        <v/>
      </c>
      <c r="R571">
        <f>P571*A_s2</f>
        <v/>
      </c>
      <c r="S571">
        <f>Q571*($K571-Z_s1)</f>
        <v/>
      </c>
      <c r="T571">
        <f>R571*($K571-Z_s2)</f>
        <v/>
      </c>
      <c r="U571">
        <f>(INDIRECT("a_"&amp;U$2)/(U$2+1))*(($C571^(U$2+1)-$H571^(U$2+1))/(ε_c1cd^(U$2+1)))</f>
        <v/>
      </c>
      <c r="V571">
        <f>(INDIRECT("a_"&amp;V$2)/(V$2+1))*(($C571^(V$2+1)-$H571^(V$2+1))/(ε_c1cd^(V$2+1)))</f>
        <v/>
      </c>
      <c r="W571">
        <f>(INDIRECT("a_"&amp;W$2)/(W$2+1))*(($C571^(W$2+1)-$H571^(W$2+1))/(ε_c1cd^(W$2+1)))</f>
        <v/>
      </c>
      <c r="X571">
        <f>(INDIRECT("a_"&amp;X$2)/(X$2+1))*(($C571^(X$2+1)-$H571^(X$2+1))/(ε_c1cd^(X$2+1)))</f>
        <v/>
      </c>
      <c r="Y571">
        <f>(INDIRECT("a_"&amp;Y$2)/(Y$2+1))*(($C571^(Y$2+1)-$H571^(Y$2+1))/(ε_c1cd^(Y$2+1)))</f>
        <v/>
      </c>
      <c r="Z571">
        <f>(INDIRECT("a_"&amp;Z$2)/(Z$2+2))*(($C571^(Z$2+2)-$H571^(Z$2+2))/(ε_c1cd^(Z$2+2)))</f>
        <v/>
      </c>
      <c r="AA571">
        <f>(INDIRECT("a_"&amp;AA$2)/(AA$2+2))*(($C571^(AA$2+2)-$H571^(AA$2+2))/(ε_c1cd^(AA$2+2)))</f>
        <v/>
      </c>
      <c r="AB571">
        <f>(INDIRECT("a_"&amp;AB$2)/(AB$2+2))*(($C571^(AB$2+2)-$H571^(AB$2+2))/(ε_c1cd^(AB$2+2)))</f>
        <v/>
      </c>
      <c r="AC571">
        <f>(INDIRECT("a_"&amp;AC$2)/(AC$2+2))*(($C571^(AC$2+2)-$H571^(AC$2+2))/(ε_c1cd^(AC$2+2)))</f>
        <v/>
      </c>
      <c r="AD571">
        <f>(INDIRECT("a_"&amp;AD$2)/(AD$2+2))*(($C571^(AD$2+2)-$H571^(AD$2+2))/(ε_c1cd^(AD$2+2)))</f>
        <v/>
      </c>
      <c r="AE571" s="111">
        <f>(b*f_cd/L571)*SUM(U571:Y571)+SUM(Q571:R571)</f>
        <v/>
      </c>
      <c r="AF571" s="112">
        <f>AE571*(K571-y+e)</f>
        <v/>
      </c>
      <c r="AG571" s="113">
        <f>(b*f_cd/(L571^2))*SUM(Z571:AD571)+SUM(S571:T571)-AF571</f>
        <v/>
      </c>
      <c r="AH571" s="114">
        <f>AG571&lt;0</f>
        <v/>
      </c>
      <c r="AI571" s="115">
        <f>IF(A571=1,FALSE,(AND(AQ571,AH571,NOT(AI570))))</f>
        <v/>
      </c>
      <c r="AJ571" s="116">
        <f>(b*f_cd/L571)*(a_1/2*J571^2+a_2/3*J571^3+a_3/4*J571^4+a_4/5*J571^5+a_5/6*J571^6)+SUM(Q571:R571)</f>
        <v/>
      </c>
      <c r="AK571">
        <f>AJ571*(K571-y+e)</f>
        <v/>
      </c>
      <c r="AL571" s="118">
        <f>(b*f_cd/(L571^2))*(a_1/3*J571^3+a_2/4*J571^4+a_3/5*J571^5+a_4/6*J571^6+a_5/7*J571^7)+SUM(S571:T571)-AK571</f>
        <v/>
      </c>
      <c r="AM571" s="114">
        <f>AL571&gt;0</f>
        <v/>
      </c>
      <c r="AN571" s="115">
        <f>IF(A571=1,FALSE,(AND(AQ571,AM571,NOT(AN570))))</f>
        <v/>
      </c>
      <c r="AO571">
        <f>IF(D571=1,AND(AH571,NOT(AI571)),AND(AM571,NOT(AN571)))</f>
        <v/>
      </c>
      <c r="AP571" s="119">
        <f>IF(D571=1,AI571,AN571)</f>
        <v/>
      </c>
      <c r="AQ571" s="125">
        <f>ABS(E571)&lt;$AQ$2</f>
        <v/>
      </c>
      <c r="AS571">
        <f>IF(AP571,MAX(AS$3:AS569)+1,"")</f>
        <v/>
      </c>
    </row>
    <row r="572" s="117">
      <c r="A572" t="n">
        <v>570</v>
      </c>
      <c r="B572" s="131">
        <f>IF(A572=1,0,IF(AP572,0.1*ε_cu1cd,0))</f>
        <v/>
      </c>
      <c r="C572" s="131">
        <f>IF(A572=1,0.1*ε_cu1cd,C571+B571)</f>
        <v/>
      </c>
      <c r="D572" s="113">
        <f>IF('Нормальний переріз'!$D$68&gt;0,1,2)</f>
        <v/>
      </c>
      <c r="E572" s="144">
        <f>IF(D572=1,F572,G572)</f>
        <v/>
      </c>
      <c r="F572" s="124">
        <f>IF(AI571,0.11*ε_cu1cd,IF(AH571,F571*0.01,F571))</f>
        <v/>
      </c>
      <c r="G572" s="124">
        <f>IF(AP571,-0.1*ε_cu1cd,IF(AM571,G571*0.01,G571))</f>
        <v/>
      </c>
      <c r="H572" s="113">
        <f>IF(A572=1,E572,IF(AO571,H571-E571+E572,IF(AP571,0.8*H571,H571+E572)))</f>
        <v/>
      </c>
      <c r="I572" s="169">
        <f>(C572-H572)/h</f>
        <v/>
      </c>
      <c r="J572">
        <f>C572/(ε_c1cd)</f>
        <v/>
      </c>
      <c r="K572">
        <f>C572/I572</f>
        <v/>
      </c>
      <c r="L572" s="131">
        <f>I572/(ε_c1cd)</f>
        <v/>
      </c>
      <c r="M572">
        <f>I572*(K572-Z_s1)</f>
        <v/>
      </c>
      <c r="N572">
        <f>I572*(K572-Z_s2)</f>
        <v/>
      </c>
      <c r="O572">
        <f>E_s*M572</f>
        <v/>
      </c>
      <c r="P572">
        <f>E_s*N572</f>
        <v/>
      </c>
      <c r="Q572">
        <f>O572*A_s1</f>
        <v/>
      </c>
      <c r="R572">
        <f>P572*A_s2</f>
        <v/>
      </c>
      <c r="S572">
        <f>Q572*($K572-Z_s1)</f>
        <v/>
      </c>
      <c r="T572">
        <f>R572*($K572-Z_s2)</f>
        <v/>
      </c>
      <c r="U572">
        <f>(INDIRECT("a_"&amp;U$2)/(U$2+1))*(($C572^(U$2+1)-$H572^(U$2+1))/(ε_c1cd^(U$2+1)))</f>
        <v/>
      </c>
      <c r="V572">
        <f>(INDIRECT("a_"&amp;V$2)/(V$2+1))*(($C572^(V$2+1)-$H572^(V$2+1))/(ε_c1cd^(V$2+1)))</f>
        <v/>
      </c>
      <c r="W572">
        <f>(INDIRECT("a_"&amp;W$2)/(W$2+1))*(($C572^(W$2+1)-$H572^(W$2+1))/(ε_c1cd^(W$2+1)))</f>
        <v/>
      </c>
      <c r="X572">
        <f>(INDIRECT("a_"&amp;X$2)/(X$2+1))*(($C572^(X$2+1)-$H572^(X$2+1))/(ε_c1cd^(X$2+1)))</f>
        <v/>
      </c>
      <c r="Y572">
        <f>(INDIRECT("a_"&amp;Y$2)/(Y$2+1))*(($C572^(Y$2+1)-$H572^(Y$2+1))/(ε_c1cd^(Y$2+1)))</f>
        <v/>
      </c>
      <c r="Z572">
        <f>(INDIRECT("a_"&amp;Z$2)/(Z$2+2))*(($C572^(Z$2+2)-$H572^(Z$2+2))/(ε_c1cd^(Z$2+2)))</f>
        <v/>
      </c>
      <c r="AA572">
        <f>(INDIRECT("a_"&amp;AA$2)/(AA$2+2))*(($C572^(AA$2+2)-$H572^(AA$2+2))/(ε_c1cd^(AA$2+2)))</f>
        <v/>
      </c>
      <c r="AB572">
        <f>(INDIRECT("a_"&amp;AB$2)/(AB$2+2))*(($C572^(AB$2+2)-$H572^(AB$2+2))/(ε_c1cd^(AB$2+2)))</f>
        <v/>
      </c>
      <c r="AC572">
        <f>(INDIRECT("a_"&amp;AC$2)/(AC$2+2))*(($C572^(AC$2+2)-$H572^(AC$2+2))/(ε_c1cd^(AC$2+2)))</f>
        <v/>
      </c>
      <c r="AD572">
        <f>(INDIRECT("a_"&amp;AD$2)/(AD$2+2))*(($C572^(AD$2+2)-$H572^(AD$2+2))/(ε_c1cd^(AD$2+2)))</f>
        <v/>
      </c>
      <c r="AE572" s="111">
        <f>(b*f_cd/L572)*SUM(U572:Y572)+SUM(Q572:R572)</f>
        <v/>
      </c>
      <c r="AF572" s="112">
        <f>AE572*(K572-y+e)</f>
        <v/>
      </c>
      <c r="AG572" s="113">
        <f>(b*f_cd/(L572^2))*SUM(Z572:AD572)+SUM(S572:T572)-AF572</f>
        <v/>
      </c>
      <c r="AH572" s="114">
        <f>AG572&lt;0</f>
        <v/>
      </c>
      <c r="AI572" s="115">
        <f>IF(A572=1,FALSE,(AND(AQ572,AH572,NOT(AI571))))</f>
        <v/>
      </c>
      <c r="AJ572" s="116">
        <f>(b*f_cd/L572)*(a_1/2*J572^2+a_2/3*J572^3+a_3/4*J572^4+a_4/5*J572^5+a_5/6*J572^6)+SUM(Q572:R572)</f>
        <v/>
      </c>
      <c r="AK572">
        <f>AJ572*(K572-y+e)</f>
        <v/>
      </c>
      <c r="AL572" s="118">
        <f>(b*f_cd/(L572^2))*(a_1/3*J572^3+a_2/4*J572^4+a_3/5*J572^5+a_4/6*J572^6+a_5/7*J572^7)+SUM(S572:T572)-AK572</f>
        <v/>
      </c>
      <c r="AM572" s="114">
        <f>AL572&gt;0</f>
        <v/>
      </c>
      <c r="AN572" s="115">
        <f>IF(A572=1,FALSE,(AND(AQ572,AM572,NOT(AN571))))</f>
        <v/>
      </c>
      <c r="AO572">
        <f>IF(D572=1,AND(AH572,NOT(AI572)),AND(AM572,NOT(AN572)))</f>
        <v/>
      </c>
      <c r="AP572" s="119">
        <f>IF(D572=1,AI572,AN572)</f>
        <v/>
      </c>
      <c r="AQ572" s="125">
        <f>ABS(E572)&lt;$AQ$2</f>
        <v/>
      </c>
      <c r="AS572">
        <f>IF(AP572,MAX(AS$3:AS570)+1,"")</f>
        <v/>
      </c>
    </row>
    <row r="573" s="117">
      <c r="A573" t="n">
        <v>571</v>
      </c>
      <c r="B573" s="131">
        <f>IF(A573=1,0,IF(AP573,0.1*ε_cu1cd,0))</f>
        <v/>
      </c>
      <c r="C573" s="131">
        <f>IF(A573=1,0.1*ε_cu1cd,C572+B572)</f>
        <v/>
      </c>
      <c r="D573" s="113">
        <f>IF('Нормальний переріз'!$D$68&gt;0,1,2)</f>
        <v/>
      </c>
      <c r="E573" s="144">
        <f>IF(D573=1,F573,G573)</f>
        <v/>
      </c>
      <c r="F573" s="124">
        <f>IF(AI572,0.11*ε_cu1cd,IF(AH572,F572*0.01,F572))</f>
        <v/>
      </c>
      <c r="G573" s="124">
        <f>IF(AP572,-0.1*ε_cu1cd,IF(AM572,G572*0.01,G572))</f>
        <v/>
      </c>
      <c r="H573" s="113">
        <f>IF(A573=1,E573,IF(AO572,H572-E572+E573,IF(AP572,0.8*H572,H572+E573)))</f>
        <v/>
      </c>
      <c r="I573" s="169">
        <f>(C573-H573)/h</f>
        <v/>
      </c>
      <c r="J573">
        <f>C573/(ε_c1cd)</f>
        <v/>
      </c>
      <c r="K573">
        <f>C573/I573</f>
        <v/>
      </c>
      <c r="L573" s="131">
        <f>I573/(ε_c1cd)</f>
        <v/>
      </c>
      <c r="M573">
        <f>I573*(K573-Z_s1)</f>
        <v/>
      </c>
      <c r="N573">
        <f>I573*(K573-Z_s2)</f>
        <v/>
      </c>
      <c r="O573">
        <f>E_s*M573</f>
        <v/>
      </c>
      <c r="P573">
        <f>E_s*N573</f>
        <v/>
      </c>
      <c r="Q573">
        <f>O573*A_s1</f>
        <v/>
      </c>
      <c r="R573">
        <f>P573*A_s2</f>
        <v/>
      </c>
      <c r="S573">
        <f>Q573*($K573-Z_s1)</f>
        <v/>
      </c>
      <c r="T573">
        <f>R573*($K573-Z_s2)</f>
        <v/>
      </c>
      <c r="U573">
        <f>(INDIRECT("a_"&amp;U$2)/(U$2+1))*(($C573^(U$2+1)-$H573^(U$2+1))/(ε_c1cd^(U$2+1)))</f>
        <v/>
      </c>
      <c r="V573">
        <f>(INDIRECT("a_"&amp;V$2)/(V$2+1))*(($C573^(V$2+1)-$H573^(V$2+1))/(ε_c1cd^(V$2+1)))</f>
        <v/>
      </c>
      <c r="W573">
        <f>(INDIRECT("a_"&amp;W$2)/(W$2+1))*(($C573^(W$2+1)-$H573^(W$2+1))/(ε_c1cd^(W$2+1)))</f>
        <v/>
      </c>
      <c r="X573">
        <f>(INDIRECT("a_"&amp;X$2)/(X$2+1))*(($C573^(X$2+1)-$H573^(X$2+1))/(ε_c1cd^(X$2+1)))</f>
        <v/>
      </c>
      <c r="Y573">
        <f>(INDIRECT("a_"&amp;Y$2)/(Y$2+1))*(($C573^(Y$2+1)-$H573^(Y$2+1))/(ε_c1cd^(Y$2+1)))</f>
        <v/>
      </c>
      <c r="Z573">
        <f>(INDIRECT("a_"&amp;Z$2)/(Z$2+2))*(($C573^(Z$2+2)-$H573^(Z$2+2))/(ε_c1cd^(Z$2+2)))</f>
        <v/>
      </c>
      <c r="AA573">
        <f>(INDIRECT("a_"&amp;AA$2)/(AA$2+2))*(($C573^(AA$2+2)-$H573^(AA$2+2))/(ε_c1cd^(AA$2+2)))</f>
        <v/>
      </c>
      <c r="AB573">
        <f>(INDIRECT("a_"&amp;AB$2)/(AB$2+2))*(($C573^(AB$2+2)-$H573^(AB$2+2))/(ε_c1cd^(AB$2+2)))</f>
        <v/>
      </c>
      <c r="AC573">
        <f>(INDIRECT("a_"&amp;AC$2)/(AC$2+2))*(($C573^(AC$2+2)-$H573^(AC$2+2))/(ε_c1cd^(AC$2+2)))</f>
        <v/>
      </c>
      <c r="AD573">
        <f>(INDIRECT("a_"&amp;AD$2)/(AD$2+2))*(($C573^(AD$2+2)-$H573^(AD$2+2))/(ε_c1cd^(AD$2+2)))</f>
        <v/>
      </c>
      <c r="AE573" s="111">
        <f>(b*f_cd/L573)*SUM(U573:Y573)+SUM(Q573:R573)</f>
        <v/>
      </c>
      <c r="AF573" s="112">
        <f>AE573*(K573-y+e)</f>
        <v/>
      </c>
      <c r="AG573" s="113">
        <f>(b*f_cd/(L573^2))*SUM(Z573:AD573)+SUM(S573:T573)-AF573</f>
        <v/>
      </c>
      <c r="AH573" s="114">
        <f>AG573&lt;0</f>
        <v/>
      </c>
      <c r="AI573" s="115">
        <f>IF(A573=1,FALSE,(AND(AQ573,AH573,NOT(AI572))))</f>
        <v/>
      </c>
      <c r="AJ573" s="116">
        <f>(b*f_cd/L573)*(a_1/2*J573^2+a_2/3*J573^3+a_3/4*J573^4+a_4/5*J573^5+a_5/6*J573^6)+SUM(Q573:R573)</f>
        <v/>
      </c>
      <c r="AK573">
        <f>AJ573*(K573-y+e)</f>
        <v/>
      </c>
      <c r="AL573" s="118">
        <f>(b*f_cd/(L573^2))*(a_1/3*J573^3+a_2/4*J573^4+a_3/5*J573^5+a_4/6*J573^6+a_5/7*J573^7)+SUM(S573:T573)-AK573</f>
        <v/>
      </c>
      <c r="AM573" s="114">
        <f>AL573&gt;0</f>
        <v/>
      </c>
      <c r="AN573" s="115">
        <f>IF(A573=1,FALSE,(AND(AQ573,AM573,NOT(AN572))))</f>
        <v/>
      </c>
      <c r="AO573">
        <f>IF(D573=1,AND(AH573,NOT(AI573)),AND(AM573,NOT(AN573)))</f>
        <v/>
      </c>
      <c r="AP573" s="119">
        <f>IF(D573=1,AI573,AN573)</f>
        <v/>
      </c>
      <c r="AQ573" s="125">
        <f>ABS(E573)&lt;$AQ$2</f>
        <v/>
      </c>
      <c r="AS573">
        <f>IF(AP573,MAX(AS$3:AS571)+1,"")</f>
        <v/>
      </c>
    </row>
    <row r="574" s="117">
      <c r="A574" t="n">
        <v>572</v>
      </c>
      <c r="B574" s="131">
        <f>IF(A574=1,0,IF(AP574,0.1*ε_cu1cd,0))</f>
        <v/>
      </c>
      <c r="C574" s="131">
        <f>IF(A574=1,0.1*ε_cu1cd,C573+B573)</f>
        <v/>
      </c>
      <c r="D574" s="113">
        <f>IF('Нормальний переріз'!$D$68&gt;0,1,2)</f>
        <v/>
      </c>
      <c r="E574" s="144">
        <f>IF(D574=1,F574,G574)</f>
        <v/>
      </c>
      <c r="F574" s="124">
        <f>IF(AI573,0.11*ε_cu1cd,IF(AH573,F573*0.01,F573))</f>
        <v/>
      </c>
      <c r="G574" s="124">
        <f>IF(AP573,-0.1*ε_cu1cd,IF(AM573,G573*0.01,G573))</f>
        <v/>
      </c>
      <c r="H574" s="113">
        <f>IF(A574=1,E574,IF(AO573,H573-E573+E574,IF(AP573,0.8*H573,H573+E574)))</f>
        <v/>
      </c>
      <c r="I574" s="169">
        <f>(C574-H574)/h</f>
        <v/>
      </c>
      <c r="J574">
        <f>C574/(ε_c1cd)</f>
        <v/>
      </c>
      <c r="K574">
        <f>C574/I574</f>
        <v/>
      </c>
      <c r="L574" s="131">
        <f>I574/(ε_c1cd)</f>
        <v/>
      </c>
      <c r="M574">
        <f>I574*(K574-Z_s1)</f>
        <v/>
      </c>
      <c r="N574">
        <f>I574*(K574-Z_s2)</f>
        <v/>
      </c>
      <c r="O574">
        <f>E_s*M574</f>
        <v/>
      </c>
      <c r="P574">
        <f>E_s*N574</f>
        <v/>
      </c>
      <c r="Q574">
        <f>O574*A_s1</f>
        <v/>
      </c>
      <c r="R574">
        <f>P574*A_s2</f>
        <v/>
      </c>
      <c r="S574">
        <f>Q574*($K574-Z_s1)</f>
        <v/>
      </c>
      <c r="T574">
        <f>R574*($K574-Z_s2)</f>
        <v/>
      </c>
      <c r="U574">
        <f>(INDIRECT("a_"&amp;U$2)/(U$2+1))*(($C574^(U$2+1)-$H574^(U$2+1))/(ε_c1cd^(U$2+1)))</f>
        <v/>
      </c>
      <c r="V574">
        <f>(INDIRECT("a_"&amp;V$2)/(V$2+1))*(($C574^(V$2+1)-$H574^(V$2+1))/(ε_c1cd^(V$2+1)))</f>
        <v/>
      </c>
      <c r="W574">
        <f>(INDIRECT("a_"&amp;W$2)/(W$2+1))*(($C574^(W$2+1)-$H574^(W$2+1))/(ε_c1cd^(W$2+1)))</f>
        <v/>
      </c>
      <c r="X574">
        <f>(INDIRECT("a_"&amp;X$2)/(X$2+1))*(($C574^(X$2+1)-$H574^(X$2+1))/(ε_c1cd^(X$2+1)))</f>
        <v/>
      </c>
      <c r="Y574">
        <f>(INDIRECT("a_"&amp;Y$2)/(Y$2+1))*(($C574^(Y$2+1)-$H574^(Y$2+1))/(ε_c1cd^(Y$2+1)))</f>
        <v/>
      </c>
      <c r="Z574">
        <f>(INDIRECT("a_"&amp;Z$2)/(Z$2+2))*(($C574^(Z$2+2)-$H574^(Z$2+2))/(ε_c1cd^(Z$2+2)))</f>
        <v/>
      </c>
      <c r="AA574">
        <f>(INDIRECT("a_"&amp;AA$2)/(AA$2+2))*(($C574^(AA$2+2)-$H574^(AA$2+2))/(ε_c1cd^(AA$2+2)))</f>
        <v/>
      </c>
      <c r="AB574">
        <f>(INDIRECT("a_"&amp;AB$2)/(AB$2+2))*(($C574^(AB$2+2)-$H574^(AB$2+2))/(ε_c1cd^(AB$2+2)))</f>
        <v/>
      </c>
      <c r="AC574">
        <f>(INDIRECT("a_"&amp;AC$2)/(AC$2+2))*(($C574^(AC$2+2)-$H574^(AC$2+2))/(ε_c1cd^(AC$2+2)))</f>
        <v/>
      </c>
      <c r="AD574">
        <f>(INDIRECT("a_"&amp;AD$2)/(AD$2+2))*(($C574^(AD$2+2)-$H574^(AD$2+2))/(ε_c1cd^(AD$2+2)))</f>
        <v/>
      </c>
      <c r="AE574" s="111">
        <f>(b*f_cd/L574)*SUM(U574:Y574)+SUM(Q574:R574)</f>
        <v/>
      </c>
      <c r="AF574" s="112">
        <f>AE574*(K574-y+e)</f>
        <v/>
      </c>
      <c r="AG574" s="113">
        <f>(b*f_cd/(L574^2))*SUM(Z574:AD574)+SUM(S574:T574)-AF574</f>
        <v/>
      </c>
      <c r="AH574" s="114">
        <f>AG574&lt;0</f>
        <v/>
      </c>
      <c r="AI574" s="115">
        <f>IF(A574=1,FALSE,(AND(AQ574,AH574,NOT(AI573))))</f>
        <v/>
      </c>
      <c r="AJ574" s="116">
        <f>(b*f_cd/L574)*(a_1/2*J574^2+a_2/3*J574^3+a_3/4*J574^4+a_4/5*J574^5+a_5/6*J574^6)+SUM(Q574:R574)</f>
        <v/>
      </c>
      <c r="AK574">
        <f>AJ574*(K574-y+e)</f>
        <v/>
      </c>
      <c r="AL574" s="118">
        <f>(b*f_cd/(L574^2))*(a_1/3*J574^3+a_2/4*J574^4+a_3/5*J574^5+a_4/6*J574^6+a_5/7*J574^7)+SUM(S574:T574)-AK574</f>
        <v/>
      </c>
      <c r="AM574" s="114">
        <f>AL574&gt;0</f>
        <v/>
      </c>
      <c r="AN574" s="115">
        <f>IF(A574=1,FALSE,(AND(AQ574,AM574,NOT(AN573))))</f>
        <v/>
      </c>
      <c r="AO574">
        <f>IF(D574=1,AND(AH574,NOT(AI574)),AND(AM574,NOT(AN574)))</f>
        <v/>
      </c>
      <c r="AP574" s="119">
        <f>IF(D574=1,AI574,AN574)</f>
        <v/>
      </c>
      <c r="AQ574" s="125">
        <f>ABS(E574)&lt;$AQ$2</f>
        <v/>
      </c>
      <c r="AS574">
        <f>IF(AP574,MAX(AS$3:AS572)+1,"")</f>
        <v/>
      </c>
    </row>
    <row r="575" s="117">
      <c r="A575" t="n">
        <v>573</v>
      </c>
      <c r="B575" s="131">
        <f>IF(A575=1,0,IF(AP575,0.1*ε_cu1cd,0))</f>
        <v/>
      </c>
      <c r="C575" s="131">
        <f>IF(A575=1,0.1*ε_cu1cd,C574+B574)</f>
        <v/>
      </c>
      <c r="D575" s="113">
        <f>IF('Нормальний переріз'!$D$68&gt;0,1,2)</f>
        <v/>
      </c>
      <c r="E575" s="144">
        <f>IF(D575=1,F575,G575)</f>
        <v/>
      </c>
      <c r="F575" s="124">
        <f>IF(AI574,0.11*ε_cu1cd,IF(AH574,F574*0.01,F574))</f>
        <v/>
      </c>
      <c r="G575" s="124">
        <f>IF(AP574,-0.1*ε_cu1cd,IF(AM574,G574*0.01,G574))</f>
        <v/>
      </c>
      <c r="H575" s="113">
        <f>IF(A575=1,E575,IF(AO574,H574-E574+E575,IF(AP574,0.8*H574,H574+E575)))</f>
        <v/>
      </c>
      <c r="I575" s="169">
        <f>(C575-H575)/h</f>
        <v/>
      </c>
      <c r="J575">
        <f>C575/(ε_c1cd)</f>
        <v/>
      </c>
      <c r="K575">
        <f>C575/I575</f>
        <v/>
      </c>
      <c r="L575" s="131">
        <f>I575/(ε_c1cd)</f>
        <v/>
      </c>
      <c r="M575">
        <f>I575*(K575-Z_s1)</f>
        <v/>
      </c>
      <c r="N575">
        <f>I575*(K575-Z_s2)</f>
        <v/>
      </c>
      <c r="O575">
        <f>E_s*M575</f>
        <v/>
      </c>
      <c r="P575">
        <f>E_s*N575</f>
        <v/>
      </c>
      <c r="Q575">
        <f>O575*A_s1</f>
        <v/>
      </c>
      <c r="R575">
        <f>P575*A_s2</f>
        <v/>
      </c>
      <c r="S575">
        <f>Q575*($K575-Z_s1)</f>
        <v/>
      </c>
      <c r="T575">
        <f>R575*($K575-Z_s2)</f>
        <v/>
      </c>
      <c r="U575">
        <f>(INDIRECT("a_"&amp;U$2)/(U$2+1))*(($C575^(U$2+1)-$H575^(U$2+1))/(ε_c1cd^(U$2+1)))</f>
        <v/>
      </c>
      <c r="V575">
        <f>(INDIRECT("a_"&amp;V$2)/(V$2+1))*(($C575^(V$2+1)-$H575^(V$2+1))/(ε_c1cd^(V$2+1)))</f>
        <v/>
      </c>
      <c r="W575">
        <f>(INDIRECT("a_"&amp;W$2)/(W$2+1))*(($C575^(W$2+1)-$H575^(W$2+1))/(ε_c1cd^(W$2+1)))</f>
        <v/>
      </c>
      <c r="X575">
        <f>(INDIRECT("a_"&amp;X$2)/(X$2+1))*(($C575^(X$2+1)-$H575^(X$2+1))/(ε_c1cd^(X$2+1)))</f>
        <v/>
      </c>
      <c r="Y575">
        <f>(INDIRECT("a_"&amp;Y$2)/(Y$2+1))*(($C575^(Y$2+1)-$H575^(Y$2+1))/(ε_c1cd^(Y$2+1)))</f>
        <v/>
      </c>
      <c r="Z575">
        <f>(INDIRECT("a_"&amp;Z$2)/(Z$2+2))*(($C575^(Z$2+2)-$H575^(Z$2+2))/(ε_c1cd^(Z$2+2)))</f>
        <v/>
      </c>
      <c r="AA575">
        <f>(INDIRECT("a_"&amp;AA$2)/(AA$2+2))*(($C575^(AA$2+2)-$H575^(AA$2+2))/(ε_c1cd^(AA$2+2)))</f>
        <v/>
      </c>
      <c r="AB575">
        <f>(INDIRECT("a_"&amp;AB$2)/(AB$2+2))*(($C575^(AB$2+2)-$H575^(AB$2+2))/(ε_c1cd^(AB$2+2)))</f>
        <v/>
      </c>
      <c r="AC575">
        <f>(INDIRECT("a_"&amp;AC$2)/(AC$2+2))*(($C575^(AC$2+2)-$H575^(AC$2+2))/(ε_c1cd^(AC$2+2)))</f>
        <v/>
      </c>
      <c r="AD575">
        <f>(INDIRECT("a_"&amp;AD$2)/(AD$2+2))*(($C575^(AD$2+2)-$H575^(AD$2+2))/(ε_c1cd^(AD$2+2)))</f>
        <v/>
      </c>
      <c r="AE575" s="111">
        <f>(b*f_cd/L575)*SUM(U575:Y575)+SUM(Q575:R575)</f>
        <v/>
      </c>
      <c r="AF575" s="112">
        <f>AE575*(K575-y+e)</f>
        <v/>
      </c>
      <c r="AG575" s="113">
        <f>(b*f_cd/(L575^2))*SUM(Z575:AD575)+SUM(S575:T575)-AF575</f>
        <v/>
      </c>
      <c r="AH575" s="114">
        <f>AG575&lt;0</f>
        <v/>
      </c>
      <c r="AI575" s="115">
        <f>IF(A575=1,FALSE,(AND(AQ575,AH575,NOT(AI574))))</f>
        <v/>
      </c>
      <c r="AJ575" s="116">
        <f>(b*f_cd/L575)*(a_1/2*J575^2+a_2/3*J575^3+a_3/4*J575^4+a_4/5*J575^5+a_5/6*J575^6)+SUM(Q575:R575)</f>
        <v/>
      </c>
      <c r="AK575">
        <f>AJ575*(K575-y+e)</f>
        <v/>
      </c>
      <c r="AL575" s="118">
        <f>(b*f_cd/(L575^2))*(a_1/3*J575^3+a_2/4*J575^4+a_3/5*J575^5+a_4/6*J575^6+a_5/7*J575^7)+SUM(S575:T575)-AK575</f>
        <v/>
      </c>
      <c r="AM575" s="114">
        <f>AL575&gt;0</f>
        <v/>
      </c>
      <c r="AN575" s="115">
        <f>IF(A575=1,FALSE,(AND(AQ575,AM575,NOT(AN574))))</f>
        <v/>
      </c>
      <c r="AO575">
        <f>IF(D575=1,AND(AH575,NOT(AI575)),AND(AM575,NOT(AN575)))</f>
        <v/>
      </c>
      <c r="AP575" s="119">
        <f>IF(D575=1,AI575,AN575)</f>
        <v/>
      </c>
      <c r="AQ575" s="125">
        <f>ABS(E575)&lt;$AQ$2</f>
        <v/>
      </c>
      <c r="AS575">
        <f>IF(AP575,MAX(AS$3:AS573)+1,"")</f>
        <v/>
      </c>
    </row>
    <row r="576" s="117">
      <c r="A576" t="n">
        <v>574</v>
      </c>
      <c r="B576" s="131">
        <f>IF(A576=1,0,IF(AP576,0.1*ε_cu1cd,0))</f>
        <v/>
      </c>
      <c r="C576" s="131">
        <f>IF(A576=1,0.1*ε_cu1cd,C575+B575)</f>
        <v/>
      </c>
      <c r="D576" s="113">
        <f>IF('Нормальний переріз'!$D$68&gt;0,1,2)</f>
        <v/>
      </c>
      <c r="E576" s="144">
        <f>IF(D576=1,F576,G576)</f>
        <v/>
      </c>
      <c r="F576" s="124">
        <f>IF(AI575,0.11*ε_cu1cd,IF(AH575,F575*0.01,F575))</f>
        <v/>
      </c>
      <c r="G576" s="124">
        <f>IF(AP575,-0.1*ε_cu1cd,IF(AM575,G575*0.01,G575))</f>
        <v/>
      </c>
      <c r="H576" s="113">
        <f>IF(A576=1,E576,IF(AO575,H575-E575+E576,IF(AP575,0.8*H575,H575+E576)))</f>
        <v/>
      </c>
      <c r="I576" s="169">
        <f>(C576-H576)/h</f>
        <v/>
      </c>
      <c r="J576">
        <f>C576/(ε_c1cd)</f>
        <v/>
      </c>
      <c r="K576">
        <f>C576/I576</f>
        <v/>
      </c>
      <c r="L576" s="131">
        <f>I576/(ε_c1cd)</f>
        <v/>
      </c>
      <c r="M576">
        <f>I576*(K576-Z_s1)</f>
        <v/>
      </c>
      <c r="N576">
        <f>I576*(K576-Z_s2)</f>
        <v/>
      </c>
      <c r="O576">
        <f>E_s*M576</f>
        <v/>
      </c>
      <c r="P576">
        <f>E_s*N576</f>
        <v/>
      </c>
      <c r="Q576">
        <f>O576*A_s1</f>
        <v/>
      </c>
      <c r="R576">
        <f>P576*A_s2</f>
        <v/>
      </c>
      <c r="S576">
        <f>Q576*($K576-Z_s1)</f>
        <v/>
      </c>
      <c r="T576">
        <f>R576*($K576-Z_s2)</f>
        <v/>
      </c>
      <c r="U576">
        <f>(INDIRECT("a_"&amp;U$2)/(U$2+1))*(($C576^(U$2+1)-$H576^(U$2+1))/(ε_c1cd^(U$2+1)))</f>
        <v/>
      </c>
      <c r="V576">
        <f>(INDIRECT("a_"&amp;V$2)/(V$2+1))*(($C576^(V$2+1)-$H576^(V$2+1))/(ε_c1cd^(V$2+1)))</f>
        <v/>
      </c>
      <c r="W576">
        <f>(INDIRECT("a_"&amp;W$2)/(W$2+1))*(($C576^(W$2+1)-$H576^(W$2+1))/(ε_c1cd^(W$2+1)))</f>
        <v/>
      </c>
      <c r="X576">
        <f>(INDIRECT("a_"&amp;X$2)/(X$2+1))*(($C576^(X$2+1)-$H576^(X$2+1))/(ε_c1cd^(X$2+1)))</f>
        <v/>
      </c>
      <c r="Y576">
        <f>(INDIRECT("a_"&amp;Y$2)/(Y$2+1))*(($C576^(Y$2+1)-$H576^(Y$2+1))/(ε_c1cd^(Y$2+1)))</f>
        <v/>
      </c>
      <c r="Z576">
        <f>(INDIRECT("a_"&amp;Z$2)/(Z$2+2))*(($C576^(Z$2+2)-$H576^(Z$2+2))/(ε_c1cd^(Z$2+2)))</f>
        <v/>
      </c>
      <c r="AA576">
        <f>(INDIRECT("a_"&amp;AA$2)/(AA$2+2))*(($C576^(AA$2+2)-$H576^(AA$2+2))/(ε_c1cd^(AA$2+2)))</f>
        <v/>
      </c>
      <c r="AB576">
        <f>(INDIRECT("a_"&amp;AB$2)/(AB$2+2))*(($C576^(AB$2+2)-$H576^(AB$2+2))/(ε_c1cd^(AB$2+2)))</f>
        <v/>
      </c>
      <c r="AC576">
        <f>(INDIRECT("a_"&amp;AC$2)/(AC$2+2))*(($C576^(AC$2+2)-$H576^(AC$2+2))/(ε_c1cd^(AC$2+2)))</f>
        <v/>
      </c>
      <c r="AD576">
        <f>(INDIRECT("a_"&amp;AD$2)/(AD$2+2))*(($C576^(AD$2+2)-$H576^(AD$2+2))/(ε_c1cd^(AD$2+2)))</f>
        <v/>
      </c>
      <c r="AE576" s="111">
        <f>(b*f_cd/L576)*SUM(U576:Y576)+SUM(Q576:R576)</f>
        <v/>
      </c>
      <c r="AF576" s="112">
        <f>AE576*(K576-y+e)</f>
        <v/>
      </c>
      <c r="AG576" s="113">
        <f>(b*f_cd/(L576^2))*SUM(Z576:AD576)+SUM(S576:T576)-AF576</f>
        <v/>
      </c>
      <c r="AH576" s="114">
        <f>AG576&lt;0</f>
        <v/>
      </c>
      <c r="AI576" s="115">
        <f>IF(A576=1,FALSE,(AND(AQ576,AH576,NOT(AI575))))</f>
        <v/>
      </c>
      <c r="AJ576" s="116">
        <f>(b*f_cd/L576)*(a_1/2*J576^2+a_2/3*J576^3+a_3/4*J576^4+a_4/5*J576^5+a_5/6*J576^6)+SUM(Q576:R576)</f>
        <v/>
      </c>
      <c r="AK576">
        <f>AJ576*(K576-y+e)</f>
        <v/>
      </c>
      <c r="AL576" s="118">
        <f>(b*f_cd/(L576^2))*(a_1/3*J576^3+a_2/4*J576^4+a_3/5*J576^5+a_4/6*J576^6+a_5/7*J576^7)+SUM(S576:T576)-AK576</f>
        <v/>
      </c>
      <c r="AM576" s="114">
        <f>AL576&gt;0</f>
        <v/>
      </c>
      <c r="AN576" s="115">
        <f>IF(A576=1,FALSE,(AND(AQ576,AM576,NOT(AN575))))</f>
        <v/>
      </c>
      <c r="AO576">
        <f>IF(D576=1,AND(AH576,NOT(AI576)),AND(AM576,NOT(AN576)))</f>
        <v/>
      </c>
      <c r="AP576" s="119">
        <f>IF(D576=1,AI576,AN576)</f>
        <v/>
      </c>
      <c r="AQ576" s="125">
        <f>ABS(E576)&lt;$AQ$2</f>
        <v/>
      </c>
      <c r="AS576">
        <f>IF(AP576,MAX(AS$3:AS574)+1,"")</f>
        <v/>
      </c>
    </row>
    <row r="577" s="117">
      <c r="A577" t="n">
        <v>575</v>
      </c>
      <c r="B577" s="131">
        <f>IF(A577=1,0,IF(AP577,0.1*ε_cu1cd,0))</f>
        <v/>
      </c>
      <c r="C577" s="131">
        <f>IF(A577=1,0.1*ε_cu1cd,C576+B576)</f>
        <v/>
      </c>
      <c r="D577" s="113">
        <f>IF('Нормальний переріз'!$D$68&gt;0,1,2)</f>
        <v/>
      </c>
      <c r="E577" s="144">
        <f>IF(D577=1,F577,G577)</f>
        <v/>
      </c>
      <c r="F577" s="124">
        <f>IF(AI576,0.11*ε_cu1cd,IF(AH576,F576*0.01,F576))</f>
        <v/>
      </c>
      <c r="G577" s="124">
        <f>IF(AP576,-0.1*ε_cu1cd,IF(AM576,G576*0.01,G576))</f>
        <v/>
      </c>
      <c r="H577" s="113">
        <f>IF(A577=1,E577,IF(AO576,H576-E576+E577,IF(AP576,0.8*H576,H576+E577)))</f>
        <v/>
      </c>
      <c r="I577" s="169">
        <f>(C577-H577)/h</f>
        <v/>
      </c>
      <c r="J577">
        <f>C577/(ε_c1cd)</f>
        <v/>
      </c>
      <c r="K577">
        <f>C577/I577</f>
        <v/>
      </c>
      <c r="L577" s="131">
        <f>I577/(ε_c1cd)</f>
        <v/>
      </c>
      <c r="M577">
        <f>I577*(K577-Z_s1)</f>
        <v/>
      </c>
      <c r="N577">
        <f>I577*(K577-Z_s2)</f>
        <v/>
      </c>
      <c r="O577">
        <f>E_s*M577</f>
        <v/>
      </c>
      <c r="P577">
        <f>E_s*N577</f>
        <v/>
      </c>
      <c r="Q577">
        <f>O577*A_s1</f>
        <v/>
      </c>
      <c r="R577">
        <f>P577*A_s2</f>
        <v/>
      </c>
      <c r="S577">
        <f>Q577*($K577-Z_s1)</f>
        <v/>
      </c>
      <c r="T577">
        <f>R577*($K577-Z_s2)</f>
        <v/>
      </c>
      <c r="U577">
        <f>(INDIRECT("a_"&amp;U$2)/(U$2+1))*(($C577^(U$2+1)-$H577^(U$2+1))/(ε_c1cd^(U$2+1)))</f>
        <v/>
      </c>
      <c r="V577">
        <f>(INDIRECT("a_"&amp;V$2)/(V$2+1))*(($C577^(V$2+1)-$H577^(V$2+1))/(ε_c1cd^(V$2+1)))</f>
        <v/>
      </c>
      <c r="W577">
        <f>(INDIRECT("a_"&amp;W$2)/(W$2+1))*(($C577^(W$2+1)-$H577^(W$2+1))/(ε_c1cd^(W$2+1)))</f>
        <v/>
      </c>
      <c r="X577">
        <f>(INDIRECT("a_"&amp;X$2)/(X$2+1))*(($C577^(X$2+1)-$H577^(X$2+1))/(ε_c1cd^(X$2+1)))</f>
        <v/>
      </c>
      <c r="Y577">
        <f>(INDIRECT("a_"&amp;Y$2)/(Y$2+1))*(($C577^(Y$2+1)-$H577^(Y$2+1))/(ε_c1cd^(Y$2+1)))</f>
        <v/>
      </c>
      <c r="Z577">
        <f>(INDIRECT("a_"&amp;Z$2)/(Z$2+2))*(($C577^(Z$2+2)-$H577^(Z$2+2))/(ε_c1cd^(Z$2+2)))</f>
        <v/>
      </c>
      <c r="AA577">
        <f>(INDIRECT("a_"&amp;AA$2)/(AA$2+2))*(($C577^(AA$2+2)-$H577^(AA$2+2))/(ε_c1cd^(AA$2+2)))</f>
        <v/>
      </c>
      <c r="AB577">
        <f>(INDIRECT("a_"&amp;AB$2)/(AB$2+2))*(($C577^(AB$2+2)-$H577^(AB$2+2))/(ε_c1cd^(AB$2+2)))</f>
        <v/>
      </c>
      <c r="AC577">
        <f>(INDIRECT("a_"&amp;AC$2)/(AC$2+2))*(($C577^(AC$2+2)-$H577^(AC$2+2))/(ε_c1cd^(AC$2+2)))</f>
        <v/>
      </c>
      <c r="AD577">
        <f>(INDIRECT("a_"&amp;AD$2)/(AD$2+2))*(($C577^(AD$2+2)-$H577^(AD$2+2))/(ε_c1cd^(AD$2+2)))</f>
        <v/>
      </c>
      <c r="AE577" s="111">
        <f>(b*f_cd/L577)*SUM(U577:Y577)+SUM(Q577:R577)</f>
        <v/>
      </c>
      <c r="AF577" s="112">
        <f>AE577*(K577-y+e)</f>
        <v/>
      </c>
      <c r="AG577" s="113">
        <f>(b*f_cd/(L577^2))*SUM(Z577:AD577)+SUM(S577:T577)-AF577</f>
        <v/>
      </c>
      <c r="AH577" s="114">
        <f>AG577&lt;0</f>
        <v/>
      </c>
      <c r="AI577" s="115">
        <f>IF(A577=1,FALSE,(AND(AQ577,AH577,NOT(AI576))))</f>
        <v/>
      </c>
      <c r="AJ577" s="116">
        <f>(b*f_cd/L577)*(a_1/2*J577^2+a_2/3*J577^3+a_3/4*J577^4+a_4/5*J577^5+a_5/6*J577^6)+SUM(Q577:R577)</f>
        <v/>
      </c>
      <c r="AK577">
        <f>AJ577*(K577-y+e)</f>
        <v/>
      </c>
      <c r="AL577" s="118">
        <f>(b*f_cd/(L577^2))*(a_1/3*J577^3+a_2/4*J577^4+a_3/5*J577^5+a_4/6*J577^6+a_5/7*J577^7)+SUM(S577:T577)-AK577</f>
        <v/>
      </c>
      <c r="AM577" s="114">
        <f>AL577&gt;0</f>
        <v/>
      </c>
      <c r="AN577" s="115">
        <f>IF(A577=1,FALSE,(AND(AQ577,AM577,NOT(AN576))))</f>
        <v/>
      </c>
      <c r="AO577">
        <f>IF(D577=1,AND(AH577,NOT(AI577)),AND(AM577,NOT(AN577)))</f>
        <v/>
      </c>
      <c r="AP577" s="119">
        <f>IF(D577=1,AI577,AN577)</f>
        <v/>
      </c>
      <c r="AQ577" s="125">
        <f>ABS(E577)&lt;$AQ$2</f>
        <v/>
      </c>
      <c r="AS577">
        <f>IF(AP577,MAX(AS$3:AS575)+1,"")</f>
        <v/>
      </c>
    </row>
    <row r="578" s="117">
      <c r="A578" t="n">
        <v>576</v>
      </c>
      <c r="B578" s="131">
        <f>IF(A578=1,0,IF(AP578,0.1*ε_cu1cd,0))</f>
        <v/>
      </c>
      <c r="C578" s="131">
        <f>IF(A578=1,0.1*ε_cu1cd,C577+B577)</f>
        <v/>
      </c>
      <c r="D578" s="113">
        <f>IF('Нормальний переріз'!$D$68&gt;0,1,2)</f>
        <v/>
      </c>
      <c r="E578" s="144">
        <f>IF(D578=1,F578,G578)</f>
        <v/>
      </c>
      <c r="F578" s="124">
        <f>IF(AI577,0.11*ε_cu1cd,IF(AH577,F577*0.01,F577))</f>
        <v/>
      </c>
      <c r="G578" s="124">
        <f>IF(AP577,-0.1*ε_cu1cd,IF(AM577,G577*0.01,G577))</f>
        <v/>
      </c>
      <c r="H578" s="113">
        <f>IF(A578=1,E578,IF(AO577,H577-E577+E578,IF(AP577,0.8*H577,H577+E578)))</f>
        <v/>
      </c>
      <c r="I578" s="169">
        <f>(C578-H578)/h</f>
        <v/>
      </c>
      <c r="J578">
        <f>C578/(ε_c1cd)</f>
        <v/>
      </c>
      <c r="K578">
        <f>C578/I578</f>
        <v/>
      </c>
      <c r="L578" s="131">
        <f>I578/(ε_c1cd)</f>
        <v/>
      </c>
      <c r="M578">
        <f>I578*(K578-Z_s1)</f>
        <v/>
      </c>
      <c r="N578">
        <f>I578*(K578-Z_s2)</f>
        <v/>
      </c>
      <c r="O578">
        <f>E_s*M578</f>
        <v/>
      </c>
      <c r="P578">
        <f>E_s*N578</f>
        <v/>
      </c>
      <c r="Q578">
        <f>O578*A_s1</f>
        <v/>
      </c>
      <c r="R578">
        <f>P578*A_s2</f>
        <v/>
      </c>
      <c r="S578">
        <f>Q578*($K578-Z_s1)</f>
        <v/>
      </c>
      <c r="T578">
        <f>R578*($K578-Z_s2)</f>
        <v/>
      </c>
      <c r="U578">
        <f>(INDIRECT("a_"&amp;U$2)/(U$2+1))*(($C578^(U$2+1)-$H578^(U$2+1))/(ε_c1cd^(U$2+1)))</f>
        <v/>
      </c>
      <c r="V578">
        <f>(INDIRECT("a_"&amp;V$2)/(V$2+1))*(($C578^(V$2+1)-$H578^(V$2+1))/(ε_c1cd^(V$2+1)))</f>
        <v/>
      </c>
      <c r="W578">
        <f>(INDIRECT("a_"&amp;W$2)/(W$2+1))*(($C578^(W$2+1)-$H578^(W$2+1))/(ε_c1cd^(W$2+1)))</f>
        <v/>
      </c>
      <c r="X578">
        <f>(INDIRECT("a_"&amp;X$2)/(X$2+1))*(($C578^(X$2+1)-$H578^(X$2+1))/(ε_c1cd^(X$2+1)))</f>
        <v/>
      </c>
      <c r="Y578">
        <f>(INDIRECT("a_"&amp;Y$2)/(Y$2+1))*(($C578^(Y$2+1)-$H578^(Y$2+1))/(ε_c1cd^(Y$2+1)))</f>
        <v/>
      </c>
      <c r="Z578">
        <f>(INDIRECT("a_"&amp;Z$2)/(Z$2+2))*(($C578^(Z$2+2)-$H578^(Z$2+2))/(ε_c1cd^(Z$2+2)))</f>
        <v/>
      </c>
      <c r="AA578">
        <f>(INDIRECT("a_"&amp;AA$2)/(AA$2+2))*(($C578^(AA$2+2)-$H578^(AA$2+2))/(ε_c1cd^(AA$2+2)))</f>
        <v/>
      </c>
      <c r="AB578">
        <f>(INDIRECT("a_"&amp;AB$2)/(AB$2+2))*(($C578^(AB$2+2)-$H578^(AB$2+2))/(ε_c1cd^(AB$2+2)))</f>
        <v/>
      </c>
      <c r="AC578">
        <f>(INDIRECT("a_"&amp;AC$2)/(AC$2+2))*(($C578^(AC$2+2)-$H578^(AC$2+2))/(ε_c1cd^(AC$2+2)))</f>
        <v/>
      </c>
      <c r="AD578">
        <f>(INDIRECT("a_"&amp;AD$2)/(AD$2+2))*(($C578^(AD$2+2)-$H578^(AD$2+2))/(ε_c1cd^(AD$2+2)))</f>
        <v/>
      </c>
      <c r="AE578" s="111">
        <f>(b*f_cd/L578)*SUM(U578:Y578)+SUM(Q578:R578)</f>
        <v/>
      </c>
      <c r="AF578" s="112">
        <f>AE578*(K578-y+e)</f>
        <v/>
      </c>
      <c r="AG578" s="113">
        <f>(b*f_cd/(L578^2))*SUM(Z578:AD578)+SUM(S578:T578)-AF578</f>
        <v/>
      </c>
      <c r="AH578" s="114">
        <f>AG578&lt;0</f>
        <v/>
      </c>
      <c r="AI578" s="115">
        <f>IF(A578=1,FALSE,(AND(AQ578,AH578,NOT(AI577))))</f>
        <v/>
      </c>
      <c r="AJ578" s="116">
        <f>(b*f_cd/L578)*(a_1/2*J578^2+a_2/3*J578^3+a_3/4*J578^4+a_4/5*J578^5+a_5/6*J578^6)+SUM(Q578:R578)</f>
        <v/>
      </c>
      <c r="AK578">
        <f>AJ578*(K578-y+e)</f>
        <v/>
      </c>
      <c r="AL578" s="118">
        <f>(b*f_cd/(L578^2))*(a_1/3*J578^3+a_2/4*J578^4+a_3/5*J578^5+a_4/6*J578^6+a_5/7*J578^7)+SUM(S578:T578)-AK578</f>
        <v/>
      </c>
      <c r="AM578" s="114">
        <f>AL578&gt;0</f>
        <v/>
      </c>
      <c r="AN578" s="115">
        <f>IF(A578=1,FALSE,(AND(AQ578,AM578,NOT(AN577))))</f>
        <v/>
      </c>
      <c r="AO578">
        <f>IF(D578=1,AND(AH578,NOT(AI578)),AND(AM578,NOT(AN578)))</f>
        <v/>
      </c>
      <c r="AP578" s="119">
        <f>IF(D578=1,AI578,AN578)</f>
        <v/>
      </c>
      <c r="AQ578" s="125">
        <f>ABS(E578)&lt;$AQ$2</f>
        <v/>
      </c>
      <c r="AS578">
        <f>IF(AP578,MAX(AS$3:AS576)+1,"")</f>
        <v/>
      </c>
    </row>
    <row r="579" s="117">
      <c r="A579" t="n">
        <v>577</v>
      </c>
      <c r="B579" s="131">
        <f>IF(A579=1,0,IF(AP579,0.1*ε_cu1cd,0))</f>
        <v/>
      </c>
      <c r="C579" s="131">
        <f>IF(A579=1,0.1*ε_cu1cd,C578+B578)</f>
        <v/>
      </c>
      <c r="D579" s="113">
        <f>IF('Нормальний переріз'!$D$68&gt;0,1,2)</f>
        <v/>
      </c>
      <c r="E579" s="144">
        <f>IF(D579=1,F579,G579)</f>
        <v/>
      </c>
      <c r="F579" s="124">
        <f>IF(AI578,0.11*ε_cu1cd,IF(AH578,F578*0.01,F578))</f>
        <v/>
      </c>
      <c r="G579" s="124">
        <f>IF(AP578,-0.1*ε_cu1cd,IF(AM578,G578*0.01,G578))</f>
        <v/>
      </c>
      <c r="H579" s="113">
        <f>IF(A579=1,E579,IF(AO578,H578-E578+E579,IF(AP578,0.8*H578,H578+E579)))</f>
        <v/>
      </c>
      <c r="I579" s="169">
        <f>(C579-H579)/h</f>
        <v/>
      </c>
      <c r="J579">
        <f>C579/(ε_c1cd)</f>
        <v/>
      </c>
      <c r="K579">
        <f>C579/I579</f>
        <v/>
      </c>
      <c r="L579" s="131">
        <f>I579/(ε_c1cd)</f>
        <v/>
      </c>
      <c r="M579">
        <f>I579*(K579-Z_s1)</f>
        <v/>
      </c>
      <c r="N579">
        <f>I579*(K579-Z_s2)</f>
        <v/>
      </c>
      <c r="O579">
        <f>E_s*M579</f>
        <v/>
      </c>
      <c r="P579">
        <f>E_s*N579</f>
        <v/>
      </c>
      <c r="Q579">
        <f>O579*A_s1</f>
        <v/>
      </c>
      <c r="R579">
        <f>P579*A_s2</f>
        <v/>
      </c>
      <c r="S579">
        <f>Q579*($K579-Z_s1)</f>
        <v/>
      </c>
      <c r="T579">
        <f>R579*($K579-Z_s2)</f>
        <v/>
      </c>
      <c r="U579">
        <f>(INDIRECT("a_"&amp;U$2)/(U$2+1))*(($C579^(U$2+1)-$H579^(U$2+1))/(ε_c1cd^(U$2+1)))</f>
        <v/>
      </c>
      <c r="V579">
        <f>(INDIRECT("a_"&amp;V$2)/(V$2+1))*(($C579^(V$2+1)-$H579^(V$2+1))/(ε_c1cd^(V$2+1)))</f>
        <v/>
      </c>
      <c r="W579">
        <f>(INDIRECT("a_"&amp;W$2)/(W$2+1))*(($C579^(W$2+1)-$H579^(W$2+1))/(ε_c1cd^(W$2+1)))</f>
        <v/>
      </c>
      <c r="X579">
        <f>(INDIRECT("a_"&amp;X$2)/(X$2+1))*(($C579^(X$2+1)-$H579^(X$2+1))/(ε_c1cd^(X$2+1)))</f>
        <v/>
      </c>
      <c r="Y579">
        <f>(INDIRECT("a_"&amp;Y$2)/(Y$2+1))*(($C579^(Y$2+1)-$H579^(Y$2+1))/(ε_c1cd^(Y$2+1)))</f>
        <v/>
      </c>
      <c r="Z579">
        <f>(INDIRECT("a_"&amp;Z$2)/(Z$2+2))*(($C579^(Z$2+2)-$H579^(Z$2+2))/(ε_c1cd^(Z$2+2)))</f>
        <v/>
      </c>
      <c r="AA579">
        <f>(INDIRECT("a_"&amp;AA$2)/(AA$2+2))*(($C579^(AA$2+2)-$H579^(AA$2+2))/(ε_c1cd^(AA$2+2)))</f>
        <v/>
      </c>
      <c r="AB579">
        <f>(INDIRECT("a_"&amp;AB$2)/(AB$2+2))*(($C579^(AB$2+2)-$H579^(AB$2+2))/(ε_c1cd^(AB$2+2)))</f>
        <v/>
      </c>
      <c r="AC579">
        <f>(INDIRECT("a_"&amp;AC$2)/(AC$2+2))*(($C579^(AC$2+2)-$H579^(AC$2+2))/(ε_c1cd^(AC$2+2)))</f>
        <v/>
      </c>
      <c r="AD579">
        <f>(INDIRECT("a_"&amp;AD$2)/(AD$2+2))*(($C579^(AD$2+2)-$H579^(AD$2+2))/(ε_c1cd^(AD$2+2)))</f>
        <v/>
      </c>
      <c r="AE579" s="111">
        <f>(b*f_cd/L579)*SUM(U579:Y579)+SUM(Q579:R579)</f>
        <v/>
      </c>
      <c r="AF579" s="112">
        <f>AE579*(K579-y+e)</f>
        <v/>
      </c>
      <c r="AG579" s="113">
        <f>(b*f_cd/(L579^2))*SUM(Z579:AD579)+SUM(S579:T579)-AF579</f>
        <v/>
      </c>
      <c r="AH579" s="114">
        <f>AG579&lt;0</f>
        <v/>
      </c>
      <c r="AI579" s="115">
        <f>IF(A579=1,FALSE,(AND(AQ579,AH579,NOT(AI578))))</f>
        <v/>
      </c>
      <c r="AJ579" s="116">
        <f>(b*f_cd/L579)*(a_1/2*J579^2+a_2/3*J579^3+a_3/4*J579^4+a_4/5*J579^5+a_5/6*J579^6)+SUM(Q579:R579)</f>
        <v/>
      </c>
      <c r="AK579">
        <f>AJ579*(K579-y+e)</f>
        <v/>
      </c>
      <c r="AL579" s="118">
        <f>(b*f_cd/(L579^2))*(a_1/3*J579^3+a_2/4*J579^4+a_3/5*J579^5+a_4/6*J579^6+a_5/7*J579^7)+SUM(S579:T579)-AK579</f>
        <v/>
      </c>
      <c r="AM579" s="114">
        <f>AL579&gt;0</f>
        <v/>
      </c>
      <c r="AN579" s="115">
        <f>IF(A579=1,FALSE,(AND(AQ579,AM579,NOT(AN578))))</f>
        <v/>
      </c>
      <c r="AO579">
        <f>IF(D579=1,AND(AH579,NOT(AI579)),AND(AM579,NOT(AN579)))</f>
        <v/>
      </c>
      <c r="AP579" s="119">
        <f>IF(D579=1,AI579,AN579)</f>
        <v/>
      </c>
      <c r="AQ579" s="125">
        <f>ABS(E579)&lt;$AQ$2</f>
        <v/>
      </c>
      <c r="AS579">
        <f>IF(AP579,MAX(AS$3:AS577)+1,"")</f>
        <v/>
      </c>
    </row>
    <row r="580" s="117">
      <c r="A580" t="n">
        <v>578</v>
      </c>
      <c r="B580" s="131">
        <f>IF(A580=1,0,IF(AP580,0.1*ε_cu1cd,0))</f>
        <v/>
      </c>
      <c r="C580" s="131">
        <f>IF(A580=1,0.1*ε_cu1cd,C579+B579)</f>
        <v/>
      </c>
      <c r="D580" s="113">
        <f>IF('Нормальний переріз'!$D$68&gt;0,1,2)</f>
        <v/>
      </c>
      <c r="E580" s="144">
        <f>IF(D580=1,F580,G580)</f>
        <v/>
      </c>
      <c r="F580" s="124">
        <f>IF(AI579,0.11*ε_cu1cd,IF(AH579,F579*0.01,F579))</f>
        <v/>
      </c>
      <c r="G580" s="124">
        <f>IF(AP579,-0.1*ε_cu1cd,IF(AM579,G579*0.01,G579))</f>
        <v/>
      </c>
      <c r="H580" s="113">
        <f>IF(A580=1,E580,IF(AO579,H579-E579+E580,IF(AP579,0.8*H579,H579+E580)))</f>
        <v/>
      </c>
      <c r="I580" s="169">
        <f>(C580-H580)/h</f>
        <v/>
      </c>
      <c r="J580">
        <f>C580/(ε_c1cd)</f>
        <v/>
      </c>
      <c r="K580">
        <f>C580/I580</f>
        <v/>
      </c>
      <c r="L580" s="131">
        <f>I580/(ε_c1cd)</f>
        <v/>
      </c>
      <c r="M580">
        <f>I580*(K580-Z_s1)</f>
        <v/>
      </c>
      <c r="N580">
        <f>I580*(K580-Z_s2)</f>
        <v/>
      </c>
      <c r="O580">
        <f>E_s*M580</f>
        <v/>
      </c>
      <c r="P580">
        <f>E_s*N580</f>
        <v/>
      </c>
      <c r="Q580">
        <f>O580*A_s1</f>
        <v/>
      </c>
      <c r="R580">
        <f>P580*A_s2</f>
        <v/>
      </c>
      <c r="S580">
        <f>Q580*($K580-Z_s1)</f>
        <v/>
      </c>
      <c r="T580">
        <f>R580*($K580-Z_s2)</f>
        <v/>
      </c>
      <c r="U580">
        <f>(INDIRECT("a_"&amp;U$2)/(U$2+1))*(($C580^(U$2+1)-$H580^(U$2+1))/(ε_c1cd^(U$2+1)))</f>
        <v/>
      </c>
      <c r="V580">
        <f>(INDIRECT("a_"&amp;V$2)/(V$2+1))*(($C580^(V$2+1)-$H580^(V$2+1))/(ε_c1cd^(V$2+1)))</f>
        <v/>
      </c>
      <c r="W580">
        <f>(INDIRECT("a_"&amp;W$2)/(W$2+1))*(($C580^(W$2+1)-$H580^(W$2+1))/(ε_c1cd^(W$2+1)))</f>
        <v/>
      </c>
      <c r="X580">
        <f>(INDIRECT("a_"&amp;X$2)/(X$2+1))*(($C580^(X$2+1)-$H580^(X$2+1))/(ε_c1cd^(X$2+1)))</f>
        <v/>
      </c>
      <c r="Y580">
        <f>(INDIRECT("a_"&amp;Y$2)/(Y$2+1))*(($C580^(Y$2+1)-$H580^(Y$2+1))/(ε_c1cd^(Y$2+1)))</f>
        <v/>
      </c>
      <c r="Z580">
        <f>(INDIRECT("a_"&amp;Z$2)/(Z$2+2))*(($C580^(Z$2+2)-$H580^(Z$2+2))/(ε_c1cd^(Z$2+2)))</f>
        <v/>
      </c>
      <c r="AA580">
        <f>(INDIRECT("a_"&amp;AA$2)/(AA$2+2))*(($C580^(AA$2+2)-$H580^(AA$2+2))/(ε_c1cd^(AA$2+2)))</f>
        <v/>
      </c>
      <c r="AB580">
        <f>(INDIRECT("a_"&amp;AB$2)/(AB$2+2))*(($C580^(AB$2+2)-$H580^(AB$2+2))/(ε_c1cd^(AB$2+2)))</f>
        <v/>
      </c>
      <c r="AC580">
        <f>(INDIRECT("a_"&amp;AC$2)/(AC$2+2))*(($C580^(AC$2+2)-$H580^(AC$2+2))/(ε_c1cd^(AC$2+2)))</f>
        <v/>
      </c>
      <c r="AD580">
        <f>(INDIRECT("a_"&amp;AD$2)/(AD$2+2))*(($C580^(AD$2+2)-$H580^(AD$2+2))/(ε_c1cd^(AD$2+2)))</f>
        <v/>
      </c>
      <c r="AE580" s="111">
        <f>(b*f_cd/L580)*SUM(U580:Y580)+SUM(Q580:R580)</f>
        <v/>
      </c>
      <c r="AF580" s="112">
        <f>AE580*(K580-y+e)</f>
        <v/>
      </c>
      <c r="AG580" s="113">
        <f>(b*f_cd/(L580^2))*SUM(Z580:AD580)+SUM(S580:T580)-AF580</f>
        <v/>
      </c>
      <c r="AH580" s="114">
        <f>AG580&lt;0</f>
        <v/>
      </c>
      <c r="AI580" s="115">
        <f>IF(A580=1,FALSE,(AND(AQ580,AH580,NOT(AI579))))</f>
        <v/>
      </c>
      <c r="AJ580" s="116">
        <f>(b*f_cd/L580)*(a_1/2*J580^2+a_2/3*J580^3+a_3/4*J580^4+a_4/5*J580^5+a_5/6*J580^6)+SUM(Q580:R580)</f>
        <v/>
      </c>
      <c r="AK580">
        <f>AJ580*(K580-y+e)</f>
        <v/>
      </c>
      <c r="AL580" s="118">
        <f>(b*f_cd/(L580^2))*(a_1/3*J580^3+a_2/4*J580^4+a_3/5*J580^5+a_4/6*J580^6+a_5/7*J580^7)+SUM(S580:T580)-AK580</f>
        <v/>
      </c>
      <c r="AM580" s="114">
        <f>AL580&gt;0</f>
        <v/>
      </c>
      <c r="AN580" s="115">
        <f>IF(A580=1,FALSE,(AND(AQ580,AM580,NOT(AN579))))</f>
        <v/>
      </c>
      <c r="AO580">
        <f>IF(D580=1,AND(AH580,NOT(AI580)),AND(AM580,NOT(AN580)))</f>
        <v/>
      </c>
      <c r="AP580" s="119">
        <f>IF(D580=1,AI580,AN580)</f>
        <v/>
      </c>
      <c r="AQ580" s="125">
        <f>ABS(E580)&lt;$AQ$2</f>
        <v/>
      </c>
      <c r="AS580">
        <f>IF(AP580,MAX(AS$3:AS578)+1,"")</f>
        <v/>
      </c>
    </row>
    <row r="581" s="117">
      <c r="A581" t="n">
        <v>579</v>
      </c>
      <c r="B581" s="131">
        <f>IF(A581=1,0,IF(AP581,0.1*ε_cu1cd,0))</f>
        <v/>
      </c>
      <c r="C581" s="131">
        <f>IF(A581=1,0.1*ε_cu1cd,C580+B580)</f>
        <v/>
      </c>
      <c r="D581" s="113">
        <f>IF('Нормальний переріз'!$D$68&gt;0,1,2)</f>
        <v/>
      </c>
      <c r="E581" s="144">
        <f>IF(D581=1,F581,G581)</f>
        <v/>
      </c>
      <c r="F581" s="124">
        <f>IF(AI580,0.11*ε_cu1cd,IF(AH580,F580*0.01,F580))</f>
        <v/>
      </c>
      <c r="G581" s="124">
        <f>IF(AP580,-0.1*ε_cu1cd,IF(AM580,G580*0.01,G580))</f>
        <v/>
      </c>
      <c r="H581" s="113">
        <f>IF(A581=1,E581,IF(AO580,H580-E580+E581,IF(AP580,0.8*H580,H580+E581)))</f>
        <v/>
      </c>
      <c r="I581" s="169">
        <f>(C581-H581)/h</f>
        <v/>
      </c>
      <c r="J581">
        <f>C581/(ε_c1cd)</f>
        <v/>
      </c>
      <c r="K581">
        <f>C581/I581</f>
        <v/>
      </c>
      <c r="L581" s="131">
        <f>I581/(ε_c1cd)</f>
        <v/>
      </c>
      <c r="M581">
        <f>I581*(K581-Z_s1)</f>
        <v/>
      </c>
      <c r="N581">
        <f>I581*(K581-Z_s2)</f>
        <v/>
      </c>
      <c r="O581">
        <f>E_s*M581</f>
        <v/>
      </c>
      <c r="P581">
        <f>E_s*N581</f>
        <v/>
      </c>
      <c r="Q581">
        <f>O581*A_s1</f>
        <v/>
      </c>
      <c r="R581">
        <f>P581*A_s2</f>
        <v/>
      </c>
      <c r="S581">
        <f>Q581*($K581-Z_s1)</f>
        <v/>
      </c>
      <c r="T581">
        <f>R581*($K581-Z_s2)</f>
        <v/>
      </c>
      <c r="U581">
        <f>(INDIRECT("a_"&amp;U$2)/(U$2+1))*(($C581^(U$2+1)-$H581^(U$2+1))/(ε_c1cd^(U$2+1)))</f>
        <v/>
      </c>
      <c r="V581">
        <f>(INDIRECT("a_"&amp;V$2)/(V$2+1))*(($C581^(V$2+1)-$H581^(V$2+1))/(ε_c1cd^(V$2+1)))</f>
        <v/>
      </c>
      <c r="W581">
        <f>(INDIRECT("a_"&amp;W$2)/(W$2+1))*(($C581^(W$2+1)-$H581^(W$2+1))/(ε_c1cd^(W$2+1)))</f>
        <v/>
      </c>
      <c r="X581">
        <f>(INDIRECT("a_"&amp;X$2)/(X$2+1))*(($C581^(X$2+1)-$H581^(X$2+1))/(ε_c1cd^(X$2+1)))</f>
        <v/>
      </c>
      <c r="Y581">
        <f>(INDIRECT("a_"&amp;Y$2)/(Y$2+1))*(($C581^(Y$2+1)-$H581^(Y$2+1))/(ε_c1cd^(Y$2+1)))</f>
        <v/>
      </c>
      <c r="Z581">
        <f>(INDIRECT("a_"&amp;Z$2)/(Z$2+2))*(($C581^(Z$2+2)-$H581^(Z$2+2))/(ε_c1cd^(Z$2+2)))</f>
        <v/>
      </c>
      <c r="AA581">
        <f>(INDIRECT("a_"&amp;AA$2)/(AA$2+2))*(($C581^(AA$2+2)-$H581^(AA$2+2))/(ε_c1cd^(AA$2+2)))</f>
        <v/>
      </c>
      <c r="AB581">
        <f>(INDIRECT("a_"&amp;AB$2)/(AB$2+2))*(($C581^(AB$2+2)-$H581^(AB$2+2))/(ε_c1cd^(AB$2+2)))</f>
        <v/>
      </c>
      <c r="AC581">
        <f>(INDIRECT("a_"&amp;AC$2)/(AC$2+2))*(($C581^(AC$2+2)-$H581^(AC$2+2))/(ε_c1cd^(AC$2+2)))</f>
        <v/>
      </c>
      <c r="AD581">
        <f>(INDIRECT("a_"&amp;AD$2)/(AD$2+2))*(($C581^(AD$2+2)-$H581^(AD$2+2))/(ε_c1cd^(AD$2+2)))</f>
        <v/>
      </c>
      <c r="AE581" s="111">
        <f>(b*f_cd/L581)*SUM(U581:Y581)+SUM(Q581:R581)</f>
        <v/>
      </c>
      <c r="AF581" s="112">
        <f>AE581*(K581-y+e)</f>
        <v/>
      </c>
      <c r="AG581" s="113">
        <f>(b*f_cd/(L581^2))*SUM(Z581:AD581)+SUM(S581:T581)-AF581</f>
        <v/>
      </c>
      <c r="AH581" s="114">
        <f>AG581&lt;0</f>
        <v/>
      </c>
      <c r="AI581" s="115">
        <f>IF(A581=1,FALSE,(AND(AQ581,AH581,NOT(AI580))))</f>
        <v/>
      </c>
      <c r="AJ581" s="116">
        <f>(b*f_cd/L581)*(a_1/2*J581^2+a_2/3*J581^3+a_3/4*J581^4+a_4/5*J581^5+a_5/6*J581^6)+SUM(Q581:R581)</f>
        <v/>
      </c>
      <c r="AK581">
        <f>AJ581*(K581-y+e)</f>
        <v/>
      </c>
      <c r="AL581" s="118">
        <f>(b*f_cd/(L581^2))*(a_1/3*J581^3+a_2/4*J581^4+a_3/5*J581^5+a_4/6*J581^6+a_5/7*J581^7)+SUM(S581:T581)-AK581</f>
        <v/>
      </c>
      <c r="AM581" s="114">
        <f>AL581&gt;0</f>
        <v/>
      </c>
      <c r="AN581" s="115">
        <f>IF(A581=1,FALSE,(AND(AQ581,AM581,NOT(AN580))))</f>
        <v/>
      </c>
      <c r="AO581">
        <f>IF(D581=1,AND(AH581,NOT(AI581)),AND(AM581,NOT(AN581)))</f>
        <v/>
      </c>
      <c r="AP581" s="119">
        <f>IF(D581=1,AI581,AN581)</f>
        <v/>
      </c>
      <c r="AQ581" s="125">
        <f>ABS(E581)&lt;$AQ$2</f>
        <v/>
      </c>
      <c r="AS581">
        <f>IF(AP581,MAX(AS$3:AS579)+1,"")</f>
        <v/>
      </c>
    </row>
    <row r="582" s="117">
      <c r="A582" t="n">
        <v>580</v>
      </c>
      <c r="B582" s="131">
        <f>IF(A582=1,0,IF(AP582,0.1*ε_cu1cd,0))</f>
        <v/>
      </c>
      <c r="C582" s="131">
        <f>IF(A582=1,0.1*ε_cu1cd,C581+B581)</f>
        <v/>
      </c>
      <c r="D582" s="113">
        <f>IF('Нормальний переріз'!$D$68&gt;0,1,2)</f>
        <v/>
      </c>
      <c r="E582" s="144">
        <f>IF(D582=1,F582,G582)</f>
        <v/>
      </c>
      <c r="F582" s="124">
        <f>IF(AI581,0.11*ε_cu1cd,IF(AH581,F581*0.01,F581))</f>
        <v/>
      </c>
      <c r="G582" s="124">
        <f>IF(AP581,-0.1*ε_cu1cd,IF(AM581,G581*0.01,G581))</f>
        <v/>
      </c>
      <c r="H582" s="113">
        <f>IF(A582=1,E582,IF(AO581,H581-E581+E582,IF(AP581,0.8*H581,H581+E582)))</f>
        <v/>
      </c>
      <c r="I582" s="169">
        <f>(C582-H582)/h</f>
        <v/>
      </c>
      <c r="J582">
        <f>C582/(ε_c1cd)</f>
        <v/>
      </c>
      <c r="K582">
        <f>C582/I582</f>
        <v/>
      </c>
      <c r="L582" s="131">
        <f>I582/(ε_c1cd)</f>
        <v/>
      </c>
      <c r="M582">
        <f>I582*(K582-Z_s1)</f>
        <v/>
      </c>
      <c r="N582">
        <f>I582*(K582-Z_s2)</f>
        <v/>
      </c>
      <c r="O582">
        <f>E_s*M582</f>
        <v/>
      </c>
      <c r="P582">
        <f>E_s*N582</f>
        <v/>
      </c>
      <c r="Q582">
        <f>O582*A_s1</f>
        <v/>
      </c>
      <c r="R582">
        <f>P582*A_s2</f>
        <v/>
      </c>
      <c r="S582">
        <f>Q582*($K582-Z_s1)</f>
        <v/>
      </c>
      <c r="T582">
        <f>R582*($K582-Z_s2)</f>
        <v/>
      </c>
      <c r="U582">
        <f>(INDIRECT("a_"&amp;U$2)/(U$2+1))*(($C582^(U$2+1)-$H582^(U$2+1))/(ε_c1cd^(U$2+1)))</f>
        <v/>
      </c>
      <c r="V582">
        <f>(INDIRECT("a_"&amp;V$2)/(V$2+1))*(($C582^(V$2+1)-$H582^(V$2+1))/(ε_c1cd^(V$2+1)))</f>
        <v/>
      </c>
      <c r="W582">
        <f>(INDIRECT("a_"&amp;W$2)/(W$2+1))*(($C582^(W$2+1)-$H582^(W$2+1))/(ε_c1cd^(W$2+1)))</f>
        <v/>
      </c>
      <c r="X582">
        <f>(INDIRECT("a_"&amp;X$2)/(X$2+1))*(($C582^(X$2+1)-$H582^(X$2+1))/(ε_c1cd^(X$2+1)))</f>
        <v/>
      </c>
      <c r="Y582">
        <f>(INDIRECT("a_"&amp;Y$2)/(Y$2+1))*(($C582^(Y$2+1)-$H582^(Y$2+1))/(ε_c1cd^(Y$2+1)))</f>
        <v/>
      </c>
      <c r="Z582">
        <f>(INDIRECT("a_"&amp;Z$2)/(Z$2+2))*(($C582^(Z$2+2)-$H582^(Z$2+2))/(ε_c1cd^(Z$2+2)))</f>
        <v/>
      </c>
      <c r="AA582">
        <f>(INDIRECT("a_"&amp;AA$2)/(AA$2+2))*(($C582^(AA$2+2)-$H582^(AA$2+2))/(ε_c1cd^(AA$2+2)))</f>
        <v/>
      </c>
      <c r="AB582">
        <f>(INDIRECT("a_"&amp;AB$2)/(AB$2+2))*(($C582^(AB$2+2)-$H582^(AB$2+2))/(ε_c1cd^(AB$2+2)))</f>
        <v/>
      </c>
      <c r="AC582">
        <f>(INDIRECT("a_"&amp;AC$2)/(AC$2+2))*(($C582^(AC$2+2)-$H582^(AC$2+2))/(ε_c1cd^(AC$2+2)))</f>
        <v/>
      </c>
      <c r="AD582">
        <f>(INDIRECT("a_"&amp;AD$2)/(AD$2+2))*(($C582^(AD$2+2)-$H582^(AD$2+2))/(ε_c1cd^(AD$2+2)))</f>
        <v/>
      </c>
      <c r="AE582" s="111">
        <f>(b*f_cd/L582)*SUM(U582:Y582)+SUM(Q582:R582)</f>
        <v/>
      </c>
      <c r="AF582" s="112">
        <f>AE582*(K582-y+e)</f>
        <v/>
      </c>
      <c r="AG582" s="113">
        <f>(b*f_cd/(L582^2))*SUM(Z582:AD582)+SUM(S582:T582)-AF582</f>
        <v/>
      </c>
      <c r="AH582" s="114">
        <f>AG582&lt;0</f>
        <v/>
      </c>
      <c r="AI582" s="115">
        <f>IF(A582=1,FALSE,(AND(AQ582,AH582,NOT(AI581))))</f>
        <v/>
      </c>
      <c r="AJ582" s="116">
        <f>(b*f_cd/L582)*(a_1/2*J582^2+a_2/3*J582^3+a_3/4*J582^4+a_4/5*J582^5+a_5/6*J582^6)+SUM(Q582:R582)</f>
        <v/>
      </c>
      <c r="AK582">
        <f>AJ582*(K582-y+e)</f>
        <v/>
      </c>
      <c r="AL582" s="118">
        <f>(b*f_cd/(L582^2))*(a_1/3*J582^3+a_2/4*J582^4+a_3/5*J582^5+a_4/6*J582^6+a_5/7*J582^7)+SUM(S582:T582)-AK582</f>
        <v/>
      </c>
      <c r="AM582" s="114">
        <f>AL582&gt;0</f>
        <v/>
      </c>
      <c r="AN582" s="115">
        <f>IF(A582=1,FALSE,(AND(AQ582,AM582,NOT(AN581))))</f>
        <v/>
      </c>
      <c r="AO582">
        <f>IF(D582=1,AND(AH582,NOT(AI582)),AND(AM582,NOT(AN582)))</f>
        <v/>
      </c>
      <c r="AP582" s="119">
        <f>IF(D582=1,AI582,AN582)</f>
        <v/>
      </c>
      <c r="AQ582" s="125">
        <f>ABS(E582)&lt;$AQ$2</f>
        <v/>
      </c>
      <c r="AS582">
        <f>IF(AP582,MAX(AS$3:AS580)+1,"")</f>
        <v/>
      </c>
    </row>
    <row r="583" s="117">
      <c r="A583" t="n">
        <v>581</v>
      </c>
      <c r="B583" s="131">
        <f>IF(A583=1,0,IF(AP583,0.1*ε_cu1cd,0))</f>
        <v/>
      </c>
      <c r="C583" s="131">
        <f>IF(A583=1,0.1*ε_cu1cd,C582+B582)</f>
        <v/>
      </c>
      <c r="D583" s="113">
        <f>IF('Нормальний переріз'!$D$68&gt;0,1,2)</f>
        <v/>
      </c>
      <c r="E583" s="144">
        <f>IF(D583=1,F583,G583)</f>
        <v/>
      </c>
      <c r="F583" s="124">
        <f>IF(AI582,0.11*ε_cu1cd,IF(AH582,F582*0.01,F582))</f>
        <v/>
      </c>
      <c r="G583" s="124">
        <f>IF(AP582,-0.1*ε_cu1cd,IF(AM582,G582*0.01,G582))</f>
        <v/>
      </c>
      <c r="H583" s="113">
        <f>IF(A583=1,E583,IF(AO582,H582-E582+E583,IF(AP582,0.8*H582,H582+E583)))</f>
        <v/>
      </c>
      <c r="I583" s="169">
        <f>(C583-H583)/h</f>
        <v/>
      </c>
      <c r="J583">
        <f>C583/(ε_c1cd)</f>
        <v/>
      </c>
      <c r="K583">
        <f>C583/I583</f>
        <v/>
      </c>
      <c r="L583" s="131">
        <f>I583/(ε_c1cd)</f>
        <v/>
      </c>
      <c r="M583">
        <f>I583*(K583-Z_s1)</f>
        <v/>
      </c>
      <c r="N583">
        <f>I583*(K583-Z_s2)</f>
        <v/>
      </c>
      <c r="O583">
        <f>E_s*M583</f>
        <v/>
      </c>
      <c r="P583">
        <f>E_s*N583</f>
        <v/>
      </c>
      <c r="Q583">
        <f>O583*A_s1</f>
        <v/>
      </c>
      <c r="R583">
        <f>P583*A_s2</f>
        <v/>
      </c>
      <c r="S583">
        <f>Q583*($K583-Z_s1)</f>
        <v/>
      </c>
      <c r="T583">
        <f>R583*($K583-Z_s2)</f>
        <v/>
      </c>
      <c r="U583">
        <f>(INDIRECT("a_"&amp;U$2)/(U$2+1))*(($C583^(U$2+1)-$H583^(U$2+1))/(ε_c1cd^(U$2+1)))</f>
        <v/>
      </c>
      <c r="V583">
        <f>(INDIRECT("a_"&amp;V$2)/(V$2+1))*(($C583^(V$2+1)-$H583^(V$2+1))/(ε_c1cd^(V$2+1)))</f>
        <v/>
      </c>
      <c r="W583">
        <f>(INDIRECT("a_"&amp;W$2)/(W$2+1))*(($C583^(W$2+1)-$H583^(W$2+1))/(ε_c1cd^(W$2+1)))</f>
        <v/>
      </c>
      <c r="X583">
        <f>(INDIRECT("a_"&amp;X$2)/(X$2+1))*(($C583^(X$2+1)-$H583^(X$2+1))/(ε_c1cd^(X$2+1)))</f>
        <v/>
      </c>
      <c r="Y583">
        <f>(INDIRECT("a_"&amp;Y$2)/(Y$2+1))*(($C583^(Y$2+1)-$H583^(Y$2+1))/(ε_c1cd^(Y$2+1)))</f>
        <v/>
      </c>
      <c r="Z583">
        <f>(INDIRECT("a_"&amp;Z$2)/(Z$2+2))*(($C583^(Z$2+2)-$H583^(Z$2+2))/(ε_c1cd^(Z$2+2)))</f>
        <v/>
      </c>
      <c r="AA583">
        <f>(INDIRECT("a_"&amp;AA$2)/(AA$2+2))*(($C583^(AA$2+2)-$H583^(AA$2+2))/(ε_c1cd^(AA$2+2)))</f>
        <v/>
      </c>
      <c r="AB583">
        <f>(INDIRECT("a_"&amp;AB$2)/(AB$2+2))*(($C583^(AB$2+2)-$H583^(AB$2+2))/(ε_c1cd^(AB$2+2)))</f>
        <v/>
      </c>
      <c r="AC583">
        <f>(INDIRECT("a_"&amp;AC$2)/(AC$2+2))*(($C583^(AC$2+2)-$H583^(AC$2+2))/(ε_c1cd^(AC$2+2)))</f>
        <v/>
      </c>
      <c r="AD583">
        <f>(INDIRECT("a_"&amp;AD$2)/(AD$2+2))*(($C583^(AD$2+2)-$H583^(AD$2+2))/(ε_c1cd^(AD$2+2)))</f>
        <v/>
      </c>
      <c r="AE583" s="111">
        <f>(b*f_cd/L583)*SUM(U583:Y583)+SUM(Q583:R583)</f>
        <v/>
      </c>
      <c r="AF583" s="112">
        <f>AE583*(K583-y+e)</f>
        <v/>
      </c>
      <c r="AG583" s="113">
        <f>(b*f_cd/(L583^2))*SUM(Z583:AD583)+SUM(S583:T583)-AF583</f>
        <v/>
      </c>
      <c r="AH583" s="114">
        <f>AG583&lt;0</f>
        <v/>
      </c>
      <c r="AI583" s="115">
        <f>IF(A583=1,FALSE,(AND(AQ583,AH583,NOT(AI582))))</f>
        <v/>
      </c>
      <c r="AJ583" s="116">
        <f>(b*f_cd/L583)*(a_1/2*J583^2+a_2/3*J583^3+a_3/4*J583^4+a_4/5*J583^5+a_5/6*J583^6)+SUM(Q583:R583)</f>
        <v/>
      </c>
      <c r="AK583">
        <f>AJ583*(K583-y+e)</f>
        <v/>
      </c>
      <c r="AL583" s="118">
        <f>(b*f_cd/(L583^2))*(a_1/3*J583^3+a_2/4*J583^4+a_3/5*J583^5+a_4/6*J583^6+a_5/7*J583^7)+SUM(S583:T583)-AK583</f>
        <v/>
      </c>
      <c r="AM583" s="114">
        <f>AL583&gt;0</f>
        <v/>
      </c>
      <c r="AN583" s="115">
        <f>IF(A583=1,FALSE,(AND(AQ583,AM583,NOT(AN582))))</f>
        <v/>
      </c>
      <c r="AO583">
        <f>IF(D583=1,AND(AH583,NOT(AI583)),AND(AM583,NOT(AN583)))</f>
        <v/>
      </c>
      <c r="AP583" s="119">
        <f>IF(D583=1,AI583,AN583)</f>
        <v/>
      </c>
      <c r="AQ583" s="125">
        <f>ABS(E583)&lt;$AQ$2</f>
        <v/>
      </c>
      <c r="AS583">
        <f>IF(AP583,MAX(AS$3:AS581)+1,"")</f>
        <v/>
      </c>
    </row>
    <row r="584" s="117">
      <c r="A584" t="n">
        <v>582</v>
      </c>
      <c r="B584" s="131">
        <f>IF(A584=1,0,IF(AP584,0.1*ε_cu1cd,0))</f>
        <v/>
      </c>
      <c r="C584" s="131">
        <f>IF(A584=1,0.1*ε_cu1cd,C583+B583)</f>
        <v/>
      </c>
      <c r="D584" s="113">
        <f>IF('Нормальний переріз'!$D$68&gt;0,1,2)</f>
        <v/>
      </c>
      <c r="E584" s="144">
        <f>IF(D584=1,F584,G584)</f>
        <v/>
      </c>
      <c r="F584" s="124">
        <f>IF(AI583,0.11*ε_cu1cd,IF(AH583,F583*0.01,F583))</f>
        <v/>
      </c>
      <c r="G584" s="124">
        <f>IF(AP583,-0.1*ε_cu1cd,IF(AM583,G583*0.01,G583))</f>
        <v/>
      </c>
      <c r="H584" s="113">
        <f>IF(A584=1,E584,IF(AO583,H583-E583+E584,IF(AP583,0.8*H583,H583+E584)))</f>
        <v/>
      </c>
      <c r="I584" s="169">
        <f>(C584-H584)/h</f>
        <v/>
      </c>
      <c r="J584">
        <f>C584/(ε_c1cd)</f>
        <v/>
      </c>
      <c r="K584">
        <f>C584/I584</f>
        <v/>
      </c>
      <c r="L584" s="131">
        <f>I584/(ε_c1cd)</f>
        <v/>
      </c>
      <c r="M584">
        <f>I584*(K584-Z_s1)</f>
        <v/>
      </c>
      <c r="N584">
        <f>I584*(K584-Z_s2)</f>
        <v/>
      </c>
      <c r="O584">
        <f>E_s*M584</f>
        <v/>
      </c>
      <c r="P584">
        <f>E_s*N584</f>
        <v/>
      </c>
      <c r="Q584">
        <f>O584*A_s1</f>
        <v/>
      </c>
      <c r="R584">
        <f>P584*A_s2</f>
        <v/>
      </c>
      <c r="S584">
        <f>Q584*($K584-Z_s1)</f>
        <v/>
      </c>
      <c r="T584">
        <f>R584*($K584-Z_s2)</f>
        <v/>
      </c>
      <c r="U584">
        <f>(INDIRECT("a_"&amp;U$2)/(U$2+1))*(($C584^(U$2+1)-$H584^(U$2+1))/(ε_c1cd^(U$2+1)))</f>
        <v/>
      </c>
      <c r="V584">
        <f>(INDIRECT("a_"&amp;V$2)/(V$2+1))*(($C584^(V$2+1)-$H584^(V$2+1))/(ε_c1cd^(V$2+1)))</f>
        <v/>
      </c>
      <c r="W584">
        <f>(INDIRECT("a_"&amp;W$2)/(W$2+1))*(($C584^(W$2+1)-$H584^(W$2+1))/(ε_c1cd^(W$2+1)))</f>
        <v/>
      </c>
      <c r="X584">
        <f>(INDIRECT("a_"&amp;X$2)/(X$2+1))*(($C584^(X$2+1)-$H584^(X$2+1))/(ε_c1cd^(X$2+1)))</f>
        <v/>
      </c>
      <c r="Y584">
        <f>(INDIRECT("a_"&amp;Y$2)/(Y$2+1))*(($C584^(Y$2+1)-$H584^(Y$2+1))/(ε_c1cd^(Y$2+1)))</f>
        <v/>
      </c>
      <c r="Z584">
        <f>(INDIRECT("a_"&amp;Z$2)/(Z$2+2))*(($C584^(Z$2+2)-$H584^(Z$2+2))/(ε_c1cd^(Z$2+2)))</f>
        <v/>
      </c>
      <c r="AA584">
        <f>(INDIRECT("a_"&amp;AA$2)/(AA$2+2))*(($C584^(AA$2+2)-$H584^(AA$2+2))/(ε_c1cd^(AA$2+2)))</f>
        <v/>
      </c>
      <c r="AB584">
        <f>(INDIRECT("a_"&amp;AB$2)/(AB$2+2))*(($C584^(AB$2+2)-$H584^(AB$2+2))/(ε_c1cd^(AB$2+2)))</f>
        <v/>
      </c>
      <c r="AC584">
        <f>(INDIRECT("a_"&amp;AC$2)/(AC$2+2))*(($C584^(AC$2+2)-$H584^(AC$2+2))/(ε_c1cd^(AC$2+2)))</f>
        <v/>
      </c>
      <c r="AD584">
        <f>(INDIRECT("a_"&amp;AD$2)/(AD$2+2))*(($C584^(AD$2+2)-$H584^(AD$2+2))/(ε_c1cd^(AD$2+2)))</f>
        <v/>
      </c>
      <c r="AE584" s="111">
        <f>(b*f_cd/L584)*SUM(U584:Y584)+SUM(Q584:R584)</f>
        <v/>
      </c>
      <c r="AF584" s="112">
        <f>AE584*(K584-y+e)</f>
        <v/>
      </c>
      <c r="AG584" s="113">
        <f>(b*f_cd/(L584^2))*SUM(Z584:AD584)+SUM(S584:T584)-AF584</f>
        <v/>
      </c>
      <c r="AH584" s="114">
        <f>AG584&lt;0</f>
        <v/>
      </c>
      <c r="AI584" s="115">
        <f>IF(A584=1,FALSE,(AND(AQ584,AH584,NOT(AI583))))</f>
        <v/>
      </c>
      <c r="AJ584" s="116">
        <f>(b*f_cd/L584)*(a_1/2*J584^2+a_2/3*J584^3+a_3/4*J584^4+a_4/5*J584^5+a_5/6*J584^6)+SUM(Q584:R584)</f>
        <v/>
      </c>
      <c r="AK584">
        <f>AJ584*(K584-y+e)</f>
        <v/>
      </c>
      <c r="AL584" s="118">
        <f>(b*f_cd/(L584^2))*(a_1/3*J584^3+a_2/4*J584^4+a_3/5*J584^5+a_4/6*J584^6+a_5/7*J584^7)+SUM(S584:T584)-AK584</f>
        <v/>
      </c>
      <c r="AM584" s="114">
        <f>AL584&gt;0</f>
        <v/>
      </c>
      <c r="AN584" s="115">
        <f>IF(A584=1,FALSE,(AND(AQ584,AM584,NOT(AN583))))</f>
        <v/>
      </c>
      <c r="AO584">
        <f>IF(D584=1,AND(AH584,NOT(AI584)),AND(AM584,NOT(AN584)))</f>
        <v/>
      </c>
      <c r="AP584" s="119">
        <f>IF(D584=1,AI584,AN584)</f>
        <v/>
      </c>
      <c r="AQ584" s="125">
        <f>ABS(E584)&lt;$AQ$2</f>
        <v/>
      </c>
      <c r="AS584">
        <f>IF(AP584,MAX(AS$3:AS582)+1,"")</f>
        <v/>
      </c>
    </row>
    <row r="585" s="117">
      <c r="A585" t="n">
        <v>583</v>
      </c>
      <c r="B585" s="131">
        <f>IF(A585=1,0,IF(AP585,0.1*ε_cu1cd,0))</f>
        <v/>
      </c>
      <c r="C585" s="131">
        <f>IF(A585=1,0.1*ε_cu1cd,C584+B584)</f>
        <v/>
      </c>
      <c r="D585" s="113">
        <f>IF('Нормальний переріз'!$D$68&gt;0,1,2)</f>
        <v/>
      </c>
      <c r="E585" s="144">
        <f>IF(D585=1,F585,G585)</f>
        <v/>
      </c>
      <c r="F585" s="124">
        <f>IF(AI584,0.11*ε_cu1cd,IF(AH584,F584*0.01,F584))</f>
        <v/>
      </c>
      <c r="G585" s="124">
        <f>IF(AP584,-0.1*ε_cu1cd,IF(AM584,G584*0.01,G584))</f>
        <v/>
      </c>
      <c r="H585" s="113">
        <f>IF(A585=1,E585,IF(AO584,H584-E584+E585,IF(AP584,0.8*H584,H584+E585)))</f>
        <v/>
      </c>
      <c r="I585" s="169">
        <f>(C585-H585)/h</f>
        <v/>
      </c>
      <c r="J585">
        <f>C585/(ε_c1cd)</f>
        <v/>
      </c>
      <c r="K585">
        <f>C585/I585</f>
        <v/>
      </c>
      <c r="L585" s="131">
        <f>I585/(ε_c1cd)</f>
        <v/>
      </c>
      <c r="M585">
        <f>I585*(K585-Z_s1)</f>
        <v/>
      </c>
      <c r="N585">
        <f>I585*(K585-Z_s2)</f>
        <v/>
      </c>
      <c r="O585">
        <f>E_s*M585</f>
        <v/>
      </c>
      <c r="P585">
        <f>E_s*N585</f>
        <v/>
      </c>
      <c r="Q585">
        <f>O585*A_s1</f>
        <v/>
      </c>
      <c r="R585">
        <f>P585*A_s2</f>
        <v/>
      </c>
      <c r="S585">
        <f>Q585*($K585-Z_s1)</f>
        <v/>
      </c>
      <c r="T585">
        <f>R585*($K585-Z_s2)</f>
        <v/>
      </c>
      <c r="U585">
        <f>(INDIRECT("a_"&amp;U$2)/(U$2+1))*(($C585^(U$2+1)-$H585^(U$2+1))/(ε_c1cd^(U$2+1)))</f>
        <v/>
      </c>
      <c r="V585">
        <f>(INDIRECT("a_"&amp;V$2)/(V$2+1))*(($C585^(V$2+1)-$H585^(V$2+1))/(ε_c1cd^(V$2+1)))</f>
        <v/>
      </c>
      <c r="W585">
        <f>(INDIRECT("a_"&amp;W$2)/(W$2+1))*(($C585^(W$2+1)-$H585^(W$2+1))/(ε_c1cd^(W$2+1)))</f>
        <v/>
      </c>
      <c r="X585">
        <f>(INDIRECT("a_"&amp;X$2)/(X$2+1))*(($C585^(X$2+1)-$H585^(X$2+1))/(ε_c1cd^(X$2+1)))</f>
        <v/>
      </c>
      <c r="Y585">
        <f>(INDIRECT("a_"&amp;Y$2)/(Y$2+1))*(($C585^(Y$2+1)-$H585^(Y$2+1))/(ε_c1cd^(Y$2+1)))</f>
        <v/>
      </c>
      <c r="Z585">
        <f>(INDIRECT("a_"&amp;Z$2)/(Z$2+2))*(($C585^(Z$2+2)-$H585^(Z$2+2))/(ε_c1cd^(Z$2+2)))</f>
        <v/>
      </c>
      <c r="AA585">
        <f>(INDIRECT("a_"&amp;AA$2)/(AA$2+2))*(($C585^(AA$2+2)-$H585^(AA$2+2))/(ε_c1cd^(AA$2+2)))</f>
        <v/>
      </c>
      <c r="AB585">
        <f>(INDIRECT("a_"&amp;AB$2)/(AB$2+2))*(($C585^(AB$2+2)-$H585^(AB$2+2))/(ε_c1cd^(AB$2+2)))</f>
        <v/>
      </c>
      <c r="AC585">
        <f>(INDIRECT("a_"&amp;AC$2)/(AC$2+2))*(($C585^(AC$2+2)-$H585^(AC$2+2))/(ε_c1cd^(AC$2+2)))</f>
        <v/>
      </c>
      <c r="AD585">
        <f>(INDIRECT("a_"&amp;AD$2)/(AD$2+2))*(($C585^(AD$2+2)-$H585^(AD$2+2))/(ε_c1cd^(AD$2+2)))</f>
        <v/>
      </c>
      <c r="AE585" s="111">
        <f>(b*f_cd/L585)*SUM(U585:Y585)+SUM(Q585:R585)</f>
        <v/>
      </c>
      <c r="AF585" s="112">
        <f>AE585*(K585-y+e)</f>
        <v/>
      </c>
      <c r="AG585" s="113">
        <f>(b*f_cd/(L585^2))*SUM(Z585:AD585)+SUM(S585:T585)-AF585</f>
        <v/>
      </c>
      <c r="AH585" s="114">
        <f>AG585&lt;0</f>
        <v/>
      </c>
      <c r="AI585" s="115">
        <f>IF(A585=1,FALSE,(AND(AQ585,AH585,NOT(AI584))))</f>
        <v/>
      </c>
      <c r="AJ585" s="116">
        <f>(b*f_cd/L585)*(a_1/2*J585^2+a_2/3*J585^3+a_3/4*J585^4+a_4/5*J585^5+a_5/6*J585^6)+SUM(Q585:R585)</f>
        <v/>
      </c>
      <c r="AK585">
        <f>AJ585*(K585-y+e)</f>
        <v/>
      </c>
      <c r="AL585" s="118">
        <f>(b*f_cd/(L585^2))*(a_1/3*J585^3+a_2/4*J585^4+a_3/5*J585^5+a_4/6*J585^6+a_5/7*J585^7)+SUM(S585:T585)-AK585</f>
        <v/>
      </c>
      <c r="AM585" s="114">
        <f>AL585&gt;0</f>
        <v/>
      </c>
      <c r="AN585" s="115">
        <f>IF(A585=1,FALSE,(AND(AQ585,AM585,NOT(AN584))))</f>
        <v/>
      </c>
      <c r="AO585">
        <f>IF(D585=1,AND(AH585,NOT(AI585)),AND(AM585,NOT(AN585)))</f>
        <v/>
      </c>
      <c r="AP585" s="119">
        <f>IF(D585=1,AI585,AN585)</f>
        <v/>
      </c>
      <c r="AQ585" s="125">
        <f>ABS(E585)&lt;$AQ$2</f>
        <v/>
      </c>
      <c r="AS585">
        <f>IF(AP585,MAX(AS$3:AS583)+1,"")</f>
        <v/>
      </c>
    </row>
    <row r="586" s="117">
      <c r="A586" t="n">
        <v>584</v>
      </c>
      <c r="B586" s="131">
        <f>IF(A586=1,0,IF(AP586,0.1*ε_cu1cd,0))</f>
        <v/>
      </c>
      <c r="C586" s="131">
        <f>IF(A586=1,0.1*ε_cu1cd,C585+B585)</f>
        <v/>
      </c>
      <c r="D586" s="113">
        <f>IF('Нормальний переріз'!$D$68&gt;0,1,2)</f>
        <v/>
      </c>
      <c r="E586" s="144">
        <f>IF(D586=1,F586,G586)</f>
        <v/>
      </c>
      <c r="F586" s="124">
        <f>IF(AI585,0.11*ε_cu1cd,IF(AH585,F585*0.01,F585))</f>
        <v/>
      </c>
      <c r="G586" s="124">
        <f>IF(AP585,-0.1*ε_cu1cd,IF(AM585,G585*0.01,G585))</f>
        <v/>
      </c>
      <c r="H586" s="113">
        <f>IF(A586=1,E586,IF(AO585,H585-E585+E586,IF(AP585,0.8*H585,H585+E586)))</f>
        <v/>
      </c>
      <c r="I586" s="169">
        <f>(C586-H586)/h</f>
        <v/>
      </c>
      <c r="J586">
        <f>C586/(ε_c1cd)</f>
        <v/>
      </c>
      <c r="K586">
        <f>C586/I586</f>
        <v/>
      </c>
      <c r="L586" s="131">
        <f>I586/(ε_c1cd)</f>
        <v/>
      </c>
      <c r="M586">
        <f>I586*(K586-Z_s1)</f>
        <v/>
      </c>
      <c r="N586">
        <f>I586*(K586-Z_s2)</f>
        <v/>
      </c>
      <c r="O586">
        <f>E_s*M586</f>
        <v/>
      </c>
      <c r="P586">
        <f>E_s*N586</f>
        <v/>
      </c>
      <c r="Q586">
        <f>O586*A_s1</f>
        <v/>
      </c>
      <c r="R586">
        <f>P586*A_s2</f>
        <v/>
      </c>
      <c r="S586">
        <f>Q586*($K586-Z_s1)</f>
        <v/>
      </c>
      <c r="T586">
        <f>R586*($K586-Z_s2)</f>
        <v/>
      </c>
      <c r="U586">
        <f>(INDIRECT("a_"&amp;U$2)/(U$2+1))*(($C586^(U$2+1)-$H586^(U$2+1))/(ε_c1cd^(U$2+1)))</f>
        <v/>
      </c>
      <c r="V586">
        <f>(INDIRECT("a_"&amp;V$2)/(V$2+1))*(($C586^(V$2+1)-$H586^(V$2+1))/(ε_c1cd^(V$2+1)))</f>
        <v/>
      </c>
      <c r="W586">
        <f>(INDIRECT("a_"&amp;W$2)/(W$2+1))*(($C586^(W$2+1)-$H586^(W$2+1))/(ε_c1cd^(W$2+1)))</f>
        <v/>
      </c>
      <c r="X586">
        <f>(INDIRECT("a_"&amp;X$2)/(X$2+1))*(($C586^(X$2+1)-$H586^(X$2+1))/(ε_c1cd^(X$2+1)))</f>
        <v/>
      </c>
      <c r="Y586">
        <f>(INDIRECT("a_"&amp;Y$2)/(Y$2+1))*(($C586^(Y$2+1)-$H586^(Y$2+1))/(ε_c1cd^(Y$2+1)))</f>
        <v/>
      </c>
      <c r="Z586">
        <f>(INDIRECT("a_"&amp;Z$2)/(Z$2+2))*(($C586^(Z$2+2)-$H586^(Z$2+2))/(ε_c1cd^(Z$2+2)))</f>
        <v/>
      </c>
      <c r="AA586">
        <f>(INDIRECT("a_"&amp;AA$2)/(AA$2+2))*(($C586^(AA$2+2)-$H586^(AA$2+2))/(ε_c1cd^(AA$2+2)))</f>
        <v/>
      </c>
      <c r="AB586">
        <f>(INDIRECT("a_"&amp;AB$2)/(AB$2+2))*(($C586^(AB$2+2)-$H586^(AB$2+2))/(ε_c1cd^(AB$2+2)))</f>
        <v/>
      </c>
      <c r="AC586">
        <f>(INDIRECT("a_"&amp;AC$2)/(AC$2+2))*(($C586^(AC$2+2)-$H586^(AC$2+2))/(ε_c1cd^(AC$2+2)))</f>
        <v/>
      </c>
      <c r="AD586">
        <f>(INDIRECT("a_"&amp;AD$2)/(AD$2+2))*(($C586^(AD$2+2)-$H586^(AD$2+2))/(ε_c1cd^(AD$2+2)))</f>
        <v/>
      </c>
      <c r="AE586" s="111">
        <f>(b*f_cd/L586)*SUM(U586:Y586)+SUM(Q586:R586)</f>
        <v/>
      </c>
      <c r="AF586" s="112">
        <f>AE586*(K586-y+e)</f>
        <v/>
      </c>
      <c r="AG586" s="113">
        <f>(b*f_cd/(L586^2))*SUM(Z586:AD586)+SUM(S586:T586)-AF586</f>
        <v/>
      </c>
      <c r="AH586" s="114">
        <f>AG586&lt;0</f>
        <v/>
      </c>
      <c r="AI586" s="115">
        <f>IF(A586=1,FALSE,(AND(AQ586,AH586,NOT(AI585))))</f>
        <v/>
      </c>
      <c r="AJ586" s="116">
        <f>(b*f_cd/L586)*(a_1/2*J586^2+a_2/3*J586^3+a_3/4*J586^4+a_4/5*J586^5+a_5/6*J586^6)+SUM(Q586:R586)</f>
        <v/>
      </c>
      <c r="AK586">
        <f>AJ586*(K586-y+e)</f>
        <v/>
      </c>
      <c r="AL586" s="118">
        <f>(b*f_cd/(L586^2))*(a_1/3*J586^3+a_2/4*J586^4+a_3/5*J586^5+a_4/6*J586^6+a_5/7*J586^7)+SUM(S586:T586)-AK586</f>
        <v/>
      </c>
      <c r="AM586" s="114">
        <f>AL586&gt;0</f>
        <v/>
      </c>
      <c r="AN586" s="115">
        <f>IF(A586=1,FALSE,(AND(AQ586,AM586,NOT(AN585))))</f>
        <v/>
      </c>
      <c r="AO586">
        <f>IF(D586=1,AND(AH586,NOT(AI586)),AND(AM586,NOT(AN586)))</f>
        <v/>
      </c>
      <c r="AP586" s="119">
        <f>IF(D586=1,AI586,AN586)</f>
        <v/>
      </c>
      <c r="AQ586" s="125">
        <f>ABS(E586)&lt;$AQ$2</f>
        <v/>
      </c>
      <c r="AS586">
        <f>IF(AP586,MAX(AS$3:AS584)+1,"")</f>
        <v/>
      </c>
    </row>
    <row r="587" s="117">
      <c r="A587" t="n">
        <v>585</v>
      </c>
      <c r="B587" s="131">
        <f>IF(A587=1,0,IF(AP587,0.1*ε_cu1cd,0))</f>
        <v/>
      </c>
      <c r="C587" s="131">
        <f>IF(A587=1,0.1*ε_cu1cd,C586+B586)</f>
        <v/>
      </c>
      <c r="D587" s="113">
        <f>IF('Нормальний переріз'!$D$68&gt;0,1,2)</f>
        <v/>
      </c>
      <c r="E587" s="144">
        <f>IF(D587=1,F587,G587)</f>
        <v/>
      </c>
      <c r="F587" s="124">
        <f>IF(AI586,0.11*ε_cu1cd,IF(AH586,F586*0.01,F586))</f>
        <v/>
      </c>
      <c r="G587" s="124">
        <f>IF(AP586,-0.1*ε_cu1cd,IF(AM586,G586*0.01,G586))</f>
        <v/>
      </c>
      <c r="H587" s="113">
        <f>IF(A587=1,E587,IF(AO586,H586-E586+E587,IF(AP586,0.8*H586,H586+E587)))</f>
        <v/>
      </c>
      <c r="I587" s="169">
        <f>(C587-H587)/h</f>
        <v/>
      </c>
      <c r="J587">
        <f>C587/(ε_c1cd)</f>
        <v/>
      </c>
      <c r="K587">
        <f>C587/I587</f>
        <v/>
      </c>
      <c r="L587" s="131">
        <f>I587/(ε_c1cd)</f>
        <v/>
      </c>
      <c r="M587">
        <f>I587*(K587-Z_s1)</f>
        <v/>
      </c>
      <c r="N587">
        <f>I587*(K587-Z_s2)</f>
        <v/>
      </c>
      <c r="O587">
        <f>E_s*M587</f>
        <v/>
      </c>
      <c r="P587">
        <f>E_s*N587</f>
        <v/>
      </c>
      <c r="Q587">
        <f>O587*A_s1</f>
        <v/>
      </c>
      <c r="R587">
        <f>P587*A_s2</f>
        <v/>
      </c>
      <c r="S587">
        <f>Q587*($K587-Z_s1)</f>
        <v/>
      </c>
      <c r="T587">
        <f>R587*($K587-Z_s2)</f>
        <v/>
      </c>
      <c r="U587">
        <f>(INDIRECT("a_"&amp;U$2)/(U$2+1))*(($C587^(U$2+1)-$H587^(U$2+1))/(ε_c1cd^(U$2+1)))</f>
        <v/>
      </c>
      <c r="V587">
        <f>(INDIRECT("a_"&amp;V$2)/(V$2+1))*(($C587^(V$2+1)-$H587^(V$2+1))/(ε_c1cd^(V$2+1)))</f>
        <v/>
      </c>
      <c r="W587">
        <f>(INDIRECT("a_"&amp;W$2)/(W$2+1))*(($C587^(W$2+1)-$H587^(W$2+1))/(ε_c1cd^(W$2+1)))</f>
        <v/>
      </c>
      <c r="X587">
        <f>(INDIRECT("a_"&amp;X$2)/(X$2+1))*(($C587^(X$2+1)-$H587^(X$2+1))/(ε_c1cd^(X$2+1)))</f>
        <v/>
      </c>
      <c r="Y587">
        <f>(INDIRECT("a_"&amp;Y$2)/(Y$2+1))*(($C587^(Y$2+1)-$H587^(Y$2+1))/(ε_c1cd^(Y$2+1)))</f>
        <v/>
      </c>
      <c r="Z587">
        <f>(INDIRECT("a_"&amp;Z$2)/(Z$2+2))*(($C587^(Z$2+2)-$H587^(Z$2+2))/(ε_c1cd^(Z$2+2)))</f>
        <v/>
      </c>
      <c r="AA587">
        <f>(INDIRECT("a_"&amp;AA$2)/(AA$2+2))*(($C587^(AA$2+2)-$H587^(AA$2+2))/(ε_c1cd^(AA$2+2)))</f>
        <v/>
      </c>
      <c r="AB587">
        <f>(INDIRECT("a_"&amp;AB$2)/(AB$2+2))*(($C587^(AB$2+2)-$H587^(AB$2+2))/(ε_c1cd^(AB$2+2)))</f>
        <v/>
      </c>
      <c r="AC587">
        <f>(INDIRECT("a_"&amp;AC$2)/(AC$2+2))*(($C587^(AC$2+2)-$H587^(AC$2+2))/(ε_c1cd^(AC$2+2)))</f>
        <v/>
      </c>
      <c r="AD587">
        <f>(INDIRECT("a_"&amp;AD$2)/(AD$2+2))*(($C587^(AD$2+2)-$H587^(AD$2+2))/(ε_c1cd^(AD$2+2)))</f>
        <v/>
      </c>
      <c r="AE587" s="111">
        <f>(b*f_cd/L587)*SUM(U587:Y587)+SUM(Q587:R587)</f>
        <v/>
      </c>
      <c r="AF587" s="112">
        <f>AE587*(K587-y+e)</f>
        <v/>
      </c>
      <c r="AG587" s="113">
        <f>(b*f_cd/(L587^2))*SUM(Z587:AD587)+SUM(S587:T587)-AF587</f>
        <v/>
      </c>
      <c r="AH587" s="114">
        <f>AG587&lt;0</f>
        <v/>
      </c>
      <c r="AI587" s="115">
        <f>IF(A587=1,FALSE,(AND(AQ587,AH587,NOT(AI586))))</f>
        <v/>
      </c>
      <c r="AJ587" s="116">
        <f>(b*f_cd/L587)*(a_1/2*J587^2+a_2/3*J587^3+a_3/4*J587^4+a_4/5*J587^5+a_5/6*J587^6)+SUM(Q587:R587)</f>
        <v/>
      </c>
      <c r="AK587">
        <f>AJ587*(K587-y+e)</f>
        <v/>
      </c>
      <c r="AL587" s="118">
        <f>(b*f_cd/(L587^2))*(a_1/3*J587^3+a_2/4*J587^4+a_3/5*J587^5+a_4/6*J587^6+a_5/7*J587^7)+SUM(S587:T587)-AK587</f>
        <v/>
      </c>
      <c r="AM587" s="114">
        <f>AL587&gt;0</f>
        <v/>
      </c>
      <c r="AN587" s="115">
        <f>IF(A587=1,FALSE,(AND(AQ587,AM587,NOT(AN586))))</f>
        <v/>
      </c>
      <c r="AO587">
        <f>IF(D587=1,AND(AH587,NOT(AI587)),AND(AM587,NOT(AN587)))</f>
        <v/>
      </c>
      <c r="AP587" s="119">
        <f>IF(D587=1,AI587,AN587)</f>
        <v/>
      </c>
      <c r="AQ587" s="125">
        <f>ABS(E587)&lt;$AQ$2</f>
        <v/>
      </c>
      <c r="AS587">
        <f>IF(AP587,MAX(AS$3:AS585)+1,"")</f>
        <v/>
      </c>
    </row>
    <row r="588" s="117">
      <c r="A588" t="n">
        <v>586</v>
      </c>
      <c r="B588" s="131">
        <f>IF(A588=1,0,IF(AP588,0.1*ε_cu1cd,0))</f>
        <v/>
      </c>
      <c r="C588" s="131">
        <f>IF(A588=1,0.1*ε_cu1cd,C587+B587)</f>
        <v/>
      </c>
      <c r="D588" s="113">
        <f>IF('Нормальний переріз'!$D$68&gt;0,1,2)</f>
        <v/>
      </c>
      <c r="E588" s="144">
        <f>IF(D588=1,F588,G588)</f>
        <v/>
      </c>
      <c r="F588" s="124">
        <f>IF(AI587,0.11*ε_cu1cd,IF(AH587,F587*0.01,F587))</f>
        <v/>
      </c>
      <c r="G588" s="124">
        <f>IF(AP587,-0.1*ε_cu1cd,IF(AM587,G587*0.01,G587))</f>
        <v/>
      </c>
      <c r="H588" s="113">
        <f>IF(A588=1,E588,IF(AO587,H587-E587+E588,IF(AP587,0.8*H587,H587+E588)))</f>
        <v/>
      </c>
      <c r="I588" s="169">
        <f>(C588-H588)/h</f>
        <v/>
      </c>
      <c r="J588">
        <f>C588/(ε_c1cd)</f>
        <v/>
      </c>
      <c r="K588">
        <f>C588/I588</f>
        <v/>
      </c>
      <c r="L588" s="131">
        <f>I588/(ε_c1cd)</f>
        <v/>
      </c>
      <c r="M588">
        <f>I588*(K588-Z_s1)</f>
        <v/>
      </c>
      <c r="N588">
        <f>I588*(K588-Z_s2)</f>
        <v/>
      </c>
      <c r="O588">
        <f>E_s*M588</f>
        <v/>
      </c>
      <c r="P588">
        <f>E_s*N588</f>
        <v/>
      </c>
      <c r="Q588">
        <f>O588*A_s1</f>
        <v/>
      </c>
      <c r="R588">
        <f>P588*A_s2</f>
        <v/>
      </c>
      <c r="S588">
        <f>Q588*($K588-Z_s1)</f>
        <v/>
      </c>
      <c r="T588">
        <f>R588*($K588-Z_s2)</f>
        <v/>
      </c>
      <c r="U588">
        <f>(INDIRECT("a_"&amp;U$2)/(U$2+1))*(($C588^(U$2+1)-$H588^(U$2+1))/(ε_c1cd^(U$2+1)))</f>
        <v/>
      </c>
      <c r="V588">
        <f>(INDIRECT("a_"&amp;V$2)/(V$2+1))*(($C588^(V$2+1)-$H588^(V$2+1))/(ε_c1cd^(V$2+1)))</f>
        <v/>
      </c>
      <c r="W588">
        <f>(INDIRECT("a_"&amp;W$2)/(W$2+1))*(($C588^(W$2+1)-$H588^(W$2+1))/(ε_c1cd^(W$2+1)))</f>
        <v/>
      </c>
      <c r="X588">
        <f>(INDIRECT("a_"&amp;X$2)/(X$2+1))*(($C588^(X$2+1)-$H588^(X$2+1))/(ε_c1cd^(X$2+1)))</f>
        <v/>
      </c>
      <c r="Y588">
        <f>(INDIRECT("a_"&amp;Y$2)/(Y$2+1))*(($C588^(Y$2+1)-$H588^(Y$2+1))/(ε_c1cd^(Y$2+1)))</f>
        <v/>
      </c>
      <c r="Z588">
        <f>(INDIRECT("a_"&amp;Z$2)/(Z$2+2))*(($C588^(Z$2+2)-$H588^(Z$2+2))/(ε_c1cd^(Z$2+2)))</f>
        <v/>
      </c>
      <c r="AA588">
        <f>(INDIRECT("a_"&amp;AA$2)/(AA$2+2))*(($C588^(AA$2+2)-$H588^(AA$2+2))/(ε_c1cd^(AA$2+2)))</f>
        <v/>
      </c>
      <c r="AB588">
        <f>(INDIRECT("a_"&amp;AB$2)/(AB$2+2))*(($C588^(AB$2+2)-$H588^(AB$2+2))/(ε_c1cd^(AB$2+2)))</f>
        <v/>
      </c>
      <c r="AC588">
        <f>(INDIRECT("a_"&amp;AC$2)/(AC$2+2))*(($C588^(AC$2+2)-$H588^(AC$2+2))/(ε_c1cd^(AC$2+2)))</f>
        <v/>
      </c>
      <c r="AD588">
        <f>(INDIRECT("a_"&amp;AD$2)/(AD$2+2))*(($C588^(AD$2+2)-$H588^(AD$2+2))/(ε_c1cd^(AD$2+2)))</f>
        <v/>
      </c>
      <c r="AE588" s="111">
        <f>(b*f_cd/L588)*SUM(U588:Y588)+SUM(Q588:R588)</f>
        <v/>
      </c>
      <c r="AF588" s="112">
        <f>AE588*(K588-y+e)</f>
        <v/>
      </c>
      <c r="AG588" s="113">
        <f>(b*f_cd/(L588^2))*SUM(Z588:AD588)+SUM(S588:T588)-AF588</f>
        <v/>
      </c>
      <c r="AH588" s="114">
        <f>AG588&lt;0</f>
        <v/>
      </c>
      <c r="AI588" s="115">
        <f>IF(A588=1,FALSE,(AND(AQ588,AH588,NOT(AI587))))</f>
        <v/>
      </c>
      <c r="AJ588" s="116">
        <f>(b*f_cd/L588)*(a_1/2*J588^2+a_2/3*J588^3+a_3/4*J588^4+a_4/5*J588^5+a_5/6*J588^6)+SUM(Q588:R588)</f>
        <v/>
      </c>
      <c r="AK588">
        <f>AJ588*(K588-y+e)</f>
        <v/>
      </c>
      <c r="AL588" s="118">
        <f>(b*f_cd/(L588^2))*(a_1/3*J588^3+a_2/4*J588^4+a_3/5*J588^5+a_4/6*J588^6+a_5/7*J588^7)+SUM(S588:T588)-AK588</f>
        <v/>
      </c>
      <c r="AM588" s="114">
        <f>AL588&gt;0</f>
        <v/>
      </c>
      <c r="AN588" s="115">
        <f>IF(A588=1,FALSE,(AND(AQ588,AM588,NOT(AN587))))</f>
        <v/>
      </c>
      <c r="AO588">
        <f>IF(D588=1,AND(AH588,NOT(AI588)),AND(AM588,NOT(AN588)))</f>
        <v/>
      </c>
      <c r="AP588" s="119">
        <f>IF(D588=1,AI588,AN588)</f>
        <v/>
      </c>
      <c r="AQ588" s="125">
        <f>ABS(E588)&lt;$AQ$2</f>
        <v/>
      </c>
      <c r="AS588">
        <f>IF(AP588,MAX(AS$3:AS586)+1,"")</f>
        <v/>
      </c>
    </row>
    <row r="589" s="117">
      <c r="A589" t="n">
        <v>587</v>
      </c>
      <c r="B589" s="131">
        <f>IF(A589=1,0,IF(AP589,0.1*ε_cu1cd,0))</f>
        <v/>
      </c>
      <c r="C589" s="131">
        <f>IF(A589=1,0.1*ε_cu1cd,C588+B588)</f>
        <v/>
      </c>
      <c r="D589" s="113">
        <f>IF('Нормальний переріз'!$D$68&gt;0,1,2)</f>
        <v/>
      </c>
      <c r="E589" s="144">
        <f>IF(D589=1,F589,G589)</f>
        <v/>
      </c>
      <c r="F589" s="124">
        <f>IF(AI588,0.11*ε_cu1cd,IF(AH588,F588*0.01,F588))</f>
        <v/>
      </c>
      <c r="G589" s="124">
        <f>IF(AP588,-0.1*ε_cu1cd,IF(AM588,G588*0.01,G588))</f>
        <v/>
      </c>
      <c r="H589" s="113">
        <f>IF(A589=1,E589,IF(AO588,H588-E588+E589,IF(AP588,0.8*H588,H588+E589)))</f>
        <v/>
      </c>
      <c r="I589" s="169">
        <f>(C589-H589)/h</f>
        <v/>
      </c>
      <c r="J589">
        <f>C589/(ε_c1cd)</f>
        <v/>
      </c>
      <c r="K589">
        <f>C589/I589</f>
        <v/>
      </c>
      <c r="L589" s="131">
        <f>I589/(ε_c1cd)</f>
        <v/>
      </c>
      <c r="M589">
        <f>I589*(K589-Z_s1)</f>
        <v/>
      </c>
      <c r="N589">
        <f>I589*(K589-Z_s2)</f>
        <v/>
      </c>
      <c r="O589">
        <f>E_s*M589</f>
        <v/>
      </c>
      <c r="P589">
        <f>E_s*N589</f>
        <v/>
      </c>
      <c r="Q589">
        <f>O589*A_s1</f>
        <v/>
      </c>
      <c r="R589">
        <f>P589*A_s2</f>
        <v/>
      </c>
      <c r="S589">
        <f>Q589*($K589-Z_s1)</f>
        <v/>
      </c>
      <c r="T589">
        <f>R589*($K589-Z_s2)</f>
        <v/>
      </c>
      <c r="U589">
        <f>(INDIRECT("a_"&amp;U$2)/(U$2+1))*(($C589^(U$2+1)-$H589^(U$2+1))/(ε_c1cd^(U$2+1)))</f>
        <v/>
      </c>
      <c r="V589">
        <f>(INDIRECT("a_"&amp;V$2)/(V$2+1))*(($C589^(V$2+1)-$H589^(V$2+1))/(ε_c1cd^(V$2+1)))</f>
        <v/>
      </c>
      <c r="W589">
        <f>(INDIRECT("a_"&amp;W$2)/(W$2+1))*(($C589^(W$2+1)-$H589^(W$2+1))/(ε_c1cd^(W$2+1)))</f>
        <v/>
      </c>
      <c r="X589">
        <f>(INDIRECT("a_"&amp;X$2)/(X$2+1))*(($C589^(X$2+1)-$H589^(X$2+1))/(ε_c1cd^(X$2+1)))</f>
        <v/>
      </c>
      <c r="Y589">
        <f>(INDIRECT("a_"&amp;Y$2)/(Y$2+1))*(($C589^(Y$2+1)-$H589^(Y$2+1))/(ε_c1cd^(Y$2+1)))</f>
        <v/>
      </c>
      <c r="Z589">
        <f>(INDIRECT("a_"&amp;Z$2)/(Z$2+2))*(($C589^(Z$2+2)-$H589^(Z$2+2))/(ε_c1cd^(Z$2+2)))</f>
        <v/>
      </c>
      <c r="AA589">
        <f>(INDIRECT("a_"&amp;AA$2)/(AA$2+2))*(($C589^(AA$2+2)-$H589^(AA$2+2))/(ε_c1cd^(AA$2+2)))</f>
        <v/>
      </c>
      <c r="AB589">
        <f>(INDIRECT("a_"&amp;AB$2)/(AB$2+2))*(($C589^(AB$2+2)-$H589^(AB$2+2))/(ε_c1cd^(AB$2+2)))</f>
        <v/>
      </c>
      <c r="AC589">
        <f>(INDIRECT("a_"&amp;AC$2)/(AC$2+2))*(($C589^(AC$2+2)-$H589^(AC$2+2))/(ε_c1cd^(AC$2+2)))</f>
        <v/>
      </c>
      <c r="AD589">
        <f>(INDIRECT("a_"&amp;AD$2)/(AD$2+2))*(($C589^(AD$2+2)-$H589^(AD$2+2))/(ε_c1cd^(AD$2+2)))</f>
        <v/>
      </c>
      <c r="AE589" s="111">
        <f>(b*f_cd/L589)*SUM(U589:Y589)+SUM(Q589:R589)</f>
        <v/>
      </c>
      <c r="AF589" s="112">
        <f>AE589*(K589-y+e)</f>
        <v/>
      </c>
      <c r="AG589" s="113">
        <f>(b*f_cd/(L589^2))*SUM(Z589:AD589)+SUM(S589:T589)-AF589</f>
        <v/>
      </c>
      <c r="AH589" s="114">
        <f>AG589&lt;0</f>
        <v/>
      </c>
      <c r="AI589" s="115">
        <f>IF(A589=1,FALSE,(AND(AQ589,AH589,NOT(AI588))))</f>
        <v/>
      </c>
      <c r="AJ589" s="116">
        <f>(b*f_cd/L589)*(a_1/2*J589^2+a_2/3*J589^3+a_3/4*J589^4+a_4/5*J589^5+a_5/6*J589^6)+SUM(Q589:R589)</f>
        <v/>
      </c>
      <c r="AK589">
        <f>AJ589*(K589-y+e)</f>
        <v/>
      </c>
      <c r="AL589" s="118">
        <f>(b*f_cd/(L589^2))*(a_1/3*J589^3+a_2/4*J589^4+a_3/5*J589^5+a_4/6*J589^6+a_5/7*J589^7)+SUM(S589:T589)-AK589</f>
        <v/>
      </c>
      <c r="AM589" s="114">
        <f>AL589&gt;0</f>
        <v/>
      </c>
      <c r="AN589" s="115">
        <f>IF(A589=1,FALSE,(AND(AQ589,AM589,NOT(AN588))))</f>
        <v/>
      </c>
      <c r="AO589">
        <f>IF(D589=1,AND(AH589,NOT(AI589)),AND(AM589,NOT(AN589)))</f>
        <v/>
      </c>
      <c r="AP589" s="119">
        <f>IF(D589=1,AI589,AN589)</f>
        <v/>
      </c>
      <c r="AQ589" s="125">
        <f>ABS(E589)&lt;$AQ$2</f>
        <v/>
      </c>
      <c r="AS589">
        <f>IF(AP589,MAX(AS$3:AS587)+1,"")</f>
        <v/>
      </c>
    </row>
    <row r="590" s="117">
      <c r="A590" t="n">
        <v>588</v>
      </c>
      <c r="B590" s="131">
        <f>IF(A590=1,0,IF(AP590,0.1*ε_cu1cd,0))</f>
        <v/>
      </c>
      <c r="C590" s="131">
        <f>IF(A590=1,0.1*ε_cu1cd,C589+B589)</f>
        <v/>
      </c>
      <c r="D590" s="113">
        <f>IF('Нормальний переріз'!$D$68&gt;0,1,2)</f>
        <v/>
      </c>
      <c r="E590" s="144">
        <f>IF(D590=1,F590,G590)</f>
        <v/>
      </c>
      <c r="F590" s="124">
        <f>IF(AI589,0.11*ε_cu1cd,IF(AH589,F589*0.01,F589))</f>
        <v/>
      </c>
      <c r="G590" s="124">
        <f>IF(AP589,-0.1*ε_cu1cd,IF(AM589,G589*0.01,G589))</f>
        <v/>
      </c>
      <c r="H590" s="113">
        <f>IF(A590=1,E590,IF(AO589,H589-E589+E590,IF(AP589,0.8*H589,H589+E590)))</f>
        <v/>
      </c>
      <c r="I590" s="169">
        <f>(C590-H590)/h</f>
        <v/>
      </c>
      <c r="J590">
        <f>C590/(ε_c1cd)</f>
        <v/>
      </c>
      <c r="K590">
        <f>C590/I590</f>
        <v/>
      </c>
      <c r="L590" s="131">
        <f>I590/(ε_c1cd)</f>
        <v/>
      </c>
      <c r="M590">
        <f>I590*(K590-Z_s1)</f>
        <v/>
      </c>
      <c r="N590">
        <f>I590*(K590-Z_s2)</f>
        <v/>
      </c>
      <c r="O590">
        <f>E_s*M590</f>
        <v/>
      </c>
      <c r="P590">
        <f>E_s*N590</f>
        <v/>
      </c>
      <c r="Q590">
        <f>O590*A_s1</f>
        <v/>
      </c>
      <c r="R590">
        <f>P590*A_s2</f>
        <v/>
      </c>
      <c r="S590">
        <f>Q590*($K590-Z_s1)</f>
        <v/>
      </c>
      <c r="T590">
        <f>R590*($K590-Z_s2)</f>
        <v/>
      </c>
      <c r="U590">
        <f>(INDIRECT("a_"&amp;U$2)/(U$2+1))*(($C590^(U$2+1)-$H590^(U$2+1))/(ε_c1cd^(U$2+1)))</f>
        <v/>
      </c>
      <c r="V590">
        <f>(INDIRECT("a_"&amp;V$2)/(V$2+1))*(($C590^(V$2+1)-$H590^(V$2+1))/(ε_c1cd^(V$2+1)))</f>
        <v/>
      </c>
      <c r="W590">
        <f>(INDIRECT("a_"&amp;W$2)/(W$2+1))*(($C590^(W$2+1)-$H590^(W$2+1))/(ε_c1cd^(W$2+1)))</f>
        <v/>
      </c>
      <c r="X590">
        <f>(INDIRECT("a_"&amp;X$2)/(X$2+1))*(($C590^(X$2+1)-$H590^(X$2+1))/(ε_c1cd^(X$2+1)))</f>
        <v/>
      </c>
      <c r="Y590">
        <f>(INDIRECT("a_"&amp;Y$2)/(Y$2+1))*(($C590^(Y$2+1)-$H590^(Y$2+1))/(ε_c1cd^(Y$2+1)))</f>
        <v/>
      </c>
      <c r="Z590">
        <f>(INDIRECT("a_"&amp;Z$2)/(Z$2+2))*(($C590^(Z$2+2)-$H590^(Z$2+2))/(ε_c1cd^(Z$2+2)))</f>
        <v/>
      </c>
      <c r="AA590">
        <f>(INDIRECT("a_"&amp;AA$2)/(AA$2+2))*(($C590^(AA$2+2)-$H590^(AA$2+2))/(ε_c1cd^(AA$2+2)))</f>
        <v/>
      </c>
      <c r="AB590">
        <f>(INDIRECT("a_"&amp;AB$2)/(AB$2+2))*(($C590^(AB$2+2)-$H590^(AB$2+2))/(ε_c1cd^(AB$2+2)))</f>
        <v/>
      </c>
      <c r="AC590">
        <f>(INDIRECT("a_"&amp;AC$2)/(AC$2+2))*(($C590^(AC$2+2)-$H590^(AC$2+2))/(ε_c1cd^(AC$2+2)))</f>
        <v/>
      </c>
      <c r="AD590">
        <f>(INDIRECT("a_"&amp;AD$2)/(AD$2+2))*(($C590^(AD$2+2)-$H590^(AD$2+2))/(ε_c1cd^(AD$2+2)))</f>
        <v/>
      </c>
      <c r="AE590" s="111">
        <f>(b*f_cd/L590)*SUM(U590:Y590)+SUM(Q590:R590)</f>
        <v/>
      </c>
      <c r="AF590" s="112">
        <f>AE590*(K590-y+e)</f>
        <v/>
      </c>
      <c r="AG590" s="113">
        <f>(b*f_cd/(L590^2))*SUM(Z590:AD590)+SUM(S590:T590)-AF590</f>
        <v/>
      </c>
      <c r="AH590" s="114">
        <f>AG590&lt;0</f>
        <v/>
      </c>
      <c r="AI590" s="115">
        <f>IF(A590=1,FALSE,(AND(AQ590,AH590,NOT(AI589))))</f>
        <v/>
      </c>
      <c r="AJ590" s="116">
        <f>(b*f_cd/L590)*(a_1/2*J590^2+a_2/3*J590^3+a_3/4*J590^4+a_4/5*J590^5+a_5/6*J590^6)+SUM(Q590:R590)</f>
        <v/>
      </c>
      <c r="AK590">
        <f>AJ590*(K590-y+e)</f>
        <v/>
      </c>
      <c r="AL590" s="118">
        <f>(b*f_cd/(L590^2))*(a_1/3*J590^3+a_2/4*J590^4+a_3/5*J590^5+a_4/6*J590^6+a_5/7*J590^7)+SUM(S590:T590)-AK590</f>
        <v/>
      </c>
      <c r="AM590" s="114">
        <f>AL590&gt;0</f>
        <v/>
      </c>
      <c r="AN590" s="115">
        <f>IF(A590=1,FALSE,(AND(AQ590,AM590,NOT(AN589))))</f>
        <v/>
      </c>
      <c r="AO590">
        <f>IF(D590=1,AND(AH590,NOT(AI590)),AND(AM590,NOT(AN590)))</f>
        <v/>
      </c>
      <c r="AP590" s="119">
        <f>IF(D590=1,AI590,AN590)</f>
        <v/>
      </c>
      <c r="AQ590" s="125">
        <f>ABS(E590)&lt;$AQ$2</f>
        <v/>
      </c>
      <c r="AS590">
        <f>IF(AP590,MAX(AS$3:AS588)+1,"")</f>
        <v/>
      </c>
    </row>
    <row r="591" s="117">
      <c r="A591" t="n">
        <v>589</v>
      </c>
      <c r="B591" s="131">
        <f>IF(A591=1,0,IF(AP591,0.1*ε_cu1cd,0))</f>
        <v/>
      </c>
      <c r="C591" s="131">
        <f>IF(A591=1,0.1*ε_cu1cd,C590+B590)</f>
        <v/>
      </c>
      <c r="D591" s="113">
        <f>IF('Нормальний переріз'!$D$68&gt;0,1,2)</f>
        <v/>
      </c>
      <c r="E591" s="144">
        <f>IF(D591=1,F591,G591)</f>
        <v/>
      </c>
      <c r="F591" s="124">
        <f>IF(AI590,0.11*ε_cu1cd,IF(AH590,F590*0.01,F590))</f>
        <v/>
      </c>
      <c r="G591" s="124">
        <f>IF(AP590,-0.1*ε_cu1cd,IF(AM590,G590*0.01,G590))</f>
        <v/>
      </c>
      <c r="H591" s="113">
        <f>IF(A591=1,E591,IF(AO590,H590-E590+E591,IF(AP590,0.8*H590,H590+E591)))</f>
        <v/>
      </c>
      <c r="I591" s="169">
        <f>(C591-H591)/h</f>
        <v/>
      </c>
      <c r="J591">
        <f>C591/(ε_c1cd)</f>
        <v/>
      </c>
      <c r="K591">
        <f>C591/I591</f>
        <v/>
      </c>
      <c r="L591" s="131">
        <f>I591/(ε_c1cd)</f>
        <v/>
      </c>
      <c r="M591">
        <f>I591*(K591-Z_s1)</f>
        <v/>
      </c>
      <c r="N591">
        <f>I591*(K591-Z_s2)</f>
        <v/>
      </c>
      <c r="O591">
        <f>E_s*M591</f>
        <v/>
      </c>
      <c r="P591">
        <f>E_s*N591</f>
        <v/>
      </c>
      <c r="Q591">
        <f>O591*A_s1</f>
        <v/>
      </c>
      <c r="R591">
        <f>P591*A_s2</f>
        <v/>
      </c>
      <c r="S591">
        <f>Q591*($K591-Z_s1)</f>
        <v/>
      </c>
      <c r="T591">
        <f>R591*($K591-Z_s2)</f>
        <v/>
      </c>
      <c r="U591">
        <f>(INDIRECT("a_"&amp;U$2)/(U$2+1))*(($C591^(U$2+1)-$H591^(U$2+1))/(ε_c1cd^(U$2+1)))</f>
        <v/>
      </c>
      <c r="V591">
        <f>(INDIRECT("a_"&amp;V$2)/(V$2+1))*(($C591^(V$2+1)-$H591^(V$2+1))/(ε_c1cd^(V$2+1)))</f>
        <v/>
      </c>
      <c r="W591">
        <f>(INDIRECT("a_"&amp;W$2)/(W$2+1))*(($C591^(W$2+1)-$H591^(W$2+1))/(ε_c1cd^(W$2+1)))</f>
        <v/>
      </c>
      <c r="X591">
        <f>(INDIRECT("a_"&amp;X$2)/(X$2+1))*(($C591^(X$2+1)-$H591^(X$2+1))/(ε_c1cd^(X$2+1)))</f>
        <v/>
      </c>
      <c r="Y591">
        <f>(INDIRECT("a_"&amp;Y$2)/(Y$2+1))*(($C591^(Y$2+1)-$H591^(Y$2+1))/(ε_c1cd^(Y$2+1)))</f>
        <v/>
      </c>
      <c r="Z591">
        <f>(INDIRECT("a_"&amp;Z$2)/(Z$2+2))*(($C591^(Z$2+2)-$H591^(Z$2+2))/(ε_c1cd^(Z$2+2)))</f>
        <v/>
      </c>
      <c r="AA591">
        <f>(INDIRECT("a_"&amp;AA$2)/(AA$2+2))*(($C591^(AA$2+2)-$H591^(AA$2+2))/(ε_c1cd^(AA$2+2)))</f>
        <v/>
      </c>
      <c r="AB591">
        <f>(INDIRECT("a_"&amp;AB$2)/(AB$2+2))*(($C591^(AB$2+2)-$H591^(AB$2+2))/(ε_c1cd^(AB$2+2)))</f>
        <v/>
      </c>
      <c r="AC591">
        <f>(INDIRECT("a_"&amp;AC$2)/(AC$2+2))*(($C591^(AC$2+2)-$H591^(AC$2+2))/(ε_c1cd^(AC$2+2)))</f>
        <v/>
      </c>
      <c r="AD591">
        <f>(INDIRECT("a_"&amp;AD$2)/(AD$2+2))*(($C591^(AD$2+2)-$H591^(AD$2+2))/(ε_c1cd^(AD$2+2)))</f>
        <v/>
      </c>
      <c r="AE591" s="111">
        <f>(b*f_cd/L591)*SUM(U591:Y591)+SUM(Q591:R591)</f>
        <v/>
      </c>
      <c r="AF591" s="112">
        <f>AE591*(K591-y+e)</f>
        <v/>
      </c>
      <c r="AG591" s="113">
        <f>(b*f_cd/(L591^2))*SUM(Z591:AD591)+SUM(S591:T591)-AF591</f>
        <v/>
      </c>
      <c r="AH591" s="114">
        <f>AG591&lt;0</f>
        <v/>
      </c>
      <c r="AI591" s="115">
        <f>IF(A591=1,FALSE,(AND(AQ591,AH591,NOT(AI590))))</f>
        <v/>
      </c>
      <c r="AJ591" s="116">
        <f>(b*f_cd/L591)*(a_1/2*J591^2+a_2/3*J591^3+a_3/4*J591^4+a_4/5*J591^5+a_5/6*J591^6)+SUM(Q591:R591)</f>
        <v/>
      </c>
      <c r="AK591">
        <f>AJ591*(K591-y+e)</f>
        <v/>
      </c>
      <c r="AL591" s="118">
        <f>(b*f_cd/(L591^2))*(a_1/3*J591^3+a_2/4*J591^4+a_3/5*J591^5+a_4/6*J591^6+a_5/7*J591^7)+SUM(S591:T591)-AK591</f>
        <v/>
      </c>
      <c r="AM591" s="114">
        <f>AL591&gt;0</f>
        <v/>
      </c>
      <c r="AN591" s="115">
        <f>IF(A591=1,FALSE,(AND(AQ591,AM591,NOT(AN590))))</f>
        <v/>
      </c>
      <c r="AO591">
        <f>IF(D591=1,AND(AH591,NOT(AI591)),AND(AM591,NOT(AN591)))</f>
        <v/>
      </c>
      <c r="AP591" s="119">
        <f>IF(D591=1,AI591,AN591)</f>
        <v/>
      </c>
      <c r="AQ591" s="125">
        <f>ABS(E591)&lt;$AQ$2</f>
        <v/>
      </c>
      <c r="AS591">
        <f>IF(AP591,MAX(AS$3:AS589)+1,"")</f>
        <v/>
      </c>
    </row>
    <row r="592" s="117">
      <c r="A592" t="n">
        <v>590</v>
      </c>
      <c r="B592" s="131">
        <f>IF(A592=1,0,IF(AP592,0.1*ε_cu1cd,0))</f>
        <v/>
      </c>
      <c r="C592" s="131">
        <f>IF(A592=1,0.1*ε_cu1cd,C591+B591)</f>
        <v/>
      </c>
      <c r="D592" s="113">
        <f>IF('Нормальний переріз'!$D$68&gt;0,1,2)</f>
        <v/>
      </c>
      <c r="E592" s="144">
        <f>IF(D592=1,F592,G592)</f>
        <v/>
      </c>
      <c r="F592" s="124">
        <f>IF(AI591,0.11*ε_cu1cd,IF(AH591,F591*0.01,F591))</f>
        <v/>
      </c>
      <c r="G592" s="124">
        <f>IF(AP591,-0.1*ε_cu1cd,IF(AM591,G591*0.01,G591))</f>
        <v/>
      </c>
      <c r="H592" s="113">
        <f>IF(A592=1,E592,IF(AO591,H591-E591+E592,IF(AP591,0.8*H591,H591+E592)))</f>
        <v/>
      </c>
      <c r="I592" s="169">
        <f>(C592-H592)/h</f>
        <v/>
      </c>
      <c r="J592">
        <f>C592/(ε_c1cd)</f>
        <v/>
      </c>
      <c r="K592">
        <f>C592/I592</f>
        <v/>
      </c>
      <c r="L592" s="131">
        <f>I592/(ε_c1cd)</f>
        <v/>
      </c>
      <c r="M592">
        <f>I592*(K592-Z_s1)</f>
        <v/>
      </c>
      <c r="N592">
        <f>I592*(K592-Z_s2)</f>
        <v/>
      </c>
      <c r="O592">
        <f>E_s*M592</f>
        <v/>
      </c>
      <c r="P592">
        <f>E_s*N592</f>
        <v/>
      </c>
      <c r="Q592">
        <f>O592*A_s1</f>
        <v/>
      </c>
      <c r="R592">
        <f>P592*A_s2</f>
        <v/>
      </c>
      <c r="S592">
        <f>Q592*($K592-Z_s1)</f>
        <v/>
      </c>
      <c r="T592">
        <f>R592*($K592-Z_s2)</f>
        <v/>
      </c>
      <c r="U592">
        <f>(INDIRECT("a_"&amp;U$2)/(U$2+1))*(($C592^(U$2+1)-$H592^(U$2+1))/(ε_c1cd^(U$2+1)))</f>
        <v/>
      </c>
      <c r="V592">
        <f>(INDIRECT("a_"&amp;V$2)/(V$2+1))*(($C592^(V$2+1)-$H592^(V$2+1))/(ε_c1cd^(V$2+1)))</f>
        <v/>
      </c>
      <c r="W592">
        <f>(INDIRECT("a_"&amp;W$2)/(W$2+1))*(($C592^(W$2+1)-$H592^(W$2+1))/(ε_c1cd^(W$2+1)))</f>
        <v/>
      </c>
      <c r="X592">
        <f>(INDIRECT("a_"&amp;X$2)/(X$2+1))*(($C592^(X$2+1)-$H592^(X$2+1))/(ε_c1cd^(X$2+1)))</f>
        <v/>
      </c>
      <c r="Y592">
        <f>(INDIRECT("a_"&amp;Y$2)/(Y$2+1))*(($C592^(Y$2+1)-$H592^(Y$2+1))/(ε_c1cd^(Y$2+1)))</f>
        <v/>
      </c>
      <c r="Z592">
        <f>(INDIRECT("a_"&amp;Z$2)/(Z$2+2))*(($C592^(Z$2+2)-$H592^(Z$2+2))/(ε_c1cd^(Z$2+2)))</f>
        <v/>
      </c>
      <c r="AA592">
        <f>(INDIRECT("a_"&amp;AA$2)/(AA$2+2))*(($C592^(AA$2+2)-$H592^(AA$2+2))/(ε_c1cd^(AA$2+2)))</f>
        <v/>
      </c>
      <c r="AB592">
        <f>(INDIRECT("a_"&amp;AB$2)/(AB$2+2))*(($C592^(AB$2+2)-$H592^(AB$2+2))/(ε_c1cd^(AB$2+2)))</f>
        <v/>
      </c>
      <c r="AC592">
        <f>(INDIRECT("a_"&amp;AC$2)/(AC$2+2))*(($C592^(AC$2+2)-$H592^(AC$2+2))/(ε_c1cd^(AC$2+2)))</f>
        <v/>
      </c>
      <c r="AD592">
        <f>(INDIRECT("a_"&amp;AD$2)/(AD$2+2))*(($C592^(AD$2+2)-$H592^(AD$2+2))/(ε_c1cd^(AD$2+2)))</f>
        <v/>
      </c>
      <c r="AE592" s="111">
        <f>(b*f_cd/L592)*SUM(U592:Y592)+SUM(Q592:R592)</f>
        <v/>
      </c>
      <c r="AF592" s="112">
        <f>AE592*(K592-y+e)</f>
        <v/>
      </c>
      <c r="AG592" s="113">
        <f>(b*f_cd/(L592^2))*SUM(Z592:AD592)+SUM(S592:T592)-AF592</f>
        <v/>
      </c>
      <c r="AH592" s="114">
        <f>AG592&lt;0</f>
        <v/>
      </c>
      <c r="AI592" s="115">
        <f>IF(A592=1,FALSE,(AND(AQ592,AH592,NOT(AI591))))</f>
        <v/>
      </c>
      <c r="AJ592" s="116">
        <f>(b*f_cd/L592)*(a_1/2*J592^2+a_2/3*J592^3+a_3/4*J592^4+a_4/5*J592^5+a_5/6*J592^6)+SUM(Q592:R592)</f>
        <v/>
      </c>
      <c r="AK592">
        <f>AJ592*(K592-y+e)</f>
        <v/>
      </c>
      <c r="AL592" s="118">
        <f>(b*f_cd/(L592^2))*(a_1/3*J592^3+a_2/4*J592^4+a_3/5*J592^5+a_4/6*J592^6+a_5/7*J592^7)+SUM(S592:T592)-AK592</f>
        <v/>
      </c>
      <c r="AM592" s="114">
        <f>AL592&gt;0</f>
        <v/>
      </c>
      <c r="AN592" s="115">
        <f>IF(A592=1,FALSE,(AND(AQ592,AM592,NOT(AN591))))</f>
        <v/>
      </c>
      <c r="AO592">
        <f>IF(D592=1,AND(AH592,NOT(AI592)),AND(AM592,NOT(AN592)))</f>
        <v/>
      </c>
      <c r="AP592" s="119">
        <f>IF(D592=1,AI592,AN592)</f>
        <v/>
      </c>
      <c r="AQ592" s="125">
        <f>ABS(E592)&lt;$AQ$2</f>
        <v/>
      </c>
      <c r="AS592">
        <f>IF(AP592,MAX(AS$3:AS590)+1,"")</f>
        <v/>
      </c>
    </row>
    <row r="593" s="117">
      <c r="A593" t="n">
        <v>591</v>
      </c>
      <c r="B593" s="131">
        <f>IF(A593=1,0,IF(AP593,0.1*ε_cu1cd,0))</f>
        <v/>
      </c>
      <c r="C593" s="131">
        <f>IF(A593=1,0.1*ε_cu1cd,C592+B592)</f>
        <v/>
      </c>
      <c r="D593" s="113">
        <f>IF('Нормальний переріз'!$D$68&gt;0,1,2)</f>
        <v/>
      </c>
      <c r="E593" s="144">
        <f>IF(D593=1,F593,G593)</f>
        <v/>
      </c>
      <c r="F593" s="124">
        <f>IF(AI592,0.11*ε_cu1cd,IF(AH592,F592*0.01,F592))</f>
        <v/>
      </c>
      <c r="G593" s="124">
        <f>IF(AP592,-0.1*ε_cu1cd,IF(AM592,G592*0.01,G592))</f>
        <v/>
      </c>
      <c r="H593" s="113">
        <f>IF(A593=1,E593,IF(AO592,H592-E592+E593,IF(AP592,0.8*H592,H592+E593)))</f>
        <v/>
      </c>
      <c r="I593" s="169">
        <f>(C593-H593)/h</f>
        <v/>
      </c>
      <c r="J593">
        <f>C593/(ε_c1cd)</f>
        <v/>
      </c>
      <c r="K593">
        <f>C593/I593</f>
        <v/>
      </c>
      <c r="L593" s="131">
        <f>I593/(ε_c1cd)</f>
        <v/>
      </c>
      <c r="M593">
        <f>I593*(K593-Z_s1)</f>
        <v/>
      </c>
      <c r="N593">
        <f>I593*(K593-Z_s2)</f>
        <v/>
      </c>
      <c r="O593">
        <f>E_s*M593</f>
        <v/>
      </c>
      <c r="P593">
        <f>E_s*N593</f>
        <v/>
      </c>
      <c r="Q593">
        <f>O593*A_s1</f>
        <v/>
      </c>
      <c r="R593">
        <f>P593*A_s2</f>
        <v/>
      </c>
      <c r="S593">
        <f>Q593*($K593-Z_s1)</f>
        <v/>
      </c>
      <c r="T593">
        <f>R593*($K593-Z_s2)</f>
        <v/>
      </c>
      <c r="U593">
        <f>(INDIRECT("a_"&amp;U$2)/(U$2+1))*(($C593^(U$2+1)-$H593^(U$2+1))/(ε_c1cd^(U$2+1)))</f>
        <v/>
      </c>
      <c r="V593">
        <f>(INDIRECT("a_"&amp;V$2)/(V$2+1))*(($C593^(V$2+1)-$H593^(V$2+1))/(ε_c1cd^(V$2+1)))</f>
        <v/>
      </c>
      <c r="W593">
        <f>(INDIRECT("a_"&amp;W$2)/(W$2+1))*(($C593^(W$2+1)-$H593^(W$2+1))/(ε_c1cd^(W$2+1)))</f>
        <v/>
      </c>
      <c r="X593">
        <f>(INDIRECT("a_"&amp;X$2)/(X$2+1))*(($C593^(X$2+1)-$H593^(X$2+1))/(ε_c1cd^(X$2+1)))</f>
        <v/>
      </c>
      <c r="Y593">
        <f>(INDIRECT("a_"&amp;Y$2)/(Y$2+1))*(($C593^(Y$2+1)-$H593^(Y$2+1))/(ε_c1cd^(Y$2+1)))</f>
        <v/>
      </c>
      <c r="Z593">
        <f>(INDIRECT("a_"&amp;Z$2)/(Z$2+2))*(($C593^(Z$2+2)-$H593^(Z$2+2))/(ε_c1cd^(Z$2+2)))</f>
        <v/>
      </c>
      <c r="AA593">
        <f>(INDIRECT("a_"&amp;AA$2)/(AA$2+2))*(($C593^(AA$2+2)-$H593^(AA$2+2))/(ε_c1cd^(AA$2+2)))</f>
        <v/>
      </c>
      <c r="AB593">
        <f>(INDIRECT("a_"&amp;AB$2)/(AB$2+2))*(($C593^(AB$2+2)-$H593^(AB$2+2))/(ε_c1cd^(AB$2+2)))</f>
        <v/>
      </c>
      <c r="AC593">
        <f>(INDIRECT("a_"&amp;AC$2)/(AC$2+2))*(($C593^(AC$2+2)-$H593^(AC$2+2))/(ε_c1cd^(AC$2+2)))</f>
        <v/>
      </c>
      <c r="AD593">
        <f>(INDIRECT("a_"&amp;AD$2)/(AD$2+2))*(($C593^(AD$2+2)-$H593^(AD$2+2))/(ε_c1cd^(AD$2+2)))</f>
        <v/>
      </c>
      <c r="AE593" s="111">
        <f>(b*f_cd/L593)*SUM(U593:Y593)+SUM(Q593:R593)</f>
        <v/>
      </c>
      <c r="AF593" s="112">
        <f>AE593*(K593-y+e)</f>
        <v/>
      </c>
      <c r="AG593" s="113">
        <f>(b*f_cd/(L593^2))*SUM(Z593:AD593)+SUM(S593:T593)-AF593</f>
        <v/>
      </c>
      <c r="AH593" s="114">
        <f>AG593&lt;0</f>
        <v/>
      </c>
      <c r="AI593" s="115">
        <f>IF(A593=1,FALSE,(AND(AQ593,AH593,NOT(AI592))))</f>
        <v/>
      </c>
      <c r="AJ593" s="116">
        <f>(b*f_cd/L593)*(a_1/2*J593^2+a_2/3*J593^3+a_3/4*J593^4+a_4/5*J593^5+a_5/6*J593^6)+SUM(Q593:R593)</f>
        <v/>
      </c>
      <c r="AK593">
        <f>AJ593*(K593-y+e)</f>
        <v/>
      </c>
      <c r="AL593" s="118">
        <f>(b*f_cd/(L593^2))*(a_1/3*J593^3+a_2/4*J593^4+a_3/5*J593^5+a_4/6*J593^6+a_5/7*J593^7)+SUM(S593:T593)-AK593</f>
        <v/>
      </c>
      <c r="AM593" s="114">
        <f>AL593&gt;0</f>
        <v/>
      </c>
      <c r="AN593" s="115">
        <f>IF(A593=1,FALSE,(AND(AQ593,AM593,NOT(AN592))))</f>
        <v/>
      </c>
      <c r="AO593">
        <f>IF(D593=1,AND(AH593,NOT(AI593)),AND(AM593,NOT(AN593)))</f>
        <v/>
      </c>
      <c r="AP593" s="119">
        <f>IF(D593=1,AI593,AN593)</f>
        <v/>
      </c>
      <c r="AQ593" s="125">
        <f>ABS(E593)&lt;$AQ$2</f>
        <v/>
      </c>
      <c r="AS593">
        <f>IF(AP593,MAX(AS$3:AS591)+1,"")</f>
        <v/>
      </c>
    </row>
    <row r="594" s="117">
      <c r="A594" t="n">
        <v>592</v>
      </c>
      <c r="B594" s="131">
        <f>IF(A594=1,0,IF(AP594,0.1*ε_cu1cd,0))</f>
        <v/>
      </c>
      <c r="C594" s="131">
        <f>IF(A594=1,0.1*ε_cu1cd,C593+B593)</f>
        <v/>
      </c>
      <c r="D594" s="113">
        <f>IF('Нормальний переріз'!$D$68&gt;0,1,2)</f>
        <v/>
      </c>
      <c r="E594" s="144">
        <f>IF(D594=1,F594,G594)</f>
        <v/>
      </c>
      <c r="F594" s="124">
        <f>IF(AI593,0.11*ε_cu1cd,IF(AH593,F593*0.01,F593))</f>
        <v/>
      </c>
      <c r="G594" s="124">
        <f>IF(AP593,-0.1*ε_cu1cd,IF(AM593,G593*0.01,G593))</f>
        <v/>
      </c>
      <c r="H594" s="113">
        <f>IF(A594=1,E594,IF(AO593,H593-E593+E594,IF(AP593,0.8*H593,H593+E594)))</f>
        <v/>
      </c>
      <c r="I594" s="169">
        <f>(C594-H594)/h</f>
        <v/>
      </c>
      <c r="J594">
        <f>C594/(ε_c1cd)</f>
        <v/>
      </c>
      <c r="K594">
        <f>C594/I594</f>
        <v/>
      </c>
      <c r="L594" s="131">
        <f>I594/(ε_c1cd)</f>
        <v/>
      </c>
      <c r="M594">
        <f>I594*(K594-Z_s1)</f>
        <v/>
      </c>
      <c r="N594">
        <f>I594*(K594-Z_s2)</f>
        <v/>
      </c>
      <c r="O594">
        <f>E_s*M594</f>
        <v/>
      </c>
      <c r="P594">
        <f>E_s*N594</f>
        <v/>
      </c>
      <c r="Q594">
        <f>O594*A_s1</f>
        <v/>
      </c>
      <c r="R594">
        <f>P594*A_s2</f>
        <v/>
      </c>
      <c r="S594">
        <f>Q594*($K594-Z_s1)</f>
        <v/>
      </c>
      <c r="T594">
        <f>R594*($K594-Z_s2)</f>
        <v/>
      </c>
      <c r="U594">
        <f>(INDIRECT("a_"&amp;U$2)/(U$2+1))*(($C594^(U$2+1)-$H594^(U$2+1))/(ε_c1cd^(U$2+1)))</f>
        <v/>
      </c>
      <c r="V594">
        <f>(INDIRECT("a_"&amp;V$2)/(V$2+1))*(($C594^(V$2+1)-$H594^(V$2+1))/(ε_c1cd^(V$2+1)))</f>
        <v/>
      </c>
      <c r="W594">
        <f>(INDIRECT("a_"&amp;W$2)/(W$2+1))*(($C594^(W$2+1)-$H594^(W$2+1))/(ε_c1cd^(W$2+1)))</f>
        <v/>
      </c>
      <c r="X594">
        <f>(INDIRECT("a_"&amp;X$2)/(X$2+1))*(($C594^(X$2+1)-$H594^(X$2+1))/(ε_c1cd^(X$2+1)))</f>
        <v/>
      </c>
      <c r="Y594">
        <f>(INDIRECT("a_"&amp;Y$2)/(Y$2+1))*(($C594^(Y$2+1)-$H594^(Y$2+1))/(ε_c1cd^(Y$2+1)))</f>
        <v/>
      </c>
      <c r="Z594">
        <f>(INDIRECT("a_"&amp;Z$2)/(Z$2+2))*(($C594^(Z$2+2)-$H594^(Z$2+2))/(ε_c1cd^(Z$2+2)))</f>
        <v/>
      </c>
      <c r="AA594">
        <f>(INDIRECT("a_"&amp;AA$2)/(AA$2+2))*(($C594^(AA$2+2)-$H594^(AA$2+2))/(ε_c1cd^(AA$2+2)))</f>
        <v/>
      </c>
      <c r="AB594">
        <f>(INDIRECT("a_"&amp;AB$2)/(AB$2+2))*(($C594^(AB$2+2)-$H594^(AB$2+2))/(ε_c1cd^(AB$2+2)))</f>
        <v/>
      </c>
      <c r="AC594">
        <f>(INDIRECT("a_"&amp;AC$2)/(AC$2+2))*(($C594^(AC$2+2)-$H594^(AC$2+2))/(ε_c1cd^(AC$2+2)))</f>
        <v/>
      </c>
      <c r="AD594">
        <f>(INDIRECT("a_"&amp;AD$2)/(AD$2+2))*(($C594^(AD$2+2)-$H594^(AD$2+2))/(ε_c1cd^(AD$2+2)))</f>
        <v/>
      </c>
      <c r="AE594" s="111">
        <f>(b*f_cd/L594)*SUM(U594:Y594)+SUM(Q594:R594)</f>
        <v/>
      </c>
      <c r="AF594" s="112">
        <f>AE594*(K594-y+e)</f>
        <v/>
      </c>
      <c r="AG594" s="113">
        <f>(b*f_cd/(L594^2))*SUM(Z594:AD594)+SUM(S594:T594)-AF594</f>
        <v/>
      </c>
      <c r="AH594" s="114">
        <f>AG594&lt;0</f>
        <v/>
      </c>
      <c r="AI594" s="115">
        <f>IF(A594=1,FALSE,(AND(AQ594,AH594,NOT(AI593))))</f>
        <v/>
      </c>
      <c r="AJ594" s="116">
        <f>(b*f_cd/L594)*(a_1/2*J594^2+a_2/3*J594^3+a_3/4*J594^4+a_4/5*J594^5+a_5/6*J594^6)+SUM(Q594:R594)</f>
        <v/>
      </c>
      <c r="AK594">
        <f>AJ594*(K594-y+e)</f>
        <v/>
      </c>
      <c r="AL594" s="118">
        <f>(b*f_cd/(L594^2))*(a_1/3*J594^3+a_2/4*J594^4+a_3/5*J594^5+a_4/6*J594^6+a_5/7*J594^7)+SUM(S594:T594)-AK594</f>
        <v/>
      </c>
      <c r="AM594" s="114">
        <f>AL594&gt;0</f>
        <v/>
      </c>
      <c r="AN594" s="115">
        <f>IF(A594=1,FALSE,(AND(AQ594,AM594,NOT(AN593))))</f>
        <v/>
      </c>
      <c r="AO594">
        <f>IF(D594=1,AND(AH594,NOT(AI594)),AND(AM594,NOT(AN594)))</f>
        <v/>
      </c>
      <c r="AP594" s="119">
        <f>IF(D594=1,AI594,AN594)</f>
        <v/>
      </c>
      <c r="AQ594" s="125">
        <f>ABS(E594)&lt;$AQ$2</f>
        <v/>
      </c>
      <c r="AS594">
        <f>IF(AP594,MAX(AS$3:AS592)+1,"")</f>
        <v/>
      </c>
    </row>
    <row r="595" s="117">
      <c r="A595" t="n">
        <v>593</v>
      </c>
      <c r="B595" s="131">
        <f>IF(A595=1,0,IF(AP595,0.1*ε_cu1cd,0))</f>
        <v/>
      </c>
      <c r="C595" s="131">
        <f>IF(A595=1,0.1*ε_cu1cd,C594+B594)</f>
        <v/>
      </c>
      <c r="D595" s="113">
        <f>IF('Нормальний переріз'!$D$68&gt;0,1,2)</f>
        <v/>
      </c>
      <c r="E595" s="144">
        <f>IF(D595=1,F595,G595)</f>
        <v/>
      </c>
      <c r="F595" s="124">
        <f>IF(AI594,0.11*ε_cu1cd,IF(AH594,F594*0.01,F594))</f>
        <v/>
      </c>
      <c r="G595" s="124">
        <f>IF(AP594,-0.1*ε_cu1cd,IF(AM594,G594*0.01,G594))</f>
        <v/>
      </c>
      <c r="H595" s="113">
        <f>IF(A595=1,E595,IF(AO594,H594-E594+E595,IF(AP594,0.8*H594,H594+E595)))</f>
        <v/>
      </c>
      <c r="I595" s="169">
        <f>(C595-H595)/h</f>
        <v/>
      </c>
      <c r="J595">
        <f>C595/(ε_c1cd)</f>
        <v/>
      </c>
      <c r="K595">
        <f>C595/I595</f>
        <v/>
      </c>
      <c r="L595" s="131">
        <f>I595/(ε_c1cd)</f>
        <v/>
      </c>
      <c r="M595">
        <f>I595*(K595-Z_s1)</f>
        <v/>
      </c>
      <c r="N595">
        <f>I595*(K595-Z_s2)</f>
        <v/>
      </c>
      <c r="O595">
        <f>E_s*M595</f>
        <v/>
      </c>
      <c r="P595">
        <f>E_s*N595</f>
        <v/>
      </c>
      <c r="Q595">
        <f>O595*A_s1</f>
        <v/>
      </c>
      <c r="R595">
        <f>P595*A_s2</f>
        <v/>
      </c>
      <c r="S595">
        <f>Q595*($K595-Z_s1)</f>
        <v/>
      </c>
      <c r="T595">
        <f>R595*($K595-Z_s2)</f>
        <v/>
      </c>
      <c r="U595">
        <f>(INDIRECT("a_"&amp;U$2)/(U$2+1))*(($C595^(U$2+1)-$H595^(U$2+1))/(ε_c1cd^(U$2+1)))</f>
        <v/>
      </c>
      <c r="V595">
        <f>(INDIRECT("a_"&amp;V$2)/(V$2+1))*(($C595^(V$2+1)-$H595^(V$2+1))/(ε_c1cd^(V$2+1)))</f>
        <v/>
      </c>
      <c r="W595">
        <f>(INDIRECT("a_"&amp;W$2)/(W$2+1))*(($C595^(W$2+1)-$H595^(W$2+1))/(ε_c1cd^(W$2+1)))</f>
        <v/>
      </c>
      <c r="X595">
        <f>(INDIRECT("a_"&amp;X$2)/(X$2+1))*(($C595^(X$2+1)-$H595^(X$2+1))/(ε_c1cd^(X$2+1)))</f>
        <v/>
      </c>
      <c r="Y595">
        <f>(INDIRECT("a_"&amp;Y$2)/(Y$2+1))*(($C595^(Y$2+1)-$H595^(Y$2+1))/(ε_c1cd^(Y$2+1)))</f>
        <v/>
      </c>
      <c r="Z595">
        <f>(INDIRECT("a_"&amp;Z$2)/(Z$2+2))*(($C595^(Z$2+2)-$H595^(Z$2+2))/(ε_c1cd^(Z$2+2)))</f>
        <v/>
      </c>
      <c r="AA595">
        <f>(INDIRECT("a_"&amp;AA$2)/(AA$2+2))*(($C595^(AA$2+2)-$H595^(AA$2+2))/(ε_c1cd^(AA$2+2)))</f>
        <v/>
      </c>
      <c r="AB595">
        <f>(INDIRECT("a_"&amp;AB$2)/(AB$2+2))*(($C595^(AB$2+2)-$H595^(AB$2+2))/(ε_c1cd^(AB$2+2)))</f>
        <v/>
      </c>
      <c r="AC595">
        <f>(INDIRECT("a_"&amp;AC$2)/(AC$2+2))*(($C595^(AC$2+2)-$H595^(AC$2+2))/(ε_c1cd^(AC$2+2)))</f>
        <v/>
      </c>
      <c r="AD595">
        <f>(INDIRECT("a_"&amp;AD$2)/(AD$2+2))*(($C595^(AD$2+2)-$H595^(AD$2+2))/(ε_c1cd^(AD$2+2)))</f>
        <v/>
      </c>
      <c r="AE595" s="111">
        <f>(b*f_cd/L595)*SUM(U595:Y595)+SUM(Q595:R595)</f>
        <v/>
      </c>
      <c r="AF595" s="112">
        <f>AE595*(K595-y+e)</f>
        <v/>
      </c>
      <c r="AG595" s="113">
        <f>(b*f_cd/(L595^2))*SUM(Z595:AD595)+SUM(S595:T595)-AF595</f>
        <v/>
      </c>
      <c r="AH595" s="114">
        <f>AG595&lt;0</f>
        <v/>
      </c>
      <c r="AI595" s="115">
        <f>IF(A595=1,FALSE,(AND(AQ595,AH595,NOT(AI594))))</f>
        <v/>
      </c>
      <c r="AJ595" s="116">
        <f>(b*f_cd/L595)*(a_1/2*J595^2+a_2/3*J595^3+a_3/4*J595^4+a_4/5*J595^5+a_5/6*J595^6)+SUM(Q595:R595)</f>
        <v/>
      </c>
      <c r="AK595">
        <f>AJ595*(K595-y+e)</f>
        <v/>
      </c>
      <c r="AL595" s="118">
        <f>(b*f_cd/(L595^2))*(a_1/3*J595^3+a_2/4*J595^4+a_3/5*J595^5+a_4/6*J595^6+a_5/7*J595^7)+SUM(S595:T595)-AK595</f>
        <v/>
      </c>
      <c r="AM595" s="114">
        <f>AL595&gt;0</f>
        <v/>
      </c>
      <c r="AN595" s="115">
        <f>IF(A595=1,FALSE,(AND(AQ595,AM595,NOT(AN594))))</f>
        <v/>
      </c>
      <c r="AO595">
        <f>IF(D595=1,AND(AH595,NOT(AI595)),AND(AM595,NOT(AN595)))</f>
        <v/>
      </c>
      <c r="AP595" s="119">
        <f>IF(D595=1,AI595,AN595)</f>
        <v/>
      </c>
      <c r="AQ595" s="125">
        <f>ABS(E595)&lt;$AQ$2</f>
        <v/>
      </c>
      <c r="AS595">
        <f>IF(AP595,MAX(AS$3:AS593)+1,"")</f>
        <v/>
      </c>
    </row>
    <row r="596" s="117">
      <c r="A596" t="n">
        <v>594</v>
      </c>
      <c r="B596" s="131">
        <f>IF(A596=1,0,IF(AP596,0.1*ε_cu1cd,0))</f>
        <v/>
      </c>
      <c r="C596" s="131">
        <f>IF(A596=1,0.1*ε_cu1cd,C595+B595)</f>
        <v/>
      </c>
      <c r="D596" s="113">
        <f>IF('Нормальний переріз'!$D$68&gt;0,1,2)</f>
        <v/>
      </c>
      <c r="E596" s="144">
        <f>IF(D596=1,F596,G596)</f>
        <v/>
      </c>
      <c r="F596" s="124">
        <f>IF(AI595,0.11*ε_cu1cd,IF(AH595,F595*0.01,F595))</f>
        <v/>
      </c>
      <c r="G596" s="124">
        <f>IF(AP595,-0.1*ε_cu1cd,IF(AM595,G595*0.01,G595))</f>
        <v/>
      </c>
      <c r="H596" s="113">
        <f>IF(A596=1,E596,IF(AO595,H595-E595+E596,IF(AP595,0.8*H595,H595+E596)))</f>
        <v/>
      </c>
      <c r="I596" s="169">
        <f>(C596-H596)/h</f>
        <v/>
      </c>
      <c r="J596">
        <f>C596/(ε_c1cd)</f>
        <v/>
      </c>
      <c r="K596">
        <f>C596/I596</f>
        <v/>
      </c>
      <c r="L596" s="131">
        <f>I596/(ε_c1cd)</f>
        <v/>
      </c>
      <c r="M596">
        <f>I596*(K596-Z_s1)</f>
        <v/>
      </c>
      <c r="N596">
        <f>I596*(K596-Z_s2)</f>
        <v/>
      </c>
      <c r="O596">
        <f>E_s*M596</f>
        <v/>
      </c>
      <c r="P596">
        <f>E_s*N596</f>
        <v/>
      </c>
      <c r="Q596">
        <f>O596*A_s1</f>
        <v/>
      </c>
      <c r="R596">
        <f>P596*A_s2</f>
        <v/>
      </c>
      <c r="S596">
        <f>Q596*($K596-Z_s1)</f>
        <v/>
      </c>
      <c r="T596">
        <f>R596*($K596-Z_s2)</f>
        <v/>
      </c>
      <c r="U596">
        <f>(INDIRECT("a_"&amp;U$2)/(U$2+1))*(($C596^(U$2+1)-$H596^(U$2+1))/(ε_c1cd^(U$2+1)))</f>
        <v/>
      </c>
      <c r="V596">
        <f>(INDIRECT("a_"&amp;V$2)/(V$2+1))*(($C596^(V$2+1)-$H596^(V$2+1))/(ε_c1cd^(V$2+1)))</f>
        <v/>
      </c>
      <c r="W596">
        <f>(INDIRECT("a_"&amp;W$2)/(W$2+1))*(($C596^(W$2+1)-$H596^(W$2+1))/(ε_c1cd^(W$2+1)))</f>
        <v/>
      </c>
      <c r="X596">
        <f>(INDIRECT("a_"&amp;X$2)/(X$2+1))*(($C596^(X$2+1)-$H596^(X$2+1))/(ε_c1cd^(X$2+1)))</f>
        <v/>
      </c>
      <c r="Y596">
        <f>(INDIRECT("a_"&amp;Y$2)/(Y$2+1))*(($C596^(Y$2+1)-$H596^(Y$2+1))/(ε_c1cd^(Y$2+1)))</f>
        <v/>
      </c>
      <c r="Z596">
        <f>(INDIRECT("a_"&amp;Z$2)/(Z$2+2))*(($C596^(Z$2+2)-$H596^(Z$2+2))/(ε_c1cd^(Z$2+2)))</f>
        <v/>
      </c>
      <c r="AA596">
        <f>(INDIRECT("a_"&amp;AA$2)/(AA$2+2))*(($C596^(AA$2+2)-$H596^(AA$2+2))/(ε_c1cd^(AA$2+2)))</f>
        <v/>
      </c>
      <c r="AB596">
        <f>(INDIRECT("a_"&amp;AB$2)/(AB$2+2))*(($C596^(AB$2+2)-$H596^(AB$2+2))/(ε_c1cd^(AB$2+2)))</f>
        <v/>
      </c>
      <c r="AC596">
        <f>(INDIRECT("a_"&amp;AC$2)/(AC$2+2))*(($C596^(AC$2+2)-$H596^(AC$2+2))/(ε_c1cd^(AC$2+2)))</f>
        <v/>
      </c>
      <c r="AD596">
        <f>(INDIRECT("a_"&amp;AD$2)/(AD$2+2))*(($C596^(AD$2+2)-$H596^(AD$2+2))/(ε_c1cd^(AD$2+2)))</f>
        <v/>
      </c>
      <c r="AE596" s="111">
        <f>(b*f_cd/L596)*SUM(U596:Y596)+SUM(Q596:R596)</f>
        <v/>
      </c>
      <c r="AF596" s="112">
        <f>AE596*(K596-y+e)</f>
        <v/>
      </c>
      <c r="AG596" s="113">
        <f>(b*f_cd/(L596^2))*SUM(Z596:AD596)+SUM(S596:T596)-AF596</f>
        <v/>
      </c>
      <c r="AH596" s="114">
        <f>AG596&lt;0</f>
        <v/>
      </c>
      <c r="AI596" s="115">
        <f>IF(A596=1,FALSE,(AND(AQ596,AH596,NOT(AI595))))</f>
        <v/>
      </c>
      <c r="AJ596" s="116">
        <f>(b*f_cd/L596)*(a_1/2*J596^2+a_2/3*J596^3+a_3/4*J596^4+a_4/5*J596^5+a_5/6*J596^6)+SUM(Q596:R596)</f>
        <v/>
      </c>
      <c r="AK596">
        <f>AJ596*(K596-y+e)</f>
        <v/>
      </c>
      <c r="AL596" s="118">
        <f>(b*f_cd/(L596^2))*(a_1/3*J596^3+a_2/4*J596^4+a_3/5*J596^5+a_4/6*J596^6+a_5/7*J596^7)+SUM(S596:T596)-AK596</f>
        <v/>
      </c>
      <c r="AM596" s="114">
        <f>AL596&gt;0</f>
        <v/>
      </c>
      <c r="AN596" s="115">
        <f>IF(A596=1,FALSE,(AND(AQ596,AM596,NOT(AN595))))</f>
        <v/>
      </c>
      <c r="AO596">
        <f>IF(D596=1,AND(AH596,NOT(AI596)),AND(AM596,NOT(AN596)))</f>
        <v/>
      </c>
      <c r="AP596" s="119">
        <f>IF(D596=1,AI596,AN596)</f>
        <v/>
      </c>
      <c r="AQ596" s="125">
        <f>ABS(E596)&lt;$AQ$2</f>
        <v/>
      </c>
      <c r="AS596">
        <f>IF(AP596,MAX(AS$3:AS594)+1,"")</f>
        <v/>
      </c>
    </row>
    <row r="597" s="117">
      <c r="A597" t="n">
        <v>595</v>
      </c>
      <c r="B597" s="131">
        <f>IF(A597=1,0,IF(AP597,0.1*ε_cu1cd,0))</f>
        <v/>
      </c>
      <c r="C597" s="131">
        <f>IF(A597=1,0.1*ε_cu1cd,C596+B596)</f>
        <v/>
      </c>
      <c r="D597" s="113">
        <f>IF('Нормальний переріз'!$D$68&gt;0,1,2)</f>
        <v/>
      </c>
      <c r="E597" s="144">
        <f>IF(D597=1,F597,G597)</f>
        <v/>
      </c>
      <c r="F597" s="124">
        <f>IF(AI596,0.11*ε_cu1cd,IF(AH596,F596*0.01,F596))</f>
        <v/>
      </c>
      <c r="G597" s="124">
        <f>IF(AP596,-0.1*ε_cu1cd,IF(AM596,G596*0.01,G596))</f>
        <v/>
      </c>
      <c r="H597" s="113">
        <f>IF(A597=1,E597,IF(AO596,H596-E596+E597,IF(AP596,0.8*H596,H596+E597)))</f>
        <v/>
      </c>
      <c r="I597" s="169">
        <f>(C597-H597)/h</f>
        <v/>
      </c>
      <c r="J597">
        <f>C597/(ε_c1cd)</f>
        <v/>
      </c>
      <c r="K597">
        <f>C597/I597</f>
        <v/>
      </c>
      <c r="L597" s="131">
        <f>I597/(ε_c1cd)</f>
        <v/>
      </c>
      <c r="M597">
        <f>I597*(K597-Z_s1)</f>
        <v/>
      </c>
      <c r="N597">
        <f>I597*(K597-Z_s2)</f>
        <v/>
      </c>
      <c r="O597">
        <f>E_s*M597</f>
        <v/>
      </c>
      <c r="P597">
        <f>E_s*N597</f>
        <v/>
      </c>
      <c r="Q597">
        <f>O597*A_s1</f>
        <v/>
      </c>
      <c r="R597">
        <f>P597*A_s2</f>
        <v/>
      </c>
      <c r="S597">
        <f>Q597*($K597-Z_s1)</f>
        <v/>
      </c>
      <c r="T597">
        <f>R597*($K597-Z_s2)</f>
        <v/>
      </c>
      <c r="U597">
        <f>(INDIRECT("a_"&amp;U$2)/(U$2+1))*(($C597^(U$2+1)-$H597^(U$2+1))/(ε_c1cd^(U$2+1)))</f>
        <v/>
      </c>
      <c r="V597">
        <f>(INDIRECT("a_"&amp;V$2)/(V$2+1))*(($C597^(V$2+1)-$H597^(V$2+1))/(ε_c1cd^(V$2+1)))</f>
        <v/>
      </c>
      <c r="W597">
        <f>(INDIRECT("a_"&amp;W$2)/(W$2+1))*(($C597^(W$2+1)-$H597^(W$2+1))/(ε_c1cd^(W$2+1)))</f>
        <v/>
      </c>
      <c r="X597">
        <f>(INDIRECT("a_"&amp;X$2)/(X$2+1))*(($C597^(X$2+1)-$H597^(X$2+1))/(ε_c1cd^(X$2+1)))</f>
        <v/>
      </c>
      <c r="Y597">
        <f>(INDIRECT("a_"&amp;Y$2)/(Y$2+1))*(($C597^(Y$2+1)-$H597^(Y$2+1))/(ε_c1cd^(Y$2+1)))</f>
        <v/>
      </c>
      <c r="Z597">
        <f>(INDIRECT("a_"&amp;Z$2)/(Z$2+2))*(($C597^(Z$2+2)-$H597^(Z$2+2))/(ε_c1cd^(Z$2+2)))</f>
        <v/>
      </c>
      <c r="AA597">
        <f>(INDIRECT("a_"&amp;AA$2)/(AA$2+2))*(($C597^(AA$2+2)-$H597^(AA$2+2))/(ε_c1cd^(AA$2+2)))</f>
        <v/>
      </c>
      <c r="AB597">
        <f>(INDIRECT("a_"&amp;AB$2)/(AB$2+2))*(($C597^(AB$2+2)-$H597^(AB$2+2))/(ε_c1cd^(AB$2+2)))</f>
        <v/>
      </c>
      <c r="AC597">
        <f>(INDIRECT("a_"&amp;AC$2)/(AC$2+2))*(($C597^(AC$2+2)-$H597^(AC$2+2))/(ε_c1cd^(AC$2+2)))</f>
        <v/>
      </c>
      <c r="AD597">
        <f>(INDIRECT("a_"&amp;AD$2)/(AD$2+2))*(($C597^(AD$2+2)-$H597^(AD$2+2))/(ε_c1cd^(AD$2+2)))</f>
        <v/>
      </c>
      <c r="AE597" s="111">
        <f>(b*f_cd/L597)*SUM(U597:Y597)+SUM(Q597:R597)</f>
        <v/>
      </c>
      <c r="AF597" s="112">
        <f>AE597*(K597-y+e)</f>
        <v/>
      </c>
      <c r="AG597" s="113">
        <f>(b*f_cd/(L597^2))*SUM(Z597:AD597)+SUM(S597:T597)-AF597</f>
        <v/>
      </c>
      <c r="AH597" s="114">
        <f>AG597&lt;0</f>
        <v/>
      </c>
      <c r="AI597" s="115">
        <f>IF(A597=1,FALSE,(AND(AQ597,AH597,NOT(AI596))))</f>
        <v/>
      </c>
      <c r="AJ597" s="116">
        <f>(b*f_cd/L597)*(a_1/2*J597^2+a_2/3*J597^3+a_3/4*J597^4+a_4/5*J597^5+a_5/6*J597^6)+SUM(Q597:R597)</f>
        <v/>
      </c>
      <c r="AK597">
        <f>AJ597*(K597-y+e)</f>
        <v/>
      </c>
      <c r="AL597" s="118">
        <f>(b*f_cd/(L597^2))*(a_1/3*J597^3+a_2/4*J597^4+a_3/5*J597^5+a_4/6*J597^6+a_5/7*J597^7)+SUM(S597:T597)-AK597</f>
        <v/>
      </c>
      <c r="AM597" s="114">
        <f>AL597&gt;0</f>
        <v/>
      </c>
      <c r="AN597" s="115">
        <f>IF(A597=1,FALSE,(AND(AQ597,AM597,NOT(AN596))))</f>
        <v/>
      </c>
      <c r="AO597">
        <f>IF(D597=1,AND(AH597,NOT(AI597)),AND(AM597,NOT(AN597)))</f>
        <v/>
      </c>
      <c r="AP597" s="119">
        <f>IF(D597=1,AI597,AN597)</f>
        <v/>
      </c>
      <c r="AQ597" s="125">
        <f>ABS(E597)&lt;$AQ$2</f>
        <v/>
      </c>
      <c r="AS597">
        <f>IF(AP597,MAX(AS$3:AS595)+1,"")</f>
        <v/>
      </c>
    </row>
    <row r="598" s="117">
      <c r="A598" t="n">
        <v>596</v>
      </c>
      <c r="B598" s="131">
        <f>IF(A598=1,0,IF(AP598,0.1*ε_cu1cd,0))</f>
        <v/>
      </c>
      <c r="C598" s="131">
        <f>IF(A598=1,0.1*ε_cu1cd,C597+B597)</f>
        <v/>
      </c>
      <c r="D598" s="113">
        <f>IF('Нормальний переріз'!$D$68&gt;0,1,2)</f>
        <v/>
      </c>
      <c r="E598" s="144">
        <f>IF(D598=1,F598,G598)</f>
        <v/>
      </c>
      <c r="F598" s="124">
        <f>IF(AI597,0.11*ε_cu1cd,IF(AH597,F597*0.01,F597))</f>
        <v/>
      </c>
      <c r="G598" s="124">
        <f>IF(AP597,-0.1*ε_cu1cd,IF(AM597,G597*0.01,G597))</f>
        <v/>
      </c>
      <c r="H598" s="113">
        <f>IF(A598=1,E598,IF(AO597,H597-E597+E598,IF(AP597,0.8*H597,H597+E598)))</f>
        <v/>
      </c>
      <c r="I598" s="169">
        <f>(C598-H598)/h</f>
        <v/>
      </c>
      <c r="J598">
        <f>C598/(ε_c1cd)</f>
        <v/>
      </c>
      <c r="K598">
        <f>C598/I598</f>
        <v/>
      </c>
      <c r="L598" s="131">
        <f>I598/(ε_c1cd)</f>
        <v/>
      </c>
      <c r="M598">
        <f>I598*(K598-Z_s1)</f>
        <v/>
      </c>
      <c r="N598">
        <f>I598*(K598-Z_s2)</f>
        <v/>
      </c>
      <c r="O598">
        <f>E_s*M598</f>
        <v/>
      </c>
      <c r="P598">
        <f>E_s*N598</f>
        <v/>
      </c>
      <c r="Q598">
        <f>O598*A_s1</f>
        <v/>
      </c>
      <c r="R598">
        <f>P598*A_s2</f>
        <v/>
      </c>
      <c r="S598">
        <f>Q598*($K598-Z_s1)</f>
        <v/>
      </c>
      <c r="T598">
        <f>R598*($K598-Z_s2)</f>
        <v/>
      </c>
      <c r="U598">
        <f>(INDIRECT("a_"&amp;U$2)/(U$2+1))*(($C598^(U$2+1)-$H598^(U$2+1))/(ε_c1cd^(U$2+1)))</f>
        <v/>
      </c>
      <c r="V598">
        <f>(INDIRECT("a_"&amp;V$2)/(V$2+1))*(($C598^(V$2+1)-$H598^(V$2+1))/(ε_c1cd^(V$2+1)))</f>
        <v/>
      </c>
      <c r="W598">
        <f>(INDIRECT("a_"&amp;W$2)/(W$2+1))*(($C598^(W$2+1)-$H598^(W$2+1))/(ε_c1cd^(W$2+1)))</f>
        <v/>
      </c>
      <c r="X598">
        <f>(INDIRECT("a_"&amp;X$2)/(X$2+1))*(($C598^(X$2+1)-$H598^(X$2+1))/(ε_c1cd^(X$2+1)))</f>
        <v/>
      </c>
      <c r="Y598">
        <f>(INDIRECT("a_"&amp;Y$2)/(Y$2+1))*(($C598^(Y$2+1)-$H598^(Y$2+1))/(ε_c1cd^(Y$2+1)))</f>
        <v/>
      </c>
      <c r="Z598">
        <f>(INDIRECT("a_"&amp;Z$2)/(Z$2+2))*(($C598^(Z$2+2)-$H598^(Z$2+2))/(ε_c1cd^(Z$2+2)))</f>
        <v/>
      </c>
      <c r="AA598">
        <f>(INDIRECT("a_"&amp;AA$2)/(AA$2+2))*(($C598^(AA$2+2)-$H598^(AA$2+2))/(ε_c1cd^(AA$2+2)))</f>
        <v/>
      </c>
      <c r="AB598">
        <f>(INDIRECT("a_"&amp;AB$2)/(AB$2+2))*(($C598^(AB$2+2)-$H598^(AB$2+2))/(ε_c1cd^(AB$2+2)))</f>
        <v/>
      </c>
      <c r="AC598">
        <f>(INDIRECT("a_"&amp;AC$2)/(AC$2+2))*(($C598^(AC$2+2)-$H598^(AC$2+2))/(ε_c1cd^(AC$2+2)))</f>
        <v/>
      </c>
      <c r="AD598">
        <f>(INDIRECT("a_"&amp;AD$2)/(AD$2+2))*(($C598^(AD$2+2)-$H598^(AD$2+2))/(ε_c1cd^(AD$2+2)))</f>
        <v/>
      </c>
      <c r="AE598" s="111">
        <f>(b*f_cd/L598)*SUM(U598:Y598)+SUM(Q598:R598)</f>
        <v/>
      </c>
      <c r="AF598" s="112">
        <f>AE598*(K598-y+e)</f>
        <v/>
      </c>
      <c r="AG598" s="113">
        <f>(b*f_cd/(L598^2))*SUM(Z598:AD598)+SUM(S598:T598)-AF598</f>
        <v/>
      </c>
      <c r="AH598" s="114">
        <f>AG598&lt;0</f>
        <v/>
      </c>
      <c r="AI598" s="115">
        <f>IF(A598=1,FALSE,(AND(AQ598,AH598,NOT(AI597))))</f>
        <v/>
      </c>
      <c r="AJ598" s="116">
        <f>(b*f_cd/L598)*(a_1/2*J598^2+a_2/3*J598^3+a_3/4*J598^4+a_4/5*J598^5+a_5/6*J598^6)+SUM(Q598:R598)</f>
        <v/>
      </c>
      <c r="AK598">
        <f>AJ598*(K598-y+e)</f>
        <v/>
      </c>
      <c r="AL598" s="118">
        <f>(b*f_cd/(L598^2))*(a_1/3*J598^3+a_2/4*J598^4+a_3/5*J598^5+a_4/6*J598^6+a_5/7*J598^7)+SUM(S598:T598)-AK598</f>
        <v/>
      </c>
      <c r="AM598" s="114">
        <f>AL598&gt;0</f>
        <v/>
      </c>
      <c r="AN598" s="115">
        <f>IF(A598=1,FALSE,(AND(AQ598,AM598,NOT(AN597))))</f>
        <v/>
      </c>
      <c r="AO598">
        <f>IF(D598=1,AND(AH598,NOT(AI598)),AND(AM598,NOT(AN598)))</f>
        <v/>
      </c>
      <c r="AP598" s="119">
        <f>IF(D598=1,AI598,AN598)</f>
        <v/>
      </c>
      <c r="AQ598" s="125">
        <f>ABS(E598)&lt;$AQ$2</f>
        <v/>
      </c>
      <c r="AS598">
        <f>IF(AP598,MAX(AS$3:AS596)+1,"")</f>
        <v/>
      </c>
    </row>
    <row r="599" s="117">
      <c r="A599" t="n">
        <v>597</v>
      </c>
      <c r="B599" s="131">
        <f>IF(A599=1,0,IF(AP599,0.1*ε_cu1cd,0))</f>
        <v/>
      </c>
      <c r="C599" s="131">
        <f>IF(A599=1,0.1*ε_cu1cd,C598+B598)</f>
        <v/>
      </c>
      <c r="D599" s="113">
        <f>IF('Нормальний переріз'!$D$68&gt;0,1,2)</f>
        <v/>
      </c>
      <c r="E599" s="144">
        <f>IF(D599=1,F599,G599)</f>
        <v/>
      </c>
      <c r="F599" s="124">
        <f>IF(AI598,0.11*ε_cu1cd,IF(AH598,F598*0.01,F598))</f>
        <v/>
      </c>
      <c r="G599" s="124">
        <f>IF(AP598,-0.1*ε_cu1cd,IF(AM598,G598*0.01,G598))</f>
        <v/>
      </c>
      <c r="H599" s="113">
        <f>IF(A599=1,E599,IF(AO598,H598-E598+E599,IF(AP598,0.8*H598,H598+E599)))</f>
        <v/>
      </c>
      <c r="I599" s="169">
        <f>(C599-H599)/h</f>
        <v/>
      </c>
      <c r="J599">
        <f>C599/(ε_c1cd)</f>
        <v/>
      </c>
      <c r="K599">
        <f>C599/I599</f>
        <v/>
      </c>
      <c r="L599" s="131">
        <f>I599/(ε_c1cd)</f>
        <v/>
      </c>
      <c r="M599">
        <f>I599*(K599-Z_s1)</f>
        <v/>
      </c>
      <c r="N599">
        <f>I599*(K599-Z_s2)</f>
        <v/>
      </c>
      <c r="O599">
        <f>E_s*M599</f>
        <v/>
      </c>
      <c r="P599">
        <f>E_s*N599</f>
        <v/>
      </c>
      <c r="Q599">
        <f>O599*A_s1</f>
        <v/>
      </c>
      <c r="R599">
        <f>P599*A_s2</f>
        <v/>
      </c>
      <c r="S599">
        <f>Q599*($K599-Z_s1)</f>
        <v/>
      </c>
      <c r="T599">
        <f>R599*($K599-Z_s2)</f>
        <v/>
      </c>
      <c r="U599">
        <f>(INDIRECT("a_"&amp;U$2)/(U$2+1))*(($C599^(U$2+1)-$H599^(U$2+1))/(ε_c1cd^(U$2+1)))</f>
        <v/>
      </c>
      <c r="V599">
        <f>(INDIRECT("a_"&amp;V$2)/(V$2+1))*(($C599^(V$2+1)-$H599^(V$2+1))/(ε_c1cd^(V$2+1)))</f>
        <v/>
      </c>
      <c r="W599">
        <f>(INDIRECT("a_"&amp;W$2)/(W$2+1))*(($C599^(W$2+1)-$H599^(W$2+1))/(ε_c1cd^(W$2+1)))</f>
        <v/>
      </c>
      <c r="X599">
        <f>(INDIRECT("a_"&amp;X$2)/(X$2+1))*(($C599^(X$2+1)-$H599^(X$2+1))/(ε_c1cd^(X$2+1)))</f>
        <v/>
      </c>
      <c r="Y599">
        <f>(INDIRECT("a_"&amp;Y$2)/(Y$2+1))*(($C599^(Y$2+1)-$H599^(Y$2+1))/(ε_c1cd^(Y$2+1)))</f>
        <v/>
      </c>
      <c r="Z599">
        <f>(INDIRECT("a_"&amp;Z$2)/(Z$2+2))*(($C599^(Z$2+2)-$H599^(Z$2+2))/(ε_c1cd^(Z$2+2)))</f>
        <v/>
      </c>
      <c r="AA599">
        <f>(INDIRECT("a_"&amp;AA$2)/(AA$2+2))*(($C599^(AA$2+2)-$H599^(AA$2+2))/(ε_c1cd^(AA$2+2)))</f>
        <v/>
      </c>
      <c r="AB599">
        <f>(INDIRECT("a_"&amp;AB$2)/(AB$2+2))*(($C599^(AB$2+2)-$H599^(AB$2+2))/(ε_c1cd^(AB$2+2)))</f>
        <v/>
      </c>
      <c r="AC599">
        <f>(INDIRECT("a_"&amp;AC$2)/(AC$2+2))*(($C599^(AC$2+2)-$H599^(AC$2+2))/(ε_c1cd^(AC$2+2)))</f>
        <v/>
      </c>
      <c r="AD599">
        <f>(INDIRECT("a_"&amp;AD$2)/(AD$2+2))*(($C599^(AD$2+2)-$H599^(AD$2+2))/(ε_c1cd^(AD$2+2)))</f>
        <v/>
      </c>
      <c r="AE599" s="111">
        <f>(b*f_cd/L599)*SUM(U599:Y599)+SUM(Q599:R599)</f>
        <v/>
      </c>
      <c r="AF599" s="112">
        <f>AE599*(K599-y+e)</f>
        <v/>
      </c>
      <c r="AG599" s="113">
        <f>(b*f_cd/(L599^2))*SUM(Z599:AD599)+SUM(S599:T599)-AF599</f>
        <v/>
      </c>
      <c r="AH599" s="114">
        <f>AG599&lt;0</f>
        <v/>
      </c>
      <c r="AI599" s="115">
        <f>IF(A599=1,FALSE,(AND(AQ599,AH599,NOT(AI598))))</f>
        <v/>
      </c>
      <c r="AJ599" s="116">
        <f>(b*f_cd/L599)*(a_1/2*J599^2+a_2/3*J599^3+a_3/4*J599^4+a_4/5*J599^5+a_5/6*J599^6)+SUM(Q599:R599)</f>
        <v/>
      </c>
      <c r="AK599">
        <f>AJ599*(K599-y+e)</f>
        <v/>
      </c>
      <c r="AL599" s="118">
        <f>(b*f_cd/(L599^2))*(a_1/3*J599^3+a_2/4*J599^4+a_3/5*J599^5+a_4/6*J599^6+a_5/7*J599^7)+SUM(S599:T599)-AK599</f>
        <v/>
      </c>
      <c r="AM599" s="114">
        <f>AL599&gt;0</f>
        <v/>
      </c>
      <c r="AN599" s="115">
        <f>IF(A599=1,FALSE,(AND(AQ599,AM599,NOT(AN598))))</f>
        <v/>
      </c>
      <c r="AO599">
        <f>IF(D599=1,AND(AH599,NOT(AI599)),AND(AM599,NOT(AN599)))</f>
        <v/>
      </c>
      <c r="AP599" s="119">
        <f>IF(D599=1,AI599,AN599)</f>
        <v/>
      </c>
      <c r="AQ599" s="125">
        <f>ABS(E599)&lt;$AQ$2</f>
        <v/>
      </c>
      <c r="AS599">
        <f>IF(AP599,MAX(AS$3:AS597)+1,"")</f>
        <v/>
      </c>
    </row>
    <row r="600" s="117">
      <c r="A600" t="n">
        <v>598</v>
      </c>
      <c r="B600" s="131">
        <f>IF(A600=1,0,IF(AP600,0.1*ε_cu1cd,0))</f>
        <v/>
      </c>
      <c r="C600" s="131">
        <f>IF(A600=1,0.1*ε_cu1cd,C599+B599)</f>
        <v/>
      </c>
      <c r="D600" s="113">
        <f>IF('Нормальний переріз'!$D$68&gt;0,1,2)</f>
        <v/>
      </c>
      <c r="E600" s="144">
        <f>IF(D600=1,F600,G600)</f>
        <v/>
      </c>
      <c r="F600" s="124">
        <f>IF(AI599,0.11*ε_cu1cd,IF(AH599,F599*0.01,F599))</f>
        <v/>
      </c>
      <c r="G600" s="124">
        <f>IF(AP599,-0.1*ε_cu1cd,IF(AM599,G599*0.01,G599))</f>
        <v/>
      </c>
      <c r="H600" s="113">
        <f>IF(A600=1,E600,IF(AO599,H599-E599+E600,IF(AP599,0.8*H599,H599+E600)))</f>
        <v/>
      </c>
      <c r="I600" s="169">
        <f>(C600-H600)/h</f>
        <v/>
      </c>
      <c r="J600">
        <f>C600/(ε_c1cd)</f>
        <v/>
      </c>
      <c r="K600">
        <f>C600/I600</f>
        <v/>
      </c>
      <c r="L600" s="131">
        <f>I600/(ε_c1cd)</f>
        <v/>
      </c>
      <c r="M600">
        <f>I600*(K600-Z_s1)</f>
        <v/>
      </c>
      <c r="N600">
        <f>I600*(K600-Z_s2)</f>
        <v/>
      </c>
      <c r="O600">
        <f>E_s*M600</f>
        <v/>
      </c>
      <c r="P600">
        <f>E_s*N600</f>
        <v/>
      </c>
      <c r="Q600">
        <f>O600*A_s1</f>
        <v/>
      </c>
      <c r="R600">
        <f>P600*A_s2</f>
        <v/>
      </c>
      <c r="S600">
        <f>Q600*($K600-Z_s1)</f>
        <v/>
      </c>
      <c r="T600">
        <f>R600*($K600-Z_s2)</f>
        <v/>
      </c>
      <c r="U600">
        <f>(INDIRECT("a_"&amp;U$2)/(U$2+1))*(($C600^(U$2+1)-$H600^(U$2+1))/(ε_c1cd^(U$2+1)))</f>
        <v/>
      </c>
      <c r="V600">
        <f>(INDIRECT("a_"&amp;V$2)/(V$2+1))*(($C600^(V$2+1)-$H600^(V$2+1))/(ε_c1cd^(V$2+1)))</f>
        <v/>
      </c>
      <c r="W600">
        <f>(INDIRECT("a_"&amp;W$2)/(W$2+1))*(($C600^(W$2+1)-$H600^(W$2+1))/(ε_c1cd^(W$2+1)))</f>
        <v/>
      </c>
      <c r="X600">
        <f>(INDIRECT("a_"&amp;X$2)/(X$2+1))*(($C600^(X$2+1)-$H600^(X$2+1))/(ε_c1cd^(X$2+1)))</f>
        <v/>
      </c>
      <c r="Y600">
        <f>(INDIRECT("a_"&amp;Y$2)/(Y$2+1))*(($C600^(Y$2+1)-$H600^(Y$2+1))/(ε_c1cd^(Y$2+1)))</f>
        <v/>
      </c>
      <c r="Z600">
        <f>(INDIRECT("a_"&amp;Z$2)/(Z$2+2))*(($C600^(Z$2+2)-$H600^(Z$2+2))/(ε_c1cd^(Z$2+2)))</f>
        <v/>
      </c>
      <c r="AA600">
        <f>(INDIRECT("a_"&amp;AA$2)/(AA$2+2))*(($C600^(AA$2+2)-$H600^(AA$2+2))/(ε_c1cd^(AA$2+2)))</f>
        <v/>
      </c>
      <c r="AB600">
        <f>(INDIRECT("a_"&amp;AB$2)/(AB$2+2))*(($C600^(AB$2+2)-$H600^(AB$2+2))/(ε_c1cd^(AB$2+2)))</f>
        <v/>
      </c>
      <c r="AC600">
        <f>(INDIRECT("a_"&amp;AC$2)/(AC$2+2))*(($C600^(AC$2+2)-$H600^(AC$2+2))/(ε_c1cd^(AC$2+2)))</f>
        <v/>
      </c>
      <c r="AD600">
        <f>(INDIRECT("a_"&amp;AD$2)/(AD$2+2))*(($C600^(AD$2+2)-$H600^(AD$2+2))/(ε_c1cd^(AD$2+2)))</f>
        <v/>
      </c>
      <c r="AE600" s="111">
        <f>(b*f_cd/L600)*SUM(U600:Y600)+SUM(Q600:R600)</f>
        <v/>
      </c>
      <c r="AF600" s="112">
        <f>AE600*(K600-y+e)</f>
        <v/>
      </c>
      <c r="AG600" s="113">
        <f>(b*f_cd/(L600^2))*SUM(Z600:AD600)+SUM(S600:T600)-AF600</f>
        <v/>
      </c>
      <c r="AH600" s="114">
        <f>AG600&lt;0</f>
        <v/>
      </c>
      <c r="AI600" s="115">
        <f>IF(A600=1,FALSE,(AND(AQ600,AH600,NOT(AI599))))</f>
        <v/>
      </c>
      <c r="AJ600" s="116">
        <f>(b*f_cd/L600)*(a_1/2*J600^2+a_2/3*J600^3+a_3/4*J600^4+a_4/5*J600^5+a_5/6*J600^6)+SUM(Q600:R600)</f>
        <v/>
      </c>
      <c r="AK600">
        <f>AJ600*(K600-y+e)</f>
        <v/>
      </c>
      <c r="AL600" s="118">
        <f>(b*f_cd/(L600^2))*(a_1/3*J600^3+a_2/4*J600^4+a_3/5*J600^5+a_4/6*J600^6+a_5/7*J600^7)+SUM(S600:T600)-AK600</f>
        <v/>
      </c>
      <c r="AM600" s="114">
        <f>AL600&gt;0</f>
        <v/>
      </c>
      <c r="AN600" s="115">
        <f>IF(A600=1,FALSE,(AND(AQ600,AM600,NOT(AN599))))</f>
        <v/>
      </c>
      <c r="AO600">
        <f>IF(D600=1,AND(AH600,NOT(AI600)),AND(AM600,NOT(AN600)))</f>
        <v/>
      </c>
      <c r="AP600" s="119">
        <f>IF(D600=1,AI600,AN600)</f>
        <v/>
      </c>
      <c r="AQ600" s="125">
        <f>ABS(E600)&lt;$AQ$2</f>
        <v/>
      </c>
      <c r="AS600">
        <f>IF(AP600,MAX(AS$3:AS598)+1,"")</f>
        <v/>
      </c>
    </row>
    <row r="601" s="117">
      <c r="A601" t="n">
        <v>599</v>
      </c>
      <c r="B601" s="131">
        <f>IF(A601=1,0,IF(AP601,0.1*ε_cu1cd,0))</f>
        <v/>
      </c>
      <c r="C601" s="131">
        <f>IF(A601=1,0.1*ε_cu1cd,C600+B600)</f>
        <v/>
      </c>
      <c r="D601" s="113">
        <f>IF('Нормальний переріз'!$D$68&gt;0,1,2)</f>
        <v/>
      </c>
      <c r="E601" s="144">
        <f>IF(D601=1,F601,G601)</f>
        <v/>
      </c>
      <c r="F601" s="124">
        <f>IF(AI600,0.11*ε_cu1cd,IF(AH600,F600*0.01,F600))</f>
        <v/>
      </c>
      <c r="G601" s="124">
        <f>IF(AP600,-0.1*ε_cu1cd,IF(AM600,G600*0.01,G600))</f>
        <v/>
      </c>
      <c r="H601" s="113">
        <f>IF(A601=1,E601,IF(AO600,H600-E600+E601,IF(AP600,0.8*H600,H600+E601)))</f>
        <v/>
      </c>
      <c r="I601" s="169">
        <f>(C601-H601)/h</f>
        <v/>
      </c>
      <c r="J601">
        <f>C601/(ε_c1cd)</f>
        <v/>
      </c>
      <c r="K601">
        <f>C601/I601</f>
        <v/>
      </c>
      <c r="L601" s="131">
        <f>I601/(ε_c1cd)</f>
        <v/>
      </c>
      <c r="M601">
        <f>I601*(K601-Z_s1)</f>
        <v/>
      </c>
      <c r="N601">
        <f>I601*(K601-Z_s2)</f>
        <v/>
      </c>
      <c r="O601">
        <f>E_s*M601</f>
        <v/>
      </c>
      <c r="P601">
        <f>E_s*N601</f>
        <v/>
      </c>
      <c r="Q601">
        <f>O601*A_s1</f>
        <v/>
      </c>
      <c r="R601">
        <f>P601*A_s2</f>
        <v/>
      </c>
      <c r="S601">
        <f>Q601*($K601-Z_s1)</f>
        <v/>
      </c>
      <c r="T601">
        <f>R601*($K601-Z_s2)</f>
        <v/>
      </c>
      <c r="U601">
        <f>(INDIRECT("a_"&amp;U$2)/(U$2+1))*(($C601^(U$2+1)-$H601^(U$2+1))/(ε_c1cd^(U$2+1)))</f>
        <v/>
      </c>
      <c r="V601">
        <f>(INDIRECT("a_"&amp;V$2)/(V$2+1))*(($C601^(V$2+1)-$H601^(V$2+1))/(ε_c1cd^(V$2+1)))</f>
        <v/>
      </c>
      <c r="W601">
        <f>(INDIRECT("a_"&amp;W$2)/(W$2+1))*(($C601^(W$2+1)-$H601^(W$2+1))/(ε_c1cd^(W$2+1)))</f>
        <v/>
      </c>
      <c r="X601">
        <f>(INDIRECT("a_"&amp;X$2)/(X$2+1))*(($C601^(X$2+1)-$H601^(X$2+1))/(ε_c1cd^(X$2+1)))</f>
        <v/>
      </c>
      <c r="Y601">
        <f>(INDIRECT("a_"&amp;Y$2)/(Y$2+1))*(($C601^(Y$2+1)-$H601^(Y$2+1))/(ε_c1cd^(Y$2+1)))</f>
        <v/>
      </c>
      <c r="Z601">
        <f>(INDIRECT("a_"&amp;Z$2)/(Z$2+2))*(($C601^(Z$2+2)-$H601^(Z$2+2))/(ε_c1cd^(Z$2+2)))</f>
        <v/>
      </c>
      <c r="AA601">
        <f>(INDIRECT("a_"&amp;AA$2)/(AA$2+2))*(($C601^(AA$2+2)-$H601^(AA$2+2))/(ε_c1cd^(AA$2+2)))</f>
        <v/>
      </c>
      <c r="AB601">
        <f>(INDIRECT("a_"&amp;AB$2)/(AB$2+2))*(($C601^(AB$2+2)-$H601^(AB$2+2))/(ε_c1cd^(AB$2+2)))</f>
        <v/>
      </c>
      <c r="AC601">
        <f>(INDIRECT("a_"&amp;AC$2)/(AC$2+2))*(($C601^(AC$2+2)-$H601^(AC$2+2))/(ε_c1cd^(AC$2+2)))</f>
        <v/>
      </c>
      <c r="AD601">
        <f>(INDIRECT("a_"&amp;AD$2)/(AD$2+2))*(($C601^(AD$2+2)-$H601^(AD$2+2))/(ε_c1cd^(AD$2+2)))</f>
        <v/>
      </c>
      <c r="AE601" s="111">
        <f>(b*f_cd/L601)*SUM(U601:Y601)+SUM(Q601:R601)</f>
        <v/>
      </c>
      <c r="AF601" s="112">
        <f>AE601*(K601-y+e)</f>
        <v/>
      </c>
      <c r="AG601" s="113">
        <f>(b*f_cd/(L601^2))*SUM(Z601:AD601)+SUM(S601:T601)-AF601</f>
        <v/>
      </c>
      <c r="AH601" s="114">
        <f>AG601&lt;0</f>
        <v/>
      </c>
      <c r="AI601" s="115">
        <f>IF(A601=1,FALSE,(AND(AQ601,AH601,NOT(AI600))))</f>
        <v/>
      </c>
      <c r="AJ601" s="116">
        <f>(b*f_cd/L601)*(a_1/2*J601^2+a_2/3*J601^3+a_3/4*J601^4+a_4/5*J601^5+a_5/6*J601^6)+SUM(Q601:R601)</f>
        <v/>
      </c>
      <c r="AK601">
        <f>AJ601*(K601-y+e)</f>
        <v/>
      </c>
      <c r="AL601" s="118">
        <f>(b*f_cd/(L601^2))*(a_1/3*J601^3+a_2/4*J601^4+a_3/5*J601^5+a_4/6*J601^6+a_5/7*J601^7)+SUM(S601:T601)-AK601</f>
        <v/>
      </c>
      <c r="AM601" s="114">
        <f>AL601&gt;0</f>
        <v/>
      </c>
      <c r="AN601" s="115">
        <f>IF(A601=1,FALSE,(AND(AQ601,AM601,NOT(AN600))))</f>
        <v/>
      </c>
      <c r="AO601">
        <f>IF(D601=1,AND(AH601,NOT(AI601)),AND(AM601,NOT(AN601)))</f>
        <v/>
      </c>
      <c r="AP601" s="119">
        <f>IF(D601=1,AI601,AN601)</f>
        <v/>
      </c>
      <c r="AQ601" s="125">
        <f>ABS(E601)&lt;$AQ$2</f>
        <v/>
      </c>
      <c r="AS601">
        <f>IF(AP601,MAX(AS$3:AS599)+1,"")</f>
        <v/>
      </c>
    </row>
    <row r="602" s="117">
      <c r="A602" t="n">
        <v>600</v>
      </c>
      <c r="B602" s="131">
        <f>IF(A602=1,0,IF(AP602,0.1*ε_cu1cd,0))</f>
        <v/>
      </c>
      <c r="C602" s="131">
        <f>IF(A602=1,0.1*ε_cu1cd,C601+B601)</f>
        <v/>
      </c>
      <c r="D602" s="113">
        <f>IF('Нормальний переріз'!$D$68&gt;0,1,2)</f>
        <v/>
      </c>
      <c r="E602" s="144">
        <f>IF(D602=1,F602,G602)</f>
        <v/>
      </c>
      <c r="F602" s="124">
        <f>IF(AI601,0.11*ε_cu1cd,IF(AH601,F601*0.01,F601))</f>
        <v/>
      </c>
      <c r="G602" s="124">
        <f>IF(AP601,-0.1*ε_cu1cd,IF(AM601,G601*0.01,G601))</f>
        <v/>
      </c>
      <c r="H602" s="113">
        <f>IF(A602=1,E602,IF(AO601,H601-E601+E602,IF(AP601,0.8*H601,H601+E602)))</f>
        <v/>
      </c>
      <c r="I602" s="169">
        <f>(C602-H602)/h</f>
        <v/>
      </c>
      <c r="J602">
        <f>C602/(ε_c1cd)</f>
        <v/>
      </c>
      <c r="K602">
        <f>C602/I602</f>
        <v/>
      </c>
      <c r="L602" s="131">
        <f>I602/(ε_c1cd)</f>
        <v/>
      </c>
      <c r="M602">
        <f>I602*(K602-Z_s1)</f>
        <v/>
      </c>
      <c r="N602">
        <f>I602*(K602-Z_s2)</f>
        <v/>
      </c>
      <c r="O602">
        <f>E_s*M602</f>
        <v/>
      </c>
      <c r="P602">
        <f>E_s*N602</f>
        <v/>
      </c>
      <c r="Q602">
        <f>O602*A_s1</f>
        <v/>
      </c>
      <c r="R602">
        <f>P602*A_s2</f>
        <v/>
      </c>
      <c r="S602">
        <f>Q602*($K602-Z_s1)</f>
        <v/>
      </c>
      <c r="T602">
        <f>R602*($K602-Z_s2)</f>
        <v/>
      </c>
      <c r="U602">
        <f>(INDIRECT("a_"&amp;U$2)/(U$2+1))*(($C602^(U$2+1)-$H602^(U$2+1))/(ε_c1cd^(U$2+1)))</f>
        <v/>
      </c>
      <c r="V602">
        <f>(INDIRECT("a_"&amp;V$2)/(V$2+1))*(($C602^(V$2+1)-$H602^(V$2+1))/(ε_c1cd^(V$2+1)))</f>
        <v/>
      </c>
      <c r="W602">
        <f>(INDIRECT("a_"&amp;W$2)/(W$2+1))*(($C602^(W$2+1)-$H602^(W$2+1))/(ε_c1cd^(W$2+1)))</f>
        <v/>
      </c>
      <c r="X602">
        <f>(INDIRECT("a_"&amp;X$2)/(X$2+1))*(($C602^(X$2+1)-$H602^(X$2+1))/(ε_c1cd^(X$2+1)))</f>
        <v/>
      </c>
      <c r="Y602">
        <f>(INDIRECT("a_"&amp;Y$2)/(Y$2+1))*(($C602^(Y$2+1)-$H602^(Y$2+1))/(ε_c1cd^(Y$2+1)))</f>
        <v/>
      </c>
      <c r="Z602">
        <f>(INDIRECT("a_"&amp;Z$2)/(Z$2+2))*(($C602^(Z$2+2)-$H602^(Z$2+2))/(ε_c1cd^(Z$2+2)))</f>
        <v/>
      </c>
      <c r="AA602">
        <f>(INDIRECT("a_"&amp;AA$2)/(AA$2+2))*(($C602^(AA$2+2)-$H602^(AA$2+2))/(ε_c1cd^(AA$2+2)))</f>
        <v/>
      </c>
      <c r="AB602">
        <f>(INDIRECT("a_"&amp;AB$2)/(AB$2+2))*(($C602^(AB$2+2)-$H602^(AB$2+2))/(ε_c1cd^(AB$2+2)))</f>
        <v/>
      </c>
      <c r="AC602">
        <f>(INDIRECT("a_"&amp;AC$2)/(AC$2+2))*(($C602^(AC$2+2)-$H602^(AC$2+2))/(ε_c1cd^(AC$2+2)))</f>
        <v/>
      </c>
      <c r="AD602">
        <f>(INDIRECT("a_"&amp;AD$2)/(AD$2+2))*(($C602^(AD$2+2)-$H602^(AD$2+2))/(ε_c1cd^(AD$2+2)))</f>
        <v/>
      </c>
      <c r="AE602" s="111">
        <f>(b*f_cd/L602)*SUM(U602:Y602)+SUM(Q602:R602)</f>
        <v/>
      </c>
      <c r="AF602" s="112">
        <f>AE602*(K602-y+e)</f>
        <v/>
      </c>
      <c r="AG602" s="113">
        <f>(b*f_cd/(L602^2))*SUM(Z602:AD602)+SUM(S602:T602)-AF602</f>
        <v/>
      </c>
      <c r="AH602" s="114">
        <f>AG602&lt;0</f>
        <v/>
      </c>
      <c r="AI602" s="115">
        <f>IF(A602=1,FALSE,(AND(AQ602,AH602,NOT(AI601))))</f>
        <v/>
      </c>
      <c r="AJ602" s="116">
        <f>(b*f_cd/L602)*(a_1/2*J602^2+a_2/3*J602^3+a_3/4*J602^4+a_4/5*J602^5+a_5/6*J602^6)+SUM(Q602:R602)</f>
        <v/>
      </c>
      <c r="AK602">
        <f>AJ602*(K602-y+e)</f>
        <v/>
      </c>
      <c r="AL602" s="118">
        <f>(b*f_cd/(L602^2))*(a_1/3*J602^3+a_2/4*J602^4+a_3/5*J602^5+a_4/6*J602^6+a_5/7*J602^7)+SUM(S602:T602)-AK602</f>
        <v/>
      </c>
      <c r="AM602" s="114">
        <f>AL602&gt;0</f>
        <v/>
      </c>
      <c r="AN602" s="115">
        <f>IF(A602=1,FALSE,(AND(AQ602,AM602,NOT(AN601))))</f>
        <v/>
      </c>
      <c r="AO602">
        <f>IF(D602=1,AND(AH602,NOT(AI602)),AND(AM602,NOT(AN602)))</f>
        <v/>
      </c>
      <c r="AP602" s="119">
        <f>IF(D602=1,AI602,AN602)</f>
        <v/>
      </c>
      <c r="AQ602" s="125">
        <f>ABS(E602)&lt;$AQ$2</f>
        <v/>
      </c>
      <c r="AS602">
        <f>IF(AP602,MAX(AS$3:AS600)+1,"")</f>
        <v/>
      </c>
    </row>
    <row r="603" s="117">
      <c r="A603" t="n">
        <v>601</v>
      </c>
      <c r="B603" s="131">
        <f>IF(A603=1,0,IF(AP603,0.1*ε_cu1cd,0))</f>
        <v/>
      </c>
      <c r="C603" s="131">
        <f>IF(A603=1,0.1*ε_cu1cd,C602+B602)</f>
        <v/>
      </c>
      <c r="D603" s="113">
        <f>IF('Нормальний переріз'!$D$68&gt;0,1,2)</f>
        <v/>
      </c>
      <c r="E603" s="144">
        <f>IF(D603=1,F603,G603)</f>
        <v/>
      </c>
      <c r="F603" s="124">
        <f>IF(AI602,0.11*ε_cu1cd,IF(AH602,F602*0.01,F602))</f>
        <v/>
      </c>
      <c r="G603" s="124">
        <f>IF(AP602,-0.1*ε_cu1cd,IF(AM602,G602*0.01,G602))</f>
        <v/>
      </c>
      <c r="H603" s="113">
        <f>IF(A603=1,E603,IF(AO602,H602-E602+E603,IF(AP602,0.8*H602,H602+E603)))</f>
        <v/>
      </c>
      <c r="I603" s="169">
        <f>(C603-H603)/h</f>
        <v/>
      </c>
      <c r="J603">
        <f>C603/(ε_c1cd)</f>
        <v/>
      </c>
      <c r="K603">
        <f>C603/I603</f>
        <v/>
      </c>
      <c r="L603" s="131">
        <f>I603/(ε_c1cd)</f>
        <v/>
      </c>
      <c r="M603">
        <f>I603*(K603-Z_s1)</f>
        <v/>
      </c>
      <c r="N603">
        <f>I603*(K603-Z_s2)</f>
        <v/>
      </c>
      <c r="O603">
        <f>E_s*M603</f>
        <v/>
      </c>
      <c r="P603">
        <f>E_s*N603</f>
        <v/>
      </c>
      <c r="Q603">
        <f>O603*A_s1</f>
        <v/>
      </c>
      <c r="R603">
        <f>P603*A_s2</f>
        <v/>
      </c>
      <c r="S603">
        <f>Q603*($K603-Z_s1)</f>
        <v/>
      </c>
      <c r="T603">
        <f>R603*($K603-Z_s2)</f>
        <v/>
      </c>
      <c r="U603">
        <f>(INDIRECT("a_"&amp;U$2)/(U$2+1))*(($C603^(U$2+1)-$H603^(U$2+1))/(ε_c1cd^(U$2+1)))</f>
        <v/>
      </c>
      <c r="V603">
        <f>(INDIRECT("a_"&amp;V$2)/(V$2+1))*(($C603^(V$2+1)-$H603^(V$2+1))/(ε_c1cd^(V$2+1)))</f>
        <v/>
      </c>
      <c r="W603">
        <f>(INDIRECT("a_"&amp;W$2)/(W$2+1))*(($C603^(W$2+1)-$H603^(W$2+1))/(ε_c1cd^(W$2+1)))</f>
        <v/>
      </c>
      <c r="X603">
        <f>(INDIRECT("a_"&amp;X$2)/(X$2+1))*(($C603^(X$2+1)-$H603^(X$2+1))/(ε_c1cd^(X$2+1)))</f>
        <v/>
      </c>
      <c r="Y603">
        <f>(INDIRECT("a_"&amp;Y$2)/(Y$2+1))*(($C603^(Y$2+1)-$H603^(Y$2+1))/(ε_c1cd^(Y$2+1)))</f>
        <v/>
      </c>
      <c r="Z603">
        <f>(INDIRECT("a_"&amp;Z$2)/(Z$2+2))*(($C603^(Z$2+2)-$H603^(Z$2+2))/(ε_c1cd^(Z$2+2)))</f>
        <v/>
      </c>
      <c r="AA603">
        <f>(INDIRECT("a_"&amp;AA$2)/(AA$2+2))*(($C603^(AA$2+2)-$H603^(AA$2+2))/(ε_c1cd^(AA$2+2)))</f>
        <v/>
      </c>
      <c r="AB603">
        <f>(INDIRECT("a_"&amp;AB$2)/(AB$2+2))*(($C603^(AB$2+2)-$H603^(AB$2+2))/(ε_c1cd^(AB$2+2)))</f>
        <v/>
      </c>
      <c r="AC603">
        <f>(INDIRECT("a_"&amp;AC$2)/(AC$2+2))*(($C603^(AC$2+2)-$H603^(AC$2+2))/(ε_c1cd^(AC$2+2)))</f>
        <v/>
      </c>
      <c r="AD603">
        <f>(INDIRECT("a_"&amp;AD$2)/(AD$2+2))*(($C603^(AD$2+2)-$H603^(AD$2+2))/(ε_c1cd^(AD$2+2)))</f>
        <v/>
      </c>
      <c r="AE603" s="111">
        <f>(b*f_cd/L603)*SUM(U603:Y603)+SUM(Q603:R603)</f>
        <v/>
      </c>
      <c r="AF603" s="112">
        <f>AE603*(K603-y+e)</f>
        <v/>
      </c>
      <c r="AG603" s="113">
        <f>(b*f_cd/(L603^2))*SUM(Z603:AD603)+SUM(S603:T603)-AF603</f>
        <v/>
      </c>
      <c r="AH603" s="114">
        <f>AG603&lt;0</f>
        <v/>
      </c>
      <c r="AI603" s="115">
        <f>IF(A603=1,FALSE,(AND(AQ603,AH603,NOT(AI602))))</f>
        <v/>
      </c>
      <c r="AJ603" s="116">
        <f>(b*f_cd/L603)*(a_1/2*J603^2+a_2/3*J603^3+a_3/4*J603^4+a_4/5*J603^5+a_5/6*J603^6)+SUM(Q603:R603)</f>
        <v/>
      </c>
      <c r="AK603">
        <f>AJ603*(K603-y+e)</f>
        <v/>
      </c>
      <c r="AL603" s="118">
        <f>(b*f_cd/(L603^2))*(a_1/3*J603^3+a_2/4*J603^4+a_3/5*J603^5+a_4/6*J603^6+a_5/7*J603^7)+SUM(S603:T603)-AK603</f>
        <v/>
      </c>
      <c r="AM603" s="114">
        <f>AL603&gt;0</f>
        <v/>
      </c>
      <c r="AN603" s="115">
        <f>IF(A603=1,FALSE,(AND(AQ603,AM603,NOT(AN602))))</f>
        <v/>
      </c>
      <c r="AO603">
        <f>IF(D603=1,AND(AH603,NOT(AI603)),AND(AM603,NOT(AN603)))</f>
        <v/>
      </c>
      <c r="AP603" s="119">
        <f>IF(D603=1,AI603,AN603)</f>
        <v/>
      </c>
      <c r="AQ603" s="125">
        <f>ABS(E603)&lt;$AQ$2</f>
        <v/>
      </c>
      <c r="AS603">
        <f>IF(AP603,MAX(AS$3:AS601)+1,"")</f>
        <v/>
      </c>
    </row>
    <row r="604" s="117">
      <c r="A604" t="n">
        <v>602</v>
      </c>
      <c r="B604" s="131">
        <f>IF(A604=1,0,IF(AP604,0.1*ε_cu1cd,0))</f>
        <v/>
      </c>
      <c r="C604" s="131">
        <f>IF(A604=1,0.1*ε_cu1cd,C603+B603)</f>
        <v/>
      </c>
      <c r="D604" s="113">
        <f>IF('Нормальний переріз'!$D$68&gt;0,1,2)</f>
        <v/>
      </c>
      <c r="E604" s="144">
        <f>IF(D604=1,F604,G604)</f>
        <v/>
      </c>
      <c r="F604" s="124">
        <f>IF(AI603,0.11*ε_cu1cd,IF(AH603,F603*0.01,F603))</f>
        <v/>
      </c>
      <c r="G604" s="124">
        <f>IF(AP603,-0.1*ε_cu1cd,IF(AM603,G603*0.01,G603))</f>
        <v/>
      </c>
      <c r="H604" s="113">
        <f>IF(A604=1,E604,IF(AO603,H603-E603+E604,IF(AP603,0.8*H603,H603+E604)))</f>
        <v/>
      </c>
      <c r="I604" s="169">
        <f>(C604-H604)/h</f>
        <v/>
      </c>
      <c r="J604">
        <f>C604/(ε_c1cd)</f>
        <v/>
      </c>
      <c r="K604">
        <f>C604/I604</f>
        <v/>
      </c>
      <c r="L604" s="131">
        <f>I604/(ε_c1cd)</f>
        <v/>
      </c>
      <c r="M604">
        <f>I604*(K604-Z_s1)</f>
        <v/>
      </c>
      <c r="N604">
        <f>I604*(K604-Z_s2)</f>
        <v/>
      </c>
      <c r="O604">
        <f>E_s*M604</f>
        <v/>
      </c>
      <c r="P604">
        <f>E_s*N604</f>
        <v/>
      </c>
      <c r="Q604">
        <f>O604*A_s1</f>
        <v/>
      </c>
      <c r="R604">
        <f>P604*A_s2</f>
        <v/>
      </c>
      <c r="S604">
        <f>Q604*($K604-Z_s1)</f>
        <v/>
      </c>
      <c r="T604">
        <f>R604*($K604-Z_s2)</f>
        <v/>
      </c>
      <c r="U604">
        <f>(INDIRECT("a_"&amp;U$2)/(U$2+1))*(($C604^(U$2+1)-$H604^(U$2+1))/(ε_c1cd^(U$2+1)))</f>
        <v/>
      </c>
      <c r="V604">
        <f>(INDIRECT("a_"&amp;V$2)/(V$2+1))*(($C604^(V$2+1)-$H604^(V$2+1))/(ε_c1cd^(V$2+1)))</f>
        <v/>
      </c>
      <c r="W604">
        <f>(INDIRECT("a_"&amp;W$2)/(W$2+1))*(($C604^(W$2+1)-$H604^(W$2+1))/(ε_c1cd^(W$2+1)))</f>
        <v/>
      </c>
      <c r="X604">
        <f>(INDIRECT("a_"&amp;X$2)/(X$2+1))*(($C604^(X$2+1)-$H604^(X$2+1))/(ε_c1cd^(X$2+1)))</f>
        <v/>
      </c>
      <c r="Y604">
        <f>(INDIRECT("a_"&amp;Y$2)/(Y$2+1))*(($C604^(Y$2+1)-$H604^(Y$2+1))/(ε_c1cd^(Y$2+1)))</f>
        <v/>
      </c>
      <c r="Z604">
        <f>(INDIRECT("a_"&amp;Z$2)/(Z$2+2))*(($C604^(Z$2+2)-$H604^(Z$2+2))/(ε_c1cd^(Z$2+2)))</f>
        <v/>
      </c>
      <c r="AA604">
        <f>(INDIRECT("a_"&amp;AA$2)/(AA$2+2))*(($C604^(AA$2+2)-$H604^(AA$2+2))/(ε_c1cd^(AA$2+2)))</f>
        <v/>
      </c>
      <c r="AB604">
        <f>(INDIRECT("a_"&amp;AB$2)/(AB$2+2))*(($C604^(AB$2+2)-$H604^(AB$2+2))/(ε_c1cd^(AB$2+2)))</f>
        <v/>
      </c>
      <c r="AC604">
        <f>(INDIRECT("a_"&amp;AC$2)/(AC$2+2))*(($C604^(AC$2+2)-$H604^(AC$2+2))/(ε_c1cd^(AC$2+2)))</f>
        <v/>
      </c>
      <c r="AD604">
        <f>(INDIRECT("a_"&amp;AD$2)/(AD$2+2))*(($C604^(AD$2+2)-$H604^(AD$2+2))/(ε_c1cd^(AD$2+2)))</f>
        <v/>
      </c>
      <c r="AE604" s="111">
        <f>(b*f_cd/L604)*SUM(U604:Y604)+SUM(Q604:R604)</f>
        <v/>
      </c>
      <c r="AF604" s="112">
        <f>AE604*(K604-y+e)</f>
        <v/>
      </c>
      <c r="AG604" s="113">
        <f>(b*f_cd/(L604^2))*SUM(Z604:AD604)+SUM(S604:T604)-AF604</f>
        <v/>
      </c>
      <c r="AH604" s="114">
        <f>AG604&lt;0</f>
        <v/>
      </c>
      <c r="AI604" s="115">
        <f>IF(A604=1,FALSE,(AND(AQ604,AH604,NOT(AI603))))</f>
        <v/>
      </c>
      <c r="AJ604" s="116">
        <f>(b*f_cd/L604)*(a_1/2*J604^2+a_2/3*J604^3+a_3/4*J604^4+a_4/5*J604^5+a_5/6*J604^6)+SUM(Q604:R604)</f>
        <v/>
      </c>
      <c r="AK604">
        <f>AJ604*(K604-y+e)</f>
        <v/>
      </c>
      <c r="AL604" s="118">
        <f>(b*f_cd/(L604^2))*(a_1/3*J604^3+a_2/4*J604^4+a_3/5*J604^5+a_4/6*J604^6+a_5/7*J604^7)+SUM(S604:T604)-AK604</f>
        <v/>
      </c>
      <c r="AM604" s="114">
        <f>AL604&gt;0</f>
        <v/>
      </c>
      <c r="AN604" s="115">
        <f>IF(A604=1,FALSE,(AND(AQ604,AM604,NOT(AN603))))</f>
        <v/>
      </c>
      <c r="AO604">
        <f>IF(D604=1,AND(AH604,NOT(AI604)),AND(AM604,NOT(AN604)))</f>
        <v/>
      </c>
      <c r="AP604" s="119">
        <f>IF(D604=1,AI604,AN604)</f>
        <v/>
      </c>
      <c r="AQ604" s="125">
        <f>ABS(E604)&lt;$AQ$2</f>
        <v/>
      </c>
      <c r="AS604">
        <f>IF(AP604,MAX(AS$3:AS602)+1,"")</f>
        <v/>
      </c>
    </row>
    <row r="605" s="117">
      <c r="A605" t="n">
        <v>603</v>
      </c>
      <c r="B605" s="131">
        <f>IF(A605=1,0,IF(AP605,0.1*ε_cu1cd,0))</f>
        <v/>
      </c>
      <c r="C605" s="131">
        <f>IF(A605=1,0.1*ε_cu1cd,C604+B604)</f>
        <v/>
      </c>
      <c r="D605" s="113">
        <f>IF('Нормальний переріз'!$D$68&gt;0,1,2)</f>
        <v/>
      </c>
      <c r="E605" s="144">
        <f>IF(D605=1,F605,G605)</f>
        <v/>
      </c>
      <c r="F605" s="124">
        <f>IF(AI604,0.11*ε_cu1cd,IF(AH604,F604*0.01,F604))</f>
        <v/>
      </c>
      <c r="G605" s="124">
        <f>IF(AP604,-0.1*ε_cu1cd,IF(AM604,G604*0.01,G604))</f>
        <v/>
      </c>
      <c r="H605" s="113">
        <f>IF(A605=1,E605,IF(AO604,H604-E604+E605,IF(AP604,0.8*H604,H604+E605)))</f>
        <v/>
      </c>
      <c r="I605" s="169">
        <f>(C605-H605)/h</f>
        <v/>
      </c>
      <c r="J605">
        <f>C605/(ε_c1cd)</f>
        <v/>
      </c>
      <c r="K605">
        <f>C605/I605</f>
        <v/>
      </c>
      <c r="L605" s="131">
        <f>I605/(ε_c1cd)</f>
        <v/>
      </c>
      <c r="M605">
        <f>I605*(K605-Z_s1)</f>
        <v/>
      </c>
      <c r="N605">
        <f>I605*(K605-Z_s2)</f>
        <v/>
      </c>
      <c r="O605">
        <f>E_s*M605</f>
        <v/>
      </c>
      <c r="P605">
        <f>E_s*N605</f>
        <v/>
      </c>
      <c r="Q605">
        <f>O605*A_s1</f>
        <v/>
      </c>
      <c r="R605">
        <f>P605*A_s2</f>
        <v/>
      </c>
      <c r="S605">
        <f>Q605*($K605-Z_s1)</f>
        <v/>
      </c>
      <c r="T605">
        <f>R605*($K605-Z_s2)</f>
        <v/>
      </c>
      <c r="U605">
        <f>(INDIRECT("a_"&amp;U$2)/(U$2+1))*(($C605^(U$2+1)-$H605^(U$2+1))/(ε_c1cd^(U$2+1)))</f>
        <v/>
      </c>
      <c r="V605">
        <f>(INDIRECT("a_"&amp;V$2)/(V$2+1))*(($C605^(V$2+1)-$H605^(V$2+1))/(ε_c1cd^(V$2+1)))</f>
        <v/>
      </c>
      <c r="W605">
        <f>(INDIRECT("a_"&amp;W$2)/(W$2+1))*(($C605^(W$2+1)-$H605^(W$2+1))/(ε_c1cd^(W$2+1)))</f>
        <v/>
      </c>
      <c r="X605">
        <f>(INDIRECT("a_"&amp;X$2)/(X$2+1))*(($C605^(X$2+1)-$H605^(X$2+1))/(ε_c1cd^(X$2+1)))</f>
        <v/>
      </c>
      <c r="Y605">
        <f>(INDIRECT("a_"&amp;Y$2)/(Y$2+1))*(($C605^(Y$2+1)-$H605^(Y$2+1))/(ε_c1cd^(Y$2+1)))</f>
        <v/>
      </c>
      <c r="Z605">
        <f>(INDIRECT("a_"&amp;Z$2)/(Z$2+2))*(($C605^(Z$2+2)-$H605^(Z$2+2))/(ε_c1cd^(Z$2+2)))</f>
        <v/>
      </c>
      <c r="AA605">
        <f>(INDIRECT("a_"&amp;AA$2)/(AA$2+2))*(($C605^(AA$2+2)-$H605^(AA$2+2))/(ε_c1cd^(AA$2+2)))</f>
        <v/>
      </c>
      <c r="AB605">
        <f>(INDIRECT("a_"&amp;AB$2)/(AB$2+2))*(($C605^(AB$2+2)-$H605^(AB$2+2))/(ε_c1cd^(AB$2+2)))</f>
        <v/>
      </c>
      <c r="AC605">
        <f>(INDIRECT("a_"&amp;AC$2)/(AC$2+2))*(($C605^(AC$2+2)-$H605^(AC$2+2))/(ε_c1cd^(AC$2+2)))</f>
        <v/>
      </c>
      <c r="AD605">
        <f>(INDIRECT("a_"&amp;AD$2)/(AD$2+2))*(($C605^(AD$2+2)-$H605^(AD$2+2))/(ε_c1cd^(AD$2+2)))</f>
        <v/>
      </c>
      <c r="AE605" s="111">
        <f>(b*f_cd/L605)*SUM(U605:Y605)+SUM(Q605:R605)</f>
        <v/>
      </c>
      <c r="AF605" s="112">
        <f>AE605*(K605-y+e)</f>
        <v/>
      </c>
      <c r="AG605" s="113">
        <f>(b*f_cd/(L605^2))*SUM(Z605:AD605)+SUM(S605:T605)-AF605</f>
        <v/>
      </c>
      <c r="AH605" s="114">
        <f>AG605&lt;0</f>
        <v/>
      </c>
      <c r="AI605" s="115">
        <f>IF(A605=1,FALSE,(AND(AQ605,AH605,NOT(AI604))))</f>
        <v/>
      </c>
      <c r="AJ605" s="116">
        <f>(b*f_cd/L605)*(a_1/2*J605^2+a_2/3*J605^3+a_3/4*J605^4+a_4/5*J605^5+a_5/6*J605^6)+SUM(Q605:R605)</f>
        <v/>
      </c>
      <c r="AK605">
        <f>AJ605*(K605-y+e)</f>
        <v/>
      </c>
      <c r="AL605" s="118">
        <f>(b*f_cd/(L605^2))*(a_1/3*J605^3+a_2/4*J605^4+a_3/5*J605^5+a_4/6*J605^6+a_5/7*J605^7)+SUM(S605:T605)-AK605</f>
        <v/>
      </c>
      <c r="AM605" s="114">
        <f>AL605&gt;0</f>
        <v/>
      </c>
      <c r="AN605" s="115">
        <f>IF(A605=1,FALSE,(AND(AQ605,AM605,NOT(AN604))))</f>
        <v/>
      </c>
      <c r="AO605">
        <f>IF(D605=1,AND(AH605,NOT(AI605)),AND(AM605,NOT(AN605)))</f>
        <v/>
      </c>
      <c r="AP605" s="119">
        <f>IF(D605=1,AI605,AN605)</f>
        <v/>
      </c>
      <c r="AQ605" s="125">
        <f>ABS(E605)&lt;$AQ$2</f>
        <v/>
      </c>
      <c r="AS605">
        <f>IF(AP605,MAX(AS$3:AS603)+1,"")</f>
        <v/>
      </c>
    </row>
    <row r="606" s="117">
      <c r="A606" t="n">
        <v>604</v>
      </c>
      <c r="B606" s="131">
        <f>IF(A606=1,0,IF(AP606,0.1*ε_cu1cd,0))</f>
        <v/>
      </c>
      <c r="C606" s="131">
        <f>IF(A606=1,0.1*ε_cu1cd,C605+B605)</f>
        <v/>
      </c>
      <c r="D606" s="113">
        <f>IF('Нормальний переріз'!$D$68&gt;0,1,2)</f>
        <v/>
      </c>
      <c r="E606" s="144">
        <f>IF(D606=1,F606,G606)</f>
        <v/>
      </c>
      <c r="F606" s="124">
        <f>IF(AI605,0.11*ε_cu1cd,IF(AH605,F605*0.01,F605))</f>
        <v/>
      </c>
      <c r="G606" s="124">
        <f>IF(AP605,-0.1*ε_cu1cd,IF(AM605,G605*0.01,G605))</f>
        <v/>
      </c>
      <c r="H606" s="113">
        <f>IF(A606=1,E606,IF(AO605,H605-E605+E606,IF(AP605,0.8*H605,H605+E606)))</f>
        <v/>
      </c>
      <c r="I606" s="169">
        <f>(C606-H606)/h</f>
        <v/>
      </c>
      <c r="J606">
        <f>C606/(ε_c1cd)</f>
        <v/>
      </c>
      <c r="K606">
        <f>C606/I606</f>
        <v/>
      </c>
      <c r="L606" s="131">
        <f>I606/(ε_c1cd)</f>
        <v/>
      </c>
      <c r="M606">
        <f>I606*(K606-Z_s1)</f>
        <v/>
      </c>
      <c r="N606">
        <f>I606*(K606-Z_s2)</f>
        <v/>
      </c>
      <c r="O606">
        <f>E_s*M606</f>
        <v/>
      </c>
      <c r="P606">
        <f>E_s*N606</f>
        <v/>
      </c>
      <c r="Q606">
        <f>O606*A_s1</f>
        <v/>
      </c>
      <c r="R606">
        <f>P606*A_s2</f>
        <v/>
      </c>
      <c r="S606">
        <f>Q606*($K606-Z_s1)</f>
        <v/>
      </c>
      <c r="T606">
        <f>R606*($K606-Z_s2)</f>
        <v/>
      </c>
      <c r="U606">
        <f>(INDIRECT("a_"&amp;U$2)/(U$2+1))*(($C606^(U$2+1)-$H606^(U$2+1))/(ε_c1cd^(U$2+1)))</f>
        <v/>
      </c>
      <c r="V606">
        <f>(INDIRECT("a_"&amp;V$2)/(V$2+1))*(($C606^(V$2+1)-$H606^(V$2+1))/(ε_c1cd^(V$2+1)))</f>
        <v/>
      </c>
      <c r="W606">
        <f>(INDIRECT("a_"&amp;W$2)/(W$2+1))*(($C606^(W$2+1)-$H606^(W$2+1))/(ε_c1cd^(W$2+1)))</f>
        <v/>
      </c>
      <c r="X606">
        <f>(INDIRECT("a_"&amp;X$2)/(X$2+1))*(($C606^(X$2+1)-$H606^(X$2+1))/(ε_c1cd^(X$2+1)))</f>
        <v/>
      </c>
      <c r="Y606">
        <f>(INDIRECT("a_"&amp;Y$2)/(Y$2+1))*(($C606^(Y$2+1)-$H606^(Y$2+1))/(ε_c1cd^(Y$2+1)))</f>
        <v/>
      </c>
      <c r="Z606">
        <f>(INDIRECT("a_"&amp;Z$2)/(Z$2+2))*(($C606^(Z$2+2)-$H606^(Z$2+2))/(ε_c1cd^(Z$2+2)))</f>
        <v/>
      </c>
      <c r="AA606">
        <f>(INDIRECT("a_"&amp;AA$2)/(AA$2+2))*(($C606^(AA$2+2)-$H606^(AA$2+2))/(ε_c1cd^(AA$2+2)))</f>
        <v/>
      </c>
      <c r="AB606">
        <f>(INDIRECT("a_"&amp;AB$2)/(AB$2+2))*(($C606^(AB$2+2)-$H606^(AB$2+2))/(ε_c1cd^(AB$2+2)))</f>
        <v/>
      </c>
      <c r="AC606">
        <f>(INDIRECT("a_"&amp;AC$2)/(AC$2+2))*(($C606^(AC$2+2)-$H606^(AC$2+2))/(ε_c1cd^(AC$2+2)))</f>
        <v/>
      </c>
      <c r="AD606">
        <f>(INDIRECT("a_"&amp;AD$2)/(AD$2+2))*(($C606^(AD$2+2)-$H606^(AD$2+2))/(ε_c1cd^(AD$2+2)))</f>
        <v/>
      </c>
      <c r="AE606" s="111">
        <f>(b*f_cd/L606)*SUM(U606:Y606)+SUM(Q606:R606)</f>
        <v/>
      </c>
      <c r="AF606" s="112">
        <f>AE606*(K606-y+e)</f>
        <v/>
      </c>
      <c r="AG606" s="113">
        <f>(b*f_cd/(L606^2))*SUM(Z606:AD606)+SUM(S606:T606)-AF606</f>
        <v/>
      </c>
      <c r="AH606" s="114">
        <f>AG606&lt;0</f>
        <v/>
      </c>
      <c r="AI606" s="115">
        <f>IF(A606=1,FALSE,(AND(AQ606,AH606,NOT(AI605))))</f>
        <v/>
      </c>
      <c r="AJ606" s="116">
        <f>(b*f_cd/L606)*(a_1/2*J606^2+a_2/3*J606^3+a_3/4*J606^4+a_4/5*J606^5+a_5/6*J606^6)+SUM(Q606:R606)</f>
        <v/>
      </c>
      <c r="AK606">
        <f>AJ606*(K606-y+e)</f>
        <v/>
      </c>
      <c r="AL606" s="118">
        <f>(b*f_cd/(L606^2))*(a_1/3*J606^3+a_2/4*J606^4+a_3/5*J606^5+a_4/6*J606^6+a_5/7*J606^7)+SUM(S606:T606)-AK606</f>
        <v/>
      </c>
      <c r="AM606" s="114">
        <f>AL606&gt;0</f>
        <v/>
      </c>
      <c r="AN606" s="115">
        <f>IF(A606=1,FALSE,(AND(AQ606,AM606,NOT(AN605))))</f>
        <v/>
      </c>
      <c r="AO606">
        <f>IF(D606=1,AND(AH606,NOT(AI606)),AND(AM606,NOT(AN606)))</f>
        <v/>
      </c>
      <c r="AP606" s="119">
        <f>IF(D606=1,AI606,AN606)</f>
        <v/>
      </c>
      <c r="AQ606" s="125">
        <f>ABS(E606)&lt;$AQ$2</f>
        <v/>
      </c>
      <c r="AS606">
        <f>IF(AP606,MAX(AS$3:AS604)+1,"")</f>
        <v/>
      </c>
    </row>
    <row r="607" s="117">
      <c r="A607" t="n">
        <v>605</v>
      </c>
      <c r="B607" s="131">
        <f>IF(A607=1,0,IF(AP607,0.1*ε_cu1cd,0))</f>
        <v/>
      </c>
      <c r="C607" s="131">
        <f>IF(A607=1,0.1*ε_cu1cd,C606+B606)</f>
        <v/>
      </c>
      <c r="D607" s="113">
        <f>IF('Нормальний переріз'!$D$68&gt;0,1,2)</f>
        <v/>
      </c>
      <c r="E607" s="144">
        <f>IF(D607=1,F607,G607)</f>
        <v/>
      </c>
      <c r="F607" s="124">
        <f>IF(AI606,0.11*ε_cu1cd,IF(AH606,F606*0.01,F606))</f>
        <v/>
      </c>
      <c r="G607" s="124">
        <f>IF(AP606,-0.1*ε_cu1cd,IF(AM606,G606*0.01,G606))</f>
        <v/>
      </c>
      <c r="H607" s="113">
        <f>IF(A607=1,E607,IF(AO606,H606-E606+E607,IF(AP606,0.8*H606,H606+E607)))</f>
        <v/>
      </c>
      <c r="I607" s="169">
        <f>(C607-H607)/h</f>
        <v/>
      </c>
      <c r="J607">
        <f>C607/(ε_c1cd)</f>
        <v/>
      </c>
      <c r="K607">
        <f>C607/I607</f>
        <v/>
      </c>
      <c r="L607" s="131">
        <f>I607/(ε_c1cd)</f>
        <v/>
      </c>
      <c r="M607">
        <f>I607*(K607-Z_s1)</f>
        <v/>
      </c>
      <c r="N607">
        <f>I607*(K607-Z_s2)</f>
        <v/>
      </c>
      <c r="O607">
        <f>E_s*M607</f>
        <v/>
      </c>
      <c r="P607">
        <f>E_s*N607</f>
        <v/>
      </c>
      <c r="Q607">
        <f>O607*A_s1</f>
        <v/>
      </c>
      <c r="R607">
        <f>P607*A_s2</f>
        <v/>
      </c>
      <c r="S607">
        <f>Q607*($K607-Z_s1)</f>
        <v/>
      </c>
      <c r="T607">
        <f>R607*($K607-Z_s2)</f>
        <v/>
      </c>
      <c r="U607">
        <f>(INDIRECT("a_"&amp;U$2)/(U$2+1))*(($C607^(U$2+1)-$H607^(U$2+1))/(ε_c1cd^(U$2+1)))</f>
        <v/>
      </c>
      <c r="V607">
        <f>(INDIRECT("a_"&amp;V$2)/(V$2+1))*(($C607^(V$2+1)-$H607^(V$2+1))/(ε_c1cd^(V$2+1)))</f>
        <v/>
      </c>
      <c r="W607">
        <f>(INDIRECT("a_"&amp;W$2)/(W$2+1))*(($C607^(W$2+1)-$H607^(W$2+1))/(ε_c1cd^(W$2+1)))</f>
        <v/>
      </c>
      <c r="X607">
        <f>(INDIRECT("a_"&amp;X$2)/(X$2+1))*(($C607^(X$2+1)-$H607^(X$2+1))/(ε_c1cd^(X$2+1)))</f>
        <v/>
      </c>
      <c r="Y607">
        <f>(INDIRECT("a_"&amp;Y$2)/(Y$2+1))*(($C607^(Y$2+1)-$H607^(Y$2+1))/(ε_c1cd^(Y$2+1)))</f>
        <v/>
      </c>
      <c r="Z607">
        <f>(INDIRECT("a_"&amp;Z$2)/(Z$2+2))*(($C607^(Z$2+2)-$H607^(Z$2+2))/(ε_c1cd^(Z$2+2)))</f>
        <v/>
      </c>
      <c r="AA607">
        <f>(INDIRECT("a_"&amp;AA$2)/(AA$2+2))*(($C607^(AA$2+2)-$H607^(AA$2+2))/(ε_c1cd^(AA$2+2)))</f>
        <v/>
      </c>
      <c r="AB607">
        <f>(INDIRECT("a_"&amp;AB$2)/(AB$2+2))*(($C607^(AB$2+2)-$H607^(AB$2+2))/(ε_c1cd^(AB$2+2)))</f>
        <v/>
      </c>
      <c r="AC607">
        <f>(INDIRECT("a_"&amp;AC$2)/(AC$2+2))*(($C607^(AC$2+2)-$H607^(AC$2+2))/(ε_c1cd^(AC$2+2)))</f>
        <v/>
      </c>
      <c r="AD607">
        <f>(INDIRECT("a_"&amp;AD$2)/(AD$2+2))*(($C607^(AD$2+2)-$H607^(AD$2+2))/(ε_c1cd^(AD$2+2)))</f>
        <v/>
      </c>
      <c r="AE607" s="111">
        <f>(b*f_cd/L607)*SUM(U607:Y607)+SUM(Q607:R607)</f>
        <v/>
      </c>
      <c r="AF607" s="112">
        <f>AE607*(K607-y+e)</f>
        <v/>
      </c>
      <c r="AG607" s="113">
        <f>(b*f_cd/(L607^2))*SUM(Z607:AD607)+SUM(S607:T607)-AF607</f>
        <v/>
      </c>
      <c r="AH607" s="114">
        <f>AG607&lt;0</f>
        <v/>
      </c>
      <c r="AI607" s="115">
        <f>IF(A607=1,FALSE,(AND(AQ607,AH607,NOT(AI606))))</f>
        <v/>
      </c>
      <c r="AJ607" s="116">
        <f>(b*f_cd/L607)*(a_1/2*J607^2+a_2/3*J607^3+a_3/4*J607^4+a_4/5*J607^5+a_5/6*J607^6)+SUM(Q607:R607)</f>
        <v/>
      </c>
      <c r="AK607">
        <f>AJ607*(K607-y+e)</f>
        <v/>
      </c>
      <c r="AL607" s="118">
        <f>(b*f_cd/(L607^2))*(a_1/3*J607^3+a_2/4*J607^4+a_3/5*J607^5+a_4/6*J607^6+a_5/7*J607^7)+SUM(S607:T607)-AK607</f>
        <v/>
      </c>
      <c r="AM607" s="114">
        <f>AL607&gt;0</f>
        <v/>
      </c>
      <c r="AN607" s="115">
        <f>IF(A607=1,FALSE,(AND(AQ607,AM607,NOT(AN606))))</f>
        <v/>
      </c>
      <c r="AO607">
        <f>IF(D607=1,AND(AH607,NOT(AI607)),AND(AM607,NOT(AN607)))</f>
        <v/>
      </c>
      <c r="AP607" s="119">
        <f>IF(D607=1,AI607,AN607)</f>
        <v/>
      </c>
      <c r="AQ607" s="125">
        <f>ABS(E607)&lt;$AQ$2</f>
        <v/>
      </c>
      <c r="AS607">
        <f>IF(AP607,MAX(AS$3:AS605)+1,"")</f>
        <v/>
      </c>
    </row>
    <row r="608" s="117">
      <c r="A608" t="n">
        <v>606</v>
      </c>
      <c r="B608" s="131">
        <f>IF(A608=1,0,IF(AP608,0.1*ε_cu1cd,0))</f>
        <v/>
      </c>
      <c r="C608" s="131">
        <f>IF(A608=1,0.1*ε_cu1cd,C607+B607)</f>
        <v/>
      </c>
      <c r="D608" s="113">
        <f>IF('Нормальний переріз'!$D$68&gt;0,1,2)</f>
        <v/>
      </c>
      <c r="E608" s="144">
        <f>IF(D608=1,F608,G608)</f>
        <v/>
      </c>
      <c r="F608" s="124">
        <f>IF(AI607,0.11*ε_cu1cd,IF(AH607,F607*0.01,F607))</f>
        <v/>
      </c>
      <c r="G608" s="124">
        <f>IF(AP607,-0.1*ε_cu1cd,IF(AM607,G607*0.01,G607))</f>
        <v/>
      </c>
      <c r="H608" s="113">
        <f>IF(A608=1,E608,IF(AO607,H607-E607+E608,IF(AP607,0.8*H607,H607+E608)))</f>
        <v/>
      </c>
      <c r="I608" s="169">
        <f>(C608-H608)/h</f>
        <v/>
      </c>
      <c r="J608">
        <f>C608/(ε_c1cd)</f>
        <v/>
      </c>
      <c r="K608">
        <f>C608/I608</f>
        <v/>
      </c>
      <c r="L608" s="131">
        <f>I608/(ε_c1cd)</f>
        <v/>
      </c>
      <c r="M608">
        <f>I608*(K608-Z_s1)</f>
        <v/>
      </c>
      <c r="N608">
        <f>I608*(K608-Z_s2)</f>
        <v/>
      </c>
      <c r="O608">
        <f>E_s*M608</f>
        <v/>
      </c>
      <c r="P608">
        <f>E_s*N608</f>
        <v/>
      </c>
      <c r="Q608">
        <f>O608*A_s1</f>
        <v/>
      </c>
      <c r="R608">
        <f>P608*A_s2</f>
        <v/>
      </c>
      <c r="S608">
        <f>Q608*($K608-Z_s1)</f>
        <v/>
      </c>
      <c r="T608">
        <f>R608*($K608-Z_s2)</f>
        <v/>
      </c>
      <c r="U608">
        <f>(INDIRECT("a_"&amp;U$2)/(U$2+1))*(($C608^(U$2+1)-$H608^(U$2+1))/(ε_c1cd^(U$2+1)))</f>
        <v/>
      </c>
      <c r="V608">
        <f>(INDIRECT("a_"&amp;V$2)/(V$2+1))*(($C608^(V$2+1)-$H608^(V$2+1))/(ε_c1cd^(V$2+1)))</f>
        <v/>
      </c>
      <c r="W608">
        <f>(INDIRECT("a_"&amp;W$2)/(W$2+1))*(($C608^(W$2+1)-$H608^(W$2+1))/(ε_c1cd^(W$2+1)))</f>
        <v/>
      </c>
      <c r="X608">
        <f>(INDIRECT("a_"&amp;X$2)/(X$2+1))*(($C608^(X$2+1)-$H608^(X$2+1))/(ε_c1cd^(X$2+1)))</f>
        <v/>
      </c>
      <c r="Y608">
        <f>(INDIRECT("a_"&amp;Y$2)/(Y$2+1))*(($C608^(Y$2+1)-$H608^(Y$2+1))/(ε_c1cd^(Y$2+1)))</f>
        <v/>
      </c>
      <c r="Z608">
        <f>(INDIRECT("a_"&amp;Z$2)/(Z$2+2))*(($C608^(Z$2+2)-$H608^(Z$2+2))/(ε_c1cd^(Z$2+2)))</f>
        <v/>
      </c>
      <c r="AA608">
        <f>(INDIRECT("a_"&amp;AA$2)/(AA$2+2))*(($C608^(AA$2+2)-$H608^(AA$2+2))/(ε_c1cd^(AA$2+2)))</f>
        <v/>
      </c>
      <c r="AB608">
        <f>(INDIRECT("a_"&amp;AB$2)/(AB$2+2))*(($C608^(AB$2+2)-$H608^(AB$2+2))/(ε_c1cd^(AB$2+2)))</f>
        <v/>
      </c>
      <c r="AC608">
        <f>(INDIRECT("a_"&amp;AC$2)/(AC$2+2))*(($C608^(AC$2+2)-$H608^(AC$2+2))/(ε_c1cd^(AC$2+2)))</f>
        <v/>
      </c>
      <c r="AD608">
        <f>(INDIRECT("a_"&amp;AD$2)/(AD$2+2))*(($C608^(AD$2+2)-$H608^(AD$2+2))/(ε_c1cd^(AD$2+2)))</f>
        <v/>
      </c>
      <c r="AE608" s="111">
        <f>(b*f_cd/L608)*SUM(U608:Y608)+SUM(Q608:R608)</f>
        <v/>
      </c>
      <c r="AF608" s="112">
        <f>AE608*(K608-y+e)</f>
        <v/>
      </c>
      <c r="AG608" s="113">
        <f>(b*f_cd/(L608^2))*SUM(Z608:AD608)+SUM(S608:T608)-AF608</f>
        <v/>
      </c>
      <c r="AH608" s="114">
        <f>AG608&lt;0</f>
        <v/>
      </c>
      <c r="AI608" s="115">
        <f>IF(A608=1,FALSE,(AND(AQ608,AH608,NOT(AI607))))</f>
        <v/>
      </c>
      <c r="AJ608" s="116">
        <f>(b*f_cd/L608)*(a_1/2*J608^2+a_2/3*J608^3+a_3/4*J608^4+a_4/5*J608^5+a_5/6*J608^6)+SUM(Q608:R608)</f>
        <v/>
      </c>
      <c r="AK608">
        <f>AJ608*(K608-y+e)</f>
        <v/>
      </c>
      <c r="AL608" s="118">
        <f>(b*f_cd/(L608^2))*(a_1/3*J608^3+a_2/4*J608^4+a_3/5*J608^5+a_4/6*J608^6+a_5/7*J608^7)+SUM(S608:T608)-AK608</f>
        <v/>
      </c>
      <c r="AM608" s="114">
        <f>AL608&gt;0</f>
        <v/>
      </c>
      <c r="AN608" s="115">
        <f>IF(A608=1,FALSE,(AND(AQ608,AM608,NOT(AN607))))</f>
        <v/>
      </c>
      <c r="AO608">
        <f>IF(D608=1,AND(AH608,NOT(AI608)),AND(AM608,NOT(AN608)))</f>
        <v/>
      </c>
      <c r="AP608" s="119">
        <f>IF(D608=1,AI608,AN608)</f>
        <v/>
      </c>
      <c r="AQ608" s="125">
        <f>ABS(E608)&lt;$AQ$2</f>
        <v/>
      </c>
      <c r="AS608">
        <f>IF(AP608,MAX(AS$3:AS606)+1,"")</f>
        <v/>
      </c>
    </row>
    <row r="609" s="117">
      <c r="A609" t="n">
        <v>607</v>
      </c>
      <c r="B609" s="131">
        <f>IF(A609=1,0,IF(AP609,0.1*ε_cu1cd,0))</f>
        <v/>
      </c>
      <c r="C609" s="131">
        <f>IF(A609=1,0.1*ε_cu1cd,C608+B608)</f>
        <v/>
      </c>
      <c r="D609" s="113">
        <f>IF('Нормальний переріз'!$D$68&gt;0,1,2)</f>
        <v/>
      </c>
      <c r="E609" s="144">
        <f>IF(D609=1,F609,G609)</f>
        <v/>
      </c>
      <c r="F609" s="124">
        <f>IF(AI608,0.11*ε_cu1cd,IF(AH608,F608*0.01,F608))</f>
        <v/>
      </c>
      <c r="G609" s="124">
        <f>IF(AP608,-0.1*ε_cu1cd,IF(AM608,G608*0.01,G608))</f>
        <v/>
      </c>
      <c r="H609" s="113">
        <f>IF(A609=1,E609,IF(AO608,H608-E608+E609,IF(AP608,0.8*H608,H608+E609)))</f>
        <v/>
      </c>
      <c r="I609" s="169">
        <f>(C609-H609)/h</f>
        <v/>
      </c>
      <c r="J609">
        <f>C609/(ε_c1cd)</f>
        <v/>
      </c>
      <c r="K609">
        <f>C609/I609</f>
        <v/>
      </c>
      <c r="L609" s="131">
        <f>I609/(ε_c1cd)</f>
        <v/>
      </c>
      <c r="M609">
        <f>I609*(K609-Z_s1)</f>
        <v/>
      </c>
      <c r="N609">
        <f>I609*(K609-Z_s2)</f>
        <v/>
      </c>
      <c r="O609">
        <f>E_s*M609</f>
        <v/>
      </c>
      <c r="P609">
        <f>E_s*N609</f>
        <v/>
      </c>
      <c r="Q609">
        <f>O609*A_s1</f>
        <v/>
      </c>
      <c r="R609">
        <f>P609*A_s2</f>
        <v/>
      </c>
      <c r="S609">
        <f>Q609*($K609-Z_s1)</f>
        <v/>
      </c>
      <c r="T609">
        <f>R609*($K609-Z_s2)</f>
        <v/>
      </c>
      <c r="U609">
        <f>(INDIRECT("a_"&amp;U$2)/(U$2+1))*(($C609^(U$2+1)-$H609^(U$2+1))/(ε_c1cd^(U$2+1)))</f>
        <v/>
      </c>
      <c r="V609">
        <f>(INDIRECT("a_"&amp;V$2)/(V$2+1))*(($C609^(V$2+1)-$H609^(V$2+1))/(ε_c1cd^(V$2+1)))</f>
        <v/>
      </c>
      <c r="W609">
        <f>(INDIRECT("a_"&amp;W$2)/(W$2+1))*(($C609^(W$2+1)-$H609^(W$2+1))/(ε_c1cd^(W$2+1)))</f>
        <v/>
      </c>
      <c r="X609">
        <f>(INDIRECT("a_"&amp;X$2)/(X$2+1))*(($C609^(X$2+1)-$H609^(X$2+1))/(ε_c1cd^(X$2+1)))</f>
        <v/>
      </c>
      <c r="Y609">
        <f>(INDIRECT("a_"&amp;Y$2)/(Y$2+1))*(($C609^(Y$2+1)-$H609^(Y$2+1))/(ε_c1cd^(Y$2+1)))</f>
        <v/>
      </c>
      <c r="Z609">
        <f>(INDIRECT("a_"&amp;Z$2)/(Z$2+2))*(($C609^(Z$2+2)-$H609^(Z$2+2))/(ε_c1cd^(Z$2+2)))</f>
        <v/>
      </c>
      <c r="AA609">
        <f>(INDIRECT("a_"&amp;AA$2)/(AA$2+2))*(($C609^(AA$2+2)-$H609^(AA$2+2))/(ε_c1cd^(AA$2+2)))</f>
        <v/>
      </c>
      <c r="AB609">
        <f>(INDIRECT("a_"&amp;AB$2)/(AB$2+2))*(($C609^(AB$2+2)-$H609^(AB$2+2))/(ε_c1cd^(AB$2+2)))</f>
        <v/>
      </c>
      <c r="AC609">
        <f>(INDIRECT("a_"&amp;AC$2)/(AC$2+2))*(($C609^(AC$2+2)-$H609^(AC$2+2))/(ε_c1cd^(AC$2+2)))</f>
        <v/>
      </c>
      <c r="AD609">
        <f>(INDIRECT("a_"&amp;AD$2)/(AD$2+2))*(($C609^(AD$2+2)-$H609^(AD$2+2))/(ε_c1cd^(AD$2+2)))</f>
        <v/>
      </c>
      <c r="AE609" s="111">
        <f>(b*f_cd/L609)*SUM(U609:Y609)+SUM(Q609:R609)</f>
        <v/>
      </c>
      <c r="AF609" s="112">
        <f>AE609*(K609-y+e)</f>
        <v/>
      </c>
      <c r="AG609" s="113">
        <f>(b*f_cd/(L609^2))*SUM(Z609:AD609)+SUM(S609:T609)-AF609</f>
        <v/>
      </c>
      <c r="AH609" s="114">
        <f>AG609&lt;0</f>
        <v/>
      </c>
      <c r="AI609" s="115">
        <f>IF(A609=1,FALSE,(AND(AQ609,AH609,NOT(AI608))))</f>
        <v/>
      </c>
      <c r="AJ609" s="116">
        <f>(b*f_cd/L609)*(a_1/2*J609^2+a_2/3*J609^3+a_3/4*J609^4+a_4/5*J609^5+a_5/6*J609^6)+SUM(Q609:R609)</f>
        <v/>
      </c>
      <c r="AK609">
        <f>AJ609*(K609-y+e)</f>
        <v/>
      </c>
      <c r="AL609" s="118">
        <f>(b*f_cd/(L609^2))*(a_1/3*J609^3+a_2/4*J609^4+a_3/5*J609^5+a_4/6*J609^6+a_5/7*J609^7)+SUM(S609:T609)-AK609</f>
        <v/>
      </c>
      <c r="AM609" s="114">
        <f>AL609&gt;0</f>
        <v/>
      </c>
      <c r="AN609" s="115">
        <f>IF(A609=1,FALSE,(AND(AQ609,AM609,NOT(AN608))))</f>
        <v/>
      </c>
      <c r="AO609">
        <f>IF(D609=1,AND(AH609,NOT(AI609)),AND(AM609,NOT(AN609)))</f>
        <v/>
      </c>
      <c r="AP609" s="119">
        <f>IF(D609=1,AI609,AN609)</f>
        <v/>
      </c>
      <c r="AQ609" s="125">
        <f>ABS(E609)&lt;$AQ$2</f>
        <v/>
      </c>
      <c r="AS609">
        <f>IF(AP609,MAX(AS$3:AS607)+1,"")</f>
        <v/>
      </c>
    </row>
    <row r="610" s="117">
      <c r="A610" t="n">
        <v>608</v>
      </c>
      <c r="B610" s="131">
        <f>IF(A610=1,0,IF(AP610,0.1*ε_cu1cd,0))</f>
        <v/>
      </c>
      <c r="C610" s="131">
        <f>IF(A610=1,0.1*ε_cu1cd,C609+B609)</f>
        <v/>
      </c>
      <c r="D610" s="113">
        <f>IF('Нормальний переріз'!$D$68&gt;0,1,2)</f>
        <v/>
      </c>
      <c r="E610" s="144">
        <f>IF(D610=1,F610,G610)</f>
        <v/>
      </c>
      <c r="F610" s="124">
        <f>IF(AI609,0.11*ε_cu1cd,IF(AH609,F609*0.01,F609))</f>
        <v/>
      </c>
      <c r="G610" s="124">
        <f>IF(AP609,-0.1*ε_cu1cd,IF(AM609,G609*0.01,G609))</f>
        <v/>
      </c>
      <c r="H610" s="113">
        <f>IF(A610=1,E610,IF(AO609,H609-E609+E610,IF(AP609,0.8*H609,H609+E610)))</f>
        <v/>
      </c>
      <c r="I610" s="169">
        <f>(C610-H610)/h</f>
        <v/>
      </c>
      <c r="J610">
        <f>C610/(ε_c1cd)</f>
        <v/>
      </c>
      <c r="K610">
        <f>C610/I610</f>
        <v/>
      </c>
      <c r="L610" s="131">
        <f>I610/(ε_c1cd)</f>
        <v/>
      </c>
      <c r="M610">
        <f>I610*(K610-Z_s1)</f>
        <v/>
      </c>
      <c r="N610">
        <f>I610*(K610-Z_s2)</f>
        <v/>
      </c>
      <c r="O610">
        <f>E_s*M610</f>
        <v/>
      </c>
      <c r="P610">
        <f>E_s*N610</f>
        <v/>
      </c>
      <c r="Q610">
        <f>O610*A_s1</f>
        <v/>
      </c>
      <c r="R610">
        <f>P610*A_s2</f>
        <v/>
      </c>
      <c r="S610">
        <f>Q610*($K610-Z_s1)</f>
        <v/>
      </c>
      <c r="T610">
        <f>R610*($K610-Z_s2)</f>
        <v/>
      </c>
      <c r="U610">
        <f>(INDIRECT("a_"&amp;U$2)/(U$2+1))*(($C610^(U$2+1)-$H610^(U$2+1))/(ε_c1cd^(U$2+1)))</f>
        <v/>
      </c>
      <c r="V610">
        <f>(INDIRECT("a_"&amp;V$2)/(V$2+1))*(($C610^(V$2+1)-$H610^(V$2+1))/(ε_c1cd^(V$2+1)))</f>
        <v/>
      </c>
      <c r="W610">
        <f>(INDIRECT("a_"&amp;W$2)/(W$2+1))*(($C610^(W$2+1)-$H610^(W$2+1))/(ε_c1cd^(W$2+1)))</f>
        <v/>
      </c>
      <c r="X610">
        <f>(INDIRECT("a_"&amp;X$2)/(X$2+1))*(($C610^(X$2+1)-$H610^(X$2+1))/(ε_c1cd^(X$2+1)))</f>
        <v/>
      </c>
      <c r="Y610">
        <f>(INDIRECT("a_"&amp;Y$2)/(Y$2+1))*(($C610^(Y$2+1)-$H610^(Y$2+1))/(ε_c1cd^(Y$2+1)))</f>
        <v/>
      </c>
      <c r="Z610">
        <f>(INDIRECT("a_"&amp;Z$2)/(Z$2+2))*(($C610^(Z$2+2)-$H610^(Z$2+2))/(ε_c1cd^(Z$2+2)))</f>
        <v/>
      </c>
      <c r="AA610">
        <f>(INDIRECT("a_"&amp;AA$2)/(AA$2+2))*(($C610^(AA$2+2)-$H610^(AA$2+2))/(ε_c1cd^(AA$2+2)))</f>
        <v/>
      </c>
      <c r="AB610">
        <f>(INDIRECT("a_"&amp;AB$2)/(AB$2+2))*(($C610^(AB$2+2)-$H610^(AB$2+2))/(ε_c1cd^(AB$2+2)))</f>
        <v/>
      </c>
      <c r="AC610">
        <f>(INDIRECT("a_"&amp;AC$2)/(AC$2+2))*(($C610^(AC$2+2)-$H610^(AC$2+2))/(ε_c1cd^(AC$2+2)))</f>
        <v/>
      </c>
      <c r="AD610">
        <f>(INDIRECT("a_"&amp;AD$2)/(AD$2+2))*(($C610^(AD$2+2)-$H610^(AD$2+2))/(ε_c1cd^(AD$2+2)))</f>
        <v/>
      </c>
      <c r="AE610" s="111">
        <f>(b*f_cd/L610)*SUM(U610:Y610)+SUM(Q610:R610)</f>
        <v/>
      </c>
      <c r="AF610" s="112">
        <f>AE610*(K610-y+e)</f>
        <v/>
      </c>
      <c r="AG610" s="113">
        <f>(b*f_cd/(L610^2))*SUM(Z610:AD610)+SUM(S610:T610)-AF610</f>
        <v/>
      </c>
      <c r="AH610" s="114">
        <f>AG610&lt;0</f>
        <v/>
      </c>
      <c r="AI610" s="115">
        <f>IF(A610=1,FALSE,(AND(AQ610,AH610,NOT(AI609))))</f>
        <v/>
      </c>
      <c r="AJ610" s="116">
        <f>(b*f_cd/L610)*(a_1/2*J610^2+a_2/3*J610^3+a_3/4*J610^4+a_4/5*J610^5+a_5/6*J610^6)+SUM(Q610:R610)</f>
        <v/>
      </c>
      <c r="AK610">
        <f>AJ610*(K610-y+e)</f>
        <v/>
      </c>
      <c r="AL610" s="118">
        <f>(b*f_cd/(L610^2))*(a_1/3*J610^3+a_2/4*J610^4+a_3/5*J610^5+a_4/6*J610^6+a_5/7*J610^7)+SUM(S610:T610)-AK610</f>
        <v/>
      </c>
      <c r="AM610" s="114">
        <f>AL610&gt;0</f>
        <v/>
      </c>
      <c r="AN610" s="115">
        <f>IF(A610=1,FALSE,(AND(AQ610,AM610,NOT(AN609))))</f>
        <v/>
      </c>
      <c r="AO610">
        <f>IF(D610=1,AND(AH610,NOT(AI610)),AND(AM610,NOT(AN610)))</f>
        <v/>
      </c>
      <c r="AP610" s="119">
        <f>IF(D610=1,AI610,AN610)</f>
        <v/>
      </c>
      <c r="AQ610" s="125">
        <f>ABS(E610)&lt;$AQ$2</f>
        <v/>
      </c>
      <c r="AS610">
        <f>IF(AP610,MAX(AS$3:AS608)+1,"")</f>
        <v/>
      </c>
    </row>
    <row r="611" s="117">
      <c r="A611" t="n">
        <v>609</v>
      </c>
      <c r="B611" s="131">
        <f>IF(A611=1,0,IF(AP611,0.1*ε_cu1cd,0))</f>
        <v/>
      </c>
      <c r="C611" s="131">
        <f>IF(A611=1,0.1*ε_cu1cd,C610+B610)</f>
        <v/>
      </c>
      <c r="D611" s="113">
        <f>IF('Нормальний переріз'!$D$68&gt;0,1,2)</f>
        <v/>
      </c>
      <c r="E611" s="144">
        <f>IF(D611=1,F611,G611)</f>
        <v/>
      </c>
      <c r="F611" s="124">
        <f>IF(AI610,0.11*ε_cu1cd,IF(AH610,F610*0.01,F610))</f>
        <v/>
      </c>
      <c r="G611" s="124">
        <f>IF(AP610,-0.1*ε_cu1cd,IF(AM610,G610*0.01,G610))</f>
        <v/>
      </c>
      <c r="H611" s="113">
        <f>IF(A611=1,E611,IF(AO610,H610-E610+E611,IF(AP610,0.8*H610,H610+E611)))</f>
        <v/>
      </c>
      <c r="I611" s="169">
        <f>(C611-H611)/h</f>
        <v/>
      </c>
      <c r="J611">
        <f>C611/(ε_c1cd)</f>
        <v/>
      </c>
      <c r="K611">
        <f>C611/I611</f>
        <v/>
      </c>
      <c r="L611" s="131">
        <f>I611/(ε_c1cd)</f>
        <v/>
      </c>
      <c r="M611">
        <f>I611*(K611-Z_s1)</f>
        <v/>
      </c>
      <c r="N611">
        <f>I611*(K611-Z_s2)</f>
        <v/>
      </c>
      <c r="O611">
        <f>E_s*M611</f>
        <v/>
      </c>
      <c r="P611">
        <f>E_s*N611</f>
        <v/>
      </c>
      <c r="Q611">
        <f>O611*A_s1</f>
        <v/>
      </c>
      <c r="R611">
        <f>P611*A_s2</f>
        <v/>
      </c>
      <c r="S611">
        <f>Q611*($K611-Z_s1)</f>
        <v/>
      </c>
      <c r="T611">
        <f>R611*($K611-Z_s2)</f>
        <v/>
      </c>
      <c r="U611">
        <f>(INDIRECT("a_"&amp;U$2)/(U$2+1))*(($C611^(U$2+1)-$H611^(U$2+1))/(ε_c1cd^(U$2+1)))</f>
        <v/>
      </c>
      <c r="V611">
        <f>(INDIRECT("a_"&amp;V$2)/(V$2+1))*(($C611^(V$2+1)-$H611^(V$2+1))/(ε_c1cd^(V$2+1)))</f>
        <v/>
      </c>
      <c r="W611">
        <f>(INDIRECT("a_"&amp;W$2)/(W$2+1))*(($C611^(W$2+1)-$H611^(W$2+1))/(ε_c1cd^(W$2+1)))</f>
        <v/>
      </c>
      <c r="X611">
        <f>(INDIRECT("a_"&amp;X$2)/(X$2+1))*(($C611^(X$2+1)-$H611^(X$2+1))/(ε_c1cd^(X$2+1)))</f>
        <v/>
      </c>
      <c r="Y611">
        <f>(INDIRECT("a_"&amp;Y$2)/(Y$2+1))*(($C611^(Y$2+1)-$H611^(Y$2+1))/(ε_c1cd^(Y$2+1)))</f>
        <v/>
      </c>
      <c r="Z611">
        <f>(INDIRECT("a_"&amp;Z$2)/(Z$2+2))*(($C611^(Z$2+2)-$H611^(Z$2+2))/(ε_c1cd^(Z$2+2)))</f>
        <v/>
      </c>
      <c r="AA611">
        <f>(INDIRECT("a_"&amp;AA$2)/(AA$2+2))*(($C611^(AA$2+2)-$H611^(AA$2+2))/(ε_c1cd^(AA$2+2)))</f>
        <v/>
      </c>
      <c r="AB611">
        <f>(INDIRECT("a_"&amp;AB$2)/(AB$2+2))*(($C611^(AB$2+2)-$H611^(AB$2+2))/(ε_c1cd^(AB$2+2)))</f>
        <v/>
      </c>
      <c r="AC611">
        <f>(INDIRECT("a_"&amp;AC$2)/(AC$2+2))*(($C611^(AC$2+2)-$H611^(AC$2+2))/(ε_c1cd^(AC$2+2)))</f>
        <v/>
      </c>
      <c r="AD611">
        <f>(INDIRECT("a_"&amp;AD$2)/(AD$2+2))*(($C611^(AD$2+2)-$H611^(AD$2+2))/(ε_c1cd^(AD$2+2)))</f>
        <v/>
      </c>
      <c r="AE611" s="111">
        <f>(b*f_cd/L611)*SUM(U611:Y611)+SUM(Q611:R611)</f>
        <v/>
      </c>
      <c r="AF611" s="112">
        <f>AE611*(K611-y+e)</f>
        <v/>
      </c>
      <c r="AG611" s="113">
        <f>(b*f_cd/(L611^2))*SUM(Z611:AD611)+SUM(S611:T611)-AF611</f>
        <v/>
      </c>
      <c r="AH611" s="114">
        <f>AG611&lt;0</f>
        <v/>
      </c>
      <c r="AI611" s="115">
        <f>IF(A611=1,FALSE,(AND(AQ611,AH611,NOT(AI610))))</f>
        <v/>
      </c>
      <c r="AJ611" s="116">
        <f>(b*f_cd/L611)*(a_1/2*J611^2+a_2/3*J611^3+a_3/4*J611^4+a_4/5*J611^5+a_5/6*J611^6)+SUM(Q611:R611)</f>
        <v/>
      </c>
      <c r="AK611">
        <f>AJ611*(K611-y+e)</f>
        <v/>
      </c>
      <c r="AL611" s="118">
        <f>(b*f_cd/(L611^2))*(a_1/3*J611^3+a_2/4*J611^4+a_3/5*J611^5+a_4/6*J611^6+a_5/7*J611^7)+SUM(S611:T611)-AK611</f>
        <v/>
      </c>
      <c r="AM611" s="114">
        <f>AL611&gt;0</f>
        <v/>
      </c>
      <c r="AN611" s="115">
        <f>IF(A611=1,FALSE,(AND(AQ611,AM611,NOT(AN610))))</f>
        <v/>
      </c>
      <c r="AO611">
        <f>IF(D611=1,AND(AH611,NOT(AI611)),AND(AM611,NOT(AN611)))</f>
        <v/>
      </c>
      <c r="AP611" s="119">
        <f>IF(D611=1,AI611,AN611)</f>
        <v/>
      </c>
      <c r="AQ611" s="125">
        <f>ABS(E611)&lt;$AQ$2</f>
        <v/>
      </c>
      <c r="AS611">
        <f>IF(AP611,MAX(AS$3:AS609)+1,"")</f>
        <v/>
      </c>
    </row>
    <row r="612" s="117">
      <c r="A612" t="n">
        <v>610</v>
      </c>
      <c r="B612" s="131">
        <f>IF(A612=1,0,IF(AP612,0.1*ε_cu1cd,0))</f>
        <v/>
      </c>
      <c r="C612" s="131">
        <f>IF(A612=1,0.1*ε_cu1cd,C611+B611)</f>
        <v/>
      </c>
      <c r="D612" s="113">
        <f>IF('Нормальний переріз'!$D$68&gt;0,1,2)</f>
        <v/>
      </c>
      <c r="E612" s="144">
        <f>IF(D612=1,F612,G612)</f>
        <v/>
      </c>
      <c r="F612" s="124">
        <f>IF(AI611,0.11*ε_cu1cd,IF(AH611,F611*0.01,F611))</f>
        <v/>
      </c>
      <c r="G612" s="124">
        <f>IF(AP611,-0.1*ε_cu1cd,IF(AM611,G611*0.01,G611))</f>
        <v/>
      </c>
      <c r="H612" s="113">
        <f>IF(A612=1,E612,IF(AO611,H611-E611+E612,IF(AP611,0.8*H611,H611+E612)))</f>
        <v/>
      </c>
      <c r="I612" s="169">
        <f>(C612-H612)/h</f>
        <v/>
      </c>
      <c r="J612">
        <f>C612/(ε_c1cd)</f>
        <v/>
      </c>
      <c r="K612">
        <f>C612/I612</f>
        <v/>
      </c>
      <c r="L612" s="131">
        <f>I612/(ε_c1cd)</f>
        <v/>
      </c>
      <c r="M612">
        <f>I612*(K612-Z_s1)</f>
        <v/>
      </c>
      <c r="N612">
        <f>I612*(K612-Z_s2)</f>
        <v/>
      </c>
      <c r="O612">
        <f>E_s*M612</f>
        <v/>
      </c>
      <c r="P612">
        <f>E_s*N612</f>
        <v/>
      </c>
      <c r="Q612">
        <f>O612*A_s1</f>
        <v/>
      </c>
      <c r="R612">
        <f>P612*A_s2</f>
        <v/>
      </c>
      <c r="S612">
        <f>Q612*($K612-Z_s1)</f>
        <v/>
      </c>
      <c r="T612">
        <f>R612*($K612-Z_s2)</f>
        <v/>
      </c>
      <c r="U612">
        <f>(INDIRECT("a_"&amp;U$2)/(U$2+1))*(($C612^(U$2+1)-$H612^(U$2+1))/(ε_c1cd^(U$2+1)))</f>
        <v/>
      </c>
      <c r="V612">
        <f>(INDIRECT("a_"&amp;V$2)/(V$2+1))*(($C612^(V$2+1)-$H612^(V$2+1))/(ε_c1cd^(V$2+1)))</f>
        <v/>
      </c>
      <c r="W612">
        <f>(INDIRECT("a_"&amp;W$2)/(W$2+1))*(($C612^(W$2+1)-$H612^(W$2+1))/(ε_c1cd^(W$2+1)))</f>
        <v/>
      </c>
      <c r="X612">
        <f>(INDIRECT("a_"&amp;X$2)/(X$2+1))*(($C612^(X$2+1)-$H612^(X$2+1))/(ε_c1cd^(X$2+1)))</f>
        <v/>
      </c>
      <c r="Y612">
        <f>(INDIRECT("a_"&amp;Y$2)/(Y$2+1))*(($C612^(Y$2+1)-$H612^(Y$2+1))/(ε_c1cd^(Y$2+1)))</f>
        <v/>
      </c>
      <c r="Z612">
        <f>(INDIRECT("a_"&amp;Z$2)/(Z$2+2))*(($C612^(Z$2+2)-$H612^(Z$2+2))/(ε_c1cd^(Z$2+2)))</f>
        <v/>
      </c>
      <c r="AA612">
        <f>(INDIRECT("a_"&amp;AA$2)/(AA$2+2))*(($C612^(AA$2+2)-$H612^(AA$2+2))/(ε_c1cd^(AA$2+2)))</f>
        <v/>
      </c>
      <c r="AB612">
        <f>(INDIRECT("a_"&amp;AB$2)/(AB$2+2))*(($C612^(AB$2+2)-$H612^(AB$2+2))/(ε_c1cd^(AB$2+2)))</f>
        <v/>
      </c>
      <c r="AC612">
        <f>(INDIRECT("a_"&amp;AC$2)/(AC$2+2))*(($C612^(AC$2+2)-$H612^(AC$2+2))/(ε_c1cd^(AC$2+2)))</f>
        <v/>
      </c>
      <c r="AD612">
        <f>(INDIRECT("a_"&amp;AD$2)/(AD$2+2))*(($C612^(AD$2+2)-$H612^(AD$2+2))/(ε_c1cd^(AD$2+2)))</f>
        <v/>
      </c>
      <c r="AE612" s="111">
        <f>(b*f_cd/L612)*SUM(U612:Y612)+SUM(Q612:R612)</f>
        <v/>
      </c>
      <c r="AF612" s="112">
        <f>AE612*(K612-y+e)</f>
        <v/>
      </c>
      <c r="AG612" s="113">
        <f>(b*f_cd/(L612^2))*SUM(Z612:AD612)+SUM(S612:T612)-AF612</f>
        <v/>
      </c>
      <c r="AH612" s="114">
        <f>AG612&lt;0</f>
        <v/>
      </c>
      <c r="AI612" s="115">
        <f>IF(A612=1,FALSE,(AND(AQ612,AH612,NOT(AI611))))</f>
        <v/>
      </c>
      <c r="AJ612" s="116">
        <f>(b*f_cd/L612)*(a_1/2*J612^2+a_2/3*J612^3+a_3/4*J612^4+a_4/5*J612^5+a_5/6*J612^6)+SUM(Q612:R612)</f>
        <v/>
      </c>
      <c r="AK612">
        <f>AJ612*(K612-y+e)</f>
        <v/>
      </c>
      <c r="AL612" s="118">
        <f>(b*f_cd/(L612^2))*(a_1/3*J612^3+a_2/4*J612^4+a_3/5*J612^5+a_4/6*J612^6+a_5/7*J612^7)+SUM(S612:T612)-AK612</f>
        <v/>
      </c>
      <c r="AM612" s="114">
        <f>AL612&gt;0</f>
        <v/>
      </c>
      <c r="AN612" s="115">
        <f>IF(A612=1,FALSE,(AND(AQ612,AM612,NOT(AN611))))</f>
        <v/>
      </c>
      <c r="AO612">
        <f>IF(D612=1,AND(AH612,NOT(AI612)),AND(AM612,NOT(AN612)))</f>
        <v/>
      </c>
      <c r="AP612" s="119">
        <f>IF(D612=1,AI612,AN612)</f>
        <v/>
      </c>
      <c r="AQ612" s="125">
        <f>ABS(E612)&lt;$AQ$2</f>
        <v/>
      </c>
      <c r="AS612">
        <f>IF(AP612,MAX(AS$3:AS610)+1,"")</f>
        <v/>
      </c>
    </row>
    <row r="613" s="117">
      <c r="A613" t="n">
        <v>611</v>
      </c>
      <c r="B613" s="131">
        <f>IF(A613=1,0,IF(AP613,0.1*ε_cu1cd,0))</f>
        <v/>
      </c>
      <c r="C613" s="131">
        <f>IF(A613=1,0.1*ε_cu1cd,C612+B612)</f>
        <v/>
      </c>
      <c r="D613" s="113">
        <f>IF('Нормальний переріз'!$D$68&gt;0,1,2)</f>
        <v/>
      </c>
      <c r="E613" s="144">
        <f>IF(D613=1,F613,G613)</f>
        <v/>
      </c>
      <c r="F613" s="124">
        <f>IF(AI612,0.11*ε_cu1cd,IF(AH612,F612*0.01,F612))</f>
        <v/>
      </c>
      <c r="G613" s="124">
        <f>IF(AP612,-0.1*ε_cu1cd,IF(AM612,G612*0.01,G612))</f>
        <v/>
      </c>
      <c r="H613" s="113">
        <f>IF(A613=1,E613,IF(AO612,H612-E612+E613,IF(AP612,0.8*H612,H612+E613)))</f>
        <v/>
      </c>
      <c r="I613" s="169">
        <f>(C613-H613)/h</f>
        <v/>
      </c>
      <c r="J613">
        <f>C613/(ε_c1cd)</f>
        <v/>
      </c>
      <c r="K613">
        <f>C613/I613</f>
        <v/>
      </c>
      <c r="L613" s="131">
        <f>I613/(ε_c1cd)</f>
        <v/>
      </c>
      <c r="M613">
        <f>I613*(K613-Z_s1)</f>
        <v/>
      </c>
      <c r="N613">
        <f>I613*(K613-Z_s2)</f>
        <v/>
      </c>
      <c r="O613">
        <f>E_s*M613</f>
        <v/>
      </c>
      <c r="P613">
        <f>E_s*N613</f>
        <v/>
      </c>
      <c r="Q613">
        <f>O613*A_s1</f>
        <v/>
      </c>
      <c r="R613">
        <f>P613*A_s2</f>
        <v/>
      </c>
      <c r="S613">
        <f>Q613*($K613-Z_s1)</f>
        <v/>
      </c>
      <c r="T613">
        <f>R613*($K613-Z_s2)</f>
        <v/>
      </c>
      <c r="U613">
        <f>(INDIRECT("a_"&amp;U$2)/(U$2+1))*(($C613^(U$2+1)-$H613^(U$2+1))/(ε_c1cd^(U$2+1)))</f>
        <v/>
      </c>
      <c r="V613">
        <f>(INDIRECT("a_"&amp;V$2)/(V$2+1))*(($C613^(V$2+1)-$H613^(V$2+1))/(ε_c1cd^(V$2+1)))</f>
        <v/>
      </c>
      <c r="W613">
        <f>(INDIRECT("a_"&amp;W$2)/(W$2+1))*(($C613^(W$2+1)-$H613^(W$2+1))/(ε_c1cd^(W$2+1)))</f>
        <v/>
      </c>
      <c r="X613">
        <f>(INDIRECT("a_"&amp;X$2)/(X$2+1))*(($C613^(X$2+1)-$H613^(X$2+1))/(ε_c1cd^(X$2+1)))</f>
        <v/>
      </c>
      <c r="Y613">
        <f>(INDIRECT("a_"&amp;Y$2)/(Y$2+1))*(($C613^(Y$2+1)-$H613^(Y$2+1))/(ε_c1cd^(Y$2+1)))</f>
        <v/>
      </c>
      <c r="Z613">
        <f>(INDIRECT("a_"&amp;Z$2)/(Z$2+2))*(($C613^(Z$2+2)-$H613^(Z$2+2))/(ε_c1cd^(Z$2+2)))</f>
        <v/>
      </c>
      <c r="AA613">
        <f>(INDIRECT("a_"&amp;AA$2)/(AA$2+2))*(($C613^(AA$2+2)-$H613^(AA$2+2))/(ε_c1cd^(AA$2+2)))</f>
        <v/>
      </c>
      <c r="AB613">
        <f>(INDIRECT("a_"&amp;AB$2)/(AB$2+2))*(($C613^(AB$2+2)-$H613^(AB$2+2))/(ε_c1cd^(AB$2+2)))</f>
        <v/>
      </c>
      <c r="AC613">
        <f>(INDIRECT("a_"&amp;AC$2)/(AC$2+2))*(($C613^(AC$2+2)-$H613^(AC$2+2))/(ε_c1cd^(AC$2+2)))</f>
        <v/>
      </c>
      <c r="AD613">
        <f>(INDIRECT("a_"&amp;AD$2)/(AD$2+2))*(($C613^(AD$2+2)-$H613^(AD$2+2))/(ε_c1cd^(AD$2+2)))</f>
        <v/>
      </c>
      <c r="AE613" s="111">
        <f>(b*f_cd/L613)*SUM(U613:Y613)+SUM(Q613:R613)</f>
        <v/>
      </c>
      <c r="AF613" s="112">
        <f>AE613*(K613-y+e)</f>
        <v/>
      </c>
      <c r="AG613" s="113">
        <f>(b*f_cd/(L613^2))*SUM(Z613:AD613)+SUM(S613:T613)-AF613</f>
        <v/>
      </c>
      <c r="AH613" s="114">
        <f>AG613&lt;0</f>
        <v/>
      </c>
      <c r="AI613" s="115">
        <f>IF(A613=1,FALSE,(AND(AQ613,AH613,NOT(AI612))))</f>
        <v/>
      </c>
      <c r="AJ613" s="116">
        <f>(b*f_cd/L613)*(a_1/2*J613^2+a_2/3*J613^3+a_3/4*J613^4+a_4/5*J613^5+a_5/6*J613^6)+SUM(Q613:R613)</f>
        <v/>
      </c>
      <c r="AK613">
        <f>AJ613*(K613-y+e)</f>
        <v/>
      </c>
      <c r="AL613" s="118">
        <f>(b*f_cd/(L613^2))*(a_1/3*J613^3+a_2/4*J613^4+a_3/5*J613^5+a_4/6*J613^6+a_5/7*J613^7)+SUM(S613:T613)-AK613</f>
        <v/>
      </c>
      <c r="AM613" s="114">
        <f>AL613&gt;0</f>
        <v/>
      </c>
      <c r="AN613" s="115">
        <f>IF(A613=1,FALSE,(AND(AQ613,AM613,NOT(AN612))))</f>
        <v/>
      </c>
      <c r="AO613">
        <f>IF(D613=1,AND(AH613,NOT(AI613)),AND(AM613,NOT(AN613)))</f>
        <v/>
      </c>
      <c r="AP613" s="119">
        <f>IF(D613=1,AI613,AN613)</f>
        <v/>
      </c>
      <c r="AQ613" s="125">
        <f>ABS(E613)&lt;$AQ$2</f>
        <v/>
      </c>
      <c r="AS613">
        <f>IF(AP613,MAX(AS$3:AS611)+1,"")</f>
        <v/>
      </c>
    </row>
    <row r="614" s="117">
      <c r="A614" t="n">
        <v>612</v>
      </c>
      <c r="B614" s="131">
        <f>IF(A614=1,0,IF(AP614,0.1*ε_cu1cd,0))</f>
        <v/>
      </c>
      <c r="C614" s="131">
        <f>IF(A614=1,0.1*ε_cu1cd,C613+B613)</f>
        <v/>
      </c>
      <c r="D614" s="113">
        <f>IF('Нормальний переріз'!$D$68&gt;0,1,2)</f>
        <v/>
      </c>
      <c r="E614" s="144">
        <f>IF(D614=1,F614,G614)</f>
        <v/>
      </c>
      <c r="F614" s="124">
        <f>IF(AI613,0.11*ε_cu1cd,IF(AH613,F613*0.01,F613))</f>
        <v/>
      </c>
      <c r="G614" s="124">
        <f>IF(AP613,-0.1*ε_cu1cd,IF(AM613,G613*0.01,G613))</f>
        <v/>
      </c>
      <c r="H614" s="113">
        <f>IF(A614=1,E614,IF(AO613,H613-E613+E614,IF(AP613,0.8*H613,H613+E614)))</f>
        <v/>
      </c>
      <c r="I614" s="169">
        <f>(C614-H614)/h</f>
        <v/>
      </c>
      <c r="J614">
        <f>C614/(ε_c1cd)</f>
        <v/>
      </c>
      <c r="K614">
        <f>C614/I614</f>
        <v/>
      </c>
      <c r="L614" s="131">
        <f>I614/(ε_c1cd)</f>
        <v/>
      </c>
      <c r="M614">
        <f>I614*(K614-Z_s1)</f>
        <v/>
      </c>
      <c r="N614">
        <f>I614*(K614-Z_s2)</f>
        <v/>
      </c>
      <c r="O614">
        <f>E_s*M614</f>
        <v/>
      </c>
      <c r="P614">
        <f>E_s*N614</f>
        <v/>
      </c>
      <c r="Q614">
        <f>O614*A_s1</f>
        <v/>
      </c>
      <c r="R614">
        <f>P614*A_s2</f>
        <v/>
      </c>
      <c r="S614">
        <f>Q614*($K614-Z_s1)</f>
        <v/>
      </c>
      <c r="T614">
        <f>R614*($K614-Z_s2)</f>
        <v/>
      </c>
      <c r="U614">
        <f>(INDIRECT("a_"&amp;U$2)/(U$2+1))*(($C614^(U$2+1)-$H614^(U$2+1))/(ε_c1cd^(U$2+1)))</f>
        <v/>
      </c>
      <c r="V614">
        <f>(INDIRECT("a_"&amp;V$2)/(V$2+1))*(($C614^(V$2+1)-$H614^(V$2+1))/(ε_c1cd^(V$2+1)))</f>
        <v/>
      </c>
      <c r="W614">
        <f>(INDIRECT("a_"&amp;W$2)/(W$2+1))*(($C614^(W$2+1)-$H614^(W$2+1))/(ε_c1cd^(W$2+1)))</f>
        <v/>
      </c>
      <c r="X614">
        <f>(INDIRECT("a_"&amp;X$2)/(X$2+1))*(($C614^(X$2+1)-$H614^(X$2+1))/(ε_c1cd^(X$2+1)))</f>
        <v/>
      </c>
      <c r="Y614">
        <f>(INDIRECT("a_"&amp;Y$2)/(Y$2+1))*(($C614^(Y$2+1)-$H614^(Y$2+1))/(ε_c1cd^(Y$2+1)))</f>
        <v/>
      </c>
      <c r="Z614">
        <f>(INDIRECT("a_"&amp;Z$2)/(Z$2+2))*(($C614^(Z$2+2)-$H614^(Z$2+2))/(ε_c1cd^(Z$2+2)))</f>
        <v/>
      </c>
      <c r="AA614">
        <f>(INDIRECT("a_"&amp;AA$2)/(AA$2+2))*(($C614^(AA$2+2)-$H614^(AA$2+2))/(ε_c1cd^(AA$2+2)))</f>
        <v/>
      </c>
      <c r="AB614">
        <f>(INDIRECT("a_"&amp;AB$2)/(AB$2+2))*(($C614^(AB$2+2)-$H614^(AB$2+2))/(ε_c1cd^(AB$2+2)))</f>
        <v/>
      </c>
      <c r="AC614">
        <f>(INDIRECT("a_"&amp;AC$2)/(AC$2+2))*(($C614^(AC$2+2)-$H614^(AC$2+2))/(ε_c1cd^(AC$2+2)))</f>
        <v/>
      </c>
      <c r="AD614">
        <f>(INDIRECT("a_"&amp;AD$2)/(AD$2+2))*(($C614^(AD$2+2)-$H614^(AD$2+2))/(ε_c1cd^(AD$2+2)))</f>
        <v/>
      </c>
      <c r="AE614" s="111">
        <f>(b*f_cd/L614)*SUM(U614:Y614)+SUM(Q614:R614)</f>
        <v/>
      </c>
      <c r="AF614" s="112">
        <f>AE614*(K614-y+e)</f>
        <v/>
      </c>
      <c r="AG614" s="113">
        <f>(b*f_cd/(L614^2))*SUM(Z614:AD614)+SUM(S614:T614)-AF614</f>
        <v/>
      </c>
      <c r="AH614" s="114">
        <f>AG614&lt;0</f>
        <v/>
      </c>
      <c r="AI614" s="115">
        <f>IF(A614=1,FALSE,(AND(AQ614,AH614,NOT(AI613))))</f>
        <v/>
      </c>
      <c r="AJ614" s="116">
        <f>(b*f_cd/L614)*(a_1/2*J614^2+a_2/3*J614^3+a_3/4*J614^4+a_4/5*J614^5+a_5/6*J614^6)+SUM(Q614:R614)</f>
        <v/>
      </c>
      <c r="AK614">
        <f>AJ614*(K614-y+e)</f>
        <v/>
      </c>
      <c r="AL614" s="118">
        <f>(b*f_cd/(L614^2))*(a_1/3*J614^3+a_2/4*J614^4+a_3/5*J614^5+a_4/6*J614^6+a_5/7*J614^7)+SUM(S614:T614)-AK614</f>
        <v/>
      </c>
      <c r="AM614" s="114">
        <f>AL614&gt;0</f>
        <v/>
      </c>
      <c r="AN614" s="115">
        <f>IF(A614=1,FALSE,(AND(AQ614,AM614,NOT(AN613))))</f>
        <v/>
      </c>
      <c r="AO614">
        <f>IF(D614=1,AND(AH614,NOT(AI614)),AND(AM614,NOT(AN614)))</f>
        <v/>
      </c>
      <c r="AP614" s="119">
        <f>IF(D614=1,AI614,AN614)</f>
        <v/>
      </c>
      <c r="AQ614" s="125">
        <f>ABS(E614)&lt;$AQ$2</f>
        <v/>
      </c>
      <c r="AS614">
        <f>IF(AP614,MAX(AS$3:AS612)+1,"")</f>
        <v/>
      </c>
    </row>
    <row r="615" s="117">
      <c r="A615" t="n">
        <v>613</v>
      </c>
      <c r="B615" s="131">
        <f>IF(A615=1,0,IF(AP615,0.1*ε_cu1cd,0))</f>
        <v/>
      </c>
      <c r="C615" s="131">
        <f>IF(A615=1,0.1*ε_cu1cd,C614+B614)</f>
        <v/>
      </c>
      <c r="D615" s="113">
        <f>IF('Нормальний переріз'!$D$68&gt;0,1,2)</f>
        <v/>
      </c>
      <c r="E615" s="144">
        <f>IF(D615=1,F615,G615)</f>
        <v/>
      </c>
      <c r="F615" s="124">
        <f>IF(AI614,0.11*ε_cu1cd,IF(AH614,F614*0.01,F614))</f>
        <v/>
      </c>
      <c r="G615" s="124">
        <f>IF(AP614,-0.1*ε_cu1cd,IF(AM614,G614*0.01,G614))</f>
        <v/>
      </c>
      <c r="H615" s="113">
        <f>IF(A615=1,E615,IF(AO614,H614-E614+E615,IF(AP614,0.8*H614,H614+E615)))</f>
        <v/>
      </c>
      <c r="I615" s="169">
        <f>(C615-H615)/h</f>
        <v/>
      </c>
      <c r="J615">
        <f>C615/(ε_c1cd)</f>
        <v/>
      </c>
      <c r="K615">
        <f>C615/I615</f>
        <v/>
      </c>
      <c r="L615" s="131">
        <f>I615/(ε_c1cd)</f>
        <v/>
      </c>
      <c r="M615">
        <f>I615*(K615-Z_s1)</f>
        <v/>
      </c>
      <c r="N615">
        <f>I615*(K615-Z_s2)</f>
        <v/>
      </c>
      <c r="O615">
        <f>E_s*M615</f>
        <v/>
      </c>
      <c r="P615">
        <f>E_s*N615</f>
        <v/>
      </c>
      <c r="Q615">
        <f>O615*A_s1</f>
        <v/>
      </c>
      <c r="R615">
        <f>P615*A_s2</f>
        <v/>
      </c>
      <c r="S615">
        <f>Q615*($K615-Z_s1)</f>
        <v/>
      </c>
      <c r="T615">
        <f>R615*($K615-Z_s2)</f>
        <v/>
      </c>
      <c r="U615">
        <f>(INDIRECT("a_"&amp;U$2)/(U$2+1))*(($C615^(U$2+1)-$H615^(U$2+1))/(ε_c1cd^(U$2+1)))</f>
        <v/>
      </c>
      <c r="V615">
        <f>(INDIRECT("a_"&amp;V$2)/(V$2+1))*(($C615^(V$2+1)-$H615^(V$2+1))/(ε_c1cd^(V$2+1)))</f>
        <v/>
      </c>
      <c r="W615">
        <f>(INDIRECT("a_"&amp;W$2)/(W$2+1))*(($C615^(W$2+1)-$H615^(W$2+1))/(ε_c1cd^(W$2+1)))</f>
        <v/>
      </c>
      <c r="X615">
        <f>(INDIRECT("a_"&amp;X$2)/(X$2+1))*(($C615^(X$2+1)-$H615^(X$2+1))/(ε_c1cd^(X$2+1)))</f>
        <v/>
      </c>
      <c r="Y615">
        <f>(INDIRECT("a_"&amp;Y$2)/(Y$2+1))*(($C615^(Y$2+1)-$H615^(Y$2+1))/(ε_c1cd^(Y$2+1)))</f>
        <v/>
      </c>
      <c r="Z615">
        <f>(INDIRECT("a_"&amp;Z$2)/(Z$2+2))*(($C615^(Z$2+2)-$H615^(Z$2+2))/(ε_c1cd^(Z$2+2)))</f>
        <v/>
      </c>
      <c r="AA615">
        <f>(INDIRECT("a_"&amp;AA$2)/(AA$2+2))*(($C615^(AA$2+2)-$H615^(AA$2+2))/(ε_c1cd^(AA$2+2)))</f>
        <v/>
      </c>
      <c r="AB615">
        <f>(INDIRECT("a_"&amp;AB$2)/(AB$2+2))*(($C615^(AB$2+2)-$H615^(AB$2+2))/(ε_c1cd^(AB$2+2)))</f>
        <v/>
      </c>
      <c r="AC615">
        <f>(INDIRECT("a_"&amp;AC$2)/(AC$2+2))*(($C615^(AC$2+2)-$H615^(AC$2+2))/(ε_c1cd^(AC$2+2)))</f>
        <v/>
      </c>
      <c r="AD615">
        <f>(INDIRECT("a_"&amp;AD$2)/(AD$2+2))*(($C615^(AD$2+2)-$H615^(AD$2+2))/(ε_c1cd^(AD$2+2)))</f>
        <v/>
      </c>
      <c r="AE615" s="111">
        <f>(b*f_cd/L615)*SUM(U615:Y615)+SUM(Q615:R615)</f>
        <v/>
      </c>
      <c r="AF615" s="112">
        <f>AE615*(K615-y+e)</f>
        <v/>
      </c>
      <c r="AG615" s="113">
        <f>(b*f_cd/(L615^2))*SUM(Z615:AD615)+SUM(S615:T615)-AF615</f>
        <v/>
      </c>
      <c r="AH615" s="114">
        <f>AG615&lt;0</f>
        <v/>
      </c>
      <c r="AI615" s="115">
        <f>IF(A615=1,FALSE,(AND(AQ615,AH615,NOT(AI614))))</f>
        <v/>
      </c>
      <c r="AJ615" s="116">
        <f>(b*f_cd/L615)*(a_1/2*J615^2+a_2/3*J615^3+a_3/4*J615^4+a_4/5*J615^5+a_5/6*J615^6)+SUM(Q615:R615)</f>
        <v/>
      </c>
      <c r="AK615">
        <f>AJ615*(K615-y+e)</f>
        <v/>
      </c>
      <c r="AL615" s="118">
        <f>(b*f_cd/(L615^2))*(a_1/3*J615^3+a_2/4*J615^4+a_3/5*J615^5+a_4/6*J615^6+a_5/7*J615^7)+SUM(S615:T615)-AK615</f>
        <v/>
      </c>
      <c r="AM615" s="114">
        <f>AL615&gt;0</f>
        <v/>
      </c>
      <c r="AN615" s="115">
        <f>IF(A615=1,FALSE,(AND(AQ615,AM615,NOT(AN614))))</f>
        <v/>
      </c>
      <c r="AO615">
        <f>IF(D615=1,AND(AH615,NOT(AI615)),AND(AM615,NOT(AN615)))</f>
        <v/>
      </c>
      <c r="AP615" s="119">
        <f>IF(D615=1,AI615,AN615)</f>
        <v/>
      </c>
      <c r="AQ615" s="125">
        <f>ABS(E615)&lt;$AQ$2</f>
        <v/>
      </c>
      <c r="AS615">
        <f>IF(AP615,MAX(AS$3:AS613)+1,"")</f>
        <v/>
      </c>
    </row>
    <row r="616" s="117">
      <c r="A616" t="n">
        <v>614</v>
      </c>
      <c r="B616" s="131">
        <f>IF(A616=1,0,IF(AP616,0.1*ε_cu1cd,0))</f>
        <v/>
      </c>
      <c r="C616" s="131">
        <f>IF(A616=1,0.1*ε_cu1cd,C615+B615)</f>
        <v/>
      </c>
      <c r="D616" s="113">
        <f>IF('Нормальний переріз'!$D$68&gt;0,1,2)</f>
        <v/>
      </c>
      <c r="E616" s="144">
        <f>IF(D616=1,F616,G616)</f>
        <v/>
      </c>
      <c r="F616" s="124">
        <f>IF(AI615,0.11*ε_cu1cd,IF(AH615,F615*0.01,F615))</f>
        <v/>
      </c>
      <c r="G616" s="124">
        <f>IF(AP615,-0.1*ε_cu1cd,IF(AM615,G615*0.01,G615))</f>
        <v/>
      </c>
      <c r="H616" s="113">
        <f>IF(A616=1,E616,IF(AO615,H615-E615+E616,IF(AP615,0.8*H615,H615+E616)))</f>
        <v/>
      </c>
      <c r="I616" s="169">
        <f>(C616-H616)/h</f>
        <v/>
      </c>
      <c r="J616">
        <f>C616/(ε_c1cd)</f>
        <v/>
      </c>
      <c r="K616">
        <f>C616/I616</f>
        <v/>
      </c>
      <c r="L616" s="131">
        <f>I616/(ε_c1cd)</f>
        <v/>
      </c>
      <c r="M616">
        <f>I616*(K616-Z_s1)</f>
        <v/>
      </c>
      <c r="N616">
        <f>I616*(K616-Z_s2)</f>
        <v/>
      </c>
      <c r="O616">
        <f>E_s*M616</f>
        <v/>
      </c>
      <c r="P616">
        <f>E_s*N616</f>
        <v/>
      </c>
      <c r="Q616">
        <f>O616*A_s1</f>
        <v/>
      </c>
      <c r="R616">
        <f>P616*A_s2</f>
        <v/>
      </c>
      <c r="S616">
        <f>Q616*($K616-Z_s1)</f>
        <v/>
      </c>
      <c r="T616">
        <f>R616*($K616-Z_s2)</f>
        <v/>
      </c>
      <c r="U616">
        <f>(INDIRECT("a_"&amp;U$2)/(U$2+1))*(($C616^(U$2+1)-$H616^(U$2+1))/(ε_c1cd^(U$2+1)))</f>
        <v/>
      </c>
      <c r="V616">
        <f>(INDIRECT("a_"&amp;V$2)/(V$2+1))*(($C616^(V$2+1)-$H616^(V$2+1))/(ε_c1cd^(V$2+1)))</f>
        <v/>
      </c>
      <c r="W616">
        <f>(INDIRECT("a_"&amp;W$2)/(W$2+1))*(($C616^(W$2+1)-$H616^(W$2+1))/(ε_c1cd^(W$2+1)))</f>
        <v/>
      </c>
      <c r="X616">
        <f>(INDIRECT("a_"&amp;X$2)/(X$2+1))*(($C616^(X$2+1)-$H616^(X$2+1))/(ε_c1cd^(X$2+1)))</f>
        <v/>
      </c>
      <c r="Y616">
        <f>(INDIRECT("a_"&amp;Y$2)/(Y$2+1))*(($C616^(Y$2+1)-$H616^(Y$2+1))/(ε_c1cd^(Y$2+1)))</f>
        <v/>
      </c>
      <c r="Z616">
        <f>(INDIRECT("a_"&amp;Z$2)/(Z$2+2))*(($C616^(Z$2+2)-$H616^(Z$2+2))/(ε_c1cd^(Z$2+2)))</f>
        <v/>
      </c>
      <c r="AA616">
        <f>(INDIRECT("a_"&amp;AA$2)/(AA$2+2))*(($C616^(AA$2+2)-$H616^(AA$2+2))/(ε_c1cd^(AA$2+2)))</f>
        <v/>
      </c>
      <c r="AB616">
        <f>(INDIRECT("a_"&amp;AB$2)/(AB$2+2))*(($C616^(AB$2+2)-$H616^(AB$2+2))/(ε_c1cd^(AB$2+2)))</f>
        <v/>
      </c>
      <c r="AC616">
        <f>(INDIRECT("a_"&amp;AC$2)/(AC$2+2))*(($C616^(AC$2+2)-$H616^(AC$2+2))/(ε_c1cd^(AC$2+2)))</f>
        <v/>
      </c>
      <c r="AD616">
        <f>(INDIRECT("a_"&amp;AD$2)/(AD$2+2))*(($C616^(AD$2+2)-$H616^(AD$2+2))/(ε_c1cd^(AD$2+2)))</f>
        <v/>
      </c>
      <c r="AE616" s="111">
        <f>(b*f_cd/L616)*SUM(U616:Y616)+SUM(Q616:R616)</f>
        <v/>
      </c>
      <c r="AF616" s="112">
        <f>AE616*(K616-y+e)</f>
        <v/>
      </c>
      <c r="AG616" s="113">
        <f>(b*f_cd/(L616^2))*SUM(Z616:AD616)+SUM(S616:T616)-AF616</f>
        <v/>
      </c>
      <c r="AH616" s="114">
        <f>AG616&lt;0</f>
        <v/>
      </c>
      <c r="AI616" s="115">
        <f>IF(A616=1,FALSE,(AND(AQ616,AH616,NOT(AI615))))</f>
        <v/>
      </c>
      <c r="AJ616" s="116">
        <f>(b*f_cd/L616)*(a_1/2*J616^2+a_2/3*J616^3+a_3/4*J616^4+a_4/5*J616^5+a_5/6*J616^6)+SUM(Q616:R616)</f>
        <v/>
      </c>
      <c r="AK616">
        <f>AJ616*(K616-y+e)</f>
        <v/>
      </c>
      <c r="AL616" s="118">
        <f>(b*f_cd/(L616^2))*(a_1/3*J616^3+a_2/4*J616^4+a_3/5*J616^5+a_4/6*J616^6+a_5/7*J616^7)+SUM(S616:T616)-AK616</f>
        <v/>
      </c>
      <c r="AM616" s="114">
        <f>AL616&gt;0</f>
        <v/>
      </c>
      <c r="AN616" s="115">
        <f>IF(A616=1,FALSE,(AND(AQ616,AM616,NOT(AN615))))</f>
        <v/>
      </c>
      <c r="AO616">
        <f>IF(D616=1,AND(AH616,NOT(AI616)),AND(AM616,NOT(AN616)))</f>
        <v/>
      </c>
      <c r="AP616" s="119">
        <f>IF(D616=1,AI616,AN616)</f>
        <v/>
      </c>
      <c r="AQ616" s="125">
        <f>ABS(E616)&lt;$AQ$2</f>
        <v/>
      </c>
      <c r="AS616">
        <f>IF(AP616,MAX(AS$3:AS614)+1,"")</f>
        <v/>
      </c>
    </row>
    <row r="617" s="117">
      <c r="A617" t="n">
        <v>615</v>
      </c>
      <c r="B617" s="131">
        <f>IF(A617=1,0,IF(AP617,0.1*ε_cu1cd,0))</f>
        <v/>
      </c>
      <c r="C617" s="131">
        <f>IF(A617=1,0.1*ε_cu1cd,C616+B616)</f>
        <v/>
      </c>
      <c r="D617" s="113">
        <f>IF('Нормальний переріз'!$D$68&gt;0,1,2)</f>
        <v/>
      </c>
      <c r="E617" s="144">
        <f>IF(D617=1,F617,G617)</f>
        <v/>
      </c>
      <c r="F617" s="124">
        <f>IF(AI616,0.11*ε_cu1cd,IF(AH616,F616*0.01,F616))</f>
        <v/>
      </c>
      <c r="G617" s="124">
        <f>IF(AP616,-0.1*ε_cu1cd,IF(AM616,G616*0.01,G616))</f>
        <v/>
      </c>
      <c r="H617" s="113">
        <f>IF(A617=1,E617,IF(AO616,H616-E616+E617,IF(AP616,0.8*H616,H616+E617)))</f>
        <v/>
      </c>
      <c r="I617" s="169">
        <f>(C617-H617)/h</f>
        <v/>
      </c>
      <c r="J617">
        <f>C617/(ε_c1cd)</f>
        <v/>
      </c>
      <c r="K617">
        <f>C617/I617</f>
        <v/>
      </c>
      <c r="L617" s="131">
        <f>I617/(ε_c1cd)</f>
        <v/>
      </c>
      <c r="M617">
        <f>I617*(K617-Z_s1)</f>
        <v/>
      </c>
      <c r="N617">
        <f>I617*(K617-Z_s2)</f>
        <v/>
      </c>
      <c r="O617">
        <f>E_s*M617</f>
        <v/>
      </c>
      <c r="P617">
        <f>E_s*N617</f>
        <v/>
      </c>
      <c r="Q617">
        <f>O617*A_s1</f>
        <v/>
      </c>
      <c r="R617">
        <f>P617*A_s2</f>
        <v/>
      </c>
      <c r="S617">
        <f>Q617*($K617-Z_s1)</f>
        <v/>
      </c>
      <c r="T617">
        <f>R617*($K617-Z_s2)</f>
        <v/>
      </c>
      <c r="U617">
        <f>(INDIRECT("a_"&amp;U$2)/(U$2+1))*(($C617^(U$2+1)-$H617^(U$2+1))/(ε_c1cd^(U$2+1)))</f>
        <v/>
      </c>
      <c r="V617">
        <f>(INDIRECT("a_"&amp;V$2)/(V$2+1))*(($C617^(V$2+1)-$H617^(V$2+1))/(ε_c1cd^(V$2+1)))</f>
        <v/>
      </c>
      <c r="W617">
        <f>(INDIRECT("a_"&amp;W$2)/(W$2+1))*(($C617^(W$2+1)-$H617^(W$2+1))/(ε_c1cd^(W$2+1)))</f>
        <v/>
      </c>
      <c r="X617">
        <f>(INDIRECT("a_"&amp;X$2)/(X$2+1))*(($C617^(X$2+1)-$H617^(X$2+1))/(ε_c1cd^(X$2+1)))</f>
        <v/>
      </c>
      <c r="Y617">
        <f>(INDIRECT("a_"&amp;Y$2)/(Y$2+1))*(($C617^(Y$2+1)-$H617^(Y$2+1))/(ε_c1cd^(Y$2+1)))</f>
        <v/>
      </c>
      <c r="Z617">
        <f>(INDIRECT("a_"&amp;Z$2)/(Z$2+2))*(($C617^(Z$2+2)-$H617^(Z$2+2))/(ε_c1cd^(Z$2+2)))</f>
        <v/>
      </c>
      <c r="AA617">
        <f>(INDIRECT("a_"&amp;AA$2)/(AA$2+2))*(($C617^(AA$2+2)-$H617^(AA$2+2))/(ε_c1cd^(AA$2+2)))</f>
        <v/>
      </c>
      <c r="AB617">
        <f>(INDIRECT("a_"&amp;AB$2)/(AB$2+2))*(($C617^(AB$2+2)-$H617^(AB$2+2))/(ε_c1cd^(AB$2+2)))</f>
        <v/>
      </c>
      <c r="AC617">
        <f>(INDIRECT("a_"&amp;AC$2)/(AC$2+2))*(($C617^(AC$2+2)-$H617^(AC$2+2))/(ε_c1cd^(AC$2+2)))</f>
        <v/>
      </c>
      <c r="AD617">
        <f>(INDIRECT("a_"&amp;AD$2)/(AD$2+2))*(($C617^(AD$2+2)-$H617^(AD$2+2))/(ε_c1cd^(AD$2+2)))</f>
        <v/>
      </c>
      <c r="AE617" s="111">
        <f>(b*f_cd/L617)*SUM(U617:Y617)+SUM(Q617:R617)</f>
        <v/>
      </c>
      <c r="AF617" s="112">
        <f>AE617*(K617-y+e)</f>
        <v/>
      </c>
      <c r="AG617" s="113">
        <f>(b*f_cd/(L617^2))*SUM(Z617:AD617)+SUM(S617:T617)-AF617</f>
        <v/>
      </c>
      <c r="AH617" s="114">
        <f>AG617&lt;0</f>
        <v/>
      </c>
      <c r="AI617" s="115">
        <f>IF(A617=1,FALSE,(AND(AQ617,AH617,NOT(AI616))))</f>
        <v/>
      </c>
      <c r="AJ617" s="116">
        <f>(b*f_cd/L617)*(a_1/2*J617^2+a_2/3*J617^3+a_3/4*J617^4+a_4/5*J617^5+a_5/6*J617^6)+SUM(Q617:R617)</f>
        <v/>
      </c>
      <c r="AK617">
        <f>AJ617*(K617-y+e)</f>
        <v/>
      </c>
      <c r="AL617" s="118">
        <f>(b*f_cd/(L617^2))*(a_1/3*J617^3+a_2/4*J617^4+a_3/5*J617^5+a_4/6*J617^6+a_5/7*J617^7)+SUM(S617:T617)-AK617</f>
        <v/>
      </c>
      <c r="AM617" s="114">
        <f>AL617&gt;0</f>
        <v/>
      </c>
      <c r="AN617" s="115">
        <f>IF(A617=1,FALSE,(AND(AQ617,AM617,NOT(AN616))))</f>
        <v/>
      </c>
      <c r="AO617">
        <f>IF(D617=1,AND(AH617,NOT(AI617)),AND(AM617,NOT(AN617)))</f>
        <v/>
      </c>
      <c r="AP617" s="119">
        <f>IF(D617=1,AI617,AN617)</f>
        <v/>
      </c>
      <c r="AQ617" s="125">
        <f>ABS(E617)&lt;$AQ$2</f>
        <v/>
      </c>
      <c r="AS617">
        <f>IF(AP617,MAX(AS$3:AS615)+1,"")</f>
        <v/>
      </c>
    </row>
    <row r="618" s="117">
      <c r="A618" t="n">
        <v>616</v>
      </c>
      <c r="B618" s="131">
        <f>IF(A618=1,0,IF(AP618,0.1*ε_cu1cd,0))</f>
        <v/>
      </c>
      <c r="C618" s="131">
        <f>IF(A618=1,0.1*ε_cu1cd,C617+B617)</f>
        <v/>
      </c>
      <c r="D618" s="113">
        <f>IF('Нормальний переріз'!$D$68&gt;0,1,2)</f>
        <v/>
      </c>
      <c r="E618" s="144">
        <f>IF(D618=1,F618,G618)</f>
        <v/>
      </c>
      <c r="F618" s="124">
        <f>IF(AI617,0.11*ε_cu1cd,IF(AH617,F617*0.01,F617))</f>
        <v/>
      </c>
      <c r="G618" s="124">
        <f>IF(AP617,-0.1*ε_cu1cd,IF(AM617,G617*0.01,G617))</f>
        <v/>
      </c>
      <c r="H618" s="113">
        <f>IF(A618=1,E618,IF(AO617,H617-E617+E618,IF(AP617,0.8*H617,H617+E618)))</f>
        <v/>
      </c>
      <c r="I618" s="169">
        <f>(C618-H618)/h</f>
        <v/>
      </c>
      <c r="J618">
        <f>C618/(ε_c1cd)</f>
        <v/>
      </c>
      <c r="K618">
        <f>C618/I618</f>
        <v/>
      </c>
      <c r="L618" s="131">
        <f>I618/(ε_c1cd)</f>
        <v/>
      </c>
      <c r="M618">
        <f>I618*(K618-Z_s1)</f>
        <v/>
      </c>
      <c r="N618">
        <f>I618*(K618-Z_s2)</f>
        <v/>
      </c>
      <c r="O618">
        <f>E_s*M618</f>
        <v/>
      </c>
      <c r="P618">
        <f>E_s*N618</f>
        <v/>
      </c>
      <c r="Q618">
        <f>O618*A_s1</f>
        <v/>
      </c>
      <c r="R618">
        <f>P618*A_s2</f>
        <v/>
      </c>
      <c r="S618">
        <f>Q618*($K618-Z_s1)</f>
        <v/>
      </c>
      <c r="T618">
        <f>R618*($K618-Z_s2)</f>
        <v/>
      </c>
      <c r="U618">
        <f>(INDIRECT("a_"&amp;U$2)/(U$2+1))*(($C618^(U$2+1)-$H618^(U$2+1))/(ε_c1cd^(U$2+1)))</f>
        <v/>
      </c>
      <c r="V618">
        <f>(INDIRECT("a_"&amp;V$2)/(V$2+1))*(($C618^(V$2+1)-$H618^(V$2+1))/(ε_c1cd^(V$2+1)))</f>
        <v/>
      </c>
      <c r="W618">
        <f>(INDIRECT("a_"&amp;W$2)/(W$2+1))*(($C618^(W$2+1)-$H618^(W$2+1))/(ε_c1cd^(W$2+1)))</f>
        <v/>
      </c>
      <c r="X618">
        <f>(INDIRECT("a_"&amp;X$2)/(X$2+1))*(($C618^(X$2+1)-$H618^(X$2+1))/(ε_c1cd^(X$2+1)))</f>
        <v/>
      </c>
      <c r="Y618">
        <f>(INDIRECT("a_"&amp;Y$2)/(Y$2+1))*(($C618^(Y$2+1)-$H618^(Y$2+1))/(ε_c1cd^(Y$2+1)))</f>
        <v/>
      </c>
      <c r="Z618">
        <f>(INDIRECT("a_"&amp;Z$2)/(Z$2+2))*(($C618^(Z$2+2)-$H618^(Z$2+2))/(ε_c1cd^(Z$2+2)))</f>
        <v/>
      </c>
      <c r="AA618">
        <f>(INDIRECT("a_"&amp;AA$2)/(AA$2+2))*(($C618^(AA$2+2)-$H618^(AA$2+2))/(ε_c1cd^(AA$2+2)))</f>
        <v/>
      </c>
      <c r="AB618">
        <f>(INDIRECT("a_"&amp;AB$2)/(AB$2+2))*(($C618^(AB$2+2)-$H618^(AB$2+2))/(ε_c1cd^(AB$2+2)))</f>
        <v/>
      </c>
      <c r="AC618">
        <f>(INDIRECT("a_"&amp;AC$2)/(AC$2+2))*(($C618^(AC$2+2)-$H618^(AC$2+2))/(ε_c1cd^(AC$2+2)))</f>
        <v/>
      </c>
      <c r="AD618">
        <f>(INDIRECT("a_"&amp;AD$2)/(AD$2+2))*(($C618^(AD$2+2)-$H618^(AD$2+2))/(ε_c1cd^(AD$2+2)))</f>
        <v/>
      </c>
      <c r="AE618" s="111">
        <f>(b*f_cd/L618)*SUM(U618:Y618)+SUM(Q618:R618)</f>
        <v/>
      </c>
      <c r="AF618" s="112">
        <f>AE618*(K618-y+e)</f>
        <v/>
      </c>
      <c r="AG618" s="113">
        <f>(b*f_cd/(L618^2))*SUM(Z618:AD618)+SUM(S618:T618)-AF618</f>
        <v/>
      </c>
      <c r="AH618" s="114">
        <f>AG618&lt;0</f>
        <v/>
      </c>
      <c r="AI618" s="115">
        <f>IF(A618=1,FALSE,(AND(AQ618,AH618,NOT(AI617))))</f>
        <v/>
      </c>
      <c r="AJ618" s="116">
        <f>(b*f_cd/L618)*(a_1/2*J618^2+a_2/3*J618^3+a_3/4*J618^4+a_4/5*J618^5+a_5/6*J618^6)+SUM(Q618:R618)</f>
        <v/>
      </c>
      <c r="AK618">
        <f>AJ618*(K618-y+e)</f>
        <v/>
      </c>
      <c r="AL618" s="118">
        <f>(b*f_cd/(L618^2))*(a_1/3*J618^3+a_2/4*J618^4+a_3/5*J618^5+a_4/6*J618^6+a_5/7*J618^7)+SUM(S618:T618)-AK618</f>
        <v/>
      </c>
      <c r="AM618" s="114">
        <f>AL618&gt;0</f>
        <v/>
      </c>
      <c r="AN618" s="115">
        <f>IF(A618=1,FALSE,(AND(AQ618,AM618,NOT(AN617))))</f>
        <v/>
      </c>
      <c r="AO618">
        <f>IF(D618=1,AND(AH618,NOT(AI618)),AND(AM618,NOT(AN618)))</f>
        <v/>
      </c>
      <c r="AP618" s="119">
        <f>IF(D618=1,AI618,AN618)</f>
        <v/>
      </c>
      <c r="AQ618" s="125">
        <f>ABS(E618)&lt;$AQ$2</f>
        <v/>
      </c>
      <c r="AS618">
        <f>IF(AP618,MAX(AS$3:AS616)+1,"")</f>
        <v/>
      </c>
    </row>
    <row r="619" s="117">
      <c r="A619" t="n">
        <v>617</v>
      </c>
      <c r="B619" s="131">
        <f>IF(A619=1,0,IF(AP619,0.1*ε_cu1cd,0))</f>
        <v/>
      </c>
      <c r="C619" s="131">
        <f>IF(A619=1,0.1*ε_cu1cd,C618+B618)</f>
        <v/>
      </c>
      <c r="D619" s="113">
        <f>IF('Нормальний переріз'!$D$68&gt;0,1,2)</f>
        <v/>
      </c>
      <c r="E619" s="144">
        <f>IF(D619=1,F619,G619)</f>
        <v/>
      </c>
      <c r="F619" s="124">
        <f>IF(AI618,0.11*ε_cu1cd,IF(AH618,F618*0.01,F618))</f>
        <v/>
      </c>
      <c r="G619" s="124">
        <f>IF(AP618,-0.1*ε_cu1cd,IF(AM618,G618*0.01,G618))</f>
        <v/>
      </c>
      <c r="H619" s="113">
        <f>IF(A619=1,E619,IF(AO618,H618-E618+E619,IF(AP618,0.8*H618,H618+E619)))</f>
        <v/>
      </c>
      <c r="I619" s="169">
        <f>(C619-H619)/h</f>
        <v/>
      </c>
      <c r="J619">
        <f>C619/(ε_c1cd)</f>
        <v/>
      </c>
      <c r="K619">
        <f>C619/I619</f>
        <v/>
      </c>
      <c r="L619" s="131">
        <f>I619/(ε_c1cd)</f>
        <v/>
      </c>
      <c r="M619">
        <f>I619*(K619-Z_s1)</f>
        <v/>
      </c>
      <c r="N619">
        <f>I619*(K619-Z_s2)</f>
        <v/>
      </c>
      <c r="O619">
        <f>E_s*M619</f>
        <v/>
      </c>
      <c r="P619">
        <f>E_s*N619</f>
        <v/>
      </c>
      <c r="Q619">
        <f>O619*A_s1</f>
        <v/>
      </c>
      <c r="R619">
        <f>P619*A_s2</f>
        <v/>
      </c>
      <c r="S619">
        <f>Q619*($K619-Z_s1)</f>
        <v/>
      </c>
      <c r="T619">
        <f>R619*($K619-Z_s2)</f>
        <v/>
      </c>
      <c r="U619">
        <f>(INDIRECT("a_"&amp;U$2)/(U$2+1))*(($C619^(U$2+1)-$H619^(U$2+1))/(ε_c1cd^(U$2+1)))</f>
        <v/>
      </c>
      <c r="V619">
        <f>(INDIRECT("a_"&amp;V$2)/(V$2+1))*(($C619^(V$2+1)-$H619^(V$2+1))/(ε_c1cd^(V$2+1)))</f>
        <v/>
      </c>
      <c r="W619">
        <f>(INDIRECT("a_"&amp;W$2)/(W$2+1))*(($C619^(W$2+1)-$H619^(W$2+1))/(ε_c1cd^(W$2+1)))</f>
        <v/>
      </c>
      <c r="X619">
        <f>(INDIRECT("a_"&amp;X$2)/(X$2+1))*(($C619^(X$2+1)-$H619^(X$2+1))/(ε_c1cd^(X$2+1)))</f>
        <v/>
      </c>
      <c r="Y619">
        <f>(INDIRECT("a_"&amp;Y$2)/(Y$2+1))*(($C619^(Y$2+1)-$H619^(Y$2+1))/(ε_c1cd^(Y$2+1)))</f>
        <v/>
      </c>
      <c r="Z619">
        <f>(INDIRECT("a_"&amp;Z$2)/(Z$2+2))*(($C619^(Z$2+2)-$H619^(Z$2+2))/(ε_c1cd^(Z$2+2)))</f>
        <v/>
      </c>
      <c r="AA619">
        <f>(INDIRECT("a_"&amp;AA$2)/(AA$2+2))*(($C619^(AA$2+2)-$H619^(AA$2+2))/(ε_c1cd^(AA$2+2)))</f>
        <v/>
      </c>
      <c r="AB619">
        <f>(INDIRECT("a_"&amp;AB$2)/(AB$2+2))*(($C619^(AB$2+2)-$H619^(AB$2+2))/(ε_c1cd^(AB$2+2)))</f>
        <v/>
      </c>
      <c r="AC619">
        <f>(INDIRECT("a_"&amp;AC$2)/(AC$2+2))*(($C619^(AC$2+2)-$H619^(AC$2+2))/(ε_c1cd^(AC$2+2)))</f>
        <v/>
      </c>
      <c r="AD619">
        <f>(INDIRECT("a_"&amp;AD$2)/(AD$2+2))*(($C619^(AD$2+2)-$H619^(AD$2+2))/(ε_c1cd^(AD$2+2)))</f>
        <v/>
      </c>
      <c r="AE619" s="111">
        <f>(b*f_cd/L619)*SUM(U619:Y619)+SUM(Q619:R619)</f>
        <v/>
      </c>
      <c r="AF619" s="112">
        <f>AE619*(K619-y+e)</f>
        <v/>
      </c>
      <c r="AG619" s="113">
        <f>(b*f_cd/(L619^2))*SUM(Z619:AD619)+SUM(S619:T619)-AF619</f>
        <v/>
      </c>
      <c r="AH619" s="114">
        <f>AG619&lt;0</f>
        <v/>
      </c>
      <c r="AI619" s="115">
        <f>IF(A619=1,FALSE,(AND(AQ619,AH619,NOT(AI618))))</f>
        <v/>
      </c>
      <c r="AJ619" s="116">
        <f>(b*f_cd/L619)*(a_1/2*J619^2+a_2/3*J619^3+a_3/4*J619^4+a_4/5*J619^5+a_5/6*J619^6)+SUM(Q619:R619)</f>
        <v/>
      </c>
      <c r="AK619">
        <f>AJ619*(K619-y+e)</f>
        <v/>
      </c>
      <c r="AL619" s="118">
        <f>(b*f_cd/(L619^2))*(a_1/3*J619^3+a_2/4*J619^4+a_3/5*J619^5+a_4/6*J619^6+a_5/7*J619^7)+SUM(S619:T619)-AK619</f>
        <v/>
      </c>
      <c r="AM619" s="114">
        <f>AL619&gt;0</f>
        <v/>
      </c>
      <c r="AN619" s="115">
        <f>IF(A619=1,FALSE,(AND(AQ619,AM619,NOT(AN618))))</f>
        <v/>
      </c>
      <c r="AO619">
        <f>IF(D619=1,AND(AH619,NOT(AI619)),AND(AM619,NOT(AN619)))</f>
        <v/>
      </c>
      <c r="AP619" s="119">
        <f>IF(D619=1,AI619,AN619)</f>
        <v/>
      </c>
      <c r="AQ619" s="125">
        <f>ABS(E619)&lt;$AQ$2</f>
        <v/>
      </c>
      <c r="AS619">
        <f>IF(AP619,MAX(AS$3:AS617)+1,"")</f>
        <v/>
      </c>
    </row>
    <row r="620" s="117">
      <c r="A620" t="n">
        <v>618</v>
      </c>
      <c r="B620" s="131">
        <f>IF(A620=1,0,IF(AP620,0.1*ε_cu1cd,0))</f>
        <v/>
      </c>
      <c r="C620" s="131">
        <f>IF(A620=1,0.1*ε_cu1cd,C619+B619)</f>
        <v/>
      </c>
      <c r="D620" s="113">
        <f>IF('Нормальний переріз'!$D$68&gt;0,1,2)</f>
        <v/>
      </c>
      <c r="E620" s="144">
        <f>IF(D620=1,F620,G620)</f>
        <v/>
      </c>
      <c r="F620" s="124">
        <f>IF(AI619,0.11*ε_cu1cd,IF(AH619,F619*0.01,F619))</f>
        <v/>
      </c>
      <c r="G620" s="124">
        <f>IF(AP619,-0.1*ε_cu1cd,IF(AM619,G619*0.01,G619))</f>
        <v/>
      </c>
      <c r="H620" s="113">
        <f>IF(A620=1,E620,IF(AO619,H619-E619+E620,IF(AP619,0.8*H619,H619+E620)))</f>
        <v/>
      </c>
      <c r="I620" s="169">
        <f>(C620-H620)/h</f>
        <v/>
      </c>
      <c r="J620">
        <f>C620/(ε_c1cd)</f>
        <v/>
      </c>
      <c r="K620">
        <f>C620/I620</f>
        <v/>
      </c>
      <c r="L620" s="131">
        <f>I620/(ε_c1cd)</f>
        <v/>
      </c>
      <c r="M620">
        <f>I620*(K620-Z_s1)</f>
        <v/>
      </c>
      <c r="N620">
        <f>I620*(K620-Z_s2)</f>
        <v/>
      </c>
      <c r="O620">
        <f>E_s*M620</f>
        <v/>
      </c>
      <c r="P620">
        <f>E_s*N620</f>
        <v/>
      </c>
      <c r="Q620">
        <f>O620*A_s1</f>
        <v/>
      </c>
      <c r="R620">
        <f>P620*A_s2</f>
        <v/>
      </c>
      <c r="S620">
        <f>Q620*($K620-Z_s1)</f>
        <v/>
      </c>
      <c r="T620">
        <f>R620*($K620-Z_s2)</f>
        <v/>
      </c>
      <c r="U620">
        <f>(INDIRECT("a_"&amp;U$2)/(U$2+1))*(($C620^(U$2+1)-$H620^(U$2+1))/(ε_c1cd^(U$2+1)))</f>
        <v/>
      </c>
      <c r="V620">
        <f>(INDIRECT("a_"&amp;V$2)/(V$2+1))*(($C620^(V$2+1)-$H620^(V$2+1))/(ε_c1cd^(V$2+1)))</f>
        <v/>
      </c>
      <c r="W620">
        <f>(INDIRECT("a_"&amp;W$2)/(W$2+1))*(($C620^(W$2+1)-$H620^(W$2+1))/(ε_c1cd^(W$2+1)))</f>
        <v/>
      </c>
      <c r="X620">
        <f>(INDIRECT("a_"&amp;X$2)/(X$2+1))*(($C620^(X$2+1)-$H620^(X$2+1))/(ε_c1cd^(X$2+1)))</f>
        <v/>
      </c>
      <c r="Y620">
        <f>(INDIRECT("a_"&amp;Y$2)/(Y$2+1))*(($C620^(Y$2+1)-$H620^(Y$2+1))/(ε_c1cd^(Y$2+1)))</f>
        <v/>
      </c>
      <c r="Z620">
        <f>(INDIRECT("a_"&amp;Z$2)/(Z$2+2))*(($C620^(Z$2+2)-$H620^(Z$2+2))/(ε_c1cd^(Z$2+2)))</f>
        <v/>
      </c>
      <c r="AA620">
        <f>(INDIRECT("a_"&amp;AA$2)/(AA$2+2))*(($C620^(AA$2+2)-$H620^(AA$2+2))/(ε_c1cd^(AA$2+2)))</f>
        <v/>
      </c>
      <c r="AB620">
        <f>(INDIRECT("a_"&amp;AB$2)/(AB$2+2))*(($C620^(AB$2+2)-$H620^(AB$2+2))/(ε_c1cd^(AB$2+2)))</f>
        <v/>
      </c>
      <c r="AC620">
        <f>(INDIRECT("a_"&amp;AC$2)/(AC$2+2))*(($C620^(AC$2+2)-$H620^(AC$2+2))/(ε_c1cd^(AC$2+2)))</f>
        <v/>
      </c>
      <c r="AD620">
        <f>(INDIRECT("a_"&amp;AD$2)/(AD$2+2))*(($C620^(AD$2+2)-$H620^(AD$2+2))/(ε_c1cd^(AD$2+2)))</f>
        <v/>
      </c>
      <c r="AE620" s="111">
        <f>(b*f_cd/L620)*SUM(U620:Y620)+SUM(Q620:R620)</f>
        <v/>
      </c>
      <c r="AF620" s="112">
        <f>AE620*(K620-y+e)</f>
        <v/>
      </c>
      <c r="AG620" s="113">
        <f>(b*f_cd/(L620^2))*SUM(Z620:AD620)+SUM(S620:T620)-AF620</f>
        <v/>
      </c>
      <c r="AH620" s="114">
        <f>AG620&lt;0</f>
        <v/>
      </c>
      <c r="AI620" s="115">
        <f>IF(A620=1,FALSE,(AND(AQ620,AH620,NOT(AI619))))</f>
        <v/>
      </c>
      <c r="AJ620" s="116">
        <f>(b*f_cd/L620)*(a_1/2*J620^2+a_2/3*J620^3+a_3/4*J620^4+a_4/5*J620^5+a_5/6*J620^6)+SUM(Q620:R620)</f>
        <v/>
      </c>
      <c r="AK620">
        <f>AJ620*(K620-y+e)</f>
        <v/>
      </c>
      <c r="AL620" s="118">
        <f>(b*f_cd/(L620^2))*(a_1/3*J620^3+a_2/4*J620^4+a_3/5*J620^5+a_4/6*J620^6+a_5/7*J620^7)+SUM(S620:T620)-AK620</f>
        <v/>
      </c>
      <c r="AM620" s="114">
        <f>AL620&gt;0</f>
        <v/>
      </c>
      <c r="AN620" s="115">
        <f>IF(A620=1,FALSE,(AND(AQ620,AM620,NOT(AN619))))</f>
        <v/>
      </c>
      <c r="AO620">
        <f>IF(D620=1,AND(AH620,NOT(AI620)),AND(AM620,NOT(AN620)))</f>
        <v/>
      </c>
      <c r="AP620" s="119">
        <f>IF(D620=1,AI620,AN620)</f>
        <v/>
      </c>
      <c r="AQ620" s="125">
        <f>ABS(E620)&lt;$AQ$2</f>
        <v/>
      </c>
      <c r="AS620">
        <f>IF(AP620,MAX(AS$3:AS618)+1,"")</f>
        <v/>
      </c>
    </row>
    <row r="621" s="117">
      <c r="A621" t="n">
        <v>619</v>
      </c>
      <c r="B621" s="131">
        <f>IF(A621=1,0,IF(AP621,0.1*ε_cu1cd,0))</f>
        <v/>
      </c>
      <c r="C621" s="131">
        <f>IF(A621=1,0.1*ε_cu1cd,C620+B620)</f>
        <v/>
      </c>
      <c r="D621" s="113">
        <f>IF('Нормальний переріз'!$D$68&gt;0,1,2)</f>
        <v/>
      </c>
      <c r="E621" s="144">
        <f>IF(D621=1,F621,G621)</f>
        <v/>
      </c>
      <c r="F621" s="124">
        <f>IF(AI620,0.11*ε_cu1cd,IF(AH620,F620*0.01,F620))</f>
        <v/>
      </c>
      <c r="G621" s="124">
        <f>IF(AP620,-0.1*ε_cu1cd,IF(AM620,G620*0.01,G620))</f>
        <v/>
      </c>
      <c r="H621" s="113">
        <f>IF(A621=1,E621,IF(AO620,H620-E620+E621,IF(AP620,0.8*H620,H620+E621)))</f>
        <v/>
      </c>
      <c r="I621" s="169">
        <f>(C621-H621)/h</f>
        <v/>
      </c>
      <c r="J621">
        <f>C621/(ε_c1cd)</f>
        <v/>
      </c>
      <c r="K621">
        <f>C621/I621</f>
        <v/>
      </c>
      <c r="L621" s="131">
        <f>I621/(ε_c1cd)</f>
        <v/>
      </c>
      <c r="M621">
        <f>I621*(K621-Z_s1)</f>
        <v/>
      </c>
      <c r="N621">
        <f>I621*(K621-Z_s2)</f>
        <v/>
      </c>
      <c r="O621">
        <f>E_s*M621</f>
        <v/>
      </c>
      <c r="P621">
        <f>E_s*N621</f>
        <v/>
      </c>
      <c r="Q621">
        <f>O621*A_s1</f>
        <v/>
      </c>
      <c r="R621">
        <f>P621*A_s2</f>
        <v/>
      </c>
      <c r="S621">
        <f>Q621*($K621-Z_s1)</f>
        <v/>
      </c>
      <c r="T621">
        <f>R621*($K621-Z_s2)</f>
        <v/>
      </c>
      <c r="U621">
        <f>(INDIRECT("a_"&amp;U$2)/(U$2+1))*(($C621^(U$2+1)-$H621^(U$2+1))/(ε_c1cd^(U$2+1)))</f>
        <v/>
      </c>
      <c r="V621">
        <f>(INDIRECT("a_"&amp;V$2)/(V$2+1))*(($C621^(V$2+1)-$H621^(V$2+1))/(ε_c1cd^(V$2+1)))</f>
        <v/>
      </c>
      <c r="W621">
        <f>(INDIRECT("a_"&amp;W$2)/(W$2+1))*(($C621^(W$2+1)-$H621^(W$2+1))/(ε_c1cd^(W$2+1)))</f>
        <v/>
      </c>
      <c r="X621">
        <f>(INDIRECT("a_"&amp;X$2)/(X$2+1))*(($C621^(X$2+1)-$H621^(X$2+1))/(ε_c1cd^(X$2+1)))</f>
        <v/>
      </c>
      <c r="Y621">
        <f>(INDIRECT("a_"&amp;Y$2)/(Y$2+1))*(($C621^(Y$2+1)-$H621^(Y$2+1))/(ε_c1cd^(Y$2+1)))</f>
        <v/>
      </c>
      <c r="Z621">
        <f>(INDIRECT("a_"&amp;Z$2)/(Z$2+2))*(($C621^(Z$2+2)-$H621^(Z$2+2))/(ε_c1cd^(Z$2+2)))</f>
        <v/>
      </c>
      <c r="AA621">
        <f>(INDIRECT("a_"&amp;AA$2)/(AA$2+2))*(($C621^(AA$2+2)-$H621^(AA$2+2))/(ε_c1cd^(AA$2+2)))</f>
        <v/>
      </c>
      <c r="AB621">
        <f>(INDIRECT("a_"&amp;AB$2)/(AB$2+2))*(($C621^(AB$2+2)-$H621^(AB$2+2))/(ε_c1cd^(AB$2+2)))</f>
        <v/>
      </c>
      <c r="AC621">
        <f>(INDIRECT("a_"&amp;AC$2)/(AC$2+2))*(($C621^(AC$2+2)-$H621^(AC$2+2))/(ε_c1cd^(AC$2+2)))</f>
        <v/>
      </c>
      <c r="AD621">
        <f>(INDIRECT("a_"&amp;AD$2)/(AD$2+2))*(($C621^(AD$2+2)-$H621^(AD$2+2))/(ε_c1cd^(AD$2+2)))</f>
        <v/>
      </c>
      <c r="AE621" s="111">
        <f>(b*f_cd/L621)*SUM(U621:Y621)+SUM(Q621:R621)</f>
        <v/>
      </c>
      <c r="AF621" s="112">
        <f>AE621*(K621-y+e)</f>
        <v/>
      </c>
      <c r="AG621" s="113">
        <f>(b*f_cd/(L621^2))*SUM(Z621:AD621)+SUM(S621:T621)-AF621</f>
        <v/>
      </c>
      <c r="AH621" s="114">
        <f>AG621&lt;0</f>
        <v/>
      </c>
      <c r="AI621" s="115">
        <f>IF(A621=1,FALSE,(AND(AQ621,AH621,NOT(AI620))))</f>
        <v/>
      </c>
      <c r="AJ621" s="116">
        <f>(b*f_cd/L621)*(a_1/2*J621^2+a_2/3*J621^3+a_3/4*J621^4+a_4/5*J621^5+a_5/6*J621^6)+SUM(Q621:R621)</f>
        <v/>
      </c>
      <c r="AK621">
        <f>AJ621*(K621-y+e)</f>
        <v/>
      </c>
      <c r="AL621" s="118">
        <f>(b*f_cd/(L621^2))*(a_1/3*J621^3+a_2/4*J621^4+a_3/5*J621^5+a_4/6*J621^6+a_5/7*J621^7)+SUM(S621:T621)-AK621</f>
        <v/>
      </c>
      <c r="AM621" s="114">
        <f>AL621&gt;0</f>
        <v/>
      </c>
      <c r="AN621" s="115">
        <f>IF(A621=1,FALSE,(AND(AQ621,AM621,NOT(AN620))))</f>
        <v/>
      </c>
      <c r="AO621">
        <f>IF(D621=1,AND(AH621,NOT(AI621)),AND(AM621,NOT(AN621)))</f>
        <v/>
      </c>
      <c r="AP621" s="119">
        <f>IF(D621=1,AI621,AN621)</f>
        <v/>
      </c>
      <c r="AQ621" s="125">
        <f>ABS(E621)&lt;$AQ$2</f>
        <v/>
      </c>
      <c r="AS621">
        <f>IF(AP621,MAX(AS$3:AS619)+1,"")</f>
        <v/>
      </c>
    </row>
    <row r="622" s="117">
      <c r="A622" t="n">
        <v>620</v>
      </c>
      <c r="B622" s="131">
        <f>IF(A622=1,0,IF(AP622,0.1*ε_cu1cd,0))</f>
        <v/>
      </c>
      <c r="C622" s="131">
        <f>IF(A622=1,0.1*ε_cu1cd,C621+B621)</f>
        <v/>
      </c>
      <c r="D622" s="113">
        <f>IF('Нормальний переріз'!$D$68&gt;0,1,2)</f>
        <v/>
      </c>
      <c r="E622" s="144">
        <f>IF(D622=1,F622,G622)</f>
        <v/>
      </c>
      <c r="F622" s="124">
        <f>IF(AI621,0.11*ε_cu1cd,IF(AH621,F621*0.01,F621))</f>
        <v/>
      </c>
      <c r="G622" s="124">
        <f>IF(AP621,-0.1*ε_cu1cd,IF(AM621,G621*0.01,G621))</f>
        <v/>
      </c>
      <c r="H622" s="113">
        <f>IF(A622=1,E622,IF(AO621,H621-E621+E622,IF(AP621,0.8*H621,H621+E622)))</f>
        <v/>
      </c>
      <c r="I622" s="169">
        <f>(C622-H622)/h</f>
        <v/>
      </c>
      <c r="J622">
        <f>C622/(ε_c1cd)</f>
        <v/>
      </c>
      <c r="K622">
        <f>C622/I622</f>
        <v/>
      </c>
      <c r="L622" s="131">
        <f>I622/(ε_c1cd)</f>
        <v/>
      </c>
      <c r="M622">
        <f>I622*(K622-Z_s1)</f>
        <v/>
      </c>
      <c r="N622">
        <f>I622*(K622-Z_s2)</f>
        <v/>
      </c>
      <c r="O622">
        <f>E_s*M622</f>
        <v/>
      </c>
      <c r="P622">
        <f>E_s*N622</f>
        <v/>
      </c>
      <c r="Q622">
        <f>O622*A_s1</f>
        <v/>
      </c>
      <c r="R622">
        <f>P622*A_s2</f>
        <v/>
      </c>
      <c r="S622">
        <f>Q622*($K622-Z_s1)</f>
        <v/>
      </c>
      <c r="T622">
        <f>R622*($K622-Z_s2)</f>
        <v/>
      </c>
      <c r="U622">
        <f>(INDIRECT("a_"&amp;U$2)/(U$2+1))*(($C622^(U$2+1)-$H622^(U$2+1))/(ε_c1cd^(U$2+1)))</f>
        <v/>
      </c>
      <c r="V622">
        <f>(INDIRECT("a_"&amp;V$2)/(V$2+1))*(($C622^(V$2+1)-$H622^(V$2+1))/(ε_c1cd^(V$2+1)))</f>
        <v/>
      </c>
      <c r="W622">
        <f>(INDIRECT("a_"&amp;W$2)/(W$2+1))*(($C622^(W$2+1)-$H622^(W$2+1))/(ε_c1cd^(W$2+1)))</f>
        <v/>
      </c>
      <c r="X622">
        <f>(INDIRECT("a_"&amp;X$2)/(X$2+1))*(($C622^(X$2+1)-$H622^(X$2+1))/(ε_c1cd^(X$2+1)))</f>
        <v/>
      </c>
      <c r="Y622">
        <f>(INDIRECT("a_"&amp;Y$2)/(Y$2+1))*(($C622^(Y$2+1)-$H622^(Y$2+1))/(ε_c1cd^(Y$2+1)))</f>
        <v/>
      </c>
      <c r="Z622">
        <f>(INDIRECT("a_"&amp;Z$2)/(Z$2+2))*(($C622^(Z$2+2)-$H622^(Z$2+2))/(ε_c1cd^(Z$2+2)))</f>
        <v/>
      </c>
      <c r="AA622">
        <f>(INDIRECT("a_"&amp;AA$2)/(AA$2+2))*(($C622^(AA$2+2)-$H622^(AA$2+2))/(ε_c1cd^(AA$2+2)))</f>
        <v/>
      </c>
      <c r="AB622">
        <f>(INDIRECT("a_"&amp;AB$2)/(AB$2+2))*(($C622^(AB$2+2)-$H622^(AB$2+2))/(ε_c1cd^(AB$2+2)))</f>
        <v/>
      </c>
      <c r="AC622">
        <f>(INDIRECT("a_"&amp;AC$2)/(AC$2+2))*(($C622^(AC$2+2)-$H622^(AC$2+2))/(ε_c1cd^(AC$2+2)))</f>
        <v/>
      </c>
      <c r="AD622">
        <f>(INDIRECT("a_"&amp;AD$2)/(AD$2+2))*(($C622^(AD$2+2)-$H622^(AD$2+2))/(ε_c1cd^(AD$2+2)))</f>
        <v/>
      </c>
      <c r="AE622" s="111">
        <f>(b*f_cd/L622)*SUM(U622:Y622)+SUM(Q622:R622)</f>
        <v/>
      </c>
      <c r="AF622" s="112">
        <f>AE622*(K622-y+e)</f>
        <v/>
      </c>
      <c r="AG622" s="113">
        <f>(b*f_cd/(L622^2))*SUM(Z622:AD622)+SUM(S622:T622)-AF622</f>
        <v/>
      </c>
      <c r="AH622" s="114">
        <f>AG622&lt;0</f>
        <v/>
      </c>
      <c r="AI622" s="115">
        <f>IF(A622=1,FALSE,(AND(AQ622,AH622,NOT(AI621))))</f>
        <v/>
      </c>
      <c r="AJ622" s="116">
        <f>(b*f_cd/L622)*(a_1/2*J622^2+a_2/3*J622^3+a_3/4*J622^4+a_4/5*J622^5+a_5/6*J622^6)+SUM(Q622:R622)</f>
        <v/>
      </c>
      <c r="AK622">
        <f>AJ622*(K622-y+e)</f>
        <v/>
      </c>
      <c r="AL622" s="118">
        <f>(b*f_cd/(L622^2))*(a_1/3*J622^3+a_2/4*J622^4+a_3/5*J622^5+a_4/6*J622^6+a_5/7*J622^7)+SUM(S622:T622)-AK622</f>
        <v/>
      </c>
      <c r="AM622" s="114">
        <f>AL622&gt;0</f>
        <v/>
      </c>
      <c r="AN622" s="115">
        <f>IF(A622=1,FALSE,(AND(AQ622,AM622,NOT(AN621))))</f>
        <v/>
      </c>
      <c r="AO622">
        <f>IF(D622=1,AND(AH622,NOT(AI622)),AND(AM622,NOT(AN622)))</f>
        <v/>
      </c>
      <c r="AP622" s="119">
        <f>IF(D622=1,AI622,AN622)</f>
        <v/>
      </c>
      <c r="AQ622" s="125">
        <f>ABS(E622)&lt;$AQ$2</f>
        <v/>
      </c>
      <c r="AS622">
        <f>IF(AP622,MAX(AS$3:AS620)+1,"")</f>
        <v/>
      </c>
    </row>
    <row r="623" s="117">
      <c r="A623" t="n">
        <v>621</v>
      </c>
      <c r="B623" s="131">
        <f>IF(A623=1,0,IF(AP623,0.1*ε_cu1cd,0))</f>
        <v/>
      </c>
      <c r="C623" s="131">
        <f>IF(A623=1,0.1*ε_cu1cd,C622+B622)</f>
        <v/>
      </c>
      <c r="D623" s="113">
        <f>IF('Нормальний переріз'!$D$68&gt;0,1,2)</f>
        <v/>
      </c>
      <c r="E623" s="144">
        <f>IF(D623=1,F623,G623)</f>
        <v/>
      </c>
      <c r="F623" s="124">
        <f>IF(AI622,0.11*ε_cu1cd,IF(AH622,F622*0.01,F622))</f>
        <v/>
      </c>
      <c r="G623" s="124">
        <f>IF(AP622,-0.1*ε_cu1cd,IF(AM622,G622*0.01,G622))</f>
        <v/>
      </c>
      <c r="H623" s="113">
        <f>IF(A623=1,E623,IF(AO622,H622-E622+E623,IF(AP622,0.8*H622,H622+E623)))</f>
        <v/>
      </c>
      <c r="I623" s="169">
        <f>(C623-H623)/h</f>
        <v/>
      </c>
      <c r="J623">
        <f>C623/(ε_c1cd)</f>
        <v/>
      </c>
      <c r="K623">
        <f>C623/I623</f>
        <v/>
      </c>
      <c r="L623" s="131">
        <f>I623/(ε_c1cd)</f>
        <v/>
      </c>
      <c r="M623">
        <f>I623*(K623-Z_s1)</f>
        <v/>
      </c>
      <c r="N623">
        <f>I623*(K623-Z_s2)</f>
        <v/>
      </c>
      <c r="O623">
        <f>E_s*M623</f>
        <v/>
      </c>
      <c r="P623">
        <f>E_s*N623</f>
        <v/>
      </c>
      <c r="Q623">
        <f>O623*A_s1</f>
        <v/>
      </c>
      <c r="R623">
        <f>P623*A_s2</f>
        <v/>
      </c>
      <c r="S623">
        <f>Q623*($K623-Z_s1)</f>
        <v/>
      </c>
      <c r="T623">
        <f>R623*($K623-Z_s2)</f>
        <v/>
      </c>
      <c r="U623">
        <f>(INDIRECT("a_"&amp;U$2)/(U$2+1))*(($C623^(U$2+1)-$H623^(U$2+1))/(ε_c1cd^(U$2+1)))</f>
        <v/>
      </c>
      <c r="V623">
        <f>(INDIRECT("a_"&amp;V$2)/(V$2+1))*(($C623^(V$2+1)-$H623^(V$2+1))/(ε_c1cd^(V$2+1)))</f>
        <v/>
      </c>
      <c r="W623">
        <f>(INDIRECT("a_"&amp;W$2)/(W$2+1))*(($C623^(W$2+1)-$H623^(W$2+1))/(ε_c1cd^(W$2+1)))</f>
        <v/>
      </c>
      <c r="X623">
        <f>(INDIRECT("a_"&amp;X$2)/(X$2+1))*(($C623^(X$2+1)-$H623^(X$2+1))/(ε_c1cd^(X$2+1)))</f>
        <v/>
      </c>
      <c r="Y623">
        <f>(INDIRECT("a_"&amp;Y$2)/(Y$2+1))*(($C623^(Y$2+1)-$H623^(Y$2+1))/(ε_c1cd^(Y$2+1)))</f>
        <v/>
      </c>
      <c r="Z623">
        <f>(INDIRECT("a_"&amp;Z$2)/(Z$2+2))*(($C623^(Z$2+2)-$H623^(Z$2+2))/(ε_c1cd^(Z$2+2)))</f>
        <v/>
      </c>
      <c r="AA623">
        <f>(INDIRECT("a_"&amp;AA$2)/(AA$2+2))*(($C623^(AA$2+2)-$H623^(AA$2+2))/(ε_c1cd^(AA$2+2)))</f>
        <v/>
      </c>
      <c r="AB623">
        <f>(INDIRECT("a_"&amp;AB$2)/(AB$2+2))*(($C623^(AB$2+2)-$H623^(AB$2+2))/(ε_c1cd^(AB$2+2)))</f>
        <v/>
      </c>
      <c r="AC623">
        <f>(INDIRECT("a_"&amp;AC$2)/(AC$2+2))*(($C623^(AC$2+2)-$H623^(AC$2+2))/(ε_c1cd^(AC$2+2)))</f>
        <v/>
      </c>
      <c r="AD623">
        <f>(INDIRECT("a_"&amp;AD$2)/(AD$2+2))*(($C623^(AD$2+2)-$H623^(AD$2+2))/(ε_c1cd^(AD$2+2)))</f>
        <v/>
      </c>
      <c r="AE623" s="111">
        <f>(b*f_cd/L623)*SUM(U623:Y623)+SUM(Q623:R623)</f>
        <v/>
      </c>
      <c r="AF623" s="112">
        <f>AE623*(K623-y+e)</f>
        <v/>
      </c>
      <c r="AG623" s="113">
        <f>(b*f_cd/(L623^2))*SUM(Z623:AD623)+SUM(S623:T623)-AF623</f>
        <v/>
      </c>
      <c r="AH623" s="114">
        <f>AG623&lt;0</f>
        <v/>
      </c>
      <c r="AI623" s="115">
        <f>IF(A623=1,FALSE,(AND(AQ623,AH623,NOT(AI622))))</f>
        <v/>
      </c>
      <c r="AJ623" s="116">
        <f>(b*f_cd/L623)*(a_1/2*J623^2+a_2/3*J623^3+a_3/4*J623^4+a_4/5*J623^5+a_5/6*J623^6)+SUM(Q623:R623)</f>
        <v/>
      </c>
      <c r="AK623">
        <f>AJ623*(K623-y+e)</f>
        <v/>
      </c>
      <c r="AL623" s="118">
        <f>(b*f_cd/(L623^2))*(a_1/3*J623^3+a_2/4*J623^4+a_3/5*J623^5+a_4/6*J623^6+a_5/7*J623^7)+SUM(S623:T623)-AK623</f>
        <v/>
      </c>
      <c r="AM623" s="114">
        <f>AL623&gt;0</f>
        <v/>
      </c>
      <c r="AN623" s="115">
        <f>IF(A623=1,FALSE,(AND(AQ623,AM623,NOT(AN622))))</f>
        <v/>
      </c>
      <c r="AO623">
        <f>IF(D623=1,AND(AH623,NOT(AI623)),AND(AM623,NOT(AN623)))</f>
        <v/>
      </c>
      <c r="AP623" s="119">
        <f>IF(D623=1,AI623,AN623)</f>
        <v/>
      </c>
      <c r="AQ623" s="125">
        <f>ABS(E623)&lt;$AQ$2</f>
        <v/>
      </c>
      <c r="AS623">
        <f>IF(AP623,MAX(AS$3:AS621)+1,"")</f>
        <v/>
      </c>
    </row>
    <row r="624" s="117">
      <c r="A624" t="n">
        <v>622</v>
      </c>
      <c r="B624" s="131">
        <f>IF(A624=1,0,IF(AP624,0.1*ε_cu1cd,0))</f>
        <v/>
      </c>
      <c r="C624" s="131">
        <f>IF(A624=1,0.1*ε_cu1cd,C623+B623)</f>
        <v/>
      </c>
      <c r="D624" s="113">
        <f>IF('Нормальний переріз'!$D$68&gt;0,1,2)</f>
        <v/>
      </c>
      <c r="E624" s="144">
        <f>IF(D624=1,F624,G624)</f>
        <v/>
      </c>
      <c r="F624" s="124">
        <f>IF(AI623,0.11*ε_cu1cd,IF(AH623,F623*0.01,F623))</f>
        <v/>
      </c>
      <c r="G624" s="124">
        <f>IF(AP623,-0.1*ε_cu1cd,IF(AM623,G623*0.01,G623))</f>
        <v/>
      </c>
      <c r="H624" s="113">
        <f>IF(A624=1,E624,IF(AO623,H623-E623+E624,IF(AP623,0.8*H623,H623+E624)))</f>
        <v/>
      </c>
      <c r="I624" s="169">
        <f>(C624-H624)/h</f>
        <v/>
      </c>
      <c r="J624">
        <f>C624/(ε_c1cd)</f>
        <v/>
      </c>
      <c r="K624">
        <f>C624/I624</f>
        <v/>
      </c>
      <c r="L624" s="131">
        <f>I624/(ε_c1cd)</f>
        <v/>
      </c>
      <c r="M624">
        <f>I624*(K624-Z_s1)</f>
        <v/>
      </c>
      <c r="N624">
        <f>I624*(K624-Z_s2)</f>
        <v/>
      </c>
      <c r="O624">
        <f>E_s*M624</f>
        <v/>
      </c>
      <c r="P624">
        <f>E_s*N624</f>
        <v/>
      </c>
      <c r="Q624">
        <f>O624*A_s1</f>
        <v/>
      </c>
      <c r="R624">
        <f>P624*A_s2</f>
        <v/>
      </c>
      <c r="S624">
        <f>Q624*($K624-Z_s1)</f>
        <v/>
      </c>
      <c r="T624">
        <f>R624*($K624-Z_s2)</f>
        <v/>
      </c>
      <c r="U624">
        <f>(INDIRECT("a_"&amp;U$2)/(U$2+1))*(($C624^(U$2+1)-$H624^(U$2+1))/(ε_c1cd^(U$2+1)))</f>
        <v/>
      </c>
      <c r="V624">
        <f>(INDIRECT("a_"&amp;V$2)/(V$2+1))*(($C624^(V$2+1)-$H624^(V$2+1))/(ε_c1cd^(V$2+1)))</f>
        <v/>
      </c>
      <c r="W624">
        <f>(INDIRECT("a_"&amp;W$2)/(W$2+1))*(($C624^(W$2+1)-$H624^(W$2+1))/(ε_c1cd^(W$2+1)))</f>
        <v/>
      </c>
      <c r="X624">
        <f>(INDIRECT("a_"&amp;X$2)/(X$2+1))*(($C624^(X$2+1)-$H624^(X$2+1))/(ε_c1cd^(X$2+1)))</f>
        <v/>
      </c>
      <c r="Y624">
        <f>(INDIRECT("a_"&amp;Y$2)/(Y$2+1))*(($C624^(Y$2+1)-$H624^(Y$2+1))/(ε_c1cd^(Y$2+1)))</f>
        <v/>
      </c>
      <c r="Z624">
        <f>(INDIRECT("a_"&amp;Z$2)/(Z$2+2))*(($C624^(Z$2+2)-$H624^(Z$2+2))/(ε_c1cd^(Z$2+2)))</f>
        <v/>
      </c>
      <c r="AA624">
        <f>(INDIRECT("a_"&amp;AA$2)/(AA$2+2))*(($C624^(AA$2+2)-$H624^(AA$2+2))/(ε_c1cd^(AA$2+2)))</f>
        <v/>
      </c>
      <c r="AB624">
        <f>(INDIRECT("a_"&amp;AB$2)/(AB$2+2))*(($C624^(AB$2+2)-$H624^(AB$2+2))/(ε_c1cd^(AB$2+2)))</f>
        <v/>
      </c>
      <c r="AC624">
        <f>(INDIRECT("a_"&amp;AC$2)/(AC$2+2))*(($C624^(AC$2+2)-$H624^(AC$2+2))/(ε_c1cd^(AC$2+2)))</f>
        <v/>
      </c>
      <c r="AD624">
        <f>(INDIRECT("a_"&amp;AD$2)/(AD$2+2))*(($C624^(AD$2+2)-$H624^(AD$2+2))/(ε_c1cd^(AD$2+2)))</f>
        <v/>
      </c>
      <c r="AE624" s="111">
        <f>(b*f_cd/L624)*SUM(U624:Y624)+SUM(Q624:R624)</f>
        <v/>
      </c>
      <c r="AF624" s="112">
        <f>AE624*(K624-y+e)</f>
        <v/>
      </c>
      <c r="AG624" s="113">
        <f>(b*f_cd/(L624^2))*SUM(Z624:AD624)+SUM(S624:T624)-AF624</f>
        <v/>
      </c>
      <c r="AH624" s="114">
        <f>AG624&lt;0</f>
        <v/>
      </c>
      <c r="AI624" s="115">
        <f>IF(A624=1,FALSE,(AND(AQ624,AH624,NOT(AI623))))</f>
        <v/>
      </c>
      <c r="AJ624" s="116">
        <f>(b*f_cd/L624)*(a_1/2*J624^2+a_2/3*J624^3+a_3/4*J624^4+a_4/5*J624^5+a_5/6*J624^6)+SUM(Q624:R624)</f>
        <v/>
      </c>
      <c r="AK624">
        <f>AJ624*(K624-y+e)</f>
        <v/>
      </c>
      <c r="AL624" s="118">
        <f>(b*f_cd/(L624^2))*(a_1/3*J624^3+a_2/4*J624^4+a_3/5*J624^5+a_4/6*J624^6+a_5/7*J624^7)+SUM(S624:T624)-AK624</f>
        <v/>
      </c>
      <c r="AM624" s="114">
        <f>AL624&gt;0</f>
        <v/>
      </c>
      <c r="AN624" s="115">
        <f>IF(A624=1,FALSE,(AND(AQ624,AM624,NOT(AN623))))</f>
        <v/>
      </c>
      <c r="AO624">
        <f>IF(D624=1,AND(AH624,NOT(AI624)),AND(AM624,NOT(AN624)))</f>
        <v/>
      </c>
      <c r="AP624" s="119">
        <f>IF(D624=1,AI624,AN624)</f>
        <v/>
      </c>
      <c r="AQ624" s="125">
        <f>ABS(E624)&lt;$AQ$2</f>
        <v/>
      </c>
      <c r="AS624">
        <f>IF(AP624,MAX(AS$3:AS622)+1,"")</f>
        <v/>
      </c>
    </row>
    <row r="625" s="117">
      <c r="A625" t="n">
        <v>623</v>
      </c>
      <c r="B625" s="131">
        <f>IF(A625=1,0,IF(AP625,0.1*ε_cu1cd,0))</f>
        <v/>
      </c>
      <c r="C625" s="131">
        <f>IF(A625=1,0.1*ε_cu1cd,C624+B624)</f>
        <v/>
      </c>
      <c r="D625" s="113">
        <f>IF('Нормальний переріз'!$D$68&gt;0,1,2)</f>
        <v/>
      </c>
      <c r="E625" s="144">
        <f>IF(D625=1,F625,G625)</f>
        <v/>
      </c>
      <c r="F625" s="124">
        <f>IF(AI624,0.11*ε_cu1cd,IF(AH624,F624*0.01,F624))</f>
        <v/>
      </c>
      <c r="G625" s="124">
        <f>IF(AP624,-0.1*ε_cu1cd,IF(AM624,G624*0.01,G624))</f>
        <v/>
      </c>
      <c r="H625" s="113">
        <f>IF(A625=1,E625,IF(AO624,H624-E624+E625,IF(AP624,0.8*H624,H624+E625)))</f>
        <v/>
      </c>
      <c r="I625" s="169">
        <f>(C625-H625)/h</f>
        <v/>
      </c>
      <c r="J625">
        <f>C625/(ε_c1cd)</f>
        <v/>
      </c>
      <c r="K625">
        <f>C625/I625</f>
        <v/>
      </c>
      <c r="L625" s="131">
        <f>I625/(ε_c1cd)</f>
        <v/>
      </c>
      <c r="M625">
        <f>I625*(K625-Z_s1)</f>
        <v/>
      </c>
      <c r="N625">
        <f>I625*(K625-Z_s2)</f>
        <v/>
      </c>
      <c r="O625">
        <f>E_s*M625</f>
        <v/>
      </c>
      <c r="P625">
        <f>E_s*N625</f>
        <v/>
      </c>
      <c r="Q625">
        <f>O625*A_s1</f>
        <v/>
      </c>
      <c r="R625">
        <f>P625*A_s2</f>
        <v/>
      </c>
      <c r="S625">
        <f>Q625*($K625-Z_s1)</f>
        <v/>
      </c>
      <c r="T625">
        <f>R625*($K625-Z_s2)</f>
        <v/>
      </c>
      <c r="U625">
        <f>(INDIRECT("a_"&amp;U$2)/(U$2+1))*(($C625^(U$2+1)-$H625^(U$2+1))/(ε_c1cd^(U$2+1)))</f>
        <v/>
      </c>
      <c r="V625">
        <f>(INDIRECT("a_"&amp;V$2)/(V$2+1))*(($C625^(V$2+1)-$H625^(V$2+1))/(ε_c1cd^(V$2+1)))</f>
        <v/>
      </c>
      <c r="W625">
        <f>(INDIRECT("a_"&amp;W$2)/(W$2+1))*(($C625^(W$2+1)-$H625^(W$2+1))/(ε_c1cd^(W$2+1)))</f>
        <v/>
      </c>
      <c r="X625">
        <f>(INDIRECT("a_"&amp;X$2)/(X$2+1))*(($C625^(X$2+1)-$H625^(X$2+1))/(ε_c1cd^(X$2+1)))</f>
        <v/>
      </c>
      <c r="Y625">
        <f>(INDIRECT("a_"&amp;Y$2)/(Y$2+1))*(($C625^(Y$2+1)-$H625^(Y$2+1))/(ε_c1cd^(Y$2+1)))</f>
        <v/>
      </c>
      <c r="Z625">
        <f>(INDIRECT("a_"&amp;Z$2)/(Z$2+2))*(($C625^(Z$2+2)-$H625^(Z$2+2))/(ε_c1cd^(Z$2+2)))</f>
        <v/>
      </c>
      <c r="AA625">
        <f>(INDIRECT("a_"&amp;AA$2)/(AA$2+2))*(($C625^(AA$2+2)-$H625^(AA$2+2))/(ε_c1cd^(AA$2+2)))</f>
        <v/>
      </c>
      <c r="AB625">
        <f>(INDIRECT("a_"&amp;AB$2)/(AB$2+2))*(($C625^(AB$2+2)-$H625^(AB$2+2))/(ε_c1cd^(AB$2+2)))</f>
        <v/>
      </c>
      <c r="AC625">
        <f>(INDIRECT("a_"&amp;AC$2)/(AC$2+2))*(($C625^(AC$2+2)-$H625^(AC$2+2))/(ε_c1cd^(AC$2+2)))</f>
        <v/>
      </c>
      <c r="AD625">
        <f>(INDIRECT("a_"&amp;AD$2)/(AD$2+2))*(($C625^(AD$2+2)-$H625^(AD$2+2))/(ε_c1cd^(AD$2+2)))</f>
        <v/>
      </c>
      <c r="AE625" s="111">
        <f>(b*f_cd/L625)*SUM(U625:Y625)+SUM(Q625:R625)</f>
        <v/>
      </c>
      <c r="AF625" s="112">
        <f>AE625*(K625-y+e)</f>
        <v/>
      </c>
      <c r="AG625" s="113">
        <f>(b*f_cd/(L625^2))*SUM(Z625:AD625)+SUM(S625:T625)-AF625</f>
        <v/>
      </c>
      <c r="AH625" s="114">
        <f>AG625&lt;0</f>
        <v/>
      </c>
      <c r="AI625" s="115">
        <f>IF(A625=1,FALSE,(AND(AQ625,AH625,NOT(AI624))))</f>
        <v/>
      </c>
      <c r="AJ625" s="116">
        <f>(b*f_cd/L625)*(a_1/2*J625^2+a_2/3*J625^3+a_3/4*J625^4+a_4/5*J625^5+a_5/6*J625^6)+SUM(Q625:R625)</f>
        <v/>
      </c>
      <c r="AK625">
        <f>AJ625*(K625-y+e)</f>
        <v/>
      </c>
      <c r="AL625" s="118">
        <f>(b*f_cd/(L625^2))*(a_1/3*J625^3+a_2/4*J625^4+a_3/5*J625^5+a_4/6*J625^6+a_5/7*J625^7)+SUM(S625:T625)-AK625</f>
        <v/>
      </c>
      <c r="AM625" s="114">
        <f>AL625&gt;0</f>
        <v/>
      </c>
      <c r="AN625" s="115">
        <f>IF(A625=1,FALSE,(AND(AQ625,AM625,NOT(AN624))))</f>
        <v/>
      </c>
      <c r="AO625">
        <f>IF(D625=1,AND(AH625,NOT(AI625)),AND(AM625,NOT(AN625)))</f>
        <v/>
      </c>
      <c r="AP625" s="119">
        <f>IF(D625=1,AI625,AN625)</f>
        <v/>
      </c>
      <c r="AQ625" s="125">
        <f>ABS(E625)&lt;$AQ$2</f>
        <v/>
      </c>
      <c r="AS625">
        <f>IF(AP625,MAX(AS$3:AS623)+1,"")</f>
        <v/>
      </c>
    </row>
    <row r="626" s="117">
      <c r="A626" t="n">
        <v>624</v>
      </c>
      <c r="B626" s="131">
        <f>IF(A626=1,0,IF(AP626,0.1*ε_cu1cd,0))</f>
        <v/>
      </c>
      <c r="C626" s="131">
        <f>IF(A626=1,0.1*ε_cu1cd,C625+B625)</f>
        <v/>
      </c>
      <c r="D626" s="113">
        <f>IF('Нормальний переріз'!$D$68&gt;0,1,2)</f>
        <v/>
      </c>
      <c r="E626" s="144">
        <f>IF(D626=1,F626,G626)</f>
        <v/>
      </c>
      <c r="F626" s="124">
        <f>IF(AI625,0.11*ε_cu1cd,IF(AH625,F625*0.01,F625))</f>
        <v/>
      </c>
      <c r="G626" s="124">
        <f>IF(AP625,-0.1*ε_cu1cd,IF(AM625,G625*0.01,G625))</f>
        <v/>
      </c>
      <c r="H626" s="113">
        <f>IF(A626=1,E626,IF(AO625,H625-E625+E626,IF(AP625,0.8*H625,H625+E626)))</f>
        <v/>
      </c>
      <c r="I626" s="169">
        <f>(C626-H626)/h</f>
        <v/>
      </c>
      <c r="J626">
        <f>C626/(ε_c1cd)</f>
        <v/>
      </c>
      <c r="K626">
        <f>C626/I626</f>
        <v/>
      </c>
      <c r="L626" s="131">
        <f>I626/(ε_c1cd)</f>
        <v/>
      </c>
      <c r="M626">
        <f>I626*(K626-Z_s1)</f>
        <v/>
      </c>
      <c r="N626">
        <f>I626*(K626-Z_s2)</f>
        <v/>
      </c>
      <c r="O626">
        <f>E_s*M626</f>
        <v/>
      </c>
      <c r="P626">
        <f>E_s*N626</f>
        <v/>
      </c>
      <c r="Q626">
        <f>O626*A_s1</f>
        <v/>
      </c>
      <c r="R626">
        <f>P626*A_s2</f>
        <v/>
      </c>
      <c r="S626">
        <f>Q626*($K626-Z_s1)</f>
        <v/>
      </c>
      <c r="T626">
        <f>R626*($K626-Z_s2)</f>
        <v/>
      </c>
      <c r="U626">
        <f>(INDIRECT("a_"&amp;U$2)/(U$2+1))*(($C626^(U$2+1)-$H626^(U$2+1))/(ε_c1cd^(U$2+1)))</f>
        <v/>
      </c>
      <c r="V626">
        <f>(INDIRECT("a_"&amp;V$2)/(V$2+1))*(($C626^(V$2+1)-$H626^(V$2+1))/(ε_c1cd^(V$2+1)))</f>
        <v/>
      </c>
      <c r="W626">
        <f>(INDIRECT("a_"&amp;W$2)/(W$2+1))*(($C626^(W$2+1)-$H626^(W$2+1))/(ε_c1cd^(W$2+1)))</f>
        <v/>
      </c>
      <c r="X626">
        <f>(INDIRECT("a_"&amp;X$2)/(X$2+1))*(($C626^(X$2+1)-$H626^(X$2+1))/(ε_c1cd^(X$2+1)))</f>
        <v/>
      </c>
      <c r="Y626">
        <f>(INDIRECT("a_"&amp;Y$2)/(Y$2+1))*(($C626^(Y$2+1)-$H626^(Y$2+1))/(ε_c1cd^(Y$2+1)))</f>
        <v/>
      </c>
      <c r="Z626">
        <f>(INDIRECT("a_"&amp;Z$2)/(Z$2+2))*(($C626^(Z$2+2)-$H626^(Z$2+2))/(ε_c1cd^(Z$2+2)))</f>
        <v/>
      </c>
      <c r="AA626">
        <f>(INDIRECT("a_"&amp;AA$2)/(AA$2+2))*(($C626^(AA$2+2)-$H626^(AA$2+2))/(ε_c1cd^(AA$2+2)))</f>
        <v/>
      </c>
      <c r="AB626">
        <f>(INDIRECT("a_"&amp;AB$2)/(AB$2+2))*(($C626^(AB$2+2)-$H626^(AB$2+2))/(ε_c1cd^(AB$2+2)))</f>
        <v/>
      </c>
      <c r="AC626">
        <f>(INDIRECT("a_"&amp;AC$2)/(AC$2+2))*(($C626^(AC$2+2)-$H626^(AC$2+2))/(ε_c1cd^(AC$2+2)))</f>
        <v/>
      </c>
      <c r="AD626">
        <f>(INDIRECT("a_"&amp;AD$2)/(AD$2+2))*(($C626^(AD$2+2)-$H626^(AD$2+2))/(ε_c1cd^(AD$2+2)))</f>
        <v/>
      </c>
      <c r="AE626" s="111">
        <f>(b*f_cd/L626)*SUM(U626:Y626)+SUM(Q626:R626)</f>
        <v/>
      </c>
      <c r="AF626" s="112">
        <f>AE626*(K626-y+e)</f>
        <v/>
      </c>
      <c r="AG626" s="113">
        <f>(b*f_cd/(L626^2))*SUM(Z626:AD626)+SUM(S626:T626)-AF626</f>
        <v/>
      </c>
      <c r="AH626" s="114">
        <f>AG626&lt;0</f>
        <v/>
      </c>
      <c r="AI626" s="115">
        <f>IF(A626=1,FALSE,(AND(AQ626,AH626,NOT(AI625))))</f>
        <v/>
      </c>
      <c r="AJ626" s="116">
        <f>(b*f_cd/L626)*(a_1/2*J626^2+a_2/3*J626^3+a_3/4*J626^4+a_4/5*J626^5+a_5/6*J626^6)+SUM(Q626:R626)</f>
        <v/>
      </c>
      <c r="AK626">
        <f>AJ626*(K626-y+e)</f>
        <v/>
      </c>
      <c r="AL626" s="118">
        <f>(b*f_cd/(L626^2))*(a_1/3*J626^3+a_2/4*J626^4+a_3/5*J626^5+a_4/6*J626^6+a_5/7*J626^7)+SUM(S626:T626)-AK626</f>
        <v/>
      </c>
      <c r="AM626" s="114">
        <f>AL626&gt;0</f>
        <v/>
      </c>
      <c r="AN626" s="115">
        <f>IF(A626=1,FALSE,(AND(AQ626,AM626,NOT(AN625))))</f>
        <v/>
      </c>
      <c r="AO626">
        <f>IF(D626=1,AND(AH626,NOT(AI626)),AND(AM626,NOT(AN626)))</f>
        <v/>
      </c>
      <c r="AP626" s="119">
        <f>IF(D626=1,AI626,AN626)</f>
        <v/>
      </c>
      <c r="AQ626" s="125">
        <f>ABS(E626)&lt;$AQ$2</f>
        <v/>
      </c>
      <c r="AS626">
        <f>IF(AP626,MAX(AS$3:AS624)+1,"")</f>
        <v/>
      </c>
    </row>
    <row r="627" s="117">
      <c r="A627" t="n">
        <v>625</v>
      </c>
      <c r="B627" s="131">
        <f>IF(A627=1,0,IF(AP627,0.1*ε_cu1cd,0))</f>
        <v/>
      </c>
      <c r="C627" s="131">
        <f>IF(A627=1,0.1*ε_cu1cd,C626+B626)</f>
        <v/>
      </c>
      <c r="D627" s="113">
        <f>IF('Нормальний переріз'!$D$68&gt;0,1,2)</f>
        <v/>
      </c>
      <c r="E627" s="144">
        <f>IF(D627=1,F627,G627)</f>
        <v/>
      </c>
      <c r="F627" s="124">
        <f>IF(AI626,0.11*ε_cu1cd,IF(AH626,F626*0.01,F626))</f>
        <v/>
      </c>
      <c r="G627" s="124">
        <f>IF(AP626,-0.1*ε_cu1cd,IF(AM626,G626*0.01,G626))</f>
        <v/>
      </c>
      <c r="H627" s="113">
        <f>IF(A627=1,E627,IF(AO626,H626-E626+E627,IF(AP626,0.8*H626,H626+E627)))</f>
        <v/>
      </c>
      <c r="I627" s="169">
        <f>(C627-H627)/h</f>
        <v/>
      </c>
      <c r="J627">
        <f>C627/(ε_c1cd)</f>
        <v/>
      </c>
      <c r="K627">
        <f>C627/I627</f>
        <v/>
      </c>
      <c r="L627" s="131">
        <f>I627/(ε_c1cd)</f>
        <v/>
      </c>
      <c r="M627">
        <f>I627*(K627-Z_s1)</f>
        <v/>
      </c>
      <c r="N627">
        <f>I627*(K627-Z_s2)</f>
        <v/>
      </c>
      <c r="O627">
        <f>E_s*M627</f>
        <v/>
      </c>
      <c r="P627">
        <f>E_s*N627</f>
        <v/>
      </c>
      <c r="Q627">
        <f>O627*A_s1</f>
        <v/>
      </c>
      <c r="R627">
        <f>P627*A_s2</f>
        <v/>
      </c>
      <c r="S627">
        <f>Q627*($K627-Z_s1)</f>
        <v/>
      </c>
      <c r="T627">
        <f>R627*($K627-Z_s2)</f>
        <v/>
      </c>
      <c r="U627">
        <f>(INDIRECT("a_"&amp;U$2)/(U$2+1))*(($C627^(U$2+1)-$H627^(U$2+1))/(ε_c1cd^(U$2+1)))</f>
        <v/>
      </c>
      <c r="V627">
        <f>(INDIRECT("a_"&amp;V$2)/(V$2+1))*(($C627^(V$2+1)-$H627^(V$2+1))/(ε_c1cd^(V$2+1)))</f>
        <v/>
      </c>
      <c r="W627">
        <f>(INDIRECT("a_"&amp;W$2)/(W$2+1))*(($C627^(W$2+1)-$H627^(W$2+1))/(ε_c1cd^(W$2+1)))</f>
        <v/>
      </c>
      <c r="X627">
        <f>(INDIRECT("a_"&amp;X$2)/(X$2+1))*(($C627^(X$2+1)-$H627^(X$2+1))/(ε_c1cd^(X$2+1)))</f>
        <v/>
      </c>
      <c r="Y627">
        <f>(INDIRECT("a_"&amp;Y$2)/(Y$2+1))*(($C627^(Y$2+1)-$H627^(Y$2+1))/(ε_c1cd^(Y$2+1)))</f>
        <v/>
      </c>
      <c r="Z627">
        <f>(INDIRECT("a_"&amp;Z$2)/(Z$2+2))*(($C627^(Z$2+2)-$H627^(Z$2+2))/(ε_c1cd^(Z$2+2)))</f>
        <v/>
      </c>
      <c r="AA627">
        <f>(INDIRECT("a_"&amp;AA$2)/(AA$2+2))*(($C627^(AA$2+2)-$H627^(AA$2+2))/(ε_c1cd^(AA$2+2)))</f>
        <v/>
      </c>
      <c r="AB627">
        <f>(INDIRECT("a_"&amp;AB$2)/(AB$2+2))*(($C627^(AB$2+2)-$H627^(AB$2+2))/(ε_c1cd^(AB$2+2)))</f>
        <v/>
      </c>
      <c r="AC627">
        <f>(INDIRECT("a_"&amp;AC$2)/(AC$2+2))*(($C627^(AC$2+2)-$H627^(AC$2+2))/(ε_c1cd^(AC$2+2)))</f>
        <v/>
      </c>
      <c r="AD627">
        <f>(INDIRECT("a_"&amp;AD$2)/(AD$2+2))*(($C627^(AD$2+2)-$H627^(AD$2+2))/(ε_c1cd^(AD$2+2)))</f>
        <v/>
      </c>
      <c r="AE627" s="111">
        <f>(b*f_cd/L627)*SUM(U627:Y627)+SUM(Q627:R627)</f>
        <v/>
      </c>
      <c r="AF627" s="112">
        <f>AE627*(K627-y+e)</f>
        <v/>
      </c>
      <c r="AG627" s="113">
        <f>(b*f_cd/(L627^2))*SUM(Z627:AD627)+SUM(S627:T627)-AF627</f>
        <v/>
      </c>
      <c r="AH627" s="114">
        <f>AG627&lt;0</f>
        <v/>
      </c>
      <c r="AI627" s="115">
        <f>IF(A627=1,FALSE,(AND(AQ627,AH627,NOT(AI626))))</f>
        <v/>
      </c>
      <c r="AJ627" s="116">
        <f>(b*f_cd/L627)*(a_1/2*J627^2+a_2/3*J627^3+a_3/4*J627^4+a_4/5*J627^5+a_5/6*J627^6)+SUM(Q627:R627)</f>
        <v/>
      </c>
      <c r="AK627">
        <f>AJ627*(K627-y+e)</f>
        <v/>
      </c>
      <c r="AL627" s="118">
        <f>(b*f_cd/(L627^2))*(a_1/3*J627^3+a_2/4*J627^4+a_3/5*J627^5+a_4/6*J627^6+a_5/7*J627^7)+SUM(S627:T627)-AK627</f>
        <v/>
      </c>
      <c r="AM627" s="114">
        <f>AL627&gt;0</f>
        <v/>
      </c>
      <c r="AN627" s="115">
        <f>IF(A627=1,FALSE,(AND(AQ627,AM627,NOT(AN626))))</f>
        <v/>
      </c>
      <c r="AO627">
        <f>IF(D627=1,AND(AH627,NOT(AI627)),AND(AM627,NOT(AN627)))</f>
        <v/>
      </c>
      <c r="AP627" s="119">
        <f>IF(D627=1,AI627,AN627)</f>
        <v/>
      </c>
      <c r="AQ627" s="125">
        <f>ABS(E627)&lt;$AQ$2</f>
        <v/>
      </c>
      <c r="AS627">
        <f>IF(AP627,MAX(AS$3:AS625)+1,"")</f>
        <v/>
      </c>
    </row>
    <row r="628" s="117">
      <c r="A628" t="n">
        <v>626</v>
      </c>
      <c r="B628" s="131">
        <f>IF(A628=1,0,IF(AP628,0.1*ε_cu1cd,0))</f>
        <v/>
      </c>
      <c r="C628" s="131">
        <f>IF(A628=1,0.1*ε_cu1cd,C627+B627)</f>
        <v/>
      </c>
      <c r="D628" s="113">
        <f>IF('Нормальний переріз'!$D$68&gt;0,1,2)</f>
        <v/>
      </c>
      <c r="E628" s="144">
        <f>IF(D628=1,F628,G628)</f>
        <v/>
      </c>
      <c r="F628" s="124">
        <f>IF(AI627,0.11*ε_cu1cd,IF(AH627,F627*0.01,F627))</f>
        <v/>
      </c>
      <c r="G628" s="124">
        <f>IF(AP627,-0.1*ε_cu1cd,IF(AM627,G627*0.01,G627))</f>
        <v/>
      </c>
      <c r="H628" s="113">
        <f>IF(A628=1,E628,IF(AO627,H627-E627+E628,IF(AP627,0.8*H627,H627+E628)))</f>
        <v/>
      </c>
      <c r="I628" s="169">
        <f>(C628-H628)/h</f>
        <v/>
      </c>
      <c r="J628">
        <f>C628/(ε_c1cd)</f>
        <v/>
      </c>
      <c r="K628">
        <f>C628/I628</f>
        <v/>
      </c>
      <c r="L628" s="131">
        <f>I628/(ε_c1cd)</f>
        <v/>
      </c>
      <c r="M628">
        <f>I628*(K628-Z_s1)</f>
        <v/>
      </c>
      <c r="N628">
        <f>I628*(K628-Z_s2)</f>
        <v/>
      </c>
      <c r="O628">
        <f>E_s*M628</f>
        <v/>
      </c>
      <c r="P628">
        <f>E_s*N628</f>
        <v/>
      </c>
      <c r="Q628">
        <f>O628*A_s1</f>
        <v/>
      </c>
      <c r="R628">
        <f>P628*A_s2</f>
        <v/>
      </c>
      <c r="S628">
        <f>Q628*($K628-Z_s1)</f>
        <v/>
      </c>
      <c r="T628">
        <f>R628*($K628-Z_s2)</f>
        <v/>
      </c>
      <c r="U628">
        <f>(INDIRECT("a_"&amp;U$2)/(U$2+1))*(($C628^(U$2+1)-$H628^(U$2+1))/(ε_c1cd^(U$2+1)))</f>
        <v/>
      </c>
      <c r="V628">
        <f>(INDIRECT("a_"&amp;V$2)/(V$2+1))*(($C628^(V$2+1)-$H628^(V$2+1))/(ε_c1cd^(V$2+1)))</f>
        <v/>
      </c>
      <c r="W628">
        <f>(INDIRECT("a_"&amp;W$2)/(W$2+1))*(($C628^(W$2+1)-$H628^(W$2+1))/(ε_c1cd^(W$2+1)))</f>
        <v/>
      </c>
      <c r="X628">
        <f>(INDIRECT("a_"&amp;X$2)/(X$2+1))*(($C628^(X$2+1)-$H628^(X$2+1))/(ε_c1cd^(X$2+1)))</f>
        <v/>
      </c>
      <c r="Y628">
        <f>(INDIRECT("a_"&amp;Y$2)/(Y$2+1))*(($C628^(Y$2+1)-$H628^(Y$2+1))/(ε_c1cd^(Y$2+1)))</f>
        <v/>
      </c>
      <c r="Z628">
        <f>(INDIRECT("a_"&amp;Z$2)/(Z$2+2))*(($C628^(Z$2+2)-$H628^(Z$2+2))/(ε_c1cd^(Z$2+2)))</f>
        <v/>
      </c>
      <c r="AA628">
        <f>(INDIRECT("a_"&amp;AA$2)/(AA$2+2))*(($C628^(AA$2+2)-$H628^(AA$2+2))/(ε_c1cd^(AA$2+2)))</f>
        <v/>
      </c>
      <c r="AB628">
        <f>(INDIRECT("a_"&amp;AB$2)/(AB$2+2))*(($C628^(AB$2+2)-$H628^(AB$2+2))/(ε_c1cd^(AB$2+2)))</f>
        <v/>
      </c>
      <c r="AC628">
        <f>(INDIRECT("a_"&amp;AC$2)/(AC$2+2))*(($C628^(AC$2+2)-$H628^(AC$2+2))/(ε_c1cd^(AC$2+2)))</f>
        <v/>
      </c>
      <c r="AD628">
        <f>(INDIRECT("a_"&amp;AD$2)/(AD$2+2))*(($C628^(AD$2+2)-$H628^(AD$2+2))/(ε_c1cd^(AD$2+2)))</f>
        <v/>
      </c>
      <c r="AE628" s="111">
        <f>(b*f_cd/L628)*SUM(U628:Y628)+SUM(Q628:R628)</f>
        <v/>
      </c>
      <c r="AF628" s="112">
        <f>AE628*(K628-y+e)</f>
        <v/>
      </c>
      <c r="AG628" s="113">
        <f>(b*f_cd/(L628^2))*SUM(Z628:AD628)+SUM(S628:T628)-AF628</f>
        <v/>
      </c>
      <c r="AH628" s="114">
        <f>AG628&lt;0</f>
        <v/>
      </c>
      <c r="AI628" s="115">
        <f>IF(A628=1,FALSE,(AND(AQ628,AH628,NOT(AI627))))</f>
        <v/>
      </c>
      <c r="AJ628" s="116">
        <f>(b*f_cd/L628)*(a_1/2*J628^2+a_2/3*J628^3+a_3/4*J628^4+a_4/5*J628^5+a_5/6*J628^6)+SUM(Q628:R628)</f>
        <v/>
      </c>
      <c r="AK628">
        <f>AJ628*(K628-y+e)</f>
        <v/>
      </c>
      <c r="AL628" s="118">
        <f>(b*f_cd/(L628^2))*(a_1/3*J628^3+a_2/4*J628^4+a_3/5*J628^5+a_4/6*J628^6+a_5/7*J628^7)+SUM(S628:T628)-AK628</f>
        <v/>
      </c>
      <c r="AM628" s="114">
        <f>AL628&gt;0</f>
        <v/>
      </c>
      <c r="AN628" s="115">
        <f>IF(A628=1,FALSE,(AND(AQ628,AM628,NOT(AN627))))</f>
        <v/>
      </c>
      <c r="AO628">
        <f>IF(D628=1,AND(AH628,NOT(AI628)),AND(AM628,NOT(AN628)))</f>
        <v/>
      </c>
      <c r="AP628" s="119">
        <f>IF(D628=1,AI628,AN628)</f>
        <v/>
      </c>
      <c r="AQ628" s="125">
        <f>ABS(E628)&lt;$AQ$2</f>
        <v/>
      </c>
      <c r="AS628">
        <f>IF(AP628,MAX(AS$3:AS626)+1,"")</f>
        <v/>
      </c>
    </row>
    <row r="629" s="117">
      <c r="A629" t="n">
        <v>627</v>
      </c>
      <c r="B629" s="131">
        <f>IF(A629=1,0,IF(AP629,0.1*ε_cu1cd,0))</f>
        <v/>
      </c>
      <c r="C629" s="131">
        <f>IF(A629=1,0.1*ε_cu1cd,C628+B628)</f>
        <v/>
      </c>
      <c r="D629" s="113">
        <f>IF('Нормальний переріз'!$D$68&gt;0,1,2)</f>
        <v/>
      </c>
      <c r="E629" s="144">
        <f>IF(D629=1,F629,G629)</f>
        <v/>
      </c>
      <c r="F629" s="124">
        <f>IF(AI628,0.11*ε_cu1cd,IF(AH628,F628*0.01,F628))</f>
        <v/>
      </c>
      <c r="G629" s="124">
        <f>IF(AP628,-0.1*ε_cu1cd,IF(AM628,G628*0.01,G628))</f>
        <v/>
      </c>
      <c r="H629" s="113">
        <f>IF(A629=1,E629,IF(AO628,H628-E628+E629,IF(AP628,0.8*H628,H628+E629)))</f>
        <v/>
      </c>
      <c r="I629" s="169">
        <f>(C629-H629)/h</f>
        <v/>
      </c>
      <c r="J629">
        <f>C629/(ε_c1cd)</f>
        <v/>
      </c>
      <c r="K629">
        <f>C629/I629</f>
        <v/>
      </c>
      <c r="L629" s="131">
        <f>I629/(ε_c1cd)</f>
        <v/>
      </c>
      <c r="M629">
        <f>I629*(K629-Z_s1)</f>
        <v/>
      </c>
      <c r="N629">
        <f>I629*(K629-Z_s2)</f>
        <v/>
      </c>
      <c r="O629">
        <f>E_s*M629</f>
        <v/>
      </c>
      <c r="P629">
        <f>E_s*N629</f>
        <v/>
      </c>
      <c r="Q629">
        <f>O629*A_s1</f>
        <v/>
      </c>
      <c r="R629">
        <f>P629*A_s2</f>
        <v/>
      </c>
      <c r="S629">
        <f>Q629*($K629-Z_s1)</f>
        <v/>
      </c>
      <c r="T629">
        <f>R629*($K629-Z_s2)</f>
        <v/>
      </c>
      <c r="U629">
        <f>(INDIRECT("a_"&amp;U$2)/(U$2+1))*(($C629^(U$2+1)-$H629^(U$2+1))/(ε_c1cd^(U$2+1)))</f>
        <v/>
      </c>
      <c r="V629">
        <f>(INDIRECT("a_"&amp;V$2)/(V$2+1))*(($C629^(V$2+1)-$H629^(V$2+1))/(ε_c1cd^(V$2+1)))</f>
        <v/>
      </c>
      <c r="W629">
        <f>(INDIRECT("a_"&amp;W$2)/(W$2+1))*(($C629^(W$2+1)-$H629^(W$2+1))/(ε_c1cd^(W$2+1)))</f>
        <v/>
      </c>
      <c r="X629">
        <f>(INDIRECT("a_"&amp;X$2)/(X$2+1))*(($C629^(X$2+1)-$H629^(X$2+1))/(ε_c1cd^(X$2+1)))</f>
        <v/>
      </c>
      <c r="Y629">
        <f>(INDIRECT("a_"&amp;Y$2)/(Y$2+1))*(($C629^(Y$2+1)-$H629^(Y$2+1))/(ε_c1cd^(Y$2+1)))</f>
        <v/>
      </c>
      <c r="Z629">
        <f>(INDIRECT("a_"&amp;Z$2)/(Z$2+2))*(($C629^(Z$2+2)-$H629^(Z$2+2))/(ε_c1cd^(Z$2+2)))</f>
        <v/>
      </c>
      <c r="AA629">
        <f>(INDIRECT("a_"&amp;AA$2)/(AA$2+2))*(($C629^(AA$2+2)-$H629^(AA$2+2))/(ε_c1cd^(AA$2+2)))</f>
        <v/>
      </c>
      <c r="AB629">
        <f>(INDIRECT("a_"&amp;AB$2)/(AB$2+2))*(($C629^(AB$2+2)-$H629^(AB$2+2))/(ε_c1cd^(AB$2+2)))</f>
        <v/>
      </c>
      <c r="AC629">
        <f>(INDIRECT("a_"&amp;AC$2)/(AC$2+2))*(($C629^(AC$2+2)-$H629^(AC$2+2))/(ε_c1cd^(AC$2+2)))</f>
        <v/>
      </c>
      <c r="AD629">
        <f>(INDIRECT("a_"&amp;AD$2)/(AD$2+2))*(($C629^(AD$2+2)-$H629^(AD$2+2))/(ε_c1cd^(AD$2+2)))</f>
        <v/>
      </c>
      <c r="AE629" s="111">
        <f>(b*f_cd/L629)*SUM(U629:Y629)+SUM(Q629:R629)</f>
        <v/>
      </c>
      <c r="AF629" s="112">
        <f>AE629*(K629-y+e)</f>
        <v/>
      </c>
      <c r="AG629" s="113">
        <f>(b*f_cd/(L629^2))*SUM(Z629:AD629)+SUM(S629:T629)-AF629</f>
        <v/>
      </c>
      <c r="AH629" s="114">
        <f>AG629&lt;0</f>
        <v/>
      </c>
      <c r="AI629" s="115">
        <f>IF(A629=1,FALSE,(AND(AQ629,AH629,NOT(AI628))))</f>
        <v/>
      </c>
      <c r="AJ629" s="116">
        <f>(b*f_cd/L629)*(a_1/2*J629^2+a_2/3*J629^3+a_3/4*J629^4+a_4/5*J629^5+a_5/6*J629^6)+SUM(Q629:R629)</f>
        <v/>
      </c>
      <c r="AK629">
        <f>AJ629*(K629-y+e)</f>
        <v/>
      </c>
      <c r="AL629" s="118">
        <f>(b*f_cd/(L629^2))*(a_1/3*J629^3+a_2/4*J629^4+a_3/5*J629^5+a_4/6*J629^6+a_5/7*J629^7)+SUM(S629:T629)-AK629</f>
        <v/>
      </c>
      <c r="AM629" s="114">
        <f>AL629&gt;0</f>
        <v/>
      </c>
      <c r="AN629" s="115">
        <f>IF(A629=1,FALSE,(AND(AQ629,AM629,NOT(AN628))))</f>
        <v/>
      </c>
      <c r="AO629">
        <f>IF(D629=1,AND(AH629,NOT(AI629)),AND(AM629,NOT(AN629)))</f>
        <v/>
      </c>
      <c r="AP629" s="119">
        <f>IF(D629=1,AI629,AN629)</f>
        <v/>
      </c>
      <c r="AQ629" s="125">
        <f>ABS(E629)&lt;$AQ$2</f>
        <v/>
      </c>
      <c r="AS629">
        <f>IF(AP629,MAX(AS$3:AS627)+1,"")</f>
        <v/>
      </c>
    </row>
    <row r="630" s="117">
      <c r="A630" t="n">
        <v>628</v>
      </c>
      <c r="B630" s="131">
        <f>IF(A630=1,0,IF(AP630,0.1*ε_cu1cd,0))</f>
        <v/>
      </c>
      <c r="C630" s="131">
        <f>IF(A630=1,0.1*ε_cu1cd,C629+B629)</f>
        <v/>
      </c>
      <c r="D630" s="113">
        <f>IF('Нормальний переріз'!$D$68&gt;0,1,2)</f>
        <v/>
      </c>
      <c r="E630" s="144">
        <f>IF(D630=1,F630,G630)</f>
        <v/>
      </c>
      <c r="F630" s="124">
        <f>IF(AI629,0.11*ε_cu1cd,IF(AH629,F629*0.01,F629))</f>
        <v/>
      </c>
      <c r="G630" s="124">
        <f>IF(AP629,-0.1*ε_cu1cd,IF(AM629,G629*0.01,G629))</f>
        <v/>
      </c>
      <c r="H630" s="113">
        <f>IF(A630=1,E630,IF(AO629,H629-E629+E630,IF(AP629,0.8*H629,H629+E630)))</f>
        <v/>
      </c>
      <c r="I630" s="169">
        <f>(C630-H630)/h</f>
        <v/>
      </c>
      <c r="J630">
        <f>C630/(ε_c1cd)</f>
        <v/>
      </c>
      <c r="K630">
        <f>C630/I630</f>
        <v/>
      </c>
      <c r="L630" s="131">
        <f>I630/(ε_c1cd)</f>
        <v/>
      </c>
      <c r="M630">
        <f>I630*(K630-Z_s1)</f>
        <v/>
      </c>
      <c r="N630">
        <f>I630*(K630-Z_s2)</f>
        <v/>
      </c>
      <c r="O630">
        <f>E_s*M630</f>
        <v/>
      </c>
      <c r="P630">
        <f>E_s*N630</f>
        <v/>
      </c>
      <c r="Q630">
        <f>O630*A_s1</f>
        <v/>
      </c>
      <c r="R630">
        <f>P630*A_s2</f>
        <v/>
      </c>
      <c r="S630">
        <f>Q630*($K630-Z_s1)</f>
        <v/>
      </c>
      <c r="T630">
        <f>R630*($K630-Z_s2)</f>
        <v/>
      </c>
      <c r="U630">
        <f>(INDIRECT("a_"&amp;U$2)/(U$2+1))*(($C630^(U$2+1)-$H630^(U$2+1))/(ε_c1cd^(U$2+1)))</f>
        <v/>
      </c>
      <c r="V630">
        <f>(INDIRECT("a_"&amp;V$2)/(V$2+1))*(($C630^(V$2+1)-$H630^(V$2+1))/(ε_c1cd^(V$2+1)))</f>
        <v/>
      </c>
      <c r="W630">
        <f>(INDIRECT("a_"&amp;W$2)/(W$2+1))*(($C630^(W$2+1)-$H630^(W$2+1))/(ε_c1cd^(W$2+1)))</f>
        <v/>
      </c>
      <c r="X630">
        <f>(INDIRECT("a_"&amp;X$2)/(X$2+1))*(($C630^(X$2+1)-$H630^(X$2+1))/(ε_c1cd^(X$2+1)))</f>
        <v/>
      </c>
      <c r="Y630">
        <f>(INDIRECT("a_"&amp;Y$2)/(Y$2+1))*(($C630^(Y$2+1)-$H630^(Y$2+1))/(ε_c1cd^(Y$2+1)))</f>
        <v/>
      </c>
      <c r="Z630">
        <f>(INDIRECT("a_"&amp;Z$2)/(Z$2+2))*(($C630^(Z$2+2)-$H630^(Z$2+2))/(ε_c1cd^(Z$2+2)))</f>
        <v/>
      </c>
      <c r="AA630">
        <f>(INDIRECT("a_"&amp;AA$2)/(AA$2+2))*(($C630^(AA$2+2)-$H630^(AA$2+2))/(ε_c1cd^(AA$2+2)))</f>
        <v/>
      </c>
      <c r="AB630">
        <f>(INDIRECT("a_"&amp;AB$2)/(AB$2+2))*(($C630^(AB$2+2)-$H630^(AB$2+2))/(ε_c1cd^(AB$2+2)))</f>
        <v/>
      </c>
      <c r="AC630">
        <f>(INDIRECT("a_"&amp;AC$2)/(AC$2+2))*(($C630^(AC$2+2)-$H630^(AC$2+2))/(ε_c1cd^(AC$2+2)))</f>
        <v/>
      </c>
      <c r="AD630">
        <f>(INDIRECT("a_"&amp;AD$2)/(AD$2+2))*(($C630^(AD$2+2)-$H630^(AD$2+2))/(ε_c1cd^(AD$2+2)))</f>
        <v/>
      </c>
      <c r="AE630" s="111">
        <f>(b*f_cd/L630)*SUM(U630:Y630)+SUM(Q630:R630)</f>
        <v/>
      </c>
      <c r="AF630" s="112">
        <f>AE630*(K630-y+e)</f>
        <v/>
      </c>
      <c r="AG630" s="113">
        <f>(b*f_cd/(L630^2))*SUM(Z630:AD630)+SUM(S630:T630)-AF630</f>
        <v/>
      </c>
      <c r="AH630" s="114">
        <f>AG630&lt;0</f>
        <v/>
      </c>
      <c r="AI630" s="115">
        <f>IF(A630=1,FALSE,(AND(AQ630,AH630,NOT(AI629))))</f>
        <v/>
      </c>
      <c r="AJ630" s="116">
        <f>(b*f_cd/L630)*(a_1/2*J630^2+a_2/3*J630^3+a_3/4*J630^4+a_4/5*J630^5+a_5/6*J630^6)+SUM(Q630:R630)</f>
        <v/>
      </c>
      <c r="AK630">
        <f>AJ630*(K630-y+e)</f>
        <v/>
      </c>
      <c r="AL630" s="118">
        <f>(b*f_cd/(L630^2))*(a_1/3*J630^3+a_2/4*J630^4+a_3/5*J630^5+a_4/6*J630^6+a_5/7*J630^7)+SUM(S630:T630)-AK630</f>
        <v/>
      </c>
      <c r="AM630" s="114">
        <f>AL630&gt;0</f>
        <v/>
      </c>
      <c r="AN630" s="115">
        <f>IF(A630=1,FALSE,(AND(AQ630,AM630,NOT(AN629))))</f>
        <v/>
      </c>
      <c r="AO630">
        <f>IF(D630=1,AND(AH630,NOT(AI630)),AND(AM630,NOT(AN630)))</f>
        <v/>
      </c>
      <c r="AP630" s="119">
        <f>IF(D630=1,AI630,AN630)</f>
        <v/>
      </c>
      <c r="AQ630" s="125">
        <f>ABS(E630)&lt;$AQ$2</f>
        <v/>
      </c>
      <c r="AS630">
        <f>IF(AP630,MAX(AS$3:AS628)+1,"")</f>
        <v/>
      </c>
    </row>
    <row r="631" s="117">
      <c r="A631" t="n">
        <v>629</v>
      </c>
      <c r="B631" s="131">
        <f>IF(A631=1,0,IF(AP631,0.1*ε_cu1cd,0))</f>
        <v/>
      </c>
      <c r="C631" s="131">
        <f>IF(A631=1,0.1*ε_cu1cd,C630+B630)</f>
        <v/>
      </c>
      <c r="D631" s="113">
        <f>IF('Нормальний переріз'!$D$68&gt;0,1,2)</f>
        <v/>
      </c>
      <c r="E631" s="144">
        <f>IF(D631=1,F631,G631)</f>
        <v/>
      </c>
      <c r="F631" s="124">
        <f>IF(AI630,0.11*ε_cu1cd,IF(AH630,F630*0.01,F630))</f>
        <v/>
      </c>
      <c r="G631" s="124">
        <f>IF(AP630,-0.1*ε_cu1cd,IF(AM630,G630*0.01,G630))</f>
        <v/>
      </c>
      <c r="H631" s="113">
        <f>IF(A631=1,E631,IF(AO630,H630-E630+E631,IF(AP630,0.8*H630,H630+E631)))</f>
        <v/>
      </c>
      <c r="I631" s="169">
        <f>(C631-H631)/h</f>
        <v/>
      </c>
      <c r="J631">
        <f>C631/(ε_c1cd)</f>
        <v/>
      </c>
      <c r="K631">
        <f>C631/I631</f>
        <v/>
      </c>
      <c r="L631" s="131">
        <f>I631/(ε_c1cd)</f>
        <v/>
      </c>
      <c r="M631">
        <f>I631*(K631-Z_s1)</f>
        <v/>
      </c>
      <c r="N631">
        <f>I631*(K631-Z_s2)</f>
        <v/>
      </c>
      <c r="O631">
        <f>E_s*M631</f>
        <v/>
      </c>
      <c r="P631">
        <f>E_s*N631</f>
        <v/>
      </c>
      <c r="Q631">
        <f>O631*A_s1</f>
        <v/>
      </c>
      <c r="R631">
        <f>P631*A_s2</f>
        <v/>
      </c>
      <c r="S631">
        <f>Q631*($K631-Z_s1)</f>
        <v/>
      </c>
      <c r="T631">
        <f>R631*($K631-Z_s2)</f>
        <v/>
      </c>
      <c r="U631">
        <f>(INDIRECT("a_"&amp;U$2)/(U$2+1))*(($C631^(U$2+1)-$H631^(U$2+1))/(ε_c1cd^(U$2+1)))</f>
        <v/>
      </c>
      <c r="V631">
        <f>(INDIRECT("a_"&amp;V$2)/(V$2+1))*(($C631^(V$2+1)-$H631^(V$2+1))/(ε_c1cd^(V$2+1)))</f>
        <v/>
      </c>
      <c r="W631">
        <f>(INDIRECT("a_"&amp;W$2)/(W$2+1))*(($C631^(W$2+1)-$H631^(W$2+1))/(ε_c1cd^(W$2+1)))</f>
        <v/>
      </c>
      <c r="X631">
        <f>(INDIRECT("a_"&amp;X$2)/(X$2+1))*(($C631^(X$2+1)-$H631^(X$2+1))/(ε_c1cd^(X$2+1)))</f>
        <v/>
      </c>
      <c r="Y631">
        <f>(INDIRECT("a_"&amp;Y$2)/(Y$2+1))*(($C631^(Y$2+1)-$H631^(Y$2+1))/(ε_c1cd^(Y$2+1)))</f>
        <v/>
      </c>
      <c r="Z631">
        <f>(INDIRECT("a_"&amp;Z$2)/(Z$2+2))*(($C631^(Z$2+2)-$H631^(Z$2+2))/(ε_c1cd^(Z$2+2)))</f>
        <v/>
      </c>
      <c r="AA631">
        <f>(INDIRECT("a_"&amp;AA$2)/(AA$2+2))*(($C631^(AA$2+2)-$H631^(AA$2+2))/(ε_c1cd^(AA$2+2)))</f>
        <v/>
      </c>
      <c r="AB631">
        <f>(INDIRECT("a_"&amp;AB$2)/(AB$2+2))*(($C631^(AB$2+2)-$H631^(AB$2+2))/(ε_c1cd^(AB$2+2)))</f>
        <v/>
      </c>
      <c r="AC631">
        <f>(INDIRECT("a_"&amp;AC$2)/(AC$2+2))*(($C631^(AC$2+2)-$H631^(AC$2+2))/(ε_c1cd^(AC$2+2)))</f>
        <v/>
      </c>
      <c r="AD631">
        <f>(INDIRECT("a_"&amp;AD$2)/(AD$2+2))*(($C631^(AD$2+2)-$H631^(AD$2+2))/(ε_c1cd^(AD$2+2)))</f>
        <v/>
      </c>
      <c r="AE631" s="111">
        <f>(b*f_cd/L631)*SUM(U631:Y631)+SUM(Q631:R631)</f>
        <v/>
      </c>
      <c r="AF631" s="112">
        <f>AE631*(K631-y+e)</f>
        <v/>
      </c>
      <c r="AG631" s="113">
        <f>(b*f_cd/(L631^2))*SUM(Z631:AD631)+SUM(S631:T631)-AF631</f>
        <v/>
      </c>
      <c r="AH631" s="114">
        <f>AG631&lt;0</f>
        <v/>
      </c>
      <c r="AI631" s="115">
        <f>IF(A631=1,FALSE,(AND(AQ631,AH631,NOT(AI630))))</f>
        <v/>
      </c>
      <c r="AJ631" s="116">
        <f>(b*f_cd/L631)*(a_1/2*J631^2+a_2/3*J631^3+a_3/4*J631^4+a_4/5*J631^5+a_5/6*J631^6)+SUM(Q631:R631)</f>
        <v/>
      </c>
      <c r="AK631">
        <f>AJ631*(K631-y+e)</f>
        <v/>
      </c>
      <c r="AL631" s="118">
        <f>(b*f_cd/(L631^2))*(a_1/3*J631^3+a_2/4*J631^4+a_3/5*J631^5+a_4/6*J631^6+a_5/7*J631^7)+SUM(S631:T631)-AK631</f>
        <v/>
      </c>
      <c r="AM631" s="114">
        <f>AL631&gt;0</f>
        <v/>
      </c>
      <c r="AN631" s="115">
        <f>IF(A631=1,FALSE,(AND(AQ631,AM631,NOT(AN630))))</f>
        <v/>
      </c>
      <c r="AO631">
        <f>IF(D631=1,AND(AH631,NOT(AI631)),AND(AM631,NOT(AN631)))</f>
        <v/>
      </c>
      <c r="AP631" s="119">
        <f>IF(D631=1,AI631,AN631)</f>
        <v/>
      </c>
      <c r="AQ631" s="125">
        <f>ABS(E631)&lt;$AQ$2</f>
        <v/>
      </c>
      <c r="AS631">
        <f>IF(AP631,MAX(AS$3:AS629)+1,"")</f>
        <v/>
      </c>
    </row>
    <row r="632" s="117">
      <c r="A632" t="n">
        <v>630</v>
      </c>
      <c r="B632" s="131">
        <f>IF(A632=1,0,IF(AP632,0.1*ε_cu1cd,0))</f>
        <v/>
      </c>
      <c r="C632" s="131">
        <f>IF(A632=1,0.1*ε_cu1cd,C631+B631)</f>
        <v/>
      </c>
      <c r="D632" s="113">
        <f>IF('Нормальний переріз'!$D$68&gt;0,1,2)</f>
        <v/>
      </c>
      <c r="E632" s="144">
        <f>IF(D632=1,F632,G632)</f>
        <v/>
      </c>
      <c r="F632" s="124">
        <f>IF(AI631,0.11*ε_cu1cd,IF(AH631,F631*0.01,F631))</f>
        <v/>
      </c>
      <c r="G632" s="124">
        <f>IF(AP631,-0.1*ε_cu1cd,IF(AM631,G631*0.01,G631))</f>
        <v/>
      </c>
      <c r="H632" s="113">
        <f>IF(A632=1,E632,IF(AO631,H631-E631+E632,IF(AP631,0.8*H631,H631+E632)))</f>
        <v/>
      </c>
      <c r="I632" s="169">
        <f>(C632-H632)/h</f>
        <v/>
      </c>
      <c r="J632">
        <f>C632/(ε_c1cd)</f>
        <v/>
      </c>
      <c r="K632">
        <f>C632/I632</f>
        <v/>
      </c>
      <c r="L632" s="131">
        <f>I632/(ε_c1cd)</f>
        <v/>
      </c>
      <c r="M632">
        <f>I632*(K632-Z_s1)</f>
        <v/>
      </c>
      <c r="N632">
        <f>I632*(K632-Z_s2)</f>
        <v/>
      </c>
      <c r="O632">
        <f>E_s*M632</f>
        <v/>
      </c>
      <c r="P632">
        <f>E_s*N632</f>
        <v/>
      </c>
      <c r="Q632">
        <f>O632*A_s1</f>
        <v/>
      </c>
      <c r="R632">
        <f>P632*A_s2</f>
        <v/>
      </c>
      <c r="S632">
        <f>Q632*($K632-Z_s1)</f>
        <v/>
      </c>
      <c r="T632">
        <f>R632*($K632-Z_s2)</f>
        <v/>
      </c>
      <c r="U632">
        <f>(INDIRECT("a_"&amp;U$2)/(U$2+1))*(($C632^(U$2+1)-$H632^(U$2+1))/(ε_c1cd^(U$2+1)))</f>
        <v/>
      </c>
      <c r="V632">
        <f>(INDIRECT("a_"&amp;V$2)/(V$2+1))*(($C632^(V$2+1)-$H632^(V$2+1))/(ε_c1cd^(V$2+1)))</f>
        <v/>
      </c>
      <c r="W632">
        <f>(INDIRECT("a_"&amp;W$2)/(W$2+1))*(($C632^(W$2+1)-$H632^(W$2+1))/(ε_c1cd^(W$2+1)))</f>
        <v/>
      </c>
      <c r="X632">
        <f>(INDIRECT("a_"&amp;X$2)/(X$2+1))*(($C632^(X$2+1)-$H632^(X$2+1))/(ε_c1cd^(X$2+1)))</f>
        <v/>
      </c>
      <c r="Y632">
        <f>(INDIRECT("a_"&amp;Y$2)/(Y$2+1))*(($C632^(Y$2+1)-$H632^(Y$2+1))/(ε_c1cd^(Y$2+1)))</f>
        <v/>
      </c>
      <c r="Z632">
        <f>(INDIRECT("a_"&amp;Z$2)/(Z$2+2))*(($C632^(Z$2+2)-$H632^(Z$2+2))/(ε_c1cd^(Z$2+2)))</f>
        <v/>
      </c>
      <c r="AA632">
        <f>(INDIRECT("a_"&amp;AA$2)/(AA$2+2))*(($C632^(AA$2+2)-$H632^(AA$2+2))/(ε_c1cd^(AA$2+2)))</f>
        <v/>
      </c>
      <c r="AB632">
        <f>(INDIRECT("a_"&amp;AB$2)/(AB$2+2))*(($C632^(AB$2+2)-$H632^(AB$2+2))/(ε_c1cd^(AB$2+2)))</f>
        <v/>
      </c>
      <c r="AC632">
        <f>(INDIRECT("a_"&amp;AC$2)/(AC$2+2))*(($C632^(AC$2+2)-$H632^(AC$2+2))/(ε_c1cd^(AC$2+2)))</f>
        <v/>
      </c>
      <c r="AD632">
        <f>(INDIRECT("a_"&amp;AD$2)/(AD$2+2))*(($C632^(AD$2+2)-$H632^(AD$2+2))/(ε_c1cd^(AD$2+2)))</f>
        <v/>
      </c>
      <c r="AE632" s="111">
        <f>(b*f_cd/L632)*SUM(U632:Y632)+SUM(Q632:R632)</f>
        <v/>
      </c>
      <c r="AF632" s="112">
        <f>AE632*(K632-y+e)</f>
        <v/>
      </c>
      <c r="AG632" s="113">
        <f>(b*f_cd/(L632^2))*SUM(Z632:AD632)+SUM(S632:T632)-AF632</f>
        <v/>
      </c>
      <c r="AH632" s="114">
        <f>AG632&lt;0</f>
        <v/>
      </c>
      <c r="AI632" s="115">
        <f>IF(A632=1,FALSE,(AND(AQ632,AH632,NOT(AI631))))</f>
        <v/>
      </c>
      <c r="AJ632" s="116">
        <f>(b*f_cd/L632)*(a_1/2*J632^2+a_2/3*J632^3+a_3/4*J632^4+a_4/5*J632^5+a_5/6*J632^6)+SUM(Q632:R632)</f>
        <v/>
      </c>
      <c r="AK632">
        <f>AJ632*(K632-y+e)</f>
        <v/>
      </c>
      <c r="AL632" s="118">
        <f>(b*f_cd/(L632^2))*(a_1/3*J632^3+a_2/4*J632^4+a_3/5*J632^5+a_4/6*J632^6+a_5/7*J632^7)+SUM(S632:T632)-AK632</f>
        <v/>
      </c>
      <c r="AM632" s="114">
        <f>AL632&gt;0</f>
        <v/>
      </c>
      <c r="AN632" s="115">
        <f>IF(A632=1,FALSE,(AND(AQ632,AM632,NOT(AN631))))</f>
        <v/>
      </c>
      <c r="AO632">
        <f>IF(D632=1,AND(AH632,NOT(AI632)),AND(AM632,NOT(AN632)))</f>
        <v/>
      </c>
      <c r="AP632" s="119">
        <f>IF(D632=1,AI632,AN632)</f>
        <v/>
      </c>
      <c r="AQ632" s="125">
        <f>ABS(E632)&lt;$AQ$2</f>
        <v/>
      </c>
      <c r="AS632">
        <f>IF(AP632,MAX(AS$3:AS630)+1,"")</f>
        <v/>
      </c>
    </row>
    <row r="633" s="117">
      <c r="A633" t="n">
        <v>631</v>
      </c>
      <c r="B633" s="131">
        <f>IF(A633=1,0,IF(AP633,0.1*ε_cu1cd,0))</f>
        <v/>
      </c>
      <c r="C633" s="131">
        <f>IF(A633=1,0.1*ε_cu1cd,C632+B632)</f>
        <v/>
      </c>
      <c r="D633" s="113">
        <f>IF('Нормальний переріз'!$D$68&gt;0,1,2)</f>
        <v/>
      </c>
      <c r="E633" s="144">
        <f>IF(D633=1,F633,G633)</f>
        <v/>
      </c>
      <c r="F633" s="124">
        <f>IF(AI632,0.11*ε_cu1cd,IF(AH632,F632*0.01,F632))</f>
        <v/>
      </c>
      <c r="G633" s="124">
        <f>IF(AP632,-0.1*ε_cu1cd,IF(AM632,G632*0.01,G632))</f>
        <v/>
      </c>
      <c r="H633" s="113">
        <f>IF(A633=1,E633,IF(AO632,H632-E632+E633,IF(AP632,0.8*H632,H632+E633)))</f>
        <v/>
      </c>
      <c r="I633" s="169">
        <f>(C633-H633)/h</f>
        <v/>
      </c>
      <c r="J633">
        <f>C633/(ε_c1cd)</f>
        <v/>
      </c>
      <c r="K633">
        <f>C633/I633</f>
        <v/>
      </c>
      <c r="L633" s="131">
        <f>I633/(ε_c1cd)</f>
        <v/>
      </c>
      <c r="M633">
        <f>I633*(K633-Z_s1)</f>
        <v/>
      </c>
      <c r="N633">
        <f>I633*(K633-Z_s2)</f>
        <v/>
      </c>
      <c r="O633">
        <f>E_s*M633</f>
        <v/>
      </c>
      <c r="P633">
        <f>E_s*N633</f>
        <v/>
      </c>
      <c r="Q633">
        <f>O633*A_s1</f>
        <v/>
      </c>
      <c r="R633">
        <f>P633*A_s2</f>
        <v/>
      </c>
      <c r="S633">
        <f>Q633*($K633-Z_s1)</f>
        <v/>
      </c>
      <c r="T633">
        <f>R633*($K633-Z_s2)</f>
        <v/>
      </c>
      <c r="U633">
        <f>(INDIRECT("a_"&amp;U$2)/(U$2+1))*(($C633^(U$2+1)-$H633^(U$2+1))/(ε_c1cd^(U$2+1)))</f>
        <v/>
      </c>
      <c r="V633">
        <f>(INDIRECT("a_"&amp;V$2)/(V$2+1))*(($C633^(V$2+1)-$H633^(V$2+1))/(ε_c1cd^(V$2+1)))</f>
        <v/>
      </c>
      <c r="W633">
        <f>(INDIRECT("a_"&amp;W$2)/(W$2+1))*(($C633^(W$2+1)-$H633^(W$2+1))/(ε_c1cd^(W$2+1)))</f>
        <v/>
      </c>
      <c r="X633">
        <f>(INDIRECT("a_"&amp;X$2)/(X$2+1))*(($C633^(X$2+1)-$H633^(X$2+1))/(ε_c1cd^(X$2+1)))</f>
        <v/>
      </c>
      <c r="Y633">
        <f>(INDIRECT("a_"&amp;Y$2)/(Y$2+1))*(($C633^(Y$2+1)-$H633^(Y$2+1))/(ε_c1cd^(Y$2+1)))</f>
        <v/>
      </c>
      <c r="Z633">
        <f>(INDIRECT("a_"&amp;Z$2)/(Z$2+2))*(($C633^(Z$2+2)-$H633^(Z$2+2))/(ε_c1cd^(Z$2+2)))</f>
        <v/>
      </c>
      <c r="AA633">
        <f>(INDIRECT("a_"&amp;AA$2)/(AA$2+2))*(($C633^(AA$2+2)-$H633^(AA$2+2))/(ε_c1cd^(AA$2+2)))</f>
        <v/>
      </c>
      <c r="AB633">
        <f>(INDIRECT("a_"&amp;AB$2)/(AB$2+2))*(($C633^(AB$2+2)-$H633^(AB$2+2))/(ε_c1cd^(AB$2+2)))</f>
        <v/>
      </c>
      <c r="AC633">
        <f>(INDIRECT("a_"&amp;AC$2)/(AC$2+2))*(($C633^(AC$2+2)-$H633^(AC$2+2))/(ε_c1cd^(AC$2+2)))</f>
        <v/>
      </c>
      <c r="AD633">
        <f>(INDIRECT("a_"&amp;AD$2)/(AD$2+2))*(($C633^(AD$2+2)-$H633^(AD$2+2))/(ε_c1cd^(AD$2+2)))</f>
        <v/>
      </c>
      <c r="AE633" s="111">
        <f>(b*f_cd/L633)*SUM(U633:Y633)+SUM(Q633:R633)</f>
        <v/>
      </c>
      <c r="AF633" s="112">
        <f>AE633*(K633-y+e)</f>
        <v/>
      </c>
      <c r="AG633" s="113">
        <f>(b*f_cd/(L633^2))*SUM(Z633:AD633)+SUM(S633:T633)-AF633</f>
        <v/>
      </c>
      <c r="AH633" s="114">
        <f>AG633&lt;0</f>
        <v/>
      </c>
      <c r="AI633" s="115">
        <f>IF(A633=1,FALSE,(AND(AQ633,AH633,NOT(AI632))))</f>
        <v/>
      </c>
      <c r="AJ633" s="116">
        <f>(b*f_cd/L633)*(a_1/2*J633^2+a_2/3*J633^3+a_3/4*J633^4+a_4/5*J633^5+a_5/6*J633^6)+SUM(Q633:R633)</f>
        <v/>
      </c>
      <c r="AK633">
        <f>AJ633*(K633-y+e)</f>
        <v/>
      </c>
      <c r="AL633" s="118">
        <f>(b*f_cd/(L633^2))*(a_1/3*J633^3+a_2/4*J633^4+a_3/5*J633^5+a_4/6*J633^6+a_5/7*J633^7)+SUM(S633:T633)-AK633</f>
        <v/>
      </c>
      <c r="AM633" s="114">
        <f>AL633&gt;0</f>
        <v/>
      </c>
      <c r="AN633" s="115">
        <f>IF(A633=1,FALSE,(AND(AQ633,AM633,NOT(AN632))))</f>
        <v/>
      </c>
      <c r="AO633">
        <f>IF(D633=1,AND(AH633,NOT(AI633)),AND(AM633,NOT(AN633)))</f>
        <v/>
      </c>
      <c r="AP633" s="119">
        <f>IF(D633=1,AI633,AN633)</f>
        <v/>
      </c>
      <c r="AQ633" s="125">
        <f>ABS(E633)&lt;$AQ$2</f>
        <v/>
      </c>
      <c r="AS633">
        <f>IF(AP633,MAX(AS$3:AS631)+1,"")</f>
        <v/>
      </c>
    </row>
    <row r="634" s="117">
      <c r="A634" t="n">
        <v>632</v>
      </c>
      <c r="B634" s="131">
        <f>IF(A634=1,0,IF(AP634,0.1*ε_cu1cd,0))</f>
        <v/>
      </c>
      <c r="C634" s="131">
        <f>IF(A634=1,0.1*ε_cu1cd,C633+B633)</f>
        <v/>
      </c>
      <c r="D634" s="113">
        <f>IF('Нормальний переріз'!$D$68&gt;0,1,2)</f>
        <v/>
      </c>
      <c r="E634" s="144">
        <f>IF(D634=1,F634,G634)</f>
        <v/>
      </c>
      <c r="F634" s="124">
        <f>IF(AI633,0.11*ε_cu1cd,IF(AH633,F633*0.01,F633))</f>
        <v/>
      </c>
      <c r="G634" s="124">
        <f>IF(AP633,-0.1*ε_cu1cd,IF(AM633,G633*0.01,G633))</f>
        <v/>
      </c>
      <c r="H634" s="113">
        <f>IF(A634=1,E634,IF(AO633,H633-E633+E634,IF(AP633,0.8*H633,H633+E634)))</f>
        <v/>
      </c>
      <c r="I634" s="169">
        <f>(C634-H634)/h</f>
        <v/>
      </c>
      <c r="J634">
        <f>C634/(ε_c1cd)</f>
        <v/>
      </c>
      <c r="K634">
        <f>C634/I634</f>
        <v/>
      </c>
      <c r="L634" s="131">
        <f>I634/(ε_c1cd)</f>
        <v/>
      </c>
      <c r="M634">
        <f>I634*(K634-Z_s1)</f>
        <v/>
      </c>
      <c r="N634">
        <f>I634*(K634-Z_s2)</f>
        <v/>
      </c>
      <c r="O634">
        <f>E_s*M634</f>
        <v/>
      </c>
      <c r="P634">
        <f>E_s*N634</f>
        <v/>
      </c>
      <c r="Q634">
        <f>O634*A_s1</f>
        <v/>
      </c>
      <c r="R634">
        <f>P634*A_s2</f>
        <v/>
      </c>
      <c r="S634">
        <f>Q634*($K634-Z_s1)</f>
        <v/>
      </c>
      <c r="T634">
        <f>R634*($K634-Z_s2)</f>
        <v/>
      </c>
      <c r="U634">
        <f>(INDIRECT("a_"&amp;U$2)/(U$2+1))*(($C634^(U$2+1)-$H634^(U$2+1))/(ε_c1cd^(U$2+1)))</f>
        <v/>
      </c>
      <c r="V634">
        <f>(INDIRECT("a_"&amp;V$2)/(V$2+1))*(($C634^(V$2+1)-$H634^(V$2+1))/(ε_c1cd^(V$2+1)))</f>
        <v/>
      </c>
      <c r="W634">
        <f>(INDIRECT("a_"&amp;W$2)/(W$2+1))*(($C634^(W$2+1)-$H634^(W$2+1))/(ε_c1cd^(W$2+1)))</f>
        <v/>
      </c>
      <c r="X634">
        <f>(INDIRECT("a_"&amp;X$2)/(X$2+1))*(($C634^(X$2+1)-$H634^(X$2+1))/(ε_c1cd^(X$2+1)))</f>
        <v/>
      </c>
      <c r="Y634">
        <f>(INDIRECT("a_"&amp;Y$2)/(Y$2+1))*(($C634^(Y$2+1)-$H634^(Y$2+1))/(ε_c1cd^(Y$2+1)))</f>
        <v/>
      </c>
      <c r="Z634">
        <f>(INDIRECT("a_"&amp;Z$2)/(Z$2+2))*(($C634^(Z$2+2)-$H634^(Z$2+2))/(ε_c1cd^(Z$2+2)))</f>
        <v/>
      </c>
      <c r="AA634">
        <f>(INDIRECT("a_"&amp;AA$2)/(AA$2+2))*(($C634^(AA$2+2)-$H634^(AA$2+2))/(ε_c1cd^(AA$2+2)))</f>
        <v/>
      </c>
      <c r="AB634">
        <f>(INDIRECT("a_"&amp;AB$2)/(AB$2+2))*(($C634^(AB$2+2)-$H634^(AB$2+2))/(ε_c1cd^(AB$2+2)))</f>
        <v/>
      </c>
      <c r="AC634">
        <f>(INDIRECT("a_"&amp;AC$2)/(AC$2+2))*(($C634^(AC$2+2)-$H634^(AC$2+2))/(ε_c1cd^(AC$2+2)))</f>
        <v/>
      </c>
      <c r="AD634">
        <f>(INDIRECT("a_"&amp;AD$2)/(AD$2+2))*(($C634^(AD$2+2)-$H634^(AD$2+2))/(ε_c1cd^(AD$2+2)))</f>
        <v/>
      </c>
      <c r="AE634" s="111">
        <f>(b*f_cd/L634)*SUM(U634:Y634)+SUM(Q634:R634)</f>
        <v/>
      </c>
      <c r="AF634" s="112">
        <f>AE634*(K634-y+e)</f>
        <v/>
      </c>
      <c r="AG634" s="113">
        <f>(b*f_cd/(L634^2))*SUM(Z634:AD634)+SUM(S634:T634)-AF634</f>
        <v/>
      </c>
      <c r="AH634" s="114">
        <f>AG634&lt;0</f>
        <v/>
      </c>
      <c r="AI634" s="115">
        <f>IF(A634=1,FALSE,(AND(AQ634,AH634,NOT(AI633))))</f>
        <v/>
      </c>
      <c r="AJ634" s="116">
        <f>(b*f_cd/L634)*(a_1/2*J634^2+a_2/3*J634^3+a_3/4*J634^4+a_4/5*J634^5+a_5/6*J634^6)+SUM(Q634:R634)</f>
        <v/>
      </c>
      <c r="AK634">
        <f>AJ634*(K634-y+e)</f>
        <v/>
      </c>
      <c r="AL634" s="118">
        <f>(b*f_cd/(L634^2))*(a_1/3*J634^3+a_2/4*J634^4+a_3/5*J634^5+a_4/6*J634^6+a_5/7*J634^7)+SUM(S634:T634)-AK634</f>
        <v/>
      </c>
      <c r="AM634" s="114">
        <f>AL634&gt;0</f>
        <v/>
      </c>
      <c r="AN634" s="115">
        <f>IF(A634=1,FALSE,(AND(AQ634,AM634,NOT(AN633))))</f>
        <v/>
      </c>
      <c r="AO634">
        <f>IF(D634=1,AND(AH634,NOT(AI634)),AND(AM634,NOT(AN634)))</f>
        <v/>
      </c>
      <c r="AP634" s="119">
        <f>IF(D634=1,AI634,AN634)</f>
        <v/>
      </c>
      <c r="AQ634" s="125">
        <f>ABS(E634)&lt;$AQ$2</f>
        <v/>
      </c>
      <c r="AS634">
        <f>IF(AP634,MAX(AS$3:AS632)+1,"")</f>
        <v/>
      </c>
    </row>
    <row r="635" s="117">
      <c r="A635" t="n">
        <v>633</v>
      </c>
      <c r="B635" s="131">
        <f>IF(A635=1,0,IF(AP635,0.1*ε_cu1cd,0))</f>
        <v/>
      </c>
      <c r="C635" s="131">
        <f>IF(A635=1,0.1*ε_cu1cd,C634+B634)</f>
        <v/>
      </c>
      <c r="D635" s="113">
        <f>IF('Нормальний переріз'!$D$68&gt;0,1,2)</f>
        <v/>
      </c>
      <c r="E635" s="144">
        <f>IF(D635=1,F635,G635)</f>
        <v/>
      </c>
      <c r="F635" s="124">
        <f>IF(AI634,0.11*ε_cu1cd,IF(AH634,F634*0.01,F634))</f>
        <v/>
      </c>
      <c r="G635" s="124">
        <f>IF(AP634,-0.1*ε_cu1cd,IF(AM634,G634*0.01,G634))</f>
        <v/>
      </c>
      <c r="H635" s="113">
        <f>IF(A635=1,E635,IF(AO634,H634-E634+E635,IF(AP634,0.8*H634,H634+E635)))</f>
        <v/>
      </c>
      <c r="I635" s="169">
        <f>(C635-H635)/h</f>
        <v/>
      </c>
      <c r="J635">
        <f>C635/(ε_c1cd)</f>
        <v/>
      </c>
      <c r="K635">
        <f>C635/I635</f>
        <v/>
      </c>
      <c r="L635" s="131">
        <f>I635/(ε_c1cd)</f>
        <v/>
      </c>
      <c r="M635">
        <f>I635*(K635-Z_s1)</f>
        <v/>
      </c>
      <c r="N635">
        <f>I635*(K635-Z_s2)</f>
        <v/>
      </c>
      <c r="O635">
        <f>E_s*M635</f>
        <v/>
      </c>
      <c r="P635">
        <f>E_s*N635</f>
        <v/>
      </c>
      <c r="Q635">
        <f>O635*A_s1</f>
        <v/>
      </c>
      <c r="R635">
        <f>P635*A_s2</f>
        <v/>
      </c>
      <c r="S635">
        <f>Q635*($K635-Z_s1)</f>
        <v/>
      </c>
      <c r="T635">
        <f>R635*($K635-Z_s2)</f>
        <v/>
      </c>
      <c r="U635">
        <f>(INDIRECT("a_"&amp;U$2)/(U$2+1))*(($C635^(U$2+1)-$H635^(U$2+1))/(ε_c1cd^(U$2+1)))</f>
        <v/>
      </c>
      <c r="V635">
        <f>(INDIRECT("a_"&amp;V$2)/(V$2+1))*(($C635^(V$2+1)-$H635^(V$2+1))/(ε_c1cd^(V$2+1)))</f>
        <v/>
      </c>
      <c r="W635">
        <f>(INDIRECT("a_"&amp;W$2)/(W$2+1))*(($C635^(W$2+1)-$H635^(W$2+1))/(ε_c1cd^(W$2+1)))</f>
        <v/>
      </c>
      <c r="X635">
        <f>(INDIRECT("a_"&amp;X$2)/(X$2+1))*(($C635^(X$2+1)-$H635^(X$2+1))/(ε_c1cd^(X$2+1)))</f>
        <v/>
      </c>
      <c r="Y635">
        <f>(INDIRECT("a_"&amp;Y$2)/(Y$2+1))*(($C635^(Y$2+1)-$H635^(Y$2+1))/(ε_c1cd^(Y$2+1)))</f>
        <v/>
      </c>
      <c r="Z635">
        <f>(INDIRECT("a_"&amp;Z$2)/(Z$2+2))*(($C635^(Z$2+2)-$H635^(Z$2+2))/(ε_c1cd^(Z$2+2)))</f>
        <v/>
      </c>
      <c r="AA635">
        <f>(INDIRECT("a_"&amp;AA$2)/(AA$2+2))*(($C635^(AA$2+2)-$H635^(AA$2+2))/(ε_c1cd^(AA$2+2)))</f>
        <v/>
      </c>
      <c r="AB635">
        <f>(INDIRECT("a_"&amp;AB$2)/(AB$2+2))*(($C635^(AB$2+2)-$H635^(AB$2+2))/(ε_c1cd^(AB$2+2)))</f>
        <v/>
      </c>
      <c r="AC635">
        <f>(INDIRECT("a_"&amp;AC$2)/(AC$2+2))*(($C635^(AC$2+2)-$H635^(AC$2+2))/(ε_c1cd^(AC$2+2)))</f>
        <v/>
      </c>
      <c r="AD635">
        <f>(INDIRECT("a_"&amp;AD$2)/(AD$2+2))*(($C635^(AD$2+2)-$H635^(AD$2+2))/(ε_c1cd^(AD$2+2)))</f>
        <v/>
      </c>
      <c r="AE635" s="111">
        <f>(b*f_cd/L635)*SUM(U635:Y635)+SUM(Q635:R635)</f>
        <v/>
      </c>
      <c r="AF635" s="112">
        <f>AE635*(K635-y+e)</f>
        <v/>
      </c>
      <c r="AG635" s="113">
        <f>(b*f_cd/(L635^2))*SUM(Z635:AD635)+SUM(S635:T635)-AF635</f>
        <v/>
      </c>
      <c r="AH635" s="114">
        <f>AG635&lt;0</f>
        <v/>
      </c>
      <c r="AI635" s="115">
        <f>IF(A635=1,FALSE,(AND(AQ635,AH635,NOT(AI634))))</f>
        <v/>
      </c>
      <c r="AJ635" s="116">
        <f>(b*f_cd/L635)*(a_1/2*J635^2+a_2/3*J635^3+a_3/4*J635^4+a_4/5*J635^5+a_5/6*J635^6)+SUM(Q635:R635)</f>
        <v/>
      </c>
      <c r="AK635">
        <f>AJ635*(K635-y+e)</f>
        <v/>
      </c>
      <c r="AL635" s="118">
        <f>(b*f_cd/(L635^2))*(a_1/3*J635^3+a_2/4*J635^4+a_3/5*J635^5+a_4/6*J635^6+a_5/7*J635^7)+SUM(S635:T635)-AK635</f>
        <v/>
      </c>
      <c r="AM635" s="114">
        <f>AL635&gt;0</f>
        <v/>
      </c>
      <c r="AN635" s="115">
        <f>IF(A635=1,FALSE,(AND(AQ635,AM635,NOT(AN634))))</f>
        <v/>
      </c>
      <c r="AO635">
        <f>IF(D635=1,AND(AH635,NOT(AI635)),AND(AM635,NOT(AN635)))</f>
        <v/>
      </c>
      <c r="AP635" s="119">
        <f>IF(D635=1,AI635,AN635)</f>
        <v/>
      </c>
      <c r="AQ635" s="125">
        <f>ABS(E635)&lt;$AQ$2</f>
        <v/>
      </c>
      <c r="AS635">
        <f>IF(AP635,MAX(AS$3:AS633)+1,"")</f>
        <v/>
      </c>
    </row>
    <row r="636" s="117">
      <c r="A636" t="n">
        <v>634</v>
      </c>
      <c r="B636" s="131">
        <f>IF(A636=1,0,IF(AP636,0.1*ε_cu1cd,0))</f>
        <v/>
      </c>
      <c r="C636" s="131">
        <f>IF(A636=1,0.1*ε_cu1cd,C635+B635)</f>
        <v/>
      </c>
      <c r="D636" s="113">
        <f>IF('Нормальний переріз'!$D$68&gt;0,1,2)</f>
        <v/>
      </c>
      <c r="E636" s="144">
        <f>IF(D636=1,F636,G636)</f>
        <v/>
      </c>
      <c r="F636" s="124">
        <f>IF(AI635,0.11*ε_cu1cd,IF(AH635,F635*0.01,F635))</f>
        <v/>
      </c>
      <c r="G636" s="124">
        <f>IF(AP635,-0.1*ε_cu1cd,IF(AM635,G635*0.01,G635))</f>
        <v/>
      </c>
      <c r="H636" s="113">
        <f>IF(A636=1,E636,IF(AO635,H635-E635+E636,IF(AP635,0.8*H635,H635+E636)))</f>
        <v/>
      </c>
      <c r="I636" s="169">
        <f>(C636-H636)/h</f>
        <v/>
      </c>
      <c r="J636">
        <f>C636/(ε_c1cd)</f>
        <v/>
      </c>
      <c r="K636">
        <f>C636/I636</f>
        <v/>
      </c>
      <c r="L636" s="131">
        <f>I636/(ε_c1cd)</f>
        <v/>
      </c>
      <c r="M636">
        <f>I636*(K636-Z_s1)</f>
        <v/>
      </c>
      <c r="N636">
        <f>I636*(K636-Z_s2)</f>
        <v/>
      </c>
      <c r="O636">
        <f>E_s*M636</f>
        <v/>
      </c>
      <c r="P636">
        <f>E_s*N636</f>
        <v/>
      </c>
      <c r="Q636">
        <f>O636*A_s1</f>
        <v/>
      </c>
      <c r="R636">
        <f>P636*A_s2</f>
        <v/>
      </c>
      <c r="S636">
        <f>Q636*($K636-Z_s1)</f>
        <v/>
      </c>
      <c r="T636">
        <f>R636*($K636-Z_s2)</f>
        <v/>
      </c>
      <c r="U636">
        <f>(INDIRECT("a_"&amp;U$2)/(U$2+1))*(($C636^(U$2+1)-$H636^(U$2+1))/(ε_c1cd^(U$2+1)))</f>
        <v/>
      </c>
      <c r="V636">
        <f>(INDIRECT("a_"&amp;V$2)/(V$2+1))*(($C636^(V$2+1)-$H636^(V$2+1))/(ε_c1cd^(V$2+1)))</f>
        <v/>
      </c>
      <c r="W636">
        <f>(INDIRECT("a_"&amp;W$2)/(W$2+1))*(($C636^(W$2+1)-$H636^(W$2+1))/(ε_c1cd^(W$2+1)))</f>
        <v/>
      </c>
      <c r="X636">
        <f>(INDIRECT("a_"&amp;X$2)/(X$2+1))*(($C636^(X$2+1)-$H636^(X$2+1))/(ε_c1cd^(X$2+1)))</f>
        <v/>
      </c>
      <c r="Y636">
        <f>(INDIRECT("a_"&amp;Y$2)/(Y$2+1))*(($C636^(Y$2+1)-$H636^(Y$2+1))/(ε_c1cd^(Y$2+1)))</f>
        <v/>
      </c>
      <c r="Z636">
        <f>(INDIRECT("a_"&amp;Z$2)/(Z$2+2))*(($C636^(Z$2+2)-$H636^(Z$2+2))/(ε_c1cd^(Z$2+2)))</f>
        <v/>
      </c>
      <c r="AA636">
        <f>(INDIRECT("a_"&amp;AA$2)/(AA$2+2))*(($C636^(AA$2+2)-$H636^(AA$2+2))/(ε_c1cd^(AA$2+2)))</f>
        <v/>
      </c>
      <c r="AB636">
        <f>(INDIRECT("a_"&amp;AB$2)/(AB$2+2))*(($C636^(AB$2+2)-$H636^(AB$2+2))/(ε_c1cd^(AB$2+2)))</f>
        <v/>
      </c>
      <c r="AC636">
        <f>(INDIRECT("a_"&amp;AC$2)/(AC$2+2))*(($C636^(AC$2+2)-$H636^(AC$2+2))/(ε_c1cd^(AC$2+2)))</f>
        <v/>
      </c>
      <c r="AD636">
        <f>(INDIRECT("a_"&amp;AD$2)/(AD$2+2))*(($C636^(AD$2+2)-$H636^(AD$2+2))/(ε_c1cd^(AD$2+2)))</f>
        <v/>
      </c>
      <c r="AE636" s="111">
        <f>(b*f_cd/L636)*SUM(U636:Y636)+SUM(Q636:R636)</f>
        <v/>
      </c>
      <c r="AF636" s="112">
        <f>AE636*(K636-y+e)</f>
        <v/>
      </c>
      <c r="AG636" s="113">
        <f>(b*f_cd/(L636^2))*SUM(Z636:AD636)+SUM(S636:T636)-AF636</f>
        <v/>
      </c>
      <c r="AH636" s="114">
        <f>AG636&lt;0</f>
        <v/>
      </c>
      <c r="AI636" s="115">
        <f>IF(A636=1,FALSE,(AND(AQ636,AH636,NOT(AI635))))</f>
        <v/>
      </c>
      <c r="AJ636" s="116">
        <f>(b*f_cd/L636)*(a_1/2*J636^2+a_2/3*J636^3+a_3/4*J636^4+a_4/5*J636^5+a_5/6*J636^6)+SUM(Q636:R636)</f>
        <v/>
      </c>
      <c r="AK636">
        <f>AJ636*(K636-y+e)</f>
        <v/>
      </c>
      <c r="AL636" s="118">
        <f>(b*f_cd/(L636^2))*(a_1/3*J636^3+a_2/4*J636^4+a_3/5*J636^5+a_4/6*J636^6+a_5/7*J636^7)+SUM(S636:T636)-AK636</f>
        <v/>
      </c>
      <c r="AM636" s="114">
        <f>AL636&gt;0</f>
        <v/>
      </c>
      <c r="AN636" s="115">
        <f>IF(A636=1,FALSE,(AND(AQ636,AM636,NOT(AN635))))</f>
        <v/>
      </c>
      <c r="AO636">
        <f>IF(D636=1,AND(AH636,NOT(AI636)),AND(AM636,NOT(AN636)))</f>
        <v/>
      </c>
      <c r="AP636" s="119">
        <f>IF(D636=1,AI636,AN636)</f>
        <v/>
      </c>
      <c r="AQ636" s="125">
        <f>ABS(E636)&lt;$AQ$2</f>
        <v/>
      </c>
      <c r="AS636">
        <f>IF(AP636,MAX(AS$3:AS634)+1,"")</f>
        <v/>
      </c>
    </row>
    <row r="637" s="117">
      <c r="A637" t="n">
        <v>635</v>
      </c>
      <c r="B637" s="131">
        <f>IF(A637=1,0,IF(AP637,0.1*ε_cu1cd,0))</f>
        <v/>
      </c>
      <c r="C637" s="131">
        <f>IF(A637=1,0.1*ε_cu1cd,C636+B636)</f>
        <v/>
      </c>
      <c r="D637" s="113">
        <f>IF('Нормальний переріз'!$D$68&gt;0,1,2)</f>
        <v/>
      </c>
      <c r="E637" s="144">
        <f>IF(D637=1,F637,G637)</f>
        <v/>
      </c>
      <c r="F637" s="124">
        <f>IF(AI636,0.11*ε_cu1cd,IF(AH636,F636*0.01,F636))</f>
        <v/>
      </c>
      <c r="G637" s="124">
        <f>IF(AP636,-0.1*ε_cu1cd,IF(AM636,G636*0.01,G636))</f>
        <v/>
      </c>
      <c r="H637" s="113">
        <f>IF(A637=1,E637,IF(AO636,H636-E636+E637,IF(AP636,0.8*H636,H636+E637)))</f>
        <v/>
      </c>
      <c r="I637" s="169">
        <f>(C637-H637)/h</f>
        <v/>
      </c>
      <c r="J637">
        <f>C637/(ε_c1cd)</f>
        <v/>
      </c>
      <c r="K637">
        <f>C637/I637</f>
        <v/>
      </c>
      <c r="L637" s="131">
        <f>I637/(ε_c1cd)</f>
        <v/>
      </c>
      <c r="M637">
        <f>I637*(K637-Z_s1)</f>
        <v/>
      </c>
      <c r="N637">
        <f>I637*(K637-Z_s2)</f>
        <v/>
      </c>
      <c r="O637">
        <f>E_s*M637</f>
        <v/>
      </c>
      <c r="P637">
        <f>E_s*N637</f>
        <v/>
      </c>
      <c r="Q637">
        <f>O637*A_s1</f>
        <v/>
      </c>
      <c r="R637">
        <f>P637*A_s2</f>
        <v/>
      </c>
      <c r="S637">
        <f>Q637*($K637-Z_s1)</f>
        <v/>
      </c>
      <c r="T637">
        <f>R637*($K637-Z_s2)</f>
        <v/>
      </c>
      <c r="U637">
        <f>(INDIRECT("a_"&amp;U$2)/(U$2+1))*(($C637^(U$2+1)-$H637^(U$2+1))/(ε_c1cd^(U$2+1)))</f>
        <v/>
      </c>
      <c r="V637">
        <f>(INDIRECT("a_"&amp;V$2)/(V$2+1))*(($C637^(V$2+1)-$H637^(V$2+1))/(ε_c1cd^(V$2+1)))</f>
        <v/>
      </c>
      <c r="W637">
        <f>(INDIRECT("a_"&amp;W$2)/(W$2+1))*(($C637^(W$2+1)-$H637^(W$2+1))/(ε_c1cd^(W$2+1)))</f>
        <v/>
      </c>
      <c r="X637">
        <f>(INDIRECT("a_"&amp;X$2)/(X$2+1))*(($C637^(X$2+1)-$H637^(X$2+1))/(ε_c1cd^(X$2+1)))</f>
        <v/>
      </c>
      <c r="Y637">
        <f>(INDIRECT("a_"&amp;Y$2)/(Y$2+1))*(($C637^(Y$2+1)-$H637^(Y$2+1))/(ε_c1cd^(Y$2+1)))</f>
        <v/>
      </c>
      <c r="Z637">
        <f>(INDIRECT("a_"&amp;Z$2)/(Z$2+2))*(($C637^(Z$2+2)-$H637^(Z$2+2))/(ε_c1cd^(Z$2+2)))</f>
        <v/>
      </c>
      <c r="AA637">
        <f>(INDIRECT("a_"&amp;AA$2)/(AA$2+2))*(($C637^(AA$2+2)-$H637^(AA$2+2))/(ε_c1cd^(AA$2+2)))</f>
        <v/>
      </c>
      <c r="AB637">
        <f>(INDIRECT("a_"&amp;AB$2)/(AB$2+2))*(($C637^(AB$2+2)-$H637^(AB$2+2))/(ε_c1cd^(AB$2+2)))</f>
        <v/>
      </c>
      <c r="AC637">
        <f>(INDIRECT("a_"&amp;AC$2)/(AC$2+2))*(($C637^(AC$2+2)-$H637^(AC$2+2))/(ε_c1cd^(AC$2+2)))</f>
        <v/>
      </c>
      <c r="AD637">
        <f>(INDIRECT("a_"&amp;AD$2)/(AD$2+2))*(($C637^(AD$2+2)-$H637^(AD$2+2))/(ε_c1cd^(AD$2+2)))</f>
        <v/>
      </c>
      <c r="AE637" s="111">
        <f>(b*f_cd/L637)*SUM(U637:Y637)+SUM(Q637:R637)</f>
        <v/>
      </c>
      <c r="AF637" s="112">
        <f>AE637*(K637-y+e)</f>
        <v/>
      </c>
      <c r="AG637" s="113">
        <f>(b*f_cd/(L637^2))*SUM(Z637:AD637)+SUM(S637:T637)-AF637</f>
        <v/>
      </c>
      <c r="AH637" s="114">
        <f>AG637&lt;0</f>
        <v/>
      </c>
      <c r="AI637" s="115">
        <f>IF(A637=1,FALSE,(AND(AQ637,AH637,NOT(AI636))))</f>
        <v/>
      </c>
      <c r="AJ637" s="116">
        <f>(b*f_cd/L637)*(a_1/2*J637^2+a_2/3*J637^3+a_3/4*J637^4+a_4/5*J637^5+a_5/6*J637^6)+SUM(Q637:R637)</f>
        <v/>
      </c>
      <c r="AK637">
        <f>AJ637*(K637-y+e)</f>
        <v/>
      </c>
      <c r="AL637" s="118">
        <f>(b*f_cd/(L637^2))*(a_1/3*J637^3+a_2/4*J637^4+a_3/5*J637^5+a_4/6*J637^6+a_5/7*J637^7)+SUM(S637:T637)-AK637</f>
        <v/>
      </c>
      <c r="AM637" s="114">
        <f>AL637&gt;0</f>
        <v/>
      </c>
      <c r="AN637" s="115">
        <f>IF(A637=1,FALSE,(AND(AQ637,AM637,NOT(AN636))))</f>
        <v/>
      </c>
      <c r="AO637">
        <f>IF(D637=1,AND(AH637,NOT(AI637)),AND(AM637,NOT(AN637)))</f>
        <v/>
      </c>
      <c r="AP637" s="119">
        <f>IF(D637=1,AI637,AN637)</f>
        <v/>
      </c>
      <c r="AQ637" s="125">
        <f>ABS(E637)&lt;$AQ$2</f>
        <v/>
      </c>
      <c r="AS637">
        <f>IF(AP637,MAX(AS$3:AS635)+1,"")</f>
        <v/>
      </c>
    </row>
    <row r="638" s="117">
      <c r="A638" t="n">
        <v>636</v>
      </c>
      <c r="B638" s="131">
        <f>IF(A638=1,0,IF(AP638,0.1*ε_cu1cd,0))</f>
        <v/>
      </c>
      <c r="C638" s="131">
        <f>IF(A638=1,0.1*ε_cu1cd,C637+B637)</f>
        <v/>
      </c>
      <c r="D638" s="113">
        <f>IF('Нормальний переріз'!$D$68&gt;0,1,2)</f>
        <v/>
      </c>
      <c r="E638" s="144">
        <f>IF(D638=1,F638,G638)</f>
        <v/>
      </c>
      <c r="F638" s="124">
        <f>IF(AI637,0.11*ε_cu1cd,IF(AH637,F637*0.01,F637))</f>
        <v/>
      </c>
      <c r="G638" s="124">
        <f>IF(AP637,-0.1*ε_cu1cd,IF(AM637,G637*0.01,G637))</f>
        <v/>
      </c>
      <c r="H638" s="113">
        <f>IF(A638=1,E638,IF(AO637,H637-E637+E638,IF(AP637,0.8*H637,H637+E638)))</f>
        <v/>
      </c>
      <c r="I638" s="169">
        <f>(C638-H638)/h</f>
        <v/>
      </c>
      <c r="J638">
        <f>C638/(ε_c1cd)</f>
        <v/>
      </c>
      <c r="K638">
        <f>C638/I638</f>
        <v/>
      </c>
      <c r="L638" s="131">
        <f>I638/(ε_c1cd)</f>
        <v/>
      </c>
      <c r="M638">
        <f>I638*(K638-Z_s1)</f>
        <v/>
      </c>
      <c r="N638">
        <f>I638*(K638-Z_s2)</f>
        <v/>
      </c>
      <c r="O638">
        <f>E_s*M638</f>
        <v/>
      </c>
      <c r="P638">
        <f>E_s*N638</f>
        <v/>
      </c>
      <c r="Q638">
        <f>O638*A_s1</f>
        <v/>
      </c>
      <c r="R638">
        <f>P638*A_s2</f>
        <v/>
      </c>
      <c r="S638">
        <f>Q638*($K638-Z_s1)</f>
        <v/>
      </c>
      <c r="T638">
        <f>R638*($K638-Z_s2)</f>
        <v/>
      </c>
      <c r="U638">
        <f>(INDIRECT("a_"&amp;U$2)/(U$2+1))*(($C638^(U$2+1)-$H638^(U$2+1))/(ε_c1cd^(U$2+1)))</f>
        <v/>
      </c>
      <c r="V638">
        <f>(INDIRECT("a_"&amp;V$2)/(V$2+1))*(($C638^(V$2+1)-$H638^(V$2+1))/(ε_c1cd^(V$2+1)))</f>
        <v/>
      </c>
      <c r="W638">
        <f>(INDIRECT("a_"&amp;W$2)/(W$2+1))*(($C638^(W$2+1)-$H638^(W$2+1))/(ε_c1cd^(W$2+1)))</f>
        <v/>
      </c>
      <c r="X638">
        <f>(INDIRECT("a_"&amp;X$2)/(X$2+1))*(($C638^(X$2+1)-$H638^(X$2+1))/(ε_c1cd^(X$2+1)))</f>
        <v/>
      </c>
      <c r="Y638">
        <f>(INDIRECT("a_"&amp;Y$2)/(Y$2+1))*(($C638^(Y$2+1)-$H638^(Y$2+1))/(ε_c1cd^(Y$2+1)))</f>
        <v/>
      </c>
      <c r="Z638">
        <f>(INDIRECT("a_"&amp;Z$2)/(Z$2+2))*(($C638^(Z$2+2)-$H638^(Z$2+2))/(ε_c1cd^(Z$2+2)))</f>
        <v/>
      </c>
      <c r="AA638">
        <f>(INDIRECT("a_"&amp;AA$2)/(AA$2+2))*(($C638^(AA$2+2)-$H638^(AA$2+2))/(ε_c1cd^(AA$2+2)))</f>
        <v/>
      </c>
      <c r="AB638">
        <f>(INDIRECT("a_"&amp;AB$2)/(AB$2+2))*(($C638^(AB$2+2)-$H638^(AB$2+2))/(ε_c1cd^(AB$2+2)))</f>
        <v/>
      </c>
      <c r="AC638">
        <f>(INDIRECT("a_"&amp;AC$2)/(AC$2+2))*(($C638^(AC$2+2)-$H638^(AC$2+2))/(ε_c1cd^(AC$2+2)))</f>
        <v/>
      </c>
      <c r="AD638">
        <f>(INDIRECT("a_"&amp;AD$2)/(AD$2+2))*(($C638^(AD$2+2)-$H638^(AD$2+2))/(ε_c1cd^(AD$2+2)))</f>
        <v/>
      </c>
      <c r="AE638" s="111">
        <f>(b*f_cd/L638)*SUM(U638:Y638)+SUM(Q638:R638)</f>
        <v/>
      </c>
      <c r="AF638" s="112">
        <f>AE638*(K638-y+e)</f>
        <v/>
      </c>
      <c r="AG638" s="113">
        <f>(b*f_cd/(L638^2))*SUM(Z638:AD638)+SUM(S638:T638)-AF638</f>
        <v/>
      </c>
      <c r="AH638" s="114">
        <f>AG638&lt;0</f>
        <v/>
      </c>
      <c r="AI638" s="115">
        <f>IF(A638=1,FALSE,(AND(AQ638,AH638,NOT(AI637))))</f>
        <v/>
      </c>
      <c r="AJ638" s="116">
        <f>(b*f_cd/L638)*(a_1/2*J638^2+a_2/3*J638^3+a_3/4*J638^4+a_4/5*J638^5+a_5/6*J638^6)+SUM(Q638:R638)</f>
        <v/>
      </c>
      <c r="AK638">
        <f>AJ638*(K638-y+e)</f>
        <v/>
      </c>
      <c r="AL638" s="118">
        <f>(b*f_cd/(L638^2))*(a_1/3*J638^3+a_2/4*J638^4+a_3/5*J638^5+a_4/6*J638^6+a_5/7*J638^7)+SUM(S638:T638)-AK638</f>
        <v/>
      </c>
      <c r="AM638" s="114">
        <f>AL638&gt;0</f>
        <v/>
      </c>
      <c r="AN638" s="115">
        <f>IF(A638=1,FALSE,(AND(AQ638,AM638,NOT(AN637))))</f>
        <v/>
      </c>
      <c r="AO638">
        <f>IF(D638=1,AND(AH638,NOT(AI638)),AND(AM638,NOT(AN638)))</f>
        <v/>
      </c>
      <c r="AP638" s="119">
        <f>IF(D638=1,AI638,AN638)</f>
        <v/>
      </c>
      <c r="AQ638" s="125">
        <f>ABS(E638)&lt;$AQ$2</f>
        <v/>
      </c>
      <c r="AS638">
        <f>IF(AP638,MAX(AS$3:AS636)+1,"")</f>
        <v/>
      </c>
    </row>
    <row r="639" s="117">
      <c r="A639" t="n">
        <v>637</v>
      </c>
      <c r="B639" s="131">
        <f>IF(A639=1,0,IF(AP639,0.1*ε_cu1cd,0))</f>
        <v/>
      </c>
      <c r="C639" s="131">
        <f>IF(A639=1,0.1*ε_cu1cd,C638+B638)</f>
        <v/>
      </c>
      <c r="D639" s="113">
        <f>IF('Нормальний переріз'!$D$68&gt;0,1,2)</f>
        <v/>
      </c>
      <c r="E639" s="144">
        <f>IF(D639=1,F639,G639)</f>
        <v/>
      </c>
      <c r="F639" s="124">
        <f>IF(AI638,0.11*ε_cu1cd,IF(AH638,F638*0.01,F638))</f>
        <v/>
      </c>
      <c r="G639" s="124">
        <f>IF(AP638,-0.1*ε_cu1cd,IF(AM638,G638*0.01,G638))</f>
        <v/>
      </c>
      <c r="H639" s="113">
        <f>IF(A639=1,E639,IF(AO638,H638-E638+E639,IF(AP638,0.8*H638,H638+E639)))</f>
        <v/>
      </c>
      <c r="I639" s="169">
        <f>(C639-H639)/h</f>
        <v/>
      </c>
      <c r="J639">
        <f>C639/(ε_c1cd)</f>
        <v/>
      </c>
      <c r="K639">
        <f>C639/I639</f>
        <v/>
      </c>
      <c r="L639" s="131">
        <f>I639/(ε_c1cd)</f>
        <v/>
      </c>
      <c r="M639">
        <f>I639*(K639-Z_s1)</f>
        <v/>
      </c>
      <c r="N639">
        <f>I639*(K639-Z_s2)</f>
        <v/>
      </c>
      <c r="O639">
        <f>E_s*M639</f>
        <v/>
      </c>
      <c r="P639">
        <f>E_s*N639</f>
        <v/>
      </c>
      <c r="Q639">
        <f>O639*A_s1</f>
        <v/>
      </c>
      <c r="R639">
        <f>P639*A_s2</f>
        <v/>
      </c>
      <c r="S639">
        <f>Q639*($K639-Z_s1)</f>
        <v/>
      </c>
      <c r="T639">
        <f>R639*($K639-Z_s2)</f>
        <v/>
      </c>
      <c r="U639">
        <f>(INDIRECT("a_"&amp;U$2)/(U$2+1))*(($C639^(U$2+1)-$H639^(U$2+1))/(ε_c1cd^(U$2+1)))</f>
        <v/>
      </c>
      <c r="V639">
        <f>(INDIRECT("a_"&amp;V$2)/(V$2+1))*(($C639^(V$2+1)-$H639^(V$2+1))/(ε_c1cd^(V$2+1)))</f>
        <v/>
      </c>
      <c r="W639">
        <f>(INDIRECT("a_"&amp;W$2)/(W$2+1))*(($C639^(W$2+1)-$H639^(W$2+1))/(ε_c1cd^(W$2+1)))</f>
        <v/>
      </c>
      <c r="X639">
        <f>(INDIRECT("a_"&amp;X$2)/(X$2+1))*(($C639^(X$2+1)-$H639^(X$2+1))/(ε_c1cd^(X$2+1)))</f>
        <v/>
      </c>
      <c r="Y639">
        <f>(INDIRECT("a_"&amp;Y$2)/(Y$2+1))*(($C639^(Y$2+1)-$H639^(Y$2+1))/(ε_c1cd^(Y$2+1)))</f>
        <v/>
      </c>
      <c r="Z639">
        <f>(INDIRECT("a_"&amp;Z$2)/(Z$2+2))*(($C639^(Z$2+2)-$H639^(Z$2+2))/(ε_c1cd^(Z$2+2)))</f>
        <v/>
      </c>
      <c r="AA639">
        <f>(INDIRECT("a_"&amp;AA$2)/(AA$2+2))*(($C639^(AA$2+2)-$H639^(AA$2+2))/(ε_c1cd^(AA$2+2)))</f>
        <v/>
      </c>
      <c r="AB639">
        <f>(INDIRECT("a_"&amp;AB$2)/(AB$2+2))*(($C639^(AB$2+2)-$H639^(AB$2+2))/(ε_c1cd^(AB$2+2)))</f>
        <v/>
      </c>
      <c r="AC639">
        <f>(INDIRECT("a_"&amp;AC$2)/(AC$2+2))*(($C639^(AC$2+2)-$H639^(AC$2+2))/(ε_c1cd^(AC$2+2)))</f>
        <v/>
      </c>
      <c r="AD639">
        <f>(INDIRECT("a_"&amp;AD$2)/(AD$2+2))*(($C639^(AD$2+2)-$H639^(AD$2+2))/(ε_c1cd^(AD$2+2)))</f>
        <v/>
      </c>
      <c r="AE639" s="111">
        <f>(b*f_cd/L639)*SUM(U639:Y639)+SUM(Q639:R639)</f>
        <v/>
      </c>
      <c r="AF639" s="112">
        <f>AE639*(K639-y+e)</f>
        <v/>
      </c>
      <c r="AG639" s="113">
        <f>(b*f_cd/(L639^2))*SUM(Z639:AD639)+SUM(S639:T639)-AF639</f>
        <v/>
      </c>
      <c r="AH639" s="114">
        <f>AG639&lt;0</f>
        <v/>
      </c>
      <c r="AI639" s="115">
        <f>IF(A639=1,FALSE,(AND(AQ639,AH639,NOT(AI638))))</f>
        <v/>
      </c>
      <c r="AJ639" s="116">
        <f>(b*f_cd/L639)*(a_1/2*J639^2+a_2/3*J639^3+a_3/4*J639^4+a_4/5*J639^5+a_5/6*J639^6)+SUM(Q639:R639)</f>
        <v/>
      </c>
      <c r="AK639">
        <f>AJ639*(K639-y+e)</f>
        <v/>
      </c>
      <c r="AL639" s="118">
        <f>(b*f_cd/(L639^2))*(a_1/3*J639^3+a_2/4*J639^4+a_3/5*J639^5+a_4/6*J639^6+a_5/7*J639^7)+SUM(S639:T639)-AK639</f>
        <v/>
      </c>
      <c r="AM639" s="114">
        <f>AL639&gt;0</f>
        <v/>
      </c>
      <c r="AN639" s="115">
        <f>IF(A639=1,FALSE,(AND(AQ639,AM639,NOT(AN638))))</f>
        <v/>
      </c>
      <c r="AO639">
        <f>IF(D639=1,AND(AH639,NOT(AI639)),AND(AM639,NOT(AN639)))</f>
        <v/>
      </c>
      <c r="AP639" s="119">
        <f>IF(D639=1,AI639,AN639)</f>
        <v/>
      </c>
      <c r="AQ639" s="125">
        <f>ABS(E639)&lt;$AQ$2</f>
        <v/>
      </c>
      <c r="AS639">
        <f>IF(AP639,MAX(AS$3:AS637)+1,"")</f>
        <v/>
      </c>
    </row>
    <row r="640" s="117">
      <c r="A640" t="n">
        <v>638</v>
      </c>
      <c r="B640" s="131">
        <f>IF(A640=1,0,IF(AP640,0.1*ε_cu1cd,0))</f>
        <v/>
      </c>
      <c r="C640" s="131">
        <f>IF(A640=1,0.1*ε_cu1cd,C639+B639)</f>
        <v/>
      </c>
      <c r="D640" s="113">
        <f>IF('Нормальний переріз'!$D$68&gt;0,1,2)</f>
        <v/>
      </c>
      <c r="E640" s="144">
        <f>IF(D640=1,F640,G640)</f>
        <v/>
      </c>
      <c r="F640" s="124">
        <f>IF(AI639,0.11*ε_cu1cd,IF(AH639,F639*0.01,F639))</f>
        <v/>
      </c>
      <c r="G640" s="124">
        <f>IF(AP639,-0.1*ε_cu1cd,IF(AM639,G639*0.01,G639))</f>
        <v/>
      </c>
      <c r="H640" s="113">
        <f>IF(A640=1,E640,IF(AO639,H639-E639+E640,IF(AP639,0.8*H639,H639+E640)))</f>
        <v/>
      </c>
      <c r="I640" s="169">
        <f>(C640-H640)/h</f>
        <v/>
      </c>
      <c r="J640">
        <f>C640/(ε_c1cd)</f>
        <v/>
      </c>
      <c r="K640">
        <f>C640/I640</f>
        <v/>
      </c>
      <c r="L640" s="131">
        <f>I640/(ε_c1cd)</f>
        <v/>
      </c>
      <c r="M640">
        <f>I640*(K640-Z_s1)</f>
        <v/>
      </c>
      <c r="N640">
        <f>I640*(K640-Z_s2)</f>
        <v/>
      </c>
      <c r="O640">
        <f>E_s*M640</f>
        <v/>
      </c>
      <c r="P640">
        <f>E_s*N640</f>
        <v/>
      </c>
      <c r="Q640">
        <f>O640*A_s1</f>
        <v/>
      </c>
      <c r="R640">
        <f>P640*A_s2</f>
        <v/>
      </c>
      <c r="S640">
        <f>Q640*($K640-Z_s1)</f>
        <v/>
      </c>
      <c r="T640">
        <f>R640*($K640-Z_s2)</f>
        <v/>
      </c>
      <c r="U640">
        <f>(INDIRECT("a_"&amp;U$2)/(U$2+1))*(($C640^(U$2+1)-$H640^(U$2+1))/(ε_c1cd^(U$2+1)))</f>
        <v/>
      </c>
      <c r="V640">
        <f>(INDIRECT("a_"&amp;V$2)/(V$2+1))*(($C640^(V$2+1)-$H640^(V$2+1))/(ε_c1cd^(V$2+1)))</f>
        <v/>
      </c>
      <c r="W640">
        <f>(INDIRECT("a_"&amp;W$2)/(W$2+1))*(($C640^(W$2+1)-$H640^(W$2+1))/(ε_c1cd^(W$2+1)))</f>
        <v/>
      </c>
      <c r="X640">
        <f>(INDIRECT("a_"&amp;X$2)/(X$2+1))*(($C640^(X$2+1)-$H640^(X$2+1))/(ε_c1cd^(X$2+1)))</f>
        <v/>
      </c>
      <c r="Y640">
        <f>(INDIRECT("a_"&amp;Y$2)/(Y$2+1))*(($C640^(Y$2+1)-$H640^(Y$2+1))/(ε_c1cd^(Y$2+1)))</f>
        <v/>
      </c>
      <c r="Z640">
        <f>(INDIRECT("a_"&amp;Z$2)/(Z$2+2))*(($C640^(Z$2+2)-$H640^(Z$2+2))/(ε_c1cd^(Z$2+2)))</f>
        <v/>
      </c>
      <c r="AA640">
        <f>(INDIRECT("a_"&amp;AA$2)/(AA$2+2))*(($C640^(AA$2+2)-$H640^(AA$2+2))/(ε_c1cd^(AA$2+2)))</f>
        <v/>
      </c>
      <c r="AB640">
        <f>(INDIRECT("a_"&amp;AB$2)/(AB$2+2))*(($C640^(AB$2+2)-$H640^(AB$2+2))/(ε_c1cd^(AB$2+2)))</f>
        <v/>
      </c>
      <c r="AC640">
        <f>(INDIRECT("a_"&amp;AC$2)/(AC$2+2))*(($C640^(AC$2+2)-$H640^(AC$2+2))/(ε_c1cd^(AC$2+2)))</f>
        <v/>
      </c>
      <c r="AD640">
        <f>(INDIRECT("a_"&amp;AD$2)/(AD$2+2))*(($C640^(AD$2+2)-$H640^(AD$2+2))/(ε_c1cd^(AD$2+2)))</f>
        <v/>
      </c>
      <c r="AE640" s="111">
        <f>(b*f_cd/L640)*SUM(U640:Y640)+SUM(Q640:R640)</f>
        <v/>
      </c>
      <c r="AF640" s="112">
        <f>AE640*(K640-y+e)</f>
        <v/>
      </c>
      <c r="AG640" s="113">
        <f>(b*f_cd/(L640^2))*SUM(Z640:AD640)+SUM(S640:T640)-AF640</f>
        <v/>
      </c>
      <c r="AH640" s="114">
        <f>AG640&lt;0</f>
        <v/>
      </c>
      <c r="AI640" s="115">
        <f>IF(A640=1,FALSE,(AND(AQ640,AH640,NOT(AI639))))</f>
        <v/>
      </c>
      <c r="AJ640" s="116">
        <f>(b*f_cd/L640)*(a_1/2*J640^2+a_2/3*J640^3+a_3/4*J640^4+a_4/5*J640^5+a_5/6*J640^6)+SUM(Q640:R640)</f>
        <v/>
      </c>
      <c r="AK640">
        <f>AJ640*(K640-y+e)</f>
        <v/>
      </c>
      <c r="AL640" s="118">
        <f>(b*f_cd/(L640^2))*(a_1/3*J640^3+a_2/4*J640^4+a_3/5*J640^5+a_4/6*J640^6+a_5/7*J640^7)+SUM(S640:T640)-AK640</f>
        <v/>
      </c>
      <c r="AM640" s="114">
        <f>AL640&gt;0</f>
        <v/>
      </c>
      <c r="AN640" s="115">
        <f>IF(A640=1,FALSE,(AND(AQ640,AM640,NOT(AN639))))</f>
        <v/>
      </c>
      <c r="AO640">
        <f>IF(D640=1,AND(AH640,NOT(AI640)),AND(AM640,NOT(AN640)))</f>
        <v/>
      </c>
      <c r="AP640" s="119">
        <f>IF(D640=1,AI640,AN640)</f>
        <v/>
      </c>
      <c r="AQ640" s="125">
        <f>ABS(E640)&lt;$AQ$2</f>
        <v/>
      </c>
      <c r="AS640">
        <f>IF(AP640,MAX(AS$3:AS638)+1,"")</f>
        <v/>
      </c>
    </row>
    <row r="641" s="117">
      <c r="A641" t="n">
        <v>639</v>
      </c>
      <c r="B641" s="131">
        <f>IF(A641=1,0,IF(AP641,0.1*ε_cu1cd,0))</f>
        <v/>
      </c>
      <c r="C641" s="131">
        <f>IF(A641=1,0.1*ε_cu1cd,C640+B640)</f>
        <v/>
      </c>
      <c r="D641" s="113">
        <f>IF('Нормальний переріз'!$D$68&gt;0,1,2)</f>
        <v/>
      </c>
      <c r="E641" s="144">
        <f>IF(D641=1,F641,G641)</f>
        <v/>
      </c>
      <c r="F641" s="124">
        <f>IF(AI640,0.11*ε_cu1cd,IF(AH640,F640*0.01,F640))</f>
        <v/>
      </c>
      <c r="G641" s="124">
        <f>IF(AP640,-0.1*ε_cu1cd,IF(AM640,G640*0.01,G640))</f>
        <v/>
      </c>
      <c r="H641" s="113">
        <f>IF(A641=1,E641,IF(AO640,H640-E640+E641,IF(AP640,0.8*H640,H640+E641)))</f>
        <v/>
      </c>
      <c r="I641" s="169">
        <f>(C641-H641)/h</f>
        <v/>
      </c>
      <c r="J641">
        <f>C641/(ε_c1cd)</f>
        <v/>
      </c>
      <c r="K641">
        <f>C641/I641</f>
        <v/>
      </c>
      <c r="L641" s="131">
        <f>I641/(ε_c1cd)</f>
        <v/>
      </c>
      <c r="M641">
        <f>I641*(K641-Z_s1)</f>
        <v/>
      </c>
      <c r="N641">
        <f>I641*(K641-Z_s2)</f>
        <v/>
      </c>
      <c r="O641">
        <f>E_s*M641</f>
        <v/>
      </c>
      <c r="P641">
        <f>E_s*N641</f>
        <v/>
      </c>
      <c r="Q641">
        <f>O641*A_s1</f>
        <v/>
      </c>
      <c r="R641">
        <f>P641*A_s2</f>
        <v/>
      </c>
      <c r="S641">
        <f>Q641*($K641-Z_s1)</f>
        <v/>
      </c>
      <c r="T641">
        <f>R641*($K641-Z_s2)</f>
        <v/>
      </c>
      <c r="U641">
        <f>(INDIRECT("a_"&amp;U$2)/(U$2+1))*(($C641^(U$2+1)-$H641^(U$2+1))/(ε_c1cd^(U$2+1)))</f>
        <v/>
      </c>
      <c r="V641">
        <f>(INDIRECT("a_"&amp;V$2)/(V$2+1))*(($C641^(V$2+1)-$H641^(V$2+1))/(ε_c1cd^(V$2+1)))</f>
        <v/>
      </c>
      <c r="W641">
        <f>(INDIRECT("a_"&amp;W$2)/(W$2+1))*(($C641^(W$2+1)-$H641^(W$2+1))/(ε_c1cd^(W$2+1)))</f>
        <v/>
      </c>
      <c r="X641">
        <f>(INDIRECT("a_"&amp;X$2)/(X$2+1))*(($C641^(X$2+1)-$H641^(X$2+1))/(ε_c1cd^(X$2+1)))</f>
        <v/>
      </c>
      <c r="Y641">
        <f>(INDIRECT("a_"&amp;Y$2)/(Y$2+1))*(($C641^(Y$2+1)-$H641^(Y$2+1))/(ε_c1cd^(Y$2+1)))</f>
        <v/>
      </c>
      <c r="Z641">
        <f>(INDIRECT("a_"&amp;Z$2)/(Z$2+2))*(($C641^(Z$2+2)-$H641^(Z$2+2))/(ε_c1cd^(Z$2+2)))</f>
        <v/>
      </c>
      <c r="AA641">
        <f>(INDIRECT("a_"&amp;AA$2)/(AA$2+2))*(($C641^(AA$2+2)-$H641^(AA$2+2))/(ε_c1cd^(AA$2+2)))</f>
        <v/>
      </c>
      <c r="AB641">
        <f>(INDIRECT("a_"&amp;AB$2)/(AB$2+2))*(($C641^(AB$2+2)-$H641^(AB$2+2))/(ε_c1cd^(AB$2+2)))</f>
        <v/>
      </c>
      <c r="AC641">
        <f>(INDIRECT("a_"&amp;AC$2)/(AC$2+2))*(($C641^(AC$2+2)-$H641^(AC$2+2))/(ε_c1cd^(AC$2+2)))</f>
        <v/>
      </c>
      <c r="AD641">
        <f>(INDIRECT("a_"&amp;AD$2)/(AD$2+2))*(($C641^(AD$2+2)-$H641^(AD$2+2))/(ε_c1cd^(AD$2+2)))</f>
        <v/>
      </c>
      <c r="AE641" s="111">
        <f>(b*f_cd/L641)*SUM(U641:Y641)+SUM(Q641:R641)</f>
        <v/>
      </c>
      <c r="AF641" s="112">
        <f>AE641*(K641-y+e)</f>
        <v/>
      </c>
      <c r="AG641" s="113">
        <f>(b*f_cd/(L641^2))*SUM(Z641:AD641)+SUM(S641:T641)-AF641</f>
        <v/>
      </c>
      <c r="AH641" s="114">
        <f>AG641&lt;0</f>
        <v/>
      </c>
      <c r="AI641" s="115">
        <f>IF(A641=1,FALSE,(AND(AQ641,AH641,NOT(AI640))))</f>
        <v/>
      </c>
      <c r="AJ641" s="116">
        <f>(b*f_cd/L641)*(a_1/2*J641^2+a_2/3*J641^3+a_3/4*J641^4+a_4/5*J641^5+a_5/6*J641^6)+SUM(Q641:R641)</f>
        <v/>
      </c>
      <c r="AK641">
        <f>AJ641*(K641-y+e)</f>
        <v/>
      </c>
      <c r="AL641" s="118">
        <f>(b*f_cd/(L641^2))*(a_1/3*J641^3+a_2/4*J641^4+a_3/5*J641^5+a_4/6*J641^6+a_5/7*J641^7)+SUM(S641:T641)-AK641</f>
        <v/>
      </c>
      <c r="AM641" s="114">
        <f>AL641&gt;0</f>
        <v/>
      </c>
      <c r="AN641" s="115">
        <f>IF(A641=1,FALSE,(AND(AQ641,AM641,NOT(AN640))))</f>
        <v/>
      </c>
      <c r="AO641">
        <f>IF(D641=1,AND(AH641,NOT(AI641)),AND(AM641,NOT(AN641)))</f>
        <v/>
      </c>
      <c r="AP641" s="119">
        <f>IF(D641=1,AI641,AN641)</f>
        <v/>
      </c>
      <c r="AQ641" s="125">
        <f>ABS(E641)&lt;$AQ$2</f>
        <v/>
      </c>
      <c r="AS641">
        <f>IF(AP641,MAX(AS$3:AS639)+1,"")</f>
        <v/>
      </c>
    </row>
    <row r="642" s="117">
      <c r="A642" t="n">
        <v>640</v>
      </c>
      <c r="B642" s="131">
        <f>IF(A642=1,0,IF(AP642,0.1*ε_cu1cd,0))</f>
        <v/>
      </c>
      <c r="C642" s="131">
        <f>IF(A642=1,0.1*ε_cu1cd,C641+B641)</f>
        <v/>
      </c>
      <c r="D642" s="113">
        <f>IF('Нормальний переріз'!$D$68&gt;0,1,2)</f>
        <v/>
      </c>
      <c r="E642" s="144">
        <f>IF(D642=1,F642,G642)</f>
        <v/>
      </c>
      <c r="F642" s="124">
        <f>IF(AI641,0.11*ε_cu1cd,IF(AH641,F641*0.01,F641))</f>
        <v/>
      </c>
      <c r="G642" s="124">
        <f>IF(AP641,-0.1*ε_cu1cd,IF(AM641,G641*0.01,G641))</f>
        <v/>
      </c>
      <c r="H642" s="113">
        <f>IF(A642=1,E642,IF(AO641,H641-E641+E642,IF(AP641,0.8*H641,H641+E642)))</f>
        <v/>
      </c>
      <c r="I642" s="169">
        <f>(C642-H642)/h</f>
        <v/>
      </c>
      <c r="J642">
        <f>C642/(ε_c1cd)</f>
        <v/>
      </c>
      <c r="K642">
        <f>C642/I642</f>
        <v/>
      </c>
      <c r="L642" s="131">
        <f>I642/(ε_c1cd)</f>
        <v/>
      </c>
      <c r="M642">
        <f>I642*(K642-Z_s1)</f>
        <v/>
      </c>
      <c r="N642">
        <f>I642*(K642-Z_s2)</f>
        <v/>
      </c>
      <c r="O642">
        <f>E_s*M642</f>
        <v/>
      </c>
      <c r="P642">
        <f>E_s*N642</f>
        <v/>
      </c>
      <c r="Q642">
        <f>O642*A_s1</f>
        <v/>
      </c>
      <c r="R642">
        <f>P642*A_s2</f>
        <v/>
      </c>
      <c r="S642">
        <f>Q642*($K642-Z_s1)</f>
        <v/>
      </c>
      <c r="T642">
        <f>R642*($K642-Z_s2)</f>
        <v/>
      </c>
      <c r="U642">
        <f>(INDIRECT("a_"&amp;U$2)/(U$2+1))*(($C642^(U$2+1)-$H642^(U$2+1))/(ε_c1cd^(U$2+1)))</f>
        <v/>
      </c>
      <c r="V642">
        <f>(INDIRECT("a_"&amp;V$2)/(V$2+1))*(($C642^(V$2+1)-$H642^(V$2+1))/(ε_c1cd^(V$2+1)))</f>
        <v/>
      </c>
      <c r="W642">
        <f>(INDIRECT("a_"&amp;W$2)/(W$2+1))*(($C642^(W$2+1)-$H642^(W$2+1))/(ε_c1cd^(W$2+1)))</f>
        <v/>
      </c>
      <c r="X642">
        <f>(INDIRECT("a_"&amp;X$2)/(X$2+1))*(($C642^(X$2+1)-$H642^(X$2+1))/(ε_c1cd^(X$2+1)))</f>
        <v/>
      </c>
      <c r="Y642">
        <f>(INDIRECT("a_"&amp;Y$2)/(Y$2+1))*(($C642^(Y$2+1)-$H642^(Y$2+1))/(ε_c1cd^(Y$2+1)))</f>
        <v/>
      </c>
      <c r="Z642">
        <f>(INDIRECT("a_"&amp;Z$2)/(Z$2+2))*(($C642^(Z$2+2)-$H642^(Z$2+2))/(ε_c1cd^(Z$2+2)))</f>
        <v/>
      </c>
      <c r="AA642">
        <f>(INDIRECT("a_"&amp;AA$2)/(AA$2+2))*(($C642^(AA$2+2)-$H642^(AA$2+2))/(ε_c1cd^(AA$2+2)))</f>
        <v/>
      </c>
      <c r="AB642">
        <f>(INDIRECT("a_"&amp;AB$2)/(AB$2+2))*(($C642^(AB$2+2)-$H642^(AB$2+2))/(ε_c1cd^(AB$2+2)))</f>
        <v/>
      </c>
      <c r="AC642">
        <f>(INDIRECT("a_"&amp;AC$2)/(AC$2+2))*(($C642^(AC$2+2)-$H642^(AC$2+2))/(ε_c1cd^(AC$2+2)))</f>
        <v/>
      </c>
      <c r="AD642">
        <f>(INDIRECT("a_"&amp;AD$2)/(AD$2+2))*(($C642^(AD$2+2)-$H642^(AD$2+2))/(ε_c1cd^(AD$2+2)))</f>
        <v/>
      </c>
      <c r="AE642" s="111">
        <f>(b*f_cd/L642)*SUM(U642:Y642)+SUM(Q642:R642)</f>
        <v/>
      </c>
      <c r="AF642" s="112">
        <f>AE642*(K642-y+e)</f>
        <v/>
      </c>
      <c r="AG642" s="113">
        <f>(b*f_cd/(L642^2))*SUM(Z642:AD642)+SUM(S642:T642)-AF642</f>
        <v/>
      </c>
      <c r="AH642" s="114">
        <f>AG642&lt;0</f>
        <v/>
      </c>
      <c r="AI642" s="115">
        <f>IF(A642=1,FALSE,(AND(AQ642,AH642,NOT(AI641))))</f>
        <v/>
      </c>
      <c r="AJ642" s="116">
        <f>(b*f_cd/L642)*(a_1/2*J642^2+a_2/3*J642^3+a_3/4*J642^4+a_4/5*J642^5+a_5/6*J642^6)+SUM(Q642:R642)</f>
        <v/>
      </c>
      <c r="AK642">
        <f>AJ642*(K642-y+e)</f>
        <v/>
      </c>
      <c r="AL642" s="118">
        <f>(b*f_cd/(L642^2))*(a_1/3*J642^3+a_2/4*J642^4+a_3/5*J642^5+a_4/6*J642^6+a_5/7*J642^7)+SUM(S642:T642)-AK642</f>
        <v/>
      </c>
      <c r="AM642" s="114">
        <f>AL642&gt;0</f>
        <v/>
      </c>
      <c r="AN642" s="115">
        <f>IF(A642=1,FALSE,(AND(AQ642,AM642,NOT(AN641))))</f>
        <v/>
      </c>
      <c r="AO642">
        <f>IF(D642=1,AND(AH642,NOT(AI642)),AND(AM642,NOT(AN642)))</f>
        <v/>
      </c>
      <c r="AP642" s="119">
        <f>IF(D642=1,AI642,AN642)</f>
        <v/>
      </c>
      <c r="AQ642" s="125">
        <f>ABS(E642)&lt;$AQ$2</f>
        <v/>
      </c>
      <c r="AS642">
        <f>IF(AP642,MAX(AS$3:AS640)+1,"")</f>
        <v/>
      </c>
    </row>
    <row r="643" s="117">
      <c r="A643" t="n">
        <v>641</v>
      </c>
      <c r="B643" s="131">
        <f>IF(A643=1,0,IF(AP643,0.1*ε_cu1cd,0))</f>
        <v/>
      </c>
      <c r="C643" s="131">
        <f>IF(A643=1,0.1*ε_cu1cd,C642+B642)</f>
        <v/>
      </c>
      <c r="D643" s="113">
        <f>IF('Нормальний переріз'!$D$68&gt;0,1,2)</f>
        <v/>
      </c>
      <c r="E643" s="144">
        <f>IF(D643=1,F643,G643)</f>
        <v/>
      </c>
      <c r="F643" s="124">
        <f>IF(AI642,0.11*ε_cu1cd,IF(AH642,F642*0.01,F642))</f>
        <v/>
      </c>
      <c r="G643" s="124">
        <f>IF(AP642,-0.1*ε_cu1cd,IF(AM642,G642*0.01,G642))</f>
        <v/>
      </c>
      <c r="H643" s="113">
        <f>IF(A643=1,E643,IF(AO642,H642-E642+E643,IF(AP642,0.8*H642,H642+E643)))</f>
        <v/>
      </c>
      <c r="I643" s="169">
        <f>(C643-H643)/h</f>
        <v/>
      </c>
      <c r="J643">
        <f>C643/(ε_c1cd)</f>
        <v/>
      </c>
      <c r="K643">
        <f>C643/I643</f>
        <v/>
      </c>
      <c r="L643" s="131">
        <f>I643/(ε_c1cd)</f>
        <v/>
      </c>
      <c r="M643">
        <f>I643*(K643-Z_s1)</f>
        <v/>
      </c>
      <c r="N643">
        <f>I643*(K643-Z_s2)</f>
        <v/>
      </c>
      <c r="O643">
        <f>E_s*M643</f>
        <v/>
      </c>
      <c r="P643">
        <f>E_s*N643</f>
        <v/>
      </c>
      <c r="Q643">
        <f>O643*A_s1</f>
        <v/>
      </c>
      <c r="R643">
        <f>P643*A_s2</f>
        <v/>
      </c>
      <c r="S643">
        <f>Q643*($K643-Z_s1)</f>
        <v/>
      </c>
      <c r="T643">
        <f>R643*($K643-Z_s2)</f>
        <v/>
      </c>
      <c r="U643">
        <f>(INDIRECT("a_"&amp;U$2)/(U$2+1))*(($C643^(U$2+1)-$H643^(U$2+1))/(ε_c1cd^(U$2+1)))</f>
        <v/>
      </c>
      <c r="V643">
        <f>(INDIRECT("a_"&amp;V$2)/(V$2+1))*(($C643^(V$2+1)-$H643^(V$2+1))/(ε_c1cd^(V$2+1)))</f>
        <v/>
      </c>
      <c r="W643">
        <f>(INDIRECT("a_"&amp;W$2)/(W$2+1))*(($C643^(W$2+1)-$H643^(W$2+1))/(ε_c1cd^(W$2+1)))</f>
        <v/>
      </c>
      <c r="X643">
        <f>(INDIRECT("a_"&amp;X$2)/(X$2+1))*(($C643^(X$2+1)-$H643^(X$2+1))/(ε_c1cd^(X$2+1)))</f>
        <v/>
      </c>
      <c r="Y643">
        <f>(INDIRECT("a_"&amp;Y$2)/(Y$2+1))*(($C643^(Y$2+1)-$H643^(Y$2+1))/(ε_c1cd^(Y$2+1)))</f>
        <v/>
      </c>
      <c r="Z643">
        <f>(INDIRECT("a_"&amp;Z$2)/(Z$2+2))*(($C643^(Z$2+2)-$H643^(Z$2+2))/(ε_c1cd^(Z$2+2)))</f>
        <v/>
      </c>
      <c r="AA643">
        <f>(INDIRECT("a_"&amp;AA$2)/(AA$2+2))*(($C643^(AA$2+2)-$H643^(AA$2+2))/(ε_c1cd^(AA$2+2)))</f>
        <v/>
      </c>
      <c r="AB643">
        <f>(INDIRECT("a_"&amp;AB$2)/(AB$2+2))*(($C643^(AB$2+2)-$H643^(AB$2+2))/(ε_c1cd^(AB$2+2)))</f>
        <v/>
      </c>
      <c r="AC643">
        <f>(INDIRECT("a_"&amp;AC$2)/(AC$2+2))*(($C643^(AC$2+2)-$H643^(AC$2+2))/(ε_c1cd^(AC$2+2)))</f>
        <v/>
      </c>
      <c r="AD643">
        <f>(INDIRECT("a_"&amp;AD$2)/(AD$2+2))*(($C643^(AD$2+2)-$H643^(AD$2+2))/(ε_c1cd^(AD$2+2)))</f>
        <v/>
      </c>
      <c r="AE643" s="111">
        <f>(b*f_cd/L643)*SUM(U643:Y643)+SUM(Q643:R643)</f>
        <v/>
      </c>
      <c r="AF643" s="112">
        <f>AE643*(K643-y+e)</f>
        <v/>
      </c>
      <c r="AG643" s="113">
        <f>(b*f_cd/(L643^2))*SUM(Z643:AD643)+SUM(S643:T643)-AF643</f>
        <v/>
      </c>
      <c r="AH643" s="114">
        <f>AG643&lt;0</f>
        <v/>
      </c>
      <c r="AI643" s="115">
        <f>IF(A643=1,FALSE,(AND(AQ643,AH643,NOT(AI642))))</f>
        <v/>
      </c>
      <c r="AJ643" s="116">
        <f>(b*f_cd/L643)*(a_1/2*J643^2+a_2/3*J643^3+a_3/4*J643^4+a_4/5*J643^5+a_5/6*J643^6)+SUM(Q643:R643)</f>
        <v/>
      </c>
      <c r="AK643">
        <f>AJ643*(K643-y+e)</f>
        <v/>
      </c>
      <c r="AL643" s="118">
        <f>(b*f_cd/(L643^2))*(a_1/3*J643^3+a_2/4*J643^4+a_3/5*J643^5+a_4/6*J643^6+a_5/7*J643^7)+SUM(S643:T643)-AK643</f>
        <v/>
      </c>
      <c r="AM643" s="114">
        <f>AL643&gt;0</f>
        <v/>
      </c>
      <c r="AN643" s="115">
        <f>IF(A643=1,FALSE,(AND(AQ643,AM643,NOT(AN642))))</f>
        <v/>
      </c>
      <c r="AO643">
        <f>IF(D643=1,AND(AH643,NOT(AI643)),AND(AM643,NOT(AN643)))</f>
        <v/>
      </c>
      <c r="AP643" s="119">
        <f>IF(D643=1,AI643,AN643)</f>
        <v/>
      </c>
      <c r="AQ643" s="125">
        <f>ABS(E643)&lt;$AQ$2</f>
        <v/>
      </c>
      <c r="AS643">
        <f>IF(AP643,MAX(AS$3:AS641)+1,"")</f>
        <v/>
      </c>
    </row>
    <row r="644" s="117">
      <c r="A644" t="n">
        <v>642</v>
      </c>
      <c r="B644" s="131">
        <f>IF(A644=1,0,IF(AP644,0.1*ε_cu1cd,0))</f>
        <v/>
      </c>
      <c r="C644" s="131">
        <f>IF(A644=1,0.1*ε_cu1cd,C643+B643)</f>
        <v/>
      </c>
      <c r="D644" s="113">
        <f>IF('Нормальний переріз'!$D$68&gt;0,1,2)</f>
        <v/>
      </c>
      <c r="E644" s="144">
        <f>IF(D644=1,F644,G644)</f>
        <v/>
      </c>
      <c r="F644" s="124">
        <f>IF(AI643,0.11*ε_cu1cd,IF(AH643,F643*0.01,F643))</f>
        <v/>
      </c>
      <c r="G644" s="124">
        <f>IF(AP643,-0.1*ε_cu1cd,IF(AM643,G643*0.01,G643))</f>
        <v/>
      </c>
      <c r="H644" s="113">
        <f>IF(A644=1,E644,IF(AO643,H643-E643+E644,IF(AP643,0.8*H643,H643+E644)))</f>
        <v/>
      </c>
      <c r="I644" s="169">
        <f>(C644-H644)/h</f>
        <v/>
      </c>
      <c r="J644">
        <f>C644/(ε_c1cd)</f>
        <v/>
      </c>
      <c r="K644">
        <f>C644/I644</f>
        <v/>
      </c>
      <c r="L644" s="131">
        <f>I644/(ε_c1cd)</f>
        <v/>
      </c>
      <c r="M644">
        <f>I644*(K644-Z_s1)</f>
        <v/>
      </c>
      <c r="N644">
        <f>I644*(K644-Z_s2)</f>
        <v/>
      </c>
      <c r="O644">
        <f>E_s*M644</f>
        <v/>
      </c>
      <c r="P644">
        <f>E_s*N644</f>
        <v/>
      </c>
      <c r="Q644">
        <f>O644*A_s1</f>
        <v/>
      </c>
      <c r="R644">
        <f>P644*A_s2</f>
        <v/>
      </c>
      <c r="S644">
        <f>Q644*($K644-Z_s1)</f>
        <v/>
      </c>
      <c r="T644">
        <f>R644*($K644-Z_s2)</f>
        <v/>
      </c>
      <c r="U644">
        <f>(INDIRECT("a_"&amp;U$2)/(U$2+1))*(($C644^(U$2+1)-$H644^(U$2+1))/(ε_c1cd^(U$2+1)))</f>
        <v/>
      </c>
      <c r="V644">
        <f>(INDIRECT("a_"&amp;V$2)/(V$2+1))*(($C644^(V$2+1)-$H644^(V$2+1))/(ε_c1cd^(V$2+1)))</f>
        <v/>
      </c>
      <c r="W644">
        <f>(INDIRECT("a_"&amp;W$2)/(W$2+1))*(($C644^(W$2+1)-$H644^(W$2+1))/(ε_c1cd^(W$2+1)))</f>
        <v/>
      </c>
      <c r="X644">
        <f>(INDIRECT("a_"&amp;X$2)/(X$2+1))*(($C644^(X$2+1)-$H644^(X$2+1))/(ε_c1cd^(X$2+1)))</f>
        <v/>
      </c>
      <c r="Y644">
        <f>(INDIRECT("a_"&amp;Y$2)/(Y$2+1))*(($C644^(Y$2+1)-$H644^(Y$2+1))/(ε_c1cd^(Y$2+1)))</f>
        <v/>
      </c>
      <c r="Z644">
        <f>(INDIRECT("a_"&amp;Z$2)/(Z$2+2))*(($C644^(Z$2+2)-$H644^(Z$2+2))/(ε_c1cd^(Z$2+2)))</f>
        <v/>
      </c>
      <c r="AA644">
        <f>(INDIRECT("a_"&amp;AA$2)/(AA$2+2))*(($C644^(AA$2+2)-$H644^(AA$2+2))/(ε_c1cd^(AA$2+2)))</f>
        <v/>
      </c>
      <c r="AB644">
        <f>(INDIRECT("a_"&amp;AB$2)/(AB$2+2))*(($C644^(AB$2+2)-$H644^(AB$2+2))/(ε_c1cd^(AB$2+2)))</f>
        <v/>
      </c>
      <c r="AC644">
        <f>(INDIRECT("a_"&amp;AC$2)/(AC$2+2))*(($C644^(AC$2+2)-$H644^(AC$2+2))/(ε_c1cd^(AC$2+2)))</f>
        <v/>
      </c>
      <c r="AD644">
        <f>(INDIRECT("a_"&amp;AD$2)/(AD$2+2))*(($C644^(AD$2+2)-$H644^(AD$2+2))/(ε_c1cd^(AD$2+2)))</f>
        <v/>
      </c>
      <c r="AE644" s="111">
        <f>(b*f_cd/L644)*SUM(U644:Y644)+SUM(Q644:R644)</f>
        <v/>
      </c>
      <c r="AF644" s="112">
        <f>AE644*(K644-y+e)</f>
        <v/>
      </c>
      <c r="AG644" s="113">
        <f>(b*f_cd/(L644^2))*SUM(Z644:AD644)+SUM(S644:T644)-AF644</f>
        <v/>
      </c>
      <c r="AH644" s="114">
        <f>AG644&lt;0</f>
        <v/>
      </c>
      <c r="AI644" s="115">
        <f>IF(A644=1,FALSE,(AND(AQ644,AH644,NOT(AI643))))</f>
        <v/>
      </c>
      <c r="AJ644" s="116">
        <f>(b*f_cd/L644)*(a_1/2*J644^2+a_2/3*J644^3+a_3/4*J644^4+a_4/5*J644^5+a_5/6*J644^6)+SUM(Q644:R644)</f>
        <v/>
      </c>
      <c r="AK644">
        <f>AJ644*(K644-y+e)</f>
        <v/>
      </c>
      <c r="AL644" s="118">
        <f>(b*f_cd/(L644^2))*(a_1/3*J644^3+a_2/4*J644^4+a_3/5*J644^5+a_4/6*J644^6+a_5/7*J644^7)+SUM(S644:T644)-AK644</f>
        <v/>
      </c>
      <c r="AM644" s="114">
        <f>AL644&gt;0</f>
        <v/>
      </c>
      <c r="AN644" s="115">
        <f>IF(A644=1,FALSE,(AND(AQ644,AM644,NOT(AN643))))</f>
        <v/>
      </c>
      <c r="AO644">
        <f>IF(D644=1,AND(AH644,NOT(AI644)),AND(AM644,NOT(AN644)))</f>
        <v/>
      </c>
      <c r="AP644" s="119">
        <f>IF(D644=1,AI644,AN644)</f>
        <v/>
      </c>
      <c r="AQ644" s="125">
        <f>ABS(E644)&lt;$AQ$2</f>
        <v/>
      </c>
      <c r="AS644">
        <f>IF(AP644,MAX(AS$3:AS642)+1,"")</f>
        <v/>
      </c>
    </row>
    <row r="645" s="117">
      <c r="A645" t="n">
        <v>643</v>
      </c>
      <c r="B645" s="131">
        <f>IF(A645=1,0,IF(AP645,0.1*ε_cu1cd,0))</f>
        <v/>
      </c>
      <c r="C645" s="131">
        <f>IF(A645=1,0.1*ε_cu1cd,C644+B644)</f>
        <v/>
      </c>
      <c r="D645" s="113">
        <f>IF('Нормальний переріз'!$D$68&gt;0,1,2)</f>
        <v/>
      </c>
      <c r="E645" s="144">
        <f>IF(D645=1,F645,G645)</f>
        <v/>
      </c>
      <c r="F645" s="124">
        <f>IF(AI644,0.11*ε_cu1cd,IF(AH644,F644*0.01,F644))</f>
        <v/>
      </c>
      <c r="G645" s="124">
        <f>IF(AP644,-0.1*ε_cu1cd,IF(AM644,G644*0.01,G644))</f>
        <v/>
      </c>
      <c r="H645" s="113">
        <f>IF(A645=1,E645,IF(AO644,H644-E644+E645,IF(AP644,0.8*H644,H644+E645)))</f>
        <v/>
      </c>
      <c r="I645" s="169">
        <f>(C645-H645)/h</f>
        <v/>
      </c>
      <c r="J645">
        <f>C645/(ε_c1cd)</f>
        <v/>
      </c>
      <c r="K645">
        <f>C645/I645</f>
        <v/>
      </c>
      <c r="L645" s="131">
        <f>I645/(ε_c1cd)</f>
        <v/>
      </c>
      <c r="M645">
        <f>I645*(K645-Z_s1)</f>
        <v/>
      </c>
      <c r="N645">
        <f>I645*(K645-Z_s2)</f>
        <v/>
      </c>
      <c r="O645">
        <f>E_s*M645</f>
        <v/>
      </c>
      <c r="P645">
        <f>E_s*N645</f>
        <v/>
      </c>
      <c r="Q645">
        <f>O645*A_s1</f>
        <v/>
      </c>
      <c r="R645">
        <f>P645*A_s2</f>
        <v/>
      </c>
      <c r="S645">
        <f>Q645*($K645-Z_s1)</f>
        <v/>
      </c>
      <c r="T645">
        <f>R645*($K645-Z_s2)</f>
        <v/>
      </c>
      <c r="U645">
        <f>(INDIRECT("a_"&amp;U$2)/(U$2+1))*(($C645^(U$2+1)-$H645^(U$2+1))/(ε_c1cd^(U$2+1)))</f>
        <v/>
      </c>
      <c r="V645">
        <f>(INDIRECT("a_"&amp;V$2)/(V$2+1))*(($C645^(V$2+1)-$H645^(V$2+1))/(ε_c1cd^(V$2+1)))</f>
        <v/>
      </c>
      <c r="W645">
        <f>(INDIRECT("a_"&amp;W$2)/(W$2+1))*(($C645^(W$2+1)-$H645^(W$2+1))/(ε_c1cd^(W$2+1)))</f>
        <v/>
      </c>
      <c r="X645">
        <f>(INDIRECT("a_"&amp;X$2)/(X$2+1))*(($C645^(X$2+1)-$H645^(X$2+1))/(ε_c1cd^(X$2+1)))</f>
        <v/>
      </c>
      <c r="Y645">
        <f>(INDIRECT("a_"&amp;Y$2)/(Y$2+1))*(($C645^(Y$2+1)-$H645^(Y$2+1))/(ε_c1cd^(Y$2+1)))</f>
        <v/>
      </c>
      <c r="Z645">
        <f>(INDIRECT("a_"&amp;Z$2)/(Z$2+2))*(($C645^(Z$2+2)-$H645^(Z$2+2))/(ε_c1cd^(Z$2+2)))</f>
        <v/>
      </c>
      <c r="AA645">
        <f>(INDIRECT("a_"&amp;AA$2)/(AA$2+2))*(($C645^(AA$2+2)-$H645^(AA$2+2))/(ε_c1cd^(AA$2+2)))</f>
        <v/>
      </c>
      <c r="AB645">
        <f>(INDIRECT("a_"&amp;AB$2)/(AB$2+2))*(($C645^(AB$2+2)-$H645^(AB$2+2))/(ε_c1cd^(AB$2+2)))</f>
        <v/>
      </c>
      <c r="AC645">
        <f>(INDIRECT("a_"&amp;AC$2)/(AC$2+2))*(($C645^(AC$2+2)-$H645^(AC$2+2))/(ε_c1cd^(AC$2+2)))</f>
        <v/>
      </c>
      <c r="AD645">
        <f>(INDIRECT("a_"&amp;AD$2)/(AD$2+2))*(($C645^(AD$2+2)-$H645^(AD$2+2))/(ε_c1cd^(AD$2+2)))</f>
        <v/>
      </c>
      <c r="AE645" s="111">
        <f>(b*f_cd/L645)*SUM(U645:Y645)+SUM(Q645:R645)</f>
        <v/>
      </c>
      <c r="AF645" s="112">
        <f>AE645*(K645-y+e)</f>
        <v/>
      </c>
      <c r="AG645" s="113">
        <f>(b*f_cd/(L645^2))*SUM(Z645:AD645)+SUM(S645:T645)-AF645</f>
        <v/>
      </c>
      <c r="AH645" s="114">
        <f>AG645&lt;0</f>
        <v/>
      </c>
      <c r="AI645" s="115">
        <f>IF(A645=1,FALSE,(AND(AQ645,AH645,NOT(AI644))))</f>
        <v/>
      </c>
      <c r="AJ645" s="116">
        <f>(b*f_cd/L645)*(a_1/2*J645^2+a_2/3*J645^3+a_3/4*J645^4+a_4/5*J645^5+a_5/6*J645^6)+SUM(Q645:R645)</f>
        <v/>
      </c>
      <c r="AK645">
        <f>AJ645*(K645-y+e)</f>
        <v/>
      </c>
      <c r="AL645" s="118">
        <f>(b*f_cd/(L645^2))*(a_1/3*J645^3+a_2/4*J645^4+a_3/5*J645^5+a_4/6*J645^6+a_5/7*J645^7)+SUM(S645:T645)-AK645</f>
        <v/>
      </c>
      <c r="AM645" s="114">
        <f>AL645&gt;0</f>
        <v/>
      </c>
      <c r="AN645" s="115">
        <f>IF(A645=1,FALSE,(AND(AQ645,AM645,NOT(AN644))))</f>
        <v/>
      </c>
      <c r="AO645">
        <f>IF(D645=1,AND(AH645,NOT(AI645)),AND(AM645,NOT(AN645)))</f>
        <v/>
      </c>
      <c r="AP645" s="119">
        <f>IF(D645=1,AI645,AN645)</f>
        <v/>
      </c>
      <c r="AQ645" s="125">
        <f>ABS(E645)&lt;$AQ$2</f>
        <v/>
      </c>
      <c r="AS645">
        <f>IF(AP645,MAX(AS$3:AS643)+1,"")</f>
        <v/>
      </c>
    </row>
    <row r="646" s="117">
      <c r="A646" t="n">
        <v>644</v>
      </c>
      <c r="B646" s="131">
        <f>IF(A646=1,0,IF(AP646,0.1*ε_cu1cd,0))</f>
        <v/>
      </c>
      <c r="C646" s="131">
        <f>IF(A646=1,0.1*ε_cu1cd,C645+B645)</f>
        <v/>
      </c>
      <c r="D646" s="113">
        <f>IF('Нормальний переріз'!$D$68&gt;0,1,2)</f>
        <v/>
      </c>
      <c r="E646" s="144">
        <f>IF(D646=1,F646,G646)</f>
        <v/>
      </c>
      <c r="F646" s="124">
        <f>IF(AI645,0.11*ε_cu1cd,IF(AH645,F645*0.01,F645))</f>
        <v/>
      </c>
      <c r="G646" s="124">
        <f>IF(AP645,-0.1*ε_cu1cd,IF(AM645,G645*0.01,G645))</f>
        <v/>
      </c>
      <c r="H646" s="113">
        <f>IF(A646=1,E646,IF(AO645,H645-E645+E646,IF(AP645,0.8*H645,H645+E646)))</f>
        <v/>
      </c>
      <c r="I646" s="169">
        <f>(C646-H646)/h</f>
        <v/>
      </c>
      <c r="J646">
        <f>C646/(ε_c1cd)</f>
        <v/>
      </c>
      <c r="K646">
        <f>C646/I646</f>
        <v/>
      </c>
      <c r="L646" s="131">
        <f>I646/(ε_c1cd)</f>
        <v/>
      </c>
      <c r="M646">
        <f>I646*(K646-Z_s1)</f>
        <v/>
      </c>
      <c r="N646">
        <f>I646*(K646-Z_s2)</f>
        <v/>
      </c>
      <c r="O646">
        <f>E_s*M646</f>
        <v/>
      </c>
      <c r="P646">
        <f>E_s*N646</f>
        <v/>
      </c>
      <c r="Q646">
        <f>O646*A_s1</f>
        <v/>
      </c>
      <c r="R646">
        <f>P646*A_s2</f>
        <v/>
      </c>
      <c r="S646">
        <f>Q646*($K646-Z_s1)</f>
        <v/>
      </c>
      <c r="T646">
        <f>R646*($K646-Z_s2)</f>
        <v/>
      </c>
      <c r="U646">
        <f>(INDIRECT("a_"&amp;U$2)/(U$2+1))*(($C646^(U$2+1)-$H646^(U$2+1))/(ε_c1cd^(U$2+1)))</f>
        <v/>
      </c>
      <c r="V646">
        <f>(INDIRECT("a_"&amp;V$2)/(V$2+1))*(($C646^(V$2+1)-$H646^(V$2+1))/(ε_c1cd^(V$2+1)))</f>
        <v/>
      </c>
      <c r="W646">
        <f>(INDIRECT("a_"&amp;W$2)/(W$2+1))*(($C646^(W$2+1)-$H646^(W$2+1))/(ε_c1cd^(W$2+1)))</f>
        <v/>
      </c>
      <c r="X646">
        <f>(INDIRECT("a_"&amp;X$2)/(X$2+1))*(($C646^(X$2+1)-$H646^(X$2+1))/(ε_c1cd^(X$2+1)))</f>
        <v/>
      </c>
      <c r="Y646">
        <f>(INDIRECT("a_"&amp;Y$2)/(Y$2+1))*(($C646^(Y$2+1)-$H646^(Y$2+1))/(ε_c1cd^(Y$2+1)))</f>
        <v/>
      </c>
      <c r="Z646">
        <f>(INDIRECT("a_"&amp;Z$2)/(Z$2+2))*(($C646^(Z$2+2)-$H646^(Z$2+2))/(ε_c1cd^(Z$2+2)))</f>
        <v/>
      </c>
      <c r="AA646">
        <f>(INDIRECT("a_"&amp;AA$2)/(AA$2+2))*(($C646^(AA$2+2)-$H646^(AA$2+2))/(ε_c1cd^(AA$2+2)))</f>
        <v/>
      </c>
      <c r="AB646">
        <f>(INDIRECT("a_"&amp;AB$2)/(AB$2+2))*(($C646^(AB$2+2)-$H646^(AB$2+2))/(ε_c1cd^(AB$2+2)))</f>
        <v/>
      </c>
      <c r="AC646">
        <f>(INDIRECT("a_"&amp;AC$2)/(AC$2+2))*(($C646^(AC$2+2)-$H646^(AC$2+2))/(ε_c1cd^(AC$2+2)))</f>
        <v/>
      </c>
      <c r="AD646">
        <f>(INDIRECT("a_"&amp;AD$2)/(AD$2+2))*(($C646^(AD$2+2)-$H646^(AD$2+2))/(ε_c1cd^(AD$2+2)))</f>
        <v/>
      </c>
      <c r="AE646" s="111">
        <f>(b*f_cd/L646)*SUM(U646:Y646)+SUM(Q646:R646)</f>
        <v/>
      </c>
      <c r="AF646" s="112">
        <f>AE646*(K646-y+e)</f>
        <v/>
      </c>
      <c r="AG646" s="113">
        <f>(b*f_cd/(L646^2))*SUM(Z646:AD646)+SUM(S646:T646)-AF646</f>
        <v/>
      </c>
      <c r="AH646" s="114">
        <f>AG646&lt;0</f>
        <v/>
      </c>
      <c r="AI646" s="115">
        <f>IF(A646=1,FALSE,(AND(AQ646,AH646,NOT(AI645))))</f>
        <v/>
      </c>
      <c r="AJ646" s="116">
        <f>(b*f_cd/L646)*(a_1/2*J646^2+a_2/3*J646^3+a_3/4*J646^4+a_4/5*J646^5+a_5/6*J646^6)+SUM(Q646:R646)</f>
        <v/>
      </c>
      <c r="AK646">
        <f>AJ646*(K646-y+e)</f>
        <v/>
      </c>
      <c r="AL646" s="118">
        <f>(b*f_cd/(L646^2))*(a_1/3*J646^3+a_2/4*J646^4+a_3/5*J646^5+a_4/6*J646^6+a_5/7*J646^7)+SUM(S646:T646)-AK646</f>
        <v/>
      </c>
      <c r="AM646" s="114">
        <f>AL646&gt;0</f>
        <v/>
      </c>
      <c r="AN646" s="115">
        <f>IF(A646=1,FALSE,(AND(AQ646,AM646,NOT(AN645))))</f>
        <v/>
      </c>
      <c r="AO646">
        <f>IF(D646=1,AND(AH646,NOT(AI646)),AND(AM646,NOT(AN646)))</f>
        <v/>
      </c>
      <c r="AP646" s="119">
        <f>IF(D646=1,AI646,AN646)</f>
        <v/>
      </c>
      <c r="AQ646" s="125">
        <f>ABS(E646)&lt;$AQ$2</f>
        <v/>
      </c>
      <c r="AS646">
        <f>IF(AP646,MAX(AS$3:AS644)+1,"")</f>
        <v/>
      </c>
    </row>
    <row r="647" s="117">
      <c r="A647" t="n">
        <v>645</v>
      </c>
      <c r="B647" s="131">
        <f>IF(A647=1,0,IF(AP647,0.1*ε_cu1cd,0))</f>
        <v/>
      </c>
      <c r="C647" s="131">
        <f>IF(A647=1,0.1*ε_cu1cd,C646+B646)</f>
        <v/>
      </c>
      <c r="D647" s="113">
        <f>IF('Нормальний переріз'!$D$68&gt;0,1,2)</f>
        <v/>
      </c>
      <c r="E647" s="144">
        <f>IF(D647=1,F647,G647)</f>
        <v/>
      </c>
      <c r="F647" s="124">
        <f>IF(AI646,0.11*ε_cu1cd,IF(AH646,F646*0.01,F646))</f>
        <v/>
      </c>
      <c r="G647" s="124">
        <f>IF(AP646,-0.1*ε_cu1cd,IF(AM646,G646*0.01,G646))</f>
        <v/>
      </c>
      <c r="H647" s="113">
        <f>IF(A647=1,E647,IF(AO646,H646-E646+E647,IF(AP646,0.8*H646,H646+E647)))</f>
        <v/>
      </c>
      <c r="I647" s="169">
        <f>(C647-H647)/h</f>
        <v/>
      </c>
      <c r="J647">
        <f>C647/(ε_c1cd)</f>
        <v/>
      </c>
      <c r="K647">
        <f>C647/I647</f>
        <v/>
      </c>
      <c r="L647" s="131">
        <f>I647/(ε_c1cd)</f>
        <v/>
      </c>
      <c r="M647">
        <f>I647*(K647-Z_s1)</f>
        <v/>
      </c>
      <c r="N647">
        <f>I647*(K647-Z_s2)</f>
        <v/>
      </c>
      <c r="O647">
        <f>E_s*M647</f>
        <v/>
      </c>
      <c r="P647">
        <f>E_s*N647</f>
        <v/>
      </c>
      <c r="Q647">
        <f>O647*A_s1</f>
        <v/>
      </c>
      <c r="R647">
        <f>P647*A_s2</f>
        <v/>
      </c>
      <c r="S647">
        <f>Q647*($K647-Z_s1)</f>
        <v/>
      </c>
      <c r="T647">
        <f>R647*($K647-Z_s2)</f>
        <v/>
      </c>
      <c r="U647">
        <f>(INDIRECT("a_"&amp;U$2)/(U$2+1))*(($C647^(U$2+1)-$H647^(U$2+1))/(ε_c1cd^(U$2+1)))</f>
        <v/>
      </c>
      <c r="V647">
        <f>(INDIRECT("a_"&amp;V$2)/(V$2+1))*(($C647^(V$2+1)-$H647^(V$2+1))/(ε_c1cd^(V$2+1)))</f>
        <v/>
      </c>
      <c r="W647">
        <f>(INDIRECT("a_"&amp;W$2)/(W$2+1))*(($C647^(W$2+1)-$H647^(W$2+1))/(ε_c1cd^(W$2+1)))</f>
        <v/>
      </c>
      <c r="X647">
        <f>(INDIRECT("a_"&amp;X$2)/(X$2+1))*(($C647^(X$2+1)-$H647^(X$2+1))/(ε_c1cd^(X$2+1)))</f>
        <v/>
      </c>
      <c r="Y647">
        <f>(INDIRECT("a_"&amp;Y$2)/(Y$2+1))*(($C647^(Y$2+1)-$H647^(Y$2+1))/(ε_c1cd^(Y$2+1)))</f>
        <v/>
      </c>
      <c r="Z647">
        <f>(INDIRECT("a_"&amp;Z$2)/(Z$2+2))*(($C647^(Z$2+2)-$H647^(Z$2+2))/(ε_c1cd^(Z$2+2)))</f>
        <v/>
      </c>
      <c r="AA647">
        <f>(INDIRECT("a_"&amp;AA$2)/(AA$2+2))*(($C647^(AA$2+2)-$H647^(AA$2+2))/(ε_c1cd^(AA$2+2)))</f>
        <v/>
      </c>
      <c r="AB647">
        <f>(INDIRECT("a_"&amp;AB$2)/(AB$2+2))*(($C647^(AB$2+2)-$H647^(AB$2+2))/(ε_c1cd^(AB$2+2)))</f>
        <v/>
      </c>
      <c r="AC647">
        <f>(INDIRECT("a_"&amp;AC$2)/(AC$2+2))*(($C647^(AC$2+2)-$H647^(AC$2+2))/(ε_c1cd^(AC$2+2)))</f>
        <v/>
      </c>
      <c r="AD647">
        <f>(INDIRECT("a_"&amp;AD$2)/(AD$2+2))*(($C647^(AD$2+2)-$H647^(AD$2+2))/(ε_c1cd^(AD$2+2)))</f>
        <v/>
      </c>
      <c r="AE647" s="111">
        <f>(b*f_cd/L647)*SUM(U647:Y647)+SUM(Q647:R647)</f>
        <v/>
      </c>
      <c r="AF647" s="112">
        <f>AE647*(K647-y+e)</f>
        <v/>
      </c>
      <c r="AG647" s="113">
        <f>(b*f_cd/(L647^2))*SUM(Z647:AD647)+SUM(S647:T647)-AF647</f>
        <v/>
      </c>
      <c r="AH647" s="114">
        <f>AG647&lt;0</f>
        <v/>
      </c>
      <c r="AI647" s="115">
        <f>IF(A647=1,FALSE,(AND(AQ647,AH647,NOT(AI646))))</f>
        <v/>
      </c>
      <c r="AJ647" s="116">
        <f>(b*f_cd/L647)*(a_1/2*J647^2+a_2/3*J647^3+a_3/4*J647^4+a_4/5*J647^5+a_5/6*J647^6)+SUM(Q647:R647)</f>
        <v/>
      </c>
      <c r="AK647">
        <f>AJ647*(K647-y+e)</f>
        <v/>
      </c>
      <c r="AL647" s="118">
        <f>(b*f_cd/(L647^2))*(a_1/3*J647^3+a_2/4*J647^4+a_3/5*J647^5+a_4/6*J647^6+a_5/7*J647^7)+SUM(S647:T647)-AK647</f>
        <v/>
      </c>
      <c r="AM647" s="114">
        <f>AL647&gt;0</f>
        <v/>
      </c>
      <c r="AN647" s="115">
        <f>IF(A647=1,FALSE,(AND(AQ647,AM647,NOT(AN646))))</f>
        <v/>
      </c>
      <c r="AO647">
        <f>IF(D647=1,AND(AH647,NOT(AI647)),AND(AM647,NOT(AN647)))</f>
        <v/>
      </c>
      <c r="AP647" s="119">
        <f>IF(D647=1,AI647,AN647)</f>
        <v/>
      </c>
      <c r="AQ647" s="125">
        <f>ABS(E647)&lt;$AQ$2</f>
        <v/>
      </c>
      <c r="AS647">
        <f>IF(AP647,MAX(AS$3:AS645)+1,"")</f>
        <v/>
      </c>
    </row>
    <row r="648" s="117">
      <c r="A648" t="n">
        <v>646</v>
      </c>
      <c r="B648" s="131">
        <f>IF(A648=1,0,IF(AP648,0.1*ε_cu1cd,0))</f>
        <v/>
      </c>
      <c r="C648" s="131">
        <f>IF(A648=1,0.1*ε_cu1cd,C647+B647)</f>
        <v/>
      </c>
      <c r="D648" s="113">
        <f>IF('Нормальний переріз'!$D$68&gt;0,1,2)</f>
        <v/>
      </c>
      <c r="E648" s="144">
        <f>IF(D648=1,F648,G648)</f>
        <v/>
      </c>
      <c r="F648" s="124">
        <f>IF(AI647,0.11*ε_cu1cd,IF(AH647,F647*0.01,F647))</f>
        <v/>
      </c>
      <c r="G648" s="124">
        <f>IF(AP647,-0.1*ε_cu1cd,IF(AM647,G647*0.01,G647))</f>
        <v/>
      </c>
      <c r="H648" s="113">
        <f>IF(A648=1,E648,IF(AO647,H647-E647+E648,IF(AP647,0.8*H647,H647+E648)))</f>
        <v/>
      </c>
      <c r="I648" s="169">
        <f>(C648-H648)/h</f>
        <v/>
      </c>
      <c r="J648">
        <f>C648/(ε_c1cd)</f>
        <v/>
      </c>
      <c r="K648">
        <f>C648/I648</f>
        <v/>
      </c>
      <c r="L648" s="131">
        <f>I648/(ε_c1cd)</f>
        <v/>
      </c>
      <c r="M648">
        <f>I648*(K648-Z_s1)</f>
        <v/>
      </c>
      <c r="N648">
        <f>I648*(K648-Z_s2)</f>
        <v/>
      </c>
      <c r="O648">
        <f>E_s*M648</f>
        <v/>
      </c>
      <c r="P648">
        <f>E_s*N648</f>
        <v/>
      </c>
      <c r="Q648">
        <f>O648*A_s1</f>
        <v/>
      </c>
      <c r="R648">
        <f>P648*A_s2</f>
        <v/>
      </c>
      <c r="S648">
        <f>Q648*($K648-Z_s1)</f>
        <v/>
      </c>
      <c r="T648">
        <f>R648*($K648-Z_s2)</f>
        <v/>
      </c>
      <c r="U648">
        <f>(INDIRECT("a_"&amp;U$2)/(U$2+1))*(($C648^(U$2+1)-$H648^(U$2+1))/(ε_c1cd^(U$2+1)))</f>
        <v/>
      </c>
      <c r="V648">
        <f>(INDIRECT("a_"&amp;V$2)/(V$2+1))*(($C648^(V$2+1)-$H648^(V$2+1))/(ε_c1cd^(V$2+1)))</f>
        <v/>
      </c>
      <c r="W648">
        <f>(INDIRECT("a_"&amp;W$2)/(W$2+1))*(($C648^(W$2+1)-$H648^(W$2+1))/(ε_c1cd^(W$2+1)))</f>
        <v/>
      </c>
      <c r="X648">
        <f>(INDIRECT("a_"&amp;X$2)/(X$2+1))*(($C648^(X$2+1)-$H648^(X$2+1))/(ε_c1cd^(X$2+1)))</f>
        <v/>
      </c>
      <c r="Y648">
        <f>(INDIRECT("a_"&amp;Y$2)/(Y$2+1))*(($C648^(Y$2+1)-$H648^(Y$2+1))/(ε_c1cd^(Y$2+1)))</f>
        <v/>
      </c>
      <c r="Z648">
        <f>(INDIRECT("a_"&amp;Z$2)/(Z$2+2))*(($C648^(Z$2+2)-$H648^(Z$2+2))/(ε_c1cd^(Z$2+2)))</f>
        <v/>
      </c>
      <c r="AA648">
        <f>(INDIRECT("a_"&amp;AA$2)/(AA$2+2))*(($C648^(AA$2+2)-$H648^(AA$2+2))/(ε_c1cd^(AA$2+2)))</f>
        <v/>
      </c>
      <c r="AB648">
        <f>(INDIRECT("a_"&amp;AB$2)/(AB$2+2))*(($C648^(AB$2+2)-$H648^(AB$2+2))/(ε_c1cd^(AB$2+2)))</f>
        <v/>
      </c>
      <c r="AC648">
        <f>(INDIRECT("a_"&amp;AC$2)/(AC$2+2))*(($C648^(AC$2+2)-$H648^(AC$2+2))/(ε_c1cd^(AC$2+2)))</f>
        <v/>
      </c>
      <c r="AD648">
        <f>(INDIRECT("a_"&amp;AD$2)/(AD$2+2))*(($C648^(AD$2+2)-$H648^(AD$2+2))/(ε_c1cd^(AD$2+2)))</f>
        <v/>
      </c>
      <c r="AE648" s="111">
        <f>(b*f_cd/L648)*SUM(U648:Y648)+SUM(Q648:R648)</f>
        <v/>
      </c>
      <c r="AF648" s="112">
        <f>AE648*(K648-y+e)</f>
        <v/>
      </c>
      <c r="AG648" s="113">
        <f>(b*f_cd/(L648^2))*SUM(Z648:AD648)+SUM(S648:T648)-AF648</f>
        <v/>
      </c>
      <c r="AH648" s="114">
        <f>AG648&lt;0</f>
        <v/>
      </c>
      <c r="AI648" s="115">
        <f>IF(A648=1,FALSE,(AND(AQ648,AH648,NOT(AI647))))</f>
        <v/>
      </c>
      <c r="AJ648" s="116">
        <f>(b*f_cd/L648)*(a_1/2*J648^2+a_2/3*J648^3+a_3/4*J648^4+a_4/5*J648^5+a_5/6*J648^6)+SUM(Q648:R648)</f>
        <v/>
      </c>
      <c r="AK648">
        <f>AJ648*(K648-y+e)</f>
        <v/>
      </c>
      <c r="AL648" s="118">
        <f>(b*f_cd/(L648^2))*(a_1/3*J648^3+a_2/4*J648^4+a_3/5*J648^5+a_4/6*J648^6+a_5/7*J648^7)+SUM(S648:T648)-AK648</f>
        <v/>
      </c>
      <c r="AM648" s="114">
        <f>AL648&gt;0</f>
        <v/>
      </c>
      <c r="AN648" s="115">
        <f>IF(A648=1,FALSE,(AND(AQ648,AM648,NOT(AN647))))</f>
        <v/>
      </c>
      <c r="AO648">
        <f>IF(D648=1,AND(AH648,NOT(AI648)),AND(AM648,NOT(AN648)))</f>
        <v/>
      </c>
      <c r="AP648" s="119">
        <f>IF(D648=1,AI648,AN648)</f>
        <v/>
      </c>
      <c r="AQ648" s="125">
        <f>ABS(E648)&lt;$AQ$2</f>
        <v/>
      </c>
      <c r="AS648">
        <f>IF(AP648,MAX(AS$3:AS646)+1,"")</f>
        <v/>
      </c>
    </row>
    <row r="649" s="117">
      <c r="A649" t="n">
        <v>647</v>
      </c>
      <c r="B649" s="131">
        <f>IF(A649=1,0,IF(AP649,0.1*ε_cu1cd,0))</f>
        <v/>
      </c>
      <c r="C649" s="131">
        <f>IF(A649=1,0.1*ε_cu1cd,C648+B648)</f>
        <v/>
      </c>
      <c r="D649" s="113">
        <f>IF('Нормальний переріз'!$D$68&gt;0,1,2)</f>
        <v/>
      </c>
      <c r="E649" s="144">
        <f>IF(D649=1,F649,G649)</f>
        <v/>
      </c>
      <c r="F649" s="124">
        <f>IF(AI648,0.11*ε_cu1cd,IF(AH648,F648*0.01,F648))</f>
        <v/>
      </c>
      <c r="G649" s="124">
        <f>IF(AP648,-0.1*ε_cu1cd,IF(AM648,G648*0.01,G648))</f>
        <v/>
      </c>
      <c r="H649" s="113">
        <f>IF(A649=1,E649,IF(AO648,H648-E648+E649,IF(AP648,0.8*H648,H648+E649)))</f>
        <v/>
      </c>
      <c r="I649" s="169">
        <f>(C649-H649)/h</f>
        <v/>
      </c>
      <c r="J649">
        <f>C649/(ε_c1cd)</f>
        <v/>
      </c>
      <c r="K649">
        <f>C649/I649</f>
        <v/>
      </c>
      <c r="L649" s="131">
        <f>I649/(ε_c1cd)</f>
        <v/>
      </c>
      <c r="M649">
        <f>I649*(K649-Z_s1)</f>
        <v/>
      </c>
      <c r="N649">
        <f>I649*(K649-Z_s2)</f>
        <v/>
      </c>
      <c r="O649">
        <f>E_s*M649</f>
        <v/>
      </c>
      <c r="P649">
        <f>E_s*N649</f>
        <v/>
      </c>
      <c r="Q649">
        <f>O649*A_s1</f>
        <v/>
      </c>
      <c r="R649">
        <f>P649*A_s2</f>
        <v/>
      </c>
      <c r="S649">
        <f>Q649*($K649-Z_s1)</f>
        <v/>
      </c>
      <c r="T649">
        <f>R649*($K649-Z_s2)</f>
        <v/>
      </c>
      <c r="U649">
        <f>(INDIRECT("a_"&amp;U$2)/(U$2+1))*(($C649^(U$2+1)-$H649^(U$2+1))/(ε_c1cd^(U$2+1)))</f>
        <v/>
      </c>
      <c r="V649">
        <f>(INDIRECT("a_"&amp;V$2)/(V$2+1))*(($C649^(V$2+1)-$H649^(V$2+1))/(ε_c1cd^(V$2+1)))</f>
        <v/>
      </c>
      <c r="W649">
        <f>(INDIRECT("a_"&amp;W$2)/(W$2+1))*(($C649^(W$2+1)-$H649^(W$2+1))/(ε_c1cd^(W$2+1)))</f>
        <v/>
      </c>
      <c r="X649">
        <f>(INDIRECT("a_"&amp;X$2)/(X$2+1))*(($C649^(X$2+1)-$H649^(X$2+1))/(ε_c1cd^(X$2+1)))</f>
        <v/>
      </c>
      <c r="Y649">
        <f>(INDIRECT("a_"&amp;Y$2)/(Y$2+1))*(($C649^(Y$2+1)-$H649^(Y$2+1))/(ε_c1cd^(Y$2+1)))</f>
        <v/>
      </c>
      <c r="Z649">
        <f>(INDIRECT("a_"&amp;Z$2)/(Z$2+2))*(($C649^(Z$2+2)-$H649^(Z$2+2))/(ε_c1cd^(Z$2+2)))</f>
        <v/>
      </c>
      <c r="AA649">
        <f>(INDIRECT("a_"&amp;AA$2)/(AA$2+2))*(($C649^(AA$2+2)-$H649^(AA$2+2))/(ε_c1cd^(AA$2+2)))</f>
        <v/>
      </c>
      <c r="AB649">
        <f>(INDIRECT("a_"&amp;AB$2)/(AB$2+2))*(($C649^(AB$2+2)-$H649^(AB$2+2))/(ε_c1cd^(AB$2+2)))</f>
        <v/>
      </c>
      <c r="AC649">
        <f>(INDIRECT("a_"&amp;AC$2)/(AC$2+2))*(($C649^(AC$2+2)-$H649^(AC$2+2))/(ε_c1cd^(AC$2+2)))</f>
        <v/>
      </c>
      <c r="AD649">
        <f>(INDIRECT("a_"&amp;AD$2)/(AD$2+2))*(($C649^(AD$2+2)-$H649^(AD$2+2))/(ε_c1cd^(AD$2+2)))</f>
        <v/>
      </c>
      <c r="AE649" s="111">
        <f>(b*f_cd/L649)*SUM(U649:Y649)+SUM(Q649:R649)</f>
        <v/>
      </c>
      <c r="AF649" s="112">
        <f>AE649*(K649-y+e)</f>
        <v/>
      </c>
      <c r="AG649" s="113">
        <f>(b*f_cd/(L649^2))*SUM(Z649:AD649)+SUM(S649:T649)-AF649</f>
        <v/>
      </c>
      <c r="AH649" s="114">
        <f>AG649&lt;0</f>
        <v/>
      </c>
      <c r="AI649" s="115">
        <f>IF(A649=1,FALSE,(AND(AQ649,AH649,NOT(AI648))))</f>
        <v/>
      </c>
      <c r="AJ649" s="116">
        <f>(b*f_cd/L649)*(a_1/2*J649^2+a_2/3*J649^3+a_3/4*J649^4+a_4/5*J649^5+a_5/6*J649^6)+SUM(Q649:R649)</f>
        <v/>
      </c>
      <c r="AK649">
        <f>AJ649*(K649-y+e)</f>
        <v/>
      </c>
      <c r="AL649" s="118">
        <f>(b*f_cd/(L649^2))*(a_1/3*J649^3+a_2/4*J649^4+a_3/5*J649^5+a_4/6*J649^6+a_5/7*J649^7)+SUM(S649:T649)-AK649</f>
        <v/>
      </c>
      <c r="AM649" s="114">
        <f>AL649&gt;0</f>
        <v/>
      </c>
      <c r="AN649" s="115">
        <f>IF(A649=1,FALSE,(AND(AQ649,AM649,NOT(AN648))))</f>
        <v/>
      </c>
      <c r="AO649">
        <f>IF(D649=1,AND(AH649,NOT(AI649)),AND(AM649,NOT(AN649)))</f>
        <v/>
      </c>
      <c r="AP649" s="119">
        <f>IF(D649=1,AI649,AN649)</f>
        <v/>
      </c>
      <c r="AQ649" s="125">
        <f>ABS(E649)&lt;$AQ$2</f>
        <v/>
      </c>
      <c r="AS649">
        <f>IF(AP649,MAX(AS$3:AS647)+1,"")</f>
        <v/>
      </c>
    </row>
    <row r="650" s="117">
      <c r="A650" t="n">
        <v>648</v>
      </c>
      <c r="B650" s="131">
        <f>IF(A650=1,0,IF(AP650,0.1*ε_cu1cd,0))</f>
        <v/>
      </c>
      <c r="C650" s="131">
        <f>IF(A650=1,0.1*ε_cu1cd,C649+B649)</f>
        <v/>
      </c>
      <c r="D650" s="113">
        <f>IF('Нормальний переріз'!$D$68&gt;0,1,2)</f>
        <v/>
      </c>
      <c r="E650" s="144">
        <f>IF(D650=1,F650,G650)</f>
        <v/>
      </c>
      <c r="F650" s="124">
        <f>IF(AI649,0.11*ε_cu1cd,IF(AH649,F649*0.01,F649))</f>
        <v/>
      </c>
      <c r="G650" s="124">
        <f>IF(AP649,-0.1*ε_cu1cd,IF(AM649,G649*0.01,G649))</f>
        <v/>
      </c>
      <c r="H650" s="113">
        <f>IF(A650=1,E650,IF(AO649,H649-E649+E650,IF(AP649,0.8*H649,H649+E650)))</f>
        <v/>
      </c>
      <c r="I650" s="169">
        <f>(C650-H650)/h</f>
        <v/>
      </c>
      <c r="J650">
        <f>C650/(ε_c1cd)</f>
        <v/>
      </c>
      <c r="K650">
        <f>C650/I650</f>
        <v/>
      </c>
      <c r="L650" s="131">
        <f>I650/(ε_c1cd)</f>
        <v/>
      </c>
      <c r="M650">
        <f>I650*(K650-Z_s1)</f>
        <v/>
      </c>
      <c r="N650">
        <f>I650*(K650-Z_s2)</f>
        <v/>
      </c>
      <c r="O650">
        <f>E_s*M650</f>
        <v/>
      </c>
      <c r="P650">
        <f>E_s*N650</f>
        <v/>
      </c>
      <c r="Q650">
        <f>O650*A_s1</f>
        <v/>
      </c>
      <c r="R650">
        <f>P650*A_s2</f>
        <v/>
      </c>
      <c r="S650">
        <f>Q650*($K650-Z_s1)</f>
        <v/>
      </c>
      <c r="T650">
        <f>R650*($K650-Z_s2)</f>
        <v/>
      </c>
      <c r="U650">
        <f>(INDIRECT("a_"&amp;U$2)/(U$2+1))*(($C650^(U$2+1)-$H650^(U$2+1))/(ε_c1cd^(U$2+1)))</f>
        <v/>
      </c>
      <c r="V650">
        <f>(INDIRECT("a_"&amp;V$2)/(V$2+1))*(($C650^(V$2+1)-$H650^(V$2+1))/(ε_c1cd^(V$2+1)))</f>
        <v/>
      </c>
      <c r="W650">
        <f>(INDIRECT("a_"&amp;W$2)/(W$2+1))*(($C650^(W$2+1)-$H650^(W$2+1))/(ε_c1cd^(W$2+1)))</f>
        <v/>
      </c>
      <c r="X650">
        <f>(INDIRECT("a_"&amp;X$2)/(X$2+1))*(($C650^(X$2+1)-$H650^(X$2+1))/(ε_c1cd^(X$2+1)))</f>
        <v/>
      </c>
      <c r="Y650">
        <f>(INDIRECT("a_"&amp;Y$2)/(Y$2+1))*(($C650^(Y$2+1)-$H650^(Y$2+1))/(ε_c1cd^(Y$2+1)))</f>
        <v/>
      </c>
      <c r="Z650">
        <f>(INDIRECT("a_"&amp;Z$2)/(Z$2+2))*(($C650^(Z$2+2)-$H650^(Z$2+2))/(ε_c1cd^(Z$2+2)))</f>
        <v/>
      </c>
      <c r="AA650">
        <f>(INDIRECT("a_"&amp;AA$2)/(AA$2+2))*(($C650^(AA$2+2)-$H650^(AA$2+2))/(ε_c1cd^(AA$2+2)))</f>
        <v/>
      </c>
      <c r="AB650">
        <f>(INDIRECT("a_"&amp;AB$2)/(AB$2+2))*(($C650^(AB$2+2)-$H650^(AB$2+2))/(ε_c1cd^(AB$2+2)))</f>
        <v/>
      </c>
      <c r="AC650">
        <f>(INDIRECT("a_"&amp;AC$2)/(AC$2+2))*(($C650^(AC$2+2)-$H650^(AC$2+2))/(ε_c1cd^(AC$2+2)))</f>
        <v/>
      </c>
      <c r="AD650">
        <f>(INDIRECT("a_"&amp;AD$2)/(AD$2+2))*(($C650^(AD$2+2)-$H650^(AD$2+2))/(ε_c1cd^(AD$2+2)))</f>
        <v/>
      </c>
      <c r="AE650" s="111">
        <f>(b*f_cd/L650)*SUM(U650:Y650)+SUM(Q650:R650)</f>
        <v/>
      </c>
      <c r="AF650" s="112">
        <f>AE650*(K650-y+e)</f>
        <v/>
      </c>
      <c r="AG650" s="113">
        <f>(b*f_cd/(L650^2))*SUM(Z650:AD650)+SUM(S650:T650)-AF650</f>
        <v/>
      </c>
      <c r="AH650" s="114">
        <f>AG650&lt;0</f>
        <v/>
      </c>
      <c r="AI650" s="115">
        <f>IF(A650=1,FALSE,(AND(AQ650,AH650,NOT(AI649))))</f>
        <v/>
      </c>
      <c r="AJ650" s="116">
        <f>(b*f_cd/L650)*(a_1/2*J650^2+a_2/3*J650^3+a_3/4*J650^4+a_4/5*J650^5+a_5/6*J650^6)+SUM(Q650:R650)</f>
        <v/>
      </c>
      <c r="AK650">
        <f>AJ650*(K650-y+e)</f>
        <v/>
      </c>
      <c r="AL650" s="118">
        <f>(b*f_cd/(L650^2))*(a_1/3*J650^3+a_2/4*J650^4+a_3/5*J650^5+a_4/6*J650^6+a_5/7*J650^7)+SUM(S650:T650)-AK650</f>
        <v/>
      </c>
      <c r="AM650" s="114">
        <f>AL650&gt;0</f>
        <v/>
      </c>
      <c r="AN650" s="115">
        <f>IF(A650=1,FALSE,(AND(AQ650,AM650,NOT(AN649))))</f>
        <v/>
      </c>
      <c r="AO650">
        <f>IF(D650=1,AND(AH650,NOT(AI650)),AND(AM650,NOT(AN650)))</f>
        <v/>
      </c>
      <c r="AP650" s="119">
        <f>IF(D650=1,AI650,AN650)</f>
        <v/>
      </c>
      <c r="AQ650" s="125">
        <f>ABS(E650)&lt;$AQ$2</f>
        <v/>
      </c>
      <c r="AS650">
        <f>IF(AP650,MAX(AS$3:AS648)+1,"")</f>
        <v/>
      </c>
    </row>
    <row r="651">
      <c r="A651" t="n">
        <v>649</v>
      </c>
      <c r="B651" s="131">
        <f>IF(A651=1,0,IF(AP651,0.1*ε_cu1cd,0))</f>
        <v/>
      </c>
      <c r="C651" s="131">
        <f>IF(A651=1,0.1*ε_cu1cd,C650+B650)</f>
        <v/>
      </c>
      <c r="D651" s="113">
        <f>IF('Нормальний переріз'!$D$68&gt;0,1,2)</f>
        <v/>
      </c>
      <c r="E651" s="144">
        <f>IF(D651=1,F651,G651)</f>
        <v/>
      </c>
      <c r="F651" s="124">
        <f>IF(AI650,0.11*ε_cu1cd,IF(AH650,F650*0.01,F650))</f>
        <v/>
      </c>
      <c r="G651" s="124">
        <f>IF(AP650,-0.1*ε_cu1cd,IF(AM650,G650*0.01,G650))</f>
        <v/>
      </c>
      <c r="H651" s="113">
        <f>IF(A651=1,E651,IF(AO650,H650-E650+E651,IF(AP650,0.8*H650,H650+E651)))</f>
        <v/>
      </c>
      <c r="I651" s="169">
        <f>(C651-H651)/h</f>
        <v/>
      </c>
      <c r="J651">
        <f>C651/(ε_c1cd)</f>
        <v/>
      </c>
      <c r="K651">
        <f>C651/I651</f>
        <v/>
      </c>
      <c r="L651" s="131">
        <f>I651/(ε_c1cd)</f>
        <v/>
      </c>
      <c r="M651">
        <f>I651*(K651-Z_s1)</f>
        <v/>
      </c>
      <c r="N651">
        <f>I651*(K651-Z_s2)</f>
        <v/>
      </c>
      <c r="O651">
        <f>E_s*M651</f>
        <v/>
      </c>
      <c r="P651">
        <f>E_s*N651</f>
        <v/>
      </c>
      <c r="Q651">
        <f>O651*A_s1</f>
        <v/>
      </c>
      <c r="R651">
        <f>P651*A_s2</f>
        <v/>
      </c>
      <c r="S651">
        <f>Q651*($K651-Z_s1)</f>
        <v/>
      </c>
      <c r="T651">
        <f>R651*($K651-Z_s2)</f>
        <v/>
      </c>
      <c r="U651">
        <f>(INDIRECT("a_"&amp;U$2)/(U$2+1))*(($C651^(U$2+1)-$H651^(U$2+1))/(ε_c1cd^(U$2+1)))</f>
        <v/>
      </c>
      <c r="V651">
        <f>(INDIRECT("a_"&amp;V$2)/(V$2+1))*(($C651^(V$2+1)-$H651^(V$2+1))/(ε_c1cd^(V$2+1)))</f>
        <v/>
      </c>
      <c r="W651">
        <f>(INDIRECT("a_"&amp;W$2)/(W$2+1))*(($C651^(W$2+1)-$H651^(W$2+1))/(ε_c1cd^(W$2+1)))</f>
        <v/>
      </c>
      <c r="X651">
        <f>(INDIRECT("a_"&amp;X$2)/(X$2+1))*(($C651^(X$2+1)-$H651^(X$2+1))/(ε_c1cd^(X$2+1)))</f>
        <v/>
      </c>
      <c r="Y651">
        <f>(INDIRECT("a_"&amp;Y$2)/(Y$2+1))*(($C651^(Y$2+1)-$H651^(Y$2+1))/(ε_c1cd^(Y$2+1)))</f>
        <v/>
      </c>
      <c r="Z651">
        <f>(INDIRECT("a_"&amp;Z$2)/(Z$2+2))*(($C651^(Z$2+2)-$H651^(Z$2+2))/(ε_c1cd^(Z$2+2)))</f>
        <v/>
      </c>
      <c r="AA651">
        <f>(INDIRECT("a_"&amp;AA$2)/(AA$2+2))*(($C651^(AA$2+2)-$H651^(AA$2+2))/(ε_c1cd^(AA$2+2)))</f>
        <v/>
      </c>
      <c r="AB651">
        <f>(INDIRECT("a_"&amp;AB$2)/(AB$2+2))*(($C651^(AB$2+2)-$H651^(AB$2+2))/(ε_c1cd^(AB$2+2)))</f>
        <v/>
      </c>
      <c r="AC651">
        <f>(INDIRECT("a_"&amp;AC$2)/(AC$2+2))*(($C651^(AC$2+2)-$H651^(AC$2+2))/(ε_c1cd^(AC$2+2)))</f>
        <v/>
      </c>
      <c r="AD651">
        <f>(INDIRECT("a_"&amp;AD$2)/(AD$2+2))*(($C651^(AD$2+2)-$H651^(AD$2+2))/(ε_c1cd^(AD$2+2)))</f>
        <v/>
      </c>
      <c r="AE651" s="111">
        <f>(b*f_cd/L651)*SUM(U651:Y651)+SUM(Q651:R651)</f>
        <v/>
      </c>
      <c r="AF651" s="112">
        <f>AE651*(K651-y+e)</f>
        <v/>
      </c>
      <c r="AG651" s="113">
        <f>(b*f_cd/(L651^2))*SUM(Z651:AD651)+SUM(S651:T651)-AF651</f>
        <v/>
      </c>
      <c r="AH651" s="114">
        <f>AG651&lt;0</f>
        <v/>
      </c>
      <c r="AI651" s="115">
        <f>IF(A651=1,FALSE,(AND(AQ651,AH651,NOT(AI650))))</f>
        <v/>
      </c>
      <c r="AJ651" s="116">
        <f>(b*f_cd/L651)*(a_1/2*J651^2+a_2/3*J651^3+a_3/4*J651^4+a_4/5*J651^5+a_5/6*J651^6)+SUM(Q651:R651)</f>
        <v/>
      </c>
      <c r="AK651">
        <f>AJ651*(K651-y+e)</f>
        <v/>
      </c>
      <c r="AL651" s="118">
        <f>(b*f_cd/(L651^2))*(a_1/3*J651^3+a_2/4*J651^4+a_3/5*J651^5+a_4/6*J651^6+a_5/7*J651^7)+SUM(S651:T651)-AK651</f>
        <v/>
      </c>
      <c r="AM651" s="114">
        <f>AL651&gt;0</f>
        <v/>
      </c>
      <c r="AN651" s="115">
        <f>IF(A651=1,FALSE,(AND(AQ651,AM651,NOT(AN650))))</f>
        <v/>
      </c>
      <c r="AO651">
        <f>IF(D651=1,AND(AH651,NOT(AI651)),AND(AM651,NOT(AN651)))</f>
        <v/>
      </c>
      <c r="AP651" s="119">
        <f>IF(D651=1,AI651,AN651)</f>
        <v/>
      </c>
      <c r="AQ651" s="125">
        <f>ABS(E651)&lt;$AQ$2</f>
        <v/>
      </c>
      <c r="AS651">
        <f>IF(AP651,MAX(AS$3:AS649)+1,"")</f>
        <v/>
      </c>
    </row>
    <row r="652">
      <c r="A652" t="n">
        <v>650</v>
      </c>
      <c r="B652" s="131">
        <f>IF(A652=1,0,IF(AP652,0.1*ε_cu1cd,0))</f>
        <v/>
      </c>
      <c r="C652" s="131">
        <f>IF(A652=1,0.1*ε_cu1cd,C651+B651)</f>
        <v/>
      </c>
      <c r="D652" s="113">
        <f>IF('Нормальний переріз'!$D$68&gt;0,1,2)</f>
        <v/>
      </c>
      <c r="E652" s="144">
        <f>IF(D652=1,F652,G652)</f>
        <v/>
      </c>
      <c r="F652" s="124">
        <f>IF(AI651,0.11*ε_cu1cd,IF(AH651,F651*0.01,F651))</f>
        <v/>
      </c>
      <c r="G652" s="124">
        <f>IF(AP651,-0.1*ε_cu1cd,IF(AM651,G651*0.01,G651))</f>
        <v/>
      </c>
      <c r="H652" s="113">
        <f>IF(A652=1,E652,IF(AO651,H651-E651+E652,IF(AP651,0.8*H651,H651+E652)))</f>
        <v/>
      </c>
      <c r="I652" s="169">
        <f>(C652-H652)/h</f>
        <v/>
      </c>
      <c r="J652">
        <f>C652/(ε_c1cd)</f>
        <v/>
      </c>
      <c r="K652">
        <f>C652/I652</f>
        <v/>
      </c>
      <c r="L652" s="131">
        <f>I652/(ε_c1cd)</f>
        <v/>
      </c>
      <c r="M652">
        <f>I652*(K652-Z_s1)</f>
        <v/>
      </c>
      <c r="N652">
        <f>I652*(K652-Z_s2)</f>
        <v/>
      </c>
      <c r="O652">
        <f>E_s*M652</f>
        <v/>
      </c>
      <c r="P652">
        <f>E_s*N652</f>
        <v/>
      </c>
      <c r="Q652">
        <f>O652*A_s1</f>
        <v/>
      </c>
      <c r="R652">
        <f>P652*A_s2</f>
        <v/>
      </c>
      <c r="S652">
        <f>Q652*($K652-Z_s1)</f>
        <v/>
      </c>
      <c r="T652">
        <f>R652*($K652-Z_s2)</f>
        <v/>
      </c>
      <c r="U652">
        <f>(INDIRECT("a_"&amp;U$2)/(U$2+1))*(($C652^(U$2+1)-$H652^(U$2+1))/(ε_c1cd^(U$2+1)))</f>
        <v/>
      </c>
      <c r="V652">
        <f>(INDIRECT("a_"&amp;V$2)/(V$2+1))*(($C652^(V$2+1)-$H652^(V$2+1))/(ε_c1cd^(V$2+1)))</f>
        <v/>
      </c>
      <c r="W652">
        <f>(INDIRECT("a_"&amp;W$2)/(W$2+1))*(($C652^(W$2+1)-$H652^(W$2+1))/(ε_c1cd^(W$2+1)))</f>
        <v/>
      </c>
      <c r="X652">
        <f>(INDIRECT("a_"&amp;X$2)/(X$2+1))*(($C652^(X$2+1)-$H652^(X$2+1))/(ε_c1cd^(X$2+1)))</f>
        <v/>
      </c>
      <c r="Y652">
        <f>(INDIRECT("a_"&amp;Y$2)/(Y$2+1))*(($C652^(Y$2+1)-$H652^(Y$2+1))/(ε_c1cd^(Y$2+1)))</f>
        <v/>
      </c>
      <c r="Z652">
        <f>(INDIRECT("a_"&amp;Z$2)/(Z$2+2))*(($C652^(Z$2+2)-$H652^(Z$2+2))/(ε_c1cd^(Z$2+2)))</f>
        <v/>
      </c>
      <c r="AA652">
        <f>(INDIRECT("a_"&amp;AA$2)/(AA$2+2))*(($C652^(AA$2+2)-$H652^(AA$2+2))/(ε_c1cd^(AA$2+2)))</f>
        <v/>
      </c>
      <c r="AB652">
        <f>(INDIRECT("a_"&amp;AB$2)/(AB$2+2))*(($C652^(AB$2+2)-$H652^(AB$2+2))/(ε_c1cd^(AB$2+2)))</f>
        <v/>
      </c>
      <c r="AC652">
        <f>(INDIRECT("a_"&amp;AC$2)/(AC$2+2))*(($C652^(AC$2+2)-$H652^(AC$2+2))/(ε_c1cd^(AC$2+2)))</f>
        <v/>
      </c>
      <c r="AD652">
        <f>(INDIRECT("a_"&amp;AD$2)/(AD$2+2))*(($C652^(AD$2+2)-$H652^(AD$2+2))/(ε_c1cd^(AD$2+2)))</f>
        <v/>
      </c>
      <c r="AE652" s="111">
        <f>(b*f_cd/L652)*SUM(U652:Y652)+SUM(Q652:R652)</f>
        <v/>
      </c>
      <c r="AF652" s="112">
        <f>AE652*(K652-y+e)</f>
        <v/>
      </c>
      <c r="AG652" s="113">
        <f>(b*f_cd/(L652^2))*SUM(Z652:AD652)+SUM(S652:T652)-AF652</f>
        <v/>
      </c>
      <c r="AH652" s="114">
        <f>AG652&lt;0</f>
        <v/>
      </c>
      <c r="AI652" s="115">
        <f>IF(A652=1,FALSE,(AND(AQ652,AH652,NOT(AI651))))</f>
        <v/>
      </c>
      <c r="AJ652" s="116">
        <f>(b*f_cd/L652)*(a_1/2*J652^2+a_2/3*J652^3+a_3/4*J652^4+a_4/5*J652^5+a_5/6*J652^6)+SUM(Q652:R652)</f>
        <v/>
      </c>
      <c r="AK652">
        <f>AJ652*(K652-y+e)</f>
        <v/>
      </c>
      <c r="AL652" s="118">
        <f>(b*f_cd/(L652^2))*(a_1/3*J652^3+a_2/4*J652^4+a_3/5*J652^5+a_4/6*J652^6+a_5/7*J652^7)+SUM(S652:T652)-AK652</f>
        <v/>
      </c>
      <c r="AM652" s="114">
        <f>AL652&gt;0</f>
        <v/>
      </c>
      <c r="AN652" s="115">
        <f>IF(A652=1,FALSE,(AND(AQ652,AM652,NOT(AN651))))</f>
        <v/>
      </c>
      <c r="AO652">
        <f>IF(D652=1,AND(AH652,NOT(AI652)),AND(AM652,NOT(AN652)))</f>
        <v/>
      </c>
      <c r="AP652" s="119">
        <f>IF(D652=1,AI652,AN652)</f>
        <v/>
      </c>
      <c r="AQ652" s="125">
        <f>ABS(E652)&lt;$AQ$2</f>
        <v/>
      </c>
      <c r="AS652">
        <f>IF(AP652,MAX(AS$3:AS650)+1,"")</f>
        <v/>
      </c>
    </row>
    <row r="653">
      <c r="A653" t="n">
        <v>651</v>
      </c>
      <c r="B653" s="131">
        <f>IF(A653=1,0,IF(AP653,0.1*ε_cu1cd,0))</f>
        <v/>
      </c>
      <c r="C653" s="131">
        <f>IF(A653=1,0.1*ε_cu1cd,C652+B652)</f>
        <v/>
      </c>
      <c r="D653" s="113">
        <f>IF('Нормальний переріз'!$D$68&gt;0,1,2)</f>
        <v/>
      </c>
      <c r="E653" s="144">
        <f>IF(D653=1,F653,G653)</f>
        <v/>
      </c>
      <c r="F653" s="124">
        <f>IF(AI652,0.11*ε_cu1cd,IF(AH652,F652*0.01,F652))</f>
        <v/>
      </c>
      <c r="G653" s="124">
        <f>IF(AP652,-0.1*ε_cu1cd,IF(AM652,G652*0.01,G652))</f>
        <v/>
      </c>
      <c r="H653" s="113">
        <f>IF(A653=1,E653,IF(AO652,H652-E652+E653,IF(AP652,0.8*H652,H652+E653)))</f>
        <v/>
      </c>
      <c r="I653" s="169">
        <f>(C653-H653)/h</f>
        <v/>
      </c>
      <c r="J653">
        <f>C653/(ε_c1cd)</f>
        <v/>
      </c>
      <c r="K653">
        <f>C653/I653</f>
        <v/>
      </c>
      <c r="L653" s="131">
        <f>I653/(ε_c1cd)</f>
        <v/>
      </c>
      <c r="M653">
        <f>I653*(K653-Z_s1)</f>
        <v/>
      </c>
      <c r="N653">
        <f>I653*(K653-Z_s2)</f>
        <v/>
      </c>
      <c r="O653">
        <f>E_s*M653</f>
        <v/>
      </c>
      <c r="P653">
        <f>E_s*N653</f>
        <v/>
      </c>
      <c r="Q653">
        <f>O653*A_s1</f>
        <v/>
      </c>
      <c r="R653">
        <f>P653*A_s2</f>
        <v/>
      </c>
      <c r="S653">
        <f>Q653*($K653-Z_s1)</f>
        <v/>
      </c>
      <c r="T653">
        <f>R653*($K653-Z_s2)</f>
        <v/>
      </c>
      <c r="U653">
        <f>(INDIRECT("a_"&amp;U$2)/(U$2+1))*(($C653^(U$2+1)-$H653^(U$2+1))/(ε_c1cd^(U$2+1)))</f>
        <v/>
      </c>
      <c r="V653">
        <f>(INDIRECT("a_"&amp;V$2)/(V$2+1))*(($C653^(V$2+1)-$H653^(V$2+1))/(ε_c1cd^(V$2+1)))</f>
        <v/>
      </c>
      <c r="W653">
        <f>(INDIRECT("a_"&amp;W$2)/(W$2+1))*(($C653^(W$2+1)-$H653^(W$2+1))/(ε_c1cd^(W$2+1)))</f>
        <v/>
      </c>
      <c r="X653">
        <f>(INDIRECT("a_"&amp;X$2)/(X$2+1))*(($C653^(X$2+1)-$H653^(X$2+1))/(ε_c1cd^(X$2+1)))</f>
        <v/>
      </c>
      <c r="Y653">
        <f>(INDIRECT("a_"&amp;Y$2)/(Y$2+1))*(($C653^(Y$2+1)-$H653^(Y$2+1))/(ε_c1cd^(Y$2+1)))</f>
        <v/>
      </c>
      <c r="Z653">
        <f>(INDIRECT("a_"&amp;Z$2)/(Z$2+2))*(($C653^(Z$2+2)-$H653^(Z$2+2))/(ε_c1cd^(Z$2+2)))</f>
        <v/>
      </c>
      <c r="AA653">
        <f>(INDIRECT("a_"&amp;AA$2)/(AA$2+2))*(($C653^(AA$2+2)-$H653^(AA$2+2))/(ε_c1cd^(AA$2+2)))</f>
        <v/>
      </c>
      <c r="AB653">
        <f>(INDIRECT("a_"&amp;AB$2)/(AB$2+2))*(($C653^(AB$2+2)-$H653^(AB$2+2))/(ε_c1cd^(AB$2+2)))</f>
        <v/>
      </c>
      <c r="AC653">
        <f>(INDIRECT("a_"&amp;AC$2)/(AC$2+2))*(($C653^(AC$2+2)-$H653^(AC$2+2))/(ε_c1cd^(AC$2+2)))</f>
        <v/>
      </c>
      <c r="AD653">
        <f>(INDIRECT("a_"&amp;AD$2)/(AD$2+2))*(($C653^(AD$2+2)-$H653^(AD$2+2))/(ε_c1cd^(AD$2+2)))</f>
        <v/>
      </c>
      <c r="AE653" s="111">
        <f>(b*f_cd/L653)*SUM(U653:Y653)+SUM(Q653:R653)</f>
        <v/>
      </c>
      <c r="AF653" s="112">
        <f>AE653*(K653-y+e)</f>
        <v/>
      </c>
      <c r="AG653" s="113">
        <f>(b*f_cd/(L653^2))*SUM(Z653:AD653)+SUM(S653:T653)-AF653</f>
        <v/>
      </c>
      <c r="AH653" s="114">
        <f>AG653&lt;0</f>
        <v/>
      </c>
      <c r="AI653" s="115">
        <f>IF(A653=1,FALSE,(AND(AQ653,AH653,NOT(AI652))))</f>
        <v/>
      </c>
      <c r="AJ653" s="116">
        <f>(b*f_cd/L653)*(a_1/2*J653^2+a_2/3*J653^3+a_3/4*J653^4+a_4/5*J653^5+a_5/6*J653^6)+SUM(Q653:R653)</f>
        <v/>
      </c>
      <c r="AK653">
        <f>AJ653*(K653-y+e)</f>
        <v/>
      </c>
      <c r="AL653" s="118">
        <f>(b*f_cd/(L653^2))*(a_1/3*J653^3+a_2/4*J653^4+a_3/5*J653^5+a_4/6*J653^6+a_5/7*J653^7)+SUM(S653:T653)-AK653</f>
        <v/>
      </c>
      <c r="AM653" s="114">
        <f>AL653&gt;0</f>
        <v/>
      </c>
      <c r="AN653" s="115">
        <f>IF(A653=1,FALSE,(AND(AQ653,AM653,NOT(AN652))))</f>
        <v/>
      </c>
      <c r="AO653">
        <f>IF(D653=1,AND(AH653,NOT(AI653)),AND(AM653,NOT(AN653)))</f>
        <v/>
      </c>
      <c r="AP653" s="119">
        <f>IF(D653=1,AI653,AN653)</f>
        <v/>
      </c>
      <c r="AQ653" s="125">
        <f>ABS(E653)&lt;$AQ$2</f>
        <v/>
      </c>
      <c r="AS653">
        <f>IF(AP653,MAX(AS$3:AS651)+1,"")</f>
        <v/>
      </c>
    </row>
    <row r="654">
      <c r="A654" t="n">
        <v>652</v>
      </c>
      <c r="B654" s="131">
        <f>IF(A654=1,0,IF(AP654,0.1*ε_cu1cd,0))</f>
        <v/>
      </c>
      <c r="C654" s="131">
        <f>IF(A654=1,0.1*ε_cu1cd,C653+B653)</f>
        <v/>
      </c>
      <c r="D654" s="113">
        <f>IF('Нормальний переріз'!$D$68&gt;0,1,2)</f>
        <v/>
      </c>
      <c r="E654" s="144">
        <f>IF(D654=1,F654,G654)</f>
        <v/>
      </c>
      <c r="F654" s="124">
        <f>IF(AI653,0.11*ε_cu1cd,IF(AH653,F653*0.01,F653))</f>
        <v/>
      </c>
      <c r="G654" s="124">
        <f>IF(AP653,-0.1*ε_cu1cd,IF(AM653,G653*0.01,G653))</f>
        <v/>
      </c>
      <c r="H654" s="113">
        <f>IF(A654=1,E654,IF(AO653,H653-E653+E654,IF(AP653,0.8*H653,H653+E654)))</f>
        <v/>
      </c>
      <c r="I654" s="169">
        <f>(C654-H654)/h</f>
        <v/>
      </c>
      <c r="J654">
        <f>C654/(ε_c1cd)</f>
        <v/>
      </c>
      <c r="K654">
        <f>C654/I654</f>
        <v/>
      </c>
      <c r="L654" s="131">
        <f>I654/(ε_c1cd)</f>
        <v/>
      </c>
      <c r="M654">
        <f>I654*(K654-Z_s1)</f>
        <v/>
      </c>
      <c r="N654">
        <f>I654*(K654-Z_s2)</f>
        <v/>
      </c>
      <c r="O654">
        <f>E_s*M654</f>
        <v/>
      </c>
      <c r="P654">
        <f>E_s*N654</f>
        <v/>
      </c>
      <c r="Q654">
        <f>O654*A_s1</f>
        <v/>
      </c>
      <c r="R654">
        <f>P654*A_s2</f>
        <v/>
      </c>
      <c r="S654">
        <f>Q654*($K654-Z_s1)</f>
        <v/>
      </c>
      <c r="T654">
        <f>R654*($K654-Z_s2)</f>
        <v/>
      </c>
      <c r="U654">
        <f>(INDIRECT("a_"&amp;U$2)/(U$2+1))*(($C654^(U$2+1)-$H654^(U$2+1))/(ε_c1cd^(U$2+1)))</f>
        <v/>
      </c>
      <c r="V654">
        <f>(INDIRECT("a_"&amp;V$2)/(V$2+1))*(($C654^(V$2+1)-$H654^(V$2+1))/(ε_c1cd^(V$2+1)))</f>
        <v/>
      </c>
      <c r="W654">
        <f>(INDIRECT("a_"&amp;W$2)/(W$2+1))*(($C654^(W$2+1)-$H654^(W$2+1))/(ε_c1cd^(W$2+1)))</f>
        <v/>
      </c>
      <c r="X654">
        <f>(INDIRECT("a_"&amp;X$2)/(X$2+1))*(($C654^(X$2+1)-$H654^(X$2+1))/(ε_c1cd^(X$2+1)))</f>
        <v/>
      </c>
      <c r="Y654">
        <f>(INDIRECT("a_"&amp;Y$2)/(Y$2+1))*(($C654^(Y$2+1)-$H654^(Y$2+1))/(ε_c1cd^(Y$2+1)))</f>
        <v/>
      </c>
      <c r="Z654">
        <f>(INDIRECT("a_"&amp;Z$2)/(Z$2+2))*(($C654^(Z$2+2)-$H654^(Z$2+2))/(ε_c1cd^(Z$2+2)))</f>
        <v/>
      </c>
      <c r="AA654">
        <f>(INDIRECT("a_"&amp;AA$2)/(AA$2+2))*(($C654^(AA$2+2)-$H654^(AA$2+2))/(ε_c1cd^(AA$2+2)))</f>
        <v/>
      </c>
      <c r="AB654">
        <f>(INDIRECT("a_"&amp;AB$2)/(AB$2+2))*(($C654^(AB$2+2)-$H654^(AB$2+2))/(ε_c1cd^(AB$2+2)))</f>
        <v/>
      </c>
      <c r="AC654">
        <f>(INDIRECT("a_"&amp;AC$2)/(AC$2+2))*(($C654^(AC$2+2)-$H654^(AC$2+2))/(ε_c1cd^(AC$2+2)))</f>
        <v/>
      </c>
      <c r="AD654">
        <f>(INDIRECT("a_"&amp;AD$2)/(AD$2+2))*(($C654^(AD$2+2)-$H654^(AD$2+2))/(ε_c1cd^(AD$2+2)))</f>
        <v/>
      </c>
      <c r="AE654" s="111">
        <f>(b*f_cd/L654)*SUM(U654:Y654)+SUM(Q654:R654)</f>
        <v/>
      </c>
      <c r="AF654" s="112">
        <f>AE654*(K654-y+e)</f>
        <v/>
      </c>
      <c r="AG654" s="113">
        <f>(b*f_cd/(L654^2))*SUM(Z654:AD654)+SUM(S654:T654)-AF654</f>
        <v/>
      </c>
      <c r="AH654" s="114">
        <f>AG654&lt;0</f>
        <v/>
      </c>
      <c r="AI654" s="115">
        <f>IF(A654=1,FALSE,(AND(AQ654,AH654,NOT(AI653))))</f>
        <v/>
      </c>
      <c r="AJ654" s="116">
        <f>(b*f_cd/L654)*(a_1/2*J654^2+a_2/3*J654^3+a_3/4*J654^4+a_4/5*J654^5+a_5/6*J654^6)+SUM(Q654:R654)</f>
        <v/>
      </c>
      <c r="AK654">
        <f>AJ654*(K654-y+e)</f>
        <v/>
      </c>
      <c r="AL654" s="118">
        <f>(b*f_cd/(L654^2))*(a_1/3*J654^3+a_2/4*J654^4+a_3/5*J654^5+a_4/6*J654^6+a_5/7*J654^7)+SUM(S654:T654)-AK654</f>
        <v/>
      </c>
      <c r="AM654" s="114">
        <f>AL654&gt;0</f>
        <v/>
      </c>
      <c r="AN654" s="115">
        <f>IF(A654=1,FALSE,(AND(AQ654,AM654,NOT(AN653))))</f>
        <v/>
      </c>
      <c r="AO654">
        <f>IF(D654=1,AND(AH654,NOT(AI654)),AND(AM654,NOT(AN654)))</f>
        <v/>
      </c>
      <c r="AP654" s="119">
        <f>IF(D654=1,AI654,AN654)</f>
        <v/>
      </c>
      <c r="AQ654" s="125">
        <f>ABS(E654)&lt;$AQ$2</f>
        <v/>
      </c>
      <c r="AS654">
        <f>IF(AP654,MAX(AS$3:AS652)+1,"")</f>
        <v/>
      </c>
    </row>
    <row r="655">
      <c r="A655" t="n">
        <v>653</v>
      </c>
      <c r="B655" s="131">
        <f>IF(A655=1,0,IF(AP655,0.1*ε_cu1cd,0))</f>
        <v/>
      </c>
      <c r="C655" s="131">
        <f>IF(A655=1,0.1*ε_cu1cd,C654+B654)</f>
        <v/>
      </c>
      <c r="D655" s="113">
        <f>IF('Нормальний переріз'!$D$68&gt;0,1,2)</f>
        <v/>
      </c>
      <c r="E655" s="144">
        <f>IF(D655=1,F655,G655)</f>
        <v/>
      </c>
      <c r="F655" s="124">
        <f>IF(AI654,0.11*ε_cu1cd,IF(AH654,F654*0.01,F654))</f>
        <v/>
      </c>
      <c r="G655" s="124">
        <f>IF(AP654,-0.1*ε_cu1cd,IF(AM654,G654*0.01,G654))</f>
        <v/>
      </c>
      <c r="H655" s="113">
        <f>IF(A655=1,E655,IF(AO654,H654-E654+E655,IF(AP654,0.8*H654,H654+E655)))</f>
        <v/>
      </c>
      <c r="I655" s="169">
        <f>(C655-H655)/h</f>
        <v/>
      </c>
      <c r="J655">
        <f>C655/(ε_c1cd)</f>
        <v/>
      </c>
      <c r="K655">
        <f>C655/I655</f>
        <v/>
      </c>
      <c r="L655" s="131">
        <f>I655/(ε_c1cd)</f>
        <v/>
      </c>
      <c r="M655">
        <f>I655*(K655-Z_s1)</f>
        <v/>
      </c>
      <c r="N655">
        <f>I655*(K655-Z_s2)</f>
        <v/>
      </c>
      <c r="O655">
        <f>E_s*M655</f>
        <v/>
      </c>
      <c r="P655">
        <f>E_s*N655</f>
        <v/>
      </c>
      <c r="Q655">
        <f>O655*A_s1</f>
        <v/>
      </c>
      <c r="R655">
        <f>P655*A_s2</f>
        <v/>
      </c>
      <c r="S655">
        <f>Q655*($K655-Z_s1)</f>
        <v/>
      </c>
      <c r="T655">
        <f>R655*($K655-Z_s2)</f>
        <v/>
      </c>
      <c r="U655">
        <f>(INDIRECT("a_"&amp;U$2)/(U$2+1))*(($C655^(U$2+1)-$H655^(U$2+1))/(ε_c1cd^(U$2+1)))</f>
        <v/>
      </c>
      <c r="V655">
        <f>(INDIRECT("a_"&amp;V$2)/(V$2+1))*(($C655^(V$2+1)-$H655^(V$2+1))/(ε_c1cd^(V$2+1)))</f>
        <v/>
      </c>
      <c r="W655">
        <f>(INDIRECT("a_"&amp;W$2)/(W$2+1))*(($C655^(W$2+1)-$H655^(W$2+1))/(ε_c1cd^(W$2+1)))</f>
        <v/>
      </c>
      <c r="X655">
        <f>(INDIRECT("a_"&amp;X$2)/(X$2+1))*(($C655^(X$2+1)-$H655^(X$2+1))/(ε_c1cd^(X$2+1)))</f>
        <v/>
      </c>
      <c r="Y655">
        <f>(INDIRECT("a_"&amp;Y$2)/(Y$2+1))*(($C655^(Y$2+1)-$H655^(Y$2+1))/(ε_c1cd^(Y$2+1)))</f>
        <v/>
      </c>
      <c r="Z655">
        <f>(INDIRECT("a_"&amp;Z$2)/(Z$2+2))*(($C655^(Z$2+2)-$H655^(Z$2+2))/(ε_c1cd^(Z$2+2)))</f>
        <v/>
      </c>
      <c r="AA655">
        <f>(INDIRECT("a_"&amp;AA$2)/(AA$2+2))*(($C655^(AA$2+2)-$H655^(AA$2+2))/(ε_c1cd^(AA$2+2)))</f>
        <v/>
      </c>
      <c r="AB655">
        <f>(INDIRECT("a_"&amp;AB$2)/(AB$2+2))*(($C655^(AB$2+2)-$H655^(AB$2+2))/(ε_c1cd^(AB$2+2)))</f>
        <v/>
      </c>
      <c r="AC655">
        <f>(INDIRECT("a_"&amp;AC$2)/(AC$2+2))*(($C655^(AC$2+2)-$H655^(AC$2+2))/(ε_c1cd^(AC$2+2)))</f>
        <v/>
      </c>
      <c r="AD655">
        <f>(INDIRECT("a_"&amp;AD$2)/(AD$2+2))*(($C655^(AD$2+2)-$H655^(AD$2+2))/(ε_c1cd^(AD$2+2)))</f>
        <v/>
      </c>
      <c r="AE655" s="111">
        <f>(b*f_cd/L655)*SUM(U655:Y655)+SUM(Q655:R655)</f>
        <v/>
      </c>
      <c r="AF655" s="112">
        <f>AE655*(K655-y+e)</f>
        <v/>
      </c>
      <c r="AG655" s="113">
        <f>(b*f_cd/(L655^2))*SUM(Z655:AD655)+SUM(S655:T655)-AF655</f>
        <v/>
      </c>
      <c r="AH655" s="114">
        <f>AG655&lt;0</f>
        <v/>
      </c>
      <c r="AI655" s="115">
        <f>IF(A655=1,FALSE,(AND(AQ655,AH655,NOT(AI654))))</f>
        <v/>
      </c>
      <c r="AJ655" s="116">
        <f>(b*f_cd/L655)*(a_1/2*J655^2+a_2/3*J655^3+a_3/4*J655^4+a_4/5*J655^5+a_5/6*J655^6)+SUM(Q655:R655)</f>
        <v/>
      </c>
      <c r="AK655">
        <f>AJ655*(K655-y+e)</f>
        <v/>
      </c>
      <c r="AL655" s="118">
        <f>(b*f_cd/(L655^2))*(a_1/3*J655^3+a_2/4*J655^4+a_3/5*J655^5+a_4/6*J655^6+a_5/7*J655^7)+SUM(S655:T655)-AK655</f>
        <v/>
      </c>
      <c r="AM655" s="114">
        <f>AL655&gt;0</f>
        <v/>
      </c>
      <c r="AN655" s="115">
        <f>IF(A655=1,FALSE,(AND(AQ655,AM655,NOT(AN654))))</f>
        <v/>
      </c>
      <c r="AO655">
        <f>IF(D655=1,AND(AH655,NOT(AI655)),AND(AM655,NOT(AN655)))</f>
        <v/>
      </c>
      <c r="AP655" s="119">
        <f>IF(D655=1,AI655,AN655)</f>
        <v/>
      </c>
      <c r="AQ655" s="125">
        <f>ABS(E655)&lt;$AQ$2</f>
        <v/>
      </c>
      <c r="AS655">
        <f>IF(AP655,MAX(AS$3:AS653)+1,"")</f>
        <v/>
      </c>
    </row>
    <row r="656">
      <c r="A656" t="n">
        <v>654</v>
      </c>
      <c r="B656" s="131">
        <f>IF(A656=1,0,IF(AP656,0.1*ε_cu1cd,0))</f>
        <v/>
      </c>
      <c r="C656" s="131">
        <f>IF(A656=1,0.1*ε_cu1cd,C655+B655)</f>
        <v/>
      </c>
      <c r="D656" s="113">
        <f>IF('Нормальний переріз'!$D$68&gt;0,1,2)</f>
        <v/>
      </c>
      <c r="E656" s="144">
        <f>IF(D656=1,F656,G656)</f>
        <v/>
      </c>
      <c r="F656" s="124">
        <f>IF(AI655,0.11*ε_cu1cd,IF(AH655,F655*0.01,F655))</f>
        <v/>
      </c>
      <c r="G656" s="124">
        <f>IF(AP655,-0.1*ε_cu1cd,IF(AM655,G655*0.01,G655))</f>
        <v/>
      </c>
      <c r="H656" s="113">
        <f>IF(A656=1,E656,IF(AO655,H655-E655+E656,IF(AP655,0.8*H655,H655+E656)))</f>
        <v/>
      </c>
      <c r="I656" s="169">
        <f>(C656-H656)/h</f>
        <v/>
      </c>
      <c r="J656">
        <f>C656/(ε_c1cd)</f>
        <v/>
      </c>
      <c r="K656">
        <f>C656/I656</f>
        <v/>
      </c>
      <c r="L656" s="131">
        <f>I656/(ε_c1cd)</f>
        <v/>
      </c>
      <c r="M656">
        <f>I656*(K656-Z_s1)</f>
        <v/>
      </c>
      <c r="N656">
        <f>I656*(K656-Z_s2)</f>
        <v/>
      </c>
      <c r="O656">
        <f>E_s*M656</f>
        <v/>
      </c>
      <c r="P656">
        <f>E_s*N656</f>
        <v/>
      </c>
      <c r="Q656">
        <f>O656*A_s1</f>
        <v/>
      </c>
      <c r="R656">
        <f>P656*A_s2</f>
        <v/>
      </c>
      <c r="S656">
        <f>Q656*($K656-Z_s1)</f>
        <v/>
      </c>
      <c r="T656">
        <f>R656*($K656-Z_s2)</f>
        <v/>
      </c>
      <c r="U656">
        <f>(INDIRECT("a_"&amp;U$2)/(U$2+1))*(($C656^(U$2+1)-$H656^(U$2+1))/(ε_c1cd^(U$2+1)))</f>
        <v/>
      </c>
      <c r="V656">
        <f>(INDIRECT("a_"&amp;V$2)/(V$2+1))*(($C656^(V$2+1)-$H656^(V$2+1))/(ε_c1cd^(V$2+1)))</f>
        <v/>
      </c>
      <c r="W656">
        <f>(INDIRECT("a_"&amp;W$2)/(W$2+1))*(($C656^(W$2+1)-$H656^(W$2+1))/(ε_c1cd^(W$2+1)))</f>
        <v/>
      </c>
      <c r="X656">
        <f>(INDIRECT("a_"&amp;X$2)/(X$2+1))*(($C656^(X$2+1)-$H656^(X$2+1))/(ε_c1cd^(X$2+1)))</f>
        <v/>
      </c>
      <c r="Y656">
        <f>(INDIRECT("a_"&amp;Y$2)/(Y$2+1))*(($C656^(Y$2+1)-$H656^(Y$2+1))/(ε_c1cd^(Y$2+1)))</f>
        <v/>
      </c>
      <c r="Z656">
        <f>(INDIRECT("a_"&amp;Z$2)/(Z$2+2))*(($C656^(Z$2+2)-$H656^(Z$2+2))/(ε_c1cd^(Z$2+2)))</f>
        <v/>
      </c>
      <c r="AA656">
        <f>(INDIRECT("a_"&amp;AA$2)/(AA$2+2))*(($C656^(AA$2+2)-$H656^(AA$2+2))/(ε_c1cd^(AA$2+2)))</f>
        <v/>
      </c>
      <c r="AB656">
        <f>(INDIRECT("a_"&amp;AB$2)/(AB$2+2))*(($C656^(AB$2+2)-$H656^(AB$2+2))/(ε_c1cd^(AB$2+2)))</f>
        <v/>
      </c>
      <c r="AC656">
        <f>(INDIRECT("a_"&amp;AC$2)/(AC$2+2))*(($C656^(AC$2+2)-$H656^(AC$2+2))/(ε_c1cd^(AC$2+2)))</f>
        <v/>
      </c>
      <c r="AD656">
        <f>(INDIRECT("a_"&amp;AD$2)/(AD$2+2))*(($C656^(AD$2+2)-$H656^(AD$2+2))/(ε_c1cd^(AD$2+2)))</f>
        <v/>
      </c>
      <c r="AE656" s="111">
        <f>(b*f_cd/L656)*SUM(U656:Y656)+SUM(Q656:R656)</f>
        <v/>
      </c>
      <c r="AF656" s="112">
        <f>AE656*(K656-y+e)</f>
        <v/>
      </c>
      <c r="AG656" s="113">
        <f>(b*f_cd/(L656^2))*SUM(Z656:AD656)+SUM(S656:T656)-AF656</f>
        <v/>
      </c>
      <c r="AH656" s="114">
        <f>AG656&lt;0</f>
        <v/>
      </c>
      <c r="AI656" s="115">
        <f>IF(A656=1,FALSE,(AND(AQ656,AH656,NOT(AI655))))</f>
        <v/>
      </c>
      <c r="AJ656" s="116">
        <f>(b*f_cd/L656)*(a_1/2*J656^2+a_2/3*J656^3+a_3/4*J656^4+a_4/5*J656^5+a_5/6*J656^6)+SUM(Q656:R656)</f>
        <v/>
      </c>
      <c r="AK656">
        <f>AJ656*(K656-y+e)</f>
        <v/>
      </c>
      <c r="AL656" s="118">
        <f>(b*f_cd/(L656^2))*(a_1/3*J656^3+a_2/4*J656^4+a_3/5*J656^5+a_4/6*J656^6+a_5/7*J656^7)+SUM(S656:T656)-AK656</f>
        <v/>
      </c>
      <c r="AM656" s="114">
        <f>AL656&gt;0</f>
        <v/>
      </c>
      <c r="AN656" s="115">
        <f>IF(A656=1,FALSE,(AND(AQ656,AM656,NOT(AN655))))</f>
        <v/>
      </c>
      <c r="AO656">
        <f>IF(D656=1,AND(AH656,NOT(AI656)),AND(AM656,NOT(AN656)))</f>
        <v/>
      </c>
      <c r="AP656" s="119">
        <f>IF(D656=1,AI656,AN656)</f>
        <v/>
      </c>
      <c r="AQ656" s="125">
        <f>ABS(E656)&lt;$AQ$2</f>
        <v/>
      </c>
      <c r="AS656">
        <f>IF(AP656,MAX(AS$3:AS654)+1,"")</f>
        <v/>
      </c>
    </row>
    <row r="657">
      <c r="A657" t="n">
        <v>655</v>
      </c>
      <c r="B657" s="131">
        <f>IF(A657=1,0,IF(AP657,0.1*ε_cu1cd,0))</f>
        <v/>
      </c>
      <c r="C657" s="131">
        <f>IF(A657=1,0.1*ε_cu1cd,C656+B656)</f>
        <v/>
      </c>
      <c r="D657" s="113">
        <f>IF('Нормальний переріз'!$D$68&gt;0,1,2)</f>
        <v/>
      </c>
      <c r="E657" s="144">
        <f>IF(D657=1,F657,G657)</f>
        <v/>
      </c>
      <c r="F657" s="124">
        <f>IF(AI656,0.11*ε_cu1cd,IF(AH656,F656*0.01,F656))</f>
        <v/>
      </c>
      <c r="G657" s="124">
        <f>IF(AP656,-0.1*ε_cu1cd,IF(AM656,G656*0.01,G656))</f>
        <v/>
      </c>
      <c r="H657" s="113">
        <f>IF(A657=1,E657,IF(AO656,H656-E656+E657,IF(AP656,0.8*H656,H656+E657)))</f>
        <v/>
      </c>
      <c r="I657" s="169">
        <f>(C657-H657)/h</f>
        <v/>
      </c>
      <c r="J657">
        <f>C657/(ε_c1cd)</f>
        <v/>
      </c>
      <c r="K657">
        <f>C657/I657</f>
        <v/>
      </c>
      <c r="L657" s="131">
        <f>I657/(ε_c1cd)</f>
        <v/>
      </c>
      <c r="M657">
        <f>I657*(K657-Z_s1)</f>
        <v/>
      </c>
      <c r="N657">
        <f>I657*(K657-Z_s2)</f>
        <v/>
      </c>
      <c r="O657">
        <f>E_s*M657</f>
        <v/>
      </c>
      <c r="P657">
        <f>E_s*N657</f>
        <v/>
      </c>
      <c r="Q657">
        <f>O657*A_s1</f>
        <v/>
      </c>
      <c r="R657">
        <f>P657*A_s2</f>
        <v/>
      </c>
      <c r="S657">
        <f>Q657*($K657-Z_s1)</f>
        <v/>
      </c>
      <c r="T657">
        <f>R657*($K657-Z_s2)</f>
        <v/>
      </c>
      <c r="U657">
        <f>(INDIRECT("a_"&amp;U$2)/(U$2+1))*(($C657^(U$2+1)-$H657^(U$2+1))/(ε_c1cd^(U$2+1)))</f>
        <v/>
      </c>
      <c r="V657">
        <f>(INDIRECT("a_"&amp;V$2)/(V$2+1))*(($C657^(V$2+1)-$H657^(V$2+1))/(ε_c1cd^(V$2+1)))</f>
        <v/>
      </c>
      <c r="W657">
        <f>(INDIRECT("a_"&amp;W$2)/(W$2+1))*(($C657^(W$2+1)-$H657^(W$2+1))/(ε_c1cd^(W$2+1)))</f>
        <v/>
      </c>
      <c r="X657">
        <f>(INDIRECT("a_"&amp;X$2)/(X$2+1))*(($C657^(X$2+1)-$H657^(X$2+1))/(ε_c1cd^(X$2+1)))</f>
        <v/>
      </c>
      <c r="Y657">
        <f>(INDIRECT("a_"&amp;Y$2)/(Y$2+1))*(($C657^(Y$2+1)-$H657^(Y$2+1))/(ε_c1cd^(Y$2+1)))</f>
        <v/>
      </c>
      <c r="Z657">
        <f>(INDIRECT("a_"&amp;Z$2)/(Z$2+2))*(($C657^(Z$2+2)-$H657^(Z$2+2))/(ε_c1cd^(Z$2+2)))</f>
        <v/>
      </c>
      <c r="AA657">
        <f>(INDIRECT("a_"&amp;AA$2)/(AA$2+2))*(($C657^(AA$2+2)-$H657^(AA$2+2))/(ε_c1cd^(AA$2+2)))</f>
        <v/>
      </c>
      <c r="AB657">
        <f>(INDIRECT("a_"&amp;AB$2)/(AB$2+2))*(($C657^(AB$2+2)-$H657^(AB$2+2))/(ε_c1cd^(AB$2+2)))</f>
        <v/>
      </c>
      <c r="AC657">
        <f>(INDIRECT("a_"&amp;AC$2)/(AC$2+2))*(($C657^(AC$2+2)-$H657^(AC$2+2))/(ε_c1cd^(AC$2+2)))</f>
        <v/>
      </c>
      <c r="AD657">
        <f>(INDIRECT("a_"&amp;AD$2)/(AD$2+2))*(($C657^(AD$2+2)-$H657^(AD$2+2))/(ε_c1cd^(AD$2+2)))</f>
        <v/>
      </c>
      <c r="AE657" s="111">
        <f>(b*f_cd/L657)*SUM(U657:Y657)+SUM(Q657:R657)</f>
        <v/>
      </c>
      <c r="AF657" s="112">
        <f>AE657*(K657-y+e)</f>
        <v/>
      </c>
      <c r="AG657" s="113">
        <f>(b*f_cd/(L657^2))*SUM(Z657:AD657)+SUM(S657:T657)-AF657</f>
        <v/>
      </c>
      <c r="AH657" s="114">
        <f>AG657&lt;0</f>
        <v/>
      </c>
      <c r="AI657" s="115">
        <f>IF(A657=1,FALSE,(AND(AQ657,AH657,NOT(AI656))))</f>
        <v/>
      </c>
      <c r="AJ657" s="116">
        <f>(b*f_cd/L657)*(a_1/2*J657^2+a_2/3*J657^3+a_3/4*J657^4+a_4/5*J657^5+a_5/6*J657^6)+SUM(Q657:R657)</f>
        <v/>
      </c>
      <c r="AK657">
        <f>AJ657*(K657-y+e)</f>
        <v/>
      </c>
      <c r="AL657" s="118">
        <f>(b*f_cd/(L657^2))*(a_1/3*J657^3+a_2/4*J657^4+a_3/5*J657^5+a_4/6*J657^6+a_5/7*J657^7)+SUM(S657:T657)-AK657</f>
        <v/>
      </c>
      <c r="AM657" s="114">
        <f>AL657&gt;0</f>
        <v/>
      </c>
      <c r="AN657" s="115">
        <f>IF(A657=1,FALSE,(AND(AQ657,AM657,NOT(AN656))))</f>
        <v/>
      </c>
      <c r="AO657">
        <f>IF(D657=1,AND(AH657,NOT(AI657)),AND(AM657,NOT(AN657)))</f>
        <v/>
      </c>
      <c r="AP657" s="119">
        <f>IF(D657=1,AI657,AN657)</f>
        <v/>
      </c>
      <c r="AQ657" s="125">
        <f>ABS(E657)&lt;$AQ$2</f>
        <v/>
      </c>
      <c r="AS657">
        <f>IF(AP657,MAX(AS$3:AS655)+1,"")</f>
        <v/>
      </c>
    </row>
    <row r="658">
      <c r="A658" t="n">
        <v>656</v>
      </c>
      <c r="B658" s="131">
        <f>IF(A658=1,0,IF(AP658,0.1*ε_cu1cd,0))</f>
        <v/>
      </c>
      <c r="C658" s="131">
        <f>IF(A658=1,0.1*ε_cu1cd,C657+B657)</f>
        <v/>
      </c>
      <c r="D658" s="113">
        <f>IF('Нормальний переріз'!$D$68&gt;0,1,2)</f>
        <v/>
      </c>
      <c r="E658" s="144">
        <f>IF(D658=1,F658,G658)</f>
        <v/>
      </c>
      <c r="F658" s="124">
        <f>IF(AI657,0.11*ε_cu1cd,IF(AH657,F657*0.01,F657))</f>
        <v/>
      </c>
      <c r="G658" s="124">
        <f>IF(AP657,-0.1*ε_cu1cd,IF(AM657,G657*0.01,G657))</f>
        <v/>
      </c>
      <c r="H658" s="113">
        <f>IF(A658=1,E658,IF(AO657,H657-E657+E658,IF(AP657,0.8*H657,H657+E658)))</f>
        <v/>
      </c>
      <c r="I658" s="169">
        <f>(C658-H658)/h</f>
        <v/>
      </c>
      <c r="J658">
        <f>C658/(ε_c1cd)</f>
        <v/>
      </c>
      <c r="K658">
        <f>C658/I658</f>
        <v/>
      </c>
      <c r="L658" s="131">
        <f>I658/(ε_c1cd)</f>
        <v/>
      </c>
      <c r="M658">
        <f>I658*(K658-Z_s1)</f>
        <v/>
      </c>
      <c r="N658">
        <f>I658*(K658-Z_s2)</f>
        <v/>
      </c>
      <c r="O658">
        <f>E_s*M658</f>
        <v/>
      </c>
      <c r="P658">
        <f>E_s*N658</f>
        <v/>
      </c>
      <c r="Q658">
        <f>O658*A_s1</f>
        <v/>
      </c>
      <c r="R658">
        <f>P658*A_s2</f>
        <v/>
      </c>
      <c r="S658">
        <f>Q658*($K658-Z_s1)</f>
        <v/>
      </c>
      <c r="T658">
        <f>R658*($K658-Z_s2)</f>
        <v/>
      </c>
      <c r="U658">
        <f>(INDIRECT("a_"&amp;U$2)/(U$2+1))*(($C658^(U$2+1)-$H658^(U$2+1))/(ε_c1cd^(U$2+1)))</f>
        <v/>
      </c>
      <c r="V658">
        <f>(INDIRECT("a_"&amp;V$2)/(V$2+1))*(($C658^(V$2+1)-$H658^(V$2+1))/(ε_c1cd^(V$2+1)))</f>
        <v/>
      </c>
      <c r="W658">
        <f>(INDIRECT("a_"&amp;W$2)/(W$2+1))*(($C658^(W$2+1)-$H658^(W$2+1))/(ε_c1cd^(W$2+1)))</f>
        <v/>
      </c>
      <c r="X658">
        <f>(INDIRECT("a_"&amp;X$2)/(X$2+1))*(($C658^(X$2+1)-$H658^(X$2+1))/(ε_c1cd^(X$2+1)))</f>
        <v/>
      </c>
      <c r="Y658">
        <f>(INDIRECT("a_"&amp;Y$2)/(Y$2+1))*(($C658^(Y$2+1)-$H658^(Y$2+1))/(ε_c1cd^(Y$2+1)))</f>
        <v/>
      </c>
      <c r="Z658">
        <f>(INDIRECT("a_"&amp;Z$2)/(Z$2+2))*(($C658^(Z$2+2)-$H658^(Z$2+2))/(ε_c1cd^(Z$2+2)))</f>
        <v/>
      </c>
      <c r="AA658">
        <f>(INDIRECT("a_"&amp;AA$2)/(AA$2+2))*(($C658^(AA$2+2)-$H658^(AA$2+2))/(ε_c1cd^(AA$2+2)))</f>
        <v/>
      </c>
      <c r="AB658">
        <f>(INDIRECT("a_"&amp;AB$2)/(AB$2+2))*(($C658^(AB$2+2)-$H658^(AB$2+2))/(ε_c1cd^(AB$2+2)))</f>
        <v/>
      </c>
      <c r="AC658">
        <f>(INDIRECT("a_"&amp;AC$2)/(AC$2+2))*(($C658^(AC$2+2)-$H658^(AC$2+2))/(ε_c1cd^(AC$2+2)))</f>
        <v/>
      </c>
      <c r="AD658">
        <f>(INDIRECT("a_"&amp;AD$2)/(AD$2+2))*(($C658^(AD$2+2)-$H658^(AD$2+2))/(ε_c1cd^(AD$2+2)))</f>
        <v/>
      </c>
      <c r="AE658" s="111">
        <f>(b*f_cd/L658)*SUM(U658:Y658)+SUM(Q658:R658)</f>
        <v/>
      </c>
      <c r="AF658" s="112">
        <f>AE658*(K658-y+e)</f>
        <v/>
      </c>
      <c r="AG658" s="113">
        <f>(b*f_cd/(L658^2))*SUM(Z658:AD658)+SUM(S658:T658)-AF658</f>
        <v/>
      </c>
      <c r="AH658" s="114">
        <f>AG658&lt;0</f>
        <v/>
      </c>
      <c r="AI658" s="115">
        <f>IF(A658=1,FALSE,(AND(AQ658,AH658,NOT(AI657))))</f>
        <v/>
      </c>
      <c r="AJ658" s="116">
        <f>(b*f_cd/L658)*(a_1/2*J658^2+a_2/3*J658^3+a_3/4*J658^4+a_4/5*J658^5+a_5/6*J658^6)+SUM(Q658:R658)</f>
        <v/>
      </c>
      <c r="AK658">
        <f>AJ658*(K658-y+e)</f>
        <v/>
      </c>
      <c r="AL658" s="118">
        <f>(b*f_cd/(L658^2))*(a_1/3*J658^3+a_2/4*J658^4+a_3/5*J658^5+a_4/6*J658^6+a_5/7*J658^7)+SUM(S658:T658)-AK658</f>
        <v/>
      </c>
      <c r="AM658" s="114">
        <f>AL658&gt;0</f>
        <v/>
      </c>
      <c r="AN658" s="115">
        <f>IF(A658=1,FALSE,(AND(AQ658,AM658,NOT(AN657))))</f>
        <v/>
      </c>
      <c r="AO658">
        <f>IF(D658=1,AND(AH658,NOT(AI658)),AND(AM658,NOT(AN658)))</f>
        <v/>
      </c>
      <c r="AP658" s="119">
        <f>IF(D658=1,AI658,AN658)</f>
        <v/>
      </c>
      <c r="AQ658" s="125">
        <f>ABS(E658)&lt;$AQ$2</f>
        <v/>
      </c>
      <c r="AS658">
        <f>IF(AP658,MAX(AS$3:AS656)+1,"")</f>
        <v/>
      </c>
    </row>
    <row r="659">
      <c r="A659" t="n">
        <v>657</v>
      </c>
      <c r="B659" s="131">
        <f>IF(A659=1,0,IF(AP659,0.1*ε_cu1cd,0))</f>
        <v/>
      </c>
      <c r="C659" s="131">
        <f>IF(A659=1,0.1*ε_cu1cd,C658+B658)</f>
        <v/>
      </c>
      <c r="D659" s="113">
        <f>IF('Нормальний переріз'!$D$68&gt;0,1,2)</f>
        <v/>
      </c>
      <c r="E659" s="144">
        <f>IF(D659=1,F659,G659)</f>
        <v/>
      </c>
      <c r="F659" s="124">
        <f>IF(AI658,0.11*ε_cu1cd,IF(AH658,F658*0.01,F658))</f>
        <v/>
      </c>
      <c r="G659" s="124">
        <f>IF(AP658,-0.1*ε_cu1cd,IF(AM658,G658*0.01,G658))</f>
        <v/>
      </c>
      <c r="H659" s="113">
        <f>IF(A659=1,E659,IF(AO658,H658-E658+E659,IF(AP658,0.8*H658,H658+E659)))</f>
        <v/>
      </c>
      <c r="I659" s="169">
        <f>(C659-H659)/h</f>
        <v/>
      </c>
      <c r="J659">
        <f>C659/(ε_c1cd)</f>
        <v/>
      </c>
      <c r="K659">
        <f>C659/I659</f>
        <v/>
      </c>
      <c r="L659" s="131">
        <f>I659/(ε_c1cd)</f>
        <v/>
      </c>
      <c r="M659">
        <f>I659*(K659-Z_s1)</f>
        <v/>
      </c>
      <c r="N659">
        <f>I659*(K659-Z_s2)</f>
        <v/>
      </c>
      <c r="O659">
        <f>E_s*M659</f>
        <v/>
      </c>
      <c r="P659">
        <f>E_s*N659</f>
        <v/>
      </c>
      <c r="Q659">
        <f>O659*A_s1</f>
        <v/>
      </c>
      <c r="R659">
        <f>P659*A_s2</f>
        <v/>
      </c>
      <c r="S659">
        <f>Q659*($K659-Z_s1)</f>
        <v/>
      </c>
      <c r="T659">
        <f>R659*($K659-Z_s2)</f>
        <v/>
      </c>
      <c r="U659">
        <f>(INDIRECT("a_"&amp;U$2)/(U$2+1))*(($C659^(U$2+1)-$H659^(U$2+1))/(ε_c1cd^(U$2+1)))</f>
        <v/>
      </c>
      <c r="V659">
        <f>(INDIRECT("a_"&amp;V$2)/(V$2+1))*(($C659^(V$2+1)-$H659^(V$2+1))/(ε_c1cd^(V$2+1)))</f>
        <v/>
      </c>
      <c r="W659">
        <f>(INDIRECT("a_"&amp;W$2)/(W$2+1))*(($C659^(W$2+1)-$H659^(W$2+1))/(ε_c1cd^(W$2+1)))</f>
        <v/>
      </c>
      <c r="X659">
        <f>(INDIRECT("a_"&amp;X$2)/(X$2+1))*(($C659^(X$2+1)-$H659^(X$2+1))/(ε_c1cd^(X$2+1)))</f>
        <v/>
      </c>
      <c r="Y659">
        <f>(INDIRECT("a_"&amp;Y$2)/(Y$2+1))*(($C659^(Y$2+1)-$H659^(Y$2+1))/(ε_c1cd^(Y$2+1)))</f>
        <v/>
      </c>
      <c r="Z659">
        <f>(INDIRECT("a_"&amp;Z$2)/(Z$2+2))*(($C659^(Z$2+2)-$H659^(Z$2+2))/(ε_c1cd^(Z$2+2)))</f>
        <v/>
      </c>
      <c r="AA659">
        <f>(INDIRECT("a_"&amp;AA$2)/(AA$2+2))*(($C659^(AA$2+2)-$H659^(AA$2+2))/(ε_c1cd^(AA$2+2)))</f>
        <v/>
      </c>
      <c r="AB659">
        <f>(INDIRECT("a_"&amp;AB$2)/(AB$2+2))*(($C659^(AB$2+2)-$H659^(AB$2+2))/(ε_c1cd^(AB$2+2)))</f>
        <v/>
      </c>
      <c r="AC659">
        <f>(INDIRECT("a_"&amp;AC$2)/(AC$2+2))*(($C659^(AC$2+2)-$H659^(AC$2+2))/(ε_c1cd^(AC$2+2)))</f>
        <v/>
      </c>
      <c r="AD659">
        <f>(INDIRECT("a_"&amp;AD$2)/(AD$2+2))*(($C659^(AD$2+2)-$H659^(AD$2+2))/(ε_c1cd^(AD$2+2)))</f>
        <v/>
      </c>
      <c r="AE659" s="111">
        <f>(b*f_cd/L659)*SUM(U659:Y659)+SUM(Q659:R659)</f>
        <v/>
      </c>
      <c r="AF659" s="112">
        <f>AE659*(K659-y+e)</f>
        <v/>
      </c>
      <c r="AG659" s="113">
        <f>(b*f_cd/(L659^2))*SUM(Z659:AD659)+SUM(S659:T659)-AF659</f>
        <v/>
      </c>
      <c r="AH659" s="114">
        <f>AG659&lt;0</f>
        <v/>
      </c>
      <c r="AI659" s="115">
        <f>IF(A659=1,FALSE,(AND(AQ659,AH659,NOT(AI658))))</f>
        <v/>
      </c>
      <c r="AJ659" s="116">
        <f>(b*f_cd/L659)*(a_1/2*J659^2+a_2/3*J659^3+a_3/4*J659^4+a_4/5*J659^5+a_5/6*J659^6)+SUM(Q659:R659)</f>
        <v/>
      </c>
      <c r="AK659">
        <f>AJ659*(K659-y+e)</f>
        <v/>
      </c>
      <c r="AL659" s="118">
        <f>(b*f_cd/(L659^2))*(a_1/3*J659^3+a_2/4*J659^4+a_3/5*J659^5+a_4/6*J659^6+a_5/7*J659^7)+SUM(S659:T659)-AK659</f>
        <v/>
      </c>
      <c r="AM659" s="114">
        <f>AL659&gt;0</f>
        <v/>
      </c>
      <c r="AN659" s="115">
        <f>IF(A659=1,FALSE,(AND(AQ659,AM659,NOT(AN658))))</f>
        <v/>
      </c>
      <c r="AO659">
        <f>IF(D659=1,AND(AH659,NOT(AI659)),AND(AM659,NOT(AN659)))</f>
        <v/>
      </c>
      <c r="AP659" s="119">
        <f>IF(D659=1,AI659,AN659)</f>
        <v/>
      </c>
      <c r="AQ659" s="125">
        <f>ABS(E659)&lt;$AQ$2</f>
        <v/>
      </c>
      <c r="AS659">
        <f>IF(AP659,MAX(AS$3:AS657)+1,"")</f>
        <v/>
      </c>
    </row>
    <row r="660">
      <c r="A660" t="n">
        <v>658</v>
      </c>
      <c r="B660" s="131">
        <f>IF(A660=1,0,IF(AP660,0.1*ε_cu1cd,0))</f>
        <v/>
      </c>
      <c r="C660" s="131">
        <f>IF(A660=1,0.1*ε_cu1cd,C659+B659)</f>
        <v/>
      </c>
      <c r="D660" s="113">
        <f>IF('Нормальний переріз'!$D$68&gt;0,1,2)</f>
        <v/>
      </c>
      <c r="E660" s="144">
        <f>IF(D660=1,F660,G660)</f>
        <v/>
      </c>
      <c r="F660" s="124">
        <f>IF(AI659,0.11*ε_cu1cd,IF(AH659,F659*0.01,F659))</f>
        <v/>
      </c>
      <c r="G660" s="124">
        <f>IF(AP659,-0.1*ε_cu1cd,IF(AM659,G659*0.01,G659))</f>
        <v/>
      </c>
      <c r="H660" s="113">
        <f>IF(A660=1,E660,IF(AO659,H659-E659+E660,IF(AP659,0.8*H659,H659+E660)))</f>
        <v/>
      </c>
      <c r="I660" s="169">
        <f>(C660-H660)/h</f>
        <v/>
      </c>
      <c r="J660">
        <f>C660/(ε_c1cd)</f>
        <v/>
      </c>
      <c r="K660">
        <f>C660/I660</f>
        <v/>
      </c>
      <c r="L660" s="131">
        <f>I660/(ε_c1cd)</f>
        <v/>
      </c>
      <c r="M660">
        <f>I660*(K660-Z_s1)</f>
        <v/>
      </c>
      <c r="N660">
        <f>I660*(K660-Z_s2)</f>
        <v/>
      </c>
      <c r="O660">
        <f>E_s*M660</f>
        <v/>
      </c>
      <c r="P660">
        <f>E_s*N660</f>
        <v/>
      </c>
      <c r="Q660">
        <f>O660*A_s1</f>
        <v/>
      </c>
      <c r="R660">
        <f>P660*A_s2</f>
        <v/>
      </c>
      <c r="S660">
        <f>Q660*($K660-Z_s1)</f>
        <v/>
      </c>
      <c r="T660">
        <f>R660*($K660-Z_s2)</f>
        <v/>
      </c>
      <c r="U660">
        <f>(INDIRECT("a_"&amp;U$2)/(U$2+1))*(($C660^(U$2+1)-$H660^(U$2+1))/(ε_c1cd^(U$2+1)))</f>
        <v/>
      </c>
      <c r="V660">
        <f>(INDIRECT("a_"&amp;V$2)/(V$2+1))*(($C660^(V$2+1)-$H660^(V$2+1))/(ε_c1cd^(V$2+1)))</f>
        <v/>
      </c>
      <c r="W660">
        <f>(INDIRECT("a_"&amp;W$2)/(W$2+1))*(($C660^(W$2+1)-$H660^(W$2+1))/(ε_c1cd^(W$2+1)))</f>
        <v/>
      </c>
      <c r="X660">
        <f>(INDIRECT("a_"&amp;X$2)/(X$2+1))*(($C660^(X$2+1)-$H660^(X$2+1))/(ε_c1cd^(X$2+1)))</f>
        <v/>
      </c>
      <c r="Y660">
        <f>(INDIRECT("a_"&amp;Y$2)/(Y$2+1))*(($C660^(Y$2+1)-$H660^(Y$2+1))/(ε_c1cd^(Y$2+1)))</f>
        <v/>
      </c>
      <c r="Z660">
        <f>(INDIRECT("a_"&amp;Z$2)/(Z$2+2))*(($C660^(Z$2+2)-$H660^(Z$2+2))/(ε_c1cd^(Z$2+2)))</f>
        <v/>
      </c>
      <c r="AA660">
        <f>(INDIRECT("a_"&amp;AA$2)/(AA$2+2))*(($C660^(AA$2+2)-$H660^(AA$2+2))/(ε_c1cd^(AA$2+2)))</f>
        <v/>
      </c>
      <c r="AB660">
        <f>(INDIRECT("a_"&amp;AB$2)/(AB$2+2))*(($C660^(AB$2+2)-$H660^(AB$2+2))/(ε_c1cd^(AB$2+2)))</f>
        <v/>
      </c>
      <c r="AC660">
        <f>(INDIRECT("a_"&amp;AC$2)/(AC$2+2))*(($C660^(AC$2+2)-$H660^(AC$2+2))/(ε_c1cd^(AC$2+2)))</f>
        <v/>
      </c>
      <c r="AD660">
        <f>(INDIRECT("a_"&amp;AD$2)/(AD$2+2))*(($C660^(AD$2+2)-$H660^(AD$2+2))/(ε_c1cd^(AD$2+2)))</f>
        <v/>
      </c>
      <c r="AE660" s="111">
        <f>(b*f_cd/L660)*SUM(U660:Y660)+SUM(Q660:R660)</f>
        <v/>
      </c>
      <c r="AF660" s="112">
        <f>AE660*(K660-y+e)</f>
        <v/>
      </c>
      <c r="AG660" s="113">
        <f>(b*f_cd/(L660^2))*SUM(Z660:AD660)+SUM(S660:T660)-AF660</f>
        <v/>
      </c>
      <c r="AH660" s="114">
        <f>AG660&lt;0</f>
        <v/>
      </c>
      <c r="AI660" s="115">
        <f>IF(A660=1,FALSE,(AND(AQ660,AH660,NOT(AI659))))</f>
        <v/>
      </c>
      <c r="AJ660" s="116">
        <f>(b*f_cd/L660)*(a_1/2*J660^2+a_2/3*J660^3+a_3/4*J660^4+a_4/5*J660^5+a_5/6*J660^6)+SUM(Q660:R660)</f>
        <v/>
      </c>
      <c r="AK660">
        <f>AJ660*(K660-y+e)</f>
        <v/>
      </c>
      <c r="AL660" s="118">
        <f>(b*f_cd/(L660^2))*(a_1/3*J660^3+a_2/4*J660^4+a_3/5*J660^5+a_4/6*J660^6+a_5/7*J660^7)+SUM(S660:T660)-AK660</f>
        <v/>
      </c>
      <c r="AM660" s="114">
        <f>AL660&gt;0</f>
        <v/>
      </c>
      <c r="AN660" s="115">
        <f>IF(A660=1,FALSE,(AND(AQ660,AM660,NOT(AN659))))</f>
        <v/>
      </c>
      <c r="AO660">
        <f>IF(D660=1,AND(AH660,NOT(AI660)),AND(AM660,NOT(AN660)))</f>
        <v/>
      </c>
      <c r="AP660" s="119">
        <f>IF(D660=1,AI660,AN660)</f>
        <v/>
      </c>
      <c r="AQ660" s="125">
        <f>ABS(E660)&lt;$AQ$2</f>
        <v/>
      </c>
      <c r="AS660">
        <f>IF(AP660,MAX(AS$3:AS658)+1,"")</f>
        <v/>
      </c>
    </row>
    <row r="661">
      <c r="A661" t="n">
        <v>659</v>
      </c>
      <c r="B661" s="131">
        <f>IF(A661=1,0,IF(AP661,0.1*ε_cu1cd,0))</f>
        <v/>
      </c>
      <c r="C661" s="131">
        <f>IF(A661=1,0.1*ε_cu1cd,C660+B660)</f>
        <v/>
      </c>
      <c r="D661" s="113">
        <f>IF('Нормальний переріз'!$D$68&gt;0,1,2)</f>
        <v/>
      </c>
      <c r="E661" s="144">
        <f>IF(D661=1,F661,G661)</f>
        <v/>
      </c>
      <c r="F661" s="124">
        <f>IF(AI660,0.11*ε_cu1cd,IF(AH660,F660*0.01,F660))</f>
        <v/>
      </c>
      <c r="G661" s="124">
        <f>IF(AP660,-0.1*ε_cu1cd,IF(AM660,G660*0.01,G660))</f>
        <v/>
      </c>
      <c r="H661" s="113">
        <f>IF(A661=1,E661,IF(AO660,H660-E660+E661,IF(AP660,0.8*H660,H660+E661)))</f>
        <v/>
      </c>
      <c r="I661" s="169">
        <f>(C661-H661)/h</f>
        <v/>
      </c>
      <c r="J661">
        <f>C661/(ε_c1cd)</f>
        <v/>
      </c>
      <c r="K661">
        <f>C661/I661</f>
        <v/>
      </c>
      <c r="L661" s="131">
        <f>I661/(ε_c1cd)</f>
        <v/>
      </c>
      <c r="M661">
        <f>I661*(K661-Z_s1)</f>
        <v/>
      </c>
      <c r="N661">
        <f>I661*(K661-Z_s2)</f>
        <v/>
      </c>
      <c r="O661">
        <f>E_s*M661</f>
        <v/>
      </c>
      <c r="P661">
        <f>E_s*N661</f>
        <v/>
      </c>
      <c r="Q661">
        <f>O661*A_s1</f>
        <v/>
      </c>
      <c r="R661">
        <f>P661*A_s2</f>
        <v/>
      </c>
      <c r="S661">
        <f>Q661*($K661-Z_s1)</f>
        <v/>
      </c>
      <c r="T661">
        <f>R661*($K661-Z_s2)</f>
        <v/>
      </c>
      <c r="U661">
        <f>(INDIRECT("a_"&amp;U$2)/(U$2+1))*(($C661^(U$2+1)-$H661^(U$2+1))/(ε_c1cd^(U$2+1)))</f>
        <v/>
      </c>
      <c r="V661">
        <f>(INDIRECT("a_"&amp;V$2)/(V$2+1))*(($C661^(V$2+1)-$H661^(V$2+1))/(ε_c1cd^(V$2+1)))</f>
        <v/>
      </c>
      <c r="W661">
        <f>(INDIRECT("a_"&amp;W$2)/(W$2+1))*(($C661^(W$2+1)-$H661^(W$2+1))/(ε_c1cd^(W$2+1)))</f>
        <v/>
      </c>
      <c r="X661">
        <f>(INDIRECT("a_"&amp;X$2)/(X$2+1))*(($C661^(X$2+1)-$H661^(X$2+1))/(ε_c1cd^(X$2+1)))</f>
        <v/>
      </c>
      <c r="Y661">
        <f>(INDIRECT("a_"&amp;Y$2)/(Y$2+1))*(($C661^(Y$2+1)-$H661^(Y$2+1))/(ε_c1cd^(Y$2+1)))</f>
        <v/>
      </c>
      <c r="Z661">
        <f>(INDIRECT("a_"&amp;Z$2)/(Z$2+2))*(($C661^(Z$2+2)-$H661^(Z$2+2))/(ε_c1cd^(Z$2+2)))</f>
        <v/>
      </c>
      <c r="AA661">
        <f>(INDIRECT("a_"&amp;AA$2)/(AA$2+2))*(($C661^(AA$2+2)-$H661^(AA$2+2))/(ε_c1cd^(AA$2+2)))</f>
        <v/>
      </c>
      <c r="AB661">
        <f>(INDIRECT("a_"&amp;AB$2)/(AB$2+2))*(($C661^(AB$2+2)-$H661^(AB$2+2))/(ε_c1cd^(AB$2+2)))</f>
        <v/>
      </c>
      <c r="AC661">
        <f>(INDIRECT("a_"&amp;AC$2)/(AC$2+2))*(($C661^(AC$2+2)-$H661^(AC$2+2))/(ε_c1cd^(AC$2+2)))</f>
        <v/>
      </c>
      <c r="AD661">
        <f>(INDIRECT("a_"&amp;AD$2)/(AD$2+2))*(($C661^(AD$2+2)-$H661^(AD$2+2))/(ε_c1cd^(AD$2+2)))</f>
        <v/>
      </c>
      <c r="AE661" s="111">
        <f>(b*f_cd/L661)*SUM(U661:Y661)+SUM(Q661:R661)</f>
        <v/>
      </c>
      <c r="AF661" s="112">
        <f>AE661*(K661-y+e)</f>
        <v/>
      </c>
      <c r="AG661" s="113">
        <f>(b*f_cd/(L661^2))*SUM(Z661:AD661)+SUM(S661:T661)-AF661</f>
        <v/>
      </c>
      <c r="AH661" s="114">
        <f>AG661&lt;0</f>
        <v/>
      </c>
      <c r="AI661" s="115">
        <f>IF(A661=1,FALSE,(AND(AQ661,AH661,NOT(AI660))))</f>
        <v/>
      </c>
      <c r="AJ661" s="116">
        <f>(b*f_cd/L661)*(a_1/2*J661^2+a_2/3*J661^3+a_3/4*J661^4+a_4/5*J661^5+a_5/6*J661^6)+SUM(Q661:R661)</f>
        <v/>
      </c>
      <c r="AK661">
        <f>AJ661*(K661-y+e)</f>
        <v/>
      </c>
      <c r="AL661" s="118">
        <f>(b*f_cd/(L661^2))*(a_1/3*J661^3+a_2/4*J661^4+a_3/5*J661^5+a_4/6*J661^6+a_5/7*J661^7)+SUM(S661:T661)-AK661</f>
        <v/>
      </c>
      <c r="AM661" s="114">
        <f>AL661&gt;0</f>
        <v/>
      </c>
      <c r="AN661" s="115">
        <f>IF(A661=1,FALSE,(AND(AQ661,AM661,NOT(AN660))))</f>
        <v/>
      </c>
      <c r="AO661">
        <f>IF(D661=1,AND(AH661,NOT(AI661)),AND(AM661,NOT(AN661)))</f>
        <v/>
      </c>
      <c r="AP661" s="119">
        <f>IF(D661=1,AI661,AN661)</f>
        <v/>
      </c>
      <c r="AQ661" s="125">
        <f>ABS(E661)&lt;$AQ$2</f>
        <v/>
      </c>
      <c r="AS661">
        <f>IF(AP661,MAX(AS$3:AS659)+1,"")</f>
        <v/>
      </c>
    </row>
    <row r="662">
      <c r="A662" t="n">
        <v>659</v>
      </c>
      <c r="B662" s="131">
        <f>IF(A662=1,0,IF(AP662,0.1*ε_cu1cd,0))</f>
        <v/>
      </c>
      <c r="C662" s="131">
        <f>IF(A662=1,0.1*ε_cu1cd,C661+B661)</f>
        <v/>
      </c>
      <c r="D662" s="113">
        <f>IF('Нормальний переріз'!$D$68&gt;0,1,2)</f>
        <v/>
      </c>
      <c r="E662" s="144">
        <f>IF(D662=1,F662,G662)</f>
        <v/>
      </c>
      <c r="F662" s="124">
        <f>IF(AI661,0.11*ε_cu1cd,IF(AH661,F661*0.01,F661))</f>
        <v/>
      </c>
      <c r="G662" s="124">
        <f>IF(AP661,-0.1*ε_cu1cd,IF(AM661,G661*0.01,G661))</f>
        <v/>
      </c>
      <c r="H662" s="113">
        <f>IF(A662=1,E662,IF(AO661,H661-E661+E662,IF(AP661,0.8*H661,H661+E662)))</f>
        <v/>
      </c>
      <c r="I662" s="169">
        <f>(C662-H662)/h</f>
        <v/>
      </c>
      <c r="J662">
        <f>C662/(ε_c1cd)</f>
        <v/>
      </c>
      <c r="K662">
        <f>C662/I662</f>
        <v/>
      </c>
      <c r="L662" s="131">
        <f>I662/(ε_c1cd)</f>
        <v/>
      </c>
      <c r="M662">
        <f>I662*(K662-Z_s1)</f>
        <v/>
      </c>
      <c r="N662">
        <f>I662*(K662-Z_s2)</f>
        <v/>
      </c>
      <c r="O662">
        <f>E_s*M662</f>
        <v/>
      </c>
      <c r="P662">
        <f>E_s*N662</f>
        <v/>
      </c>
      <c r="Q662">
        <f>O662*A_s1</f>
        <v/>
      </c>
      <c r="R662">
        <f>P662*A_s2</f>
        <v/>
      </c>
      <c r="S662">
        <f>Q662*($K662-Z_s1)</f>
        <v/>
      </c>
      <c r="T662">
        <f>R662*($K662-Z_s2)</f>
        <v/>
      </c>
      <c r="U662">
        <f>(INDIRECT("a_"&amp;U$2)/(U$2+1))*(($C662^(U$2+1)-$H662^(U$2+1))/(ε_c1cd^(U$2+1)))</f>
        <v/>
      </c>
      <c r="V662">
        <f>(INDIRECT("a_"&amp;V$2)/(V$2+1))*(($C662^(V$2+1)-$H662^(V$2+1))/(ε_c1cd^(V$2+1)))</f>
        <v/>
      </c>
      <c r="W662">
        <f>(INDIRECT("a_"&amp;W$2)/(W$2+1))*(($C662^(W$2+1)-$H662^(W$2+1))/(ε_c1cd^(W$2+1)))</f>
        <v/>
      </c>
      <c r="X662">
        <f>(INDIRECT("a_"&amp;X$2)/(X$2+1))*(($C662^(X$2+1)-$H662^(X$2+1))/(ε_c1cd^(X$2+1)))</f>
        <v/>
      </c>
      <c r="Y662">
        <f>(INDIRECT("a_"&amp;Y$2)/(Y$2+1))*(($C662^(Y$2+1)-$H662^(Y$2+1))/(ε_c1cd^(Y$2+1)))</f>
        <v/>
      </c>
      <c r="Z662">
        <f>(INDIRECT("a_"&amp;Z$2)/(Z$2+2))*(($C662^(Z$2+2)-$H662^(Z$2+2))/(ε_c1cd^(Z$2+2)))</f>
        <v/>
      </c>
      <c r="AA662">
        <f>(INDIRECT("a_"&amp;AA$2)/(AA$2+2))*(($C662^(AA$2+2)-$H662^(AA$2+2))/(ε_c1cd^(AA$2+2)))</f>
        <v/>
      </c>
      <c r="AB662">
        <f>(INDIRECT("a_"&amp;AB$2)/(AB$2+2))*(($C662^(AB$2+2)-$H662^(AB$2+2))/(ε_c1cd^(AB$2+2)))</f>
        <v/>
      </c>
      <c r="AC662">
        <f>(INDIRECT("a_"&amp;AC$2)/(AC$2+2))*(($C662^(AC$2+2)-$H662^(AC$2+2))/(ε_c1cd^(AC$2+2)))</f>
        <v/>
      </c>
      <c r="AD662">
        <f>(INDIRECT("a_"&amp;AD$2)/(AD$2+2))*(($C662^(AD$2+2)-$H662^(AD$2+2))/(ε_c1cd^(AD$2+2)))</f>
        <v/>
      </c>
      <c r="AE662" s="111">
        <f>(b*f_cd/L662)*SUM(U662:Y662)+SUM(Q662:R662)</f>
        <v/>
      </c>
      <c r="AF662" s="112">
        <f>AE662*(K662-y+e)</f>
        <v/>
      </c>
      <c r="AG662" s="113">
        <f>(b*f_cd/(L662^2))*SUM(Z662:AD662)+SUM(S662:T662)-AF662</f>
        <v/>
      </c>
      <c r="AH662" s="114">
        <f>AG662&lt;0</f>
        <v/>
      </c>
      <c r="AI662" s="115">
        <f>IF(A662=1,FALSE,(AND(AQ662,AH662,NOT(AI661))))</f>
        <v/>
      </c>
      <c r="AJ662" s="116">
        <f>(b*f_cd/L662)*(a_1/2*J662^2+a_2/3*J662^3+a_3/4*J662^4+a_4/5*J662^5+a_5/6*J662^6)+SUM(Q662:R662)</f>
        <v/>
      </c>
      <c r="AK662">
        <f>AJ662*(K662-y+e)</f>
        <v/>
      </c>
      <c r="AL662" s="118">
        <f>(b*f_cd/(L662^2))*(a_1/3*J662^3+a_2/4*J662^4+a_3/5*J662^5+a_4/6*J662^6+a_5/7*J662^7)+SUM(S662:T662)-AK662</f>
        <v/>
      </c>
      <c r="AM662" s="114">
        <f>AL662&gt;0</f>
        <v/>
      </c>
      <c r="AN662" s="115">
        <f>IF(A662=1,FALSE,(AND(AQ662,AM662,NOT(AN661))))</f>
        <v/>
      </c>
      <c r="AO662">
        <f>IF(D662=1,AND(AH662,NOT(AI662)),AND(AM662,NOT(AN662)))</f>
        <v/>
      </c>
      <c r="AP662" s="119">
        <f>IF(D662=1,AI662,AN662)</f>
        <v/>
      </c>
      <c r="AQ662" s="125">
        <f>ABS(E662)&lt;$AQ$2</f>
        <v/>
      </c>
      <c r="AS662">
        <f>IF(AP662,MAX(AS$3:AS660)+1,"")</f>
        <v/>
      </c>
    </row>
    <row r="663">
      <c r="A663" t="n">
        <v>659</v>
      </c>
      <c r="B663" s="131">
        <f>IF(A663=1,0,IF(AP663,0.1*ε_cu1cd,0))</f>
        <v/>
      </c>
      <c r="C663" s="131">
        <f>IF(A663=1,0.1*ε_cu1cd,C662+B662)</f>
        <v/>
      </c>
      <c r="D663" s="113">
        <f>IF('Нормальний переріз'!$D$68&gt;0,1,2)</f>
        <v/>
      </c>
      <c r="E663" s="144">
        <f>IF(D663=1,F663,G663)</f>
        <v/>
      </c>
      <c r="F663" s="124">
        <f>IF(AI662,0.11*ε_cu1cd,IF(AH662,F662*0.01,F662))</f>
        <v/>
      </c>
      <c r="G663" s="124">
        <f>IF(AP662,-0.1*ε_cu1cd,IF(AM662,G662*0.01,G662))</f>
        <v/>
      </c>
      <c r="H663" s="113">
        <f>IF(A663=1,E663,IF(AO662,H662-E662+E663,IF(AP662,0.8*H662,H662+E663)))</f>
        <v/>
      </c>
      <c r="I663" s="169">
        <f>(C663-H663)/h</f>
        <v/>
      </c>
      <c r="J663">
        <f>C663/(ε_c1cd)</f>
        <v/>
      </c>
      <c r="K663">
        <f>C663/I663</f>
        <v/>
      </c>
      <c r="L663" s="131">
        <f>I663/(ε_c1cd)</f>
        <v/>
      </c>
      <c r="M663">
        <f>I663*(K663-Z_s1)</f>
        <v/>
      </c>
      <c r="N663">
        <f>I663*(K663-Z_s2)</f>
        <v/>
      </c>
      <c r="O663">
        <f>E_s*M663</f>
        <v/>
      </c>
      <c r="P663">
        <f>E_s*N663</f>
        <v/>
      </c>
      <c r="Q663">
        <f>O663*A_s1</f>
        <v/>
      </c>
      <c r="R663">
        <f>P663*A_s2</f>
        <v/>
      </c>
      <c r="S663">
        <f>Q663*($K663-Z_s1)</f>
        <v/>
      </c>
      <c r="T663">
        <f>R663*($K663-Z_s2)</f>
        <v/>
      </c>
      <c r="U663">
        <f>(INDIRECT("a_"&amp;U$2)/(U$2+1))*(($C663^(U$2+1)-$H663^(U$2+1))/(ε_c1cd^(U$2+1)))</f>
        <v/>
      </c>
      <c r="V663">
        <f>(INDIRECT("a_"&amp;V$2)/(V$2+1))*(($C663^(V$2+1)-$H663^(V$2+1))/(ε_c1cd^(V$2+1)))</f>
        <v/>
      </c>
      <c r="W663">
        <f>(INDIRECT("a_"&amp;W$2)/(W$2+1))*(($C663^(W$2+1)-$H663^(W$2+1))/(ε_c1cd^(W$2+1)))</f>
        <v/>
      </c>
      <c r="X663">
        <f>(INDIRECT("a_"&amp;X$2)/(X$2+1))*(($C663^(X$2+1)-$H663^(X$2+1))/(ε_c1cd^(X$2+1)))</f>
        <v/>
      </c>
      <c r="Y663">
        <f>(INDIRECT("a_"&amp;Y$2)/(Y$2+1))*(($C663^(Y$2+1)-$H663^(Y$2+1))/(ε_c1cd^(Y$2+1)))</f>
        <v/>
      </c>
      <c r="Z663">
        <f>(INDIRECT("a_"&amp;Z$2)/(Z$2+2))*(($C663^(Z$2+2)-$H663^(Z$2+2))/(ε_c1cd^(Z$2+2)))</f>
        <v/>
      </c>
      <c r="AA663">
        <f>(INDIRECT("a_"&amp;AA$2)/(AA$2+2))*(($C663^(AA$2+2)-$H663^(AA$2+2))/(ε_c1cd^(AA$2+2)))</f>
        <v/>
      </c>
      <c r="AB663">
        <f>(INDIRECT("a_"&amp;AB$2)/(AB$2+2))*(($C663^(AB$2+2)-$H663^(AB$2+2))/(ε_c1cd^(AB$2+2)))</f>
        <v/>
      </c>
      <c r="AC663">
        <f>(INDIRECT("a_"&amp;AC$2)/(AC$2+2))*(($C663^(AC$2+2)-$H663^(AC$2+2))/(ε_c1cd^(AC$2+2)))</f>
        <v/>
      </c>
      <c r="AD663">
        <f>(INDIRECT("a_"&amp;AD$2)/(AD$2+2))*(($C663^(AD$2+2)-$H663^(AD$2+2))/(ε_c1cd^(AD$2+2)))</f>
        <v/>
      </c>
      <c r="AE663" s="111">
        <f>(b*f_cd/L663)*SUM(U663:Y663)+SUM(Q663:R663)</f>
        <v/>
      </c>
      <c r="AF663" s="112">
        <f>AE663*(K663-y+e)</f>
        <v/>
      </c>
      <c r="AG663" s="113">
        <f>(b*f_cd/(L663^2))*SUM(Z663:AD663)+SUM(S663:T663)-AF663</f>
        <v/>
      </c>
      <c r="AH663" s="114">
        <f>AG663&lt;0</f>
        <v/>
      </c>
      <c r="AI663" s="115">
        <f>IF(A663=1,FALSE,(AND(AQ663,AH663,NOT(AI662))))</f>
        <v/>
      </c>
      <c r="AJ663" s="116">
        <f>(b*f_cd/L663)*(a_1/2*J663^2+a_2/3*J663^3+a_3/4*J663^4+a_4/5*J663^5+a_5/6*J663^6)+SUM(Q663:R663)</f>
        <v/>
      </c>
      <c r="AK663">
        <f>AJ663*(K663-y+e)</f>
        <v/>
      </c>
      <c r="AL663" s="118">
        <f>(b*f_cd/(L663^2))*(a_1/3*J663^3+a_2/4*J663^4+a_3/5*J663^5+a_4/6*J663^6+a_5/7*J663^7)+SUM(S663:T663)-AK663</f>
        <v/>
      </c>
      <c r="AM663" s="114">
        <f>AL663&gt;0</f>
        <v/>
      </c>
      <c r="AN663" s="115">
        <f>IF(A663=1,FALSE,(AND(AQ663,AM663,NOT(AN662))))</f>
        <v/>
      </c>
      <c r="AO663">
        <f>IF(D663=1,AND(AH663,NOT(AI663)),AND(AM663,NOT(AN663)))</f>
        <v/>
      </c>
      <c r="AP663" s="119">
        <f>IF(D663=1,AI663,AN663)</f>
        <v/>
      </c>
      <c r="AQ663" s="125">
        <f>ABS(E663)&lt;$AQ$2</f>
        <v/>
      </c>
      <c r="AS663">
        <f>IF(AP663,MAX(AS$3:AS661)+1,"")</f>
        <v/>
      </c>
    </row>
    <row r="664">
      <c r="A664" t="n">
        <v>659</v>
      </c>
      <c r="B664" s="131">
        <f>IF(A664=1,0,IF(AP664,0.1*ε_cu1cd,0))</f>
        <v/>
      </c>
      <c r="C664" s="131">
        <f>IF(A664=1,0.1*ε_cu1cd,C663+B663)</f>
        <v/>
      </c>
      <c r="D664" s="113">
        <f>IF('Нормальний переріз'!$D$68&gt;0,1,2)</f>
        <v/>
      </c>
      <c r="E664" s="144">
        <f>IF(D664=1,F664,G664)</f>
        <v/>
      </c>
      <c r="F664" s="124">
        <f>IF(AI663,0.11*ε_cu1cd,IF(AH663,F663*0.01,F663))</f>
        <v/>
      </c>
      <c r="G664" s="124">
        <f>IF(AP663,-0.1*ε_cu1cd,IF(AM663,G663*0.01,G663))</f>
        <v/>
      </c>
      <c r="H664" s="113">
        <f>IF(A664=1,E664,IF(AO663,H663-E663+E664,IF(AP663,0.8*H663,H663+E664)))</f>
        <v/>
      </c>
      <c r="I664" s="169">
        <f>(C664-H664)/h</f>
        <v/>
      </c>
      <c r="J664">
        <f>C664/(ε_c1cd)</f>
        <v/>
      </c>
      <c r="K664">
        <f>C664/I664</f>
        <v/>
      </c>
      <c r="L664" s="131">
        <f>I664/(ε_c1cd)</f>
        <v/>
      </c>
      <c r="M664">
        <f>I664*(K664-Z_s1)</f>
        <v/>
      </c>
      <c r="N664">
        <f>I664*(K664-Z_s2)</f>
        <v/>
      </c>
      <c r="O664">
        <f>E_s*M664</f>
        <v/>
      </c>
      <c r="P664">
        <f>E_s*N664</f>
        <v/>
      </c>
      <c r="Q664">
        <f>O664*A_s1</f>
        <v/>
      </c>
      <c r="R664">
        <f>P664*A_s2</f>
        <v/>
      </c>
      <c r="S664">
        <f>Q664*($K664-Z_s1)</f>
        <v/>
      </c>
      <c r="T664">
        <f>R664*($K664-Z_s2)</f>
        <v/>
      </c>
      <c r="U664">
        <f>(INDIRECT("a_"&amp;U$2)/(U$2+1))*(($C664^(U$2+1)-$H664^(U$2+1))/(ε_c1cd^(U$2+1)))</f>
        <v/>
      </c>
      <c r="V664">
        <f>(INDIRECT("a_"&amp;V$2)/(V$2+1))*(($C664^(V$2+1)-$H664^(V$2+1))/(ε_c1cd^(V$2+1)))</f>
        <v/>
      </c>
      <c r="W664">
        <f>(INDIRECT("a_"&amp;W$2)/(W$2+1))*(($C664^(W$2+1)-$H664^(W$2+1))/(ε_c1cd^(W$2+1)))</f>
        <v/>
      </c>
      <c r="X664">
        <f>(INDIRECT("a_"&amp;X$2)/(X$2+1))*(($C664^(X$2+1)-$H664^(X$2+1))/(ε_c1cd^(X$2+1)))</f>
        <v/>
      </c>
      <c r="Y664">
        <f>(INDIRECT("a_"&amp;Y$2)/(Y$2+1))*(($C664^(Y$2+1)-$H664^(Y$2+1))/(ε_c1cd^(Y$2+1)))</f>
        <v/>
      </c>
      <c r="Z664">
        <f>(INDIRECT("a_"&amp;Z$2)/(Z$2+2))*(($C664^(Z$2+2)-$H664^(Z$2+2))/(ε_c1cd^(Z$2+2)))</f>
        <v/>
      </c>
      <c r="AA664">
        <f>(INDIRECT("a_"&amp;AA$2)/(AA$2+2))*(($C664^(AA$2+2)-$H664^(AA$2+2))/(ε_c1cd^(AA$2+2)))</f>
        <v/>
      </c>
      <c r="AB664">
        <f>(INDIRECT("a_"&amp;AB$2)/(AB$2+2))*(($C664^(AB$2+2)-$H664^(AB$2+2))/(ε_c1cd^(AB$2+2)))</f>
        <v/>
      </c>
      <c r="AC664">
        <f>(INDIRECT("a_"&amp;AC$2)/(AC$2+2))*(($C664^(AC$2+2)-$H664^(AC$2+2))/(ε_c1cd^(AC$2+2)))</f>
        <v/>
      </c>
      <c r="AD664">
        <f>(INDIRECT("a_"&amp;AD$2)/(AD$2+2))*(($C664^(AD$2+2)-$H664^(AD$2+2))/(ε_c1cd^(AD$2+2)))</f>
        <v/>
      </c>
      <c r="AE664" s="111">
        <f>(b*f_cd/L664)*SUM(U664:Y664)+SUM(Q664:R664)</f>
        <v/>
      </c>
      <c r="AF664" s="112">
        <f>AE664*(K664-y+e)</f>
        <v/>
      </c>
      <c r="AG664" s="113">
        <f>(b*f_cd/(L664^2))*SUM(Z664:AD664)+SUM(S664:T664)-AF664</f>
        <v/>
      </c>
      <c r="AH664" s="114">
        <f>AG664&lt;0</f>
        <v/>
      </c>
      <c r="AI664" s="115">
        <f>IF(A664=1,FALSE,(AND(AQ664,AH664,NOT(AI663))))</f>
        <v/>
      </c>
      <c r="AJ664" s="116">
        <f>(b*f_cd/L664)*(a_1/2*J664^2+a_2/3*J664^3+a_3/4*J664^4+a_4/5*J664^5+a_5/6*J664^6)+SUM(Q664:R664)</f>
        <v/>
      </c>
      <c r="AK664">
        <f>AJ664*(K664-y+e)</f>
        <v/>
      </c>
      <c r="AL664" s="118">
        <f>(b*f_cd/(L664^2))*(a_1/3*J664^3+a_2/4*J664^4+a_3/5*J664^5+a_4/6*J664^6+a_5/7*J664^7)+SUM(S664:T664)-AK664</f>
        <v/>
      </c>
      <c r="AM664" s="114">
        <f>AL664&gt;0</f>
        <v/>
      </c>
      <c r="AN664" s="115">
        <f>IF(A664=1,FALSE,(AND(AQ664,AM664,NOT(AN663))))</f>
        <v/>
      </c>
      <c r="AO664">
        <f>IF(D664=1,AND(AH664,NOT(AI664)),AND(AM664,NOT(AN664)))</f>
        <v/>
      </c>
      <c r="AP664" s="119">
        <f>IF(D664=1,AI664,AN664)</f>
        <v/>
      </c>
      <c r="AQ664" s="125">
        <f>ABS(E664)&lt;$AQ$2</f>
        <v/>
      </c>
      <c r="AS664">
        <f>IF(AP664,MAX(AS$3:AS662)+1,"")</f>
        <v/>
      </c>
    </row>
    <row r="665">
      <c r="A665" t="n">
        <v>659</v>
      </c>
      <c r="B665" s="131">
        <f>IF(A665=1,0,IF(AP665,0.1*ε_cu1cd,0))</f>
        <v/>
      </c>
      <c r="C665" s="131">
        <f>IF(A665=1,0.1*ε_cu1cd,C664+B664)</f>
        <v/>
      </c>
      <c r="D665" s="113">
        <f>IF('Нормальний переріз'!$D$68&gt;0,1,2)</f>
        <v/>
      </c>
      <c r="E665" s="144">
        <f>IF(D665=1,F665,G665)</f>
        <v/>
      </c>
      <c r="F665" s="124">
        <f>IF(AI664,0.11*ε_cu1cd,IF(AH664,F664*0.01,F664))</f>
        <v/>
      </c>
      <c r="G665" s="124">
        <f>IF(AP664,-0.1*ε_cu1cd,IF(AM664,G664*0.01,G664))</f>
        <v/>
      </c>
      <c r="H665" s="113">
        <f>IF(A665=1,E665,IF(AO664,H664-E664+E665,IF(AP664,0.8*H664,H664+E665)))</f>
        <v/>
      </c>
      <c r="I665" s="169">
        <f>(C665-H665)/h</f>
        <v/>
      </c>
      <c r="J665">
        <f>C665/(ε_c1cd)</f>
        <v/>
      </c>
      <c r="K665">
        <f>C665/I665</f>
        <v/>
      </c>
      <c r="L665" s="131">
        <f>I665/(ε_c1cd)</f>
        <v/>
      </c>
      <c r="M665">
        <f>I665*(K665-Z_s1)</f>
        <v/>
      </c>
      <c r="N665">
        <f>I665*(K665-Z_s2)</f>
        <v/>
      </c>
      <c r="O665">
        <f>E_s*M665</f>
        <v/>
      </c>
      <c r="P665">
        <f>E_s*N665</f>
        <v/>
      </c>
      <c r="Q665">
        <f>O665*A_s1</f>
        <v/>
      </c>
      <c r="R665">
        <f>P665*A_s2</f>
        <v/>
      </c>
      <c r="S665">
        <f>Q665*($K665-Z_s1)</f>
        <v/>
      </c>
      <c r="T665">
        <f>R665*($K665-Z_s2)</f>
        <v/>
      </c>
      <c r="U665">
        <f>(INDIRECT("a_"&amp;U$2)/(U$2+1))*(($C665^(U$2+1)-$H665^(U$2+1))/(ε_c1cd^(U$2+1)))</f>
        <v/>
      </c>
      <c r="V665">
        <f>(INDIRECT("a_"&amp;V$2)/(V$2+1))*(($C665^(V$2+1)-$H665^(V$2+1))/(ε_c1cd^(V$2+1)))</f>
        <v/>
      </c>
      <c r="W665">
        <f>(INDIRECT("a_"&amp;W$2)/(W$2+1))*(($C665^(W$2+1)-$H665^(W$2+1))/(ε_c1cd^(W$2+1)))</f>
        <v/>
      </c>
      <c r="X665">
        <f>(INDIRECT("a_"&amp;X$2)/(X$2+1))*(($C665^(X$2+1)-$H665^(X$2+1))/(ε_c1cd^(X$2+1)))</f>
        <v/>
      </c>
      <c r="Y665">
        <f>(INDIRECT("a_"&amp;Y$2)/(Y$2+1))*(($C665^(Y$2+1)-$H665^(Y$2+1))/(ε_c1cd^(Y$2+1)))</f>
        <v/>
      </c>
      <c r="Z665">
        <f>(INDIRECT("a_"&amp;Z$2)/(Z$2+2))*(($C665^(Z$2+2)-$H665^(Z$2+2))/(ε_c1cd^(Z$2+2)))</f>
        <v/>
      </c>
      <c r="AA665">
        <f>(INDIRECT("a_"&amp;AA$2)/(AA$2+2))*(($C665^(AA$2+2)-$H665^(AA$2+2))/(ε_c1cd^(AA$2+2)))</f>
        <v/>
      </c>
      <c r="AB665">
        <f>(INDIRECT("a_"&amp;AB$2)/(AB$2+2))*(($C665^(AB$2+2)-$H665^(AB$2+2))/(ε_c1cd^(AB$2+2)))</f>
        <v/>
      </c>
      <c r="AC665">
        <f>(INDIRECT("a_"&amp;AC$2)/(AC$2+2))*(($C665^(AC$2+2)-$H665^(AC$2+2))/(ε_c1cd^(AC$2+2)))</f>
        <v/>
      </c>
      <c r="AD665">
        <f>(INDIRECT("a_"&amp;AD$2)/(AD$2+2))*(($C665^(AD$2+2)-$H665^(AD$2+2))/(ε_c1cd^(AD$2+2)))</f>
        <v/>
      </c>
      <c r="AE665" s="111">
        <f>(b*f_cd/L665)*SUM(U665:Y665)+SUM(Q665:R665)</f>
        <v/>
      </c>
      <c r="AF665" s="112">
        <f>AE665*(K665-y+e)</f>
        <v/>
      </c>
      <c r="AG665" s="113">
        <f>(b*f_cd/(L665^2))*SUM(Z665:AD665)+SUM(S665:T665)-AF665</f>
        <v/>
      </c>
      <c r="AH665" s="114">
        <f>AG665&lt;0</f>
        <v/>
      </c>
      <c r="AI665" s="115">
        <f>IF(A665=1,FALSE,(AND(AQ665,AH665,NOT(AI664))))</f>
        <v/>
      </c>
      <c r="AJ665" s="116">
        <f>(b*f_cd/L665)*(a_1/2*J665^2+a_2/3*J665^3+a_3/4*J665^4+a_4/5*J665^5+a_5/6*J665^6)+SUM(Q665:R665)</f>
        <v/>
      </c>
      <c r="AK665">
        <f>AJ665*(K665-y+e)</f>
        <v/>
      </c>
      <c r="AL665" s="118">
        <f>(b*f_cd/(L665^2))*(a_1/3*J665^3+a_2/4*J665^4+a_3/5*J665^5+a_4/6*J665^6+a_5/7*J665^7)+SUM(S665:T665)-AK665</f>
        <v/>
      </c>
      <c r="AM665" s="114">
        <f>AL665&gt;0</f>
        <v/>
      </c>
      <c r="AN665" s="115">
        <f>IF(A665=1,FALSE,(AND(AQ665,AM665,NOT(AN664))))</f>
        <v/>
      </c>
      <c r="AO665">
        <f>IF(D665=1,AND(AH665,NOT(AI665)),AND(AM665,NOT(AN665)))</f>
        <v/>
      </c>
      <c r="AP665" s="119">
        <f>IF(D665=1,AI665,AN665)</f>
        <v/>
      </c>
      <c r="AQ665" s="125">
        <f>ABS(E665)&lt;$AQ$2</f>
        <v/>
      </c>
      <c r="AS665">
        <f>IF(AP665,MAX(AS$3:AS663)+1,"")</f>
        <v/>
      </c>
    </row>
    <row r="666">
      <c r="A666" t="n">
        <v>659</v>
      </c>
      <c r="B666" s="131">
        <f>IF(A666=1,0,IF(AP666,0.1*ε_cu1cd,0))</f>
        <v/>
      </c>
      <c r="C666" s="131">
        <f>IF(A666=1,0.1*ε_cu1cd,C665+B665)</f>
        <v/>
      </c>
      <c r="D666" s="113">
        <f>IF('Нормальний переріз'!$D$68&gt;0,1,2)</f>
        <v/>
      </c>
      <c r="E666" s="144">
        <f>IF(D666=1,F666,G666)</f>
        <v/>
      </c>
      <c r="F666" s="124">
        <f>IF(AI665,0.11*ε_cu1cd,IF(AH665,F665*0.01,F665))</f>
        <v/>
      </c>
      <c r="G666" s="124">
        <f>IF(AP665,-0.1*ε_cu1cd,IF(AM665,G665*0.01,G665))</f>
        <v/>
      </c>
      <c r="H666" s="113">
        <f>IF(A666=1,E666,IF(AO665,H665-E665+E666,IF(AP665,0.8*H665,H665+E666)))</f>
        <v/>
      </c>
      <c r="I666" s="169">
        <f>(C666-H666)/h</f>
        <v/>
      </c>
      <c r="J666">
        <f>C666/(ε_c1cd)</f>
        <v/>
      </c>
      <c r="K666">
        <f>C666/I666</f>
        <v/>
      </c>
      <c r="L666" s="131">
        <f>I666/(ε_c1cd)</f>
        <v/>
      </c>
      <c r="M666">
        <f>I666*(K666-Z_s1)</f>
        <v/>
      </c>
      <c r="N666">
        <f>I666*(K666-Z_s2)</f>
        <v/>
      </c>
      <c r="O666">
        <f>E_s*M666</f>
        <v/>
      </c>
      <c r="P666">
        <f>E_s*N666</f>
        <v/>
      </c>
      <c r="Q666">
        <f>O666*A_s1</f>
        <v/>
      </c>
      <c r="R666">
        <f>P666*A_s2</f>
        <v/>
      </c>
      <c r="S666">
        <f>Q666*($K666-Z_s1)</f>
        <v/>
      </c>
      <c r="T666">
        <f>R666*($K666-Z_s2)</f>
        <v/>
      </c>
      <c r="U666">
        <f>(INDIRECT("a_"&amp;U$2)/(U$2+1))*(($C666^(U$2+1)-$H666^(U$2+1))/(ε_c1cd^(U$2+1)))</f>
        <v/>
      </c>
      <c r="V666">
        <f>(INDIRECT("a_"&amp;V$2)/(V$2+1))*(($C666^(V$2+1)-$H666^(V$2+1))/(ε_c1cd^(V$2+1)))</f>
        <v/>
      </c>
      <c r="W666">
        <f>(INDIRECT("a_"&amp;W$2)/(W$2+1))*(($C666^(W$2+1)-$H666^(W$2+1))/(ε_c1cd^(W$2+1)))</f>
        <v/>
      </c>
      <c r="X666">
        <f>(INDIRECT("a_"&amp;X$2)/(X$2+1))*(($C666^(X$2+1)-$H666^(X$2+1))/(ε_c1cd^(X$2+1)))</f>
        <v/>
      </c>
      <c r="Y666">
        <f>(INDIRECT("a_"&amp;Y$2)/(Y$2+1))*(($C666^(Y$2+1)-$H666^(Y$2+1))/(ε_c1cd^(Y$2+1)))</f>
        <v/>
      </c>
      <c r="Z666">
        <f>(INDIRECT("a_"&amp;Z$2)/(Z$2+2))*(($C666^(Z$2+2)-$H666^(Z$2+2))/(ε_c1cd^(Z$2+2)))</f>
        <v/>
      </c>
      <c r="AA666">
        <f>(INDIRECT("a_"&amp;AA$2)/(AA$2+2))*(($C666^(AA$2+2)-$H666^(AA$2+2))/(ε_c1cd^(AA$2+2)))</f>
        <v/>
      </c>
      <c r="AB666">
        <f>(INDIRECT("a_"&amp;AB$2)/(AB$2+2))*(($C666^(AB$2+2)-$H666^(AB$2+2))/(ε_c1cd^(AB$2+2)))</f>
        <v/>
      </c>
      <c r="AC666">
        <f>(INDIRECT("a_"&amp;AC$2)/(AC$2+2))*(($C666^(AC$2+2)-$H666^(AC$2+2))/(ε_c1cd^(AC$2+2)))</f>
        <v/>
      </c>
      <c r="AD666">
        <f>(INDIRECT("a_"&amp;AD$2)/(AD$2+2))*(($C666^(AD$2+2)-$H666^(AD$2+2))/(ε_c1cd^(AD$2+2)))</f>
        <v/>
      </c>
      <c r="AE666" s="111">
        <f>(b*f_cd/L666)*SUM(U666:Y666)+SUM(Q666:R666)</f>
        <v/>
      </c>
      <c r="AF666" s="112">
        <f>AE666*(K666-y+e)</f>
        <v/>
      </c>
      <c r="AG666" s="113">
        <f>(b*f_cd/(L666^2))*SUM(Z666:AD666)+SUM(S666:T666)-AF666</f>
        <v/>
      </c>
      <c r="AH666" s="114">
        <f>AG666&lt;0</f>
        <v/>
      </c>
      <c r="AI666" s="115">
        <f>IF(A666=1,FALSE,(AND(AQ666,AH666,NOT(AI665))))</f>
        <v/>
      </c>
      <c r="AJ666" s="116">
        <f>(b*f_cd/L666)*(a_1/2*J666^2+a_2/3*J666^3+a_3/4*J666^4+a_4/5*J666^5+a_5/6*J666^6)+SUM(Q666:R666)</f>
        <v/>
      </c>
      <c r="AK666">
        <f>AJ666*(K666-y+e)</f>
        <v/>
      </c>
      <c r="AL666" s="118">
        <f>(b*f_cd/(L666^2))*(a_1/3*J666^3+a_2/4*J666^4+a_3/5*J666^5+a_4/6*J666^6+a_5/7*J666^7)+SUM(S666:T666)-AK666</f>
        <v/>
      </c>
      <c r="AM666" s="114">
        <f>AL666&gt;0</f>
        <v/>
      </c>
      <c r="AN666" s="115">
        <f>IF(A666=1,FALSE,(AND(AQ666,AM666,NOT(AN665))))</f>
        <v/>
      </c>
      <c r="AO666">
        <f>IF(D666=1,AND(AH666,NOT(AI666)),AND(AM666,NOT(AN666)))</f>
        <v/>
      </c>
      <c r="AP666" s="119">
        <f>IF(D666=1,AI666,AN666)</f>
        <v/>
      </c>
      <c r="AQ666" s="125">
        <f>ABS(E666)&lt;$AQ$2</f>
        <v/>
      </c>
      <c r="AS666">
        <f>IF(AP666,MAX(AS$3:AS664)+1,"")</f>
        <v/>
      </c>
    </row>
    <row r="667">
      <c r="A667" t="n">
        <v>659</v>
      </c>
      <c r="B667" s="131">
        <f>IF(A667=1,0,IF(AP667,0.1*ε_cu1cd,0))</f>
        <v/>
      </c>
      <c r="C667" s="131">
        <f>IF(A667=1,0.1*ε_cu1cd,C666+B666)</f>
        <v/>
      </c>
      <c r="D667" s="113">
        <f>IF('Нормальний переріз'!$D$68&gt;0,1,2)</f>
        <v/>
      </c>
      <c r="E667" s="144">
        <f>IF(D667=1,F667,G667)</f>
        <v/>
      </c>
      <c r="F667" s="124">
        <f>IF(AI666,0.11*ε_cu1cd,IF(AH666,F666*0.01,F666))</f>
        <v/>
      </c>
      <c r="G667" s="124">
        <f>IF(AP666,-0.1*ε_cu1cd,IF(AM666,G666*0.01,G666))</f>
        <v/>
      </c>
      <c r="H667" s="113">
        <f>IF(A667=1,E667,IF(AO666,H666-E666+E667,IF(AP666,0.8*H666,H666+E667)))</f>
        <v/>
      </c>
      <c r="I667" s="169">
        <f>(C667-H667)/h</f>
        <v/>
      </c>
      <c r="J667">
        <f>C667/(ε_c1cd)</f>
        <v/>
      </c>
      <c r="K667">
        <f>C667/I667</f>
        <v/>
      </c>
      <c r="L667" s="131">
        <f>I667/(ε_c1cd)</f>
        <v/>
      </c>
      <c r="M667">
        <f>I667*(K667-Z_s1)</f>
        <v/>
      </c>
      <c r="N667">
        <f>I667*(K667-Z_s2)</f>
        <v/>
      </c>
      <c r="O667">
        <f>E_s*M667</f>
        <v/>
      </c>
      <c r="P667">
        <f>E_s*N667</f>
        <v/>
      </c>
      <c r="Q667">
        <f>O667*A_s1</f>
        <v/>
      </c>
      <c r="R667">
        <f>P667*A_s2</f>
        <v/>
      </c>
      <c r="S667">
        <f>Q667*($K667-Z_s1)</f>
        <v/>
      </c>
      <c r="T667">
        <f>R667*($K667-Z_s2)</f>
        <v/>
      </c>
      <c r="U667">
        <f>(INDIRECT("a_"&amp;U$2)/(U$2+1))*(($C667^(U$2+1)-$H667^(U$2+1))/(ε_c1cd^(U$2+1)))</f>
        <v/>
      </c>
      <c r="V667">
        <f>(INDIRECT("a_"&amp;V$2)/(V$2+1))*(($C667^(V$2+1)-$H667^(V$2+1))/(ε_c1cd^(V$2+1)))</f>
        <v/>
      </c>
      <c r="W667">
        <f>(INDIRECT("a_"&amp;W$2)/(W$2+1))*(($C667^(W$2+1)-$H667^(W$2+1))/(ε_c1cd^(W$2+1)))</f>
        <v/>
      </c>
      <c r="X667">
        <f>(INDIRECT("a_"&amp;X$2)/(X$2+1))*(($C667^(X$2+1)-$H667^(X$2+1))/(ε_c1cd^(X$2+1)))</f>
        <v/>
      </c>
      <c r="Y667">
        <f>(INDIRECT("a_"&amp;Y$2)/(Y$2+1))*(($C667^(Y$2+1)-$H667^(Y$2+1))/(ε_c1cd^(Y$2+1)))</f>
        <v/>
      </c>
      <c r="Z667">
        <f>(INDIRECT("a_"&amp;Z$2)/(Z$2+2))*(($C667^(Z$2+2)-$H667^(Z$2+2))/(ε_c1cd^(Z$2+2)))</f>
        <v/>
      </c>
      <c r="AA667">
        <f>(INDIRECT("a_"&amp;AA$2)/(AA$2+2))*(($C667^(AA$2+2)-$H667^(AA$2+2))/(ε_c1cd^(AA$2+2)))</f>
        <v/>
      </c>
      <c r="AB667">
        <f>(INDIRECT("a_"&amp;AB$2)/(AB$2+2))*(($C667^(AB$2+2)-$H667^(AB$2+2))/(ε_c1cd^(AB$2+2)))</f>
        <v/>
      </c>
      <c r="AC667">
        <f>(INDIRECT("a_"&amp;AC$2)/(AC$2+2))*(($C667^(AC$2+2)-$H667^(AC$2+2))/(ε_c1cd^(AC$2+2)))</f>
        <v/>
      </c>
      <c r="AD667">
        <f>(INDIRECT("a_"&amp;AD$2)/(AD$2+2))*(($C667^(AD$2+2)-$H667^(AD$2+2))/(ε_c1cd^(AD$2+2)))</f>
        <v/>
      </c>
      <c r="AE667" s="111">
        <f>(b*f_cd/L667)*SUM(U667:Y667)+SUM(Q667:R667)</f>
        <v/>
      </c>
      <c r="AF667" s="112">
        <f>AE667*(K667-y+e)</f>
        <v/>
      </c>
      <c r="AG667" s="113">
        <f>(b*f_cd/(L667^2))*SUM(Z667:AD667)+SUM(S667:T667)-AF667</f>
        <v/>
      </c>
      <c r="AH667" s="114">
        <f>AG667&lt;0</f>
        <v/>
      </c>
      <c r="AI667" s="115">
        <f>IF(A667=1,FALSE,(AND(AQ667,AH667,NOT(AI666))))</f>
        <v/>
      </c>
      <c r="AJ667" s="116">
        <f>(b*f_cd/L667)*(a_1/2*J667^2+a_2/3*J667^3+a_3/4*J667^4+a_4/5*J667^5+a_5/6*J667^6)+SUM(Q667:R667)</f>
        <v/>
      </c>
      <c r="AK667">
        <f>AJ667*(K667-y+e)</f>
        <v/>
      </c>
      <c r="AL667" s="118">
        <f>(b*f_cd/(L667^2))*(a_1/3*J667^3+a_2/4*J667^4+a_3/5*J667^5+a_4/6*J667^6+a_5/7*J667^7)+SUM(S667:T667)-AK667</f>
        <v/>
      </c>
      <c r="AM667" s="114">
        <f>AL667&gt;0</f>
        <v/>
      </c>
      <c r="AN667" s="115">
        <f>IF(A667=1,FALSE,(AND(AQ667,AM667,NOT(AN666))))</f>
        <v/>
      </c>
      <c r="AO667">
        <f>IF(D667=1,AND(AH667,NOT(AI667)),AND(AM667,NOT(AN667)))</f>
        <v/>
      </c>
      <c r="AP667" s="119">
        <f>IF(D667=1,AI667,AN667)</f>
        <v/>
      </c>
      <c r="AQ667" s="125">
        <f>ABS(E667)&lt;$AQ$2</f>
        <v/>
      </c>
      <c r="AS667">
        <f>IF(AP667,MAX(AS$3:AS665)+1,"")</f>
        <v/>
      </c>
    </row>
    <row r="668">
      <c r="A668" t="n">
        <v>659</v>
      </c>
      <c r="B668" s="131">
        <f>IF(A668=1,0,IF(AP668,0.1*ε_cu1cd,0))</f>
        <v/>
      </c>
      <c r="C668" s="131">
        <f>IF(A668=1,0.1*ε_cu1cd,C667+B667)</f>
        <v/>
      </c>
      <c r="D668" s="113">
        <f>IF('Нормальний переріз'!$D$68&gt;0,1,2)</f>
        <v/>
      </c>
      <c r="E668" s="144">
        <f>IF(D668=1,F668,G668)</f>
        <v/>
      </c>
      <c r="F668" s="124">
        <f>IF(AI667,0.11*ε_cu1cd,IF(AH667,F667*0.01,F667))</f>
        <v/>
      </c>
      <c r="G668" s="124">
        <f>IF(AP667,-0.1*ε_cu1cd,IF(AM667,G667*0.01,G667))</f>
        <v/>
      </c>
      <c r="H668" s="113">
        <f>IF(A668=1,E668,IF(AO667,H667-E667+E668,IF(AP667,0.8*H667,H667+E668)))</f>
        <v/>
      </c>
      <c r="I668" s="169">
        <f>(C668-H668)/h</f>
        <v/>
      </c>
      <c r="J668">
        <f>C668/(ε_c1cd)</f>
        <v/>
      </c>
      <c r="K668">
        <f>C668/I668</f>
        <v/>
      </c>
      <c r="L668" s="131">
        <f>I668/(ε_c1cd)</f>
        <v/>
      </c>
      <c r="M668">
        <f>I668*(K668-Z_s1)</f>
        <v/>
      </c>
      <c r="N668">
        <f>I668*(K668-Z_s2)</f>
        <v/>
      </c>
      <c r="O668">
        <f>E_s*M668</f>
        <v/>
      </c>
      <c r="P668">
        <f>E_s*N668</f>
        <v/>
      </c>
      <c r="Q668">
        <f>O668*A_s1</f>
        <v/>
      </c>
      <c r="R668">
        <f>P668*A_s2</f>
        <v/>
      </c>
      <c r="S668">
        <f>Q668*($K668-Z_s1)</f>
        <v/>
      </c>
      <c r="T668">
        <f>R668*($K668-Z_s2)</f>
        <v/>
      </c>
      <c r="U668">
        <f>(INDIRECT("a_"&amp;U$2)/(U$2+1))*(($C668^(U$2+1)-$H668^(U$2+1))/(ε_c1cd^(U$2+1)))</f>
        <v/>
      </c>
      <c r="V668">
        <f>(INDIRECT("a_"&amp;V$2)/(V$2+1))*(($C668^(V$2+1)-$H668^(V$2+1))/(ε_c1cd^(V$2+1)))</f>
        <v/>
      </c>
      <c r="W668">
        <f>(INDIRECT("a_"&amp;W$2)/(W$2+1))*(($C668^(W$2+1)-$H668^(W$2+1))/(ε_c1cd^(W$2+1)))</f>
        <v/>
      </c>
      <c r="X668">
        <f>(INDIRECT("a_"&amp;X$2)/(X$2+1))*(($C668^(X$2+1)-$H668^(X$2+1))/(ε_c1cd^(X$2+1)))</f>
        <v/>
      </c>
      <c r="Y668">
        <f>(INDIRECT("a_"&amp;Y$2)/(Y$2+1))*(($C668^(Y$2+1)-$H668^(Y$2+1))/(ε_c1cd^(Y$2+1)))</f>
        <v/>
      </c>
      <c r="Z668">
        <f>(INDIRECT("a_"&amp;Z$2)/(Z$2+2))*(($C668^(Z$2+2)-$H668^(Z$2+2))/(ε_c1cd^(Z$2+2)))</f>
        <v/>
      </c>
      <c r="AA668">
        <f>(INDIRECT("a_"&amp;AA$2)/(AA$2+2))*(($C668^(AA$2+2)-$H668^(AA$2+2))/(ε_c1cd^(AA$2+2)))</f>
        <v/>
      </c>
      <c r="AB668">
        <f>(INDIRECT("a_"&amp;AB$2)/(AB$2+2))*(($C668^(AB$2+2)-$H668^(AB$2+2))/(ε_c1cd^(AB$2+2)))</f>
        <v/>
      </c>
      <c r="AC668">
        <f>(INDIRECT("a_"&amp;AC$2)/(AC$2+2))*(($C668^(AC$2+2)-$H668^(AC$2+2))/(ε_c1cd^(AC$2+2)))</f>
        <v/>
      </c>
      <c r="AD668">
        <f>(INDIRECT("a_"&amp;AD$2)/(AD$2+2))*(($C668^(AD$2+2)-$H668^(AD$2+2))/(ε_c1cd^(AD$2+2)))</f>
        <v/>
      </c>
      <c r="AE668" s="111">
        <f>(b*f_cd/L668)*SUM(U668:Y668)+SUM(Q668:R668)</f>
        <v/>
      </c>
      <c r="AF668" s="112">
        <f>AE668*(K668-y+e)</f>
        <v/>
      </c>
      <c r="AG668" s="113">
        <f>(b*f_cd/(L668^2))*SUM(Z668:AD668)+SUM(S668:T668)-AF668</f>
        <v/>
      </c>
      <c r="AH668" s="114">
        <f>AG668&lt;0</f>
        <v/>
      </c>
      <c r="AI668" s="115">
        <f>IF(A668=1,FALSE,(AND(AQ668,AH668,NOT(AI667))))</f>
        <v/>
      </c>
      <c r="AJ668" s="116">
        <f>(b*f_cd/L668)*(a_1/2*J668^2+a_2/3*J668^3+a_3/4*J668^4+a_4/5*J668^5+a_5/6*J668^6)+SUM(Q668:R668)</f>
        <v/>
      </c>
      <c r="AK668">
        <f>AJ668*(K668-y+e)</f>
        <v/>
      </c>
      <c r="AL668" s="118">
        <f>(b*f_cd/(L668^2))*(a_1/3*J668^3+a_2/4*J668^4+a_3/5*J668^5+a_4/6*J668^6+a_5/7*J668^7)+SUM(S668:T668)-AK668</f>
        <v/>
      </c>
      <c r="AM668" s="114">
        <f>AL668&gt;0</f>
        <v/>
      </c>
      <c r="AN668" s="115">
        <f>IF(A668=1,FALSE,(AND(AQ668,AM668,NOT(AN667))))</f>
        <v/>
      </c>
      <c r="AO668">
        <f>IF(D668=1,AND(AH668,NOT(AI668)),AND(AM668,NOT(AN668)))</f>
        <v/>
      </c>
      <c r="AP668" s="119">
        <f>IF(D668=1,AI668,AN668)</f>
        <v/>
      </c>
      <c r="AQ668" s="125">
        <f>ABS(E668)&lt;$AQ$2</f>
        <v/>
      </c>
      <c r="AS668">
        <f>IF(AP668,MAX(AS$3:AS666)+1,"")</f>
        <v/>
      </c>
    </row>
    <row r="669">
      <c r="A669" t="n">
        <v>659</v>
      </c>
      <c r="B669" s="131">
        <f>IF(A669=1,0,IF(AP669,0.1*ε_cu1cd,0))</f>
        <v/>
      </c>
      <c r="C669" s="131">
        <f>IF(A669=1,0.1*ε_cu1cd,C668+B668)</f>
        <v/>
      </c>
      <c r="D669" s="113">
        <f>IF('Нормальний переріз'!$D$68&gt;0,1,2)</f>
        <v/>
      </c>
      <c r="E669" s="144">
        <f>IF(D669=1,F669,G669)</f>
        <v/>
      </c>
      <c r="F669" s="124">
        <f>IF(AI668,0.11*ε_cu1cd,IF(AH668,F668*0.01,F668))</f>
        <v/>
      </c>
      <c r="G669" s="124">
        <f>IF(AP668,-0.1*ε_cu1cd,IF(AM668,G668*0.01,G668))</f>
        <v/>
      </c>
      <c r="H669" s="113">
        <f>IF(A669=1,E669,IF(AO668,H668-E668+E669,IF(AP668,0.8*H668,H668+E669)))</f>
        <v/>
      </c>
      <c r="I669" s="169">
        <f>(C669-H669)/h</f>
        <v/>
      </c>
      <c r="J669">
        <f>C669/(ε_c1cd)</f>
        <v/>
      </c>
      <c r="K669">
        <f>C669/I669</f>
        <v/>
      </c>
      <c r="L669" s="131">
        <f>I669/(ε_c1cd)</f>
        <v/>
      </c>
      <c r="M669">
        <f>I669*(K669-Z_s1)</f>
        <v/>
      </c>
      <c r="N669">
        <f>I669*(K669-Z_s2)</f>
        <v/>
      </c>
      <c r="O669">
        <f>E_s*M669</f>
        <v/>
      </c>
      <c r="P669">
        <f>E_s*N669</f>
        <v/>
      </c>
      <c r="Q669">
        <f>O669*A_s1</f>
        <v/>
      </c>
      <c r="R669">
        <f>P669*A_s2</f>
        <v/>
      </c>
      <c r="S669">
        <f>Q669*($K669-Z_s1)</f>
        <v/>
      </c>
      <c r="T669">
        <f>R669*($K669-Z_s2)</f>
        <v/>
      </c>
      <c r="U669">
        <f>(INDIRECT("a_"&amp;U$2)/(U$2+1))*(($C669^(U$2+1)-$H669^(U$2+1))/(ε_c1cd^(U$2+1)))</f>
        <v/>
      </c>
      <c r="V669">
        <f>(INDIRECT("a_"&amp;V$2)/(V$2+1))*(($C669^(V$2+1)-$H669^(V$2+1))/(ε_c1cd^(V$2+1)))</f>
        <v/>
      </c>
      <c r="W669">
        <f>(INDIRECT("a_"&amp;W$2)/(W$2+1))*(($C669^(W$2+1)-$H669^(W$2+1))/(ε_c1cd^(W$2+1)))</f>
        <v/>
      </c>
      <c r="X669">
        <f>(INDIRECT("a_"&amp;X$2)/(X$2+1))*(($C669^(X$2+1)-$H669^(X$2+1))/(ε_c1cd^(X$2+1)))</f>
        <v/>
      </c>
      <c r="Y669">
        <f>(INDIRECT("a_"&amp;Y$2)/(Y$2+1))*(($C669^(Y$2+1)-$H669^(Y$2+1))/(ε_c1cd^(Y$2+1)))</f>
        <v/>
      </c>
      <c r="Z669">
        <f>(INDIRECT("a_"&amp;Z$2)/(Z$2+2))*(($C669^(Z$2+2)-$H669^(Z$2+2))/(ε_c1cd^(Z$2+2)))</f>
        <v/>
      </c>
      <c r="AA669">
        <f>(INDIRECT("a_"&amp;AA$2)/(AA$2+2))*(($C669^(AA$2+2)-$H669^(AA$2+2))/(ε_c1cd^(AA$2+2)))</f>
        <v/>
      </c>
      <c r="AB669">
        <f>(INDIRECT("a_"&amp;AB$2)/(AB$2+2))*(($C669^(AB$2+2)-$H669^(AB$2+2))/(ε_c1cd^(AB$2+2)))</f>
        <v/>
      </c>
      <c r="AC669">
        <f>(INDIRECT("a_"&amp;AC$2)/(AC$2+2))*(($C669^(AC$2+2)-$H669^(AC$2+2))/(ε_c1cd^(AC$2+2)))</f>
        <v/>
      </c>
      <c r="AD669">
        <f>(INDIRECT("a_"&amp;AD$2)/(AD$2+2))*(($C669^(AD$2+2)-$H669^(AD$2+2))/(ε_c1cd^(AD$2+2)))</f>
        <v/>
      </c>
      <c r="AE669" s="111">
        <f>(b*f_cd/L669)*SUM(U669:Y669)+SUM(Q669:R669)</f>
        <v/>
      </c>
      <c r="AF669" s="112">
        <f>AE669*(K669-y+e)</f>
        <v/>
      </c>
      <c r="AG669" s="113">
        <f>(b*f_cd/(L669^2))*SUM(Z669:AD669)+SUM(S669:T669)-AF669</f>
        <v/>
      </c>
      <c r="AH669" s="114">
        <f>AG669&lt;0</f>
        <v/>
      </c>
      <c r="AI669" s="115">
        <f>IF(A669=1,FALSE,(AND(AQ669,AH669,NOT(AI668))))</f>
        <v/>
      </c>
      <c r="AJ669" s="116">
        <f>(b*f_cd/L669)*(a_1/2*J669^2+a_2/3*J669^3+a_3/4*J669^4+a_4/5*J669^5+a_5/6*J669^6)+SUM(Q669:R669)</f>
        <v/>
      </c>
      <c r="AK669">
        <f>AJ669*(K669-y+e)</f>
        <v/>
      </c>
      <c r="AL669" s="118">
        <f>(b*f_cd/(L669^2))*(a_1/3*J669^3+a_2/4*J669^4+a_3/5*J669^5+a_4/6*J669^6+a_5/7*J669^7)+SUM(S669:T669)-AK669</f>
        <v/>
      </c>
      <c r="AM669" s="114">
        <f>AL669&gt;0</f>
        <v/>
      </c>
      <c r="AN669" s="115">
        <f>IF(A669=1,FALSE,(AND(AQ669,AM669,NOT(AN668))))</f>
        <v/>
      </c>
      <c r="AO669">
        <f>IF(D669=1,AND(AH669,NOT(AI669)),AND(AM669,NOT(AN669)))</f>
        <v/>
      </c>
      <c r="AP669" s="119">
        <f>IF(D669=1,AI669,AN669)</f>
        <v/>
      </c>
      <c r="AQ669" s="125">
        <f>ABS(E669)&lt;$AQ$2</f>
        <v/>
      </c>
      <c r="AS669">
        <f>IF(AP669,MAX(AS$3:AS667)+1,"")</f>
        <v/>
      </c>
    </row>
    <row r="670">
      <c r="A670" t="n">
        <v>659</v>
      </c>
      <c r="B670" s="131">
        <f>IF(A670=1,0,IF(AP670,0.1*ε_cu1cd,0))</f>
        <v/>
      </c>
      <c r="C670" s="131">
        <f>IF(A670=1,0.1*ε_cu1cd,C669+B669)</f>
        <v/>
      </c>
      <c r="D670" s="113">
        <f>IF('Нормальний переріз'!$D$68&gt;0,1,2)</f>
        <v/>
      </c>
      <c r="E670" s="144">
        <f>IF(D670=1,F670,G670)</f>
        <v/>
      </c>
      <c r="F670" s="124">
        <f>IF(AI669,0.11*ε_cu1cd,IF(AH669,F669*0.01,F669))</f>
        <v/>
      </c>
      <c r="G670" s="124">
        <f>IF(AP669,-0.1*ε_cu1cd,IF(AM669,G669*0.01,G669))</f>
        <v/>
      </c>
      <c r="H670" s="113">
        <f>IF(A670=1,E670,IF(AO669,H669-E669+E670,IF(AP669,0.8*H669,H669+E670)))</f>
        <v/>
      </c>
      <c r="I670" s="169">
        <f>(C670-H670)/h</f>
        <v/>
      </c>
      <c r="J670">
        <f>C670/(ε_c1cd)</f>
        <v/>
      </c>
      <c r="K670">
        <f>C670/I670</f>
        <v/>
      </c>
      <c r="L670" s="131">
        <f>I670/(ε_c1cd)</f>
        <v/>
      </c>
      <c r="M670">
        <f>I670*(K670-Z_s1)</f>
        <v/>
      </c>
      <c r="N670">
        <f>I670*(K670-Z_s2)</f>
        <v/>
      </c>
      <c r="O670">
        <f>E_s*M670</f>
        <v/>
      </c>
      <c r="P670">
        <f>E_s*N670</f>
        <v/>
      </c>
      <c r="Q670">
        <f>O670*A_s1</f>
        <v/>
      </c>
      <c r="R670">
        <f>P670*A_s2</f>
        <v/>
      </c>
      <c r="S670">
        <f>Q670*($K670-Z_s1)</f>
        <v/>
      </c>
      <c r="T670">
        <f>R670*($K670-Z_s2)</f>
        <v/>
      </c>
      <c r="U670">
        <f>(INDIRECT("a_"&amp;U$2)/(U$2+1))*(($C670^(U$2+1)-$H670^(U$2+1))/(ε_c1cd^(U$2+1)))</f>
        <v/>
      </c>
      <c r="V670">
        <f>(INDIRECT("a_"&amp;V$2)/(V$2+1))*(($C670^(V$2+1)-$H670^(V$2+1))/(ε_c1cd^(V$2+1)))</f>
        <v/>
      </c>
      <c r="W670">
        <f>(INDIRECT("a_"&amp;W$2)/(W$2+1))*(($C670^(W$2+1)-$H670^(W$2+1))/(ε_c1cd^(W$2+1)))</f>
        <v/>
      </c>
      <c r="X670">
        <f>(INDIRECT("a_"&amp;X$2)/(X$2+1))*(($C670^(X$2+1)-$H670^(X$2+1))/(ε_c1cd^(X$2+1)))</f>
        <v/>
      </c>
      <c r="Y670">
        <f>(INDIRECT("a_"&amp;Y$2)/(Y$2+1))*(($C670^(Y$2+1)-$H670^(Y$2+1))/(ε_c1cd^(Y$2+1)))</f>
        <v/>
      </c>
      <c r="Z670">
        <f>(INDIRECT("a_"&amp;Z$2)/(Z$2+2))*(($C670^(Z$2+2)-$H670^(Z$2+2))/(ε_c1cd^(Z$2+2)))</f>
        <v/>
      </c>
      <c r="AA670">
        <f>(INDIRECT("a_"&amp;AA$2)/(AA$2+2))*(($C670^(AA$2+2)-$H670^(AA$2+2))/(ε_c1cd^(AA$2+2)))</f>
        <v/>
      </c>
      <c r="AB670">
        <f>(INDIRECT("a_"&amp;AB$2)/(AB$2+2))*(($C670^(AB$2+2)-$H670^(AB$2+2))/(ε_c1cd^(AB$2+2)))</f>
        <v/>
      </c>
      <c r="AC670">
        <f>(INDIRECT("a_"&amp;AC$2)/(AC$2+2))*(($C670^(AC$2+2)-$H670^(AC$2+2))/(ε_c1cd^(AC$2+2)))</f>
        <v/>
      </c>
      <c r="AD670">
        <f>(INDIRECT("a_"&amp;AD$2)/(AD$2+2))*(($C670^(AD$2+2)-$H670^(AD$2+2))/(ε_c1cd^(AD$2+2)))</f>
        <v/>
      </c>
      <c r="AE670" s="111">
        <f>(b*f_cd/L670)*SUM(U670:Y670)+SUM(Q670:R670)</f>
        <v/>
      </c>
      <c r="AF670" s="112">
        <f>AE670*(K670-y+e)</f>
        <v/>
      </c>
      <c r="AG670" s="113">
        <f>(b*f_cd/(L670^2))*SUM(Z670:AD670)+SUM(S670:T670)-AF670</f>
        <v/>
      </c>
      <c r="AH670" s="114">
        <f>AG670&lt;0</f>
        <v/>
      </c>
      <c r="AI670" s="115">
        <f>IF(A670=1,FALSE,(AND(AQ670,AH670,NOT(AI669))))</f>
        <v/>
      </c>
      <c r="AJ670" s="116">
        <f>(b*f_cd/L670)*(a_1/2*J670^2+a_2/3*J670^3+a_3/4*J670^4+a_4/5*J670^5+a_5/6*J670^6)+SUM(Q670:R670)</f>
        <v/>
      </c>
      <c r="AK670">
        <f>AJ670*(K670-y+e)</f>
        <v/>
      </c>
      <c r="AL670" s="118">
        <f>(b*f_cd/(L670^2))*(a_1/3*J670^3+a_2/4*J670^4+a_3/5*J670^5+a_4/6*J670^6+a_5/7*J670^7)+SUM(S670:T670)-AK670</f>
        <v/>
      </c>
      <c r="AM670" s="114">
        <f>AL670&gt;0</f>
        <v/>
      </c>
      <c r="AN670" s="115">
        <f>IF(A670=1,FALSE,(AND(AQ670,AM670,NOT(AN669))))</f>
        <v/>
      </c>
      <c r="AO670">
        <f>IF(D670=1,AND(AH670,NOT(AI670)),AND(AM670,NOT(AN670)))</f>
        <v/>
      </c>
      <c r="AP670" s="119">
        <f>IF(D670=1,AI670,AN670)</f>
        <v/>
      </c>
      <c r="AQ670" s="125">
        <f>ABS(E670)&lt;$AQ$2</f>
        <v/>
      </c>
      <c r="AS670">
        <f>IF(AP670,MAX(AS$3:AS668)+1,"")</f>
        <v/>
      </c>
    </row>
    <row r="671">
      <c r="A671" t="n">
        <v>659</v>
      </c>
      <c r="B671" s="131">
        <f>IF(A671=1,0,IF(AP671,0.1*ε_cu1cd,0))</f>
        <v/>
      </c>
      <c r="C671" s="131">
        <f>IF(A671=1,0.1*ε_cu1cd,C670+B670)</f>
        <v/>
      </c>
      <c r="D671" s="113">
        <f>IF('Нормальний переріз'!$D$68&gt;0,1,2)</f>
        <v/>
      </c>
      <c r="E671" s="144">
        <f>IF(D671=1,F671,G671)</f>
        <v/>
      </c>
      <c r="F671" s="124">
        <f>IF(AI670,0.11*ε_cu1cd,IF(AH670,F670*0.01,F670))</f>
        <v/>
      </c>
      <c r="G671" s="124">
        <f>IF(AP670,-0.1*ε_cu1cd,IF(AM670,G670*0.01,G670))</f>
        <v/>
      </c>
      <c r="H671" s="113">
        <f>IF(A671=1,E671,IF(AO670,H670-E670+E671,IF(AP670,0.8*H670,H670+E671)))</f>
        <v/>
      </c>
      <c r="I671" s="169">
        <f>(C671-H671)/h</f>
        <v/>
      </c>
      <c r="J671">
        <f>C671/(ε_c1cd)</f>
        <v/>
      </c>
      <c r="K671">
        <f>C671/I671</f>
        <v/>
      </c>
      <c r="L671" s="131">
        <f>I671/(ε_c1cd)</f>
        <v/>
      </c>
      <c r="M671">
        <f>I671*(K671-Z_s1)</f>
        <v/>
      </c>
      <c r="N671">
        <f>I671*(K671-Z_s2)</f>
        <v/>
      </c>
      <c r="O671">
        <f>E_s*M671</f>
        <v/>
      </c>
      <c r="P671">
        <f>E_s*N671</f>
        <v/>
      </c>
      <c r="Q671">
        <f>O671*A_s1</f>
        <v/>
      </c>
      <c r="R671">
        <f>P671*A_s2</f>
        <v/>
      </c>
      <c r="S671">
        <f>Q671*($K671-Z_s1)</f>
        <v/>
      </c>
      <c r="T671">
        <f>R671*($K671-Z_s2)</f>
        <v/>
      </c>
      <c r="U671">
        <f>(INDIRECT("a_"&amp;U$2)/(U$2+1))*(($C671^(U$2+1)-$H671^(U$2+1))/(ε_c1cd^(U$2+1)))</f>
        <v/>
      </c>
      <c r="V671">
        <f>(INDIRECT("a_"&amp;V$2)/(V$2+1))*(($C671^(V$2+1)-$H671^(V$2+1))/(ε_c1cd^(V$2+1)))</f>
        <v/>
      </c>
      <c r="W671">
        <f>(INDIRECT("a_"&amp;W$2)/(W$2+1))*(($C671^(W$2+1)-$H671^(W$2+1))/(ε_c1cd^(W$2+1)))</f>
        <v/>
      </c>
      <c r="X671">
        <f>(INDIRECT("a_"&amp;X$2)/(X$2+1))*(($C671^(X$2+1)-$H671^(X$2+1))/(ε_c1cd^(X$2+1)))</f>
        <v/>
      </c>
      <c r="Y671">
        <f>(INDIRECT("a_"&amp;Y$2)/(Y$2+1))*(($C671^(Y$2+1)-$H671^(Y$2+1))/(ε_c1cd^(Y$2+1)))</f>
        <v/>
      </c>
      <c r="Z671">
        <f>(INDIRECT("a_"&amp;Z$2)/(Z$2+2))*(($C671^(Z$2+2)-$H671^(Z$2+2))/(ε_c1cd^(Z$2+2)))</f>
        <v/>
      </c>
      <c r="AA671">
        <f>(INDIRECT("a_"&amp;AA$2)/(AA$2+2))*(($C671^(AA$2+2)-$H671^(AA$2+2))/(ε_c1cd^(AA$2+2)))</f>
        <v/>
      </c>
      <c r="AB671">
        <f>(INDIRECT("a_"&amp;AB$2)/(AB$2+2))*(($C671^(AB$2+2)-$H671^(AB$2+2))/(ε_c1cd^(AB$2+2)))</f>
        <v/>
      </c>
      <c r="AC671">
        <f>(INDIRECT("a_"&amp;AC$2)/(AC$2+2))*(($C671^(AC$2+2)-$H671^(AC$2+2))/(ε_c1cd^(AC$2+2)))</f>
        <v/>
      </c>
      <c r="AD671">
        <f>(INDIRECT("a_"&amp;AD$2)/(AD$2+2))*(($C671^(AD$2+2)-$H671^(AD$2+2))/(ε_c1cd^(AD$2+2)))</f>
        <v/>
      </c>
      <c r="AE671" s="111">
        <f>(b*f_cd/L671)*SUM(U671:Y671)+SUM(Q671:R671)</f>
        <v/>
      </c>
      <c r="AF671" s="112">
        <f>AE671*(K671-y+e)</f>
        <v/>
      </c>
      <c r="AG671" s="113">
        <f>(b*f_cd/(L671^2))*SUM(Z671:AD671)+SUM(S671:T671)-AF671</f>
        <v/>
      </c>
      <c r="AH671" s="114">
        <f>AG671&lt;0</f>
        <v/>
      </c>
      <c r="AI671" s="115">
        <f>IF(A671=1,FALSE,(AND(AQ671,AH671,NOT(AI670))))</f>
        <v/>
      </c>
      <c r="AJ671" s="116">
        <f>(b*f_cd/L671)*(a_1/2*J671^2+a_2/3*J671^3+a_3/4*J671^4+a_4/5*J671^5+a_5/6*J671^6)+SUM(Q671:R671)</f>
        <v/>
      </c>
      <c r="AK671">
        <f>AJ671*(K671-y+e)</f>
        <v/>
      </c>
      <c r="AL671" s="118">
        <f>(b*f_cd/(L671^2))*(a_1/3*J671^3+a_2/4*J671^4+a_3/5*J671^5+a_4/6*J671^6+a_5/7*J671^7)+SUM(S671:T671)-AK671</f>
        <v/>
      </c>
      <c r="AM671" s="114">
        <f>AL671&gt;0</f>
        <v/>
      </c>
      <c r="AN671" s="115">
        <f>IF(A671=1,FALSE,(AND(AQ671,AM671,NOT(AN670))))</f>
        <v/>
      </c>
      <c r="AO671">
        <f>IF(D671=1,AND(AH671,NOT(AI671)),AND(AM671,NOT(AN671)))</f>
        <v/>
      </c>
      <c r="AP671" s="119">
        <f>IF(D671=1,AI671,AN671)</f>
        <v/>
      </c>
      <c r="AQ671" s="125">
        <f>ABS(E671)&lt;$AQ$2</f>
        <v/>
      </c>
      <c r="AS671">
        <f>IF(AP671,MAX(AS$3:AS669)+1,"")</f>
        <v/>
      </c>
    </row>
    <row r="672">
      <c r="A672" t="n">
        <v>659</v>
      </c>
      <c r="B672" s="131">
        <f>IF(A672=1,0,IF(AP672,0.1*ε_cu1cd,0))</f>
        <v/>
      </c>
      <c r="C672" s="131">
        <f>IF(A672=1,0.1*ε_cu1cd,C671+B671)</f>
        <v/>
      </c>
      <c r="D672" s="113">
        <f>IF('Нормальний переріз'!$D$68&gt;0,1,2)</f>
        <v/>
      </c>
      <c r="E672" s="144">
        <f>IF(D672=1,F672,G672)</f>
        <v/>
      </c>
      <c r="F672" s="124">
        <f>IF(AI671,0.11*ε_cu1cd,IF(AH671,F671*0.01,F671))</f>
        <v/>
      </c>
      <c r="G672" s="124">
        <f>IF(AP671,-0.1*ε_cu1cd,IF(AM671,G671*0.01,G671))</f>
        <v/>
      </c>
      <c r="H672" s="113">
        <f>IF(A672=1,E672,IF(AO671,H671-E671+E672,IF(AP671,0.8*H671,H671+E672)))</f>
        <v/>
      </c>
      <c r="I672" s="169">
        <f>(C672-H672)/h</f>
        <v/>
      </c>
      <c r="J672">
        <f>C672/(ε_c1cd)</f>
        <v/>
      </c>
      <c r="K672">
        <f>C672/I672</f>
        <v/>
      </c>
      <c r="L672" s="131">
        <f>I672/(ε_c1cd)</f>
        <v/>
      </c>
      <c r="M672">
        <f>I672*(K672-Z_s1)</f>
        <v/>
      </c>
      <c r="N672">
        <f>I672*(K672-Z_s2)</f>
        <v/>
      </c>
      <c r="O672">
        <f>E_s*M672</f>
        <v/>
      </c>
      <c r="P672">
        <f>E_s*N672</f>
        <v/>
      </c>
      <c r="Q672">
        <f>O672*A_s1</f>
        <v/>
      </c>
      <c r="R672">
        <f>P672*A_s2</f>
        <v/>
      </c>
      <c r="S672">
        <f>Q672*($K672-Z_s1)</f>
        <v/>
      </c>
      <c r="T672">
        <f>R672*($K672-Z_s2)</f>
        <v/>
      </c>
      <c r="U672">
        <f>(INDIRECT("a_"&amp;U$2)/(U$2+1))*(($C672^(U$2+1)-$H672^(U$2+1))/(ε_c1cd^(U$2+1)))</f>
        <v/>
      </c>
      <c r="V672">
        <f>(INDIRECT("a_"&amp;V$2)/(V$2+1))*(($C672^(V$2+1)-$H672^(V$2+1))/(ε_c1cd^(V$2+1)))</f>
        <v/>
      </c>
      <c r="W672">
        <f>(INDIRECT("a_"&amp;W$2)/(W$2+1))*(($C672^(W$2+1)-$H672^(W$2+1))/(ε_c1cd^(W$2+1)))</f>
        <v/>
      </c>
      <c r="X672">
        <f>(INDIRECT("a_"&amp;X$2)/(X$2+1))*(($C672^(X$2+1)-$H672^(X$2+1))/(ε_c1cd^(X$2+1)))</f>
        <v/>
      </c>
      <c r="Y672">
        <f>(INDIRECT("a_"&amp;Y$2)/(Y$2+1))*(($C672^(Y$2+1)-$H672^(Y$2+1))/(ε_c1cd^(Y$2+1)))</f>
        <v/>
      </c>
      <c r="Z672">
        <f>(INDIRECT("a_"&amp;Z$2)/(Z$2+2))*(($C672^(Z$2+2)-$H672^(Z$2+2))/(ε_c1cd^(Z$2+2)))</f>
        <v/>
      </c>
      <c r="AA672">
        <f>(INDIRECT("a_"&amp;AA$2)/(AA$2+2))*(($C672^(AA$2+2)-$H672^(AA$2+2))/(ε_c1cd^(AA$2+2)))</f>
        <v/>
      </c>
      <c r="AB672">
        <f>(INDIRECT("a_"&amp;AB$2)/(AB$2+2))*(($C672^(AB$2+2)-$H672^(AB$2+2))/(ε_c1cd^(AB$2+2)))</f>
        <v/>
      </c>
      <c r="AC672">
        <f>(INDIRECT("a_"&amp;AC$2)/(AC$2+2))*(($C672^(AC$2+2)-$H672^(AC$2+2))/(ε_c1cd^(AC$2+2)))</f>
        <v/>
      </c>
      <c r="AD672">
        <f>(INDIRECT("a_"&amp;AD$2)/(AD$2+2))*(($C672^(AD$2+2)-$H672^(AD$2+2))/(ε_c1cd^(AD$2+2)))</f>
        <v/>
      </c>
      <c r="AE672" s="111">
        <f>(b*f_cd/L672)*SUM(U672:Y672)+SUM(Q672:R672)</f>
        <v/>
      </c>
      <c r="AF672" s="112">
        <f>AE672*(K672-y+e)</f>
        <v/>
      </c>
      <c r="AG672" s="113">
        <f>(b*f_cd/(L672^2))*SUM(Z672:AD672)+SUM(S672:T672)-AF672</f>
        <v/>
      </c>
      <c r="AH672" s="114">
        <f>AG672&lt;0</f>
        <v/>
      </c>
      <c r="AI672" s="115">
        <f>IF(A672=1,FALSE,(AND(AQ672,AH672,NOT(AI671))))</f>
        <v/>
      </c>
      <c r="AJ672" s="116">
        <f>(b*f_cd/L672)*(a_1/2*J672^2+a_2/3*J672^3+a_3/4*J672^4+a_4/5*J672^5+a_5/6*J672^6)+SUM(Q672:R672)</f>
        <v/>
      </c>
      <c r="AK672">
        <f>AJ672*(K672-y+e)</f>
        <v/>
      </c>
      <c r="AL672" s="118">
        <f>(b*f_cd/(L672^2))*(a_1/3*J672^3+a_2/4*J672^4+a_3/5*J672^5+a_4/6*J672^6+a_5/7*J672^7)+SUM(S672:T672)-AK672</f>
        <v/>
      </c>
      <c r="AM672" s="114">
        <f>AL672&gt;0</f>
        <v/>
      </c>
      <c r="AN672" s="115">
        <f>IF(A672=1,FALSE,(AND(AQ672,AM672,NOT(AN671))))</f>
        <v/>
      </c>
      <c r="AO672">
        <f>IF(D672=1,AND(AH672,NOT(AI672)),AND(AM672,NOT(AN672)))</f>
        <v/>
      </c>
      <c r="AP672" s="119">
        <f>IF(D672=1,AI672,AN672)</f>
        <v/>
      </c>
      <c r="AQ672" s="125">
        <f>ABS(E672)&lt;$AQ$2</f>
        <v/>
      </c>
      <c r="AS672">
        <f>IF(AP672,MAX(AS$3:AS670)+1,"")</f>
        <v/>
      </c>
    </row>
    <row r="673">
      <c r="A673" t="n">
        <v>659</v>
      </c>
      <c r="B673" s="131">
        <f>IF(A673=1,0,IF(AP673,0.1*ε_cu1cd,0))</f>
        <v/>
      </c>
      <c r="C673" s="131">
        <f>IF(A673=1,0.1*ε_cu1cd,C672+B672)</f>
        <v/>
      </c>
      <c r="D673" s="113">
        <f>IF('Нормальний переріз'!$D$68&gt;0,1,2)</f>
        <v/>
      </c>
      <c r="E673" s="144">
        <f>IF(D673=1,F673,G673)</f>
        <v/>
      </c>
      <c r="F673" s="124">
        <f>IF(AI672,0.11*ε_cu1cd,IF(AH672,F672*0.01,F672))</f>
        <v/>
      </c>
      <c r="G673" s="124">
        <f>IF(AP672,-0.1*ε_cu1cd,IF(AM672,G672*0.01,G672))</f>
        <v/>
      </c>
      <c r="H673" s="113">
        <f>IF(A673=1,E673,IF(AO672,H672-E672+E673,IF(AP672,0.8*H672,H672+E673)))</f>
        <v/>
      </c>
      <c r="I673" s="169">
        <f>(C673-H673)/h</f>
        <v/>
      </c>
      <c r="J673">
        <f>C673/(ε_c1cd)</f>
        <v/>
      </c>
      <c r="K673">
        <f>C673/I673</f>
        <v/>
      </c>
      <c r="L673" s="131">
        <f>I673/(ε_c1cd)</f>
        <v/>
      </c>
      <c r="M673">
        <f>I673*(K673-Z_s1)</f>
        <v/>
      </c>
      <c r="N673">
        <f>I673*(K673-Z_s2)</f>
        <v/>
      </c>
      <c r="O673">
        <f>E_s*M673</f>
        <v/>
      </c>
      <c r="P673">
        <f>E_s*N673</f>
        <v/>
      </c>
      <c r="Q673">
        <f>O673*A_s1</f>
        <v/>
      </c>
      <c r="R673">
        <f>P673*A_s2</f>
        <v/>
      </c>
      <c r="S673">
        <f>Q673*($K673-Z_s1)</f>
        <v/>
      </c>
      <c r="T673">
        <f>R673*($K673-Z_s2)</f>
        <v/>
      </c>
      <c r="U673">
        <f>(INDIRECT("a_"&amp;U$2)/(U$2+1))*(($C673^(U$2+1)-$H673^(U$2+1))/(ε_c1cd^(U$2+1)))</f>
        <v/>
      </c>
      <c r="V673">
        <f>(INDIRECT("a_"&amp;V$2)/(V$2+1))*(($C673^(V$2+1)-$H673^(V$2+1))/(ε_c1cd^(V$2+1)))</f>
        <v/>
      </c>
      <c r="W673">
        <f>(INDIRECT("a_"&amp;W$2)/(W$2+1))*(($C673^(W$2+1)-$H673^(W$2+1))/(ε_c1cd^(W$2+1)))</f>
        <v/>
      </c>
      <c r="X673">
        <f>(INDIRECT("a_"&amp;X$2)/(X$2+1))*(($C673^(X$2+1)-$H673^(X$2+1))/(ε_c1cd^(X$2+1)))</f>
        <v/>
      </c>
      <c r="Y673">
        <f>(INDIRECT("a_"&amp;Y$2)/(Y$2+1))*(($C673^(Y$2+1)-$H673^(Y$2+1))/(ε_c1cd^(Y$2+1)))</f>
        <v/>
      </c>
      <c r="Z673">
        <f>(INDIRECT("a_"&amp;Z$2)/(Z$2+2))*(($C673^(Z$2+2)-$H673^(Z$2+2))/(ε_c1cd^(Z$2+2)))</f>
        <v/>
      </c>
      <c r="AA673">
        <f>(INDIRECT("a_"&amp;AA$2)/(AA$2+2))*(($C673^(AA$2+2)-$H673^(AA$2+2))/(ε_c1cd^(AA$2+2)))</f>
        <v/>
      </c>
      <c r="AB673">
        <f>(INDIRECT("a_"&amp;AB$2)/(AB$2+2))*(($C673^(AB$2+2)-$H673^(AB$2+2))/(ε_c1cd^(AB$2+2)))</f>
        <v/>
      </c>
      <c r="AC673">
        <f>(INDIRECT("a_"&amp;AC$2)/(AC$2+2))*(($C673^(AC$2+2)-$H673^(AC$2+2))/(ε_c1cd^(AC$2+2)))</f>
        <v/>
      </c>
      <c r="AD673">
        <f>(INDIRECT("a_"&amp;AD$2)/(AD$2+2))*(($C673^(AD$2+2)-$H673^(AD$2+2))/(ε_c1cd^(AD$2+2)))</f>
        <v/>
      </c>
      <c r="AE673" s="111">
        <f>(b*f_cd/L673)*SUM(U673:Y673)+SUM(Q673:R673)</f>
        <v/>
      </c>
      <c r="AF673" s="112">
        <f>AE673*(K673-y+e)</f>
        <v/>
      </c>
      <c r="AG673" s="113">
        <f>(b*f_cd/(L673^2))*SUM(Z673:AD673)+SUM(S673:T673)-AF673</f>
        <v/>
      </c>
      <c r="AH673" s="114">
        <f>AG673&lt;0</f>
        <v/>
      </c>
      <c r="AI673" s="115">
        <f>IF(A673=1,FALSE,(AND(AQ673,AH673,NOT(AI672))))</f>
        <v/>
      </c>
      <c r="AJ673" s="116">
        <f>(b*f_cd/L673)*(a_1/2*J673^2+a_2/3*J673^3+a_3/4*J673^4+a_4/5*J673^5+a_5/6*J673^6)+SUM(Q673:R673)</f>
        <v/>
      </c>
      <c r="AK673">
        <f>AJ673*(K673-y+e)</f>
        <v/>
      </c>
      <c r="AL673" s="118">
        <f>(b*f_cd/(L673^2))*(a_1/3*J673^3+a_2/4*J673^4+a_3/5*J673^5+a_4/6*J673^6+a_5/7*J673^7)+SUM(S673:T673)-AK673</f>
        <v/>
      </c>
      <c r="AM673" s="114">
        <f>AL673&gt;0</f>
        <v/>
      </c>
      <c r="AN673" s="115">
        <f>IF(A673=1,FALSE,(AND(AQ673,AM673,NOT(AN672))))</f>
        <v/>
      </c>
      <c r="AO673">
        <f>IF(D673=1,AND(AH673,NOT(AI673)),AND(AM673,NOT(AN673)))</f>
        <v/>
      </c>
      <c r="AP673" s="119">
        <f>IF(D673=1,AI673,AN673)</f>
        <v/>
      </c>
      <c r="AQ673" s="125">
        <f>ABS(E673)&lt;$AQ$2</f>
        <v/>
      </c>
      <c r="AS673">
        <f>IF(AP673,MAX(AS$3:AS671)+1,"")</f>
        <v/>
      </c>
    </row>
    <row r="674">
      <c r="A674" t="n">
        <v>659</v>
      </c>
      <c r="B674" s="131">
        <f>IF(A674=1,0,IF(AP674,0.1*ε_cu1cd,0))</f>
        <v/>
      </c>
      <c r="C674" s="131">
        <f>IF(A674=1,0.1*ε_cu1cd,C673+B673)</f>
        <v/>
      </c>
      <c r="D674" s="113">
        <f>IF('Нормальний переріз'!$D$68&gt;0,1,2)</f>
        <v/>
      </c>
      <c r="E674" s="144">
        <f>IF(D674=1,F674,G674)</f>
        <v/>
      </c>
      <c r="F674" s="124">
        <f>IF(AI673,0.11*ε_cu1cd,IF(AH673,F673*0.01,F673))</f>
        <v/>
      </c>
      <c r="G674" s="124">
        <f>IF(AP673,-0.1*ε_cu1cd,IF(AM673,G673*0.01,G673))</f>
        <v/>
      </c>
      <c r="H674" s="113">
        <f>IF(A674=1,E674,IF(AO673,H673-E673+E674,IF(AP673,0.8*H673,H673+E674)))</f>
        <v/>
      </c>
      <c r="I674" s="169">
        <f>(C674-H674)/h</f>
        <v/>
      </c>
      <c r="J674">
        <f>C674/(ε_c1cd)</f>
        <v/>
      </c>
      <c r="K674">
        <f>C674/I674</f>
        <v/>
      </c>
      <c r="L674" s="131">
        <f>I674/(ε_c1cd)</f>
        <v/>
      </c>
      <c r="M674">
        <f>I674*(K674-Z_s1)</f>
        <v/>
      </c>
      <c r="N674">
        <f>I674*(K674-Z_s2)</f>
        <v/>
      </c>
      <c r="O674">
        <f>E_s*M674</f>
        <v/>
      </c>
      <c r="P674">
        <f>E_s*N674</f>
        <v/>
      </c>
      <c r="Q674">
        <f>O674*A_s1</f>
        <v/>
      </c>
      <c r="R674">
        <f>P674*A_s2</f>
        <v/>
      </c>
      <c r="S674">
        <f>Q674*($K674-Z_s1)</f>
        <v/>
      </c>
      <c r="T674">
        <f>R674*($K674-Z_s2)</f>
        <v/>
      </c>
      <c r="U674">
        <f>(INDIRECT("a_"&amp;U$2)/(U$2+1))*(($C674^(U$2+1)-$H674^(U$2+1))/(ε_c1cd^(U$2+1)))</f>
        <v/>
      </c>
      <c r="V674">
        <f>(INDIRECT("a_"&amp;V$2)/(V$2+1))*(($C674^(V$2+1)-$H674^(V$2+1))/(ε_c1cd^(V$2+1)))</f>
        <v/>
      </c>
      <c r="W674">
        <f>(INDIRECT("a_"&amp;W$2)/(W$2+1))*(($C674^(W$2+1)-$H674^(W$2+1))/(ε_c1cd^(W$2+1)))</f>
        <v/>
      </c>
      <c r="X674">
        <f>(INDIRECT("a_"&amp;X$2)/(X$2+1))*(($C674^(X$2+1)-$H674^(X$2+1))/(ε_c1cd^(X$2+1)))</f>
        <v/>
      </c>
      <c r="Y674">
        <f>(INDIRECT("a_"&amp;Y$2)/(Y$2+1))*(($C674^(Y$2+1)-$H674^(Y$2+1))/(ε_c1cd^(Y$2+1)))</f>
        <v/>
      </c>
      <c r="Z674">
        <f>(INDIRECT("a_"&amp;Z$2)/(Z$2+2))*(($C674^(Z$2+2)-$H674^(Z$2+2))/(ε_c1cd^(Z$2+2)))</f>
        <v/>
      </c>
      <c r="AA674">
        <f>(INDIRECT("a_"&amp;AA$2)/(AA$2+2))*(($C674^(AA$2+2)-$H674^(AA$2+2))/(ε_c1cd^(AA$2+2)))</f>
        <v/>
      </c>
      <c r="AB674">
        <f>(INDIRECT("a_"&amp;AB$2)/(AB$2+2))*(($C674^(AB$2+2)-$H674^(AB$2+2))/(ε_c1cd^(AB$2+2)))</f>
        <v/>
      </c>
      <c r="AC674">
        <f>(INDIRECT("a_"&amp;AC$2)/(AC$2+2))*(($C674^(AC$2+2)-$H674^(AC$2+2))/(ε_c1cd^(AC$2+2)))</f>
        <v/>
      </c>
      <c r="AD674">
        <f>(INDIRECT("a_"&amp;AD$2)/(AD$2+2))*(($C674^(AD$2+2)-$H674^(AD$2+2))/(ε_c1cd^(AD$2+2)))</f>
        <v/>
      </c>
      <c r="AE674" s="111">
        <f>(b*f_cd/L674)*SUM(U674:Y674)+SUM(Q674:R674)</f>
        <v/>
      </c>
      <c r="AF674" s="112">
        <f>AE674*(K674-y+e)</f>
        <v/>
      </c>
      <c r="AG674" s="113">
        <f>(b*f_cd/(L674^2))*SUM(Z674:AD674)+SUM(S674:T674)-AF674</f>
        <v/>
      </c>
      <c r="AH674" s="114">
        <f>AG674&lt;0</f>
        <v/>
      </c>
      <c r="AI674" s="115">
        <f>IF(A674=1,FALSE,(AND(AQ674,AH674,NOT(AI673))))</f>
        <v/>
      </c>
      <c r="AJ674" s="116">
        <f>(b*f_cd/L674)*(a_1/2*J674^2+a_2/3*J674^3+a_3/4*J674^4+a_4/5*J674^5+a_5/6*J674^6)+SUM(Q674:R674)</f>
        <v/>
      </c>
      <c r="AK674">
        <f>AJ674*(K674-y+e)</f>
        <v/>
      </c>
      <c r="AL674" s="118">
        <f>(b*f_cd/(L674^2))*(a_1/3*J674^3+a_2/4*J674^4+a_3/5*J674^5+a_4/6*J674^6+a_5/7*J674^7)+SUM(S674:T674)-AK674</f>
        <v/>
      </c>
      <c r="AM674" s="114">
        <f>AL674&gt;0</f>
        <v/>
      </c>
      <c r="AN674" s="115">
        <f>IF(A674=1,FALSE,(AND(AQ674,AM674,NOT(AN673))))</f>
        <v/>
      </c>
      <c r="AO674">
        <f>IF(D674=1,AND(AH674,NOT(AI674)),AND(AM674,NOT(AN674)))</f>
        <v/>
      </c>
      <c r="AP674" s="119">
        <f>IF(D674=1,AI674,AN674)</f>
        <v/>
      </c>
      <c r="AQ674" s="125">
        <f>ABS(E674)&lt;$AQ$2</f>
        <v/>
      </c>
      <c r="AS674">
        <f>IF(AP674,MAX(AS$3:AS672)+1,"")</f>
        <v/>
      </c>
    </row>
    <row r="675">
      <c r="A675" t="n">
        <v>659</v>
      </c>
      <c r="B675" s="131">
        <f>IF(A675=1,0,IF(AP675,0.1*ε_cu1cd,0))</f>
        <v/>
      </c>
      <c r="C675" s="131">
        <f>IF(A675=1,0.1*ε_cu1cd,C674+B674)</f>
        <v/>
      </c>
      <c r="D675" s="113">
        <f>IF('Нормальний переріз'!$D$68&gt;0,1,2)</f>
        <v/>
      </c>
      <c r="E675" s="144">
        <f>IF(D675=1,F675,G675)</f>
        <v/>
      </c>
      <c r="F675" s="124">
        <f>IF(AI674,0.11*ε_cu1cd,IF(AH674,F674*0.01,F674))</f>
        <v/>
      </c>
      <c r="G675" s="124">
        <f>IF(AP674,-0.1*ε_cu1cd,IF(AM674,G674*0.01,G674))</f>
        <v/>
      </c>
      <c r="H675" s="113">
        <f>IF(A675=1,E675,IF(AO674,H674-E674+E675,IF(AP674,0.8*H674,H674+E675)))</f>
        <v/>
      </c>
      <c r="I675" s="169">
        <f>(C675-H675)/h</f>
        <v/>
      </c>
      <c r="J675">
        <f>C675/(ε_c1cd)</f>
        <v/>
      </c>
      <c r="K675">
        <f>C675/I675</f>
        <v/>
      </c>
      <c r="L675" s="131">
        <f>I675/(ε_c1cd)</f>
        <v/>
      </c>
      <c r="M675">
        <f>I675*(K675-Z_s1)</f>
        <v/>
      </c>
      <c r="N675">
        <f>I675*(K675-Z_s2)</f>
        <v/>
      </c>
      <c r="O675">
        <f>E_s*M675</f>
        <v/>
      </c>
      <c r="P675">
        <f>E_s*N675</f>
        <v/>
      </c>
      <c r="Q675">
        <f>O675*A_s1</f>
        <v/>
      </c>
      <c r="R675">
        <f>P675*A_s2</f>
        <v/>
      </c>
      <c r="S675">
        <f>Q675*($K675-Z_s1)</f>
        <v/>
      </c>
      <c r="T675">
        <f>R675*($K675-Z_s2)</f>
        <v/>
      </c>
      <c r="U675">
        <f>(INDIRECT("a_"&amp;U$2)/(U$2+1))*(($C675^(U$2+1)-$H675^(U$2+1))/(ε_c1cd^(U$2+1)))</f>
        <v/>
      </c>
      <c r="V675">
        <f>(INDIRECT("a_"&amp;V$2)/(V$2+1))*(($C675^(V$2+1)-$H675^(V$2+1))/(ε_c1cd^(V$2+1)))</f>
        <v/>
      </c>
      <c r="W675">
        <f>(INDIRECT("a_"&amp;W$2)/(W$2+1))*(($C675^(W$2+1)-$H675^(W$2+1))/(ε_c1cd^(W$2+1)))</f>
        <v/>
      </c>
      <c r="X675">
        <f>(INDIRECT("a_"&amp;X$2)/(X$2+1))*(($C675^(X$2+1)-$H675^(X$2+1))/(ε_c1cd^(X$2+1)))</f>
        <v/>
      </c>
      <c r="Y675">
        <f>(INDIRECT("a_"&amp;Y$2)/(Y$2+1))*(($C675^(Y$2+1)-$H675^(Y$2+1))/(ε_c1cd^(Y$2+1)))</f>
        <v/>
      </c>
      <c r="Z675">
        <f>(INDIRECT("a_"&amp;Z$2)/(Z$2+2))*(($C675^(Z$2+2)-$H675^(Z$2+2))/(ε_c1cd^(Z$2+2)))</f>
        <v/>
      </c>
      <c r="AA675">
        <f>(INDIRECT("a_"&amp;AA$2)/(AA$2+2))*(($C675^(AA$2+2)-$H675^(AA$2+2))/(ε_c1cd^(AA$2+2)))</f>
        <v/>
      </c>
      <c r="AB675">
        <f>(INDIRECT("a_"&amp;AB$2)/(AB$2+2))*(($C675^(AB$2+2)-$H675^(AB$2+2))/(ε_c1cd^(AB$2+2)))</f>
        <v/>
      </c>
      <c r="AC675">
        <f>(INDIRECT("a_"&amp;AC$2)/(AC$2+2))*(($C675^(AC$2+2)-$H675^(AC$2+2))/(ε_c1cd^(AC$2+2)))</f>
        <v/>
      </c>
      <c r="AD675">
        <f>(INDIRECT("a_"&amp;AD$2)/(AD$2+2))*(($C675^(AD$2+2)-$H675^(AD$2+2))/(ε_c1cd^(AD$2+2)))</f>
        <v/>
      </c>
      <c r="AE675" s="111">
        <f>(b*f_cd/L675)*SUM(U675:Y675)+SUM(Q675:R675)</f>
        <v/>
      </c>
      <c r="AF675" s="112">
        <f>AE675*(K675-y+e)</f>
        <v/>
      </c>
      <c r="AG675" s="113">
        <f>(b*f_cd/(L675^2))*SUM(Z675:AD675)+SUM(S675:T675)-AF675</f>
        <v/>
      </c>
      <c r="AH675" s="114">
        <f>AG675&lt;0</f>
        <v/>
      </c>
      <c r="AI675" s="115">
        <f>IF(A675=1,FALSE,(AND(AQ675,AH675,NOT(AI674))))</f>
        <v/>
      </c>
      <c r="AJ675" s="116">
        <f>(b*f_cd/L675)*(a_1/2*J675^2+a_2/3*J675^3+a_3/4*J675^4+a_4/5*J675^5+a_5/6*J675^6)+SUM(Q675:R675)</f>
        <v/>
      </c>
      <c r="AK675">
        <f>AJ675*(K675-y+e)</f>
        <v/>
      </c>
      <c r="AL675" s="118">
        <f>(b*f_cd/(L675^2))*(a_1/3*J675^3+a_2/4*J675^4+a_3/5*J675^5+a_4/6*J675^6+a_5/7*J675^7)+SUM(S675:T675)-AK675</f>
        <v/>
      </c>
      <c r="AM675" s="114">
        <f>AL675&gt;0</f>
        <v/>
      </c>
      <c r="AN675" s="115">
        <f>IF(A675=1,FALSE,(AND(AQ675,AM675,NOT(AN674))))</f>
        <v/>
      </c>
      <c r="AO675">
        <f>IF(D675=1,AND(AH675,NOT(AI675)),AND(AM675,NOT(AN675)))</f>
        <v/>
      </c>
      <c r="AP675" s="119">
        <f>IF(D675=1,AI675,AN675)</f>
        <v/>
      </c>
      <c r="AQ675" s="125">
        <f>ABS(E675)&lt;$AQ$2</f>
        <v/>
      </c>
      <c r="AS675">
        <f>IF(AP675,MAX(AS$3:AS673)+1,"")</f>
        <v/>
      </c>
    </row>
    <row r="676">
      <c r="A676" t="n">
        <v>659</v>
      </c>
      <c r="B676" s="131">
        <f>IF(A676=1,0,IF(AP676,0.1*ε_cu1cd,0))</f>
        <v/>
      </c>
      <c r="C676" s="131">
        <f>IF(A676=1,0.1*ε_cu1cd,C675+B675)</f>
        <v/>
      </c>
      <c r="D676" s="113">
        <f>IF('Нормальний переріз'!$D$68&gt;0,1,2)</f>
        <v/>
      </c>
      <c r="E676" s="144">
        <f>IF(D676=1,F676,G676)</f>
        <v/>
      </c>
      <c r="F676" s="124">
        <f>IF(AI675,0.11*ε_cu1cd,IF(AH675,F675*0.01,F675))</f>
        <v/>
      </c>
      <c r="G676" s="124">
        <f>IF(AP675,-0.1*ε_cu1cd,IF(AM675,G675*0.01,G675))</f>
        <v/>
      </c>
      <c r="H676" s="113">
        <f>IF(A676=1,E676,IF(AO675,H675-E675+E676,IF(AP675,0.8*H675,H675+E676)))</f>
        <v/>
      </c>
      <c r="I676" s="169">
        <f>(C676-H676)/h</f>
        <v/>
      </c>
      <c r="J676">
        <f>C676/(ε_c1cd)</f>
        <v/>
      </c>
      <c r="K676">
        <f>C676/I676</f>
        <v/>
      </c>
      <c r="L676" s="131">
        <f>I676/(ε_c1cd)</f>
        <v/>
      </c>
      <c r="M676">
        <f>I676*(K676-Z_s1)</f>
        <v/>
      </c>
      <c r="N676">
        <f>I676*(K676-Z_s2)</f>
        <v/>
      </c>
      <c r="O676">
        <f>E_s*M676</f>
        <v/>
      </c>
      <c r="P676">
        <f>E_s*N676</f>
        <v/>
      </c>
      <c r="Q676">
        <f>O676*A_s1</f>
        <v/>
      </c>
      <c r="R676">
        <f>P676*A_s2</f>
        <v/>
      </c>
      <c r="S676">
        <f>Q676*($K676-Z_s1)</f>
        <v/>
      </c>
      <c r="T676">
        <f>R676*($K676-Z_s2)</f>
        <v/>
      </c>
      <c r="U676">
        <f>(INDIRECT("a_"&amp;U$2)/(U$2+1))*(($C676^(U$2+1)-$H676^(U$2+1))/(ε_c1cd^(U$2+1)))</f>
        <v/>
      </c>
      <c r="V676">
        <f>(INDIRECT("a_"&amp;V$2)/(V$2+1))*(($C676^(V$2+1)-$H676^(V$2+1))/(ε_c1cd^(V$2+1)))</f>
        <v/>
      </c>
      <c r="W676">
        <f>(INDIRECT("a_"&amp;W$2)/(W$2+1))*(($C676^(W$2+1)-$H676^(W$2+1))/(ε_c1cd^(W$2+1)))</f>
        <v/>
      </c>
      <c r="X676">
        <f>(INDIRECT("a_"&amp;X$2)/(X$2+1))*(($C676^(X$2+1)-$H676^(X$2+1))/(ε_c1cd^(X$2+1)))</f>
        <v/>
      </c>
      <c r="Y676">
        <f>(INDIRECT("a_"&amp;Y$2)/(Y$2+1))*(($C676^(Y$2+1)-$H676^(Y$2+1))/(ε_c1cd^(Y$2+1)))</f>
        <v/>
      </c>
      <c r="Z676">
        <f>(INDIRECT("a_"&amp;Z$2)/(Z$2+2))*(($C676^(Z$2+2)-$H676^(Z$2+2))/(ε_c1cd^(Z$2+2)))</f>
        <v/>
      </c>
      <c r="AA676">
        <f>(INDIRECT("a_"&amp;AA$2)/(AA$2+2))*(($C676^(AA$2+2)-$H676^(AA$2+2))/(ε_c1cd^(AA$2+2)))</f>
        <v/>
      </c>
      <c r="AB676">
        <f>(INDIRECT("a_"&amp;AB$2)/(AB$2+2))*(($C676^(AB$2+2)-$H676^(AB$2+2))/(ε_c1cd^(AB$2+2)))</f>
        <v/>
      </c>
      <c r="AC676">
        <f>(INDIRECT("a_"&amp;AC$2)/(AC$2+2))*(($C676^(AC$2+2)-$H676^(AC$2+2))/(ε_c1cd^(AC$2+2)))</f>
        <v/>
      </c>
      <c r="AD676">
        <f>(INDIRECT("a_"&amp;AD$2)/(AD$2+2))*(($C676^(AD$2+2)-$H676^(AD$2+2))/(ε_c1cd^(AD$2+2)))</f>
        <v/>
      </c>
      <c r="AE676" s="111">
        <f>(b*f_cd/L676)*SUM(U676:Y676)+SUM(Q676:R676)</f>
        <v/>
      </c>
      <c r="AF676" s="112">
        <f>AE676*(K676-y+e)</f>
        <v/>
      </c>
      <c r="AG676" s="113">
        <f>(b*f_cd/(L676^2))*SUM(Z676:AD676)+SUM(S676:T676)-AF676</f>
        <v/>
      </c>
      <c r="AH676" s="114">
        <f>AG676&lt;0</f>
        <v/>
      </c>
      <c r="AI676" s="115">
        <f>IF(A676=1,FALSE,(AND(AQ676,AH676,NOT(AI675))))</f>
        <v/>
      </c>
      <c r="AJ676" s="116">
        <f>(b*f_cd/L676)*(a_1/2*J676^2+a_2/3*J676^3+a_3/4*J676^4+a_4/5*J676^5+a_5/6*J676^6)+SUM(Q676:R676)</f>
        <v/>
      </c>
      <c r="AK676">
        <f>AJ676*(K676-y+e)</f>
        <v/>
      </c>
      <c r="AL676" s="118">
        <f>(b*f_cd/(L676^2))*(a_1/3*J676^3+a_2/4*J676^4+a_3/5*J676^5+a_4/6*J676^6+a_5/7*J676^7)+SUM(S676:T676)-AK676</f>
        <v/>
      </c>
      <c r="AM676" s="114">
        <f>AL676&gt;0</f>
        <v/>
      </c>
      <c r="AN676" s="115">
        <f>IF(A676=1,FALSE,(AND(AQ676,AM676,NOT(AN675))))</f>
        <v/>
      </c>
      <c r="AO676">
        <f>IF(D676=1,AND(AH676,NOT(AI676)),AND(AM676,NOT(AN676)))</f>
        <v/>
      </c>
      <c r="AP676" s="119">
        <f>IF(D676=1,AI676,AN676)</f>
        <v/>
      </c>
      <c r="AQ676" s="125">
        <f>ABS(E676)&lt;$AQ$2</f>
        <v/>
      </c>
      <c r="AS676">
        <f>IF(AP676,MAX(AS$3:AS674)+1,"")</f>
        <v/>
      </c>
    </row>
    <row r="677">
      <c r="A677" t="n">
        <v>659</v>
      </c>
      <c r="B677" s="131">
        <f>IF(A677=1,0,IF(AP677,0.1*ε_cu1cd,0))</f>
        <v/>
      </c>
      <c r="C677" s="131">
        <f>IF(A677=1,0.1*ε_cu1cd,C676+B676)</f>
        <v/>
      </c>
      <c r="D677" s="113">
        <f>IF('Нормальний переріз'!$D$68&gt;0,1,2)</f>
        <v/>
      </c>
      <c r="E677" s="144">
        <f>IF(D677=1,F677,G677)</f>
        <v/>
      </c>
      <c r="F677" s="124">
        <f>IF(AI676,0.11*ε_cu1cd,IF(AH676,F676*0.01,F676))</f>
        <v/>
      </c>
      <c r="G677" s="124">
        <f>IF(AP676,-0.1*ε_cu1cd,IF(AM676,G676*0.01,G676))</f>
        <v/>
      </c>
      <c r="H677" s="113">
        <f>IF(A677=1,E677,IF(AO676,H676-E676+E677,IF(AP676,0.8*H676,H676+E677)))</f>
        <v/>
      </c>
      <c r="I677" s="169">
        <f>(C677-H677)/h</f>
        <v/>
      </c>
      <c r="J677">
        <f>C677/(ε_c1cd)</f>
        <v/>
      </c>
      <c r="K677">
        <f>C677/I677</f>
        <v/>
      </c>
      <c r="L677" s="131">
        <f>I677/(ε_c1cd)</f>
        <v/>
      </c>
      <c r="M677">
        <f>I677*(K677-Z_s1)</f>
        <v/>
      </c>
      <c r="N677">
        <f>I677*(K677-Z_s2)</f>
        <v/>
      </c>
      <c r="O677">
        <f>E_s*M677</f>
        <v/>
      </c>
      <c r="P677">
        <f>E_s*N677</f>
        <v/>
      </c>
      <c r="Q677">
        <f>O677*A_s1</f>
        <v/>
      </c>
      <c r="R677">
        <f>P677*A_s2</f>
        <v/>
      </c>
      <c r="S677">
        <f>Q677*($K677-Z_s1)</f>
        <v/>
      </c>
      <c r="T677">
        <f>R677*($K677-Z_s2)</f>
        <v/>
      </c>
      <c r="U677">
        <f>(INDIRECT("a_"&amp;U$2)/(U$2+1))*(($C677^(U$2+1)-$H677^(U$2+1))/(ε_c1cd^(U$2+1)))</f>
        <v/>
      </c>
      <c r="V677">
        <f>(INDIRECT("a_"&amp;V$2)/(V$2+1))*(($C677^(V$2+1)-$H677^(V$2+1))/(ε_c1cd^(V$2+1)))</f>
        <v/>
      </c>
      <c r="W677">
        <f>(INDIRECT("a_"&amp;W$2)/(W$2+1))*(($C677^(W$2+1)-$H677^(W$2+1))/(ε_c1cd^(W$2+1)))</f>
        <v/>
      </c>
      <c r="X677">
        <f>(INDIRECT("a_"&amp;X$2)/(X$2+1))*(($C677^(X$2+1)-$H677^(X$2+1))/(ε_c1cd^(X$2+1)))</f>
        <v/>
      </c>
      <c r="Y677">
        <f>(INDIRECT("a_"&amp;Y$2)/(Y$2+1))*(($C677^(Y$2+1)-$H677^(Y$2+1))/(ε_c1cd^(Y$2+1)))</f>
        <v/>
      </c>
      <c r="Z677">
        <f>(INDIRECT("a_"&amp;Z$2)/(Z$2+2))*(($C677^(Z$2+2)-$H677^(Z$2+2))/(ε_c1cd^(Z$2+2)))</f>
        <v/>
      </c>
      <c r="AA677">
        <f>(INDIRECT("a_"&amp;AA$2)/(AA$2+2))*(($C677^(AA$2+2)-$H677^(AA$2+2))/(ε_c1cd^(AA$2+2)))</f>
        <v/>
      </c>
      <c r="AB677">
        <f>(INDIRECT("a_"&amp;AB$2)/(AB$2+2))*(($C677^(AB$2+2)-$H677^(AB$2+2))/(ε_c1cd^(AB$2+2)))</f>
        <v/>
      </c>
      <c r="AC677">
        <f>(INDIRECT("a_"&amp;AC$2)/(AC$2+2))*(($C677^(AC$2+2)-$H677^(AC$2+2))/(ε_c1cd^(AC$2+2)))</f>
        <v/>
      </c>
      <c r="AD677">
        <f>(INDIRECT("a_"&amp;AD$2)/(AD$2+2))*(($C677^(AD$2+2)-$H677^(AD$2+2))/(ε_c1cd^(AD$2+2)))</f>
        <v/>
      </c>
      <c r="AE677" s="111">
        <f>(b*f_cd/L677)*SUM(U677:Y677)+SUM(Q677:R677)</f>
        <v/>
      </c>
      <c r="AF677" s="112">
        <f>AE677*(K677-y+e)</f>
        <v/>
      </c>
      <c r="AG677" s="113">
        <f>(b*f_cd/(L677^2))*SUM(Z677:AD677)+SUM(S677:T677)-AF677</f>
        <v/>
      </c>
      <c r="AH677" s="114">
        <f>AG677&lt;0</f>
        <v/>
      </c>
      <c r="AI677" s="115">
        <f>IF(A677=1,FALSE,(AND(AQ677,AH677,NOT(AI676))))</f>
        <v/>
      </c>
      <c r="AJ677" s="116">
        <f>(b*f_cd/L677)*(a_1/2*J677^2+a_2/3*J677^3+a_3/4*J677^4+a_4/5*J677^5+a_5/6*J677^6)+SUM(Q677:R677)</f>
        <v/>
      </c>
      <c r="AK677">
        <f>AJ677*(K677-y+e)</f>
        <v/>
      </c>
      <c r="AL677" s="118">
        <f>(b*f_cd/(L677^2))*(a_1/3*J677^3+a_2/4*J677^4+a_3/5*J677^5+a_4/6*J677^6+a_5/7*J677^7)+SUM(S677:T677)-AK677</f>
        <v/>
      </c>
      <c r="AM677" s="114">
        <f>AL677&gt;0</f>
        <v/>
      </c>
      <c r="AN677" s="115">
        <f>IF(A677=1,FALSE,(AND(AQ677,AM677,NOT(AN676))))</f>
        <v/>
      </c>
      <c r="AO677">
        <f>IF(D677=1,AND(AH677,NOT(AI677)),AND(AM677,NOT(AN677)))</f>
        <v/>
      </c>
      <c r="AP677" s="119">
        <f>IF(D677=1,AI677,AN677)</f>
        <v/>
      </c>
      <c r="AQ677" s="125">
        <f>ABS(E677)&lt;$AQ$2</f>
        <v/>
      </c>
      <c r="AS677">
        <f>IF(AP677,MAX(AS$3:AS675)+1,"")</f>
        <v/>
      </c>
    </row>
    <row r="678">
      <c r="A678" t="n">
        <v>659</v>
      </c>
      <c r="B678" s="131">
        <f>IF(A678=1,0,IF(AP678,0.1*ε_cu1cd,0))</f>
        <v/>
      </c>
      <c r="C678" s="131">
        <f>IF(A678=1,0.1*ε_cu1cd,C677+B677)</f>
        <v/>
      </c>
      <c r="D678" s="113">
        <f>IF('Нормальний переріз'!$D$68&gt;0,1,2)</f>
        <v/>
      </c>
      <c r="E678" s="144">
        <f>IF(D678=1,F678,G678)</f>
        <v/>
      </c>
      <c r="F678" s="124">
        <f>IF(AI677,0.11*ε_cu1cd,IF(AH677,F677*0.01,F677))</f>
        <v/>
      </c>
      <c r="G678" s="124">
        <f>IF(AP677,-0.1*ε_cu1cd,IF(AM677,G677*0.01,G677))</f>
        <v/>
      </c>
      <c r="H678" s="113">
        <f>IF(A678=1,E678,IF(AO677,H677-E677+E678,IF(AP677,0.8*H677,H677+E678)))</f>
        <v/>
      </c>
      <c r="I678" s="169">
        <f>(C678-H678)/h</f>
        <v/>
      </c>
      <c r="J678">
        <f>C678/(ε_c1cd)</f>
        <v/>
      </c>
      <c r="K678">
        <f>C678/I678</f>
        <v/>
      </c>
      <c r="L678" s="131">
        <f>I678/(ε_c1cd)</f>
        <v/>
      </c>
      <c r="M678">
        <f>I678*(K678-Z_s1)</f>
        <v/>
      </c>
      <c r="N678">
        <f>I678*(K678-Z_s2)</f>
        <v/>
      </c>
      <c r="O678">
        <f>E_s*M678</f>
        <v/>
      </c>
      <c r="P678">
        <f>E_s*N678</f>
        <v/>
      </c>
      <c r="Q678">
        <f>O678*A_s1</f>
        <v/>
      </c>
      <c r="R678">
        <f>P678*A_s2</f>
        <v/>
      </c>
      <c r="S678">
        <f>Q678*($K678-Z_s1)</f>
        <v/>
      </c>
      <c r="T678">
        <f>R678*($K678-Z_s2)</f>
        <v/>
      </c>
      <c r="U678">
        <f>(INDIRECT("a_"&amp;U$2)/(U$2+1))*(($C678^(U$2+1)-$H678^(U$2+1))/(ε_c1cd^(U$2+1)))</f>
        <v/>
      </c>
      <c r="V678">
        <f>(INDIRECT("a_"&amp;V$2)/(V$2+1))*(($C678^(V$2+1)-$H678^(V$2+1))/(ε_c1cd^(V$2+1)))</f>
        <v/>
      </c>
      <c r="W678">
        <f>(INDIRECT("a_"&amp;W$2)/(W$2+1))*(($C678^(W$2+1)-$H678^(W$2+1))/(ε_c1cd^(W$2+1)))</f>
        <v/>
      </c>
      <c r="X678">
        <f>(INDIRECT("a_"&amp;X$2)/(X$2+1))*(($C678^(X$2+1)-$H678^(X$2+1))/(ε_c1cd^(X$2+1)))</f>
        <v/>
      </c>
      <c r="Y678">
        <f>(INDIRECT("a_"&amp;Y$2)/(Y$2+1))*(($C678^(Y$2+1)-$H678^(Y$2+1))/(ε_c1cd^(Y$2+1)))</f>
        <v/>
      </c>
      <c r="Z678">
        <f>(INDIRECT("a_"&amp;Z$2)/(Z$2+2))*(($C678^(Z$2+2)-$H678^(Z$2+2))/(ε_c1cd^(Z$2+2)))</f>
        <v/>
      </c>
      <c r="AA678">
        <f>(INDIRECT("a_"&amp;AA$2)/(AA$2+2))*(($C678^(AA$2+2)-$H678^(AA$2+2))/(ε_c1cd^(AA$2+2)))</f>
        <v/>
      </c>
      <c r="AB678">
        <f>(INDIRECT("a_"&amp;AB$2)/(AB$2+2))*(($C678^(AB$2+2)-$H678^(AB$2+2))/(ε_c1cd^(AB$2+2)))</f>
        <v/>
      </c>
      <c r="AC678">
        <f>(INDIRECT("a_"&amp;AC$2)/(AC$2+2))*(($C678^(AC$2+2)-$H678^(AC$2+2))/(ε_c1cd^(AC$2+2)))</f>
        <v/>
      </c>
      <c r="AD678">
        <f>(INDIRECT("a_"&amp;AD$2)/(AD$2+2))*(($C678^(AD$2+2)-$H678^(AD$2+2))/(ε_c1cd^(AD$2+2)))</f>
        <v/>
      </c>
      <c r="AE678" s="111">
        <f>(b*f_cd/L678)*SUM(U678:Y678)+SUM(Q678:R678)</f>
        <v/>
      </c>
      <c r="AF678" s="112">
        <f>AE678*(K678-y+e)</f>
        <v/>
      </c>
      <c r="AG678" s="113">
        <f>(b*f_cd/(L678^2))*SUM(Z678:AD678)+SUM(S678:T678)-AF678</f>
        <v/>
      </c>
      <c r="AH678" s="114">
        <f>AG678&lt;0</f>
        <v/>
      </c>
      <c r="AI678" s="115">
        <f>IF(A678=1,FALSE,(AND(AQ678,AH678,NOT(AI677))))</f>
        <v/>
      </c>
      <c r="AJ678" s="116">
        <f>(b*f_cd/L678)*(a_1/2*J678^2+a_2/3*J678^3+a_3/4*J678^4+a_4/5*J678^5+a_5/6*J678^6)+SUM(Q678:R678)</f>
        <v/>
      </c>
      <c r="AK678">
        <f>AJ678*(K678-y+e)</f>
        <v/>
      </c>
      <c r="AL678" s="118">
        <f>(b*f_cd/(L678^2))*(a_1/3*J678^3+a_2/4*J678^4+a_3/5*J678^5+a_4/6*J678^6+a_5/7*J678^7)+SUM(S678:T678)-AK678</f>
        <v/>
      </c>
      <c r="AM678" s="114">
        <f>AL678&gt;0</f>
        <v/>
      </c>
      <c r="AN678" s="115">
        <f>IF(A678=1,FALSE,(AND(AQ678,AM678,NOT(AN677))))</f>
        <v/>
      </c>
      <c r="AO678">
        <f>IF(D678=1,AND(AH678,NOT(AI678)),AND(AM678,NOT(AN678)))</f>
        <v/>
      </c>
      <c r="AP678" s="119">
        <f>IF(D678=1,AI678,AN678)</f>
        <v/>
      </c>
      <c r="AQ678" s="125">
        <f>ABS(E678)&lt;$AQ$2</f>
        <v/>
      </c>
      <c r="AS678">
        <f>IF(AP678,MAX(AS$3:AS676)+1,"")</f>
        <v/>
      </c>
    </row>
    <row r="679">
      <c r="A679" t="n">
        <v>659</v>
      </c>
      <c r="B679" s="131">
        <f>IF(A679=1,0,IF(AP679,0.1*ε_cu1cd,0))</f>
        <v/>
      </c>
      <c r="C679" s="131">
        <f>IF(A679=1,0.1*ε_cu1cd,C678+B678)</f>
        <v/>
      </c>
      <c r="D679" s="113">
        <f>IF('Нормальний переріз'!$D$68&gt;0,1,2)</f>
        <v/>
      </c>
      <c r="E679" s="144">
        <f>IF(D679=1,F679,G679)</f>
        <v/>
      </c>
      <c r="F679" s="124">
        <f>IF(AI678,0.11*ε_cu1cd,IF(AH678,F678*0.01,F678))</f>
        <v/>
      </c>
      <c r="G679" s="124">
        <f>IF(AP678,-0.1*ε_cu1cd,IF(AM678,G678*0.01,G678))</f>
        <v/>
      </c>
      <c r="H679" s="113">
        <f>IF(A679=1,E679,IF(AO678,H678-E678+E679,IF(AP678,0.8*H678,H678+E679)))</f>
        <v/>
      </c>
      <c r="I679" s="169">
        <f>(C679-H679)/h</f>
        <v/>
      </c>
      <c r="J679">
        <f>C679/(ε_c1cd)</f>
        <v/>
      </c>
      <c r="K679">
        <f>C679/I679</f>
        <v/>
      </c>
      <c r="L679" s="131">
        <f>I679/(ε_c1cd)</f>
        <v/>
      </c>
      <c r="M679">
        <f>I679*(K679-Z_s1)</f>
        <v/>
      </c>
      <c r="N679">
        <f>I679*(K679-Z_s2)</f>
        <v/>
      </c>
      <c r="O679">
        <f>E_s*M679</f>
        <v/>
      </c>
      <c r="P679">
        <f>E_s*N679</f>
        <v/>
      </c>
      <c r="Q679">
        <f>O679*A_s1</f>
        <v/>
      </c>
      <c r="R679">
        <f>P679*A_s2</f>
        <v/>
      </c>
      <c r="S679">
        <f>Q679*($K679-Z_s1)</f>
        <v/>
      </c>
      <c r="T679">
        <f>R679*($K679-Z_s2)</f>
        <v/>
      </c>
      <c r="U679">
        <f>(INDIRECT("a_"&amp;U$2)/(U$2+1))*(($C679^(U$2+1)-$H679^(U$2+1))/(ε_c1cd^(U$2+1)))</f>
        <v/>
      </c>
      <c r="V679">
        <f>(INDIRECT("a_"&amp;V$2)/(V$2+1))*(($C679^(V$2+1)-$H679^(V$2+1))/(ε_c1cd^(V$2+1)))</f>
        <v/>
      </c>
      <c r="W679">
        <f>(INDIRECT("a_"&amp;W$2)/(W$2+1))*(($C679^(W$2+1)-$H679^(W$2+1))/(ε_c1cd^(W$2+1)))</f>
        <v/>
      </c>
      <c r="X679">
        <f>(INDIRECT("a_"&amp;X$2)/(X$2+1))*(($C679^(X$2+1)-$H679^(X$2+1))/(ε_c1cd^(X$2+1)))</f>
        <v/>
      </c>
      <c r="Y679">
        <f>(INDIRECT("a_"&amp;Y$2)/(Y$2+1))*(($C679^(Y$2+1)-$H679^(Y$2+1))/(ε_c1cd^(Y$2+1)))</f>
        <v/>
      </c>
      <c r="Z679">
        <f>(INDIRECT("a_"&amp;Z$2)/(Z$2+2))*(($C679^(Z$2+2)-$H679^(Z$2+2))/(ε_c1cd^(Z$2+2)))</f>
        <v/>
      </c>
      <c r="AA679">
        <f>(INDIRECT("a_"&amp;AA$2)/(AA$2+2))*(($C679^(AA$2+2)-$H679^(AA$2+2))/(ε_c1cd^(AA$2+2)))</f>
        <v/>
      </c>
      <c r="AB679">
        <f>(INDIRECT("a_"&amp;AB$2)/(AB$2+2))*(($C679^(AB$2+2)-$H679^(AB$2+2))/(ε_c1cd^(AB$2+2)))</f>
        <v/>
      </c>
      <c r="AC679">
        <f>(INDIRECT("a_"&amp;AC$2)/(AC$2+2))*(($C679^(AC$2+2)-$H679^(AC$2+2))/(ε_c1cd^(AC$2+2)))</f>
        <v/>
      </c>
      <c r="AD679">
        <f>(INDIRECT("a_"&amp;AD$2)/(AD$2+2))*(($C679^(AD$2+2)-$H679^(AD$2+2))/(ε_c1cd^(AD$2+2)))</f>
        <v/>
      </c>
      <c r="AE679" s="111">
        <f>(b*f_cd/L679)*SUM(U679:Y679)+SUM(Q679:R679)</f>
        <v/>
      </c>
      <c r="AF679" s="112">
        <f>AE679*(K679-y+e)</f>
        <v/>
      </c>
      <c r="AG679" s="113">
        <f>(b*f_cd/(L679^2))*SUM(Z679:AD679)+SUM(S679:T679)-AF679</f>
        <v/>
      </c>
      <c r="AH679" s="114">
        <f>AG679&lt;0</f>
        <v/>
      </c>
      <c r="AI679" s="115">
        <f>IF(A679=1,FALSE,(AND(AQ679,AH679,NOT(AI678))))</f>
        <v/>
      </c>
      <c r="AJ679" s="116">
        <f>(b*f_cd/L679)*(a_1/2*J679^2+a_2/3*J679^3+a_3/4*J679^4+a_4/5*J679^5+a_5/6*J679^6)+SUM(Q679:R679)</f>
        <v/>
      </c>
      <c r="AK679">
        <f>AJ679*(K679-y+e)</f>
        <v/>
      </c>
      <c r="AL679" s="118">
        <f>(b*f_cd/(L679^2))*(a_1/3*J679^3+a_2/4*J679^4+a_3/5*J679^5+a_4/6*J679^6+a_5/7*J679^7)+SUM(S679:T679)-AK679</f>
        <v/>
      </c>
      <c r="AM679" s="114">
        <f>AL679&gt;0</f>
        <v/>
      </c>
      <c r="AN679" s="115">
        <f>IF(A679=1,FALSE,(AND(AQ679,AM679,NOT(AN678))))</f>
        <v/>
      </c>
      <c r="AO679">
        <f>IF(D679=1,AND(AH679,NOT(AI679)),AND(AM679,NOT(AN679)))</f>
        <v/>
      </c>
      <c r="AP679" s="119">
        <f>IF(D679=1,AI679,AN679)</f>
        <v/>
      </c>
      <c r="AQ679" s="125">
        <f>ABS(E679)&lt;$AQ$2</f>
        <v/>
      </c>
      <c r="AS679">
        <f>IF(AP679,MAX(AS$3:AS677)+1,"")</f>
        <v/>
      </c>
    </row>
    <row r="680">
      <c r="A680" t="n">
        <v>659</v>
      </c>
      <c r="B680" s="131">
        <f>IF(A680=1,0,IF(AP680,0.1*ε_cu1cd,0))</f>
        <v/>
      </c>
      <c r="C680" s="131">
        <f>IF(A680=1,0.1*ε_cu1cd,C679+B679)</f>
        <v/>
      </c>
      <c r="D680" s="113">
        <f>IF('Нормальний переріз'!$D$68&gt;0,1,2)</f>
        <v/>
      </c>
      <c r="E680" s="144">
        <f>IF(D680=1,F680,G680)</f>
        <v/>
      </c>
      <c r="F680" s="124">
        <f>IF(AI679,0.11*ε_cu1cd,IF(AH679,F679*0.01,F679))</f>
        <v/>
      </c>
      <c r="G680" s="124">
        <f>IF(AP679,-0.1*ε_cu1cd,IF(AM679,G679*0.01,G679))</f>
        <v/>
      </c>
      <c r="H680" s="113">
        <f>IF(A680=1,E680,IF(AO679,H679-E679+E680,IF(AP679,0.8*H679,H679+E680)))</f>
        <v/>
      </c>
      <c r="I680" s="169">
        <f>(C680-H680)/h</f>
        <v/>
      </c>
      <c r="J680">
        <f>C680/(ε_c1cd)</f>
        <v/>
      </c>
      <c r="K680">
        <f>C680/I680</f>
        <v/>
      </c>
      <c r="L680" s="131">
        <f>I680/(ε_c1cd)</f>
        <v/>
      </c>
      <c r="M680">
        <f>I680*(K680-Z_s1)</f>
        <v/>
      </c>
      <c r="N680">
        <f>I680*(K680-Z_s2)</f>
        <v/>
      </c>
      <c r="O680">
        <f>E_s*M680</f>
        <v/>
      </c>
      <c r="P680">
        <f>E_s*N680</f>
        <v/>
      </c>
      <c r="Q680">
        <f>O680*A_s1</f>
        <v/>
      </c>
      <c r="R680">
        <f>P680*A_s2</f>
        <v/>
      </c>
      <c r="S680">
        <f>Q680*($K680-Z_s1)</f>
        <v/>
      </c>
      <c r="T680">
        <f>R680*($K680-Z_s2)</f>
        <v/>
      </c>
      <c r="U680">
        <f>(INDIRECT("a_"&amp;U$2)/(U$2+1))*(($C680^(U$2+1)-$H680^(U$2+1))/(ε_c1cd^(U$2+1)))</f>
        <v/>
      </c>
      <c r="V680">
        <f>(INDIRECT("a_"&amp;V$2)/(V$2+1))*(($C680^(V$2+1)-$H680^(V$2+1))/(ε_c1cd^(V$2+1)))</f>
        <v/>
      </c>
      <c r="W680">
        <f>(INDIRECT("a_"&amp;W$2)/(W$2+1))*(($C680^(W$2+1)-$H680^(W$2+1))/(ε_c1cd^(W$2+1)))</f>
        <v/>
      </c>
      <c r="X680">
        <f>(INDIRECT("a_"&amp;X$2)/(X$2+1))*(($C680^(X$2+1)-$H680^(X$2+1))/(ε_c1cd^(X$2+1)))</f>
        <v/>
      </c>
      <c r="Y680">
        <f>(INDIRECT("a_"&amp;Y$2)/(Y$2+1))*(($C680^(Y$2+1)-$H680^(Y$2+1))/(ε_c1cd^(Y$2+1)))</f>
        <v/>
      </c>
      <c r="Z680">
        <f>(INDIRECT("a_"&amp;Z$2)/(Z$2+2))*(($C680^(Z$2+2)-$H680^(Z$2+2))/(ε_c1cd^(Z$2+2)))</f>
        <v/>
      </c>
      <c r="AA680">
        <f>(INDIRECT("a_"&amp;AA$2)/(AA$2+2))*(($C680^(AA$2+2)-$H680^(AA$2+2))/(ε_c1cd^(AA$2+2)))</f>
        <v/>
      </c>
      <c r="AB680">
        <f>(INDIRECT("a_"&amp;AB$2)/(AB$2+2))*(($C680^(AB$2+2)-$H680^(AB$2+2))/(ε_c1cd^(AB$2+2)))</f>
        <v/>
      </c>
      <c r="AC680">
        <f>(INDIRECT("a_"&amp;AC$2)/(AC$2+2))*(($C680^(AC$2+2)-$H680^(AC$2+2))/(ε_c1cd^(AC$2+2)))</f>
        <v/>
      </c>
      <c r="AD680">
        <f>(INDIRECT("a_"&amp;AD$2)/(AD$2+2))*(($C680^(AD$2+2)-$H680^(AD$2+2))/(ε_c1cd^(AD$2+2)))</f>
        <v/>
      </c>
      <c r="AE680" s="111">
        <f>(b*f_cd/L680)*SUM(U680:Y680)+SUM(Q680:R680)</f>
        <v/>
      </c>
      <c r="AF680" s="112">
        <f>AE680*(K680-y+e)</f>
        <v/>
      </c>
      <c r="AG680" s="113">
        <f>(b*f_cd/(L680^2))*SUM(Z680:AD680)+SUM(S680:T680)-AF680</f>
        <v/>
      </c>
      <c r="AH680" s="114">
        <f>AG680&lt;0</f>
        <v/>
      </c>
      <c r="AI680" s="115">
        <f>IF(A680=1,FALSE,(AND(AQ680,AH680,NOT(AI679))))</f>
        <v/>
      </c>
      <c r="AJ680" s="116">
        <f>(b*f_cd/L680)*(a_1/2*J680^2+a_2/3*J680^3+a_3/4*J680^4+a_4/5*J680^5+a_5/6*J680^6)+SUM(Q680:R680)</f>
        <v/>
      </c>
      <c r="AK680">
        <f>AJ680*(K680-y+e)</f>
        <v/>
      </c>
      <c r="AL680" s="118">
        <f>(b*f_cd/(L680^2))*(a_1/3*J680^3+a_2/4*J680^4+a_3/5*J680^5+a_4/6*J680^6+a_5/7*J680^7)+SUM(S680:T680)-AK680</f>
        <v/>
      </c>
      <c r="AM680" s="114">
        <f>AL680&gt;0</f>
        <v/>
      </c>
      <c r="AN680" s="115">
        <f>IF(A680=1,FALSE,(AND(AQ680,AM680,NOT(AN679))))</f>
        <v/>
      </c>
      <c r="AO680">
        <f>IF(D680=1,AND(AH680,NOT(AI680)),AND(AM680,NOT(AN680)))</f>
        <v/>
      </c>
      <c r="AP680" s="119">
        <f>IF(D680=1,AI680,AN680)</f>
        <v/>
      </c>
      <c r="AQ680" s="125">
        <f>ABS(E680)&lt;$AQ$2</f>
        <v/>
      </c>
      <c r="AS680">
        <f>IF(AP680,MAX(AS$3:AS678)+1,"")</f>
        <v/>
      </c>
    </row>
    <row r="681">
      <c r="A681" t="n">
        <v>659</v>
      </c>
      <c r="B681" s="131">
        <f>IF(A681=1,0,IF(AP681,0.1*ε_cu1cd,0))</f>
        <v/>
      </c>
      <c r="C681" s="131">
        <f>IF(A681=1,0.1*ε_cu1cd,C680+B680)</f>
        <v/>
      </c>
      <c r="D681" s="113">
        <f>IF('Нормальний переріз'!$D$68&gt;0,1,2)</f>
        <v/>
      </c>
      <c r="E681" s="144">
        <f>IF(D681=1,F681,G681)</f>
        <v/>
      </c>
      <c r="F681" s="124">
        <f>IF(AI680,0.11*ε_cu1cd,IF(AH680,F680*0.01,F680))</f>
        <v/>
      </c>
      <c r="G681" s="124">
        <f>IF(AP680,-0.1*ε_cu1cd,IF(AM680,G680*0.01,G680))</f>
        <v/>
      </c>
      <c r="H681" s="113">
        <f>IF(A681=1,E681,IF(AO680,H680-E680+E681,IF(AP680,0.8*H680,H680+E681)))</f>
        <v/>
      </c>
      <c r="I681" s="169">
        <f>(C681-H681)/h</f>
        <v/>
      </c>
      <c r="J681">
        <f>C681/(ε_c1cd)</f>
        <v/>
      </c>
      <c r="K681">
        <f>C681/I681</f>
        <v/>
      </c>
      <c r="L681" s="131">
        <f>I681/(ε_c1cd)</f>
        <v/>
      </c>
      <c r="M681">
        <f>I681*(K681-Z_s1)</f>
        <v/>
      </c>
      <c r="N681">
        <f>I681*(K681-Z_s2)</f>
        <v/>
      </c>
      <c r="O681">
        <f>E_s*M681</f>
        <v/>
      </c>
      <c r="P681">
        <f>E_s*N681</f>
        <v/>
      </c>
      <c r="Q681">
        <f>O681*A_s1</f>
        <v/>
      </c>
      <c r="R681">
        <f>P681*A_s2</f>
        <v/>
      </c>
      <c r="S681">
        <f>Q681*($K681-Z_s1)</f>
        <v/>
      </c>
      <c r="T681">
        <f>R681*($K681-Z_s2)</f>
        <v/>
      </c>
      <c r="U681">
        <f>(INDIRECT("a_"&amp;U$2)/(U$2+1))*(($C681^(U$2+1)-$H681^(U$2+1))/(ε_c1cd^(U$2+1)))</f>
        <v/>
      </c>
      <c r="V681">
        <f>(INDIRECT("a_"&amp;V$2)/(V$2+1))*(($C681^(V$2+1)-$H681^(V$2+1))/(ε_c1cd^(V$2+1)))</f>
        <v/>
      </c>
      <c r="W681">
        <f>(INDIRECT("a_"&amp;W$2)/(W$2+1))*(($C681^(W$2+1)-$H681^(W$2+1))/(ε_c1cd^(W$2+1)))</f>
        <v/>
      </c>
      <c r="X681">
        <f>(INDIRECT("a_"&amp;X$2)/(X$2+1))*(($C681^(X$2+1)-$H681^(X$2+1))/(ε_c1cd^(X$2+1)))</f>
        <v/>
      </c>
      <c r="Y681">
        <f>(INDIRECT("a_"&amp;Y$2)/(Y$2+1))*(($C681^(Y$2+1)-$H681^(Y$2+1))/(ε_c1cd^(Y$2+1)))</f>
        <v/>
      </c>
      <c r="Z681">
        <f>(INDIRECT("a_"&amp;Z$2)/(Z$2+2))*(($C681^(Z$2+2)-$H681^(Z$2+2))/(ε_c1cd^(Z$2+2)))</f>
        <v/>
      </c>
      <c r="AA681">
        <f>(INDIRECT("a_"&amp;AA$2)/(AA$2+2))*(($C681^(AA$2+2)-$H681^(AA$2+2))/(ε_c1cd^(AA$2+2)))</f>
        <v/>
      </c>
      <c r="AB681">
        <f>(INDIRECT("a_"&amp;AB$2)/(AB$2+2))*(($C681^(AB$2+2)-$H681^(AB$2+2))/(ε_c1cd^(AB$2+2)))</f>
        <v/>
      </c>
      <c r="AC681">
        <f>(INDIRECT("a_"&amp;AC$2)/(AC$2+2))*(($C681^(AC$2+2)-$H681^(AC$2+2))/(ε_c1cd^(AC$2+2)))</f>
        <v/>
      </c>
      <c r="AD681">
        <f>(INDIRECT("a_"&amp;AD$2)/(AD$2+2))*(($C681^(AD$2+2)-$H681^(AD$2+2))/(ε_c1cd^(AD$2+2)))</f>
        <v/>
      </c>
      <c r="AE681" s="111">
        <f>(b*f_cd/L681)*SUM(U681:Y681)+SUM(Q681:R681)</f>
        <v/>
      </c>
      <c r="AF681" s="112">
        <f>AE681*(K681-y+e)</f>
        <v/>
      </c>
      <c r="AG681" s="113">
        <f>(b*f_cd/(L681^2))*SUM(Z681:AD681)+SUM(S681:T681)-AF681</f>
        <v/>
      </c>
      <c r="AH681" s="114">
        <f>AG681&lt;0</f>
        <v/>
      </c>
      <c r="AI681" s="115">
        <f>IF(A681=1,FALSE,(AND(AQ681,AH681,NOT(AI680))))</f>
        <v/>
      </c>
      <c r="AJ681" s="116">
        <f>(b*f_cd/L681)*(a_1/2*J681^2+a_2/3*J681^3+a_3/4*J681^4+a_4/5*J681^5+a_5/6*J681^6)+SUM(Q681:R681)</f>
        <v/>
      </c>
      <c r="AK681">
        <f>AJ681*(K681-y+e)</f>
        <v/>
      </c>
      <c r="AL681" s="118">
        <f>(b*f_cd/(L681^2))*(a_1/3*J681^3+a_2/4*J681^4+a_3/5*J681^5+a_4/6*J681^6+a_5/7*J681^7)+SUM(S681:T681)-AK681</f>
        <v/>
      </c>
      <c r="AM681" s="114">
        <f>AL681&gt;0</f>
        <v/>
      </c>
      <c r="AN681" s="115">
        <f>IF(A681=1,FALSE,(AND(AQ681,AM681,NOT(AN680))))</f>
        <v/>
      </c>
      <c r="AO681">
        <f>IF(D681=1,AND(AH681,NOT(AI681)),AND(AM681,NOT(AN681)))</f>
        <v/>
      </c>
      <c r="AP681" s="119">
        <f>IF(D681=1,AI681,AN681)</f>
        <v/>
      </c>
      <c r="AQ681" s="125">
        <f>ABS(E681)&lt;$AQ$2</f>
        <v/>
      </c>
      <c r="AS681">
        <f>IF(AP681,MAX(AS$3:AS679)+1,"")</f>
        <v/>
      </c>
    </row>
    <row r="682">
      <c r="A682" t="n">
        <v>659</v>
      </c>
      <c r="B682" s="131">
        <f>IF(A682=1,0,IF(AP682,0.1*ε_cu1cd,0))</f>
        <v/>
      </c>
      <c r="C682" s="131">
        <f>IF(A682=1,0.1*ε_cu1cd,C681+B681)</f>
        <v/>
      </c>
      <c r="D682" s="113">
        <f>IF('Нормальний переріз'!$D$68&gt;0,1,2)</f>
        <v/>
      </c>
      <c r="E682" s="144">
        <f>IF(D682=1,F682,G682)</f>
        <v/>
      </c>
      <c r="F682" s="124">
        <f>IF(AI681,0.11*ε_cu1cd,IF(AH681,F681*0.01,F681))</f>
        <v/>
      </c>
      <c r="G682" s="124">
        <f>IF(AP681,-0.1*ε_cu1cd,IF(AM681,G681*0.01,G681))</f>
        <v/>
      </c>
      <c r="H682" s="113">
        <f>IF(A682=1,E682,IF(AO681,H681-E681+E682,IF(AP681,0.8*H681,H681+E682)))</f>
        <v/>
      </c>
      <c r="I682" s="169">
        <f>(C682-H682)/h</f>
        <v/>
      </c>
      <c r="J682">
        <f>C682/(ε_c1cd)</f>
        <v/>
      </c>
      <c r="K682">
        <f>C682/I682</f>
        <v/>
      </c>
      <c r="L682" s="131">
        <f>I682/(ε_c1cd)</f>
        <v/>
      </c>
      <c r="M682">
        <f>I682*(K682-Z_s1)</f>
        <v/>
      </c>
      <c r="N682">
        <f>I682*(K682-Z_s2)</f>
        <v/>
      </c>
      <c r="O682">
        <f>E_s*M682</f>
        <v/>
      </c>
      <c r="P682">
        <f>E_s*N682</f>
        <v/>
      </c>
      <c r="Q682">
        <f>O682*A_s1</f>
        <v/>
      </c>
      <c r="R682">
        <f>P682*A_s2</f>
        <v/>
      </c>
      <c r="S682">
        <f>Q682*($K682-Z_s1)</f>
        <v/>
      </c>
      <c r="T682">
        <f>R682*($K682-Z_s2)</f>
        <v/>
      </c>
      <c r="U682">
        <f>(INDIRECT("a_"&amp;U$2)/(U$2+1))*(($C682^(U$2+1)-$H682^(U$2+1))/(ε_c1cd^(U$2+1)))</f>
        <v/>
      </c>
      <c r="V682">
        <f>(INDIRECT("a_"&amp;V$2)/(V$2+1))*(($C682^(V$2+1)-$H682^(V$2+1))/(ε_c1cd^(V$2+1)))</f>
        <v/>
      </c>
      <c r="W682">
        <f>(INDIRECT("a_"&amp;W$2)/(W$2+1))*(($C682^(W$2+1)-$H682^(W$2+1))/(ε_c1cd^(W$2+1)))</f>
        <v/>
      </c>
      <c r="X682">
        <f>(INDIRECT("a_"&amp;X$2)/(X$2+1))*(($C682^(X$2+1)-$H682^(X$2+1))/(ε_c1cd^(X$2+1)))</f>
        <v/>
      </c>
      <c r="Y682">
        <f>(INDIRECT("a_"&amp;Y$2)/(Y$2+1))*(($C682^(Y$2+1)-$H682^(Y$2+1))/(ε_c1cd^(Y$2+1)))</f>
        <v/>
      </c>
      <c r="Z682">
        <f>(INDIRECT("a_"&amp;Z$2)/(Z$2+2))*(($C682^(Z$2+2)-$H682^(Z$2+2))/(ε_c1cd^(Z$2+2)))</f>
        <v/>
      </c>
      <c r="AA682">
        <f>(INDIRECT("a_"&amp;AA$2)/(AA$2+2))*(($C682^(AA$2+2)-$H682^(AA$2+2))/(ε_c1cd^(AA$2+2)))</f>
        <v/>
      </c>
      <c r="AB682">
        <f>(INDIRECT("a_"&amp;AB$2)/(AB$2+2))*(($C682^(AB$2+2)-$H682^(AB$2+2))/(ε_c1cd^(AB$2+2)))</f>
        <v/>
      </c>
      <c r="AC682">
        <f>(INDIRECT("a_"&amp;AC$2)/(AC$2+2))*(($C682^(AC$2+2)-$H682^(AC$2+2))/(ε_c1cd^(AC$2+2)))</f>
        <v/>
      </c>
      <c r="AD682">
        <f>(INDIRECT("a_"&amp;AD$2)/(AD$2+2))*(($C682^(AD$2+2)-$H682^(AD$2+2))/(ε_c1cd^(AD$2+2)))</f>
        <v/>
      </c>
      <c r="AE682" s="111">
        <f>(b*f_cd/L682)*SUM(U682:Y682)+SUM(Q682:R682)</f>
        <v/>
      </c>
      <c r="AF682" s="112">
        <f>AE682*(K682-y+e)</f>
        <v/>
      </c>
      <c r="AG682" s="113">
        <f>(b*f_cd/(L682^2))*SUM(Z682:AD682)+SUM(S682:T682)-AF682</f>
        <v/>
      </c>
      <c r="AH682" s="114">
        <f>AG682&lt;0</f>
        <v/>
      </c>
      <c r="AI682" s="115">
        <f>IF(A682=1,FALSE,(AND(AQ682,AH682,NOT(AI681))))</f>
        <v/>
      </c>
      <c r="AJ682" s="116">
        <f>(b*f_cd/L682)*(a_1/2*J682^2+a_2/3*J682^3+a_3/4*J682^4+a_4/5*J682^5+a_5/6*J682^6)+SUM(Q682:R682)</f>
        <v/>
      </c>
      <c r="AK682">
        <f>AJ682*(K682-y+e)</f>
        <v/>
      </c>
      <c r="AL682" s="118">
        <f>(b*f_cd/(L682^2))*(a_1/3*J682^3+a_2/4*J682^4+a_3/5*J682^5+a_4/6*J682^6+a_5/7*J682^7)+SUM(S682:T682)-AK682</f>
        <v/>
      </c>
      <c r="AM682" s="114">
        <f>AL682&gt;0</f>
        <v/>
      </c>
      <c r="AN682" s="115">
        <f>IF(A682=1,FALSE,(AND(AQ682,AM682,NOT(AN681))))</f>
        <v/>
      </c>
      <c r="AO682">
        <f>IF(D682=1,AND(AH682,NOT(AI682)),AND(AM682,NOT(AN682)))</f>
        <v/>
      </c>
      <c r="AP682" s="119">
        <f>IF(D682=1,AI682,AN682)</f>
        <v/>
      </c>
      <c r="AQ682" s="125">
        <f>ABS(E682)&lt;$AQ$2</f>
        <v/>
      </c>
      <c r="AS682">
        <f>IF(AP682,MAX(AS$3:AS680)+1,"")</f>
        <v/>
      </c>
    </row>
    <row r="683">
      <c r="A683" t="n">
        <v>659</v>
      </c>
      <c r="B683" s="131">
        <f>IF(A683=1,0,IF(AP683,0.1*ε_cu1cd,0))</f>
        <v/>
      </c>
      <c r="C683" s="131">
        <f>IF(A683=1,0.1*ε_cu1cd,C682+B682)</f>
        <v/>
      </c>
      <c r="D683" s="113">
        <f>IF('Нормальний переріз'!$D$68&gt;0,1,2)</f>
        <v/>
      </c>
      <c r="E683" s="144">
        <f>IF(D683=1,F683,G683)</f>
        <v/>
      </c>
      <c r="F683" s="124">
        <f>IF(AI682,0.11*ε_cu1cd,IF(AH682,F682*0.01,F682))</f>
        <v/>
      </c>
      <c r="G683" s="124">
        <f>IF(AP682,-0.1*ε_cu1cd,IF(AM682,G682*0.01,G682))</f>
        <v/>
      </c>
      <c r="H683" s="113">
        <f>IF(A683=1,E683,IF(AO682,H682-E682+E683,IF(AP682,0.8*H682,H682+E683)))</f>
        <v/>
      </c>
      <c r="I683" s="169">
        <f>(C683-H683)/h</f>
        <v/>
      </c>
      <c r="J683">
        <f>C683/(ε_c1cd)</f>
        <v/>
      </c>
      <c r="K683">
        <f>C683/I683</f>
        <v/>
      </c>
      <c r="L683" s="131">
        <f>I683/(ε_c1cd)</f>
        <v/>
      </c>
      <c r="M683">
        <f>I683*(K683-Z_s1)</f>
        <v/>
      </c>
      <c r="N683">
        <f>I683*(K683-Z_s2)</f>
        <v/>
      </c>
      <c r="O683">
        <f>E_s*M683</f>
        <v/>
      </c>
      <c r="P683">
        <f>E_s*N683</f>
        <v/>
      </c>
      <c r="Q683">
        <f>O683*A_s1</f>
        <v/>
      </c>
      <c r="R683">
        <f>P683*A_s2</f>
        <v/>
      </c>
      <c r="S683">
        <f>Q683*($K683-Z_s1)</f>
        <v/>
      </c>
      <c r="T683">
        <f>R683*($K683-Z_s2)</f>
        <v/>
      </c>
      <c r="U683">
        <f>(INDIRECT("a_"&amp;U$2)/(U$2+1))*(($C683^(U$2+1)-$H683^(U$2+1))/(ε_c1cd^(U$2+1)))</f>
        <v/>
      </c>
      <c r="V683">
        <f>(INDIRECT("a_"&amp;V$2)/(V$2+1))*(($C683^(V$2+1)-$H683^(V$2+1))/(ε_c1cd^(V$2+1)))</f>
        <v/>
      </c>
      <c r="W683">
        <f>(INDIRECT("a_"&amp;W$2)/(W$2+1))*(($C683^(W$2+1)-$H683^(W$2+1))/(ε_c1cd^(W$2+1)))</f>
        <v/>
      </c>
      <c r="X683">
        <f>(INDIRECT("a_"&amp;X$2)/(X$2+1))*(($C683^(X$2+1)-$H683^(X$2+1))/(ε_c1cd^(X$2+1)))</f>
        <v/>
      </c>
      <c r="Y683">
        <f>(INDIRECT("a_"&amp;Y$2)/(Y$2+1))*(($C683^(Y$2+1)-$H683^(Y$2+1))/(ε_c1cd^(Y$2+1)))</f>
        <v/>
      </c>
      <c r="Z683">
        <f>(INDIRECT("a_"&amp;Z$2)/(Z$2+2))*(($C683^(Z$2+2)-$H683^(Z$2+2))/(ε_c1cd^(Z$2+2)))</f>
        <v/>
      </c>
      <c r="AA683">
        <f>(INDIRECT("a_"&amp;AA$2)/(AA$2+2))*(($C683^(AA$2+2)-$H683^(AA$2+2))/(ε_c1cd^(AA$2+2)))</f>
        <v/>
      </c>
      <c r="AB683">
        <f>(INDIRECT("a_"&amp;AB$2)/(AB$2+2))*(($C683^(AB$2+2)-$H683^(AB$2+2))/(ε_c1cd^(AB$2+2)))</f>
        <v/>
      </c>
      <c r="AC683">
        <f>(INDIRECT("a_"&amp;AC$2)/(AC$2+2))*(($C683^(AC$2+2)-$H683^(AC$2+2))/(ε_c1cd^(AC$2+2)))</f>
        <v/>
      </c>
      <c r="AD683">
        <f>(INDIRECT("a_"&amp;AD$2)/(AD$2+2))*(($C683^(AD$2+2)-$H683^(AD$2+2))/(ε_c1cd^(AD$2+2)))</f>
        <v/>
      </c>
      <c r="AE683" s="111">
        <f>(b*f_cd/L683)*SUM(U683:Y683)+SUM(Q683:R683)</f>
        <v/>
      </c>
      <c r="AF683" s="112">
        <f>AE683*(K683-y+e)</f>
        <v/>
      </c>
      <c r="AG683" s="113">
        <f>(b*f_cd/(L683^2))*SUM(Z683:AD683)+SUM(S683:T683)-AF683</f>
        <v/>
      </c>
      <c r="AH683" s="114">
        <f>AG683&lt;0</f>
        <v/>
      </c>
      <c r="AI683" s="115">
        <f>IF(A683=1,FALSE,(AND(AQ683,AH683,NOT(AI682))))</f>
        <v/>
      </c>
      <c r="AJ683" s="116">
        <f>(b*f_cd/L683)*(a_1/2*J683^2+a_2/3*J683^3+a_3/4*J683^4+a_4/5*J683^5+a_5/6*J683^6)+SUM(Q683:R683)</f>
        <v/>
      </c>
      <c r="AK683">
        <f>AJ683*(K683-y+e)</f>
        <v/>
      </c>
      <c r="AL683" s="118">
        <f>(b*f_cd/(L683^2))*(a_1/3*J683^3+a_2/4*J683^4+a_3/5*J683^5+a_4/6*J683^6+a_5/7*J683^7)+SUM(S683:T683)-AK683</f>
        <v/>
      </c>
      <c r="AM683" s="114">
        <f>AL683&gt;0</f>
        <v/>
      </c>
      <c r="AN683" s="115">
        <f>IF(A683=1,FALSE,(AND(AQ683,AM683,NOT(AN682))))</f>
        <v/>
      </c>
      <c r="AO683">
        <f>IF(D683=1,AND(AH683,NOT(AI683)),AND(AM683,NOT(AN683)))</f>
        <v/>
      </c>
      <c r="AP683" s="119">
        <f>IF(D683=1,AI683,AN683)</f>
        <v/>
      </c>
      <c r="AQ683" s="125">
        <f>ABS(E683)&lt;$AQ$2</f>
        <v/>
      </c>
      <c r="AS683">
        <f>IF(AP683,MAX(AS$3:AS681)+1,"")</f>
        <v/>
      </c>
    </row>
    <row r="684">
      <c r="A684" t="n">
        <v>659</v>
      </c>
      <c r="B684" s="131">
        <f>IF(A684=1,0,IF(AP684,0.1*ε_cu1cd,0))</f>
        <v/>
      </c>
      <c r="C684" s="131">
        <f>IF(A684=1,0.1*ε_cu1cd,C683+B683)</f>
        <v/>
      </c>
      <c r="D684" s="113">
        <f>IF('Нормальний переріз'!$D$68&gt;0,1,2)</f>
        <v/>
      </c>
      <c r="E684" s="144">
        <f>IF(D684=1,F684,G684)</f>
        <v/>
      </c>
      <c r="F684" s="124">
        <f>IF(AI683,0.11*ε_cu1cd,IF(AH683,F683*0.01,F683))</f>
        <v/>
      </c>
      <c r="G684" s="124">
        <f>IF(AP683,-0.1*ε_cu1cd,IF(AM683,G683*0.01,G683))</f>
        <v/>
      </c>
      <c r="H684" s="113">
        <f>IF(A684=1,E684,IF(AO683,H683-E683+E684,IF(AP683,0.8*H683,H683+E684)))</f>
        <v/>
      </c>
      <c r="I684" s="169">
        <f>(C684-H684)/h</f>
        <v/>
      </c>
      <c r="J684">
        <f>C684/(ε_c1cd)</f>
        <v/>
      </c>
      <c r="K684">
        <f>C684/I684</f>
        <v/>
      </c>
      <c r="L684" s="131">
        <f>I684/(ε_c1cd)</f>
        <v/>
      </c>
      <c r="M684">
        <f>I684*(K684-Z_s1)</f>
        <v/>
      </c>
      <c r="N684">
        <f>I684*(K684-Z_s2)</f>
        <v/>
      </c>
      <c r="O684">
        <f>E_s*M684</f>
        <v/>
      </c>
      <c r="P684">
        <f>E_s*N684</f>
        <v/>
      </c>
      <c r="Q684">
        <f>O684*A_s1</f>
        <v/>
      </c>
      <c r="R684">
        <f>P684*A_s2</f>
        <v/>
      </c>
      <c r="S684">
        <f>Q684*($K684-Z_s1)</f>
        <v/>
      </c>
      <c r="T684">
        <f>R684*($K684-Z_s2)</f>
        <v/>
      </c>
      <c r="U684">
        <f>(INDIRECT("a_"&amp;U$2)/(U$2+1))*(($C684^(U$2+1)-$H684^(U$2+1))/(ε_c1cd^(U$2+1)))</f>
        <v/>
      </c>
      <c r="V684">
        <f>(INDIRECT("a_"&amp;V$2)/(V$2+1))*(($C684^(V$2+1)-$H684^(V$2+1))/(ε_c1cd^(V$2+1)))</f>
        <v/>
      </c>
      <c r="W684">
        <f>(INDIRECT("a_"&amp;W$2)/(W$2+1))*(($C684^(W$2+1)-$H684^(W$2+1))/(ε_c1cd^(W$2+1)))</f>
        <v/>
      </c>
      <c r="X684">
        <f>(INDIRECT("a_"&amp;X$2)/(X$2+1))*(($C684^(X$2+1)-$H684^(X$2+1))/(ε_c1cd^(X$2+1)))</f>
        <v/>
      </c>
      <c r="Y684">
        <f>(INDIRECT("a_"&amp;Y$2)/(Y$2+1))*(($C684^(Y$2+1)-$H684^(Y$2+1))/(ε_c1cd^(Y$2+1)))</f>
        <v/>
      </c>
      <c r="Z684">
        <f>(INDIRECT("a_"&amp;Z$2)/(Z$2+2))*(($C684^(Z$2+2)-$H684^(Z$2+2))/(ε_c1cd^(Z$2+2)))</f>
        <v/>
      </c>
      <c r="AA684">
        <f>(INDIRECT("a_"&amp;AA$2)/(AA$2+2))*(($C684^(AA$2+2)-$H684^(AA$2+2))/(ε_c1cd^(AA$2+2)))</f>
        <v/>
      </c>
      <c r="AB684">
        <f>(INDIRECT("a_"&amp;AB$2)/(AB$2+2))*(($C684^(AB$2+2)-$H684^(AB$2+2))/(ε_c1cd^(AB$2+2)))</f>
        <v/>
      </c>
      <c r="AC684">
        <f>(INDIRECT("a_"&amp;AC$2)/(AC$2+2))*(($C684^(AC$2+2)-$H684^(AC$2+2))/(ε_c1cd^(AC$2+2)))</f>
        <v/>
      </c>
      <c r="AD684">
        <f>(INDIRECT("a_"&amp;AD$2)/(AD$2+2))*(($C684^(AD$2+2)-$H684^(AD$2+2))/(ε_c1cd^(AD$2+2)))</f>
        <v/>
      </c>
      <c r="AE684" s="111">
        <f>(b*f_cd/L684)*SUM(U684:Y684)+SUM(Q684:R684)</f>
        <v/>
      </c>
      <c r="AF684" s="112">
        <f>AE684*(K684-y+e)</f>
        <v/>
      </c>
      <c r="AG684" s="113">
        <f>(b*f_cd/(L684^2))*SUM(Z684:AD684)+SUM(S684:T684)-AF684</f>
        <v/>
      </c>
      <c r="AH684" s="114">
        <f>AG684&lt;0</f>
        <v/>
      </c>
      <c r="AI684" s="115">
        <f>IF(A684=1,FALSE,(AND(AQ684,AH684,NOT(AI683))))</f>
        <v/>
      </c>
      <c r="AJ684" s="116">
        <f>(b*f_cd/L684)*(a_1/2*J684^2+a_2/3*J684^3+a_3/4*J684^4+a_4/5*J684^5+a_5/6*J684^6)+SUM(Q684:R684)</f>
        <v/>
      </c>
      <c r="AK684">
        <f>AJ684*(K684-y+e)</f>
        <v/>
      </c>
      <c r="AL684" s="118">
        <f>(b*f_cd/(L684^2))*(a_1/3*J684^3+a_2/4*J684^4+a_3/5*J684^5+a_4/6*J684^6+a_5/7*J684^7)+SUM(S684:T684)-AK684</f>
        <v/>
      </c>
      <c r="AM684" s="114">
        <f>AL684&gt;0</f>
        <v/>
      </c>
      <c r="AN684" s="115">
        <f>IF(A684=1,FALSE,(AND(AQ684,AM684,NOT(AN683))))</f>
        <v/>
      </c>
      <c r="AO684">
        <f>IF(D684=1,AND(AH684,NOT(AI684)),AND(AM684,NOT(AN684)))</f>
        <v/>
      </c>
      <c r="AP684" s="119">
        <f>IF(D684=1,AI684,AN684)</f>
        <v/>
      </c>
      <c r="AQ684" s="125">
        <f>ABS(E684)&lt;$AQ$2</f>
        <v/>
      </c>
      <c r="AS684">
        <f>IF(AP684,MAX(AS$3:AS682)+1,"")</f>
        <v/>
      </c>
    </row>
    <row r="685">
      <c r="A685" t="n">
        <v>659</v>
      </c>
      <c r="B685" s="131">
        <f>IF(A685=1,0,IF(AP685,0.1*ε_cu1cd,0))</f>
        <v/>
      </c>
      <c r="C685" s="131">
        <f>IF(A685=1,0.1*ε_cu1cd,C684+B684)</f>
        <v/>
      </c>
      <c r="D685" s="113">
        <f>IF('Нормальний переріз'!$D$68&gt;0,1,2)</f>
        <v/>
      </c>
      <c r="E685" s="144">
        <f>IF(D685=1,F685,G685)</f>
        <v/>
      </c>
      <c r="F685" s="124">
        <f>IF(AI684,0.11*ε_cu1cd,IF(AH684,F684*0.01,F684))</f>
        <v/>
      </c>
      <c r="G685" s="124">
        <f>IF(AP684,-0.1*ε_cu1cd,IF(AM684,G684*0.01,G684))</f>
        <v/>
      </c>
      <c r="H685" s="113">
        <f>IF(A685=1,E685,IF(AO684,H684-E684+E685,IF(AP684,0.8*H684,H684+E685)))</f>
        <v/>
      </c>
      <c r="I685" s="169">
        <f>(C685-H685)/h</f>
        <v/>
      </c>
      <c r="J685">
        <f>C685/(ε_c1cd)</f>
        <v/>
      </c>
      <c r="K685">
        <f>C685/I685</f>
        <v/>
      </c>
      <c r="L685" s="131">
        <f>I685/(ε_c1cd)</f>
        <v/>
      </c>
      <c r="M685">
        <f>I685*(K685-Z_s1)</f>
        <v/>
      </c>
      <c r="N685">
        <f>I685*(K685-Z_s2)</f>
        <v/>
      </c>
      <c r="O685">
        <f>E_s*M685</f>
        <v/>
      </c>
      <c r="P685">
        <f>E_s*N685</f>
        <v/>
      </c>
      <c r="Q685">
        <f>O685*A_s1</f>
        <v/>
      </c>
      <c r="R685">
        <f>P685*A_s2</f>
        <v/>
      </c>
      <c r="S685">
        <f>Q685*($K685-Z_s1)</f>
        <v/>
      </c>
      <c r="T685">
        <f>R685*($K685-Z_s2)</f>
        <v/>
      </c>
      <c r="U685">
        <f>(INDIRECT("a_"&amp;U$2)/(U$2+1))*(($C685^(U$2+1)-$H685^(U$2+1))/(ε_c1cd^(U$2+1)))</f>
        <v/>
      </c>
      <c r="V685">
        <f>(INDIRECT("a_"&amp;V$2)/(V$2+1))*(($C685^(V$2+1)-$H685^(V$2+1))/(ε_c1cd^(V$2+1)))</f>
        <v/>
      </c>
      <c r="W685">
        <f>(INDIRECT("a_"&amp;W$2)/(W$2+1))*(($C685^(W$2+1)-$H685^(W$2+1))/(ε_c1cd^(W$2+1)))</f>
        <v/>
      </c>
      <c r="X685">
        <f>(INDIRECT("a_"&amp;X$2)/(X$2+1))*(($C685^(X$2+1)-$H685^(X$2+1))/(ε_c1cd^(X$2+1)))</f>
        <v/>
      </c>
      <c r="Y685">
        <f>(INDIRECT("a_"&amp;Y$2)/(Y$2+1))*(($C685^(Y$2+1)-$H685^(Y$2+1))/(ε_c1cd^(Y$2+1)))</f>
        <v/>
      </c>
      <c r="Z685">
        <f>(INDIRECT("a_"&amp;Z$2)/(Z$2+2))*(($C685^(Z$2+2)-$H685^(Z$2+2))/(ε_c1cd^(Z$2+2)))</f>
        <v/>
      </c>
      <c r="AA685">
        <f>(INDIRECT("a_"&amp;AA$2)/(AA$2+2))*(($C685^(AA$2+2)-$H685^(AA$2+2))/(ε_c1cd^(AA$2+2)))</f>
        <v/>
      </c>
      <c r="AB685">
        <f>(INDIRECT("a_"&amp;AB$2)/(AB$2+2))*(($C685^(AB$2+2)-$H685^(AB$2+2))/(ε_c1cd^(AB$2+2)))</f>
        <v/>
      </c>
      <c r="AC685">
        <f>(INDIRECT("a_"&amp;AC$2)/(AC$2+2))*(($C685^(AC$2+2)-$H685^(AC$2+2))/(ε_c1cd^(AC$2+2)))</f>
        <v/>
      </c>
      <c r="AD685">
        <f>(INDIRECT("a_"&amp;AD$2)/(AD$2+2))*(($C685^(AD$2+2)-$H685^(AD$2+2))/(ε_c1cd^(AD$2+2)))</f>
        <v/>
      </c>
      <c r="AE685" s="111">
        <f>(b*f_cd/L685)*SUM(U685:Y685)+SUM(Q685:R685)</f>
        <v/>
      </c>
      <c r="AF685" s="112">
        <f>AE685*(K685-y+e)</f>
        <v/>
      </c>
      <c r="AG685" s="113">
        <f>(b*f_cd/(L685^2))*SUM(Z685:AD685)+SUM(S685:T685)-AF685</f>
        <v/>
      </c>
      <c r="AH685" s="114">
        <f>AG685&lt;0</f>
        <v/>
      </c>
      <c r="AI685" s="115">
        <f>IF(A685=1,FALSE,(AND(AQ685,AH685,NOT(AI684))))</f>
        <v/>
      </c>
      <c r="AJ685" s="116">
        <f>(b*f_cd/L685)*(a_1/2*J685^2+a_2/3*J685^3+a_3/4*J685^4+a_4/5*J685^5+a_5/6*J685^6)+SUM(Q685:R685)</f>
        <v/>
      </c>
      <c r="AK685">
        <f>AJ685*(K685-y+e)</f>
        <v/>
      </c>
      <c r="AL685" s="118">
        <f>(b*f_cd/(L685^2))*(a_1/3*J685^3+a_2/4*J685^4+a_3/5*J685^5+a_4/6*J685^6+a_5/7*J685^7)+SUM(S685:T685)-AK685</f>
        <v/>
      </c>
      <c r="AM685" s="114">
        <f>AL685&gt;0</f>
        <v/>
      </c>
      <c r="AN685" s="115">
        <f>IF(A685=1,FALSE,(AND(AQ685,AM685,NOT(AN684))))</f>
        <v/>
      </c>
      <c r="AO685">
        <f>IF(D685=1,AND(AH685,NOT(AI685)),AND(AM685,NOT(AN685)))</f>
        <v/>
      </c>
      <c r="AP685" s="119">
        <f>IF(D685=1,AI685,AN685)</f>
        <v/>
      </c>
      <c r="AQ685" s="125">
        <f>ABS(E685)&lt;$AQ$2</f>
        <v/>
      </c>
      <c r="AS685">
        <f>IF(AP685,MAX(AS$3:AS683)+1,"")</f>
        <v/>
      </c>
    </row>
    <row r="686">
      <c r="A686" t="n">
        <v>659</v>
      </c>
      <c r="B686" s="131">
        <f>IF(A686=1,0,IF(AP686,0.1*ε_cu1cd,0))</f>
        <v/>
      </c>
      <c r="C686" s="131">
        <f>IF(A686=1,0.1*ε_cu1cd,C685+B685)</f>
        <v/>
      </c>
      <c r="D686" s="113">
        <f>IF('Нормальний переріз'!$D$68&gt;0,1,2)</f>
        <v/>
      </c>
      <c r="E686" s="144">
        <f>IF(D686=1,F686,G686)</f>
        <v/>
      </c>
      <c r="F686" s="124">
        <f>IF(AI685,0.11*ε_cu1cd,IF(AH685,F685*0.01,F685))</f>
        <v/>
      </c>
      <c r="G686" s="124">
        <f>IF(AP685,-0.1*ε_cu1cd,IF(AM685,G685*0.01,G685))</f>
        <v/>
      </c>
      <c r="H686" s="113">
        <f>IF(A686=1,E686,IF(AO685,H685-E685+E686,IF(AP685,0.8*H685,H685+E686)))</f>
        <v/>
      </c>
      <c r="I686" s="169">
        <f>(C686-H686)/h</f>
        <v/>
      </c>
      <c r="J686">
        <f>C686/(ε_c1cd)</f>
        <v/>
      </c>
      <c r="K686">
        <f>C686/I686</f>
        <v/>
      </c>
      <c r="L686" s="131">
        <f>I686/(ε_c1cd)</f>
        <v/>
      </c>
      <c r="M686">
        <f>I686*(K686-Z_s1)</f>
        <v/>
      </c>
      <c r="N686">
        <f>I686*(K686-Z_s2)</f>
        <v/>
      </c>
      <c r="O686">
        <f>E_s*M686</f>
        <v/>
      </c>
      <c r="P686">
        <f>E_s*N686</f>
        <v/>
      </c>
      <c r="Q686">
        <f>O686*A_s1</f>
        <v/>
      </c>
      <c r="R686">
        <f>P686*A_s2</f>
        <v/>
      </c>
      <c r="S686">
        <f>Q686*($K686-Z_s1)</f>
        <v/>
      </c>
      <c r="T686">
        <f>R686*($K686-Z_s2)</f>
        <v/>
      </c>
      <c r="U686">
        <f>(INDIRECT("a_"&amp;U$2)/(U$2+1))*(($C686^(U$2+1)-$H686^(U$2+1))/(ε_c1cd^(U$2+1)))</f>
        <v/>
      </c>
      <c r="V686">
        <f>(INDIRECT("a_"&amp;V$2)/(V$2+1))*(($C686^(V$2+1)-$H686^(V$2+1))/(ε_c1cd^(V$2+1)))</f>
        <v/>
      </c>
      <c r="W686">
        <f>(INDIRECT("a_"&amp;W$2)/(W$2+1))*(($C686^(W$2+1)-$H686^(W$2+1))/(ε_c1cd^(W$2+1)))</f>
        <v/>
      </c>
      <c r="X686">
        <f>(INDIRECT("a_"&amp;X$2)/(X$2+1))*(($C686^(X$2+1)-$H686^(X$2+1))/(ε_c1cd^(X$2+1)))</f>
        <v/>
      </c>
      <c r="Y686">
        <f>(INDIRECT("a_"&amp;Y$2)/(Y$2+1))*(($C686^(Y$2+1)-$H686^(Y$2+1))/(ε_c1cd^(Y$2+1)))</f>
        <v/>
      </c>
      <c r="Z686">
        <f>(INDIRECT("a_"&amp;Z$2)/(Z$2+2))*(($C686^(Z$2+2)-$H686^(Z$2+2))/(ε_c1cd^(Z$2+2)))</f>
        <v/>
      </c>
      <c r="AA686">
        <f>(INDIRECT("a_"&amp;AA$2)/(AA$2+2))*(($C686^(AA$2+2)-$H686^(AA$2+2))/(ε_c1cd^(AA$2+2)))</f>
        <v/>
      </c>
      <c r="AB686">
        <f>(INDIRECT("a_"&amp;AB$2)/(AB$2+2))*(($C686^(AB$2+2)-$H686^(AB$2+2))/(ε_c1cd^(AB$2+2)))</f>
        <v/>
      </c>
      <c r="AC686">
        <f>(INDIRECT("a_"&amp;AC$2)/(AC$2+2))*(($C686^(AC$2+2)-$H686^(AC$2+2))/(ε_c1cd^(AC$2+2)))</f>
        <v/>
      </c>
      <c r="AD686">
        <f>(INDIRECT("a_"&amp;AD$2)/(AD$2+2))*(($C686^(AD$2+2)-$H686^(AD$2+2))/(ε_c1cd^(AD$2+2)))</f>
        <v/>
      </c>
      <c r="AE686" s="111">
        <f>(b*f_cd/L686)*SUM(U686:Y686)+SUM(Q686:R686)</f>
        <v/>
      </c>
      <c r="AF686" s="112">
        <f>AE686*(K686-y+e)</f>
        <v/>
      </c>
      <c r="AG686" s="113">
        <f>(b*f_cd/(L686^2))*SUM(Z686:AD686)+SUM(S686:T686)-AF686</f>
        <v/>
      </c>
      <c r="AH686" s="114">
        <f>AG686&lt;0</f>
        <v/>
      </c>
      <c r="AI686" s="115">
        <f>IF(A686=1,FALSE,(AND(AQ686,AH686,NOT(AI685))))</f>
        <v/>
      </c>
      <c r="AJ686" s="116">
        <f>(b*f_cd/L686)*(a_1/2*J686^2+a_2/3*J686^3+a_3/4*J686^4+a_4/5*J686^5+a_5/6*J686^6)+SUM(Q686:R686)</f>
        <v/>
      </c>
      <c r="AK686">
        <f>AJ686*(K686-y+e)</f>
        <v/>
      </c>
      <c r="AL686" s="118">
        <f>(b*f_cd/(L686^2))*(a_1/3*J686^3+a_2/4*J686^4+a_3/5*J686^5+a_4/6*J686^6+a_5/7*J686^7)+SUM(S686:T686)-AK686</f>
        <v/>
      </c>
      <c r="AM686" s="114">
        <f>AL686&gt;0</f>
        <v/>
      </c>
      <c r="AN686" s="115">
        <f>IF(A686=1,FALSE,(AND(AQ686,AM686,NOT(AN685))))</f>
        <v/>
      </c>
      <c r="AO686">
        <f>IF(D686=1,AND(AH686,NOT(AI686)),AND(AM686,NOT(AN686)))</f>
        <v/>
      </c>
      <c r="AP686" s="119">
        <f>IF(D686=1,AI686,AN686)</f>
        <v/>
      </c>
      <c r="AQ686" s="125">
        <f>ABS(E686)&lt;$AQ$2</f>
        <v/>
      </c>
      <c r="AS686">
        <f>IF(AP686,MAX(AS$3:AS684)+1,"")</f>
        <v/>
      </c>
    </row>
    <row r="687">
      <c r="A687" t="n">
        <v>659</v>
      </c>
      <c r="B687" s="131">
        <f>IF(A687=1,0,IF(AP687,0.1*ε_cu1cd,0))</f>
        <v/>
      </c>
      <c r="C687" s="131">
        <f>IF(A687=1,0.1*ε_cu1cd,C686+B686)</f>
        <v/>
      </c>
      <c r="D687" s="113">
        <f>IF('Нормальний переріз'!$D$68&gt;0,1,2)</f>
        <v/>
      </c>
      <c r="E687" s="144">
        <f>IF(D687=1,F687,G687)</f>
        <v/>
      </c>
      <c r="F687" s="124">
        <f>IF(AI686,0.11*ε_cu1cd,IF(AH686,F686*0.01,F686))</f>
        <v/>
      </c>
      <c r="G687" s="124">
        <f>IF(AP686,-0.1*ε_cu1cd,IF(AM686,G686*0.01,G686))</f>
        <v/>
      </c>
      <c r="H687" s="113">
        <f>IF(A687=1,E687,IF(AO686,H686-E686+E687,IF(AP686,0.8*H686,H686+E687)))</f>
        <v/>
      </c>
      <c r="I687" s="169">
        <f>(C687-H687)/h</f>
        <v/>
      </c>
      <c r="J687">
        <f>C687/(ε_c1cd)</f>
        <v/>
      </c>
      <c r="K687">
        <f>C687/I687</f>
        <v/>
      </c>
      <c r="L687" s="131">
        <f>I687/(ε_c1cd)</f>
        <v/>
      </c>
      <c r="M687">
        <f>I687*(K687-Z_s1)</f>
        <v/>
      </c>
      <c r="N687">
        <f>I687*(K687-Z_s2)</f>
        <v/>
      </c>
      <c r="O687">
        <f>E_s*M687</f>
        <v/>
      </c>
      <c r="P687">
        <f>E_s*N687</f>
        <v/>
      </c>
      <c r="Q687">
        <f>O687*A_s1</f>
        <v/>
      </c>
      <c r="R687">
        <f>P687*A_s2</f>
        <v/>
      </c>
      <c r="S687">
        <f>Q687*($K687-Z_s1)</f>
        <v/>
      </c>
      <c r="T687">
        <f>R687*($K687-Z_s2)</f>
        <v/>
      </c>
      <c r="U687">
        <f>(INDIRECT("a_"&amp;U$2)/(U$2+1))*(($C687^(U$2+1)-$H687^(U$2+1))/(ε_c1cd^(U$2+1)))</f>
        <v/>
      </c>
      <c r="V687">
        <f>(INDIRECT("a_"&amp;V$2)/(V$2+1))*(($C687^(V$2+1)-$H687^(V$2+1))/(ε_c1cd^(V$2+1)))</f>
        <v/>
      </c>
      <c r="W687">
        <f>(INDIRECT("a_"&amp;W$2)/(W$2+1))*(($C687^(W$2+1)-$H687^(W$2+1))/(ε_c1cd^(W$2+1)))</f>
        <v/>
      </c>
      <c r="X687">
        <f>(INDIRECT("a_"&amp;X$2)/(X$2+1))*(($C687^(X$2+1)-$H687^(X$2+1))/(ε_c1cd^(X$2+1)))</f>
        <v/>
      </c>
      <c r="Y687">
        <f>(INDIRECT("a_"&amp;Y$2)/(Y$2+1))*(($C687^(Y$2+1)-$H687^(Y$2+1))/(ε_c1cd^(Y$2+1)))</f>
        <v/>
      </c>
      <c r="Z687">
        <f>(INDIRECT("a_"&amp;Z$2)/(Z$2+2))*(($C687^(Z$2+2)-$H687^(Z$2+2))/(ε_c1cd^(Z$2+2)))</f>
        <v/>
      </c>
      <c r="AA687">
        <f>(INDIRECT("a_"&amp;AA$2)/(AA$2+2))*(($C687^(AA$2+2)-$H687^(AA$2+2))/(ε_c1cd^(AA$2+2)))</f>
        <v/>
      </c>
      <c r="AB687">
        <f>(INDIRECT("a_"&amp;AB$2)/(AB$2+2))*(($C687^(AB$2+2)-$H687^(AB$2+2))/(ε_c1cd^(AB$2+2)))</f>
        <v/>
      </c>
      <c r="AC687">
        <f>(INDIRECT("a_"&amp;AC$2)/(AC$2+2))*(($C687^(AC$2+2)-$H687^(AC$2+2))/(ε_c1cd^(AC$2+2)))</f>
        <v/>
      </c>
      <c r="AD687">
        <f>(INDIRECT("a_"&amp;AD$2)/(AD$2+2))*(($C687^(AD$2+2)-$H687^(AD$2+2))/(ε_c1cd^(AD$2+2)))</f>
        <v/>
      </c>
      <c r="AE687" s="111">
        <f>(b*f_cd/L687)*SUM(U687:Y687)+SUM(Q687:R687)</f>
        <v/>
      </c>
      <c r="AF687" s="112">
        <f>AE687*(K687-y+e)</f>
        <v/>
      </c>
      <c r="AG687" s="113">
        <f>(b*f_cd/(L687^2))*SUM(Z687:AD687)+SUM(S687:T687)-AF687</f>
        <v/>
      </c>
      <c r="AH687" s="114">
        <f>AG687&lt;0</f>
        <v/>
      </c>
      <c r="AI687" s="115">
        <f>IF(A687=1,FALSE,(AND(AQ687,AH687,NOT(AI686))))</f>
        <v/>
      </c>
      <c r="AJ687" s="116">
        <f>(b*f_cd/L687)*(a_1/2*J687^2+a_2/3*J687^3+a_3/4*J687^4+a_4/5*J687^5+a_5/6*J687^6)+SUM(Q687:R687)</f>
        <v/>
      </c>
      <c r="AK687">
        <f>AJ687*(K687-y+e)</f>
        <v/>
      </c>
      <c r="AL687" s="118">
        <f>(b*f_cd/(L687^2))*(a_1/3*J687^3+a_2/4*J687^4+a_3/5*J687^5+a_4/6*J687^6+a_5/7*J687^7)+SUM(S687:T687)-AK687</f>
        <v/>
      </c>
      <c r="AM687" s="114">
        <f>AL687&gt;0</f>
        <v/>
      </c>
      <c r="AN687" s="115">
        <f>IF(A687=1,FALSE,(AND(AQ687,AM687,NOT(AN686))))</f>
        <v/>
      </c>
      <c r="AO687">
        <f>IF(D687=1,AND(AH687,NOT(AI687)),AND(AM687,NOT(AN687)))</f>
        <v/>
      </c>
      <c r="AP687" s="119">
        <f>IF(D687=1,AI687,AN687)</f>
        <v/>
      </c>
      <c r="AQ687" s="125">
        <f>ABS(E687)&lt;$AQ$2</f>
        <v/>
      </c>
      <c r="AS687">
        <f>IF(AP687,MAX(AS$3:AS685)+1,"")</f>
        <v/>
      </c>
    </row>
    <row r="688">
      <c r="A688" t="n">
        <v>659</v>
      </c>
      <c r="B688" s="131">
        <f>IF(A688=1,0,IF(AP688,0.1*ε_cu1cd,0))</f>
        <v/>
      </c>
      <c r="C688" s="131">
        <f>IF(A688=1,0.1*ε_cu1cd,C687+B687)</f>
        <v/>
      </c>
      <c r="D688" s="113">
        <f>IF('Нормальний переріз'!$D$68&gt;0,1,2)</f>
        <v/>
      </c>
      <c r="E688" s="144">
        <f>IF(D688=1,F688,G688)</f>
        <v/>
      </c>
      <c r="F688" s="124">
        <f>IF(AI687,0.11*ε_cu1cd,IF(AH687,F687*0.01,F687))</f>
        <v/>
      </c>
      <c r="G688" s="124">
        <f>IF(AP687,-0.1*ε_cu1cd,IF(AM687,G687*0.01,G687))</f>
        <v/>
      </c>
      <c r="H688" s="113">
        <f>IF(A688=1,E688,IF(AO687,H687-E687+E688,IF(AP687,0.8*H687,H687+E688)))</f>
        <v/>
      </c>
      <c r="I688" s="169">
        <f>(C688-H688)/h</f>
        <v/>
      </c>
      <c r="J688">
        <f>C688/(ε_c1cd)</f>
        <v/>
      </c>
      <c r="K688">
        <f>C688/I688</f>
        <v/>
      </c>
      <c r="L688" s="131">
        <f>I688/(ε_c1cd)</f>
        <v/>
      </c>
      <c r="M688">
        <f>I688*(K688-Z_s1)</f>
        <v/>
      </c>
      <c r="N688">
        <f>I688*(K688-Z_s2)</f>
        <v/>
      </c>
      <c r="O688">
        <f>E_s*M688</f>
        <v/>
      </c>
      <c r="P688">
        <f>E_s*N688</f>
        <v/>
      </c>
      <c r="Q688">
        <f>O688*A_s1</f>
        <v/>
      </c>
      <c r="R688">
        <f>P688*A_s2</f>
        <v/>
      </c>
      <c r="S688">
        <f>Q688*($K688-Z_s1)</f>
        <v/>
      </c>
      <c r="T688">
        <f>R688*($K688-Z_s2)</f>
        <v/>
      </c>
      <c r="U688">
        <f>(INDIRECT("a_"&amp;U$2)/(U$2+1))*(($C688^(U$2+1)-$H688^(U$2+1))/(ε_c1cd^(U$2+1)))</f>
        <v/>
      </c>
      <c r="V688">
        <f>(INDIRECT("a_"&amp;V$2)/(V$2+1))*(($C688^(V$2+1)-$H688^(V$2+1))/(ε_c1cd^(V$2+1)))</f>
        <v/>
      </c>
      <c r="W688">
        <f>(INDIRECT("a_"&amp;W$2)/(W$2+1))*(($C688^(W$2+1)-$H688^(W$2+1))/(ε_c1cd^(W$2+1)))</f>
        <v/>
      </c>
      <c r="X688">
        <f>(INDIRECT("a_"&amp;X$2)/(X$2+1))*(($C688^(X$2+1)-$H688^(X$2+1))/(ε_c1cd^(X$2+1)))</f>
        <v/>
      </c>
      <c r="Y688">
        <f>(INDIRECT("a_"&amp;Y$2)/(Y$2+1))*(($C688^(Y$2+1)-$H688^(Y$2+1))/(ε_c1cd^(Y$2+1)))</f>
        <v/>
      </c>
      <c r="Z688">
        <f>(INDIRECT("a_"&amp;Z$2)/(Z$2+2))*(($C688^(Z$2+2)-$H688^(Z$2+2))/(ε_c1cd^(Z$2+2)))</f>
        <v/>
      </c>
      <c r="AA688">
        <f>(INDIRECT("a_"&amp;AA$2)/(AA$2+2))*(($C688^(AA$2+2)-$H688^(AA$2+2))/(ε_c1cd^(AA$2+2)))</f>
        <v/>
      </c>
      <c r="AB688">
        <f>(INDIRECT("a_"&amp;AB$2)/(AB$2+2))*(($C688^(AB$2+2)-$H688^(AB$2+2))/(ε_c1cd^(AB$2+2)))</f>
        <v/>
      </c>
      <c r="AC688">
        <f>(INDIRECT("a_"&amp;AC$2)/(AC$2+2))*(($C688^(AC$2+2)-$H688^(AC$2+2))/(ε_c1cd^(AC$2+2)))</f>
        <v/>
      </c>
      <c r="AD688">
        <f>(INDIRECT("a_"&amp;AD$2)/(AD$2+2))*(($C688^(AD$2+2)-$H688^(AD$2+2))/(ε_c1cd^(AD$2+2)))</f>
        <v/>
      </c>
      <c r="AE688" s="111">
        <f>(b*f_cd/L688)*SUM(U688:Y688)+SUM(Q688:R688)</f>
        <v/>
      </c>
      <c r="AF688" s="112">
        <f>AE688*(K688-y+e)</f>
        <v/>
      </c>
      <c r="AG688" s="113">
        <f>(b*f_cd/(L688^2))*SUM(Z688:AD688)+SUM(S688:T688)-AF688</f>
        <v/>
      </c>
      <c r="AH688" s="114">
        <f>AG688&lt;0</f>
        <v/>
      </c>
      <c r="AI688" s="115">
        <f>IF(A688=1,FALSE,(AND(AQ688,AH688,NOT(AI687))))</f>
        <v/>
      </c>
      <c r="AJ688" s="116">
        <f>(b*f_cd/L688)*(a_1/2*J688^2+a_2/3*J688^3+a_3/4*J688^4+a_4/5*J688^5+a_5/6*J688^6)+SUM(Q688:R688)</f>
        <v/>
      </c>
      <c r="AK688">
        <f>AJ688*(K688-y+e)</f>
        <v/>
      </c>
      <c r="AL688" s="118">
        <f>(b*f_cd/(L688^2))*(a_1/3*J688^3+a_2/4*J688^4+a_3/5*J688^5+a_4/6*J688^6+a_5/7*J688^7)+SUM(S688:T688)-AK688</f>
        <v/>
      </c>
      <c r="AM688" s="114">
        <f>AL688&gt;0</f>
        <v/>
      </c>
      <c r="AN688" s="115">
        <f>IF(A688=1,FALSE,(AND(AQ688,AM688,NOT(AN687))))</f>
        <v/>
      </c>
      <c r="AO688">
        <f>IF(D688=1,AND(AH688,NOT(AI688)),AND(AM688,NOT(AN688)))</f>
        <v/>
      </c>
      <c r="AP688" s="119">
        <f>IF(D688=1,AI688,AN688)</f>
        <v/>
      </c>
      <c r="AQ688" s="125">
        <f>ABS(E688)&lt;$AQ$2</f>
        <v/>
      </c>
      <c r="AS688">
        <f>IF(AP688,MAX(AS$3:AS686)+1,"")</f>
        <v/>
      </c>
    </row>
    <row r="689">
      <c r="A689" t="n">
        <v>659</v>
      </c>
      <c r="B689" s="131">
        <f>IF(A689=1,0,IF(AP689,0.1*ε_cu1cd,0))</f>
        <v/>
      </c>
      <c r="C689" s="131">
        <f>IF(A689=1,0.1*ε_cu1cd,C688+B688)</f>
        <v/>
      </c>
      <c r="D689" s="113">
        <f>IF('Нормальний переріз'!$D$68&gt;0,1,2)</f>
        <v/>
      </c>
      <c r="E689" s="144">
        <f>IF(D689=1,F689,G689)</f>
        <v/>
      </c>
      <c r="F689" s="124">
        <f>IF(AI688,0.11*ε_cu1cd,IF(AH688,F688*0.01,F688))</f>
        <v/>
      </c>
      <c r="G689" s="124">
        <f>IF(AP688,-0.1*ε_cu1cd,IF(AM688,G688*0.01,G688))</f>
        <v/>
      </c>
      <c r="H689" s="113">
        <f>IF(A689=1,E689,IF(AO688,H688-E688+E689,IF(AP688,0.8*H688,H688+E689)))</f>
        <v/>
      </c>
      <c r="I689" s="169">
        <f>(C689-H689)/h</f>
        <v/>
      </c>
      <c r="J689">
        <f>C689/(ε_c1cd)</f>
        <v/>
      </c>
      <c r="K689">
        <f>C689/I689</f>
        <v/>
      </c>
      <c r="L689" s="131">
        <f>I689/(ε_c1cd)</f>
        <v/>
      </c>
      <c r="M689">
        <f>I689*(K689-Z_s1)</f>
        <v/>
      </c>
      <c r="N689">
        <f>I689*(K689-Z_s2)</f>
        <v/>
      </c>
      <c r="O689">
        <f>E_s*M689</f>
        <v/>
      </c>
      <c r="P689">
        <f>E_s*N689</f>
        <v/>
      </c>
      <c r="Q689">
        <f>O689*A_s1</f>
        <v/>
      </c>
      <c r="R689">
        <f>P689*A_s2</f>
        <v/>
      </c>
      <c r="S689">
        <f>Q689*($K689-Z_s1)</f>
        <v/>
      </c>
      <c r="T689">
        <f>R689*($K689-Z_s2)</f>
        <v/>
      </c>
      <c r="U689">
        <f>(INDIRECT("a_"&amp;U$2)/(U$2+1))*(($C689^(U$2+1)-$H689^(U$2+1))/(ε_c1cd^(U$2+1)))</f>
        <v/>
      </c>
      <c r="V689">
        <f>(INDIRECT("a_"&amp;V$2)/(V$2+1))*(($C689^(V$2+1)-$H689^(V$2+1))/(ε_c1cd^(V$2+1)))</f>
        <v/>
      </c>
      <c r="W689">
        <f>(INDIRECT("a_"&amp;W$2)/(W$2+1))*(($C689^(W$2+1)-$H689^(W$2+1))/(ε_c1cd^(W$2+1)))</f>
        <v/>
      </c>
      <c r="X689">
        <f>(INDIRECT("a_"&amp;X$2)/(X$2+1))*(($C689^(X$2+1)-$H689^(X$2+1))/(ε_c1cd^(X$2+1)))</f>
        <v/>
      </c>
      <c r="Y689">
        <f>(INDIRECT("a_"&amp;Y$2)/(Y$2+1))*(($C689^(Y$2+1)-$H689^(Y$2+1))/(ε_c1cd^(Y$2+1)))</f>
        <v/>
      </c>
      <c r="Z689">
        <f>(INDIRECT("a_"&amp;Z$2)/(Z$2+2))*(($C689^(Z$2+2)-$H689^(Z$2+2))/(ε_c1cd^(Z$2+2)))</f>
        <v/>
      </c>
      <c r="AA689">
        <f>(INDIRECT("a_"&amp;AA$2)/(AA$2+2))*(($C689^(AA$2+2)-$H689^(AA$2+2))/(ε_c1cd^(AA$2+2)))</f>
        <v/>
      </c>
      <c r="AB689">
        <f>(INDIRECT("a_"&amp;AB$2)/(AB$2+2))*(($C689^(AB$2+2)-$H689^(AB$2+2))/(ε_c1cd^(AB$2+2)))</f>
        <v/>
      </c>
      <c r="AC689">
        <f>(INDIRECT("a_"&amp;AC$2)/(AC$2+2))*(($C689^(AC$2+2)-$H689^(AC$2+2))/(ε_c1cd^(AC$2+2)))</f>
        <v/>
      </c>
      <c r="AD689">
        <f>(INDIRECT("a_"&amp;AD$2)/(AD$2+2))*(($C689^(AD$2+2)-$H689^(AD$2+2))/(ε_c1cd^(AD$2+2)))</f>
        <v/>
      </c>
      <c r="AE689" s="111">
        <f>(b*f_cd/L689)*SUM(U689:Y689)+SUM(Q689:R689)</f>
        <v/>
      </c>
      <c r="AF689" s="112">
        <f>AE689*(K689-y+e)</f>
        <v/>
      </c>
      <c r="AG689" s="113">
        <f>(b*f_cd/(L689^2))*SUM(Z689:AD689)+SUM(S689:T689)-AF689</f>
        <v/>
      </c>
      <c r="AH689" s="114">
        <f>AG689&lt;0</f>
        <v/>
      </c>
      <c r="AI689" s="115">
        <f>IF(A689=1,FALSE,(AND(AQ689,AH689,NOT(AI688))))</f>
        <v/>
      </c>
      <c r="AJ689" s="116">
        <f>(b*f_cd/L689)*(a_1/2*J689^2+a_2/3*J689^3+a_3/4*J689^4+a_4/5*J689^5+a_5/6*J689^6)+SUM(Q689:R689)</f>
        <v/>
      </c>
      <c r="AK689">
        <f>AJ689*(K689-y+e)</f>
        <v/>
      </c>
      <c r="AL689" s="118">
        <f>(b*f_cd/(L689^2))*(a_1/3*J689^3+a_2/4*J689^4+a_3/5*J689^5+a_4/6*J689^6+a_5/7*J689^7)+SUM(S689:T689)-AK689</f>
        <v/>
      </c>
      <c r="AM689" s="114">
        <f>AL689&gt;0</f>
        <v/>
      </c>
      <c r="AN689" s="115">
        <f>IF(A689=1,FALSE,(AND(AQ689,AM689,NOT(AN688))))</f>
        <v/>
      </c>
      <c r="AO689">
        <f>IF(D689=1,AND(AH689,NOT(AI689)),AND(AM689,NOT(AN689)))</f>
        <v/>
      </c>
      <c r="AP689" s="119">
        <f>IF(D689=1,AI689,AN689)</f>
        <v/>
      </c>
      <c r="AQ689" s="125">
        <f>ABS(E689)&lt;$AQ$2</f>
        <v/>
      </c>
      <c r="AS689">
        <f>IF(AP689,MAX(AS$3:AS687)+1,"")</f>
        <v/>
      </c>
    </row>
    <row r="690">
      <c r="A690" t="n">
        <v>659</v>
      </c>
      <c r="B690" s="131">
        <f>IF(A690=1,0,IF(AP690,0.1*ε_cu1cd,0))</f>
        <v/>
      </c>
      <c r="C690" s="131">
        <f>IF(A690=1,0.1*ε_cu1cd,C689+B689)</f>
        <v/>
      </c>
      <c r="D690" s="113">
        <f>IF('Нормальний переріз'!$D$68&gt;0,1,2)</f>
        <v/>
      </c>
      <c r="E690" s="144">
        <f>IF(D690=1,F690,G690)</f>
        <v/>
      </c>
      <c r="F690" s="124">
        <f>IF(AI689,0.11*ε_cu1cd,IF(AH689,F689*0.01,F689))</f>
        <v/>
      </c>
      <c r="G690" s="124">
        <f>IF(AP689,-0.1*ε_cu1cd,IF(AM689,G689*0.01,G689))</f>
        <v/>
      </c>
      <c r="H690" s="113">
        <f>IF(A690=1,E690,IF(AO689,H689-E689+E690,IF(AP689,0.8*H689,H689+E690)))</f>
        <v/>
      </c>
      <c r="I690" s="169">
        <f>(C690-H690)/h</f>
        <v/>
      </c>
      <c r="J690">
        <f>C690/(ε_c1cd)</f>
        <v/>
      </c>
      <c r="K690">
        <f>C690/I690</f>
        <v/>
      </c>
      <c r="L690" s="131">
        <f>I690/(ε_c1cd)</f>
        <v/>
      </c>
      <c r="M690">
        <f>I690*(K690-Z_s1)</f>
        <v/>
      </c>
      <c r="N690">
        <f>I690*(K690-Z_s2)</f>
        <v/>
      </c>
      <c r="O690">
        <f>E_s*M690</f>
        <v/>
      </c>
      <c r="P690">
        <f>E_s*N690</f>
        <v/>
      </c>
      <c r="Q690">
        <f>O690*A_s1</f>
        <v/>
      </c>
      <c r="R690">
        <f>P690*A_s2</f>
        <v/>
      </c>
      <c r="S690">
        <f>Q690*($K690-Z_s1)</f>
        <v/>
      </c>
      <c r="T690">
        <f>R690*($K690-Z_s2)</f>
        <v/>
      </c>
      <c r="U690">
        <f>(INDIRECT("a_"&amp;U$2)/(U$2+1))*(($C690^(U$2+1)-$H690^(U$2+1))/(ε_c1cd^(U$2+1)))</f>
        <v/>
      </c>
      <c r="V690">
        <f>(INDIRECT("a_"&amp;V$2)/(V$2+1))*(($C690^(V$2+1)-$H690^(V$2+1))/(ε_c1cd^(V$2+1)))</f>
        <v/>
      </c>
      <c r="W690">
        <f>(INDIRECT("a_"&amp;W$2)/(W$2+1))*(($C690^(W$2+1)-$H690^(W$2+1))/(ε_c1cd^(W$2+1)))</f>
        <v/>
      </c>
      <c r="X690">
        <f>(INDIRECT("a_"&amp;X$2)/(X$2+1))*(($C690^(X$2+1)-$H690^(X$2+1))/(ε_c1cd^(X$2+1)))</f>
        <v/>
      </c>
      <c r="Y690">
        <f>(INDIRECT("a_"&amp;Y$2)/(Y$2+1))*(($C690^(Y$2+1)-$H690^(Y$2+1))/(ε_c1cd^(Y$2+1)))</f>
        <v/>
      </c>
      <c r="Z690">
        <f>(INDIRECT("a_"&amp;Z$2)/(Z$2+2))*(($C690^(Z$2+2)-$H690^(Z$2+2))/(ε_c1cd^(Z$2+2)))</f>
        <v/>
      </c>
      <c r="AA690">
        <f>(INDIRECT("a_"&amp;AA$2)/(AA$2+2))*(($C690^(AA$2+2)-$H690^(AA$2+2))/(ε_c1cd^(AA$2+2)))</f>
        <v/>
      </c>
      <c r="AB690">
        <f>(INDIRECT("a_"&amp;AB$2)/(AB$2+2))*(($C690^(AB$2+2)-$H690^(AB$2+2))/(ε_c1cd^(AB$2+2)))</f>
        <v/>
      </c>
      <c r="AC690">
        <f>(INDIRECT("a_"&amp;AC$2)/(AC$2+2))*(($C690^(AC$2+2)-$H690^(AC$2+2))/(ε_c1cd^(AC$2+2)))</f>
        <v/>
      </c>
      <c r="AD690">
        <f>(INDIRECT("a_"&amp;AD$2)/(AD$2+2))*(($C690^(AD$2+2)-$H690^(AD$2+2))/(ε_c1cd^(AD$2+2)))</f>
        <v/>
      </c>
      <c r="AE690" s="111">
        <f>(b*f_cd/L690)*SUM(U690:Y690)+SUM(Q690:R690)</f>
        <v/>
      </c>
      <c r="AF690" s="112">
        <f>AE690*(K690-y+e)</f>
        <v/>
      </c>
      <c r="AG690" s="113">
        <f>(b*f_cd/(L690^2))*SUM(Z690:AD690)+SUM(S690:T690)-AF690</f>
        <v/>
      </c>
      <c r="AH690" s="114">
        <f>AG690&lt;0</f>
        <v/>
      </c>
      <c r="AI690" s="115">
        <f>IF(A690=1,FALSE,(AND(AQ690,AH690,NOT(AI689))))</f>
        <v/>
      </c>
      <c r="AJ690" s="116">
        <f>(b*f_cd/L690)*(a_1/2*J690^2+a_2/3*J690^3+a_3/4*J690^4+a_4/5*J690^5+a_5/6*J690^6)+SUM(Q690:R690)</f>
        <v/>
      </c>
      <c r="AK690">
        <f>AJ690*(K690-y+e)</f>
        <v/>
      </c>
      <c r="AL690" s="118">
        <f>(b*f_cd/(L690^2))*(a_1/3*J690^3+a_2/4*J690^4+a_3/5*J690^5+a_4/6*J690^6+a_5/7*J690^7)+SUM(S690:T690)-AK690</f>
        <v/>
      </c>
      <c r="AM690" s="114">
        <f>AL690&gt;0</f>
        <v/>
      </c>
      <c r="AN690" s="115">
        <f>IF(A690=1,FALSE,(AND(AQ690,AM690,NOT(AN689))))</f>
        <v/>
      </c>
      <c r="AO690">
        <f>IF(D690=1,AND(AH690,NOT(AI690)),AND(AM690,NOT(AN690)))</f>
        <v/>
      </c>
      <c r="AP690" s="119">
        <f>IF(D690=1,AI690,AN690)</f>
        <v/>
      </c>
      <c r="AQ690" s="125">
        <f>ABS(E690)&lt;$AQ$2</f>
        <v/>
      </c>
      <c r="AS690">
        <f>IF(AP690,MAX(AS$3:AS688)+1,"")</f>
        <v/>
      </c>
    </row>
    <row r="691">
      <c r="A691" t="n">
        <v>659</v>
      </c>
      <c r="B691" s="131">
        <f>IF(A691=1,0,IF(AP691,0.1*ε_cu1cd,0))</f>
        <v/>
      </c>
      <c r="C691" s="131">
        <f>IF(A691=1,0.1*ε_cu1cd,C690+B690)</f>
        <v/>
      </c>
      <c r="D691" s="113">
        <f>IF('Нормальний переріз'!$D$68&gt;0,1,2)</f>
        <v/>
      </c>
      <c r="E691" s="144">
        <f>IF(D691=1,F691,G691)</f>
        <v/>
      </c>
      <c r="F691" s="124">
        <f>IF(AI690,0.11*ε_cu1cd,IF(AH690,F690*0.01,F690))</f>
        <v/>
      </c>
      <c r="G691" s="124">
        <f>IF(AP690,-0.1*ε_cu1cd,IF(AM690,G690*0.01,G690))</f>
        <v/>
      </c>
      <c r="H691" s="113">
        <f>IF(A691=1,E691,IF(AO690,H690-E690+E691,IF(AP690,0.8*H690,H690+E691)))</f>
        <v/>
      </c>
      <c r="I691" s="169">
        <f>(C691-H691)/h</f>
        <v/>
      </c>
      <c r="J691">
        <f>C691/(ε_c1cd)</f>
        <v/>
      </c>
      <c r="K691">
        <f>C691/I691</f>
        <v/>
      </c>
      <c r="L691" s="131">
        <f>I691/(ε_c1cd)</f>
        <v/>
      </c>
      <c r="M691">
        <f>I691*(K691-Z_s1)</f>
        <v/>
      </c>
      <c r="N691">
        <f>I691*(K691-Z_s2)</f>
        <v/>
      </c>
      <c r="O691">
        <f>E_s*M691</f>
        <v/>
      </c>
      <c r="P691">
        <f>E_s*N691</f>
        <v/>
      </c>
      <c r="Q691">
        <f>O691*A_s1</f>
        <v/>
      </c>
      <c r="R691">
        <f>P691*A_s2</f>
        <v/>
      </c>
      <c r="S691">
        <f>Q691*($K691-Z_s1)</f>
        <v/>
      </c>
      <c r="T691">
        <f>R691*($K691-Z_s2)</f>
        <v/>
      </c>
      <c r="U691">
        <f>(INDIRECT("a_"&amp;U$2)/(U$2+1))*(($C691^(U$2+1)-$H691^(U$2+1))/(ε_c1cd^(U$2+1)))</f>
        <v/>
      </c>
      <c r="V691">
        <f>(INDIRECT("a_"&amp;V$2)/(V$2+1))*(($C691^(V$2+1)-$H691^(V$2+1))/(ε_c1cd^(V$2+1)))</f>
        <v/>
      </c>
      <c r="W691">
        <f>(INDIRECT("a_"&amp;W$2)/(W$2+1))*(($C691^(W$2+1)-$H691^(W$2+1))/(ε_c1cd^(W$2+1)))</f>
        <v/>
      </c>
      <c r="X691">
        <f>(INDIRECT("a_"&amp;X$2)/(X$2+1))*(($C691^(X$2+1)-$H691^(X$2+1))/(ε_c1cd^(X$2+1)))</f>
        <v/>
      </c>
      <c r="Y691">
        <f>(INDIRECT("a_"&amp;Y$2)/(Y$2+1))*(($C691^(Y$2+1)-$H691^(Y$2+1))/(ε_c1cd^(Y$2+1)))</f>
        <v/>
      </c>
      <c r="Z691">
        <f>(INDIRECT("a_"&amp;Z$2)/(Z$2+2))*(($C691^(Z$2+2)-$H691^(Z$2+2))/(ε_c1cd^(Z$2+2)))</f>
        <v/>
      </c>
      <c r="AA691">
        <f>(INDIRECT("a_"&amp;AA$2)/(AA$2+2))*(($C691^(AA$2+2)-$H691^(AA$2+2))/(ε_c1cd^(AA$2+2)))</f>
        <v/>
      </c>
      <c r="AB691">
        <f>(INDIRECT("a_"&amp;AB$2)/(AB$2+2))*(($C691^(AB$2+2)-$H691^(AB$2+2))/(ε_c1cd^(AB$2+2)))</f>
        <v/>
      </c>
      <c r="AC691">
        <f>(INDIRECT("a_"&amp;AC$2)/(AC$2+2))*(($C691^(AC$2+2)-$H691^(AC$2+2))/(ε_c1cd^(AC$2+2)))</f>
        <v/>
      </c>
      <c r="AD691">
        <f>(INDIRECT("a_"&amp;AD$2)/(AD$2+2))*(($C691^(AD$2+2)-$H691^(AD$2+2))/(ε_c1cd^(AD$2+2)))</f>
        <v/>
      </c>
      <c r="AE691" s="111">
        <f>(b*f_cd/L691)*SUM(U691:Y691)+SUM(Q691:R691)</f>
        <v/>
      </c>
      <c r="AF691" s="112">
        <f>AE691*(K691-y+e)</f>
        <v/>
      </c>
      <c r="AG691" s="113">
        <f>(b*f_cd/(L691^2))*SUM(Z691:AD691)+SUM(S691:T691)-AF691</f>
        <v/>
      </c>
      <c r="AH691" s="114">
        <f>AG691&lt;0</f>
        <v/>
      </c>
      <c r="AI691" s="115">
        <f>IF(A691=1,FALSE,(AND(AQ691,AH691,NOT(AI690))))</f>
        <v/>
      </c>
      <c r="AJ691" s="116">
        <f>(b*f_cd/L691)*(a_1/2*J691^2+a_2/3*J691^3+a_3/4*J691^4+a_4/5*J691^5+a_5/6*J691^6)+SUM(Q691:R691)</f>
        <v/>
      </c>
      <c r="AK691">
        <f>AJ691*(K691-y+e)</f>
        <v/>
      </c>
      <c r="AL691" s="118">
        <f>(b*f_cd/(L691^2))*(a_1/3*J691^3+a_2/4*J691^4+a_3/5*J691^5+a_4/6*J691^6+a_5/7*J691^7)+SUM(S691:T691)-AK691</f>
        <v/>
      </c>
      <c r="AM691" s="114">
        <f>AL691&gt;0</f>
        <v/>
      </c>
      <c r="AN691" s="115">
        <f>IF(A691=1,FALSE,(AND(AQ691,AM691,NOT(AN690))))</f>
        <v/>
      </c>
      <c r="AO691">
        <f>IF(D691=1,AND(AH691,NOT(AI691)),AND(AM691,NOT(AN691)))</f>
        <v/>
      </c>
      <c r="AP691" s="119">
        <f>IF(D691=1,AI691,AN691)</f>
        <v/>
      </c>
      <c r="AQ691" s="125">
        <f>ABS(E691)&lt;$AQ$2</f>
        <v/>
      </c>
      <c r="AS691">
        <f>IF(AP691,MAX(AS$3:AS689)+1,"")</f>
        <v/>
      </c>
    </row>
    <row r="692">
      <c r="A692" t="n">
        <v>659</v>
      </c>
      <c r="B692" s="131">
        <f>IF(A692=1,0,IF(AP692,0.1*ε_cu1cd,0))</f>
        <v/>
      </c>
      <c r="C692" s="131">
        <f>IF(A692=1,0.1*ε_cu1cd,C691+B691)</f>
        <v/>
      </c>
      <c r="D692" s="113">
        <f>IF('Нормальний переріз'!$D$68&gt;0,1,2)</f>
        <v/>
      </c>
      <c r="E692" s="144">
        <f>IF(D692=1,F692,G692)</f>
        <v/>
      </c>
      <c r="F692" s="124">
        <f>IF(AI691,0.11*ε_cu1cd,IF(AH691,F691*0.01,F691))</f>
        <v/>
      </c>
      <c r="G692" s="124">
        <f>IF(AP691,-0.1*ε_cu1cd,IF(AM691,G691*0.01,G691))</f>
        <v/>
      </c>
      <c r="H692" s="113">
        <f>IF(A692=1,E692,IF(AO691,H691-E691+E692,IF(AP691,0.8*H691,H691+E692)))</f>
        <v/>
      </c>
      <c r="I692" s="169">
        <f>(C692-H692)/h</f>
        <v/>
      </c>
      <c r="J692">
        <f>C692/(ε_c1cd)</f>
        <v/>
      </c>
      <c r="K692">
        <f>C692/I692</f>
        <v/>
      </c>
      <c r="L692" s="131">
        <f>I692/(ε_c1cd)</f>
        <v/>
      </c>
      <c r="M692">
        <f>I692*(K692-Z_s1)</f>
        <v/>
      </c>
      <c r="N692">
        <f>I692*(K692-Z_s2)</f>
        <v/>
      </c>
      <c r="O692">
        <f>E_s*M692</f>
        <v/>
      </c>
      <c r="P692">
        <f>E_s*N692</f>
        <v/>
      </c>
      <c r="Q692">
        <f>O692*A_s1</f>
        <v/>
      </c>
      <c r="R692">
        <f>P692*A_s2</f>
        <v/>
      </c>
      <c r="S692">
        <f>Q692*($K692-Z_s1)</f>
        <v/>
      </c>
      <c r="T692">
        <f>R692*($K692-Z_s2)</f>
        <v/>
      </c>
      <c r="U692">
        <f>(INDIRECT("a_"&amp;U$2)/(U$2+1))*(($C692^(U$2+1)-$H692^(U$2+1))/(ε_c1cd^(U$2+1)))</f>
        <v/>
      </c>
      <c r="V692">
        <f>(INDIRECT("a_"&amp;V$2)/(V$2+1))*(($C692^(V$2+1)-$H692^(V$2+1))/(ε_c1cd^(V$2+1)))</f>
        <v/>
      </c>
      <c r="W692">
        <f>(INDIRECT("a_"&amp;W$2)/(W$2+1))*(($C692^(W$2+1)-$H692^(W$2+1))/(ε_c1cd^(W$2+1)))</f>
        <v/>
      </c>
      <c r="X692">
        <f>(INDIRECT("a_"&amp;X$2)/(X$2+1))*(($C692^(X$2+1)-$H692^(X$2+1))/(ε_c1cd^(X$2+1)))</f>
        <v/>
      </c>
      <c r="Y692">
        <f>(INDIRECT("a_"&amp;Y$2)/(Y$2+1))*(($C692^(Y$2+1)-$H692^(Y$2+1))/(ε_c1cd^(Y$2+1)))</f>
        <v/>
      </c>
      <c r="Z692">
        <f>(INDIRECT("a_"&amp;Z$2)/(Z$2+2))*(($C692^(Z$2+2)-$H692^(Z$2+2))/(ε_c1cd^(Z$2+2)))</f>
        <v/>
      </c>
      <c r="AA692">
        <f>(INDIRECT("a_"&amp;AA$2)/(AA$2+2))*(($C692^(AA$2+2)-$H692^(AA$2+2))/(ε_c1cd^(AA$2+2)))</f>
        <v/>
      </c>
      <c r="AB692">
        <f>(INDIRECT("a_"&amp;AB$2)/(AB$2+2))*(($C692^(AB$2+2)-$H692^(AB$2+2))/(ε_c1cd^(AB$2+2)))</f>
        <v/>
      </c>
      <c r="AC692">
        <f>(INDIRECT("a_"&amp;AC$2)/(AC$2+2))*(($C692^(AC$2+2)-$H692^(AC$2+2))/(ε_c1cd^(AC$2+2)))</f>
        <v/>
      </c>
      <c r="AD692">
        <f>(INDIRECT("a_"&amp;AD$2)/(AD$2+2))*(($C692^(AD$2+2)-$H692^(AD$2+2))/(ε_c1cd^(AD$2+2)))</f>
        <v/>
      </c>
      <c r="AE692" s="111">
        <f>(b*f_cd/L692)*SUM(U692:Y692)+SUM(Q692:R692)</f>
        <v/>
      </c>
      <c r="AF692" s="112">
        <f>AE692*(K692-y+e)</f>
        <v/>
      </c>
      <c r="AG692" s="113">
        <f>(b*f_cd/(L692^2))*SUM(Z692:AD692)+SUM(S692:T692)-AF692</f>
        <v/>
      </c>
      <c r="AH692" s="114">
        <f>AG692&lt;0</f>
        <v/>
      </c>
      <c r="AI692" s="115">
        <f>IF(A692=1,FALSE,(AND(AQ692,AH692,NOT(AI691))))</f>
        <v/>
      </c>
      <c r="AJ692" s="116">
        <f>(b*f_cd/L692)*(a_1/2*J692^2+a_2/3*J692^3+a_3/4*J692^4+a_4/5*J692^5+a_5/6*J692^6)+SUM(Q692:R692)</f>
        <v/>
      </c>
      <c r="AK692">
        <f>AJ692*(K692-y+e)</f>
        <v/>
      </c>
      <c r="AL692" s="118">
        <f>(b*f_cd/(L692^2))*(a_1/3*J692^3+a_2/4*J692^4+a_3/5*J692^5+a_4/6*J692^6+a_5/7*J692^7)+SUM(S692:T692)-AK692</f>
        <v/>
      </c>
      <c r="AM692" s="114">
        <f>AL692&gt;0</f>
        <v/>
      </c>
      <c r="AN692" s="115">
        <f>IF(A692=1,FALSE,(AND(AQ692,AM692,NOT(AN691))))</f>
        <v/>
      </c>
      <c r="AO692">
        <f>IF(D692=1,AND(AH692,NOT(AI692)),AND(AM692,NOT(AN692)))</f>
        <v/>
      </c>
      <c r="AP692" s="119">
        <f>IF(D692=1,AI692,AN692)</f>
        <v/>
      </c>
      <c r="AQ692" s="125">
        <f>ABS(E692)&lt;$AQ$2</f>
        <v/>
      </c>
      <c r="AS692">
        <f>IF(AP692,MAX(AS$3:AS690)+1,"")</f>
        <v/>
      </c>
    </row>
    <row r="693">
      <c r="A693" t="n">
        <v>659</v>
      </c>
      <c r="B693" s="131">
        <f>IF(A693=1,0,IF(AP693,0.1*ε_cu1cd,0))</f>
        <v/>
      </c>
      <c r="C693" s="131">
        <f>IF(A693=1,0.1*ε_cu1cd,C692+B692)</f>
        <v/>
      </c>
      <c r="D693" s="113">
        <f>IF('Нормальний переріз'!$D$68&gt;0,1,2)</f>
        <v/>
      </c>
      <c r="E693" s="144">
        <f>IF(D693=1,F693,G693)</f>
        <v/>
      </c>
      <c r="F693" s="124">
        <f>IF(AI692,0.11*ε_cu1cd,IF(AH692,F692*0.01,F692))</f>
        <v/>
      </c>
      <c r="G693" s="124">
        <f>IF(AP692,-0.1*ε_cu1cd,IF(AM692,G692*0.01,G692))</f>
        <v/>
      </c>
      <c r="H693" s="113">
        <f>IF(A693=1,E693,IF(AO692,H692-E692+E693,IF(AP692,0.8*H692,H692+E693)))</f>
        <v/>
      </c>
      <c r="I693" s="169">
        <f>(C693-H693)/h</f>
        <v/>
      </c>
      <c r="J693">
        <f>C693/(ε_c1cd)</f>
        <v/>
      </c>
      <c r="K693">
        <f>C693/I693</f>
        <v/>
      </c>
      <c r="L693" s="131">
        <f>I693/(ε_c1cd)</f>
        <v/>
      </c>
      <c r="M693">
        <f>I693*(K693-Z_s1)</f>
        <v/>
      </c>
      <c r="N693">
        <f>I693*(K693-Z_s2)</f>
        <v/>
      </c>
      <c r="O693">
        <f>E_s*M693</f>
        <v/>
      </c>
      <c r="P693">
        <f>E_s*N693</f>
        <v/>
      </c>
      <c r="Q693">
        <f>O693*A_s1</f>
        <v/>
      </c>
      <c r="R693">
        <f>P693*A_s2</f>
        <v/>
      </c>
      <c r="S693">
        <f>Q693*($K693-Z_s1)</f>
        <v/>
      </c>
      <c r="T693">
        <f>R693*($K693-Z_s2)</f>
        <v/>
      </c>
      <c r="U693">
        <f>(INDIRECT("a_"&amp;U$2)/(U$2+1))*(($C693^(U$2+1)-$H693^(U$2+1))/(ε_c1cd^(U$2+1)))</f>
        <v/>
      </c>
      <c r="V693">
        <f>(INDIRECT("a_"&amp;V$2)/(V$2+1))*(($C693^(V$2+1)-$H693^(V$2+1))/(ε_c1cd^(V$2+1)))</f>
        <v/>
      </c>
      <c r="W693">
        <f>(INDIRECT("a_"&amp;W$2)/(W$2+1))*(($C693^(W$2+1)-$H693^(W$2+1))/(ε_c1cd^(W$2+1)))</f>
        <v/>
      </c>
      <c r="X693">
        <f>(INDIRECT("a_"&amp;X$2)/(X$2+1))*(($C693^(X$2+1)-$H693^(X$2+1))/(ε_c1cd^(X$2+1)))</f>
        <v/>
      </c>
      <c r="Y693">
        <f>(INDIRECT("a_"&amp;Y$2)/(Y$2+1))*(($C693^(Y$2+1)-$H693^(Y$2+1))/(ε_c1cd^(Y$2+1)))</f>
        <v/>
      </c>
      <c r="Z693">
        <f>(INDIRECT("a_"&amp;Z$2)/(Z$2+2))*(($C693^(Z$2+2)-$H693^(Z$2+2))/(ε_c1cd^(Z$2+2)))</f>
        <v/>
      </c>
      <c r="AA693">
        <f>(INDIRECT("a_"&amp;AA$2)/(AA$2+2))*(($C693^(AA$2+2)-$H693^(AA$2+2))/(ε_c1cd^(AA$2+2)))</f>
        <v/>
      </c>
      <c r="AB693">
        <f>(INDIRECT("a_"&amp;AB$2)/(AB$2+2))*(($C693^(AB$2+2)-$H693^(AB$2+2))/(ε_c1cd^(AB$2+2)))</f>
        <v/>
      </c>
      <c r="AC693">
        <f>(INDIRECT("a_"&amp;AC$2)/(AC$2+2))*(($C693^(AC$2+2)-$H693^(AC$2+2))/(ε_c1cd^(AC$2+2)))</f>
        <v/>
      </c>
      <c r="AD693">
        <f>(INDIRECT("a_"&amp;AD$2)/(AD$2+2))*(($C693^(AD$2+2)-$H693^(AD$2+2))/(ε_c1cd^(AD$2+2)))</f>
        <v/>
      </c>
      <c r="AE693" s="111">
        <f>(b*f_cd/L693)*SUM(U693:Y693)+SUM(Q693:R693)</f>
        <v/>
      </c>
      <c r="AF693" s="112">
        <f>AE693*(K693-y+e)</f>
        <v/>
      </c>
      <c r="AG693" s="113">
        <f>(b*f_cd/(L693^2))*SUM(Z693:AD693)+SUM(S693:T693)-AF693</f>
        <v/>
      </c>
      <c r="AH693" s="114">
        <f>AG693&lt;0</f>
        <v/>
      </c>
      <c r="AI693" s="115">
        <f>IF(A693=1,FALSE,(AND(AQ693,AH693,NOT(AI692))))</f>
        <v/>
      </c>
      <c r="AJ693" s="116">
        <f>(b*f_cd/L693)*(a_1/2*J693^2+a_2/3*J693^3+a_3/4*J693^4+a_4/5*J693^5+a_5/6*J693^6)+SUM(Q693:R693)</f>
        <v/>
      </c>
      <c r="AK693">
        <f>AJ693*(K693-y+e)</f>
        <v/>
      </c>
      <c r="AL693" s="118">
        <f>(b*f_cd/(L693^2))*(a_1/3*J693^3+a_2/4*J693^4+a_3/5*J693^5+a_4/6*J693^6+a_5/7*J693^7)+SUM(S693:T693)-AK693</f>
        <v/>
      </c>
      <c r="AM693" s="114">
        <f>AL693&gt;0</f>
        <v/>
      </c>
      <c r="AN693" s="115">
        <f>IF(A693=1,FALSE,(AND(AQ693,AM693,NOT(AN692))))</f>
        <v/>
      </c>
      <c r="AO693">
        <f>IF(D693=1,AND(AH693,NOT(AI693)),AND(AM693,NOT(AN693)))</f>
        <v/>
      </c>
      <c r="AP693" s="119">
        <f>IF(D693=1,AI693,AN693)</f>
        <v/>
      </c>
      <c r="AQ693" s="125">
        <f>ABS(E693)&lt;$AQ$2</f>
        <v/>
      </c>
      <c r="AS693">
        <f>IF(AP693,MAX(AS$3:AS691)+1,"")</f>
        <v/>
      </c>
    </row>
    <row r="694">
      <c r="A694" t="n">
        <v>659</v>
      </c>
      <c r="B694" s="131">
        <f>IF(A694=1,0,IF(AP694,0.1*ε_cu1cd,0))</f>
        <v/>
      </c>
      <c r="C694" s="131">
        <f>IF(A694=1,0.1*ε_cu1cd,C693+B693)</f>
        <v/>
      </c>
      <c r="D694" s="113">
        <f>IF('Нормальний переріз'!$D$68&gt;0,1,2)</f>
        <v/>
      </c>
      <c r="E694" s="144">
        <f>IF(D694=1,F694,G694)</f>
        <v/>
      </c>
      <c r="F694" s="124">
        <f>IF(AI693,0.11*ε_cu1cd,IF(AH693,F693*0.01,F693))</f>
        <v/>
      </c>
      <c r="G694" s="124">
        <f>IF(AP693,-0.1*ε_cu1cd,IF(AM693,G693*0.01,G693))</f>
        <v/>
      </c>
      <c r="H694" s="113">
        <f>IF(A694=1,E694,IF(AO693,H693-E693+E694,IF(AP693,0.8*H693,H693+E694)))</f>
        <v/>
      </c>
      <c r="I694" s="169">
        <f>(C694-H694)/h</f>
        <v/>
      </c>
      <c r="J694">
        <f>C694/(ε_c1cd)</f>
        <v/>
      </c>
      <c r="K694">
        <f>C694/I694</f>
        <v/>
      </c>
      <c r="L694" s="131">
        <f>I694/(ε_c1cd)</f>
        <v/>
      </c>
      <c r="M694">
        <f>I694*(K694-Z_s1)</f>
        <v/>
      </c>
      <c r="N694">
        <f>I694*(K694-Z_s2)</f>
        <v/>
      </c>
      <c r="O694">
        <f>E_s*M694</f>
        <v/>
      </c>
      <c r="P694">
        <f>E_s*N694</f>
        <v/>
      </c>
      <c r="Q694">
        <f>O694*A_s1</f>
        <v/>
      </c>
      <c r="R694">
        <f>P694*A_s2</f>
        <v/>
      </c>
      <c r="S694">
        <f>Q694*($K694-Z_s1)</f>
        <v/>
      </c>
      <c r="T694">
        <f>R694*($K694-Z_s2)</f>
        <v/>
      </c>
      <c r="U694">
        <f>(INDIRECT("a_"&amp;U$2)/(U$2+1))*(($C694^(U$2+1)-$H694^(U$2+1))/(ε_c1cd^(U$2+1)))</f>
        <v/>
      </c>
      <c r="V694">
        <f>(INDIRECT("a_"&amp;V$2)/(V$2+1))*(($C694^(V$2+1)-$H694^(V$2+1))/(ε_c1cd^(V$2+1)))</f>
        <v/>
      </c>
      <c r="W694">
        <f>(INDIRECT("a_"&amp;W$2)/(W$2+1))*(($C694^(W$2+1)-$H694^(W$2+1))/(ε_c1cd^(W$2+1)))</f>
        <v/>
      </c>
      <c r="X694">
        <f>(INDIRECT("a_"&amp;X$2)/(X$2+1))*(($C694^(X$2+1)-$H694^(X$2+1))/(ε_c1cd^(X$2+1)))</f>
        <v/>
      </c>
      <c r="Y694">
        <f>(INDIRECT("a_"&amp;Y$2)/(Y$2+1))*(($C694^(Y$2+1)-$H694^(Y$2+1))/(ε_c1cd^(Y$2+1)))</f>
        <v/>
      </c>
      <c r="Z694">
        <f>(INDIRECT("a_"&amp;Z$2)/(Z$2+2))*(($C694^(Z$2+2)-$H694^(Z$2+2))/(ε_c1cd^(Z$2+2)))</f>
        <v/>
      </c>
      <c r="AA694">
        <f>(INDIRECT("a_"&amp;AA$2)/(AA$2+2))*(($C694^(AA$2+2)-$H694^(AA$2+2))/(ε_c1cd^(AA$2+2)))</f>
        <v/>
      </c>
      <c r="AB694">
        <f>(INDIRECT("a_"&amp;AB$2)/(AB$2+2))*(($C694^(AB$2+2)-$H694^(AB$2+2))/(ε_c1cd^(AB$2+2)))</f>
        <v/>
      </c>
      <c r="AC694">
        <f>(INDIRECT("a_"&amp;AC$2)/(AC$2+2))*(($C694^(AC$2+2)-$H694^(AC$2+2))/(ε_c1cd^(AC$2+2)))</f>
        <v/>
      </c>
      <c r="AD694">
        <f>(INDIRECT("a_"&amp;AD$2)/(AD$2+2))*(($C694^(AD$2+2)-$H694^(AD$2+2))/(ε_c1cd^(AD$2+2)))</f>
        <v/>
      </c>
      <c r="AE694" s="111">
        <f>(b*f_cd/L694)*SUM(U694:Y694)+SUM(Q694:R694)</f>
        <v/>
      </c>
      <c r="AF694" s="112">
        <f>AE694*(K694-y+e)</f>
        <v/>
      </c>
      <c r="AG694" s="113">
        <f>(b*f_cd/(L694^2))*SUM(Z694:AD694)+SUM(S694:T694)-AF694</f>
        <v/>
      </c>
      <c r="AH694" s="114">
        <f>AG694&lt;0</f>
        <v/>
      </c>
      <c r="AI694" s="115">
        <f>IF(A694=1,FALSE,(AND(AQ694,AH694,NOT(AI693))))</f>
        <v/>
      </c>
      <c r="AJ694" s="116">
        <f>(b*f_cd/L694)*(a_1/2*J694^2+a_2/3*J694^3+a_3/4*J694^4+a_4/5*J694^5+a_5/6*J694^6)+SUM(Q694:R694)</f>
        <v/>
      </c>
      <c r="AK694">
        <f>AJ694*(K694-y+e)</f>
        <v/>
      </c>
      <c r="AL694" s="118">
        <f>(b*f_cd/(L694^2))*(a_1/3*J694^3+a_2/4*J694^4+a_3/5*J694^5+a_4/6*J694^6+a_5/7*J694^7)+SUM(S694:T694)-AK694</f>
        <v/>
      </c>
      <c r="AM694" s="114">
        <f>AL694&gt;0</f>
        <v/>
      </c>
      <c r="AN694" s="115">
        <f>IF(A694=1,FALSE,(AND(AQ694,AM694,NOT(AN693))))</f>
        <v/>
      </c>
      <c r="AO694">
        <f>IF(D694=1,AND(AH694,NOT(AI694)),AND(AM694,NOT(AN694)))</f>
        <v/>
      </c>
      <c r="AP694" s="119">
        <f>IF(D694=1,AI694,AN694)</f>
        <v/>
      </c>
      <c r="AQ694" s="125">
        <f>ABS(E694)&lt;$AQ$2</f>
        <v/>
      </c>
      <c r="AS694">
        <f>IF(AP694,MAX(AS$3:AS692)+1,"")</f>
        <v/>
      </c>
    </row>
    <row r="695">
      <c r="A695" t="n">
        <v>659</v>
      </c>
      <c r="B695" s="131">
        <f>IF(A695=1,0,IF(AP695,0.1*ε_cu1cd,0))</f>
        <v/>
      </c>
      <c r="C695" s="131">
        <f>IF(A695=1,0.1*ε_cu1cd,C694+B694)</f>
        <v/>
      </c>
      <c r="D695" s="113">
        <f>IF('Нормальний переріз'!$D$68&gt;0,1,2)</f>
        <v/>
      </c>
      <c r="E695" s="144">
        <f>IF(D695=1,F695,G695)</f>
        <v/>
      </c>
      <c r="F695" s="124">
        <f>IF(AI694,0.11*ε_cu1cd,IF(AH694,F694*0.01,F694))</f>
        <v/>
      </c>
      <c r="G695" s="124">
        <f>IF(AP694,-0.1*ε_cu1cd,IF(AM694,G694*0.01,G694))</f>
        <v/>
      </c>
      <c r="H695" s="113">
        <f>IF(A695=1,E695,IF(AO694,H694-E694+E695,IF(AP694,0.8*H694,H694+E695)))</f>
        <v/>
      </c>
      <c r="I695" s="169">
        <f>(C695-H695)/h</f>
        <v/>
      </c>
      <c r="J695">
        <f>C695/(ε_c1cd)</f>
        <v/>
      </c>
      <c r="K695">
        <f>C695/I695</f>
        <v/>
      </c>
      <c r="L695" s="131">
        <f>I695/(ε_c1cd)</f>
        <v/>
      </c>
      <c r="M695">
        <f>I695*(K695-Z_s1)</f>
        <v/>
      </c>
      <c r="N695">
        <f>I695*(K695-Z_s2)</f>
        <v/>
      </c>
      <c r="O695">
        <f>E_s*M695</f>
        <v/>
      </c>
      <c r="P695">
        <f>E_s*N695</f>
        <v/>
      </c>
      <c r="Q695">
        <f>O695*A_s1</f>
        <v/>
      </c>
      <c r="R695">
        <f>P695*A_s2</f>
        <v/>
      </c>
      <c r="S695">
        <f>Q695*($K695-Z_s1)</f>
        <v/>
      </c>
      <c r="T695">
        <f>R695*($K695-Z_s2)</f>
        <v/>
      </c>
      <c r="U695">
        <f>(INDIRECT("a_"&amp;U$2)/(U$2+1))*(($C695^(U$2+1)-$H695^(U$2+1))/(ε_c1cd^(U$2+1)))</f>
        <v/>
      </c>
      <c r="V695">
        <f>(INDIRECT("a_"&amp;V$2)/(V$2+1))*(($C695^(V$2+1)-$H695^(V$2+1))/(ε_c1cd^(V$2+1)))</f>
        <v/>
      </c>
      <c r="W695">
        <f>(INDIRECT("a_"&amp;W$2)/(W$2+1))*(($C695^(W$2+1)-$H695^(W$2+1))/(ε_c1cd^(W$2+1)))</f>
        <v/>
      </c>
      <c r="X695">
        <f>(INDIRECT("a_"&amp;X$2)/(X$2+1))*(($C695^(X$2+1)-$H695^(X$2+1))/(ε_c1cd^(X$2+1)))</f>
        <v/>
      </c>
      <c r="Y695">
        <f>(INDIRECT("a_"&amp;Y$2)/(Y$2+1))*(($C695^(Y$2+1)-$H695^(Y$2+1))/(ε_c1cd^(Y$2+1)))</f>
        <v/>
      </c>
      <c r="Z695">
        <f>(INDIRECT("a_"&amp;Z$2)/(Z$2+2))*(($C695^(Z$2+2)-$H695^(Z$2+2))/(ε_c1cd^(Z$2+2)))</f>
        <v/>
      </c>
      <c r="AA695">
        <f>(INDIRECT("a_"&amp;AA$2)/(AA$2+2))*(($C695^(AA$2+2)-$H695^(AA$2+2))/(ε_c1cd^(AA$2+2)))</f>
        <v/>
      </c>
      <c r="AB695">
        <f>(INDIRECT("a_"&amp;AB$2)/(AB$2+2))*(($C695^(AB$2+2)-$H695^(AB$2+2))/(ε_c1cd^(AB$2+2)))</f>
        <v/>
      </c>
      <c r="AC695">
        <f>(INDIRECT("a_"&amp;AC$2)/(AC$2+2))*(($C695^(AC$2+2)-$H695^(AC$2+2))/(ε_c1cd^(AC$2+2)))</f>
        <v/>
      </c>
      <c r="AD695">
        <f>(INDIRECT("a_"&amp;AD$2)/(AD$2+2))*(($C695^(AD$2+2)-$H695^(AD$2+2))/(ε_c1cd^(AD$2+2)))</f>
        <v/>
      </c>
      <c r="AE695" s="111">
        <f>(b*f_cd/L695)*SUM(U695:Y695)+SUM(Q695:R695)</f>
        <v/>
      </c>
      <c r="AF695" s="112">
        <f>AE695*(K695-y+e)</f>
        <v/>
      </c>
      <c r="AG695" s="113">
        <f>(b*f_cd/(L695^2))*SUM(Z695:AD695)+SUM(S695:T695)-AF695</f>
        <v/>
      </c>
      <c r="AH695" s="114">
        <f>AG695&lt;0</f>
        <v/>
      </c>
      <c r="AI695" s="115">
        <f>IF(A695=1,FALSE,(AND(AQ695,AH695,NOT(AI694))))</f>
        <v/>
      </c>
      <c r="AJ695" s="116">
        <f>(b*f_cd/L695)*(a_1/2*J695^2+a_2/3*J695^3+a_3/4*J695^4+a_4/5*J695^5+a_5/6*J695^6)+SUM(Q695:R695)</f>
        <v/>
      </c>
      <c r="AK695">
        <f>AJ695*(K695-y+e)</f>
        <v/>
      </c>
      <c r="AL695" s="118">
        <f>(b*f_cd/(L695^2))*(a_1/3*J695^3+a_2/4*J695^4+a_3/5*J695^5+a_4/6*J695^6+a_5/7*J695^7)+SUM(S695:T695)-AK695</f>
        <v/>
      </c>
      <c r="AM695" s="114">
        <f>AL695&gt;0</f>
        <v/>
      </c>
      <c r="AN695" s="115">
        <f>IF(A695=1,FALSE,(AND(AQ695,AM695,NOT(AN694))))</f>
        <v/>
      </c>
      <c r="AO695">
        <f>IF(D695=1,AND(AH695,NOT(AI695)),AND(AM695,NOT(AN695)))</f>
        <v/>
      </c>
      <c r="AP695" s="119">
        <f>IF(D695=1,AI695,AN695)</f>
        <v/>
      </c>
      <c r="AQ695" s="125">
        <f>ABS(E695)&lt;$AQ$2</f>
        <v/>
      </c>
      <c r="AS695">
        <f>IF(AP695,MAX(AS$3:AS693)+1,"")</f>
        <v/>
      </c>
    </row>
    <row r="696">
      <c r="A696" t="n">
        <v>659</v>
      </c>
      <c r="B696" s="131">
        <f>IF(A696=1,0,IF(AP696,0.1*ε_cu1cd,0))</f>
        <v/>
      </c>
      <c r="C696" s="131">
        <f>IF(A696=1,0.1*ε_cu1cd,C695+B695)</f>
        <v/>
      </c>
      <c r="D696" s="113">
        <f>IF('Нормальний переріз'!$D$68&gt;0,1,2)</f>
        <v/>
      </c>
      <c r="E696" s="144">
        <f>IF(D696=1,F696,G696)</f>
        <v/>
      </c>
      <c r="F696" s="124">
        <f>IF(AI695,0.11*ε_cu1cd,IF(AH695,F695*0.01,F695))</f>
        <v/>
      </c>
      <c r="G696" s="124">
        <f>IF(AP695,-0.1*ε_cu1cd,IF(AM695,G695*0.01,G695))</f>
        <v/>
      </c>
      <c r="H696" s="113">
        <f>IF(A696=1,E696,IF(AO695,H695-E695+E696,IF(AP695,0.8*H695,H695+E696)))</f>
        <v/>
      </c>
      <c r="I696" s="169">
        <f>(C696-H696)/h</f>
        <v/>
      </c>
      <c r="J696">
        <f>C696/(ε_c1cd)</f>
        <v/>
      </c>
      <c r="K696">
        <f>C696/I696</f>
        <v/>
      </c>
      <c r="L696" s="131">
        <f>I696/(ε_c1cd)</f>
        <v/>
      </c>
      <c r="M696">
        <f>I696*(K696-Z_s1)</f>
        <v/>
      </c>
      <c r="N696">
        <f>I696*(K696-Z_s2)</f>
        <v/>
      </c>
      <c r="O696">
        <f>E_s*M696</f>
        <v/>
      </c>
      <c r="P696">
        <f>E_s*N696</f>
        <v/>
      </c>
      <c r="Q696">
        <f>O696*A_s1</f>
        <v/>
      </c>
      <c r="R696">
        <f>P696*A_s2</f>
        <v/>
      </c>
      <c r="S696">
        <f>Q696*($K696-Z_s1)</f>
        <v/>
      </c>
      <c r="T696">
        <f>R696*($K696-Z_s2)</f>
        <v/>
      </c>
      <c r="U696">
        <f>(INDIRECT("a_"&amp;U$2)/(U$2+1))*(($C696^(U$2+1)-$H696^(U$2+1))/(ε_c1cd^(U$2+1)))</f>
        <v/>
      </c>
      <c r="V696">
        <f>(INDIRECT("a_"&amp;V$2)/(V$2+1))*(($C696^(V$2+1)-$H696^(V$2+1))/(ε_c1cd^(V$2+1)))</f>
        <v/>
      </c>
      <c r="W696">
        <f>(INDIRECT("a_"&amp;W$2)/(W$2+1))*(($C696^(W$2+1)-$H696^(W$2+1))/(ε_c1cd^(W$2+1)))</f>
        <v/>
      </c>
      <c r="X696">
        <f>(INDIRECT("a_"&amp;X$2)/(X$2+1))*(($C696^(X$2+1)-$H696^(X$2+1))/(ε_c1cd^(X$2+1)))</f>
        <v/>
      </c>
      <c r="Y696">
        <f>(INDIRECT("a_"&amp;Y$2)/(Y$2+1))*(($C696^(Y$2+1)-$H696^(Y$2+1))/(ε_c1cd^(Y$2+1)))</f>
        <v/>
      </c>
      <c r="Z696">
        <f>(INDIRECT("a_"&amp;Z$2)/(Z$2+2))*(($C696^(Z$2+2)-$H696^(Z$2+2))/(ε_c1cd^(Z$2+2)))</f>
        <v/>
      </c>
      <c r="AA696">
        <f>(INDIRECT("a_"&amp;AA$2)/(AA$2+2))*(($C696^(AA$2+2)-$H696^(AA$2+2))/(ε_c1cd^(AA$2+2)))</f>
        <v/>
      </c>
      <c r="AB696">
        <f>(INDIRECT("a_"&amp;AB$2)/(AB$2+2))*(($C696^(AB$2+2)-$H696^(AB$2+2))/(ε_c1cd^(AB$2+2)))</f>
        <v/>
      </c>
      <c r="AC696">
        <f>(INDIRECT("a_"&amp;AC$2)/(AC$2+2))*(($C696^(AC$2+2)-$H696^(AC$2+2))/(ε_c1cd^(AC$2+2)))</f>
        <v/>
      </c>
      <c r="AD696">
        <f>(INDIRECT("a_"&amp;AD$2)/(AD$2+2))*(($C696^(AD$2+2)-$H696^(AD$2+2))/(ε_c1cd^(AD$2+2)))</f>
        <v/>
      </c>
      <c r="AE696" s="111">
        <f>(b*f_cd/L696)*SUM(U696:Y696)+SUM(Q696:R696)</f>
        <v/>
      </c>
      <c r="AF696" s="112">
        <f>AE696*(K696-y+e)</f>
        <v/>
      </c>
      <c r="AG696" s="113">
        <f>(b*f_cd/(L696^2))*SUM(Z696:AD696)+SUM(S696:T696)-AF696</f>
        <v/>
      </c>
      <c r="AH696" s="114">
        <f>AG696&lt;0</f>
        <v/>
      </c>
      <c r="AI696" s="115">
        <f>IF(A696=1,FALSE,(AND(AQ696,AH696,NOT(AI695))))</f>
        <v/>
      </c>
      <c r="AJ696" s="116">
        <f>(b*f_cd/L696)*(a_1/2*J696^2+a_2/3*J696^3+a_3/4*J696^4+a_4/5*J696^5+a_5/6*J696^6)+SUM(Q696:R696)</f>
        <v/>
      </c>
      <c r="AK696">
        <f>AJ696*(K696-y+e)</f>
        <v/>
      </c>
      <c r="AL696" s="118">
        <f>(b*f_cd/(L696^2))*(a_1/3*J696^3+a_2/4*J696^4+a_3/5*J696^5+a_4/6*J696^6+a_5/7*J696^7)+SUM(S696:T696)-AK696</f>
        <v/>
      </c>
      <c r="AM696" s="114">
        <f>AL696&gt;0</f>
        <v/>
      </c>
      <c r="AN696" s="115">
        <f>IF(A696=1,FALSE,(AND(AQ696,AM696,NOT(AN695))))</f>
        <v/>
      </c>
      <c r="AO696">
        <f>IF(D696=1,AND(AH696,NOT(AI696)),AND(AM696,NOT(AN696)))</f>
        <v/>
      </c>
      <c r="AP696" s="119">
        <f>IF(D696=1,AI696,AN696)</f>
        <v/>
      </c>
      <c r="AQ696" s="125">
        <f>ABS(E696)&lt;$AQ$2</f>
        <v/>
      </c>
      <c r="AS696">
        <f>IF(AP696,MAX(AS$3:AS694)+1,"")</f>
        <v/>
      </c>
    </row>
    <row r="697">
      <c r="A697" t="n">
        <v>659</v>
      </c>
      <c r="B697" s="131">
        <f>IF(A697=1,0,IF(AP697,0.1*ε_cu1cd,0))</f>
        <v/>
      </c>
      <c r="C697" s="131">
        <f>IF(A697=1,0.1*ε_cu1cd,C696+B696)</f>
        <v/>
      </c>
      <c r="D697" s="113">
        <f>IF('Нормальний переріз'!$D$68&gt;0,1,2)</f>
        <v/>
      </c>
      <c r="E697" s="144">
        <f>IF(D697=1,F697,G697)</f>
        <v/>
      </c>
      <c r="F697" s="124">
        <f>IF(AI696,0.11*ε_cu1cd,IF(AH696,F696*0.01,F696))</f>
        <v/>
      </c>
      <c r="G697" s="124">
        <f>IF(AP696,-0.1*ε_cu1cd,IF(AM696,G696*0.01,G696))</f>
        <v/>
      </c>
      <c r="H697" s="113">
        <f>IF(A697=1,E697,IF(AO696,H696-E696+E697,IF(AP696,0.8*H696,H696+E697)))</f>
        <v/>
      </c>
      <c r="I697" s="169">
        <f>(C697-H697)/h</f>
        <v/>
      </c>
      <c r="J697">
        <f>C697/(ε_c1cd)</f>
        <v/>
      </c>
      <c r="K697">
        <f>C697/I697</f>
        <v/>
      </c>
      <c r="L697" s="131">
        <f>I697/(ε_c1cd)</f>
        <v/>
      </c>
      <c r="M697">
        <f>I697*(K697-Z_s1)</f>
        <v/>
      </c>
      <c r="N697">
        <f>I697*(K697-Z_s2)</f>
        <v/>
      </c>
      <c r="O697">
        <f>E_s*M697</f>
        <v/>
      </c>
      <c r="P697">
        <f>E_s*N697</f>
        <v/>
      </c>
      <c r="Q697">
        <f>O697*A_s1</f>
        <v/>
      </c>
      <c r="R697">
        <f>P697*A_s2</f>
        <v/>
      </c>
      <c r="S697">
        <f>Q697*($K697-Z_s1)</f>
        <v/>
      </c>
      <c r="T697">
        <f>R697*($K697-Z_s2)</f>
        <v/>
      </c>
      <c r="U697">
        <f>(INDIRECT("a_"&amp;U$2)/(U$2+1))*(($C697^(U$2+1)-$H697^(U$2+1))/(ε_c1cd^(U$2+1)))</f>
        <v/>
      </c>
      <c r="V697">
        <f>(INDIRECT("a_"&amp;V$2)/(V$2+1))*(($C697^(V$2+1)-$H697^(V$2+1))/(ε_c1cd^(V$2+1)))</f>
        <v/>
      </c>
      <c r="W697">
        <f>(INDIRECT("a_"&amp;W$2)/(W$2+1))*(($C697^(W$2+1)-$H697^(W$2+1))/(ε_c1cd^(W$2+1)))</f>
        <v/>
      </c>
      <c r="X697">
        <f>(INDIRECT("a_"&amp;X$2)/(X$2+1))*(($C697^(X$2+1)-$H697^(X$2+1))/(ε_c1cd^(X$2+1)))</f>
        <v/>
      </c>
      <c r="Y697">
        <f>(INDIRECT("a_"&amp;Y$2)/(Y$2+1))*(($C697^(Y$2+1)-$H697^(Y$2+1))/(ε_c1cd^(Y$2+1)))</f>
        <v/>
      </c>
      <c r="Z697">
        <f>(INDIRECT("a_"&amp;Z$2)/(Z$2+2))*(($C697^(Z$2+2)-$H697^(Z$2+2))/(ε_c1cd^(Z$2+2)))</f>
        <v/>
      </c>
      <c r="AA697">
        <f>(INDIRECT("a_"&amp;AA$2)/(AA$2+2))*(($C697^(AA$2+2)-$H697^(AA$2+2))/(ε_c1cd^(AA$2+2)))</f>
        <v/>
      </c>
      <c r="AB697">
        <f>(INDIRECT("a_"&amp;AB$2)/(AB$2+2))*(($C697^(AB$2+2)-$H697^(AB$2+2))/(ε_c1cd^(AB$2+2)))</f>
        <v/>
      </c>
      <c r="AC697">
        <f>(INDIRECT("a_"&amp;AC$2)/(AC$2+2))*(($C697^(AC$2+2)-$H697^(AC$2+2))/(ε_c1cd^(AC$2+2)))</f>
        <v/>
      </c>
      <c r="AD697">
        <f>(INDIRECT("a_"&amp;AD$2)/(AD$2+2))*(($C697^(AD$2+2)-$H697^(AD$2+2))/(ε_c1cd^(AD$2+2)))</f>
        <v/>
      </c>
      <c r="AE697" s="111">
        <f>(b*f_cd/L697)*SUM(U697:Y697)+SUM(Q697:R697)</f>
        <v/>
      </c>
      <c r="AF697" s="112">
        <f>AE697*(K697-y+e)</f>
        <v/>
      </c>
      <c r="AG697" s="113">
        <f>(b*f_cd/(L697^2))*SUM(Z697:AD697)+SUM(S697:T697)-AF697</f>
        <v/>
      </c>
      <c r="AH697" s="114">
        <f>AG697&lt;0</f>
        <v/>
      </c>
      <c r="AI697" s="115">
        <f>IF(A697=1,FALSE,(AND(AQ697,AH697,NOT(AI696))))</f>
        <v/>
      </c>
      <c r="AJ697" s="116">
        <f>(b*f_cd/L697)*(a_1/2*J697^2+a_2/3*J697^3+a_3/4*J697^4+a_4/5*J697^5+a_5/6*J697^6)+SUM(Q697:R697)</f>
        <v/>
      </c>
      <c r="AK697">
        <f>AJ697*(K697-y+e)</f>
        <v/>
      </c>
      <c r="AL697" s="118">
        <f>(b*f_cd/(L697^2))*(a_1/3*J697^3+a_2/4*J697^4+a_3/5*J697^5+a_4/6*J697^6+a_5/7*J697^7)+SUM(S697:T697)-AK697</f>
        <v/>
      </c>
      <c r="AM697" s="114">
        <f>AL697&gt;0</f>
        <v/>
      </c>
      <c r="AN697" s="115">
        <f>IF(A697=1,FALSE,(AND(AQ697,AM697,NOT(AN696))))</f>
        <v/>
      </c>
      <c r="AO697">
        <f>IF(D697=1,AND(AH697,NOT(AI697)),AND(AM697,NOT(AN697)))</f>
        <v/>
      </c>
      <c r="AP697" s="119">
        <f>IF(D697=1,AI697,AN697)</f>
        <v/>
      </c>
      <c r="AQ697" s="125">
        <f>ABS(E697)&lt;$AQ$2</f>
        <v/>
      </c>
      <c r="AS697">
        <f>IF(AP697,MAX(AS$3:AS695)+1,"")</f>
        <v/>
      </c>
    </row>
    <row r="698">
      <c r="A698" t="n">
        <v>659</v>
      </c>
      <c r="B698" s="131">
        <f>IF(A698=1,0,IF(AP698,0.1*ε_cu1cd,0))</f>
        <v/>
      </c>
      <c r="C698" s="131">
        <f>IF(A698=1,0.1*ε_cu1cd,C697+B697)</f>
        <v/>
      </c>
      <c r="D698" s="113">
        <f>IF('Нормальний переріз'!$D$68&gt;0,1,2)</f>
        <v/>
      </c>
      <c r="E698" s="144">
        <f>IF(D698=1,F698,G698)</f>
        <v/>
      </c>
      <c r="F698" s="124">
        <f>IF(AI697,0.11*ε_cu1cd,IF(AH697,F697*0.01,F697))</f>
        <v/>
      </c>
      <c r="G698" s="124">
        <f>IF(AP697,-0.1*ε_cu1cd,IF(AM697,G697*0.01,G697))</f>
        <v/>
      </c>
      <c r="H698" s="113">
        <f>IF(A698=1,E698,IF(AO697,H697-E697+E698,IF(AP697,0.8*H697,H697+E698)))</f>
        <v/>
      </c>
      <c r="I698" s="169">
        <f>(C698-H698)/h</f>
        <v/>
      </c>
      <c r="J698">
        <f>C698/(ε_c1cd)</f>
        <v/>
      </c>
      <c r="K698">
        <f>C698/I698</f>
        <v/>
      </c>
      <c r="L698" s="131">
        <f>I698/(ε_c1cd)</f>
        <v/>
      </c>
      <c r="M698">
        <f>I698*(K698-Z_s1)</f>
        <v/>
      </c>
      <c r="N698">
        <f>I698*(K698-Z_s2)</f>
        <v/>
      </c>
      <c r="O698">
        <f>E_s*M698</f>
        <v/>
      </c>
      <c r="P698">
        <f>E_s*N698</f>
        <v/>
      </c>
      <c r="Q698">
        <f>O698*A_s1</f>
        <v/>
      </c>
      <c r="R698">
        <f>P698*A_s2</f>
        <v/>
      </c>
      <c r="S698">
        <f>Q698*($K698-Z_s1)</f>
        <v/>
      </c>
      <c r="T698">
        <f>R698*($K698-Z_s2)</f>
        <v/>
      </c>
      <c r="U698">
        <f>(INDIRECT("a_"&amp;U$2)/(U$2+1))*(($C698^(U$2+1)-$H698^(U$2+1))/(ε_c1cd^(U$2+1)))</f>
        <v/>
      </c>
      <c r="V698">
        <f>(INDIRECT("a_"&amp;V$2)/(V$2+1))*(($C698^(V$2+1)-$H698^(V$2+1))/(ε_c1cd^(V$2+1)))</f>
        <v/>
      </c>
      <c r="W698">
        <f>(INDIRECT("a_"&amp;W$2)/(W$2+1))*(($C698^(W$2+1)-$H698^(W$2+1))/(ε_c1cd^(W$2+1)))</f>
        <v/>
      </c>
      <c r="X698">
        <f>(INDIRECT("a_"&amp;X$2)/(X$2+1))*(($C698^(X$2+1)-$H698^(X$2+1))/(ε_c1cd^(X$2+1)))</f>
        <v/>
      </c>
      <c r="Y698">
        <f>(INDIRECT("a_"&amp;Y$2)/(Y$2+1))*(($C698^(Y$2+1)-$H698^(Y$2+1))/(ε_c1cd^(Y$2+1)))</f>
        <v/>
      </c>
      <c r="Z698">
        <f>(INDIRECT("a_"&amp;Z$2)/(Z$2+2))*(($C698^(Z$2+2)-$H698^(Z$2+2))/(ε_c1cd^(Z$2+2)))</f>
        <v/>
      </c>
      <c r="AA698">
        <f>(INDIRECT("a_"&amp;AA$2)/(AA$2+2))*(($C698^(AA$2+2)-$H698^(AA$2+2))/(ε_c1cd^(AA$2+2)))</f>
        <v/>
      </c>
      <c r="AB698">
        <f>(INDIRECT("a_"&amp;AB$2)/(AB$2+2))*(($C698^(AB$2+2)-$H698^(AB$2+2))/(ε_c1cd^(AB$2+2)))</f>
        <v/>
      </c>
      <c r="AC698">
        <f>(INDIRECT("a_"&amp;AC$2)/(AC$2+2))*(($C698^(AC$2+2)-$H698^(AC$2+2))/(ε_c1cd^(AC$2+2)))</f>
        <v/>
      </c>
      <c r="AD698">
        <f>(INDIRECT("a_"&amp;AD$2)/(AD$2+2))*(($C698^(AD$2+2)-$H698^(AD$2+2))/(ε_c1cd^(AD$2+2)))</f>
        <v/>
      </c>
      <c r="AE698" s="111">
        <f>(b*f_cd/L698)*SUM(U698:Y698)+SUM(Q698:R698)</f>
        <v/>
      </c>
      <c r="AF698" s="112">
        <f>AE698*(K698-y+e)</f>
        <v/>
      </c>
      <c r="AG698" s="113">
        <f>(b*f_cd/(L698^2))*SUM(Z698:AD698)+SUM(S698:T698)-AF698</f>
        <v/>
      </c>
      <c r="AH698" s="114">
        <f>AG698&lt;0</f>
        <v/>
      </c>
      <c r="AI698" s="115">
        <f>IF(A698=1,FALSE,(AND(AQ698,AH698,NOT(AI697))))</f>
        <v/>
      </c>
      <c r="AJ698" s="116">
        <f>(b*f_cd/L698)*(a_1/2*J698^2+a_2/3*J698^3+a_3/4*J698^4+a_4/5*J698^5+a_5/6*J698^6)+SUM(Q698:R698)</f>
        <v/>
      </c>
      <c r="AK698">
        <f>AJ698*(K698-y+e)</f>
        <v/>
      </c>
      <c r="AL698" s="118">
        <f>(b*f_cd/(L698^2))*(a_1/3*J698^3+a_2/4*J698^4+a_3/5*J698^5+a_4/6*J698^6+a_5/7*J698^7)+SUM(S698:T698)-AK698</f>
        <v/>
      </c>
      <c r="AM698" s="114">
        <f>AL698&gt;0</f>
        <v/>
      </c>
      <c r="AN698" s="115">
        <f>IF(A698=1,FALSE,(AND(AQ698,AM698,NOT(AN697))))</f>
        <v/>
      </c>
      <c r="AO698">
        <f>IF(D698=1,AND(AH698,NOT(AI698)),AND(AM698,NOT(AN698)))</f>
        <v/>
      </c>
      <c r="AP698" s="119">
        <f>IF(D698=1,AI698,AN698)</f>
        <v/>
      </c>
      <c r="AQ698" s="125">
        <f>ABS(E698)&lt;$AQ$2</f>
        <v/>
      </c>
      <c r="AS698">
        <f>IF(AP698,MAX(AS$3:AS696)+1,"")</f>
        <v/>
      </c>
    </row>
    <row r="699">
      <c r="A699" t="n">
        <v>659</v>
      </c>
      <c r="B699" s="131">
        <f>IF(A699=1,0,IF(AP699,0.1*ε_cu1cd,0))</f>
        <v/>
      </c>
      <c r="C699" s="131">
        <f>IF(A699=1,0.1*ε_cu1cd,C698+B698)</f>
        <v/>
      </c>
      <c r="D699" s="113">
        <f>IF('Нормальний переріз'!$D$68&gt;0,1,2)</f>
        <v/>
      </c>
      <c r="E699" s="144">
        <f>IF(D699=1,F699,G699)</f>
        <v/>
      </c>
      <c r="F699" s="124">
        <f>IF(AI698,0.11*ε_cu1cd,IF(AH698,F698*0.01,F698))</f>
        <v/>
      </c>
      <c r="G699" s="124">
        <f>IF(AP698,-0.1*ε_cu1cd,IF(AM698,G698*0.01,G698))</f>
        <v/>
      </c>
      <c r="H699" s="113">
        <f>IF(A699=1,E699,IF(AO698,H698-E698+E699,IF(AP698,0.8*H698,H698+E699)))</f>
        <v/>
      </c>
      <c r="I699" s="169">
        <f>(C699-H699)/h</f>
        <v/>
      </c>
      <c r="J699">
        <f>C699/(ε_c1cd)</f>
        <v/>
      </c>
      <c r="K699">
        <f>C699/I699</f>
        <v/>
      </c>
      <c r="L699" s="131">
        <f>I699/(ε_c1cd)</f>
        <v/>
      </c>
      <c r="M699">
        <f>I699*(K699-Z_s1)</f>
        <v/>
      </c>
      <c r="N699">
        <f>I699*(K699-Z_s2)</f>
        <v/>
      </c>
      <c r="O699">
        <f>E_s*M699</f>
        <v/>
      </c>
      <c r="P699">
        <f>E_s*N699</f>
        <v/>
      </c>
      <c r="Q699">
        <f>O699*A_s1</f>
        <v/>
      </c>
      <c r="R699">
        <f>P699*A_s2</f>
        <v/>
      </c>
      <c r="S699">
        <f>Q699*($K699-Z_s1)</f>
        <v/>
      </c>
      <c r="T699">
        <f>R699*($K699-Z_s2)</f>
        <v/>
      </c>
      <c r="U699">
        <f>(INDIRECT("a_"&amp;U$2)/(U$2+1))*(($C699^(U$2+1)-$H699^(U$2+1))/(ε_c1cd^(U$2+1)))</f>
        <v/>
      </c>
      <c r="V699">
        <f>(INDIRECT("a_"&amp;V$2)/(V$2+1))*(($C699^(V$2+1)-$H699^(V$2+1))/(ε_c1cd^(V$2+1)))</f>
        <v/>
      </c>
      <c r="W699">
        <f>(INDIRECT("a_"&amp;W$2)/(W$2+1))*(($C699^(W$2+1)-$H699^(W$2+1))/(ε_c1cd^(W$2+1)))</f>
        <v/>
      </c>
      <c r="X699">
        <f>(INDIRECT("a_"&amp;X$2)/(X$2+1))*(($C699^(X$2+1)-$H699^(X$2+1))/(ε_c1cd^(X$2+1)))</f>
        <v/>
      </c>
      <c r="Y699">
        <f>(INDIRECT("a_"&amp;Y$2)/(Y$2+1))*(($C699^(Y$2+1)-$H699^(Y$2+1))/(ε_c1cd^(Y$2+1)))</f>
        <v/>
      </c>
      <c r="Z699">
        <f>(INDIRECT("a_"&amp;Z$2)/(Z$2+2))*(($C699^(Z$2+2)-$H699^(Z$2+2))/(ε_c1cd^(Z$2+2)))</f>
        <v/>
      </c>
      <c r="AA699">
        <f>(INDIRECT("a_"&amp;AA$2)/(AA$2+2))*(($C699^(AA$2+2)-$H699^(AA$2+2))/(ε_c1cd^(AA$2+2)))</f>
        <v/>
      </c>
      <c r="AB699">
        <f>(INDIRECT("a_"&amp;AB$2)/(AB$2+2))*(($C699^(AB$2+2)-$H699^(AB$2+2))/(ε_c1cd^(AB$2+2)))</f>
        <v/>
      </c>
      <c r="AC699">
        <f>(INDIRECT("a_"&amp;AC$2)/(AC$2+2))*(($C699^(AC$2+2)-$H699^(AC$2+2))/(ε_c1cd^(AC$2+2)))</f>
        <v/>
      </c>
      <c r="AD699">
        <f>(INDIRECT("a_"&amp;AD$2)/(AD$2+2))*(($C699^(AD$2+2)-$H699^(AD$2+2))/(ε_c1cd^(AD$2+2)))</f>
        <v/>
      </c>
      <c r="AE699" s="111">
        <f>(b*f_cd/L699)*SUM(U699:Y699)+SUM(Q699:R699)</f>
        <v/>
      </c>
      <c r="AF699" s="112">
        <f>AE699*(K699-y+e)</f>
        <v/>
      </c>
      <c r="AG699" s="113">
        <f>(b*f_cd/(L699^2))*SUM(Z699:AD699)+SUM(S699:T699)-AF699</f>
        <v/>
      </c>
      <c r="AH699" s="114">
        <f>AG699&lt;0</f>
        <v/>
      </c>
      <c r="AI699" s="115">
        <f>IF(A699=1,FALSE,(AND(AQ699,AH699,NOT(AI698))))</f>
        <v/>
      </c>
      <c r="AJ699" s="116">
        <f>(b*f_cd/L699)*(a_1/2*J699^2+a_2/3*J699^3+a_3/4*J699^4+a_4/5*J699^5+a_5/6*J699^6)+SUM(Q699:R699)</f>
        <v/>
      </c>
      <c r="AK699">
        <f>AJ699*(K699-y+e)</f>
        <v/>
      </c>
      <c r="AL699" s="118">
        <f>(b*f_cd/(L699^2))*(a_1/3*J699^3+a_2/4*J699^4+a_3/5*J699^5+a_4/6*J699^6+a_5/7*J699^7)+SUM(S699:T699)-AK699</f>
        <v/>
      </c>
      <c r="AM699" s="114">
        <f>AL699&gt;0</f>
        <v/>
      </c>
      <c r="AN699" s="115">
        <f>IF(A699=1,FALSE,(AND(AQ699,AM699,NOT(AN698))))</f>
        <v/>
      </c>
      <c r="AO699">
        <f>IF(D699=1,AND(AH699,NOT(AI699)),AND(AM699,NOT(AN699)))</f>
        <v/>
      </c>
      <c r="AP699" s="119">
        <f>IF(D699=1,AI699,AN699)</f>
        <v/>
      </c>
      <c r="AQ699" s="125">
        <f>ABS(E699)&lt;$AQ$2</f>
        <v/>
      </c>
      <c r="AS699">
        <f>IF(AP699,MAX(AS$3:AS697)+1,"")</f>
        <v/>
      </c>
    </row>
    <row r="700">
      <c r="A700" t="n">
        <v>659</v>
      </c>
      <c r="B700" s="131">
        <f>IF(A700=1,0,IF(AP700,0.1*ε_cu1cd,0))</f>
        <v/>
      </c>
      <c r="C700" s="131">
        <f>IF(A700=1,0.1*ε_cu1cd,C699+B699)</f>
        <v/>
      </c>
      <c r="D700" s="113">
        <f>IF('Нормальний переріз'!$D$68&gt;0,1,2)</f>
        <v/>
      </c>
      <c r="E700" s="144">
        <f>IF(D700=1,F700,G700)</f>
        <v/>
      </c>
      <c r="F700" s="124">
        <f>IF(AI699,0.11*ε_cu1cd,IF(AH699,F699*0.01,F699))</f>
        <v/>
      </c>
      <c r="G700" s="124">
        <f>IF(AP699,-0.1*ε_cu1cd,IF(AM699,G699*0.01,G699))</f>
        <v/>
      </c>
      <c r="H700" s="113">
        <f>IF(A700=1,E700,IF(AO699,H699-E699+E700,IF(AP699,0.8*H699,H699+E700)))</f>
        <v/>
      </c>
      <c r="I700" s="169">
        <f>(C700-H700)/h</f>
        <v/>
      </c>
      <c r="J700">
        <f>C700/(ε_c1cd)</f>
        <v/>
      </c>
      <c r="K700">
        <f>C700/I700</f>
        <v/>
      </c>
      <c r="L700" s="131">
        <f>I700/(ε_c1cd)</f>
        <v/>
      </c>
      <c r="M700">
        <f>I700*(K700-Z_s1)</f>
        <v/>
      </c>
      <c r="N700">
        <f>I700*(K700-Z_s2)</f>
        <v/>
      </c>
      <c r="O700">
        <f>E_s*M700</f>
        <v/>
      </c>
      <c r="P700">
        <f>E_s*N700</f>
        <v/>
      </c>
      <c r="Q700">
        <f>O700*A_s1</f>
        <v/>
      </c>
      <c r="R700">
        <f>P700*A_s2</f>
        <v/>
      </c>
      <c r="S700">
        <f>Q700*($K700-Z_s1)</f>
        <v/>
      </c>
      <c r="T700">
        <f>R700*($K700-Z_s2)</f>
        <v/>
      </c>
      <c r="U700">
        <f>(INDIRECT("a_"&amp;U$2)/(U$2+1))*(($C700^(U$2+1)-$H700^(U$2+1))/(ε_c1cd^(U$2+1)))</f>
        <v/>
      </c>
      <c r="V700">
        <f>(INDIRECT("a_"&amp;V$2)/(V$2+1))*(($C700^(V$2+1)-$H700^(V$2+1))/(ε_c1cd^(V$2+1)))</f>
        <v/>
      </c>
      <c r="W700">
        <f>(INDIRECT("a_"&amp;W$2)/(W$2+1))*(($C700^(W$2+1)-$H700^(W$2+1))/(ε_c1cd^(W$2+1)))</f>
        <v/>
      </c>
      <c r="X700">
        <f>(INDIRECT("a_"&amp;X$2)/(X$2+1))*(($C700^(X$2+1)-$H700^(X$2+1))/(ε_c1cd^(X$2+1)))</f>
        <v/>
      </c>
      <c r="Y700">
        <f>(INDIRECT("a_"&amp;Y$2)/(Y$2+1))*(($C700^(Y$2+1)-$H700^(Y$2+1))/(ε_c1cd^(Y$2+1)))</f>
        <v/>
      </c>
      <c r="Z700">
        <f>(INDIRECT("a_"&amp;Z$2)/(Z$2+2))*(($C700^(Z$2+2)-$H700^(Z$2+2))/(ε_c1cd^(Z$2+2)))</f>
        <v/>
      </c>
      <c r="AA700">
        <f>(INDIRECT("a_"&amp;AA$2)/(AA$2+2))*(($C700^(AA$2+2)-$H700^(AA$2+2))/(ε_c1cd^(AA$2+2)))</f>
        <v/>
      </c>
      <c r="AB700">
        <f>(INDIRECT("a_"&amp;AB$2)/(AB$2+2))*(($C700^(AB$2+2)-$H700^(AB$2+2))/(ε_c1cd^(AB$2+2)))</f>
        <v/>
      </c>
      <c r="AC700">
        <f>(INDIRECT("a_"&amp;AC$2)/(AC$2+2))*(($C700^(AC$2+2)-$H700^(AC$2+2))/(ε_c1cd^(AC$2+2)))</f>
        <v/>
      </c>
      <c r="AD700">
        <f>(INDIRECT("a_"&amp;AD$2)/(AD$2+2))*(($C700^(AD$2+2)-$H700^(AD$2+2))/(ε_c1cd^(AD$2+2)))</f>
        <v/>
      </c>
      <c r="AE700" s="111">
        <f>(b*f_cd/L700)*SUM(U700:Y700)+SUM(Q700:R700)</f>
        <v/>
      </c>
      <c r="AF700" s="112">
        <f>AE700*(K700-y+e)</f>
        <v/>
      </c>
      <c r="AG700" s="113">
        <f>(b*f_cd/(L700^2))*SUM(Z700:AD700)+SUM(S700:T700)-AF700</f>
        <v/>
      </c>
      <c r="AH700" s="114">
        <f>AG700&lt;0</f>
        <v/>
      </c>
      <c r="AI700" s="115">
        <f>IF(A700=1,FALSE,(AND(AQ700,AH700,NOT(AI699))))</f>
        <v/>
      </c>
      <c r="AJ700" s="116">
        <f>(b*f_cd/L700)*(a_1/2*J700^2+a_2/3*J700^3+a_3/4*J700^4+a_4/5*J700^5+a_5/6*J700^6)+SUM(Q700:R700)</f>
        <v/>
      </c>
      <c r="AK700">
        <f>AJ700*(K700-y+e)</f>
        <v/>
      </c>
      <c r="AL700" s="118">
        <f>(b*f_cd/(L700^2))*(a_1/3*J700^3+a_2/4*J700^4+a_3/5*J700^5+a_4/6*J700^6+a_5/7*J700^7)+SUM(S700:T700)-AK700</f>
        <v/>
      </c>
      <c r="AM700" s="114">
        <f>AL700&gt;0</f>
        <v/>
      </c>
      <c r="AN700" s="115">
        <f>IF(A700=1,FALSE,(AND(AQ700,AM700,NOT(AN699))))</f>
        <v/>
      </c>
      <c r="AO700">
        <f>IF(D700=1,AND(AH700,NOT(AI700)),AND(AM700,NOT(AN700)))</f>
        <v/>
      </c>
      <c r="AP700" s="119">
        <f>IF(D700=1,AI700,AN700)</f>
        <v/>
      </c>
      <c r="AQ700" s="125">
        <f>ABS(E700)&lt;$AQ$2</f>
        <v/>
      </c>
      <c r="AS700">
        <f>IF(AP700,MAX(AS$3:AS698)+1,"")</f>
        <v/>
      </c>
    </row>
    <row r="701">
      <c r="A701" t="n">
        <v>659</v>
      </c>
      <c r="B701" s="131">
        <f>IF(A701=1,0,IF(AP701,0.1*ε_cu1cd,0))</f>
        <v/>
      </c>
      <c r="C701" s="131">
        <f>IF(A701=1,0.1*ε_cu1cd,C700+B700)</f>
        <v/>
      </c>
      <c r="D701" s="113">
        <f>IF('Нормальний переріз'!$D$68&gt;0,1,2)</f>
        <v/>
      </c>
      <c r="E701" s="144">
        <f>IF(D701=1,F701,G701)</f>
        <v/>
      </c>
      <c r="F701" s="124">
        <f>IF(AI700,0.11*ε_cu1cd,IF(AH700,F700*0.01,F700))</f>
        <v/>
      </c>
      <c r="G701" s="124">
        <f>IF(AP700,-0.1*ε_cu1cd,IF(AM700,G700*0.01,G700))</f>
        <v/>
      </c>
      <c r="H701" s="113">
        <f>IF(A701=1,E701,IF(AO700,H700-E700+E701,IF(AP700,0.8*H700,H700+E701)))</f>
        <v/>
      </c>
      <c r="I701" s="169">
        <f>(C701-H701)/h</f>
        <v/>
      </c>
      <c r="J701">
        <f>C701/(ε_c1cd)</f>
        <v/>
      </c>
      <c r="K701">
        <f>C701/I701</f>
        <v/>
      </c>
      <c r="L701" s="131">
        <f>I701/(ε_c1cd)</f>
        <v/>
      </c>
      <c r="M701">
        <f>I701*(K701-Z_s1)</f>
        <v/>
      </c>
      <c r="N701">
        <f>I701*(K701-Z_s2)</f>
        <v/>
      </c>
      <c r="O701">
        <f>E_s*M701</f>
        <v/>
      </c>
      <c r="P701">
        <f>E_s*N701</f>
        <v/>
      </c>
      <c r="Q701">
        <f>O701*A_s1</f>
        <v/>
      </c>
      <c r="R701">
        <f>P701*A_s2</f>
        <v/>
      </c>
      <c r="S701">
        <f>Q701*($K701-Z_s1)</f>
        <v/>
      </c>
      <c r="T701">
        <f>R701*($K701-Z_s2)</f>
        <v/>
      </c>
      <c r="U701">
        <f>(INDIRECT("a_"&amp;U$2)/(U$2+1))*(($C701^(U$2+1)-$H701^(U$2+1))/(ε_c1cd^(U$2+1)))</f>
        <v/>
      </c>
      <c r="V701">
        <f>(INDIRECT("a_"&amp;V$2)/(V$2+1))*(($C701^(V$2+1)-$H701^(V$2+1))/(ε_c1cd^(V$2+1)))</f>
        <v/>
      </c>
      <c r="W701">
        <f>(INDIRECT("a_"&amp;W$2)/(W$2+1))*(($C701^(W$2+1)-$H701^(W$2+1))/(ε_c1cd^(W$2+1)))</f>
        <v/>
      </c>
      <c r="X701">
        <f>(INDIRECT("a_"&amp;X$2)/(X$2+1))*(($C701^(X$2+1)-$H701^(X$2+1))/(ε_c1cd^(X$2+1)))</f>
        <v/>
      </c>
      <c r="Y701">
        <f>(INDIRECT("a_"&amp;Y$2)/(Y$2+1))*(($C701^(Y$2+1)-$H701^(Y$2+1))/(ε_c1cd^(Y$2+1)))</f>
        <v/>
      </c>
      <c r="Z701">
        <f>(INDIRECT("a_"&amp;Z$2)/(Z$2+2))*(($C701^(Z$2+2)-$H701^(Z$2+2))/(ε_c1cd^(Z$2+2)))</f>
        <v/>
      </c>
      <c r="AA701">
        <f>(INDIRECT("a_"&amp;AA$2)/(AA$2+2))*(($C701^(AA$2+2)-$H701^(AA$2+2))/(ε_c1cd^(AA$2+2)))</f>
        <v/>
      </c>
      <c r="AB701">
        <f>(INDIRECT("a_"&amp;AB$2)/(AB$2+2))*(($C701^(AB$2+2)-$H701^(AB$2+2))/(ε_c1cd^(AB$2+2)))</f>
        <v/>
      </c>
      <c r="AC701">
        <f>(INDIRECT("a_"&amp;AC$2)/(AC$2+2))*(($C701^(AC$2+2)-$H701^(AC$2+2))/(ε_c1cd^(AC$2+2)))</f>
        <v/>
      </c>
      <c r="AD701">
        <f>(INDIRECT("a_"&amp;AD$2)/(AD$2+2))*(($C701^(AD$2+2)-$H701^(AD$2+2))/(ε_c1cd^(AD$2+2)))</f>
        <v/>
      </c>
      <c r="AE701" s="111">
        <f>(b*f_cd/L701)*SUM(U701:Y701)+SUM(Q701:R701)</f>
        <v/>
      </c>
      <c r="AF701" s="112">
        <f>AE701*(K701-y+e)</f>
        <v/>
      </c>
      <c r="AG701" s="113">
        <f>(b*f_cd/(L701^2))*SUM(Z701:AD701)+SUM(S701:T701)-AF701</f>
        <v/>
      </c>
      <c r="AH701" s="114">
        <f>AG701&lt;0</f>
        <v/>
      </c>
      <c r="AI701" s="115">
        <f>IF(A701=1,FALSE,(AND(AQ701,AH701,NOT(AI700))))</f>
        <v/>
      </c>
      <c r="AJ701" s="116">
        <f>(b*f_cd/L701)*(a_1/2*J701^2+a_2/3*J701^3+a_3/4*J701^4+a_4/5*J701^5+a_5/6*J701^6)+SUM(Q701:R701)</f>
        <v/>
      </c>
      <c r="AK701">
        <f>AJ701*(K701-y+e)</f>
        <v/>
      </c>
      <c r="AL701" s="118">
        <f>(b*f_cd/(L701^2))*(a_1/3*J701^3+a_2/4*J701^4+a_3/5*J701^5+a_4/6*J701^6+a_5/7*J701^7)+SUM(S701:T701)-AK701</f>
        <v/>
      </c>
      <c r="AM701" s="114">
        <f>AL701&gt;0</f>
        <v/>
      </c>
      <c r="AN701" s="115">
        <f>IF(A701=1,FALSE,(AND(AQ701,AM701,NOT(AN700))))</f>
        <v/>
      </c>
      <c r="AO701">
        <f>IF(D701=1,AND(AH701,NOT(AI701)),AND(AM701,NOT(AN701)))</f>
        <v/>
      </c>
      <c r="AP701" s="119">
        <f>IF(D701=1,AI701,AN701)</f>
        <v/>
      </c>
      <c r="AQ701" s="125">
        <f>ABS(E701)&lt;$AQ$2</f>
        <v/>
      </c>
      <c r="AS701">
        <f>IF(AP701,MAX(AS$3:AS699)+1,"")</f>
        <v/>
      </c>
    </row>
    <row r="702">
      <c r="A702" t="n">
        <v>659</v>
      </c>
      <c r="B702" s="131">
        <f>IF(A702=1,0,IF(AP702,0.1*ε_cu1cd,0))</f>
        <v/>
      </c>
      <c r="C702" s="131">
        <f>IF(A702=1,0.1*ε_cu1cd,C701+B701)</f>
        <v/>
      </c>
      <c r="D702" s="113">
        <f>IF('Нормальний переріз'!$D$68&gt;0,1,2)</f>
        <v/>
      </c>
      <c r="E702" s="144">
        <f>IF(D702=1,F702,G702)</f>
        <v/>
      </c>
      <c r="F702" s="124">
        <f>IF(AI701,0.11*ε_cu1cd,IF(AH701,F701*0.01,F701))</f>
        <v/>
      </c>
      <c r="G702" s="124">
        <f>IF(AP701,-0.1*ε_cu1cd,IF(AM701,G701*0.01,G701))</f>
        <v/>
      </c>
      <c r="H702" s="113">
        <f>IF(A702=1,E702,IF(AO701,H701-E701+E702,IF(AP701,0.8*H701,H701+E702)))</f>
        <v/>
      </c>
      <c r="I702" s="169">
        <f>(C702-H702)/h</f>
        <v/>
      </c>
      <c r="J702">
        <f>C702/(ε_c1cd)</f>
        <v/>
      </c>
      <c r="K702">
        <f>C702/I702</f>
        <v/>
      </c>
      <c r="L702" s="131">
        <f>I702/(ε_c1cd)</f>
        <v/>
      </c>
      <c r="M702">
        <f>I702*(K702-Z_s1)</f>
        <v/>
      </c>
      <c r="N702">
        <f>I702*(K702-Z_s2)</f>
        <v/>
      </c>
      <c r="O702">
        <f>E_s*M702</f>
        <v/>
      </c>
      <c r="P702">
        <f>E_s*N702</f>
        <v/>
      </c>
      <c r="Q702">
        <f>O702*A_s1</f>
        <v/>
      </c>
      <c r="R702">
        <f>P702*A_s2</f>
        <v/>
      </c>
      <c r="S702">
        <f>Q702*($K702-Z_s1)</f>
        <v/>
      </c>
      <c r="T702">
        <f>R702*($K702-Z_s2)</f>
        <v/>
      </c>
      <c r="U702">
        <f>(INDIRECT("a_"&amp;U$2)/(U$2+1))*(($C702^(U$2+1)-$H702^(U$2+1))/(ε_c1cd^(U$2+1)))</f>
        <v/>
      </c>
      <c r="V702">
        <f>(INDIRECT("a_"&amp;V$2)/(V$2+1))*(($C702^(V$2+1)-$H702^(V$2+1))/(ε_c1cd^(V$2+1)))</f>
        <v/>
      </c>
      <c r="W702">
        <f>(INDIRECT("a_"&amp;W$2)/(W$2+1))*(($C702^(W$2+1)-$H702^(W$2+1))/(ε_c1cd^(W$2+1)))</f>
        <v/>
      </c>
      <c r="X702">
        <f>(INDIRECT("a_"&amp;X$2)/(X$2+1))*(($C702^(X$2+1)-$H702^(X$2+1))/(ε_c1cd^(X$2+1)))</f>
        <v/>
      </c>
      <c r="Y702">
        <f>(INDIRECT("a_"&amp;Y$2)/(Y$2+1))*(($C702^(Y$2+1)-$H702^(Y$2+1))/(ε_c1cd^(Y$2+1)))</f>
        <v/>
      </c>
      <c r="Z702">
        <f>(INDIRECT("a_"&amp;Z$2)/(Z$2+2))*(($C702^(Z$2+2)-$H702^(Z$2+2))/(ε_c1cd^(Z$2+2)))</f>
        <v/>
      </c>
      <c r="AA702">
        <f>(INDIRECT("a_"&amp;AA$2)/(AA$2+2))*(($C702^(AA$2+2)-$H702^(AA$2+2))/(ε_c1cd^(AA$2+2)))</f>
        <v/>
      </c>
      <c r="AB702">
        <f>(INDIRECT("a_"&amp;AB$2)/(AB$2+2))*(($C702^(AB$2+2)-$H702^(AB$2+2))/(ε_c1cd^(AB$2+2)))</f>
        <v/>
      </c>
      <c r="AC702">
        <f>(INDIRECT("a_"&amp;AC$2)/(AC$2+2))*(($C702^(AC$2+2)-$H702^(AC$2+2))/(ε_c1cd^(AC$2+2)))</f>
        <v/>
      </c>
      <c r="AD702">
        <f>(INDIRECT("a_"&amp;AD$2)/(AD$2+2))*(($C702^(AD$2+2)-$H702^(AD$2+2))/(ε_c1cd^(AD$2+2)))</f>
        <v/>
      </c>
      <c r="AE702" s="111">
        <f>(b*f_cd/L702)*SUM(U702:Y702)+SUM(Q702:R702)</f>
        <v/>
      </c>
      <c r="AF702" s="112">
        <f>AE702*(K702-y+e)</f>
        <v/>
      </c>
      <c r="AG702" s="113">
        <f>(b*f_cd/(L702^2))*SUM(Z702:AD702)+SUM(S702:T702)-AF702</f>
        <v/>
      </c>
      <c r="AH702" s="114">
        <f>AG702&lt;0</f>
        <v/>
      </c>
      <c r="AI702" s="115">
        <f>IF(A702=1,FALSE,(AND(AQ702,AH702,NOT(AI701))))</f>
        <v/>
      </c>
      <c r="AJ702" s="116">
        <f>(b*f_cd/L702)*(a_1/2*J702^2+a_2/3*J702^3+a_3/4*J702^4+a_4/5*J702^5+a_5/6*J702^6)+SUM(Q702:R702)</f>
        <v/>
      </c>
      <c r="AK702">
        <f>AJ702*(K702-y+e)</f>
        <v/>
      </c>
      <c r="AL702" s="118">
        <f>(b*f_cd/(L702^2))*(a_1/3*J702^3+a_2/4*J702^4+a_3/5*J702^5+a_4/6*J702^6+a_5/7*J702^7)+SUM(S702:T702)-AK702</f>
        <v/>
      </c>
      <c r="AM702" s="114">
        <f>AL702&gt;0</f>
        <v/>
      </c>
      <c r="AN702" s="115">
        <f>IF(A702=1,FALSE,(AND(AQ702,AM702,NOT(AN701))))</f>
        <v/>
      </c>
      <c r="AO702">
        <f>IF(D702=1,AND(AH702,NOT(AI702)),AND(AM702,NOT(AN702)))</f>
        <v/>
      </c>
      <c r="AP702" s="119">
        <f>IF(D702=1,AI702,AN702)</f>
        <v/>
      </c>
      <c r="AQ702" s="125">
        <f>ABS(E702)&lt;$AQ$2</f>
        <v/>
      </c>
      <c r="AS702">
        <f>IF(AP702,MAX(AS$3:AS700)+1,"")</f>
        <v/>
      </c>
    </row>
    <row r="703">
      <c r="A703" t="n">
        <v>659</v>
      </c>
      <c r="B703" s="131">
        <f>IF(A703=1,0,IF(AP703,0.1*ε_cu1cd,0))</f>
        <v/>
      </c>
      <c r="C703" s="131">
        <f>IF(A703=1,0.1*ε_cu1cd,C702+B702)</f>
        <v/>
      </c>
      <c r="D703" s="113">
        <f>IF('Нормальний переріз'!$D$68&gt;0,1,2)</f>
        <v/>
      </c>
      <c r="E703" s="144">
        <f>IF(D703=1,F703,G703)</f>
        <v/>
      </c>
      <c r="F703" s="124">
        <f>IF(AI702,0.11*ε_cu1cd,IF(AH702,F702*0.01,F702))</f>
        <v/>
      </c>
      <c r="G703" s="124">
        <f>IF(AP702,-0.1*ε_cu1cd,IF(AM702,G702*0.01,G702))</f>
        <v/>
      </c>
      <c r="H703" s="113">
        <f>IF(A703=1,E703,IF(AO702,H702-E702+E703,IF(AP702,0.8*H702,H702+E703)))</f>
        <v/>
      </c>
      <c r="I703" s="169">
        <f>(C703-H703)/h</f>
        <v/>
      </c>
      <c r="J703">
        <f>C703/(ε_c1cd)</f>
        <v/>
      </c>
      <c r="K703">
        <f>C703/I703</f>
        <v/>
      </c>
      <c r="L703" s="131">
        <f>I703/(ε_c1cd)</f>
        <v/>
      </c>
      <c r="M703">
        <f>I703*(K703-Z_s1)</f>
        <v/>
      </c>
      <c r="N703">
        <f>I703*(K703-Z_s2)</f>
        <v/>
      </c>
      <c r="O703">
        <f>E_s*M703</f>
        <v/>
      </c>
      <c r="P703">
        <f>E_s*N703</f>
        <v/>
      </c>
      <c r="Q703">
        <f>O703*A_s1</f>
        <v/>
      </c>
      <c r="R703">
        <f>P703*A_s2</f>
        <v/>
      </c>
      <c r="S703">
        <f>Q703*($K703-Z_s1)</f>
        <v/>
      </c>
      <c r="T703">
        <f>R703*($K703-Z_s2)</f>
        <v/>
      </c>
      <c r="U703">
        <f>(INDIRECT("a_"&amp;U$2)/(U$2+1))*(($C703^(U$2+1)-$H703^(U$2+1))/(ε_c1cd^(U$2+1)))</f>
        <v/>
      </c>
      <c r="V703">
        <f>(INDIRECT("a_"&amp;V$2)/(V$2+1))*(($C703^(V$2+1)-$H703^(V$2+1))/(ε_c1cd^(V$2+1)))</f>
        <v/>
      </c>
      <c r="W703">
        <f>(INDIRECT("a_"&amp;W$2)/(W$2+1))*(($C703^(W$2+1)-$H703^(W$2+1))/(ε_c1cd^(W$2+1)))</f>
        <v/>
      </c>
      <c r="X703">
        <f>(INDIRECT("a_"&amp;X$2)/(X$2+1))*(($C703^(X$2+1)-$H703^(X$2+1))/(ε_c1cd^(X$2+1)))</f>
        <v/>
      </c>
      <c r="Y703">
        <f>(INDIRECT("a_"&amp;Y$2)/(Y$2+1))*(($C703^(Y$2+1)-$H703^(Y$2+1))/(ε_c1cd^(Y$2+1)))</f>
        <v/>
      </c>
      <c r="Z703">
        <f>(INDIRECT("a_"&amp;Z$2)/(Z$2+2))*(($C703^(Z$2+2)-$H703^(Z$2+2))/(ε_c1cd^(Z$2+2)))</f>
        <v/>
      </c>
      <c r="AA703">
        <f>(INDIRECT("a_"&amp;AA$2)/(AA$2+2))*(($C703^(AA$2+2)-$H703^(AA$2+2))/(ε_c1cd^(AA$2+2)))</f>
        <v/>
      </c>
      <c r="AB703">
        <f>(INDIRECT("a_"&amp;AB$2)/(AB$2+2))*(($C703^(AB$2+2)-$H703^(AB$2+2))/(ε_c1cd^(AB$2+2)))</f>
        <v/>
      </c>
      <c r="AC703">
        <f>(INDIRECT("a_"&amp;AC$2)/(AC$2+2))*(($C703^(AC$2+2)-$H703^(AC$2+2))/(ε_c1cd^(AC$2+2)))</f>
        <v/>
      </c>
      <c r="AD703">
        <f>(INDIRECT("a_"&amp;AD$2)/(AD$2+2))*(($C703^(AD$2+2)-$H703^(AD$2+2))/(ε_c1cd^(AD$2+2)))</f>
        <v/>
      </c>
      <c r="AE703" s="111">
        <f>(b*f_cd/L703)*SUM(U703:Y703)+SUM(Q703:R703)</f>
        <v/>
      </c>
      <c r="AF703" s="112">
        <f>AE703*(K703-y+e)</f>
        <v/>
      </c>
      <c r="AG703" s="113">
        <f>(b*f_cd/(L703^2))*SUM(Z703:AD703)+SUM(S703:T703)-AF703</f>
        <v/>
      </c>
      <c r="AH703" s="114">
        <f>AG703&lt;0</f>
        <v/>
      </c>
      <c r="AI703" s="115">
        <f>IF(A703=1,FALSE,(AND(AQ703,AH703,NOT(AI702))))</f>
        <v/>
      </c>
      <c r="AJ703" s="116">
        <f>(b*f_cd/L703)*(a_1/2*J703^2+a_2/3*J703^3+a_3/4*J703^4+a_4/5*J703^5+a_5/6*J703^6)+SUM(Q703:R703)</f>
        <v/>
      </c>
      <c r="AK703">
        <f>AJ703*(K703-y+e)</f>
        <v/>
      </c>
      <c r="AL703" s="118">
        <f>(b*f_cd/(L703^2))*(a_1/3*J703^3+a_2/4*J703^4+a_3/5*J703^5+a_4/6*J703^6+a_5/7*J703^7)+SUM(S703:T703)-AK703</f>
        <v/>
      </c>
      <c r="AM703" s="114">
        <f>AL703&gt;0</f>
        <v/>
      </c>
      <c r="AN703" s="115">
        <f>IF(A703=1,FALSE,(AND(AQ703,AM703,NOT(AN702))))</f>
        <v/>
      </c>
      <c r="AO703">
        <f>IF(D703=1,AND(AH703,NOT(AI703)),AND(AM703,NOT(AN703)))</f>
        <v/>
      </c>
      <c r="AP703" s="119">
        <f>IF(D703=1,AI703,AN703)</f>
        <v/>
      </c>
      <c r="AQ703" s="125">
        <f>ABS(E703)&lt;$AQ$2</f>
        <v/>
      </c>
      <c r="AS703">
        <f>IF(AP703,MAX(AS$3:AS701)+1,"")</f>
        <v/>
      </c>
    </row>
    <row r="704">
      <c r="A704" t="n">
        <v>659</v>
      </c>
      <c r="B704" s="131">
        <f>IF(A704=1,0,IF(AP704,0.1*ε_cu1cd,0))</f>
        <v/>
      </c>
      <c r="C704" s="131">
        <f>IF(A704=1,0.1*ε_cu1cd,C703+B703)</f>
        <v/>
      </c>
      <c r="D704" s="113">
        <f>IF('Нормальний переріз'!$D$68&gt;0,1,2)</f>
        <v/>
      </c>
      <c r="E704" s="144">
        <f>IF(D704=1,F704,G704)</f>
        <v/>
      </c>
      <c r="F704" s="124">
        <f>IF(AI703,0.11*ε_cu1cd,IF(AH703,F703*0.01,F703))</f>
        <v/>
      </c>
      <c r="G704" s="124">
        <f>IF(AP703,-0.1*ε_cu1cd,IF(AM703,G703*0.01,G703))</f>
        <v/>
      </c>
      <c r="H704" s="113">
        <f>IF(A704=1,E704,IF(AO703,H703-E703+E704,IF(AP703,0.8*H703,H703+E704)))</f>
        <v/>
      </c>
      <c r="I704" s="169">
        <f>(C704-H704)/h</f>
        <v/>
      </c>
      <c r="J704">
        <f>C704/(ε_c1cd)</f>
        <v/>
      </c>
      <c r="K704">
        <f>C704/I704</f>
        <v/>
      </c>
      <c r="L704" s="131">
        <f>I704/(ε_c1cd)</f>
        <v/>
      </c>
      <c r="M704">
        <f>I704*(K704-Z_s1)</f>
        <v/>
      </c>
      <c r="N704">
        <f>I704*(K704-Z_s2)</f>
        <v/>
      </c>
      <c r="O704">
        <f>E_s*M704</f>
        <v/>
      </c>
      <c r="P704">
        <f>E_s*N704</f>
        <v/>
      </c>
      <c r="Q704">
        <f>O704*A_s1</f>
        <v/>
      </c>
      <c r="R704">
        <f>P704*A_s2</f>
        <v/>
      </c>
      <c r="S704">
        <f>Q704*($K704-Z_s1)</f>
        <v/>
      </c>
      <c r="T704">
        <f>R704*($K704-Z_s2)</f>
        <v/>
      </c>
      <c r="U704">
        <f>(INDIRECT("a_"&amp;U$2)/(U$2+1))*(($C704^(U$2+1)-$H704^(U$2+1))/(ε_c1cd^(U$2+1)))</f>
        <v/>
      </c>
      <c r="V704">
        <f>(INDIRECT("a_"&amp;V$2)/(V$2+1))*(($C704^(V$2+1)-$H704^(V$2+1))/(ε_c1cd^(V$2+1)))</f>
        <v/>
      </c>
      <c r="W704">
        <f>(INDIRECT("a_"&amp;W$2)/(W$2+1))*(($C704^(W$2+1)-$H704^(W$2+1))/(ε_c1cd^(W$2+1)))</f>
        <v/>
      </c>
      <c r="X704">
        <f>(INDIRECT("a_"&amp;X$2)/(X$2+1))*(($C704^(X$2+1)-$H704^(X$2+1))/(ε_c1cd^(X$2+1)))</f>
        <v/>
      </c>
      <c r="Y704">
        <f>(INDIRECT("a_"&amp;Y$2)/(Y$2+1))*(($C704^(Y$2+1)-$H704^(Y$2+1))/(ε_c1cd^(Y$2+1)))</f>
        <v/>
      </c>
      <c r="Z704">
        <f>(INDIRECT("a_"&amp;Z$2)/(Z$2+2))*(($C704^(Z$2+2)-$H704^(Z$2+2))/(ε_c1cd^(Z$2+2)))</f>
        <v/>
      </c>
      <c r="AA704">
        <f>(INDIRECT("a_"&amp;AA$2)/(AA$2+2))*(($C704^(AA$2+2)-$H704^(AA$2+2))/(ε_c1cd^(AA$2+2)))</f>
        <v/>
      </c>
      <c r="AB704">
        <f>(INDIRECT("a_"&amp;AB$2)/(AB$2+2))*(($C704^(AB$2+2)-$H704^(AB$2+2))/(ε_c1cd^(AB$2+2)))</f>
        <v/>
      </c>
      <c r="AC704">
        <f>(INDIRECT("a_"&amp;AC$2)/(AC$2+2))*(($C704^(AC$2+2)-$H704^(AC$2+2))/(ε_c1cd^(AC$2+2)))</f>
        <v/>
      </c>
      <c r="AD704">
        <f>(INDIRECT("a_"&amp;AD$2)/(AD$2+2))*(($C704^(AD$2+2)-$H704^(AD$2+2))/(ε_c1cd^(AD$2+2)))</f>
        <v/>
      </c>
      <c r="AE704" s="111">
        <f>(b*f_cd/L704)*SUM(U704:Y704)+SUM(Q704:R704)</f>
        <v/>
      </c>
      <c r="AF704" s="112">
        <f>AE704*(K704-y+e)</f>
        <v/>
      </c>
      <c r="AG704" s="113">
        <f>(b*f_cd/(L704^2))*SUM(Z704:AD704)+SUM(S704:T704)-AF704</f>
        <v/>
      </c>
      <c r="AH704" s="114">
        <f>AG704&lt;0</f>
        <v/>
      </c>
      <c r="AI704" s="115">
        <f>IF(A704=1,FALSE,(AND(AQ704,AH704,NOT(AI703))))</f>
        <v/>
      </c>
      <c r="AJ704" s="116">
        <f>(b*f_cd/L704)*(a_1/2*J704^2+a_2/3*J704^3+a_3/4*J704^4+a_4/5*J704^5+a_5/6*J704^6)+SUM(Q704:R704)</f>
        <v/>
      </c>
      <c r="AK704">
        <f>AJ704*(K704-y+e)</f>
        <v/>
      </c>
      <c r="AL704" s="118">
        <f>(b*f_cd/(L704^2))*(a_1/3*J704^3+a_2/4*J704^4+a_3/5*J704^5+a_4/6*J704^6+a_5/7*J704^7)+SUM(S704:T704)-AK704</f>
        <v/>
      </c>
      <c r="AM704" s="114">
        <f>AL704&gt;0</f>
        <v/>
      </c>
      <c r="AN704" s="115">
        <f>IF(A704=1,FALSE,(AND(AQ704,AM704,NOT(AN703))))</f>
        <v/>
      </c>
      <c r="AO704">
        <f>IF(D704=1,AND(AH704,NOT(AI704)),AND(AM704,NOT(AN704)))</f>
        <v/>
      </c>
      <c r="AP704" s="119">
        <f>IF(D704=1,AI704,AN704)</f>
        <v/>
      </c>
      <c r="AQ704" s="125">
        <f>ABS(E704)&lt;$AQ$2</f>
        <v/>
      </c>
      <c r="AS704">
        <f>IF(AP704,MAX(AS$3:AS702)+1,"")</f>
        <v/>
      </c>
    </row>
    <row r="705">
      <c r="A705" t="n">
        <v>659</v>
      </c>
      <c r="B705" s="131">
        <f>IF(A705=1,0,IF(AP705,0.1*ε_cu1cd,0))</f>
        <v/>
      </c>
      <c r="C705" s="131">
        <f>IF(A705=1,0.1*ε_cu1cd,C704+B704)</f>
        <v/>
      </c>
      <c r="D705" s="113">
        <f>IF('Нормальний переріз'!$D$68&gt;0,1,2)</f>
        <v/>
      </c>
      <c r="E705" s="144">
        <f>IF(D705=1,F705,G705)</f>
        <v/>
      </c>
      <c r="F705" s="124">
        <f>IF(AI704,0.11*ε_cu1cd,IF(AH704,F704*0.01,F704))</f>
        <v/>
      </c>
      <c r="G705" s="124">
        <f>IF(AP704,-0.1*ε_cu1cd,IF(AM704,G704*0.01,G704))</f>
        <v/>
      </c>
      <c r="H705" s="113">
        <f>IF(A705=1,E705,IF(AO704,H704-E704+E705,IF(AP704,0.8*H704,H704+E705)))</f>
        <v/>
      </c>
      <c r="I705" s="169">
        <f>(C705-H705)/h</f>
        <v/>
      </c>
      <c r="J705">
        <f>C705/(ε_c1cd)</f>
        <v/>
      </c>
      <c r="K705">
        <f>C705/I705</f>
        <v/>
      </c>
      <c r="L705" s="131">
        <f>I705/(ε_c1cd)</f>
        <v/>
      </c>
      <c r="M705">
        <f>I705*(K705-Z_s1)</f>
        <v/>
      </c>
      <c r="N705">
        <f>I705*(K705-Z_s2)</f>
        <v/>
      </c>
      <c r="O705">
        <f>E_s*M705</f>
        <v/>
      </c>
      <c r="P705">
        <f>E_s*N705</f>
        <v/>
      </c>
      <c r="Q705">
        <f>O705*A_s1</f>
        <v/>
      </c>
      <c r="R705">
        <f>P705*A_s2</f>
        <v/>
      </c>
      <c r="S705">
        <f>Q705*($K705-Z_s1)</f>
        <v/>
      </c>
      <c r="T705">
        <f>R705*($K705-Z_s2)</f>
        <v/>
      </c>
      <c r="U705">
        <f>(INDIRECT("a_"&amp;U$2)/(U$2+1))*(($C705^(U$2+1)-$H705^(U$2+1))/(ε_c1cd^(U$2+1)))</f>
        <v/>
      </c>
      <c r="V705">
        <f>(INDIRECT("a_"&amp;V$2)/(V$2+1))*(($C705^(V$2+1)-$H705^(V$2+1))/(ε_c1cd^(V$2+1)))</f>
        <v/>
      </c>
      <c r="W705">
        <f>(INDIRECT("a_"&amp;W$2)/(W$2+1))*(($C705^(W$2+1)-$H705^(W$2+1))/(ε_c1cd^(W$2+1)))</f>
        <v/>
      </c>
      <c r="X705">
        <f>(INDIRECT("a_"&amp;X$2)/(X$2+1))*(($C705^(X$2+1)-$H705^(X$2+1))/(ε_c1cd^(X$2+1)))</f>
        <v/>
      </c>
      <c r="Y705">
        <f>(INDIRECT("a_"&amp;Y$2)/(Y$2+1))*(($C705^(Y$2+1)-$H705^(Y$2+1))/(ε_c1cd^(Y$2+1)))</f>
        <v/>
      </c>
      <c r="Z705">
        <f>(INDIRECT("a_"&amp;Z$2)/(Z$2+2))*(($C705^(Z$2+2)-$H705^(Z$2+2))/(ε_c1cd^(Z$2+2)))</f>
        <v/>
      </c>
      <c r="AA705">
        <f>(INDIRECT("a_"&amp;AA$2)/(AA$2+2))*(($C705^(AA$2+2)-$H705^(AA$2+2))/(ε_c1cd^(AA$2+2)))</f>
        <v/>
      </c>
      <c r="AB705">
        <f>(INDIRECT("a_"&amp;AB$2)/(AB$2+2))*(($C705^(AB$2+2)-$H705^(AB$2+2))/(ε_c1cd^(AB$2+2)))</f>
        <v/>
      </c>
      <c r="AC705">
        <f>(INDIRECT("a_"&amp;AC$2)/(AC$2+2))*(($C705^(AC$2+2)-$H705^(AC$2+2))/(ε_c1cd^(AC$2+2)))</f>
        <v/>
      </c>
      <c r="AD705">
        <f>(INDIRECT("a_"&amp;AD$2)/(AD$2+2))*(($C705^(AD$2+2)-$H705^(AD$2+2))/(ε_c1cd^(AD$2+2)))</f>
        <v/>
      </c>
      <c r="AE705" s="111">
        <f>(b*f_cd/L705)*SUM(U705:Y705)+SUM(Q705:R705)</f>
        <v/>
      </c>
      <c r="AF705" s="112">
        <f>AE705*(K705-y+e)</f>
        <v/>
      </c>
      <c r="AG705" s="113">
        <f>(b*f_cd/(L705^2))*SUM(Z705:AD705)+SUM(S705:T705)-AF705</f>
        <v/>
      </c>
      <c r="AH705" s="114">
        <f>AG705&lt;0</f>
        <v/>
      </c>
      <c r="AI705" s="115">
        <f>IF(A705=1,FALSE,(AND(AQ705,AH705,NOT(AI704))))</f>
        <v/>
      </c>
      <c r="AJ705" s="116">
        <f>(b*f_cd/L705)*(a_1/2*J705^2+a_2/3*J705^3+a_3/4*J705^4+a_4/5*J705^5+a_5/6*J705^6)+SUM(Q705:R705)</f>
        <v/>
      </c>
      <c r="AK705">
        <f>AJ705*(K705-y+e)</f>
        <v/>
      </c>
      <c r="AL705" s="118">
        <f>(b*f_cd/(L705^2))*(a_1/3*J705^3+a_2/4*J705^4+a_3/5*J705^5+a_4/6*J705^6+a_5/7*J705^7)+SUM(S705:T705)-AK705</f>
        <v/>
      </c>
      <c r="AM705" s="114">
        <f>AL705&gt;0</f>
        <v/>
      </c>
      <c r="AN705" s="115">
        <f>IF(A705=1,FALSE,(AND(AQ705,AM705,NOT(AN704))))</f>
        <v/>
      </c>
      <c r="AO705">
        <f>IF(D705=1,AND(AH705,NOT(AI705)),AND(AM705,NOT(AN705)))</f>
        <v/>
      </c>
      <c r="AP705" s="119">
        <f>IF(D705=1,AI705,AN705)</f>
        <v/>
      </c>
      <c r="AQ705" s="125">
        <f>ABS(E705)&lt;$AQ$2</f>
        <v/>
      </c>
      <c r="AS705">
        <f>IF(AP705,MAX(AS$3:AS703)+1,"")</f>
        <v/>
      </c>
    </row>
    <row r="706">
      <c r="A706" t="n">
        <v>659</v>
      </c>
      <c r="B706" s="131">
        <f>IF(A706=1,0,IF(AP706,0.1*ε_cu1cd,0))</f>
        <v/>
      </c>
      <c r="C706" s="131">
        <f>IF(A706=1,0.1*ε_cu1cd,C705+B705)</f>
        <v/>
      </c>
      <c r="D706" s="113">
        <f>IF('Нормальний переріз'!$D$68&gt;0,1,2)</f>
        <v/>
      </c>
      <c r="E706" s="144">
        <f>IF(D706=1,F706,G706)</f>
        <v/>
      </c>
      <c r="F706" s="124">
        <f>IF(AI705,0.11*ε_cu1cd,IF(AH705,F705*0.01,F705))</f>
        <v/>
      </c>
      <c r="G706" s="124">
        <f>IF(AP705,-0.1*ε_cu1cd,IF(AM705,G705*0.01,G705))</f>
        <v/>
      </c>
      <c r="H706" s="113">
        <f>IF(A706=1,E706,IF(AO705,H705-E705+E706,IF(AP705,0.8*H705,H705+E706)))</f>
        <v/>
      </c>
      <c r="I706" s="169">
        <f>(C706-H706)/h</f>
        <v/>
      </c>
      <c r="J706">
        <f>C706/(ε_c1cd)</f>
        <v/>
      </c>
      <c r="K706">
        <f>C706/I706</f>
        <v/>
      </c>
      <c r="L706" s="131">
        <f>I706/(ε_c1cd)</f>
        <v/>
      </c>
      <c r="M706">
        <f>I706*(K706-Z_s1)</f>
        <v/>
      </c>
      <c r="N706">
        <f>I706*(K706-Z_s2)</f>
        <v/>
      </c>
      <c r="O706">
        <f>E_s*M706</f>
        <v/>
      </c>
      <c r="P706">
        <f>E_s*N706</f>
        <v/>
      </c>
      <c r="Q706">
        <f>O706*A_s1</f>
        <v/>
      </c>
      <c r="R706">
        <f>P706*A_s2</f>
        <v/>
      </c>
      <c r="S706">
        <f>Q706*($K706-Z_s1)</f>
        <v/>
      </c>
      <c r="T706">
        <f>R706*($K706-Z_s2)</f>
        <v/>
      </c>
      <c r="U706">
        <f>(INDIRECT("a_"&amp;U$2)/(U$2+1))*(($C706^(U$2+1)-$H706^(U$2+1))/(ε_c1cd^(U$2+1)))</f>
        <v/>
      </c>
      <c r="V706">
        <f>(INDIRECT("a_"&amp;V$2)/(V$2+1))*(($C706^(V$2+1)-$H706^(V$2+1))/(ε_c1cd^(V$2+1)))</f>
        <v/>
      </c>
      <c r="W706">
        <f>(INDIRECT("a_"&amp;W$2)/(W$2+1))*(($C706^(W$2+1)-$H706^(W$2+1))/(ε_c1cd^(W$2+1)))</f>
        <v/>
      </c>
      <c r="X706">
        <f>(INDIRECT("a_"&amp;X$2)/(X$2+1))*(($C706^(X$2+1)-$H706^(X$2+1))/(ε_c1cd^(X$2+1)))</f>
        <v/>
      </c>
      <c r="Y706">
        <f>(INDIRECT("a_"&amp;Y$2)/(Y$2+1))*(($C706^(Y$2+1)-$H706^(Y$2+1))/(ε_c1cd^(Y$2+1)))</f>
        <v/>
      </c>
      <c r="Z706">
        <f>(INDIRECT("a_"&amp;Z$2)/(Z$2+2))*(($C706^(Z$2+2)-$H706^(Z$2+2))/(ε_c1cd^(Z$2+2)))</f>
        <v/>
      </c>
      <c r="AA706">
        <f>(INDIRECT("a_"&amp;AA$2)/(AA$2+2))*(($C706^(AA$2+2)-$H706^(AA$2+2))/(ε_c1cd^(AA$2+2)))</f>
        <v/>
      </c>
      <c r="AB706">
        <f>(INDIRECT("a_"&amp;AB$2)/(AB$2+2))*(($C706^(AB$2+2)-$H706^(AB$2+2))/(ε_c1cd^(AB$2+2)))</f>
        <v/>
      </c>
      <c r="AC706">
        <f>(INDIRECT("a_"&amp;AC$2)/(AC$2+2))*(($C706^(AC$2+2)-$H706^(AC$2+2))/(ε_c1cd^(AC$2+2)))</f>
        <v/>
      </c>
      <c r="AD706">
        <f>(INDIRECT("a_"&amp;AD$2)/(AD$2+2))*(($C706^(AD$2+2)-$H706^(AD$2+2))/(ε_c1cd^(AD$2+2)))</f>
        <v/>
      </c>
      <c r="AE706" s="111">
        <f>(b*f_cd/L706)*SUM(U706:Y706)+SUM(Q706:R706)</f>
        <v/>
      </c>
      <c r="AF706" s="112">
        <f>AE706*(K706-y+e)</f>
        <v/>
      </c>
      <c r="AG706" s="113">
        <f>(b*f_cd/(L706^2))*SUM(Z706:AD706)+SUM(S706:T706)-AF706</f>
        <v/>
      </c>
      <c r="AH706" s="114">
        <f>AG706&lt;0</f>
        <v/>
      </c>
      <c r="AI706" s="115">
        <f>IF(A706=1,FALSE,(AND(AQ706,AH706,NOT(AI705))))</f>
        <v/>
      </c>
      <c r="AJ706" s="116">
        <f>(b*f_cd/L706)*(a_1/2*J706^2+a_2/3*J706^3+a_3/4*J706^4+a_4/5*J706^5+a_5/6*J706^6)+SUM(Q706:R706)</f>
        <v/>
      </c>
      <c r="AK706">
        <f>AJ706*(K706-y+e)</f>
        <v/>
      </c>
      <c r="AL706" s="118">
        <f>(b*f_cd/(L706^2))*(a_1/3*J706^3+a_2/4*J706^4+a_3/5*J706^5+a_4/6*J706^6+a_5/7*J706^7)+SUM(S706:T706)-AK706</f>
        <v/>
      </c>
      <c r="AM706" s="114">
        <f>AL706&gt;0</f>
        <v/>
      </c>
      <c r="AN706" s="115">
        <f>IF(A706=1,FALSE,(AND(AQ706,AM706,NOT(AN705))))</f>
        <v/>
      </c>
      <c r="AO706">
        <f>IF(D706=1,AND(AH706,NOT(AI706)),AND(AM706,NOT(AN706)))</f>
        <v/>
      </c>
      <c r="AP706" s="119">
        <f>IF(D706=1,AI706,AN706)</f>
        <v/>
      </c>
      <c r="AQ706" s="125">
        <f>ABS(E706)&lt;$AQ$2</f>
        <v/>
      </c>
      <c r="AS706">
        <f>IF(AP706,MAX(AS$3:AS704)+1,"")</f>
        <v/>
      </c>
    </row>
    <row r="707">
      <c r="A707" t="n">
        <v>659</v>
      </c>
      <c r="B707" s="131">
        <f>IF(A707=1,0,IF(AP707,0.1*ε_cu1cd,0))</f>
        <v/>
      </c>
      <c r="C707" s="131">
        <f>IF(A707=1,0.1*ε_cu1cd,C706+B706)</f>
        <v/>
      </c>
      <c r="D707" s="113">
        <f>IF('Нормальний переріз'!$D$68&gt;0,1,2)</f>
        <v/>
      </c>
      <c r="E707" s="144">
        <f>IF(D707=1,F707,G707)</f>
        <v/>
      </c>
      <c r="F707" s="124">
        <f>IF(AI706,0.11*ε_cu1cd,IF(AH706,F706*0.01,F706))</f>
        <v/>
      </c>
      <c r="G707" s="124">
        <f>IF(AP706,-0.1*ε_cu1cd,IF(AM706,G706*0.01,G706))</f>
        <v/>
      </c>
      <c r="H707" s="113">
        <f>IF(A707=1,E707,IF(AO706,H706-E706+E707,IF(AP706,0.8*H706,H706+E707)))</f>
        <v/>
      </c>
      <c r="I707" s="169">
        <f>(C707-H707)/h</f>
        <v/>
      </c>
      <c r="J707">
        <f>C707/(ε_c1cd)</f>
        <v/>
      </c>
      <c r="K707">
        <f>C707/I707</f>
        <v/>
      </c>
      <c r="L707" s="131">
        <f>I707/(ε_c1cd)</f>
        <v/>
      </c>
      <c r="M707">
        <f>I707*(K707-Z_s1)</f>
        <v/>
      </c>
      <c r="N707">
        <f>I707*(K707-Z_s2)</f>
        <v/>
      </c>
      <c r="O707">
        <f>E_s*M707</f>
        <v/>
      </c>
      <c r="P707">
        <f>E_s*N707</f>
        <v/>
      </c>
      <c r="Q707">
        <f>O707*A_s1</f>
        <v/>
      </c>
      <c r="R707">
        <f>P707*A_s2</f>
        <v/>
      </c>
      <c r="S707">
        <f>Q707*($K707-Z_s1)</f>
        <v/>
      </c>
      <c r="T707">
        <f>R707*($K707-Z_s2)</f>
        <v/>
      </c>
      <c r="U707">
        <f>(INDIRECT("a_"&amp;U$2)/(U$2+1))*(($C707^(U$2+1)-$H707^(U$2+1))/(ε_c1cd^(U$2+1)))</f>
        <v/>
      </c>
      <c r="V707">
        <f>(INDIRECT("a_"&amp;V$2)/(V$2+1))*(($C707^(V$2+1)-$H707^(V$2+1))/(ε_c1cd^(V$2+1)))</f>
        <v/>
      </c>
      <c r="W707">
        <f>(INDIRECT("a_"&amp;W$2)/(W$2+1))*(($C707^(W$2+1)-$H707^(W$2+1))/(ε_c1cd^(W$2+1)))</f>
        <v/>
      </c>
      <c r="X707">
        <f>(INDIRECT("a_"&amp;X$2)/(X$2+1))*(($C707^(X$2+1)-$H707^(X$2+1))/(ε_c1cd^(X$2+1)))</f>
        <v/>
      </c>
      <c r="Y707">
        <f>(INDIRECT("a_"&amp;Y$2)/(Y$2+1))*(($C707^(Y$2+1)-$H707^(Y$2+1))/(ε_c1cd^(Y$2+1)))</f>
        <v/>
      </c>
      <c r="Z707">
        <f>(INDIRECT("a_"&amp;Z$2)/(Z$2+2))*(($C707^(Z$2+2)-$H707^(Z$2+2))/(ε_c1cd^(Z$2+2)))</f>
        <v/>
      </c>
      <c r="AA707">
        <f>(INDIRECT("a_"&amp;AA$2)/(AA$2+2))*(($C707^(AA$2+2)-$H707^(AA$2+2))/(ε_c1cd^(AA$2+2)))</f>
        <v/>
      </c>
      <c r="AB707">
        <f>(INDIRECT("a_"&amp;AB$2)/(AB$2+2))*(($C707^(AB$2+2)-$H707^(AB$2+2))/(ε_c1cd^(AB$2+2)))</f>
        <v/>
      </c>
      <c r="AC707">
        <f>(INDIRECT("a_"&amp;AC$2)/(AC$2+2))*(($C707^(AC$2+2)-$H707^(AC$2+2))/(ε_c1cd^(AC$2+2)))</f>
        <v/>
      </c>
      <c r="AD707">
        <f>(INDIRECT("a_"&amp;AD$2)/(AD$2+2))*(($C707^(AD$2+2)-$H707^(AD$2+2))/(ε_c1cd^(AD$2+2)))</f>
        <v/>
      </c>
      <c r="AE707" s="111">
        <f>(b*f_cd/L707)*SUM(U707:Y707)+SUM(Q707:R707)</f>
        <v/>
      </c>
      <c r="AF707" s="112">
        <f>AE707*(K707-y+e)</f>
        <v/>
      </c>
      <c r="AG707" s="113">
        <f>(b*f_cd/(L707^2))*SUM(Z707:AD707)+SUM(S707:T707)-AF707</f>
        <v/>
      </c>
      <c r="AH707" s="114">
        <f>AG707&lt;0</f>
        <v/>
      </c>
      <c r="AI707" s="115">
        <f>IF(A707=1,FALSE,(AND(AQ707,AH707,NOT(AI706))))</f>
        <v/>
      </c>
      <c r="AJ707" s="116">
        <f>(b*f_cd/L707)*(a_1/2*J707^2+a_2/3*J707^3+a_3/4*J707^4+a_4/5*J707^5+a_5/6*J707^6)+SUM(Q707:R707)</f>
        <v/>
      </c>
      <c r="AK707">
        <f>AJ707*(K707-y+e)</f>
        <v/>
      </c>
      <c r="AL707" s="118">
        <f>(b*f_cd/(L707^2))*(a_1/3*J707^3+a_2/4*J707^4+a_3/5*J707^5+a_4/6*J707^6+a_5/7*J707^7)+SUM(S707:T707)-AK707</f>
        <v/>
      </c>
      <c r="AM707" s="114">
        <f>AL707&gt;0</f>
        <v/>
      </c>
      <c r="AN707" s="115">
        <f>IF(A707=1,FALSE,(AND(AQ707,AM707,NOT(AN706))))</f>
        <v/>
      </c>
      <c r="AO707">
        <f>IF(D707=1,AND(AH707,NOT(AI707)),AND(AM707,NOT(AN707)))</f>
        <v/>
      </c>
      <c r="AP707" s="119">
        <f>IF(D707=1,AI707,AN707)</f>
        <v/>
      </c>
      <c r="AQ707" s="125">
        <f>ABS(E707)&lt;$AQ$2</f>
        <v/>
      </c>
      <c r="AS707">
        <f>IF(AP707,MAX(AS$3:AS705)+1,"")</f>
        <v/>
      </c>
    </row>
    <row r="708">
      <c r="A708" t="n">
        <v>659</v>
      </c>
      <c r="B708" s="131">
        <f>IF(A708=1,0,IF(AP708,0.1*ε_cu1cd,0))</f>
        <v/>
      </c>
      <c r="C708" s="131">
        <f>IF(A708=1,0.1*ε_cu1cd,C707+B707)</f>
        <v/>
      </c>
      <c r="D708" s="113">
        <f>IF('Нормальний переріз'!$D$68&gt;0,1,2)</f>
        <v/>
      </c>
      <c r="E708" s="144">
        <f>IF(D708=1,F708,G708)</f>
        <v/>
      </c>
      <c r="F708" s="124">
        <f>IF(AI707,0.11*ε_cu1cd,IF(AH707,F707*0.01,F707))</f>
        <v/>
      </c>
      <c r="G708" s="124">
        <f>IF(AP707,-0.1*ε_cu1cd,IF(AM707,G707*0.01,G707))</f>
        <v/>
      </c>
      <c r="H708" s="113">
        <f>IF(A708=1,E708,IF(AO707,H707-E707+E708,IF(AP707,0.8*H707,H707+E708)))</f>
        <v/>
      </c>
      <c r="I708" s="169">
        <f>(C708-H708)/h</f>
        <v/>
      </c>
      <c r="J708">
        <f>C708/(ε_c1cd)</f>
        <v/>
      </c>
      <c r="K708">
        <f>C708/I708</f>
        <v/>
      </c>
      <c r="L708" s="131">
        <f>I708/(ε_c1cd)</f>
        <v/>
      </c>
      <c r="M708">
        <f>I708*(K708-Z_s1)</f>
        <v/>
      </c>
      <c r="N708">
        <f>I708*(K708-Z_s2)</f>
        <v/>
      </c>
      <c r="O708">
        <f>E_s*M708</f>
        <v/>
      </c>
      <c r="P708">
        <f>E_s*N708</f>
        <v/>
      </c>
      <c r="Q708">
        <f>O708*A_s1</f>
        <v/>
      </c>
      <c r="R708">
        <f>P708*A_s2</f>
        <v/>
      </c>
      <c r="S708">
        <f>Q708*($K708-Z_s1)</f>
        <v/>
      </c>
      <c r="T708">
        <f>R708*($K708-Z_s2)</f>
        <v/>
      </c>
      <c r="U708">
        <f>(INDIRECT("a_"&amp;U$2)/(U$2+1))*(($C708^(U$2+1)-$H708^(U$2+1))/(ε_c1cd^(U$2+1)))</f>
        <v/>
      </c>
      <c r="V708">
        <f>(INDIRECT("a_"&amp;V$2)/(V$2+1))*(($C708^(V$2+1)-$H708^(V$2+1))/(ε_c1cd^(V$2+1)))</f>
        <v/>
      </c>
      <c r="W708">
        <f>(INDIRECT("a_"&amp;W$2)/(W$2+1))*(($C708^(W$2+1)-$H708^(W$2+1))/(ε_c1cd^(W$2+1)))</f>
        <v/>
      </c>
      <c r="X708">
        <f>(INDIRECT("a_"&amp;X$2)/(X$2+1))*(($C708^(X$2+1)-$H708^(X$2+1))/(ε_c1cd^(X$2+1)))</f>
        <v/>
      </c>
      <c r="Y708">
        <f>(INDIRECT("a_"&amp;Y$2)/(Y$2+1))*(($C708^(Y$2+1)-$H708^(Y$2+1))/(ε_c1cd^(Y$2+1)))</f>
        <v/>
      </c>
      <c r="Z708">
        <f>(INDIRECT("a_"&amp;Z$2)/(Z$2+2))*(($C708^(Z$2+2)-$H708^(Z$2+2))/(ε_c1cd^(Z$2+2)))</f>
        <v/>
      </c>
      <c r="AA708">
        <f>(INDIRECT("a_"&amp;AA$2)/(AA$2+2))*(($C708^(AA$2+2)-$H708^(AA$2+2))/(ε_c1cd^(AA$2+2)))</f>
        <v/>
      </c>
      <c r="AB708">
        <f>(INDIRECT("a_"&amp;AB$2)/(AB$2+2))*(($C708^(AB$2+2)-$H708^(AB$2+2))/(ε_c1cd^(AB$2+2)))</f>
        <v/>
      </c>
      <c r="AC708">
        <f>(INDIRECT("a_"&amp;AC$2)/(AC$2+2))*(($C708^(AC$2+2)-$H708^(AC$2+2))/(ε_c1cd^(AC$2+2)))</f>
        <v/>
      </c>
      <c r="AD708">
        <f>(INDIRECT("a_"&amp;AD$2)/(AD$2+2))*(($C708^(AD$2+2)-$H708^(AD$2+2))/(ε_c1cd^(AD$2+2)))</f>
        <v/>
      </c>
      <c r="AE708" s="111">
        <f>(b*f_cd/L708)*SUM(U708:Y708)+SUM(Q708:R708)</f>
        <v/>
      </c>
      <c r="AF708" s="112">
        <f>AE708*(K708-y+e)</f>
        <v/>
      </c>
      <c r="AG708" s="113">
        <f>(b*f_cd/(L708^2))*SUM(Z708:AD708)+SUM(S708:T708)-AF708</f>
        <v/>
      </c>
      <c r="AH708" s="114">
        <f>AG708&lt;0</f>
        <v/>
      </c>
      <c r="AI708" s="115">
        <f>IF(A708=1,FALSE,(AND(AQ708,AH708,NOT(AI707))))</f>
        <v/>
      </c>
      <c r="AJ708" s="116">
        <f>(b*f_cd/L708)*(a_1/2*J708^2+a_2/3*J708^3+a_3/4*J708^4+a_4/5*J708^5+a_5/6*J708^6)+SUM(Q708:R708)</f>
        <v/>
      </c>
      <c r="AK708">
        <f>AJ708*(K708-y+e)</f>
        <v/>
      </c>
      <c r="AL708" s="118">
        <f>(b*f_cd/(L708^2))*(a_1/3*J708^3+a_2/4*J708^4+a_3/5*J708^5+a_4/6*J708^6+a_5/7*J708^7)+SUM(S708:T708)-AK708</f>
        <v/>
      </c>
      <c r="AM708" s="114">
        <f>AL708&gt;0</f>
        <v/>
      </c>
      <c r="AN708" s="115">
        <f>IF(A708=1,FALSE,(AND(AQ708,AM708,NOT(AN707))))</f>
        <v/>
      </c>
      <c r="AO708">
        <f>IF(D708=1,AND(AH708,NOT(AI708)),AND(AM708,NOT(AN708)))</f>
        <v/>
      </c>
      <c r="AP708" s="119">
        <f>IF(D708=1,AI708,AN708)</f>
        <v/>
      </c>
      <c r="AQ708" s="125">
        <f>ABS(E708)&lt;$AQ$2</f>
        <v/>
      </c>
      <c r="AS708">
        <f>IF(AP708,MAX(AS$3:AS706)+1,"")</f>
        <v/>
      </c>
    </row>
    <row r="709">
      <c r="A709" t="n">
        <v>659</v>
      </c>
      <c r="B709" s="131">
        <f>IF(A709=1,0,IF(AP709,0.1*ε_cu1cd,0))</f>
        <v/>
      </c>
      <c r="C709" s="131">
        <f>IF(A709=1,0.1*ε_cu1cd,C708+B708)</f>
        <v/>
      </c>
      <c r="D709" s="113">
        <f>IF('Нормальний переріз'!$D$68&gt;0,1,2)</f>
        <v/>
      </c>
      <c r="E709" s="144">
        <f>IF(D709=1,F709,G709)</f>
        <v/>
      </c>
      <c r="F709" s="124">
        <f>IF(AI708,0.11*ε_cu1cd,IF(AH708,F708*0.01,F708))</f>
        <v/>
      </c>
      <c r="G709" s="124">
        <f>IF(AP708,-0.1*ε_cu1cd,IF(AM708,G708*0.01,G708))</f>
        <v/>
      </c>
      <c r="H709" s="113">
        <f>IF(A709=1,E709,IF(AO708,H708-E708+E709,IF(AP708,0.8*H708,H708+E709)))</f>
        <v/>
      </c>
      <c r="I709" s="169">
        <f>(C709-H709)/h</f>
        <v/>
      </c>
      <c r="J709">
        <f>C709/(ε_c1cd)</f>
        <v/>
      </c>
      <c r="K709">
        <f>C709/I709</f>
        <v/>
      </c>
      <c r="L709" s="131">
        <f>I709/(ε_c1cd)</f>
        <v/>
      </c>
      <c r="M709">
        <f>I709*(K709-Z_s1)</f>
        <v/>
      </c>
      <c r="N709">
        <f>I709*(K709-Z_s2)</f>
        <v/>
      </c>
      <c r="O709">
        <f>E_s*M709</f>
        <v/>
      </c>
      <c r="P709">
        <f>E_s*N709</f>
        <v/>
      </c>
      <c r="Q709">
        <f>O709*A_s1</f>
        <v/>
      </c>
      <c r="R709">
        <f>P709*A_s2</f>
        <v/>
      </c>
      <c r="S709">
        <f>Q709*($K709-Z_s1)</f>
        <v/>
      </c>
      <c r="T709">
        <f>R709*($K709-Z_s2)</f>
        <v/>
      </c>
      <c r="U709">
        <f>(INDIRECT("a_"&amp;U$2)/(U$2+1))*(($C709^(U$2+1)-$H709^(U$2+1))/(ε_c1cd^(U$2+1)))</f>
        <v/>
      </c>
      <c r="V709">
        <f>(INDIRECT("a_"&amp;V$2)/(V$2+1))*(($C709^(V$2+1)-$H709^(V$2+1))/(ε_c1cd^(V$2+1)))</f>
        <v/>
      </c>
      <c r="W709">
        <f>(INDIRECT("a_"&amp;W$2)/(W$2+1))*(($C709^(W$2+1)-$H709^(W$2+1))/(ε_c1cd^(W$2+1)))</f>
        <v/>
      </c>
      <c r="X709">
        <f>(INDIRECT("a_"&amp;X$2)/(X$2+1))*(($C709^(X$2+1)-$H709^(X$2+1))/(ε_c1cd^(X$2+1)))</f>
        <v/>
      </c>
      <c r="Y709">
        <f>(INDIRECT("a_"&amp;Y$2)/(Y$2+1))*(($C709^(Y$2+1)-$H709^(Y$2+1))/(ε_c1cd^(Y$2+1)))</f>
        <v/>
      </c>
      <c r="Z709">
        <f>(INDIRECT("a_"&amp;Z$2)/(Z$2+2))*(($C709^(Z$2+2)-$H709^(Z$2+2))/(ε_c1cd^(Z$2+2)))</f>
        <v/>
      </c>
      <c r="AA709">
        <f>(INDIRECT("a_"&amp;AA$2)/(AA$2+2))*(($C709^(AA$2+2)-$H709^(AA$2+2))/(ε_c1cd^(AA$2+2)))</f>
        <v/>
      </c>
      <c r="AB709">
        <f>(INDIRECT("a_"&amp;AB$2)/(AB$2+2))*(($C709^(AB$2+2)-$H709^(AB$2+2))/(ε_c1cd^(AB$2+2)))</f>
        <v/>
      </c>
      <c r="AC709">
        <f>(INDIRECT("a_"&amp;AC$2)/(AC$2+2))*(($C709^(AC$2+2)-$H709^(AC$2+2))/(ε_c1cd^(AC$2+2)))</f>
        <v/>
      </c>
      <c r="AD709">
        <f>(INDIRECT("a_"&amp;AD$2)/(AD$2+2))*(($C709^(AD$2+2)-$H709^(AD$2+2))/(ε_c1cd^(AD$2+2)))</f>
        <v/>
      </c>
      <c r="AE709" s="111">
        <f>(b*f_cd/L709)*SUM(U709:Y709)+SUM(Q709:R709)</f>
        <v/>
      </c>
      <c r="AF709" s="112">
        <f>AE709*(K709-y+e)</f>
        <v/>
      </c>
      <c r="AG709" s="113">
        <f>(b*f_cd/(L709^2))*SUM(Z709:AD709)+SUM(S709:T709)-AF709</f>
        <v/>
      </c>
      <c r="AH709" s="114">
        <f>AG709&lt;0</f>
        <v/>
      </c>
      <c r="AI709" s="115">
        <f>IF(A709=1,FALSE,(AND(AQ709,AH709,NOT(AI708))))</f>
        <v/>
      </c>
      <c r="AJ709" s="116">
        <f>(b*f_cd/L709)*(a_1/2*J709^2+a_2/3*J709^3+a_3/4*J709^4+a_4/5*J709^5+a_5/6*J709^6)+SUM(Q709:R709)</f>
        <v/>
      </c>
      <c r="AK709">
        <f>AJ709*(K709-y+e)</f>
        <v/>
      </c>
      <c r="AL709" s="118">
        <f>(b*f_cd/(L709^2))*(a_1/3*J709^3+a_2/4*J709^4+a_3/5*J709^5+a_4/6*J709^6+a_5/7*J709^7)+SUM(S709:T709)-AK709</f>
        <v/>
      </c>
      <c r="AM709" s="114">
        <f>AL709&gt;0</f>
        <v/>
      </c>
      <c r="AN709" s="115">
        <f>IF(A709=1,FALSE,(AND(AQ709,AM709,NOT(AN708))))</f>
        <v/>
      </c>
      <c r="AO709">
        <f>IF(D709=1,AND(AH709,NOT(AI709)),AND(AM709,NOT(AN709)))</f>
        <v/>
      </c>
      <c r="AP709" s="119">
        <f>IF(D709=1,AI709,AN709)</f>
        <v/>
      </c>
      <c r="AQ709" s="125">
        <f>ABS(E709)&lt;$AQ$2</f>
        <v/>
      </c>
      <c r="AS709">
        <f>IF(AP709,MAX(AS$3:AS707)+1,"")</f>
        <v/>
      </c>
    </row>
    <row r="710">
      <c r="A710" t="n">
        <v>659</v>
      </c>
      <c r="B710" s="131">
        <f>IF(A710=1,0,IF(AP710,0.1*ε_cu1cd,0))</f>
        <v/>
      </c>
      <c r="C710" s="131">
        <f>IF(A710=1,0.1*ε_cu1cd,C709+B709)</f>
        <v/>
      </c>
      <c r="D710" s="113">
        <f>IF('Нормальний переріз'!$D$68&gt;0,1,2)</f>
        <v/>
      </c>
      <c r="E710" s="144">
        <f>IF(D710=1,F710,G710)</f>
        <v/>
      </c>
      <c r="F710" s="124">
        <f>IF(AI709,0.11*ε_cu1cd,IF(AH709,F709*0.01,F709))</f>
        <v/>
      </c>
      <c r="G710" s="124">
        <f>IF(AP709,-0.1*ε_cu1cd,IF(AM709,G709*0.01,G709))</f>
        <v/>
      </c>
      <c r="H710" s="113">
        <f>IF(A710=1,E710,IF(AO709,H709-E709+E710,IF(AP709,0.8*H709,H709+E710)))</f>
        <v/>
      </c>
      <c r="I710" s="169">
        <f>(C710-H710)/h</f>
        <v/>
      </c>
      <c r="J710">
        <f>C710/(ε_c1cd)</f>
        <v/>
      </c>
      <c r="K710">
        <f>C710/I710</f>
        <v/>
      </c>
      <c r="L710" s="131">
        <f>I710/(ε_c1cd)</f>
        <v/>
      </c>
      <c r="M710">
        <f>I710*(K710-Z_s1)</f>
        <v/>
      </c>
      <c r="N710">
        <f>I710*(K710-Z_s2)</f>
        <v/>
      </c>
      <c r="O710">
        <f>E_s*M710</f>
        <v/>
      </c>
      <c r="P710">
        <f>E_s*N710</f>
        <v/>
      </c>
      <c r="Q710">
        <f>O710*A_s1</f>
        <v/>
      </c>
      <c r="R710">
        <f>P710*A_s2</f>
        <v/>
      </c>
      <c r="S710">
        <f>Q710*($K710-Z_s1)</f>
        <v/>
      </c>
      <c r="T710">
        <f>R710*($K710-Z_s2)</f>
        <v/>
      </c>
      <c r="U710">
        <f>(INDIRECT("a_"&amp;U$2)/(U$2+1))*(($C710^(U$2+1)-$H710^(U$2+1))/(ε_c1cd^(U$2+1)))</f>
        <v/>
      </c>
      <c r="V710">
        <f>(INDIRECT("a_"&amp;V$2)/(V$2+1))*(($C710^(V$2+1)-$H710^(V$2+1))/(ε_c1cd^(V$2+1)))</f>
        <v/>
      </c>
      <c r="W710">
        <f>(INDIRECT("a_"&amp;W$2)/(W$2+1))*(($C710^(W$2+1)-$H710^(W$2+1))/(ε_c1cd^(W$2+1)))</f>
        <v/>
      </c>
      <c r="X710">
        <f>(INDIRECT("a_"&amp;X$2)/(X$2+1))*(($C710^(X$2+1)-$H710^(X$2+1))/(ε_c1cd^(X$2+1)))</f>
        <v/>
      </c>
      <c r="Y710">
        <f>(INDIRECT("a_"&amp;Y$2)/(Y$2+1))*(($C710^(Y$2+1)-$H710^(Y$2+1))/(ε_c1cd^(Y$2+1)))</f>
        <v/>
      </c>
      <c r="Z710">
        <f>(INDIRECT("a_"&amp;Z$2)/(Z$2+2))*(($C710^(Z$2+2)-$H710^(Z$2+2))/(ε_c1cd^(Z$2+2)))</f>
        <v/>
      </c>
      <c r="AA710">
        <f>(INDIRECT("a_"&amp;AA$2)/(AA$2+2))*(($C710^(AA$2+2)-$H710^(AA$2+2))/(ε_c1cd^(AA$2+2)))</f>
        <v/>
      </c>
      <c r="AB710">
        <f>(INDIRECT("a_"&amp;AB$2)/(AB$2+2))*(($C710^(AB$2+2)-$H710^(AB$2+2))/(ε_c1cd^(AB$2+2)))</f>
        <v/>
      </c>
      <c r="AC710">
        <f>(INDIRECT("a_"&amp;AC$2)/(AC$2+2))*(($C710^(AC$2+2)-$H710^(AC$2+2))/(ε_c1cd^(AC$2+2)))</f>
        <v/>
      </c>
      <c r="AD710">
        <f>(INDIRECT("a_"&amp;AD$2)/(AD$2+2))*(($C710^(AD$2+2)-$H710^(AD$2+2))/(ε_c1cd^(AD$2+2)))</f>
        <v/>
      </c>
      <c r="AE710" s="111">
        <f>(b*f_cd/L710)*SUM(U710:Y710)+SUM(Q710:R710)</f>
        <v/>
      </c>
      <c r="AF710" s="112">
        <f>AE710*(K710-y+e)</f>
        <v/>
      </c>
      <c r="AG710" s="113">
        <f>(b*f_cd/(L710^2))*SUM(Z710:AD710)+SUM(S710:T710)-AF710</f>
        <v/>
      </c>
      <c r="AH710" s="114">
        <f>AG710&lt;0</f>
        <v/>
      </c>
      <c r="AI710" s="115">
        <f>IF(A710=1,FALSE,(AND(AQ710,AH710,NOT(AI709))))</f>
        <v/>
      </c>
      <c r="AJ710" s="116">
        <f>(b*f_cd/L710)*(a_1/2*J710^2+a_2/3*J710^3+a_3/4*J710^4+a_4/5*J710^5+a_5/6*J710^6)+SUM(Q710:R710)</f>
        <v/>
      </c>
      <c r="AK710">
        <f>AJ710*(K710-y+e)</f>
        <v/>
      </c>
      <c r="AL710" s="118">
        <f>(b*f_cd/(L710^2))*(a_1/3*J710^3+a_2/4*J710^4+a_3/5*J710^5+a_4/6*J710^6+a_5/7*J710^7)+SUM(S710:T710)-AK710</f>
        <v/>
      </c>
      <c r="AM710" s="114">
        <f>AL710&gt;0</f>
        <v/>
      </c>
      <c r="AN710" s="115">
        <f>IF(A710=1,FALSE,(AND(AQ710,AM710,NOT(AN709))))</f>
        <v/>
      </c>
      <c r="AO710">
        <f>IF(D710=1,AND(AH710,NOT(AI710)),AND(AM710,NOT(AN710)))</f>
        <v/>
      </c>
      <c r="AP710" s="119">
        <f>IF(D710=1,AI710,AN710)</f>
        <v/>
      </c>
      <c r="AQ710" s="125">
        <f>ABS(E710)&lt;$AQ$2</f>
        <v/>
      </c>
      <c r="AS710">
        <f>IF(AP710,MAX(AS$3:AS708)+1,"")</f>
        <v/>
      </c>
    </row>
    <row r="711">
      <c r="A711" t="n">
        <v>659</v>
      </c>
      <c r="B711" s="131">
        <f>IF(A711=1,0,IF(AP711,0.1*ε_cu1cd,0))</f>
        <v/>
      </c>
      <c r="C711" s="131">
        <f>IF(A711=1,0.1*ε_cu1cd,C710+B710)</f>
        <v/>
      </c>
      <c r="D711" s="113">
        <f>IF('Нормальний переріз'!$D$68&gt;0,1,2)</f>
        <v/>
      </c>
      <c r="E711" s="144">
        <f>IF(D711=1,F711,G711)</f>
        <v/>
      </c>
      <c r="F711" s="124">
        <f>IF(AI710,0.11*ε_cu1cd,IF(AH710,F710*0.01,F710))</f>
        <v/>
      </c>
      <c r="G711" s="124">
        <f>IF(AP710,-0.1*ε_cu1cd,IF(AM710,G710*0.01,G710))</f>
        <v/>
      </c>
      <c r="H711" s="113">
        <f>IF(A711=1,E711,IF(AO710,H710-E710+E711,IF(AP710,0.8*H710,H710+E711)))</f>
        <v/>
      </c>
      <c r="I711" s="169">
        <f>(C711-H711)/h</f>
        <v/>
      </c>
      <c r="J711">
        <f>C711/(ε_c1cd)</f>
        <v/>
      </c>
      <c r="K711">
        <f>C711/I711</f>
        <v/>
      </c>
      <c r="L711" s="131">
        <f>I711/(ε_c1cd)</f>
        <v/>
      </c>
      <c r="M711">
        <f>I711*(K711-Z_s1)</f>
        <v/>
      </c>
      <c r="N711">
        <f>I711*(K711-Z_s2)</f>
        <v/>
      </c>
      <c r="O711">
        <f>E_s*M711</f>
        <v/>
      </c>
      <c r="P711">
        <f>E_s*N711</f>
        <v/>
      </c>
      <c r="Q711">
        <f>O711*A_s1</f>
        <v/>
      </c>
      <c r="R711">
        <f>P711*A_s2</f>
        <v/>
      </c>
      <c r="S711">
        <f>Q711*($K711-Z_s1)</f>
        <v/>
      </c>
      <c r="T711">
        <f>R711*($K711-Z_s2)</f>
        <v/>
      </c>
      <c r="U711">
        <f>(INDIRECT("a_"&amp;U$2)/(U$2+1))*(($C711^(U$2+1)-$H711^(U$2+1))/(ε_c1cd^(U$2+1)))</f>
        <v/>
      </c>
      <c r="V711">
        <f>(INDIRECT("a_"&amp;V$2)/(V$2+1))*(($C711^(V$2+1)-$H711^(V$2+1))/(ε_c1cd^(V$2+1)))</f>
        <v/>
      </c>
      <c r="W711">
        <f>(INDIRECT("a_"&amp;W$2)/(W$2+1))*(($C711^(W$2+1)-$H711^(W$2+1))/(ε_c1cd^(W$2+1)))</f>
        <v/>
      </c>
      <c r="X711">
        <f>(INDIRECT("a_"&amp;X$2)/(X$2+1))*(($C711^(X$2+1)-$H711^(X$2+1))/(ε_c1cd^(X$2+1)))</f>
        <v/>
      </c>
      <c r="Y711">
        <f>(INDIRECT("a_"&amp;Y$2)/(Y$2+1))*(($C711^(Y$2+1)-$H711^(Y$2+1))/(ε_c1cd^(Y$2+1)))</f>
        <v/>
      </c>
      <c r="Z711">
        <f>(INDIRECT("a_"&amp;Z$2)/(Z$2+2))*(($C711^(Z$2+2)-$H711^(Z$2+2))/(ε_c1cd^(Z$2+2)))</f>
        <v/>
      </c>
      <c r="AA711">
        <f>(INDIRECT("a_"&amp;AA$2)/(AA$2+2))*(($C711^(AA$2+2)-$H711^(AA$2+2))/(ε_c1cd^(AA$2+2)))</f>
        <v/>
      </c>
      <c r="AB711">
        <f>(INDIRECT("a_"&amp;AB$2)/(AB$2+2))*(($C711^(AB$2+2)-$H711^(AB$2+2))/(ε_c1cd^(AB$2+2)))</f>
        <v/>
      </c>
      <c r="AC711">
        <f>(INDIRECT("a_"&amp;AC$2)/(AC$2+2))*(($C711^(AC$2+2)-$H711^(AC$2+2))/(ε_c1cd^(AC$2+2)))</f>
        <v/>
      </c>
      <c r="AD711">
        <f>(INDIRECT("a_"&amp;AD$2)/(AD$2+2))*(($C711^(AD$2+2)-$H711^(AD$2+2))/(ε_c1cd^(AD$2+2)))</f>
        <v/>
      </c>
      <c r="AE711" s="111">
        <f>(b*f_cd/L711)*SUM(U711:Y711)+SUM(Q711:R711)</f>
        <v/>
      </c>
      <c r="AF711" s="112">
        <f>AE711*(K711-y+e)</f>
        <v/>
      </c>
      <c r="AG711" s="113">
        <f>(b*f_cd/(L711^2))*SUM(Z711:AD711)+SUM(S711:T711)-AF711</f>
        <v/>
      </c>
      <c r="AH711" s="114">
        <f>AG711&lt;0</f>
        <v/>
      </c>
      <c r="AI711" s="115">
        <f>IF(A711=1,FALSE,(AND(AQ711,AH711,NOT(AI710))))</f>
        <v/>
      </c>
      <c r="AJ711" s="116">
        <f>(b*f_cd/L711)*(a_1/2*J711^2+a_2/3*J711^3+a_3/4*J711^4+a_4/5*J711^5+a_5/6*J711^6)+SUM(Q711:R711)</f>
        <v/>
      </c>
      <c r="AK711">
        <f>AJ711*(K711-y+e)</f>
        <v/>
      </c>
      <c r="AL711" s="118">
        <f>(b*f_cd/(L711^2))*(a_1/3*J711^3+a_2/4*J711^4+a_3/5*J711^5+a_4/6*J711^6+a_5/7*J711^7)+SUM(S711:T711)-AK711</f>
        <v/>
      </c>
      <c r="AM711" s="114">
        <f>AL711&gt;0</f>
        <v/>
      </c>
      <c r="AN711" s="115">
        <f>IF(A711=1,FALSE,(AND(AQ711,AM711,NOT(AN710))))</f>
        <v/>
      </c>
      <c r="AO711">
        <f>IF(D711=1,AND(AH711,NOT(AI711)),AND(AM711,NOT(AN711)))</f>
        <v/>
      </c>
      <c r="AP711" s="119">
        <f>IF(D711=1,AI711,AN711)</f>
        <v/>
      </c>
      <c r="AQ711" s="125">
        <f>ABS(E711)&lt;$AQ$2</f>
        <v/>
      </c>
      <c r="AS711">
        <f>IF(AP711,MAX(AS$3:AS709)+1,"")</f>
        <v/>
      </c>
    </row>
    <row r="712">
      <c r="A712" t="n">
        <v>659</v>
      </c>
      <c r="B712" s="131">
        <f>IF(A712=1,0,IF(AP712,0.1*ε_cu1cd,0))</f>
        <v/>
      </c>
      <c r="C712" s="131">
        <f>IF(A712=1,0.1*ε_cu1cd,C711+B711)</f>
        <v/>
      </c>
      <c r="D712" s="113">
        <f>IF('Нормальний переріз'!$D$68&gt;0,1,2)</f>
        <v/>
      </c>
      <c r="E712" s="144">
        <f>IF(D712=1,F712,G712)</f>
        <v/>
      </c>
      <c r="F712" s="124">
        <f>IF(AI711,0.11*ε_cu1cd,IF(AH711,F711*0.01,F711))</f>
        <v/>
      </c>
      <c r="G712" s="124">
        <f>IF(AP711,-0.1*ε_cu1cd,IF(AM711,G711*0.01,G711))</f>
        <v/>
      </c>
      <c r="H712" s="113">
        <f>IF(A712=1,E712,IF(AO711,H711-E711+E712,IF(AP711,0.8*H711,H711+E712)))</f>
        <v/>
      </c>
      <c r="I712" s="169">
        <f>(C712-H712)/h</f>
        <v/>
      </c>
      <c r="J712">
        <f>C712/(ε_c1cd)</f>
        <v/>
      </c>
      <c r="K712">
        <f>C712/I712</f>
        <v/>
      </c>
      <c r="L712" s="131">
        <f>I712/(ε_c1cd)</f>
        <v/>
      </c>
      <c r="M712">
        <f>I712*(K712-Z_s1)</f>
        <v/>
      </c>
      <c r="N712">
        <f>I712*(K712-Z_s2)</f>
        <v/>
      </c>
      <c r="O712">
        <f>E_s*M712</f>
        <v/>
      </c>
      <c r="P712">
        <f>E_s*N712</f>
        <v/>
      </c>
      <c r="Q712">
        <f>O712*A_s1</f>
        <v/>
      </c>
      <c r="R712">
        <f>P712*A_s2</f>
        <v/>
      </c>
      <c r="S712">
        <f>Q712*($K712-Z_s1)</f>
        <v/>
      </c>
      <c r="T712">
        <f>R712*($K712-Z_s2)</f>
        <v/>
      </c>
      <c r="U712">
        <f>(INDIRECT("a_"&amp;U$2)/(U$2+1))*(($C712^(U$2+1)-$H712^(U$2+1))/(ε_c1cd^(U$2+1)))</f>
        <v/>
      </c>
      <c r="V712">
        <f>(INDIRECT("a_"&amp;V$2)/(V$2+1))*(($C712^(V$2+1)-$H712^(V$2+1))/(ε_c1cd^(V$2+1)))</f>
        <v/>
      </c>
      <c r="W712">
        <f>(INDIRECT("a_"&amp;W$2)/(W$2+1))*(($C712^(W$2+1)-$H712^(W$2+1))/(ε_c1cd^(W$2+1)))</f>
        <v/>
      </c>
      <c r="X712">
        <f>(INDIRECT("a_"&amp;X$2)/(X$2+1))*(($C712^(X$2+1)-$H712^(X$2+1))/(ε_c1cd^(X$2+1)))</f>
        <v/>
      </c>
      <c r="Y712">
        <f>(INDIRECT("a_"&amp;Y$2)/(Y$2+1))*(($C712^(Y$2+1)-$H712^(Y$2+1))/(ε_c1cd^(Y$2+1)))</f>
        <v/>
      </c>
      <c r="Z712">
        <f>(INDIRECT("a_"&amp;Z$2)/(Z$2+2))*(($C712^(Z$2+2)-$H712^(Z$2+2))/(ε_c1cd^(Z$2+2)))</f>
        <v/>
      </c>
      <c r="AA712">
        <f>(INDIRECT("a_"&amp;AA$2)/(AA$2+2))*(($C712^(AA$2+2)-$H712^(AA$2+2))/(ε_c1cd^(AA$2+2)))</f>
        <v/>
      </c>
      <c r="AB712">
        <f>(INDIRECT("a_"&amp;AB$2)/(AB$2+2))*(($C712^(AB$2+2)-$H712^(AB$2+2))/(ε_c1cd^(AB$2+2)))</f>
        <v/>
      </c>
      <c r="AC712">
        <f>(INDIRECT("a_"&amp;AC$2)/(AC$2+2))*(($C712^(AC$2+2)-$H712^(AC$2+2))/(ε_c1cd^(AC$2+2)))</f>
        <v/>
      </c>
      <c r="AD712">
        <f>(INDIRECT("a_"&amp;AD$2)/(AD$2+2))*(($C712^(AD$2+2)-$H712^(AD$2+2))/(ε_c1cd^(AD$2+2)))</f>
        <v/>
      </c>
      <c r="AE712" s="111">
        <f>(b*f_cd/L712)*SUM(U712:Y712)+SUM(Q712:R712)</f>
        <v/>
      </c>
      <c r="AF712" s="112">
        <f>AE712*(K712-y+e)</f>
        <v/>
      </c>
      <c r="AG712" s="113">
        <f>(b*f_cd/(L712^2))*SUM(Z712:AD712)+SUM(S712:T712)-AF712</f>
        <v/>
      </c>
      <c r="AH712" s="114">
        <f>AG712&lt;0</f>
        <v/>
      </c>
      <c r="AI712" s="115">
        <f>IF(A712=1,FALSE,(AND(AQ712,AH712,NOT(AI711))))</f>
        <v/>
      </c>
      <c r="AJ712" s="116">
        <f>(b*f_cd/L712)*(a_1/2*J712^2+a_2/3*J712^3+a_3/4*J712^4+a_4/5*J712^5+a_5/6*J712^6)+SUM(Q712:R712)</f>
        <v/>
      </c>
      <c r="AK712">
        <f>AJ712*(K712-y+e)</f>
        <v/>
      </c>
      <c r="AL712" s="118">
        <f>(b*f_cd/(L712^2))*(a_1/3*J712^3+a_2/4*J712^4+a_3/5*J712^5+a_4/6*J712^6+a_5/7*J712^7)+SUM(S712:T712)-AK712</f>
        <v/>
      </c>
      <c r="AM712" s="114">
        <f>AL712&gt;0</f>
        <v/>
      </c>
      <c r="AN712" s="115">
        <f>IF(A712=1,FALSE,(AND(AQ712,AM712,NOT(AN711))))</f>
        <v/>
      </c>
      <c r="AO712">
        <f>IF(D712=1,AND(AH712,NOT(AI712)),AND(AM712,NOT(AN712)))</f>
        <v/>
      </c>
      <c r="AP712" s="119">
        <f>IF(D712=1,AI712,AN712)</f>
        <v/>
      </c>
      <c r="AQ712" s="125">
        <f>ABS(E712)&lt;$AQ$2</f>
        <v/>
      </c>
      <c r="AS712">
        <f>IF(AP712,MAX(AS$3:AS710)+1,"")</f>
        <v/>
      </c>
    </row>
    <row r="713">
      <c r="A713" t="n">
        <v>659</v>
      </c>
      <c r="B713" s="131">
        <f>IF(A713=1,0,IF(AP713,0.1*ε_cu1cd,0))</f>
        <v/>
      </c>
      <c r="C713" s="131">
        <f>IF(A713=1,0.1*ε_cu1cd,C712+B712)</f>
        <v/>
      </c>
      <c r="D713" s="113">
        <f>IF('Нормальний переріз'!$D$68&gt;0,1,2)</f>
        <v/>
      </c>
      <c r="E713" s="144">
        <f>IF(D713=1,F713,G713)</f>
        <v/>
      </c>
      <c r="F713" s="124">
        <f>IF(AI712,0.11*ε_cu1cd,IF(AH712,F712*0.01,F712))</f>
        <v/>
      </c>
      <c r="G713" s="124">
        <f>IF(AP712,-0.1*ε_cu1cd,IF(AM712,G712*0.01,G712))</f>
        <v/>
      </c>
      <c r="H713" s="113">
        <f>IF(A713=1,E713,IF(AO712,H712-E712+E713,IF(AP712,0.8*H712,H712+E713)))</f>
        <v/>
      </c>
      <c r="I713" s="169">
        <f>(C713-H713)/h</f>
        <v/>
      </c>
      <c r="J713">
        <f>C713/(ε_c1cd)</f>
        <v/>
      </c>
      <c r="K713">
        <f>C713/I713</f>
        <v/>
      </c>
      <c r="L713" s="131">
        <f>I713/(ε_c1cd)</f>
        <v/>
      </c>
      <c r="M713">
        <f>I713*(K713-Z_s1)</f>
        <v/>
      </c>
      <c r="N713">
        <f>I713*(K713-Z_s2)</f>
        <v/>
      </c>
      <c r="O713">
        <f>E_s*M713</f>
        <v/>
      </c>
      <c r="P713">
        <f>E_s*N713</f>
        <v/>
      </c>
      <c r="Q713">
        <f>O713*A_s1</f>
        <v/>
      </c>
      <c r="R713">
        <f>P713*A_s2</f>
        <v/>
      </c>
      <c r="S713">
        <f>Q713*($K713-Z_s1)</f>
        <v/>
      </c>
      <c r="T713">
        <f>R713*($K713-Z_s2)</f>
        <v/>
      </c>
      <c r="U713">
        <f>(INDIRECT("a_"&amp;U$2)/(U$2+1))*(($C713^(U$2+1)-$H713^(U$2+1))/(ε_c1cd^(U$2+1)))</f>
        <v/>
      </c>
      <c r="V713">
        <f>(INDIRECT("a_"&amp;V$2)/(V$2+1))*(($C713^(V$2+1)-$H713^(V$2+1))/(ε_c1cd^(V$2+1)))</f>
        <v/>
      </c>
      <c r="W713">
        <f>(INDIRECT("a_"&amp;W$2)/(W$2+1))*(($C713^(W$2+1)-$H713^(W$2+1))/(ε_c1cd^(W$2+1)))</f>
        <v/>
      </c>
      <c r="X713">
        <f>(INDIRECT("a_"&amp;X$2)/(X$2+1))*(($C713^(X$2+1)-$H713^(X$2+1))/(ε_c1cd^(X$2+1)))</f>
        <v/>
      </c>
      <c r="Y713">
        <f>(INDIRECT("a_"&amp;Y$2)/(Y$2+1))*(($C713^(Y$2+1)-$H713^(Y$2+1))/(ε_c1cd^(Y$2+1)))</f>
        <v/>
      </c>
      <c r="Z713">
        <f>(INDIRECT("a_"&amp;Z$2)/(Z$2+2))*(($C713^(Z$2+2)-$H713^(Z$2+2))/(ε_c1cd^(Z$2+2)))</f>
        <v/>
      </c>
      <c r="AA713">
        <f>(INDIRECT("a_"&amp;AA$2)/(AA$2+2))*(($C713^(AA$2+2)-$H713^(AA$2+2))/(ε_c1cd^(AA$2+2)))</f>
        <v/>
      </c>
      <c r="AB713">
        <f>(INDIRECT("a_"&amp;AB$2)/(AB$2+2))*(($C713^(AB$2+2)-$H713^(AB$2+2))/(ε_c1cd^(AB$2+2)))</f>
        <v/>
      </c>
      <c r="AC713">
        <f>(INDIRECT("a_"&amp;AC$2)/(AC$2+2))*(($C713^(AC$2+2)-$H713^(AC$2+2))/(ε_c1cd^(AC$2+2)))</f>
        <v/>
      </c>
      <c r="AD713">
        <f>(INDIRECT("a_"&amp;AD$2)/(AD$2+2))*(($C713^(AD$2+2)-$H713^(AD$2+2))/(ε_c1cd^(AD$2+2)))</f>
        <v/>
      </c>
      <c r="AE713" s="111">
        <f>(b*f_cd/L713)*SUM(U713:Y713)+SUM(Q713:R713)</f>
        <v/>
      </c>
      <c r="AF713" s="112">
        <f>AE713*(K713-y+e)</f>
        <v/>
      </c>
      <c r="AG713" s="113">
        <f>(b*f_cd/(L713^2))*SUM(Z713:AD713)+SUM(S713:T713)-AF713</f>
        <v/>
      </c>
      <c r="AH713" s="114">
        <f>AG713&lt;0</f>
        <v/>
      </c>
      <c r="AI713" s="115">
        <f>IF(A713=1,FALSE,(AND(AQ713,AH713,NOT(AI712))))</f>
        <v/>
      </c>
      <c r="AJ713" s="116">
        <f>(b*f_cd/L713)*(a_1/2*J713^2+a_2/3*J713^3+a_3/4*J713^4+a_4/5*J713^5+a_5/6*J713^6)+SUM(Q713:R713)</f>
        <v/>
      </c>
      <c r="AK713">
        <f>AJ713*(K713-y+e)</f>
        <v/>
      </c>
      <c r="AL713" s="118">
        <f>(b*f_cd/(L713^2))*(a_1/3*J713^3+a_2/4*J713^4+a_3/5*J713^5+a_4/6*J713^6+a_5/7*J713^7)+SUM(S713:T713)-AK713</f>
        <v/>
      </c>
      <c r="AM713" s="114">
        <f>AL713&gt;0</f>
        <v/>
      </c>
      <c r="AN713" s="115">
        <f>IF(A713=1,FALSE,(AND(AQ713,AM713,NOT(AN712))))</f>
        <v/>
      </c>
      <c r="AO713">
        <f>IF(D713=1,AND(AH713,NOT(AI713)),AND(AM713,NOT(AN713)))</f>
        <v/>
      </c>
      <c r="AP713" s="119">
        <f>IF(D713=1,AI713,AN713)</f>
        <v/>
      </c>
      <c r="AQ713" s="125">
        <f>ABS(E713)&lt;$AQ$2</f>
        <v/>
      </c>
      <c r="AS713">
        <f>IF(AP713,MAX(AS$3:AS711)+1,"")</f>
        <v/>
      </c>
    </row>
    <row r="714">
      <c r="A714" t="n">
        <v>659</v>
      </c>
      <c r="B714" s="131">
        <f>IF(A714=1,0,IF(AP714,0.1*ε_cu1cd,0))</f>
        <v/>
      </c>
      <c r="C714" s="131">
        <f>IF(A714=1,0.1*ε_cu1cd,C713+B713)</f>
        <v/>
      </c>
      <c r="D714" s="113">
        <f>IF('Нормальний переріз'!$D$68&gt;0,1,2)</f>
        <v/>
      </c>
      <c r="E714" s="144">
        <f>IF(D714=1,F714,G714)</f>
        <v/>
      </c>
      <c r="F714" s="124">
        <f>IF(AI713,0.11*ε_cu1cd,IF(AH713,F713*0.01,F713))</f>
        <v/>
      </c>
      <c r="G714" s="124">
        <f>IF(AP713,-0.1*ε_cu1cd,IF(AM713,G713*0.01,G713))</f>
        <v/>
      </c>
      <c r="H714" s="113">
        <f>IF(A714=1,E714,IF(AO713,H713-E713+E714,IF(AP713,0.8*H713,H713+E714)))</f>
        <v/>
      </c>
      <c r="I714" s="169">
        <f>(C714-H714)/h</f>
        <v/>
      </c>
      <c r="J714">
        <f>C714/(ε_c1cd)</f>
        <v/>
      </c>
      <c r="K714">
        <f>C714/I714</f>
        <v/>
      </c>
      <c r="L714" s="131">
        <f>I714/(ε_c1cd)</f>
        <v/>
      </c>
      <c r="M714">
        <f>I714*(K714-Z_s1)</f>
        <v/>
      </c>
      <c r="N714">
        <f>I714*(K714-Z_s2)</f>
        <v/>
      </c>
      <c r="O714">
        <f>E_s*M714</f>
        <v/>
      </c>
      <c r="P714">
        <f>E_s*N714</f>
        <v/>
      </c>
      <c r="Q714">
        <f>O714*A_s1</f>
        <v/>
      </c>
      <c r="R714">
        <f>P714*A_s2</f>
        <v/>
      </c>
      <c r="S714">
        <f>Q714*($K714-Z_s1)</f>
        <v/>
      </c>
      <c r="T714">
        <f>R714*($K714-Z_s2)</f>
        <v/>
      </c>
      <c r="U714">
        <f>(INDIRECT("a_"&amp;U$2)/(U$2+1))*(($C714^(U$2+1)-$H714^(U$2+1))/(ε_c1cd^(U$2+1)))</f>
        <v/>
      </c>
      <c r="V714">
        <f>(INDIRECT("a_"&amp;V$2)/(V$2+1))*(($C714^(V$2+1)-$H714^(V$2+1))/(ε_c1cd^(V$2+1)))</f>
        <v/>
      </c>
      <c r="W714">
        <f>(INDIRECT("a_"&amp;W$2)/(W$2+1))*(($C714^(W$2+1)-$H714^(W$2+1))/(ε_c1cd^(W$2+1)))</f>
        <v/>
      </c>
      <c r="X714">
        <f>(INDIRECT("a_"&amp;X$2)/(X$2+1))*(($C714^(X$2+1)-$H714^(X$2+1))/(ε_c1cd^(X$2+1)))</f>
        <v/>
      </c>
      <c r="Y714">
        <f>(INDIRECT("a_"&amp;Y$2)/(Y$2+1))*(($C714^(Y$2+1)-$H714^(Y$2+1))/(ε_c1cd^(Y$2+1)))</f>
        <v/>
      </c>
      <c r="Z714">
        <f>(INDIRECT("a_"&amp;Z$2)/(Z$2+2))*(($C714^(Z$2+2)-$H714^(Z$2+2))/(ε_c1cd^(Z$2+2)))</f>
        <v/>
      </c>
      <c r="AA714">
        <f>(INDIRECT("a_"&amp;AA$2)/(AA$2+2))*(($C714^(AA$2+2)-$H714^(AA$2+2))/(ε_c1cd^(AA$2+2)))</f>
        <v/>
      </c>
      <c r="AB714">
        <f>(INDIRECT("a_"&amp;AB$2)/(AB$2+2))*(($C714^(AB$2+2)-$H714^(AB$2+2))/(ε_c1cd^(AB$2+2)))</f>
        <v/>
      </c>
      <c r="AC714">
        <f>(INDIRECT("a_"&amp;AC$2)/(AC$2+2))*(($C714^(AC$2+2)-$H714^(AC$2+2))/(ε_c1cd^(AC$2+2)))</f>
        <v/>
      </c>
      <c r="AD714">
        <f>(INDIRECT("a_"&amp;AD$2)/(AD$2+2))*(($C714^(AD$2+2)-$H714^(AD$2+2))/(ε_c1cd^(AD$2+2)))</f>
        <v/>
      </c>
      <c r="AE714" s="111">
        <f>(b*f_cd/L714)*SUM(U714:Y714)+SUM(Q714:R714)</f>
        <v/>
      </c>
      <c r="AF714" s="112">
        <f>AE714*(K714-y+e)</f>
        <v/>
      </c>
      <c r="AG714" s="113">
        <f>(b*f_cd/(L714^2))*SUM(Z714:AD714)+SUM(S714:T714)-AF714</f>
        <v/>
      </c>
      <c r="AH714" s="114">
        <f>AG714&lt;0</f>
        <v/>
      </c>
      <c r="AI714" s="115">
        <f>IF(A714=1,FALSE,(AND(AQ714,AH714,NOT(AI713))))</f>
        <v/>
      </c>
      <c r="AJ714" s="116">
        <f>(b*f_cd/L714)*(a_1/2*J714^2+a_2/3*J714^3+a_3/4*J714^4+a_4/5*J714^5+a_5/6*J714^6)+SUM(Q714:R714)</f>
        <v/>
      </c>
      <c r="AK714">
        <f>AJ714*(K714-y+e)</f>
        <v/>
      </c>
      <c r="AL714" s="118">
        <f>(b*f_cd/(L714^2))*(a_1/3*J714^3+a_2/4*J714^4+a_3/5*J714^5+a_4/6*J714^6+a_5/7*J714^7)+SUM(S714:T714)-AK714</f>
        <v/>
      </c>
      <c r="AM714" s="114">
        <f>AL714&gt;0</f>
        <v/>
      </c>
      <c r="AN714" s="115">
        <f>IF(A714=1,FALSE,(AND(AQ714,AM714,NOT(AN713))))</f>
        <v/>
      </c>
      <c r="AO714">
        <f>IF(D714=1,AND(AH714,NOT(AI714)),AND(AM714,NOT(AN714)))</f>
        <v/>
      </c>
      <c r="AP714" s="119">
        <f>IF(D714=1,AI714,AN714)</f>
        <v/>
      </c>
      <c r="AQ714" s="125">
        <f>ABS(E714)&lt;$AQ$2</f>
        <v/>
      </c>
      <c r="AS714">
        <f>IF(AP714,MAX(AS$3:AS712)+1,"")</f>
        <v/>
      </c>
    </row>
    <row r="715">
      <c r="A715" t="n">
        <v>659</v>
      </c>
      <c r="B715" s="131">
        <f>IF(A715=1,0,IF(AP715,0.1*ε_cu1cd,0))</f>
        <v/>
      </c>
      <c r="C715" s="131">
        <f>IF(A715=1,0.1*ε_cu1cd,C714+B714)</f>
        <v/>
      </c>
      <c r="D715" s="113">
        <f>IF('Нормальний переріз'!$D$68&gt;0,1,2)</f>
        <v/>
      </c>
      <c r="E715" s="144">
        <f>IF(D715=1,F715,G715)</f>
        <v/>
      </c>
      <c r="F715" s="124">
        <f>IF(AI714,0.11*ε_cu1cd,IF(AH714,F714*0.01,F714))</f>
        <v/>
      </c>
      <c r="G715" s="124">
        <f>IF(AP714,-0.1*ε_cu1cd,IF(AM714,G714*0.01,G714))</f>
        <v/>
      </c>
      <c r="H715" s="113">
        <f>IF(A715=1,E715,IF(AO714,H714-E714+E715,IF(AP714,0.8*H714,H714+E715)))</f>
        <v/>
      </c>
      <c r="I715" s="169">
        <f>(C715-H715)/h</f>
        <v/>
      </c>
      <c r="J715">
        <f>C715/(ε_c1cd)</f>
        <v/>
      </c>
      <c r="K715">
        <f>C715/I715</f>
        <v/>
      </c>
      <c r="L715" s="131">
        <f>I715/(ε_c1cd)</f>
        <v/>
      </c>
      <c r="M715">
        <f>I715*(K715-Z_s1)</f>
        <v/>
      </c>
      <c r="N715">
        <f>I715*(K715-Z_s2)</f>
        <v/>
      </c>
      <c r="O715">
        <f>E_s*M715</f>
        <v/>
      </c>
      <c r="P715">
        <f>E_s*N715</f>
        <v/>
      </c>
      <c r="Q715">
        <f>O715*A_s1</f>
        <v/>
      </c>
      <c r="R715">
        <f>P715*A_s2</f>
        <v/>
      </c>
      <c r="S715">
        <f>Q715*($K715-Z_s1)</f>
        <v/>
      </c>
      <c r="T715">
        <f>R715*($K715-Z_s2)</f>
        <v/>
      </c>
      <c r="U715">
        <f>(INDIRECT("a_"&amp;U$2)/(U$2+1))*(($C715^(U$2+1)-$H715^(U$2+1))/(ε_c1cd^(U$2+1)))</f>
        <v/>
      </c>
      <c r="V715">
        <f>(INDIRECT("a_"&amp;V$2)/(V$2+1))*(($C715^(V$2+1)-$H715^(V$2+1))/(ε_c1cd^(V$2+1)))</f>
        <v/>
      </c>
      <c r="W715">
        <f>(INDIRECT("a_"&amp;W$2)/(W$2+1))*(($C715^(W$2+1)-$H715^(W$2+1))/(ε_c1cd^(W$2+1)))</f>
        <v/>
      </c>
      <c r="X715">
        <f>(INDIRECT("a_"&amp;X$2)/(X$2+1))*(($C715^(X$2+1)-$H715^(X$2+1))/(ε_c1cd^(X$2+1)))</f>
        <v/>
      </c>
      <c r="Y715">
        <f>(INDIRECT("a_"&amp;Y$2)/(Y$2+1))*(($C715^(Y$2+1)-$H715^(Y$2+1))/(ε_c1cd^(Y$2+1)))</f>
        <v/>
      </c>
      <c r="Z715">
        <f>(INDIRECT("a_"&amp;Z$2)/(Z$2+2))*(($C715^(Z$2+2)-$H715^(Z$2+2))/(ε_c1cd^(Z$2+2)))</f>
        <v/>
      </c>
      <c r="AA715">
        <f>(INDIRECT("a_"&amp;AA$2)/(AA$2+2))*(($C715^(AA$2+2)-$H715^(AA$2+2))/(ε_c1cd^(AA$2+2)))</f>
        <v/>
      </c>
      <c r="AB715">
        <f>(INDIRECT("a_"&amp;AB$2)/(AB$2+2))*(($C715^(AB$2+2)-$H715^(AB$2+2))/(ε_c1cd^(AB$2+2)))</f>
        <v/>
      </c>
      <c r="AC715">
        <f>(INDIRECT("a_"&amp;AC$2)/(AC$2+2))*(($C715^(AC$2+2)-$H715^(AC$2+2))/(ε_c1cd^(AC$2+2)))</f>
        <v/>
      </c>
      <c r="AD715">
        <f>(INDIRECT("a_"&amp;AD$2)/(AD$2+2))*(($C715^(AD$2+2)-$H715^(AD$2+2))/(ε_c1cd^(AD$2+2)))</f>
        <v/>
      </c>
      <c r="AE715" s="111">
        <f>(b*f_cd/L715)*SUM(U715:Y715)+SUM(Q715:R715)</f>
        <v/>
      </c>
      <c r="AF715" s="112">
        <f>AE715*(K715-y+e)</f>
        <v/>
      </c>
      <c r="AG715" s="113">
        <f>(b*f_cd/(L715^2))*SUM(Z715:AD715)+SUM(S715:T715)-AF715</f>
        <v/>
      </c>
      <c r="AH715" s="114">
        <f>AG715&lt;0</f>
        <v/>
      </c>
      <c r="AI715" s="115">
        <f>IF(A715=1,FALSE,(AND(AQ715,AH715,NOT(AI714))))</f>
        <v/>
      </c>
      <c r="AJ715" s="116">
        <f>(b*f_cd/L715)*(a_1/2*J715^2+a_2/3*J715^3+a_3/4*J715^4+a_4/5*J715^5+a_5/6*J715^6)+SUM(Q715:R715)</f>
        <v/>
      </c>
      <c r="AK715">
        <f>AJ715*(K715-y+e)</f>
        <v/>
      </c>
      <c r="AL715" s="118">
        <f>(b*f_cd/(L715^2))*(a_1/3*J715^3+a_2/4*J715^4+a_3/5*J715^5+a_4/6*J715^6+a_5/7*J715^7)+SUM(S715:T715)-AK715</f>
        <v/>
      </c>
      <c r="AM715" s="114">
        <f>AL715&gt;0</f>
        <v/>
      </c>
      <c r="AN715" s="115">
        <f>IF(A715=1,FALSE,(AND(AQ715,AM715,NOT(AN714))))</f>
        <v/>
      </c>
      <c r="AO715">
        <f>IF(D715=1,AND(AH715,NOT(AI715)),AND(AM715,NOT(AN715)))</f>
        <v/>
      </c>
      <c r="AP715" s="119">
        <f>IF(D715=1,AI715,AN715)</f>
        <v/>
      </c>
      <c r="AQ715" s="125">
        <f>ABS(E715)&lt;$AQ$2</f>
        <v/>
      </c>
      <c r="AS715">
        <f>IF(AP715,MAX(AS$3:AS713)+1,"")</f>
        <v/>
      </c>
    </row>
    <row r="716">
      <c r="A716" t="n">
        <v>659</v>
      </c>
      <c r="B716" s="131">
        <f>IF(A716=1,0,IF(AP716,0.1*ε_cu1cd,0))</f>
        <v/>
      </c>
      <c r="C716" s="131">
        <f>IF(A716=1,0.1*ε_cu1cd,C715+B715)</f>
        <v/>
      </c>
      <c r="D716" s="113">
        <f>IF('Нормальний переріз'!$D$68&gt;0,1,2)</f>
        <v/>
      </c>
      <c r="E716" s="144">
        <f>IF(D716=1,F716,G716)</f>
        <v/>
      </c>
      <c r="F716" s="124">
        <f>IF(AI715,0.11*ε_cu1cd,IF(AH715,F715*0.01,F715))</f>
        <v/>
      </c>
      <c r="G716" s="124">
        <f>IF(AP715,-0.1*ε_cu1cd,IF(AM715,G715*0.01,G715))</f>
        <v/>
      </c>
      <c r="H716" s="113">
        <f>IF(A716=1,E716,IF(AO715,H715-E715+E716,IF(AP715,0.8*H715,H715+E716)))</f>
        <v/>
      </c>
      <c r="I716" s="169">
        <f>(C716-H716)/h</f>
        <v/>
      </c>
      <c r="J716">
        <f>C716/(ε_c1cd)</f>
        <v/>
      </c>
      <c r="K716">
        <f>C716/I716</f>
        <v/>
      </c>
      <c r="L716" s="131">
        <f>I716/(ε_c1cd)</f>
        <v/>
      </c>
      <c r="M716">
        <f>I716*(K716-Z_s1)</f>
        <v/>
      </c>
      <c r="N716">
        <f>I716*(K716-Z_s2)</f>
        <v/>
      </c>
      <c r="O716">
        <f>E_s*M716</f>
        <v/>
      </c>
      <c r="P716">
        <f>E_s*N716</f>
        <v/>
      </c>
      <c r="Q716">
        <f>O716*A_s1</f>
        <v/>
      </c>
      <c r="R716">
        <f>P716*A_s2</f>
        <v/>
      </c>
      <c r="S716">
        <f>Q716*($K716-Z_s1)</f>
        <v/>
      </c>
      <c r="T716">
        <f>R716*($K716-Z_s2)</f>
        <v/>
      </c>
      <c r="U716">
        <f>(INDIRECT("a_"&amp;U$2)/(U$2+1))*(($C716^(U$2+1)-$H716^(U$2+1))/(ε_c1cd^(U$2+1)))</f>
        <v/>
      </c>
      <c r="V716">
        <f>(INDIRECT("a_"&amp;V$2)/(V$2+1))*(($C716^(V$2+1)-$H716^(V$2+1))/(ε_c1cd^(V$2+1)))</f>
        <v/>
      </c>
      <c r="W716">
        <f>(INDIRECT("a_"&amp;W$2)/(W$2+1))*(($C716^(W$2+1)-$H716^(W$2+1))/(ε_c1cd^(W$2+1)))</f>
        <v/>
      </c>
      <c r="X716">
        <f>(INDIRECT("a_"&amp;X$2)/(X$2+1))*(($C716^(X$2+1)-$H716^(X$2+1))/(ε_c1cd^(X$2+1)))</f>
        <v/>
      </c>
      <c r="Y716">
        <f>(INDIRECT("a_"&amp;Y$2)/(Y$2+1))*(($C716^(Y$2+1)-$H716^(Y$2+1))/(ε_c1cd^(Y$2+1)))</f>
        <v/>
      </c>
      <c r="Z716">
        <f>(INDIRECT("a_"&amp;Z$2)/(Z$2+2))*(($C716^(Z$2+2)-$H716^(Z$2+2))/(ε_c1cd^(Z$2+2)))</f>
        <v/>
      </c>
      <c r="AA716">
        <f>(INDIRECT("a_"&amp;AA$2)/(AA$2+2))*(($C716^(AA$2+2)-$H716^(AA$2+2))/(ε_c1cd^(AA$2+2)))</f>
        <v/>
      </c>
      <c r="AB716">
        <f>(INDIRECT("a_"&amp;AB$2)/(AB$2+2))*(($C716^(AB$2+2)-$H716^(AB$2+2))/(ε_c1cd^(AB$2+2)))</f>
        <v/>
      </c>
      <c r="AC716">
        <f>(INDIRECT("a_"&amp;AC$2)/(AC$2+2))*(($C716^(AC$2+2)-$H716^(AC$2+2))/(ε_c1cd^(AC$2+2)))</f>
        <v/>
      </c>
      <c r="AD716">
        <f>(INDIRECT("a_"&amp;AD$2)/(AD$2+2))*(($C716^(AD$2+2)-$H716^(AD$2+2))/(ε_c1cd^(AD$2+2)))</f>
        <v/>
      </c>
      <c r="AE716" s="111">
        <f>(b*f_cd/L716)*SUM(U716:Y716)+SUM(Q716:R716)</f>
        <v/>
      </c>
      <c r="AF716" s="112">
        <f>AE716*(K716-y+e)</f>
        <v/>
      </c>
      <c r="AG716" s="113">
        <f>(b*f_cd/(L716^2))*SUM(Z716:AD716)+SUM(S716:T716)-AF716</f>
        <v/>
      </c>
      <c r="AH716" s="114">
        <f>AG716&lt;0</f>
        <v/>
      </c>
      <c r="AI716" s="115">
        <f>IF(A716=1,FALSE,(AND(AQ716,AH716,NOT(AI715))))</f>
        <v/>
      </c>
      <c r="AJ716" s="116">
        <f>(b*f_cd/L716)*(a_1/2*J716^2+a_2/3*J716^3+a_3/4*J716^4+a_4/5*J716^5+a_5/6*J716^6)+SUM(Q716:R716)</f>
        <v/>
      </c>
      <c r="AK716">
        <f>AJ716*(K716-y+e)</f>
        <v/>
      </c>
      <c r="AL716" s="118">
        <f>(b*f_cd/(L716^2))*(a_1/3*J716^3+a_2/4*J716^4+a_3/5*J716^5+a_4/6*J716^6+a_5/7*J716^7)+SUM(S716:T716)-AK716</f>
        <v/>
      </c>
      <c r="AM716" s="114">
        <f>AL716&gt;0</f>
        <v/>
      </c>
      <c r="AN716" s="115">
        <f>IF(A716=1,FALSE,(AND(AQ716,AM716,NOT(AN715))))</f>
        <v/>
      </c>
      <c r="AO716">
        <f>IF(D716=1,AND(AH716,NOT(AI716)),AND(AM716,NOT(AN716)))</f>
        <v/>
      </c>
      <c r="AP716" s="119">
        <f>IF(D716=1,AI716,AN716)</f>
        <v/>
      </c>
      <c r="AQ716" s="125">
        <f>ABS(E716)&lt;$AQ$2</f>
        <v/>
      </c>
      <c r="AS716">
        <f>IF(AP716,MAX(AS$3:AS714)+1,"")</f>
        <v/>
      </c>
    </row>
    <row r="717">
      <c r="A717" t="n">
        <v>659</v>
      </c>
      <c r="B717" s="131">
        <f>IF(A717=1,0,IF(AP717,0.1*ε_cu1cd,0))</f>
        <v/>
      </c>
      <c r="C717" s="131">
        <f>IF(A717=1,0.1*ε_cu1cd,C716+B716)</f>
        <v/>
      </c>
      <c r="D717" s="113">
        <f>IF('Нормальний переріз'!$D$68&gt;0,1,2)</f>
        <v/>
      </c>
      <c r="E717" s="144">
        <f>IF(D717=1,F717,G717)</f>
        <v/>
      </c>
      <c r="F717" s="124">
        <f>IF(AI716,0.11*ε_cu1cd,IF(AH716,F716*0.01,F716))</f>
        <v/>
      </c>
      <c r="G717" s="124">
        <f>IF(AP716,-0.1*ε_cu1cd,IF(AM716,G716*0.01,G716))</f>
        <v/>
      </c>
      <c r="H717" s="113">
        <f>IF(A717=1,E717,IF(AO716,H716-E716+E717,IF(AP716,0.8*H716,H716+E717)))</f>
        <v/>
      </c>
      <c r="I717" s="169">
        <f>(C717-H717)/h</f>
        <v/>
      </c>
      <c r="J717">
        <f>C717/(ε_c1cd)</f>
        <v/>
      </c>
      <c r="K717">
        <f>C717/I717</f>
        <v/>
      </c>
      <c r="L717" s="131">
        <f>I717/(ε_c1cd)</f>
        <v/>
      </c>
      <c r="M717">
        <f>I717*(K717-Z_s1)</f>
        <v/>
      </c>
      <c r="N717">
        <f>I717*(K717-Z_s2)</f>
        <v/>
      </c>
      <c r="O717">
        <f>E_s*M717</f>
        <v/>
      </c>
      <c r="P717">
        <f>E_s*N717</f>
        <v/>
      </c>
      <c r="Q717">
        <f>O717*A_s1</f>
        <v/>
      </c>
      <c r="R717">
        <f>P717*A_s2</f>
        <v/>
      </c>
      <c r="S717">
        <f>Q717*($K717-Z_s1)</f>
        <v/>
      </c>
      <c r="T717">
        <f>R717*($K717-Z_s2)</f>
        <v/>
      </c>
      <c r="U717">
        <f>(INDIRECT("a_"&amp;U$2)/(U$2+1))*(($C717^(U$2+1)-$H717^(U$2+1))/(ε_c1cd^(U$2+1)))</f>
        <v/>
      </c>
      <c r="V717">
        <f>(INDIRECT("a_"&amp;V$2)/(V$2+1))*(($C717^(V$2+1)-$H717^(V$2+1))/(ε_c1cd^(V$2+1)))</f>
        <v/>
      </c>
      <c r="W717">
        <f>(INDIRECT("a_"&amp;W$2)/(W$2+1))*(($C717^(W$2+1)-$H717^(W$2+1))/(ε_c1cd^(W$2+1)))</f>
        <v/>
      </c>
      <c r="X717">
        <f>(INDIRECT("a_"&amp;X$2)/(X$2+1))*(($C717^(X$2+1)-$H717^(X$2+1))/(ε_c1cd^(X$2+1)))</f>
        <v/>
      </c>
      <c r="Y717">
        <f>(INDIRECT("a_"&amp;Y$2)/(Y$2+1))*(($C717^(Y$2+1)-$H717^(Y$2+1))/(ε_c1cd^(Y$2+1)))</f>
        <v/>
      </c>
      <c r="Z717">
        <f>(INDIRECT("a_"&amp;Z$2)/(Z$2+2))*(($C717^(Z$2+2)-$H717^(Z$2+2))/(ε_c1cd^(Z$2+2)))</f>
        <v/>
      </c>
      <c r="AA717">
        <f>(INDIRECT("a_"&amp;AA$2)/(AA$2+2))*(($C717^(AA$2+2)-$H717^(AA$2+2))/(ε_c1cd^(AA$2+2)))</f>
        <v/>
      </c>
      <c r="AB717">
        <f>(INDIRECT("a_"&amp;AB$2)/(AB$2+2))*(($C717^(AB$2+2)-$H717^(AB$2+2))/(ε_c1cd^(AB$2+2)))</f>
        <v/>
      </c>
      <c r="AC717">
        <f>(INDIRECT("a_"&amp;AC$2)/(AC$2+2))*(($C717^(AC$2+2)-$H717^(AC$2+2))/(ε_c1cd^(AC$2+2)))</f>
        <v/>
      </c>
      <c r="AD717">
        <f>(INDIRECT("a_"&amp;AD$2)/(AD$2+2))*(($C717^(AD$2+2)-$H717^(AD$2+2))/(ε_c1cd^(AD$2+2)))</f>
        <v/>
      </c>
      <c r="AE717" s="111">
        <f>(b*f_cd/L717)*SUM(U717:Y717)+SUM(Q717:R717)</f>
        <v/>
      </c>
      <c r="AF717" s="112">
        <f>AE717*(K717-y+e)</f>
        <v/>
      </c>
      <c r="AG717" s="113">
        <f>(b*f_cd/(L717^2))*SUM(Z717:AD717)+SUM(S717:T717)-AF717</f>
        <v/>
      </c>
      <c r="AH717" s="114">
        <f>AG717&lt;0</f>
        <v/>
      </c>
      <c r="AI717" s="115">
        <f>IF(A717=1,FALSE,(AND(AQ717,AH717,NOT(AI716))))</f>
        <v/>
      </c>
      <c r="AJ717" s="116">
        <f>(b*f_cd/L717)*(a_1/2*J717^2+a_2/3*J717^3+a_3/4*J717^4+a_4/5*J717^5+a_5/6*J717^6)+SUM(Q717:R717)</f>
        <v/>
      </c>
      <c r="AK717">
        <f>AJ717*(K717-y+e)</f>
        <v/>
      </c>
      <c r="AL717" s="118">
        <f>(b*f_cd/(L717^2))*(a_1/3*J717^3+a_2/4*J717^4+a_3/5*J717^5+a_4/6*J717^6+a_5/7*J717^7)+SUM(S717:T717)-AK717</f>
        <v/>
      </c>
      <c r="AM717" s="114">
        <f>AL717&gt;0</f>
        <v/>
      </c>
      <c r="AN717" s="115">
        <f>IF(A717=1,FALSE,(AND(AQ717,AM717,NOT(AN716))))</f>
        <v/>
      </c>
      <c r="AO717">
        <f>IF(D717=1,AND(AH717,NOT(AI717)),AND(AM717,NOT(AN717)))</f>
        <v/>
      </c>
      <c r="AP717" s="119">
        <f>IF(D717=1,AI717,AN717)</f>
        <v/>
      </c>
      <c r="AQ717" s="125">
        <f>ABS(E717)&lt;$AQ$2</f>
        <v/>
      </c>
      <c r="AS717">
        <f>IF(AP717,MAX(AS$3:AS715)+1,"")</f>
        <v/>
      </c>
    </row>
    <row r="718">
      <c r="A718" t="n">
        <v>659</v>
      </c>
      <c r="B718" s="131">
        <f>IF(A718=1,0,IF(AP718,0.1*ε_cu1cd,0))</f>
        <v/>
      </c>
      <c r="C718" s="131">
        <f>IF(A718=1,0.1*ε_cu1cd,C717+B717)</f>
        <v/>
      </c>
      <c r="D718" s="113">
        <f>IF('Нормальний переріз'!$D$68&gt;0,1,2)</f>
        <v/>
      </c>
      <c r="E718" s="144">
        <f>IF(D718=1,F718,G718)</f>
        <v/>
      </c>
      <c r="F718" s="124">
        <f>IF(AI717,0.11*ε_cu1cd,IF(AH717,F717*0.01,F717))</f>
        <v/>
      </c>
      <c r="G718" s="124">
        <f>IF(AP717,-0.1*ε_cu1cd,IF(AM717,G717*0.01,G717))</f>
        <v/>
      </c>
      <c r="H718" s="113">
        <f>IF(A718=1,E718,IF(AO717,H717-E717+E718,IF(AP717,0.8*H717,H717+E718)))</f>
        <v/>
      </c>
      <c r="I718" s="169">
        <f>(C718-H718)/h</f>
        <v/>
      </c>
      <c r="J718">
        <f>C718/(ε_c1cd)</f>
        <v/>
      </c>
      <c r="K718">
        <f>C718/I718</f>
        <v/>
      </c>
      <c r="L718" s="131">
        <f>I718/(ε_c1cd)</f>
        <v/>
      </c>
      <c r="M718">
        <f>I718*(K718-Z_s1)</f>
        <v/>
      </c>
      <c r="N718">
        <f>I718*(K718-Z_s2)</f>
        <v/>
      </c>
      <c r="O718">
        <f>E_s*M718</f>
        <v/>
      </c>
      <c r="P718">
        <f>E_s*N718</f>
        <v/>
      </c>
      <c r="Q718">
        <f>O718*A_s1</f>
        <v/>
      </c>
      <c r="R718">
        <f>P718*A_s2</f>
        <v/>
      </c>
      <c r="S718">
        <f>Q718*($K718-Z_s1)</f>
        <v/>
      </c>
      <c r="T718">
        <f>R718*($K718-Z_s2)</f>
        <v/>
      </c>
      <c r="U718">
        <f>(INDIRECT("a_"&amp;U$2)/(U$2+1))*(($C718^(U$2+1)-$H718^(U$2+1))/(ε_c1cd^(U$2+1)))</f>
        <v/>
      </c>
      <c r="V718">
        <f>(INDIRECT("a_"&amp;V$2)/(V$2+1))*(($C718^(V$2+1)-$H718^(V$2+1))/(ε_c1cd^(V$2+1)))</f>
        <v/>
      </c>
      <c r="W718">
        <f>(INDIRECT("a_"&amp;W$2)/(W$2+1))*(($C718^(W$2+1)-$H718^(W$2+1))/(ε_c1cd^(W$2+1)))</f>
        <v/>
      </c>
      <c r="X718">
        <f>(INDIRECT("a_"&amp;X$2)/(X$2+1))*(($C718^(X$2+1)-$H718^(X$2+1))/(ε_c1cd^(X$2+1)))</f>
        <v/>
      </c>
      <c r="Y718">
        <f>(INDIRECT("a_"&amp;Y$2)/(Y$2+1))*(($C718^(Y$2+1)-$H718^(Y$2+1))/(ε_c1cd^(Y$2+1)))</f>
        <v/>
      </c>
      <c r="Z718">
        <f>(INDIRECT("a_"&amp;Z$2)/(Z$2+2))*(($C718^(Z$2+2)-$H718^(Z$2+2))/(ε_c1cd^(Z$2+2)))</f>
        <v/>
      </c>
      <c r="AA718">
        <f>(INDIRECT("a_"&amp;AA$2)/(AA$2+2))*(($C718^(AA$2+2)-$H718^(AA$2+2))/(ε_c1cd^(AA$2+2)))</f>
        <v/>
      </c>
      <c r="AB718">
        <f>(INDIRECT("a_"&amp;AB$2)/(AB$2+2))*(($C718^(AB$2+2)-$H718^(AB$2+2))/(ε_c1cd^(AB$2+2)))</f>
        <v/>
      </c>
      <c r="AC718">
        <f>(INDIRECT("a_"&amp;AC$2)/(AC$2+2))*(($C718^(AC$2+2)-$H718^(AC$2+2))/(ε_c1cd^(AC$2+2)))</f>
        <v/>
      </c>
      <c r="AD718">
        <f>(INDIRECT("a_"&amp;AD$2)/(AD$2+2))*(($C718^(AD$2+2)-$H718^(AD$2+2))/(ε_c1cd^(AD$2+2)))</f>
        <v/>
      </c>
      <c r="AE718" s="111">
        <f>(b*f_cd/L718)*SUM(U718:Y718)+SUM(Q718:R718)</f>
        <v/>
      </c>
      <c r="AF718" s="112">
        <f>AE718*(K718-y+e)</f>
        <v/>
      </c>
      <c r="AG718" s="113">
        <f>(b*f_cd/(L718^2))*SUM(Z718:AD718)+SUM(S718:T718)-AF718</f>
        <v/>
      </c>
      <c r="AH718" s="114">
        <f>AG718&lt;0</f>
        <v/>
      </c>
      <c r="AI718" s="115">
        <f>IF(A718=1,FALSE,(AND(AQ718,AH718,NOT(AI717))))</f>
        <v/>
      </c>
      <c r="AJ718" s="116">
        <f>(b*f_cd/L718)*(a_1/2*J718^2+a_2/3*J718^3+a_3/4*J718^4+a_4/5*J718^5+a_5/6*J718^6)+SUM(Q718:R718)</f>
        <v/>
      </c>
      <c r="AK718">
        <f>AJ718*(K718-y+e)</f>
        <v/>
      </c>
      <c r="AL718" s="118">
        <f>(b*f_cd/(L718^2))*(a_1/3*J718^3+a_2/4*J718^4+a_3/5*J718^5+a_4/6*J718^6+a_5/7*J718^7)+SUM(S718:T718)-AK718</f>
        <v/>
      </c>
      <c r="AM718" s="114">
        <f>AL718&gt;0</f>
        <v/>
      </c>
      <c r="AN718" s="115">
        <f>IF(A718=1,FALSE,(AND(AQ718,AM718,NOT(AN717))))</f>
        <v/>
      </c>
      <c r="AO718">
        <f>IF(D718=1,AND(AH718,NOT(AI718)),AND(AM718,NOT(AN718)))</f>
        <v/>
      </c>
      <c r="AP718" s="119">
        <f>IF(D718=1,AI718,AN718)</f>
        <v/>
      </c>
      <c r="AQ718" s="125">
        <f>ABS(E718)&lt;$AQ$2</f>
        <v/>
      </c>
      <c r="AS718">
        <f>IF(AP718,MAX(AS$3:AS716)+1,"")</f>
        <v/>
      </c>
    </row>
    <row r="719">
      <c r="A719" t="n">
        <v>659</v>
      </c>
      <c r="B719" s="131">
        <f>IF(A719=1,0,IF(AP719,0.1*ε_cu1cd,0))</f>
        <v/>
      </c>
      <c r="C719" s="131">
        <f>IF(A719=1,0.1*ε_cu1cd,C718+B718)</f>
        <v/>
      </c>
      <c r="D719" s="113">
        <f>IF('Нормальний переріз'!$D$68&gt;0,1,2)</f>
        <v/>
      </c>
      <c r="E719" s="144">
        <f>IF(D719=1,F719,G719)</f>
        <v/>
      </c>
      <c r="F719" s="124">
        <f>IF(AI718,0.11*ε_cu1cd,IF(AH718,F718*0.01,F718))</f>
        <v/>
      </c>
      <c r="G719" s="124">
        <f>IF(AP718,-0.1*ε_cu1cd,IF(AM718,G718*0.01,G718))</f>
        <v/>
      </c>
      <c r="H719" s="113">
        <f>IF(A719=1,E719,IF(AO718,H718-E718+E719,IF(AP718,0.8*H718,H718+E719)))</f>
        <v/>
      </c>
      <c r="I719" s="169">
        <f>(C719-H719)/h</f>
        <v/>
      </c>
      <c r="J719">
        <f>C719/(ε_c1cd)</f>
        <v/>
      </c>
      <c r="K719">
        <f>C719/I719</f>
        <v/>
      </c>
      <c r="L719" s="131">
        <f>I719/(ε_c1cd)</f>
        <v/>
      </c>
      <c r="M719">
        <f>I719*(K719-Z_s1)</f>
        <v/>
      </c>
      <c r="N719">
        <f>I719*(K719-Z_s2)</f>
        <v/>
      </c>
      <c r="O719">
        <f>E_s*M719</f>
        <v/>
      </c>
      <c r="P719">
        <f>E_s*N719</f>
        <v/>
      </c>
      <c r="Q719">
        <f>O719*A_s1</f>
        <v/>
      </c>
      <c r="R719">
        <f>P719*A_s2</f>
        <v/>
      </c>
      <c r="S719">
        <f>Q719*($K719-Z_s1)</f>
        <v/>
      </c>
      <c r="T719">
        <f>R719*($K719-Z_s2)</f>
        <v/>
      </c>
      <c r="U719">
        <f>(INDIRECT("a_"&amp;U$2)/(U$2+1))*(($C719^(U$2+1)-$H719^(U$2+1))/(ε_c1cd^(U$2+1)))</f>
        <v/>
      </c>
      <c r="V719">
        <f>(INDIRECT("a_"&amp;V$2)/(V$2+1))*(($C719^(V$2+1)-$H719^(V$2+1))/(ε_c1cd^(V$2+1)))</f>
        <v/>
      </c>
      <c r="W719">
        <f>(INDIRECT("a_"&amp;W$2)/(W$2+1))*(($C719^(W$2+1)-$H719^(W$2+1))/(ε_c1cd^(W$2+1)))</f>
        <v/>
      </c>
      <c r="X719">
        <f>(INDIRECT("a_"&amp;X$2)/(X$2+1))*(($C719^(X$2+1)-$H719^(X$2+1))/(ε_c1cd^(X$2+1)))</f>
        <v/>
      </c>
      <c r="Y719">
        <f>(INDIRECT("a_"&amp;Y$2)/(Y$2+1))*(($C719^(Y$2+1)-$H719^(Y$2+1))/(ε_c1cd^(Y$2+1)))</f>
        <v/>
      </c>
      <c r="Z719">
        <f>(INDIRECT("a_"&amp;Z$2)/(Z$2+2))*(($C719^(Z$2+2)-$H719^(Z$2+2))/(ε_c1cd^(Z$2+2)))</f>
        <v/>
      </c>
      <c r="AA719">
        <f>(INDIRECT("a_"&amp;AA$2)/(AA$2+2))*(($C719^(AA$2+2)-$H719^(AA$2+2))/(ε_c1cd^(AA$2+2)))</f>
        <v/>
      </c>
      <c r="AB719">
        <f>(INDIRECT("a_"&amp;AB$2)/(AB$2+2))*(($C719^(AB$2+2)-$H719^(AB$2+2))/(ε_c1cd^(AB$2+2)))</f>
        <v/>
      </c>
      <c r="AC719">
        <f>(INDIRECT("a_"&amp;AC$2)/(AC$2+2))*(($C719^(AC$2+2)-$H719^(AC$2+2))/(ε_c1cd^(AC$2+2)))</f>
        <v/>
      </c>
      <c r="AD719">
        <f>(INDIRECT("a_"&amp;AD$2)/(AD$2+2))*(($C719^(AD$2+2)-$H719^(AD$2+2))/(ε_c1cd^(AD$2+2)))</f>
        <v/>
      </c>
      <c r="AE719" s="111">
        <f>(b*f_cd/L719)*SUM(U719:Y719)+SUM(Q719:R719)</f>
        <v/>
      </c>
      <c r="AF719" s="112">
        <f>AE719*(K719-y+e)</f>
        <v/>
      </c>
      <c r="AG719" s="113">
        <f>(b*f_cd/(L719^2))*SUM(Z719:AD719)+SUM(S719:T719)-AF719</f>
        <v/>
      </c>
      <c r="AH719" s="114">
        <f>AG719&lt;0</f>
        <v/>
      </c>
      <c r="AI719" s="115">
        <f>IF(A719=1,FALSE,(AND(AQ719,AH719,NOT(AI718))))</f>
        <v/>
      </c>
      <c r="AJ719" s="116">
        <f>(b*f_cd/L719)*(a_1/2*J719^2+a_2/3*J719^3+a_3/4*J719^4+a_4/5*J719^5+a_5/6*J719^6)+SUM(Q719:R719)</f>
        <v/>
      </c>
      <c r="AK719">
        <f>AJ719*(K719-y+e)</f>
        <v/>
      </c>
      <c r="AL719" s="118">
        <f>(b*f_cd/(L719^2))*(a_1/3*J719^3+a_2/4*J719^4+a_3/5*J719^5+a_4/6*J719^6+a_5/7*J719^7)+SUM(S719:T719)-AK719</f>
        <v/>
      </c>
      <c r="AM719" s="114">
        <f>AL719&gt;0</f>
        <v/>
      </c>
      <c r="AN719" s="115">
        <f>IF(A719=1,FALSE,(AND(AQ719,AM719,NOT(AN718))))</f>
        <v/>
      </c>
      <c r="AO719">
        <f>IF(D719=1,AND(AH719,NOT(AI719)),AND(AM719,NOT(AN719)))</f>
        <v/>
      </c>
      <c r="AP719" s="119">
        <f>IF(D719=1,AI719,AN719)</f>
        <v/>
      </c>
      <c r="AQ719" s="125">
        <f>ABS(E719)&lt;$AQ$2</f>
        <v/>
      </c>
      <c r="AS719">
        <f>IF(AP719,MAX(AS$3:AS717)+1,"")</f>
        <v/>
      </c>
    </row>
    <row r="720">
      <c r="A720" t="n">
        <v>659</v>
      </c>
      <c r="B720" s="131">
        <f>IF(A720=1,0,IF(AP720,0.1*ε_cu1cd,0))</f>
        <v/>
      </c>
      <c r="C720" s="131">
        <f>IF(A720=1,0.1*ε_cu1cd,C719+B719)</f>
        <v/>
      </c>
      <c r="D720" s="113">
        <f>IF('Нормальний переріз'!$D$68&gt;0,1,2)</f>
        <v/>
      </c>
      <c r="E720" s="144">
        <f>IF(D720=1,F720,G720)</f>
        <v/>
      </c>
      <c r="F720" s="124">
        <f>IF(AI719,0.11*ε_cu1cd,IF(AH719,F719*0.01,F719))</f>
        <v/>
      </c>
      <c r="G720" s="124">
        <f>IF(AP719,-0.1*ε_cu1cd,IF(AM719,G719*0.01,G719))</f>
        <v/>
      </c>
      <c r="H720" s="113">
        <f>IF(A720=1,E720,IF(AO719,H719-E719+E720,IF(AP719,0.8*H719,H719+E720)))</f>
        <v/>
      </c>
      <c r="I720" s="169">
        <f>(C720-H720)/h</f>
        <v/>
      </c>
      <c r="J720">
        <f>C720/(ε_c1cd)</f>
        <v/>
      </c>
      <c r="K720">
        <f>C720/I720</f>
        <v/>
      </c>
      <c r="L720" s="131">
        <f>I720/(ε_c1cd)</f>
        <v/>
      </c>
      <c r="M720">
        <f>I720*(K720-Z_s1)</f>
        <v/>
      </c>
      <c r="N720">
        <f>I720*(K720-Z_s2)</f>
        <v/>
      </c>
      <c r="O720">
        <f>E_s*M720</f>
        <v/>
      </c>
      <c r="P720">
        <f>E_s*N720</f>
        <v/>
      </c>
      <c r="Q720">
        <f>O720*A_s1</f>
        <v/>
      </c>
      <c r="R720">
        <f>P720*A_s2</f>
        <v/>
      </c>
      <c r="S720">
        <f>Q720*($K720-Z_s1)</f>
        <v/>
      </c>
      <c r="T720">
        <f>R720*($K720-Z_s2)</f>
        <v/>
      </c>
      <c r="U720">
        <f>(INDIRECT("a_"&amp;U$2)/(U$2+1))*(($C720^(U$2+1)-$H720^(U$2+1))/(ε_c1cd^(U$2+1)))</f>
        <v/>
      </c>
      <c r="V720">
        <f>(INDIRECT("a_"&amp;V$2)/(V$2+1))*(($C720^(V$2+1)-$H720^(V$2+1))/(ε_c1cd^(V$2+1)))</f>
        <v/>
      </c>
      <c r="W720">
        <f>(INDIRECT("a_"&amp;W$2)/(W$2+1))*(($C720^(W$2+1)-$H720^(W$2+1))/(ε_c1cd^(W$2+1)))</f>
        <v/>
      </c>
      <c r="X720">
        <f>(INDIRECT("a_"&amp;X$2)/(X$2+1))*(($C720^(X$2+1)-$H720^(X$2+1))/(ε_c1cd^(X$2+1)))</f>
        <v/>
      </c>
      <c r="Y720">
        <f>(INDIRECT("a_"&amp;Y$2)/(Y$2+1))*(($C720^(Y$2+1)-$H720^(Y$2+1))/(ε_c1cd^(Y$2+1)))</f>
        <v/>
      </c>
      <c r="Z720">
        <f>(INDIRECT("a_"&amp;Z$2)/(Z$2+2))*(($C720^(Z$2+2)-$H720^(Z$2+2))/(ε_c1cd^(Z$2+2)))</f>
        <v/>
      </c>
      <c r="AA720">
        <f>(INDIRECT("a_"&amp;AA$2)/(AA$2+2))*(($C720^(AA$2+2)-$H720^(AA$2+2))/(ε_c1cd^(AA$2+2)))</f>
        <v/>
      </c>
      <c r="AB720">
        <f>(INDIRECT("a_"&amp;AB$2)/(AB$2+2))*(($C720^(AB$2+2)-$H720^(AB$2+2))/(ε_c1cd^(AB$2+2)))</f>
        <v/>
      </c>
      <c r="AC720">
        <f>(INDIRECT("a_"&amp;AC$2)/(AC$2+2))*(($C720^(AC$2+2)-$H720^(AC$2+2))/(ε_c1cd^(AC$2+2)))</f>
        <v/>
      </c>
      <c r="AD720">
        <f>(INDIRECT("a_"&amp;AD$2)/(AD$2+2))*(($C720^(AD$2+2)-$H720^(AD$2+2))/(ε_c1cd^(AD$2+2)))</f>
        <v/>
      </c>
      <c r="AE720" s="111">
        <f>(b*f_cd/L720)*SUM(U720:Y720)+SUM(Q720:R720)</f>
        <v/>
      </c>
      <c r="AF720" s="112">
        <f>AE720*(K720-y+e)</f>
        <v/>
      </c>
      <c r="AG720" s="113">
        <f>(b*f_cd/(L720^2))*SUM(Z720:AD720)+SUM(S720:T720)-AF720</f>
        <v/>
      </c>
      <c r="AH720" s="114">
        <f>AG720&lt;0</f>
        <v/>
      </c>
      <c r="AI720" s="115">
        <f>IF(A720=1,FALSE,(AND(AQ720,AH720,NOT(AI719))))</f>
        <v/>
      </c>
      <c r="AJ720" s="116">
        <f>(b*f_cd/L720)*(a_1/2*J720^2+a_2/3*J720^3+a_3/4*J720^4+a_4/5*J720^5+a_5/6*J720^6)+SUM(Q720:R720)</f>
        <v/>
      </c>
      <c r="AK720">
        <f>AJ720*(K720-y+e)</f>
        <v/>
      </c>
      <c r="AL720" s="118">
        <f>(b*f_cd/(L720^2))*(a_1/3*J720^3+a_2/4*J720^4+a_3/5*J720^5+a_4/6*J720^6+a_5/7*J720^7)+SUM(S720:T720)-AK720</f>
        <v/>
      </c>
      <c r="AM720" s="114">
        <f>AL720&gt;0</f>
        <v/>
      </c>
      <c r="AN720" s="115">
        <f>IF(A720=1,FALSE,(AND(AQ720,AM720,NOT(AN719))))</f>
        <v/>
      </c>
      <c r="AO720">
        <f>IF(D720=1,AND(AH720,NOT(AI720)),AND(AM720,NOT(AN720)))</f>
        <v/>
      </c>
      <c r="AP720" s="119">
        <f>IF(D720=1,AI720,AN720)</f>
        <v/>
      </c>
      <c r="AQ720" s="125">
        <f>ABS(E720)&lt;$AQ$2</f>
        <v/>
      </c>
      <c r="AS720">
        <f>IF(AP720,MAX(AS$3:AS718)+1,"")</f>
        <v/>
      </c>
    </row>
    <row r="721">
      <c r="A721" t="n">
        <v>659</v>
      </c>
      <c r="B721" s="131">
        <f>IF(A721=1,0,IF(AP721,0.1*ε_cu1cd,0))</f>
        <v/>
      </c>
      <c r="C721" s="131">
        <f>IF(A721=1,0.1*ε_cu1cd,C720+B720)</f>
        <v/>
      </c>
      <c r="D721" s="113">
        <f>IF('Нормальний переріз'!$D$68&gt;0,1,2)</f>
        <v/>
      </c>
      <c r="E721" s="144">
        <f>IF(D721=1,F721,G721)</f>
        <v/>
      </c>
      <c r="F721" s="124">
        <f>IF(AI720,0.11*ε_cu1cd,IF(AH720,F720*0.01,F720))</f>
        <v/>
      </c>
      <c r="G721" s="124">
        <f>IF(AP720,-0.1*ε_cu1cd,IF(AM720,G720*0.01,G720))</f>
        <v/>
      </c>
      <c r="H721" s="113">
        <f>IF(A721=1,E721,IF(AO720,H720-E720+E721,IF(AP720,0.8*H720,H720+E721)))</f>
        <v/>
      </c>
      <c r="I721" s="169">
        <f>(C721-H721)/h</f>
        <v/>
      </c>
      <c r="J721">
        <f>C721/(ε_c1cd)</f>
        <v/>
      </c>
      <c r="K721">
        <f>C721/I721</f>
        <v/>
      </c>
      <c r="L721" s="131">
        <f>I721/(ε_c1cd)</f>
        <v/>
      </c>
      <c r="M721">
        <f>I721*(K721-Z_s1)</f>
        <v/>
      </c>
      <c r="N721">
        <f>I721*(K721-Z_s2)</f>
        <v/>
      </c>
      <c r="O721">
        <f>E_s*M721</f>
        <v/>
      </c>
      <c r="P721">
        <f>E_s*N721</f>
        <v/>
      </c>
      <c r="Q721">
        <f>O721*A_s1</f>
        <v/>
      </c>
      <c r="R721">
        <f>P721*A_s2</f>
        <v/>
      </c>
      <c r="S721">
        <f>Q721*($K721-Z_s1)</f>
        <v/>
      </c>
      <c r="T721">
        <f>R721*($K721-Z_s2)</f>
        <v/>
      </c>
      <c r="U721">
        <f>(INDIRECT("a_"&amp;U$2)/(U$2+1))*(($C721^(U$2+1)-$H721^(U$2+1))/(ε_c1cd^(U$2+1)))</f>
        <v/>
      </c>
      <c r="V721">
        <f>(INDIRECT("a_"&amp;V$2)/(V$2+1))*(($C721^(V$2+1)-$H721^(V$2+1))/(ε_c1cd^(V$2+1)))</f>
        <v/>
      </c>
      <c r="W721">
        <f>(INDIRECT("a_"&amp;W$2)/(W$2+1))*(($C721^(W$2+1)-$H721^(W$2+1))/(ε_c1cd^(W$2+1)))</f>
        <v/>
      </c>
      <c r="X721">
        <f>(INDIRECT("a_"&amp;X$2)/(X$2+1))*(($C721^(X$2+1)-$H721^(X$2+1))/(ε_c1cd^(X$2+1)))</f>
        <v/>
      </c>
      <c r="Y721">
        <f>(INDIRECT("a_"&amp;Y$2)/(Y$2+1))*(($C721^(Y$2+1)-$H721^(Y$2+1))/(ε_c1cd^(Y$2+1)))</f>
        <v/>
      </c>
      <c r="Z721">
        <f>(INDIRECT("a_"&amp;Z$2)/(Z$2+2))*(($C721^(Z$2+2)-$H721^(Z$2+2))/(ε_c1cd^(Z$2+2)))</f>
        <v/>
      </c>
      <c r="AA721">
        <f>(INDIRECT("a_"&amp;AA$2)/(AA$2+2))*(($C721^(AA$2+2)-$H721^(AA$2+2))/(ε_c1cd^(AA$2+2)))</f>
        <v/>
      </c>
      <c r="AB721">
        <f>(INDIRECT("a_"&amp;AB$2)/(AB$2+2))*(($C721^(AB$2+2)-$H721^(AB$2+2))/(ε_c1cd^(AB$2+2)))</f>
        <v/>
      </c>
      <c r="AC721">
        <f>(INDIRECT("a_"&amp;AC$2)/(AC$2+2))*(($C721^(AC$2+2)-$H721^(AC$2+2))/(ε_c1cd^(AC$2+2)))</f>
        <v/>
      </c>
      <c r="AD721">
        <f>(INDIRECT("a_"&amp;AD$2)/(AD$2+2))*(($C721^(AD$2+2)-$H721^(AD$2+2))/(ε_c1cd^(AD$2+2)))</f>
        <v/>
      </c>
      <c r="AE721" s="111">
        <f>(b*f_cd/L721)*SUM(U721:Y721)+SUM(Q721:R721)</f>
        <v/>
      </c>
      <c r="AF721" s="112">
        <f>AE721*(K721-y+e)</f>
        <v/>
      </c>
      <c r="AG721" s="113">
        <f>(b*f_cd/(L721^2))*SUM(Z721:AD721)+SUM(S721:T721)-AF721</f>
        <v/>
      </c>
      <c r="AH721" s="114">
        <f>AG721&lt;0</f>
        <v/>
      </c>
      <c r="AI721" s="115">
        <f>IF(A721=1,FALSE,(AND(AQ721,AH721,NOT(AI720))))</f>
        <v/>
      </c>
      <c r="AJ721" s="116">
        <f>(b*f_cd/L721)*(a_1/2*J721^2+a_2/3*J721^3+a_3/4*J721^4+a_4/5*J721^5+a_5/6*J721^6)+SUM(Q721:R721)</f>
        <v/>
      </c>
      <c r="AK721">
        <f>AJ721*(K721-y+e)</f>
        <v/>
      </c>
      <c r="AL721" s="118">
        <f>(b*f_cd/(L721^2))*(a_1/3*J721^3+a_2/4*J721^4+a_3/5*J721^5+a_4/6*J721^6+a_5/7*J721^7)+SUM(S721:T721)-AK721</f>
        <v/>
      </c>
      <c r="AM721" s="114">
        <f>AL721&gt;0</f>
        <v/>
      </c>
      <c r="AN721" s="115">
        <f>IF(A721=1,FALSE,(AND(AQ721,AM721,NOT(AN720))))</f>
        <v/>
      </c>
      <c r="AO721">
        <f>IF(D721=1,AND(AH721,NOT(AI721)),AND(AM721,NOT(AN721)))</f>
        <v/>
      </c>
      <c r="AP721" s="119">
        <f>IF(D721=1,AI721,AN721)</f>
        <v/>
      </c>
      <c r="AQ721" s="125">
        <f>ABS(E721)&lt;$AQ$2</f>
        <v/>
      </c>
      <c r="AS721">
        <f>IF(AP721,MAX(AS$3:AS719)+1,"")</f>
        <v/>
      </c>
    </row>
    <row r="722">
      <c r="A722" t="n">
        <v>659</v>
      </c>
      <c r="B722" s="131">
        <f>IF(A722=1,0,IF(AP722,0.1*ε_cu1cd,0))</f>
        <v/>
      </c>
      <c r="C722" s="131">
        <f>IF(A722=1,0.1*ε_cu1cd,C721+B721)</f>
        <v/>
      </c>
      <c r="D722" s="113">
        <f>IF('Нормальний переріз'!$D$68&gt;0,1,2)</f>
        <v/>
      </c>
      <c r="E722" s="144">
        <f>IF(D722=1,F722,G722)</f>
        <v/>
      </c>
      <c r="F722" s="124">
        <f>IF(AI721,0.11*ε_cu1cd,IF(AH721,F721*0.01,F721))</f>
        <v/>
      </c>
      <c r="G722" s="124">
        <f>IF(AP721,-0.1*ε_cu1cd,IF(AM721,G721*0.01,G721))</f>
        <v/>
      </c>
      <c r="H722" s="113">
        <f>IF(A722=1,E722,IF(AO721,H721-E721+E722,IF(AP721,0.8*H721,H721+E722)))</f>
        <v/>
      </c>
      <c r="I722" s="169">
        <f>(C722-H722)/h</f>
        <v/>
      </c>
      <c r="J722">
        <f>C722/(ε_c1cd)</f>
        <v/>
      </c>
      <c r="K722">
        <f>C722/I722</f>
        <v/>
      </c>
      <c r="L722" s="131">
        <f>I722/(ε_c1cd)</f>
        <v/>
      </c>
      <c r="M722">
        <f>I722*(K722-Z_s1)</f>
        <v/>
      </c>
      <c r="N722">
        <f>I722*(K722-Z_s2)</f>
        <v/>
      </c>
      <c r="O722">
        <f>E_s*M722</f>
        <v/>
      </c>
      <c r="P722">
        <f>E_s*N722</f>
        <v/>
      </c>
      <c r="Q722">
        <f>O722*A_s1</f>
        <v/>
      </c>
      <c r="R722">
        <f>P722*A_s2</f>
        <v/>
      </c>
      <c r="S722">
        <f>Q722*($K722-Z_s1)</f>
        <v/>
      </c>
      <c r="T722">
        <f>R722*($K722-Z_s2)</f>
        <v/>
      </c>
      <c r="U722">
        <f>(INDIRECT("a_"&amp;U$2)/(U$2+1))*(($C722^(U$2+1)-$H722^(U$2+1))/(ε_c1cd^(U$2+1)))</f>
        <v/>
      </c>
      <c r="V722">
        <f>(INDIRECT("a_"&amp;V$2)/(V$2+1))*(($C722^(V$2+1)-$H722^(V$2+1))/(ε_c1cd^(V$2+1)))</f>
        <v/>
      </c>
      <c r="W722">
        <f>(INDIRECT("a_"&amp;W$2)/(W$2+1))*(($C722^(W$2+1)-$H722^(W$2+1))/(ε_c1cd^(W$2+1)))</f>
        <v/>
      </c>
      <c r="X722">
        <f>(INDIRECT("a_"&amp;X$2)/(X$2+1))*(($C722^(X$2+1)-$H722^(X$2+1))/(ε_c1cd^(X$2+1)))</f>
        <v/>
      </c>
      <c r="Y722">
        <f>(INDIRECT("a_"&amp;Y$2)/(Y$2+1))*(($C722^(Y$2+1)-$H722^(Y$2+1))/(ε_c1cd^(Y$2+1)))</f>
        <v/>
      </c>
      <c r="Z722">
        <f>(INDIRECT("a_"&amp;Z$2)/(Z$2+2))*(($C722^(Z$2+2)-$H722^(Z$2+2))/(ε_c1cd^(Z$2+2)))</f>
        <v/>
      </c>
      <c r="AA722">
        <f>(INDIRECT("a_"&amp;AA$2)/(AA$2+2))*(($C722^(AA$2+2)-$H722^(AA$2+2))/(ε_c1cd^(AA$2+2)))</f>
        <v/>
      </c>
      <c r="AB722">
        <f>(INDIRECT("a_"&amp;AB$2)/(AB$2+2))*(($C722^(AB$2+2)-$H722^(AB$2+2))/(ε_c1cd^(AB$2+2)))</f>
        <v/>
      </c>
      <c r="AC722">
        <f>(INDIRECT("a_"&amp;AC$2)/(AC$2+2))*(($C722^(AC$2+2)-$H722^(AC$2+2))/(ε_c1cd^(AC$2+2)))</f>
        <v/>
      </c>
      <c r="AD722">
        <f>(INDIRECT("a_"&amp;AD$2)/(AD$2+2))*(($C722^(AD$2+2)-$H722^(AD$2+2))/(ε_c1cd^(AD$2+2)))</f>
        <v/>
      </c>
      <c r="AE722" s="111">
        <f>(b*f_cd/L722)*SUM(U722:Y722)+SUM(Q722:R722)</f>
        <v/>
      </c>
      <c r="AF722" s="112">
        <f>AE722*(K722-y+e)</f>
        <v/>
      </c>
      <c r="AG722" s="113">
        <f>(b*f_cd/(L722^2))*SUM(Z722:AD722)+SUM(S722:T722)-AF722</f>
        <v/>
      </c>
      <c r="AH722" s="114">
        <f>AG722&lt;0</f>
        <v/>
      </c>
      <c r="AI722" s="115">
        <f>IF(A722=1,FALSE,(AND(AQ722,AH722,NOT(AI721))))</f>
        <v/>
      </c>
      <c r="AJ722" s="116">
        <f>(b*f_cd/L722)*(a_1/2*J722^2+a_2/3*J722^3+a_3/4*J722^4+a_4/5*J722^5+a_5/6*J722^6)+SUM(Q722:R722)</f>
        <v/>
      </c>
      <c r="AK722">
        <f>AJ722*(K722-y+e)</f>
        <v/>
      </c>
      <c r="AL722" s="118">
        <f>(b*f_cd/(L722^2))*(a_1/3*J722^3+a_2/4*J722^4+a_3/5*J722^5+a_4/6*J722^6+a_5/7*J722^7)+SUM(S722:T722)-AK722</f>
        <v/>
      </c>
      <c r="AM722" s="114">
        <f>AL722&gt;0</f>
        <v/>
      </c>
      <c r="AN722" s="115">
        <f>IF(A722=1,FALSE,(AND(AQ722,AM722,NOT(AN721))))</f>
        <v/>
      </c>
      <c r="AO722">
        <f>IF(D722=1,AND(AH722,NOT(AI722)),AND(AM722,NOT(AN722)))</f>
        <v/>
      </c>
      <c r="AP722" s="119">
        <f>IF(D722=1,AI722,AN722)</f>
        <v/>
      </c>
      <c r="AQ722" s="125">
        <f>ABS(E722)&lt;$AQ$2</f>
        <v/>
      </c>
      <c r="AS722">
        <f>IF(AP722,MAX(AS$3:AS720)+1,"")</f>
        <v/>
      </c>
    </row>
    <row r="723">
      <c r="A723" t="n">
        <v>659</v>
      </c>
      <c r="B723" s="131">
        <f>IF(A723=1,0,IF(AP723,0.1*ε_cu1cd,0))</f>
        <v/>
      </c>
      <c r="C723" s="131">
        <f>IF(A723=1,0.1*ε_cu1cd,C722+B722)</f>
        <v/>
      </c>
      <c r="D723" s="113">
        <f>IF('Нормальний переріз'!$D$68&gt;0,1,2)</f>
        <v/>
      </c>
      <c r="E723" s="144">
        <f>IF(D723=1,F723,G723)</f>
        <v/>
      </c>
      <c r="F723" s="124">
        <f>IF(AI722,0.11*ε_cu1cd,IF(AH722,F722*0.01,F722))</f>
        <v/>
      </c>
      <c r="G723" s="124">
        <f>IF(AP722,-0.1*ε_cu1cd,IF(AM722,G722*0.01,G722))</f>
        <v/>
      </c>
      <c r="H723" s="113">
        <f>IF(A723=1,E723,IF(AO722,H722-E722+E723,IF(AP722,0.8*H722,H722+E723)))</f>
        <v/>
      </c>
      <c r="I723" s="169">
        <f>(C723-H723)/h</f>
        <v/>
      </c>
      <c r="J723">
        <f>C723/(ε_c1cd)</f>
        <v/>
      </c>
      <c r="K723">
        <f>C723/I723</f>
        <v/>
      </c>
      <c r="L723" s="131">
        <f>I723/(ε_c1cd)</f>
        <v/>
      </c>
      <c r="M723">
        <f>I723*(K723-Z_s1)</f>
        <v/>
      </c>
      <c r="N723">
        <f>I723*(K723-Z_s2)</f>
        <v/>
      </c>
      <c r="O723">
        <f>E_s*M723</f>
        <v/>
      </c>
      <c r="P723">
        <f>E_s*N723</f>
        <v/>
      </c>
      <c r="Q723">
        <f>O723*A_s1</f>
        <v/>
      </c>
      <c r="R723">
        <f>P723*A_s2</f>
        <v/>
      </c>
      <c r="S723">
        <f>Q723*($K723-Z_s1)</f>
        <v/>
      </c>
      <c r="T723">
        <f>R723*($K723-Z_s2)</f>
        <v/>
      </c>
      <c r="U723">
        <f>(INDIRECT("a_"&amp;U$2)/(U$2+1))*(($C723^(U$2+1)-$H723^(U$2+1))/(ε_c1cd^(U$2+1)))</f>
        <v/>
      </c>
      <c r="V723">
        <f>(INDIRECT("a_"&amp;V$2)/(V$2+1))*(($C723^(V$2+1)-$H723^(V$2+1))/(ε_c1cd^(V$2+1)))</f>
        <v/>
      </c>
      <c r="W723">
        <f>(INDIRECT("a_"&amp;W$2)/(W$2+1))*(($C723^(W$2+1)-$H723^(W$2+1))/(ε_c1cd^(W$2+1)))</f>
        <v/>
      </c>
      <c r="X723">
        <f>(INDIRECT("a_"&amp;X$2)/(X$2+1))*(($C723^(X$2+1)-$H723^(X$2+1))/(ε_c1cd^(X$2+1)))</f>
        <v/>
      </c>
      <c r="Y723">
        <f>(INDIRECT("a_"&amp;Y$2)/(Y$2+1))*(($C723^(Y$2+1)-$H723^(Y$2+1))/(ε_c1cd^(Y$2+1)))</f>
        <v/>
      </c>
      <c r="Z723">
        <f>(INDIRECT("a_"&amp;Z$2)/(Z$2+2))*(($C723^(Z$2+2)-$H723^(Z$2+2))/(ε_c1cd^(Z$2+2)))</f>
        <v/>
      </c>
      <c r="AA723">
        <f>(INDIRECT("a_"&amp;AA$2)/(AA$2+2))*(($C723^(AA$2+2)-$H723^(AA$2+2))/(ε_c1cd^(AA$2+2)))</f>
        <v/>
      </c>
      <c r="AB723">
        <f>(INDIRECT("a_"&amp;AB$2)/(AB$2+2))*(($C723^(AB$2+2)-$H723^(AB$2+2))/(ε_c1cd^(AB$2+2)))</f>
        <v/>
      </c>
      <c r="AC723">
        <f>(INDIRECT("a_"&amp;AC$2)/(AC$2+2))*(($C723^(AC$2+2)-$H723^(AC$2+2))/(ε_c1cd^(AC$2+2)))</f>
        <v/>
      </c>
      <c r="AD723">
        <f>(INDIRECT("a_"&amp;AD$2)/(AD$2+2))*(($C723^(AD$2+2)-$H723^(AD$2+2))/(ε_c1cd^(AD$2+2)))</f>
        <v/>
      </c>
      <c r="AE723" s="111">
        <f>(b*f_cd/L723)*SUM(U723:Y723)+SUM(Q723:R723)</f>
        <v/>
      </c>
      <c r="AF723" s="112">
        <f>AE723*(K723-y+e)</f>
        <v/>
      </c>
      <c r="AG723" s="113">
        <f>(b*f_cd/(L723^2))*SUM(Z723:AD723)+SUM(S723:T723)-AF723</f>
        <v/>
      </c>
      <c r="AH723" s="114">
        <f>AG723&lt;0</f>
        <v/>
      </c>
      <c r="AI723" s="115">
        <f>IF(A723=1,FALSE,(AND(AQ723,AH723,NOT(AI722))))</f>
        <v/>
      </c>
      <c r="AJ723" s="116">
        <f>(b*f_cd/L723)*(a_1/2*J723^2+a_2/3*J723^3+a_3/4*J723^4+a_4/5*J723^5+a_5/6*J723^6)+SUM(Q723:R723)</f>
        <v/>
      </c>
      <c r="AK723">
        <f>AJ723*(K723-y+e)</f>
        <v/>
      </c>
      <c r="AL723" s="118">
        <f>(b*f_cd/(L723^2))*(a_1/3*J723^3+a_2/4*J723^4+a_3/5*J723^5+a_4/6*J723^6+a_5/7*J723^7)+SUM(S723:T723)-AK723</f>
        <v/>
      </c>
      <c r="AM723" s="114">
        <f>AL723&gt;0</f>
        <v/>
      </c>
      <c r="AN723" s="115">
        <f>IF(A723=1,FALSE,(AND(AQ723,AM723,NOT(AN722))))</f>
        <v/>
      </c>
      <c r="AO723">
        <f>IF(D723=1,AND(AH723,NOT(AI723)),AND(AM723,NOT(AN723)))</f>
        <v/>
      </c>
      <c r="AP723" s="119">
        <f>IF(D723=1,AI723,AN723)</f>
        <v/>
      </c>
      <c r="AQ723" s="125">
        <f>ABS(E723)&lt;$AQ$2</f>
        <v/>
      </c>
      <c r="AS723">
        <f>IF(AP723,MAX(AS$3:AS721)+1,"")</f>
        <v/>
      </c>
    </row>
    <row r="724">
      <c r="A724" t="n">
        <v>659</v>
      </c>
      <c r="B724" s="131">
        <f>IF(A724=1,0,IF(AP724,0.1*ε_cu1cd,0))</f>
        <v/>
      </c>
      <c r="C724" s="131">
        <f>IF(A724=1,0.1*ε_cu1cd,C723+B723)</f>
        <v/>
      </c>
      <c r="D724" s="113">
        <f>IF('Нормальний переріз'!$D$68&gt;0,1,2)</f>
        <v/>
      </c>
      <c r="E724" s="144">
        <f>IF(D724=1,F724,G724)</f>
        <v/>
      </c>
      <c r="F724" s="124">
        <f>IF(AI723,0.11*ε_cu1cd,IF(AH723,F723*0.01,F723))</f>
        <v/>
      </c>
      <c r="G724" s="124">
        <f>IF(AP723,-0.1*ε_cu1cd,IF(AM723,G723*0.01,G723))</f>
        <v/>
      </c>
      <c r="H724" s="113">
        <f>IF(A724=1,E724,IF(AO723,H723-E723+E724,IF(AP723,0.8*H723,H723+E724)))</f>
        <v/>
      </c>
      <c r="I724" s="169">
        <f>(C724-H724)/h</f>
        <v/>
      </c>
      <c r="J724">
        <f>C724/(ε_c1cd)</f>
        <v/>
      </c>
      <c r="K724">
        <f>C724/I724</f>
        <v/>
      </c>
      <c r="L724" s="131">
        <f>I724/(ε_c1cd)</f>
        <v/>
      </c>
      <c r="M724">
        <f>I724*(K724-Z_s1)</f>
        <v/>
      </c>
      <c r="N724">
        <f>I724*(K724-Z_s2)</f>
        <v/>
      </c>
      <c r="O724">
        <f>E_s*M724</f>
        <v/>
      </c>
      <c r="P724">
        <f>E_s*N724</f>
        <v/>
      </c>
      <c r="Q724">
        <f>O724*A_s1</f>
        <v/>
      </c>
      <c r="R724">
        <f>P724*A_s2</f>
        <v/>
      </c>
      <c r="S724">
        <f>Q724*($K724-Z_s1)</f>
        <v/>
      </c>
      <c r="T724">
        <f>R724*($K724-Z_s2)</f>
        <v/>
      </c>
      <c r="U724">
        <f>(INDIRECT("a_"&amp;U$2)/(U$2+1))*(($C724^(U$2+1)-$H724^(U$2+1))/(ε_c1cd^(U$2+1)))</f>
        <v/>
      </c>
      <c r="V724">
        <f>(INDIRECT("a_"&amp;V$2)/(V$2+1))*(($C724^(V$2+1)-$H724^(V$2+1))/(ε_c1cd^(V$2+1)))</f>
        <v/>
      </c>
      <c r="W724">
        <f>(INDIRECT("a_"&amp;W$2)/(W$2+1))*(($C724^(W$2+1)-$H724^(W$2+1))/(ε_c1cd^(W$2+1)))</f>
        <v/>
      </c>
      <c r="X724">
        <f>(INDIRECT("a_"&amp;X$2)/(X$2+1))*(($C724^(X$2+1)-$H724^(X$2+1))/(ε_c1cd^(X$2+1)))</f>
        <v/>
      </c>
      <c r="Y724">
        <f>(INDIRECT("a_"&amp;Y$2)/(Y$2+1))*(($C724^(Y$2+1)-$H724^(Y$2+1))/(ε_c1cd^(Y$2+1)))</f>
        <v/>
      </c>
      <c r="Z724">
        <f>(INDIRECT("a_"&amp;Z$2)/(Z$2+2))*(($C724^(Z$2+2)-$H724^(Z$2+2))/(ε_c1cd^(Z$2+2)))</f>
        <v/>
      </c>
      <c r="AA724">
        <f>(INDIRECT("a_"&amp;AA$2)/(AA$2+2))*(($C724^(AA$2+2)-$H724^(AA$2+2))/(ε_c1cd^(AA$2+2)))</f>
        <v/>
      </c>
      <c r="AB724">
        <f>(INDIRECT("a_"&amp;AB$2)/(AB$2+2))*(($C724^(AB$2+2)-$H724^(AB$2+2))/(ε_c1cd^(AB$2+2)))</f>
        <v/>
      </c>
      <c r="AC724">
        <f>(INDIRECT("a_"&amp;AC$2)/(AC$2+2))*(($C724^(AC$2+2)-$H724^(AC$2+2))/(ε_c1cd^(AC$2+2)))</f>
        <v/>
      </c>
      <c r="AD724">
        <f>(INDIRECT("a_"&amp;AD$2)/(AD$2+2))*(($C724^(AD$2+2)-$H724^(AD$2+2))/(ε_c1cd^(AD$2+2)))</f>
        <v/>
      </c>
      <c r="AE724" s="111">
        <f>(b*f_cd/L724)*SUM(U724:Y724)+SUM(Q724:R724)</f>
        <v/>
      </c>
      <c r="AF724" s="112">
        <f>AE724*(K724-y+e)</f>
        <v/>
      </c>
      <c r="AG724" s="113">
        <f>(b*f_cd/(L724^2))*SUM(Z724:AD724)+SUM(S724:T724)-AF724</f>
        <v/>
      </c>
      <c r="AH724" s="114">
        <f>AG724&lt;0</f>
        <v/>
      </c>
      <c r="AI724" s="115">
        <f>IF(A724=1,FALSE,(AND(AQ724,AH724,NOT(AI723))))</f>
        <v/>
      </c>
      <c r="AJ724" s="116">
        <f>(b*f_cd/L724)*(a_1/2*J724^2+a_2/3*J724^3+a_3/4*J724^4+a_4/5*J724^5+a_5/6*J724^6)+SUM(Q724:R724)</f>
        <v/>
      </c>
      <c r="AK724">
        <f>AJ724*(K724-y+e)</f>
        <v/>
      </c>
      <c r="AL724" s="118">
        <f>(b*f_cd/(L724^2))*(a_1/3*J724^3+a_2/4*J724^4+a_3/5*J724^5+a_4/6*J724^6+a_5/7*J724^7)+SUM(S724:T724)-AK724</f>
        <v/>
      </c>
      <c r="AM724" s="114">
        <f>AL724&gt;0</f>
        <v/>
      </c>
      <c r="AN724" s="115">
        <f>IF(A724=1,FALSE,(AND(AQ724,AM724,NOT(AN723))))</f>
        <v/>
      </c>
      <c r="AO724">
        <f>IF(D724=1,AND(AH724,NOT(AI724)),AND(AM724,NOT(AN724)))</f>
        <v/>
      </c>
      <c r="AP724" s="119">
        <f>IF(D724=1,AI724,AN724)</f>
        <v/>
      </c>
      <c r="AQ724" s="125">
        <f>ABS(E724)&lt;$AQ$2</f>
        <v/>
      </c>
      <c r="AS724">
        <f>IF(AP724,MAX(AS$3:AS722)+1,"")</f>
        <v/>
      </c>
    </row>
    <row r="725">
      <c r="A725" t="n">
        <v>659</v>
      </c>
      <c r="B725" s="131">
        <f>IF(A725=1,0,IF(AP725,0.1*ε_cu1cd,0))</f>
        <v/>
      </c>
      <c r="C725" s="131">
        <f>IF(A725=1,0.1*ε_cu1cd,C724+B724)</f>
        <v/>
      </c>
      <c r="D725" s="113">
        <f>IF('Нормальний переріз'!$D$68&gt;0,1,2)</f>
        <v/>
      </c>
      <c r="E725" s="144">
        <f>IF(D725=1,F725,G725)</f>
        <v/>
      </c>
      <c r="F725" s="124">
        <f>IF(AI724,0.11*ε_cu1cd,IF(AH724,F724*0.01,F724))</f>
        <v/>
      </c>
      <c r="G725" s="124">
        <f>IF(AP724,-0.1*ε_cu1cd,IF(AM724,G724*0.01,G724))</f>
        <v/>
      </c>
      <c r="H725" s="113">
        <f>IF(A725=1,E725,IF(AO724,H724-E724+E725,IF(AP724,0.8*H724,H724+E725)))</f>
        <v/>
      </c>
      <c r="I725" s="169">
        <f>(C725-H725)/h</f>
        <v/>
      </c>
      <c r="J725">
        <f>C725/(ε_c1cd)</f>
        <v/>
      </c>
      <c r="K725">
        <f>C725/I725</f>
        <v/>
      </c>
      <c r="L725" s="131">
        <f>I725/(ε_c1cd)</f>
        <v/>
      </c>
      <c r="M725">
        <f>I725*(K725-Z_s1)</f>
        <v/>
      </c>
      <c r="N725">
        <f>I725*(K725-Z_s2)</f>
        <v/>
      </c>
      <c r="O725">
        <f>E_s*M725</f>
        <v/>
      </c>
      <c r="P725">
        <f>E_s*N725</f>
        <v/>
      </c>
      <c r="Q725">
        <f>O725*A_s1</f>
        <v/>
      </c>
      <c r="R725">
        <f>P725*A_s2</f>
        <v/>
      </c>
      <c r="S725">
        <f>Q725*($K725-Z_s1)</f>
        <v/>
      </c>
      <c r="T725">
        <f>R725*($K725-Z_s2)</f>
        <v/>
      </c>
      <c r="U725">
        <f>(INDIRECT("a_"&amp;U$2)/(U$2+1))*(($C725^(U$2+1)-$H725^(U$2+1))/(ε_c1cd^(U$2+1)))</f>
        <v/>
      </c>
      <c r="V725">
        <f>(INDIRECT("a_"&amp;V$2)/(V$2+1))*(($C725^(V$2+1)-$H725^(V$2+1))/(ε_c1cd^(V$2+1)))</f>
        <v/>
      </c>
      <c r="W725">
        <f>(INDIRECT("a_"&amp;W$2)/(W$2+1))*(($C725^(W$2+1)-$H725^(W$2+1))/(ε_c1cd^(W$2+1)))</f>
        <v/>
      </c>
      <c r="X725">
        <f>(INDIRECT("a_"&amp;X$2)/(X$2+1))*(($C725^(X$2+1)-$H725^(X$2+1))/(ε_c1cd^(X$2+1)))</f>
        <v/>
      </c>
      <c r="Y725">
        <f>(INDIRECT("a_"&amp;Y$2)/(Y$2+1))*(($C725^(Y$2+1)-$H725^(Y$2+1))/(ε_c1cd^(Y$2+1)))</f>
        <v/>
      </c>
      <c r="Z725">
        <f>(INDIRECT("a_"&amp;Z$2)/(Z$2+2))*(($C725^(Z$2+2)-$H725^(Z$2+2))/(ε_c1cd^(Z$2+2)))</f>
        <v/>
      </c>
      <c r="AA725">
        <f>(INDIRECT("a_"&amp;AA$2)/(AA$2+2))*(($C725^(AA$2+2)-$H725^(AA$2+2))/(ε_c1cd^(AA$2+2)))</f>
        <v/>
      </c>
      <c r="AB725">
        <f>(INDIRECT("a_"&amp;AB$2)/(AB$2+2))*(($C725^(AB$2+2)-$H725^(AB$2+2))/(ε_c1cd^(AB$2+2)))</f>
        <v/>
      </c>
      <c r="AC725">
        <f>(INDIRECT("a_"&amp;AC$2)/(AC$2+2))*(($C725^(AC$2+2)-$H725^(AC$2+2))/(ε_c1cd^(AC$2+2)))</f>
        <v/>
      </c>
      <c r="AD725">
        <f>(INDIRECT("a_"&amp;AD$2)/(AD$2+2))*(($C725^(AD$2+2)-$H725^(AD$2+2))/(ε_c1cd^(AD$2+2)))</f>
        <v/>
      </c>
      <c r="AE725" s="111">
        <f>(b*f_cd/L725)*SUM(U725:Y725)+SUM(Q725:R725)</f>
        <v/>
      </c>
      <c r="AF725" s="112">
        <f>AE725*(K725-y+e)</f>
        <v/>
      </c>
      <c r="AG725" s="113">
        <f>(b*f_cd/(L725^2))*SUM(Z725:AD725)+SUM(S725:T725)-AF725</f>
        <v/>
      </c>
      <c r="AH725" s="114">
        <f>AG725&lt;0</f>
        <v/>
      </c>
      <c r="AI725" s="115">
        <f>IF(A725=1,FALSE,(AND(AQ725,AH725,NOT(AI724))))</f>
        <v/>
      </c>
      <c r="AJ725" s="116">
        <f>(b*f_cd/L725)*(a_1/2*J725^2+a_2/3*J725^3+a_3/4*J725^4+a_4/5*J725^5+a_5/6*J725^6)+SUM(Q725:R725)</f>
        <v/>
      </c>
      <c r="AK725">
        <f>AJ725*(K725-y+e)</f>
        <v/>
      </c>
      <c r="AL725" s="118">
        <f>(b*f_cd/(L725^2))*(a_1/3*J725^3+a_2/4*J725^4+a_3/5*J725^5+a_4/6*J725^6+a_5/7*J725^7)+SUM(S725:T725)-AK725</f>
        <v/>
      </c>
      <c r="AM725" s="114">
        <f>AL725&gt;0</f>
        <v/>
      </c>
      <c r="AN725" s="115">
        <f>IF(A725=1,FALSE,(AND(AQ725,AM725,NOT(AN724))))</f>
        <v/>
      </c>
      <c r="AO725">
        <f>IF(D725=1,AND(AH725,NOT(AI725)),AND(AM725,NOT(AN725)))</f>
        <v/>
      </c>
      <c r="AP725" s="119">
        <f>IF(D725=1,AI725,AN725)</f>
        <v/>
      </c>
      <c r="AQ725" s="125">
        <f>ABS(E725)&lt;$AQ$2</f>
        <v/>
      </c>
      <c r="AS725">
        <f>IF(AP725,MAX(AS$3:AS723)+1,"")</f>
        <v/>
      </c>
    </row>
    <row r="726">
      <c r="A726" t="n">
        <v>659</v>
      </c>
      <c r="B726" s="131">
        <f>IF(A726=1,0,IF(AP726,0.1*ε_cu1cd,0))</f>
        <v/>
      </c>
      <c r="C726" s="131">
        <f>IF(A726=1,0.1*ε_cu1cd,C725+B725)</f>
        <v/>
      </c>
      <c r="D726" s="113">
        <f>IF('Нормальний переріз'!$D$68&gt;0,1,2)</f>
        <v/>
      </c>
      <c r="E726" s="144">
        <f>IF(D726=1,F726,G726)</f>
        <v/>
      </c>
      <c r="F726" s="124">
        <f>IF(AI725,0.11*ε_cu1cd,IF(AH725,F725*0.01,F725))</f>
        <v/>
      </c>
      <c r="G726" s="124">
        <f>IF(AP725,-0.1*ε_cu1cd,IF(AM725,G725*0.01,G725))</f>
        <v/>
      </c>
      <c r="H726" s="113">
        <f>IF(A726=1,E726,IF(AO725,H725-E725+E726,IF(AP725,0.8*H725,H725+E726)))</f>
        <v/>
      </c>
      <c r="I726" s="169">
        <f>(C726-H726)/h</f>
        <v/>
      </c>
      <c r="J726">
        <f>C726/(ε_c1cd)</f>
        <v/>
      </c>
      <c r="K726">
        <f>C726/I726</f>
        <v/>
      </c>
      <c r="L726" s="131">
        <f>I726/(ε_c1cd)</f>
        <v/>
      </c>
      <c r="M726">
        <f>I726*(K726-Z_s1)</f>
        <v/>
      </c>
      <c r="N726">
        <f>I726*(K726-Z_s2)</f>
        <v/>
      </c>
      <c r="O726">
        <f>E_s*M726</f>
        <v/>
      </c>
      <c r="P726">
        <f>E_s*N726</f>
        <v/>
      </c>
      <c r="Q726">
        <f>O726*A_s1</f>
        <v/>
      </c>
      <c r="R726">
        <f>P726*A_s2</f>
        <v/>
      </c>
      <c r="S726">
        <f>Q726*($K726-Z_s1)</f>
        <v/>
      </c>
      <c r="T726">
        <f>R726*($K726-Z_s2)</f>
        <v/>
      </c>
      <c r="U726">
        <f>(INDIRECT("a_"&amp;U$2)/(U$2+1))*(($C726^(U$2+1)-$H726^(U$2+1))/(ε_c1cd^(U$2+1)))</f>
        <v/>
      </c>
      <c r="V726">
        <f>(INDIRECT("a_"&amp;V$2)/(V$2+1))*(($C726^(V$2+1)-$H726^(V$2+1))/(ε_c1cd^(V$2+1)))</f>
        <v/>
      </c>
      <c r="W726">
        <f>(INDIRECT("a_"&amp;W$2)/(W$2+1))*(($C726^(W$2+1)-$H726^(W$2+1))/(ε_c1cd^(W$2+1)))</f>
        <v/>
      </c>
      <c r="X726">
        <f>(INDIRECT("a_"&amp;X$2)/(X$2+1))*(($C726^(X$2+1)-$H726^(X$2+1))/(ε_c1cd^(X$2+1)))</f>
        <v/>
      </c>
      <c r="Y726">
        <f>(INDIRECT("a_"&amp;Y$2)/(Y$2+1))*(($C726^(Y$2+1)-$H726^(Y$2+1))/(ε_c1cd^(Y$2+1)))</f>
        <v/>
      </c>
      <c r="Z726">
        <f>(INDIRECT("a_"&amp;Z$2)/(Z$2+2))*(($C726^(Z$2+2)-$H726^(Z$2+2))/(ε_c1cd^(Z$2+2)))</f>
        <v/>
      </c>
      <c r="AA726">
        <f>(INDIRECT("a_"&amp;AA$2)/(AA$2+2))*(($C726^(AA$2+2)-$H726^(AA$2+2))/(ε_c1cd^(AA$2+2)))</f>
        <v/>
      </c>
      <c r="AB726">
        <f>(INDIRECT("a_"&amp;AB$2)/(AB$2+2))*(($C726^(AB$2+2)-$H726^(AB$2+2))/(ε_c1cd^(AB$2+2)))</f>
        <v/>
      </c>
      <c r="AC726">
        <f>(INDIRECT("a_"&amp;AC$2)/(AC$2+2))*(($C726^(AC$2+2)-$H726^(AC$2+2))/(ε_c1cd^(AC$2+2)))</f>
        <v/>
      </c>
      <c r="AD726">
        <f>(INDIRECT("a_"&amp;AD$2)/(AD$2+2))*(($C726^(AD$2+2)-$H726^(AD$2+2))/(ε_c1cd^(AD$2+2)))</f>
        <v/>
      </c>
      <c r="AE726" s="111">
        <f>(b*f_cd/L726)*SUM(U726:Y726)+SUM(Q726:R726)</f>
        <v/>
      </c>
      <c r="AF726" s="112">
        <f>AE726*(K726-y+e)</f>
        <v/>
      </c>
      <c r="AG726" s="113">
        <f>(b*f_cd/(L726^2))*SUM(Z726:AD726)+SUM(S726:T726)-AF726</f>
        <v/>
      </c>
      <c r="AH726" s="114">
        <f>AG726&lt;0</f>
        <v/>
      </c>
      <c r="AI726" s="115">
        <f>IF(A726=1,FALSE,(AND(AQ726,AH726,NOT(AI725))))</f>
        <v/>
      </c>
      <c r="AJ726" s="116">
        <f>(b*f_cd/L726)*(a_1/2*J726^2+a_2/3*J726^3+a_3/4*J726^4+a_4/5*J726^5+a_5/6*J726^6)+SUM(Q726:R726)</f>
        <v/>
      </c>
      <c r="AK726">
        <f>AJ726*(K726-y+e)</f>
        <v/>
      </c>
      <c r="AL726" s="118">
        <f>(b*f_cd/(L726^2))*(a_1/3*J726^3+a_2/4*J726^4+a_3/5*J726^5+a_4/6*J726^6+a_5/7*J726^7)+SUM(S726:T726)-AK726</f>
        <v/>
      </c>
      <c r="AM726" s="114">
        <f>AL726&gt;0</f>
        <v/>
      </c>
      <c r="AN726" s="115">
        <f>IF(A726=1,FALSE,(AND(AQ726,AM726,NOT(AN725))))</f>
        <v/>
      </c>
      <c r="AO726">
        <f>IF(D726=1,AND(AH726,NOT(AI726)),AND(AM726,NOT(AN726)))</f>
        <v/>
      </c>
      <c r="AP726" s="119">
        <f>IF(D726=1,AI726,AN726)</f>
        <v/>
      </c>
      <c r="AQ726" s="125">
        <f>ABS(E726)&lt;$AQ$2</f>
        <v/>
      </c>
      <c r="AS726">
        <f>IF(AP726,MAX(AS$3:AS724)+1,"")</f>
        <v/>
      </c>
    </row>
    <row r="727">
      <c r="A727" t="n">
        <v>659</v>
      </c>
      <c r="B727" s="131">
        <f>IF(A727=1,0,IF(AP727,0.1*ε_cu1cd,0))</f>
        <v/>
      </c>
      <c r="C727" s="131">
        <f>IF(A727=1,0.1*ε_cu1cd,C726+B726)</f>
        <v/>
      </c>
      <c r="D727" s="113">
        <f>IF('Нормальний переріз'!$D$68&gt;0,1,2)</f>
        <v/>
      </c>
      <c r="E727" s="144">
        <f>IF(D727=1,F727,G727)</f>
        <v/>
      </c>
      <c r="F727" s="124">
        <f>IF(AI726,0.11*ε_cu1cd,IF(AH726,F726*0.01,F726))</f>
        <v/>
      </c>
      <c r="G727" s="124">
        <f>IF(AP726,-0.1*ε_cu1cd,IF(AM726,G726*0.01,G726))</f>
        <v/>
      </c>
      <c r="H727" s="113">
        <f>IF(A727=1,E727,IF(AO726,H726-E726+E727,IF(AP726,0.8*H726,H726+E727)))</f>
        <v/>
      </c>
      <c r="I727" s="169">
        <f>(C727-H727)/h</f>
        <v/>
      </c>
      <c r="J727">
        <f>C727/(ε_c1cd)</f>
        <v/>
      </c>
      <c r="K727">
        <f>C727/I727</f>
        <v/>
      </c>
      <c r="L727" s="131">
        <f>I727/(ε_c1cd)</f>
        <v/>
      </c>
      <c r="M727">
        <f>I727*(K727-Z_s1)</f>
        <v/>
      </c>
      <c r="N727">
        <f>I727*(K727-Z_s2)</f>
        <v/>
      </c>
      <c r="O727">
        <f>E_s*M727</f>
        <v/>
      </c>
      <c r="P727">
        <f>E_s*N727</f>
        <v/>
      </c>
      <c r="Q727">
        <f>O727*A_s1</f>
        <v/>
      </c>
      <c r="R727">
        <f>P727*A_s2</f>
        <v/>
      </c>
      <c r="S727">
        <f>Q727*($K727-Z_s1)</f>
        <v/>
      </c>
      <c r="T727">
        <f>R727*($K727-Z_s2)</f>
        <v/>
      </c>
      <c r="U727">
        <f>(INDIRECT("a_"&amp;U$2)/(U$2+1))*(($C727^(U$2+1)-$H727^(U$2+1))/(ε_c1cd^(U$2+1)))</f>
        <v/>
      </c>
      <c r="V727">
        <f>(INDIRECT("a_"&amp;V$2)/(V$2+1))*(($C727^(V$2+1)-$H727^(V$2+1))/(ε_c1cd^(V$2+1)))</f>
        <v/>
      </c>
      <c r="W727">
        <f>(INDIRECT("a_"&amp;W$2)/(W$2+1))*(($C727^(W$2+1)-$H727^(W$2+1))/(ε_c1cd^(W$2+1)))</f>
        <v/>
      </c>
      <c r="X727">
        <f>(INDIRECT("a_"&amp;X$2)/(X$2+1))*(($C727^(X$2+1)-$H727^(X$2+1))/(ε_c1cd^(X$2+1)))</f>
        <v/>
      </c>
      <c r="Y727">
        <f>(INDIRECT("a_"&amp;Y$2)/(Y$2+1))*(($C727^(Y$2+1)-$H727^(Y$2+1))/(ε_c1cd^(Y$2+1)))</f>
        <v/>
      </c>
      <c r="Z727">
        <f>(INDIRECT("a_"&amp;Z$2)/(Z$2+2))*(($C727^(Z$2+2)-$H727^(Z$2+2))/(ε_c1cd^(Z$2+2)))</f>
        <v/>
      </c>
      <c r="AA727">
        <f>(INDIRECT("a_"&amp;AA$2)/(AA$2+2))*(($C727^(AA$2+2)-$H727^(AA$2+2))/(ε_c1cd^(AA$2+2)))</f>
        <v/>
      </c>
      <c r="AB727">
        <f>(INDIRECT("a_"&amp;AB$2)/(AB$2+2))*(($C727^(AB$2+2)-$H727^(AB$2+2))/(ε_c1cd^(AB$2+2)))</f>
        <v/>
      </c>
      <c r="AC727">
        <f>(INDIRECT("a_"&amp;AC$2)/(AC$2+2))*(($C727^(AC$2+2)-$H727^(AC$2+2))/(ε_c1cd^(AC$2+2)))</f>
        <v/>
      </c>
      <c r="AD727">
        <f>(INDIRECT("a_"&amp;AD$2)/(AD$2+2))*(($C727^(AD$2+2)-$H727^(AD$2+2))/(ε_c1cd^(AD$2+2)))</f>
        <v/>
      </c>
      <c r="AE727" s="111">
        <f>(b*f_cd/L727)*SUM(U727:Y727)+SUM(Q727:R727)</f>
        <v/>
      </c>
      <c r="AF727" s="112">
        <f>AE727*(K727-y+e)</f>
        <v/>
      </c>
      <c r="AG727" s="113">
        <f>(b*f_cd/(L727^2))*SUM(Z727:AD727)+SUM(S727:T727)-AF727</f>
        <v/>
      </c>
      <c r="AH727" s="114">
        <f>AG727&lt;0</f>
        <v/>
      </c>
      <c r="AI727" s="115">
        <f>IF(A727=1,FALSE,(AND(AQ727,AH727,NOT(AI726))))</f>
        <v/>
      </c>
      <c r="AJ727" s="116">
        <f>(b*f_cd/L727)*(a_1/2*J727^2+a_2/3*J727^3+a_3/4*J727^4+a_4/5*J727^5+a_5/6*J727^6)+SUM(Q727:R727)</f>
        <v/>
      </c>
      <c r="AK727">
        <f>AJ727*(K727-y+e)</f>
        <v/>
      </c>
      <c r="AL727" s="118">
        <f>(b*f_cd/(L727^2))*(a_1/3*J727^3+a_2/4*J727^4+a_3/5*J727^5+a_4/6*J727^6+a_5/7*J727^7)+SUM(S727:T727)-AK727</f>
        <v/>
      </c>
      <c r="AM727" s="114">
        <f>AL727&gt;0</f>
        <v/>
      </c>
      <c r="AN727" s="115">
        <f>IF(A727=1,FALSE,(AND(AQ727,AM727,NOT(AN726))))</f>
        <v/>
      </c>
      <c r="AO727">
        <f>IF(D727=1,AND(AH727,NOT(AI727)),AND(AM727,NOT(AN727)))</f>
        <v/>
      </c>
      <c r="AP727" s="119">
        <f>IF(D727=1,AI727,AN727)</f>
        <v/>
      </c>
      <c r="AQ727" s="125">
        <f>ABS(E727)&lt;$AQ$2</f>
        <v/>
      </c>
      <c r="AS727">
        <f>IF(AP727,MAX(AS$3:AS725)+1,"")</f>
        <v/>
      </c>
    </row>
    <row r="728">
      <c r="A728" t="n">
        <v>659</v>
      </c>
      <c r="B728" s="131">
        <f>IF(A728=1,0,IF(AP728,0.1*ε_cu1cd,0))</f>
        <v/>
      </c>
      <c r="C728" s="131">
        <f>IF(A728=1,0.1*ε_cu1cd,C727+B727)</f>
        <v/>
      </c>
      <c r="D728" s="113">
        <f>IF('Нормальний переріз'!$D$68&gt;0,1,2)</f>
        <v/>
      </c>
      <c r="E728" s="144">
        <f>IF(D728=1,F728,G728)</f>
        <v/>
      </c>
      <c r="F728" s="124">
        <f>IF(AI727,0.11*ε_cu1cd,IF(AH727,F727*0.01,F727))</f>
        <v/>
      </c>
      <c r="G728" s="124">
        <f>IF(AP727,-0.1*ε_cu1cd,IF(AM727,G727*0.01,G727))</f>
        <v/>
      </c>
      <c r="H728" s="113">
        <f>IF(A728=1,E728,IF(AO727,H727-E727+E728,IF(AP727,0.8*H727,H727+E728)))</f>
        <v/>
      </c>
      <c r="I728" s="169">
        <f>(C728-H728)/h</f>
        <v/>
      </c>
      <c r="J728">
        <f>C728/(ε_c1cd)</f>
        <v/>
      </c>
      <c r="K728">
        <f>C728/I728</f>
        <v/>
      </c>
      <c r="L728" s="131">
        <f>I728/(ε_c1cd)</f>
        <v/>
      </c>
      <c r="M728">
        <f>I728*(K728-Z_s1)</f>
        <v/>
      </c>
      <c r="N728">
        <f>I728*(K728-Z_s2)</f>
        <v/>
      </c>
      <c r="O728">
        <f>E_s*M728</f>
        <v/>
      </c>
      <c r="P728">
        <f>E_s*N728</f>
        <v/>
      </c>
      <c r="Q728">
        <f>O728*A_s1</f>
        <v/>
      </c>
      <c r="R728">
        <f>P728*A_s2</f>
        <v/>
      </c>
      <c r="S728">
        <f>Q728*($K728-Z_s1)</f>
        <v/>
      </c>
      <c r="T728">
        <f>R728*($K728-Z_s2)</f>
        <v/>
      </c>
      <c r="U728">
        <f>(INDIRECT("a_"&amp;U$2)/(U$2+1))*(($C728^(U$2+1)-$H728^(U$2+1))/(ε_c1cd^(U$2+1)))</f>
        <v/>
      </c>
      <c r="V728">
        <f>(INDIRECT("a_"&amp;V$2)/(V$2+1))*(($C728^(V$2+1)-$H728^(V$2+1))/(ε_c1cd^(V$2+1)))</f>
        <v/>
      </c>
      <c r="W728">
        <f>(INDIRECT("a_"&amp;W$2)/(W$2+1))*(($C728^(W$2+1)-$H728^(W$2+1))/(ε_c1cd^(W$2+1)))</f>
        <v/>
      </c>
      <c r="X728">
        <f>(INDIRECT("a_"&amp;X$2)/(X$2+1))*(($C728^(X$2+1)-$H728^(X$2+1))/(ε_c1cd^(X$2+1)))</f>
        <v/>
      </c>
      <c r="Y728">
        <f>(INDIRECT("a_"&amp;Y$2)/(Y$2+1))*(($C728^(Y$2+1)-$H728^(Y$2+1))/(ε_c1cd^(Y$2+1)))</f>
        <v/>
      </c>
      <c r="Z728">
        <f>(INDIRECT("a_"&amp;Z$2)/(Z$2+2))*(($C728^(Z$2+2)-$H728^(Z$2+2))/(ε_c1cd^(Z$2+2)))</f>
        <v/>
      </c>
      <c r="AA728">
        <f>(INDIRECT("a_"&amp;AA$2)/(AA$2+2))*(($C728^(AA$2+2)-$H728^(AA$2+2))/(ε_c1cd^(AA$2+2)))</f>
        <v/>
      </c>
      <c r="AB728">
        <f>(INDIRECT("a_"&amp;AB$2)/(AB$2+2))*(($C728^(AB$2+2)-$H728^(AB$2+2))/(ε_c1cd^(AB$2+2)))</f>
        <v/>
      </c>
      <c r="AC728">
        <f>(INDIRECT("a_"&amp;AC$2)/(AC$2+2))*(($C728^(AC$2+2)-$H728^(AC$2+2))/(ε_c1cd^(AC$2+2)))</f>
        <v/>
      </c>
      <c r="AD728">
        <f>(INDIRECT("a_"&amp;AD$2)/(AD$2+2))*(($C728^(AD$2+2)-$H728^(AD$2+2))/(ε_c1cd^(AD$2+2)))</f>
        <v/>
      </c>
      <c r="AE728" s="111">
        <f>(b*f_cd/L728)*SUM(U728:Y728)+SUM(Q728:R728)</f>
        <v/>
      </c>
      <c r="AF728" s="112">
        <f>AE728*(K728-y+e)</f>
        <v/>
      </c>
      <c r="AG728" s="113">
        <f>(b*f_cd/(L728^2))*SUM(Z728:AD728)+SUM(S728:T728)-AF728</f>
        <v/>
      </c>
      <c r="AH728" s="114">
        <f>AG728&lt;0</f>
        <v/>
      </c>
      <c r="AI728" s="115">
        <f>IF(A728=1,FALSE,(AND(AQ728,AH728,NOT(AI727))))</f>
        <v/>
      </c>
      <c r="AJ728" s="116">
        <f>(b*f_cd/L728)*(a_1/2*J728^2+a_2/3*J728^3+a_3/4*J728^4+a_4/5*J728^5+a_5/6*J728^6)+SUM(Q728:R728)</f>
        <v/>
      </c>
      <c r="AK728">
        <f>AJ728*(K728-y+e)</f>
        <v/>
      </c>
      <c r="AL728" s="118">
        <f>(b*f_cd/(L728^2))*(a_1/3*J728^3+a_2/4*J728^4+a_3/5*J728^5+a_4/6*J728^6+a_5/7*J728^7)+SUM(S728:T728)-AK728</f>
        <v/>
      </c>
      <c r="AM728" s="114">
        <f>AL728&gt;0</f>
        <v/>
      </c>
      <c r="AN728" s="115">
        <f>IF(A728=1,FALSE,(AND(AQ728,AM728,NOT(AN727))))</f>
        <v/>
      </c>
      <c r="AO728">
        <f>IF(D728=1,AND(AH728,NOT(AI728)),AND(AM728,NOT(AN728)))</f>
        <v/>
      </c>
      <c r="AP728" s="119">
        <f>IF(D728=1,AI728,AN728)</f>
        <v/>
      </c>
      <c r="AQ728" s="125">
        <f>ABS(E728)&lt;$AQ$2</f>
        <v/>
      </c>
      <c r="AS728">
        <f>IF(AP728,MAX(AS$3:AS726)+1,"")</f>
        <v/>
      </c>
    </row>
    <row r="729">
      <c r="A729" t="n">
        <v>659</v>
      </c>
      <c r="B729" s="131">
        <f>IF(A729=1,0,IF(AP729,0.1*ε_cu1cd,0))</f>
        <v/>
      </c>
      <c r="C729" s="131">
        <f>IF(A729=1,0.1*ε_cu1cd,C728+B728)</f>
        <v/>
      </c>
      <c r="D729" s="113">
        <f>IF('Нормальний переріз'!$D$68&gt;0,1,2)</f>
        <v/>
      </c>
      <c r="E729" s="144">
        <f>IF(D729=1,F729,G729)</f>
        <v/>
      </c>
      <c r="F729" s="124">
        <f>IF(AI728,0.11*ε_cu1cd,IF(AH728,F728*0.01,F728))</f>
        <v/>
      </c>
      <c r="G729" s="124">
        <f>IF(AP728,-0.1*ε_cu1cd,IF(AM728,G728*0.01,G728))</f>
        <v/>
      </c>
      <c r="H729" s="113">
        <f>IF(A729=1,E729,IF(AO728,H728-E728+E729,IF(AP728,0.8*H728,H728+E729)))</f>
        <v/>
      </c>
      <c r="I729" s="169">
        <f>(C729-H729)/h</f>
        <v/>
      </c>
      <c r="J729">
        <f>C729/(ε_c1cd)</f>
        <v/>
      </c>
      <c r="K729">
        <f>C729/I729</f>
        <v/>
      </c>
      <c r="L729" s="131">
        <f>I729/(ε_c1cd)</f>
        <v/>
      </c>
      <c r="M729">
        <f>I729*(K729-Z_s1)</f>
        <v/>
      </c>
      <c r="N729">
        <f>I729*(K729-Z_s2)</f>
        <v/>
      </c>
      <c r="O729">
        <f>E_s*M729</f>
        <v/>
      </c>
      <c r="P729">
        <f>E_s*N729</f>
        <v/>
      </c>
      <c r="Q729">
        <f>O729*A_s1</f>
        <v/>
      </c>
      <c r="R729">
        <f>P729*A_s2</f>
        <v/>
      </c>
      <c r="S729">
        <f>Q729*($K729-Z_s1)</f>
        <v/>
      </c>
      <c r="T729">
        <f>R729*($K729-Z_s2)</f>
        <v/>
      </c>
      <c r="U729">
        <f>(INDIRECT("a_"&amp;U$2)/(U$2+1))*(($C729^(U$2+1)-$H729^(U$2+1))/(ε_c1cd^(U$2+1)))</f>
        <v/>
      </c>
      <c r="V729">
        <f>(INDIRECT("a_"&amp;V$2)/(V$2+1))*(($C729^(V$2+1)-$H729^(V$2+1))/(ε_c1cd^(V$2+1)))</f>
        <v/>
      </c>
      <c r="W729">
        <f>(INDIRECT("a_"&amp;W$2)/(W$2+1))*(($C729^(W$2+1)-$H729^(W$2+1))/(ε_c1cd^(W$2+1)))</f>
        <v/>
      </c>
      <c r="X729">
        <f>(INDIRECT("a_"&amp;X$2)/(X$2+1))*(($C729^(X$2+1)-$H729^(X$2+1))/(ε_c1cd^(X$2+1)))</f>
        <v/>
      </c>
      <c r="Y729">
        <f>(INDIRECT("a_"&amp;Y$2)/(Y$2+1))*(($C729^(Y$2+1)-$H729^(Y$2+1))/(ε_c1cd^(Y$2+1)))</f>
        <v/>
      </c>
      <c r="Z729">
        <f>(INDIRECT("a_"&amp;Z$2)/(Z$2+2))*(($C729^(Z$2+2)-$H729^(Z$2+2))/(ε_c1cd^(Z$2+2)))</f>
        <v/>
      </c>
      <c r="AA729">
        <f>(INDIRECT("a_"&amp;AA$2)/(AA$2+2))*(($C729^(AA$2+2)-$H729^(AA$2+2))/(ε_c1cd^(AA$2+2)))</f>
        <v/>
      </c>
      <c r="AB729">
        <f>(INDIRECT("a_"&amp;AB$2)/(AB$2+2))*(($C729^(AB$2+2)-$H729^(AB$2+2))/(ε_c1cd^(AB$2+2)))</f>
        <v/>
      </c>
      <c r="AC729">
        <f>(INDIRECT("a_"&amp;AC$2)/(AC$2+2))*(($C729^(AC$2+2)-$H729^(AC$2+2))/(ε_c1cd^(AC$2+2)))</f>
        <v/>
      </c>
      <c r="AD729">
        <f>(INDIRECT("a_"&amp;AD$2)/(AD$2+2))*(($C729^(AD$2+2)-$H729^(AD$2+2))/(ε_c1cd^(AD$2+2)))</f>
        <v/>
      </c>
      <c r="AE729" s="111">
        <f>(b*f_cd/L729)*SUM(U729:Y729)+SUM(Q729:R729)</f>
        <v/>
      </c>
      <c r="AF729" s="112">
        <f>AE729*(K729-y+e)</f>
        <v/>
      </c>
      <c r="AG729" s="113">
        <f>(b*f_cd/(L729^2))*SUM(Z729:AD729)+SUM(S729:T729)-AF729</f>
        <v/>
      </c>
      <c r="AH729" s="114">
        <f>AG729&lt;0</f>
        <v/>
      </c>
      <c r="AI729" s="115">
        <f>IF(A729=1,FALSE,(AND(AQ729,AH729,NOT(AI728))))</f>
        <v/>
      </c>
      <c r="AJ729" s="116">
        <f>(b*f_cd/L729)*(a_1/2*J729^2+a_2/3*J729^3+a_3/4*J729^4+a_4/5*J729^5+a_5/6*J729^6)+SUM(Q729:R729)</f>
        <v/>
      </c>
      <c r="AK729">
        <f>AJ729*(K729-y+e)</f>
        <v/>
      </c>
      <c r="AL729" s="118">
        <f>(b*f_cd/(L729^2))*(a_1/3*J729^3+a_2/4*J729^4+a_3/5*J729^5+a_4/6*J729^6+a_5/7*J729^7)+SUM(S729:T729)-AK729</f>
        <v/>
      </c>
      <c r="AM729" s="114">
        <f>AL729&gt;0</f>
        <v/>
      </c>
      <c r="AN729" s="115">
        <f>IF(A729=1,FALSE,(AND(AQ729,AM729,NOT(AN728))))</f>
        <v/>
      </c>
      <c r="AO729">
        <f>IF(D729=1,AND(AH729,NOT(AI729)),AND(AM729,NOT(AN729)))</f>
        <v/>
      </c>
      <c r="AP729" s="119">
        <f>IF(D729=1,AI729,AN729)</f>
        <v/>
      </c>
      <c r="AQ729" s="125">
        <f>ABS(E729)&lt;$AQ$2</f>
        <v/>
      </c>
      <c r="AS729">
        <f>IF(AP729,MAX(AS$3:AS727)+1,"")</f>
        <v/>
      </c>
    </row>
    <row r="730">
      <c r="A730" t="n">
        <v>659</v>
      </c>
      <c r="B730" s="131">
        <f>IF(A730=1,0,IF(AP730,0.1*ε_cu1cd,0))</f>
        <v/>
      </c>
      <c r="C730" s="131">
        <f>IF(A730=1,0.1*ε_cu1cd,C729+B729)</f>
        <v/>
      </c>
      <c r="D730" s="113">
        <f>IF('Нормальний переріз'!$D$68&gt;0,1,2)</f>
        <v/>
      </c>
      <c r="E730" s="144">
        <f>IF(D730=1,F730,G730)</f>
        <v/>
      </c>
      <c r="F730" s="124">
        <f>IF(AI729,0.11*ε_cu1cd,IF(AH729,F729*0.01,F729))</f>
        <v/>
      </c>
      <c r="G730" s="124">
        <f>IF(AP729,-0.1*ε_cu1cd,IF(AM729,G729*0.01,G729))</f>
        <v/>
      </c>
      <c r="H730" s="113">
        <f>IF(A730=1,E730,IF(AO729,H729-E729+E730,IF(AP729,0.8*H729,H729+E730)))</f>
        <v/>
      </c>
      <c r="I730" s="169">
        <f>(C730-H730)/h</f>
        <v/>
      </c>
      <c r="J730">
        <f>C730/(ε_c1cd)</f>
        <v/>
      </c>
      <c r="K730">
        <f>C730/I730</f>
        <v/>
      </c>
      <c r="L730" s="131">
        <f>I730/(ε_c1cd)</f>
        <v/>
      </c>
      <c r="M730">
        <f>I730*(K730-Z_s1)</f>
        <v/>
      </c>
      <c r="N730">
        <f>I730*(K730-Z_s2)</f>
        <v/>
      </c>
      <c r="O730">
        <f>E_s*M730</f>
        <v/>
      </c>
      <c r="P730">
        <f>E_s*N730</f>
        <v/>
      </c>
      <c r="Q730">
        <f>O730*A_s1</f>
        <v/>
      </c>
      <c r="R730">
        <f>P730*A_s2</f>
        <v/>
      </c>
      <c r="S730">
        <f>Q730*($K730-Z_s1)</f>
        <v/>
      </c>
      <c r="T730">
        <f>R730*($K730-Z_s2)</f>
        <v/>
      </c>
      <c r="U730">
        <f>(INDIRECT("a_"&amp;U$2)/(U$2+1))*(($C730^(U$2+1)-$H730^(U$2+1))/(ε_c1cd^(U$2+1)))</f>
        <v/>
      </c>
      <c r="V730">
        <f>(INDIRECT("a_"&amp;V$2)/(V$2+1))*(($C730^(V$2+1)-$H730^(V$2+1))/(ε_c1cd^(V$2+1)))</f>
        <v/>
      </c>
      <c r="W730">
        <f>(INDIRECT("a_"&amp;W$2)/(W$2+1))*(($C730^(W$2+1)-$H730^(W$2+1))/(ε_c1cd^(W$2+1)))</f>
        <v/>
      </c>
      <c r="X730">
        <f>(INDIRECT("a_"&amp;X$2)/(X$2+1))*(($C730^(X$2+1)-$H730^(X$2+1))/(ε_c1cd^(X$2+1)))</f>
        <v/>
      </c>
      <c r="Y730">
        <f>(INDIRECT("a_"&amp;Y$2)/(Y$2+1))*(($C730^(Y$2+1)-$H730^(Y$2+1))/(ε_c1cd^(Y$2+1)))</f>
        <v/>
      </c>
      <c r="Z730">
        <f>(INDIRECT("a_"&amp;Z$2)/(Z$2+2))*(($C730^(Z$2+2)-$H730^(Z$2+2))/(ε_c1cd^(Z$2+2)))</f>
        <v/>
      </c>
      <c r="AA730">
        <f>(INDIRECT("a_"&amp;AA$2)/(AA$2+2))*(($C730^(AA$2+2)-$H730^(AA$2+2))/(ε_c1cd^(AA$2+2)))</f>
        <v/>
      </c>
      <c r="AB730">
        <f>(INDIRECT("a_"&amp;AB$2)/(AB$2+2))*(($C730^(AB$2+2)-$H730^(AB$2+2))/(ε_c1cd^(AB$2+2)))</f>
        <v/>
      </c>
      <c r="AC730">
        <f>(INDIRECT("a_"&amp;AC$2)/(AC$2+2))*(($C730^(AC$2+2)-$H730^(AC$2+2))/(ε_c1cd^(AC$2+2)))</f>
        <v/>
      </c>
      <c r="AD730">
        <f>(INDIRECT("a_"&amp;AD$2)/(AD$2+2))*(($C730^(AD$2+2)-$H730^(AD$2+2))/(ε_c1cd^(AD$2+2)))</f>
        <v/>
      </c>
      <c r="AE730" s="111">
        <f>(b*f_cd/L730)*SUM(U730:Y730)+SUM(Q730:R730)</f>
        <v/>
      </c>
      <c r="AF730" s="112">
        <f>AE730*(K730-y+e)</f>
        <v/>
      </c>
      <c r="AG730" s="113">
        <f>(b*f_cd/(L730^2))*SUM(Z730:AD730)+SUM(S730:T730)-AF730</f>
        <v/>
      </c>
      <c r="AH730" s="114">
        <f>AG730&lt;0</f>
        <v/>
      </c>
      <c r="AI730" s="115">
        <f>IF(A730=1,FALSE,(AND(AQ730,AH730,NOT(AI729))))</f>
        <v/>
      </c>
      <c r="AJ730" s="116">
        <f>(b*f_cd/L730)*(a_1/2*J730^2+a_2/3*J730^3+a_3/4*J730^4+a_4/5*J730^5+a_5/6*J730^6)+SUM(Q730:R730)</f>
        <v/>
      </c>
      <c r="AK730">
        <f>AJ730*(K730-y+e)</f>
        <v/>
      </c>
      <c r="AL730" s="118">
        <f>(b*f_cd/(L730^2))*(a_1/3*J730^3+a_2/4*J730^4+a_3/5*J730^5+a_4/6*J730^6+a_5/7*J730^7)+SUM(S730:T730)-AK730</f>
        <v/>
      </c>
      <c r="AM730" s="114">
        <f>AL730&gt;0</f>
        <v/>
      </c>
      <c r="AN730" s="115">
        <f>IF(A730=1,FALSE,(AND(AQ730,AM730,NOT(AN729))))</f>
        <v/>
      </c>
      <c r="AO730">
        <f>IF(D730=1,AND(AH730,NOT(AI730)),AND(AM730,NOT(AN730)))</f>
        <v/>
      </c>
      <c r="AP730" s="119">
        <f>IF(D730=1,AI730,AN730)</f>
        <v/>
      </c>
      <c r="AQ730" s="125">
        <f>ABS(E730)&lt;$AQ$2</f>
        <v/>
      </c>
      <c r="AS730">
        <f>IF(AP730,MAX(AS$3:AS728)+1,"")</f>
        <v/>
      </c>
    </row>
    <row r="731">
      <c r="A731" t="n">
        <v>659</v>
      </c>
      <c r="B731" s="131">
        <f>IF(A731=1,0,IF(AP731,0.1*ε_cu1cd,0))</f>
        <v/>
      </c>
      <c r="C731" s="131">
        <f>IF(A731=1,0.1*ε_cu1cd,C730+B730)</f>
        <v/>
      </c>
      <c r="D731" s="113">
        <f>IF('Нормальний переріз'!$D$68&gt;0,1,2)</f>
        <v/>
      </c>
      <c r="E731" s="144">
        <f>IF(D731=1,F731,G731)</f>
        <v/>
      </c>
      <c r="F731" s="124">
        <f>IF(AI730,0.11*ε_cu1cd,IF(AH730,F730*0.01,F730))</f>
        <v/>
      </c>
      <c r="G731" s="124">
        <f>IF(AP730,-0.1*ε_cu1cd,IF(AM730,G730*0.01,G730))</f>
        <v/>
      </c>
      <c r="H731" s="113">
        <f>IF(A731=1,E731,IF(AO730,H730-E730+E731,IF(AP730,0.8*H730,H730+E731)))</f>
        <v/>
      </c>
      <c r="I731" s="169">
        <f>(C731-H731)/h</f>
        <v/>
      </c>
      <c r="J731">
        <f>C731/(ε_c1cd)</f>
        <v/>
      </c>
      <c r="K731">
        <f>C731/I731</f>
        <v/>
      </c>
      <c r="L731" s="131">
        <f>I731/(ε_c1cd)</f>
        <v/>
      </c>
      <c r="M731">
        <f>I731*(K731-Z_s1)</f>
        <v/>
      </c>
      <c r="N731">
        <f>I731*(K731-Z_s2)</f>
        <v/>
      </c>
      <c r="O731">
        <f>E_s*M731</f>
        <v/>
      </c>
      <c r="P731">
        <f>E_s*N731</f>
        <v/>
      </c>
      <c r="Q731">
        <f>O731*A_s1</f>
        <v/>
      </c>
      <c r="R731">
        <f>P731*A_s2</f>
        <v/>
      </c>
      <c r="S731">
        <f>Q731*($K731-Z_s1)</f>
        <v/>
      </c>
      <c r="T731">
        <f>R731*($K731-Z_s2)</f>
        <v/>
      </c>
      <c r="U731">
        <f>(INDIRECT("a_"&amp;U$2)/(U$2+1))*(($C731^(U$2+1)-$H731^(U$2+1))/(ε_c1cd^(U$2+1)))</f>
        <v/>
      </c>
      <c r="V731">
        <f>(INDIRECT("a_"&amp;V$2)/(V$2+1))*(($C731^(V$2+1)-$H731^(V$2+1))/(ε_c1cd^(V$2+1)))</f>
        <v/>
      </c>
      <c r="W731">
        <f>(INDIRECT("a_"&amp;W$2)/(W$2+1))*(($C731^(W$2+1)-$H731^(W$2+1))/(ε_c1cd^(W$2+1)))</f>
        <v/>
      </c>
      <c r="X731">
        <f>(INDIRECT("a_"&amp;X$2)/(X$2+1))*(($C731^(X$2+1)-$H731^(X$2+1))/(ε_c1cd^(X$2+1)))</f>
        <v/>
      </c>
      <c r="Y731">
        <f>(INDIRECT("a_"&amp;Y$2)/(Y$2+1))*(($C731^(Y$2+1)-$H731^(Y$2+1))/(ε_c1cd^(Y$2+1)))</f>
        <v/>
      </c>
      <c r="Z731">
        <f>(INDIRECT("a_"&amp;Z$2)/(Z$2+2))*(($C731^(Z$2+2)-$H731^(Z$2+2))/(ε_c1cd^(Z$2+2)))</f>
        <v/>
      </c>
      <c r="AA731">
        <f>(INDIRECT("a_"&amp;AA$2)/(AA$2+2))*(($C731^(AA$2+2)-$H731^(AA$2+2))/(ε_c1cd^(AA$2+2)))</f>
        <v/>
      </c>
      <c r="AB731">
        <f>(INDIRECT("a_"&amp;AB$2)/(AB$2+2))*(($C731^(AB$2+2)-$H731^(AB$2+2))/(ε_c1cd^(AB$2+2)))</f>
        <v/>
      </c>
      <c r="AC731">
        <f>(INDIRECT("a_"&amp;AC$2)/(AC$2+2))*(($C731^(AC$2+2)-$H731^(AC$2+2))/(ε_c1cd^(AC$2+2)))</f>
        <v/>
      </c>
      <c r="AD731">
        <f>(INDIRECT("a_"&amp;AD$2)/(AD$2+2))*(($C731^(AD$2+2)-$H731^(AD$2+2))/(ε_c1cd^(AD$2+2)))</f>
        <v/>
      </c>
      <c r="AE731" s="111">
        <f>(b*f_cd/L731)*SUM(U731:Y731)+SUM(Q731:R731)</f>
        <v/>
      </c>
      <c r="AF731" s="112">
        <f>AE731*(K731-y+e)</f>
        <v/>
      </c>
      <c r="AG731" s="113">
        <f>(b*f_cd/(L731^2))*SUM(Z731:AD731)+SUM(S731:T731)-AF731</f>
        <v/>
      </c>
      <c r="AH731" s="114">
        <f>AG731&lt;0</f>
        <v/>
      </c>
      <c r="AI731" s="115">
        <f>IF(A731=1,FALSE,(AND(AQ731,AH731,NOT(AI730))))</f>
        <v/>
      </c>
      <c r="AJ731" s="116">
        <f>(b*f_cd/L731)*(a_1/2*J731^2+a_2/3*J731^3+a_3/4*J731^4+a_4/5*J731^5+a_5/6*J731^6)+SUM(Q731:R731)</f>
        <v/>
      </c>
      <c r="AK731">
        <f>AJ731*(K731-y+e)</f>
        <v/>
      </c>
      <c r="AL731" s="118">
        <f>(b*f_cd/(L731^2))*(a_1/3*J731^3+a_2/4*J731^4+a_3/5*J731^5+a_4/6*J731^6+a_5/7*J731^7)+SUM(S731:T731)-AK731</f>
        <v/>
      </c>
      <c r="AM731" s="114">
        <f>AL731&gt;0</f>
        <v/>
      </c>
      <c r="AN731" s="115">
        <f>IF(A731=1,FALSE,(AND(AQ731,AM731,NOT(AN730))))</f>
        <v/>
      </c>
      <c r="AO731">
        <f>IF(D731=1,AND(AH731,NOT(AI731)),AND(AM731,NOT(AN731)))</f>
        <v/>
      </c>
      <c r="AP731" s="119">
        <f>IF(D731=1,AI731,AN731)</f>
        <v/>
      </c>
      <c r="AQ731" s="125">
        <f>ABS(E731)&lt;$AQ$2</f>
        <v/>
      </c>
      <c r="AS731">
        <f>IF(AP731,MAX(AS$3:AS729)+1,"")</f>
        <v/>
      </c>
    </row>
    <row r="732">
      <c r="A732" t="n">
        <v>659</v>
      </c>
      <c r="B732" s="131">
        <f>IF(A732=1,0,IF(AP732,0.1*ε_cu1cd,0))</f>
        <v/>
      </c>
      <c r="C732" s="131">
        <f>IF(A732=1,0.1*ε_cu1cd,C731+B731)</f>
        <v/>
      </c>
      <c r="D732" s="113">
        <f>IF('Нормальний переріз'!$D$68&gt;0,1,2)</f>
        <v/>
      </c>
      <c r="E732" s="144">
        <f>IF(D732=1,F732,G732)</f>
        <v/>
      </c>
      <c r="F732" s="124">
        <f>IF(AI731,0.11*ε_cu1cd,IF(AH731,F731*0.01,F731))</f>
        <v/>
      </c>
      <c r="G732" s="124">
        <f>IF(AP731,-0.1*ε_cu1cd,IF(AM731,G731*0.01,G731))</f>
        <v/>
      </c>
      <c r="H732" s="113">
        <f>IF(A732=1,E732,IF(AO731,H731-E731+E732,IF(AP731,0.8*H731,H731+E732)))</f>
        <v/>
      </c>
      <c r="I732" s="169">
        <f>(C732-H732)/h</f>
        <v/>
      </c>
      <c r="J732">
        <f>C732/(ε_c1cd)</f>
        <v/>
      </c>
      <c r="K732">
        <f>C732/I732</f>
        <v/>
      </c>
      <c r="L732" s="131">
        <f>I732/(ε_c1cd)</f>
        <v/>
      </c>
      <c r="M732">
        <f>I732*(K732-Z_s1)</f>
        <v/>
      </c>
      <c r="N732">
        <f>I732*(K732-Z_s2)</f>
        <v/>
      </c>
      <c r="O732">
        <f>E_s*M732</f>
        <v/>
      </c>
      <c r="P732">
        <f>E_s*N732</f>
        <v/>
      </c>
      <c r="Q732">
        <f>O732*A_s1</f>
        <v/>
      </c>
      <c r="R732">
        <f>P732*A_s2</f>
        <v/>
      </c>
      <c r="S732">
        <f>Q732*($K732-Z_s1)</f>
        <v/>
      </c>
      <c r="T732">
        <f>R732*($K732-Z_s2)</f>
        <v/>
      </c>
      <c r="U732">
        <f>(INDIRECT("a_"&amp;U$2)/(U$2+1))*(($C732^(U$2+1)-$H732^(U$2+1))/(ε_c1cd^(U$2+1)))</f>
        <v/>
      </c>
      <c r="V732">
        <f>(INDIRECT("a_"&amp;V$2)/(V$2+1))*(($C732^(V$2+1)-$H732^(V$2+1))/(ε_c1cd^(V$2+1)))</f>
        <v/>
      </c>
      <c r="W732">
        <f>(INDIRECT("a_"&amp;W$2)/(W$2+1))*(($C732^(W$2+1)-$H732^(W$2+1))/(ε_c1cd^(W$2+1)))</f>
        <v/>
      </c>
      <c r="X732">
        <f>(INDIRECT("a_"&amp;X$2)/(X$2+1))*(($C732^(X$2+1)-$H732^(X$2+1))/(ε_c1cd^(X$2+1)))</f>
        <v/>
      </c>
      <c r="Y732">
        <f>(INDIRECT("a_"&amp;Y$2)/(Y$2+1))*(($C732^(Y$2+1)-$H732^(Y$2+1))/(ε_c1cd^(Y$2+1)))</f>
        <v/>
      </c>
      <c r="Z732">
        <f>(INDIRECT("a_"&amp;Z$2)/(Z$2+2))*(($C732^(Z$2+2)-$H732^(Z$2+2))/(ε_c1cd^(Z$2+2)))</f>
        <v/>
      </c>
      <c r="AA732">
        <f>(INDIRECT("a_"&amp;AA$2)/(AA$2+2))*(($C732^(AA$2+2)-$H732^(AA$2+2))/(ε_c1cd^(AA$2+2)))</f>
        <v/>
      </c>
      <c r="AB732">
        <f>(INDIRECT("a_"&amp;AB$2)/(AB$2+2))*(($C732^(AB$2+2)-$H732^(AB$2+2))/(ε_c1cd^(AB$2+2)))</f>
        <v/>
      </c>
      <c r="AC732">
        <f>(INDIRECT("a_"&amp;AC$2)/(AC$2+2))*(($C732^(AC$2+2)-$H732^(AC$2+2))/(ε_c1cd^(AC$2+2)))</f>
        <v/>
      </c>
      <c r="AD732">
        <f>(INDIRECT("a_"&amp;AD$2)/(AD$2+2))*(($C732^(AD$2+2)-$H732^(AD$2+2))/(ε_c1cd^(AD$2+2)))</f>
        <v/>
      </c>
      <c r="AE732" s="111">
        <f>(b*f_cd/L732)*SUM(U732:Y732)+SUM(Q732:R732)</f>
        <v/>
      </c>
      <c r="AF732" s="112">
        <f>AE732*(K732-y+e)</f>
        <v/>
      </c>
      <c r="AG732" s="113">
        <f>(b*f_cd/(L732^2))*SUM(Z732:AD732)+SUM(S732:T732)-AF732</f>
        <v/>
      </c>
      <c r="AH732" s="114">
        <f>AG732&lt;0</f>
        <v/>
      </c>
      <c r="AI732" s="115">
        <f>IF(A732=1,FALSE,(AND(AQ732,AH732,NOT(AI731))))</f>
        <v/>
      </c>
      <c r="AJ732" s="116">
        <f>(b*f_cd/L732)*(a_1/2*J732^2+a_2/3*J732^3+a_3/4*J732^4+a_4/5*J732^5+a_5/6*J732^6)+SUM(Q732:R732)</f>
        <v/>
      </c>
      <c r="AK732">
        <f>AJ732*(K732-y+e)</f>
        <v/>
      </c>
      <c r="AL732" s="118">
        <f>(b*f_cd/(L732^2))*(a_1/3*J732^3+a_2/4*J732^4+a_3/5*J732^5+a_4/6*J732^6+a_5/7*J732^7)+SUM(S732:T732)-AK732</f>
        <v/>
      </c>
      <c r="AM732" s="114">
        <f>AL732&gt;0</f>
        <v/>
      </c>
      <c r="AN732" s="115">
        <f>IF(A732=1,FALSE,(AND(AQ732,AM732,NOT(AN731))))</f>
        <v/>
      </c>
      <c r="AO732">
        <f>IF(D732=1,AND(AH732,NOT(AI732)),AND(AM732,NOT(AN732)))</f>
        <v/>
      </c>
      <c r="AP732" s="119">
        <f>IF(D732=1,AI732,AN732)</f>
        <v/>
      </c>
      <c r="AQ732" s="125">
        <f>ABS(E732)&lt;$AQ$2</f>
        <v/>
      </c>
      <c r="AS732">
        <f>IF(AP732,MAX(AS$3:AS730)+1,"")</f>
        <v/>
      </c>
    </row>
    <row r="733">
      <c r="A733" t="n">
        <v>659</v>
      </c>
      <c r="B733" s="131">
        <f>IF(A733=1,0,IF(AP733,0.1*ε_cu1cd,0))</f>
        <v/>
      </c>
      <c r="C733" s="131">
        <f>IF(A733=1,0.1*ε_cu1cd,C732+B732)</f>
        <v/>
      </c>
      <c r="D733" s="113">
        <f>IF('Нормальний переріз'!$D$68&gt;0,1,2)</f>
        <v/>
      </c>
      <c r="E733" s="144">
        <f>IF(D733=1,F733,G733)</f>
        <v/>
      </c>
      <c r="F733" s="124">
        <f>IF(AI732,0.11*ε_cu1cd,IF(AH732,F732*0.01,F732))</f>
        <v/>
      </c>
      <c r="G733" s="124">
        <f>IF(AP732,-0.1*ε_cu1cd,IF(AM732,G732*0.01,G732))</f>
        <v/>
      </c>
      <c r="H733" s="113">
        <f>IF(A733=1,E733,IF(AO732,H732-E732+E733,IF(AP732,0.8*H732,H732+E733)))</f>
        <v/>
      </c>
      <c r="I733" s="169">
        <f>(C733-H733)/h</f>
        <v/>
      </c>
      <c r="J733">
        <f>C733/(ε_c1cd)</f>
        <v/>
      </c>
      <c r="K733">
        <f>C733/I733</f>
        <v/>
      </c>
      <c r="L733" s="131">
        <f>I733/(ε_c1cd)</f>
        <v/>
      </c>
      <c r="M733">
        <f>I733*(K733-Z_s1)</f>
        <v/>
      </c>
      <c r="N733">
        <f>I733*(K733-Z_s2)</f>
        <v/>
      </c>
      <c r="O733">
        <f>E_s*M733</f>
        <v/>
      </c>
      <c r="P733">
        <f>E_s*N733</f>
        <v/>
      </c>
      <c r="Q733">
        <f>O733*A_s1</f>
        <v/>
      </c>
      <c r="R733">
        <f>P733*A_s2</f>
        <v/>
      </c>
      <c r="S733">
        <f>Q733*($K733-Z_s1)</f>
        <v/>
      </c>
      <c r="T733">
        <f>R733*($K733-Z_s2)</f>
        <v/>
      </c>
      <c r="U733">
        <f>(INDIRECT("a_"&amp;U$2)/(U$2+1))*(($C733^(U$2+1)-$H733^(U$2+1))/(ε_c1cd^(U$2+1)))</f>
        <v/>
      </c>
      <c r="V733">
        <f>(INDIRECT("a_"&amp;V$2)/(V$2+1))*(($C733^(V$2+1)-$H733^(V$2+1))/(ε_c1cd^(V$2+1)))</f>
        <v/>
      </c>
      <c r="W733">
        <f>(INDIRECT("a_"&amp;W$2)/(W$2+1))*(($C733^(W$2+1)-$H733^(W$2+1))/(ε_c1cd^(W$2+1)))</f>
        <v/>
      </c>
      <c r="X733">
        <f>(INDIRECT("a_"&amp;X$2)/(X$2+1))*(($C733^(X$2+1)-$H733^(X$2+1))/(ε_c1cd^(X$2+1)))</f>
        <v/>
      </c>
      <c r="Y733">
        <f>(INDIRECT("a_"&amp;Y$2)/(Y$2+1))*(($C733^(Y$2+1)-$H733^(Y$2+1))/(ε_c1cd^(Y$2+1)))</f>
        <v/>
      </c>
      <c r="Z733">
        <f>(INDIRECT("a_"&amp;Z$2)/(Z$2+2))*(($C733^(Z$2+2)-$H733^(Z$2+2))/(ε_c1cd^(Z$2+2)))</f>
        <v/>
      </c>
      <c r="AA733">
        <f>(INDIRECT("a_"&amp;AA$2)/(AA$2+2))*(($C733^(AA$2+2)-$H733^(AA$2+2))/(ε_c1cd^(AA$2+2)))</f>
        <v/>
      </c>
      <c r="AB733">
        <f>(INDIRECT("a_"&amp;AB$2)/(AB$2+2))*(($C733^(AB$2+2)-$H733^(AB$2+2))/(ε_c1cd^(AB$2+2)))</f>
        <v/>
      </c>
      <c r="AC733">
        <f>(INDIRECT("a_"&amp;AC$2)/(AC$2+2))*(($C733^(AC$2+2)-$H733^(AC$2+2))/(ε_c1cd^(AC$2+2)))</f>
        <v/>
      </c>
      <c r="AD733">
        <f>(INDIRECT("a_"&amp;AD$2)/(AD$2+2))*(($C733^(AD$2+2)-$H733^(AD$2+2))/(ε_c1cd^(AD$2+2)))</f>
        <v/>
      </c>
      <c r="AE733" s="111">
        <f>(b*f_cd/L733)*SUM(U733:Y733)+SUM(Q733:R733)</f>
        <v/>
      </c>
      <c r="AF733" s="112">
        <f>AE733*(K733-y+e)</f>
        <v/>
      </c>
      <c r="AG733" s="113">
        <f>(b*f_cd/(L733^2))*SUM(Z733:AD733)+SUM(S733:T733)-AF733</f>
        <v/>
      </c>
      <c r="AH733" s="114">
        <f>AG733&lt;0</f>
        <v/>
      </c>
      <c r="AI733" s="115">
        <f>IF(A733=1,FALSE,(AND(AQ733,AH733,NOT(AI732))))</f>
        <v/>
      </c>
      <c r="AJ733" s="116">
        <f>(b*f_cd/L733)*(a_1/2*J733^2+a_2/3*J733^3+a_3/4*J733^4+a_4/5*J733^5+a_5/6*J733^6)+SUM(Q733:R733)</f>
        <v/>
      </c>
      <c r="AK733">
        <f>AJ733*(K733-y+e)</f>
        <v/>
      </c>
      <c r="AL733" s="118">
        <f>(b*f_cd/(L733^2))*(a_1/3*J733^3+a_2/4*J733^4+a_3/5*J733^5+a_4/6*J733^6+a_5/7*J733^7)+SUM(S733:T733)-AK733</f>
        <v/>
      </c>
      <c r="AM733" s="114">
        <f>AL733&gt;0</f>
        <v/>
      </c>
      <c r="AN733" s="115">
        <f>IF(A733=1,FALSE,(AND(AQ733,AM733,NOT(AN732))))</f>
        <v/>
      </c>
      <c r="AO733">
        <f>IF(D733=1,AND(AH733,NOT(AI733)),AND(AM733,NOT(AN733)))</f>
        <v/>
      </c>
      <c r="AP733" s="119">
        <f>IF(D733=1,AI733,AN733)</f>
        <v/>
      </c>
      <c r="AQ733" s="125">
        <f>ABS(E733)&lt;$AQ$2</f>
        <v/>
      </c>
      <c r="AS733">
        <f>IF(AP733,MAX(AS$3:AS731)+1,"")</f>
        <v/>
      </c>
    </row>
    <row r="734">
      <c r="A734" t="n">
        <v>659</v>
      </c>
      <c r="B734" s="131">
        <f>IF(A734=1,0,IF(AP734,0.1*ε_cu1cd,0))</f>
        <v/>
      </c>
      <c r="C734" s="131">
        <f>IF(A734=1,0.1*ε_cu1cd,C733+B733)</f>
        <v/>
      </c>
      <c r="D734" s="113">
        <f>IF('Нормальний переріз'!$D$68&gt;0,1,2)</f>
        <v/>
      </c>
      <c r="E734" s="144">
        <f>IF(D734=1,F734,G734)</f>
        <v/>
      </c>
      <c r="F734" s="124">
        <f>IF(AI733,0.11*ε_cu1cd,IF(AH733,F733*0.01,F733))</f>
        <v/>
      </c>
      <c r="G734" s="124">
        <f>IF(AP733,-0.1*ε_cu1cd,IF(AM733,G733*0.01,G733))</f>
        <v/>
      </c>
      <c r="H734" s="113">
        <f>IF(A734=1,E734,IF(AO733,H733-E733+E734,IF(AP733,0.8*H733,H733+E734)))</f>
        <v/>
      </c>
      <c r="I734" s="169">
        <f>(C734-H734)/h</f>
        <v/>
      </c>
      <c r="J734">
        <f>C734/(ε_c1cd)</f>
        <v/>
      </c>
      <c r="K734">
        <f>C734/I734</f>
        <v/>
      </c>
      <c r="L734" s="131">
        <f>I734/(ε_c1cd)</f>
        <v/>
      </c>
      <c r="M734">
        <f>I734*(K734-Z_s1)</f>
        <v/>
      </c>
      <c r="N734">
        <f>I734*(K734-Z_s2)</f>
        <v/>
      </c>
      <c r="O734">
        <f>E_s*M734</f>
        <v/>
      </c>
      <c r="P734">
        <f>E_s*N734</f>
        <v/>
      </c>
      <c r="Q734">
        <f>O734*A_s1</f>
        <v/>
      </c>
      <c r="R734">
        <f>P734*A_s2</f>
        <v/>
      </c>
      <c r="S734">
        <f>Q734*($K734-Z_s1)</f>
        <v/>
      </c>
      <c r="T734">
        <f>R734*($K734-Z_s2)</f>
        <v/>
      </c>
      <c r="U734">
        <f>(INDIRECT("a_"&amp;U$2)/(U$2+1))*(($C734^(U$2+1)-$H734^(U$2+1))/(ε_c1cd^(U$2+1)))</f>
        <v/>
      </c>
      <c r="V734">
        <f>(INDIRECT("a_"&amp;V$2)/(V$2+1))*(($C734^(V$2+1)-$H734^(V$2+1))/(ε_c1cd^(V$2+1)))</f>
        <v/>
      </c>
      <c r="W734">
        <f>(INDIRECT("a_"&amp;W$2)/(W$2+1))*(($C734^(W$2+1)-$H734^(W$2+1))/(ε_c1cd^(W$2+1)))</f>
        <v/>
      </c>
      <c r="X734">
        <f>(INDIRECT("a_"&amp;X$2)/(X$2+1))*(($C734^(X$2+1)-$H734^(X$2+1))/(ε_c1cd^(X$2+1)))</f>
        <v/>
      </c>
      <c r="Y734">
        <f>(INDIRECT("a_"&amp;Y$2)/(Y$2+1))*(($C734^(Y$2+1)-$H734^(Y$2+1))/(ε_c1cd^(Y$2+1)))</f>
        <v/>
      </c>
      <c r="Z734">
        <f>(INDIRECT("a_"&amp;Z$2)/(Z$2+2))*(($C734^(Z$2+2)-$H734^(Z$2+2))/(ε_c1cd^(Z$2+2)))</f>
        <v/>
      </c>
      <c r="AA734">
        <f>(INDIRECT("a_"&amp;AA$2)/(AA$2+2))*(($C734^(AA$2+2)-$H734^(AA$2+2))/(ε_c1cd^(AA$2+2)))</f>
        <v/>
      </c>
      <c r="AB734">
        <f>(INDIRECT("a_"&amp;AB$2)/(AB$2+2))*(($C734^(AB$2+2)-$H734^(AB$2+2))/(ε_c1cd^(AB$2+2)))</f>
        <v/>
      </c>
      <c r="AC734">
        <f>(INDIRECT("a_"&amp;AC$2)/(AC$2+2))*(($C734^(AC$2+2)-$H734^(AC$2+2))/(ε_c1cd^(AC$2+2)))</f>
        <v/>
      </c>
      <c r="AD734">
        <f>(INDIRECT("a_"&amp;AD$2)/(AD$2+2))*(($C734^(AD$2+2)-$H734^(AD$2+2))/(ε_c1cd^(AD$2+2)))</f>
        <v/>
      </c>
      <c r="AE734" s="111">
        <f>(b*f_cd/L734)*SUM(U734:Y734)+SUM(Q734:R734)</f>
        <v/>
      </c>
      <c r="AF734" s="112">
        <f>AE734*(K734-y+e)</f>
        <v/>
      </c>
      <c r="AG734" s="113">
        <f>(b*f_cd/(L734^2))*SUM(Z734:AD734)+SUM(S734:T734)-AF734</f>
        <v/>
      </c>
      <c r="AH734" s="114">
        <f>AG734&lt;0</f>
        <v/>
      </c>
      <c r="AI734" s="115">
        <f>IF(A734=1,FALSE,(AND(AQ734,AH734,NOT(AI733))))</f>
        <v/>
      </c>
      <c r="AJ734" s="116">
        <f>(b*f_cd/L734)*(a_1/2*J734^2+a_2/3*J734^3+a_3/4*J734^4+a_4/5*J734^5+a_5/6*J734^6)+SUM(Q734:R734)</f>
        <v/>
      </c>
      <c r="AK734">
        <f>AJ734*(K734-y+e)</f>
        <v/>
      </c>
      <c r="AL734" s="118">
        <f>(b*f_cd/(L734^2))*(a_1/3*J734^3+a_2/4*J734^4+a_3/5*J734^5+a_4/6*J734^6+a_5/7*J734^7)+SUM(S734:T734)-AK734</f>
        <v/>
      </c>
      <c r="AM734" s="114">
        <f>AL734&gt;0</f>
        <v/>
      </c>
      <c r="AN734" s="115">
        <f>IF(A734=1,FALSE,(AND(AQ734,AM734,NOT(AN733))))</f>
        <v/>
      </c>
      <c r="AO734">
        <f>IF(D734=1,AND(AH734,NOT(AI734)),AND(AM734,NOT(AN734)))</f>
        <v/>
      </c>
      <c r="AP734" s="119">
        <f>IF(D734=1,AI734,AN734)</f>
        <v/>
      </c>
      <c r="AQ734" s="125">
        <f>ABS(E734)&lt;$AQ$2</f>
        <v/>
      </c>
      <c r="AS734">
        <f>IF(AP734,MAX(AS$3:AS732)+1,"")</f>
        <v/>
      </c>
    </row>
    <row r="735">
      <c r="A735" t="n">
        <v>659</v>
      </c>
      <c r="B735" s="131">
        <f>IF(A735=1,0,IF(AP735,0.1*ε_cu1cd,0))</f>
        <v/>
      </c>
      <c r="C735" s="131">
        <f>IF(A735=1,0.1*ε_cu1cd,C734+B734)</f>
        <v/>
      </c>
      <c r="D735" s="113">
        <f>IF('Нормальний переріз'!$D$68&gt;0,1,2)</f>
        <v/>
      </c>
      <c r="E735" s="144">
        <f>IF(D735=1,F735,G735)</f>
        <v/>
      </c>
      <c r="F735" s="124">
        <f>IF(AI734,0.11*ε_cu1cd,IF(AH734,F734*0.01,F734))</f>
        <v/>
      </c>
      <c r="G735" s="124">
        <f>IF(AP734,-0.1*ε_cu1cd,IF(AM734,G734*0.01,G734))</f>
        <v/>
      </c>
      <c r="H735" s="113">
        <f>IF(A735=1,E735,IF(AO734,H734-E734+E735,IF(AP734,0.8*H734,H734+E735)))</f>
        <v/>
      </c>
      <c r="I735" s="169">
        <f>(C735-H735)/h</f>
        <v/>
      </c>
      <c r="J735">
        <f>C735/(ε_c1cd)</f>
        <v/>
      </c>
      <c r="K735">
        <f>C735/I735</f>
        <v/>
      </c>
      <c r="L735" s="131">
        <f>I735/(ε_c1cd)</f>
        <v/>
      </c>
      <c r="M735">
        <f>I735*(K735-Z_s1)</f>
        <v/>
      </c>
      <c r="N735">
        <f>I735*(K735-Z_s2)</f>
        <v/>
      </c>
      <c r="O735">
        <f>E_s*M735</f>
        <v/>
      </c>
      <c r="P735">
        <f>E_s*N735</f>
        <v/>
      </c>
      <c r="Q735">
        <f>O735*A_s1</f>
        <v/>
      </c>
      <c r="R735">
        <f>P735*A_s2</f>
        <v/>
      </c>
      <c r="S735">
        <f>Q735*($K735-Z_s1)</f>
        <v/>
      </c>
      <c r="T735">
        <f>R735*($K735-Z_s2)</f>
        <v/>
      </c>
      <c r="U735">
        <f>(INDIRECT("a_"&amp;U$2)/(U$2+1))*(($C735^(U$2+1)-$H735^(U$2+1))/(ε_c1cd^(U$2+1)))</f>
        <v/>
      </c>
      <c r="V735">
        <f>(INDIRECT("a_"&amp;V$2)/(V$2+1))*(($C735^(V$2+1)-$H735^(V$2+1))/(ε_c1cd^(V$2+1)))</f>
        <v/>
      </c>
      <c r="W735">
        <f>(INDIRECT("a_"&amp;W$2)/(W$2+1))*(($C735^(W$2+1)-$H735^(W$2+1))/(ε_c1cd^(W$2+1)))</f>
        <v/>
      </c>
      <c r="X735">
        <f>(INDIRECT("a_"&amp;X$2)/(X$2+1))*(($C735^(X$2+1)-$H735^(X$2+1))/(ε_c1cd^(X$2+1)))</f>
        <v/>
      </c>
      <c r="Y735">
        <f>(INDIRECT("a_"&amp;Y$2)/(Y$2+1))*(($C735^(Y$2+1)-$H735^(Y$2+1))/(ε_c1cd^(Y$2+1)))</f>
        <v/>
      </c>
      <c r="Z735">
        <f>(INDIRECT("a_"&amp;Z$2)/(Z$2+2))*(($C735^(Z$2+2)-$H735^(Z$2+2))/(ε_c1cd^(Z$2+2)))</f>
        <v/>
      </c>
      <c r="AA735">
        <f>(INDIRECT("a_"&amp;AA$2)/(AA$2+2))*(($C735^(AA$2+2)-$H735^(AA$2+2))/(ε_c1cd^(AA$2+2)))</f>
        <v/>
      </c>
      <c r="AB735">
        <f>(INDIRECT("a_"&amp;AB$2)/(AB$2+2))*(($C735^(AB$2+2)-$H735^(AB$2+2))/(ε_c1cd^(AB$2+2)))</f>
        <v/>
      </c>
      <c r="AC735">
        <f>(INDIRECT("a_"&amp;AC$2)/(AC$2+2))*(($C735^(AC$2+2)-$H735^(AC$2+2))/(ε_c1cd^(AC$2+2)))</f>
        <v/>
      </c>
      <c r="AD735">
        <f>(INDIRECT("a_"&amp;AD$2)/(AD$2+2))*(($C735^(AD$2+2)-$H735^(AD$2+2))/(ε_c1cd^(AD$2+2)))</f>
        <v/>
      </c>
      <c r="AE735" s="111">
        <f>(b*f_cd/L735)*SUM(U735:Y735)+SUM(Q735:R735)</f>
        <v/>
      </c>
      <c r="AF735" s="112">
        <f>AE735*(K735-y+e)</f>
        <v/>
      </c>
      <c r="AG735" s="113">
        <f>(b*f_cd/(L735^2))*SUM(Z735:AD735)+SUM(S735:T735)-AF735</f>
        <v/>
      </c>
      <c r="AH735" s="114">
        <f>AG735&lt;0</f>
        <v/>
      </c>
      <c r="AI735" s="115">
        <f>IF(A735=1,FALSE,(AND(AQ735,AH735,NOT(AI734))))</f>
        <v/>
      </c>
      <c r="AJ735" s="116">
        <f>(b*f_cd/L735)*(a_1/2*J735^2+a_2/3*J735^3+a_3/4*J735^4+a_4/5*J735^5+a_5/6*J735^6)+SUM(Q735:R735)</f>
        <v/>
      </c>
      <c r="AK735">
        <f>AJ735*(K735-y+e)</f>
        <v/>
      </c>
      <c r="AL735" s="118">
        <f>(b*f_cd/(L735^2))*(a_1/3*J735^3+a_2/4*J735^4+a_3/5*J735^5+a_4/6*J735^6+a_5/7*J735^7)+SUM(S735:T735)-AK735</f>
        <v/>
      </c>
      <c r="AM735" s="114">
        <f>AL735&gt;0</f>
        <v/>
      </c>
      <c r="AN735" s="115">
        <f>IF(A735=1,FALSE,(AND(AQ735,AM735,NOT(AN734))))</f>
        <v/>
      </c>
      <c r="AO735">
        <f>IF(D735=1,AND(AH735,NOT(AI735)),AND(AM735,NOT(AN735)))</f>
        <v/>
      </c>
      <c r="AP735" s="119">
        <f>IF(D735=1,AI735,AN735)</f>
        <v/>
      </c>
      <c r="AQ735" s="125">
        <f>ABS(E735)&lt;$AQ$2</f>
        <v/>
      </c>
      <c r="AS735">
        <f>IF(AP735,MAX(AS$3:AS733)+1,"")</f>
        <v/>
      </c>
    </row>
    <row r="736">
      <c r="A736" t="n">
        <v>659</v>
      </c>
      <c r="B736" s="131">
        <f>IF(A736=1,0,IF(AP736,0.1*ε_cu1cd,0))</f>
        <v/>
      </c>
      <c r="C736" s="131">
        <f>IF(A736=1,0.1*ε_cu1cd,C735+B735)</f>
        <v/>
      </c>
      <c r="D736" s="113">
        <f>IF('Нормальний переріз'!$D$68&gt;0,1,2)</f>
        <v/>
      </c>
      <c r="E736" s="144">
        <f>IF(D736=1,F736,G736)</f>
        <v/>
      </c>
      <c r="F736" s="124">
        <f>IF(AI735,0.11*ε_cu1cd,IF(AH735,F735*0.01,F735))</f>
        <v/>
      </c>
      <c r="G736" s="124">
        <f>IF(AP735,-0.1*ε_cu1cd,IF(AM735,G735*0.01,G735))</f>
        <v/>
      </c>
      <c r="H736" s="113">
        <f>IF(A736=1,E736,IF(AO735,H735-E735+E736,IF(AP735,0.8*H735,H735+E736)))</f>
        <v/>
      </c>
      <c r="I736" s="169">
        <f>(C736-H736)/h</f>
        <v/>
      </c>
      <c r="J736">
        <f>C736/(ε_c1cd)</f>
        <v/>
      </c>
      <c r="K736">
        <f>C736/I736</f>
        <v/>
      </c>
      <c r="L736" s="131">
        <f>I736/(ε_c1cd)</f>
        <v/>
      </c>
      <c r="M736">
        <f>I736*(K736-Z_s1)</f>
        <v/>
      </c>
      <c r="N736">
        <f>I736*(K736-Z_s2)</f>
        <v/>
      </c>
      <c r="O736">
        <f>E_s*M736</f>
        <v/>
      </c>
      <c r="P736">
        <f>E_s*N736</f>
        <v/>
      </c>
      <c r="Q736">
        <f>O736*A_s1</f>
        <v/>
      </c>
      <c r="R736">
        <f>P736*A_s2</f>
        <v/>
      </c>
      <c r="S736">
        <f>Q736*($K736-Z_s1)</f>
        <v/>
      </c>
      <c r="T736">
        <f>R736*($K736-Z_s2)</f>
        <v/>
      </c>
      <c r="U736">
        <f>(INDIRECT("a_"&amp;U$2)/(U$2+1))*(($C736^(U$2+1)-$H736^(U$2+1))/(ε_c1cd^(U$2+1)))</f>
        <v/>
      </c>
      <c r="V736">
        <f>(INDIRECT("a_"&amp;V$2)/(V$2+1))*(($C736^(V$2+1)-$H736^(V$2+1))/(ε_c1cd^(V$2+1)))</f>
        <v/>
      </c>
      <c r="W736">
        <f>(INDIRECT("a_"&amp;W$2)/(W$2+1))*(($C736^(W$2+1)-$H736^(W$2+1))/(ε_c1cd^(W$2+1)))</f>
        <v/>
      </c>
      <c r="X736">
        <f>(INDIRECT("a_"&amp;X$2)/(X$2+1))*(($C736^(X$2+1)-$H736^(X$2+1))/(ε_c1cd^(X$2+1)))</f>
        <v/>
      </c>
      <c r="Y736">
        <f>(INDIRECT("a_"&amp;Y$2)/(Y$2+1))*(($C736^(Y$2+1)-$H736^(Y$2+1))/(ε_c1cd^(Y$2+1)))</f>
        <v/>
      </c>
      <c r="Z736">
        <f>(INDIRECT("a_"&amp;Z$2)/(Z$2+2))*(($C736^(Z$2+2)-$H736^(Z$2+2))/(ε_c1cd^(Z$2+2)))</f>
        <v/>
      </c>
      <c r="AA736">
        <f>(INDIRECT("a_"&amp;AA$2)/(AA$2+2))*(($C736^(AA$2+2)-$H736^(AA$2+2))/(ε_c1cd^(AA$2+2)))</f>
        <v/>
      </c>
      <c r="AB736">
        <f>(INDIRECT("a_"&amp;AB$2)/(AB$2+2))*(($C736^(AB$2+2)-$H736^(AB$2+2))/(ε_c1cd^(AB$2+2)))</f>
        <v/>
      </c>
      <c r="AC736">
        <f>(INDIRECT("a_"&amp;AC$2)/(AC$2+2))*(($C736^(AC$2+2)-$H736^(AC$2+2))/(ε_c1cd^(AC$2+2)))</f>
        <v/>
      </c>
      <c r="AD736">
        <f>(INDIRECT("a_"&amp;AD$2)/(AD$2+2))*(($C736^(AD$2+2)-$H736^(AD$2+2))/(ε_c1cd^(AD$2+2)))</f>
        <v/>
      </c>
      <c r="AE736" s="111">
        <f>(b*f_cd/L736)*SUM(U736:Y736)+SUM(Q736:R736)</f>
        <v/>
      </c>
      <c r="AF736" s="112">
        <f>AE736*(K736-y+e)</f>
        <v/>
      </c>
      <c r="AG736" s="113">
        <f>(b*f_cd/(L736^2))*SUM(Z736:AD736)+SUM(S736:T736)-AF736</f>
        <v/>
      </c>
      <c r="AH736" s="114">
        <f>AG736&lt;0</f>
        <v/>
      </c>
      <c r="AI736" s="115">
        <f>IF(A736=1,FALSE,(AND(AQ736,AH736,NOT(AI735))))</f>
        <v/>
      </c>
      <c r="AJ736" s="116">
        <f>(b*f_cd/L736)*(a_1/2*J736^2+a_2/3*J736^3+a_3/4*J736^4+a_4/5*J736^5+a_5/6*J736^6)+SUM(Q736:R736)</f>
        <v/>
      </c>
      <c r="AK736">
        <f>AJ736*(K736-y+e)</f>
        <v/>
      </c>
      <c r="AL736" s="118">
        <f>(b*f_cd/(L736^2))*(a_1/3*J736^3+a_2/4*J736^4+a_3/5*J736^5+a_4/6*J736^6+a_5/7*J736^7)+SUM(S736:T736)-AK736</f>
        <v/>
      </c>
      <c r="AM736" s="114">
        <f>AL736&gt;0</f>
        <v/>
      </c>
      <c r="AN736" s="115">
        <f>IF(A736=1,FALSE,(AND(AQ736,AM736,NOT(AN735))))</f>
        <v/>
      </c>
      <c r="AO736">
        <f>IF(D736=1,AND(AH736,NOT(AI736)),AND(AM736,NOT(AN736)))</f>
        <v/>
      </c>
      <c r="AP736" s="119">
        <f>IF(D736=1,AI736,AN736)</f>
        <v/>
      </c>
      <c r="AQ736" s="125">
        <f>ABS(E736)&lt;$AQ$2</f>
        <v/>
      </c>
      <c r="AS736">
        <f>IF(AP736,MAX(AS$3:AS734)+1,"")</f>
        <v/>
      </c>
    </row>
    <row r="737">
      <c r="A737" t="n">
        <v>659</v>
      </c>
      <c r="B737" s="131">
        <f>IF(A737=1,0,IF(AP737,0.1*ε_cu1cd,0))</f>
        <v/>
      </c>
      <c r="C737" s="131">
        <f>IF(A737=1,0.1*ε_cu1cd,C736+B736)</f>
        <v/>
      </c>
      <c r="D737" s="113">
        <f>IF('Нормальний переріз'!$D$68&gt;0,1,2)</f>
        <v/>
      </c>
      <c r="E737" s="144">
        <f>IF(D737=1,F737,G737)</f>
        <v/>
      </c>
      <c r="F737" s="124">
        <f>IF(AI736,0.11*ε_cu1cd,IF(AH736,F736*0.01,F736))</f>
        <v/>
      </c>
      <c r="G737" s="124">
        <f>IF(AP736,-0.1*ε_cu1cd,IF(AM736,G736*0.01,G736))</f>
        <v/>
      </c>
      <c r="H737" s="113">
        <f>IF(A737=1,E737,IF(AO736,H736-E736+E737,IF(AP736,0.8*H736,H736+E737)))</f>
        <v/>
      </c>
      <c r="I737" s="169">
        <f>(C737-H737)/h</f>
        <v/>
      </c>
      <c r="J737">
        <f>C737/(ε_c1cd)</f>
        <v/>
      </c>
      <c r="K737">
        <f>C737/I737</f>
        <v/>
      </c>
      <c r="L737" s="131">
        <f>I737/(ε_c1cd)</f>
        <v/>
      </c>
      <c r="M737">
        <f>I737*(K737-Z_s1)</f>
        <v/>
      </c>
      <c r="N737">
        <f>I737*(K737-Z_s2)</f>
        <v/>
      </c>
      <c r="O737">
        <f>E_s*M737</f>
        <v/>
      </c>
      <c r="P737">
        <f>E_s*N737</f>
        <v/>
      </c>
      <c r="Q737">
        <f>O737*A_s1</f>
        <v/>
      </c>
      <c r="R737">
        <f>P737*A_s2</f>
        <v/>
      </c>
      <c r="S737">
        <f>Q737*($K737-Z_s1)</f>
        <v/>
      </c>
      <c r="T737">
        <f>R737*($K737-Z_s2)</f>
        <v/>
      </c>
      <c r="U737">
        <f>(INDIRECT("a_"&amp;U$2)/(U$2+1))*(($C737^(U$2+1)-$H737^(U$2+1))/(ε_c1cd^(U$2+1)))</f>
        <v/>
      </c>
      <c r="V737">
        <f>(INDIRECT("a_"&amp;V$2)/(V$2+1))*(($C737^(V$2+1)-$H737^(V$2+1))/(ε_c1cd^(V$2+1)))</f>
        <v/>
      </c>
      <c r="W737">
        <f>(INDIRECT("a_"&amp;W$2)/(W$2+1))*(($C737^(W$2+1)-$H737^(W$2+1))/(ε_c1cd^(W$2+1)))</f>
        <v/>
      </c>
      <c r="X737">
        <f>(INDIRECT("a_"&amp;X$2)/(X$2+1))*(($C737^(X$2+1)-$H737^(X$2+1))/(ε_c1cd^(X$2+1)))</f>
        <v/>
      </c>
      <c r="Y737">
        <f>(INDIRECT("a_"&amp;Y$2)/(Y$2+1))*(($C737^(Y$2+1)-$H737^(Y$2+1))/(ε_c1cd^(Y$2+1)))</f>
        <v/>
      </c>
      <c r="Z737">
        <f>(INDIRECT("a_"&amp;Z$2)/(Z$2+2))*(($C737^(Z$2+2)-$H737^(Z$2+2))/(ε_c1cd^(Z$2+2)))</f>
        <v/>
      </c>
      <c r="AA737">
        <f>(INDIRECT("a_"&amp;AA$2)/(AA$2+2))*(($C737^(AA$2+2)-$H737^(AA$2+2))/(ε_c1cd^(AA$2+2)))</f>
        <v/>
      </c>
      <c r="AB737">
        <f>(INDIRECT("a_"&amp;AB$2)/(AB$2+2))*(($C737^(AB$2+2)-$H737^(AB$2+2))/(ε_c1cd^(AB$2+2)))</f>
        <v/>
      </c>
      <c r="AC737">
        <f>(INDIRECT("a_"&amp;AC$2)/(AC$2+2))*(($C737^(AC$2+2)-$H737^(AC$2+2))/(ε_c1cd^(AC$2+2)))</f>
        <v/>
      </c>
      <c r="AD737">
        <f>(INDIRECT("a_"&amp;AD$2)/(AD$2+2))*(($C737^(AD$2+2)-$H737^(AD$2+2))/(ε_c1cd^(AD$2+2)))</f>
        <v/>
      </c>
      <c r="AE737" s="111">
        <f>(b*f_cd/L737)*SUM(U737:Y737)+SUM(Q737:R737)</f>
        <v/>
      </c>
      <c r="AF737" s="112">
        <f>AE737*(K737-y+e)</f>
        <v/>
      </c>
      <c r="AG737" s="113">
        <f>(b*f_cd/(L737^2))*SUM(Z737:AD737)+SUM(S737:T737)-AF737</f>
        <v/>
      </c>
      <c r="AH737" s="114">
        <f>AG737&lt;0</f>
        <v/>
      </c>
      <c r="AI737" s="115">
        <f>IF(A737=1,FALSE,(AND(AQ737,AH737,NOT(AI736))))</f>
        <v/>
      </c>
      <c r="AJ737" s="116">
        <f>(b*f_cd/L737)*(a_1/2*J737^2+a_2/3*J737^3+a_3/4*J737^4+a_4/5*J737^5+a_5/6*J737^6)+SUM(Q737:R737)</f>
        <v/>
      </c>
      <c r="AK737">
        <f>AJ737*(K737-y+e)</f>
        <v/>
      </c>
      <c r="AL737" s="118">
        <f>(b*f_cd/(L737^2))*(a_1/3*J737^3+a_2/4*J737^4+a_3/5*J737^5+a_4/6*J737^6+a_5/7*J737^7)+SUM(S737:T737)-AK737</f>
        <v/>
      </c>
      <c r="AM737" s="114">
        <f>AL737&gt;0</f>
        <v/>
      </c>
      <c r="AN737" s="115">
        <f>IF(A737=1,FALSE,(AND(AQ737,AM737,NOT(AN736))))</f>
        <v/>
      </c>
      <c r="AO737">
        <f>IF(D737=1,AND(AH737,NOT(AI737)),AND(AM737,NOT(AN737)))</f>
        <v/>
      </c>
      <c r="AP737" s="119">
        <f>IF(D737=1,AI737,AN737)</f>
        <v/>
      </c>
      <c r="AQ737" s="125">
        <f>ABS(E737)&lt;$AQ$2</f>
        <v/>
      </c>
      <c r="AS737">
        <f>IF(AP737,MAX(AS$3:AS735)+1,"")</f>
        <v/>
      </c>
    </row>
    <row r="738">
      <c r="A738" t="n">
        <v>659</v>
      </c>
      <c r="B738" s="131">
        <f>IF(A738=1,0,IF(AP738,0.1*ε_cu1cd,0))</f>
        <v/>
      </c>
      <c r="C738" s="131">
        <f>IF(A738=1,0.1*ε_cu1cd,C737+B737)</f>
        <v/>
      </c>
      <c r="D738" s="113">
        <f>IF('Нормальний переріз'!$D$68&gt;0,1,2)</f>
        <v/>
      </c>
      <c r="E738" s="144">
        <f>IF(D738=1,F738,G738)</f>
        <v/>
      </c>
      <c r="F738" s="124">
        <f>IF(AI737,0.11*ε_cu1cd,IF(AH737,F737*0.01,F737))</f>
        <v/>
      </c>
      <c r="G738" s="124">
        <f>IF(AP737,-0.1*ε_cu1cd,IF(AM737,G737*0.01,G737))</f>
        <v/>
      </c>
      <c r="H738" s="113">
        <f>IF(A738=1,E738,IF(AO737,H737-E737+E738,IF(AP737,0.8*H737,H737+E738)))</f>
        <v/>
      </c>
      <c r="I738" s="169">
        <f>(C738-H738)/h</f>
        <v/>
      </c>
      <c r="J738">
        <f>C738/(ε_c1cd)</f>
        <v/>
      </c>
      <c r="K738">
        <f>C738/I738</f>
        <v/>
      </c>
      <c r="L738" s="131">
        <f>I738/(ε_c1cd)</f>
        <v/>
      </c>
      <c r="M738">
        <f>I738*(K738-Z_s1)</f>
        <v/>
      </c>
      <c r="N738">
        <f>I738*(K738-Z_s2)</f>
        <v/>
      </c>
      <c r="O738">
        <f>E_s*M738</f>
        <v/>
      </c>
      <c r="P738">
        <f>E_s*N738</f>
        <v/>
      </c>
      <c r="Q738">
        <f>O738*A_s1</f>
        <v/>
      </c>
      <c r="R738">
        <f>P738*A_s2</f>
        <v/>
      </c>
      <c r="S738">
        <f>Q738*($K738-Z_s1)</f>
        <v/>
      </c>
      <c r="T738">
        <f>R738*($K738-Z_s2)</f>
        <v/>
      </c>
      <c r="U738">
        <f>(INDIRECT("a_"&amp;U$2)/(U$2+1))*(($C738^(U$2+1)-$H738^(U$2+1))/(ε_c1cd^(U$2+1)))</f>
        <v/>
      </c>
      <c r="V738">
        <f>(INDIRECT("a_"&amp;V$2)/(V$2+1))*(($C738^(V$2+1)-$H738^(V$2+1))/(ε_c1cd^(V$2+1)))</f>
        <v/>
      </c>
      <c r="W738">
        <f>(INDIRECT("a_"&amp;W$2)/(W$2+1))*(($C738^(W$2+1)-$H738^(W$2+1))/(ε_c1cd^(W$2+1)))</f>
        <v/>
      </c>
      <c r="X738">
        <f>(INDIRECT("a_"&amp;X$2)/(X$2+1))*(($C738^(X$2+1)-$H738^(X$2+1))/(ε_c1cd^(X$2+1)))</f>
        <v/>
      </c>
      <c r="Y738">
        <f>(INDIRECT("a_"&amp;Y$2)/(Y$2+1))*(($C738^(Y$2+1)-$H738^(Y$2+1))/(ε_c1cd^(Y$2+1)))</f>
        <v/>
      </c>
      <c r="Z738">
        <f>(INDIRECT("a_"&amp;Z$2)/(Z$2+2))*(($C738^(Z$2+2)-$H738^(Z$2+2))/(ε_c1cd^(Z$2+2)))</f>
        <v/>
      </c>
      <c r="AA738">
        <f>(INDIRECT("a_"&amp;AA$2)/(AA$2+2))*(($C738^(AA$2+2)-$H738^(AA$2+2))/(ε_c1cd^(AA$2+2)))</f>
        <v/>
      </c>
      <c r="AB738">
        <f>(INDIRECT("a_"&amp;AB$2)/(AB$2+2))*(($C738^(AB$2+2)-$H738^(AB$2+2))/(ε_c1cd^(AB$2+2)))</f>
        <v/>
      </c>
      <c r="AC738">
        <f>(INDIRECT("a_"&amp;AC$2)/(AC$2+2))*(($C738^(AC$2+2)-$H738^(AC$2+2))/(ε_c1cd^(AC$2+2)))</f>
        <v/>
      </c>
      <c r="AD738">
        <f>(INDIRECT("a_"&amp;AD$2)/(AD$2+2))*(($C738^(AD$2+2)-$H738^(AD$2+2))/(ε_c1cd^(AD$2+2)))</f>
        <v/>
      </c>
      <c r="AE738" s="111">
        <f>(b*f_cd/L738)*SUM(U738:Y738)+SUM(Q738:R738)</f>
        <v/>
      </c>
      <c r="AF738" s="112">
        <f>AE738*(K738-y+e)</f>
        <v/>
      </c>
      <c r="AG738" s="113">
        <f>(b*f_cd/(L738^2))*SUM(Z738:AD738)+SUM(S738:T738)-AF738</f>
        <v/>
      </c>
      <c r="AH738" s="114">
        <f>AG738&lt;0</f>
        <v/>
      </c>
      <c r="AI738" s="115">
        <f>IF(A738=1,FALSE,(AND(AQ738,AH738,NOT(AI737))))</f>
        <v/>
      </c>
      <c r="AJ738" s="116">
        <f>(b*f_cd/L738)*(a_1/2*J738^2+a_2/3*J738^3+a_3/4*J738^4+a_4/5*J738^5+a_5/6*J738^6)+SUM(Q738:R738)</f>
        <v/>
      </c>
      <c r="AK738">
        <f>AJ738*(K738-y+e)</f>
        <v/>
      </c>
      <c r="AL738" s="118">
        <f>(b*f_cd/(L738^2))*(a_1/3*J738^3+a_2/4*J738^4+a_3/5*J738^5+a_4/6*J738^6+a_5/7*J738^7)+SUM(S738:T738)-AK738</f>
        <v/>
      </c>
      <c r="AM738" s="114">
        <f>AL738&gt;0</f>
        <v/>
      </c>
      <c r="AN738" s="115">
        <f>IF(A738=1,FALSE,(AND(AQ738,AM738,NOT(AN737))))</f>
        <v/>
      </c>
      <c r="AO738">
        <f>IF(D738=1,AND(AH738,NOT(AI738)),AND(AM738,NOT(AN738)))</f>
        <v/>
      </c>
      <c r="AP738" s="119">
        <f>IF(D738=1,AI738,AN738)</f>
        <v/>
      </c>
      <c r="AQ738" s="125">
        <f>ABS(E738)&lt;$AQ$2</f>
        <v/>
      </c>
      <c r="AS738">
        <f>IF(AP738,MAX(AS$3:AS736)+1,"")</f>
        <v/>
      </c>
    </row>
    <row r="739">
      <c r="A739" t="n">
        <v>659</v>
      </c>
      <c r="B739" s="131">
        <f>IF(A739=1,0,IF(AP739,0.1*ε_cu1cd,0))</f>
        <v/>
      </c>
      <c r="C739" s="131">
        <f>IF(A739=1,0.1*ε_cu1cd,C738+B738)</f>
        <v/>
      </c>
      <c r="D739" s="113">
        <f>IF('Нормальний переріз'!$D$68&gt;0,1,2)</f>
        <v/>
      </c>
      <c r="E739" s="144">
        <f>IF(D739=1,F739,G739)</f>
        <v/>
      </c>
      <c r="F739" s="124">
        <f>IF(AI738,0.11*ε_cu1cd,IF(AH738,F738*0.01,F738))</f>
        <v/>
      </c>
      <c r="G739" s="124">
        <f>IF(AP738,-0.1*ε_cu1cd,IF(AM738,G738*0.01,G738))</f>
        <v/>
      </c>
      <c r="H739" s="113">
        <f>IF(A739=1,E739,IF(AO738,H738-E738+E739,IF(AP738,0.8*H738,H738+E739)))</f>
        <v/>
      </c>
      <c r="I739" s="169">
        <f>(C739-H739)/h</f>
        <v/>
      </c>
      <c r="J739">
        <f>C739/(ε_c1cd)</f>
        <v/>
      </c>
      <c r="K739">
        <f>C739/I739</f>
        <v/>
      </c>
      <c r="L739" s="131">
        <f>I739/(ε_c1cd)</f>
        <v/>
      </c>
      <c r="M739">
        <f>I739*(K739-Z_s1)</f>
        <v/>
      </c>
      <c r="N739">
        <f>I739*(K739-Z_s2)</f>
        <v/>
      </c>
      <c r="O739">
        <f>E_s*M739</f>
        <v/>
      </c>
      <c r="P739">
        <f>E_s*N739</f>
        <v/>
      </c>
      <c r="Q739">
        <f>O739*A_s1</f>
        <v/>
      </c>
      <c r="R739">
        <f>P739*A_s2</f>
        <v/>
      </c>
      <c r="S739">
        <f>Q739*($K739-Z_s1)</f>
        <v/>
      </c>
      <c r="T739">
        <f>R739*($K739-Z_s2)</f>
        <v/>
      </c>
      <c r="U739">
        <f>(INDIRECT("a_"&amp;U$2)/(U$2+1))*(($C739^(U$2+1)-$H739^(U$2+1))/(ε_c1cd^(U$2+1)))</f>
        <v/>
      </c>
      <c r="V739">
        <f>(INDIRECT("a_"&amp;V$2)/(V$2+1))*(($C739^(V$2+1)-$H739^(V$2+1))/(ε_c1cd^(V$2+1)))</f>
        <v/>
      </c>
      <c r="W739">
        <f>(INDIRECT("a_"&amp;W$2)/(W$2+1))*(($C739^(W$2+1)-$H739^(W$2+1))/(ε_c1cd^(W$2+1)))</f>
        <v/>
      </c>
      <c r="X739">
        <f>(INDIRECT("a_"&amp;X$2)/(X$2+1))*(($C739^(X$2+1)-$H739^(X$2+1))/(ε_c1cd^(X$2+1)))</f>
        <v/>
      </c>
      <c r="Y739">
        <f>(INDIRECT("a_"&amp;Y$2)/(Y$2+1))*(($C739^(Y$2+1)-$H739^(Y$2+1))/(ε_c1cd^(Y$2+1)))</f>
        <v/>
      </c>
      <c r="Z739">
        <f>(INDIRECT("a_"&amp;Z$2)/(Z$2+2))*(($C739^(Z$2+2)-$H739^(Z$2+2))/(ε_c1cd^(Z$2+2)))</f>
        <v/>
      </c>
      <c r="AA739">
        <f>(INDIRECT("a_"&amp;AA$2)/(AA$2+2))*(($C739^(AA$2+2)-$H739^(AA$2+2))/(ε_c1cd^(AA$2+2)))</f>
        <v/>
      </c>
      <c r="AB739">
        <f>(INDIRECT("a_"&amp;AB$2)/(AB$2+2))*(($C739^(AB$2+2)-$H739^(AB$2+2))/(ε_c1cd^(AB$2+2)))</f>
        <v/>
      </c>
      <c r="AC739">
        <f>(INDIRECT("a_"&amp;AC$2)/(AC$2+2))*(($C739^(AC$2+2)-$H739^(AC$2+2))/(ε_c1cd^(AC$2+2)))</f>
        <v/>
      </c>
      <c r="AD739">
        <f>(INDIRECT("a_"&amp;AD$2)/(AD$2+2))*(($C739^(AD$2+2)-$H739^(AD$2+2))/(ε_c1cd^(AD$2+2)))</f>
        <v/>
      </c>
      <c r="AE739" s="111">
        <f>(b*f_cd/L739)*SUM(U739:Y739)+SUM(Q739:R739)</f>
        <v/>
      </c>
      <c r="AF739" s="112">
        <f>AE739*(K739-y+e)</f>
        <v/>
      </c>
      <c r="AG739" s="113">
        <f>(b*f_cd/(L739^2))*SUM(Z739:AD739)+SUM(S739:T739)-AF739</f>
        <v/>
      </c>
      <c r="AH739" s="114">
        <f>AG739&lt;0</f>
        <v/>
      </c>
      <c r="AI739" s="115">
        <f>IF(A739=1,FALSE,(AND(AQ739,AH739,NOT(AI738))))</f>
        <v/>
      </c>
      <c r="AJ739" s="116">
        <f>(b*f_cd/L739)*(a_1/2*J739^2+a_2/3*J739^3+a_3/4*J739^4+a_4/5*J739^5+a_5/6*J739^6)+SUM(Q739:R739)</f>
        <v/>
      </c>
      <c r="AK739">
        <f>AJ739*(K739-y+e)</f>
        <v/>
      </c>
      <c r="AL739" s="118">
        <f>(b*f_cd/(L739^2))*(a_1/3*J739^3+a_2/4*J739^4+a_3/5*J739^5+a_4/6*J739^6+a_5/7*J739^7)+SUM(S739:T739)-AK739</f>
        <v/>
      </c>
      <c r="AM739" s="114">
        <f>AL739&gt;0</f>
        <v/>
      </c>
      <c r="AN739" s="115">
        <f>IF(A739=1,FALSE,(AND(AQ739,AM739,NOT(AN738))))</f>
        <v/>
      </c>
      <c r="AO739">
        <f>IF(D739=1,AND(AH739,NOT(AI739)),AND(AM739,NOT(AN739)))</f>
        <v/>
      </c>
      <c r="AP739" s="119">
        <f>IF(D739=1,AI739,AN739)</f>
        <v/>
      </c>
      <c r="AQ739" s="125">
        <f>ABS(E739)&lt;$AQ$2</f>
        <v/>
      </c>
      <c r="AS739">
        <f>IF(AP739,MAX(AS$3:AS737)+1,"")</f>
        <v/>
      </c>
    </row>
    <row r="740">
      <c r="A740" t="n">
        <v>659</v>
      </c>
      <c r="B740" s="131">
        <f>IF(A740=1,0,IF(AP740,0.1*ε_cu1cd,0))</f>
        <v/>
      </c>
      <c r="C740" s="131">
        <f>IF(A740=1,0.1*ε_cu1cd,C739+B739)</f>
        <v/>
      </c>
      <c r="D740" s="113">
        <f>IF('Нормальний переріз'!$D$68&gt;0,1,2)</f>
        <v/>
      </c>
      <c r="E740" s="144">
        <f>IF(D740=1,F740,G740)</f>
        <v/>
      </c>
      <c r="F740" s="124">
        <f>IF(AI739,0.11*ε_cu1cd,IF(AH739,F739*0.01,F739))</f>
        <v/>
      </c>
      <c r="G740" s="124">
        <f>IF(AP739,-0.1*ε_cu1cd,IF(AM739,G739*0.01,G739))</f>
        <v/>
      </c>
      <c r="H740" s="113">
        <f>IF(A740=1,E740,IF(AO739,H739-E739+E740,IF(AP739,0.8*H739,H739+E740)))</f>
        <v/>
      </c>
      <c r="I740" s="169">
        <f>(C740-H740)/h</f>
        <v/>
      </c>
      <c r="J740">
        <f>C740/(ε_c1cd)</f>
        <v/>
      </c>
      <c r="K740">
        <f>C740/I740</f>
        <v/>
      </c>
      <c r="L740" s="131">
        <f>I740/(ε_c1cd)</f>
        <v/>
      </c>
      <c r="M740">
        <f>I740*(K740-Z_s1)</f>
        <v/>
      </c>
      <c r="N740">
        <f>I740*(K740-Z_s2)</f>
        <v/>
      </c>
      <c r="O740">
        <f>E_s*M740</f>
        <v/>
      </c>
      <c r="P740">
        <f>E_s*N740</f>
        <v/>
      </c>
      <c r="Q740">
        <f>O740*A_s1</f>
        <v/>
      </c>
      <c r="R740">
        <f>P740*A_s2</f>
        <v/>
      </c>
      <c r="S740">
        <f>Q740*($K740-Z_s1)</f>
        <v/>
      </c>
      <c r="T740">
        <f>R740*($K740-Z_s2)</f>
        <v/>
      </c>
      <c r="U740">
        <f>(INDIRECT("a_"&amp;U$2)/(U$2+1))*(($C740^(U$2+1)-$H740^(U$2+1))/(ε_c1cd^(U$2+1)))</f>
        <v/>
      </c>
      <c r="V740">
        <f>(INDIRECT("a_"&amp;V$2)/(V$2+1))*(($C740^(V$2+1)-$H740^(V$2+1))/(ε_c1cd^(V$2+1)))</f>
        <v/>
      </c>
      <c r="W740">
        <f>(INDIRECT("a_"&amp;W$2)/(W$2+1))*(($C740^(W$2+1)-$H740^(W$2+1))/(ε_c1cd^(W$2+1)))</f>
        <v/>
      </c>
      <c r="X740">
        <f>(INDIRECT("a_"&amp;X$2)/(X$2+1))*(($C740^(X$2+1)-$H740^(X$2+1))/(ε_c1cd^(X$2+1)))</f>
        <v/>
      </c>
      <c r="Y740">
        <f>(INDIRECT("a_"&amp;Y$2)/(Y$2+1))*(($C740^(Y$2+1)-$H740^(Y$2+1))/(ε_c1cd^(Y$2+1)))</f>
        <v/>
      </c>
      <c r="Z740">
        <f>(INDIRECT("a_"&amp;Z$2)/(Z$2+2))*(($C740^(Z$2+2)-$H740^(Z$2+2))/(ε_c1cd^(Z$2+2)))</f>
        <v/>
      </c>
      <c r="AA740">
        <f>(INDIRECT("a_"&amp;AA$2)/(AA$2+2))*(($C740^(AA$2+2)-$H740^(AA$2+2))/(ε_c1cd^(AA$2+2)))</f>
        <v/>
      </c>
      <c r="AB740">
        <f>(INDIRECT("a_"&amp;AB$2)/(AB$2+2))*(($C740^(AB$2+2)-$H740^(AB$2+2))/(ε_c1cd^(AB$2+2)))</f>
        <v/>
      </c>
      <c r="AC740">
        <f>(INDIRECT("a_"&amp;AC$2)/(AC$2+2))*(($C740^(AC$2+2)-$H740^(AC$2+2))/(ε_c1cd^(AC$2+2)))</f>
        <v/>
      </c>
      <c r="AD740">
        <f>(INDIRECT("a_"&amp;AD$2)/(AD$2+2))*(($C740^(AD$2+2)-$H740^(AD$2+2))/(ε_c1cd^(AD$2+2)))</f>
        <v/>
      </c>
      <c r="AE740" s="111">
        <f>(b*f_cd/L740)*SUM(U740:Y740)+SUM(Q740:R740)</f>
        <v/>
      </c>
      <c r="AF740" s="112">
        <f>AE740*(K740-y+e)</f>
        <v/>
      </c>
      <c r="AG740" s="113">
        <f>(b*f_cd/(L740^2))*SUM(Z740:AD740)+SUM(S740:T740)-AF740</f>
        <v/>
      </c>
      <c r="AH740" s="114">
        <f>AG740&lt;0</f>
        <v/>
      </c>
      <c r="AI740" s="115">
        <f>IF(A740=1,FALSE,(AND(AQ740,AH740,NOT(AI739))))</f>
        <v/>
      </c>
      <c r="AJ740" s="116">
        <f>(b*f_cd/L740)*(a_1/2*J740^2+a_2/3*J740^3+a_3/4*J740^4+a_4/5*J740^5+a_5/6*J740^6)+SUM(Q740:R740)</f>
        <v/>
      </c>
      <c r="AK740">
        <f>AJ740*(K740-y+e)</f>
        <v/>
      </c>
      <c r="AL740" s="118">
        <f>(b*f_cd/(L740^2))*(a_1/3*J740^3+a_2/4*J740^4+a_3/5*J740^5+a_4/6*J740^6+a_5/7*J740^7)+SUM(S740:T740)-AK740</f>
        <v/>
      </c>
      <c r="AM740" s="114">
        <f>AL740&gt;0</f>
        <v/>
      </c>
      <c r="AN740" s="115">
        <f>IF(A740=1,FALSE,(AND(AQ740,AM740,NOT(AN739))))</f>
        <v/>
      </c>
      <c r="AO740">
        <f>IF(D740=1,AND(AH740,NOT(AI740)),AND(AM740,NOT(AN740)))</f>
        <v/>
      </c>
      <c r="AP740" s="119">
        <f>IF(D740=1,AI740,AN740)</f>
        <v/>
      </c>
      <c r="AQ740" s="125">
        <f>ABS(E740)&lt;$AQ$2</f>
        <v/>
      </c>
      <c r="AS740">
        <f>IF(AP740,MAX(AS$3:AS738)+1,"")</f>
        <v/>
      </c>
    </row>
    <row r="741">
      <c r="A741" t="n">
        <v>659</v>
      </c>
      <c r="B741" s="131">
        <f>IF(A741=1,0,IF(AP741,0.1*ε_cu1cd,0))</f>
        <v/>
      </c>
      <c r="C741" s="131">
        <f>IF(A741=1,0.1*ε_cu1cd,C740+B740)</f>
        <v/>
      </c>
      <c r="D741" s="113">
        <f>IF('Нормальний переріз'!$D$68&gt;0,1,2)</f>
        <v/>
      </c>
      <c r="E741" s="144">
        <f>IF(D741=1,F741,G741)</f>
        <v/>
      </c>
      <c r="F741" s="124">
        <f>IF(AI740,0.11*ε_cu1cd,IF(AH740,F740*0.01,F740))</f>
        <v/>
      </c>
      <c r="G741" s="124">
        <f>IF(AP740,-0.1*ε_cu1cd,IF(AM740,G740*0.01,G740))</f>
        <v/>
      </c>
      <c r="H741" s="113">
        <f>IF(A741=1,E741,IF(AO740,H740-E740+E741,IF(AP740,0.8*H740,H740+E741)))</f>
        <v/>
      </c>
      <c r="I741" s="169">
        <f>(C741-H741)/h</f>
        <v/>
      </c>
      <c r="J741">
        <f>C741/(ε_c1cd)</f>
        <v/>
      </c>
      <c r="K741">
        <f>C741/I741</f>
        <v/>
      </c>
      <c r="L741" s="131">
        <f>I741/(ε_c1cd)</f>
        <v/>
      </c>
      <c r="M741">
        <f>I741*(K741-Z_s1)</f>
        <v/>
      </c>
      <c r="N741">
        <f>I741*(K741-Z_s2)</f>
        <v/>
      </c>
      <c r="O741">
        <f>E_s*M741</f>
        <v/>
      </c>
      <c r="P741">
        <f>E_s*N741</f>
        <v/>
      </c>
      <c r="Q741">
        <f>O741*A_s1</f>
        <v/>
      </c>
      <c r="R741">
        <f>P741*A_s2</f>
        <v/>
      </c>
      <c r="S741">
        <f>Q741*($K741-Z_s1)</f>
        <v/>
      </c>
      <c r="T741">
        <f>R741*($K741-Z_s2)</f>
        <v/>
      </c>
      <c r="U741">
        <f>(INDIRECT("a_"&amp;U$2)/(U$2+1))*(($C741^(U$2+1)-$H741^(U$2+1))/(ε_c1cd^(U$2+1)))</f>
        <v/>
      </c>
      <c r="V741">
        <f>(INDIRECT("a_"&amp;V$2)/(V$2+1))*(($C741^(V$2+1)-$H741^(V$2+1))/(ε_c1cd^(V$2+1)))</f>
        <v/>
      </c>
      <c r="W741">
        <f>(INDIRECT("a_"&amp;W$2)/(W$2+1))*(($C741^(W$2+1)-$H741^(W$2+1))/(ε_c1cd^(W$2+1)))</f>
        <v/>
      </c>
      <c r="X741">
        <f>(INDIRECT("a_"&amp;X$2)/(X$2+1))*(($C741^(X$2+1)-$H741^(X$2+1))/(ε_c1cd^(X$2+1)))</f>
        <v/>
      </c>
      <c r="Y741">
        <f>(INDIRECT("a_"&amp;Y$2)/(Y$2+1))*(($C741^(Y$2+1)-$H741^(Y$2+1))/(ε_c1cd^(Y$2+1)))</f>
        <v/>
      </c>
      <c r="Z741">
        <f>(INDIRECT("a_"&amp;Z$2)/(Z$2+2))*(($C741^(Z$2+2)-$H741^(Z$2+2))/(ε_c1cd^(Z$2+2)))</f>
        <v/>
      </c>
      <c r="AA741">
        <f>(INDIRECT("a_"&amp;AA$2)/(AA$2+2))*(($C741^(AA$2+2)-$H741^(AA$2+2))/(ε_c1cd^(AA$2+2)))</f>
        <v/>
      </c>
      <c r="AB741">
        <f>(INDIRECT("a_"&amp;AB$2)/(AB$2+2))*(($C741^(AB$2+2)-$H741^(AB$2+2))/(ε_c1cd^(AB$2+2)))</f>
        <v/>
      </c>
      <c r="AC741">
        <f>(INDIRECT("a_"&amp;AC$2)/(AC$2+2))*(($C741^(AC$2+2)-$H741^(AC$2+2))/(ε_c1cd^(AC$2+2)))</f>
        <v/>
      </c>
      <c r="AD741">
        <f>(INDIRECT("a_"&amp;AD$2)/(AD$2+2))*(($C741^(AD$2+2)-$H741^(AD$2+2))/(ε_c1cd^(AD$2+2)))</f>
        <v/>
      </c>
      <c r="AE741" s="111">
        <f>(b*f_cd/L741)*SUM(U741:Y741)+SUM(Q741:R741)</f>
        <v/>
      </c>
      <c r="AF741" s="112">
        <f>AE741*(K741-y+e)</f>
        <v/>
      </c>
      <c r="AG741" s="113">
        <f>(b*f_cd/(L741^2))*SUM(Z741:AD741)+SUM(S741:T741)-AF741</f>
        <v/>
      </c>
      <c r="AH741" s="114">
        <f>AG741&lt;0</f>
        <v/>
      </c>
      <c r="AI741" s="115">
        <f>IF(A741=1,FALSE,(AND(AQ741,AH741,NOT(AI740))))</f>
        <v/>
      </c>
      <c r="AJ741" s="116">
        <f>(b*f_cd/L741)*(a_1/2*J741^2+a_2/3*J741^3+a_3/4*J741^4+a_4/5*J741^5+a_5/6*J741^6)+SUM(Q741:R741)</f>
        <v/>
      </c>
      <c r="AK741">
        <f>AJ741*(K741-y+e)</f>
        <v/>
      </c>
      <c r="AL741" s="118">
        <f>(b*f_cd/(L741^2))*(a_1/3*J741^3+a_2/4*J741^4+a_3/5*J741^5+a_4/6*J741^6+a_5/7*J741^7)+SUM(S741:T741)-AK741</f>
        <v/>
      </c>
      <c r="AM741" s="114">
        <f>AL741&gt;0</f>
        <v/>
      </c>
      <c r="AN741" s="115">
        <f>IF(A741=1,FALSE,(AND(AQ741,AM741,NOT(AN740))))</f>
        <v/>
      </c>
      <c r="AO741">
        <f>IF(D741=1,AND(AH741,NOT(AI741)),AND(AM741,NOT(AN741)))</f>
        <v/>
      </c>
      <c r="AP741" s="119">
        <f>IF(D741=1,AI741,AN741)</f>
        <v/>
      </c>
      <c r="AQ741" s="125">
        <f>ABS(E741)&lt;$AQ$2</f>
        <v/>
      </c>
      <c r="AS741">
        <f>IF(AP741,MAX(AS$3:AS739)+1,"")</f>
        <v/>
      </c>
    </row>
    <row r="742">
      <c r="A742" t="n">
        <v>659</v>
      </c>
      <c r="B742" s="131">
        <f>IF(A742=1,0,IF(AP742,0.1*ε_cu1cd,0))</f>
        <v/>
      </c>
      <c r="C742" s="131">
        <f>IF(A742=1,0.1*ε_cu1cd,C741+B741)</f>
        <v/>
      </c>
      <c r="D742" s="113">
        <f>IF('Нормальний переріз'!$D$68&gt;0,1,2)</f>
        <v/>
      </c>
      <c r="E742" s="144">
        <f>IF(D742=1,F742,G742)</f>
        <v/>
      </c>
      <c r="F742" s="124">
        <f>IF(AI741,0.11*ε_cu1cd,IF(AH741,F741*0.01,F741))</f>
        <v/>
      </c>
      <c r="G742" s="124">
        <f>IF(AP741,-0.1*ε_cu1cd,IF(AM741,G741*0.01,G741))</f>
        <v/>
      </c>
      <c r="H742" s="113">
        <f>IF(A742=1,E742,IF(AO741,H741-E741+E742,IF(AP741,0.8*H741,H741+E742)))</f>
        <v/>
      </c>
      <c r="I742" s="169">
        <f>(C742-H742)/h</f>
        <v/>
      </c>
      <c r="J742">
        <f>C742/(ε_c1cd)</f>
        <v/>
      </c>
      <c r="K742">
        <f>C742/I742</f>
        <v/>
      </c>
      <c r="L742" s="131">
        <f>I742/(ε_c1cd)</f>
        <v/>
      </c>
      <c r="M742">
        <f>I742*(K742-Z_s1)</f>
        <v/>
      </c>
      <c r="N742">
        <f>I742*(K742-Z_s2)</f>
        <v/>
      </c>
      <c r="O742">
        <f>E_s*M742</f>
        <v/>
      </c>
      <c r="P742">
        <f>E_s*N742</f>
        <v/>
      </c>
      <c r="Q742">
        <f>O742*A_s1</f>
        <v/>
      </c>
      <c r="R742">
        <f>P742*A_s2</f>
        <v/>
      </c>
      <c r="S742">
        <f>Q742*($K742-Z_s1)</f>
        <v/>
      </c>
      <c r="T742">
        <f>R742*($K742-Z_s2)</f>
        <v/>
      </c>
      <c r="U742">
        <f>(INDIRECT("a_"&amp;U$2)/(U$2+1))*(($C742^(U$2+1)-$H742^(U$2+1))/(ε_c1cd^(U$2+1)))</f>
        <v/>
      </c>
      <c r="V742">
        <f>(INDIRECT("a_"&amp;V$2)/(V$2+1))*(($C742^(V$2+1)-$H742^(V$2+1))/(ε_c1cd^(V$2+1)))</f>
        <v/>
      </c>
      <c r="W742">
        <f>(INDIRECT("a_"&amp;W$2)/(W$2+1))*(($C742^(W$2+1)-$H742^(W$2+1))/(ε_c1cd^(W$2+1)))</f>
        <v/>
      </c>
      <c r="X742">
        <f>(INDIRECT("a_"&amp;X$2)/(X$2+1))*(($C742^(X$2+1)-$H742^(X$2+1))/(ε_c1cd^(X$2+1)))</f>
        <v/>
      </c>
      <c r="Y742">
        <f>(INDIRECT("a_"&amp;Y$2)/(Y$2+1))*(($C742^(Y$2+1)-$H742^(Y$2+1))/(ε_c1cd^(Y$2+1)))</f>
        <v/>
      </c>
      <c r="Z742">
        <f>(INDIRECT("a_"&amp;Z$2)/(Z$2+2))*(($C742^(Z$2+2)-$H742^(Z$2+2))/(ε_c1cd^(Z$2+2)))</f>
        <v/>
      </c>
      <c r="AA742">
        <f>(INDIRECT("a_"&amp;AA$2)/(AA$2+2))*(($C742^(AA$2+2)-$H742^(AA$2+2))/(ε_c1cd^(AA$2+2)))</f>
        <v/>
      </c>
      <c r="AB742">
        <f>(INDIRECT("a_"&amp;AB$2)/(AB$2+2))*(($C742^(AB$2+2)-$H742^(AB$2+2))/(ε_c1cd^(AB$2+2)))</f>
        <v/>
      </c>
      <c r="AC742">
        <f>(INDIRECT("a_"&amp;AC$2)/(AC$2+2))*(($C742^(AC$2+2)-$H742^(AC$2+2))/(ε_c1cd^(AC$2+2)))</f>
        <v/>
      </c>
      <c r="AD742">
        <f>(INDIRECT("a_"&amp;AD$2)/(AD$2+2))*(($C742^(AD$2+2)-$H742^(AD$2+2))/(ε_c1cd^(AD$2+2)))</f>
        <v/>
      </c>
      <c r="AE742" s="111">
        <f>(b*f_cd/L742)*SUM(U742:Y742)+SUM(Q742:R742)</f>
        <v/>
      </c>
      <c r="AF742" s="112">
        <f>AE742*(K742-y+e)</f>
        <v/>
      </c>
      <c r="AG742" s="113">
        <f>(b*f_cd/(L742^2))*SUM(Z742:AD742)+SUM(S742:T742)-AF742</f>
        <v/>
      </c>
      <c r="AH742" s="114">
        <f>AG742&lt;0</f>
        <v/>
      </c>
      <c r="AI742" s="115">
        <f>IF(A742=1,FALSE,(AND(AQ742,AH742,NOT(AI741))))</f>
        <v/>
      </c>
      <c r="AJ742" s="116">
        <f>(b*f_cd/L742)*(a_1/2*J742^2+a_2/3*J742^3+a_3/4*J742^4+a_4/5*J742^5+a_5/6*J742^6)+SUM(Q742:R742)</f>
        <v/>
      </c>
      <c r="AK742">
        <f>AJ742*(K742-y+e)</f>
        <v/>
      </c>
      <c r="AL742" s="118">
        <f>(b*f_cd/(L742^2))*(a_1/3*J742^3+a_2/4*J742^4+a_3/5*J742^5+a_4/6*J742^6+a_5/7*J742^7)+SUM(S742:T742)-AK742</f>
        <v/>
      </c>
      <c r="AM742" s="114">
        <f>AL742&gt;0</f>
        <v/>
      </c>
      <c r="AN742" s="115">
        <f>IF(A742=1,FALSE,(AND(AQ742,AM742,NOT(AN741))))</f>
        <v/>
      </c>
      <c r="AO742">
        <f>IF(D742=1,AND(AH742,NOT(AI742)),AND(AM742,NOT(AN742)))</f>
        <v/>
      </c>
      <c r="AP742" s="119">
        <f>IF(D742=1,AI742,AN742)</f>
        <v/>
      </c>
      <c r="AQ742" s="125">
        <f>ABS(E742)&lt;$AQ$2</f>
        <v/>
      </c>
      <c r="AS742">
        <f>IF(AP742,MAX(AS$3:AS740)+1,"")</f>
        <v/>
      </c>
    </row>
    <row r="743">
      <c r="A743" t="n">
        <v>659</v>
      </c>
      <c r="B743" s="131">
        <f>IF(A743=1,0,IF(AP743,0.1*ε_cu1cd,0))</f>
        <v/>
      </c>
      <c r="C743" s="131">
        <f>IF(A743=1,0.1*ε_cu1cd,C742+B742)</f>
        <v/>
      </c>
      <c r="D743" s="113">
        <f>IF('Нормальний переріз'!$D$68&gt;0,1,2)</f>
        <v/>
      </c>
      <c r="E743" s="144">
        <f>IF(D743=1,F743,G743)</f>
        <v/>
      </c>
      <c r="F743" s="124">
        <f>IF(AI742,0.11*ε_cu1cd,IF(AH742,F742*0.01,F742))</f>
        <v/>
      </c>
      <c r="G743" s="124">
        <f>IF(AP742,-0.1*ε_cu1cd,IF(AM742,G742*0.01,G742))</f>
        <v/>
      </c>
      <c r="H743" s="113">
        <f>IF(A743=1,E743,IF(AO742,H742-E742+E743,IF(AP742,0.8*H742,H742+E743)))</f>
        <v/>
      </c>
      <c r="I743" s="169">
        <f>(C743-H743)/h</f>
        <v/>
      </c>
      <c r="J743">
        <f>C743/(ε_c1cd)</f>
        <v/>
      </c>
      <c r="K743">
        <f>C743/I743</f>
        <v/>
      </c>
      <c r="L743" s="131">
        <f>I743/(ε_c1cd)</f>
        <v/>
      </c>
      <c r="M743">
        <f>I743*(K743-Z_s1)</f>
        <v/>
      </c>
      <c r="N743">
        <f>I743*(K743-Z_s2)</f>
        <v/>
      </c>
      <c r="O743">
        <f>E_s*M743</f>
        <v/>
      </c>
      <c r="P743">
        <f>E_s*N743</f>
        <v/>
      </c>
      <c r="Q743">
        <f>O743*A_s1</f>
        <v/>
      </c>
      <c r="R743">
        <f>P743*A_s2</f>
        <v/>
      </c>
      <c r="S743">
        <f>Q743*($K743-Z_s1)</f>
        <v/>
      </c>
      <c r="T743">
        <f>R743*($K743-Z_s2)</f>
        <v/>
      </c>
      <c r="U743">
        <f>(INDIRECT("a_"&amp;U$2)/(U$2+1))*(($C743^(U$2+1)-$H743^(U$2+1))/(ε_c1cd^(U$2+1)))</f>
        <v/>
      </c>
      <c r="V743">
        <f>(INDIRECT("a_"&amp;V$2)/(V$2+1))*(($C743^(V$2+1)-$H743^(V$2+1))/(ε_c1cd^(V$2+1)))</f>
        <v/>
      </c>
      <c r="W743">
        <f>(INDIRECT("a_"&amp;W$2)/(W$2+1))*(($C743^(W$2+1)-$H743^(W$2+1))/(ε_c1cd^(W$2+1)))</f>
        <v/>
      </c>
      <c r="X743">
        <f>(INDIRECT("a_"&amp;X$2)/(X$2+1))*(($C743^(X$2+1)-$H743^(X$2+1))/(ε_c1cd^(X$2+1)))</f>
        <v/>
      </c>
      <c r="Y743">
        <f>(INDIRECT("a_"&amp;Y$2)/(Y$2+1))*(($C743^(Y$2+1)-$H743^(Y$2+1))/(ε_c1cd^(Y$2+1)))</f>
        <v/>
      </c>
      <c r="Z743">
        <f>(INDIRECT("a_"&amp;Z$2)/(Z$2+2))*(($C743^(Z$2+2)-$H743^(Z$2+2))/(ε_c1cd^(Z$2+2)))</f>
        <v/>
      </c>
      <c r="AA743">
        <f>(INDIRECT("a_"&amp;AA$2)/(AA$2+2))*(($C743^(AA$2+2)-$H743^(AA$2+2))/(ε_c1cd^(AA$2+2)))</f>
        <v/>
      </c>
      <c r="AB743">
        <f>(INDIRECT("a_"&amp;AB$2)/(AB$2+2))*(($C743^(AB$2+2)-$H743^(AB$2+2))/(ε_c1cd^(AB$2+2)))</f>
        <v/>
      </c>
      <c r="AC743">
        <f>(INDIRECT("a_"&amp;AC$2)/(AC$2+2))*(($C743^(AC$2+2)-$H743^(AC$2+2))/(ε_c1cd^(AC$2+2)))</f>
        <v/>
      </c>
      <c r="AD743">
        <f>(INDIRECT("a_"&amp;AD$2)/(AD$2+2))*(($C743^(AD$2+2)-$H743^(AD$2+2))/(ε_c1cd^(AD$2+2)))</f>
        <v/>
      </c>
      <c r="AE743" s="111">
        <f>(b*f_cd/L743)*SUM(U743:Y743)+SUM(Q743:R743)</f>
        <v/>
      </c>
      <c r="AF743" s="112">
        <f>AE743*(K743-y+e)</f>
        <v/>
      </c>
      <c r="AG743" s="113">
        <f>(b*f_cd/(L743^2))*SUM(Z743:AD743)+SUM(S743:T743)-AF743</f>
        <v/>
      </c>
      <c r="AH743" s="114">
        <f>AG743&lt;0</f>
        <v/>
      </c>
      <c r="AI743" s="115">
        <f>IF(A743=1,FALSE,(AND(AQ743,AH743,NOT(AI742))))</f>
        <v/>
      </c>
      <c r="AJ743" s="116">
        <f>(b*f_cd/L743)*(a_1/2*J743^2+a_2/3*J743^3+a_3/4*J743^4+a_4/5*J743^5+a_5/6*J743^6)+SUM(Q743:R743)</f>
        <v/>
      </c>
      <c r="AK743">
        <f>AJ743*(K743-y+e)</f>
        <v/>
      </c>
      <c r="AL743" s="118">
        <f>(b*f_cd/(L743^2))*(a_1/3*J743^3+a_2/4*J743^4+a_3/5*J743^5+a_4/6*J743^6+a_5/7*J743^7)+SUM(S743:T743)-AK743</f>
        <v/>
      </c>
      <c r="AM743" s="114">
        <f>AL743&gt;0</f>
        <v/>
      </c>
      <c r="AN743" s="115">
        <f>IF(A743=1,FALSE,(AND(AQ743,AM743,NOT(AN742))))</f>
        <v/>
      </c>
      <c r="AO743">
        <f>IF(D743=1,AND(AH743,NOT(AI743)),AND(AM743,NOT(AN743)))</f>
        <v/>
      </c>
      <c r="AP743" s="119">
        <f>IF(D743=1,AI743,AN743)</f>
        <v/>
      </c>
      <c r="AQ743" s="125">
        <f>ABS(E743)&lt;$AQ$2</f>
        <v/>
      </c>
      <c r="AS743">
        <f>IF(AP743,MAX(AS$3:AS741)+1,"")</f>
        <v/>
      </c>
    </row>
    <row r="744">
      <c r="A744" t="n">
        <v>659</v>
      </c>
      <c r="B744" s="131">
        <f>IF(A744=1,0,IF(AP744,0.1*ε_cu1cd,0))</f>
        <v/>
      </c>
      <c r="C744" s="131">
        <f>IF(A744=1,0.1*ε_cu1cd,C743+B743)</f>
        <v/>
      </c>
      <c r="D744" s="113">
        <f>IF('Нормальний переріз'!$D$68&gt;0,1,2)</f>
        <v/>
      </c>
      <c r="E744" s="144">
        <f>IF(D744=1,F744,G744)</f>
        <v/>
      </c>
      <c r="F744" s="124">
        <f>IF(AI743,0.11*ε_cu1cd,IF(AH743,F743*0.01,F743))</f>
        <v/>
      </c>
      <c r="G744" s="124">
        <f>IF(AP743,-0.1*ε_cu1cd,IF(AM743,G743*0.01,G743))</f>
        <v/>
      </c>
      <c r="H744" s="113">
        <f>IF(A744=1,E744,IF(AO743,H743-E743+E744,IF(AP743,0.8*H743,H743+E744)))</f>
        <v/>
      </c>
      <c r="I744" s="169">
        <f>(C744-H744)/h</f>
        <v/>
      </c>
      <c r="J744">
        <f>C744/(ε_c1cd)</f>
        <v/>
      </c>
      <c r="K744">
        <f>C744/I744</f>
        <v/>
      </c>
      <c r="L744" s="131">
        <f>I744/(ε_c1cd)</f>
        <v/>
      </c>
      <c r="M744">
        <f>I744*(K744-Z_s1)</f>
        <v/>
      </c>
      <c r="N744">
        <f>I744*(K744-Z_s2)</f>
        <v/>
      </c>
      <c r="O744">
        <f>E_s*M744</f>
        <v/>
      </c>
      <c r="P744">
        <f>E_s*N744</f>
        <v/>
      </c>
      <c r="Q744">
        <f>O744*A_s1</f>
        <v/>
      </c>
      <c r="R744">
        <f>P744*A_s2</f>
        <v/>
      </c>
      <c r="S744">
        <f>Q744*($K744-Z_s1)</f>
        <v/>
      </c>
      <c r="T744">
        <f>R744*($K744-Z_s2)</f>
        <v/>
      </c>
      <c r="U744">
        <f>(INDIRECT("a_"&amp;U$2)/(U$2+1))*(($C744^(U$2+1)-$H744^(U$2+1))/(ε_c1cd^(U$2+1)))</f>
        <v/>
      </c>
      <c r="V744">
        <f>(INDIRECT("a_"&amp;V$2)/(V$2+1))*(($C744^(V$2+1)-$H744^(V$2+1))/(ε_c1cd^(V$2+1)))</f>
        <v/>
      </c>
      <c r="W744">
        <f>(INDIRECT("a_"&amp;W$2)/(W$2+1))*(($C744^(W$2+1)-$H744^(W$2+1))/(ε_c1cd^(W$2+1)))</f>
        <v/>
      </c>
      <c r="X744">
        <f>(INDIRECT("a_"&amp;X$2)/(X$2+1))*(($C744^(X$2+1)-$H744^(X$2+1))/(ε_c1cd^(X$2+1)))</f>
        <v/>
      </c>
      <c r="Y744">
        <f>(INDIRECT("a_"&amp;Y$2)/(Y$2+1))*(($C744^(Y$2+1)-$H744^(Y$2+1))/(ε_c1cd^(Y$2+1)))</f>
        <v/>
      </c>
      <c r="Z744">
        <f>(INDIRECT("a_"&amp;Z$2)/(Z$2+2))*(($C744^(Z$2+2)-$H744^(Z$2+2))/(ε_c1cd^(Z$2+2)))</f>
        <v/>
      </c>
      <c r="AA744">
        <f>(INDIRECT("a_"&amp;AA$2)/(AA$2+2))*(($C744^(AA$2+2)-$H744^(AA$2+2))/(ε_c1cd^(AA$2+2)))</f>
        <v/>
      </c>
      <c r="AB744">
        <f>(INDIRECT("a_"&amp;AB$2)/(AB$2+2))*(($C744^(AB$2+2)-$H744^(AB$2+2))/(ε_c1cd^(AB$2+2)))</f>
        <v/>
      </c>
      <c r="AC744">
        <f>(INDIRECT("a_"&amp;AC$2)/(AC$2+2))*(($C744^(AC$2+2)-$H744^(AC$2+2))/(ε_c1cd^(AC$2+2)))</f>
        <v/>
      </c>
      <c r="AD744">
        <f>(INDIRECT("a_"&amp;AD$2)/(AD$2+2))*(($C744^(AD$2+2)-$H744^(AD$2+2))/(ε_c1cd^(AD$2+2)))</f>
        <v/>
      </c>
      <c r="AE744" s="111">
        <f>(b*f_cd/L744)*SUM(U744:Y744)+SUM(Q744:R744)</f>
        <v/>
      </c>
      <c r="AF744" s="112">
        <f>AE744*(K744-y+e)</f>
        <v/>
      </c>
      <c r="AG744" s="113">
        <f>(b*f_cd/(L744^2))*SUM(Z744:AD744)+SUM(S744:T744)-AF744</f>
        <v/>
      </c>
      <c r="AH744" s="114">
        <f>AG744&lt;0</f>
        <v/>
      </c>
      <c r="AI744" s="115">
        <f>IF(A744=1,FALSE,(AND(AQ744,AH744,NOT(AI743))))</f>
        <v/>
      </c>
      <c r="AJ744" s="116">
        <f>(b*f_cd/L744)*(a_1/2*J744^2+a_2/3*J744^3+a_3/4*J744^4+a_4/5*J744^5+a_5/6*J744^6)+SUM(Q744:R744)</f>
        <v/>
      </c>
      <c r="AK744">
        <f>AJ744*(K744-y+e)</f>
        <v/>
      </c>
      <c r="AL744" s="118">
        <f>(b*f_cd/(L744^2))*(a_1/3*J744^3+a_2/4*J744^4+a_3/5*J744^5+a_4/6*J744^6+a_5/7*J744^7)+SUM(S744:T744)-AK744</f>
        <v/>
      </c>
      <c r="AM744" s="114">
        <f>AL744&gt;0</f>
        <v/>
      </c>
      <c r="AN744" s="115">
        <f>IF(A744=1,FALSE,(AND(AQ744,AM744,NOT(AN743))))</f>
        <v/>
      </c>
      <c r="AO744">
        <f>IF(D744=1,AND(AH744,NOT(AI744)),AND(AM744,NOT(AN744)))</f>
        <v/>
      </c>
      <c r="AP744" s="119">
        <f>IF(D744=1,AI744,AN744)</f>
        <v/>
      </c>
      <c r="AQ744" s="125">
        <f>ABS(E744)&lt;$AQ$2</f>
        <v/>
      </c>
      <c r="AS744">
        <f>IF(AP744,MAX(AS$3:AS742)+1,"")</f>
        <v/>
      </c>
    </row>
    <row r="745">
      <c r="A745" t="n">
        <v>659</v>
      </c>
      <c r="B745" s="131">
        <f>IF(A745=1,0,IF(AP745,0.1*ε_cu1cd,0))</f>
        <v/>
      </c>
      <c r="C745" s="131">
        <f>IF(A745=1,0.1*ε_cu1cd,C744+B744)</f>
        <v/>
      </c>
      <c r="D745" s="113">
        <f>IF('Нормальний переріз'!$D$68&gt;0,1,2)</f>
        <v/>
      </c>
      <c r="E745" s="144">
        <f>IF(D745=1,F745,G745)</f>
        <v/>
      </c>
      <c r="F745" s="124">
        <f>IF(AI744,0.11*ε_cu1cd,IF(AH744,F744*0.01,F744))</f>
        <v/>
      </c>
      <c r="G745" s="124">
        <f>IF(AP744,-0.1*ε_cu1cd,IF(AM744,G744*0.01,G744))</f>
        <v/>
      </c>
      <c r="H745" s="113">
        <f>IF(A745=1,E745,IF(AO744,H744-E744+E745,IF(AP744,0.8*H744,H744+E745)))</f>
        <v/>
      </c>
      <c r="I745" s="169">
        <f>(C745-H745)/h</f>
        <v/>
      </c>
      <c r="J745">
        <f>C745/(ε_c1cd)</f>
        <v/>
      </c>
      <c r="K745">
        <f>C745/I745</f>
        <v/>
      </c>
      <c r="L745" s="131">
        <f>I745/(ε_c1cd)</f>
        <v/>
      </c>
      <c r="M745">
        <f>I745*(K745-Z_s1)</f>
        <v/>
      </c>
      <c r="N745">
        <f>I745*(K745-Z_s2)</f>
        <v/>
      </c>
      <c r="O745">
        <f>E_s*M745</f>
        <v/>
      </c>
      <c r="P745">
        <f>E_s*N745</f>
        <v/>
      </c>
      <c r="Q745">
        <f>O745*A_s1</f>
        <v/>
      </c>
      <c r="R745">
        <f>P745*A_s2</f>
        <v/>
      </c>
      <c r="S745">
        <f>Q745*($K745-Z_s1)</f>
        <v/>
      </c>
      <c r="T745">
        <f>R745*($K745-Z_s2)</f>
        <v/>
      </c>
      <c r="U745">
        <f>(INDIRECT("a_"&amp;U$2)/(U$2+1))*(($C745^(U$2+1)-$H745^(U$2+1))/(ε_c1cd^(U$2+1)))</f>
        <v/>
      </c>
      <c r="V745">
        <f>(INDIRECT("a_"&amp;V$2)/(V$2+1))*(($C745^(V$2+1)-$H745^(V$2+1))/(ε_c1cd^(V$2+1)))</f>
        <v/>
      </c>
      <c r="W745">
        <f>(INDIRECT("a_"&amp;W$2)/(W$2+1))*(($C745^(W$2+1)-$H745^(W$2+1))/(ε_c1cd^(W$2+1)))</f>
        <v/>
      </c>
      <c r="X745">
        <f>(INDIRECT("a_"&amp;X$2)/(X$2+1))*(($C745^(X$2+1)-$H745^(X$2+1))/(ε_c1cd^(X$2+1)))</f>
        <v/>
      </c>
      <c r="Y745">
        <f>(INDIRECT("a_"&amp;Y$2)/(Y$2+1))*(($C745^(Y$2+1)-$H745^(Y$2+1))/(ε_c1cd^(Y$2+1)))</f>
        <v/>
      </c>
      <c r="Z745">
        <f>(INDIRECT("a_"&amp;Z$2)/(Z$2+2))*(($C745^(Z$2+2)-$H745^(Z$2+2))/(ε_c1cd^(Z$2+2)))</f>
        <v/>
      </c>
      <c r="AA745">
        <f>(INDIRECT("a_"&amp;AA$2)/(AA$2+2))*(($C745^(AA$2+2)-$H745^(AA$2+2))/(ε_c1cd^(AA$2+2)))</f>
        <v/>
      </c>
      <c r="AB745">
        <f>(INDIRECT("a_"&amp;AB$2)/(AB$2+2))*(($C745^(AB$2+2)-$H745^(AB$2+2))/(ε_c1cd^(AB$2+2)))</f>
        <v/>
      </c>
      <c r="AC745">
        <f>(INDIRECT("a_"&amp;AC$2)/(AC$2+2))*(($C745^(AC$2+2)-$H745^(AC$2+2))/(ε_c1cd^(AC$2+2)))</f>
        <v/>
      </c>
      <c r="AD745">
        <f>(INDIRECT("a_"&amp;AD$2)/(AD$2+2))*(($C745^(AD$2+2)-$H745^(AD$2+2))/(ε_c1cd^(AD$2+2)))</f>
        <v/>
      </c>
      <c r="AE745" s="111">
        <f>(b*f_cd/L745)*SUM(U745:Y745)+SUM(Q745:R745)</f>
        <v/>
      </c>
      <c r="AF745" s="112">
        <f>AE745*(K745-y+e)</f>
        <v/>
      </c>
      <c r="AG745" s="113">
        <f>(b*f_cd/(L745^2))*SUM(Z745:AD745)+SUM(S745:T745)-AF745</f>
        <v/>
      </c>
      <c r="AH745" s="114">
        <f>AG745&lt;0</f>
        <v/>
      </c>
      <c r="AI745" s="115">
        <f>IF(A745=1,FALSE,(AND(AQ745,AH745,NOT(AI744))))</f>
        <v/>
      </c>
      <c r="AJ745" s="116">
        <f>(b*f_cd/L745)*(a_1/2*J745^2+a_2/3*J745^3+a_3/4*J745^4+a_4/5*J745^5+a_5/6*J745^6)+SUM(Q745:R745)</f>
        <v/>
      </c>
      <c r="AK745">
        <f>AJ745*(K745-y+e)</f>
        <v/>
      </c>
      <c r="AL745" s="118">
        <f>(b*f_cd/(L745^2))*(a_1/3*J745^3+a_2/4*J745^4+a_3/5*J745^5+a_4/6*J745^6+a_5/7*J745^7)+SUM(S745:T745)-AK745</f>
        <v/>
      </c>
      <c r="AM745" s="114">
        <f>AL745&gt;0</f>
        <v/>
      </c>
      <c r="AN745" s="115">
        <f>IF(A745=1,FALSE,(AND(AQ745,AM745,NOT(AN744))))</f>
        <v/>
      </c>
      <c r="AO745">
        <f>IF(D745=1,AND(AH745,NOT(AI745)),AND(AM745,NOT(AN745)))</f>
        <v/>
      </c>
      <c r="AP745" s="119">
        <f>IF(D745=1,AI745,AN745)</f>
        <v/>
      </c>
      <c r="AQ745" s="125">
        <f>ABS(E745)&lt;$AQ$2</f>
        <v/>
      </c>
      <c r="AS745">
        <f>IF(AP745,MAX(AS$3:AS743)+1,"")</f>
        <v/>
      </c>
    </row>
    <row r="746">
      <c r="A746" t="n">
        <v>659</v>
      </c>
      <c r="B746" s="131">
        <f>IF(A746=1,0,IF(AP746,0.1*ε_cu1cd,0))</f>
        <v/>
      </c>
      <c r="C746" s="131">
        <f>IF(A746=1,0.1*ε_cu1cd,C745+B745)</f>
        <v/>
      </c>
      <c r="D746" s="113">
        <f>IF('Нормальний переріз'!$D$68&gt;0,1,2)</f>
        <v/>
      </c>
      <c r="E746" s="144">
        <f>IF(D746=1,F746,G746)</f>
        <v/>
      </c>
      <c r="F746" s="124">
        <f>IF(AI745,0.11*ε_cu1cd,IF(AH745,F745*0.01,F745))</f>
        <v/>
      </c>
      <c r="G746" s="124">
        <f>IF(AP745,-0.1*ε_cu1cd,IF(AM745,G745*0.01,G745))</f>
        <v/>
      </c>
      <c r="H746" s="113">
        <f>IF(A746=1,E746,IF(AO745,H745-E745+E746,IF(AP745,0.8*H745,H745+E746)))</f>
        <v/>
      </c>
      <c r="I746" s="169">
        <f>(C746-H746)/h</f>
        <v/>
      </c>
      <c r="J746">
        <f>C746/(ε_c1cd)</f>
        <v/>
      </c>
      <c r="K746">
        <f>C746/I746</f>
        <v/>
      </c>
      <c r="L746" s="131">
        <f>I746/(ε_c1cd)</f>
        <v/>
      </c>
      <c r="M746">
        <f>I746*(K746-Z_s1)</f>
        <v/>
      </c>
      <c r="N746">
        <f>I746*(K746-Z_s2)</f>
        <v/>
      </c>
      <c r="O746">
        <f>E_s*M746</f>
        <v/>
      </c>
      <c r="P746">
        <f>E_s*N746</f>
        <v/>
      </c>
      <c r="Q746">
        <f>O746*A_s1</f>
        <v/>
      </c>
      <c r="R746">
        <f>P746*A_s2</f>
        <v/>
      </c>
      <c r="S746">
        <f>Q746*($K746-Z_s1)</f>
        <v/>
      </c>
      <c r="T746">
        <f>R746*($K746-Z_s2)</f>
        <v/>
      </c>
      <c r="U746">
        <f>(INDIRECT("a_"&amp;U$2)/(U$2+1))*(($C746^(U$2+1)-$H746^(U$2+1))/(ε_c1cd^(U$2+1)))</f>
        <v/>
      </c>
      <c r="V746">
        <f>(INDIRECT("a_"&amp;V$2)/(V$2+1))*(($C746^(V$2+1)-$H746^(V$2+1))/(ε_c1cd^(V$2+1)))</f>
        <v/>
      </c>
      <c r="W746">
        <f>(INDIRECT("a_"&amp;W$2)/(W$2+1))*(($C746^(W$2+1)-$H746^(W$2+1))/(ε_c1cd^(W$2+1)))</f>
        <v/>
      </c>
      <c r="X746">
        <f>(INDIRECT("a_"&amp;X$2)/(X$2+1))*(($C746^(X$2+1)-$H746^(X$2+1))/(ε_c1cd^(X$2+1)))</f>
        <v/>
      </c>
      <c r="Y746">
        <f>(INDIRECT("a_"&amp;Y$2)/(Y$2+1))*(($C746^(Y$2+1)-$H746^(Y$2+1))/(ε_c1cd^(Y$2+1)))</f>
        <v/>
      </c>
      <c r="Z746">
        <f>(INDIRECT("a_"&amp;Z$2)/(Z$2+2))*(($C746^(Z$2+2)-$H746^(Z$2+2))/(ε_c1cd^(Z$2+2)))</f>
        <v/>
      </c>
      <c r="AA746">
        <f>(INDIRECT("a_"&amp;AA$2)/(AA$2+2))*(($C746^(AA$2+2)-$H746^(AA$2+2))/(ε_c1cd^(AA$2+2)))</f>
        <v/>
      </c>
      <c r="AB746">
        <f>(INDIRECT("a_"&amp;AB$2)/(AB$2+2))*(($C746^(AB$2+2)-$H746^(AB$2+2))/(ε_c1cd^(AB$2+2)))</f>
        <v/>
      </c>
      <c r="AC746">
        <f>(INDIRECT("a_"&amp;AC$2)/(AC$2+2))*(($C746^(AC$2+2)-$H746^(AC$2+2))/(ε_c1cd^(AC$2+2)))</f>
        <v/>
      </c>
      <c r="AD746">
        <f>(INDIRECT("a_"&amp;AD$2)/(AD$2+2))*(($C746^(AD$2+2)-$H746^(AD$2+2))/(ε_c1cd^(AD$2+2)))</f>
        <v/>
      </c>
      <c r="AE746" s="111">
        <f>(b*f_cd/L746)*SUM(U746:Y746)+SUM(Q746:R746)</f>
        <v/>
      </c>
      <c r="AF746" s="112">
        <f>AE746*(K746-y+e)</f>
        <v/>
      </c>
      <c r="AG746" s="113">
        <f>(b*f_cd/(L746^2))*SUM(Z746:AD746)+SUM(S746:T746)-AF746</f>
        <v/>
      </c>
      <c r="AH746" s="114">
        <f>AG746&lt;0</f>
        <v/>
      </c>
      <c r="AI746" s="115">
        <f>IF(A746=1,FALSE,(AND(AQ746,AH746,NOT(AI745))))</f>
        <v/>
      </c>
      <c r="AJ746" s="116">
        <f>(b*f_cd/L746)*(a_1/2*J746^2+a_2/3*J746^3+a_3/4*J746^4+a_4/5*J746^5+a_5/6*J746^6)+SUM(Q746:R746)</f>
        <v/>
      </c>
      <c r="AK746">
        <f>AJ746*(K746-y+e)</f>
        <v/>
      </c>
      <c r="AL746" s="118">
        <f>(b*f_cd/(L746^2))*(a_1/3*J746^3+a_2/4*J746^4+a_3/5*J746^5+a_4/6*J746^6+a_5/7*J746^7)+SUM(S746:T746)-AK746</f>
        <v/>
      </c>
      <c r="AM746" s="114">
        <f>AL746&gt;0</f>
        <v/>
      </c>
      <c r="AN746" s="115">
        <f>IF(A746=1,FALSE,(AND(AQ746,AM746,NOT(AN745))))</f>
        <v/>
      </c>
      <c r="AO746">
        <f>IF(D746=1,AND(AH746,NOT(AI746)),AND(AM746,NOT(AN746)))</f>
        <v/>
      </c>
      <c r="AP746" s="119">
        <f>IF(D746=1,AI746,AN746)</f>
        <v/>
      </c>
      <c r="AQ746" s="125">
        <f>ABS(E746)&lt;$AQ$2</f>
        <v/>
      </c>
      <c r="AS746">
        <f>IF(AP746,MAX(AS$3:AS744)+1,"")</f>
        <v/>
      </c>
    </row>
    <row r="747">
      <c r="A747" t="n">
        <v>659</v>
      </c>
      <c r="B747" s="131">
        <f>IF(A747=1,0,IF(AP747,0.1*ε_cu1cd,0))</f>
        <v/>
      </c>
      <c r="C747" s="131">
        <f>IF(A747=1,0.1*ε_cu1cd,C746+B746)</f>
        <v/>
      </c>
      <c r="D747" s="113">
        <f>IF('Нормальний переріз'!$D$68&gt;0,1,2)</f>
        <v/>
      </c>
      <c r="E747" s="144">
        <f>IF(D747=1,F747,G747)</f>
        <v/>
      </c>
      <c r="F747" s="124">
        <f>IF(AI746,0.11*ε_cu1cd,IF(AH746,F746*0.01,F746))</f>
        <v/>
      </c>
      <c r="G747" s="124">
        <f>IF(AP746,-0.1*ε_cu1cd,IF(AM746,G746*0.01,G746))</f>
        <v/>
      </c>
      <c r="H747" s="113">
        <f>IF(A747=1,E747,IF(AO746,H746-E746+E747,IF(AP746,0.8*H746,H746+E747)))</f>
        <v/>
      </c>
      <c r="I747" s="169">
        <f>(C747-H747)/h</f>
        <v/>
      </c>
      <c r="J747">
        <f>C747/(ε_c1cd)</f>
        <v/>
      </c>
      <c r="K747">
        <f>C747/I747</f>
        <v/>
      </c>
      <c r="L747" s="131">
        <f>I747/(ε_c1cd)</f>
        <v/>
      </c>
      <c r="M747">
        <f>I747*(K747-Z_s1)</f>
        <v/>
      </c>
      <c r="N747">
        <f>I747*(K747-Z_s2)</f>
        <v/>
      </c>
      <c r="O747">
        <f>E_s*M747</f>
        <v/>
      </c>
      <c r="P747">
        <f>E_s*N747</f>
        <v/>
      </c>
      <c r="Q747">
        <f>O747*A_s1</f>
        <v/>
      </c>
      <c r="R747">
        <f>P747*A_s2</f>
        <v/>
      </c>
      <c r="S747">
        <f>Q747*($K747-Z_s1)</f>
        <v/>
      </c>
      <c r="T747">
        <f>R747*($K747-Z_s2)</f>
        <v/>
      </c>
      <c r="U747">
        <f>(INDIRECT("a_"&amp;U$2)/(U$2+1))*(($C747^(U$2+1)-$H747^(U$2+1))/(ε_c1cd^(U$2+1)))</f>
        <v/>
      </c>
      <c r="V747">
        <f>(INDIRECT("a_"&amp;V$2)/(V$2+1))*(($C747^(V$2+1)-$H747^(V$2+1))/(ε_c1cd^(V$2+1)))</f>
        <v/>
      </c>
      <c r="W747">
        <f>(INDIRECT("a_"&amp;W$2)/(W$2+1))*(($C747^(W$2+1)-$H747^(W$2+1))/(ε_c1cd^(W$2+1)))</f>
        <v/>
      </c>
      <c r="X747">
        <f>(INDIRECT("a_"&amp;X$2)/(X$2+1))*(($C747^(X$2+1)-$H747^(X$2+1))/(ε_c1cd^(X$2+1)))</f>
        <v/>
      </c>
      <c r="Y747">
        <f>(INDIRECT("a_"&amp;Y$2)/(Y$2+1))*(($C747^(Y$2+1)-$H747^(Y$2+1))/(ε_c1cd^(Y$2+1)))</f>
        <v/>
      </c>
      <c r="Z747">
        <f>(INDIRECT("a_"&amp;Z$2)/(Z$2+2))*(($C747^(Z$2+2)-$H747^(Z$2+2))/(ε_c1cd^(Z$2+2)))</f>
        <v/>
      </c>
      <c r="AA747">
        <f>(INDIRECT("a_"&amp;AA$2)/(AA$2+2))*(($C747^(AA$2+2)-$H747^(AA$2+2))/(ε_c1cd^(AA$2+2)))</f>
        <v/>
      </c>
      <c r="AB747">
        <f>(INDIRECT("a_"&amp;AB$2)/(AB$2+2))*(($C747^(AB$2+2)-$H747^(AB$2+2))/(ε_c1cd^(AB$2+2)))</f>
        <v/>
      </c>
      <c r="AC747">
        <f>(INDIRECT("a_"&amp;AC$2)/(AC$2+2))*(($C747^(AC$2+2)-$H747^(AC$2+2))/(ε_c1cd^(AC$2+2)))</f>
        <v/>
      </c>
      <c r="AD747">
        <f>(INDIRECT("a_"&amp;AD$2)/(AD$2+2))*(($C747^(AD$2+2)-$H747^(AD$2+2))/(ε_c1cd^(AD$2+2)))</f>
        <v/>
      </c>
      <c r="AE747" s="111">
        <f>(b*f_cd/L747)*SUM(U747:Y747)+SUM(Q747:R747)</f>
        <v/>
      </c>
      <c r="AF747" s="112">
        <f>AE747*(K747-y+e)</f>
        <v/>
      </c>
      <c r="AG747" s="113">
        <f>(b*f_cd/(L747^2))*SUM(Z747:AD747)+SUM(S747:T747)-AF747</f>
        <v/>
      </c>
      <c r="AH747" s="114">
        <f>AG747&lt;0</f>
        <v/>
      </c>
      <c r="AI747" s="115">
        <f>IF(A747=1,FALSE,(AND(AQ747,AH747,NOT(AI746))))</f>
        <v/>
      </c>
      <c r="AJ747" s="116">
        <f>(b*f_cd/L747)*(a_1/2*J747^2+a_2/3*J747^3+a_3/4*J747^4+a_4/5*J747^5+a_5/6*J747^6)+SUM(Q747:R747)</f>
        <v/>
      </c>
      <c r="AK747">
        <f>AJ747*(K747-y+e)</f>
        <v/>
      </c>
      <c r="AL747" s="118">
        <f>(b*f_cd/(L747^2))*(a_1/3*J747^3+a_2/4*J747^4+a_3/5*J747^5+a_4/6*J747^6+a_5/7*J747^7)+SUM(S747:T747)-AK747</f>
        <v/>
      </c>
      <c r="AM747" s="114">
        <f>AL747&gt;0</f>
        <v/>
      </c>
      <c r="AN747" s="115">
        <f>IF(A747=1,FALSE,(AND(AQ747,AM747,NOT(AN746))))</f>
        <v/>
      </c>
      <c r="AO747">
        <f>IF(D747=1,AND(AH747,NOT(AI747)),AND(AM747,NOT(AN747)))</f>
        <v/>
      </c>
      <c r="AP747" s="119">
        <f>IF(D747=1,AI747,AN747)</f>
        <v/>
      </c>
      <c r="AQ747" s="125">
        <f>ABS(E747)&lt;$AQ$2</f>
        <v/>
      </c>
      <c r="AS747">
        <f>IF(AP747,MAX(AS$3:AS745)+1,"")</f>
        <v/>
      </c>
    </row>
    <row r="748">
      <c r="A748" t="n">
        <v>659</v>
      </c>
      <c r="B748" s="131">
        <f>IF(A748=1,0,IF(AP748,0.1*ε_cu1cd,0))</f>
        <v/>
      </c>
      <c r="C748" s="131">
        <f>IF(A748=1,0.1*ε_cu1cd,C747+B747)</f>
        <v/>
      </c>
      <c r="D748" s="113">
        <f>IF('Нормальний переріз'!$D$68&gt;0,1,2)</f>
        <v/>
      </c>
      <c r="E748" s="144">
        <f>IF(D748=1,F748,G748)</f>
        <v/>
      </c>
      <c r="F748" s="124">
        <f>IF(AI747,0.11*ε_cu1cd,IF(AH747,F747*0.01,F747))</f>
        <v/>
      </c>
      <c r="G748" s="124">
        <f>IF(AP747,-0.1*ε_cu1cd,IF(AM747,G747*0.01,G747))</f>
        <v/>
      </c>
      <c r="H748" s="113">
        <f>IF(A748=1,E748,IF(AO747,H747-E747+E748,IF(AP747,0.8*H747,H747+E748)))</f>
        <v/>
      </c>
      <c r="I748" s="169">
        <f>(C748-H748)/h</f>
        <v/>
      </c>
      <c r="J748">
        <f>C748/(ε_c1cd)</f>
        <v/>
      </c>
      <c r="K748">
        <f>C748/I748</f>
        <v/>
      </c>
      <c r="L748" s="131">
        <f>I748/(ε_c1cd)</f>
        <v/>
      </c>
      <c r="M748">
        <f>I748*(K748-Z_s1)</f>
        <v/>
      </c>
      <c r="N748">
        <f>I748*(K748-Z_s2)</f>
        <v/>
      </c>
      <c r="O748">
        <f>E_s*M748</f>
        <v/>
      </c>
      <c r="P748">
        <f>E_s*N748</f>
        <v/>
      </c>
      <c r="Q748">
        <f>O748*A_s1</f>
        <v/>
      </c>
      <c r="R748">
        <f>P748*A_s2</f>
        <v/>
      </c>
      <c r="S748">
        <f>Q748*($K748-Z_s1)</f>
        <v/>
      </c>
      <c r="T748">
        <f>R748*($K748-Z_s2)</f>
        <v/>
      </c>
      <c r="U748">
        <f>(INDIRECT("a_"&amp;U$2)/(U$2+1))*(($C748^(U$2+1)-$H748^(U$2+1))/(ε_c1cd^(U$2+1)))</f>
        <v/>
      </c>
      <c r="V748">
        <f>(INDIRECT("a_"&amp;V$2)/(V$2+1))*(($C748^(V$2+1)-$H748^(V$2+1))/(ε_c1cd^(V$2+1)))</f>
        <v/>
      </c>
      <c r="W748">
        <f>(INDIRECT("a_"&amp;W$2)/(W$2+1))*(($C748^(W$2+1)-$H748^(W$2+1))/(ε_c1cd^(W$2+1)))</f>
        <v/>
      </c>
      <c r="X748">
        <f>(INDIRECT("a_"&amp;X$2)/(X$2+1))*(($C748^(X$2+1)-$H748^(X$2+1))/(ε_c1cd^(X$2+1)))</f>
        <v/>
      </c>
      <c r="Y748">
        <f>(INDIRECT("a_"&amp;Y$2)/(Y$2+1))*(($C748^(Y$2+1)-$H748^(Y$2+1))/(ε_c1cd^(Y$2+1)))</f>
        <v/>
      </c>
      <c r="Z748">
        <f>(INDIRECT("a_"&amp;Z$2)/(Z$2+2))*(($C748^(Z$2+2)-$H748^(Z$2+2))/(ε_c1cd^(Z$2+2)))</f>
        <v/>
      </c>
      <c r="AA748">
        <f>(INDIRECT("a_"&amp;AA$2)/(AA$2+2))*(($C748^(AA$2+2)-$H748^(AA$2+2))/(ε_c1cd^(AA$2+2)))</f>
        <v/>
      </c>
      <c r="AB748">
        <f>(INDIRECT("a_"&amp;AB$2)/(AB$2+2))*(($C748^(AB$2+2)-$H748^(AB$2+2))/(ε_c1cd^(AB$2+2)))</f>
        <v/>
      </c>
      <c r="AC748">
        <f>(INDIRECT("a_"&amp;AC$2)/(AC$2+2))*(($C748^(AC$2+2)-$H748^(AC$2+2))/(ε_c1cd^(AC$2+2)))</f>
        <v/>
      </c>
      <c r="AD748">
        <f>(INDIRECT("a_"&amp;AD$2)/(AD$2+2))*(($C748^(AD$2+2)-$H748^(AD$2+2))/(ε_c1cd^(AD$2+2)))</f>
        <v/>
      </c>
      <c r="AE748" s="111">
        <f>(b*f_cd/L748)*SUM(U748:Y748)+SUM(Q748:R748)</f>
        <v/>
      </c>
      <c r="AF748" s="112">
        <f>AE748*(K748-y+e)</f>
        <v/>
      </c>
      <c r="AG748" s="113">
        <f>(b*f_cd/(L748^2))*SUM(Z748:AD748)+SUM(S748:T748)-AF748</f>
        <v/>
      </c>
      <c r="AH748" s="114">
        <f>AG748&lt;0</f>
        <v/>
      </c>
      <c r="AI748" s="115">
        <f>IF(A748=1,FALSE,(AND(AQ748,AH748,NOT(AI747))))</f>
        <v/>
      </c>
      <c r="AJ748" s="116">
        <f>(b*f_cd/L748)*(a_1/2*J748^2+a_2/3*J748^3+a_3/4*J748^4+a_4/5*J748^5+a_5/6*J748^6)+SUM(Q748:R748)</f>
        <v/>
      </c>
      <c r="AK748">
        <f>AJ748*(K748-y+e)</f>
        <v/>
      </c>
      <c r="AL748" s="118">
        <f>(b*f_cd/(L748^2))*(a_1/3*J748^3+a_2/4*J748^4+a_3/5*J748^5+a_4/6*J748^6+a_5/7*J748^7)+SUM(S748:T748)-AK748</f>
        <v/>
      </c>
      <c r="AM748" s="114">
        <f>AL748&gt;0</f>
        <v/>
      </c>
      <c r="AN748" s="115">
        <f>IF(A748=1,FALSE,(AND(AQ748,AM748,NOT(AN747))))</f>
        <v/>
      </c>
      <c r="AO748">
        <f>IF(D748=1,AND(AH748,NOT(AI748)),AND(AM748,NOT(AN748)))</f>
        <v/>
      </c>
      <c r="AP748" s="119">
        <f>IF(D748=1,AI748,AN748)</f>
        <v/>
      </c>
      <c r="AQ748" s="125">
        <f>ABS(E748)&lt;$AQ$2</f>
        <v/>
      </c>
      <c r="AS748">
        <f>IF(AP748,MAX(AS$3:AS746)+1,"")</f>
        <v/>
      </c>
    </row>
    <row r="749">
      <c r="A749" t="n">
        <v>659</v>
      </c>
      <c r="B749" s="131">
        <f>IF(A749=1,0,IF(AP749,0.1*ε_cu1cd,0))</f>
        <v/>
      </c>
      <c r="C749" s="131">
        <f>IF(A749=1,0.1*ε_cu1cd,C748+B748)</f>
        <v/>
      </c>
      <c r="D749" s="113">
        <f>IF('Нормальний переріз'!$D$68&gt;0,1,2)</f>
        <v/>
      </c>
      <c r="E749" s="144">
        <f>IF(D749=1,F749,G749)</f>
        <v/>
      </c>
      <c r="F749" s="124">
        <f>IF(AI748,0.11*ε_cu1cd,IF(AH748,F748*0.01,F748))</f>
        <v/>
      </c>
      <c r="G749" s="124">
        <f>IF(AP748,-0.1*ε_cu1cd,IF(AM748,G748*0.01,G748))</f>
        <v/>
      </c>
      <c r="H749" s="113">
        <f>IF(A749=1,E749,IF(AO748,H748-E748+E749,IF(AP748,0.8*H748,H748+E749)))</f>
        <v/>
      </c>
      <c r="I749" s="169">
        <f>(C749-H749)/h</f>
        <v/>
      </c>
      <c r="J749">
        <f>C749/(ε_c1cd)</f>
        <v/>
      </c>
      <c r="K749">
        <f>C749/I749</f>
        <v/>
      </c>
      <c r="L749" s="131">
        <f>I749/(ε_c1cd)</f>
        <v/>
      </c>
      <c r="M749">
        <f>I749*(K749-Z_s1)</f>
        <v/>
      </c>
      <c r="N749">
        <f>I749*(K749-Z_s2)</f>
        <v/>
      </c>
      <c r="O749">
        <f>E_s*M749</f>
        <v/>
      </c>
      <c r="P749">
        <f>E_s*N749</f>
        <v/>
      </c>
      <c r="Q749">
        <f>O749*A_s1</f>
        <v/>
      </c>
      <c r="R749">
        <f>P749*A_s2</f>
        <v/>
      </c>
      <c r="S749">
        <f>Q749*($K749-Z_s1)</f>
        <v/>
      </c>
      <c r="T749">
        <f>R749*($K749-Z_s2)</f>
        <v/>
      </c>
      <c r="U749">
        <f>(INDIRECT("a_"&amp;U$2)/(U$2+1))*(($C749^(U$2+1)-$H749^(U$2+1))/(ε_c1cd^(U$2+1)))</f>
        <v/>
      </c>
      <c r="V749">
        <f>(INDIRECT("a_"&amp;V$2)/(V$2+1))*(($C749^(V$2+1)-$H749^(V$2+1))/(ε_c1cd^(V$2+1)))</f>
        <v/>
      </c>
      <c r="W749">
        <f>(INDIRECT("a_"&amp;W$2)/(W$2+1))*(($C749^(W$2+1)-$H749^(W$2+1))/(ε_c1cd^(W$2+1)))</f>
        <v/>
      </c>
      <c r="X749">
        <f>(INDIRECT("a_"&amp;X$2)/(X$2+1))*(($C749^(X$2+1)-$H749^(X$2+1))/(ε_c1cd^(X$2+1)))</f>
        <v/>
      </c>
      <c r="Y749">
        <f>(INDIRECT("a_"&amp;Y$2)/(Y$2+1))*(($C749^(Y$2+1)-$H749^(Y$2+1))/(ε_c1cd^(Y$2+1)))</f>
        <v/>
      </c>
      <c r="Z749">
        <f>(INDIRECT("a_"&amp;Z$2)/(Z$2+2))*(($C749^(Z$2+2)-$H749^(Z$2+2))/(ε_c1cd^(Z$2+2)))</f>
        <v/>
      </c>
      <c r="AA749">
        <f>(INDIRECT("a_"&amp;AA$2)/(AA$2+2))*(($C749^(AA$2+2)-$H749^(AA$2+2))/(ε_c1cd^(AA$2+2)))</f>
        <v/>
      </c>
      <c r="AB749">
        <f>(INDIRECT("a_"&amp;AB$2)/(AB$2+2))*(($C749^(AB$2+2)-$H749^(AB$2+2))/(ε_c1cd^(AB$2+2)))</f>
        <v/>
      </c>
      <c r="AC749">
        <f>(INDIRECT("a_"&amp;AC$2)/(AC$2+2))*(($C749^(AC$2+2)-$H749^(AC$2+2))/(ε_c1cd^(AC$2+2)))</f>
        <v/>
      </c>
      <c r="AD749">
        <f>(INDIRECT("a_"&amp;AD$2)/(AD$2+2))*(($C749^(AD$2+2)-$H749^(AD$2+2))/(ε_c1cd^(AD$2+2)))</f>
        <v/>
      </c>
      <c r="AE749" s="111">
        <f>(b*f_cd/L749)*SUM(U749:Y749)+SUM(Q749:R749)</f>
        <v/>
      </c>
      <c r="AF749" s="112">
        <f>AE749*(K749-y+e)</f>
        <v/>
      </c>
      <c r="AG749" s="113">
        <f>(b*f_cd/(L749^2))*SUM(Z749:AD749)+SUM(S749:T749)-AF749</f>
        <v/>
      </c>
      <c r="AH749" s="114">
        <f>AG749&lt;0</f>
        <v/>
      </c>
      <c r="AI749" s="115">
        <f>IF(A749=1,FALSE,(AND(AQ749,AH749,NOT(AI748))))</f>
        <v/>
      </c>
      <c r="AJ749" s="116">
        <f>(b*f_cd/L749)*(a_1/2*J749^2+a_2/3*J749^3+a_3/4*J749^4+a_4/5*J749^5+a_5/6*J749^6)+SUM(Q749:R749)</f>
        <v/>
      </c>
      <c r="AK749">
        <f>AJ749*(K749-y+e)</f>
        <v/>
      </c>
      <c r="AL749" s="118">
        <f>(b*f_cd/(L749^2))*(a_1/3*J749^3+a_2/4*J749^4+a_3/5*J749^5+a_4/6*J749^6+a_5/7*J749^7)+SUM(S749:T749)-AK749</f>
        <v/>
      </c>
      <c r="AM749" s="114">
        <f>AL749&gt;0</f>
        <v/>
      </c>
      <c r="AN749" s="115">
        <f>IF(A749=1,FALSE,(AND(AQ749,AM749,NOT(AN748))))</f>
        <v/>
      </c>
      <c r="AO749">
        <f>IF(D749=1,AND(AH749,NOT(AI749)),AND(AM749,NOT(AN749)))</f>
        <v/>
      </c>
      <c r="AP749" s="119">
        <f>IF(D749=1,AI749,AN749)</f>
        <v/>
      </c>
      <c r="AQ749" s="125">
        <f>ABS(E749)&lt;$AQ$2</f>
        <v/>
      </c>
      <c r="AS749">
        <f>IF(AP749,MAX(AS$3:AS747)+1,"")</f>
        <v/>
      </c>
    </row>
    <row r="750">
      <c r="A750" t="n">
        <v>660</v>
      </c>
      <c r="B750" s="131">
        <f>IF(A750=1,0,IF(AP750,0.1*ε_cu1cd,0))</f>
        <v/>
      </c>
      <c r="C750" s="131">
        <f>IF(A750=1,0.1*ε_cu1cd,C749+B749)</f>
        <v/>
      </c>
      <c r="D750" s="113">
        <f>IF('Нормальний переріз'!$D$68&gt;0,1,2)</f>
        <v/>
      </c>
      <c r="E750" s="144">
        <f>IF(D750=1,F750,G750)</f>
        <v/>
      </c>
      <c r="F750" s="124">
        <f>IF(AI749,0.11*ε_cu1cd,IF(AH749,F749*0.01,F749))</f>
        <v/>
      </c>
      <c r="G750" s="124">
        <f>IF(AP749,-0.1*ε_cu1cd,IF(AM749,G749*0.01,G749))</f>
        <v/>
      </c>
      <c r="H750" s="113">
        <f>IF(A750=1,E750,IF(AO749,H749-E749+E750,IF(AP749,0.8*H749,H749+E750)))</f>
        <v/>
      </c>
      <c r="I750" s="169">
        <f>(C750-H750)/h</f>
        <v/>
      </c>
      <c r="J750">
        <f>C750/(ε_c1cd)</f>
        <v/>
      </c>
      <c r="K750">
        <f>C750/I750</f>
        <v/>
      </c>
      <c r="L750" s="131">
        <f>I750/(ε_c1cd)</f>
        <v/>
      </c>
      <c r="M750">
        <f>I750*(K750-Z_s1)</f>
        <v/>
      </c>
      <c r="N750">
        <f>I750*(K750-Z_s2)</f>
        <v/>
      </c>
      <c r="O750">
        <f>E_s*M750</f>
        <v/>
      </c>
      <c r="P750">
        <f>E_s*N750</f>
        <v/>
      </c>
      <c r="Q750">
        <f>O750*A_s1</f>
        <v/>
      </c>
      <c r="R750">
        <f>P750*A_s2</f>
        <v/>
      </c>
      <c r="S750">
        <f>Q750*($K750-Z_s1)</f>
        <v/>
      </c>
      <c r="T750">
        <f>R750*($K750-Z_s2)</f>
        <v/>
      </c>
      <c r="U750">
        <f>(INDIRECT("a_"&amp;U$2)/(U$2+1))*(($C750^(U$2+1)-$H750^(U$2+1))/(ε_c1cd^(U$2+1)))</f>
        <v/>
      </c>
      <c r="V750">
        <f>(INDIRECT("a_"&amp;V$2)/(V$2+1))*(($C750^(V$2+1)-$H750^(V$2+1))/(ε_c1cd^(V$2+1)))</f>
        <v/>
      </c>
      <c r="W750">
        <f>(INDIRECT("a_"&amp;W$2)/(W$2+1))*(($C750^(W$2+1)-$H750^(W$2+1))/(ε_c1cd^(W$2+1)))</f>
        <v/>
      </c>
      <c r="X750">
        <f>(INDIRECT("a_"&amp;X$2)/(X$2+1))*(($C750^(X$2+1)-$H750^(X$2+1))/(ε_c1cd^(X$2+1)))</f>
        <v/>
      </c>
      <c r="Y750">
        <f>(INDIRECT("a_"&amp;Y$2)/(Y$2+1))*(($C750^(Y$2+1)-$H750^(Y$2+1))/(ε_c1cd^(Y$2+1)))</f>
        <v/>
      </c>
      <c r="Z750">
        <f>(INDIRECT("a_"&amp;Z$2)/(Z$2+2))*(($C750^(Z$2+2)-$H750^(Z$2+2))/(ε_c1cd^(Z$2+2)))</f>
        <v/>
      </c>
      <c r="AA750">
        <f>(INDIRECT("a_"&amp;AA$2)/(AA$2+2))*(($C750^(AA$2+2)-$H750^(AA$2+2))/(ε_c1cd^(AA$2+2)))</f>
        <v/>
      </c>
      <c r="AB750">
        <f>(INDIRECT("a_"&amp;AB$2)/(AB$2+2))*(($C750^(AB$2+2)-$H750^(AB$2+2))/(ε_c1cd^(AB$2+2)))</f>
        <v/>
      </c>
      <c r="AC750">
        <f>(INDIRECT("a_"&amp;AC$2)/(AC$2+2))*(($C750^(AC$2+2)-$H750^(AC$2+2))/(ε_c1cd^(AC$2+2)))</f>
        <v/>
      </c>
      <c r="AD750">
        <f>(INDIRECT("a_"&amp;AD$2)/(AD$2+2))*(($C750^(AD$2+2)-$H750^(AD$2+2))/(ε_c1cd^(AD$2+2)))</f>
        <v/>
      </c>
      <c r="AE750" s="111">
        <f>(b*f_cd/L750)*SUM(U750:Y750)+SUM(Q750:R750)</f>
        <v/>
      </c>
      <c r="AF750" s="112">
        <f>AE750*(K750-y+e)</f>
        <v/>
      </c>
      <c r="AG750" s="113">
        <f>(b*f_cd/(L750^2))*SUM(Z750:AD750)+SUM(S750:T750)-AF750</f>
        <v/>
      </c>
      <c r="AH750" s="114">
        <f>AG750&lt;0</f>
        <v/>
      </c>
      <c r="AI750" s="115">
        <f>IF(A750=1,FALSE,(AND(AQ750,AH750,NOT(AI749))))</f>
        <v/>
      </c>
      <c r="AJ750" s="116">
        <f>(b*f_cd/L750)*(a_1/2*J750^2+a_2/3*J750^3+a_3/4*J750^4+a_4/5*J750^5+a_5/6*J750^6)+SUM(Q750:R750)</f>
        <v/>
      </c>
      <c r="AK750">
        <f>AJ750*(K750-y+e)</f>
        <v/>
      </c>
      <c r="AL750" s="118">
        <f>(b*f_cd/(L750^2))*(a_1/3*J750^3+a_2/4*J750^4+a_3/5*J750^5+a_4/6*J750^6+a_5/7*J750^7)+SUM(S750:T750)-AK750</f>
        <v/>
      </c>
      <c r="AM750" s="114">
        <f>AL750&gt;0</f>
        <v/>
      </c>
      <c r="AN750" s="115">
        <f>IF(A750=1,FALSE,(AND(AQ750,AM750,NOT(AN749))))</f>
        <v/>
      </c>
      <c r="AO750">
        <f>IF(D750=1,AND(AH750,NOT(AI750)),AND(AM750,NOT(AN750)))</f>
        <v/>
      </c>
      <c r="AP750" s="119">
        <f>IF(D750=1,AI750,AN750)</f>
        <v/>
      </c>
      <c r="AQ750" s="125">
        <f>ABS(E750)&lt;$AQ$2</f>
        <v/>
      </c>
      <c r="AS750">
        <f>IF(AP750,MAX(AS$3:AS748)+1,"")</f>
        <v/>
      </c>
    </row>
    <row r="751">
      <c r="A751" t="n">
        <v>661</v>
      </c>
      <c r="B751" s="131">
        <f>IF(A751=1,0,IF(AP751,0.1*ε_cu1cd,0))</f>
        <v/>
      </c>
      <c r="C751" s="131">
        <f>IF(A751=1,0.1*ε_cu1cd,C750+B750)</f>
        <v/>
      </c>
      <c r="D751" s="113">
        <f>IF('Нормальний переріз'!$D$68&gt;0,1,2)</f>
        <v/>
      </c>
      <c r="E751" s="144">
        <f>IF(D751=1,F751,G751)</f>
        <v/>
      </c>
      <c r="F751" s="124">
        <f>IF(AI750,0.11*ε_cu1cd,IF(AH750,F750*0.01,F750))</f>
        <v/>
      </c>
      <c r="G751" s="124">
        <f>IF(AP750,-0.1*ε_cu1cd,IF(AM750,G750*0.01,G750))</f>
        <v/>
      </c>
      <c r="H751" s="113">
        <f>IF(A751=1,E751,IF(AO750,H750-E750+E751,IF(AP750,0.8*H750,H750+E751)))</f>
        <v/>
      </c>
      <c r="I751" s="169">
        <f>(C751-H751)/h</f>
        <v/>
      </c>
      <c r="J751">
        <f>C751/(ε_c1cd)</f>
        <v/>
      </c>
      <c r="K751">
        <f>C751/I751</f>
        <v/>
      </c>
      <c r="L751" s="131">
        <f>I751/(ε_c1cd)</f>
        <v/>
      </c>
      <c r="M751">
        <f>I751*(K751-Z_s1)</f>
        <v/>
      </c>
      <c r="N751">
        <f>I751*(K751-Z_s2)</f>
        <v/>
      </c>
      <c r="O751">
        <f>E_s*M751</f>
        <v/>
      </c>
      <c r="P751">
        <f>E_s*N751</f>
        <v/>
      </c>
      <c r="Q751">
        <f>O751*A_s1</f>
        <v/>
      </c>
      <c r="R751">
        <f>P751*A_s2</f>
        <v/>
      </c>
      <c r="S751">
        <f>Q751*($K751-Z_s1)</f>
        <v/>
      </c>
      <c r="T751">
        <f>R751*($K751-Z_s2)</f>
        <v/>
      </c>
      <c r="U751">
        <f>(INDIRECT("a_"&amp;U$2)/(U$2+1))*(($C751^(U$2+1)-$H751^(U$2+1))/(ε_c1cd^(U$2+1)))</f>
        <v/>
      </c>
      <c r="V751">
        <f>(INDIRECT("a_"&amp;V$2)/(V$2+1))*(($C751^(V$2+1)-$H751^(V$2+1))/(ε_c1cd^(V$2+1)))</f>
        <v/>
      </c>
      <c r="W751">
        <f>(INDIRECT("a_"&amp;W$2)/(W$2+1))*(($C751^(W$2+1)-$H751^(W$2+1))/(ε_c1cd^(W$2+1)))</f>
        <v/>
      </c>
      <c r="X751">
        <f>(INDIRECT("a_"&amp;X$2)/(X$2+1))*(($C751^(X$2+1)-$H751^(X$2+1))/(ε_c1cd^(X$2+1)))</f>
        <v/>
      </c>
      <c r="Y751">
        <f>(INDIRECT("a_"&amp;Y$2)/(Y$2+1))*(($C751^(Y$2+1)-$H751^(Y$2+1))/(ε_c1cd^(Y$2+1)))</f>
        <v/>
      </c>
      <c r="Z751">
        <f>(INDIRECT("a_"&amp;Z$2)/(Z$2+2))*(($C751^(Z$2+2)-$H751^(Z$2+2))/(ε_c1cd^(Z$2+2)))</f>
        <v/>
      </c>
      <c r="AA751">
        <f>(INDIRECT("a_"&amp;AA$2)/(AA$2+2))*(($C751^(AA$2+2)-$H751^(AA$2+2))/(ε_c1cd^(AA$2+2)))</f>
        <v/>
      </c>
      <c r="AB751">
        <f>(INDIRECT("a_"&amp;AB$2)/(AB$2+2))*(($C751^(AB$2+2)-$H751^(AB$2+2))/(ε_c1cd^(AB$2+2)))</f>
        <v/>
      </c>
      <c r="AC751">
        <f>(INDIRECT("a_"&amp;AC$2)/(AC$2+2))*(($C751^(AC$2+2)-$H751^(AC$2+2))/(ε_c1cd^(AC$2+2)))</f>
        <v/>
      </c>
      <c r="AD751">
        <f>(INDIRECT("a_"&amp;AD$2)/(AD$2+2))*(($C751^(AD$2+2)-$H751^(AD$2+2))/(ε_c1cd^(AD$2+2)))</f>
        <v/>
      </c>
      <c r="AE751" s="111">
        <f>(b*f_cd/L751)*SUM(U751:Y751)+SUM(Q751:R751)</f>
        <v/>
      </c>
      <c r="AF751" s="112">
        <f>AE751*(K751-y+e)</f>
        <v/>
      </c>
      <c r="AG751" s="113">
        <f>(b*f_cd/(L751^2))*SUM(Z751:AD751)+SUM(S751:T751)-AF751</f>
        <v/>
      </c>
      <c r="AH751" s="114">
        <f>AG751&lt;0</f>
        <v/>
      </c>
      <c r="AI751" s="115">
        <f>IF(A751=1,FALSE,(AND(AQ751,AH751,NOT(AI750))))</f>
        <v/>
      </c>
      <c r="AJ751" s="116">
        <f>(b*f_cd/L751)*(a_1/2*J751^2+a_2/3*J751^3+a_3/4*J751^4+a_4/5*J751^5+a_5/6*J751^6)+SUM(Q751:R751)</f>
        <v/>
      </c>
      <c r="AK751">
        <f>AJ751*(K751-y+e)</f>
        <v/>
      </c>
      <c r="AL751" s="118">
        <f>(b*f_cd/(L751^2))*(a_1/3*J751^3+a_2/4*J751^4+a_3/5*J751^5+a_4/6*J751^6+a_5/7*J751^7)+SUM(S751:T751)-AK751</f>
        <v/>
      </c>
      <c r="AM751" s="114">
        <f>AL751&gt;0</f>
        <v/>
      </c>
      <c r="AN751" s="115">
        <f>IF(A751=1,FALSE,(AND(AQ751,AM751,NOT(AN750))))</f>
        <v/>
      </c>
      <c r="AO751">
        <f>IF(D751=1,AND(AH751,NOT(AI751)),AND(AM751,NOT(AN751)))</f>
        <v/>
      </c>
      <c r="AP751" s="119">
        <f>IF(D751=1,AI751,AN751)</f>
        <v/>
      </c>
      <c r="AQ751" s="125">
        <f>ABS(E751)&lt;$AQ$2</f>
        <v/>
      </c>
      <c r="AS751">
        <f>IF(AP751,MAX(AS$3:AS749)+1,"")</f>
        <v/>
      </c>
    </row>
    <row r="752">
      <c r="A752" t="n">
        <v>662</v>
      </c>
      <c r="B752" s="131">
        <f>IF(A752=1,0,IF(AP752,0.1*ε_cu1cd,0))</f>
        <v/>
      </c>
      <c r="C752" s="131">
        <f>IF(A752=1,0.1*ε_cu1cd,C751+B751)</f>
        <v/>
      </c>
      <c r="D752" s="113">
        <f>IF('Нормальний переріз'!$D$68&gt;0,1,2)</f>
        <v/>
      </c>
      <c r="E752" s="144">
        <f>IF(D752=1,F752,G752)</f>
        <v/>
      </c>
      <c r="F752" s="124">
        <f>IF(AI751,0.11*ε_cu1cd,IF(AH751,F751*0.01,F751))</f>
        <v/>
      </c>
      <c r="G752" s="124">
        <f>IF(AP751,-0.1*ε_cu1cd,IF(AM751,G751*0.01,G751))</f>
        <v/>
      </c>
      <c r="H752" s="113">
        <f>IF(A752=1,E752,IF(AO751,H751-E751+E752,IF(AP751,0.8*H751,H751+E752)))</f>
        <v/>
      </c>
      <c r="I752" s="169">
        <f>(C752-H752)/h</f>
        <v/>
      </c>
      <c r="J752">
        <f>C752/(ε_c1cd)</f>
        <v/>
      </c>
      <c r="K752">
        <f>C752/I752</f>
        <v/>
      </c>
      <c r="L752" s="131">
        <f>I752/(ε_c1cd)</f>
        <v/>
      </c>
      <c r="M752">
        <f>I752*(K752-Z_s1)</f>
        <v/>
      </c>
      <c r="N752">
        <f>I752*(K752-Z_s2)</f>
        <v/>
      </c>
      <c r="O752">
        <f>E_s*M752</f>
        <v/>
      </c>
      <c r="P752">
        <f>E_s*N752</f>
        <v/>
      </c>
      <c r="Q752">
        <f>O752*A_s1</f>
        <v/>
      </c>
      <c r="R752">
        <f>P752*A_s2</f>
        <v/>
      </c>
      <c r="S752">
        <f>Q752*($K752-Z_s1)</f>
        <v/>
      </c>
      <c r="T752">
        <f>R752*($K752-Z_s2)</f>
        <v/>
      </c>
      <c r="U752">
        <f>(INDIRECT("a_"&amp;U$2)/(U$2+1))*(($C752^(U$2+1)-$H752^(U$2+1))/(ε_c1cd^(U$2+1)))</f>
        <v/>
      </c>
      <c r="V752">
        <f>(INDIRECT("a_"&amp;V$2)/(V$2+1))*(($C752^(V$2+1)-$H752^(V$2+1))/(ε_c1cd^(V$2+1)))</f>
        <v/>
      </c>
      <c r="W752">
        <f>(INDIRECT("a_"&amp;W$2)/(W$2+1))*(($C752^(W$2+1)-$H752^(W$2+1))/(ε_c1cd^(W$2+1)))</f>
        <v/>
      </c>
      <c r="X752">
        <f>(INDIRECT("a_"&amp;X$2)/(X$2+1))*(($C752^(X$2+1)-$H752^(X$2+1))/(ε_c1cd^(X$2+1)))</f>
        <v/>
      </c>
      <c r="Y752">
        <f>(INDIRECT("a_"&amp;Y$2)/(Y$2+1))*(($C752^(Y$2+1)-$H752^(Y$2+1))/(ε_c1cd^(Y$2+1)))</f>
        <v/>
      </c>
      <c r="Z752">
        <f>(INDIRECT("a_"&amp;Z$2)/(Z$2+2))*(($C752^(Z$2+2)-$H752^(Z$2+2))/(ε_c1cd^(Z$2+2)))</f>
        <v/>
      </c>
      <c r="AA752">
        <f>(INDIRECT("a_"&amp;AA$2)/(AA$2+2))*(($C752^(AA$2+2)-$H752^(AA$2+2))/(ε_c1cd^(AA$2+2)))</f>
        <v/>
      </c>
      <c r="AB752">
        <f>(INDIRECT("a_"&amp;AB$2)/(AB$2+2))*(($C752^(AB$2+2)-$H752^(AB$2+2))/(ε_c1cd^(AB$2+2)))</f>
        <v/>
      </c>
      <c r="AC752">
        <f>(INDIRECT("a_"&amp;AC$2)/(AC$2+2))*(($C752^(AC$2+2)-$H752^(AC$2+2))/(ε_c1cd^(AC$2+2)))</f>
        <v/>
      </c>
      <c r="AD752">
        <f>(INDIRECT("a_"&amp;AD$2)/(AD$2+2))*(($C752^(AD$2+2)-$H752^(AD$2+2))/(ε_c1cd^(AD$2+2)))</f>
        <v/>
      </c>
      <c r="AE752" s="111">
        <f>(b*f_cd/L752)*SUM(U752:Y752)+SUM(Q752:R752)</f>
        <v/>
      </c>
      <c r="AF752" s="112">
        <f>AE752*(K752-y+e)</f>
        <v/>
      </c>
      <c r="AG752" s="113">
        <f>(b*f_cd/(L752^2))*SUM(Z752:AD752)+SUM(S752:T752)-AF752</f>
        <v/>
      </c>
      <c r="AH752" s="114">
        <f>AG752&lt;0</f>
        <v/>
      </c>
      <c r="AI752" s="115">
        <f>IF(A752=1,FALSE,(AND(AQ752,AH752,NOT(AI751))))</f>
        <v/>
      </c>
      <c r="AJ752" s="116">
        <f>(b*f_cd/L752)*(a_1/2*J752^2+a_2/3*J752^3+a_3/4*J752^4+a_4/5*J752^5+a_5/6*J752^6)+SUM(Q752:R752)</f>
        <v/>
      </c>
      <c r="AK752">
        <f>AJ752*(K752-y+e)</f>
        <v/>
      </c>
      <c r="AL752" s="118">
        <f>(b*f_cd/(L752^2))*(a_1/3*J752^3+a_2/4*J752^4+a_3/5*J752^5+a_4/6*J752^6+a_5/7*J752^7)+SUM(S752:T752)-AK752</f>
        <v/>
      </c>
      <c r="AM752" s="114">
        <f>AL752&gt;0</f>
        <v/>
      </c>
      <c r="AN752" s="115">
        <f>IF(A752=1,FALSE,(AND(AQ752,AM752,NOT(AN751))))</f>
        <v/>
      </c>
      <c r="AO752">
        <f>IF(D752=1,AND(AH752,NOT(AI752)),AND(AM752,NOT(AN752)))</f>
        <v/>
      </c>
      <c r="AP752" s="119">
        <f>IF(D752=1,AI752,AN752)</f>
        <v/>
      </c>
      <c r="AQ752" s="125">
        <f>ABS(E752)&lt;$AQ$2</f>
        <v/>
      </c>
      <c r="AS752">
        <f>IF(AP752,MAX(AS$3:AS750)+1,"")</f>
        <v/>
      </c>
    </row>
    <row r="753">
      <c r="A753" t="n">
        <v>663</v>
      </c>
      <c r="B753" s="131">
        <f>IF(A753=1,0,IF(AP753,0.1*ε_cu1cd,0))</f>
        <v/>
      </c>
      <c r="C753" s="131">
        <f>IF(A753=1,0.1*ε_cu1cd,C752+B752)</f>
        <v/>
      </c>
      <c r="D753" s="113">
        <f>IF('Нормальний переріз'!$D$68&gt;0,1,2)</f>
        <v/>
      </c>
      <c r="E753" s="144">
        <f>IF(D753=1,F753,G753)</f>
        <v/>
      </c>
      <c r="F753" s="124">
        <f>IF(AI752,0.11*ε_cu1cd,IF(AH752,F752*0.01,F752))</f>
        <v/>
      </c>
      <c r="G753" s="124">
        <f>IF(AP752,-0.1*ε_cu1cd,IF(AM752,G752*0.01,G752))</f>
        <v/>
      </c>
      <c r="H753" s="113">
        <f>IF(A753=1,E753,IF(AO752,H752-E752+E753,IF(AP752,0.8*H752,H752+E753)))</f>
        <v/>
      </c>
      <c r="I753" s="169">
        <f>(C753-H753)/h</f>
        <v/>
      </c>
      <c r="J753">
        <f>C753/(ε_c1cd)</f>
        <v/>
      </c>
      <c r="K753">
        <f>C753/I753</f>
        <v/>
      </c>
      <c r="L753" s="131">
        <f>I753/(ε_c1cd)</f>
        <v/>
      </c>
      <c r="M753">
        <f>I753*(K753-Z_s1)</f>
        <v/>
      </c>
      <c r="N753">
        <f>I753*(K753-Z_s2)</f>
        <v/>
      </c>
      <c r="O753">
        <f>E_s*M753</f>
        <v/>
      </c>
      <c r="P753">
        <f>E_s*N753</f>
        <v/>
      </c>
      <c r="Q753">
        <f>O753*A_s1</f>
        <v/>
      </c>
      <c r="R753">
        <f>P753*A_s2</f>
        <v/>
      </c>
      <c r="S753">
        <f>Q753*($K753-Z_s1)</f>
        <v/>
      </c>
      <c r="T753">
        <f>R753*($K753-Z_s2)</f>
        <v/>
      </c>
      <c r="U753">
        <f>(INDIRECT("a_"&amp;U$2)/(U$2+1))*(($C753^(U$2+1)-$H753^(U$2+1))/(ε_c1cd^(U$2+1)))</f>
        <v/>
      </c>
      <c r="V753">
        <f>(INDIRECT("a_"&amp;V$2)/(V$2+1))*(($C753^(V$2+1)-$H753^(V$2+1))/(ε_c1cd^(V$2+1)))</f>
        <v/>
      </c>
      <c r="W753">
        <f>(INDIRECT("a_"&amp;W$2)/(W$2+1))*(($C753^(W$2+1)-$H753^(W$2+1))/(ε_c1cd^(W$2+1)))</f>
        <v/>
      </c>
      <c r="X753">
        <f>(INDIRECT("a_"&amp;X$2)/(X$2+1))*(($C753^(X$2+1)-$H753^(X$2+1))/(ε_c1cd^(X$2+1)))</f>
        <v/>
      </c>
      <c r="Y753">
        <f>(INDIRECT("a_"&amp;Y$2)/(Y$2+1))*(($C753^(Y$2+1)-$H753^(Y$2+1))/(ε_c1cd^(Y$2+1)))</f>
        <v/>
      </c>
      <c r="Z753">
        <f>(INDIRECT("a_"&amp;Z$2)/(Z$2+2))*(($C753^(Z$2+2)-$H753^(Z$2+2))/(ε_c1cd^(Z$2+2)))</f>
        <v/>
      </c>
      <c r="AA753">
        <f>(INDIRECT("a_"&amp;AA$2)/(AA$2+2))*(($C753^(AA$2+2)-$H753^(AA$2+2))/(ε_c1cd^(AA$2+2)))</f>
        <v/>
      </c>
      <c r="AB753">
        <f>(INDIRECT("a_"&amp;AB$2)/(AB$2+2))*(($C753^(AB$2+2)-$H753^(AB$2+2))/(ε_c1cd^(AB$2+2)))</f>
        <v/>
      </c>
      <c r="AC753">
        <f>(INDIRECT("a_"&amp;AC$2)/(AC$2+2))*(($C753^(AC$2+2)-$H753^(AC$2+2))/(ε_c1cd^(AC$2+2)))</f>
        <v/>
      </c>
      <c r="AD753">
        <f>(INDIRECT("a_"&amp;AD$2)/(AD$2+2))*(($C753^(AD$2+2)-$H753^(AD$2+2))/(ε_c1cd^(AD$2+2)))</f>
        <v/>
      </c>
      <c r="AE753" s="111">
        <f>(b*f_cd/L753)*SUM(U753:Y753)+SUM(Q753:R753)</f>
        <v/>
      </c>
      <c r="AF753" s="112">
        <f>AE753*(K753-y+e)</f>
        <v/>
      </c>
      <c r="AG753" s="113">
        <f>(b*f_cd/(L753^2))*SUM(Z753:AD753)+SUM(S753:T753)-AF753</f>
        <v/>
      </c>
      <c r="AH753" s="114">
        <f>AG753&lt;0</f>
        <v/>
      </c>
      <c r="AI753" s="115">
        <f>IF(A753=1,FALSE,(AND(AQ753,AH753,NOT(AI752))))</f>
        <v/>
      </c>
      <c r="AJ753" s="116">
        <f>(b*f_cd/L753)*(a_1/2*J753^2+a_2/3*J753^3+a_3/4*J753^4+a_4/5*J753^5+a_5/6*J753^6)+SUM(Q753:R753)</f>
        <v/>
      </c>
      <c r="AK753">
        <f>AJ753*(K753-y+e)</f>
        <v/>
      </c>
      <c r="AL753" s="118">
        <f>(b*f_cd/(L753^2))*(a_1/3*J753^3+a_2/4*J753^4+a_3/5*J753^5+a_4/6*J753^6+a_5/7*J753^7)+SUM(S753:T753)-AK753</f>
        <v/>
      </c>
      <c r="AM753" s="114">
        <f>AL753&gt;0</f>
        <v/>
      </c>
      <c r="AN753" s="115">
        <f>IF(A753=1,FALSE,(AND(AQ753,AM753,NOT(AN752))))</f>
        <v/>
      </c>
      <c r="AO753">
        <f>IF(D753=1,AND(AH753,NOT(AI753)),AND(AM753,NOT(AN753)))</f>
        <v/>
      </c>
      <c r="AP753" s="119">
        <f>IF(D753=1,AI753,AN753)</f>
        <v/>
      </c>
      <c r="AQ753" s="125">
        <f>ABS(E753)&lt;$AQ$2</f>
        <v/>
      </c>
      <c r="AS753">
        <f>IF(AP753,MAX(AS$3:AS751)+1,"")</f>
        <v/>
      </c>
    </row>
    <row r="754">
      <c r="A754" t="n">
        <v>664</v>
      </c>
      <c r="B754" s="131">
        <f>IF(A754=1,0,IF(AP754,0.1*ε_cu1cd,0))</f>
        <v/>
      </c>
      <c r="C754" s="131">
        <f>IF(A754=1,0.1*ε_cu1cd,C753+B753)</f>
        <v/>
      </c>
      <c r="D754" s="113">
        <f>IF('Нормальний переріз'!$D$68&gt;0,1,2)</f>
        <v/>
      </c>
      <c r="E754" s="144">
        <f>IF(D754=1,F754,G754)</f>
        <v/>
      </c>
      <c r="F754" s="124">
        <f>IF(AI753,0.11*ε_cu1cd,IF(AH753,F753*0.01,F753))</f>
        <v/>
      </c>
      <c r="G754" s="124">
        <f>IF(AP753,-0.1*ε_cu1cd,IF(AM753,G753*0.01,G753))</f>
        <v/>
      </c>
      <c r="H754" s="113">
        <f>IF(A754=1,E754,IF(AO753,H753-E753+E754,IF(AP753,0.8*H753,H753+E754)))</f>
        <v/>
      </c>
      <c r="I754" s="169">
        <f>(C754-H754)/h</f>
        <v/>
      </c>
      <c r="J754">
        <f>C754/(ε_c1cd)</f>
        <v/>
      </c>
      <c r="K754">
        <f>C754/I754</f>
        <v/>
      </c>
      <c r="L754" s="131">
        <f>I754/(ε_c1cd)</f>
        <v/>
      </c>
      <c r="M754">
        <f>I754*(K754-Z_s1)</f>
        <v/>
      </c>
      <c r="N754">
        <f>I754*(K754-Z_s2)</f>
        <v/>
      </c>
      <c r="O754">
        <f>E_s*M754</f>
        <v/>
      </c>
      <c r="P754">
        <f>E_s*N754</f>
        <v/>
      </c>
      <c r="Q754">
        <f>O754*A_s1</f>
        <v/>
      </c>
      <c r="R754">
        <f>P754*A_s2</f>
        <v/>
      </c>
      <c r="S754">
        <f>Q754*($K754-Z_s1)</f>
        <v/>
      </c>
      <c r="T754">
        <f>R754*($K754-Z_s2)</f>
        <v/>
      </c>
      <c r="U754">
        <f>(INDIRECT("a_"&amp;U$2)/(U$2+1))*(($C754^(U$2+1)-$H754^(U$2+1))/(ε_c1cd^(U$2+1)))</f>
        <v/>
      </c>
      <c r="V754">
        <f>(INDIRECT("a_"&amp;V$2)/(V$2+1))*(($C754^(V$2+1)-$H754^(V$2+1))/(ε_c1cd^(V$2+1)))</f>
        <v/>
      </c>
      <c r="W754">
        <f>(INDIRECT("a_"&amp;W$2)/(W$2+1))*(($C754^(W$2+1)-$H754^(W$2+1))/(ε_c1cd^(W$2+1)))</f>
        <v/>
      </c>
      <c r="X754">
        <f>(INDIRECT("a_"&amp;X$2)/(X$2+1))*(($C754^(X$2+1)-$H754^(X$2+1))/(ε_c1cd^(X$2+1)))</f>
        <v/>
      </c>
      <c r="Y754">
        <f>(INDIRECT("a_"&amp;Y$2)/(Y$2+1))*(($C754^(Y$2+1)-$H754^(Y$2+1))/(ε_c1cd^(Y$2+1)))</f>
        <v/>
      </c>
      <c r="Z754">
        <f>(INDIRECT("a_"&amp;Z$2)/(Z$2+2))*(($C754^(Z$2+2)-$H754^(Z$2+2))/(ε_c1cd^(Z$2+2)))</f>
        <v/>
      </c>
      <c r="AA754">
        <f>(INDIRECT("a_"&amp;AA$2)/(AA$2+2))*(($C754^(AA$2+2)-$H754^(AA$2+2))/(ε_c1cd^(AA$2+2)))</f>
        <v/>
      </c>
      <c r="AB754">
        <f>(INDIRECT("a_"&amp;AB$2)/(AB$2+2))*(($C754^(AB$2+2)-$H754^(AB$2+2))/(ε_c1cd^(AB$2+2)))</f>
        <v/>
      </c>
      <c r="AC754">
        <f>(INDIRECT("a_"&amp;AC$2)/(AC$2+2))*(($C754^(AC$2+2)-$H754^(AC$2+2))/(ε_c1cd^(AC$2+2)))</f>
        <v/>
      </c>
      <c r="AD754">
        <f>(INDIRECT("a_"&amp;AD$2)/(AD$2+2))*(($C754^(AD$2+2)-$H754^(AD$2+2))/(ε_c1cd^(AD$2+2)))</f>
        <v/>
      </c>
      <c r="AE754" s="111">
        <f>(b*f_cd/L754)*SUM(U754:Y754)+SUM(Q754:R754)</f>
        <v/>
      </c>
      <c r="AF754" s="112">
        <f>AE754*(K754-y+e)</f>
        <v/>
      </c>
      <c r="AG754" s="113">
        <f>(b*f_cd/(L754^2))*SUM(Z754:AD754)+SUM(S754:T754)-AF754</f>
        <v/>
      </c>
      <c r="AH754" s="114">
        <f>AG754&lt;0</f>
        <v/>
      </c>
      <c r="AI754" s="115">
        <f>IF(A754=1,FALSE,(AND(AQ754,AH754,NOT(AI753))))</f>
        <v/>
      </c>
      <c r="AJ754" s="116">
        <f>(b*f_cd/L754)*(a_1/2*J754^2+a_2/3*J754^3+a_3/4*J754^4+a_4/5*J754^5+a_5/6*J754^6)+SUM(Q754:R754)</f>
        <v/>
      </c>
      <c r="AK754">
        <f>AJ754*(K754-y+e)</f>
        <v/>
      </c>
      <c r="AL754" s="118">
        <f>(b*f_cd/(L754^2))*(a_1/3*J754^3+a_2/4*J754^4+a_3/5*J754^5+a_4/6*J754^6+a_5/7*J754^7)+SUM(S754:T754)-AK754</f>
        <v/>
      </c>
      <c r="AM754" s="114">
        <f>AL754&gt;0</f>
        <v/>
      </c>
      <c r="AN754" s="115">
        <f>IF(A754=1,FALSE,(AND(AQ754,AM754,NOT(AN753))))</f>
        <v/>
      </c>
      <c r="AO754">
        <f>IF(D754=1,AND(AH754,NOT(AI754)),AND(AM754,NOT(AN754)))</f>
        <v/>
      </c>
      <c r="AP754" s="119">
        <f>IF(D754=1,AI754,AN754)</f>
        <v/>
      </c>
      <c r="AQ754" s="125">
        <f>ABS(E754)&lt;$AQ$2</f>
        <v/>
      </c>
      <c r="AS754">
        <f>IF(AP754,MAX(AS$3:AS752)+1,"")</f>
        <v/>
      </c>
    </row>
    <row r="755">
      <c r="A755" t="n">
        <v>665</v>
      </c>
      <c r="B755" s="131">
        <f>IF(A755=1,0,IF(AP755,0.1*ε_cu1cd,0))</f>
        <v/>
      </c>
      <c r="C755" s="131">
        <f>IF(A755=1,0.1*ε_cu1cd,C754+B754)</f>
        <v/>
      </c>
      <c r="D755" s="113">
        <f>IF('Нормальний переріз'!$D$68&gt;0,1,2)</f>
        <v/>
      </c>
      <c r="E755" s="144">
        <f>IF(D755=1,F755,G755)</f>
        <v/>
      </c>
      <c r="F755" s="124">
        <f>IF(AI754,0.11*ε_cu1cd,IF(AH754,F754*0.01,F754))</f>
        <v/>
      </c>
      <c r="G755" s="124">
        <f>IF(AP754,-0.1*ε_cu1cd,IF(AM754,G754*0.01,G754))</f>
        <v/>
      </c>
      <c r="H755" s="113">
        <f>IF(A755=1,E755,IF(AO754,H754-E754+E755,IF(AP754,0.8*H754,H754+E755)))</f>
        <v/>
      </c>
      <c r="I755" s="169">
        <f>(C755-H755)/h</f>
        <v/>
      </c>
      <c r="J755">
        <f>C755/(ε_c1cd)</f>
        <v/>
      </c>
      <c r="K755">
        <f>C755/I755</f>
        <v/>
      </c>
      <c r="L755" s="131">
        <f>I755/(ε_c1cd)</f>
        <v/>
      </c>
      <c r="M755">
        <f>I755*(K755-Z_s1)</f>
        <v/>
      </c>
      <c r="N755">
        <f>I755*(K755-Z_s2)</f>
        <v/>
      </c>
      <c r="O755">
        <f>E_s*M755</f>
        <v/>
      </c>
      <c r="P755">
        <f>E_s*N755</f>
        <v/>
      </c>
      <c r="Q755">
        <f>O755*A_s1</f>
        <v/>
      </c>
      <c r="R755">
        <f>P755*A_s2</f>
        <v/>
      </c>
      <c r="S755">
        <f>Q755*($K755-Z_s1)</f>
        <v/>
      </c>
      <c r="T755">
        <f>R755*($K755-Z_s2)</f>
        <v/>
      </c>
      <c r="U755">
        <f>(INDIRECT("a_"&amp;U$2)/(U$2+1))*(($C755^(U$2+1)-$H755^(U$2+1))/(ε_c1cd^(U$2+1)))</f>
        <v/>
      </c>
      <c r="V755">
        <f>(INDIRECT("a_"&amp;V$2)/(V$2+1))*(($C755^(V$2+1)-$H755^(V$2+1))/(ε_c1cd^(V$2+1)))</f>
        <v/>
      </c>
      <c r="W755">
        <f>(INDIRECT("a_"&amp;W$2)/(W$2+1))*(($C755^(W$2+1)-$H755^(W$2+1))/(ε_c1cd^(W$2+1)))</f>
        <v/>
      </c>
      <c r="X755">
        <f>(INDIRECT("a_"&amp;X$2)/(X$2+1))*(($C755^(X$2+1)-$H755^(X$2+1))/(ε_c1cd^(X$2+1)))</f>
        <v/>
      </c>
      <c r="Y755">
        <f>(INDIRECT("a_"&amp;Y$2)/(Y$2+1))*(($C755^(Y$2+1)-$H755^(Y$2+1))/(ε_c1cd^(Y$2+1)))</f>
        <v/>
      </c>
      <c r="Z755">
        <f>(INDIRECT("a_"&amp;Z$2)/(Z$2+2))*(($C755^(Z$2+2)-$H755^(Z$2+2))/(ε_c1cd^(Z$2+2)))</f>
        <v/>
      </c>
      <c r="AA755">
        <f>(INDIRECT("a_"&amp;AA$2)/(AA$2+2))*(($C755^(AA$2+2)-$H755^(AA$2+2))/(ε_c1cd^(AA$2+2)))</f>
        <v/>
      </c>
      <c r="AB755">
        <f>(INDIRECT("a_"&amp;AB$2)/(AB$2+2))*(($C755^(AB$2+2)-$H755^(AB$2+2))/(ε_c1cd^(AB$2+2)))</f>
        <v/>
      </c>
      <c r="AC755">
        <f>(INDIRECT("a_"&amp;AC$2)/(AC$2+2))*(($C755^(AC$2+2)-$H755^(AC$2+2))/(ε_c1cd^(AC$2+2)))</f>
        <v/>
      </c>
      <c r="AD755">
        <f>(INDIRECT("a_"&amp;AD$2)/(AD$2+2))*(($C755^(AD$2+2)-$H755^(AD$2+2))/(ε_c1cd^(AD$2+2)))</f>
        <v/>
      </c>
      <c r="AE755" s="111">
        <f>(b*f_cd/L755)*SUM(U755:Y755)+SUM(Q755:R755)</f>
        <v/>
      </c>
      <c r="AF755" s="112">
        <f>AE755*(K755-y+e)</f>
        <v/>
      </c>
      <c r="AG755" s="113">
        <f>(b*f_cd/(L755^2))*SUM(Z755:AD755)+SUM(S755:T755)-AF755</f>
        <v/>
      </c>
      <c r="AH755" s="114">
        <f>AG755&lt;0</f>
        <v/>
      </c>
      <c r="AI755" s="115">
        <f>IF(A755=1,FALSE,(AND(AQ755,AH755,NOT(AI754))))</f>
        <v/>
      </c>
      <c r="AJ755" s="116">
        <f>(b*f_cd/L755)*(a_1/2*J755^2+a_2/3*J755^3+a_3/4*J755^4+a_4/5*J755^5+a_5/6*J755^6)+SUM(Q755:R755)</f>
        <v/>
      </c>
      <c r="AK755">
        <f>AJ755*(K755-y+e)</f>
        <v/>
      </c>
      <c r="AL755" s="118">
        <f>(b*f_cd/(L755^2))*(a_1/3*J755^3+a_2/4*J755^4+a_3/5*J755^5+a_4/6*J755^6+a_5/7*J755^7)+SUM(S755:T755)-AK755</f>
        <v/>
      </c>
      <c r="AM755" s="114">
        <f>AL755&gt;0</f>
        <v/>
      </c>
      <c r="AN755" s="115">
        <f>IF(A755=1,FALSE,(AND(AQ755,AM755,NOT(AN754))))</f>
        <v/>
      </c>
      <c r="AO755">
        <f>IF(D755=1,AND(AH755,NOT(AI755)),AND(AM755,NOT(AN755)))</f>
        <v/>
      </c>
      <c r="AP755" s="119">
        <f>IF(D755=1,AI755,AN755)</f>
        <v/>
      </c>
      <c r="AQ755" s="125">
        <f>ABS(E755)&lt;$AQ$2</f>
        <v/>
      </c>
      <c r="AS755">
        <f>IF(AP755,MAX(AS$3:AS753)+1,"")</f>
        <v/>
      </c>
    </row>
    <row r="756">
      <c r="A756" t="n">
        <v>666</v>
      </c>
      <c r="B756" s="131">
        <f>IF(A756=1,0,IF(AP756,0.1*ε_cu1cd,0))</f>
        <v/>
      </c>
      <c r="C756" s="131">
        <f>IF(A756=1,0.1*ε_cu1cd,C755+B755)</f>
        <v/>
      </c>
      <c r="D756" s="113">
        <f>IF('Нормальний переріз'!$D$68&gt;0,1,2)</f>
        <v/>
      </c>
      <c r="E756" s="144">
        <f>IF(D756=1,F756,G756)</f>
        <v/>
      </c>
      <c r="F756" s="124">
        <f>IF(AI755,0.11*ε_cu1cd,IF(AH755,F755*0.01,F755))</f>
        <v/>
      </c>
      <c r="G756" s="124">
        <f>IF(AP755,-0.1*ε_cu1cd,IF(AM755,G755*0.01,G755))</f>
        <v/>
      </c>
      <c r="H756" s="113">
        <f>IF(A756=1,E756,IF(AO755,H755-E755+E756,IF(AP755,0.8*H755,H755+E756)))</f>
        <v/>
      </c>
      <c r="I756" s="169">
        <f>(C756-H756)/h</f>
        <v/>
      </c>
      <c r="J756">
        <f>C756/(ε_c1cd)</f>
        <v/>
      </c>
      <c r="K756">
        <f>C756/I756</f>
        <v/>
      </c>
      <c r="L756" s="131">
        <f>I756/(ε_c1cd)</f>
        <v/>
      </c>
      <c r="M756">
        <f>I756*(K756-Z_s1)</f>
        <v/>
      </c>
      <c r="N756">
        <f>I756*(K756-Z_s2)</f>
        <v/>
      </c>
      <c r="O756">
        <f>E_s*M756</f>
        <v/>
      </c>
      <c r="P756">
        <f>E_s*N756</f>
        <v/>
      </c>
      <c r="Q756">
        <f>O756*A_s1</f>
        <v/>
      </c>
      <c r="R756">
        <f>P756*A_s2</f>
        <v/>
      </c>
      <c r="S756">
        <f>Q756*($K756-Z_s1)</f>
        <v/>
      </c>
      <c r="T756">
        <f>R756*($K756-Z_s2)</f>
        <v/>
      </c>
      <c r="U756">
        <f>(INDIRECT("a_"&amp;U$2)/(U$2+1))*(($C756^(U$2+1)-$H756^(U$2+1))/(ε_c1cd^(U$2+1)))</f>
        <v/>
      </c>
      <c r="V756">
        <f>(INDIRECT("a_"&amp;V$2)/(V$2+1))*(($C756^(V$2+1)-$H756^(V$2+1))/(ε_c1cd^(V$2+1)))</f>
        <v/>
      </c>
      <c r="W756">
        <f>(INDIRECT("a_"&amp;W$2)/(W$2+1))*(($C756^(W$2+1)-$H756^(W$2+1))/(ε_c1cd^(W$2+1)))</f>
        <v/>
      </c>
      <c r="X756">
        <f>(INDIRECT("a_"&amp;X$2)/(X$2+1))*(($C756^(X$2+1)-$H756^(X$2+1))/(ε_c1cd^(X$2+1)))</f>
        <v/>
      </c>
      <c r="Y756">
        <f>(INDIRECT("a_"&amp;Y$2)/(Y$2+1))*(($C756^(Y$2+1)-$H756^(Y$2+1))/(ε_c1cd^(Y$2+1)))</f>
        <v/>
      </c>
      <c r="Z756">
        <f>(INDIRECT("a_"&amp;Z$2)/(Z$2+2))*(($C756^(Z$2+2)-$H756^(Z$2+2))/(ε_c1cd^(Z$2+2)))</f>
        <v/>
      </c>
      <c r="AA756">
        <f>(INDIRECT("a_"&amp;AA$2)/(AA$2+2))*(($C756^(AA$2+2)-$H756^(AA$2+2))/(ε_c1cd^(AA$2+2)))</f>
        <v/>
      </c>
      <c r="AB756">
        <f>(INDIRECT("a_"&amp;AB$2)/(AB$2+2))*(($C756^(AB$2+2)-$H756^(AB$2+2))/(ε_c1cd^(AB$2+2)))</f>
        <v/>
      </c>
      <c r="AC756">
        <f>(INDIRECT("a_"&amp;AC$2)/(AC$2+2))*(($C756^(AC$2+2)-$H756^(AC$2+2))/(ε_c1cd^(AC$2+2)))</f>
        <v/>
      </c>
      <c r="AD756">
        <f>(INDIRECT("a_"&amp;AD$2)/(AD$2+2))*(($C756^(AD$2+2)-$H756^(AD$2+2))/(ε_c1cd^(AD$2+2)))</f>
        <v/>
      </c>
      <c r="AE756" s="111">
        <f>(b*f_cd/L756)*SUM(U756:Y756)+SUM(Q756:R756)</f>
        <v/>
      </c>
      <c r="AF756" s="112">
        <f>AE756*(K756-y+e)</f>
        <v/>
      </c>
      <c r="AG756" s="113">
        <f>(b*f_cd/(L756^2))*SUM(Z756:AD756)+SUM(S756:T756)-AF756</f>
        <v/>
      </c>
      <c r="AH756" s="114">
        <f>AG756&lt;0</f>
        <v/>
      </c>
      <c r="AI756" s="115">
        <f>IF(A756=1,FALSE,(AND(AQ756,AH756,NOT(AI755))))</f>
        <v/>
      </c>
      <c r="AJ756" s="116">
        <f>(b*f_cd/L756)*(a_1/2*J756^2+a_2/3*J756^3+a_3/4*J756^4+a_4/5*J756^5+a_5/6*J756^6)+SUM(Q756:R756)</f>
        <v/>
      </c>
      <c r="AK756">
        <f>AJ756*(K756-y+e)</f>
        <v/>
      </c>
      <c r="AL756" s="118">
        <f>(b*f_cd/(L756^2))*(a_1/3*J756^3+a_2/4*J756^4+a_3/5*J756^5+a_4/6*J756^6+a_5/7*J756^7)+SUM(S756:T756)-AK756</f>
        <v/>
      </c>
      <c r="AM756" s="114">
        <f>AL756&gt;0</f>
        <v/>
      </c>
      <c r="AN756" s="115">
        <f>IF(A756=1,FALSE,(AND(AQ756,AM756,NOT(AN755))))</f>
        <v/>
      </c>
      <c r="AO756">
        <f>IF(D756=1,AND(AH756,NOT(AI756)),AND(AM756,NOT(AN756)))</f>
        <v/>
      </c>
      <c r="AP756" s="119">
        <f>IF(D756=1,AI756,AN756)</f>
        <v/>
      </c>
      <c r="AQ756" s="125">
        <f>ABS(E756)&lt;$AQ$2</f>
        <v/>
      </c>
      <c r="AS756">
        <f>IF(AP756,MAX(AS$3:AS754)+1,"")</f>
        <v/>
      </c>
    </row>
    <row r="757">
      <c r="A757" t="n">
        <v>667</v>
      </c>
      <c r="B757" s="131">
        <f>IF(A757=1,0,IF(AP757,0.1*ε_cu1cd,0))</f>
        <v/>
      </c>
      <c r="C757" s="131">
        <f>IF(A757=1,0.1*ε_cu1cd,C756+B756)</f>
        <v/>
      </c>
      <c r="D757" s="113">
        <f>IF('Нормальний переріз'!$D$68&gt;0,1,2)</f>
        <v/>
      </c>
      <c r="E757" s="144">
        <f>IF(D757=1,F757,G757)</f>
        <v/>
      </c>
      <c r="F757" s="124">
        <f>IF(AI756,0.11*ε_cu1cd,IF(AH756,F756*0.01,F756))</f>
        <v/>
      </c>
      <c r="G757" s="124">
        <f>IF(AP756,-0.1*ε_cu1cd,IF(AM756,G756*0.01,G756))</f>
        <v/>
      </c>
      <c r="H757" s="113">
        <f>IF(A757=1,E757,IF(AO756,H756-E756+E757,IF(AP756,0.8*H756,H756+E757)))</f>
        <v/>
      </c>
      <c r="I757" s="169">
        <f>(C757-H757)/h</f>
        <v/>
      </c>
      <c r="J757">
        <f>C757/(ε_c1cd)</f>
        <v/>
      </c>
      <c r="K757">
        <f>C757/I757</f>
        <v/>
      </c>
      <c r="L757" s="131">
        <f>I757/(ε_c1cd)</f>
        <v/>
      </c>
      <c r="M757">
        <f>I757*(K757-Z_s1)</f>
        <v/>
      </c>
      <c r="N757">
        <f>I757*(K757-Z_s2)</f>
        <v/>
      </c>
      <c r="O757">
        <f>E_s*M757</f>
        <v/>
      </c>
      <c r="P757">
        <f>E_s*N757</f>
        <v/>
      </c>
      <c r="Q757">
        <f>O757*A_s1</f>
        <v/>
      </c>
      <c r="R757">
        <f>P757*A_s2</f>
        <v/>
      </c>
      <c r="S757">
        <f>Q757*($K757-Z_s1)</f>
        <v/>
      </c>
      <c r="T757">
        <f>R757*($K757-Z_s2)</f>
        <v/>
      </c>
      <c r="U757">
        <f>(INDIRECT("a_"&amp;U$2)/(U$2+1))*(($C757^(U$2+1)-$H757^(U$2+1))/(ε_c1cd^(U$2+1)))</f>
        <v/>
      </c>
      <c r="V757">
        <f>(INDIRECT("a_"&amp;V$2)/(V$2+1))*(($C757^(V$2+1)-$H757^(V$2+1))/(ε_c1cd^(V$2+1)))</f>
        <v/>
      </c>
      <c r="W757">
        <f>(INDIRECT("a_"&amp;W$2)/(W$2+1))*(($C757^(W$2+1)-$H757^(W$2+1))/(ε_c1cd^(W$2+1)))</f>
        <v/>
      </c>
      <c r="X757">
        <f>(INDIRECT("a_"&amp;X$2)/(X$2+1))*(($C757^(X$2+1)-$H757^(X$2+1))/(ε_c1cd^(X$2+1)))</f>
        <v/>
      </c>
      <c r="Y757">
        <f>(INDIRECT("a_"&amp;Y$2)/(Y$2+1))*(($C757^(Y$2+1)-$H757^(Y$2+1))/(ε_c1cd^(Y$2+1)))</f>
        <v/>
      </c>
      <c r="Z757">
        <f>(INDIRECT("a_"&amp;Z$2)/(Z$2+2))*(($C757^(Z$2+2)-$H757^(Z$2+2))/(ε_c1cd^(Z$2+2)))</f>
        <v/>
      </c>
      <c r="AA757">
        <f>(INDIRECT("a_"&amp;AA$2)/(AA$2+2))*(($C757^(AA$2+2)-$H757^(AA$2+2))/(ε_c1cd^(AA$2+2)))</f>
        <v/>
      </c>
      <c r="AB757">
        <f>(INDIRECT("a_"&amp;AB$2)/(AB$2+2))*(($C757^(AB$2+2)-$H757^(AB$2+2))/(ε_c1cd^(AB$2+2)))</f>
        <v/>
      </c>
      <c r="AC757">
        <f>(INDIRECT("a_"&amp;AC$2)/(AC$2+2))*(($C757^(AC$2+2)-$H757^(AC$2+2))/(ε_c1cd^(AC$2+2)))</f>
        <v/>
      </c>
      <c r="AD757">
        <f>(INDIRECT("a_"&amp;AD$2)/(AD$2+2))*(($C757^(AD$2+2)-$H757^(AD$2+2))/(ε_c1cd^(AD$2+2)))</f>
        <v/>
      </c>
      <c r="AE757" s="111">
        <f>(b*f_cd/L757)*SUM(U757:Y757)+SUM(Q757:R757)</f>
        <v/>
      </c>
      <c r="AF757" s="112">
        <f>AE757*(K757-y+e)</f>
        <v/>
      </c>
      <c r="AG757" s="113">
        <f>(b*f_cd/(L757^2))*SUM(Z757:AD757)+SUM(S757:T757)-AF757</f>
        <v/>
      </c>
      <c r="AH757" s="114">
        <f>AG757&lt;0</f>
        <v/>
      </c>
      <c r="AI757" s="115">
        <f>IF(A757=1,FALSE,(AND(AQ757,AH757,NOT(AI756))))</f>
        <v/>
      </c>
      <c r="AJ757" s="116">
        <f>(b*f_cd/L757)*(a_1/2*J757^2+a_2/3*J757^3+a_3/4*J757^4+a_4/5*J757^5+a_5/6*J757^6)+SUM(Q757:R757)</f>
        <v/>
      </c>
      <c r="AK757">
        <f>AJ757*(K757-y+e)</f>
        <v/>
      </c>
      <c r="AL757" s="118">
        <f>(b*f_cd/(L757^2))*(a_1/3*J757^3+a_2/4*J757^4+a_3/5*J757^5+a_4/6*J757^6+a_5/7*J757^7)+SUM(S757:T757)-AK757</f>
        <v/>
      </c>
      <c r="AM757" s="114">
        <f>AL757&gt;0</f>
        <v/>
      </c>
      <c r="AN757" s="115">
        <f>IF(A757=1,FALSE,(AND(AQ757,AM757,NOT(AN756))))</f>
        <v/>
      </c>
      <c r="AO757">
        <f>IF(D757=1,AND(AH757,NOT(AI757)),AND(AM757,NOT(AN757)))</f>
        <v/>
      </c>
      <c r="AP757" s="119">
        <f>IF(D757=1,AI757,AN757)</f>
        <v/>
      </c>
      <c r="AQ757" s="125">
        <f>ABS(E757)&lt;$AQ$2</f>
        <v/>
      </c>
      <c r="AS757">
        <f>IF(AP757,MAX(AS$3:AS755)+1,"")</f>
        <v/>
      </c>
    </row>
    <row r="758">
      <c r="A758" t="n">
        <v>668</v>
      </c>
      <c r="B758" s="131">
        <f>IF(A758=1,0,IF(AP758,0.1*ε_cu1cd,0))</f>
        <v/>
      </c>
      <c r="C758" s="131">
        <f>IF(A758=1,0.1*ε_cu1cd,C757+B757)</f>
        <v/>
      </c>
      <c r="D758" s="113">
        <f>IF('Нормальний переріз'!$D$68&gt;0,1,2)</f>
        <v/>
      </c>
      <c r="E758" s="144">
        <f>IF(D758=1,F758,G758)</f>
        <v/>
      </c>
      <c r="F758" s="124">
        <f>IF(AI757,0.11*ε_cu1cd,IF(AH757,F757*0.01,F757))</f>
        <v/>
      </c>
      <c r="G758" s="124">
        <f>IF(AP757,-0.1*ε_cu1cd,IF(AM757,G757*0.01,G757))</f>
        <v/>
      </c>
      <c r="H758" s="113">
        <f>IF(A758=1,E758,IF(AO757,H757-E757+E758,IF(AP757,0.8*H757,H757+E758)))</f>
        <v/>
      </c>
      <c r="I758" s="169">
        <f>(C758-H758)/h</f>
        <v/>
      </c>
      <c r="J758">
        <f>C758/(ε_c1cd)</f>
        <v/>
      </c>
      <c r="K758">
        <f>C758/I758</f>
        <v/>
      </c>
      <c r="L758" s="131">
        <f>I758/(ε_c1cd)</f>
        <v/>
      </c>
      <c r="M758">
        <f>I758*(K758-Z_s1)</f>
        <v/>
      </c>
      <c r="N758">
        <f>I758*(K758-Z_s2)</f>
        <v/>
      </c>
      <c r="O758">
        <f>E_s*M758</f>
        <v/>
      </c>
      <c r="P758">
        <f>E_s*N758</f>
        <v/>
      </c>
      <c r="Q758">
        <f>O758*A_s1</f>
        <v/>
      </c>
      <c r="R758">
        <f>P758*A_s2</f>
        <v/>
      </c>
      <c r="S758">
        <f>Q758*($K758-Z_s1)</f>
        <v/>
      </c>
      <c r="T758">
        <f>R758*($K758-Z_s2)</f>
        <v/>
      </c>
      <c r="U758">
        <f>(INDIRECT("a_"&amp;U$2)/(U$2+1))*(($C758^(U$2+1)-$H758^(U$2+1))/(ε_c1cd^(U$2+1)))</f>
        <v/>
      </c>
      <c r="V758">
        <f>(INDIRECT("a_"&amp;V$2)/(V$2+1))*(($C758^(V$2+1)-$H758^(V$2+1))/(ε_c1cd^(V$2+1)))</f>
        <v/>
      </c>
      <c r="W758">
        <f>(INDIRECT("a_"&amp;W$2)/(W$2+1))*(($C758^(W$2+1)-$H758^(W$2+1))/(ε_c1cd^(W$2+1)))</f>
        <v/>
      </c>
      <c r="X758">
        <f>(INDIRECT("a_"&amp;X$2)/(X$2+1))*(($C758^(X$2+1)-$H758^(X$2+1))/(ε_c1cd^(X$2+1)))</f>
        <v/>
      </c>
      <c r="Y758">
        <f>(INDIRECT("a_"&amp;Y$2)/(Y$2+1))*(($C758^(Y$2+1)-$H758^(Y$2+1))/(ε_c1cd^(Y$2+1)))</f>
        <v/>
      </c>
      <c r="Z758">
        <f>(INDIRECT("a_"&amp;Z$2)/(Z$2+2))*(($C758^(Z$2+2)-$H758^(Z$2+2))/(ε_c1cd^(Z$2+2)))</f>
        <v/>
      </c>
      <c r="AA758">
        <f>(INDIRECT("a_"&amp;AA$2)/(AA$2+2))*(($C758^(AA$2+2)-$H758^(AA$2+2))/(ε_c1cd^(AA$2+2)))</f>
        <v/>
      </c>
      <c r="AB758">
        <f>(INDIRECT("a_"&amp;AB$2)/(AB$2+2))*(($C758^(AB$2+2)-$H758^(AB$2+2))/(ε_c1cd^(AB$2+2)))</f>
        <v/>
      </c>
      <c r="AC758">
        <f>(INDIRECT("a_"&amp;AC$2)/(AC$2+2))*(($C758^(AC$2+2)-$H758^(AC$2+2))/(ε_c1cd^(AC$2+2)))</f>
        <v/>
      </c>
      <c r="AD758">
        <f>(INDIRECT("a_"&amp;AD$2)/(AD$2+2))*(($C758^(AD$2+2)-$H758^(AD$2+2))/(ε_c1cd^(AD$2+2)))</f>
        <v/>
      </c>
      <c r="AE758" s="111">
        <f>(b*f_cd/L758)*SUM(U758:Y758)+SUM(Q758:R758)</f>
        <v/>
      </c>
      <c r="AF758" s="112">
        <f>AE758*(K758-y+e)</f>
        <v/>
      </c>
      <c r="AG758" s="113">
        <f>(b*f_cd/(L758^2))*SUM(Z758:AD758)+SUM(S758:T758)-AF758</f>
        <v/>
      </c>
      <c r="AH758" s="114">
        <f>AG758&lt;0</f>
        <v/>
      </c>
      <c r="AI758" s="115">
        <f>IF(A758=1,FALSE,(AND(AQ758,AH758,NOT(AI757))))</f>
        <v/>
      </c>
      <c r="AJ758" s="116">
        <f>(b*f_cd/L758)*(a_1/2*J758^2+a_2/3*J758^3+a_3/4*J758^4+a_4/5*J758^5+a_5/6*J758^6)+SUM(Q758:R758)</f>
        <v/>
      </c>
      <c r="AK758">
        <f>AJ758*(K758-y+e)</f>
        <v/>
      </c>
      <c r="AL758" s="118">
        <f>(b*f_cd/(L758^2))*(a_1/3*J758^3+a_2/4*J758^4+a_3/5*J758^5+a_4/6*J758^6+a_5/7*J758^7)+SUM(S758:T758)-AK758</f>
        <v/>
      </c>
      <c r="AM758" s="114">
        <f>AL758&gt;0</f>
        <v/>
      </c>
      <c r="AN758" s="115">
        <f>IF(A758=1,FALSE,(AND(AQ758,AM758,NOT(AN757))))</f>
        <v/>
      </c>
      <c r="AO758">
        <f>IF(D758=1,AND(AH758,NOT(AI758)),AND(AM758,NOT(AN758)))</f>
        <v/>
      </c>
      <c r="AP758" s="119">
        <f>IF(D758=1,AI758,AN758)</f>
        <v/>
      </c>
      <c r="AQ758" s="125">
        <f>ABS(E758)&lt;$AQ$2</f>
        <v/>
      </c>
      <c r="AS758">
        <f>IF(AP758,MAX(AS$3:AS756)+1,"")</f>
        <v/>
      </c>
    </row>
    <row r="759">
      <c r="A759" t="n">
        <v>669</v>
      </c>
      <c r="B759" s="131">
        <f>IF(A759=1,0,IF(AP759,0.1*ε_cu1cd,0))</f>
        <v/>
      </c>
      <c r="C759" s="131">
        <f>IF(A759=1,0.1*ε_cu1cd,C758+B758)</f>
        <v/>
      </c>
      <c r="D759" s="113">
        <f>IF('Нормальний переріз'!$D$68&gt;0,1,2)</f>
        <v/>
      </c>
      <c r="E759" s="144">
        <f>IF(D759=1,F759,G759)</f>
        <v/>
      </c>
      <c r="F759" s="124">
        <f>IF(AI758,0.11*ε_cu1cd,IF(AH758,F758*0.01,F758))</f>
        <v/>
      </c>
      <c r="G759" s="124">
        <f>IF(AP758,-0.1*ε_cu1cd,IF(AM758,G758*0.01,G758))</f>
        <v/>
      </c>
      <c r="H759" s="113">
        <f>IF(A759=1,E759,IF(AO758,H758-E758+E759,IF(AP758,0.8*H758,H758+E759)))</f>
        <v/>
      </c>
      <c r="I759" s="169">
        <f>(C759-H759)/h</f>
        <v/>
      </c>
      <c r="J759">
        <f>C759/(ε_c1cd)</f>
        <v/>
      </c>
      <c r="K759">
        <f>C759/I759</f>
        <v/>
      </c>
      <c r="L759" s="131">
        <f>I759/(ε_c1cd)</f>
        <v/>
      </c>
      <c r="M759">
        <f>I759*(K759-Z_s1)</f>
        <v/>
      </c>
      <c r="N759">
        <f>I759*(K759-Z_s2)</f>
        <v/>
      </c>
      <c r="O759">
        <f>E_s*M759</f>
        <v/>
      </c>
      <c r="P759">
        <f>E_s*N759</f>
        <v/>
      </c>
      <c r="Q759">
        <f>O759*A_s1</f>
        <v/>
      </c>
      <c r="R759">
        <f>P759*A_s2</f>
        <v/>
      </c>
      <c r="S759">
        <f>Q759*($K759-Z_s1)</f>
        <v/>
      </c>
      <c r="T759">
        <f>R759*($K759-Z_s2)</f>
        <v/>
      </c>
      <c r="U759">
        <f>(INDIRECT("a_"&amp;U$2)/(U$2+1))*(($C759^(U$2+1)-$H759^(U$2+1))/(ε_c1cd^(U$2+1)))</f>
        <v/>
      </c>
      <c r="V759">
        <f>(INDIRECT("a_"&amp;V$2)/(V$2+1))*(($C759^(V$2+1)-$H759^(V$2+1))/(ε_c1cd^(V$2+1)))</f>
        <v/>
      </c>
      <c r="W759">
        <f>(INDIRECT("a_"&amp;W$2)/(W$2+1))*(($C759^(W$2+1)-$H759^(W$2+1))/(ε_c1cd^(W$2+1)))</f>
        <v/>
      </c>
      <c r="X759">
        <f>(INDIRECT("a_"&amp;X$2)/(X$2+1))*(($C759^(X$2+1)-$H759^(X$2+1))/(ε_c1cd^(X$2+1)))</f>
        <v/>
      </c>
      <c r="Y759">
        <f>(INDIRECT("a_"&amp;Y$2)/(Y$2+1))*(($C759^(Y$2+1)-$H759^(Y$2+1))/(ε_c1cd^(Y$2+1)))</f>
        <v/>
      </c>
      <c r="Z759">
        <f>(INDIRECT("a_"&amp;Z$2)/(Z$2+2))*(($C759^(Z$2+2)-$H759^(Z$2+2))/(ε_c1cd^(Z$2+2)))</f>
        <v/>
      </c>
      <c r="AA759">
        <f>(INDIRECT("a_"&amp;AA$2)/(AA$2+2))*(($C759^(AA$2+2)-$H759^(AA$2+2))/(ε_c1cd^(AA$2+2)))</f>
        <v/>
      </c>
      <c r="AB759">
        <f>(INDIRECT("a_"&amp;AB$2)/(AB$2+2))*(($C759^(AB$2+2)-$H759^(AB$2+2))/(ε_c1cd^(AB$2+2)))</f>
        <v/>
      </c>
      <c r="AC759">
        <f>(INDIRECT("a_"&amp;AC$2)/(AC$2+2))*(($C759^(AC$2+2)-$H759^(AC$2+2))/(ε_c1cd^(AC$2+2)))</f>
        <v/>
      </c>
      <c r="AD759">
        <f>(INDIRECT("a_"&amp;AD$2)/(AD$2+2))*(($C759^(AD$2+2)-$H759^(AD$2+2))/(ε_c1cd^(AD$2+2)))</f>
        <v/>
      </c>
      <c r="AE759" s="111">
        <f>(b*f_cd/L759)*SUM(U759:Y759)+SUM(Q759:R759)</f>
        <v/>
      </c>
      <c r="AF759" s="112">
        <f>AE759*(K759-y+e)</f>
        <v/>
      </c>
      <c r="AG759" s="113">
        <f>(b*f_cd/(L759^2))*SUM(Z759:AD759)+SUM(S759:T759)-AF759</f>
        <v/>
      </c>
      <c r="AH759" s="114">
        <f>AG759&lt;0</f>
        <v/>
      </c>
      <c r="AI759" s="115">
        <f>IF(A759=1,FALSE,(AND(AQ759,AH759,NOT(AI758))))</f>
        <v/>
      </c>
      <c r="AJ759" s="116">
        <f>(b*f_cd/L759)*(a_1/2*J759^2+a_2/3*J759^3+a_3/4*J759^4+a_4/5*J759^5+a_5/6*J759^6)+SUM(Q759:R759)</f>
        <v/>
      </c>
      <c r="AK759">
        <f>AJ759*(K759-y+e)</f>
        <v/>
      </c>
      <c r="AL759" s="118">
        <f>(b*f_cd/(L759^2))*(a_1/3*J759^3+a_2/4*J759^4+a_3/5*J759^5+a_4/6*J759^6+a_5/7*J759^7)+SUM(S759:T759)-AK759</f>
        <v/>
      </c>
      <c r="AM759" s="114">
        <f>AL759&gt;0</f>
        <v/>
      </c>
      <c r="AN759" s="115">
        <f>IF(A759=1,FALSE,(AND(AQ759,AM759,NOT(AN758))))</f>
        <v/>
      </c>
      <c r="AO759">
        <f>IF(D759=1,AND(AH759,NOT(AI759)),AND(AM759,NOT(AN759)))</f>
        <v/>
      </c>
      <c r="AP759" s="119">
        <f>IF(D759=1,AI759,AN759)</f>
        <v/>
      </c>
      <c r="AQ759" s="125">
        <f>ABS(E759)&lt;$AQ$2</f>
        <v/>
      </c>
      <c r="AS759">
        <f>IF(AP759,MAX(AS$3:AS757)+1,"")</f>
        <v/>
      </c>
    </row>
    <row r="760">
      <c r="A760" t="n">
        <v>670</v>
      </c>
      <c r="B760" s="131">
        <f>IF(A760=1,0,IF(AP760,0.1*ε_cu1cd,0))</f>
        <v/>
      </c>
      <c r="C760" s="131">
        <f>IF(A760=1,0.1*ε_cu1cd,C759+B759)</f>
        <v/>
      </c>
      <c r="D760" s="113">
        <f>IF('Нормальний переріз'!$D$68&gt;0,1,2)</f>
        <v/>
      </c>
      <c r="E760" s="144">
        <f>IF(D760=1,F760,G760)</f>
        <v/>
      </c>
      <c r="F760" s="124">
        <f>IF(AI759,0.11*ε_cu1cd,IF(AH759,F759*0.01,F759))</f>
        <v/>
      </c>
      <c r="G760" s="124">
        <f>IF(AP759,-0.1*ε_cu1cd,IF(AM759,G759*0.01,G759))</f>
        <v/>
      </c>
      <c r="H760" s="113">
        <f>IF(A760=1,E760,IF(AO759,H759-E759+E760,IF(AP759,0.8*H759,H759+E760)))</f>
        <v/>
      </c>
      <c r="I760" s="169">
        <f>(C760-H760)/h</f>
        <v/>
      </c>
      <c r="J760">
        <f>C760/(ε_c1cd)</f>
        <v/>
      </c>
      <c r="K760">
        <f>C760/I760</f>
        <v/>
      </c>
      <c r="L760" s="131">
        <f>I760/(ε_c1cd)</f>
        <v/>
      </c>
      <c r="M760">
        <f>I760*(K760-Z_s1)</f>
        <v/>
      </c>
      <c r="N760">
        <f>I760*(K760-Z_s2)</f>
        <v/>
      </c>
      <c r="O760">
        <f>E_s*M760</f>
        <v/>
      </c>
      <c r="P760">
        <f>E_s*N760</f>
        <v/>
      </c>
      <c r="Q760">
        <f>O760*A_s1</f>
        <v/>
      </c>
      <c r="R760">
        <f>P760*A_s2</f>
        <v/>
      </c>
      <c r="S760">
        <f>Q760*($K760-Z_s1)</f>
        <v/>
      </c>
      <c r="T760">
        <f>R760*($K760-Z_s2)</f>
        <v/>
      </c>
      <c r="U760">
        <f>(INDIRECT("a_"&amp;U$2)/(U$2+1))*(($C760^(U$2+1)-$H760^(U$2+1))/(ε_c1cd^(U$2+1)))</f>
        <v/>
      </c>
      <c r="V760">
        <f>(INDIRECT("a_"&amp;V$2)/(V$2+1))*(($C760^(V$2+1)-$H760^(V$2+1))/(ε_c1cd^(V$2+1)))</f>
        <v/>
      </c>
      <c r="W760">
        <f>(INDIRECT("a_"&amp;W$2)/(W$2+1))*(($C760^(W$2+1)-$H760^(W$2+1))/(ε_c1cd^(W$2+1)))</f>
        <v/>
      </c>
      <c r="X760">
        <f>(INDIRECT("a_"&amp;X$2)/(X$2+1))*(($C760^(X$2+1)-$H760^(X$2+1))/(ε_c1cd^(X$2+1)))</f>
        <v/>
      </c>
      <c r="Y760">
        <f>(INDIRECT("a_"&amp;Y$2)/(Y$2+1))*(($C760^(Y$2+1)-$H760^(Y$2+1))/(ε_c1cd^(Y$2+1)))</f>
        <v/>
      </c>
      <c r="Z760">
        <f>(INDIRECT("a_"&amp;Z$2)/(Z$2+2))*(($C760^(Z$2+2)-$H760^(Z$2+2))/(ε_c1cd^(Z$2+2)))</f>
        <v/>
      </c>
      <c r="AA760">
        <f>(INDIRECT("a_"&amp;AA$2)/(AA$2+2))*(($C760^(AA$2+2)-$H760^(AA$2+2))/(ε_c1cd^(AA$2+2)))</f>
        <v/>
      </c>
      <c r="AB760">
        <f>(INDIRECT("a_"&amp;AB$2)/(AB$2+2))*(($C760^(AB$2+2)-$H760^(AB$2+2))/(ε_c1cd^(AB$2+2)))</f>
        <v/>
      </c>
      <c r="AC760">
        <f>(INDIRECT("a_"&amp;AC$2)/(AC$2+2))*(($C760^(AC$2+2)-$H760^(AC$2+2))/(ε_c1cd^(AC$2+2)))</f>
        <v/>
      </c>
      <c r="AD760">
        <f>(INDIRECT("a_"&amp;AD$2)/(AD$2+2))*(($C760^(AD$2+2)-$H760^(AD$2+2))/(ε_c1cd^(AD$2+2)))</f>
        <v/>
      </c>
      <c r="AE760" s="111">
        <f>(b*f_cd/L760)*SUM(U760:Y760)+SUM(Q760:R760)</f>
        <v/>
      </c>
      <c r="AF760" s="112">
        <f>AE760*(K760-y+e)</f>
        <v/>
      </c>
      <c r="AG760" s="113">
        <f>(b*f_cd/(L760^2))*SUM(Z760:AD760)+SUM(S760:T760)-AF760</f>
        <v/>
      </c>
      <c r="AH760" s="114">
        <f>AG760&lt;0</f>
        <v/>
      </c>
      <c r="AI760" s="115">
        <f>IF(A760=1,FALSE,(AND(AQ760,AH760,NOT(AI759))))</f>
        <v/>
      </c>
      <c r="AJ760" s="116">
        <f>(b*f_cd/L760)*(a_1/2*J760^2+a_2/3*J760^3+a_3/4*J760^4+a_4/5*J760^5+a_5/6*J760^6)+SUM(Q760:R760)</f>
        <v/>
      </c>
      <c r="AK760">
        <f>AJ760*(K760-y+e)</f>
        <v/>
      </c>
      <c r="AL760" s="118">
        <f>(b*f_cd/(L760^2))*(a_1/3*J760^3+a_2/4*J760^4+a_3/5*J760^5+a_4/6*J760^6+a_5/7*J760^7)+SUM(S760:T760)-AK760</f>
        <v/>
      </c>
      <c r="AM760" s="114">
        <f>AL760&gt;0</f>
        <v/>
      </c>
      <c r="AN760" s="115">
        <f>IF(A760=1,FALSE,(AND(AQ760,AM760,NOT(AN759))))</f>
        <v/>
      </c>
      <c r="AO760">
        <f>IF(D760=1,AND(AH760,NOT(AI760)),AND(AM760,NOT(AN760)))</f>
        <v/>
      </c>
      <c r="AP760" s="119">
        <f>IF(D760=1,AI760,AN760)</f>
        <v/>
      </c>
      <c r="AQ760" s="125">
        <f>ABS(E760)&lt;$AQ$2</f>
        <v/>
      </c>
      <c r="AS760">
        <f>IF(AP760,MAX(AS$3:AS758)+1,"")</f>
        <v/>
      </c>
    </row>
    <row r="761">
      <c r="A761" t="n">
        <v>671</v>
      </c>
      <c r="B761" s="131">
        <f>IF(A761=1,0,IF(AP761,0.1*ε_cu1cd,0))</f>
        <v/>
      </c>
      <c r="C761" s="131">
        <f>IF(A761=1,0.1*ε_cu1cd,C760+B760)</f>
        <v/>
      </c>
      <c r="D761" s="113">
        <f>IF('Нормальний переріз'!$D$68&gt;0,1,2)</f>
        <v/>
      </c>
      <c r="E761" s="144">
        <f>IF(D761=1,F761,G761)</f>
        <v/>
      </c>
      <c r="F761" s="124">
        <f>IF(AI760,0.11*ε_cu1cd,IF(AH760,F760*0.01,F760))</f>
        <v/>
      </c>
      <c r="G761" s="124">
        <f>IF(AP760,-0.1*ε_cu1cd,IF(AM760,G760*0.01,G760))</f>
        <v/>
      </c>
      <c r="H761" s="113">
        <f>IF(A761=1,E761,IF(AO760,H760-E760+E761,IF(AP760,0.8*H760,H760+E761)))</f>
        <v/>
      </c>
      <c r="I761" s="169">
        <f>(C761-H761)/h</f>
        <v/>
      </c>
      <c r="J761">
        <f>C761/(ε_c1cd)</f>
        <v/>
      </c>
      <c r="K761">
        <f>C761/I761</f>
        <v/>
      </c>
      <c r="L761" s="131">
        <f>I761/(ε_c1cd)</f>
        <v/>
      </c>
      <c r="M761">
        <f>I761*(K761-Z_s1)</f>
        <v/>
      </c>
      <c r="N761">
        <f>I761*(K761-Z_s2)</f>
        <v/>
      </c>
      <c r="O761">
        <f>E_s*M761</f>
        <v/>
      </c>
      <c r="P761">
        <f>E_s*N761</f>
        <v/>
      </c>
      <c r="Q761">
        <f>O761*A_s1</f>
        <v/>
      </c>
      <c r="R761">
        <f>P761*A_s2</f>
        <v/>
      </c>
      <c r="S761">
        <f>Q761*($K761-Z_s1)</f>
        <v/>
      </c>
      <c r="T761">
        <f>R761*($K761-Z_s2)</f>
        <v/>
      </c>
      <c r="U761">
        <f>(INDIRECT("a_"&amp;U$2)/(U$2+1))*(($C761^(U$2+1)-$H761^(U$2+1))/(ε_c1cd^(U$2+1)))</f>
        <v/>
      </c>
      <c r="V761">
        <f>(INDIRECT("a_"&amp;V$2)/(V$2+1))*(($C761^(V$2+1)-$H761^(V$2+1))/(ε_c1cd^(V$2+1)))</f>
        <v/>
      </c>
      <c r="W761">
        <f>(INDIRECT("a_"&amp;W$2)/(W$2+1))*(($C761^(W$2+1)-$H761^(W$2+1))/(ε_c1cd^(W$2+1)))</f>
        <v/>
      </c>
      <c r="X761">
        <f>(INDIRECT("a_"&amp;X$2)/(X$2+1))*(($C761^(X$2+1)-$H761^(X$2+1))/(ε_c1cd^(X$2+1)))</f>
        <v/>
      </c>
      <c r="Y761">
        <f>(INDIRECT("a_"&amp;Y$2)/(Y$2+1))*(($C761^(Y$2+1)-$H761^(Y$2+1))/(ε_c1cd^(Y$2+1)))</f>
        <v/>
      </c>
      <c r="Z761">
        <f>(INDIRECT("a_"&amp;Z$2)/(Z$2+2))*(($C761^(Z$2+2)-$H761^(Z$2+2))/(ε_c1cd^(Z$2+2)))</f>
        <v/>
      </c>
      <c r="AA761">
        <f>(INDIRECT("a_"&amp;AA$2)/(AA$2+2))*(($C761^(AA$2+2)-$H761^(AA$2+2))/(ε_c1cd^(AA$2+2)))</f>
        <v/>
      </c>
      <c r="AB761">
        <f>(INDIRECT("a_"&amp;AB$2)/(AB$2+2))*(($C761^(AB$2+2)-$H761^(AB$2+2))/(ε_c1cd^(AB$2+2)))</f>
        <v/>
      </c>
      <c r="AC761">
        <f>(INDIRECT("a_"&amp;AC$2)/(AC$2+2))*(($C761^(AC$2+2)-$H761^(AC$2+2))/(ε_c1cd^(AC$2+2)))</f>
        <v/>
      </c>
      <c r="AD761">
        <f>(INDIRECT("a_"&amp;AD$2)/(AD$2+2))*(($C761^(AD$2+2)-$H761^(AD$2+2))/(ε_c1cd^(AD$2+2)))</f>
        <v/>
      </c>
      <c r="AE761" s="111">
        <f>(b*f_cd/L761)*SUM(U761:Y761)+SUM(Q761:R761)</f>
        <v/>
      </c>
      <c r="AF761" s="112">
        <f>AE761*(K761-y+e)</f>
        <v/>
      </c>
      <c r="AG761" s="113">
        <f>(b*f_cd/(L761^2))*SUM(Z761:AD761)+SUM(S761:T761)-AF761</f>
        <v/>
      </c>
      <c r="AH761" s="114">
        <f>AG761&lt;0</f>
        <v/>
      </c>
      <c r="AI761" s="115">
        <f>IF(A761=1,FALSE,(AND(AQ761,AH761,NOT(AI760))))</f>
        <v/>
      </c>
      <c r="AJ761" s="116">
        <f>(b*f_cd/L761)*(a_1/2*J761^2+a_2/3*J761^3+a_3/4*J761^4+a_4/5*J761^5+a_5/6*J761^6)+SUM(Q761:R761)</f>
        <v/>
      </c>
      <c r="AK761">
        <f>AJ761*(K761-y+e)</f>
        <v/>
      </c>
      <c r="AL761" s="118">
        <f>(b*f_cd/(L761^2))*(a_1/3*J761^3+a_2/4*J761^4+a_3/5*J761^5+a_4/6*J761^6+a_5/7*J761^7)+SUM(S761:T761)-AK761</f>
        <v/>
      </c>
      <c r="AM761" s="114">
        <f>AL761&gt;0</f>
        <v/>
      </c>
      <c r="AN761" s="115">
        <f>IF(A761=1,FALSE,(AND(AQ761,AM761,NOT(AN760))))</f>
        <v/>
      </c>
      <c r="AO761">
        <f>IF(D761=1,AND(AH761,NOT(AI761)),AND(AM761,NOT(AN761)))</f>
        <v/>
      </c>
      <c r="AP761" s="119">
        <f>IF(D761=1,AI761,AN761)</f>
        <v/>
      </c>
      <c r="AQ761" s="125">
        <f>ABS(E761)&lt;$AQ$2</f>
        <v/>
      </c>
      <c r="AS761">
        <f>IF(AP761,MAX(AS$3:AS759)+1,"")</f>
        <v/>
      </c>
    </row>
    <row r="762">
      <c r="A762" t="n">
        <v>672</v>
      </c>
      <c r="B762" s="131">
        <f>IF(A762=1,0,IF(AP762,0.1*ε_cu1cd,0))</f>
        <v/>
      </c>
      <c r="C762" s="131">
        <f>IF(A762=1,0.1*ε_cu1cd,C761+B761)</f>
        <v/>
      </c>
      <c r="D762" s="113">
        <f>IF('Нормальний переріз'!$D$68&gt;0,1,2)</f>
        <v/>
      </c>
      <c r="E762" s="144">
        <f>IF(D762=1,F762,G762)</f>
        <v/>
      </c>
      <c r="F762" s="124">
        <f>IF(AI761,0.11*ε_cu1cd,IF(AH761,F761*0.01,F761))</f>
        <v/>
      </c>
      <c r="G762" s="124">
        <f>IF(AP761,-0.1*ε_cu1cd,IF(AM761,G761*0.01,G761))</f>
        <v/>
      </c>
      <c r="H762" s="113">
        <f>IF(A762=1,E762,IF(AO761,H761-E761+E762,IF(AP761,0.8*H761,H761+E762)))</f>
        <v/>
      </c>
      <c r="I762" s="169">
        <f>(C762-H762)/h</f>
        <v/>
      </c>
      <c r="J762">
        <f>C762/(ε_c1cd)</f>
        <v/>
      </c>
      <c r="K762">
        <f>C762/I762</f>
        <v/>
      </c>
      <c r="L762" s="131">
        <f>I762/(ε_c1cd)</f>
        <v/>
      </c>
      <c r="M762">
        <f>I762*(K762-Z_s1)</f>
        <v/>
      </c>
      <c r="N762">
        <f>I762*(K762-Z_s2)</f>
        <v/>
      </c>
      <c r="O762">
        <f>E_s*M762</f>
        <v/>
      </c>
      <c r="P762">
        <f>E_s*N762</f>
        <v/>
      </c>
      <c r="Q762">
        <f>O762*A_s1</f>
        <v/>
      </c>
      <c r="R762">
        <f>P762*A_s2</f>
        <v/>
      </c>
      <c r="S762">
        <f>Q762*($K762-Z_s1)</f>
        <v/>
      </c>
      <c r="T762">
        <f>R762*($K762-Z_s2)</f>
        <v/>
      </c>
      <c r="U762">
        <f>(INDIRECT("a_"&amp;U$2)/(U$2+1))*(($C762^(U$2+1)-$H762^(U$2+1))/(ε_c1cd^(U$2+1)))</f>
        <v/>
      </c>
      <c r="V762">
        <f>(INDIRECT("a_"&amp;V$2)/(V$2+1))*(($C762^(V$2+1)-$H762^(V$2+1))/(ε_c1cd^(V$2+1)))</f>
        <v/>
      </c>
      <c r="W762">
        <f>(INDIRECT("a_"&amp;W$2)/(W$2+1))*(($C762^(W$2+1)-$H762^(W$2+1))/(ε_c1cd^(W$2+1)))</f>
        <v/>
      </c>
      <c r="X762">
        <f>(INDIRECT("a_"&amp;X$2)/(X$2+1))*(($C762^(X$2+1)-$H762^(X$2+1))/(ε_c1cd^(X$2+1)))</f>
        <v/>
      </c>
      <c r="Y762">
        <f>(INDIRECT("a_"&amp;Y$2)/(Y$2+1))*(($C762^(Y$2+1)-$H762^(Y$2+1))/(ε_c1cd^(Y$2+1)))</f>
        <v/>
      </c>
      <c r="Z762">
        <f>(INDIRECT("a_"&amp;Z$2)/(Z$2+2))*(($C762^(Z$2+2)-$H762^(Z$2+2))/(ε_c1cd^(Z$2+2)))</f>
        <v/>
      </c>
      <c r="AA762">
        <f>(INDIRECT("a_"&amp;AA$2)/(AA$2+2))*(($C762^(AA$2+2)-$H762^(AA$2+2))/(ε_c1cd^(AA$2+2)))</f>
        <v/>
      </c>
      <c r="AB762">
        <f>(INDIRECT("a_"&amp;AB$2)/(AB$2+2))*(($C762^(AB$2+2)-$H762^(AB$2+2))/(ε_c1cd^(AB$2+2)))</f>
        <v/>
      </c>
      <c r="AC762">
        <f>(INDIRECT("a_"&amp;AC$2)/(AC$2+2))*(($C762^(AC$2+2)-$H762^(AC$2+2))/(ε_c1cd^(AC$2+2)))</f>
        <v/>
      </c>
      <c r="AD762">
        <f>(INDIRECT("a_"&amp;AD$2)/(AD$2+2))*(($C762^(AD$2+2)-$H762^(AD$2+2))/(ε_c1cd^(AD$2+2)))</f>
        <v/>
      </c>
      <c r="AE762" s="111">
        <f>(b*f_cd/L762)*SUM(U762:Y762)+SUM(Q762:R762)</f>
        <v/>
      </c>
      <c r="AF762" s="112">
        <f>AE762*(K762-y+e)</f>
        <v/>
      </c>
      <c r="AG762" s="113">
        <f>(b*f_cd/(L762^2))*SUM(Z762:AD762)+SUM(S762:T762)-AF762</f>
        <v/>
      </c>
      <c r="AH762" s="114">
        <f>AG762&lt;0</f>
        <v/>
      </c>
      <c r="AI762" s="115">
        <f>IF(A762=1,FALSE,(AND(AQ762,AH762,NOT(AI761))))</f>
        <v/>
      </c>
      <c r="AJ762" s="116">
        <f>(b*f_cd/L762)*(a_1/2*J762^2+a_2/3*J762^3+a_3/4*J762^4+a_4/5*J762^5+a_5/6*J762^6)+SUM(Q762:R762)</f>
        <v/>
      </c>
      <c r="AK762">
        <f>AJ762*(K762-y+e)</f>
        <v/>
      </c>
      <c r="AL762" s="118">
        <f>(b*f_cd/(L762^2))*(a_1/3*J762^3+a_2/4*J762^4+a_3/5*J762^5+a_4/6*J762^6+a_5/7*J762^7)+SUM(S762:T762)-AK762</f>
        <v/>
      </c>
      <c r="AM762" s="114">
        <f>AL762&gt;0</f>
        <v/>
      </c>
      <c r="AN762" s="115">
        <f>IF(A762=1,FALSE,(AND(AQ762,AM762,NOT(AN761))))</f>
        <v/>
      </c>
      <c r="AO762">
        <f>IF(D762=1,AND(AH762,NOT(AI762)),AND(AM762,NOT(AN762)))</f>
        <v/>
      </c>
      <c r="AP762" s="119">
        <f>IF(D762=1,AI762,AN762)</f>
        <v/>
      </c>
      <c r="AQ762" s="125">
        <f>ABS(E762)&lt;$AQ$2</f>
        <v/>
      </c>
      <c r="AS762">
        <f>IF(AP762,MAX(AS$3:AS760)+1,"")</f>
        <v/>
      </c>
    </row>
    <row r="763">
      <c r="A763" t="n">
        <v>673</v>
      </c>
      <c r="B763" s="131">
        <f>IF(A763=1,0,IF(AP763,0.1*ε_cu1cd,0))</f>
        <v/>
      </c>
      <c r="C763" s="131">
        <f>IF(A763=1,0.1*ε_cu1cd,C762+B762)</f>
        <v/>
      </c>
      <c r="D763" s="113">
        <f>IF('Нормальний переріз'!$D$68&gt;0,1,2)</f>
        <v/>
      </c>
      <c r="E763" s="144">
        <f>IF(D763=1,F763,G763)</f>
        <v/>
      </c>
      <c r="F763" s="124">
        <f>IF(AI762,0.11*ε_cu1cd,IF(AH762,F762*0.01,F762))</f>
        <v/>
      </c>
      <c r="G763" s="124">
        <f>IF(AP762,-0.1*ε_cu1cd,IF(AM762,G762*0.01,G762))</f>
        <v/>
      </c>
      <c r="H763" s="113">
        <f>IF(A763=1,E763,IF(AO762,H762-E762+E763,IF(AP762,0.8*H762,H762+E763)))</f>
        <v/>
      </c>
      <c r="I763" s="169">
        <f>(C763-H763)/h</f>
        <v/>
      </c>
      <c r="J763">
        <f>C763/(ε_c1cd)</f>
        <v/>
      </c>
      <c r="K763">
        <f>C763/I763</f>
        <v/>
      </c>
      <c r="L763" s="131">
        <f>I763/(ε_c1cd)</f>
        <v/>
      </c>
      <c r="M763">
        <f>I763*(K763-Z_s1)</f>
        <v/>
      </c>
      <c r="N763">
        <f>I763*(K763-Z_s2)</f>
        <v/>
      </c>
      <c r="O763">
        <f>E_s*M763</f>
        <v/>
      </c>
      <c r="P763">
        <f>E_s*N763</f>
        <v/>
      </c>
      <c r="Q763">
        <f>O763*A_s1</f>
        <v/>
      </c>
      <c r="R763">
        <f>P763*A_s2</f>
        <v/>
      </c>
      <c r="S763">
        <f>Q763*($K763-Z_s1)</f>
        <v/>
      </c>
      <c r="T763">
        <f>R763*($K763-Z_s2)</f>
        <v/>
      </c>
      <c r="U763">
        <f>(INDIRECT("a_"&amp;U$2)/(U$2+1))*(($C763^(U$2+1)-$H763^(U$2+1))/(ε_c1cd^(U$2+1)))</f>
        <v/>
      </c>
      <c r="V763">
        <f>(INDIRECT("a_"&amp;V$2)/(V$2+1))*(($C763^(V$2+1)-$H763^(V$2+1))/(ε_c1cd^(V$2+1)))</f>
        <v/>
      </c>
      <c r="W763">
        <f>(INDIRECT("a_"&amp;W$2)/(W$2+1))*(($C763^(W$2+1)-$H763^(W$2+1))/(ε_c1cd^(W$2+1)))</f>
        <v/>
      </c>
      <c r="X763">
        <f>(INDIRECT("a_"&amp;X$2)/(X$2+1))*(($C763^(X$2+1)-$H763^(X$2+1))/(ε_c1cd^(X$2+1)))</f>
        <v/>
      </c>
      <c r="Y763">
        <f>(INDIRECT("a_"&amp;Y$2)/(Y$2+1))*(($C763^(Y$2+1)-$H763^(Y$2+1))/(ε_c1cd^(Y$2+1)))</f>
        <v/>
      </c>
      <c r="Z763">
        <f>(INDIRECT("a_"&amp;Z$2)/(Z$2+2))*(($C763^(Z$2+2)-$H763^(Z$2+2))/(ε_c1cd^(Z$2+2)))</f>
        <v/>
      </c>
      <c r="AA763">
        <f>(INDIRECT("a_"&amp;AA$2)/(AA$2+2))*(($C763^(AA$2+2)-$H763^(AA$2+2))/(ε_c1cd^(AA$2+2)))</f>
        <v/>
      </c>
      <c r="AB763">
        <f>(INDIRECT("a_"&amp;AB$2)/(AB$2+2))*(($C763^(AB$2+2)-$H763^(AB$2+2))/(ε_c1cd^(AB$2+2)))</f>
        <v/>
      </c>
      <c r="AC763">
        <f>(INDIRECT("a_"&amp;AC$2)/(AC$2+2))*(($C763^(AC$2+2)-$H763^(AC$2+2))/(ε_c1cd^(AC$2+2)))</f>
        <v/>
      </c>
      <c r="AD763">
        <f>(INDIRECT("a_"&amp;AD$2)/(AD$2+2))*(($C763^(AD$2+2)-$H763^(AD$2+2))/(ε_c1cd^(AD$2+2)))</f>
        <v/>
      </c>
      <c r="AE763" s="111">
        <f>(b*f_cd/L763)*SUM(U763:Y763)+SUM(Q763:R763)</f>
        <v/>
      </c>
      <c r="AF763" s="112">
        <f>AE763*(K763-y+e)</f>
        <v/>
      </c>
      <c r="AG763" s="113">
        <f>(b*f_cd/(L763^2))*SUM(Z763:AD763)+SUM(S763:T763)-AF763</f>
        <v/>
      </c>
      <c r="AH763" s="114">
        <f>AG763&lt;0</f>
        <v/>
      </c>
      <c r="AI763" s="115">
        <f>IF(A763=1,FALSE,(AND(AQ763,AH763,NOT(AI762))))</f>
        <v/>
      </c>
      <c r="AJ763" s="116">
        <f>(b*f_cd/L763)*(a_1/2*J763^2+a_2/3*J763^3+a_3/4*J763^4+a_4/5*J763^5+a_5/6*J763^6)+SUM(Q763:R763)</f>
        <v/>
      </c>
      <c r="AK763">
        <f>AJ763*(K763-y+e)</f>
        <v/>
      </c>
      <c r="AL763" s="118">
        <f>(b*f_cd/(L763^2))*(a_1/3*J763^3+a_2/4*J763^4+a_3/5*J763^5+a_4/6*J763^6+a_5/7*J763^7)+SUM(S763:T763)-AK763</f>
        <v/>
      </c>
      <c r="AM763" s="114">
        <f>AL763&gt;0</f>
        <v/>
      </c>
      <c r="AN763" s="115">
        <f>IF(A763=1,FALSE,(AND(AQ763,AM763,NOT(AN762))))</f>
        <v/>
      </c>
      <c r="AO763">
        <f>IF(D763=1,AND(AH763,NOT(AI763)),AND(AM763,NOT(AN763)))</f>
        <v/>
      </c>
      <c r="AP763" s="119">
        <f>IF(D763=1,AI763,AN763)</f>
        <v/>
      </c>
      <c r="AQ763" s="125">
        <f>ABS(E763)&lt;$AQ$2</f>
        <v/>
      </c>
      <c r="AS763">
        <f>IF(AP763,MAX(AS$3:AS761)+1,"")</f>
        <v/>
      </c>
    </row>
    <row r="764">
      <c r="A764" t="n">
        <v>674</v>
      </c>
      <c r="B764" s="131">
        <f>IF(A764=1,0,IF(AP764,0.1*ε_cu1cd,0))</f>
        <v/>
      </c>
      <c r="C764" s="131">
        <f>IF(A764=1,0.1*ε_cu1cd,C763+B763)</f>
        <v/>
      </c>
      <c r="D764" s="113">
        <f>IF('Нормальний переріз'!$D$68&gt;0,1,2)</f>
        <v/>
      </c>
      <c r="E764" s="144">
        <f>IF(D764=1,F764,G764)</f>
        <v/>
      </c>
      <c r="F764" s="124">
        <f>IF(AI763,0.11*ε_cu1cd,IF(AH763,F763*0.01,F763))</f>
        <v/>
      </c>
      <c r="G764" s="124">
        <f>IF(AP763,-0.1*ε_cu1cd,IF(AM763,G763*0.01,G763))</f>
        <v/>
      </c>
      <c r="H764" s="113">
        <f>IF(A764=1,E764,IF(AO763,H763-E763+E764,IF(AP763,0.8*H763,H763+E764)))</f>
        <v/>
      </c>
      <c r="I764" s="169">
        <f>(C764-H764)/h</f>
        <v/>
      </c>
      <c r="J764">
        <f>C764/(ε_c1cd)</f>
        <v/>
      </c>
      <c r="K764">
        <f>C764/I764</f>
        <v/>
      </c>
      <c r="L764" s="131">
        <f>I764/(ε_c1cd)</f>
        <v/>
      </c>
      <c r="M764">
        <f>I764*(K764-Z_s1)</f>
        <v/>
      </c>
      <c r="N764">
        <f>I764*(K764-Z_s2)</f>
        <v/>
      </c>
      <c r="O764">
        <f>E_s*M764</f>
        <v/>
      </c>
      <c r="P764">
        <f>E_s*N764</f>
        <v/>
      </c>
      <c r="Q764">
        <f>O764*A_s1</f>
        <v/>
      </c>
      <c r="R764">
        <f>P764*A_s2</f>
        <v/>
      </c>
      <c r="S764">
        <f>Q764*($K764-Z_s1)</f>
        <v/>
      </c>
      <c r="T764">
        <f>R764*($K764-Z_s2)</f>
        <v/>
      </c>
      <c r="U764">
        <f>(INDIRECT("a_"&amp;U$2)/(U$2+1))*(($C764^(U$2+1)-$H764^(U$2+1))/(ε_c1cd^(U$2+1)))</f>
        <v/>
      </c>
      <c r="V764">
        <f>(INDIRECT("a_"&amp;V$2)/(V$2+1))*(($C764^(V$2+1)-$H764^(V$2+1))/(ε_c1cd^(V$2+1)))</f>
        <v/>
      </c>
      <c r="W764">
        <f>(INDIRECT("a_"&amp;W$2)/(W$2+1))*(($C764^(W$2+1)-$H764^(W$2+1))/(ε_c1cd^(W$2+1)))</f>
        <v/>
      </c>
      <c r="X764">
        <f>(INDIRECT("a_"&amp;X$2)/(X$2+1))*(($C764^(X$2+1)-$H764^(X$2+1))/(ε_c1cd^(X$2+1)))</f>
        <v/>
      </c>
      <c r="Y764">
        <f>(INDIRECT("a_"&amp;Y$2)/(Y$2+1))*(($C764^(Y$2+1)-$H764^(Y$2+1))/(ε_c1cd^(Y$2+1)))</f>
        <v/>
      </c>
      <c r="Z764">
        <f>(INDIRECT("a_"&amp;Z$2)/(Z$2+2))*(($C764^(Z$2+2)-$H764^(Z$2+2))/(ε_c1cd^(Z$2+2)))</f>
        <v/>
      </c>
      <c r="AA764">
        <f>(INDIRECT("a_"&amp;AA$2)/(AA$2+2))*(($C764^(AA$2+2)-$H764^(AA$2+2))/(ε_c1cd^(AA$2+2)))</f>
        <v/>
      </c>
      <c r="AB764">
        <f>(INDIRECT("a_"&amp;AB$2)/(AB$2+2))*(($C764^(AB$2+2)-$H764^(AB$2+2))/(ε_c1cd^(AB$2+2)))</f>
        <v/>
      </c>
      <c r="AC764">
        <f>(INDIRECT("a_"&amp;AC$2)/(AC$2+2))*(($C764^(AC$2+2)-$H764^(AC$2+2))/(ε_c1cd^(AC$2+2)))</f>
        <v/>
      </c>
      <c r="AD764">
        <f>(INDIRECT("a_"&amp;AD$2)/(AD$2+2))*(($C764^(AD$2+2)-$H764^(AD$2+2))/(ε_c1cd^(AD$2+2)))</f>
        <v/>
      </c>
      <c r="AE764" s="111">
        <f>(b*f_cd/L764)*SUM(U764:Y764)+SUM(Q764:R764)</f>
        <v/>
      </c>
      <c r="AF764" s="112">
        <f>AE764*(K764-y+e)</f>
        <v/>
      </c>
      <c r="AG764" s="113">
        <f>(b*f_cd/(L764^2))*SUM(Z764:AD764)+SUM(S764:T764)-AF764</f>
        <v/>
      </c>
      <c r="AH764" s="114">
        <f>AG764&lt;0</f>
        <v/>
      </c>
      <c r="AI764" s="115">
        <f>IF(A764=1,FALSE,(AND(AQ764,AH764,NOT(AI763))))</f>
        <v/>
      </c>
      <c r="AJ764" s="116">
        <f>(b*f_cd/L764)*(a_1/2*J764^2+a_2/3*J764^3+a_3/4*J764^4+a_4/5*J764^5+a_5/6*J764^6)+SUM(Q764:R764)</f>
        <v/>
      </c>
      <c r="AK764">
        <f>AJ764*(K764-y+e)</f>
        <v/>
      </c>
      <c r="AL764" s="118">
        <f>(b*f_cd/(L764^2))*(a_1/3*J764^3+a_2/4*J764^4+a_3/5*J764^5+a_4/6*J764^6+a_5/7*J764^7)+SUM(S764:T764)-AK764</f>
        <v/>
      </c>
      <c r="AM764" s="114">
        <f>AL764&gt;0</f>
        <v/>
      </c>
      <c r="AN764" s="115">
        <f>IF(A764=1,FALSE,(AND(AQ764,AM764,NOT(AN763))))</f>
        <v/>
      </c>
      <c r="AO764">
        <f>IF(D764=1,AND(AH764,NOT(AI764)),AND(AM764,NOT(AN764)))</f>
        <v/>
      </c>
      <c r="AP764" s="119">
        <f>IF(D764=1,AI764,AN764)</f>
        <v/>
      </c>
      <c r="AQ764" s="125">
        <f>ABS(E764)&lt;$AQ$2</f>
        <v/>
      </c>
      <c r="AS764">
        <f>IF(AP764,MAX(AS$3:AS762)+1,"")</f>
        <v/>
      </c>
    </row>
    <row r="765">
      <c r="A765" t="n">
        <v>675</v>
      </c>
      <c r="B765" s="131">
        <f>IF(A765=1,0,IF(AP765,0.1*ε_cu1cd,0))</f>
        <v/>
      </c>
      <c r="C765" s="131">
        <f>IF(A765=1,0.1*ε_cu1cd,C764+B764)</f>
        <v/>
      </c>
      <c r="D765" s="113">
        <f>IF('Нормальний переріз'!$D$68&gt;0,1,2)</f>
        <v/>
      </c>
      <c r="E765" s="144">
        <f>IF(D765=1,F765,G765)</f>
        <v/>
      </c>
      <c r="F765" s="124">
        <f>IF(AI764,0.11*ε_cu1cd,IF(AH764,F764*0.01,F764))</f>
        <v/>
      </c>
      <c r="G765" s="124">
        <f>IF(AP764,-0.1*ε_cu1cd,IF(AM764,G764*0.01,G764))</f>
        <v/>
      </c>
      <c r="H765" s="113">
        <f>IF(A765=1,E765,IF(AO764,H764-E764+E765,IF(AP764,0.8*H764,H764+E765)))</f>
        <v/>
      </c>
      <c r="I765" s="169">
        <f>(C765-H765)/h</f>
        <v/>
      </c>
      <c r="J765">
        <f>C765/(ε_c1cd)</f>
        <v/>
      </c>
      <c r="K765">
        <f>C765/I765</f>
        <v/>
      </c>
      <c r="L765" s="131">
        <f>I765/(ε_c1cd)</f>
        <v/>
      </c>
      <c r="M765">
        <f>I765*(K765-Z_s1)</f>
        <v/>
      </c>
      <c r="N765">
        <f>I765*(K765-Z_s2)</f>
        <v/>
      </c>
      <c r="O765">
        <f>E_s*M765</f>
        <v/>
      </c>
      <c r="P765">
        <f>E_s*N765</f>
        <v/>
      </c>
      <c r="Q765">
        <f>O765*A_s1</f>
        <v/>
      </c>
      <c r="R765">
        <f>P765*A_s2</f>
        <v/>
      </c>
      <c r="S765">
        <f>Q765*($K765-Z_s1)</f>
        <v/>
      </c>
      <c r="T765">
        <f>R765*($K765-Z_s2)</f>
        <v/>
      </c>
      <c r="U765">
        <f>(INDIRECT("a_"&amp;U$2)/(U$2+1))*(($C765^(U$2+1)-$H765^(U$2+1))/(ε_c1cd^(U$2+1)))</f>
        <v/>
      </c>
      <c r="V765">
        <f>(INDIRECT("a_"&amp;V$2)/(V$2+1))*(($C765^(V$2+1)-$H765^(V$2+1))/(ε_c1cd^(V$2+1)))</f>
        <v/>
      </c>
      <c r="W765">
        <f>(INDIRECT("a_"&amp;W$2)/(W$2+1))*(($C765^(W$2+1)-$H765^(W$2+1))/(ε_c1cd^(W$2+1)))</f>
        <v/>
      </c>
      <c r="X765">
        <f>(INDIRECT("a_"&amp;X$2)/(X$2+1))*(($C765^(X$2+1)-$H765^(X$2+1))/(ε_c1cd^(X$2+1)))</f>
        <v/>
      </c>
      <c r="Y765">
        <f>(INDIRECT("a_"&amp;Y$2)/(Y$2+1))*(($C765^(Y$2+1)-$H765^(Y$2+1))/(ε_c1cd^(Y$2+1)))</f>
        <v/>
      </c>
      <c r="Z765">
        <f>(INDIRECT("a_"&amp;Z$2)/(Z$2+2))*(($C765^(Z$2+2)-$H765^(Z$2+2))/(ε_c1cd^(Z$2+2)))</f>
        <v/>
      </c>
      <c r="AA765">
        <f>(INDIRECT("a_"&amp;AA$2)/(AA$2+2))*(($C765^(AA$2+2)-$H765^(AA$2+2))/(ε_c1cd^(AA$2+2)))</f>
        <v/>
      </c>
      <c r="AB765">
        <f>(INDIRECT("a_"&amp;AB$2)/(AB$2+2))*(($C765^(AB$2+2)-$H765^(AB$2+2))/(ε_c1cd^(AB$2+2)))</f>
        <v/>
      </c>
      <c r="AC765">
        <f>(INDIRECT("a_"&amp;AC$2)/(AC$2+2))*(($C765^(AC$2+2)-$H765^(AC$2+2))/(ε_c1cd^(AC$2+2)))</f>
        <v/>
      </c>
      <c r="AD765">
        <f>(INDIRECT("a_"&amp;AD$2)/(AD$2+2))*(($C765^(AD$2+2)-$H765^(AD$2+2))/(ε_c1cd^(AD$2+2)))</f>
        <v/>
      </c>
      <c r="AE765" s="111">
        <f>(b*f_cd/L765)*SUM(U765:Y765)+SUM(Q765:R765)</f>
        <v/>
      </c>
      <c r="AF765" s="112">
        <f>AE765*(K765-y+e)</f>
        <v/>
      </c>
      <c r="AG765" s="113">
        <f>(b*f_cd/(L765^2))*SUM(Z765:AD765)+SUM(S765:T765)-AF765</f>
        <v/>
      </c>
      <c r="AH765" s="114">
        <f>AG765&lt;0</f>
        <v/>
      </c>
      <c r="AI765" s="115">
        <f>IF(A765=1,FALSE,(AND(AQ765,AH765,NOT(AI764))))</f>
        <v/>
      </c>
      <c r="AJ765" s="116">
        <f>(b*f_cd/L765)*(a_1/2*J765^2+a_2/3*J765^3+a_3/4*J765^4+a_4/5*J765^5+a_5/6*J765^6)+SUM(Q765:R765)</f>
        <v/>
      </c>
      <c r="AK765">
        <f>AJ765*(K765-y+e)</f>
        <v/>
      </c>
      <c r="AL765" s="118">
        <f>(b*f_cd/(L765^2))*(a_1/3*J765^3+a_2/4*J765^4+a_3/5*J765^5+a_4/6*J765^6+a_5/7*J765^7)+SUM(S765:T765)-AK765</f>
        <v/>
      </c>
      <c r="AM765" s="114">
        <f>AL765&gt;0</f>
        <v/>
      </c>
      <c r="AN765" s="115">
        <f>IF(A765=1,FALSE,(AND(AQ765,AM765,NOT(AN764))))</f>
        <v/>
      </c>
      <c r="AO765">
        <f>IF(D765=1,AND(AH765,NOT(AI765)),AND(AM765,NOT(AN765)))</f>
        <v/>
      </c>
      <c r="AP765" s="119">
        <f>IF(D765=1,AI765,AN765)</f>
        <v/>
      </c>
      <c r="AQ765" s="125">
        <f>ABS(E765)&lt;$AQ$2</f>
        <v/>
      </c>
      <c r="AS765">
        <f>IF(AP765,MAX(AS$3:AS763)+1,"")</f>
        <v/>
      </c>
    </row>
    <row r="766">
      <c r="A766" t="n">
        <v>676</v>
      </c>
      <c r="B766" s="131">
        <f>IF(A766=1,0,IF(AP766,0.1*ε_cu1cd,0))</f>
        <v/>
      </c>
      <c r="C766" s="131">
        <f>IF(A766=1,0.1*ε_cu1cd,C765+B765)</f>
        <v/>
      </c>
      <c r="D766" s="113">
        <f>IF('Нормальний переріз'!$D$68&gt;0,1,2)</f>
        <v/>
      </c>
      <c r="E766" s="144">
        <f>IF(D766=1,F766,G766)</f>
        <v/>
      </c>
      <c r="F766" s="124">
        <f>IF(AI765,0.11*ε_cu1cd,IF(AH765,F765*0.01,F765))</f>
        <v/>
      </c>
      <c r="G766" s="124">
        <f>IF(AP765,-0.1*ε_cu1cd,IF(AM765,G765*0.01,G765))</f>
        <v/>
      </c>
      <c r="H766" s="113">
        <f>IF(A766=1,E766,IF(AO765,H765-E765+E766,IF(AP765,0.8*H765,H765+E766)))</f>
        <v/>
      </c>
      <c r="I766" s="169">
        <f>(C766-H766)/h</f>
        <v/>
      </c>
      <c r="J766">
        <f>C766/(ε_c1cd)</f>
        <v/>
      </c>
      <c r="K766">
        <f>C766/I766</f>
        <v/>
      </c>
      <c r="L766" s="131">
        <f>I766/(ε_c1cd)</f>
        <v/>
      </c>
      <c r="M766">
        <f>I766*(K766-Z_s1)</f>
        <v/>
      </c>
      <c r="N766">
        <f>I766*(K766-Z_s2)</f>
        <v/>
      </c>
      <c r="O766">
        <f>E_s*M766</f>
        <v/>
      </c>
      <c r="P766">
        <f>E_s*N766</f>
        <v/>
      </c>
      <c r="Q766">
        <f>O766*A_s1</f>
        <v/>
      </c>
      <c r="R766">
        <f>P766*A_s2</f>
        <v/>
      </c>
      <c r="S766">
        <f>Q766*($K766-Z_s1)</f>
        <v/>
      </c>
      <c r="T766">
        <f>R766*($K766-Z_s2)</f>
        <v/>
      </c>
      <c r="U766">
        <f>(INDIRECT("a_"&amp;U$2)/(U$2+1))*(($C766^(U$2+1)-$H766^(U$2+1))/(ε_c1cd^(U$2+1)))</f>
        <v/>
      </c>
      <c r="V766">
        <f>(INDIRECT("a_"&amp;V$2)/(V$2+1))*(($C766^(V$2+1)-$H766^(V$2+1))/(ε_c1cd^(V$2+1)))</f>
        <v/>
      </c>
      <c r="W766">
        <f>(INDIRECT("a_"&amp;W$2)/(W$2+1))*(($C766^(W$2+1)-$H766^(W$2+1))/(ε_c1cd^(W$2+1)))</f>
        <v/>
      </c>
      <c r="X766">
        <f>(INDIRECT("a_"&amp;X$2)/(X$2+1))*(($C766^(X$2+1)-$H766^(X$2+1))/(ε_c1cd^(X$2+1)))</f>
        <v/>
      </c>
      <c r="Y766">
        <f>(INDIRECT("a_"&amp;Y$2)/(Y$2+1))*(($C766^(Y$2+1)-$H766^(Y$2+1))/(ε_c1cd^(Y$2+1)))</f>
        <v/>
      </c>
      <c r="Z766">
        <f>(INDIRECT("a_"&amp;Z$2)/(Z$2+2))*(($C766^(Z$2+2)-$H766^(Z$2+2))/(ε_c1cd^(Z$2+2)))</f>
        <v/>
      </c>
      <c r="AA766">
        <f>(INDIRECT("a_"&amp;AA$2)/(AA$2+2))*(($C766^(AA$2+2)-$H766^(AA$2+2))/(ε_c1cd^(AA$2+2)))</f>
        <v/>
      </c>
      <c r="AB766">
        <f>(INDIRECT("a_"&amp;AB$2)/(AB$2+2))*(($C766^(AB$2+2)-$H766^(AB$2+2))/(ε_c1cd^(AB$2+2)))</f>
        <v/>
      </c>
      <c r="AC766">
        <f>(INDIRECT("a_"&amp;AC$2)/(AC$2+2))*(($C766^(AC$2+2)-$H766^(AC$2+2))/(ε_c1cd^(AC$2+2)))</f>
        <v/>
      </c>
      <c r="AD766">
        <f>(INDIRECT("a_"&amp;AD$2)/(AD$2+2))*(($C766^(AD$2+2)-$H766^(AD$2+2))/(ε_c1cd^(AD$2+2)))</f>
        <v/>
      </c>
      <c r="AE766" s="111">
        <f>(b*f_cd/L766)*SUM(U766:Y766)+SUM(Q766:R766)</f>
        <v/>
      </c>
      <c r="AF766" s="112">
        <f>AE766*(K766-y+e)</f>
        <v/>
      </c>
      <c r="AG766" s="113">
        <f>(b*f_cd/(L766^2))*SUM(Z766:AD766)+SUM(S766:T766)-AF766</f>
        <v/>
      </c>
      <c r="AH766" s="114">
        <f>AG766&lt;0</f>
        <v/>
      </c>
      <c r="AI766" s="115">
        <f>IF(A766=1,FALSE,(AND(AQ766,AH766,NOT(AI765))))</f>
        <v/>
      </c>
      <c r="AJ766" s="116">
        <f>(b*f_cd/L766)*(a_1/2*J766^2+a_2/3*J766^3+a_3/4*J766^4+a_4/5*J766^5+a_5/6*J766^6)+SUM(Q766:R766)</f>
        <v/>
      </c>
      <c r="AK766">
        <f>AJ766*(K766-y+e)</f>
        <v/>
      </c>
      <c r="AL766" s="118">
        <f>(b*f_cd/(L766^2))*(a_1/3*J766^3+a_2/4*J766^4+a_3/5*J766^5+a_4/6*J766^6+a_5/7*J766^7)+SUM(S766:T766)-AK766</f>
        <v/>
      </c>
      <c r="AM766" s="114">
        <f>AL766&gt;0</f>
        <v/>
      </c>
      <c r="AN766" s="115">
        <f>IF(A766=1,FALSE,(AND(AQ766,AM766,NOT(AN765))))</f>
        <v/>
      </c>
      <c r="AO766">
        <f>IF(D766=1,AND(AH766,NOT(AI766)),AND(AM766,NOT(AN766)))</f>
        <v/>
      </c>
      <c r="AP766" s="119">
        <f>IF(D766=1,AI766,AN766)</f>
        <v/>
      </c>
      <c r="AQ766" s="125">
        <f>ABS(E766)&lt;$AQ$2</f>
        <v/>
      </c>
      <c r="AS766">
        <f>IF(AP766,MAX(AS$3:AS764)+1,"")</f>
        <v/>
      </c>
    </row>
    <row r="767">
      <c r="A767" t="n">
        <v>677</v>
      </c>
      <c r="B767" s="131">
        <f>IF(A767=1,0,IF(AP767,0.1*ε_cu1cd,0))</f>
        <v/>
      </c>
      <c r="C767" s="131">
        <f>IF(A767=1,0.1*ε_cu1cd,C766+B766)</f>
        <v/>
      </c>
      <c r="D767" s="113">
        <f>IF('Нормальний переріз'!$D$68&gt;0,1,2)</f>
        <v/>
      </c>
      <c r="E767" s="144">
        <f>IF(D767=1,F767,G767)</f>
        <v/>
      </c>
      <c r="F767" s="124">
        <f>IF(AI766,0.11*ε_cu1cd,IF(AH766,F766*0.01,F766))</f>
        <v/>
      </c>
      <c r="G767" s="124">
        <f>IF(AP766,-0.1*ε_cu1cd,IF(AM766,G766*0.01,G766))</f>
        <v/>
      </c>
      <c r="H767" s="113">
        <f>IF(A767=1,E767,IF(AO766,H766-E766+E767,IF(AP766,0.8*H766,H766+E767)))</f>
        <v/>
      </c>
      <c r="I767" s="169">
        <f>(C767-H767)/h</f>
        <v/>
      </c>
      <c r="J767">
        <f>C767/(ε_c1cd)</f>
        <v/>
      </c>
      <c r="K767">
        <f>C767/I767</f>
        <v/>
      </c>
      <c r="L767" s="131">
        <f>I767/(ε_c1cd)</f>
        <v/>
      </c>
      <c r="M767">
        <f>I767*(K767-Z_s1)</f>
        <v/>
      </c>
      <c r="N767">
        <f>I767*(K767-Z_s2)</f>
        <v/>
      </c>
      <c r="O767">
        <f>E_s*M767</f>
        <v/>
      </c>
      <c r="P767">
        <f>E_s*N767</f>
        <v/>
      </c>
      <c r="Q767">
        <f>O767*A_s1</f>
        <v/>
      </c>
      <c r="R767">
        <f>P767*A_s2</f>
        <v/>
      </c>
      <c r="S767">
        <f>Q767*($K767-Z_s1)</f>
        <v/>
      </c>
      <c r="T767">
        <f>R767*($K767-Z_s2)</f>
        <v/>
      </c>
      <c r="U767">
        <f>(INDIRECT("a_"&amp;U$2)/(U$2+1))*(($C767^(U$2+1)-$H767^(U$2+1))/(ε_c1cd^(U$2+1)))</f>
        <v/>
      </c>
      <c r="V767">
        <f>(INDIRECT("a_"&amp;V$2)/(V$2+1))*(($C767^(V$2+1)-$H767^(V$2+1))/(ε_c1cd^(V$2+1)))</f>
        <v/>
      </c>
      <c r="W767">
        <f>(INDIRECT("a_"&amp;W$2)/(W$2+1))*(($C767^(W$2+1)-$H767^(W$2+1))/(ε_c1cd^(W$2+1)))</f>
        <v/>
      </c>
      <c r="X767">
        <f>(INDIRECT("a_"&amp;X$2)/(X$2+1))*(($C767^(X$2+1)-$H767^(X$2+1))/(ε_c1cd^(X$2+1)))</f>
        <v/>
      </c>
      <c r="Y767">
        <f>(INDIRECT("a_"&amp;Y$2)/(Y$2+1))*(($C767^(Y$2+1)-$H767^(Y$2+1))/(ε_c1cd^(Y$2+1)))</f>
        <v/>
      </c>
      <c r="Z767">
        <f>(INDIRECT("a_"&amp;Z$2)/(Z$2+2))*(($C767^(Z$2+2)-$H767^(Z$2+2))/(ε_c1cd^(Z$2+2)))</f>
        <v/>
      </c>
      <c r="AA767">
        <f>(INDIRECT("a_"&amp;AA$2)/(AA$2+2))*(($C767^(AA$2+2)-$H767^(AA$2+2))/(ε_c1cd^(AA$2+2)))</f>
        <v/>
      </c>
      <c r="AB767">
        <f>(INDIRECT("a_"&amp;AB$2)/(AB$2+2))*(($C767^(AB$2+2)-$H767^(AB$2+2))/(ε_c1cd^(AB$2+2)))</f>
        <v/>
      </c>
      <c r="AC767">
        <f>(INDIRECT("a_"&amp;AC$2)/(AC$2+2))*(($C767^(AC$2+2)-$H767^(AC$2+2))/(ε_c1cd^(AC$2+2)))</f>
        <v/>
      </c>
      <c r="AD767">
        <f>(INDIRECT("a_"&amp;AD$2)/(AD$2+2))*(($C767^(AD$2+2)-$H767^(AD$2+2))/(ε_c1cd^(AD$2+2)))</f>
        <v/>
      </c>
      <c r="AE767" s="111">
        <f>(b*f_cd/L767)*SUM(U767:Y767)+SUM(Q767:R767)</f>
        <v/>
      </c>
      <c r="AF767" s="112">
        <f>AE767*(K767-y+e)</f>
        <v/>
      </c>
      <c r="AG767" s="113">
        <f>(b*f_cd/(L767^2))*SUM(Z767:AD767)+SUM(S767:T767)-AF767</f>
        <v/>
      </c>
      <c r="AH767" s="114">
        <f>AG767&lt;0</f>
        <v/>
      </c>
      <c r="AI767" s="115">
        <f>IF(A767=1,FALSE,(AND(AQ767,AH767,NOT(AI766))))</f>
        <v/>
      </c>
      <c r="AJ767" s="116">
        <f>(b*f_cd/L767)*(a_1/2*J767^2+a_2/3*J767^3+a_3/4*J767^4+a_4/5*J767^5+a_5/6*J767^6)+SUM(Q767:R767)</f>
        <v/>
      </c>
      <c r="AK767">
        <f>AJ767*(K767-y+e)</f>
        <v/>
      </c>
      <c r="AL767" s="118">
        <f>(b*f_cd/(L767^2))*(a_1/3*J767^3+a_2/4*J767^4+a_3/5*J767^5+a_4/6*J767^6+a_5/7*J767^7)+SUM(S767:T767)-AK767</f>
        <v/>
      </c>
      <c r="AM767" s="114">
        <f>AL767&gt;0</f>
        <v/>
      </c>
      <c r="AN767" s="115">
        <f>IF(A767=1,FALSE,(AND(AQ767,AM767,NOT(AN766))))</f>
        <v/>
      </c>
      <c r="AO767">
        <f>IF(D767=1,AND(AH767,NOT(AI767)),AND(AM767,NOT(AN767)))</f>
        <v/>
      </c>
      <c r="AP767" s="119">
        <f>IF(D767=1,AI767,AN767)</f>
        <v/>
      </c>
      <c r="AQ767" s="125">
        <f>ABS(E767)&lt;$AQ$2</f>
        <v/>
      </c>
      <c r="AS767">
        <f>IF(AP767,MAX(AS$3:AS765)+1,"")</f>
        <v/>
      </c>
    </row>
    <row r="768">
      <c r="A768" t="n">
        <v>678</v>
      </c>
      <c r="B768" s="131">
        <f>IF(A768=1,0,IF(AP768,0.1*ε_cu1cd,0))</f>
        <v/>
      </c>
      <c r="C768" s="131">
        <f>IF(A768=1,0.1*ε_cu1cd,C767+B767)</f>
        <v/>
      </c>
      <c r="D768" s="113">
        <f>IF('Нормальний переріз'!$D$68&gt;0,1,2)</f>
        <v/>
      </c>
      <c r="E768" s="144">
        <f>IF(D768=1,F768,G768)</f>
        <v/>
      </c>
      <c r="F768" s="124">
        <f>IF(AI767,0.11*ε_cu1cd,IF(AH767,F767*0.01,F767))</f>
        <v/>
      </c>
      <c r="G768" s="124">
        <f>IF(AP767,-0.1*ε_cu1cd,IF(AM767,G767*0.01,G767))</f>
        <v/>
      </c>
      <c r="H768" s="113">
        <f>IF(A768=1,E768,IF(AO767,H767-E767+E768,IF(AP767,0.8*H767,H767+E768)))</f>
        <v/>
      </c>
      <c r="I768" s="169">
        <f>(C768-H768)/h</f>
        <v/>
      </c>
      <c r="J768">
        <f>C768/(ε_c1cd)</f>
        <v/>
      </c>
      <c r="K768">
        <f>C768/I768</f>
        <v/>
      </c>
      <c r="L768" s="131">
        <f>I768/(ε_c1cd)</f>
        <v/>
      </c>
      <c r="M768">
        <f>I768*(K768-Z_s1)</f>
        <v/>
      </c>
      <c r="N768">
        <f>I768*(K768-Z_s2)</f>
        <v/>
      </c>
      <c r="O768">
        <f>E_s*M768</f>
        <v/>
      </c>
      <c r="P768">
        <f>E_s*N768</f>
        <v/>
      </c>
      <c r="Q768">
        <f>O768*A_s1</f>
        <v/>
      </c>
      <c r="R768">
        <f>P768*A_s2</f>
        <v/>
      </c>
      <c r="S768">
        <f>Q768*($K768-Z_s1)</f>
        <v/>
      </c>
      <c r="T768">
        <f>R768*($K768-Z_s2)</f>
        <v/>
      </c>
      <c r="U768">
        <f>(INDIRECT("a_"&amp;U$2)/(U$2+1))*(($C768^(U$2+1)-$H768^(U$2+1))/(ε_c1cd^(U$2+1)))</f>
        <v/>
      </c>
      <c r="V768">
        <f>(INDIRECT("a_"&amp;V$2)/(V$2+1))*(($C768^(V$2+1)-$H768^(V$2+1))/(ε_c1cd^(V$2+1)))</f>
        <v/>
      </c>
      <c r="W768">
        <f>(INDIRECT("a_"&amp;W$2)/(W$2+1))*(($C768^(W$2+1)-$H768^(W$2+1))/(ε_c1cd^(W$2+1)))</f>
        <v/>
      </c>
      <c r="X768">
        <f>(INDIRECT("a_"&amp;X$2)/(X$2+1))*(($C768^(X$2+1)-$H768^(X$2+1))/(ε_c1cd^(X$2+1)))</f>
        <v/>
      </c>
      <c r="Y768">
        <f>(INDIRECT("a_"&amp;Y$2)/(Y$2+1))*(($C768^(Y$2+1)-$H768^(Y$2+1))/(ε_c1cd^(Y$2+1)))</f>
        <v/>
      </c>
      <c r="Z768">
        <f>(INDIRECT("a_"&amp;Z$2)/(Z$2+2))*(($C768^(Z$2+2)-$H768^(Z$2+2))/(ε_c1cd^(Z$2+2)))</f>
        <v/>
      </c>
      <c r="AA768">
        <f>(INDIRECT("a_"&amp;AA$2)/(AA$2+2))*(($C768^(AA$2+2)-$H768^(AA$2+2))/(ε_c1cd^(AA$2+2)))</f>
        <v/>
      </c>
      <c r="AB768">
        <f>(INDIRECT("a_"&amp;AB$2)/(AB$2+2))*(($C768^(AB$2+2)-$H768^(AB$2+2))/(ε_c1cd^(AB$2+2)))</f>
        <v/>
      </c>
      <c r="AC768">
        <f>(INDIRECT("a_"&amp;AC$2)/(AC$2+2))*(($C768^(AC$2+2)-$H768^(AC$2+2))/(ε_c1cd^(AC$2+2)))</f>
        <v/>
      </c>
      <c r="AD768">
        <f>(INDIRECT("a_"&amp;AD$2)/(AD$2+2))*(($C768^(AD$2+2)-$H768^(AD$2+2))/(ε_c1cd^(AD$2+2)))</f>
        <v/>
      </c>
      <c r="AE768" s="111">
        <f>(b*f_cd/L768)*SUM(U768:Y768)+SUM(Q768:R768)</f>
        <v/>
      </c>
      <c r="AF768" s="112">
        <f>AE768*(K768-y+e)</f>
        <v/>
      </c>
      <c r="AG768" s="113">
        <f>(b*f_cd/(L768^2))*SUM(Z768:AD768)+SUM(S768:T768)-AF768</f>
        <v/>
      </c>
      <c r="AH768" s="114">
        <f>AG768&lt;0</f>
        <v/>
      </c>
      <c r="AI768" s="115">
        <f>IF(A768=1,FALSE,(AND(AQ768,AH768,NOT(AI767))))</f>
        <v/>
      </c>
      <c r="AJ768" s="116">
        <f>(b*f_cd/L768)*(a_1/2*J768^2+a_2/3*J768^3+a_3/4*J768^4+a_4/5*J768^5+a_5/6*J768^6)+SUM(Q768:R768)</f>
        <v/>
      </c>
      <c r="AK768">
        <f>AJ768*(K768-y+e)</f>
        <v/>
      </c>
      <c r="AL768" s="118">
        <f>(b*f_cd/(L768^2))*(a_1/3*J768^3+a_2/4*J768^4+a_3/5*J768^5+a_4/6*J768^6+a_5/7*J768^7)+SUM(S768:T768)-AK768</f>
        <v/>
      </c>
      <c r="AM768" s="114">
        <f>AL768&gt;0</f>
        <v/>
      </c>
      <c r="AN768" s="115">
        <f>IF(A768=1,FALSE,(AND(AQ768,AM768,NOT(AN767))))</f>
        <v/>
      </c>
      <c r="AO768">
        <f>IF(D768=1,AND(AH768,NOT(AI768)),AND(AM768,NOT(AN768)))</f>
        <v/>
      </c>
      <c r="AP768" s="119">
        <f>IF(D768=1,AI768,AN768)</f>
        <v/>
      </c>
      <c r="AQ768" s="125">
        <f>ABS(E768)&lt;$AQ$2</f>
        <v/>
      </c>
      <c r="AS768">
        <f>IF(AP768,MAX(AS$3:AS766)+1,"")</f>
        <v/>
      </c>
    </row>
    <row r="769">
      <c r="A769" t="n">
        <v>679</v>
      </c>
      <c r="B769" s="131">
        <f>IF(A769=1,0,IF(AP769,0.1*ε_cu1cd,0))</f>
        <v/>
      </c>
      <c r="C769" s="131">
        <f>IF(A769=1,0.1*ε_cu1cd,C768+B768)</f>
        <v/>
      </c>
      <c r="D769" s="113">
        <f>IF('Нормальний переріз'!$D$68&gt;0,1,2)</f>
        <v/>
      </c>
      <c r="E769" s="144">
        <f>IF(D769=1,F769,G769)</f>
        <v/>
      </c>
      <c r="F769" s="124">
        <f>IF(AI768,0.11*ε_cu1cd,IF(AH768,F768*0.01,F768))</f>
        <v/>
      </c>
      <c r="G769" s="124">
        <f>IF(AP768,-0.1*ε_cu1cd,IF(AM768,G768*0.01,G768))</f>
        <v/>
      </c>
      <c r="H769" s="113">
        <f>IF(A769=1,E769,IF(AO768,H768-E768+E769,IF(AP768,0.8*H768,H768+E769)))</f>
        <v/>
      </c>
      <c r="I769" s="169">
        <f>(C769-H769)/h</f>
        <v/>
      </c>
      <c r="J769">
        <f>C769/(ε_c1cd)</f>
        <v/>
      </c>
      <c r="K769">
        <f>C769/I769</f>
        <v/>
      </c>
      <c r="L769" s="131">
        <f>I769/(ε_c1cd)</f>
        <v/>
      </c>
      <c r="M769">
        <f>I769*(K769-Z_s1)</f>
        <v/>
      </c>
      <c r="N769">
        <f>I769*(K769-Z_s2)</f>
        <v/>
      </c>
      <c r="O769">
        <f>E_s*M769</f>
        <v/>
      </c>
      <c r="P769">
        <f>E_s*N769</f>
        <v/>
      </c>
      <c r="Q769">
        <f>O769*A_s1</f>
        <v/>
      </c>
      <c r="R769">
        <f>P769*A_s2</f>
        <v/>
      </c>
      <c r="S769">
        <f>Q769*($K769-Z_s1)</f>
        <v/>
      </c>
      <c r="T769">
        <f>R769*($K769-Z_s2)</f>
        <v/>
      </c>
      <c r="U769">
        <f>(INDIRECT("a_"&amp;U$2)/(U$2+1))*(($C769^(U$2+1)-$H769^(U$2+1))/(ε_c1cd^(U$2+1)))</f>
        <v/>
      </c>
      <c r="V769">
        <f>(INDIRECT("a_"&amp;V$2)/(V$2+1))*(($C769^(V$2+1)-$H769^(V$2+1))/(ε_c1cd^(V$2+1)))</f>
        <v/>
      </c>
      <c r="W769">
        <f>(INDIRECT("a_"&amp;W$2)/(W$2+1))*(($C769^(W$2+1)-$H769^(W$2+1))/(ε_c1cd^(W$2+1)))</f>
        <v/>
      </c>
      <c r="X769">
        <f>(INDIRECT("a_"&amp;X$2)/(X$2+1))*(($C769^(X$2+1)-$H769^(X$2+1))/(ε_c1cd^(X$2+1)))</f>
        <v/>
      </c>
      <c r="Y769">
        <f>(INDIRECT("a_"&amp;Y$2)/(Y$2+1))*(($C769^(Y$2+1)-$H769^(Y$2+1))/(ε_c1cd^(Y$2+1)))</f>
        <v/>
      </c>
      <c r="Z769">
        <f>(INDIRECT("a_"&amp;Z$2)/(Z$2+2))*(($C769^(Z$2+2)-$H769^(Z$2+2))/(ε_c1cd^(Z$2+2)))</f>
        <v/>
      </c>
      <c r="AA769">
        <f>(INDIRECT("a_"&amp;AA$2)/(AA$2+2))*(($C769^(AA$2+2)-$H769^(AA$2+2))/(ε_c1cd^(AA$2+2)))</f>
        <v/>
      </c>
      <c r="AB769">
        <f>(INDIRECT("a_"&amp;AB$2)/(AB$2+2))*(($C769^(AB$2+2)-$H769^(AB$2+2))/(ε_c1cd^(AB$2+2)))</f>
        <v/>
      </c>
      <c r="AC769">
        <f>(INDIRECT("a_"&amp;AC$2)/(AC$2+2))*(($C769^(AC$2+2)-$H769^(AC$2+2))/(ε_c1cd^(AC$2+2)))</f>
        <v/>
      </c>
      <c r="AD769">
        <f>(INDIRECT("a_"&amp;AD$2)/(AD$2+2))*(($C769^(AD$2+2)-$H769^(AD$2+2))/(ε_c1cd^(AD$2+2)))</f>
        <v/>
      </c>
      <c r="AE769" s="111">
        <f>(b*f_cd/L769)*SUM(U769:Y769)+SUM(Q769:R769)</f>
        <v/>
      </c>
      <c r="AF769" s="112">
        <f>AE769*(K769-y+e)</f>
        <v/>
      </c>
      <c r="AG769" s="113">
        <f>(b*f_cd/(L769^2))*SUM(Z769:AD769)+SUM(S769:T769)-AF769</f>
        <v/>
      </c>
      <c r="AH769" s="114">
        <f>AG769&lt;0</f>
        <v/>
      </c>
      <c r="AI769" s="115">
        <f>IF(A769=1,FALSE,(AND(AQ769,AH769,NOT(AI768))))</f>
        <v/>
      </c>
      <c r="AJ769" s="116">
        <f>(b*f_cd/L769)*(a_1/2*J769^2+a_2/3*J769^3+a_3/4*J769^4+a_4/5*J769^5+a_5/6*J769^6)+SUM(Q769:R769)</f>
        <v/>
      </c>
      <c r="AK769">
        <f>AJ769*(K769-y+e)</f>
        <v/>
      </c>
      <c r="AL769" s="118">
        <f>(b*f_cd/(L769^2))*(a_1/3*J769^3+a_2/4*J769^4+a_3/5*J769^5+a_4/6*J769^6+a_5/7*J769^7)+SUM(S769:T769)-AK769</f>
        <v/>
      </c>
      <c r="AM769" s="114">
        <f>AL769&gt;0</f>
        <v/>
      </c>
      <c r="AN769" s="115">
        <f>IF(A769=1,FALSE,(AND(AQ769,AM769,NOT(AN768))))</f>
        <v/>
      </c>
      <c r="AO769">
        <f>IF(D769=1,AND(AH769,NOT(AI769)),AND(AM769,NOT(AN769)))</f>
        <v/>
      </c>
      <c r="AP769" s="119">
        <f>IF(D769=1,AI769,AN769)</f>
        <v/>
      </c>
      <c r="AQ769" s="125">
        <f>ABS(E769)&lt;$AQ$2</f>
        <v/>
      </c>
      <c r="AS769">
        <f>IF(AP769,MAX(AS$3:AS767)+1,"")</f>
        <v/>
      </c>
    </row>
    <row r="770">
      <c r="A770" t="n">
        <v>680</v>
      </c>
      <c r="B770" s="131">
        <f>IF(A770=1,0,IF(AP770,0.1*ε_cu1cd,0))</f>
        <v/>
      </c>
      <c r="C770" s="131">
        <f>IF(A770=1,0.1*ε_cu1cd,C769+B769)</f>
        <v/>
      </c>
      <c r="D770" s="113">
        <f>IF('Нормальний переріз'!$D$68&gt;0,1,2)</f>
        <v/>
      </c>
      <c r="E770" s="144">
        <f>IF(D770=1,F770,G770)</f>
        <v/>
      </c>
      <c r="F770" s="124">
        <f>IF(AI769,0.11*ε_cu1cd,IF(AH769,F769*0.01,F769))</f>
        <v/>
      </c>
      <c r="G770" s="124">
        <f>IF(AP769,-0.1*ε_cu1cd,IF(AM769,G769*0.01,G769))</f>
        <v/>
      </c>
      <c r="H770" s="113">
        <f>IF(A770=1,E770,IF(AO769,H769-E769+E770,IF(AP769,0.8*H769,H769+E770)))</f>
        <v/>
      </c>
      <c r="I770" s="169">
        <f>(C770-H770)/h</f>
        <v/>
      </c>
      <c r="J770">
        <f>C770/(ε_c1cd)</f>
        <v/>
      </c>
      <c r="K770">
        <f>C770/I770</f>
        <v/>
      </c>
      <c r="L770" s="131">
        <f>I770/(ε_c1cd)</f>
        <v/>
      </c>
      <c r="M770">
        <f>I770*(K770-Z_s1)</f>
        <v/>
      </c>
      <c r="N770">
        <f>I770*(K770-Z_s2)</f>
        <v/>
      </c>
      <c r="O770">
        <f>E_s*M770</f>
        <v/>
      </c>
      <c r="P770">
        <f>E_s*N770</f>
        <v/>
      </c>
      <c r="Q770">
        <f>O770*A_s1</f>
        <v/>
      </c>
      <c r="R770">
        <f>P770*A_s2</f>
        <v/>
      </c>
      <c r="S770">
        <f>Q770*($K770-Z_s1)</f>
        <v/>
      </c>
      <c r="T770">
        <f>R770*($K770-Z_s2)</f>
        <v/>
      </c>
      <c r="U770">
        <f>(INDIRECT("a_"&amp;U$2)/(U$2+1))*(($C770^(U$2+1)-$H770^(U$2+1))/(ε_c1cd^(U$2+1)))</f>
        <v/>
      </c>
      <c r="V770">
        <f>(INDIRECT("a_"&amp;V$2)/(V$2+1))*(($C770^(V$2+1)-$H770^(V$2+1))/(ε_c1cd^(V$2+1)))</f>
        <v/>
      </c>
      <c r="W770">
        <f>(INDIRECT("a_"&amp;W$2)/(W$2+1))*(($C770^(W$2+1)-$H770^(W$2+1))/(ε_c1cd^(W$2+1)))</f>
        <v/>
      </c>
      <c r="X770">
        <f>(INDIRECT("a_"&amp;X$2)/(X$2+1))*(($C770^(X$2+1)-$H770^(X$2+1))/(ε_c1cd^(X$2+1)))</f>
        <v/>
      </c>
      <c r="Y770">
        <f>(INDIRECT("a_"&amp;Y$2)/(Y$2+1))*(($C770^(Y$2+1)-$H770^(Y$2+1))/(ε_c1cd^(Y$2+1)))</f>
        <v/>
      </c>
      <c r="Z770">
        <f>(INDIRECT("a_"&amp;Z$2)/(Z$2+2))*(($C770^(Z$2+2)-$H770^(Z$2+2))/(ε_c1cd^(Z$2+2)))</f>
        <v/>
      </c>
      <c r="AA770">
        <f>(INDIRECT("a_"&amp;AA$2)/(AA$2+2))*(($C770^(AA$2+2)-$H770^(AA$2+2))/(ε_c1cd^(AA$2+2)))</f>
        <v/>
      </c>
      <c r="AB770">
        <f>(INDIRECT("a_"&amp;AB$2)/(AB$2+2))*(($C770^(AB$2+2)-$H770^(AB$2+2))/(ε_c1cd^(AB$2+2)))</f>
        <v/>
      </c>
      <c r="AC770">
        <f>(INDIRECT("a_"&amp;AC$2)/(AC$2+2))*(($C770^(AC$2+2)-$H770^(AC$2+2))/(ε_c1cd^(AC$2+2)))</f>
        <v/>
      </c>
      <c r="AD770">
        <f>(INDIRECT("a_"&amp;AD$2)/(AD$2+2))*(($C770^(AD$2+2)-$H770^(AD$2+2))/(ε_c1cd^(AD$2+2)))</f>
        <v/>
      </c>
      <c r="AE770" s="111">
        <f>(b*f_cd/L770)*SUM(U770:Y770)+SUM(Q770:R770)</f>
        <v/>
      </c>
      <c r="AF770" s="112">
        <f>AE770*(K770-y+e)</f>
        <v/>
      </c>
      <c r="AG770" s="113">
        <f>(b*f_cd/(L770^2))*SUM(Z770:AD770)+SUM(S770:T770)-AF770</f>
        <v/>
      </c>
      <c r="AH770" s="114">
        <f>AG770&lt;0</f>
        <v/>
      </c>
      <c r="AI770" s="115">
        <f>IF(A770=1,FALSE,(AND(AQ770,AH770,NOT(AI769))))</f>
        <v/>
      </c>
      <c r="AJ770" s="116">
        <f>(b*f_cd/L770)*(a_1/2*J770^2+a_2/3*J770^3+a_3/4*J770^4+a_4/5*J770^5+a_5/6*J770^6)+SUM(Q770:R770)</f>
        <v/>
      </c>
      <c r="AK770">
        <f>AJ770*(K770-y+e)</f>
        <v/>
      </c>
      <c r="AL770" s="118">
        <f>(b*f_cd/(L770^2))*(a_1/3*J770^3+a_2/4*J770^4+a_3/5*J770^5+a_4/6*J770^6+a_5/7*J770^7)+SUM(S770:T770)-AK770</f>
        <v/>
      </c>
      <c r="AM770" s="114">
        <f>AL770&gt;0</f>
        <v/>
      </c>
      <c r="AN770" s="115">
        <f>IF(A770=1,FALSE,(AND(AQ770,AM770,NOT(AN769))))</f>
        <v/>
      </c>
      <c r="AO770">
        <f>IF(D770=1,AND(AH770,NOT(AI770)),AND(AM770,NOT(AN770)))</f>
        <v/>
      </c>
      <c r="AP770" s="119">
        <f>IF(D770=1,AI770,AN770)</f>
        <v/>
      </c>
      <c r="AQ770" s="125">
        <f>ABS(E770)&lt;$AQ$2</f>
        <v/>
      </c>
      <c r="AS770">
        <f>IF(AP770,MAX(AS$3:AS768)+1,"")</f>
        <v/>
      </c>
    </row>
    <row r="771">
      <c r="A771" t="n">
        <v>681</v>
      </c>
      <c r="B771" s="131">
        <f>IF(A771=1,0,IF(AP771,0.1*ε_cu1cd,0))</f>
        <v/>
      </c>
      <c r="C771" s="131">
        <f>IF(A771=1,0.1*ε_cu1cd,C770+B770)</f>
        <v/>
      </c>
      <c r="D771" s="113">
        <f>IF('Нормальний переріз'!$D$68&gt;0,1,2)</f>
        <v/>
      </c>
      <c r="E771" s="144">
        <f>IF(D771=1,F771,G771)</f>
        <v/>
      </c>
      <c r="F771" s="124">
        <f>IF(AI770,0.11*ε_cu1cd,IF(AH770,F770*0.01,F770))</f>
        <v/>
      </c>
      <c r="G771" s="124">
        <f>IF(AP770,-0.1*ε_cu1cd,IF(AM770,G770*0.01,G770))</f>
        <v/>
      </c>
      <c r="H771" s="113">
        <f>IF(A771=1,E771,IF(AO770,H770-E770+E771,IF(AP770,0.8*H770,H770+E771)))</f>
        <v/>
      </c>
      <c r="I771" s="169">
        <f>(C771-H771)/h</f>
        <v/>
      </c>
      <c r="J771">
        <f>C771/(ε_c1cd)</f>
        <v/>
      </c>
      <c r="K771">
        <f>C771/I771</f>
        <v/>
      </c>
      <c r="L771" s="131">
        <f>I771/(ε_c1cd)</f>
        <v/>
      </c>
      <c r="M771">
        <f>I771*(K771-Z_s1)</f>
        <v/>
      </c>
      <c r="N771">
        <f>I771*(K771-Z_s2)</f>
        <v/>
      </c>
      <c r="O771">
        <f>E_s*M771</f>
        <v/>
      </c>
      <c r="P771">
        <f>E_s*N771</f>
        <v/>
      </c>
      <c r="Q771">
        <f>O771*A_s1</f>
        <v/>
      </c>
      <c r="R771">
        <f>P771*A_s2</f>
        <v/>
      </c>
      <c r="S771">
        <f>Q771*($K771-Z_s1)</f>
        <v/>
      </c>
      <c r="T771">
        <f>R771*($K771-Z_s2)</f>
        <v/>
      </c>
      <c r="U771">
        <f>(INDIRECT("a_"&amp;U$2)/(U$2+1))*(($C771^(U$2+1)-$H771^(U$2+1))/(ε_c1cd^(U$2+1)))</f>
        <v/>
      </c>
      <c r="V771">
        <f>(INDIRECT("a_"&amp;V$2)/(V$2+1))*(($C771^(V$2+1)-$H771^(V$2+1))/(ε_c1cd^(V$2+1)))</f>
        <v/>
      </c>
      <c r="W771">
        <f>(INDIRECT("a_"&amp;W$2)/(W$2+1))*(($C771^(W$2+1)-$H771^(W$2+1))/(ε_c1cd^(W$2+1)))</f>
        <v/>
      </c>
      <c r="X771">
        <f>(INDIRECT("a_"&amp;X$2)/(X$2+1))*(($C771^(X$2+1)-$H771^(X$2+1))/(ε_c1cd^(X$2+1)))</f>
        <v/>
      </c>
      <c r="Y771">
        <f>(INDIRECT("a_"&amp;Y$2)/(Y$2+1))*(($C771^(Y$2+1)-$H771^(Y$2+1))/(ε_c1cd^(Y$2+1)))</f>
        <v/>
      </c>
      <c r="Z771">
        <f>(INDIRECT("a_"&amp;Z$2)/(Z$2+2))*(($C771^(Z$2+2)-$H771^(Z$2+2))/(ε_c1cd^(Z$2+2)))</f>
        <v/>
      </c>
      <c r="AA771">
        <f>(INDIRECT("a_"&amp;AA$2)/(AA$2+2))*(($C771^(AA$2+2)-$H771^(AA$2+2))/(ε_c1cd^(AA$2+2)))</f>
        <v/>
      </c>
      <c r="AB771">
        <f>(INDIRECT("a_"&amp;AB$2)/(AB$2+2))*(($C771^(AB$2+2)-$H771^(AB$2+2))/(ε_c1cd^(AB$2+2)))</f>
        <v/>
      </c>
      <c r="AC771">
        <f>(INDIRECT("a_"&amp;AC$2)/(AC$2+2))*(($C771^(AC$2+2)-$H771^(AC$2+2))/(ε_c1cd^(AC$2+2)))</f>
        <v/>
      </c>
      <c r="AD771">
        <f>(INDIRECT("a_"&amp;AD$2)/(AD$2+2))*(($C771^(AD$2+2)-$H771^(AD$2+2))/(ε_c1cd^(AD$2+2)))</f>
        <v/>
      </c>
      <c r="AE771" s="111">
        <f>(b*f_cd/L771)*SUM(U771:Y771)+SUM(Q771:R771)</f>
        <v/>
      </c>
      <c r="AF771" s="112">
        <f>AE771*(K771-y+e)</f>
        <v/>
      </c>
      <c r="AG771" s="113">
        <f>(b*f_cd/(L771^2))*SUM(Z771:AD771)+SUM(S771:T771)-AF771</f>
        <v/>
      </c>
      <c r="AH771" s="114">
        <f>AG771&lt;0</f>
        <v/>
      </c>
      <c r="AI771" s="115">
        <f>IF(A771=1,FALSE,(AND(AQ771,AH771,NOT(AI770))))</f>
        <v/>
      </c>
      <c r="AJ771" s="116">
        <f>(b*f_cd/L771)*(a_1/2*J771^2+a_2/3*J771^3+a_3/4*J771^4+a_4/5*J771^5+a_5/6*J771^6)+SUM(Q771:R771)</f>
        <v/>
      </c>
      <c r="AK771">
        <f>AJ771*(K771-y+e)</f>
        <v/>
      </c>
      <c r="AL771" s="118">
        <f>(b*f_cd/(L771^2))*(a_1/3*J771^3+a_2/4*J771^4+a_3/5*J771^5+a_4/6*J771^6+a_5/7*J771^7)+SUM(S771:T771)-AK771</f>
        <v/>
      </c>
      <c r="AM771" s="114">
        <f>AL771&gt;0</f>
        <v/>
      </c>
      <c r="AN771" s="115">
        <f>IF(A771=1,FALSE,(AND(AQ771,AM771,NOT(AN770))))</f>
        <v/>
      </c>
      <c r="AO771">
        <f>IF(D771=1,AND(AH771,NOT(AI771)),AND(AM771,NOT(AN771)))</f>
        <v/>
      </c>
      <c r="AP771" s="119">
        <f>IF(D771=1,AI771,AN771)</f>
        <v/>
      </c>
      <c r="AQ771" s="125">
        <f>ABS(E771)&lt;$AQ$2</f>
        <v/>
      </c>
      <c r="AS771">
        <f>IF(AP771,MAX(AS$3:AS769)+1,"")</f>
        <v/>
      </c>
    </row>
    <row r="772">
      <c r="A772" t="n">
        <v>682</v>
      </c>
      <c r="B772" s="131">
        <f>IF(A772=1,0,IF(AP772,0.1*ε_cu1cd,0))</f>
        <v/>
      </c>
      <c r="C772" s="131">
        <f>IF(A772=1,0.1*ε_cu1cd,C771+B771)</f>
        <v/>
      </c>
      <c r="D772" s="113">
        <f>IF('Нормальний переріз'!$D$68&gt;0,1,2)</f>
        <v/>
      </c>
      <c r="E772" s="144">
        <f>IF(D772=1,F772,G772)</f>
        <v/>
      </c>
      <c r="F772" s="124">
        <f>IF(AI771,0.11*ε_cu1cd,IF(AH771,F771*0.01,F771))</f>
        <v/>
      </c>
      <c r="G772" s="124">
        <f>IF(AP771,-0.1*ε_cu1cd,IF(AM771,G771*0.01,G771))</f>
        <v/>
      </c>
      <c r="H772" s="113">
        <f>IF(A772=1,E772,IF(AO771,H771-E771+E772,IF(AP771,0.8*H771,H771+E772)))</f>
        <v/>
      </c>
      <c r="I772" s="169">
        <f>(C772-H772)/h</f>
        <v/>
      </c>
      <c r="J772">
        <f>C772/(ε_c1cd)</f>
        <v/>
      </c>
      <c r="K772">
        <f>C772/I772</f>
        <v/>
      </c>
      <c r="L772" s="131">
        <f>I772/(ε_c1cd)</f>
        <v/>
      </c>
      <c r="M772">
        <f>I772*(K772-Z_s1)</f>
        <v/>
      </c>
      <c r="N772">
        <f>I772*(K772-Z_s2)</f>
        <v/>
      </c>
      <c r="O772">
        <f>E_s*M772</f>
        <v/>
      </c>
      <c r="P772">
        <f>E_s*N772</f>
        <v/>
      </c>
      <c r="Q772">
        <f>O772*A_s1</f>
        <v/>
      </c>
      <c r="R772">
        <f>P772*A_s2</f>
        <v/>
      </c>
      <c r="S772">
        <f>Q772*($K772-Z_s1)</f>
        <v/>
      </c>
      <c r="T772">
        <f>R772*($K772-Z_s2)</f>
        <v/>
      </c>
      <c r="U772">
        <f>(INDIRECT("a_"&amp;U$2)/(U$2+1))*(($C772^(U$2+1)-$H772^(U$2+1))/(ε_c1cd^(U$2+1)))</f>
        <v/>
      </c>
      <c r="V772">
        <f>(INDIRECT("a_"&amp;V$2)/(V$2+1))*(($C772^(V$2+1)-$H772^(V$2+1))/(ε_c1cd^(V$2+1)))</f>
        <v/>
      </c>
      <c r="W772">
        <f>(INDIRECT("a_"&amp;W$2)/(W$2+1))*(($C772^(W$2+1)-$H772^(W$2+1))/(ε_c1cd^(W$2+1)))</f>
        <v/>
      </c>
      <c r="X772">
        <f>(INDIRECT("a_"&amp;X$2)/(X$2+1))*(($C772^(X$2+1)-$H772^(X$2+1))/(ε_c1cd^(X$2+1)))</f>
        <v/>
      </c>
      <c r="Y772">
        <f>(INDIRECT("a_"&amp;Y$2)/(Y$2+1))*(($C772^(Y$2+1)-$H772^(Y$2+1))/(ε_c1cd^(Y$2+1)))</f>
        <v/>
      </c>
      <c r="Z772">
        <f>(INDIRECT("a_"&amp;Z$2)/(Z$2+2))*(($C772^(Z$2+2)-$H772^(Z$2+2))/(ε_c1cd^(Z$2+2)))</f>
        <v/>
      </c>
      <c r="AA772">
        <f>(INDIRECT("a_"&amp;AA$2)/(AA$2+2))*(($C772^(AA$2+2)-$H772^(AA$2+2))/(ε_c1cd^(AA$2+2)))</f>
        <v/>
      </c>
      <c r="AB772">
        <f>(INDIRECT("a_"&amp;AB$2)/(AB$2+2))*(($C772^(AB$2+2)-$H772^(AB$2+2))/(ε_c1cd^(AB$2+2)))</f>
        <v/>
      </c>
      <c r="AC772">
        <f>(INDIRECT("a_"&amp;AC$2)/(AC$2+2))*(($C772^(AC$2+2)-$H772^(AC$2+2))/(ε_c1cd^(AC$2+2)))</f>
        <v/>
      </c>
      <c r="AD772">
        <f>(INDIRECT("a_"&amp;AD$2)/(AD$2+2))*(($C772^(AD$2+2)-$H772^(AD$2+2))/(ε_c1cd^(AD$2+2)))</f>
        <v/>
      </c>
      <c r="AE772" s="111">
        <f>(b*f_cd/L772)*SUM(U772:Y772)+SUM(Q772:R772)</f>
        <v/>
      </c>
      <c r="AF772" s="112">
        <f>AE772*(K772-y+e)</f>
        <v/>
      </c>
      <c r="AG772" s="113">
        <f>(b*f_cd/(L772^2))*SUM(Z772:AD772)+SUM(S772:T772)-AF772</f>
        <v/>
      </c>
      <c r="AH772" s="114">
        <f>AG772&lt;0</f>
        <v/>
      </c>
      <c r="AI772" s="115">
        <f>IF(A772=1,FALSE,(AND(AQ772,AH772,NOT(AI771))))</f>
        <v/>
      </c>
      <c r="AJ772" s="116">
        <f>(b*f_cd/L772)*(a_1/2*J772^2+a_2/3*J772^3+a_3/4*J772^4+a_4/5*J772^5+a_5/6*J772^6)+SUM(Q772:R772)</f>
        <v/>
      </c>
      <c r="AK772">
        <f>AJ772*(K772-y+e)</f>
        <v/>
      </c>
      <c r="AL772" s="118">
        <f>(b*f_cd/(L772^2))*(a_1/3*J772^3+a_2/4*J772^4+a_3/5*J772^5+a_4/6*J772^6+a_5/7*J772^7)+SUM(S772:T772)-AK772</f>
        <v/>
      </c>
      <c r="AM772" s="114">
        <f>AL772&gt;0</f>
        <v/>
      </c>
      <c r="AN772" s="115">
        <f>IF(A772=1,FALSE,(AND(AQ772,AM772,NOT(AN771))))</f>
        <v/>
      </c>
      <c r="AO772">
        <f>IF(D772=1,AND(AH772,NOT(AI772)),AND(AM772,NOT(AN772)))</f>
        <v/>
      </c>
      <c r="AP772" s="119">
        <f>IF(D772=1,AI772,AN772)</f>
        <v/>
      </c>
      <c r="AQ772" s="125">
        <f>ABS(E772)&lt;$AQ$2</f>
        <v/>
      </c>
      <c r="AS772">
        <f>IF(AP772,MAX(AS$3:AS770)+1,"")</f>
        <v/>
      </c>
    </row>
    <row r="773">
      <c r="A773" t="n">
        <v>683</v>
      </c>
      <c r="B773" s="131">
        <f>IF(A773=1,0,IF(AP773,0.1*ε_cu1cd,0))</f>
        <v/>
      </c>
      <c r="C773" s="131">
        <f>IF(A773=1,0.1*ε_cu1cd,C772+B772)</f>
        <v/>
      </c>
      <c r="D773" s="113">
        <f>IF('Нормальний переріз'!$D$68&gt;0,1,2)</f>
        <v/>
      </c>
      <c r="E773" s="144">
        <f>IF(D773=1,F773,G773)</f>
        <v/>
      </c>
      <c r="F773" s="124">
        <f>IF(AI772,0.11*ε_cu1cd,IF(AH772,F772*0.01,F772))</f>
        <v/>
      </c>
      <c r="G773" s="124">
        <f>IF(AP772,-0.1*ε_cu1cd,IF(AM772,G772*0.01,G772))</f>
        <v/>
      </c>
      <c r="H773" s="113">
        <f>IF(A773=1,E773,IF(AO772,H772-E772+E773,IF(AP772,0.8*H772,H772+E773)))</f>
        <v/>
      </c>
      <c r="I773" s="169">
        <f>(C773-H773)/h</f>
        <v/>
      </c>
      <c r="J773">
        <f>C773/(ε_c1cd)</f>
        <v/>
      </c>
      <c r="K773">
        <f>C773/I773</f>
        <v/>
      </c>
      <c r="L773" s="131">
        <f>I773/(ε_c1cd)</f>
        <v/>
      </c>
      <c r="M773">
        <f>I773*(K773-Z_s1)</f>
        <v/>
      </c>
      <c r="N773">
        <f>I773*(K773-Z_s2)</f>
        <v/>
      </c>
      <c r="O773">
        <f>E_s*M773</f>
        <v/>
      </c>
      <c r="P773">
        <f>E_s*N773</f>
        <v/>
      </c>
      <c r="Q773">
        <f>O773*A_s1</f>
        <v/>
      </c>
      <c r="R773">
        <f>P773*A_s2</f>
        <v/>
      </c>
      <c r="S773">
        <f>Q773*($K773-Z_s1)</f>
        <v/>
      </c>
      <c r="T773">
        <f>R773*($K773-Z_s2)</f>
        <v/>
      </c>
      <c r="U773">
        <f>(INDIRECT("a_"&amp;U$2)/(U$2+1))*(($C773^(U$2+1)-$H773^(U$2+1))/(ε_c1cd^(U$2+1)))</f>
        <v/>
      </c>
      <c r="V773">
        <f>(INDIRECT("a_"&amp;V$2)/(V$2+1))*(($C773^(V$2+1)-$H773^(V$2+1))/(ε_c1cd^(V$2+1)))</f>
        <v/>
      </c>
      <c r="W773">
        <f>(INDIRECT("a_"&amp;W$2)/(W$2+1))*(($C773^(W$2+1)-$H773^(W$2+1))/(ε_c1cd^(W$2+1)))</f>
        <v/>
      </c>
      <c r="X773">
        <f>(INDIRECT("a_"&amp;X$2)/(X$2+1))*(($C773^(X$2+1)-$H773^(X$2+1))/(ε_c1cd^(X$2+1)))</f>
        <v/>
      </c>
      <c r="Y773">
        <f>(INDIRECT("a_"&amp;Y$2)/(Y$2+1))*(($C773^(Y$2+1)-$H773^(Y$2+1))/(ε_c1cd^(Y$2+1)))</f>
        <v/>
      </c>
      <c r="Z773">
        <f>(INDIRECT("a_"&amp;Z$2)/(Z$2+2))*(($C773^(Z$2+2)-$H773^(Z$2+2))/(ε_c1cd^(Z$2+2)))</f>
        <v/>
      </c>
      <c r="AA773">
        <f>(INDIRECT("a_"&amp;AA$2)/(AA$2+2))*(($C773^(AA$2+2)-$H773^(AA$2+2))/(ε_c1cd^(AA$2+2)))</f>
        <v/>
      </c>
      <c r="AB773">
        <f>(INDIRECT("a_"&amp;AB$2)/(AB$2+2))*(($C773^(AB$2+2)-$H773^(AB$2+2))/(ε_c1cd^(AB$2+2)))</f>
        <v/>
      </c>
      <c r="AC773">
        <f>(INDIRECT("a_"&amp;AC$2)/(AC$2+2))*(($C773^(AC$2+2)-$H773^(AC$2+2))/(ε_c1cd^(AC$2+2)))</f>
        <v/>
      </c>
      <c r="AD773">
        <f>(INDIRECT("a_"&amp;AD$2)/(AD$2+2))*(($C773^(AD$2+2)-$H773^(AD$2+2))/(ε_c1cd^(AD$2+2)))</f>
        <v/>
      </c>
      <c r="AE773" s="111">
        <f>(b*f_cd/L773)*SUM(U773:Y773)+SUM(Q773:R773)</f>
        <v/>
      </c>
      <c r="AF773" s="112">
        <f>AE773*(K773-y+e)</f>
        <v/>
      </c>
      <c r="AG773" s="113">
        <f>(b*f_cd/(L773^2))*SUM(Z773:AD773)+SUM(S773:T773)-AF773</f>
        <v/>
      </c>
      <c r="AH773" s="114">
        <f>AG773&lt;0</f>
        <v/>
      </c>
      <c r="AI773" s="115">
        <f>IF(A773=1,FALSE,(AND(AQ773,AH773,NOT(AI772))))</f>
        <v/>
      </c>
      <c r="AJ773" s="116">
        <f>(b*f_cd/L773)*(a_1/2*J773^2+a_2/3*J773^3+a_3/4*J773^4+a_4/5*J773^5+a_5/6*J773^6)+SUM(Q773:R773)</f>
        <v/>
      </c>
      <c r="AK773">
        <f>AJ773*(K773-y+e)</f>
        <v/>
      </c>
      <c r="AL773" s="118">
        <f>(b*f_cd/(L773^2))*(a_1/3*J773^3+a_2/4*J773^4+a_3/5*J773^5+a_4/6*J773^6+a_5/7*J773^7)+SUM(S773:T773)-AK773</f>
        <v/>
      </c>
      <c r="AM773" s="114">
        <f>AL773&gt;0</f>
        <v/>
      </c>
      <c r="AN773" s="115">
        <f>IF(A773=1,FALSE,(AND(AQ773,AM773,NOT(AN772))))</f>
        <v/>
      </c>
      <c r="AO773">
        <f>IF(D773=1,AND(AH773,NOT(AI773)),AND(AM773,NOT(AN773)))</f>
        <v/>
      </c>
      <c r="AP773" s="119">
        <f>IF(D773=1,AI773,AN773)</f>
        <v/>
      </c>
      <c r="AQ773" s="125">
        <f>ABS(E773)&lt;$AQ$2</f>
        <v/>
      </c>
      <c r="AS773">
        <f>IF(AP773,MAX(AS$3:AS771)+1,"")</f>
        <v/>
      </c>
    </row>
    <row r="774">
      <c r="A774" t="n">
        <v>684</v>
      </c>
      <c r="B774" s="131">
        <f>IF(A774=1,0,IF(AP774,0.1*ε_cu1cd,0))</f>
        <v/>
      </c>
      <c r="C774" s="131">
        <f>IF(A774=1,0.1*ε_cu1cd,C773+B773)</f>
        <v/>
      </c>
      <c r="D774" s="113">
        <f>IF('Нормальний переріз'!$D$68&gt;0,1,2)</f>
        <v/>
      </c>
      <c r="E774" s="144">
        <f>IF(D774=1,F774,G774)</f>
        <v/>
      </c>
      <c r="F774" s="124">
        <f>IF(AI773,0.11*ε_cu1cd,IF(AH773,F773*0.01,F773))</f>
        <v/>
      </c>
      <c r="G774" s="124">
        <f>IF(AP773,-0.1*ε_cu1cd,IF(AM773,G773*0.01,G773))</f>
        <v/>
      </c>
      <c r="H774" s="113">
        <f>IF(A774=1,E774,IF(AO773,H773-E773+E774,IF(AP773,0.8*H773,H773+E774)))</f>
        <v/>
      </c>
      <c r="I774" s="169">
        <f>(C774-H774)/h</f>
        <v/>
      </c>
      <c r="J774">
        <f>C774/(ε_c1cd)</f>
        <v/>
      </c>
      <c r="K774">
        <f>C774/I774</f>
        <v/>
      </c>
      <c r="L774" s="131">
        <f>I774/(ε_c1cd)</f>
        <v/>
      </c>
      <c r="M774">
        <f>I774*(K774-Z_s1)</f>
        <v/>
      </c>
      <c r="N774">
        <f>I774*(K774-Z_s2)</f>
        <v/>
      </c>
      <c r="O774">
        <f>E_s*M774</f>
        <v/>
      </c>
      <c r="P774">
        <f>E_s*N774</f>
        <v/>
      </c>
      <c r="Q774">
        <f>O774*A_s1</f>
        <v/>
      </c>
      <c r="R774">
        <f>P774*A_s2</f>
        <v/>
      </c>
      <c r="S774">
        <f>Q774*($K774-Z_s1)</f>
        <v/>
      </c>
      <c r="T774">
        <f>R774*($K774-Z_s2)</f>
        <v/>
      </c>
      <c r="U774">
        <f>(INDIRECT("a_"&amp;U$2)/(U$2+1))*(($C774^(U$2+1)-$H774^(U$2+1))/(ε_c1cd^(U$2+1)))</f>
        <v/>
      </c>
      <c r="V774">
        <f>(INDIRECT("a_"&amp;V$2)/(V$2+1))*(($C774^(V$2+1)-$H774^(V$2+1))/(ε_c1cd^(V$2+1)))</f>
        <v/>
      </c>
      <c r="W774">
        <f>(INDIRECT("a_"&amp;W$2)/(W$2+1))*(($C774^(W$2+1)-$H774^(W$2+1))/(ε_c1cd^(W$2+1)))</f>
        <v/>
      </c>
      <c r="X774">
        <f>(INDIRECT("a_"&amp;X$2)/(X$2+1))*(($C774^(X$2+1)-$H774^(X$2+1))/(ε_c1cd^(X$2+1)))</f>
        <v/>
      </c>
      <c r="Y774">
        <f>(INDIRECT("a_"&amp;Y$2)/(Y$2+1))*(($C774^(Y$2+1)-$H774^(Y$2+1))/(ε_c1cd^(Y$2+1)))</f>
        <v/>
      </c>
      <c r="Z774">
        <f>(INDIRECT("a_"&amp;Z$2)/(Z$2+2))*(($C774^(Z$2+2)-$H774^(Z$2+2))/(ε_c1cd^(Z$2+2)))</f>
        <v/>
      </c>
      <c r="AA774">
        <f>(INDIRECT("a_"&amp;AA$2)/(AA$2+2))*(($C774^(AA$2+2)-$H774^(AA$2+2))/(ε_c1cd^(AA$2+2)))</f>
        <v/>
      </c>
      <c r="AB774">
        <f>(INDIRECT("a_"&amp;AB$2)/(AB$2+2))*(($C774^(AB$2+2)-$H774^(AB$2+2))/(ε_c1cd^(AB$2+2)))</f>
        <v/>
      </c>
      <c r="AC774">
        <f>(INDIRECT("a_"&amp;AC$2)/(AC$2+2))*(($C774^(AC$2+2)-$H774^(AC$2+2))/(ε_c1cd^(AC$2+2)))</f>
        <v/>
      </c>
      <c r="AD774">
        <f>(INDIRECT("a_"&amp;AD$2)/(AD$2+2))*(($C774^(AD$2+2)-$H774^(AD$2+2))/(ε_c1cd^(AD$2+2)))</f>
        <v/>
      </c>
      <c r="AE774" s="111">
        <f>(b*f_cd/L774)*SUM(U774:Y774)+SUM(Q774:R774)</f>
        <v/>
      </c>
      <c r="AF774" s="112">
        <f>AE774*(K774-y+e)</f>
        <v/>
      </c>
      <c r="AG774" s="113">
        <f>(b*f_cd/(L774^2))*SUM(Z774:AD774)+SUM(S774:T774)-AF774</f>
        <v/>
      </c>
      <c r="AH774" s="114">
        <f>AG774&lt;0</f>
        <v/>
      </c>
      <c r="AI774" s="115">
        <f>IF(A774=1,FALSE,(AND(AQ774,AH774,NOT(AI773))))</f>
        <v/>
      </c>
      <c r="AJ774" s="116">
        <f>(b*f_cd/L774)*(a_1/2*J774^2+a_2/3*J774^3+a_3/4*J774^4+a_4/5*J774^5+a_5/6*J774^6)+SUM(Q774:R774)</f>
        <v/>
      </c>
      <c r="AK774">
        <f>AJ774*(K774-y+e)</f>
        <v/>
      </c>
      <c r="AL774" s="118">
        <f>(b*f_cd/(L774^2))*(a_1/3*J774^3+a_2/4*J774^4+a_3/5*J774^5+a_4/6*J774^6+a_5/7*J774^7)+SUM(S774:T774)-AK774</f>
        <v/>
      </c>
      <c r="AM774" s="114">
        <f>AL774&gt;0</f>
        <v/>
      </c>
      <c r="AN774" s="115">
        <f>IF(A774=1,FALSE,(AND(AQ774,AM774,NOT(AN773))))</f>
        <v/>
      </c>
      <c r="AO774">
        <f>IF(D774=1,AND(AH774,NOT(AI774)),AND(AM774,NOT(AN774)))</f>
        <v/>
      </c>
      <c r="AP774" s="119">
        <f>IF(D774=1,AI774,AN774)</f>
        <v/>
      </c>
      <c r="AQ774" s="125">
        <f>ABS(E774)&lt;$AQ$2</f>
        <v/>
      </c>
      <c r="AS774">
        <f>IF(AP774,MAX(AS$3:AS772)+1,"")</f>
        <v/>
      </c>
    </row>
    <row r="775">
      <c r="A775" t="n">
        <v>685</v>
      </c>
      <c r="B775" s="131">
        <f>IF(A775=1,0,IF(AP775,0.1*ε_cu1cd,0))</f>
        <v/>
      </c>
      <c r="C775" s="131">
        <f>IF(A775=1,0.1*ε_cu1cd,C774+B774)</f>
        <v/>
      </c>
      <c r="D775" s="113">
        <f>IF('Нормальний переріз'!$D$68&gt;0,1,2)</f>
        <v/>
      </c>
      <c r="E775" s="144">
        <f>IF(D775=1,F775,G775)</f>
        <v/>
      </c>
      <c r="F775" s="124">
        <f>IF(AI774,0.11*ε_cu1cd,IF(AH774,F774*0.01,F774))</f>
        <v/>
      </c>
      <c r="G775" s="124">
        <f>IF(AP774,-0.1*ε_cu1cd,IF(AM774,G774*0.01,G774))</f>
        <v/>
      </c>
      <c r="H775" s="113">
        <f>IF(A775=1,E775,IF(AO774,H774-E774+E775,IF(AP774,0.8*H774,H774+E775)))</f>
        <v/>
      </c>
      <c r="I775" s="169">
        <f>(C775-H775)/h</f>
        <v/>
      </c>
      <c r="J775">
        <f>C775/(ε_c1cd)</f>
        <v/>
      </c>
      <c r="K775">
        <f>C775/I775</f>
        <v/>
      </c>
      <c r="L775" s="131">
        <f>I775/(ε_c1cd)</f>
        <v/>
      </c>
      <c r="M775">
        <f>I775*(K775-Z_s1)</f>
        <v/>
      </c>
      <c r="N775">
        <f>I775*(K775-Z_s2)</f>
        <v/>
      </c>
      <c r="O775">
        <f>E_s*M775</f>
        <v/>
      </c>
      <c r="P775">
        <f>E_s*N775</f>
        <v/>
      </c>
      <c r="Q775">
        <f>O775*A_s1</f>
        <v/>
      </c>
      <c r="R775">
        <f>P775*A_s2</f>
        <v/>
      </c>
      <c r="S775">
        <f>Q775*($K775-Z_s1)</f>
        <v/>
      </c>
      <c r="T775">
        <f>R775*($K775-Z_s2)</f>
        <v/>
      </c>
      <c r="U775">
        <f>(INDIRECT("a_"&amp;U$2)/(U$2+1))*(($C775^(U$2+1)-$H775^(U$2+1))/(ε_c1cd^(U$2+1)))</f>
        <v/>
      </c>
      <c r="V775">
        <f>(INDIRECT("a_"&amp;V$2)/(V$2+1))*(($C775^(V$2+1)-$H775^(V$2+1))/(ε_c1cd^(V$2+1)))</f>
        <v/>
      </c>
      <c r="W775">
        <f>(INDIRECT("a_"&amp;W$2)/(W$2+1))*(($C775^(W$2+1)-$H775^(W$2+1))/(ε_c1cd^(W$2+1)))</f>
        <v/>
      </c>
      <c r="X775">
        <f>(INDIRECT("a_"&amp;X$2)/(X$2+1))*(($C775^(X$2+1)-$H775^(X$2+1))/(ε_c1cd^(X$2+1)))</f>
        <v/>
      </c>
      <c r="Y775">
        <f>(INDIRECT("a_"&amp;Y$2)/(Y$2+1))*(($C775^(Y$2+1)-$H775^(Y$2+1))/(ε_c1cd^(Y$2+1)))</f>
        <v/>
      </c>
      <c r="Z775">
        <f>(INDIRECT("a_"&amp;Z$2)/(Z$2+2))*(($C775^(Z$2+2)-$H775^(Z$2+2))/(ε_c1cd^(Z$2+2)))</f>
        <v/>
      </c>
      <c r="AA775">
        <f>(INDIRECT("a_"&amp;AA$2)/(AA$2+2))*(($C775^(AA$2+2)-$H775^(AA$2+2))/(ε_c1cd^(AA$2+2)))</f>
        <v/>
      </c>
      <c r="AB775">
        <f>(INDIRECT("a_"&amp;AB$2)/(AB$2+2))*(($C775^(AB$2+2)-$H775^(AB$2+2))/(ε_c1cd^(AB$2+2)))</f>
        <v/>
      </c>
      <c r="AC775">
        <f>(INDIRECT("a_"&amp;AC$2)/(AC$2+2))*(($C775^(AC$2+2)-$H775^(AC$2+2))/(ε_c1cd^(AC$2+2)))</f>
        <v/>
      </c>
      <c r="AD775">
        <f>(INDIRECT("a_"&amp;AD$2)/(AD$2+2))*(($C775^(AD$2+2)-$H775^(AD$2+2))/(ε_c1cd^(AD$2+2)))</f>
        <v/>
      </c>
      <c r="AE775" s="111">
        <f>(b*f_cd/L775)*SUM(U775:Y775)+SUM(Q775:R775)</f>
        <v/>
      </c>
      <c r="AF775" s="112">
        <f>AE775*(K775-y+e)</f>
        <v/>
      </c>
      <c r="AG775" s="113">
        <f>(b*f_cd/(L775^2))*SUM(Z775:AD775)+SUM(S775:T775)-AF775</f>
        <v/>
      </c>
      <c r="AH775" s="114">
        <f>AG775&lt;0</f>
        <v/>
      </c>
      <c r="AI775" s="115">
        <f>IF(A775=1,FALSE,(AND(AQ775,AH775,NOT(AI774))))</f>
        <v/>
      </c>
      <c r="AJ775" s="116">
        <f>(b*f_cd/L775)*(a_1/2*J775^2+a_2/3*J775^3+a_3/4*J775^4+a_4/5*J775^5+a_5/6*J775^6)+SUM(Q775:R775)</f>
        <v/>
      </c>
      <c r="AK775">
        <f>AJ775*(K775-y+e)</f>
        <v/>
      </c>
      <c r="AL775" s="118">
        <f>(b*f_cd/(L775^2))*(a_1/3*J775^3+a_2/4*J775^4+a_3/5*J775^5+a_4/6*J775^6+a_5/7*J775^7)+SUM(S775:T775)-AK775</f>
        <v/>
      </c>
      <c r="AM775" s="114">
        <f>AL775&gt;0</f>
        <v/>
      </c>
      <c r="AN775" s="115">
        <f>IF(A775=1,FALSE,(AND(AQ775,AM775,NOT(AN774))))</f>
        <v/>
      </c>
      <c r="AO775">
        <f>IF(D775=1,AND(AH775,NOT(AI775)),AND(AM775,NOT(AN775)))</f>
        <v/>
      </c>
      <c r="AP775" s="119">
        <f>IF(D775=1,AI775,AN775)</f>
        <v/>
      </c>
      <c r="AQ775" s="125">
        <f>ABS(E775)&lt;$AQ$2</f>
        <v/>
      </c>
      <c r="AS775">
        <f>IF(AP775,MAX(AS$3:AS773)+1,"")</f>
        <v/>
      </c>
    </row>
    <row r="776">
      <c r="A776" t="n">
        <v>686</v>
      </c>
      <c r="B776" s="131">
        <f>IF(A776=1,0,IF(AP776,0.1*ε_cu1cd,0))</f>
        <v/>
      </c>
      <c r="C776" s="131">
        <f>IF(A776=1,0.1*ε_cu1cd,C775+B775)</f>
        <v/>
      </c>
      <c r="D776" s="113">
        <f>IF('Нормальний переріз'!$D$68&gt;0,1,2)</f>
        <v/>
      </c>
      <c r="E776" s="144">
        <f>IF(D776=1,F776,G776)</f>
        <v/>
      </c>
      <c r="F776" s="124">
        <f>IF(AI775,0.11*ε_cu1cd,IF(AH775,F775*0.01,F775))</f>
        <v/>
      </c>
      <c r="G776" s="124">
        <f>IF(AP775,-0.1*ε_cu1cd,IF(AM775,G775*0.01,G775))</f>
        <v/>
      </c>
      <c r="H776" s="113">
        <f>IF(A776=1,E776,IF(AO775,H775-E775+E776,IF(AP775,0.8*H775,H775+E776)))</f>
        <v/>
      </c>
      <c r="I776" s="169">
        <f>(C776-H776)/h</f>
        <v/>
      </c>
      <c r="J776">
        <f>C776/(ε_c1cd)</f>
        <v/>
      </c>
      <c r="K776">
        <f>C776/I776</f>
        <v/>
      </c>
      <c r="L776" s="131">
        <f>I776/(ε_c1cd)</f>
        <v/>
      </c>
      <c r="M776">
        <f>I776*(K776-Z_s1)</f>
        <v/>
      </c>
      <c r="N776">
        <f>I776*(K776-Z_s2)</f>
        <v/>
      </c>
      <c r="O776">
        <f>E_s*M776</f>
        <v/>
      </c>
      <c r="P776">
        <f>E_s*N776</f>
        <v/>
      </c>
      <c r="Q776">
        <f>O776*A_s1</f>
        <v/>
      </c>
      <c r="R776">
        <f>P776*A_s2</f>
        <v/>
      </c>
      <c r="S776">
        <f>Q776*($K776-Z_s1)</f>
        <v/>
      </c>
      <c r="T776">
        <f>R776*($K776-Z_s2)</f>
        <v/>
      </c>
      <c r="U776">
        <f>(INDIRECT("a_"&amp;U$2)/(U$2+1))*(($C776^(U$2+1)-$H776^(U$2+1))/(ε_c1cd^(U$2+1)))</f>
        <v/>
      </c>
      <c r="V776">
        <f>(INDIRECT("a_"&amp;V$2)/(V$2+1))*(($C776^(V$2+1)-$H776^(V$2+1))/(ε_c1cd^(V$2+1)))</f>
        <v/>
      </c>
      <c r="W776">
        <f>(INDIRECT("a_"&amp;W$2)/(W$2+1))*(($C776^(W$2+1)-$H776^(W$2+1))/(ε_c1cd^(W$2+1)))</f>
        <v/>
      </c>
      <c r="X776">
        <f>(INDIRECT("a_"&amp;X$2)/(X$2+1))*(($C776^(X$2+1)-$H776^(X$2+1))/(ε_c1cd^(X$2+1)))</f>
        <v/>
      </c>
      <c r="Y776">
        <f>(INDIRECT("a_"&amp;Y$2)/(Y$2+1))*(($C776^(Y$2+1)-$H776^(Y$2+1))/(ε_c1cd^(Y$2+1)))</f>
        <v/>
      </c>
      <c r="Z776">
        <f>(INDIRECT("a_"&amp;Z$2)/(Z$2+2))*(($C776^(Z$2+2)-$H776^(Z$2+2))/(ε_c1cd^(Z$2+2)))</f>
        <v/>
      </c>
      <c r="AA776">
        <f>(INDIRECT("a_"&amp;AA$2)/(AA$2+2))*(($C776^(AA$2+2)-$H776^(AA$2+2))/(ε_c1cd^(AA$2+2)))</f>
        <v/>
      </c>
      <c r="AB776">
        <f>(INDIRECT("a_"&amp;AB$2)/(AB$2+2))*(($C776^(AB$2+2)-$H776^(AB$2+2))/(ε_c1cd^(AB$2+2)))</f>
        <v/>
      </c>
      <c r="AC776">
        <f>(INDIRECT("a_"&amp;AC$2)/(AC$2+2))*(($C776^(AC$2+2)-$H776^(AC$2+2))/(ε_c1cd^(AC$2+2)))</f>
        <v/>
      </c>
      <c r="AD776">
        <f>(INDIRECT("a_"&amp;AD$2)/(AD$2+2))*(($C776^(AD$2+2)-$H776^(AD$2+2))/(ε_c1cd^(AD$2+2)))</f>
        <v/>
      </c>
      <c r="AE776" s="111">
        <f>(b*f_cd/L776)*SUM(U776:Y776)+SUM(Q776:R776)</f>
        <v/>
      </c>
      <c r="AF776" s="112">
        <f>AE776*(K776-y+e)</f>
        <v/>
      </c>
      <c r="AG776" s="113">
        <f>(b*f_cd/(L776^2))*SUM(Z776:AD776)+SUM(S776:T776)-AF776</f>
        <v/>
      </c>
      <c r="AH776" s="114">
        <f>AG776&lt;0</f>
        <v/>
      </c>
      <c r="AI776" s="115">
        <f>IF(A776=1,FALSE,(AND(AQ776,AH776,NOT(AI775))))</f>
        <v/>
      </c>
      <c r="AJ776" s="116">
        <f>(b*f_cd/L776)*(a_1/2*J776^2+a_2/3*J776^3+a_3/4*J776^4+a_4/5*J776^5+a_5/6*J776^6)+SUM(Q776:R776)</f>
        <v/>
      </c>
      <c r="AK776">
        <f>AJ776*(K776-y+e)</f>
        <v/>
      </c>
      <c r="AL776" s="118">
        <f>(b*f_cd/(L776^2))*(a_1/3*J776^3+a_2/4*J776^4+a_3/5*J776^5+a_4/6*J776^6+a_5/7*J776^7)+SUM(S776:T776)-AK776</f>
        <v/>
      </c>
      <c r="AM776" s="114">
        <f>AL776&gt;0</f>
        <v/>
      </c>
      <c r="AN776" s="115">
        <f>IF(A776=1,FALSE,(AND(AQ776,AM776,NOT(AN775))))</f>
        <v/>
      </c>
      <c r="AO776">
        <f>IF(D776=1,AND(AH776,NOT(AI776)),AND(AM776,NOT(AN776)))</f>
        <v/>
      </c>
      <c r="AP776" s="119">
        <f>IF(D776=1,AI776,AN776)</f>
        <v/>
      </c>
      <c r="AQ776" s="125">
        <f>ABS(E776)&lt;$AQ$2</f>
        <v/>
      </c>
      <c r="AS776">
        <f>IF(AP776,MAX(AS$3:AS774)+1,"")</f>
        <v/>
      </c>
    </row>
    <row r="777">
      <c r="A777" t="n">
        <v>687</v>
      </c>
      <c r="B777" s="131">
        <f>IF(A777=1,0,IF(AP777,0.1*ε_cu1cd,0))</f>
        <v/>
      </c>
      <c r="C777" s="131">
        <f>IF(A777=1,0.1*ε_cu1cd,C776+B776)</f>
        <v/>
      </c>
      <c r="D777" s="113">
        <f>IF('Нормальний переріз'!$D$68&gt;0,1,2)</f>
        <v/>
      </c>
      <c r="E777" s="144">
        <f>IF(D777=1,F777,G777)</f>
        <v/>
      </c>
      <c r="F777" s="124">
        <f>IF(AI776,0.11*ε_cu1cd,IF(AH776,F776*0.01,F776))</f>
        <v/>
      </c>
      <c r="G777" s="124">
        <f>IF(AP776,-0.1*ε_cu1cd,IF(AM776,G776*0.01,G776))</f>
        <v/>
      </c>
      <c r="H777" s="113">
        <f>IF(A777=1,E777,IF(AO776,H776-E776+E777,IF(AP776,0.8*H776,H776+E777)))</f>
        <v/>
      </c>
      <c r="I777" s="169">
        <f>(C777-H777)/h</f>
        <v/>
      </c>
      <c r="J777">
        <f>C777/(ε_c1cd)</f>
        <v/>
      </c>
      <c r="K777">
        <f>C777/I777</f>
        <v/>
      </c>
      <c r="L777" s="131">
        <f>I777/(ε_c1cd)</f>
        <v/>
      </c>
      <c r="M777">
        <f>I777*(K777-Z_s1)</f>
        <v/>
      </c>
      <c r="N777">
        <f>I777*(K777-Z_s2)</f>
        <v/>
      </c>
      <c r="O777">
        <f>E_s*M777</f>
        <v/>
      </c>
      <c r="P777">
        <f>E_s*N777</f>
        <v/>
      </c>
      <c r="Q777">
        <f>O777*A_s1</f>
        <v/>
      </c>
      <c r="R777">
        <f>P777*A_s2</f>
        <v/>
      </c>
      <c r="S777">
        <f>Q777*($K777-Z_s1)</f>
        <v/>
      </c>
      <c r="T777">
        <f>R777*($K777-Z_s2)</f>
        <v/>
      </c>
      <c r="U777">
        <f>(INDIRECT("a_"&amp;U$2)/(U$2+1))*(($C777^(U$2+1)-$H777^(U$2+1))/(ε_c1cd^(U$2+1)))</f>
        <v/>
      </c>
      <c r="V777">
        <f>(INDIRECT("a_"&amp;V$2)/(V$2+1))*(($C777^(V$2+1)-$H777^(V$2+1))/(ε_c1cd^(V$2+1)))</f>
        <v/>
      </c>
      <c r="W777">
        <f>(INDIRECT("a_"&amp;W$2)/(W$2+1))*(($C777^(W$2+1)-$H777^(W$2+1))/(ε_c1cd^(W$2+1)))</f>
        <v/>
      </c>
      <c r="X777">
        <f>(INDIRECT("a_"&amp;X$2)/(X$2+1))*(($C777^(X$2+1)-$H777^(X$2+1))/(ε_c1cd^(X$2+1)))</f>
        <v/>
      </c>
      <c r="Y777">
        <f>(INDIRECT("a_"&amp;Y$2)/(Y$2+1))*(($C777^(Y$2+1)-$H777^(Y$2+1))/(ε_c1cd^(Y$2+1)))</f>
        <v/>
      </c>
      <c r="Z777">
        <f>(INDIRECT("a_"&amp;Z$2)/(Z$2+2))*(($C777^(Z$2+2)-$H777^(Z$2+2))/(ε_c1cd^(Z$2+2)))</f>
        <v/>
      </c>
      <c r="AA777">
        <f>(INDIRECT("a_"&amp;AA$2)/(AA$2+2))*(($C777^(AA$2+2)-$H777^(AA$2+2))/(ε_c1cd^(AA$2+2)))</f>
        <v/>
      </c>
      <c r="AB777">
        <f>(INDIRECT("a_"&amp;AB$2)/(AB$2+2))*(($C777^(AB$2+2)-$H777^(AB$2+2))/(ε_c1cd^(AB$2+2)))</f>
        <v/>
      </c>
      <c r="AC777">
        <f>(INDIRECT("a_"&amp;AC$2)/(AC$2+2))*(($C777^(AC$2+2)-$H777^(AC$2+2))/(ε_c1cd^(AC$2+2)))</f>
        <v/>
      </c>
      <c r="AD777">
        <f>(INDIRECT("a_"&amp;AD$2)/(AD$2+2))*(($C777^(AD$2+2)-$H777^(AD$2+2))/(ε_c1cd^(AD$2+2)))</f>
        <v/>
      </c>
      <c r="AE777" s="111">
        <f>(b*f_cd/L777)*SUM(U777:Y777)+SUM(Q777:R777)</f>
        <v/>
      </c>
      <c r="AF777" s="112">
        <f>AE777*(K777-y+e)</f>
        <v/>
      </c>
      <c r="AG777" s="113">
        <f>(b*f_cd/(L777^2))*SUM(Z777:AD777)+SUM(S777:T777)-AF777</f>
        <v/>
      </c>
      <c r="AH777" s="114">
        <f>AG777&lt;0</f>
        <v/>
      </c>
      <c r="AI777" s="115">
        <f>IF(A777=1,FALSE,(AND(AQ777,AH777,NOT(AI776))))</f>
        <v/>
      </c>
      <c r="AJ777" s="116">
        <f>(b*f_cd/L777)*(a_1/2*J777^2+a_2/3*J777^3+a_3/4*J777^4+a_4/5*J777^5+a_5/6*J777^6)+SUM(Q777:R777)</f>
        <v/>
      </c>
      <c r="AK777">
        <f>AJ777*(K777-y+e)</f>
        <v/>
      </c>
      <c r="AL777" s="118">
        <f>(b*f_cd/(L777^2))*(a_1/3*J777^3+a_2/4*J777^4+a_3/5*J777^5+a_4/6*J777^6+a_5/7*J777^7)+SUM(S777:T777)-AK777</f>
        <v/>
      </c>
      <c r="AM777" s="114">
        <f>AL777&gt;0</f>
        <v/>
      </c>
      <c r="AN777" s="115">
        <f>IF(A777=1,FALSE,(AND(AQ777,AM777,NOT(AN776))))</f>
        <v/>
      </c>
      <c r="AO777">
        <f>IF(D777=1,AND(AH777,NOT(AI777)),AND(AM777,NOT(AN777)))</f>
        <v/>
      </c>
      <c r="AP777" s="119">
        <f>IF(D777=1,AI777,AN777)</f>
        <v/>
      </c>
      <c r="AQ777" s="125">
        <f>ABS(E777)&lt;$AQ$2</f>
        <v/>
      </c>
      <c r="AS777">
        <f>IF(AP777,MAX(AS$3:AS775)+1,"")</f>
        <v/>
      </c>
    </row>
    <row r="778">
      <c r="A778" t="n">
        <v>688</v>
      </c>
      <c r="B778" s="131">
        <f>IF(A778=1,0,IF(AP778,0.1*ε_cu1cd,0))</f>
        <v/>
      </c>
      <c r="C778" s="131">
        <f>IF(A778=1,0.1*ε_cu1cd,C777+B777)</f>
        <v/>
      </c>
      <c r="D778" s="113">
        <f>IF('Нормальний переріз'!$D$68&gt;0,1,2)</f>
        <v/>
      </c>
      <c r="E778" s="144">
        <f>IF(D778=1,F778,G778)</f>
        <v/>
      </c>
      <c r="F778" s="124">
        <f>IF(AI777,0.11*ε_cu1cd,IF(AH777,F777*0.01,F777))</f>
        <v/>
      </c>
      <c r="G778" s="124">
        <f>IF(AP777,-0.1*ε_cu1cd,IF(AM777,G777*0.01,G777))</f>
        <v/>
      </c>
      <c r="H778" s="113">
        <f>IF(A778=1,E778,IF(AO777,H777-E777+E778,IF(AP777,0.8*H777,H777+E778)))</f>
        <v/>
      </c>
      <c r="I778" s="169">
        <f>(C778-H778)/h</f>
        <v/>
      </c>
      <c r="J778">
        <f>C778/(ε_c1cd)</f>
        <v/>
      </c>
      <c r="K778">
        <f>C778/I778</f>
        <v/>
      </c>
      <c r="L778" s="131">
        <f>I778/(ε_c1cd)</f>
        <v/>
      </c>
      <c r="M778">
        <f>I778*(K778-Z_s1)</f>
        <v/>
      </c>
      <c r="N778">
        <f>I778*(K778-Z_s2)</f>
        <v/>
      </c>
      <c r="O778">
        <f>E_s*M778</f>
        <v/>
      </c>
      <c r="P778">
        <f>E_s*N778</f>
        <v/>
      </c>
      <c r="Q778">
        <f>O778*A_s1</f>
        <v/>
      </c>
      <c r="R778">
        <f>P778*A_s2</f>
        <v/>
      </c>
      <c r="S778">
        <f>Q778*($K778-Z_s1)</f>
        <v/>
      </c>
      <c r="T778">
        <f>R778*($K778-Z_s2)</f>
        <v/>
      </c>
      <c r="U778">
        <f>(INDIRECT("a_"&amp;U$2)/(U$2+1))*(($C778^(U$2+1)-$H778^(U$2+1))/(ε_c1cd^(U$2+1)))</f>
        <v/>
      </c>
      <c r="V778">
        <f>(INDIRECT("a_"&amp;V$2)/(V$2+1))*(($C778^(V$2+1)-$H778^(V$2+1))/(ε_c1cd^(V$2+1)))</f>
        <v/>
      </c>
      <c r="W778">
        <f>(INDIRECT("a_"&amp;W$2)/(W$2+1))*(($C778^(W$2+1)-$H778^(W$2+1))/(ε_c1cd^(W$2+1)))</f>
        <v/>
      </c>
      <c r="X778">
        <f>(INDIRECT("a_"&amp;X$2)/(X$2+1))*(($C778^(X$2+1)-$H778^(X$2+1))/(ε_c1cd^(X$2+1)))</f>
        <v/>
      </c>
      <c r="Y778">
        <f>(INDIRECT("a_"&amp;Y$2)/(Y$2+1))*(($C778^(Y$2+1)-$H778^(Y$2+1))/(ε_c1cd^(Y$2+1)))</f>
        <v/>
      </c>
      <c r="Z778">
        <f>(INDIRECT("a_"&amp;Z$2)/(Z$2+2))*(($C778^(Z$2+2)-$H778^(Z$2+2))/(ε_c1cd^(Z$2+2)))</f>
        <v/>
      </c>
      <c r="AA778">
        <f>(INDIRECT("a_"&amp;AA$2)/(AA$2+2))*(($C778^(AA$2+2)-$H778^(AA$2+2))/(ε_c1cd^(AA$2+2)))</f>
        <v/>
      </c>
      <c r="AB778">
        <f>(INDIRECT("a_"&amp;AB$2)/(AB$2+2))*(($C778^(AB$2+2)-$H778^(AB$2+2))/(ε_c1cd^(AB$2+2)))</f>
        <v/>
      </c>
      <c r="AC778">
        <f>(INDIRECT("a_"&amp;AC$2)/(AC$2+2))*(($C778^(AC$2+2)-$H778^(AC$2+2))/(ε_c1cd^(AC$2+2)))</f>
        <v/>
      </c>
      <c r="AD778">
        <f>(INDIRECT("a_"&amp;AD$2)/(AD$2+2))*(($C778^(AD$2+2)-$H778^(AD$2+2))/(ε_c1cd^(AD$2+2)))</f>
        <v/>
      </c>
      <c r="AE778" s="111">
        <f>(b*f_cd/L778)*SUM(U778:Y778)+SUM(Q778:R778)</f>
        <v/>
      </c>
      <c r="AF778" s="112">
        <f>AE778*(K778-y+e)</f>
        <v/>
      </c>
      <c r="AG778" s="113">
        <f>(b*f_cd/(L778^2))*SUM(Z778:AD778)+SUM(S778:T778)-AF778</f>
        <v/>
      </c>
      <c r="AH778" s="114">
        <f>AG778&lt;0</f>
        <v/>
      </c>
      <c r="AI778" s="115">
        <f>IF(A778=1,FALSE,(AND(AQ778,AH778,NOT(AI777))))</f>
        <v/>
      </c>
      <c r="AJ778" s="116">
        <f>(b*f_cd/L778)*(a_1/2*J778^2+a_2/3*J778^3+a_3/4*J778^4+a_4/5*J778^5+a_5/6*J778^6)+SUM(Q778:R778)</f>
        <v/>
      </c>
      <c r="AK778">
        <f>AJ778*(K778-y+e)</f>
        <v/>
      </c>
      <c r="AL778" s="118">
        <f>(b*f_cd/(L778^2))*(a_1/3*J778^3+a_2/4*J778^4+a_3/5*J778^5+a_4/6*J778^6+a_5/7*J778^7)+SUM(S778:T778)-AK778</f>
        <v/>
      </c>
      <c r="AM778" s="114">
        <f>AL778&gt;0</f>
        <v/>
      </c>
      <c r="AN778" s="115">
        <f>IF(A778=1,FALSE,(AND(AQ778,AM778,NOT(AN777))))</f>
        <v/>
      </c>
      <c r="AO778">
        <f>IF(D778=1,AND(AH778,NOT(AI778)),AND(AM778,NOT(AN778)))</f>
        <v/>
      </c>
      <c r="AP778" s="119">
        <f>IF(D778=1,AI778,AN778)</f>
        <v/>
      </c>
      <c r="AQ778" s="125">
        <f>ABS(E778)&lt;$AQ$2</f>
        <v/>
      </c>
      <c r="AS778">
        <f>IF(AP778,MAX(AS$3:AS776)+1,"")</f>
        <v/>
      </c>
    </row>
    <row r="779">
      <c r="A779" t="n">
        <v>689</v>
      </c>
      <c r="B779" s="131">
        <f>IF(A779=1,0,IF(AP779,0.1*ε_cu1cd,0))</f>
        <v/>
      </c>
      <c r="C779" s="131">
        <f>IF(A779=1,0.1*ε_cu1cd,C778+B778)</f>
        <v/>
      </c>
      <c r="D779" s="113">
        <f>IF('Нормальний переріз'!$D$68&gt;0,1,2)</f>
        <v/>
      </c>
      <c r="E779" s="144">
        <f>IF(D779=1,F779,G779)</f>
        <v/>
      </c>
      <c r="F779" s="124">
        <f>IF(AI778,0.11*ε_cu1cd,IF(AH778,F778*0.01,F778))</f>
        <v/>
      </c>
      <c r="G779" s="124">
        <f>IF(AP778,-0.1*ε_cu1cd,IF(AM778,G778*0.01,G778))</f>
        <v/>
      </c>
      <c r="H779" s="113">
        <f>IF(A779=1,E779,IF(AO778,H778-E778+E779,IF(AP778,0.8*H778,H778+E779)))</f>
        <v/>
      </c>
      <c r="I779" s="169">
        <f>(C779-H779)/h</f>
        <v/>
      </c>
      <c r="J779">
        <f>C779/(ε_c1cd)</f>
        <v/>
      </c>
      <c r="K779">
        <f>C779/I779</f>
        <v/>
      </c>
      <c r="L779" s="131">
        <f>I779/(ε_c1cd)</f>
        <v/>
      </c>
      <c r="M779">
        <f>I779*(K779-Z_s1)</f>
        <v/>
      </c>
      <c r="N779">
        <f>I779*(K779-Z_s2)</f>
        <v/>
      </c>
      <c r="O779">
        <f>E_s*M779</f>
        <v/>
      </c>
      <c r="P779">
        <f>E_s*N779</f>
        <v/>
      </c>
      <c r="Q779">
        <f>O779*A_s1</f>
        <v/>
      </c>
      <c r="R779">
        <f>P779*A_s2</f>
        <v/>
      </c>
      <c r="S779">
        <f>Q779*($K779-Z_s1)</f>
        <v/>
      </c>
      <c r="T779">
        <f>R779*($K779-Z_s2)</f>
        <v/>
      </c>
      <c r="U779">
        <f>(INDIRECT("a_"&amp;U$2)/(U$2+1))*(($C779^(U$2+1)-$H779^(U$2+1))/(ε_c1cd^(U$2+1)))</f>
        <v/>
      </c>
      <c r="V779">
        <f>(INDIRECT("a_"&amp;V$2)/(V$2+1))*(($C779^(V$2+1)-$H779^(V$2+1))/(ε_c1cd^(V$2+1)))</f>
        <v/>
      </c>
      <c r="W779">
        <f>(INDIRECT("a_"&amp;W$2)/(W$2+1))*(($C779^(W$2+1)-$H779^(W$2+1))/(ε_c1cd^(W$2+1)))</f>
        <v/>
      </c>
      <c r="X779">
        <f>(INDIRECT("a_"&amp;X$2)/(X$2+1))*(($C779^(X$2+1)-$H779^(X$2+1))/(ε_c1cd^(X$2+1)))</f>
        <v/>
      </c>
      <c r="Y779">
        <f>(INDIRECT("a_"&amp;Y$2)/(Y$2+1))*(($C779^(Y$2+1)-$H779^(Y$2+1))/(ε_c1cd^(Y$2+1)))</f>
        <v/>
      </c>
      <c r="Z779">
        <f>(INDIRECT("a_"&amp;Z$2)/(Z$2+2))*(($C779^(Z$2+2)-$H779^(Z$2+2))/(ε_c1cd^(Z$2+2)))</f>
        <v/>
      </c>
      <c r="AA779">
        <f>(INDIRECT("a_"&amp;AA$2)/(AA$2+2))*(($C779^(AA$2+2)-$H779^(AA$2+2))/(ε_c1cd^(AA$2+2)))</f>
        <v/>
      </c>
      <c r="AB779">
        <f>(INDIRECT("a_"&amp;AB$2)/(AB$2+2))*(($C779^(AB$2+2)-$H779^(AB$2+2))/(ε_c1cd^(AB$2+2)))</f>
        <v/>
      </c>
      <c r="AC779">
        <f>(INDIRECT("a_"&amp;AC$2)/(AC$2+2))*(($C779^(AC$2+2)-$H779^(AC$2+2))/(ε_c1cd^(AC$2+2)))</f>
        <v/>
      </c>
      <c r="AD779">
        <f>(INDIRECT("a_"&amp;AD$2)/(AD$2+2))*(($C779^(AD$2+2)-$H779^(AD$2+2))/(ε_c1cd^(AD$2+2)))</f>
        <v/>
      </c>
      <c r="AE779" s="111">
        <f>(b*f_cd/L779)*SUM(U779:Y779)+SUM(Q779:R779)</f>
        <v/>
      </c>
      <c r="AF779" s="112">
        <f>AE779*(K779-y+e)</f>
        <v/>
      </c>
      <c r="AG779" s="113">
        <f>(b*f_cd/(L779^2))*SUM(Z779:AD779)+SUM(S779:T779)-AF779</f>
        <v/>
      </c>
      <c r="AH779" s="114">
        <f>AG779&lt;0</f>
        <v/>
      </c>
      <c r="AI779" s="115">
        <f>IF(A779=1,FALSE,(AND(AQ779,AH779,NOT(AI778))))</f>
        <v/>
      </c>
      <c r="AJ779" s="116">
        <f>(b*f_cd/L779)*(a_1/2*J779^2+a_2/3*J779^3+a_3/4*J779^4+a_4/5*J779^5+a_5/6*J779^6)+SUM(Q779:R779)</f>
        <v/>
      </c>
      <c r="AK779">
        <f>AJ779*(K779-y+e)</f>
        <v/>
      </c>
      <c r="AL779" s="118">
        <f>(b*f_cd/(L779^2))*(a_1/3*J779^3+a_2/4*J779^4+a_3/5*J779^5+a_4/6*J779^6+a_5/7*J779^7)+SUM(S779:T779)-AK779</f>
        <v/>
      </c>
      <c r="AM779" s="114">
        <f>AL779&gt;0</f>
        <v/>
      </c>
      <c r="AN779" s="115">
        <f>IF(A779=1,FALSE,(AND(AQ779,AM779,NOT(AN778))))</f>
        <v/>
      </c>
      <c r="AO779">
        <f>IF(D779=1,AND(AH779,NOT(AI779)),AND(AM779,NOT(AN779)))</f>
        <v/>
      </c>
      <c r="AP779" s="119">
        <f>IF(D779=1,AI779,AN779)</f>
        <v/>
      </c>
      <c r="AQ779" s="125">
        <f>ABS(E779)&lt;$AQ$2</f>
        <v/>
      </c>
      <c r="AS779">
        <f>IF(AP779,MAX(AS$3:AS777)+1,"")</f>
        <v/>
      </c>
    </row>
    <row r="780">
      <c r="A780" t="n">
        <v>690</v>
      </c>
      <c r="B780" s="131">
        <f>IF(A780=1,0,IF(AP780,0.1*ε_cu1cd,0))</f>
        <v/>
      </c>
      <c r="C780" s="131">
        <f>IF(A780=1,0.1*ε_cu1cd,C779+B779)</f>
        <v/>
      </c>
      <c r="D780" s="113">
        <f>IF('Нормальний переріз'!$D$68&gt;0,1,2)</f>
        <v/>
      </c>
      <c r="E780" s="144">
        <f>IF(D780=1,F780,G780)</f>
        <v/>
      </c>
      <c r="F780" s="124">
        <f>IF(AI779,0.11*ε_cu1cd,IF(AH779,F779*0.01,F779))</f>
        <v/>
      </c>
      <c r="G780" s="124">
        <f>IF(AP779,-0.1*ε_cu1cd,IF(AM779,G779*0.01,G779))</f>
        <v/>
      </c>
      <c r="H780" s="113">
        <f>IF(A780=1,E780,IF(AO779,H779-E779+E780,IF(AP779,0.8*H779,H779+E780)))</f>
        <v/>
      </c>
      <c r="I780" s="169">
        <f>(C780-H780)/h</f>
        <v/>
      </c>
      <c r="J780">
        <f>C780/(ε_c1cd)</f>
        <v/>
      </c>
      <c r="K780">
        <f>C780/I780</f>
        <v/>
      </c>
      <c r="L780" s="131">
        <f>I780/(ε_c1cd)</f>
        <v/>
      </c>
      <c r="M780">
        <f>I780*(K780-Z_s1)</f>
        <v/>
      </c>
      <c r="N780">
        <f>I780*(K780-Z_s2)</f>
        <v/>
      </c>
      <c r="O780">
        <f>E_s*M780</f>
        <v/>
      </c>
      <c r="P780">
        <f>E_s*N780</f>
        <v/>
      </c>
      <c r="Q780">
        <f>O780*A_s1</f>
        <v/>
      </c>
      <c r="R780">
        <f>P780*A_s2</f>
        <v/>
      </c>
      <c r="S780">
        <f>Q780*($K780-Z_s1)</f>
        <v/>
      </c>
      <c r="T780">
        <f>R780*($K780-Z_s2)</f>
        <v/>
      </c>
      <c r="U780">
        <f>(INDIRECT("a_"&amp;U$2)/(U$2+1))*(($C780^(U$2+1)-$H780^(U$2+1))/(ε_c1cd^(U$2+1)))</f>
        <v/>
      </c>
      <c r="V780">
        <f>(INDIRECT("a_"&amp;V$2)/(V$2+1))*(($C780^(V$2+1)-$H780^(V$2+1))/(ε_c1cd^(V$2+1)))</f>
        <v/>
      </c>
      <c r="W780">
        <f>(INDIRECT("a_"&amp;W$2)/(W$2+1))*(($C780^(W$2+1)-$H780^(W$2+1))/(ε_c1cd^(W$2+1)))</f>
        <v/>
      </c>
      <c r="X780">
        <f>(INDIRECT("a_"&amp;X$2)/(X$2+1))*(($C780^(X$2+1)-$H780^(X$2+1))/(ε_c1cd^(X$2+1)))</f>
        <v/>
      </c>
      <c r="Y780">
        <f>(INDIRECT("a_"&amp;Y$2)/(Y$2+1))*(($C780^(Y$2+1)-$H780^(Y$2+1))/(ε_c1cd^(Y$2+1)))</f>
        <v/>
      </c>
      <c r="Z780">
        <f>(INDIRECT("a_"&amp;Z$2)/(Z$2+2))*(($C780^(Z$2+2)-$H780^(Z$2+2))/(ε_c1cd^(Z$2+2)))</f>
        <v/>
      </c>
      <c r="AA780">
        <f>(INDIRECT("a_"&amp;AA$2)/(AA$2+2))*(($C780^(AA$2+2)-$H780^(AA$2+2))/(ε_c1cd^(AA$2+2)))</f>
        <v/>
      </c>
      <c r="AB780">
        <f>(INDIRECT("a_"&amp;AB$2)/(AB$2+2))*(($C780^(AB$2+2)-$H780^(AB$2+2))/(ε_c1cd^(AB$2+2)))</f>
        <v/>
      </c>
      <c r="AC780">
        <f>(INDIRECT("a_"&amp;AC$2)/(AC$2+2))*(($C780^(AC$2+2)-$H780^(AC$2+2))/(ε_c1cd^(AC$2+2)))</f>
        <v/>
      </c>
      <c r="AD780">
        <f>(INDIRECT("a_"&amp;AD$2)/(AD$2+2))*(($C780^(AD$2+2)-$H780^(AD$2+2))/(ε_c1cd^(AD$2+2)))</f>
        <v/>
      </c>
      <c r="AE780" s="111">
        <f>(b*f_cd/L780)*SUM(U780:Y780)+SUM(Q780:R780)</f>
        <v/>
      </c>
      <c r="AF780" s="112">
        <f>AE780*(K780-y+e)</f>
        <v/>
      </c>
      <c r="AG780" s="113">
        <f>(b*f_cd/(L780^2))*SUM(Z780:AD780)+SUM(S780:T780)-AF780</f>
        <v/>
      </c>
      <c r="AH780" s="114">
        <f>AG780&lt;0</f>
        <v/>
      </c>
      <c r="AI780" s="115">
        <f>IF(A780=1,FALSE,(AND(AQ780,AH780,NOT(AI779))))</f>
        <v/>
      </c>
      <c r="AJ780" s="116">
        <f>(b*f_cd/L780)*(a_1/2*J780^2+a_2/3*J780^3+a_3/4*J780^4+a_4/5*J780^5+a_5/6*J780^6)+SUM(Q780:R780)</f>
        <v/>
      </c>
      <c r="AK780">
        <f>AJ780*(K780-y+e)</f>
        <v/>
      </c>
      <c r="AL780" s="118">
        <f>(b*f_cd/(L780^2))*(a_1/3*J780^3+a_2/4*J780^4+a_3/5*J780^5+a_4/6*J780^6+a_5/7*J780^7)+SUM(S780:T780)-AK780</f>
        <v/>
      </c>
      <c r="AM780" s="114">
        <f>AL780&gt;0</f>
        <v/>
      </c>
      <c r="AN780" s="115">
        <f>IF(A780=1,FALSE,(AND(AQ780,AM780,NOT(AN779))))</f>
        <v/>
      </c>
      <c r="AO780">
        <f>IF(D780=1,AND(AH780,NOT(AI780)),AND(AM780,NOT(AN780)))</f>
        <v/>
      </c>
      <c r="AP780" s="119">
        <f>IF(D780=1,AI780,AN780)</f>
        <v/>
      </c>
      <c r="AQ780" s="125">
        <f>ABS(E780)&lt;$AQ$2</f>
        <v/>
      </c>
      <c r="AS780">
        <f>IF(AP780,MAX(AS$3:AS778)+1,"")</f>
        <v/>
      </c>
    </row>
    <row r="781">
      <c r="A781" t="n">
        <v>691</v>
      </c>
      <c r="B781" s="131">
        <f>IF(A781=1,0,IF(AP781,0.1*ε_cu1cd,0))</f>
        <v/>
      </c>
      <c r="C781" s="131">
        <f>IF(A781=1,0.1*ε_cu1cd,C780+B780)</f>
        <v/>
      </c>
      <c r="D781" s="113">
        <f>IF('Нормальний переріз'!$D$68&gt;0,1,2)</f>
        <v/>
      </c>
      <c r="E781" s="144">
        <f>IF(D781=1,F781,G781)</f>
        <v/>
      </c>
      <c r="F781" s="124">
        <f>IF(AI780,0.11*ε_cu1cd,IF(AH780,F780*0.01,F780))</f>
        <v/>
      </c>
      <c r="G781" s="124">
        <f>IF(AP780,-0.1*ε_cu1cd,IF(AM780,G780*0.01,G780))</f>
        <v/>
      </c>
      <c r="H781" s="113">
        <f>IF(A781=1,E781,IF(AO780,H780-E780+E781,IF(AP780,0.8*H780,H780+E781)))</f>
        <v/>
      </c>
      <c r="I781" s="169">
        <f>(C781-H781)/h</f>
        <v/>
      </c>
      <c r="J781">
        <f>C781/(ε_c1cd)</f>
        <v/>
      </c>
      <c r="K781">
        <f>C781/I781</f>
        <v/>
      </c>
      <c r="L781" s="131">
        <f>I781/(ε_c1cd)</f>
        <v/>
      </c>
      <c r="M781">
        <f>I781*(K781-Z_s1)</f>
        <v/>
      </c>
      <c r="N781">
        <f>I781*(K781-Z_s2)</f>
        <v/>
      </c>
      <c r="O781">
        <f>E_s*M781</f>
        <v/>
      </c>
      <c r="P781">
        <f>E_s*N781</f>
        <v/>
      </c>
      <c r="Q781">
        <f>O781*A_s1</f>
        <v/>
      </c>
      <c r="R781">
        <f>P781*A_s2</f>
        <v/>
      </c>
      <c r="S781">
        <f>Q781*($K781-Z_s1)</f>
        <v/>
      </c>
      <c r="T781">
        <f>R781*($K781-Z_s2)</f>
        <v/>
      </c>
      <c r="U781">
        <f>(INDIRECT("a_"&amp;U$2)/(U$2+1))*(($C781^(U$2+1)-$H781^(U$2+1))/(ε_c1cd^(U$2+1)))</f>
        <v/>
      </c>
      <c r="V781">
        <f>(INDIRECT("a_"&amp;V$2)/(V$2+1))*(($C781^(V$2+1)-$H781^(V$2+1))/(ε_c1cd^(V$2+1)))</f>
        <v/>
      </c>
      <c r="W781">
        <f>(INDIRECT("a_"&amp;W$2)/(W$2+1))*(($C781^(W$2+1)-$H781^(W$2+1))/(ε_c1cd^(W$2+1)))</f>
        <v/>
      </c>
      <c r="X781">
        <f>(INDIRECT("a_"&amp;X$2)/(X$2+1))*(($C781^(X$2+1)-$H781^(X$2+1))/(ε_c1cd^(X$2+1)))</f>
        <v/>
      </c>
      <c r="Y781">
        <f>(INDIRECT("a_"&amp;Y$2)/(Y$2+1))*(($C781^(Y$2+1)-$H781^(Y$2+1))/(ε_c1cd^(Y$2+1)))</f>
        <v/>
      </c>
      <c r="Z781">
        <f>(INDIRECT("a_"&amp;Z$2)/(Z$2+2))*(($C781^(Z$2+2)-$H781^(Z$2+2))/(ε_c1cd^(Z$2+2)))</f>
        <v/>
      </c>
      <c r="AA781">
        <f>(INDIRECT("a_"&amp;AA$2)/(AA$2+2))*(($C781^(AA$2+2)-$H781^(AA$2+2))/(ε_c1cd^(AA$2+2)))</f>
        <v/>
      </c>
      <c r="AB781">
        <f>(INDIRECT("a_"&amp;AB$2)/(AB$2+2))*(($C781^(AB$2+2)-$H781^(AB$2+2))/(ε_c1cd^(AB$2+2)))</f>
        <v/>
      </c>
      <c r="AC781">
        <f>(INDIRECT("a_"&amp;AC$2)/(AC$2+2))*(($C781^(AC$2+2)-$H781^(AC$2+2))/(ε_c1cd^(AC$2+2)))</f>
        <v/>
      </c>
      <c r="AD781">
        <f>(INDIRECT("a_"&amp;AD$2)/(AD$2+2))*(($C781^(AD$2+2)-$H781^(AD$2+2))/(ε_c1cd^(AD$2+2)))</f>
        <v/>
      </c>
      <c r="AE781" s="111">
        <f>(b*f_cd/L781)*SUM(U781:Y781)+SUM(Q781:R781)</f>
        <v/>
      </c>
      <c r="AF781" s="112">
        <f>AE781*(K781-y+e)</f>
        <v/>
      </c>
      <c r="AG781" s="113">
        <f>(b*f_cd/(L781^2))*SUM(Z781:AD781)+SUM(S781:T781)-AF781</f>
        <v/>
      </c>
      <c r="AH781" s="114">
        <f>AG781&lt;0</f>
        <v/>
      </c>
      <c r="AI781" s="115">
        <f>IF(A781=1,FALSE,(AND(AQ781,AH781,NOT(AI780))))</f>
        <v/>
      </c>
      <c r="AJ781" s="116">
        <f>(b*f_cd/L781)*(a_1/2*J781^2+a_2/3*J781^3+a_3/4*J781^4+a_4/5*J781^5+a_5/6*J781^6)+SUM(Q781:R781)</f>
        <v/>
      </c>
      <c r="AK781">
        <f>AJ781*(K781-y+e)</f>
        <v/>
      </c>
      <c r="AL781" s="118">
        <f>(b*f_cd/(L781^2))*(a_1/3*J781^3+a_2/4*J781^4+a_3/5*J781^5+a_4/6*J781^6+a_5/7*J781^7)+SUM(S781:T781)-AK781</f>
        <v/>
      </c>
      <c r="AM781" s="114">
        <f>AL781&gt;0</f>
        <v/>
      </c>
      <c r="AN781" s="115">
        <f>IF(A781=1,FALSE,(AND(AQ781,AM781,NOT(AN780))))</f>
        <v/>
      </c>
      <c r="AO781">
        <f>IF(D781=1,AND(AH781,NOT(AI781)),AND(AM781,NOT(AN781)))</f>
        <v/>
      </c>
      <c r="AP781" s="119">
        <f>IF(D781=1,AI781,AN781)</f>
        <v/>
      </c>
      <c r="AQ781" s="125">
        <f>ABS(E781)&lt;$AQ$2</f>
        <v/>
      </c>
      <c r="AS781">
        <f>IF(AP781,MAX(AS$3:AS779)+1,"")</f>
        <v/>
      </c>
    </row>
    <row r="782">
      <c r="A782" t="n">
        <v>692</v>
      </c>
      <c r="B782" s="131">
        <f>IF(A782=1,0,IF(AP782,0.1*ε_cu1cd,0))</f>
        <v/>
      </c>
      <c r="C782" s="131">
        <f>IF(A782=1,0.1*ε_cu1cd,C781+B781)</f>
        <v/>
      </c>
      <c r="D782" s="113">
        <f>IF('Нормальний переріз'!$D$68&gt;0,1,2)</f>
        <v/>
      </c>
      <c r="E782" s="144">
        <f>IF(D782=1,F782,G782)</f>
        <v/>
      </c>
      <c r="F782" s="124">
        <f>IF(AI781,0.11*ε_cu1cd,IF(AH781,F781*0.01,F781))</f>
        <v/>
      </c>
      <c r="G782" s="124">
        <f>IF(AP781,-0.1*ε_cu1cd,IF(AM781,G781*0.01,G781))</f>
        <v/>
      </c>
      <c r="H782" s="113">
        <f>IF(A782=1,E782,IF(AO781,H781-E781+E782,IF(AP781,0.8*H781,H781+E782)))</f>
        <v/>
      </c>
      <c r="I782" s="169">
        <f>(C782-H782)/h</f>
        <v/>
      </c>
      <c r="J782">
        <f>C782/(ε_c1cd)</f>
        <v/>
      </c>
      <c r="K782">
        <f>C782/I782</f>
        <v/>
      </c>
      <c r="L782" s="131">
        <f>I782/(ε_c1cd)</f>
        <v/>
      </c>
      <c r="M782">
        <f>I782*(K782-Z_s1)</f>
        <v/>
      </c>
      <c r="N782">
        <f>I782*(K782-Z_s2)</f>
        <v/>
      </c>
      <c r="O782">
        <f>E_s*M782</f>
        <v/>
      </c>
      <c r="P782">
        <f>E_s*N782</f>
        <v/>
      </c>
      <c r="Q782">
        <f>O782*A_s1</f>
        <v/>
      </c>
      <c r="R782">
        <f>P782*A_s2</f>
        <v/>
      </c>
      <c r="S782">
        <f>Q782*($K782-Z_s1)</f>
        <v/>
      </c>
      <c r="T782">
        <f>R782*($K782-Z_s2)</f>
        <v/>
      </c>
      <c r="U782">
        <f>(INDIRECT("a_"&amp;U$2)/(U$2+1))*(($C782^(U$2+1)-$H782^(U$2+1))/(ε_c1cd^(U$2+1)))</f>
        <v/>
      </c>
      <c r="V782">
        <f>(INDIRECT("a_"&amp;V$2)/(V$2+1))*(($C782^(V$2+1)-$H782^(V$2+1))/(ε_c1cd^(V$2+1)))</f>
        <v/>
      </c>
      <c r="W782">
        <f>(INDIRECT("a_"&amp;W$2)/(W$2+1))*(($C782^(W$2+1)-$H782^(W$2+1))/(ε_c1cd^(W$2+1)))</f>
        <v/>
      </c>
      <c r="X782">
        <f>(INDIRECT("a_"&amp;X$2)/(X$2+1))*(($C782^(X$2+1)-$H782^(X$2+1))/(ε_c1cd^(X$2+1)))</f>
        <v/>
      </c>
      <c r="Y782">
        <f>(INDIRECT("a_"&amp;Y$2)/(Y$2+1))*(($C782^(Y$2+1)-$H782^(Y$2+1))/(ε_c1cd^(Y$2+1)))</f>
        <v/>
      </c>
      <c r="Z782">
        <f>(INDIRECT("a_"&amp;Z$2)/(Z$2+2))*(($C782^(Z$2+2)-$H782^(Z$2+2))/(ε_c1cd^(Z$2+2)))</f>
        <v/>
      </c>
      <c r="AA782">
        <f>(INDIRECT("a_"&amp;AA$2)/(AA$2+2))*(($C782^(AA$2+2)-$H782^(AA$2+2))/(ε_c1cd^(AA$2+2)))</f>
        <v/>
      </c>
      <c r="AB782">
        <f>(INDIRECT("a_"&amp;AB$2)/(AB$2+2))*(($C782^(AB$2+2)-$H782^(AB$2+2))/(ε_c1cd^(AB$2+2)))</f>
        <v/>
      </c>
      <c r="AC782">
        <f>(INDIRECT("a_"&amp;AC$2)/(AC$2+2))*(($C782^(AC$2+2)-$H782^(AC$2+2))/(ε_c1cd^(AC$2+2)))</f>
        <v/>
      </c>
      <c r="AD782">
        <f>(INDIRECT("a_"&amp;AD$2)/(AD$2+2))*(($C782^(AD$2+2)-$H782^(AD$2+2))/(ε_c1cd^(AD$2+2)))</f>
        <v/>
      </c>
      <c r="AE782" s="111">
        <f>(b*f_cd/L782)*SUM(U782:Y782)+SUM(Q782:R782)</f>
        <v/>
      </c>
      <c r="AF782" s="112">
        <f>AE782*(K782-y+e)</f>
        <v/>
      </c>
      <c r="AG782" s="113">
        <f>(b*f_cd/(L782^2))*SUM(Z782:AD782)+SUM(S782:T782)-AF782</f>
        <v/>
      </c>
      <c r="AH782" s="114">
        <f>AG782&lt;0</f>
        <v/>
      </c>
      <c r="AI782" s="115">
        <f>IF(A782=1,FALSE,(AND(AQ782,AH782,NOT(AI781))))</f>
        <v/>
      </c>
      <c r="AJ782" s="116">
        <f>(b*f_cd/L782)*(a_1/2*J782^2+a_2/3*J782^3+a_3/4*J782^4+a_4/5*J782^5+a_5/6*J782^6)+SUM(Q782:R782)</f>
        <v/>
      </c>
      <c r="AK782">
        <f>AJ782*(K782-y+e)</f>
        <v/>
      </c>
      <c r="AL782" s="118">
        <f>(b*f_cd/(L782^2))*(a_1/3*J782^3+a_2/4*J782^4+a_3/5*J782^5+a_4/6*J782^6+a_5/7*J782^7)+SUM(S782:T782)-AK782</f>
        <v/>
      </c>
      <c r="AM782" s="114">
        <f>AL782&gt;0</f>
        <v/>
      </c>
      <c r="AN782" s="115">
        <f>IF(A782=1,FALSE,(AND(AQ782,AM782,NOT(AN781))))</f>
        <v/>
      </c>
      <c r="AO782">
        <f>IF(D782=1,AND(AH782,NOT(AI782)),AND(AM782,NOT(AN782)))</f>
        <v/>
      </c>
      <c r="AP782" s="119">
        <f>IF(D782=1,AI782,AN782)</f>
        <v/>
      </c>
      <c r="AQ782" s="125">
        <f>ABS(E782)&lt;$AQ$2</f>
        <v/>
      </c>
      <c r="AS782">
        <f>IF(AP782,MAX(AS$3:AS780)+1,"")</f>
        <v/>
      </c>
    </row>
    <row r="783">
      <c r="A783" t="n">
        <v>693</v>
      </c>
      <c r="B783" s="131">
        <f>IF(A783=1,0,IF(AP783,0.1*ε_cu1cd,0))</f>
        <v/>
      </c>
      <c r="C783" s="131">
        <f>IF(A783=1,0.1*ε_cu1cd,C782+B782)</f>
        <v/>
      </c>
      <c r="D783" s="113">
        <f>IF('Нормальний переріз'!$D$68&gt;0,1,2)</f>
        <v/>
      </c>
      <c r="E783" s="144">
        <f>IF(D783=1,F783,G783)</f>
        <v/>
      </c>
      <c r="F783" s="124">
        <f>IF(AI782,0.11*ε_cu1cd,IF(AH782,F782*0.01,F782))</f>
        <v/>
      </c>
      <c r="G783" s="124">
        <f>IF(AP782,-0.1*ε_cu1cd,IF(AM782,G782*0.01,G782))</f>
        <v/>
      </c>
      <c r="H783" s="113">
        <f>IF(A783=1,E783,IF(AO782,H782-E782+E783,IF(AP782,0.8*H782,H782+E783)))</f>
        <v/>
      </c>
      <c r="I783" s="169">
        <f>(C783-H783)/h</f>
        <v/>
      </c>
      <c r="J783">
        <f>C783/(ε_c1cd)</f>
        <v/>
      </c>
      <c r="K783">
        <f>C783/I783</f>
        <v/>
      </c>
      <c r="L783" s="131">
        <f>I783/(ε_c1cd)</f>
        <v/>
      </c>
      <c r="M783">
        <f>I783*(K783-Z_s1)</f>
        <v/>
      </c>
      <c r="N783">
        <f>I783*(K783-Z_s2)</f>
        <v/>
      </c>
      <c r="O783">
        <f>E_s*M783</f>
        <v/>
      </c>
      <c r="P783">
        <f>E_s*N783</f>
        <v/>
      </c>
      <c r="Q783">
        <f>O783*A_s1</f>
        <v/>
      </c>
      <c r="R783">
        <f>P783*A_s2</f>
        <v/>
      </c>
      <c r="S783">
        <f>Q783*($K783-Z_s1)</f>
        <v/>
      </c>
      <c r="T783">
        <f>R783*($K783-Z_s2)</f>
        <v/>
      </c>
      <c r="U783">
        <f>(INDIRECT("a_"&amp;U$2)/(U$2+1))*(($C783^(U$2+1)-$H783^(U$2+1))/(ε_c1cd^(U$2+1)))</f>
        <v/>
      </c>
      <c r="V783">
        <f>(INDIRECT("a_"&amp;V$2)/(V$2+1))*(($C783^(V$2+1)-$H783^(V$2+1))/(ε_c1cd^(V$2+1)))</f>
        <v/>
      </c>
      <c r="W783">
        <f>(INDIRECT("a_"&amp;W$2)/(W$2+1))*(($C783^(W$2+1)-$H783^(W$2+1))/(ε_c1cd^(W$2+1)))</f>
        <v/>
      </c>
      <c r="X783">
        <f>(INDIRECT("a_"&amp;X$2)/(X$2+1))*(($C783^(X$2+1)-$H783^(X$2+1))/(ε_c1cd^(X$2+1)))</f>
        <v/>
      </c>
      <c r="Y783">
        <f>(INDIRECT("a_"&amp;Y$2)/(Y$2+1))*(($C783^(Y$2+1)-$H783^(Y$2+1))/(ε_c1cd^(Y$2+1)))</f>
        <v/>
      </c>
      <c r="Z783">
        <f>(INDIRECT("a_"&amp;Z$2)/(Z$2+2))*(($C783^(Z$2+2)-$H783^(Z$2+2))/(ε_c1cd^(Z$2+2)))</f>
        <v/>
      </c>
      <c r="AA783">
        <f>(INDIRECT("a_"&amp;AA$2)/(AA$2+2))*(($C783^(AA$2+2)-$H783^(AA$2+2))/(ε_c1cd^(AA$2+2)))</f>
        <v/>
      </c>
      <c r="AB783">
        <f>(INDIRECT("a_"&amp;AB$2)/(AB$2+2))*(($C783^(AB$2+2)-$H783^(AB$2+2))/(ε_c1cd^(AB$2+2)))</f>
        <v/>
      </c>
      <c r="AC783">
        <f>(INDIRECT("a_"&amp;AC$2)/(AC$2+2))*(($C783^(AC$2+2)-$H783^(AC$2+2))/(ε_c1cd^(AC$2+2)))</f>
        <v/>
      </c>
      <c r="AD783">
        <f>(INDIRECT("a_"&amp;AD$2)/(AD$2+2))*(($C783^(AD$2+2)-$H783^(AD$2+2))/(ε_c1cd^(AD$2+2)))</f>
        <v/>
      </c>
      <c r="AE783" s="111">
        <f>(b*f_cd/L783)*SUM(U783:Y783)+SUM(Q783:R783)</f>
        <v/>
      </c>
      <c r="AF783" s="112">
        <f>AE783*(K783-y+e)</f>
        <v/>
      </c>
      <c r="AG783" s="113">
        <f>(b*f_cd/(L783^2))*SUM(Z783:AD783)+SUM(S783:T783)-AF783</f>
        <v/>
      </c>
      <c r="AH783" s="114">
        <f>AG783&lt;0</f>
        <v/>
      </c>
      <c r="AI783" s="115">
        <f>IF(A783=1,FALSE,(AND(AQ783,AH783,NOT(AI782))))</f>
        <v/>
      </c>
      <c r="AJ783" s="116">
        <f>(b*f_cd/L783)*(a_1/2*J783^2+a_2/3*J783^3+a_3/4*J783^4+a_4/5*J783^5+a_5/6*J783^6)+SUM(Q783:R783)</f>
        <v/>
      </c>
      <c r="AK783">
        <f>AJ783*(K783-y+e)</f>
        <v/>
      </c>
      <c r="AL783" s="118">
        <f>(b*f_cd/(L783^2))*(a_1/3*J783^3+a_2/4*J783^4+a_3/5*J783^5+a_4/6*J783^6+a_5/7*J783^7)+SUM(S783:T783)-AK783</f>
        <v/>
      </c>
      <c r="AM783" s="114">
        <f>AL783&gt;0</f>
        <v/>
      </c>
      <c r="AN783" s="115">
        <f>IF(A783=1,FALSE,(AND(AQ783,AM783,NOT(AN782))))</f>
        <v/>
      </c>
      <c r="AO783">
        <f>IF(D783=1,AND(AH783,NOT(AI783)),AND(AM783,NOT(AN783)))</f>
        <v/>
      </c>
      <c r="AP783" s="119">
        <f>IF(D783=1,AI783,AN783)</f>
        <v/>
      </c>
      <c r="AQ783" s="125">
        <f>ABS(E783)&lt;$AQ$2</f>
        <v/>
      </c>
      <c r="AS783">
        <f>IF(AP783,MAX(AS$3:AS781)+1,"")</f>
        <v/>
      </c>
    </row>
    <row r="784">
      <c r="A784" t="n">
        <v>694</v>
      </c>
      <c r="B784" s="131">
        <f>IF(A784=1,0,IF(AP784,0.1*ε_cu1cd,0))</f>
        <v/>
      </c>
      <c r="C784" s="131">
        <f>IF(A784=1,0.1*ε_cu1cd,C783+B783)</f>
        <v/>
      </c>
      <c r="D784" s="113">
        <f>IF('Нормальний переріз'!$D$68&gt;0,1,2)</f>
        <v/>
      </c>
      <c r="E784" s="144">
        <f>IF(D784=1,F784,G784)</f>
        <v/>
      </c>
      <c r="F784" s="124">
        <f>IF(AI783,0.11*ε_cu1cd,IF(AH783,F783*0.01,F783))</f>
        <v/>
      </c>
      <c r="G784" s="124">
        <f>IF(AP783,-0.1*ε_cu1cd,IF(AM783,G783*0.01,G783))</f>
        <v/>
      </c>
      <c r="H784" s="113">
        <f>IF(A784=1,E784,IF(AO783,H783-E783+E784,IF(AP783,0.8*H783,H783+E784)))</f>
        <v/>
      </c>
      <c r="I784" s="169">
        <f>(C784-H784)/h</f>
        <v/>
      </c>
      <c r="J784">
        <f>C784/(ε_c1cd)</f>
        <v/>
      </c>
      <c r="K784">
        <f>C784/I784</f>
        <v/>
      </c>
      <c r="L784" s="131">
        <f>I784/(ε_c1cd)</f>
        <v/>
      </c>
      <c r="M784">
        <f>I784*(K784-Z_s1)</f>
        <v/>
      </c>
      <c r="N784">
        <f>I784*(K784-Z_s2)</f>
        <v/>
      </c>
      <c r="O784">
        <f>E_s*M784</f>
        <v/>
      </c>
      <c r="P784">
        <f>E_s*N784</f>
        <v/>
      </c>
      <c r="Q784">
        <f>O784*A_s1</f>
        <v/>
      </c>
      <c r="R784">
        <f>P784*A_s2</f>
        <v/>
      </c>
      <c r="S784">
        <f>Q784*($K784-Z_s1)</f>
        <v/>
      </c>
      <c r="T784">
        <f>R784*($K784-Z_s2)</f>
        <v/>
      </c>
      <c r="U784">
        <f>(INDIRECT("a_"&amp;U$2)/(U$2+1))*(($C784^(U$2+1)-$H784^(U$2+1))/(ε_c1cd^(U$2+1)))</f>
        <v/>
      </c>
      <c r="V784">
        <f>(INDIRECT("a_"&amp;V$2)/(V$2+1))*(($C784^(V$2+1)-$H784^(V$2+1))/(ε_c1cd^(V$2+1)))</f>
        <v/>
      </c>
      <c r="W784">
        <f>(INDIRECT("a_"&amp;W$2)/(W$2+1))*(($C784^(W$2+1)-$H784^(W$2+1))/(ε_c1cd^(W$2+1)))</f>
        <v/>
      </c>
      <c r="X784">
        <f>(INDIRECT("a_"&amp;X$2)/(X$2+1))*(($C784^(X$2+1)-$H784^(X$2+1))/(ε_c1cd^(X$2+1)))</f>
        <v/>
      </c>
      <c r="Y784">
        <f>(INDIRECT("a_"&amp;Y$2)/(Y$2+1))*(($C784^(Y$2+1)-$H784^(Y$2+1))/(ε_c1cd^(Y$2+1)))</f>
        <v/>
      </c>
      <c r="Z784">
        <f>(INDIRECT("a_"&amp;Z$2)/(Z$2+2))*(($C784^(Z$2+2)-$H784^(Z$2+2))/(ε_c1cd^(Z$2+2)))</f>
        <v/>
      </c>
      <c r="AA784">
        <f>(INDIRECT("a_"&amp;AA$2)/(AA$2+2))*(($C784^(AA$2+2)-$H784^(AA$2+2))/(ε_c1cd^(AA$2+2)))</f>
        <v/>
      </c>
      <c r="AB784">
        <f>(INDIRECT("a_"&amp;AB$2)/(AB$2+2))*(($C784^(AB$2+2)-$H784^(AB$2+2))/(ε_c1cd^(AB$2+2)))</f>
        <v/>
      </c>
      <c r="AC784">
        <f>(INDIRECT("a_"&amp;AC$2)/(AC$2+2))*(($C784^(AC$2+2)-$H784^(AC$2+2))/(ε_c1cd^(AC$2+2)))</f>
        <v/>
      </c>
      <c r="AD784">
        <f>(INDIRECT("a_"&amp;AD$2)/(AD$2+2))*(($C784^(AD$2+2)-$H784^(AD$2+2))/(ε_c1cd^(AD$2+2)))</f>
        <v/>
      </c>
      <c r="AE784" s="111">
        <f>(b*f_cd/L784)*SUM(U784:Y784)+SUM(Q784:R784)</f>
        <v/>
      </c>
      <c r="AF784" s="112">
        <f>AE784*(K784-y+e)</f>
        <v/>
      </c>
      <c r="AG784" s="113">
        <f>(b*f_cd/(L784^2))*SUM(Z784:AD784)+SUM(S784:T784)-AF784</f>
        <v/>
      </c>
      <c r="AH784" s="114">
        <f>AG784&lt;0</f>
        <v/>
      </c>
      <c r="AI784" s="115">
        <f>IF(A784=1,FALSE,(AND(AQ784,AH784,NOT(AI783))))</f>
        <v/>
      </c>
      <c r="AJ784" s="116">
        <f>(b*f_cd/L784)*(a_1/2*J784^2+a_2/3*J784^3+a_3/4*J784^4+a_4/5*J784^5+a_5/6*J784^6)+SUM(Q784:R784)</f>
        <v/>
      </c>
      <c r="AK784">
        <f>AJ784*(K784-y+e)</f>
        <v/>
      </c>
      <c r="AL784" s="118">
        <f>(b*f_cd/(L784^2))*(a_1/3*J784^3+a_2/4*J784^4+a_3/5*J784^5+a_4/6*J784^6+a_5/7*J784^7)+SUM(S784:T784)-AK784</f>
        <v/>
      </c>
      <c r="AM784" s="114">
        <f>AL784&gt;0</f>
        <v/>
      </c>
      <c r="AN784" s="115">
        <f>IF(A784=1,FALSE,(AND(AQ784,AM784,NOT(AN783))))</f>
        <v/>
      </c>
      <c r="AO784">
        <f>IF(D784=1,AND(AH784,NOT(AI784)),AND(AM784,NOT(AN784)))</f>
        <v/>
      </c>
      <c r="AP784" s="119">
        <f>IF(D784=1,AI784,AN784)</f>
        <v/>
      </c>
      <c r="AQ784" s="125">
        <f>ABS(E784)&lt;$AQ$2</f>
        <v/>
      </c>
      <c r="AS784">
        <f>IF(AP784,MAX(AS$3:AS782)+1,"")</f>
        <v/>
      </c>
    </row>
    <row r="785">
      <c r="A785" t="n">
        <v>695</v>
      </c>
      <c r="B785" s="131">
        <f>IF(A785=1,0,IF(AP785,0.1*ε_cu1cd,0))</f>
        <v/>
      </c>
      <c r="C785" s="131">
        <f>IF(A785=1,0.1*ε_cu1cd,C784+B784)</f>
        <v/>
      </c>
      <c r="D785" s="113">
        <f>IF('Нормальний переріз'!$D$68&gt;0,1,2)</f>
        <v/>
      </c>
      <c r="E785" s="144">
        <f>IF(D785=1,F785,G785)</f>
        <v/>
      </c>
      <c r="F785" s="124">
        <f>IF(AI784,0.11*ε_cu1cd,IF(AH784,F784*0.01,F784))</f>
        <v/>
      </c>
      <c r="G785" s="124">
        <f>IF(AP784,-0.1*ε_cu1cd,IF(AM784,G784*0.01,G784))</f>
        <v/>
      </c>
      <c r="H785" s="113">
        <f>IF(A785=1,E785,IF(AO784,H784-E784+E785,IF(AP784,0.8*H784,H784+E785)))</f>
        <v/>
      </c>
      <c r="I785" s="169">
        <f>(C785-H785)/h</f>
        <v/>
      </c>
      <c r="J785">
        <f>C785/(ε_c1cd)</f>
        <v/>
      </c>
      <c r="K785">
        <f>C785/I785</f>
        <v/>
      </c>
      <c r="L785" s="131">
        <f>I785/(ε_c1cd)</f>
        <v/>
      </c>
      <c r="M785">
        <f>I785*(K785-Z_s1)</f>
        <v/>
      </c>
      <c r="N785">
        <f>I785*(K785-Z_s2)</f>
        <v/>
      </c>
      <c r="O785">
        <f>E_s*M785</f>
        <v/>
      </c>
      <c r="P785">
        <f>E_s*N785</f>
        <v/>
      </c>
      <c r="Q785">
        <f>O785*A_s1</f>
        <v/>
      </c>
      <c r="R785">
        <f>P785*A_s2</f>
        <v/>
      </c>
      <c r="S785">
        <f>Q785*($K785-Z_s1)</f>
        <v/>
      </c>
      <c r="T785">
        <f>R785*($K785-Z_s2)</f>
        <v/>
      </c>
      <c r="U785">
        <f>(INDIRECT("a_"&amp;U$2)/(U$2+1))*(($C785^(U$2+1)-$H785^(U$2+1))/(ε_c1cd^(U$2+1)))</f>
        <v/>
      </c>
      <c r="V785">
        <f>(INDIRECT("a_"&amp;V$2)/(V$2+1))*(($C785^(V$2+1)-$H785^(V$2+1))/(ε_c1cd^(V$2+1)))</f>
        <v/>
      </c>
      <c r="W785">
        <f>(INDIRECT("a_"&amp;W$2)/(W$2+1))*(($C785^(W$2+1)-$H785^(W$2+1))/(ε_c1cd^(W$2+1)))</f>
        <v/>
      </c>
      <c r="X785">
        <f>(INDIRECT("a_"&amp;X$2)/(X$2+1))*(($C785^(X$2+1)-$H785^(X$2+1))/(ε_c1cd^(X$2+1)))</f>
        <v/>
      </c>
      <c r="Y785">
        <f>(INDIRECT("a_"&amp;Y$2)/(Y$2+1))*(($C785^(Y$2+1)-$H785^(Y$2+1))/(ε_c1cd^(Y$2+1)))</f>
        <v/>
      </c>
      <c r="Z785">
        <f>(INDIRECT("a_"&amp;Z$2)/(Z$2+2))*(($C785^(Z$2+2)-$H785^(Z$2+2))/(ε_c1cd^(Z$2+2)))</f>
        <v/>
      </c>
      <c r="AA785">
        <f>(INDIRECT("a_"&amp;AA$2)/(AA$2+2))*(($C785^(AA$2+2)-$H785^(AA$2+2))/(ε_c1cd^(AA$2+2)))</f>
        <v/>
      </c>
      <c r="AB785">
        <f>(INDIRECT("a_"&amp;AB$2)/(AB$2+2))*(($C785^(AB$2+2)-$H785^(AB$2+2))/(ε_c1cd^(AB$2+2)))</f>
        <v/>
      </c>
      <c r="AC785">
        <f>(INDIRECT("a_"&amp;AC$2)/(AC$2+2))*(($C785^(AC$2+2)-$H785^(AC$2+2))/(ε_c1cd^(AC$2+2)))</f>
        <v/>
      </c>
      <c r="AD785">
        <f>(INDIRECT("a_"&amp;AD$2)/(AD$2+2))*(($C785^(AD$2+2)-$H785^(AD$2+2))/(ε_c1cd^(AD$2+2)))</f>
        <v/>
      </c>
      <c r="AE785" s="111">
        <f>(b*f_cd/L785)*SUM(U785:Y785)+SUM(Q785:R785)</f>
        <v/>
      </c>
      <c r="AF785" s="112">
        <f>AE785*(K785-y+e)</f>
        <v/>
      </c>
      <c r="AG785" s="113">
        <f>(b*f_cd/(L785^2))*SUM(Z785:AD785)+SUM(S785:T785)-AF785</f>
        <v/>
      </c>
      <c r="AH785" s="114">
        <f>AG785&lt;0</f>
        <v/>
      </c>
      <c r="AI785" s="115">
        <f>IF(A785=1,FALSE,(AND(AQ785,AH785,NOT(AI784))))</f>
        <v/>
      </c>
      <c r="AJ785" s="116">
        <f>(b*f_cd/L785)*(a_1/2*J785^2+a_2/3*J785^3+a_3/4*J785^4+a_4/5*J785^5+a_5/6*J785^6)+SUM(Q785:R785)</f>
        <v/>
      </c>
      <c r="AK785">
        <f>AJ785*(K785-y+e)</f>
        <v/>
      </c>
      <c r="AL785" s="118">
        <f>(b*f_cd/(L785^2))*(a_1/3*J785^3+a_2/4*J785^4+a_3/5*J785^5+a_4/6*J785^6+a_5/7*J785^7)+SUM(S785:T785)-AK785</f>
        <v/>
      </c>
      <c r="AM785" s="114">
        <f>AL785&gt;0</f>
        <v/>
      </c>
      <c r="AN785" s="115">
        <f>IF(A785=1,FALSE,(AND(AQ785,AM785,NOT(AN784))))</f>
        <v/>
      </c>
      <c r="AO785">
        <f>IF(D785=1,AND(AH785,NOT(AI785)),AND(AM785,NOT(AN785)))</f>
        <v/>
      </c>
      <c r="AP785" s="119">
        <f>IF(D785=1,AI785,AN785)</f>
        <v/>
      </c>
      <c r="AQ785" s="125">
        <f>ABS(E785)&lt;$AQ$2</f>
        <v/>
      </c>
      <c r="AS785">
        <f>IF(AP785,MAX(AS$3:AS783)+1,"")</f>
        <v/>
      </c>
    </row>
    <row r="786">
      <c r="A786" t="n">
        <v>696</v>
      </c>
      <c r="B786" s="131">
        <f>IF(A786=1,0,IF(AP786,0.1*ε_cu1cd,0))</f>
        <v/>
      </c>
      <c r="C786" s="131">
        <f>IF(A786=1,0.1*ε_cu1cd,C785+B785)</f>
        <v/>
      </c>
      <c r="D786" s="113">
        <f>IF('Нормальний переріз'!$D$68&gt;0,1,2)</f>
        <v/>
      </c>
      <c r="E786" s="144">
        <f>IF(D786=1,F786,G786)</f>
        <v/>
      </c>
      <c r="F786" s="124">
        <f>IF(AI785,0.11*ε_cu1cd,IF(AH785,F785*0.01,F785))</f>
        <v/>
      </c>
      <c r="G786" s="124">
        <f>IF(AP785,-0.1*ε_cu1cd,IF(AM785,G785*0.01,G785))</f>
        <v/>
      </c>
      <c r="H786" s="113">
        <f>IF(A786=1,E786,IF(AO785,H785-E785+E786,IF(AP785,0.8*H785,H785+E786)))</f>
        <v/>
      </c>
      <c r="I786" s="169">
        <f>(C786-H786)/h</f>
        <v/>
      </c>
      <c r="J786">
        <f>C786/(ε_c1cd)</f>
        <v/>
      </c>
      <c r="K786">
        <f>C786/I786</f>
        <v/>
      </c>
      <c r="L786" s="131">
        <f>I786/(ε_c1cd)</f>
        <v/>
      </c>
      <c r="M786">
        <f>I786*(K786-Z_s1)</f>
        <v/>
      </c>
      <c r="N786">
        <f>I786*(K786-Z_s2)</f>
        <v/>
      </c>
      <c r="O786">
        <f>E_s*M786</f>
        <v/>
      </c>
      <c r="P786">
        <f>E_s*N786</f>
        <v/>
      </c>
      <c r="Q786">
        <f>O786*A_s1</f>
        <v/>
      </c>
      <c r="R786">
        <f>P786*A_s2</f>
        <v/>
      </c>
      <c r="S786">
        <f>Q786*($K786-Z_s1)</f>
        <v/>
      </c>
      <c r="T786">
        <f>R786*($K786-Z_s2)</f>
        <v/>
      </c>
      <c r="U786">
        <f>(INDIRECT("a_"&amp;U$2)/(U$2+1))*(($C786^(U$2+1)-$H786^(U$2+1))/(ε_c1cd^(U$2+1)))</f>
        <v/>
      </c>
      <c r="V786">
        <f>(INDIRECT("a_"&amp;V$2)/(V$2+1))*(($C786^(V$2+1)-$H786^(V$2+1))/(ε_c1cd^(V$2+1)))</f>
        <v/>
      </c>
      <c r="W786">
        <f>(INDIRECT("a_"&amp;W$2)/(W$2+1))*(($C786^(W$2+1)-$H786^(W$2+1))/(ε_c1cd^(W$2+1)))</f>
        <v/>
      </c>
      <c r="X786">
        <f>(INDIRECT("a_"&amp;X$2)/(X$2+1))*(($C786^(X$2+1)-$H786^(X$2+1))/(ε_c1cd^(X$2+1)))</f>
        <v/>
      </c>
      <c r="Y786">
        <f>(INDIRECT("a_"&amp;Y$2)/(Y$2+1))*(($C786^(Y$2+1)-$H786^(Y$2+1))/(ε_c1cd^(Y$2+1)))</f>
        <v/>
      </c>
      <c r="Z786">
        <f>(INDIRECT("a_"&amp;Z$2)/(Z$2+2))*(($C786^(Z$2+2)-$H786^(Z$2+2))/(ε_c1cd^(Z$2+2)))</f>
        <v/>
      </c>
      <c r="AA786">
        <f>(INDIRECT("a_"&amp;AA$2)/(AA$2+2))*(($C786^(AA$2+2)-$H786^(AA$2+2))/(ε_c1cd^(AA$2+2)))</f>
        <v/>
      </c>
      <c r="AB786">
        <f>(INDIRECT("a_"&amp;AB$2)/(AB$2+2))*(($C786^(AB$2+2)-$H786^(AB$2+2))/(ε_c1cd^(AB$2+2)))</f>
        <v/>
      </c>
      <c r="AC786">
        <f>(INDIRECT("a_"&amp;AC$2)/(AC$2+2))*(($C786^(AC$2+2)-$H786^(AC$2+2))/(ε_c1cd^(AC$2+2)))</f>
        <v/>
      </c>
      <c r="AD786">
        <f>(INDIRECT("a_"&amp;AD$2)/(AD$2+2))*(($C786^(AD$2+2)-$H786^(AD$2+2))/(ε_c1cd^(AD$2+2)))</f>
        <v/>
      </c>
      <c r="AE786" s="111">
        <f>(b*f_cd/L786)*SUM(U786:Y786)+SUM(Q786:R786)</f>
        <v/>
      </c>
      <c r="AF786" s="112">
        <f>AE786*(K786-y+e)</f>
        <v/>
      </c>
      <c r="AG786" s="113">
        <f>(b*f_cd/(L786^2))*SUM(Z786:AD786)+SUM(S786:T786)-AF786</f>
        <v/>
      </c>
      <c r="AH786" s="114">
        <f>AG786&lt;0</f>
        <v/>
      </c>
      <c r="AI786" s="115">
        <f>IF(A786=1,FALSE,(AND(AQ786,AH786,NOT(AI785))))</f>
        <v/>
      </c>
      <c r="AJ786" s="116">
        <f>(b*f_cd/L786)*(a_1/2*J786^2+a_2/3*J786^3+a_3/4*J786^4+a_4/5*J786^5+a_5/6*J786^6)+SUM(Q786:R786)</f>
        <v/>
      </c>
      <c r="AK786">
        <f>AJ786*(K786-y+e)</f>
        <v/>
      </c>
      <c r="AL786" s="118">
        <f>(b*f_cd/(L786^2))*(a_1/3*J786^3+a_2/4*J786^4+a_3/5*J786^5+a_4/6*J786^6+a_5/7*J786^7)+SUM(S786:T786)-AK786</f>
        <v/>
      </c>
      <c r="AM786" s="114">
        <f>AL786&gt;0</f>
        <v/>
      </c>
      <c r="AN786" s="115">
        <f>IF(A786=1,FALSE,(AND(AQ786,AM786,NOT(AN785))))</f>
        <v/>
      </c>
      <c r="AO786">
        <f>IF(D786=1,AND(AH786,NOT(AI786)),AND(AM786,NOT(AN786)))</f>
        <v/>
      </c>
      <c r="AP786" s="119">
        <f>IF(D786=1,AI786,AN786)</f>
        <v/>
      </c>
      <c r="AQ786" s="125">
        <f>ABS(E786)&lt;$AQ$2</f>
        <v/>
      </c>
      <c r="AS786">
        <f>IF(AP786,MAX(AS$3:AS784)+1,"")</f>
        <v/>
      </c>
    </row>
    <row r="787">
      <c r="A787" t="n">
        <v>697</v>
      </c>
      <c r="B787" s="131">
        <f>IF(A787=1,0,IF(AP787,0.1*ε_cu1cd,0))</f>
        <v/>
      </c>
      <c r="C787" s="131">
        <f>IF(A787=1,0.1*ε_cu1cd,C786+B786)</f>
        <v/>
      </c>
      <c r="D787" s="113">
        <f>IF('Нормальний переріз'!$D$68&gt;0,1,2)</f>
        <v/>
      </c>
      <c r="E787" s="144">
        <f>IF(D787=1,F787,G787)</f>
        <v/>
      </c>
      <c r="F787" s="124">
        <f>IF(AI786,0.11*ε_cu1cd,IF(AH786,F786*0.01,F786))</f>
        <v/>
      </c>
      <c r="G787" s="124">
        <f>IF(AP786,-0.1*ε_cu1cd,IF(AM786,G786*0.01,G786))</f>
        <v/>
      </c>
      <c r="H787" s="113">
        <f>IF(A787=1,E787,IF(AO786,H786-E786+E787,IF(AP786,0.8*H786,H786+E787)))</f>
        <v/>
      </c>
      <c r="I787" s="169">
        <f>(C787-H787)/h</f>
        <v/>
      </c>
      <c r="J787">
        <f>C787/(ε_c1cd)</f>
        <v/>
      </c>
      <c r="K787">
        <f>C787/I787</f>
        <v/>
      </c>
      <c r="L787" s="131">
        <f>I787/(ε_c1cd)</f>
        <v/>
      </c>
      <c r="M787">
        <f>I787*(K787-Z_s1)</f>
        <v/>
      </c>
      <c r="N787">
        <f>I787*(K787-Z_s2)</f>
        <v/>
      </c>
      <c r="O787">
        <f>E_s*M787</f>
        <v/>
      </c>
      <c r="P787">
        <f>E_s*N787</f>
        <v/>
      </c>
      <c r="Q787">
        <f>O787*A_s1</f>
        <v/>
      </c>
      <c r="R787">
        <f>P787*A_s2</f>
        <v/>
      </c>
      <c r="S787">
        <f>Q787*($K787-Z_s1)</f>
        <v/>
      </c>
      <c r="T787">
        <f>R787*($K787-Z_s2)</f>
        <v/>
      </c>
      <c r="U787">
        <f>(INDIRECT("a_"&amp;U$2)/(U$2+1))*(($C787^(U$2+1)-$H787^(U$2+1))/(ε_c1cd^(U$2+1)))</f>
        <v/>
      </c>
      <c r="V787">
        <f>(INDIRECT("a_"&amp;V$2)/(V$2+1))*(($C787^(V$2+1)-$H787^(V$2+1))/(ε_c1cd^(V$2+1)))</f>
        <v/>
      </c>
      <c r="W787">
        <f>(INDIRECT("a_"&amp;W$2)/(W$2+1))*(($C787^(W$2+1)-$H787^(W$2+1))/(ε_c1cd^(W$2+1)))</f>
        <v/>
      </c>
      <c r="X787">
        <f>(INDIRECT("a_"&amp;X$2)/(X$2+1))*(($C787^(X$2+1)-$H787^(X$2+1))/(ε_c1cd^(X$2+1)))</f>
        <v/>
      </c>
      <c r="Y787">
        <f>(INDIRECT("a_"&amp;Y$2)/(Y$2+1))*(($C787^(Y$2+1)-$H787^(Y$2+1))/(ε_c1cd^(Y$2+1)))</f>
        <v/>
      </c>
      <c r="Z787">
        <f>(INDIRECT("a_"&amp;Z$2)/(Z$2+2))*(($C787^(Z$2+2)-$H787^(Z$2+2))/(ε_c1cd^(Z$2+2)))</f>
        <v/>
      </c>
      <c r="AA787">
        <f>(INDIRECT("a_"&amp;AA$2)/(AA$2+2))*(($C787^(AA$2+2)-$H787^(AA$2+2))/(ε_c1cd^(AA$2+2)))</f>
        <v/>
      </c>
      <c r="AB787">
        <f>(INDIRECT("a_"&amp;AB$2)/(AB$2+2))*(($C787^(AB$2+2)-$H787^(AB$2+2))/(ε_c1cd^(AB$2+2)))</f>
        <v/>
      </c>
      <c r="AC787">
        <f>(INDIRECT("a_"&amp;AC$2)/(AC$2+2))*(($C787^(AC$2+2)-$H787^(AC$2+2))/(ε_c1cd^(AC$2+2)))</f>
        <v/>
      </c>
      <c r="AD787">
        <f>(INDIRECT("a_"&amp;AD$2)/(AD$2+2))*(($C787^(AD$2+2)-$H787^(AD$2+2))/(ε_c1cd^(AD$2+2)))</f>
        <v/>
      </c>
      <c r="AE787" s="111">
        <f>(b*f_cd/L787)*SUM(U787:Y787)+SUM(Q787:R787)</f>
        <v/>
      </c>
      <c r="AF787" s="112">
        <f>AE787*(K787-y+e)</f>
        <v/>
      </c>
      <c r="AG787" s="113">
        <f>(b*f_cd/(L787^2))*SUM(Z787:AD787)+SUM(S787:T787)-AF787</f>
        <v/>
      </c>
      <c r="AH787" s="114">
        <f>AG787&lt;0</f>
        <v/>
      </c>
      <c r="AI787" s="115">
        <f>IF(A787=1,FALSE,(AND(AQ787,AH787,NOT(AI786))))</f>
        <v/>
      </c>
      <c r="AJ787" s="116">
        <f>(b*f_cd/L787)*(a_1/2*J787^2+a_2/3*J787^3+a_3/4*J787^4+a_4/5*J787^5+a_5/6*J787^6)+SUM(Q787:R787)</f>
        <v/>
      </c>
      <c r="AK787">
        <f>AJ787*(K787-y+e)</f>
        <v/>
      </c>
      <c r="AL787" s="118">
        <f>(b*f_cd/(L787^2))*(a_1/3*J787^3+a_2/4*J787^4+a_3/5*J787^5+a_4/6*J787^6+a_5/7*J787^7)+SUM(S787:T787)-AK787</f>
        <v/>
      </c>
      <c r="AM787" s="114">
        <f>AL787&gt;0</f>
        <v/>
      </c>
      <c r="AN787" s="115">
        <f>IF(A787=1,FALSE,(AND(AQ787,AM787,NOT(AN786))))</f>
        <v/>
      </c>
      <c r="AO787">
        <f>IF(D787=1,AND(AH787,NOT(AI787)),AND(AM787,NOT(AN787)))</f>
        <v/>
      </c>
      <c r="AP787" s="119">
        <f>IF(D787=1,AI787,AN787)</f>
        <v/>
      </c>
      <c r="AQ787" s="125">
        <f>ABS(E787)&lt;$AQ$2</f>
        <v/>
      </c>
      <c r="AS787">
        <f>IF(AP787,MAX(AS$3:AS785)+1,"")</f>
        <v/>
      </c>
    </row>
    <row r="788">
      <c r="A788" t="n">
        <v>698</v>
      </c>
      <c r="B788" s="131">
        <f>IF(A788=1,0,IF(AP788,0.1*ε_cu1cd,0))</f>
        <v/>
      </c>
      <c r="C788" s="131">
        <f>IF(A788=1,0.1*ε_cu1cd,C787+B787)</f>
        <v/>
      </c>
      <c r="D788" s="113">
        <f>IF('Нормальний переріз'!$D$68&gt;0,1,2)</f>
        <v/>
      </c>
      <c r="E788" s="144">
        <f>IF(D788=1,F788,G788)</f>
        <v/>
      </c>
      <c r="F788" s="124">
        <f>IF(AI787,0.11*ε_cu1cd,IF(AH787,F787*0.01,F787))</f>
        <v/>
      </c>
      <c r="G788" s="124">
        <f>IF(AP787,-0.1*ε_cu1cd,IF(AM787,G787*0.01,G787))</f>
        <v/>
      </c>
      <c r="H788" s="113">
        <f>IF(A788=1,E788,IF(AO787,H787-E787+E788,IF(AP787,0.8*H787,H787+E788)))</f>
        <v/>
      </c>
      <c r="I788" s="169">
        <f>(C788-H788)/h</f>
        <v/>
      </c>
      <c r="J788">
        <f>C788/(ε_c1cd)</f>
        <v/>
      </c>
      <c r="K788">
        <f>C788/I788</f>
        <v/>
      </c>
      <c r="L788" s="131">
        <f>I788/(ε_c1cd)</f>
        <v/>
      </c>
      <c r="M788">
        <f>I788*(K788-Z_s1)</f>
        <v/>
      </c>
      <c r="N788">
        <f>I788*(K788-Z_s2)</f>
        <v/>
      </c>
      <c r="O788">
        <f>E_s*M788</f>
        <v/>
      </c>
      <c r="P788">
        <f>E_s*N788</f>
        <v/>
      </c>
      <c r="Q788">
        <f>O788*A_s1</f>
        <v/>
      </c>
      <c r="R788">
        <f>P788*A_s2</f>
        <v/>
      </c>
      <c r="S788">
        <f>Q788*($K788-Z_s1)</f>
        <v/>
      </c>
      <c r="T788">
        <f>R788*($K788-Z_s2)</f>
        <v/>
      </c>
      <c r="U788">
        <f>(INDIRECT("a_"&amp;U$2)/(U$2+1))*(($C788^(U$2+1)-$H788^(U$2+1))/(ε_c1cd^(U$2+1)))</f>
        <v/>
      </c>
      <c r="V788">
        <f>(INDIRECT("a_"&amp;V$2)/(V$2+1))*(($C788^(V$2+1)-$H788^(V$2+1))/(ε_c1cd^(V$2+1)))</f>
        <v/>
      </c>
      <c r="W788">
        <f>(INDIRECT("a_"&amp;W$2)/(W$2+1))*(($C788^(W$2+1)-$H788^(W$2+1))/(ε_c1cd^(W$2+1)))</f>
        <v/>
      </c>
      <c r="X788">
        <f>(INDIRECT("a_"&amp;X$2)/(X$2+1))*(($C788^(X$2+1)-$H788^(X$2+1))/(ε_c1cd^(X$2+1)))</f>
        <v/>
      </c>
      <c r="Y788">
        <f>(INDIRECT("a_"&amp;Y$2)/(Y$2+1))*(($C788^(Y$2+1)-$H788^(Y$2+1))/(ε_c1cd^(Y$2+1)))</f>
        <v/>
      </c>
      <c r="Z788">
        <f>(INDIRECT("a_"&amp;Z$2)/(Z$2+2))*(($C788^(Z$2+2)-$H788^(Z$2+2))/(ε_c1cd^(Z$2+2)))</f>
        <v/>
      </c>
      <c r="AA788">
        <f>(INDIRECT("a_"&amp;AA$2)/(AA$2+2))*(($C788^(AA$2+2)-$H788^(AA$2+2))/(ε_c1cd^(AA$2+2)))</f>
        <v/>
      </c>
      <c r="AB788">
        <f>(INDIRECT("a_"&amp;AB$2)/(AB$2+2))*(($C788^(AB$2+2)-$H788^(AB$2+2))/(ε_c1cd^(AB$2+2)))</f>
        <v/>
      </c>
      <c r="AC788">
        <f>(INDIRECT("a_"&amp;AC$2)/(AC$2+2))*(($C788^(AC$2+2)-$H788^(AC$2+2))/(ε_c1cd^(AC$2+2)))</f>
        <v/>
      </c>
      <c r="AD788">
        <f>(INDIRECT("a_"&amp;AD$2)/(AD$2+2))*(($C788^(AD$2+2)-$H788^(AD$2+2))/(ε_c1cd^(AD$2+2)))</f>
        <v/>
      </c>
      <c r="AE788" s="111">
        <f>(b*f_cd/L788)*SUM(U788:Y788)+SUM(Q788:R788)</f>
        <v/>
      </c>
      <c r="AF788" s="112">
        <f>AE788*(K788-y+e)</f>
        <v/>
      </c>
      <c r="AG788" s="113">
        <f>(b*f_cd/(L788^2))*SUM(Z788:AD788)+SUM(S788:T788)-AF788</f>
        <v/>
      </c>
      <c r="AH788" s="114">
        <f>AG788&lt;0</f>
        <v/>
      </c>
      <c r="AI788" s="115">
        <f>IF(A788=1,FALSE,(AND(AQ788,AH788,NOT(AI787))))</f>
        <v/>
      </c>
      <c r="AJ788" s="116">
        <f>(b*f_cd/L788)*(a_1/2*J788^2+a_2/3*J788^3+a_3/4*J788^4+a_4/5*J788^5+a_5/6*J788^6)+SUM(Q788:R788)</f>
        <v/>
      </c>
      <c r="AK788">
        <f>AJ788*(K788-y+e)</f>
        <v/>
      </c>
      <c r="AL788" s="118">
        <f>(b*f_cd/(L788^2))*(a_1/3*J788^3+a_2/4*J788^4+a_3/5*J788^5+a_4/6*J788^6+a_5/7*J788^7)+SUM(S788:T788)-AK788</f>
        <v/>
      </c>
      <c r="AM788" s="114">
        <f>AL788&gt;0</f>
        <v/>
      </c>
      <c r="AN788" s="115">
        <f>IF(A788=1,FALSE,(AND(AQ788,AM788,NOT(AN787))))</f>
        <v/>
      </c>
      <c r="AO788">
        <f>IF(D788=1,AND(AH788,NOT(AI788)),AND(AM788,NOT(AN788)))</f>
        <v/>
      </c>
      <c r="AP788" s="119">
        <f>IF(D788=1,AI788,AN788)</f>
        <v/>
      </c>
      <c r="AQ788" s="125">
        <f>ABS(E788)&lt;$AQ$2</f>
        <v/>
      </c>
      <c r="AS788">
        <f>IF(AP788,MAX(AS$3:AS786)+1,"")</f>
        <v/>
      </c>
    </row>
    <row r="789">
      <c r="A789" t="n">
        <v>699</v>
      </c>
      <c r="B789" s="131">
        <f>IF(A789=1,0,IF(AP789,0.1*ε_cu1cd,0))</f>
        <v/>
      </c>
      <c r="C789" s="131">
        <f>IF(A789=1,0.1*ε_cu1cd,C788+B788)</f>
        <v/>
      </c>
      <c r="D789" s="113">
        <f>IF('Нормальний переріз'!$D$68&gt;0,1,2)</f>
        <v/>
      </c>
      <c r="E789" s="144">
        <f>IF(D789=1,F789,G789)</f>
        <v/>
      </c>
      <c r="F789" s="124">
        <f>IF(AI788,0.11*ε_cu1cd,IF(AH788,F788*0.01,F788))</f>
        <v/>
      </c>
      <c r="G789" s="124">
        <f>IF(AP788,-0.1*ε_cu1cd,IF(AM788,G788*0.01,G788))</f>
        <v/>
      </c>
      <c r="H789" s="113">
        <f>IF(A789=1,E789,IF(AO788,H788-E788+E789,IF(AP788,0.8*H788,H788+E789)))</f>
        <v/>
      </c>
      <c r="I789" s="169">
        <f>(C789-H789)/h</f>
        <v/>
      </c>
      <c r="J789">
        <f>C789/(ε_c1cd)</f>
        <v/>
      </c>
      <c r="K789">
        <f>C789/I789</f>
        <v/>
      </c>
      <c r="L789" s="131">
        <f>I789/(ε_c1cd)</f>
        <v/>
      </c>
      <c r="M789">
        <f>I789*(K789-Z_s1)</f>
        <v/>
      </c>
      <c r="N789">
        <f>I789*(K789-Z_s2)</f>
        <v/>
      </c>
      <c r="O789">
        <f>E_s*M789</f>
        <v/>
      </c>
      <c r="P789">
        <f>E_s*N789</f>
        <v/>
      </c>
      <c r="Q789">
        <f>O789*A_s1</f>
        <v/>
      </c>
      <c r="R789">
        <f>P789*A_s2</f>
        <v/>
      </c>
      <c r="S789">
        <f>Q789*($K789-Z_s1)</f>
        <v/>
      </c>
      <c r="T789">
        <f>R789*($K789-Z_s2)</f>
        <v/>
      </c>
      <c r="U789">
        <f>(INDIRECT("a_"&amp;U$2)/(U$2+1))*(($C789^(U$2+1)-$H789^(U$2+1))/(ε_c1cd^(U$2+1)))</f>
        <v/>
      </c>
      <c r="V789">
        <f>(INDIRECT("a_"&amp;V$2)/(V$2+1))*(($C789^(V$2+1)-$H789^(V$2+1))/(ε_c1cd^(V$2+1)))</f>
        <v/>
      </c>
      <c r="W789">
        <f>(INDIRECT("a_"&amp;W$2)/(W$2+1))*(($C789^(W$2+1)-$H789^(W$2+1))/(ε_c1cd^(W$2+1)))</f>
        <v/>
      </c>
      <c r="X789">
        <f>(INDIRECT("a_"&amp;X$2)/(X$2+1))*(($C789^(X$2+1)-$H789^(X$2+1))/(ε_c1cd^(X$2+1)))</f>
        <v/>
      </c>
      <c r="Y789">
        <f>(INDIRECT("a_"&amp;Y$2)/(Y$2+1))*(($C789^(Y$2+1)-$H789^(Y$2+1))/(ε_c1cd^(Y$2+1)))</f>
        <v/>
      </c>
      <c r="Z789">
        <f>(INDIRECT("a_"&amp;Z$2)/(Z$2+2))*(($C789^(Z$2+2)-$H789^(Z$2+2))/(ε_c1cd^(Z$2+2)))</f>
        <v/>
      </c>
      <c r="AA789">
        <f>(INDIRECT("a_"&amp;AA$2)/(AA$2+2))*(($C789^(AA$2+2)-$H789^(AA$2+2))/(ε_c1cd^(AA$2+2)))</f>
        <v/>
      </c>
      <c r="AB789">
        <f>(INDIRECT("a_"&amp;AB$2)/(AB$2+2))*(($C789^(AB$2+2)-$H789^(AB$2+2))/(ε_c1cd^(AB$2+2)))</f>
        <v/>
      </c>
      <c r="AC789">
        <f>(INDIRECT("a_"&amp;AC$2)/(AC$2+2))*(($C789^(AC$2+2)-$H789^(AC$2+2))/(ε_c1cd^(AC$2+2)))</f>
        <v/>
      </c>
      <c r="AD789">
        <f>(INDIRECT("a_"&amp;AD$2)/(AD$2+2))*(($C789^(AD$2+2)-$H789^(AD$2+2))/(ε_c1cd^(AD$2+2)))</f>
        <v/>
      </c>
      <c r="AE789" s="111">
        <f>(b*f_cd/L789)*SUM(U789:Y789)+SUM(Q789:R789)</f>
        <v/>
      </c>
      <c r="AF789" s="112">
        <f>AE789*(K789-y+e)</f>
        <v/>
      </c>
      <c r="AG789" s="113">
        <f>(b*f_cd/(L789^2))*SUM(Z789:AD789)+SUM(S789:T789)-AF789</f>
        <v/>
      </c>
      <c r="AH789" s="114">
        <f>AG789&lt;0</f>
        <v/>
      </c>
      <c r="AI789" s="115">
        <f>IF(A789=1,FALSE,(AND(AQ789,AH789,NOT(AI788))))</f>
        <v/>
      </c>
      <c r="AJ789" s="116">
        <f>(b*f_cd/L789)*(a_1/2*J789^2+a_2/3*J789^3+a_3/4*J789^4+a_4/5*J789^5+a_5/6*J789^6)+SUM(Q789:R789)</f>
        <v/>
      </c>
      <c r="AK789">
        <f>AJ789*(K789-y+e)</f>
        <v/>
      </c>
      <c r="AL789" s="118">
        <f>(b*f_cd/(L789^2))*(a_1/3*J789^3+a_2/4*J789^4+a_3/5*J789^5+a_4/6*J789^6+a_5/7*J789^7)+SUM(S789:T789)-AK789</f>
        <v/>
      </c>
      <c r="AM789" s="114">
        <f>AL789&gt;0</f>
        <v/>
      </c>
      <c r="AN789" s="115">
        <f>IF(A789=1,FALSE,(AND(AQ789,AM789,NOT(AN788))))</f>
        <v/>
      </c>
      <c r="AO789">
        <f>IF(D789=1,AND(AH789,NOT(AI789)),AND(AM789,NOT(AN789)))</f>
        <v/>
      </c>
      <c r="AP789" s="119">
        <f>IF(D789=1,AI789,AN789)</f>
        <v/>
      </c>
      <c r="AQ789" s="125">
        <f>ABS(E789)&lt;$AQ$2</f>
        <v/>
      </c>
      <c r="AS789">
        <f>IF(AP789,MAX(AS$3:AS787)+1,"")</f>
        <v/>
      </c>
    </row>
    <row r="790">
      <c r="A790" t="n">
        <v>700</v>
      </c>
      <c r="B790" s="131">
        <f>IF(A790=1,0,IF(AP790,0.1*ε_cu1cd,0))</f>
        <v/>
      </c>
      <c r="C790" s="131">
        <f>IF(A790=1,0.1*ε_cu1cd,C789+B789)</f>
        <v/>
      </c>
      <c r="D790" s="113">
        <f>IF('Нормальний переріз'!$D$68&gt;0,1,2)</f>
        <v/>
      </c>
      <c r="E790" s="144">
        <f>IF(D790=1,F790,G790)</f>
        <v/>
      </c>
      <c r="F790" s="124">
        <f>IF(AI789,0.11*ε_cu1cd,IF(AH789,F789*0.01,F789))</f>
        <v/>
      </c>
      <c r="G790" s="124">
        <f>IF(AP789,-0.1*ε_cu1cd,IF(AM789,G789*0.01,G789))</f>
        <v/>
      </c>
      <c r="H790" s="113">
        <f>IF(A790=1,E790,IF(AO789,H789-E789+E790,IF(AP789,0.8*H789,H789+E790)))</f>
        <v/>
      </c>
      <c r="I790" s="169">
        <f>(C790-H790)/h</f>
        <v/>
      </c>
      <c r="J790">
        <f>C790/(ε_c1cd)</f>
        <v/>
      </c>
      <c r="K790">
        <f>C790/I790</f>
        <v/>
      </c>
      <c r="L790" s="131">
        <f>I790/(ε_c1cd)</f>
        <v/>
      </c>
      <c r="M790">
        <f>I790*(K790-Z_s1)</f>
        <v/>
      </c>
      <c r="N790">
        <f>I790*(K790-Z_s2)</f>
        <v/>
      </c>
      <c r="O790">
        <f>E_s*M790</f>
        <v/>
      </c>
      <c r="P790">
        <f>E_s*N790</f>
        <v/>
      </c>
      <c r="Q790">
        <f>O790*A_s1</f>
        <v/>
      </c>
      <c r="R790">
        <f>P790*A_s2</f>
        <v/>
      </c>
      <c r="S790">
        <f>Q790*($K790-Z_s1)</f>
        <v/>
      </c>
      <c r="T790">
        <f>R790*($K790-Z_s2)</f>
        <v/>
      </c>
      <c r="U790">
        <f>(INDIRECT("a_"&amp;U$2)/(U$2+1))*(($C790^(U$2+1)-$H790^(U$2+1))/(ε_c1cd^(U$2+1)))</f>
        <v/>
      </c>
      <c r="V790">
        <f>(INDIRECT("a_"&amp;V$2)/(V$2+1))*(($C790^(V$2+1)-$H790^(V$2+1))/(ε_c1cd^(V$2+1)))</f>
        <v/>
      </c>
      <c r="W790">
        <f>(INDIRECT("a_"&amp;W$2)/(W$2+1))*(($C790^(W$2+1)-$H790^(W$2+1))/(ε_c1cd^(W$2+1)))</f>
        <v/>
      </c>
      <c r="X790">
        <f>(INDIRECT("a_"&amp;X$2)/(X$2+1))*(($C790^(X$2+1)-$H790^(X$2+1))/(ε_c1cd^(X$2+1)))</f>
        <v/>
      </c>
      <c r="Y790">
        <f>(INDIRECT("a_"&amp;Y$2)/(Y$2+1))*(($C790^(Y$2+1)-$H790^(Y$2+1))/(ε_c1cd^(Y$2+1)))</f>
        <v/>
      </c>
      <c r="Z790">
        <f>(INDIRECT("a_"&amp;Z$2)/(Z$2+2))*(($C790^(Z$2+2)-$H790^(Z$2+2))/(ε_c1cd^(Z$2+2)))</f>
        <v/>
      </c>
      <c r="AA790">
        <f>(INDIRECT("a_"&amp;AA$2)/(AA$2+2))*(($C790^(AA$2+2)-$H790^(AA$2+2))/(ε_c1cd^(AA$2+2)))</f>
        <v/>
      </c>
      <c r="AB790">
        <f>(INDIRECT("a_"&amp;AB$2)/(AB$2+2))*(($C790^(AB$2+2)-$H790^(AB$2+2))/(ε_c1cd^(AB$2+2)))</f>
        <v/>
      </c>
      <c r="AC790">
        <f>(INDIRECT("a_"&amp;AC$2)/(AC$2+2))*(($C790^(AC$2+2)-$H790^(AC$2+2))/(ε_c1cd^(AC$2+2)))</f>
        <v/>
      </c>
      <c r="AD790">
        <f>(INDIRECT("a_"&amp;AD$2)/(AD$2+2))*(($C790^(AD$2+2)-$H790^(AD$2+2))/(ε_c1cd^(AD$2+2)))</f>
        <v/>
      </c>
      <c r="AE790" s="111">
        <f>(b*f_cd/L790)*SUM(U790:Y790)+SUM(Q790:R790)</f>
        <v/>
      </c>
      <c r="AF790" s="112">
        <f>AE790*(K790-y+e)</f>
        <v/>
      </c>
      <c r="AG790" s="113">
        <f>(b*f_cd/(L790^2))*SUM(Z790:AD790)+SUM(S790:T790)-AF790</f>
        <v/>
      </c>
      <c r="AH790" s="114">
        <f>AG790&lt;0</f>
        <v/>
      </c>
      <c r="AI790" s="115">
        <f>IF(A790=1,FALSE,(AND(AQ790,AH790,NOT(AI789))))</f>
        <v/>
      </c>
      <c r="AJ790" s="116">
        <f>(b*f_cd/L790)*(a_1/2*J790^2+a_2/3*J790^3+a_3/4*J790^4+a_4/5*J790^5+a_5/6*J790^6)+SUM(Q790:R790)</f>
        <v/>
      </c>
      <c r="AK790">
        <f>AJ790*(K790-y+e)</f>
        <v/>
      </c>
      <c r="AL790" s="118">
        <f>(b*f_cd/(L790^2))*(a_1/3*J790^3+a_2/4*J790^4+a_3/5*J790^5+a_4/6*J790^6+a_5/7*J790^7)+SUM(S790:T790)-AK790</f>
        <v/>
      </c>
      <c r="AM790" s="114">
        <f>AL790&gt;0</f>
        <v/>
      </c>
      <c r="AN790" s="115">
        <f>IF(A790=1,FALSE,(AND(AQ790,AM790,NOT(AN789))))</f>
        <v/>
      </c>
      <c r="AO790">
        <f>IF(D790=1,AND(AH790,NOT(AI790)),AND(AM790,NOT(AN790)))</f>
        <v/>
      </c>
      <c r="AP790" s="119">
        <f>IF(D790=1,AI790,AN790)</f>
        <v/>
      </c>
      <c r="AQ790" s="125">
        <f>ABS(E790)&lt;$AQ$2</f>
        <v/>
      </c>
      <c r="AS790">
        <f>IF(AP790,MAX(AS$3:AS788)+1,"")</f>
        <v/>
      </c>
    </row>
    <row r="791">
      <c r="A791" t="n">
        <v>701</v>
      </c>
      <c r="B791" s="131">
        <f>IF(A791=1,0,IF(AP791,0.1*ε_cu1cd,0))</f>
        <v/>
      </c>
      <c r="C791" s="131">
        <f>IF(A791=1,0.1*ε_cu1cd,C790+B790)</f>
        <v/>
      </c>
      <c r="D791" s="113">
        <f>IF('Нормальний переріз'!$D$68&gt;0,1,2)</f>
        <v/>
      </c>
      <c r="E791" s="144">
        <f>IF(D791=1,F791,G791)</f>
        <v/>
      </c>
      <c r="F791" s="124">
        <f>IF(AI790,0.11*ε_cu1cd,IF(AH790,F790*0.01,F790))</f>
        <v/>
      </c>
      <c r="G791" s="124">
        <f>IF(AP790,-0.1*ε_cu1cd,IF(AM790,G790*0.01,G790))</f>
        <v/>
      </c>
      <c r="H791" s="113">
        <f>IF(A791=1,E791,IF(AO790,H790-E790+E791,IF(AP790,0.8*H790,H790+E791)))</f>
        <v/>
      </c>
      <c r="I791" s="169">
        <f>(C791-H791)/h</f>
        <v/>
      </c>
      <c r="J791">
        <f>C791/(ε_c1cd)</f>
        <v/>
      </c>
      <c r="K791">
        <f>C791/I791</f>
        <v/>
      </c>
      <c r="L791" s="131">
        <f>I791/(ε_c1cd)</f>
        <v/>
      </c>
      <c r="M791">
        <f>I791*(K791-Z_s1)</f>
        <v/>
      </c>
      <c r="N791">
        <f>I791*(K791-Z_s2)</f>
        <v/>
      </c>
      <c r="O791">
        <f>E_s*M791</f>
        <v/>
      </c>
      <c r="P791">
        <f>E_s*N791</f>
        <v/>
      </c>
      <c r="Q791">
        <f>O791*A_s1</f>
        <v/>
      </c>
      <c r="R791">
        <f>P791*A_s2</f>
        <v/>
      </c>
      <c r="S791">
        <f>Q791*($K791-Z_s1)</f>
        <v/>
      </c>
      <c r="T791">
        <f>R791*($K791-Z_s2)</f>
        <v/>
      </c>
      <c r="U791">
        <f>(INDIRECT("a_"&amp;U$2)/(U$2+1))*(($C791^(U$2+1)-$H791^(U$2+1))/(ε_c1cd^(U$2+1)))</f>
        <v/>
      </c>
      <c r="V791">
        <f>(INDIRECT("a_"&amp;V$2)/(V$2+1))*(($C791^(V$2+1)-$H791^(V$2+1))/(ε_c1cd^(V$2+1)))</f>
        <v/>
      </c>
      <c r="W791">
        <f>(INDIRECT("a_"&amp;W$2)/(W$2+1))*(($C791^(W$2+1)-$H791^(W$2+1))/(ε_c1cd^(W$2+1)))</f>
        <v/>
      </c>
      <c r="X791">
        <f>(INDIRECT("a_"&amp;X$2)/(X$2+1))*(($C791^(X$2+1)-$H791^(X$2+1))/(ε_c1cd^(X$2+1)))</f>
        <v/>
      </c>
      <c r="Y791">
        <f>(INDIRECT("a_"&amp;Y$2)/(Y$2+1))*(($C791^(Y$2+1)-$H791^(Y$2+1))/(ε_c1cd^(Y$2+1)))</f>
        <v/>
      </c>
      <c r="Z791">
        <f>(INDIRECT("a_"&amp;Z$2)/(Z$2+2))*(($C791^(Z$2+2)-$H791^(Z$2+2))/(ε_c1cd^(Z$2+2)))</f>
        <v/>
      </c>
      <c r="AA791">
        <f>(INDIRECT("a_"&amp;AA$2)/(AA$2+2))*(($C791^(AA$2+2)-$H791^(AA$2+2))/(ε_c1cd^(AA$2+2)))</f>
        <v/>
      </c>
      <c r="AB791">
        <f>(INDIRECT("a_"&amp;AB$2)/(AB$2+2))*(($C791^(AB$2+2)-$H791^(AB$2+2))/(ε_c1cd^(AB$2+2)))</f>
        <v/>
      </c>
      <c r="AC791">
        <f>(INDIRECT("a_"&amp;AC$2)/(AC$2+2))*(($C791^(AC$2+2)-$H791^(AC$2+2))/(ε_c1cd^(AC$2+2)))</f>
        <v/>
      </c>
      <c r="AD791">
        <f>(INDIRECT("a_"&amp;AD$2)/(AD$2+2))*(($C791^(AD$2+2)-$H791^(AD$2+2))/(ε_c1cd^(AD$2+2)))</f>
        <v/>
      </c>
      <c r="AE791" s="111">
        <f>(b*f_cd/L791)*SUM(U791:Y791)+SUM(Q791:R791)</f>
        <v/>
      </c>
      <c r="AF791" s="112">
        <f>AE791*(K791-y+e)</f>
        <v/>
      </c>
      <c r="AG791" s="113">
        <f>(b*f_cd/(L791^2))*SUM(Z791:AD791)+SUM(S791:T791)-AF791</f>
        <v/>
      </c>
      <c r="AH791" s="114">
        <f>AG791&lt;0</f>
        <v/>
      </c>
      <c r="AI791" s="115">
        <f>IF(A791=1,FALSE,(AND(AQ791,AH791,NOT(AI790))))</f>
        <v/>
      </c>
      <c r="AJ791" s="116">
        <f>(b*f_cd/L791)*(a_1/2*J791^2+a_2/3*J791^3+a_3/4*J791^4+a_4/5*J791^5+a_5/6*J791^6)+SUM(Q791:R791)</f>
        <v/>
      </c>
      <c r="AK791">
        <f>AJ791*(K791-y+e)</f>
        <v/>
      </c>
      <c r="AL791" s="118">
        <f>(b*f_cd/(L791^2))*(a_1/3*J791^3+a_2/4*J791^4+a_3/5*J791^5+a_4/6*J791^6+a_5/7*J791^7)+SUM(S791:T791)-AK791</f>
        <v/>
      </c>
      <c r="AM791" s="114">
        <f>AL791&gt;0</f>
        <v/>
      </c>
      <c r="AN791" s="115">
        <f>IF(A791=1,FALSE,(AND(AQ791,AM791,NOT(AN790))))</f>
        <v/>
      </c>
      <c r="AO791">
        <f>IF(D791=1,AND(AH791,NOT(AI791)),AND(AM791,NOT(AN791)))</f>
        <v/>
      </c>
      <c r="AP791" s="119">
        <f>IF(D791=1,AI791,AN791)</f>
        <v/>
      </c>
      <c r="AQ791" s="125">
        <f>ABS(E791)&lt;$AQ$2</f>
        <v/>
      </c>
      <c r="AS791">
        <f>IF(AP791,MAX(AS$3:AS789)+1,"")</f>
        <v/>
      </c>
    </row>
    <row r="792">
      <c r="A792" t="n">
        <v>702</v>
      </c>
      <c r="B792" s="131">
        <f>IF(A792=1,0,IF(AP792,0.1*ε_cu1cd,0))</f>
        <v/>
      </c>
      <c r="C792" s="131">
        <f>IF(A792=1,0.1*ε_cu1cd,C791+B791)</f>
        <v/>
      </c>
      <c r="D792" s="113">
        <f>IF('Нормальний переріз'!$D$68&gt;0,1,2)</f>
        <v/>
      </c>
      <c r="E792" s="144">
        <f>IF(D792=1,F792,G792)</f>
        <v/>
      </c>
      <c r="F792" s="124">
        <f>IF(AI791,0.11*ε_cu1cd,IF(AH791,F791*0.01,F791))</f>
        <v/>
      </c>
      <c r="G792" s="124">
        <f>IF(AP791,-0.1*ε_cu1cd,IF(AM791,G791*0.01,G791))</f>
        <v/>
      </c>
      <c r="H792" s="113">
        <f>IF(A792=1,E792,IF(AO791,H791-E791+E792,IF(AP791,0.8*H791,H791+E792)))</f>
        <v/>
      </c>
      <c r="I792" s="169">
        <f>(C792-H792)/h</f>
        <v/>
      </c>
      <c r="J792">
        <f>C792/(ε_c1cd)</f>
        <v/>
      </c>
      <c r="K792">
        <f>C792/I792</f>
        <v/>
      </c>
      <c r="L792" s="131">
        <f>I792/(ε_c1cd)</f>
        <v/>
      </c>
      <c r="M792">
        <f>I792*(K792-Z_s1)</f>
        <v/>
      </c>
      <c r="N792">
        <f>I792*(K792-Z_s2)</f>
        <v/>
      </c>
      <c r="O792">
        <f>E_s*M792</f>
        <v/>
      </c>
      <c r="P792">
        <f>E_s*N792</f>
        <v/>
      </c>
      <c r="Q792">
        <f>O792*A_s1</f>
        <v/>
      </c>
      <c r="R792">
        <f>P792*A_s2</f>
        <v/>
      </c>
      <c r="S792">
        <f>Q792*($K792-Z_s1)</f>
        <v/>
      </c>
      <c r="T792">
        <f>R792*($K792-Z_s2)</f>
        <v/>
      </c>
      <c r="U792">
        <f>(INDIRECT("a_"&amp;U$2)/(U$2+1))*(($C792^(U$2+1)-$H792^(U$2+1))/(ε_c1cd^(U$2+1)))</f>
        <v/>
      </c>
      <c r="V792">
        <f>(INDIRECT("a_"&amp;V$2)/(V$2+1))*(($C792^(V$2+1)-$H792^(V$2+1))/(ε_c1cd^(V$2+1)))</f>
        <v/>
      </c>
      <c r="W792">
        <f>(INDIRECT("a_"&amp;W$2)/(W$2+1))*(($C792^(W$2+1)-$H792^(W$2+1))/(ε_c1cd^(W$2+1)))</f>
        <v/>
      </c>
      <c r="X792">
        <f>(INDIRECT("a_"&amp;X$2)/(X$2+1))*(($C792^(X$2+1)-$H792^(X$2+1))/(ε_c1cd^(X$2+1)))</f>
        <v/>
      </c>
      <c r="Y792">
        <f>(INDIRECT("a_"&amp;Y$2)/(Y$2+1))*(($C792^(Y$2+1)-$H792^(Y$2+1))/(ε_c1cd^(Y$2+1)))</f>
        <v/>
      </c>
      <c r="Z792">
        <f>(INDIRECT("a_"&amp;Z$2)/(Z$2+2))*(($C792^(Z$2+2)-$H792^(Z$2+2))/(ε_c1cd^(Z$2+2)))</f>
        <v/>
      </c>
      <c r="AA792">
        <f>(INDIRECT("a_"&amp;AA$2)/(AA$2+2))*(($C792^(AA$2+2)-$H792^(AA$2+2))/(ε_c1cd^(AA$2+2)))</f>
        <v/>
      </c>
      <c r="AB792">
        <f>(INDIRECT("a_"&amp;AB$2)/(AB$2+2))*(($C792^(AB$2+2)-$H792^(AB$2+2))/(ε_c1cd^(AB$2+2)))</f>
        <v/>
      </c>
      <c r="AC792">
        <f>(INDIRECT("a_"&amp;AC$2)/(AC$2+2))*(($C792^(AC$2+2)-$H792^(AC$2+2))/(ε_c1cd^(AC$2+2)))</f>
        <v/>
      </c>
      <c r="AD792">
        <f>(INDIRECT("a_"&amp;AD$2)/(AD$2+2))*(($C792^(AD$2+2)-$H792^(AD$2+2))/(ε_c1cd^(AD$2+2)))</f>
        <v/>
      </c>
      <c r="AE792" s="111">
        <f>(b*f_cd/L792)*SUM(U792:Y792)+SUM(Q792:R792)</f>
        <v/>
      </c>
      <c r="AF792" s="112">
        <f>AE792*(K792-y+e)</f>
        <v/>
      </c>
      <c r="AG792" s="113">
        <f>(b*f_cd/(L792^2))*SUM(Z792:AD792)+SUM(S792:T792)-AF792</f>
        <v/>
      </c>
      <c r="AH792" s="114">
        <f>AG792&lt;0</f>
        <v/>
      </c>
      <c r="AI792" s="115">
        <f>IF(A792=1,FALSE,(AND(AQ792,AH792,NOT(AI791))))</f>
        <v/>
      </c>
      <c r="AJ792" s="116">
        <f>(b*f_cd/L792)*(a_1/2*J792^2+a_2/3*J792^3+a_3/4*J792^4+a_4/5*J792^5+a_5/6*J792^6)+SUM(Q792:R792)</f>
        <v/>
      </c>
      <c r="AK792">
        <f>AJ792*(K792-y+e)</f>
        <v/>
      </c>
      <c r="AL792" s="118">
        <f>(b*f_cd/(L792^2))*(a_1/3*J792^3+a_2/4*J792^4+a_3/5*J792^5+a_4/6*J792^6+a_5/7*J792^7)+SUM(S792:T792)-AK792</f>
        <v/>
      </c>
      <c r="AM792" s="114">
        <f>AL792&gt;0</f>
        <v/>
      </c>
      <c r="AN792" s="115">
        <f>IF(A792=1,FALSE,(AND(AQ792,AM792,NOT(AN791))))</f>
        <v/>
      </c>
      <c r="AO792">
        <f>IF(D792=1,AND(AH792,NOT(AI792)),AND(AM792,NOT(AN792)))</f>
        <v/>
      </c>
      <c r="AP792" s="119">
        <f>IF(D792=1,AI792,AN792)</f>
        <v/>
      </c>
      <c r="AQ792" s="125">
        <f>ABS(E792)&lt;$AQ$2</f>
        <v/>
      </c>
      <c r="AS792">
        <f>IF(AP792,MAX(AS$3:AS790)+1,"")</f>
        <v/>
      </c>
    </row>
    <row r="793">
      <c r="A793" t="n">
        <v>703</v>
      </c>
      <c r="B793" s="131">
        <f>IF(A793=1,0,IF(AP793,0.1*ε_cu1cd,0))</f>
        <v/>
      </c>
      <c r="C793" s="131">
        <f>IF(A793=1,0.1*ε_cu1cd,C792+B792)</f>
        <v/>
      </c>
      <c r="D793" s="113">
        <f>IF('Нормальний переріз'!$D$68&gt;0,1,2)</f>
        <v/>
      </c>
      <c r="E793" s="144">
        <f>IF(D793=1,F793,G793)</f>
        <v/>
      </c>
      <c r="F793" s="124">
        <f>IF(AI792,0.11*ε_cu1cd,IF(AH792,F792*0.01,F792))</f>
        <v/>
      </c>
      <c r="G793" s="124">
        <f>IF(AP792,-0.1*ε_cu1cd,IF(AM792,G792*0.01,G792))</f>
        <v/>
      </c>
      <c r="H793" s="113">
        <f>IF(A793=1,E793,IF(AO792,H792-E792+E793,IF(AP792,0.8*H792,H792+E793)))</f>
        <v/>
      </c>
      <c r="I793" s="169">
        <f>(C793-H793)/h</f>
        <v/>
      </c>
      <c r="J793">
        <f>C793/(ε_c1cd)</f>
        <v/>
      </c>
      <c r="K793">
        <f>C793/I793</f>
        <v/>
      </c>
      <c r="L793" s="131">
        <f>I793/(ε_c1cd)</f>
        <v/>
      </c>
      <c r="M793">
        <f>I793*(K793-Z_s1)</f>
        <v/>
      </c>
      <c r="N793">
        <f>I793*(K793-Z_s2)</f>
        <v/>
      </c>
      <c r="O793">
        <f>E_s*M793</f>
        <v/>
      </c>
      <c r="P793">
        <f>E_s*N793</f>
        <v/>
      </c>
      <c r="Q793">
        <f>O793*A_s1</f>
        <v/>
      </c>
      <c r="R793">
        <f>P793*A_s2</f>
        <v/>
      </c>
      <c r="S793">
        <f>Q793*($K793-Z_s1)</f>
        <v/>
      </c>
      <c r="T793">
        <f>R793*($K793-Z_s2)</f>
        <v/>
      </c>
      <c r="U793">
        <f>(INDIRECT("a_"&amp;U$2)/(U$2+1))*(($C793^(U$2+1)-$H793^(U$2+1))/(ε_c1cd^(U$2+1)))</f>
        <v/>
      </c>
      <c r="V793">
        <f>(INDIRECT("a_"&amp;V$2)/(V$2+1))*(($C793^(V$2+1)-$H793^(V$2+1))/(ε_c1cd^(V$2+1)))</f>
        <v/>
      </c>
      <c r="W793">
        <f>(INDIRECT("a_"&amp;W$2)/(W$2+1))*(($C793^(W$2+1)-$H793^(W$2+1))/(ε_c1cd^(W$2+1)))</f>
        <v/>
      </c>
      <c r="X793">
        <f>(INDIRECT("a_"&amp;X$2)/(X$2+1))*(($C793^(X$2+1)-$H793^(X$2+1))/(ε_c1cd^(X$2+1)))</f>
        <v/>
      </c>
      <c r="Y793">
        <f>(INDIRECT("a_"&amp;Y$2)/(Y$2+1))*(($C793^(Y$2+1)-$H793^(Y$2+1))/(ε_c1cd^(Y$2+1)))</f>
        <v/>
      </c>
      <c r="Z793">
        <f>(INDIRECT("a_"&amp;Z$2)/(Z$2+2))*(($C793^(Z$2+2)-$H793^(Z$2+2))/(ε_c1cd^(Z$2+2)))</f>
        <v/>
      </c>
      <c r="AA793">
        <f>(INDIRECT("a_"&amp;AA$2)/(AA$2+2))*(($C793^(AA$2+2)-$H793^(AA$2+2))/(ε_c1cd^(AA$2+2)))</f>
        <v/>
      </c>
      <c r="AB793">
        <f>(INDIRECT("a_"&amp;AB$2)/(AB$2+2))*(($C793^(AB$2+2)-$H793^(AB$2+2))/(ε_c1cd^(AB$2+2)))</f>
        <v/>
      </c>
      <c r="AC793">
        <f>(INDIRECT("a_"&amp;AC$2)/(AC$2+2))*(($C793^(AC$2+2)-$H793^(AC$2+2))/(ε_c1cd^(AC$2+2)))</f>
        <v/>
      </c>
      <c r="AD793">
        <f>(INDIRECT("a_"&amp;AD$2)/(AD$2+2))*(($C793^(AD$2+2)-$H793^(AD$2+2))/(ε_c1cd^(AD$2+2)))</f>
        <v/>
      </c>
      <c r="AE793" s="111">
        <f>(b*f_cd/L793)*SUM(U793:Y793)+SUM(Q793:R793)</f>
        <v/>
      </c>
      <c r="AF793" s="112">
        <f>AE793*(K793-y+e)</f>
        <v/>
      </c>
      <c r="AG793" s="113">
        <f>(b*f_cd/(L793^2))*SUM(Z793:AD793)+SUM(S793:T793)-AF793</f>
        <v/>
      </c>
      <c r="AH793" s="114">
        <f>AG793&lt;0</f>
        <v/>
      </c>
      <c r="AI793" s="115">
        <f>IF(A793=1,FALSE,(AND(AQ793,AH793,NOT(AI792))))</f>
        <v/>
      </c>
      <c r="AJ793" s="116">
        <f>(b*f_cd/L793)*(a_1/2*J793^2+a_2/3*J793^3+a_3/4*J793^4+a_4/5*J793^5+a_5/6*J793^6)+SUM(Q793:R793)</f>
        <v/>
      </c>
      <c r="AK793">
        <f>AJ793*(K793-y+e)</f>
        <v/>
      </c>
      <c r="AL793" s="118">
        <f>(b*f_cd/(L793^2))*(a_1/3*J793^3+a_2/4*J793^4+a_3/5*J793^5+a_4/6*J793^6+a_5/7*J793^7)+SUM(S793:T793)-AK793</f>
        <v/>
      </c>
      <c r="AM793" s="114">
        <f>AL793&gt;0</f>
        <v/>
      </c>
      <c r="AN793" s="115">
        <f>IF(A793=1,FALSE,(AND(AQ793,AM793,NOT(AN792))))</f>
        <v/>
      </c>
      <c r="AO793">
        <f>IF(D793=1,AND(AH793,NOT(AI793)),AND(AM793,NOT(AN793)))</f>
        <v/>
      </c>
      <c r="AP793" s="119">
        <f>IF(D793=1,AI793,AN793)</f>
        <v/>
      </c>
      <c r="AQ793" s="125">
        <f>ABS(E793)&lt;$AQ$2</f>
        <v/>
      </c>
      <c r="AS793">
        <f>IF(AP793,MAX(AS$3:AS791)+1,"")</f>
        <v/>
      </c>
    </row>
    <row r="794">
      <c r="A794" t="n">
        <v>704</v>
      </c>
      <c r="B794" s="131">
        <f>IF(A794=1,0,IF(AP794,0.1*ε_cu1cd,0))</f>
        <v/>
      </c>
      <c r="C794" s="131">
        <f>IF(A794=1,0.1*ε_cu1cd,C793+B793)</f>
        <v/>
      </c>
      <c r="D794" s="113">
        <f>IF('Нормальний переріз'!$D$68&gt;0,1,2)</f>
        <v/>
      </c>
      <c r="E794" s="144">
        <f>IF(D794=1,F794,G794)</f>
        <v/>
      </c>
      <c r="F794" s="124">
        <f>IF(AI793,0.11*ε_cu1cd,IF(AH793,F793*0.01,F793))</f>
        <v/>
      </c>
      <c r="G794" s="124">
        <f>IF(AP793,-0.1*ε_cu1cd,IF(AM793,G793*0.01,G793))</f>
        <v/>
      </c>
      <c r="H794" s="113">
        <f>IF(A794=1,E794,IF(AO793,H793-E793+E794,IF(AP793,0.8*H793,H793+E794)))</f>
        <v/>
      </c>
      <c r="I794" s="169">
        <f>(C794-H794)/h</f>
        <v/>
      </c>
      <c r="J794">
        <f>C794/(ε_c1cd)</f>
        <v/>
      </c>
      <c r="K794">
        <f>C794/I794</f>
        <v/>
      </c>
      <c r="L794" s="131">
        <f>I794/(ε_c1cd)</f>
        <v/>
      </c>
      <c r="M794">
        <f>I794*(K794-Z_s1)</f>
        <v/>
      </c>
      <c r="N794">
        <f>I794*(K794-Z_s2)</f>
        <v/>
      </c>
      <c r="O794">
        <f>E_s*M794</f>
        <v/>
      </c>
      <c r="P794">
        <f>E_s*N794</f>
        <v/>
      </c>
      <c r="Q794">
        <f>O794*A_s1</f>
        <v/>
      </c>
      <c r="R794">
        <f>P794*A_s2</f>
        <v/>
      </c>
      <c r="S794">
        <f>Q794*($K794-Z_s1)</f>
        <v/>
      </c>
      <c r="T794">
        <f>R794*($K794-Z_s2)</f>
        <v/>
      </c>
      <c r="U794">
        <f>(INDIRECT("a_"&amp;U$2)/(U$2+1))*(($C794^(U$2+1)-$H794^(U$2+1))/(ε_c1cd^(U$2+1)))</f>
        <v/>
      </c>
      <c r="V794">
        <f>(INDIRECT("a_"&amp;V$2)/(V$2+1))*(($C794^(V$2+1)-$H794^(V$2+1))/(ε_c1cd^(V$2+1)))</f>
        <v/>
      </c>
      <c r="W794">
        <f>(INDIRECT("a_"&amp;W$2)/(W$2+1))*(($C794^(W$2+1)-$H794^(W$2+1))/(ε_c1cd^(W$2+1)))</f>
        <v/>
      </c>
      <c r="X794">
        <f>(INDIRECT("a_"&amp;X$2)/(X$2+1))*(($C794^(X$2+1)-$H794^(X$2+1))/(ε_c1cd^(X$2+1)))</f>
        <v/>
      </c>
      <c r="Y794">
        <f>(INDIRECT("a_"&amp;Y$2)/(Y$2+1))*(($C794^(Y$2+1)-$H794^(Y$2+1))/(ε_c1cd^(Y$2+1)))</f>
        <v/>
      </c>
      <c r="Z794">
        <f>(INDIRECT("a_"&amp;Z$2)/(Z$2+2))*(($C794^(Z$2+2)-$H794^(Z$2+2))/(ε_c1cd^(Z$2+2)))</f>
        <v/>
      </c>
      <c r="AA794">
        <f>(INDIRECT("a_"&amp;AA$2)/(AA$2+2))*(($C794^(AA$2+2)-$H794^(AA$2+2))/(ε_c1cd^(AA$2+2)))</f>
        <v/>
      </c>
      <c r="AB794">
        <f>(INDIRECT("a_"&amp;AB$2)/(AB$2+2))*(($C794^(AB$2+2)-$H794^(AB$2+2))/(ε_c1cd^(AB$2+2)))</f>
        <v/>
      </c>
      <c r="AC794">
        <f>(INDIRECT("a_"&amp;AC$2)/(AC$2+2))*(($C794^(AC$2+2)-$H794^(AC$2+2))/(ε_c1cd^(AC$2+2)))</f>
        <v/>
      </c>
      <c r="AD794">
        <f>(INDIRECT("a_"&amp;AD$2)/(AD$2+2))*(($C794^(AD$2+2)-$H794^(AD$2+2))/(ε_c1cd^(AD$2+2)))</f>
        <v/>
      </c>
      <c r="AE794" s="111">
        <f>(b*f_cd/L794)*SUM(U794:Y794)+SUM(Q794:R794)</f>
        <v/>
      </c>
      <c r="AF794" s="112">
        <f>AE794*(K794-y+e)</f>
        <v/>
      </c>
      <c r="AG794" s="113">
        <f>(b*f_cd/(L794^2))*SUM(Z794:AD794)+SUM(S794:T794)-AF794</f>
        <v/>
      </c>
      <c r="AH794" s="114">
        <f>AG794&lt;0</f>
        <v/>
      </c>
      <c r="AI794" s="115">
        <f>IF(A794=1,FALSE,(AND(AQ794,AH794,NOT(AI793))))</f>
        <v/>
      </c>
      <c r="AJ794" s="116">
        <f>(b*f_cd/L794)*(a_1/2*J794^2+a_2/3*J794^3+a_3/4*J794^4+a_4/5*J794^5+a_5/6*J794^6)+SUM(Q794:R794)</f>
        <v/>
      </c>
      <c r="AK794">
        <f>AJ794*(K794-y+e)</f>
        <v/>
      </c>
      <c r="AL794" s="118">
        <f>(b*f_cd/(L794^2))*(a_1/3*J794^3+a_2/4*J794^4+a_3/5*J794^5+a_4/6*J794^6+a_5/7*J794^7)+SUM(S794:T794)-AK794</f>
        <v/>
      </c>
      <c r="AM794" s="114">
        <f>AL794&gt;0</f>
        <v/>
      </c>
      <c r="AN794" s="115">
        <f>IF(A794=1,FALSE,(AND(AQ794,AM794,NOT(AN793))))</f>
        <v/>
      </c>
      <c r="AO794">
        <f>IF(D794=1,AND(AH794,NOT(AI794)),AND(AM794,NOT(AN794)))</f>
        <v/>
      </c>
      <c r="AP794" s="119">
        <f>IF(D794=1,AI794,AN794)</f>
        <v/>
      </c>
      <c r="AQ794" s="125">
        <f>ABS(E794)&lt;$AQ$2</f>
        <v/>
      </c>
      <c r="AS794">
        <f>IF(AP794,MAX(AS$3:AS792)+1,"")</f>
        <v/>
      </c>
    </row>
    <row r="795">
      <c r="A795" t="n">
        <v>705</v>
      </c>
      <c r="B795" s="131">
        <f>IF(A795=1,0,IF(AP795,0.1*ε_cu1cd,0))</f>
        <v/>
      </c>
      <c r="C795" s="131">
        <f>IF(A795=1,0.1*ε_cu1cd,C794+B794)</f>
        <v/>
      </c>
      <c r="D795" s="113">
        <f>IF('Нормальний переріз'!$D$68&gt;0,1,2)</f>
        <v/>
      </c>
      <c r="E795" s="144">
        <f>IF(D795=1,F795,G795)</f>
        <v/>
      </c>
      <c r="F795" s="124">
        <f>IF(AI794,0.11*ε_cu1cd,IF(AH794,F794*0.01,F794))</f>
        <v/>
      </c>
      <c r="G795" s="124">
        <f>IF(AP794,-0.1*ε_cu1cd,IF(AM794,G794*0.01,G794))</f>
        <v/>
      </c>
      <c r="H795" s="113">
        <f>IF(A795=1,E795,IF(AO794,H794-E794+E795,IF(AP794,0.8*H794,H794+E795)))</f>
        <v/>
      </c>
      <c r="I795" s="169">
        <f>(C795-H795)/h</f>
        <v/>
      </c>
      <c r="J795">
        <f>C795/(ε_c1cd)</f>
        <v/>
      </c>
      <c r="K795">
        <f>C795/I795</f>
        <v/>
      </c>
      <c r="L795" s="131">
        <f>I795/(ε_c1cd)</f>
        <v/>
      </c>
      <c r="M795">
        <f>I795*(K795-Z_s1)</f>
        <v/>
      </c>
      <c r="N795">
        <f>I795*(K795-Z_s2)</f>
        <v/>
      </c>
      <c r="O795">
        <f>E_s*M795</f>
        <v/>
      </c>
      <c r="P795">
        <f>E_s*N795</f>
        <v/>
      </c>
      <c r="Q795">
        <f>O795*A_s1</f>
        <v/>
      </c>
      <c r="R795">
        <f>P795*A_s2</f>
        <v/>
      </c>
      <c r="S795">
        <f>Q795*($K795-Z_s1)</f>
        <v/>
      </c>
      <c r="T795">
        <f>R795*($K795-Z_s2)</f>
        <v/>
      </c>
      <c r="U795">
        <f>(INDIRECT("a_"&amp;U$2)/(U$2+1))*(($C795^(U$2+1)-$H795^(U$2+1))/(ε_c1cd^(U$2+1)))</f>
        <v/>
      </c>
      <c r="V795">
        <f>(INDIRECT("a_"&amp;V$2)/(V$2+1))*(($C795^(V$2+1)-$H795^(V$2+1))/(ε_c1cd^(V$2+1)))</f>
        <v/>
      </c>
      <c r="W795">
        <f>(INDIRECT("a_"&amp;W$2)/(W$2+1))*(($C795^(W$2+1)-$H795^(W$2+1))/(ε_c1cd^(W$2+1)))</f>
        <v/>
      </c>
      <c r="X795">
        <f>(INDIRECT("a_"&amp;X$2)/(X$2+1))*(($C795^(X$2+1)-$H795^(X$2+1))/(ε_c1cd^(X$2+1)))</f>
        <v/>
      </c>
      <c r="Y795">
        <f>(INDIRECT("a_"&amp;Y$2)/(Y$2+1))*(($C795^(Y$2+1)-$H795^(Y$2+1))/(ε_c1cd^(Y$2+1)))</f>
        <v/>
      </c>
      <c r="Z795">
        <f>(INDIRECT("a_"&amp;Z$2)/(Z$2+2))*(($C795^(Z$2+2)-$H795^(Z$2+2))/(ε_c1cd^(Z$2+2)))</f>
        <v/>
      </c>
      <c r="AA795">
        <f>(INDIRECT("a_"&amp;AA$2)/(AA$2+2))*(($C795^(AA$2+2)-$H795^(AA$2+2))/(ε_c1cd^(AA$2+2)))</f>
        <v/>
      </c>
      <c r="AB795">
        <f>(INDIRECT("a_"&amp;AB$2)/(AB$2+2))*(($C795^(AB$2+2)-$H795^(AB$2+2))/(ε_c1cd^(AB$2+2)))</f>
        <v/>
      </c>
      <c r="AC795">
        <f>(INDIRECT("a_"&amp;AC$2)/(AC$2+2))*(($C795^(AC$2+2)-$H795^(AC$2+2))/(ε_c1cd^(AC$2+2)))</f>
        <v/>
      </c>
      <c r="AD795">
        <f>(INDIRECT("a_"&amp;AD$2)/(AD$2+2))*(($C795^(AD$2+2)-$H795^(AD$2+2))/(ε_c1cd^(AD$2+2)))</f>
        <v/>
      </c>
      <c r="AE795" s="111">
        <f>(b*f_cd/L795)*SUM(U795:Y795)+SUM(Q795:R795)</f>
        <v/>
      </c>
      <c r="AF795" s="112">
        <f>AE795*(K795-y+e)</f>
        <v/>
      </c>
      <c r="AG795" s="113">
        <f>(b*f_cd/(L795^2))*SUM(Z795:AD795)+SUM(S795:T795)-AF795</f>
        <v/>
      </c>
      <c r="AH795" s="114">
        <f>AG795&lt;0</f>
        <v/>
      </c>
      <c r="AI795" s="115">
        <f>IF(A795=1,FALSE,(AND(AQ795,AH795,NOT(AI794))))</f>
        <v/>
      </c>
      <c r="AJ795" s="116">
        <f>(b*f_cd/L795)*(a_1/2*J795^2+a_2/3*J795^3+a_3/4*J795^4+a_4/5*J795^5+a_5/6*J795^6)+SUM(Q795:R795)</f>
        <v/>
      </c>
      <c r="AK795">
        <f>AJ795*(K795-y+e)</f>
        <v/>
      </c>
      <c r="AL795" s="118">
        <f>(b*f_cd/(L795^2))*(a_1/3*J795^3+a_2/4*J795^4+a_3/5*J795^5+a_4/6*J795^6+a_5/7*J795^7)+SUM(S795:T795)-AK795</f>
        <v/>
      </c>
      <c r="AM795" s="114">
        <f>AL795&gt;0</f>
        <v/>
      </c>
      <c r="AN795" s="115">
        <f>IF(A795=1,FALSE,(AND(AQ795,AM795,NOT(AN794))))</f>
        <v/>
      </c>
      <c r="AO795">
        <f>IF(D795=1,AND(AH795,NOT(AI795)),AND(AM795,NOT(AN795)))</f>
        <v/>
      </c>
      <c r="AP795" s="119">
        <f>IF(D795=1,AI795,AN795)</f>
        <v/>
      </c>
      <c r="AQ795" s="125">
        <f>ABS(E795)&lt;$AQ$2</f>
        <v/>
      </c>
      <c r="AS795">
        <f>IF(AP795,MAX(AS$3:AS793)+1,"")</f>
        <v/>
      </c>
    </row>
    <row r="796">
      <c r="A796" t="n">
        <v>706</v>
      </c>
      <c r="B796" s="131">
        <f>IF(A796=1,0,IF(AP796,0.1*ε_cu1cd,0))</f>
        <v/>
      </c>
      <c r="C796" s="131">
        <f>IF(A796=1,0.1*ε_cu1cd,C795+B795)</f>
        <v/>
      </c>
      <c r="D796" s="113">
        <f>IF('Нормальний переріз'!$D$68&gt;0,1,2)</f>
        <v/>
      </c>
      <c r="E796" s="144">
        <f>IF(D796=1,F796,G796)</f>
        <v/>
      </c>
      <c r="F796" s="124">
        <f>IF(AI795,0.11*ε_cu1cd,IF(AH795,F795*0.01,F795))</f>
        <v/>
      </c>
      <c r="G796" s="124">
        <f>IF(AP795,-0.1*ε_cu1cd,IF(AM795,G795*0.01,G795))</f>
        <v/>
      </c>
      <c r="H796" s="113">
        <f>IF(A796=1,E796,IF(AO795,H795-E795+E796,IF(AP795,0.8*H795,H795+E796)))</f>
        <v/>
      </c>
      <c r="I796" s="169">
        <f>(C796-H796)/h</f>
        <v/>
      </c>
      <c r="J796">
        <f>C796/(ε_c1cd)</f>
        <v/>
      </c>
      <c r="K796">
        <f>C796/I796</f>
        <v/>
      </c>
      <c r="L796" s="131">
        <f>I796/(ε_c1cd)</f>
        <v/>
      </c>
      <c r="M796">
        <f>I796*(K796-Z_s1)</f>
        <v/>
      </c>
      <c r="N796">
        <f>I796*(K796-Z_s2)</f>
        <v/>
      </c>
      <c r="O796">
        <f>E_s*M796</f>
        <v/>
      </c>
      <c r="P796">
        <f>E_s*N796</f>
        <v/>
      </c>
      <c r="Q796">
        <f>O796*A_s1</f>
        <v/>
      </c>
      <c r="R796">
        <f>P796*A_s2</f>
        <v/>
      </c>
      <c r="S796">
        <f>Q796*($K796-Z_s1)</f>
        <v/>
      </c>
      <c r="T796">
        <f>R796*($K796-Z_s2)</f>
        <v/>
      </c>
      <c r="U796">
        <f>(INDIRECT("a_"&amp;U$2)/(U$2+1))*(($C796^(U$2+1)-$H796^(U$2+1))/(ε_c1cd^(U$2+1)))</f>
        <v/>
      </c>
      <c r="V796">
        <f>(INDIRECT("a_"&amp;V$2)/(V$2+1))*(($C796^(V$2+1)-$H796^(V$2+1))/(ε_c1cd^(V$2+1)))</f>
        <v/>
      </c>
      <c r="W796">
        <f>(INDIRECT("a_"&amp;W$2)/(W$2+1))*(($C796^(W$2+1)-$H796^(W$2+1))/(ε_c1cd^(W$2+1)))</f>
        <v/>
      </c>
      <c r="X796">
        <f>(INDIRECT("a_"&amp;X$2)/(X$2+1))*(($C796^(X$2+1)-$H796^(X$2+1))/(ε_c1cd^(X$2+1)))</f>
        <v/>
      </c>
      <c r="Y796">
        <f>(INDIRECT("a_"&amp;Y$2)/(Y$2+1))*(($C796^(Y$2+1)-$H796^(Y$2+1))/(ε_c1cd^(Y$2+1)))</f>
        <v/>
      </c>
      <c r="Z796">
        <f>(INDIRECT("a_"&amp;Z$2)/(Z$2+2))*(($C796^(Z$2+2)-$H796^(Z$2+2))/(ε_c1cd^(Z$2+2)))</f>
        <v/>
      </c>
      <c r="AA796">
        <f>(INDIRECT("a_"&amp;AA$2)/(AA$2+2))*(($C796^(AA$2+2)-$H796^(AA$2+2))/(ε_c1cd^(AA$2+2)))</f>
        <v/>
      </c>
      <c r="AB796">
        <f>(INDIRECT("a_"&amp;AB$2)/(AB$2+2))*(($C796^(AB$2+2)-$H796^(AB$2+2))/(ε_c1cd^(AB$2+2)))</f>
        <v/>
      </c>
      <c r="AC796">
        <f>(INDIRECT("a_"&amp;AC$2)/(AC$2+2))*(($C796^(AC$2+2)-$H796^(AC$2+2))/(ε_c1cd^(AC$2+2)))</f>
        <v/>
      </c>
      <c r="AD796">
        <f>(INDIRECT("a_"&amp;AD$2)/(AD$2+2))*(($C796^(AD$2+2)-$H796^(AD$2+2))/(ε_c1cd^(AD$2+2)))</f>
        <v/>
      </c>
      <c r="AE796" s="111">
        <f>(b*f_cd/L796)*SUM(U796:Y796)+SUM(Q796:R796)</f>
        <v/>
      </c>
      <c r="AF796" s="112">
        <f>AE796*(K796-y+e)</f>
        <v/>
      </c>
      <c r="AG796" s="113">
        <f>(b*f_cd/(L796^2))*SUM(Z796:AD796)+SUM(S796:T796)-AF796</f>
        <v/>
      </c>
      <c r="AH796" s="114">
        <f>AG796&lt;0</f>
        <v/>
      </c>
      <c r="AI796" s="115">
        <f>IF(A796=1,FALSE,(AND(AQ796,AH796,NOT(AI795))))</f>
        <v/>
      </c>
      <c r="AJ796" s="116">
        <f>(b*f_cd/L796)*(a_1/2*J796^2+a_2/3*J796^3+a_3/4*J796^4+a_4/5*J796^5+a_5/6*J796^6)+SUM(Q796:R796)</f>
        <v/>
      </c>
      <c r="AK796">
        <f>AJ796*(K796-y+e)</f>
        <v/>
      </c>
      <c r="AL796" s="118">
        <f>(b*f_cd/(L796^2))*(a_1/3*J796^3+a_2/4*J796^4+a_3/5*J796^5+a_4/6*J796^6+a_5/7*J796^7)+SUM(S796:T796)-AK796</f>
        <v/>
      </c>
      <c r="AM796" s="114">
        <f>AL796&gt;0</f>
        <v/>
      </c>
      <c r="AN796" s="115">
        <f>IF(A796=1,FALSE,(AND(AQ796,AM796,NOT(AN795))))</f>
        <v/>
      </c>
      <c r="AO796">
        <f>IF(D796=1,AND(AH796,NOT(AI796)),AND(AM796,NOT(AN796)))</f>
        <v/>
      </c>
      <c r="AP796" s="119">
        <f>IF(D796=1,AI796,AN796)</f>
        <v/>
      </c>
      <c r="AQ796" s="125">
        <f>ABS(E796)&lt;$AQ$2</f>
        <v/>
      </c>
      <c r="AS796">
        <f>IF(AP796,MAX(AS$3:AS794)+1,"")</f>
        <v/>
      </c>
    </row>
    <row r="797">
      <c r="A797" t="n">
        <v>707</v>
      </c>
      <c r="B797" s="131">
        <f>IF(A797=1,0,IF(AP797,0.1*ε_cu1cd,0))</f>
        <v/>
      </c>
      <c r="C797" s="131">
        <f>IF(A797=1,0.1*ε_cu1cd,C796+B796)</f>
        <v/>
      </c>
      <c r="D797" s="113">
        <f>IF('Нормальний переріз'!$D$68&gt;0,1,2)</f>
        <v/>
      </c>
      <c r="E797" s="144">
        <f>IF(D797=1,F797,G797)</f>
        <v/>
      </c>
      <c r="F797" s="124">
        <f>IF(AI796,0.11*ε_cu1cd,IF(AH796,F796*0.01,F796))</f>
        <v/>
      </c>
      <c r="G797" s="124">
        <f>IF(AP796,-0.1*ε_cu1cd,IF(AM796,G796*0.01,G796))</f>
        <v/>
      </c>
      <c r="H797" s="113">
        <f>IF(A797=1,E797,IF(AO796,H796-E796+E797,IF(AP796,0.8*H796,H796+E797)))</f>
        <v/>
      </c>
      <c r="I797" s="169">
        <f>(C797-H797)/h</f>
        <v/>
      </c>
      <c r="J797">
        <f>C797/(ε_c1cd)</f>
        <v/>
      </c>
      <c r="K797">
        <f>C797/I797</f>
        <v/>
      </c>
      <c r="L797" s="131">
        <f>I797/(ε_c1cd)</f>
        <v/>
      </c>
      <c r="M797">
        <f>I797*(K797-Z_s1)</f>
        <v/>
      </c>
      <c r="N797">
        <f>I797*(K797-Z_s2)</f>
        <v/>
      </c>
      <c r="O797">
        <f>E_s*M797</f>
        <v/>
      </c>
      <c r="P797">
        <f>E_s*N797</f>
        <v/>
      </c>
      <c r="Q797">
        <f>O797*A_s1</f>
        <v/>
      </c>
      <c r="R797">
        <f>P797*A_s2</f>
        <v/>
      </c>
      <c r="S797">
        <f>Q797*($K797-Z_s1)</f>
        <v/>
      </c>
      <c r="T797">
        <f>R797*($K797-Z_s2)</f>
        <v/>
      </c>
      <c r="U797">
        <f>(INDIRECT("a_"&amp;U$2)/(U$2+1))*(($C797^(U$2+1)-$H797^(U$2+1))/(ε_c1cd^(U$2+1)))</f>
        <v/>
      </c>
      <c r="V797">
        <f>(INDIRECT("a_"&amp;V$2)/(V$2+1))*(($C797^(V$2+1)-$H797^(V$2+1))/(ε_c1cd^(V$2+1)))</f>
        <v/>
      </c>
      <c r="W797">
        <f>(INDIRECT("a_"&amp;W$2)/(W$2+1))*(($C797^(W$2+1)-$H797^(W$2+1))/(ε_c1cd^(W$2+1)))</f>
        <v/>
      </c>
      <c r="X797">
        <f>(INDIRECT("a_"&amp;X$2)/(X$2+1))*(($C797^(X$2+1)-$H797^(X$2+1))/(ε_c1cd^(X$2+1)))</f>
        <v/>
      </c>
      <c r="Y797">
        <f>(INDIRECT("a_"&amp;Y$2)/(Y$2+1))*(($C797^(Y$2+1)-$H797^(Y$2+1))/(ε_c1cd^(Y$2+1)))</f>
        <v/>
      </c>
      <c r="Z797">
        <f>(INDIRECT("a_"&amp;Z$2)/(Z$2+2))*(($C797^(Z$2+2)-$H797^(Z$2+2))/(ε_c1cd^(Z$2+2)))</f>
        <v/>
      </c>
      <c r="AA797">
        <f>(INDIRECT("a_"&amp;AA$2)/(AA$2+2))*(($C797^(AA$2+2)-$H797^(AA$2+2))/(ε_c1cd^(AA$2+2)))</f>
        <v/>
      </c>
      <c r="AB797">
        <f>(INDIRECT("a_"&amp;AB$2)/(AB$2+2))*(($C797^(AB$2+2)-$H797^(AB$2+2))/(ε_c1cd^(AB$2+2)))</f>
        <v/>
      </c>
      <c r="AC797">
        <f>(INDIRECT("a_"&amp;AC$2)/(AC$2+2))*(($C797^(AC$2+2)-$H797^(AC$2+2))/(ε_c1cd^(AC$2+2)))</f>
        <v/>
      </c>
      <c r="AD797">
        <f>(INDIRECT("a_"&amp;AD$2)/(AD$2+2))*(($C797^(AD$2+2)-$H797^(AD$2+2))/(ε_c1cd^(AD$2+2)))</f>
        <v/>
      </c>
      <c r="AE797" s="111">
        <f>(b*f_cd/L797)*SUM(U797:Y797)+SUM(Q797:R797)</f>
        <v/>
      </c>
      <c r="AF797" s="112">
        <f>AE797*(K797-y+e)</f>
        <v/>
      </c>
      <c r="AG797" s="113">
        <f>(b*f_cd/(L797^2))*SUM(Z797:AD797)+SUM(S797:T797)-AF797</f>
        <v/>
      </c>
      <c r="AH797" s="114">
        <f>AG797&lt;0</f>
        <v/>
      </c>
      <c r="AI797" s="115">
        <f>IF(A797=1,FALSE,(AND(AQ797,AH797,NOT(AI796))))</f>
        <v/>
      </c>
      <c r="AJ797" s="116">
        <f>(b*f_cd/L797)*(a_1/2*J797^2+a_2/3*J797^3+a_3/4*J797^4+a_4/5*J797^5+a_5/6*J797^6)+SUM(Q797:R797)</f>
        <v/>
      </c>
      <c r="AK797">
        <f>AJ797*(K797-y+e)</f>
        <v/>
      </c>
      <c r="AL797" s="118">
        <f>(b*f_cd/(L797^2))*(a_1/3*J797^3+a_2/4*J797^4+a_3/5*J797^5+a_4/6*J797^6+a_5/7*J797^7)+SUM(S797:T797)-AK797</f>
        <v/>
      </c>
      <c r="AM797" s="114">
        <f>AL797&gt;0</f>
        <v/>
      </c>
      <c r="AN797" s="115">
        <f>IF(A797=1,FALSE,(AND(AQ797,AM797,NOT(AN796))))</f>
        <v/>
      </c>
      <c r="AO797">
        <f>IF(D797=1,AND(AH797,NOT(AI797)),AND(AM797,NOT(AN797)))</f>
        <v/>
      </c>
      <c r="AP797" s="119">
        <f>IF(D797=1,AI797,AN797)</f>
        <v/>
      </c>
      <c r="AQ797" s="125">
        <f>ABS(E797)&lt;$AQ$2</f>
        <v/>
      </c>
      <c r="AS797">
        <f>IF(AP797,MAX(AS$3:AS795)+1,"")</f>
        <v/>
      </c>
    </row>
    <row r="798">
      <c r="A798" t="n">
        <v>708</v>
      </c>
      <c r="B798" s="131">
        <f>IF(A798=1,0,IF(AP798,0.1*ε_cu1cd,0))</f>
        <v/>
      </c>
      <c r="C798" s="131">
        <f>IF(A798=1,0.1*ε_cu1cd,C797+B797)</f>
        <v/>
      </c>
      <c r="D798" s="113">
        <f>IF('Нормальний переріз'!$D$68&gt;0,1,2)</f>
        <v/>
      </c>
      <c r="E798" s="144">
        <f>IF(D798=1,F798,G798)</f>
        <v/>
      </c>
      <c r="F798" s="124">
        <f>IF(AI797,0.11*ε_cu1cd,IF(AH797,F797*0.01,F797))</f>
        <v/>
      </c>
      <c r="G798" s="124">
        <f>IF(AP797,-0.1*ε_cu1cd,IF(AM797,G797*0.01,G797))</f>
        <v/>
      </c>
      <c r="H798" s="113">
        <f>IF(A798=1,E798,IF(AO797,H797-E797+E798,IF(AP797,0.8*H797,H797+E798)))</f>
        <v/>
      </c>
      <c r="I798" s="169">
        <f>(C798-H798)/h</f>
        <v/>
      </c>
      <c r="J798">
        <f>C798/(ε_c1cd)</f>
        <v/>
      </c>
      <c r="K798">
        <f>C798/I798</f>
        <v/>
      </c>
      <c r="L798" s="131">
        <f>I798/(ε_c1cd)</f>
        <v/>
      </c>
      <c r="M798">
        <f>I798*(K798-Z_s1)</f>
        <v/>
      </c>
      <c r="N798">
        <f>I798*(K798-Z_s2)</f>
        <v/>
      </c>
      <c r="O798">
        <f>E_s*M798</f>
        <v/>
      </c>
      <c r="P798">
        <f>E_s*N798</f>
        <v/>
      </c>
      <c r="Q798">
        <f>O798*A_s1</f>
        <v/>
      </c>
      <c r="R798">
        <f>P798*A_s2</f>
        <v/>
      </c>
      <c r="S798">
        <f>Q798*($K798-Z_s1)</f>
        <v/>
      </c>
      <c r="T798">
        <f>R798*($K798-Z_s2)</f>
        <v/>
      </c>
      <c r="U798">
        <f>(INDIRECT("a_"&amp;U$2)/(U$2+1))*(($C798^(U$2+1)-$H798^(U$2+1))/(ε_c1cd^(U$2+1)))</f>
        <v/>
      </c>
      <c r="V798">
        <f>(INDIRECT("a_"&amp;V$2)/(V$2+1))*(($C798^(V$2+1)-$H798^(V$2+1))/(ε_c1cd^(V$2+1)))</f>
        <v/>
      </c>
      <c r="W798">
        <f>(INDIRECT("a_"&amp;W$2)/(W$2+1))*(($C798^(W$2+1)-$H798^(W$2+1))/(ε_c1cd^(W$2+1)))</f>
        <v/>
      </c>
      <c r="X798">
        <f>(INDIRECT("a_"&amp;X$2)/(X$2+1))*(($C798^(X$2+1)-$H798^(X$2+1))/(ε_c1cd^(X$2+1)))</f>
        <v/>
      </c>
      <c r="Y798">
        <f>(INDIRECT("a_"&amp;Y$2)/(Y$2+1))*(($C798^(Y$2+1)-$H798^(Y$2+1))/(ε_c1cd^(Y$2+1)))</f>
        <v/>
      </c>
      <c r="Z798">
        <f>(INDIRECT("a_"&amp;Z$2)/(Z$2+2))*(($C798^(Z$2+2)-$H798^(Z$2+2))/(ε_c1cd^(Z$2+2)))</f>
        <v/>
      </c>
      <c r="AA798">
        <f>(INDIRECT("a_"&amp;AA$2)/(AA$2+2))*(($C798^(AA$2+2)-$H798^(AA$2+2))/(ε_c1cd^(AA$2+2)))</f>
        <v/>
      </c>
      <c r="AB798">
        <f>(INDIRECT("a_"&amp;AB$2)/(AB$2+2))*(($C798^(AB$2+2)-$H798^(AB$2+2))/(ε_c1cd^(AB$2+2)))</f>
        <v/>
      </c>
      <c r="AC798">
        <f>(INDIRECT("a_"&amp;AC$2)/(AC$2+2))*(($C798^(AC$2+2)-$H798^(AC$2+2))/(ε_c1cd^(AC$2+2)))</f>
        <v/>
      </c>
      <c r="AD798">
        <f>(INDIRECT("a_"&amp;AD$2)/(AD$2+2))*(($C798^(AD$2+2)-$H798^(AD$2+2))/(ε_c1cd^(AD$2+2)))</f>
        <v/>
      </c>
      <c r="AE798" s="111">
        <f>(b*f_cd/L798)*SUM(U798:Y798)+SUM(Q798:R798)</f>
        <v/>
      </c>
      <c r="AF798" s="112">
        <f>AE798*(K798-y+e)</f>
        <v/>
      </c>
      <c r="AG798" s="113">
        <f>(b*f_cd/(L798^2))*SUM(Z798:AD798)+SUM(S798:T798)-AF798</f>
        <v/>
      </c>
      <c r="AH798" s="114">
        <f>AG798&lt;0</f>
        <v/>
      </c>
      <c r="AI798" s="115">
        <f>IF(A798=1,FALSE,(AND(AQ798,AH798,NOT(AI797))))</f>
        <v/>
      </c>
      <c r="AJ798" s="116">
        <f>(b*f_cd/L798)*(a_1/2*J798^2+a_2/3*J798^3+a_3/4*J798^4+a_4/5*J798^5+a_5/6*J798^6)+SUM(Q798:R798)</f>
        <v/>
      </c>
      <c r="AK798">
        <f>AJ798*(K798-y+e)</f>
        <v/>
      </c>
      <c r="AL798" s="118">
        <f>(b*f_cd/(L798^2))*(a_1/3*J798^3+a_2/4*J798^4+a_3/5*J798^5+a_4/6*J798^6+a_5/7*J798^7)+SUM(S798:T798)-AK798</f>
        <v/>
      </c>
      <c r="AM798" s="114">
        <f>AL798&gt;0</f>
        <v/>
      </c>
      <c r="AN798" s="115">
        <f>IF(A798=1,FALSE,(AND(AQ798,AM798,NOT(AN797))))</f>
        <v/>
      </c>
      <c r="AO798">
        <f>IF(D798=1,AND(AH798,NOT(AI798)),AND(AM798,NOT(AN798)))</f>
        <v/>
      </c>
      <c r="AP798" s="119">
        <f>IF(D798=1,AI798,AN798)</f>
        <v/>
      </c>
      <c r="AQ798" s="125">
        <f>ABS(E798)&lt;$AQ$2</f>
        <v/>
      </c>
      <c r="AS798">
        <f>IF(AP798,MAX(AS$3:AS796)+1,"")</f>
        <v/>
      </c>
    </row>
    <row r="799">
      <c r="A799" t="n">
        <v>709</v>
      </c>
      <c r="B799" s="131">
        <f>IF(A799=1,0,IF(AP799,0.1*ε_cu1cd,0))</f>
        <v/>
      </c>
      <c r="C799" s="131">
        <f>IF(A799=1,0.1*ε_cu1cd,C798+B798)</f>
        <v/>
      </c>
      <c r="D799" s="113">
        <f>IF('Нормальний переріз'!$D$68&gt;0,1,2)</f>
        <v/>
      </c>
      <c r="E799" s="144">
        <f>IF(D799=1,F799,G799)</f>
        <v/>
      </c>
      <c r="F799" s="124">
        <f>IF(AI798,0.11*ε_cu1cd,IF(AH798,F798*0.01,F798))</f>
        <v/>
      </c>
      <c r="G799" s="124">
        <f>IF(AP798,-0.1*ε_cu1cd,IF(AM798,G798*0.01,G798))</f>
        <v/>
      </c>
      <c r="H799" s="113">
        <f>IF(A799=1,E799,IF(AO798,H798-E798+E799,IF(AP798,0.8*H798,H798+E799)))</f>
        <v/>
      </c>
      <c r="I799" s="169">
        <f>(C799-H799)/h</f>
        <v/>
      </c>
      <c r="J799">
        <f>C799/(ε_c1cd)</f>
        <v/>
      </c>
      <c r="K799">
        <f>C799/I799</f>
        <v/>
      </c>
      <c r="L799" s="131">
        <f>I799/(ε_c1cd)</f>
        <v/>
      </c>
      <c r="M799">
        <f>I799*(K799-Z_s1)</f>
        <v/>
      </c>
      <c r="N799">
        <f>I799*(K799-Z_s2)</f>
        <v/>
      </c>
      <c r="O799">
        <f>E_s*M799</f>
        <v/>
      </c>
      <c r="P799">
        <f>E_s*N799</f>
        <v/>
      </c>
      <c r="Q799">
        <f>O799*A_s1</f>
        <v/>
      </c>
      <c r="R799">
        <f>P799*A_s2</f>
        <v/>
      </c>
      <c r="S799">
        <f>Q799*($K799-Z_s1)</f>
        <v/>
      </c>
      <c r="T799">
        <f>R799*($K799-Z_s2)</f>
        <v/>
      </c>
      <c r="U799">
        <f>(INDIRECT("a_"&amp;U$2)/(U$2+1))*(($C799^(U$2+1)-$H799^(U$2+1))/(ε_c1cd^(U$2+1)))</f>
        <v/>
      </c>
      <c r="V799">
        <f>(INDIRECT("a_"&amp;V$2)/(V$2+1))*(($C799^(V$2+1)-$H799^(V$2+1))/(ε_c1cd^(V$2+1)))</f>
        <v/>
      </c>
      <c r="W799">
        <f>(INDIRECT("a_"&amp;W$2)/(W$2+1))*(($C799^(W$2+1)-$H799^(W$2+1))/(ε_c1cd^(W$2+1)))</f>
        <v/>
      </c>
      <c r="X799">
        <f>(INDIRECT("a_"&amp;X$2)/(X$2+1))*(($C799^(X$2+1)-$H799^(X$2+1))/(ε_c1cd^(X$2+1)))</f>
        <v/>
      </c>
      <c r="Y799">
        <f>(INDIRECT("a_"&amp;Y$2)/(Y$2+1))*(($C799^(Y$2+1)-$H799^(Y$2+1))/(ε_c1cd^(Y$2+1)))</f>
        <v/>
      </c>
      <c r="Z799">
        <f>(INDIRECT("a_"&amp;Z$2)/(Z$2+2))*(($C799^(Z$2+2)-$H799^(Z$2+2))/(ε_c1cd^(Z$2+2)))</f>
        <v/>
      </c>
      <c r="AA799">
        <f>(INDIRECT("a_"&amp;AA$2)/(AA$2+2))*(($C799^(AA$2+2)-$H799^(AA$2+2))/(ε_c1cd^(AA$2+2)))</f>
        <v/>
      </c>
      <c r="AB799">
        <f>(INDIRECT("a_"&amp;AB$2)/(AB$2+2))*(($C799^(AB$2+2)-$H799^(AB$2+2))/(ε_c1cd^(AB$2+2)))</f>
        <v/>
      </c>
      <c r="AC799">
        <f>(INDIRECT("a_"&amp;AC$2)/(AC$2+2))*(($C799^(AC$2+2)-$H799^(AC$2+2))/(ε_c1cd^(AC$2+2)))</f>
        <v/>
      </c>
      <c r="AD799">
        <f>(INDIRECT("a_"&amp;AD$2)/(AD$2+2))*(($C799^(AD$2+2)-$H799^(AD$2+2))/(ε_c1cd^(AD$2+2)))</f>
        <v/>
      </c>
      <c r="AE799" s="111">
        <f>(b*f_cd/L799)*SUM(U799:Y799)+SUM(Q799:R799)</f>
        <v/>
      </c>
      <c r="AF799" s="112">
        <f>AE799*(K799-y+e)</f>
        <v/>
      </c>
      <c r="AG799" s="113">
        <f>(b*f_cd/(L799^2))*SUM(Z799:AD799)+SUM(S799:T799)-AF799</f>
        <v/>
      </c>
      <c r="AH799" s="114">
        <f>AG799&lt;0</f>
        <v/>
      </c>
      <c r="AI799" s="115">
        <f>IF(A799=1,FALSE,(AND(AQ799,AH799,NOT(AI798))))</f>
        <v/>
      </c>
      <c r="AJ799" s="116">
        <f>(b*f_cd/L799)*(a_1/2*J799^2+a_2/3*J799^3+a_3/4*J799^4+a_4/5*J799^5+a_5/6*J799^6)+SUM(Q799:R799)</f>
        <v/>
      </c>
      <c r="AK799">
        <f>AJ799*(K799-y+e)</f>
        <v/>
      </c>
      <c r="AL799" s="118">
        <f>(b*f_cd/(L799^2))*(a_1/3*J799^3+a_2/4*J799^4+a_3/5*J799^5+a_4/6*J799^6+a_5/7*J799^7)+SUM(S799:T799)-AK799</f>
        <v/>
      </c>
      <c r="AM799" s="114">
        <f>AL799&gt;0</f>
        <v/>
      </c>
      <c r="AN799" s="115">
        <f>IF(A799=1,FALSE,(AND(AQ799,AM799,NOT(AN798))))</f>
        <v/>
      </c>
      <c r="AO799">
        <f>IF(D799=1,AND(AH799,NOT(AI799)),AND(AM799,NOT(AN799)))</f>
        <v/>
      </c>
      <c r="AP799" s="119">
        <f>IF(D799=1,AI799,AN799)</f>
        <v/>
      </c>
      <c r="AQ799" s="125">
        <f>ABS(E799)&lt;$AQ$2</f>
        <v/>
      </c>
      <c r="AS799">
        <f>IF(AP799,MAX(AS$3:AS797)+1,"")</f>
        <v/>
      </c>
    </row>
    <row r="800">
      <c r="A800" t="n">
        <v>710</v>
      </c>
      <c r="B800" s="131">
        <f>IF(A800=1,0,IF(AP800,0.1*ε_cu1cd,0))</f>
        <v/>
      </c>
      <c r="C800" s="131">
        <f>IF(A800=1,0.1*ε_cu1cd,C799+B799)</f>
        <v/>
      </c>
      <c r="D800" s="113">
        <f>IF('Нормальний переріз'!$D$68&gt;0,1,2)</f>
        <v/>
      </c>
      <c r="E800" s="144">
        <f>IF(D800=1,F800,G800)</f>
        <v/>
      </c>
      <c r="F800" s="124">
        <f>IF(AI799,0.11*ε_cu1cd,IF(AH799,F799*0.01,F799))</f>
        <v/>
      </c>
      <c r="G800" s="124">
        <f>IF(AP799,-0.1*ε_cu1cd,IF(AM799,G799*0.01,G799))</f>
        <v/>
      </c>
      <c r="H800" s="113">
        <f>IF(A800=1,E800,IF(AO799,H799-E799+E800,IF(AP799,0.8*H799,H799+E800)))</f>
        <v/>
      </c>
      <c r="I800" s="169">
        <f>(C800-H800)/h</f>
        <v/>
      </c>
      <c r="J800">
        <f>C800/(ε_c1cd)</f>
        <v/>
      </c>
      <c r="K800">
        <f>C800/I800</f>
        <v/>
      </c>
      <c r="L800" s="131">
        <f>I800/(ε_c1cd)</f>
        <v/>
      </c>
      <c r="M800">
        <f>I800*(K800-Z_s1)</f>
        <v/>
      </c>
      <c r="N800">
        <f>I800*(K800-Z_s2)</f>
        <v/>
      </c>
      <c r="O800">
        <f>E_s*M800</f>
        <v/>
      </c>
      <c r="P800">
        <f>E_s*N800</f>
        <v/>
      </c>
      <c r="Q800">
        <f>O800*A_s1</f>
        <v/>
      </c>
      <c r="R800">
        <f>P800*A_s2</f>
        <v/>
      </c>
      <c r="S800">
        <f>Q800*($K800-Z_s1)</f>
        <v/>
      </c>
      <c r="T800">
        <f>R800*($K800-Z_s2)</f>
        <v/>
      </c>
      <c r="U800">
        <f>(INDIRECT("a_"&amp;U$2)/(U$2+1))*(($C800^(U$2+1)-$H800^(U$2+1))/(ε_c1cd^(U$2+1)))</f>
        <v/>
      </c>
      <c r="V800">
        <f>(INDIRECT("a_"&amp;V$2)/(V$2+1))*(($C800^(V$2+1)-$H800^(V$2+1))/(ε_c1cd^(V$2+1)))</f>
        <v/>
      </c>
      <c r="W800">
        <f>(INDIRECT("a_"&amp;W$2)/(W$2+1))*(($C800^(W$2+1)-$H800^(W$2+1))/(ε_c1cd^(W$2+1)))</f>
        <v/>
      </c>
      <c r="X800">
        <f>(INDIRECT("a_"&amp;X$2)/(X$2+1))*(($C800^(X$2+1)-$H800^(X$2+1))/(ε_c1cd^(X$2+1)))</f>
        <v/>
      </c>
      <c r="Y800">
        <f>(INDIRECT("a_"&amp;Y$2)/(Y$2+1))*(($C800^(Y$2+1)-$H800^(Y$2+1))/(ε_c1cd^(Y$2+1)))</f>
        <v/>
      </c>
      <c r="Z800">
        <f>(INDIRECT("a_"&amp;Z$2)/(Z$2+2))*(($C800^(Z$2+2)-$H800^(Z$2+2))/(ε_c1cd^(Z$2+2)))</f>
        <v/>
      </c>
      <c r="AA800">
        <f>(INDIRECT("a_"&amp;AA$2)/(AA$2+2))*(($C800^(AA$2+2)-$H800^(AA$2+2))/(ε_c1cd^(AA$2+2)))</f>
        <v/>
      </c>
      <c r="AB800">
        <f>(INDIRECT("a_"&amp;AB$2)/(AB$2+2))*(($C800^(AB$2+2)-$H800^(AB$2+2))/(ε_c1cd^(AB$2+2)))</f>
        <v/>
      </c>
      <c r="AC800">
        <f>(INDIRECT("a_"&amp;AC$2)/(AC$2+2))*(($C800^(AC$2+2)-$H800^(AC$2+2))/(ε_c1cd^(AC$2+2)))</f>
        <v/>
      </c>
      <c r="AD800">
        <f>(INDIRECT("a_"&amp;AD$2)/(AD$2+2))*(($C800^(AD$2+2)-$H800^(AD$2+2))/(ε_c1cd^(AD$2+2)))</f>
        <v/>
      </c>
      <c r="AE800" s="111">
        <f>(b*f_cd/L800)*SUM(U800:Y800)+SUM(Q800:R800)</f>
        <v/>
      </c>
      <c r="AF800" s="112">
        <f>AE800*(K800-y+e)</f>
        <v/>
      </c>
      <c r="AG800" s="113">
        <f>(b*f_cd/(L800^2))*SUM(Z800:AD800)+SUM(S800:T800)-AF800</f>
        <v/>
      </c>
      <c r="AH800" s="114">
        <f>AG800&lt;0</f>
        <v/>
      </c>
      <c r="AI800" s="115">
        <f>IF(A800=1,FALSE,(AND(AQ800,AH800,NOT(AI799))))</f>
        <v/>
      </c>
      <c r="AJ800" s="116">
        <f>(b*f_cd/L800)*(a_1/2*J800^2+a_2/3*J800^3+a_3/4*J800^4+a_4/5*J800^5+a_5/6*J800^6)+SUM(Q800:R800)</f>
        <v/>
      </c>
      <c r="AK800">
        <f>AJ800*(K800-y+e)</f>
        <v/>
      </c>
      <c r="AL800" s="118">
        <f>(b*f_cd/(L800^2))*(a_1/3*J800^3+a_2/4*J800^4+a_3/5*J800^5+a_4/6*J800^6+a_5/7*J800^7)+SUM(S800:T800)-AK800</f>
        <v/>
      </c>
      <c r="AM800" s="114">
        <f>AL800&gt;0</f>
        <v/>
      </c>
      <c r="AN800" s="115">
        <f>IF(A800=1,FALSE,(AND(AQ800,AM800,NOT(AN799))))</f>
        <v/>
      </c>
      <c r="AO800">
        <f>IF(D800=1,AND(AH800,NOT(AI800)),AND(AM800,NOT(AN800)))</f>
        <v/>
      </c>
      <c r="AP800" s="119">
        <f>IF(D800=1,AI800,AN800)</f>
        <v/>
      </c>
      <c r="AQ800" s="125">
        <f>ABS(E800)&lt;$AQ$2</f>
        <v/>
      </c>
      <c r="AS800">
        <f>IF(AP800,MAX(AS$3:AS798)+1,"")</f>
        <v/>
      </c>
    </row>
    <row r="801">
      <c r="A801" t="n">
        <v>711</v>
      </c>
      <c r="B801" s="131">
        <f>IF(A801=1,0,IF(AP801,0.1*ε_cu1cd,0))</f>
        <v/>
      </c>
      <c r="C801" s="131">
        <f>IF(A801=1,0.1*ε_cu1cd,C800+B800)</f>
        <v/>
      </c>
      <c r="D801" s="113">
        <f>IF('Нормальний переріз'!$D$68&gt;0,1,2)</f>
        <v/>
      </c>
      <c r="E801" s="144">
        <f>IF(D801=1,F801,G801)</f>
        <v/>
      </c>
      <c r="F801" s="124">
        <f>IF(AI800,0.11*ε_cu1cd,IF(AH800,F800*0.01,F800))</f>
        <v/>
      </c>
      <c r="G801" s="124">
        <f>IF(AP800,-0.1*ε_cu1cd,IF(AM800,G800*0.01,G800))</f>
        <v/>
      </c>
      <c r="H801" s="113">
        <f>IF(A801=1,E801,IF(AO800,H800-E800+E801,IF(AP800,0.8*H800,H800+E801)))</f>
        <v/>
      </c>
      <c r="I801" s="169">
        <f>(C801-H801)/h</f>
        <v/>
      </c>
      <c r="J801">
        <f>C801/(ε_c1cd)</f>
        <v/>
      </c>
      <c r="K801">
        <f>C801/I801</f>
        <v/>
      </c>
      <c r="L801" s="131">
        <f>I801/(ε_c1cd)</f>
        <v/>
      </c>
      <c r="M801">
        <f>I801*(K801-Z_s1)</f>
        <v/>
      </c>
      <c r="N801">
        <f>I801*(K801-Z_s2)</f>
        <v/>
      </c>
      <c r="O801">
        <f>E_s*M801</f>
        <v/>
      </c>
      <c r="P801">
        <f>E_s*N801</f>
        <v/>
      </c>
      <c r="Q801">
        <f>O801*A_s1</f>
        <v/>
      </c>
      <c r="R801">
        <f>P801*A_s2</f>
        <v/>
      </c>
      <c r="S801">
        <f>Q801*($K801-Z_s1)</f>
        <v/>
      </c>
      <c r="T801">
        <f>R801*($K801-Z_s2)</f>
        <v/>
      </c>
      <c r="U801">
        <f>(INDIRECT("a_"&amp;U$2)/(U$2+1))*(($C801^(U$2+1)-$H801^(U$2+1))/(ε_c1cd^(U$2+1)))</f>
        <v/>
      </c>
      <c r="V801">
        <f>(INDIRECT("a_"&amp;V$2)/(V$2+1))*(($C801^(V$2+1)-$H801^(V$2+1))/(ε_c1cd^(V$2+1)))</f>
        <v/>
      </c>
      <c r="W801">
        <f>(INDIRECT("a_"&amp;W$2)/(W$2+1))*(($C801^(W$2+1)-$H801^(W$2+1))/(ε_c1cd^(W$2+1)))</f>
        <v/>
      </c>
      <c r="X801">
        <f>(INDIRECT("a_"&amp;X$2)/(X$2+1))*(($C801^(X$2+1)-$H801^(X$2+1))/(ε_c1cd^(X$2+1)))</f>
        <v/>
      </c>
      <c r="Y801">
        <f>(INDIRECT("a_"&amp;Y$2)/(Y$2+1))*(($C801^(Y$2+1)-$H801^(Y$2+1))/(ε_c1cd^(Y$2+1)))</f>
        <v/>
      </c>
      <c r="Z801">
        <f>(INDIRECT("a_"&amp;Z$2)/(Z$2+2))*(($C801^(Z$2+2)-$H801^(Z$2+2))/(ε_c1cd^(Z$2+2)))</f>
        <v/>
      </c>
      <c r="AA801">
        <f>(INDIRECT("a_"&amp;AA$2)/(AA$2+2))*(($C801^(AA$2+2)-$H801^(AA$2+2))/(ε_c1cd^(AA$2+2)))</f>
        <v/>
      </c>
      <c r="AB801">
        <f>(INDIRECT("a_"&amp;AB$2)/(AB$2+2))*(($C801^(AB$2+2)-$H801^(AB$2+2))/(ε_c1cd^(AB$2+2)))</f>
        <v/>
      </c>
      <c r="AC801">
        <f>(INDIRECT("a_"&amp;AC$2)/(AC$2+2))*(($C801^(AC$2+2)-$H801^(AC$2+2))/(ε_c1cd^(AC$2+2)))</f>
        <v/>
      </c>
      <c r="AD801">
        <f>(INDIRECT("a_"&amp;AD$2)/(AD$2+2))*(($C801^(AD$2+2)-$H801^(AD$2+2))/(ε_c1cd^(AD$2+2)))</f>
        <v/>
      </c>
      <c r="AE801" s="111">
        <f>(b*f_cd/L801)*SUM(U801:Y801)+SUM(Q801:R801)</f>
        <v/>
      </c>
      <c r="AF801" s="112">
        <f>AE801*(K801-y+e)</f>
        <v/>
      </c>
      <c r="AG801" s="113">
        <f>(b*f_cd/(L801^2))*SUM(Z801:AD801)+SUM(S801:T801)-AF801</f>
        <v/>
      </c>
      <c r="AH801" s="114">
        <f>AG801&lt;0</f>
        <v/>
      </c>
      <c r="AI801" s="115">
        <f>IF(A801=1,FALSE,(AND(AQ801,AH801,NOT(AI800))))</f>
        <v/>
      </c>
      <c r="AJ801" s="116">
        <f>(b*f_cd/L801)*(a_1/2*J801^2+a_2/3*J801^3+a_3/4*J801^4+a_4/5*J801^5+a_5/6*J801^6)+SUM(Q801:R801)</f>
        <v/>
      </c>
      <c r="AK801">
        <f>AJ801*(K801-y+e)</f>
        <v/>
      </c>
      <c r="AL801" s="118">
        <f>(b*f_cd/(L801^2))*(a_1/3*J801^3+a_2/4*J801^4+a_3/5*J801^5+a_4/6*J801^6+a_5/7*J801^7)+SUM(S801:T801)-AK801</f>
        <v/>
      </c>
      <c r="AM801" s="114">
        <f>AL801&gt;0</f>
        <v/>
      </c>
      <c r="AN801" s="115">
        <f>IF(A801=1,FALSE,(AND(AQ801,AM801,NOT(AN800))))</f>
        <v/>
      </c>
      <c r="AO801">
        <f>IF(D801=1,AND(AH801,NOT(AI801)),AND(AM801,NOT(AN801)))</f>
        <v/>
      </c>
      <c r="AP801" s="119">
        <f>IF(D801=1,AI801,AN801)</f>
        <v/>
      </c>
      <c r="AQ801" s="125">
        <f>ABS(E801)&lt;$AQ$2</f>
        <v/>
      </c>
      <c r="AS801">
        <f>IF(AP801,MAX(AS$3:AS799)+1,"")</f>
        <v/>
      </c>
    </row>
    <row r="802">
      <c r="A802" t="n">
        <v>712</v>
      </c>
      <c r="B802" s="131">
        <f>IF(A802=1,0,IF(AP802,0.1*ε_cu1cd,0))</f>
        <v/>
      </c>
      <c r="C802" s="131">
        <f>IF(A802=1,0.1*ε_cu1cd,C801+B801)</f>
        <v/>
      </c>
      <c r="D802" s="113">
        <f>IF('Нормальний переріз'!$D$68&gt;0,1,2)</f>
        <v/>
      </c>
      <c r="E802" s="144">
        <f>IF(D802=1,F802,G802)</f>
        <v/>
      </c>
      <c r="F802" s="124">
        <f>IF(AI801,0.11*ε_cu1cd,IF(AH801,F801*0.01,F801))</f>
        <v/>
      </c>
      <c r="G802" s="124">
        <f>IF(AP801,-0.1*ε_cu1cd,IF(AM801,G801*0.01,G801))</f>
        <v/>
      </c>
      <c r="H802" s="113">
        <f>IF(A802=1,E802,IF(AO801,H801-E801+E802,IF(AP801,0.8*H801,H801+E802)))</f>
        <v/>
      </c>
      <c r="I802" s="169">
        <f>(C802-H802)/h</f>
        <v/>
      </c>
      <c r="J802">
        <f>C802/(ε_c1cd)</f>
        <v/>
      </c>
      <c r="K802">
        <f>C802/I802</f>
        <v/>
      </c>
      <c r="L802" s="131">
        <f>I802/(ε_c1cd)</f>
        <v/>
      </c>
      <c r="M802">
        <f>I802*(K802-Z_s1)</f>
        <v/>
      </c>
      <c r="N802">
        <f>I802*(K802-Z_s2)</f>
        <v/>
      </c>
      <c r="O802">
        <f>E_s*M802</f>
        <v/>
      </c>
      <c r="P802">
        <f>E_s*N802</f>
        <v/>
      </c>
      <c r="Q802">
        <f>O802*A_s1</f>
        <v/>
      </c>
      <c r="R802">
        <f>P802*A_s2</f>
        <v/>
      </c>
      <c r="S802">
        <f>Q802*($K802-Z_s1)</f>
        <v/>
      </c>
      <c r="T802">
        <f>R802*($K802-Z_s2)</f>
        <v/>
      </c>
      <c r="U802">
        <f>(INDIRECT("a_"&amp;U$2)/(U$2+1))*(($C802^(U$2+1)-$H802^(U$2+1))/(ε_c1cd^(U$2+1)))</f>
        <v/>
      </c>
      <c r="V802">
        <f>(INDIRECT("a_"&amp;V$2)/(V$2+1))*(($C802^(V$2+1)-$H802^(V$2+1))/(ε_c1cd^(V$2+1)))</f>
        <v/>
      </c>
      <c r="W802">
        <f>(INDIRECT("a_"&amp;W$2)/(W$2+1))*(($C802^(W$2+1)-$H802^(W$2+1))/(ε_c1cd^(W$2+1)))</f>
        <v/>
      </c>
      <c r="X802">
        <f>(INDIRECT("a_"&amp;X$2)/(X$2+1))*(($C802^(X$2+1)-$H802^(X$2+1))/(ε_c1cd^(X$2+1)))</f>
        <v/>
      </c>
      <c r="Y802">
        <f>(INDIRECT("a_"&amp;Y$2)/(Y$2+1))*(($C802^(Y$2+1)-$H802^(Y$2+1))/(ε_c1cd^(Y$2+1)))</f>
        <v/>
      </c>
      <c r="Z802">
        <f>(INDIRECT("a_"&amp;Z$2)/(Z$2+2))*(($C802^(Z$2+2)-$H802^(Z$2+2))/(ε_c1cd^(Z$2+2)))</f>
        <v/>
      </c>
      <c r="AA802">
        <f>(INDIRECT("a_"&amp;AA$2)/(AA$2+2))*(($C802^(AA$2+2)-$H802^(AA$2+2))/(ε_c1cd^(AA$2+2)))</f>
        <v/>
      </c>
      <c r="AB802">
        <f>(INDIRECT("a_"&amp;AB$2)/(AB$2+2))*(($C802^(AB$2+2)-$H802^(AB$2+2))/(ε_c1cd^(AB$2+2)))</f>
        <v/>
      </c>
      <c r="AC802">
        <f>(INDIRECT("a_"&amp;AC$2)/(AC$2+2))*(($C802^(AC$2+2)-$H802^(AC$2+2))/(ε_c1cd^(AC$2+2)))</f>
        <v/>
      </c>
      <c r="AD802">
        <f>(INDIRECT("a_"&amp;AD$2)/(AD$2+2))*(($C802^(AD$2+2)-$H802^(AD$2+2))/(ε_c1cd^(AD$2+2)))</f>
        <v/>
      </c>
      <c r="AE802" s="111">
        <f>(b*f_cd/L802)*SUM(U802:Y802)+SUM(Q802:R802)</f>
        <v/>
      </c>
      <c r="AF802" s="112">
        <f>AE802*(K802-y+e)</f>
        <v/>
      </c>
      <c r="AG802" s="113">
        <f>(b*f_cd/(L802^2))*SUM(Z802:AD802)+SUM(S802:T802)-AF802</f>
        <v/>
      </c>
      <c r="AH802" s="114">
        <f>AG802&lt;0</f>
        <v/>
      </c>
      <c r="AI802" s="115">
        <f>IF(A802=1,FALSE,(AND(AQ802,AH802,NOT(AI801))))</f>
        <v/>
      </c>
      <c r="AJ802" s="116">
        <f>(b*f_cd/L802)*(a_1/2*J802^2+a_2/3*J802^3+a_3/4*J802^4+a_4/5*J802^5+a_5/6*J802^6)+SUM(Q802:R802)</f>
        <v/>
      </c>
      <c r="AK802">
        <f>AJ802*(K802-y+e)</f>
        <v/>
      </c>
      <c r="AL802" s="118">
        <f>(b*f_cd/(L802^2))*(a_1/3*J802^3+a_2/4*J802^4+a_3/5*J802^5+a_4/6*J802^6+a_5/7*J802^7)+SUM(S802:T802)-AK802</f>
        <v/>
      </c>
      <c r="AM802" s="114">
        <f>AL802&gt;0</f>
        <v/>
      </c>
      <c r="AN802" s="115">
        <f>IF(A802=1,FALSE,(AND(AQ802,AM802,NOT(AN801))))</f>
        <v/>
      </c>
      <c r="AO802">
        <f>IF(D802=1,AND(AH802,NOT(AI802)),AND(AM802,NOT(AN802)))</f>
        <v/>
      </c>
      <c r="AP802" s="119">
        <f>IF(D802=1,AI802,AN802)</f>
        <v/>
      </c>
      <c r="AQ802" s="125">
        <f>ABS(E802)&lt;$AQ$2</f>
        <v/>
      </c>
      <c r="AS802">
        <f>IF(AP802,MAX(AS$3:AS800)+1,"")</f>
        <v/>
      </c>
    </row>
    <row r="803">
      <c r="A803" t="n">
        <v>713</v>
      </c>
      <c r="B803" s="131">
        <f>IF(A803=1,0,IF(AP803,0.1*ε_cu1cd,0))</f>
        <v/>
      </c>
      <c r="C803" s="131">
        <f>IF(A803=1,0.1*ε_cu1cd,C802+B802)</f>
        <v/>
      </c>
      <c r="D803" s="113">
        <f>IF('Нормальний переріз'!$D$68&gt;0,1,2)</f>
        <v/>
      </c>
      <c r="E803" s="144">
        <f>IF(D803=1,F803,G803)</f>
        <v/>
      </c>
      <c r="F803" s="124">
        <f>IF(AI802,0.11*ε_cu1cd,IF(AH802,F802*0.01,F802))</f>
        <v/>
      </c>
      <c r="G803" s="124">
        <f>IF(AP802,-0.1*ε_cu1cd,IF(AM802,G802*0.01,G802))</f>
        <v/>
      </c>
      <c r="H803" s="113">
        <f>IF(A803=1,E803,IF(AO802,H802-E802+E803,IF(AP802,0.8*H802,H802+E803)))</f>
        <v/>
      </c>
      <c r="I803" s="169">
        <f>(C803-H803)/h</f>
        <v/>
      </c>
      <c r="J803">
        <f>C803/(ε_c1cd)</f>
        <v/>
      </c>
      <c r="K803">
        <f>C803/I803</f>
        <v/>
      </c>
      <c r="L803" s="131">
        <f>I803/(ε_c1cd)</f>
        <v/>
      </c>
      <c r="M803">
        <f>I803*(K803-Z_s1)</f>
        <v/>
      </c>
      <c r="N803">
        <f>I803*(K803-Z_s2)</f>
        <v/>
      </c>
      <c r="O803">
        <f>E_s*M803</f>
        <v/>
      </c>
      <c r="P803">
        <f>E_s*N803</f>
        <v/>
      </c>
      <c r="Q803">
        <f>O803*A_s1</f>
        <v/>
      </c>
      <c r="R803">
        <f>P803*A_s2</f>
        <v/>
      </c>
      <c r="S803">
        <f>Q803*($K803-Z_s1)</f>
        <v/>
      </c>
      <c r="T803">
        <f>R803*($K803-Z_s2)</f>
        <v/>
      </c>
      <c r="U803">
        <f>(INDIRECT("a_"&amp;U$2)/(U$2+1))*(($C803^(U$2+1)-$H803^(U$2+1))/(ε_c1cd^(U$2+1)))</f>
        <v/>
      </c>
      <c r="V803">
        <f>(INDIRECT("a_"&amp;V$2)/(V$2+1))*(($C803^(V$2+1)-$H803^(V$2+1))/(ε_c1cd^(V$2+1)))</f>
        <v/>
      </c>
      <c r="W803">
        <f>(INDIRECT("a_"&amp;W$2)/(W$2+1))*(($C803^(W$2+1)-$H803^(W$2+1))/(ε_c1cd^(W$2+1)))</f>
        <v/>
      </c>
      <c r="X803">
        <f>(INDIRECT("a_"&amp;X$2)/(X$2+1))*(($C803^(X$2+1)-$H803^(X$2+1))/(ε_c1cd^(X$2+1)))</f>
        <v/>
      </c>
      <c r="Y803">
        <f>(INDIRECT("a_"&amp;Y$2)/(Y$2+1))*(($C803^(Y$2+1)-$H803^(Y$2+1))/(ε_c1cd^(Y$2+1)))</f>
        <v/>
      </c>
      <c r="Z803">
        <f>(INDIRECT("a_"&amp;Z$2)/(Z$2+2))*(($C803^(Z$2+2)-$H803^(Z$2+2))/(ε_c1cd^(Z$2+2)))</f>
        <v/>
      </c>
      <c r="AA803">
        <f>(INDIRECT("a_"&amp;AA$2)/(AA$2+2))*(($C803^(AA$2+2)-$H803^(AA$2+2))/(ε_c1cd^(AA$2+2)))</f>
        <v/>
      </c>
      <c r="AB803">
        <f>(INDIRECT("a_"&amp;AB$2)/(AB$2+2))*(($C803^(AB$2+2)-$H803^(AB$2+2))/(ε_c1cd^(AB$2+2)))</f>
        <v/>
      </c>
      <c r="AC803">
        <f>(INDIRECT("a_"&amp;AC$2)/(AC$2+2))*(($C803^(AC$2+2)-$H803^(AC$2+2))/(ε_c1cd^(AC$2+2)))</f>
        <v/>
      </c>
      <c r="AD803">
        <f>(INDIRECT("a_"&amp;AD$2)/(AD$2+2))*(($C803^(AD$2+2)-$H803^(AD$2+2))/(ε_c1cd^(AD$2+2)))</f>
        <v/>
      </c>
      <c r="AE803" s="111">
        <f>(b*f_cd/L803)*SUM(U803:Y803)+SUM(Q803:R803)</f>
        <v/>
      </c>
      <c r="AF803" s="112">
        <f>AE803*(K803-y+e)</f>
        <v/>
      </c>
      <c r="AG803" s="113">
        <f>(b*f_cd/(L803^2))*SUM(Z803:AD803)+SUM(S803:T803)-AF803</f>
        <v/>
      </c>
      <c r="AH803" s="114">
        <f>AG803&lt;0</f>
        <v/>
      </c>
      <c r="AI803" s="115">
        <f>IF(A803=1,FALSE,(AND(AQ803,AH803,NOT(AI802))))</f>
        <v/>
      </c>
      <c r="AJ803" s="116">
        <f>(b*f_cd/L803)*(a_1/2*J803^2+a_2/3*J803^3+a_3/4*J803^4+a_4/5*J803^5+a_5/6*J803^6)+SUM(Q803:R803)</f>
        <v/>
      </c>
      <c r="AK803">
        <f>AJ803*(K803-y+e)</f>
        <v/>
      </c>
      <c r="AL803" s="118">
        <f>(b*f_cd/(L803^2))*(a_1/3*J803^3+a_2/4*J803^4+a_3/5*J803^5+a_4/6*J803^6+a_5/7*J803^7)+SUM(S803:T803)-AK803</f>
        <v/>
      </c>
      <c r="AM803" s="114">
        <f>AL803&gt;0</f>
        <v/>
      </c>
      <c r="AN803" s="115">
        <f>IF(A803=1,FALSE,(AND(AQ803,AM803,NOT(AN802))))</f>
        <v/>
      </c>
      <c r="AO803">
        <f>IF(D803=1,AND(AH803,NOT(AI803)),AND(AM803,NOT(AN803)))</f>
        <v/>
      </c>
      <c r="AP803" s="119">
        <f>IF(D803=1,AI803,AN803)</f>
        <v/>
      </c>
      <c r="AQ803" s="125">
        <f>ABS(E803)&lt;$AQ$2</f>
        <v/>
      </c>
      <c r="AS803">
        <f>IF(AP803,MAX(AS$3:AS801)+1,"")</f>
        <v/>
      </c>
    </row>
    <row r="804">
      <c r="A804" t="n">
        <v>714</v>
      </c>
      <c r="B804" s="131">
        <f>IF(A804=1,0,IF(AP804,0.1*ε_cu1cd,0))</f>
        <v/>
      </c>
      <c r="C804" s="131">
        <f>IF(A804=1,0.1*ε_cu1cd,C803+B803)</f>
        <v/>
      </c>
      <c r="D804" s="113">
        <f>IF('Нормальний переріз'!$D$68&gt;0,1,2)</f>
        <v/>
      </c>
      <c r="E804" s="144">
        <f>IF(D804=1,F804,G804)</f>
        <v/>
      </c>
      <c r="F804" s="124">
        <f>IF(AI803,0.11*ε_cu1cd,IF(AH803,F803*0.01,F803))</f>
        <v/>
      </c>
      <c r="G804" s="124">
        <f>IF(AP803,-0.1*ε_cu1cd,IF(AM803,G803*0.01,G803))</f>
        <v/>
      </c>
      <c r="H804" s="113">
        <f>IF(A804=1,E804,IF(AO803,H803-E803+E804,IF(AP803,0.8*H803,H803+E804)))</f>
        <v/>
      </c>
      <c r="I804" s="169">
        <f>(C804-H804)/h</f>
        <v/>
      </c>
      <c r="J804">
        <f>C804/(ε_c1cd)</f>
        <v/>
      </c>
      <c r="K804">
        <f>C804/I804</f>
        <v/>
      </c>
      <c r="L804" s="131">
        <f>I804/(ε_c1cd)</f>
        <v/>
      </c>
      <c r="M804">
        <f>I804*(K804-Z_s1)</f>
        <v/>
      </c>
      <c r="N804">
        <f>I804*(K804-Z_s2)</f>
        <v/>
      </c>
      <c r="O804">
        <f>E_s*M804</f>
        <v/>
      </c>
      <c r="P804">
        <f>E_s*N804</f>
        <v/>
      </c>
      <c r="Q804">
        <f>O804*A_s1</f>
        <v/>
      </c>
      <c r="R804">
        <f>P804*A_s2</f>
        <v/>
      </c>
      <c r="S804">
        <f>Q804*($K804-Z_s1)</f>
        <v/>
      </c>
      <c r="T804">
        <f>R804*($K804-Z_s2)</f>
        <v/>
      </c>
      <c r="U804">
        <f>(INDIRECT("a_"&amp;U$2)/(U$2+1))*(($C804^(U$2+1)-$H804^(U$2+1))/(ε_c1cd^(U$2+1)))</f>
        <v/>
      </c>
      <c r="V804">
        <f>(INDIRECT("a_"&amp;V$2)/(V$2+1))*(($C804^(V$2+1)-$H804^(V$2+1))/(ε_c1cd^(V$2+1)))</f>
        <v/>
      </c>
      <c r="W804">
        <f>(INDIRECT("a_"&amp;W$2)/(W$2+1))*(($C804^(W$2+1)-$H804^(W$2+1))/(ε_c1cd^(W$2+1)))</f>
        <v/>
      </c>
      <c r="X804">
        <f>(INDIRECT("a_"&amp;X$2)/(X$2+1))*(($C804^(X$2+1)-$H804^(X$2+1))/(ε_c1cd^(X$2+1)))</f>
        <v/>
      </c>
      <c r="Y804">
        <f>(INDIRECT("a_"&amp;Y$2)/(Y$2+1))*(($C804^(Y$2+1)-$H804^(Y$2+1))/(ε_c1cd^(Y$2+1)))</f>
        <v/>
      </c>
      <c r="Z804">
        <f>(INDIRECT("a_"&amp;Z$2)/(Z$2+2))*(($C804^(Z$2+2)-$H804^(Z$2+2))/(ε_c1cd^(Z$2+2)))</f>
        <v/>
      </c>
      <c r="AA804">
        <f>(INDIRECT("a_"&amp;AA$2)/(AA$2+2))*(($C804^(AA$2+2)-$H804^(AA$2+2))/(ε_c1cd^(AA$2+2)))</f>
        <v/>
      </c>
      <c r="AB804">
        <f>(INDIRECT("a_"&amp;AB$2)/(AB$2+2))*(($C804^(AB$2+2)-$H804^(AB$2+2))/(ε_c1cd^(AB$2+2)))</f>
        <v/>
      </c>
      <c r="AC804">
        <f>(INDIRECT("a_"&amp;AC$2)/(AC$2+2))*(($C804^(AC$2+2)-$H804^(AC$2+2))/(ε_c1cd^(AC$2+2)))</f>
        <v/>
      </c>
      <c r="AD804">
        <f>(INDIRECT("a_"&amp;AD$2)/(AD$2+2))*(($C804^(AD$2+2)-$H804^(AD$2+2))/(ε_c1cd^(AD$2+2)))</f>
        <v/>
      </c>
      <c r="AE804" s="111">
        <f>(b*f_cd/L804)*SUM(U804:Y804)+SUM(Q804:R804)</f>
        <v/>
      </c>
      <c r="AF804" s="112">
        <f>AE804*(K804-y+e)</f>
        <v/>
      </c>
      <c r="AG804" s="113">
        <f>(b*f_cd/(L804^2))*SUM(Z804:AD804)+SUM(S804:T804)-AF804</f>
        <v/>
      </c>
      <c r="AH804" s="114">
        <f>AG804&lt;0</f>
        <v/>
      </c>
      <c r="AI804" s="115">
        <f>IF(A804=1,FALSE,(AND(AQ804,AH804,NOT(AI803))))</f>
        <v/>
      </c>
      <c r="AJ804" s="116">
        <f>(b*f_cd/L804)*(a_1/2*J804^2+a_2/3*J804^3+a_3/4*J804^4+a_4/5*J804^5+a_5/6*J804^6)+SUM(Q804:R804)</f>
        <v/>
      </c>
      <c r="AK804">
        <f>AJ804*(K804-y+e)</f>
        <v/>
      </c>
      <c r="AL804" s="118">
        <f>(b*f_cd/(L804^2))*(a_1/3*J804^3+a_2/4*J804^4+a_3/5*J804^5+a_4/6*J804^6+a_5/7*J804^7)+SUM(S804:T804)-AK804</f>
        <v/>
      </c>
      <c r="AM804" s="114">
        <f>AL804&gt;0</f>
        <v/>
      </c>
      <c r="AN804" s="115">
        <f>IF(A804=1,FALSE,(AND(AQ804,AM804,NOT(AN803))))</f>
        <v/>
      </c>
      <c r="AO804">
        <f>IF(D804=1,AND(AH804,NOT(AI804)),AND(AM804,NOT(AN804)))</f>
        <v/>
      </c>
      <c r="AP804" s="119">
        <f>IF(D804=1,AI804,AN804)</f>
        <v/>
      </c>
      <c r="AQ804" s="125">
        <f>ABS(E804)&lt;$AQ$2</f>
        <v/>
      </c>
      <c r="AS804">
        <f>IF(AP804,MAX(AS$3:AS802)+1,"")</f>
        <v/>
      </c>
    </row>
    <row r="805">
      <c r="A805" t="n">
        <v>715</v>
      </c>
      <c r="B805" s="131">
        <f>IF(A805=1,0,IF(AP805,0.1*ε_cu1cd,0))</f>
        <v/>
      </c>
      <c r="C805" s="131">
        <f>IF(A805=1,0.1*ε_cu1cd,C804+B804)</f>
        <v/>
      </c>
      <c r="D805" s="113">
        <f>IF('Нормальний переріз'!$D$68&gt;0,1,2)</f>
        <v/>
      </c>
      <c r="E805" s="144">
        <f>IF(D805=1,F805,G805)</f>
        <v/>
      </c>
      <c r="F805" s="124">
        <f>IF(AI804,0.11*ε_cu1cd,IF(AH804,F804*0.01,F804))</f>
        <v/>
      </c>
      <c r="G805" s="124">
        <f>IF(AP804,-0.1*ε_cu1cd,IF(AM804,G804*0.01,G804))</f>
        <v/>
      </c>
      <c r="H805" s="113">
        <f>IF(A805=1,E805,IF(AO804,H804-E804+E805,IF(AP804,0.8*H804,H804+E805)))</f>
        <v/>
      </c>
      <c r="I805" s="169">
        <f>(C805-H805)/h</f>
        <v/>
      </c>
      <c r="J805">
        <f>C805/(ε_c1cd)</f>
        <v/>
      </c>
      <c r="K805">
        <f>C805/I805</f>
        <v/>
      </c>
      <c r="L805" s="131">
        <f>I805/(ε_c1cd)</f>
        <v/>
      </c>
      <c r="M805">
        <f>I805*(K805-Z_s1)</f>
        <v/>
      </c>
      <c r="N805">
        <f>I805*(K805-Z_s2)</f>
        <v/>
      </c>
      <c r="O805">
        <f>E_s*M805</f>
        <v/>
      </c>
      <c r="P805">
        <f>E_s*N805</f>
        <v/>
      </c>
      <c r="Q805">
        <f>O805*A_s1</f>
        <v/>
      </c>
      <c r="R805">
        <f>P805*A_s2</f>
        <v/>
      </c>
      <c r="S805">
        <f>Q805*($K805-Z_s1)</f>
        <v/>
      </c>
      <c r="T805">
        <f>R805*($K805-Z_s2)</f>
        <v/>
      </c>
      <c r="U805">
        <f>(INDIRECT("a_"&amp;U$2)/(U$2+1))*(($C805^(U$2+1)-$H805^(U$2+1))/(ε_c1cd^(U$2+1)))</f>
        <v/>
      </c>
      <c r="V805">
        <f>(INDIRECT("a_"&amp;V$2)/(V$2+1))*(($C805^(V$2+1)-$H805^(V$2+1))/(ε_c1cd^(V$2+1)))</f>
        <v/>
      </c>
      <c r="W805">
        <f>(INDIRECT("a_"&amp;W$2)/(W$2+1))*(($C805^(W$2+1)-$H805^(W$2+1))/(ε_c1cd^(W$2+1)))</f>
        <v/>
      </c>
      <c r="X805">
        <f>(INDIRECT("a_"&amp;X$2)/(X$2+1))*(($C805^(X$2+1)-$H805^(X$2+1))/(ε_c1cd^(X$2+1)))</f>
        <v/>
      </c>
      <c r="Y805">
        <f>(INDIRECT("a_"&amp;Y$2)/(Y$2+1))*(($C805^(Y$2+1)-$H805^(Y$2+1))/(ε_c1cd^(Y$2+1)))</f>
        <v/>
      </c>
      <c r="Z805">
        <f>(INDIRECT("a_"&amp;Z$2)/(Z$2+2))*(($C805^(Z$2+2)-$H805^(Z$2+2))/(ε_c1cd^(Z$2+2)))</f>
        <v/>
      </c>
      <c r="AA805">
        <f>(INDIRECT("a_"&amp;AA$2)/(AA$2+2))*(($C805^(AA$2+2)-$H805^(AA$2+2))/(ε_c1cd^(AA$2+2)))</f>
        <v/>
      </c>
      <c r="AB805">
        <f>(INDIRECT("a_"&amp;AB$2)/(AB$2+2))*(($C805^(AB$2+2)-$H805^(AB$2+2))/(ε_c1cd^(AB$2+2)))</f>
        <v/>
      </c>
      <c r="AC805">
        <f>(INDIRECT("a_"&amp;AC$2)/(AC$2+2))*(($C805^(AC$2+2)-$H805^(AC$2+2))/(ε_c1cd^(AC$2+2)))</f>
        <v/>
      </c>
      <c r="AD805">
        <f>(INDIRECT("a_"&amp;AD$2)/(AD$2+2))*(($C805^(AD$2+2)-$H805^(AD$2+2))/(ε_c1cd^(AD$2+2)))</f>
        <v/>
      </c>
      <c r="AE805" s="111">
        <f>(b*f_cd/L805)*SUM(U805:Y805)+SUM(Q805:R805)</f>
        <v/>
      </c>
      <c r="AF805" s="112">
        <f>AE805*(K805-y+e)</f>
        <v/>
      </c>
      <c r="AG805" s="113">
        <f>(b*f_cd/(L805^2))*SUM(Z805:AD805)+SUM(S805:T805)-AF805</f>
        <v/>
      </c>
      <c r="AH805" s="114">
        <f>AG805&lt;0</f>
        <v/>
      </c>
      <c r="AI805" s="115">
        <f>IF(A805=1,FALSE,(AND(AQ805,AH805,NOT(AI804))))</f>
        <v/>
      </c>
      <c r="AJ805" s="116">
        <f>(b*f_cd/L805)*(a_1/2*J805^2+a_2/3*J805^3+a_3/4*J805^4+a_4/5*J805^5+a_5/6*J805^6)+SUM(Q805:R805)</f>
        <v/>
      </c>
      <c r="AK805">
        <f>AJ805*(K805-y+e)</f>
        <v/>
      </c>
      <c r="AL805" s="118">
        <f>(b*f_cd/(L805^2))*(a_1/3*J805^3+a_2/4*J805^4+a_3/5*J805^5+a_4/6*J805^6+a_5/7*J805^7)+SUM(S805:T805)-AK805</f>
        <v/>
      </c>
      <c r="AM805" s="114">
        <f>AL805&gt;0</f>
        <v/>
      </c>
      <c r="AN805" s="115">
        <f>IF(A805=1,FALSE,(AND(AQ805,AM805,NOT(AN804))))</f>
        <v/>
      </c>
      <c r="AO805">
        <f>IF(D805=1,AND(AH805,NOT(AI805)),AND(AM805,NOT(AN805)))</f>
        <v/>
      </c>
      <c r="AP805" s="119">
        <f>IF(D805=1,AI805,AN805)</f>
        <v/>
      </c>
      <c r="AQ805" s="125">
        <f>ABS(E805)&lt;$AQ$2</f>
        <v/>
      </c>
      <c r="AS805">
        <f>IF(AP805,MAX(AS$3:AS803)+1,"")</f>
        <v/>
      </c>
    </row>
    <row r="806">
      <c r="A806" t="n">
        <v>716</v>
      </c>
      <c r="B806" s="131">
        <f>IF(A806=1,0,IF(AP806,0.1*ε_cu1cd,0))</f>
        <v/>
      </c>
      <c r="C806" s="131">
        <f>IF(A806=1,0.1*ε_cu1cd,C805+B805)</f>
        <v/>
      </c>
      <c r="D806" s="113">
        <f>IF('Нормальний переріз'!$D$68&gt;0,1,2)</f>
        <v/>
      </c>
      <c r="E806" s="144">
        <f>IF(D806=1,F806,G806)</f>
        <v/>
      </c>
      <c r="F806" s="124">
        <f>IF(AI805,0.11*ε_cu1cd,IF(AH805,F805*0.01,F805))</f>
        <v/>
      </c>
      <c r="G806" s="124">
        <f>IF(AP805,-0.1*ε_cu1cd,IF(AM805,G805*0.01,G805))</f>
        <v/>
      </c>
      <c r="H806" s="113">
        <f>IF(A806=1,E806,IF(AO805,H805-E805+E806,IF(AP805,0.8*H805,H805+E806)))</f>
        <v/>
      </c>
      <c r="I806" s="169">
        <f>(C806-H806)/h</f>
        <v/>
      </c>
      <c r="J806">
        <f>C806/(ε_c1cd)</f>
        <v/>
      </c>
      <c r="K806">
        <f>C806/I806</f>
        <v/>
      </c>
      <c r="L806" s="131">
        <f>I806/(ε_c1cd)</f>
        <v/>
      </c>
      <c r="M806">
        <f>I806*(K806-Z_s1)</f>
        <v/>
      </c>
      <c r="N806">
        <f>I806*(K806-Z_s2)</f>
        <v/>
      </c>
      <c r="O806">
        <f>E_s*M806</f>
        <v/>
      </c>
      <c r="P806">
        <f>E_s*N806</f>
        <v/>
      </c>
      <c r="Q806">
        <f>O806*A_s1</f>
        <v/>
      </c>
      <c r="R806">
        <f>P806*A_s2</f>
        <v/>
      </c>
      <c r="S806">
        <f>Q806*($K806-Z_s1)</f>
        <v/>
      </c>
      <c r="T806">
        <f>R806*($K806-Z_s2)</f>
        <v/>
      </c>
      <c r="U806">
        <f>(INDIRECT("a_"&amp;U$2)/(U$2+1))*(($C806^(U$2+1)-$H806^(U$2+1))/(ε_c1cd^(U$2+1)))</f>
        <v/>
      </c>
      <c r="V806">
        <f>(INDIRECT("a_"&amp;V$2)/(V$2+1))*(($C806^(V$2+1)-$H806^(V$2+1))/(ε_c1cd^(V$2+1)))</f>
        <v/>
      </c>
      <c r="W806">
        <f>(INDIRECT("a_"&amp;W$2)/(W$2+1))*(($C806^(W$2+1)-$H806^(W$2+1))/(ε_c1cd^(W$2+1)))</f>
        <v/>
      </c>
      <c r="X806">
        <f>(INDIRECT("a_"&amp;X$2)/(X$2+1))*(($C806^(X$2+1)-$H806^(X$2+1))/(ε_c1cd^(X$2+1)))</f>
        <v/>
      </c>
      <c r="Y806">
        <f>(INDIRECT("a_"&amp;Y$2)/(Y$2+1))*(($C806^(Y$2+1)-$H806^(Y$2+1))/(ε_c1cd^(Y$2+1)))</f>
        <v/>
      </c>
      <c r="Z806">
        <f>(INDIRECT("a_"&amp;Z$2)/(Z$2+2))*(($C806^(Z$2+2)-$H806^(Z$2+2))/(ε_c1cd^(Z$2+2)))</f>
        <v/>
      </c>
      <c r="AA806">
        <f>(INDIRECT("a_"&amp;AA$2)/(AA$2+2))*(($C806^(AA$2+2)-$H806^(AA$2+2))/(ε_c1cd^(AA$2+2)))</f>
        <v/>
      </c>
      <c r="AB806">
        <f>(INDIRECT("a_"&amp;AB$2)/(AB$2+2))*(($C806^(AB$2+2)-$H806^(AB$2+2))/(ε_c1cd^(AB$2+2)))</f>
        <v/>
      </c>
      <c r="AC806">
        <f>(INDIRECT("a_"&amp;AC$2)/(AC$2+2))*(($C806^(AC$2+2)-$H806^(AC$2+2))/(ε_c1cd^(AC$2+2)))</f>
        <v/>
      </c>
      <c r="AD806">
        <f>(INDIRECT("a_"&amp;AD$2)/(AD$2+2))*(($C806^(AD$2+2)-$H806^(AD$2+2))/(ε_c1cd^(AD$2+2)))</f>
        <v/>
      </c>
      <c r="AE806" s="111">
        <f>(b*f_cd/L806)*SUM(U806:Y806)+SUM(Q806:R806)</f>
        <v/>
      </c>
      <c r="AF806" s="112">
        <f>AE806*(K806-y+e)</f>
        <v/>
      </c>
      <c r="AG806" s="113">
        <f>(b*f_cd/(L806^2))*SUM(Z806:AD806)+SUM(S806:T806)-AF806</f>
        <v/>
      </c>
      <c r="AH806" s="114">
        <f>AG806&lt;0</f>
        <v/>
      </c>
      <c r="AI806" s="115">
        <f>IF(A806=1,FALSE,(AND(AQ806,AH806,NOT(AI805))))</f>
        <v/>
      </c>
      <c r="AJ806" s="116">
        <f>(b*f_cd/L806)*(a_1/2*J806^2+a_2/3*J806^3+a_3/4*J806^4+a_4/5*J806^5+a_5/6*J806^6)+SUM(Q806:R806)</f>
        <v/>
      </c>
      <c r="AK806">
        <f>AJ806*(K806-y+e)</f>
        <v/>
      </c>
      <c r="AL806" s="118">
        <f>(b*f_cd/(L806^2))*(a_1/3*J806^3+a_2/4*J806^4+a_3/5*J806^5+a_4/6*J806^6+a_5/7*J806^7)+SUM(S806:T806)-AK806</f>
        <v/>
      </c>
      <c r="AM806" s="114">
        <f>AL806&gt;0</f>
        <v/>
      </c>
      <c r="AN806" s="115">
        <f>IF(A806=1,FALSE,(AND(AQ806,AM806,NOT(AN805))))</f>
        <v/>
      </c>
      <c r="AO806">
        <f>IF(D806=1,AND(AH806,NOT(AI806)),AND(AM806,NOT(AN806)))</f>
        <v/>
      </c>
      <c r="AP806" s="119">
        <f>IF(D806=1,AI806,AN806)</f>
        <v/>
      </c>
      <c r="AQ806" s="125">
        <f>ABS(E806)&lt;$AQ$2</f>
        <v/>
      </c>
      <c r="AS806">
        <f>IF(AP806,MAX(AS$3:AS804)+1,"")</f>
        <v/>
      </c>
    </row>
    <row r="807">
      <c r="A807" t="n">
        <v>717</v>
      </c>
      <c r="B807" s="131">
        <f>IF(A807=1,0,IF(AP807,0.1*ε_cu1cd,0))</f>
        <v/>
      </c>
      <c r="C807" s="131">
        <f>IF(A807=1,0.1*ε_cu1cd,C806+B806)</f>
        <v/>
      </c>
      <c r="D807" s="113">
        <f>IF('Нормальний переріз'!$D$68&gt;0,1,2)</f>
        <v/>
      </c>
      <c r="E807" s="144">
        <f>IF(D807=1,F807,G807)</f>
        <v/>
      </c>
      <c r="F807" s="124">
        <f>IF(AI806,0.11*ε_cu1cd,IF(AH806,F806*0.01,F806))</f>
        <v/>
      </c>
      <c r="G807" s="124">
        <f>IF(AP806,-0.1*ε_cu1cd,IF(AM806,G806*0.01,G806))</f>
        <v/>
      </c>
      <c r="H807" s="113">
        <f>IF(A807=1,E807,IF(AO806,H806-E806+E807,IF(AP806,0.8*H806,H806+E807)))</f>
        <v/>
      </c>
      <c r="I807" s="169">
        <f>(C807-H807)/h</f>
        <v/>
      </c>
      <c r="J807">
        <f>C807/(ε_c1cd)</f>
        <v/>
      </c>
      <c r="K807">
        <f>C807/I807</f>
        <v/>
      </c>
      <c r="L807" s="131">
        <f>I807/(ε_c1cd)</f>
        <v/>
      </c>
      <c r="M807">
        <f>I807*(K807-Z_s1)</f>
        <v/>
      </c>
      <c r="N807">
        <f>I807*(K807-Z_s2)</f>
        <v/>
      </c>
      <c r="O807">
        <f>E_s*M807</f>
        <v/>
      </c>
      <c r="P807">
        <f>E_s*N807</f>
        <v/>
      </c>
      <c r="Q807">
        <f>O807*A_s1</f>
        <v/>
      </c>
      <c r="R807">
        <f>P807*A_s2</f>
        <v/>
      </c>
      <c r="S807">
        <f>Q807*($K807-Z_s1)</f>
        <v/>
      </c>
      <c r="T807">
        <f>R807*($K807-Z_s2)</f>
        <v/>
      </c>
      <c r="U807">
        <f>(INDIRECT("a_"&amp;U$2)/(U$2+1))*(($C807^(U$2+1)-$H807^(U$2+1))/(ε_c1cd^(U$2+1)))</f>
        <v/>
      </c>
      <c r="V807">
        <f>(INDIRECT("a_"&amp;V$2)/(V$2+1))*(($C807^(V$2+1)-$H807^(V$2+1))/(ε_c1cd^(V$2+1)))</f>
        <v/>
      </c>
      <c r="W807">
        <f>(INDIRECT("a_"&amp;W$2)/(W$2+1))*(($C807^(W$2+1)-$H807^(W$2+1))/(ε_c1cd^(W$2+1)))</f>
        <v/>
      </c>
      <c r="X807">
        <f>(INDIRECT("a_"&amp;X$2)/(X$2+1))*(($C807^(X$2+1)-$H807^(X$2+1))/(ε_c1cd^(X$2+1)))</f>
        <v/>
      </c>
      <c r="Y807">
        <f>(INDIRECT("a_"&amp;Y$2)/(Y$2+1))*(($C807^(Y$2+1)-$H807^(Y$2+1))/(ε_c1cd^(Y$2+1)))</f>
        <v/>
      </c>
      <c r="Z807">
        <f>(INDIRECT("a_"&amp;Z$2)/(Z$2+2))*(($C807^(Z$2+2)-$H807^(Z$2+2))/(ε_c1cd^(Z$2+2)))</f>
        <v/>
      </c>
      <c r="AA807">
        <f>(INDIRECT("a_"&amp;AA$2)/(AA$2+2))*(($C807^(AA$2+2)-$H807^(AA$2+2))/(ε_c1cd^(AA$2+2)))</f>
        <v/>
      </c>
      <c r="AB807">
        <f>(INDIRECT("a_"&amp;AB$2)/(AB$2+2))*(($C807^(AB$2+2)-$H807^(AB$2+2))/(ε_c1cd^(AB$2+2)))</f>
        <v/>
      </c>
      <c r="AC807">
        <f>(INDIRECT("a_"&amp;AC$2)/(AC$2+2))*(($C807^(AC$2+2)-$H807^(AC$2+2))/(ε_c1cd^(AC$2+2)))</f>
        <v/>
      </c>
      <c r="AD807">
        <f>(INDIRECT("a_"&amp;AD$2)/(AD$2+2))*(($C807^(AD$2+2)-$H807^(AD$2+2))/(ε_c1cd^(AD$2+2)))</f>
        <v/>
      </c>
      <c r="AE807" s="111">
        <f>(b*f_cd/L807)*SUM(U807:Y807)+SUM(Q807:R807)</f>
        <v/>
      </c>
      <c r="AF807" s="112">
        <f>AE807*(K807-y+e)</f>
        <v/>
      </c>
      <c r="AG807" s="113">
        <f>(b*f_cd/(L807^2))*SUM(Z807:AD807)+SUM(S807:T807)-AF807</f>
        <v/>
      </c>
      <c r="AH807" s="114">
        <f>AG807&lt;0</f>
        <v/>
      </c>
      <c r="AI807" s="115">
        <f>IF(A807=1,FALSE,(AND(AQ807,AH807,NOT(AI806))))</f>
        <v/>
      </c>
      <c r="AJ807" s="116">
        <f>(b*f_cd/L807)*(a_1/2*J807^2+a_2/3*J807^3+a_3/4*J807^4+a_4/5*J807^5+a_5/6*J807^6)+SUM(Q807:R807)</f>
        <v/>
      </c>
      <c r="AK807">
        <f>AJ807*(K807-y+e)</f>
        <v/>
      </c>
      <c r="AL807" s="118">
        <f>(b*f_cd/(L807^2))*(a_1/3*J807^3+a_2/4*J807^4+a_3/5*J807^5+a_4/6*J807^6+a_5/7*J807^7)+SUM(S807:T807)-AK807</f>
        <v/>
      </c>
      <c r="AM807" s="114">
        <f>AL807&gt;0</f>
        <v/>
      </c>
      <c r="AN807" s="115">
        <f>IF(A807=1,FALSE,(AND(AQ807,AM807,NOT(AN806))))</f>
        <v/>
      </c>
      <c r="AO807">
        <f>IF(D807=1,AND(AH807,NOT(AI807)),AND(AM807,NOT(AN807)))</f>
        <v/>
      </c>
      <c r="AP807" s="119">
        <f>IF(D807=1,AI807,AN807)</f>
        <v/>
      </c>
      <c r="AQ807" s="125">
        <f>ABS(E807)&lt;$AQ$2</f>
        <v/>
      </c>
      <c r="AS807">
        <f>IF(AP807,MAX(AS$3:AS805)+1,"")</f>
        <v/>
      </c>
    </row>
    <row r="808">
      <c r="A808" t="n">
        <v>718</v>
      </c>
      <c r="B808" s="131">
        <f>IF(A808=1,0,IF(AP808,0.1*ε_cu1cd,0))</f>
        <v/>
      </c>
      <c r="C808" s="131">
        <f>IF(A808=1,0.1*ε_cu1cd,C807+B807)</f>
        <v/>
      </c>
      <c r="D808" s="113">
        <f>IF('Нормальний переріз'!$D$68&gt;0,1,2)</f>
        <v/>
      </c>
      <c r="E808" s="144">
        <f>IF(D808=1,F808,G808)</f>
        <v/>
      </c>
      <c r="F808" s="124">
        <f>IF(AI807,0.11*ε_cu1cd,IF(AH807,F807*0.01,F807))</f>
        <v/>
      </c>
      <c r="G808" s="124">
        <f>IF(AP807,-0.1*ε_cu1cd,IF(AM807,G807*0.01,G807))</f>
        <v/>
      </c>
      <c r="H808" s="113">
        <f>IF(A808=1,E808,IF(AO807,H807-E807+E808,IF(AP807,0.8*H807,H807+E808)))</f>
        <v/>
      </c>
      <c r="I808" s="169">
        <f>(C808-H808)/h</f>
        <v/>
      </c>
      <c r="J808">
        <f>C808/(ε_c1cd)</f>
        <v/>
      </c>
      <c r="K808">
        <f>C808/I808</f>
        <v/>
      </c>
      <c r="L808" s="131">
        <f>I808/(ε_c1cd)</f>
        <v/>
      </c>
      <c r="M808">
        <f>I808*(K808-Z_s1)</f>
        <v/>
      </c>
      <c r="N808">
        <f>I808*(K808-Z_s2)</f>
        <v/>
      </c>
      <c r="O808">
        <f>E_s*M808</f>
        <v/>
      </c>
      <c r="P808">
        <f>E_s*N808</f>
        <v/>
      </c>
      <c r="Q808">
        <f>O808*A_s1</f>
        <v/>
      </c>
      <c r="R808">
        <f>P808*A_s2</f>
        <v/>
      </c>
      <c r="S808">
        <f>Q808*($K808-Z_s1)</f>
        <v/>
      </c>
      <c r="T808">
        <f>R808*($K808-Z_s2)</f>
        <v/>
      </c>
      <c r="U808">
        <f>(INDIRECT("a_"&amp;U$2)/(U$2+1))*(($C808^(U$2+1)-$H808^(U$2+1))/(ε_c1cd^(U$2+1)))</f>
        <v/>
      </c>
      <c r="V808">
        <f>(INDIRECT("a_"&amp;V$2)/(V$2+1))*(($C808^(V$2+1)-$H808^(V$2+1))/(ε_c1cd^(V$2+1)))</f>
        <v/>
      </c>
      <c r="W808">
        <f>(INDIRECT("a_"&amp;W$2)/(W$2+1))*(($C808^(W$2+1)-$H808^(W$2+1))/(ε_c1cd^(W$2+1)))</f>
        <v/>
      </c>
      <c r="X808">
        <f>(INDIRECT("a_"&amp;X$2)/(X$2+1))*(($C808^(X$2+1)-$H808^(X$2+1))/(ε_c1cd^(X$2+1)))</f>
        <v/>
      </c>
      <c r="Y808">
        <f>(INDIRECT("a_"&amp;Y$2)/(Y$2+1))*(($C808^(Y$2+1)-$H808^(Y$2+1))/(ε_c1cd^(Y$2+1)))</f>
        <v/>
      </c>
      <c r="Z808">
        <f>(INDIRECT("a_"&amp;Z$2)/(Z$2+2))*(($C808^(Z$2+2)-$H808^(Z$2+2))/(ε_c1cd^(Z$2+2)))</f>
        <v/>
      </c>
      <c r="AA808">
        <f>(INDIRECT("a_"&amp;AA$2)/(AA$2+2))*(($C808^(AA$2+2)-$H808^(AA$2+2))/(ε_c1cd^(AA$2+2)))</f>
        <v/>
      </c>
      <c r="AB808">
        <f>(INDIRECT("a_"&amp;AB$2)/(AB$2+2))*(($C808^(AB$2+2)-$H808^(AB$2+2))/(ε_c1cd^(AB$2+2)))</f>
        <v/>
      </c>
      <c r="AC808">
        <f>(INDIRECT("a_"&amp;AC$2)/(AC$2+2))*(($C808^(AC$2+2)-$H808^(AC$2+2))/(ε_c1cd^(AC$2+2)))</f>
        <v/>
      </c>
      <c r="AD808">
        <f>(INDIRECT("a_"&amp;AD$2)/(AD$2+2))*(($C808^(AD$2+2)-$H808^(AD$2+2))/(ε_c1cd^(AD$2+2)))</f>
        <v/>
      </c>
      <c r="AE808" s="111">
        <f>(b*f_cd/L808)*SUM(U808:Y808)+SUM(Q808:R808)</f>
        <v/>
      </c>
      <c r="AF808" s="112">
        <f>AE808*(K808-y+e)</f>
        <v/>
      </c>
      <c r="AG808" s="113">
        <f>(b*f_cd/(L808^2))*SUM(Z808:AD808)+SUM(S808:T808)-AF808</f>
        <v/>
      </c>
      <c r="AH808" s="114">
        <f>AG808&lt;0</f>
        <v/>
      </c>
      <c r="AI808" s="115">
        <f>IF(A808=1,FALSE,(AND(AQ808,AH808,NOT(AI807))))</f>
        <v/>
      </c>
      <c r="AJ808" s="116">
        <f>(b*f_cd/L808)*(a_1/2*J808^2+a_2/3*J808^3+a_3/4*J808^4+a_4/5*J808^5+a_5/6*J808^6)+SUM(Q808:R808)</f>
        <v/>
      </c>
      <c r="AK808">
        <f>AJ808*(K808-y+e)</f>
        <v/>
      </c>
      <c r="AL808" s="118">
        <f>(b*f_cd/(L808^2))*(a_1/3*J808^3+a_2/4*J808^4+a_3/5*J808^5+a_4/6*J808^6+a_5/7*J808^7)+SUM(S808:T808)-AK808</f>
        <v/>
      </c>
      <c r="AM808" s="114">
        <f>AL808&gt;0</f>
        <v/>
      </c>
      <c r="AN808" s="115">
        <f>IF(A808=1,FALSE,(AND(AQ808,AM808,NOT(AN807))))</f>
        <v/>
      </c>
      <c r="AO808">
        <f>IF(D808=1,AND(AH808,NOT(AI808)),AND(AM808,NOT(AN808)))</f>
        <v/>
      </c>
      <c r="AP808" s="119">
        <f>IF(D808=1,AI808,AN808)</f>
        <v/>
      </c>
      <c r="AQ808" s="125">
        <f>ABS(E808)&lt;$AQ$2</f>
        <v/>
      </c>
      <c r="AS808">
        <f>IF(AP808,MAX(AS$3:AS806)+1,"")</f>
        <v/>
      </c>
    </row>
    <row r="809">
      <c r="A809" t="n">
        <v>719</v>
      </c>
      <c r="B809" s="131">
        <f>IF(A809=1,0,IF(AP809,0.1*ε_cu1cd,0))</f>
        <v/>
      </c>
      <c r="C809" s="131">
        <f>IF(A809=1,0.1*ε_cu1cd,C808+B808)</f>
        <v/>
      </c>
      <c r="D809" s="113">
        <f>IF('Нормальний переріз'!$D$68&gt;0,1,2)</f>
        <v/>
      </c>
      <c r="E809" s="144">
        <f>IF(D809=1,F809,G809)</f>
        <v/>
      </c>
      <c r="F809" s="124">
        <f>IF(AI808,0.11*ε_cu1cd,IF(AH808,F808*0.01,F808))</f>
        <v/>
      </c>
      <c r="G809" s="124">
        <f>IF(AP808,-0.1*ε_cu1cd,IF(AM808,G808*0.01,G808))</f>
        <v/>
      </c>
      <c r="H809" s="113">
        <f>IF(A809=1,E809,IF(AO808,H808-E808+E809,IF(AP808,0.8*H808,H808+E809)))</f>
        <v/>
      </c>
      <c r="I809" s="169">
        <f>(C809-H809)/h</f>
        <v/>
      </c>
      <c r="J809">
        <f>C809/(ε_c1cd)</f>
        <v/>
      </c>
      <c r="K809">
        <f>C809/I809</f>
        <v/>
      </c>
      <c r="L809" s="131">
        <f>I809/(ε_c1cd)</f>
        <v/>
      </c>
      <c r="M809">
        <f>I809*(K809-Z_s1)</f>
        <v/>
      </c>
      <c r="N809">
        <f>I809*(K809-Z_s2)</f>
        <v/>
      </c>
      <c r="O809">
        <f>E_s*M809</f>
        <v/>
      </c>
      <c r="P809">
        <f>E_s*N809</f>
        <v/>
      </c>
      <c r="Q809">
        <f>O809*A_s1</f>
        <v/>
      </c>
      <c r="R809">
        <f>P809*A_s2</f>
        <v/>
      </c>
      <c r="S809">
        <f>Q809*($K809-Z_s1)</f>
        <v/>
      </c>
      <c r="T809">
        <f>R809*($K809-Z_s2)</f>
        <v/>
      </c>
      <c r="U809">
        <f>(INDIRECT("a_"&amp;U$2)/(U$2+1))*(($C809^(U$2+1)-$H809^(U$2+1))/(ε_c1cd^(U$2+1)))</f>
        <v/>
      </c>
      <c r="V809">
        <f>(INDIRECT("a_"&amp;V$2)/(V$2+1))*(($C809^(V$2+1)-$H809^(V$2+1))/(ε_c1cd^(V$2+1)))</f>
        <v/>
      </c>
      <c r="W809">
        <f>(INDIRECT("a_"&amp;W$2)/(W$2+1))*(($C809^(W$2+1)-$H809^(W$2+1))/(ε_c1cd^(W$2+1)))</f>
        <v/>
      </c>
      <c r="X809">
        <f>(INDIRECT("a_"&amp;X$2)/(X$2+1))*(($C809^(X$2+1)-$H809^(X$2+1))/(ε_c1cd^(X$2+1)))</f>
        <v/>
      </c>
      <c r="Y809">
        <f>(INDIRECT("a_"&amp;Y$2)/(Y$2+1))*(($C809^(Y$2+1)-$H809^(Y$2+1))/(ε_c1cd^(Y$2+1)))</f>
        <v/>
      </c>
      <c r="Z809">
        <f>(INDIRECT("a_"&amp;Z$2)/(Z$2+2))*(($C809^(Z$2+2)-$H809^(Z$2+2))/(ε_c1cd^(Z$2+2)))</f>
        <v/>
      </c>
      <c r="AA809">
        <f>(INDIRECT("a_"&amp;AA$2)/(AA$2+2))*(($C809^(AA$2+2)-$H809^(AA$2+2))/(ε_c1cd^(AA$2+2)))</f>
        <v/>
      </c>
      <c r="AB809">
        <f>(INDIRECT("a_"&amp;AB$2)/(AB$2+2))*(($C809^(AB$2+2)-$H809^(AB$2+2))/(ε_c1cd^(AB$2+2)))</f>
        <v/>
      </c>
      <c r="AC809">
        <f>(INDIRECT("a_"&amp;AC$2)/(AC$2+2))*(($C809^(AC$2+2)-$H809^(AC$2+2))/(ε_c1cd^(AC$2+2)))</f>
        <v/>
      </c>
      <c r="AD809">
        <f>(INDIRECT("a_"&amp;AD$2)/(AD$2+2))*(($C809^(AD$2+2)-$H809^(AD$2+2))/(ε_c1cd^(AD$2+2)))</f>
        <v/>
      </c>
      <c r="AE809" s="111">
        <f>(b*f_cd/L809)*SUM(U809:Y809)+SUM(Q809:R809)</f>
        <v/>
      </c>
      <c r="AF809" s="112">
        <f>AE809*(K809-y+e)</f>
        <v/>
      </c>
      <c r="AG809" s="113">
        <f>(b*f_cd/(L809^2))*SUM(Z809:AD809)+SUM(S809:T809)-AF809</f>
        <v/>
      </c>
      <c r="AH809" s="114">
        <f>AG809&lt;0</f>
        <v/>
      </c>
      <c r="AI809" s="115">
        <f>IF(A809=1,FALSE,(AND(AQ809,AH809,NOT(AI808))))</f>
        <v/>
      </c>
      <c r="AJ809" s="116">
        <f>(b*f_cd/L809)*(a_1/2*J809^2+a_2/3*J809^3+a_3/4*J809^4+a_4/5*J809^5+a_5/6*J809^6)+SUM(Q809:R809)</f>
        <v/>
      </c>
      <c r="AK809">
        <f>AJ809*(K809-y+e)</f>
        <v/>
      </c>
      <c r="AL809" s="118">
        <f>(b*f_cd/(L809^2))*(a_1/3*J809^3+a_2/4*J809^4+a_3/5*J809^5+a_4/6*J809^6+a_5/7*J809^7)+SUM(S809:T809)-AK809</f>
        <v/>
      </c>
      <c r="AM809" s="114">
        <f>AL809&gt;0</f>
        <v/>
      </c>
      <c r="AN809" s="115">
        <f>IF(A809=1,FALSE,(AND(AQ809,AM809,NOT(AN808))))</f>
        <v/>
      </c>
      <c r="AO809">
        <f>IF(D809=1,AND(AH809,NOT(AI809)),AND(AM809,NOT(AN809)))</f>
        <v/>
      </c>
      <c r="AP809" s="119">
        <f>IF(D809=1,AI809,AN809)</f>
        <v/>
      </c>
      <c r="AQ809" s="125">
        <f>ABS(E809)&lt;$AQ$2</f>
        <v/>
      </c>
      <c r="AS809">
        <f>IF(AP809,MAX(AS$3:AS807)+1,"")</f>
        <v/>
      </c>
    </row>
    <row r="810">
      <c r="A810" t="n">
        <v>720</v>
      </c>
      <c r="B810" s="131">
        <f>IF(A810=1,0,IF(AP810,0.1*ε_cu1cd,0))</f>
        <v/>
      </c>
      <c r="C810" s="131">
        <f>IF(A810=1,0.1*ε_cu1cd,C809+B809)</f>
        <v/>
      </c>
      <c r="D810" s="113">
        <f>IF('Нормальний переріз'!$D$68&gt;0,1,2)</f>
        <v/>
      </c>
      <c r="E810" s="144">
        <f>IF(D810=1,F810,G810)</f>
        <v/>
      </c>
      <c r="F810" s="124">
        <f>IF(AI809,0.11*ε_cu1cd,IF(AH809,F809*0.01,F809))</f>
        <v/>
      </c>
      <c r="G810" s="124">
        <f>IF(AP809,-0.1*ε_cu1cd,IF(AM809,G809*0.01,G809))</f>
        <v/>
      </c>
      <c r="H810" s="113">
        <f>IF(A810=1,E810,IF(AO809,H809-E809+E810,IF(AP809,0.8*H809,H809+E810)))</f>
        <v/>
      </c>
      <c r="I810" s="169">
        <f>(C810-H810)/h</f>
        <v/>
      </c>
      <c r="J810">
        <f>C810/(ε_c1cd)</f>
        <v/>
      </c>
      <c r="K810">
        <f>C810/I810</f>
        <v/>
      </c>
      <c r="L810" s="131">
        <f>I810/(ε_c1cd)</f>
        <v/>
      </c>
      <c r="M810">
        <f>I810*(K810-Z_s1)</f>
        <v/>
      </c>
      <c r="N810">
        <f>I810*(K810-Z_s2)</f>
        <v/>
      </c>
      <c r="O810">
        <f>E_s*M810</f>
        <v/>
      </c>
      <c r="P810">
        <f>E_s*N810</f>
        <v/>
      </c>
      <c r="Q810">
        <f>O810*A_s1</f>
        <v/>
      </c>
      <c r="R810">
        <f>P810*A_s2</f>
        <v/>
      </c>
      <c r="S810">
        <f>Q810*($K810-Z_s1)</f>
        <v/>
      </c>
      <c r="T810">
        <f>R810*($K810-Z_s2)</f>
        <v/>
      </c>
      <c r="U810">
        <f>(INDIRECT("a_"&amp;U$2)/(U$2+1))*(($C810^(U$2+1)-$H810^(U$2+1))/(ε_c1cd^(U$2+1)))</f>
        <v/>
      </c>
      <c r="V810">
        <f>(INDIRECT("a_"&amp;V$2)/(V$2+1))*(($C810^(V$2+1)-$H810^(V$2+1))/(ε_c1cd^(V$2+1)))</f>
        <v/>
      </c>
      <c r="W810">
        <f>(INDIRECT("a_"&amp;W$2)/(W$2+1))*(($C810^(W$2+1)-$H810^(W$2+1))/(ε_c1cd^(W$2+1)))</f>
        <v/>
      </c>
      <c r="X810">
        <f>(INDIRECT("a_"&amp;X$2)/(X$2+1))*(($C810^(X$2+1)-$H810^(X$2+1))/(ε_c1cd^(X$2+1)))</f>
        <v/>
      </c>
      <c r="Y810">
        <f>(INDIRECT("a_"&amp;Y$2)/(Y$2+1))*(($C810^(Y$2+1)-$H810^(Y$2+1))/(ε_c1cd^(Y$2+1)))</f>
        <v/>
      </c>
      <c r="Z810">
        <f>(INDIRECT("a_"&amp;Z$2)/(Z$2+2))*(($C810^(Z$2+2)-$H810^(Z$2+2))/(ε_c1cd^(Z$2+2)))</f>
        <v/>
      </c>
      <c r="AA810">
        <f>(INDIRECT("a_"&amp;AA$2)/(AA$2+2))*(($C810^(AA$2+2)-$H810^(AA$2+2))/(ε_c1cd^(AA$2+2)))</f>
        <v/>
      </c>
      <c r="AB810">
        <f>(INDIRECT("a_"&amp;AB$2)/(AB$2+2))*(($C810^(AB$2+2)-$H810^(AB$2+2))/(ε_c1cd^(AB$2+2)))</f>
        <v/>
      </c>
      <c r="AC810">
        <f>(INDIRECT("a_"&amp;AC$2)/(AC$2+2))*(($C810^(AC$2+2)-$H810^(AC$2+2))/(ε_c1cd^(AC$2+2)))</f>
        <v/>
      </c>
      <c r="AD810">
        <f>(INDIRECT("a_"&amp;AD$2)/(AD$2+2))*(($C810^(AD$2+2)-$H810^(AD$2+2))/(ε_c1cd^(AD$2+2)))</f>
        <v/>
      </c>
      <c r="AE810" s="111">
        <f>(b*f_cd/L810)*SUM(U810:Y810)+SUM(Q810:R810)</f>
        <v/>
      </c>
      <c r="AF810" s="112">
        <f>AE810*(K810-y+e)</f>
        <v/>
      </c>
      <c r="AG810" s="113">
        <f>(b*f_cd/(L810^2))*SUM(Z810:AD810)+SUM(S810:T810)-AF810</f>
        <v/>
      </c>
      <c r="AH810" s="114">
        <f>AG810&lt;0</f>
        <v/>
      </c>
      <c r="AI810" s="115">
        <f>IF(A810=1,FALSE,(AND(AQ810,AH810,NOT(AI809))))</f>
        <v/>
      </c>
      <c r="AJ810" s="116">
        <f>(b*f_cd/L810)*(a_1/2*J810^2+a_2/3*J810^3+a_3/4*J810^4+a_4/5*J810^5+a_5/6*J810^6)+SUM(Q810:R810)</f>
        <v/>
      </c>
      <c r="AK810">
        <f>AJ810*(K810-y+e)</f>
        <v/>
      </c>
      <c r="AL810" s="118">
        <f>(b*f_cd/(L810^2))*(a_1/3*J810^3+a_2/4*J810^4+a_3/5*J810^5+a_4/6*J810^6+a_5/7*J810^7)+SUM(S810:T810)-AK810</f>
        <v/>
      </c>
      <c r="AM810" s="114">
        <f>AL810&gt;0</f>
        <v/>
      </c>
      <c r="AN810" s="115">
        <f>IF(A810=1,FALSE,(AND(AQ810,AM810,NOT(AN809))))</f>
        <v/>
      </c>
      <c r="AO810">
        <f>IF(D810=1,AND(AH810,NOT(AI810)),AND(AM810,NOT(AN810)))</f>
        <v/>
      </c>
      <c r="AP810" s="119">
        <f>IF(D810=1,AI810,AN810)</f>
        <v/>
      </c>
      <c r="AQ810" s="125">
        <f>ABS(E810)&lt;$AQ$2</f>
        <v/>
      </c>
      <c r="AS810">
        <f>IF(AP810,MAX(AS$3:AS808)+1,"")</f>
        <v/>
      </c>
    </row>
    <row r="811">
      <c r="A811" t="n">
        <v>721</v>
      </c>
      <c r="B811" s="131">
        <f>IF(A811=1,0,IF(AP811,0.1*ε_cu1cd,0))</f>
        <v/>
      </c>
      <c r="C811" s="131">
        <f>IF(A811=1,0.1*ε_cu1cd,C810+B810)</f>
        <v/>
      </c>
      <c r="D811" s="113">
        <f>IF('Нормальний переріз'!$D$68&gt;0,1,2)</f>
        <v/>
      </c>
      <c r="E811" s="144">
        <f>IF(D811=1,F811,G811)</f>
        <v/>
      </c>
      <c r="F811" s="124">
        <f>IF(AI810,0.11*ε_cu1cd,IF(AH810,F810*0.01,F810))</f>
        <v/>
      </c>
      <c r="G811" s="124">
        <f>IF(AP810,-0.1*ε_cu1cd,IF(AM810,G810*0.01,G810))</f>
        <v/>
      </c>
      <c r="H811" s="113">
        <f>IF(A811=1,E811,IF(AO810,H810-E810+E811,IF(AP810,0.8*H810,H810+E811)))</f>
        <v/>
      </c>
      <c r="I811" s="169">
        <f>(C811-H811)/h</f>
        <v/>
      </c>
      <c r="J811">
        <f>C811/(ε_c1cd)</f>
        <v/>
      </c>
      <c r="K811">
        <f>C811/I811</f>
        <v/>
      </c>
      <c r="L811" s="131">
        <f>I811/(ε_c1cd)</f>
        <v/>
      </c>
      <c r="M811">
        <f>I811*(K811-Z_s1)</f>
        <v/>
      </c>
      <c r="N811">
        <f>I811*(K811-Z_s2)</f>
        <v/>
      </c>
      <c r="O811">
        <f>E_s*M811</f>
        <v/>
      </c>
      <c r="P811">
        <f>E_s*N811</f>
        <v/>
      </c>
      <c r="Q811">
        <f>O811*A_s1</f>
        <v/>
      </c>
      <c r="R811">
        <f>P811*A_s2</f>
        <v/>
      </c>
      <c r="S811">
        <f>Q811*($K811-Z_s1)</f>
        <v/>
      </c>
      <c r="T811">
        <f>R811*($K811-Z_s2)</f>
        <v/>
      </c>
      <c r="U811">
        <f>(INDIRECT("a_"&amp;U$2)/(U$2+1))*(($C811^(U$2+1)-$H811^(U$2+1))/(ε_c1cd^(U$2+1)))</f>
        <v/>
      </c>
      <c r="V811">
        <f>(INDIRECT("a_"&amp;V$2)/(V$2+1))*(($C811^(V$2+1)-$H811^(V$2+1))/(ε_c1cd^(V$2+1)))</f>
        <v/>
      </c>
      <c r="W811">
        <f>(INDIRECT("a_"&amp;W$2)/(W$2+1))*(($C811^(W$2+1)-$H811^(W$2+1))/(ε_c1cd^(W$2+1)))</f>
        <v/>
      </c>
      <c r="X811">
        <f>(INDIRECT("a_"&amp;X$2)/(X$2+1))*(($C811^(X$2+1)-$H811^(X$2+1))/(ε_c1cd^(X$2+1)))</f>
        <v/>
      </c>
      <c r="Y811">
        <f>(INDIRECT("a_"&amp;Y$2)/(Y$2+1))*(($C811^(Y$2+1)-$H811^(Y$2+1))/(ε_c1cd^(Y$2+1)))</f>
        <v/>
      </c>
      <c r="Z811">
        <f>(INDIRECT("a_"&amp;Z$2)/(Z$2+2))*(($C811^(Z$2+2)-$H811^(Z$2+2))/(ε_c1cd^(Z$2+2)))</f>
        <v/>
      </c>
      <c r="AA811">
        <f>(INDIRECT("a_"&amp;AA$2)/(AA$2+2))*(($C811^(AA$2+2)-$H811^(AA$2+2))/(ε_c1cd^(AA$2+2)))</f>
        <v/>
      </c>
      <c r="AB811">
        <f>(INDIRECT("a_"&amp;AB$2)/(AB$2+2))*(($C811^(AB$2+2)-$H811^(AB$2+2))/(ε_c1cd^(AB$2+2)))</f>
        <v/>
      </c>
      <c r="AC811">
        <f>(INDIRECT("a_"&amp;AC$2)/(AC$2+2))*(($C811^(AC$2+2)-$H811^(AC$2+2))/(ε_c1cd^(AC$2+2)))</f>
        <v/>
      </c>
      <c r="AD811">
        <f>(INDIRECT("a_"&amp;AD$2)/(AD$2+2))*(($C811^(AD$2+2)-$H811^(AD$2+2))/(ε_c1cd^(AD$2+2)))</f>
        <v/>
      </c>
      <c r="AE811" s="111">
        <f>(b*f_cd/L811)*SUM(U811:Y811)+SUM(Q811:R811)</f>
        <v/>
      </c>
      <c r="AF811" s="112">
        <f>AE811*(K811-y+e)</f>
        <v/>
      </c>
      <c r="AG811" s="113">
        <f>(b*f_cd/(L811^2))*SUM(Z811:AD811)+SUM(S811:T811)-AF811</f>
        <v/>
      </c>
      <c r="AH811" s="114">
        <f>AG811&lt;0</f>
        <v/>
      </c>
      <c r="AI811" s="115">
        <f>IF(A811=1,FALSE,(AND(AQ811,AH811,NOT(AI810))))</f>
        <v/>
      </c>
      <c r="AJ811" s="116">
        <f>(b*f_cd/L811)*(a_1/2*J811^2+a_2/3*J811^3+a_3/4*J811^4+a_4/5*J811^5+a_5/6*J811^6)+SUM(Q811:R811)</f>
        <v/>
      </c>
      <c r="AK811">
        <f>AJ811*(K811-y+e)</f>
        <v/>
      </c>
      <c r="AL811" s="118">
        <f>(b*f_cd/(L811^2))*(a_1/3*J811^3+a_2/4*J811^4+a_3/5*J811^5+a_4/6*J811^6+a_5/7*J811^7)+SUM(S811:T811)-AK811</f>
        <v/>
      </c>
      <c r="AM811" s="114">
        <f>AL811&gt;0</f>
        <v/>
      </c>
      <c r="AN811" s="115">
        <f>IF(A811=1,FALSE,(AND(AQ811,AM811,NOT(AN810))))</f>
        <v/>
      </c>
      <c r="AO811">
        <f>IF(D811=1,AND(AH811,NOT(AI811)),AND(AM811,NOT(AN811)))</f>
        <v/>
      </c>
      <c r="AP811" s="119">
        <f>IF(D811=1,AI811,AN811)</f>
        <v/>
      </c>
      <c r="AQ811" s="125">
        <f>ABS(E811)&lt;$AQ$2</f>
        <v/>
      </c>
      <c r="AS811">
        <f>IF(AP811,MAX(AS$3:AS809)+1,"")</f>
        <v/>
      </c>
    </row>
    <row r="812">
      <c r="A812" t="n">
        <v>722</v>
      </c>
      <c r="B812" s="131">
        <f>IF(A812=1,0,IF(AP812,0.1*ε_cu1cd,0))</f>
        <v/>
      </c>
      <c r="C812" s="131">
        <f>IF(A812=1,0.1*ε_cu1cd,C811+B811)</f>
        <v/>
      </c>
      <c r="D812" s="113">
        <f>IF('Нормальний переріз'!$D$68&gt;0,1,2)</f>
        <v/>
      </c>
      <c r="E812" s="144">
        <f>IF(D812=1,F812,G812)</f>
        <v/>
      </c>
      <c r="F812" s="124">
        <f>IF(AI811,0.11*ε_cu1cd,IF(AH811,F811*0.01,F811))</f>
        <v/>
      </c>
      <c r="G812" s="124">
        <f>IF(AP811,-0.1*ε_cu1cd,IF(AM811,G811*0.01,G811))</f>
        <v/>
      </c>
      <c r="H812" s="113">
        <f>IF(A812=1,E812,IF(AO811,H811-E811+E812,IF(AP811,0.8*H811,H811+E812)))</f>
        <v/>
      </c>
      <c r="I812" s="169">
        <f>(C812-H812)/h</f>
        <v/>
      </c>
      <c r="J812">
        <f>C812/(ε_c1cd)</f>
        <v/>
      </c>
      <c r="K812">
        <f>C812/I812</f>
        <v/>
      </c>
      <c r="L812" s="131">
        <f>I812/(ε_c1cd)</f>
        <v/>
      </c>
      <c r="M812">
        <f>I812*(K812-Z_s1)</f>
        <v/>
      </c>
      <c r="N812">
        <f>I812*(K812-Z_s2)</f>
        <v/>
      </c>
      <c r="O812">
        <f>E_s*M812</f>
        <v/>
      </c>
      <c r="P812">
        <f>E_s*N812</f>
        <v/>
      </c>
      <c r="Q812">
        <f>O812*A_s1</f>
        <v/>
      </c>
      <c r="R812">
        <f>P812*A_s2</f>
        <v/>
      </c>
      <c r="S812">
        <f>Q812*($K812-Z_s1)</f>
        <v/>
      </c>
      <c r="T812">
        <f>R812*($K812-Z_s2)</f>
        <v/>
      </c>
      <c r="U812">
        <f>(INDIRECT("a_"&amp;U$2)/(U$2+1))*(($C812^(U$2+1)-$H812^(U$2+1))/(ε_c1cd^(U$2+1)))</f>
        <v/>
      </c>
      <c r="V812">
        <f>(INDIRECT("a_"&amp;V$2)/(V$2+1))*(($C812^(V$2+1)-$H812^(V$2+1))/(ε_c1cd^(V$2+1)))</f>
        <v/>
      </c>
      <c r="W812">
        <f>(INDIRECT("a_"&amp;W$2)/(W$2+1))*(($C812^(W$2+1)-$H812^(W$2+1))/(ε_c1cd^(W$2+1)))</f>
        <v/>
      </c>
      <c r="X812">
        <f>(INDIRECT("a_"&amp;X$2)/(X$2+1))*(($C812^(X$2+1)-$H812^(X$2+1))/(ε_c1cd^(X$2+1)))</f>
        <v/>
      </c>
      <c r="Y812">
        <f>(INDIRECT("a_"&amp;Y$2)/(Y$2+1))*(($C812^(Y$2+1)-$H812^(Y$2+1))/(ε_c1cd^(Y$2+1)))</f>
        <v/>
      </c>
      <c r="Z812">
        <f>(INDIRECT("a_"&amp;Z$2)/(Z$2+2))*(($C812^(Z$2+2)-$H812^(Z$2+2))/(ε_c1cd^(Z$2+2)))</f>
        <v/>
      </c>
      <c r="AA812">
        <f>(INDIRECT("a_"&amp;AA$2)/(AA$2+2))*(($C812^(AA$2+2)-$H812^(AA$2+2))/(ε_c1cd^(AA$2+2)))</f>
        <v/>
      </c>
      <c r="AB812">
        <f>(INDIRECT("a_"&amp;AB$2)/(AB$2+2))*(($C812^(AB$2+2)-$H812^(AB$2+2))/(ε_c1cd^(AB$2+2)))</f>
        <v/>
      </c>
      <c r="AC812">
        <f>(INDIRECT("a_"&amp;AC$2)/(AC$2+2))*(($C812^(AC$2+2)-$H812^(AC$2+2))/(ε_c1cd^(AC$2+2)))</f>
        <v/>
      </c>
      <c r="AD812">
        <f>(INDIRECT("a_"&amp;AD$2)/(AD$2+2))*(($C812^(AD$2+2)-$H812^(AD$2+2))/(ε_c1cd^(AD$2+2)))</f>
        <v/>
      </c>
      <c r="AE812" s="111">
        <f>(b*f_cd/L812)*SUM(U812:Y812)+SUM(Q812:R812)</f>
        <v/>
      </c>
      <c r="AF812" s="112">
        <f>AE812*(K812-y+e)</f>
        <v/>
      </c>
      <c r="AG812" s="113">
        <f>(b*f_cd/(L812^2))*SUM(Z812:AD812)+SUM(S812:T812)-AF812</f>
        <v/>
      </c>
      <c r="AH812" s="114">
        <f>AG812&lt;0</f>
        <v/>
      </c>
      <c r="AI812" s="115">
        <f>IF(A812=1,FALSE,(AND(AQ812,AH812,NOT(AI811))))</f>
        <v/>
      </c>
      <c r="AJ812" s="116">
        <f>(b*f_cd/L812)*(a_1/2*J812^2+a_2/3*J812^3+a_3/4*J812^4+a_4/5*J812^5+a_5/6*J812^6)+SUM(Q812:R812)</f>
        <v/>
      </c>
      <c r="AK812">
        <f>AJ812*(K812-y+e)</f>
        <v/>
      </c>
      <c r="AL812" s="118">
        <f>(b*f_cd/(L812^2))*(a_1/3*J812^3+a_2/4*J812^4+a_3/5*J812^5+a_4/6*J812^6+a_5/7*J812^7)+SUM(S812:T812)-AK812</f>
        <v/>
      </c>
      <c r="AM812" s="114">
        <f>AL812&gt;0</f>
        <v/>
      </c>
      <c r="AN812" s="115">
        <f>IF(A812=1,FALSE,(AND(AQ812,AM812,NOT(AN811))))</f>
        <v/>
      </c>
      <c r="AO812">
        <f>IF(D812=1,AND(AH812,NOT(AI812)),AND(AM812,NOT(AN812)))</f>
        <v/>
      </c>
      <c r="AP812" s="119">
        <f>IF(D812=1,AI812,AN812)</f>
        <v/>
      </c>
      <c r="AQ812" s="125">
        <f>ABS(E812)&lt;$AQ$2</f>
        <v/>
      </c>
      <c r="AS812">
        <f>IF(AP812,MAX(AS$3:AS810)+1,"")</f>
        <v/>
      </c>
    </row>
    <row r="813">
      <c r="A813" t="n">
        <v>723</v>
      </c>
      <c r="B813" s="131">
        <f>IF(A813=1,0,IF(AP813,0.1*ε_cu1cd,0))</f>
        <v/>
      </c>
      <c r="C813" s="131">
        <f>IF(A813=1,0.1*ε_cu1cd,C812+B812)</f>
        <v/>
      </c>
      <c r="D813" s="113">
        <f>IF('Нормальний переріз'!$D$68&gt;0,1,2)</f>
        <v/>
      </c>
      <c r="E813" s="144">
        <f>IF(D813=1,F813,G813)</f>
        <v/>
      </c>
      <c r="F813" s="124">
        <f>IF(AI812,0.11*ε_cu1cd,IF(AH812,F812*0.01,F812))</f>
        <v/>
      </c>
      <c r="G813" s="124">
        <f>IF(AP812,-0.1*ε_cu1cd,IF(AM812,G812*0.01,G812))</f>
        <v/>
      </c>
      <c r="H813" s="113">
        <f>IF(A813=1,E813,IF(AO812,H812-E812+E813,IF(AP812,0.8*H812,H812+E813)))</f>
        <v/>
      </c>
      <c r="I813" s="169">
        <f>(C813-H813)/h</f>
        <v/>
      </c>
      <c r="J813">
        <f>C813/(ε_c1cd)</f>
        <v/>
      </c>
      <c r="K813">
        <f>C813/I813</f>
        <v/>
      </c>
      <c r="L813" s="131">
        <f>I813/(ε_c1cd)</f>
        <v/>
      </c>
      <c r="M813">
        <f>I813*(K813-Z_s1)</f>
        <v/>
      </c>
      <c r="N813">
        <f>I813*(K813-Z_s2)</f>
        <v/>
      </c>
      <c r="O813">
        <f>E_s*M813</f>
        <v/>
      </c>
      <c r="P813">
        <f>E_s*N813</f>
        <v/>
      </c>
      <c r="Q813">
        <f>O813*A_s1</f>
        <v/>
      </c>
      <c r="R813">
        <f>P813*A_s2</f>
        <v/>
      </c>
      <c r="S813">
        <f>Q813*($K813-Z_s1)</f>
        <v/>
      </c>
      <c r="T813">
        <f>R813*($K813-Z_s2)</f>
        <v/>
      </c>
      <c r="U813">
        <f>(INDIRECT("a_"&amp;U$2)/(U$2+1))*(($C813^(U$2+1)-$H813^(U$2+1))/(ε_c1cd^(U$2+1)))</f>
        <v/>
      </c>
      <c r="V813">
        <f>(INDIRECT("a_"&amp;V$2)/(V$2+1))*(($C813^(V$2+1)-$H813^(V$2+1))/(ε_c1cd^(V$2+1)))</f>
        <v/>
      </c>
      <c r="W813">
        <f>(INDIRECT("a_"&amp;W$2)/(W$2+1))*(($C813^(W$2+1)-$H813^(W$2+1))/(ε_c1cd^(W$2+1)))</f>
        <v/>
      </c>
      <c r="X813">
        <f>(INDIRECT("a_"&amp;X$2)/(X$2+1))*(($C813^(X$2+1)-$H813^(X$2+1))/(ε_c1cd^(X$2+1)))</f>
        <v/>
      </c>
      <c r="Y813">
        <f>(INDIRECT("a_"&amp;Y$2)/(Y$2+1))*(($C813^(Y$2+1)-$H813^(Y$2+1))/(ε_c1cd^(Y$2+1)))</f>
        <v/>
      </c>
      <c r="Z813">
        <f>(INDIRECT("a_"&amp;Z$2)/(Z$2+2))*(($C813^(Z$2+2)-$H813^(Z$2+2))/(ε_c1cd^(Z$2+2)))</f>
        <v/>
      </c>
      <c r="AA813">
        <f>(INDIRECT("a_"&amp;AA$2)/(AA$2+2))*(($C813^(AA$2+2)-$H813^(AA$2+2))/(ε_c1cd^(AA$2+2)))</f>
        <v/>
      </c>
      <c r="AB813">
        <f>(INDIRECT("a_"&amp;AB$2)/(AB$2+2))*(($C813^(AB$2+2)-$H813^(AB$2+2))/(ε_c1cd^(AB$2+2)))</f>
        <v/>
      </c>
      <c r="AC813">
        <f>(INDIRECT("a_"&amp;AC$2)/(AC$2+2))*(($C813^(AC$2+2)-$H813^(AC$2+2))/(ε_c1cd^(AC$2+2)))</f>
        <v/>
      </c>
      <c r="AD813">
        <f>(INDIRECT("a_"&amp;AD$2)/(AD$2+2))*(($C813^(AD$2+2)-$H813^(AD$2+2))/(ε_c1cd^(AD$2+2)))</f>
        <v/>
      </c>
      <c r="AE813" s="111">
        <f>(b*f_cd/L813)*SUM(U813:Y813)+SUM(Q813:R813)</f>
        <v/>
      </c>
      <c r="AF813" s="112">
        <f>AE813*(K813-y+e)</f>
        <v/>
      </c>
      <c r="AG813" s="113">
        <f>(b*f_cd/(L813^2))*SUM(Z813:AD813)+SUM(S813:T813)-AF813</f>
        <v/>
      </c>
      <c r="AH813" s="114">
        <f>AG813&lt;0</f>
        <v/>
      </c>
      <c r="AI813" s="115">
        <f>IF(A813=1,FALSE,(AND(AQ813,AH813,NOT(AI812))))</f>
        <v/>
      </c>
      <c r="AJ813" s="116">
        <f>(b*f_cd/L813)*(a_1/2*J813^2+a_2/3*J813^3+a_3/4*J813^4+a_4/5*J813^5+a_5/6*J813^6)+SUM(Q813:R813)</f>
        <v/>
      </c>
      <c r="AK813">
        <f>AJ813*(K813-y+e)</f>
        <v/>
      </c>
      <c r="AL813" s="118">
        <f>(b*f_cd/(L813^2))*(a_1/3*J813^3+a_2/4*J813^4+a_3/5*J813^5+a_4/6*J813^6+a_5/7*J813^7)+SUM(S813:T813)-AK813</f>
        <v/>
      </c>
      <c r="AM813" s="114">
        <f>AL813&gt;0</f>
        <v/>
      </c>
      <c r="AN813" s="115">
        <f>IF(A813=1,FALSE,(AND(AQ813,AM813,NOT(AN812))))</f>
        <v/>
      </c>
      <c r="AO813">
        <f>IF(D813=1,AND(AH813,NOT(AI813)),AND(AM813,NOT(AN813)))</f>
        <v/>
      </c>
      <c r="AP813" s="119">
        <f>IF(D813=1,AI813,AN813)</f>
        <v/>
      </c>
      <c r="AQ813" s="125">
        <f>ABS(E813)&lt;$AQ$2</f>
        <v/>
      </c>
      <c r="AS813">
        <f>IF(AP813,MAX(AS$3:AS811)+1,"")</f>
        <v/>
      </c>
    </row>
    <row r="814">
      <c r="A814" t="n">
        <v>724</v>
      </c>
      <c r="B814" s="131">
        <f>IF(A814=1,0,IF(AP814,0.1*ε_cu1cd,0))</f>
        <v/>
      </c>
      <c r="C814" s="131">
        <f>IF(A814=1,0.1*ε_cu1cd,C813+B813)</f>
        <v/>
      </c>
      <c r="D814" s="113">
        <f>IF('Нормальний переріз'!$D$68&gt;0,1,2)</f>
        <v/>
      </c>
      <c r="E814" s="144">
        <f>IF(D814=1,F814,G814)</f>
        <v/>
      </c>
      <c r="F814" s="124">
        <f>IF(AI813,0.11*ε_cu1cd,IF(AH813,F813*0.01,F813))</f>
        <v/>
      </c>
      <c r="G814" s="124">
        <f>IF(AP813,-0.1*ε_cu1cd,IF(AM813,G813*0.01,G813))</f>
        <v/>
      </c>
      <c r="H814" s="113">
        <f>IF(A814=1,E814,IF(AO813,H813-E813+E814,IF(AP813,0.8*H813,H813+E814)))</f>
        <v/>
      </c>
      <c r="I814" s="169">
        <f>(C814-H814)/h</f>
        <v/>
      </c>
      <c r="J814">
        <f>C814/(ε_c1cd)</f>
        <v/>
      </c>
      <c r="K814">
        <f>C814/I814</f>
        <v/>
      </c>
      <c r="L814" s="131">
        <f>I814/(ε_c1cd)</f>
        <v/>
      </c>
      <c r="M814">
        <f>I814*(K814-Z_s1)</f>
        <v/>
      </c>
      <c r="N814">
        <f>I814*(K814-Z_s2)</f>
        <v/>
      </c>
      <c r="O814">
        <f>E_s*M814</f>
        <v/>
      </c>
      <c r="P814">
        <f>E_s*N814</f>
        <v/>
      </c>
      <c r="Q814">
        <f>O814*A_s1</f>
        <v/>
      </c>
      <c r="R814">
        <f>P814*A_s2</f>
        <v/>
      </c>
      <c r="S814">
        <f>Q814*($K814-Z_s1)</f>
        <v/>
      </c>
      <c r="T814">
        <f>R814*($K814-Z_s2)</f>
        <v/>
      </c>
      <c r="U814">
        <f>(INDIRECT("a_"&amp;U$2)/(U$2+1))*(($C814^(U$2+1)-$H814^(U$2+1))/(ε_c1cd^(U$2+1)))</f>
        <v/>
      </c>
      <c r="V814">
        <f>(INDIRECT("a_"&amp;V$2)/(V$2+1))*(($C814^(V$2+1)-$H814^(V$2+1))/(ε_c1cd^(V$2+1)))</f>
        <v/>
      </c>
      <c r="W814">
        <f>(INDIRECT("a_"&amp;W$2)/(W$2+1))*(($C814^(W$2+1)-$H814^(W$2+1))/(ε_c1cd^(W$2+1)))</f>
        <v/>
      </c>
      <c r="X814">
        <f>(INDIRECT("a_"&amp;X$2)/(X$2+1))*(($C814^(X$2+1)-$H814^(X$2+1))/(ε_c1cd^(X$2+1)))</f>
        <v/>
      </c>
      <c r="Y814">
        <f>(INDIRECT("a_"&amp;Y$2)/(Y$2+1))*(($C814^(Y$2+1)-$H814^(Y$2+1))/(ε_c1cd^(Y$2+1)))</f>
        <v/>
      </c>
      <c r="Z814">
        <f>(INDIRECT("a_"&amp;Z$2)/(Z$2+2))*(($C814^(Z$2+2)-$H814^(Z$2+2))/(ε_c1cd^(Z$2+2)))</f>
        <v/>
      </c>
      <c r="AA814">
        <f>(INDIRECT("a_"&amp;AA$2)/(AA$2+2))*(($C814^(AA$2+2)-$H814^(AA$2+2))/(ε_c1cd^(AA$2+2)))</f>
        <v/>
      </c>
      <c r="AB814">
        <f>(INDIRECT("a_"&amp;AB$2)/(AB$2+2))*(($C814^(AB$2+2)-$H814^(AB$2+2))/(ε_c1cd^(AB$2+2)))</f>
        <v/>
      </c>
      <c r="AC814">
        <f>(INDIRECT("a_"&amp;AC$2)/(AC$2+2))*(($C814^(AC$2+2)-$H814^(AC$2+2))/(ε_c1cd^(AC$2+2)))</f>
        <v/>
      </c>
      <c r="AD814">
        <f>(INDIRECT("a_"&amp;AD$2)/(AD$2+2))*(($C814^(AD$2+2)-$H814^(AD$2+2))/(ε_c1cd^(AD$2+2)))</f>
        <v/>
      </c>
      <c r="AE814" s="111">
        <f>(b*f_cd/L814)*SUM(U814:Y814)+SUM(Q814:R814)</f>
        <v/>
      </c>
      <c r="AF814" s="112">
        <f>AE814*(K814-y+e)</f>
        <v/>
      </c>
      <c r="AG814" s="113">
        <f>(b*f_cd/(L814^2))*SUM(Z814:AD814)+SUM(S814:T814)-AF814</f>
        <v/>
      </c>
      <c r="AH814" s="114">
        <f>AG814&lt;0</f>
        <v/>
      </c>
      <c r="AI814" s="115">
        <f>IF(A814=1,FALSE,(AND(AQ814,AH814,NOT(AI813))))</f>
        <v/>
      </c>
      <c r="AJ814" s="116">
        <f>(b*f_cd/L814)*(a_1/2*J814^2+a_2/3*J814^3+a_3/4*J814^4+a_4/5*J814^5+a_5/6*J814^6)+SUM(Q814:R814)</f>
        <v/>
      </c>
      <c r="AK814">
        <f>AJ814*(K814-y+e)</f>
        <v/>
      </c>
      <c r="AL814" s="118">
        <f>(b*f_cd/(L814^2))*(a_1/3*J814^3+a_2/4*J814^4+a_3/5*J814^5+a_4/6*J814^6+a_5/7*J814^7)+SUM(S814:T814)-AK814</f>
        <v/>
      </c>
      <c r="AM814" s="114">
        <f>AL814&gt;0</f>
        <v/>
      </c>
      <c r="AN814" s="115">
        <f>IF(A814=1,FALSE,(AND(AQ814,AM814,NOT(AN813))))</f>
        <v/>
      </c>
      <c r="AO814">
        <f>IF(D814=1,AND(AH814,NOT(AI814)),AND(AM814,NOT(AN814)))</f>
        <v/>
      </c>
      <c r="AP814" s="119">
        <f>IF(D814=1,AI814,AN814)</f>
        <v/>
      </c>
      <c r="AQ814" s="125">
        <f>ABS(E814)&lt;$AQ$2</f>
        <v/>
      </c>
      <c r="AS814">
        <f>IF(AP814,MAX(AS$3:AS812)+1,"")</f>
        <v/>
      </c>
    </row>
    <row r="815">
      <c r="A815" t="n">
        <v>725</v>
      </c>
      <c r="B815" s="131">
        <f>IF(A815=1,0,IF(AP815,0.1*ε_cu1cd,0))</f>
        <v/>
      </c>
      <c r="C815" s="131">
        <f>IF(A815=1,0.1*ε_cu1cd,C814+B814)</f>
        <v/>
      </c>
      <c r="D815" s="113">
        <f>IF('Нормальний переріз'!$D$68&gt;0,1,2)</f>
        <v/>
      </c>
      <c r="E815" s="144">
        <f>IF(D815=1,F815,G815)</f>
        <v/>
      </c>
      <c r="F815" s="124">
        <f>IF(AI814,0.11*ε_cu1cd,IF(AH814,F814*0.01,F814))</f>
        <v/>
      </c>
      <c r="G815" s="124">
        <f>IF(AP814,-0.1*ε_cu1cd,IF(AM814,G814*0.01,G814))</f>
        <v/>
      </c>
      <c r="H815" s="113">
        <f>IF(A815=1,E815,IF(AO814,H814-E814+E815,IF(AP814,0.8*H814,H814+E815)))</f>
        <v/>
      </c>
      <c r="I815" s="169">
        <f>(C815-H815)/h</f>
        <v/>
      </c>
      <c r="J815">
        <f>C815/(ε_c1cd)</f>
        <v/>
      </c>
      <c r="K815">
        <f>C815/I815</f>
        <v/>
      </c>
      <c r="L815" s="131">
        <f>I815/(ε_c1cd)</f>
        <v/>
      </c>
      <c r="M815">
        <f>I815*(K815-Z_s1)</f>
        <v/>
      </c>
      <c r="N815">
        <f>I815*(K815-Z_s2)</f>
        <v/>
      </c>
      <c r="O815">
        <f>E_s*M815</f>
        <v/>
      </c>
      <c r="P815">
        <f>E_s*N815</f>
        <v/>
      </c>
      <c r="Q815">
        <f>O815*A_s1</f>
        <v/>
      </c>
      <c r="R815">
        <f>P815*A_s2</f>
        <v/>
      </c>
      <c r="S815">
        <f>Q815*($K815-Z_s1)</f>
        <v/>
      </c>
      <c r="T815">
        <f>R815*($K815-Z_s2)</f>
        <v/>
      </c>
      <c r="U815">
        <f>(INDIRECT("a_"&amp;U$2)/(U$2+1))*(($C815^(U$2+1)-$H815^(U$2+1))/(ε_c1cd^(U$2+1)))</f>
        <v/>
      </c>
      <c r="V815">
        <f>(INDIRECT("a_"&amp;V$2)/(V$2+1))*(($C815^(V$2+1)-$H815^(V$2+1))/(ε_c1cd^(V$2+1)))</f>
        <v/>
      </c>
      <c r="W815">
        <f>(INDIRECT("a_"&amp;W$2)/(W$2+1))*(($C815^(W$2+1)-$H815^(W$2+1))/(ε_c1cd^(W$2+1)))</f>
        <v/>
      </c>
      <c r="X815">
        <f>(INDIRECT("a_"&amp;X$2)/(X$2+1))*(($C815^(X$2+1)-$H815^(X$2+1))/(ε_c1cd^(X$2+1)))</f>
        <v/>
      </c>
      <c r="Y815">
        <f>(INDIRECT("a_"&amp;Y$2)/(Y$2+1))*(($C815^(Y$2+1)-$H815^(Y$2+1))/(ε_c1cd^(Y$2+1)))</f>
        <v/>
      </c>
      <c r="Z815">
        <f>(INDIRECT("a_"&amp;Z$2)/(Z$2+2))*(($C815^(Z$2+2)-$H815^(Z$2+2))/(ε_c1cd^(Z$2+2)))</f>
        <v/>
      </c>
      <c r="AA815">
        <f>(INDIRECT("a_"&amp;AA$2)/(AA$2+2))*(($C815^(AA$2+2)-$H815^(AA$2+2))/(ε_c1cd^(AA$2+2)))</f>
        <v/>
      </c>
      <c r="AB815">
        <f>(INDIRECT("a_"&amp;AB$2)/(AB$2+2))*(($C815^(AB$2+2)-$H815^(AB$2+2))/(ε_c1cd^(AB$2+2)))</f>
        <v/>
      </c>
      <c r="AC815">
        <f>(INDIRECT("a_"&amp;AC$2)/(AC$2+2))*(($C815^(AC$2+2)-$H815^(AC$2+2))/(ε_c1cd^(AC$2+2)))</f>
        <v/>
      </c>
      <c r="AD815">
        <f>(INDIRECT("a_"&amp;AD$2)/(AD$2+2))*(($C815^(AD$2+2)-$H815^(AD$2+2))/(ε_c1cd^(AD$2+2)))</f>
        <v/>
      </c>
      <c r="AE815" s="111">
        <f>(b*f_cd/L815)*SUM(U815:Y815)+SUM(Q815:R815)</f>
        <v/>
      </c>
      <c r="AF815" s="112">
        <f>AE815*(K815-y+e)</f>
        <v/>
      </c>
      <c r="AG815" s="113">
        <f>(b*f_cd/(L815^2))*SUM(Z815:AD815)+SUM(S815:T815)-AF815</f>
        <v/>
      </c>
      <c r="AH815" s="114">
        <f>AG815&lt;0</f>
        <v/>
      </c>
      <c r="AI815" s="115">
        <f>IF(A815=1,FALSE,(AND(AQ815,AH815,NOT(AI814))))</f>
        <v/>
      </c>
      <c r="AJ815" s="116">
        <f>(b*f_cd/L815)*(a_1/2*J815^2+a_2/3*J815^3+a_3/4*J815^4+a_4/5*J815^5+a_5/6*J815^6)+SUM(Q815:R815)</f>
        <v/>
      </c>
      <c r="AK815">
        <f>AJ815*(K815-y+e)</f>
        <v/>
      </c>
      <c r="AL815" s="118">
        <f>(b*f_cd/(L815^2))*(a_1/3*J815^3+a_2/4*J815^4+a_3/5*J815^5+a_4/6*J815^6+a_5/7*J815^7)+SUM(S815:T815)-AK815</f>
        <v/>
      </c>
      <c r="AM815" s="114">
        <f>AL815&gt;0</f>
        <v/>
      </c>
      <c r="AN815" s="115">
        <f>IF(A815=1,FALSE,(AND(AQ815,AM815,NOT(AN814))))</f>
        <v/>
      </c>
      <c r="AO815">
        <f>IF(D815=1,AND(AH815,NOT(AI815)),AND(AM815,NOT(AN815)))</f>
        <v/>
      </c>
      <c r="AP815" s="119">
        <f>IF(D815=1,AI815,AN815)</f>
        <v/>
      </c>
      <c r="AQ815" s="125">
        <f>ABS(E815)&lt;$AQ$2</f>
        <v/>
      </c>
      <c r="AS815">
        <f>IF(AP815,MAX(AS$3:AS813)+1,"")</f>
        <v/>
      </c>
    </row>
    <row r="816">
      <c r="A816" t="n">
        <v>726</v>
      </c>
      <c r="B816" s="131">
        <f>IF(A816=1,0,IF(AP816,0.1*ε_cu1cd,0))</f>
        <v/>
      </c>
      <c r="C816" s="131">
        <f>IF(A816=1,0.1*ε_cu1cd,C815+B815)</f>
        <v/>
      </c>
      <c r="D816" s="113">
        <f>IF('Нормальний переріз'!$D$68&gt;0,1,2)</f>
        <v/>
      </c>
      <c r="E816" s="144">
        <f>IF(D816=1,F816,G816)</f>
        <v/>
      </c>
      <c r="F816" s="124">
        <f>IF(AI815,0.11*ε_cu1cd,IF(AH815,F815*0.01,F815))</f>
        <v/>
      </c>
      <c r="G816" s="124">
        <f>IF(AP815,-0.1*ε_cu1cd,IF(AM815,G815*0.01,G815))</f>
        <v/>
      </c>
      <c r="H816" s="113">
        <f>IF(A816=1,E816,IF(AO815,H815-E815+E816,IF(AP815,0.8*H815,H815+E816)))</f>
        <v/>
      </c>
      <c r="I816" s="169">
        <f>(C816-H816)/h</f>
        <v/>
      </c>
      <c r="J816">
        <f>C816/(ε_c1cd)</f>
        <v/>
      </c>
      <c r="K816">
        <f>C816/I816</f>
        <v/>
      </c>
      <c r="L816" s="131">
        <f>I816/(ε_c1cd)</f>
        <v/>
      </c>
      <c r="M816">
        <f>I816*(K816-Z_s1)</f>
        <v/>
      </c>
      <c r="N816">
        <f>I816*(K816-Z_s2)</f>
        <v/>
      </c>
      <c r="O816">
        <f>E_s*M816</f>
        <v/>
      </c>
      <c r="P816">
        <f>E_s*N816</f>
        <v/>
      </c>
      <c r="Q816">
        <f>O816*A_s1</f>
        <v/>
      </c>
      <c r="R816">
        <f>P816*A_s2</f>
        <v/>
      </c>
      <c r="S816">
        <f>Q816*($K816-Z_s1)</f>
        <v/>
      </c>
      <c r="T816">
        <f>R816*($K816-Z_s2)</f>
        <v/>
      </c>
      <c r="U816">
        <f>(INDIRECT("a_"&amp;U$2)/(U$2+1))*(($C816^(U$2+1)-$H816^(U$2+1))/(ε_c1cd^(U$2+1)))</f>
        <v/>
      </c>
      <c r="V816">
        <f>(INDIRECT("a_"&amp;V$2)/(V$2+1))*(($C816^(V$2+1)-$H816^(V$2+1))/(ε_c1cd^(V$2+1)))</f>
        <v/>
      </c>
      <c r="W816">
        <f>(INDIRECT("a_"&amp;W$2)/(W$2+1))*(($C816^(W$2+1)-$H816^(W$2+1))/(ε_c1cd^(W$2+1)))</f>
        <v/>
      </c>
      <c r="X816">
        <f>(INDIRECT("a_"&amp;X$2)/(X$2+1))*(($C816^(X$2+1)-$H816^(X$2+1))/(ε_c1cd^(X$2+1)))</f>
        <v/>
      </c>
      <c r="Y816">
        <f>(INDIRECT("a_"&amp;Y$2)/(Y$2+1))*(($C816^(Y$2+1)-$H816^(Y$2+1))/(ε_c1cd^(Y$2+1)))</f>
        <v/>
      </c>
      <c r="Z816">
        <f>(INDIRECT("a_"&amp;Z$2)/(Z$2+2))*(($C816^(Z$2+2)-$H816^(Z$2+2))/(ε_c1cd^(Z$2+2)))</f>
        <v/>
      </c>
      <c r="AA816">
        <f>(INDIRECT("a_"&amp;AA$2)/(AA$2+2))*(($C816^(AA$2+2)-$H816^(AA$2+2))/(ε_c1cd^(AA$2+2)))</f>
        <v/>
      </c>
      <c r="AB816">
        <f>(INDIRECT("a_"&amp;AB$2)/(AB$2+2))*(($C816^(AB$2+2)-$H816^(AB$2+2))/(ε_c1cd^(AB$2+2)))</f>
        <v/>
      </c>
      <c r="AC816">
        <f>(INDIRECT("a_"&amp;AC$2)/(AC$2+2))*(($C816^(AC$2+2)-$H816^(AC$2+2))/(ε_c1cd^(AC$2+2)))</f>
        <v/>
      </c>
      <c r="AD816">
        <f>(INDIRECT("a_"&amp;AD$2)/(AD$2+2))*(($C816^(AD$2+2)-$H816^(AD$2+2))/(ε_c1cd^(AD$2+2)))</f>
        <v/>
      </c>
      <c r="AE816" s="111">
        <f>(b*f_cd/L816)*SUM(U816:Y816)+SUM(Q816:R816)</f>
        <v/>
      </c>
      <c r="AF816" s="112">
        <f>AE816*(K816-y+e)</f>
        <v/>
      </c>
      <c r="AG816" s="113">
        <f>(b*f_cd/(L816^2))*SUM(Z816:AD816)+SUM(S816:T816)-AF816</f>
        <v/>
      </c>
      <c r="AH816" s="114">
        <f>AG816&lt;0</f>
        <v/>
      </c>
      <c r="AI816" s="115">
        <f>IF(A816=1,FALSE,(AND(AQ816,AH816,NOT(AI815))))</f>
        <v/>
      </c>
      <c r="AJ816" s="116">
        <f>(b*f_cd/L816)*(a_1/2*J816^2+a_2/3*J816^3+a_3/4*J816^4+a_4/5*J816^5+a_5/6*J816^6)+SUM(Q816:R816)</f>
        <v/>
      </c>
      <c r="AK816">
        <f>AJ816*(K816-y+e)</f>
        <v/>
      </c>
      <c r="AL816" s="118">
        <f>(b*f_cd/(L816^2))*(a_1/3*J816^3+a_2/4*J816^4+a_3/5*J816^5+a_4/6*J816^6+a_5/7*J816^7)+SUM(S816:T816)-AK816</f>
        <v/>
      </c>
      <c r="AM816" s="114">
        <f>AL816&gt;0</f>
        <v/>
      </c>
      <c r="AN816" s="115">
        <f>IF(A816=1,FALSE,(AND(AQ816,AM816,NOT(AN815))))</f>
        <v/>
      </c>
      <c r="AO816">
        <f>IF(D816=1,AND(AH816,NOT(AI816)),AND(AM816,NOT(AN816)))</f>
        <v/>
      </c>
      <c r="AP816" s="119">
        <f>IF(D816=1,AI816,AN816)</f>
        <v/>
      </c>
      <c r="AQ816" s="125">
        <f>ABS(E816)&lt;$AQ$2</f>
        <v/>
      </c>
      <c r="AS816">
        <f>IF(AP816,MAX(AS$3:AS814)+1,"")</f>
        <v/>
      </c>
    </row>
    <row r="817">
      <c r="A817" t="n">
        <v>727</v>
      </c>
      <c r="B817" s="131">
        <f>IF(A817=1,0,IF(AP817,0.1*ε_cu1cd,0))</f>
        <v/>
      </c>
      <c r="C817" s="131">
        <f>IF(A817=1,0.1*ε_cu1cd,C816+B816)</f>
        <v/>
      </c>
      <c r="D817" s="113">
        <f>IF('Нормальний переріз'!$D$68&gt;0,1,2)</f>
        <v/>
      </c>
      <c r="E817" s="144">
        <f>IF(D817=1,F817,G817)</f>
        <v/>
      </c>
      <c r="F817" s="124">
        <f>IF(AI816,0.11*ε_cu1cd,IF(AH816,F816*0.01,F816))</f>
        <v/>
      </c>
      <c r="G817" s="124">
        <f>IF(AP816,-0.1*ε_cu1cd,IF(AM816,G816*0.01,G816))</f>
        <v/>
      </c>
      <c r="H817" s="113">
        <f>IF(A817=1,E817,IF(AO816,H816-E816+E817,IF(AP816,0.8*H816,H816+E817)))</f>
        <v/>
      </c>
      <c r="I817" s="169">
        <f>(C817-H817)/h</f>
        <v/>
      </c>
      <c r="J817">
        <f>C817/(ε_c1cd)</f>
        <v/>
      </c>
      <c r="K817">
        <f>C817/I817</f>
        <v/>
      </c>
      <c r="L817" s="131">
        <f>I817/(ε_c1cd)</f>
        <v/>
      </c>
      <c r="M817">
        <f>I817*(K817-Z_s1)</f>
        <v/>
      </c>
      <c r="N817">
        <f>I817*(K817-Z_s2)</f>
        <v/>
      </c>
      <c r="O817">
        <f>E_s*M817</f>
        <v/>
      </c>
      <c r="P817">
        <f>E_s*N817</f>
        <v/>
      </c>
      <c r="Q817">
        <f>O817*A_s1</f>
        <v/>
      </c>
      <c r="R817">
        <f>P817*A_s2</f>
        <v/>
      </c>
      <c r="S817">
        <f>Q817*($K817-Z_s1)</f>
        <v/>
      </c>
      <c r="T817">
        <f>R817*($K817-Z_s2)</f>
        <v/>
      </c>
      <c r="U817">
        <f>(INDIRECT("a_"&amp;U$2)/(U$2+1))*(($C817^(U$2+1)-$H817^(U$2+1))/(ε_c1cd^(U$2+1)))</f>
        <v/>
      </c>
      <c r="V817">
        <f>(INDIRECT("a_"&amp;V$2)/(V$2+1))*(($C817^(V$2+1)-$H817^(V$2+1))/(ε_c1cd^(V$2+1)))</f>
        <v/>
      </c>
      <c r="W817">
        <f>(INDIRECT("a_"&amp;W$2)/(W$2+1))*(($C817^(W$2+1)-$H817^(W$2+1))/(ε_c1cd^(W$2+1)))</f>
        <v/>
      </c>
      <c r="X817">
        <f>(INDIRECT("a_"&amp;X$2)/(X$2+1))*(($C817^(X$2+1)-$H817^(X$2+1))/(ε_c1cd^(X$2+1)))</f>
        <v/>
      </c>
      <c r="Y817">
        <f>(INDIRECT("a_"&amp;Y$2)/(Y$2+1))*(($C817^(Y$2+1)-$H817^(Y$2+1))/(ε_c1cd^(Y$2+1)))</f>
        <v/>
      </c>
      <c r="Z817">
        <f>(INDIRECT("a_"&amp;Z$2)/(Z$2+2))*(($C817^(Z$2+2)-$H817^(Z$2+2))/(ε_c1cd^(Z$2+2)))</f>
        <v/>
      </c>
      <c r="AA817">
        <f>(INDIRECT("a_"&amp;AA$2)/(AA$2+2))*(($C817^(AA$2+2)-$H817^(AA$2+2))/(ε_c1cd^(AA$2+2)))</f>
        <v/>
      </c>
      <c r="AB817">
        <f>(INDIRECT("a_"&amp;AB$2)/(AB$2+2))*(($C817^(AB$2+2)-$H817^(AB$2+2))/(ε_c1cd^(AB$2+2)))</f>
        <v/>
      </c>
      <c r="AC817">
        <f>(INDIRECT("a_"&amp;AC$2)/(AC$2+2))*(($C817^(AC$2+2)-$H817^(AC$2+2))/(ε_c1cd^(AC$2+2)))</f>
        <v/>
      </c>
      <c r="AD817">
        <f>(INDIRECT("a_"&amp;AD$2)/(AD$2+2))*(($C817^(AD$2+2)-$H817^(AD$2+2))/(ε_c1cd^(AD$2+2)))</f>
        <v/>
      </c>
      <c r="AE817" s="111">
        <f>(b*f_cd/L817)*SUM(U817:Y817)+SUM(Q817:R817)</f>
        <v/>
      </c>
      <c r="AF817" s="112">
        <f>AE817*(K817-y+e)</f>
        <v/>
      </c>
      <c r="AG817" s="113">
        <f>(b*f_cd/(L817^2))*SUM(Z817:AD817)+SUM(S817:T817)-AF817</f>
        <v/>
      </c>
      <c r="AH817" s="114">
        <f>AG817&lt;0</f>
        <v/>
      </c>
      <c r="AI817" s="115">
        <f>IF(A817=1,FALSE,(AND(AQ817,AH817,NOT(AI816))))</f>
        <v/>
      </c>
      <c r="AJ817" s="116">
        <f>(b*f_cd/L817)*(a_1/2*J817^2+a_2/3*J817^3+a_3/4*J817^4+a_4/5*J817^5+a_5/6*J817^6)+SUM(Q817:R817)</f>
        <v/>
      </c>
      <c r="AK817">
        <f>AJ817*(K817-y+e)</f>
        <v/>
      </c>
      <c r="AL817" s="118">
        <f>(b*f_cd/(L817^2))*(a_1/3*J817^3+a_2/4*J817^4+a_3/5*J817^5+a_4/6*J817^6+a_5/7*J817^7)+SUM(S817:T817)-AK817</f>
        <v/>
      </c>
      <c r="AM817" s="114">
        <f>AL817&gt;0</f>
        <v/>
      </c>
      <c r="AN817" s="115">
        <f>IF(A817=1,FALSE,(AND(AQ817,AM817,NOT(AN816))))</f>
        <v/>
      </c>
      <c r="AO817">
        <f>IF(D817=1,AND(AH817,NOT(AI817)),AND(AM817,NOT(AN817)))</f>
        <v/>
      </c>
      <c r="AP817" s="119">
        <f>IF(D817=1,AI817,AN817)</f>
        <v/>
      </c>
      <c r="AQ817" s="125">
        <f>ABS(E817)&lt;$AQ$2</f>
        <v/>
      </c>
      <c r="AS817">
        <f>IF(AP817,MAX(AS$3:AS815)+1,"")</f>
        <v/>
      </c>
    </row>
    <row r="818">
      <c r="A818" t="n">
        <v>728</v>
      </c>
      <c r="B818" s="131">
        <f>IF(A818=1,0,IF(AP818,0.1*ε_cu1cd,0))</f>
        <v/>
      </c>
      <c r="C818" s="131">
        <f>IF(A818=1,0.1*ε_cu1cd,C817+B817)</f>
        <v/>
      </c>
      <c r="D818" s="113">
        <f>IF('Нормальний переріз'!$D$68&gt;0,1,2)</f>
        <v/>
      </c>
      <c r="E818" s="144">
        <f>IF(D818=1,F818,G818)</f>
        <v/>
      </c>
      <c r="F818" s="124">
        <f>IF(AI817,0.11*ε_cu1cd,IF(AH817,F817*0.01,F817))</f>
        <v/>
      </c>
      <c r="G818" s="124">
        <f>IF(AP817,-0.1*ε_cu1cd,IF(AM817,G817*0.01,G817))</f>
        <v/>
      </c>
      <c r="H818" s="113">
        <f>IF(A818=1,E818,IF(AO817,H817-E817+E818,IF(AP817,0.8*H817,H817+E818)))</f>
        <v/>
      </c>
      <c r="I818" s="169">
        <f>(C818-H818)/h</f>
        <v/>
      </c>
      <c r="J818">
        <f>C818/(ε_c1cd)</f>
        <v/>
      </c>
      <c r="K818">
        <f>C818/I818</f>
        <v/>
      </c>
      <c r="L818" s="131">
        <f>I818/(ε_c1cd)</f>
        <v/>
      </c>
      <c r="M818">
        <f>I818*(K818-Z_s1)</f>
        <v/>
      </c>
      <c r="N818">
        <f>I818*(K818-Z_s2)</f>
        <v/>
      </c>
      <c r="O818">
        <f>E_s*M818</f>
        <v/>
      </c>
      <c r="P818">
        <f>E_s*N818</f>
        <v/>
      </c>
      <c r="Q818">
        <f>O818*A_s1</f>
        <v/>
      </c>
      <c r="R818">
        <f>P818*A_s2</f>
        <v/>
      </c>
      <c r="S818">
        <f>Q818*($K818-Z_s1)</f>
        <v/>
      </c>
      <c r="T818">
        <f>R818*($K818-Z_s2)</f>
        <v/>
      </c>
      <c r="U818">
        <f>(INDIRECT("a_"&amp;U$2)/(U$2+1))*(($C818^(U$2+1)-$H818^(U$2+1))/(ε_c1cd^(U$2+1)))</f>
        <v/>
      </c>
      <c r="V818">
        <f>(INDIRECT("a_"&amp;V$2)/(V$2+1))*(($C818^(V$2+1)-$H818^(V$2+1))/(ε_c1cd^(V$2+1)))</f>
        <v/>
      </c>
      <c r="W818">
        <f>(INDIRECT("a_"&amp;W$2)/(W$2+1))*(($C818^(W$2+1)-$H818^(W$2+1))/(ε_c1cd^(W$2+1)))</f>
        <v/>
      </c>
      <c r="X818">
        <f>(INDIRECT("a_"&amp;X$2)/(X$2+1))*(($C818^(X$2+1)-$H818^(X$2+1))/(ε_c1cd^(X$2+1)))</f>
        <v/>
      </c>
      <c r="Y818">
        <f>(INDIRECT("a_"&amp;Y$2)/(Y$2+1))*(($C818^(Y$2+1)-$H818^(Y$2+1))/(ε_c1cd^(Y$2+1)))</f>
        <v/>
      </c>
      <c r="Z818">
        <f>(INDIRECT("a_"&amp;Z$2)/(Z$2+2))*(($C818^(Z$2+2)-$H818^(Z$2+2))/(ε_c1cd^(Z$2+2)))</f>
        <v/>
      </c>
      <c r="AA818">
        <f>(INDIRECT("a_"&amp;AA$2)/(AA$2+2))*(($C818^(AA$2+2)-$H818^(AA$2+2))/(ε_c1cd^(AA$2+2)))</f>
        <v/>
      </c>
      <c r="AB818">
        <f>(INDIRECT("a_"&amp;AB$2)/(AB$2+2))*(($C818^(AB$2+2)-$H818^(AB$2+2))/(ε_c1cd^(AB$2+2)))</f>
        <v/>
      </c>
      <c r="AC818">
        <f>(INDIRECT("a_"&amp;AC$2)/(AC$2+2))*(($C818^(AC$2+2)-$H818^(AC$2+2))/(ε_c1cd^(AC$2+2)))</f>
        <v/>
      </c>
      <c r="AD818">
        <f>(INDIRECT("a_"&amp;AD$2)/(AD$2+2))*(($C818^(AD$2+2)-$H818^(AD$2+2))/(ε_c1cd^(AD$2+2)))</f>
        <v/>
      </c>
      <c r="AE818" s="111">
        <f>(b*f_cd/L818)*SUM(U818:Y818)+SUM(Q818:R818)</f>
        <v/>
      </c>
      <c r="AF818" s="112">
        <f>AE818*(K818-y+e)</f>
        <v/>
      </c>
      <c r="AG818" s="113">
        <f>(b*f_cd/(L818^2))*SUM(Z818:AD818)+SUM(S818:T818)-AF818</f>
        <v/>
      </c>
      <c r="AH818" s="114">
        <f>AG818&lt;0</f>
        <v/>
      </c>
      <c r="AI818" s="115">
        <f>IF(A818=1,FALSE,(AND(AQ818,AH818,NOT(AI817))))</f>
        <v/>
      </c>
      <c r="AJ818" s="116">
        <f>(b*f_cd/L818)*(a_1/2*J818^2+a_2/3*J818^3+a_3/4*J818^4+a_4/5*J818^5+a_5/6*J818^6)+SUM(Q818:R818)</f>
        <v/>
      </c>
      <c r="AK818">
        <f>AJ818*(K818-y+e)</f>
        <v/>
      </c>
      <c r="AL818" s="118">
        <f>(b*f_cd/(L818^2))*(a_1/3*J818^3+a_2/4*J818^4+a_3/5*J818^5+a_4/6*J818^6+a_5/7*J818^7)+SUM(S818:T818)-AK818</f>
        <v/>
      </c>
      <c r="AM818" s="114">
        <f>AL818&gt;0</f>
        <v/>
      </c>
      <c r="AN818" s="115">
        <f>IF(A818=1,FALSE,(AND(AQ818,AM818,NOT(AN817))))</f>
        <v/>
      </c>
      <c r="AO818">
        <f>IF(D818=1,AND(AH818,NOT(AI818)),AND(AM818,NOT(AN818)))</f>
        <v/>
      </c>
      <c r="AP818" s="119">
        <f>IF(D818=1,AI818,AN818)</f>
        <v/>
      </c>
      <c r="AQ818" s="125">
        <f>ABS(E818)&lt;$AQ$2</f>
        <v/>
      </c>
      <c r="AS818">
        <f>IF(AP818,MAX(AS$3:AS816)+1,"")</f>
        <v/>
      </c>
    </row>
    <row r="819">
      <c r="A819" t="n">
        <v>729</v>
      </c>
      <c r="B819" s="131">
        <f>IF(A819=1,0,IF(AP819,0.1*ε_cu1cd,0))</f>
        <v/>
      </c>
      <c r="C819" s="131">
        <f>IF(A819=1,0.1*ε_cu1cd,C818+B818)</f>
        <v/>
      </c>
      <c r="D819" s="113">
        <f>IF('Нормальний переріз'!$D$68&gt;0,1,2)</f>
        <v/>
      </c>
      <c r="E819" s="144">
        <f>IF(D819=1,F819,G819)</f>
        <v/>
      </c>
      <c r="F819" s="124">
        <f>IF(AI818,0.11*ε_cu1cd,IF(AH818,F818*0.01,F818))</f>
        <v/>
      </c>
      <c r="G819" s="124">
        <f>IF(AP818,-0.1*ε_cu1cd,IF(AM818,G818*0.01,G818))</f>
        <v/>
      </c>
      <c r="H819" s="113">
        <f>IF(A819=1,E819,IF(AO818,H818-E818+E819,IF(AP818,0.8*H818,H818+E819)))</f>
        <v/>
      </c>
      <c r="I819" s="169">
        <f>(C819-H819)/h</f>
        <v/>
      </c>
      <c r="J819">
        <f>C819/(ε_c1cd)</f>
        <v/>
      </c>
      <c r="K819">
        <f>C819/I819</f>
        <v/>
      </c>
      <c r="L819" s="131">
        <f>I819/(ε_c1cd)</f>
        <v/>
      </c>
      <c r="M819">
        <f>I819*(K819-Z_s1)</f>
        <v/>
      </c>
      <c r="N819">
        <f>I819*(K819-Z_s2)</f>
        <v/>
      </c>
      <c r="O819">
        <f>E_s*M819</f>
        <v/>
      </c>
      <c r="P819">
        <f>E_s*N819</f>
        <v/>
      </c>
      <c r="Q819">
        <f>O819*A_s1</f>
        <v/>
      </c>
      <c r="R819">
        <f>P819*A_s2</f>
        <v/>
      </c>
      <c r="S819">
        <f>Q819*($K819-Z_s1)</f>
        <v/>
      </c>
      <c r="T819">
        <f>R819*($K819-Z_s2)</f>
        <v/>
      </c>
      <c r="U819">
        <f>(INDIRECT("a_"&amp;U$2)/(U$2+1))*(($C819^(U$2+1)-$H819^(U$2+1))/(ε_c1cd^(U$2+1)))</f>
        <v/>
      </c>
      <c r="V819">
        <f>(INDIRECT("a_"&amp;V$2)/(V$2+1))*(($C819^(V$2+1)-$H819^(V$2+1))/(ε_c1cd^(V$2+1)))</f>
        <v/>
      </c>
      <c r="W819">
        <f>(INDIRECT("a_"&amp;W$2)/(W$2+1))*(($C819^(W$2+1)-$H819^(W$2+1))/(ε_c1cd^(W$2+1)))</f>
        <v/>
      </c>
      <c r="X819">
        <f>(INDIRECT("a_"&amp;X$2)/(X$2+1))*(($C819^(X$2+1)-$H819^(X$2+1))/(ε_c1cd^(X$2+1)))</f>
        <v/>
      </c>
      <c r="Y819">
        <f>(INDIRECT("a_"&amp;Y$2)/(Y$2+1))*(($C819^(Y$2+1)-$H819^(Y$2+1))/(ε_c1cd^(Y$2+1)))</f>
        <v/>
      </c>
      <c r="Z819">
        <f>(INDIRECT("a_"&amp;Z$2)/(Z$2+2))*(($C819^(Z$2+2)-$H819^(Z$2+2))/(ε_c1cd^(Z$2+2)))</f>
        <v/>
      </c>
      <c r="AA819">
        <f>(INDIRECT("a_"&amp;AA$2)/(AA$2+2))*(($C819^(AA$2+2)-$H819^(AA$2+2))/(ε_c1cd^(AA$2+2)))</f>
        <v/>
      </c>
      <c r="AB819">
        <f>(INDIRECT("a_"&amp;AB$2)/(AB$2+2))*(($C819^(AB$2+2)-$H819^(AB$2+2))/(ε_c1cd^(AB$2+2)))</f>
        <v/>
      </c>
      <c r="AC819">
        <f>(INDIRECT("a_"&amp;AC$2)/(AC$2+2))*(($C819^(AC$2+2)-$H819^(AC$2+2))/(ε_c1cd^(AC$2+2)))</f>
        <v/>
      </c>
      <c r="AD819">
        <f>(INDIRECT("a_"&amp;AD$2)/(AD$2+2))*(($C819^(AD$2+2)-$H819^(AD$2+2))/(ε_c1cd^(AD$2+2)))</f>
        <v/>
      </c>
      <c r="AE819" s="111">
        <f>(b*f_cd/L819)*SUM(U819:Y819)+SUM(Q819:R819)</f>
        <v/>
      </c>
      <c r="AF819" s="112">
        <f>AE819*(K819-y+e)</f>
        <v/>
      </c>
      <c r="AG819" s="113">
        <f>(b*f_cd/(L819^2))*SUM(Z819:AD819)+SUM(S819:T819)-AF819</f>
        <v/>
      </c>
      <c r="AH819" s="114">
        <f>AG819&lt;0</f>
        <v/>
      </c>
      <c r="AI819" s="115">
        <f>IF(A819=1,FALSE,(AND(AQ819,AH819,NOT(AI818))))</f>
        <v/>
      </c>
      <c r="AJ819" s="116">
        <f>(b*f_cd/L819)*(a_1/2*J819^2+a_2/3*J819^3+a_3/4*J819^4+a_4/5*J819^5+a_5/6*J819^6)+SUM(Q819:R819)</f>
        <v/>
      </c>
      <c r="AK819">
        <f>AJ819*(K819-y+e)</f>
        <v/>
      </c>
      <c r="AL819" s="118">
        <f>(b*f_cd/(L819^2))*(a_1/3*J819^3+a_2/4*J819^4+a_3/5*J819^5+a_4/6*J819^6+a_5/7*J819^7)+SUM(S819:T819)-AK819</f>
        <v/>
      </c>
      <c r="AM819" s="114">
        <f>AL819&gt;0</f>
        <v/>
      </c>
      <c r="AN819" s="115">
        <f>IF(A819=1,FALSE,(AND(AQ819,AM819,NOT(AN818))))</f>
        <v/>
      </c>
      <c r="AO819">
        <f>IF(D819=1,AND(AH819,NOT(AI819)),AND(AM819,NOT(AN819)))</f>
        <v/>
      </c>
      <c r="AP819" s="119">
        <f>IF(D819=1,AI819,AN819)</f>
        <v/>
      </c>
      <c r="AQ819" s="125">
        <f>ABS(E819)&lt;$AQ$2</f>
        <v/>
      </c>
      <c r="AS819">
        <f>IF(AP819,MAX(AS$3:AS817)+1,"")</f>
        <v/>
      </c>
    </row>
    <row r="820">
      <c r="A820" t="n">
        <v>730</v>
      </c>
      <c r="B820" s="131">
        <f>IF(A820=1,0,IF(AP820,0.1*ε_cu1cd,0))</f>
        <v/>
      </c>
      <c r="C820" s="131">
        <f>IF(A820=1,0.1*ε_cu1cd,C819+B819)</f>
        <v/>
      </c>
      <c r="D820" s="113">
        <f>IF('Нормальний переріз'!$D$68&gt;0,1,2)</f>
        <v/>
      </c>
      <c r="E820" s="144">
        <f>IF(D820=1,F820,G820)</f>
        <v/>
      </c>
      <c r="F820" s="124">
        <f>IF(AI819,0.11*ε_cu1cd,IF(AH819,F819*0.01,F819))</f>
        <v/>
      </c>
      <c r="G820" s="124">
        <f>IF(AP819,-0.1*ε_cu1cd,IF(AM819,G819*0.01,G819))</f>
        <v/>
      </c>
      <c r="H820" s="113">
        <f>IF(A820=1,E820,IF(AO819,H819-E819+E820,IF(AP819,0.8*H819,H819+E820)))</f>
        <v/>
      </c>
      <c r="I820" s="169">
        <f>(C820-H820)/h</f>
        <v/>
      </c>
      <c r="J820">
        <f>C820/(ε_c1cd)</f>
        <v/>
      </c>
      <c r="K820">
        <f>C820/I820</f>
        <v/>
      </c>
      <c r="L820" s="131">
        <f>I820/(ε_c1cd)</f>
        <v/>
      </c>
      <c r="M820">
        <f>I820*(K820-Z_s1)</f>
        <v/>
      </c>
      <c r="N820">
        <f>I820*(K820-Z_s2)</f>
        <v/>
      </c>
      <c r="O820">
        <f>E_s*M820</f>
        <v/>
      </c>
      <c r="P820">
        <f>E_s*N820</f>
        <v/>
      </c>
      <c r="Q820">
        <f>O820*A_s1</f>
        <v/>
      </c>
      <c r="R820">
        <f>P820*A_s2</f>
        <v/>
      </c>
      <c r="S820">
        <f>Q820*($K820-Z_s1)</f>
        <v/>
      </c>
      <c r="T820">
        <f>R820*($K820-Z_s2)</f>
        <v/>
      </c>
      <c r="U820">
        <f>(INDIRECT("a_"&amp;U$2)/(U$2+1))*(($C820^(U$2+1)-$H820^(U$2+1))/(ε_c1cd^(U$2+1)))</f>
        <v/>
      </c>
      <c r="V820">
        <f>(INDIRECT("a_"&amp;V$2)/(V$2+1))*(($C820^(V$2+1)-$H820^(V$2+1))/(ε_c1cd^(V$2+1)))</f>
        <v/>
      </c>
      <c r="W820">
        <f>(INDIRECT("a_"&amp;W$2)/(W$2+1))*(($C820^(W$2+1)-$H820^(W$2+1))/(ε_c1cd^(W$2+1)))</f>
        <v/>
      </c>
      <c r="X820">
        <f>(INDIRECT("a_"&amp;X$2)/(X$2+1))*(($C820^(X$2+1)-$H820^(X$2+1))/(ε_c1cd^(X$2+1)))</f>
        <v/>
      </c>
      <c r="Y820">
        <f>(INDIRECT("a_"&amp;Y$2)/(Y$2+1))*(($C820^(Y$2+1)-$H820^(Y$2+1))/(ε_c1cd^(Y$2+1)))</f>
        <v/>
      </c>
      <c r="Z820">
        <f>(INDIRECT("a_"&amp;Z$2)/(Z$2+2))*(($C820^(Z$2+2)-$H820^(Z$2+2))/(ε_c1cd^(Z$2+2)))</f>
        <v/>
      </c>
      <c r="AA820">
        <f>(INDIRECT("a_"&amp;AA$2)/(AA$2+2))*(($C820^(AA$2+2)-$H820^(AA$2+2))/(ε_c1cd^(AA$2+2)))</f>
        <v/>
      </c>
      <c r="AB820">
        <f>(INDIRECT("a_"&amp;AB$2)/(AB$2+2))*(($C820^(AB$2+2)-$H820^(AB$2+2))/(ε_c1cd^(AB$2+2)))</f>
        <v/>
      </c>
      <c r="AC820">
        <f>(INDIRECT("a_"&amp;AC$2)/(AC$2+2))*(($C820^(AC$2+2)-$H820^(AC$2+2))/(ε_c1cd^(AC$2+2)))</f>
        <v/>
      </c>
      <c r="AD820">
        <f>(INDIRECT("a_"&amp;AD$2)/(AD$2+2))*(($C820^(AD$2+2)-$H820^(AD$2+2))/(ε_c1cd^(AD$2+2)))</f>
        <v/>
      </c>
      <c r="AE820" s="111">
        <f>(b*f_cd/L820)*SUM(U820:Y820)+SUM(Q820:R820)</f>
        <v/>
      </c>
      <c r="AF820" s="112">
        <f>AE820*(K820-y+e)</f>
        <v/>
      </c>
      <c r="AG820" s="113">
        <f>(b*f_cd/(L820^2))*SUM(Z820:AD820)+SUM(S820:T820)-AF820</f>
        <v/>
      </c>
      <c r="AH820" s="114">
        <f>AG820&lt;0</f>
        <v/>
      </c>
      <c r="AI820" s="115">
        <f>IF(A820=1,FALSE,(AND(AQ820,AH820,NOT(AI819))))</f>
        <v/>
      </c>
      <c r="AJ820" s="116">
        <f>(b*f_cd/L820)*(a_1/2*J820^2+a_2/3*J820^3+a_3/4*J820^4+a_4/5*J820^5+a_5/6*J820^6)+SUM(Q820:R820)</f>
        <v/>
      </c>
      <c r="AK820">
        <f>AJ820*(K820-y+e)</f>
        <v/>
      </c>
      <c r="AL820" s="118">
        <f>(b*f_cd/(L820^2))*(a_1/3*J820^3+a_2/4*J820^4+a_3/5*J820^5+a_4/6*J820^6+a_5/7*J820^7)+SUM(S820:T820)-AK820</f>
        <v/>
      </c>
      <c r="AM820" s="114">
        <f>AL820&gt;0</f>
        <v/>
      </c>
      <c r="AN820" s="115">
        <f>IF(A820=1,FALSE,(AND(AQ820,AM820,NOT(AN819))))</f>
        <v/>
      </c>
      <c r="AO820">
        <f>IF(D820=1,AND(AH820,NOT(AI820)),AND(AM820,NOT(AN820)))</f>
        <v/>
      </c>
      <c r="AP820" s="119">
        <f>IF(D820=1,AI820,AN820)</f>
        <v/>
      </c>
      <c r="AQ820" s="125">
        <f>ABS(E820)&lt;$AQ$2</f>
        <v/>
      </c>
      <c r="AS820">
        <f>IF(AP820,MAX(AS$3:AS818)+1,"")</f>
        <v/>
      </c>
    </row>
    <row r="821">
      <c r="A821" t="n">
        <v>731</v>
      </c>
      <c r="B821" s="131">
        <f>IF(A821=1,0,IF(AP821,0.1*ε_cu1cd,0))</f>
        <v/>
      </c>
      <c r="C821" s="131">
        <f>IF(A821=1,0.1*ε_cu1cd,C820+B820)</f>
        <v/>
      </c>
      <c r="D821" s="113">
        <f>IF('Нормальний переріз'!$D$68&gt;0,1,2)</f>
        <v/>
      </c>
      <c r="E821" s="144">
        <f>IF(D821=1,F821,G821)</f>
        <v/>
      </c>
      <c r="F821" s="124">
        <f>IF(AI820,0.11*ε_cu1cd,IF(AH820,F820*0.01,F820))</f>
        <v/>
      </c>
      <c r="G821" s="124">
        <f>IF(AP820,-0.1*ε_cu1cd,IF(AM820,G820*0.01,G820))</f>
        <v/>
      </c>
      <c r="H821" s="113">
        <f>IF(A821=1,E821,IF(AO820,H820-E820+E821,IF(AP820,0.8*H820,H820+E821)))</f>
        <v/>
      </c>
      <c r="I821" s="169">
        <f>(C821-H821)/h</f>
        <v/>
      </c>
      <c r="J821">
        <f>C821/(ε_c1cd)</f>
        <v/>
      </c>
      <c r="K821">
        <f>C821/I821</f>
        <v/>
      </c>
      <c r="L821" s="131">
        <f>I821/(ε_c1cd)</f>
        <v/>
      </c>
      <c r="M821">
        <f>I821*(K821-Z_s1)</f>
        <v/>
      </c>
      <c r="N821">
        <f>I821*(K821-Z_s2)</f>
        <v/>
      </c>
      <c r="O821">
        <f>E_s*M821</f>
        <v/>
      </c>
      <c r="P821">
        <f>E_s*N821</f>
        <v/>
      </c>
      <c r="Q821">
        <f>O821*A_s1</f>
        <v/>
      </c>
      <c r="R821">
        <f>P821*A_s2</f>
        <v/>
      </c>
      <c r="S821">
        <f>Q821*($K821-Z_s1)</f>
        <v/>
      </c>
      <c r="T821">
        <f>R821*($K821-Z_s2)</f>
        <v/>
      </c>
      <c r="U821">
        <f>(INDIRECT("a_"&amp;U$2)/(U$2+1))*(($C821^(U$2+1)-$H821^(U$2+1))/(ε_c1cd^(U$2+1)))</f>
        <v/>
      </c>
      <c r="V821">
        <f>(INDIRECT("a_"&amp;V$2)/(V$2+1))*(($C821^(V$2+1)-$H821^(V$2+1))/(ε_c1cd^(V$2+1)))</f>
        <v/>
      </c>
      <c r="W821">
        <f>(INDIRECT("a_"&amp;W$2)/(W$2+1))*(($C821^(W$2+1)-$H821^(W$2+1))/(ε_c1cd^(W$2+1)))</f>
        <v/>
      </c>
      <c r="X821">
        <f>(INDIRECT("a_"&amp;X$2)/(X$2+1))*(($C821^(X$2+1)-$H821^(X$2+1))/(ε_c1cd^(X$2+1)))</f>
        <v/>
      </c>
      <c r="Y821">
        <f>(INDIRECT("a_"&amp;Y$2)/(Y$2+1))*(($C821^(Y$2+1)-$H821^(Y$2+1))/(ε_c1cd^(Y$2+1)))</f>
        <v/>
      </c>
      <c r="Z821">
        <f>(INDIRECT("a_"&amp;Z$2)/(Z$2+2))*(($C821^(Z$2+2)-$H821^(Z$2+2))/(ε_c1cd^(Z$2+2)))</f>
        <v/>
      </c>
      <c r="AA821">
        <f>(INDIRECT("a_"&amp;AA$2)/(AA$2+2))*(($C821^(AA$2+2)-$H821^(AA$2+2))/(ε_c1cd^(AA$2+2)))</f>
        <v/>
      </c>
      <c r="AB821">
        <f>(INDIRECT("a_"&amp;AB$2)/(AB$2+2))*(($C821^(AB$2+2)-$H821^(AB$2+2))/(ε_c1cd^(AB$2+2)))</f>
        <v/>
      </c>
      <c r="AC821">
        <f>(INDIRECT("a_"&amp;AC$2)/(AC$2+2))*(($C821^(AC$2+2)-$H821^(AC$2+2))/(ε_c1cd^(AC$2+2)))</f>
        <v/>
      </c>
      <c r="AD821">
        <f>(INDIRECT("a_"&amp;AD$2)/(AD$2+2))*(($C821^(AD$2+2)-$H821^(AD$2+2))/(ε_c1cd^(AD$2+2)))</f>
        <v/>
      </c>
      <c r="AE821" s="111">
        <f>(b*f_cd/L821)*SUM(U821:Y821)+SUM(Q821:R821)</f>
        <v/>
      </c>
      <c r="AF821" s="112">
        <f>AE821*(K821-y+e)</f>
        <v/>
      </c>
      <c r="AG821" s="113">
        <f>(b*f_cd/(L821^2))*SUM(Z821:AD821)+SUM(S821:T821)-AF821</f>
        <v/>
      </c>
      <c r="AH821" s="114">
        <f>AG821&lt;0</f>
        <v/>
      </c>
      <c r="AI821" s="115">
        <f>IF(A821=1,FALSE,(AND(AQ821,AH821,NOT(AI820))))</f>
        <v/>
      </c>
      <c r="AJ821" s="116">
        <f>(b*f_cd/L821)*(a_1/2*J821^2+a_2/3*J821^3+a_3/4*J821^4+a_4/5*J821^5+a_5/6*J821^6)+SUM(Q821:R821)</f>
        <v/>
      </c>
      <c r="AK821">
        <f>AJ821*(K821-y+e)</f>
        <v/>
      </c>
      <c r="AL821" s="118">
        <f>(b*f_cd/(L821^2))*(a_1/3*J821^3+a_2/4*J821^4+a_3/5*J821^5+a_4/6*J821^6+a_5/7*J821^7)+SUM(S821:T821)-AK821</f>
        <v/>
      </c>
      <c r="AM821" s="114">
        <f>AL821&gt;0</f>
        <v/>
      </c>
      <c r="AN821" s="115">
        <f>IF(A821=1,FALSE,(AND(AQ821,AM821,NOT(AN820))))</f>
        <v/>
      </c>
      <c r="AO821">
        <f>IF(D821=1,AND(AH821,NOT(AI821)),AND(AM821,NOT(AN821)))</f>
        <v/>
      </c>
      <c r="AP821" s="119">
        <f>IF(D821=1,AI821,AN821)</f>
        <v/>
      </c>
      <c r="AQ821" s="125">
        <f>ABS(E821)&lt;$AQ$2</f>
        <v/>
      </c>
      <c r="AS821">
        <f>IF(AP821,MAX(AS$3:AS819)+1,"")</f>
        <v/>
      </c>
    </row>
    <row r="822">
      <c r="A822" t="n">
        <v>732</v>
      </c>
      <c r="B822" s="131">
        <f>IF(A822=1,0,IF(AP822,0.1*ε_cu1cd,0))</f>
        <v/>
      </c>
      <c r="C822" s="131">
        <f>IF(A822=1,0.1*ε_cu1cd,C821+B821)</f>
        <v/>
      </c>
      <c r="D822" s="113">
        <f>IF('Нормальний переріз'!$D$68&gt;0,1,2)</f>
        <v/>
      </c>
      <c r="E822" s="144">
        <f>IF(D822=1,F822,G822)</f>
        <v/>
      </c>
      <c r="F822" s="124">
        <f>IF(AI821,0.11*ε_cu1cd,IF(AH821,F821*0.01,F821))</f>
        <v/>
      </c>
      <c r="G822" s="124">
        <f>IF(AP821,-0.1*ε_cu1cd,IF(AM821,G821*0.01,G821))</f>
        <v/>
      </c>
      <c r="H822" s="113">
        <f>IF(A822=1,E822,IF(AO821,H821-E821+E822,IF(AP821,0.8*H821,H821+E822)))</f>
        <v/>
      </c>
      <c r="I822" s="169">
        <f>(C822-H822)/h</f>
        <v/>
      </c>
      <c r="J822">
        <f>C822/(ε_c1cd)</f>
        <v/>
      </c>
      <c r="K822">
        <f>C822/I822</f>
        <v/>
      </c>
      <c r="L822" s="131">
        <f>I822/(ε_c1cd)</f>
        <v/>
      </c>
      <c r="M822">
        <f>I822*(K822-Z_s1)</f>
        <v/>
      </c>
      <c r="N822">
        <f>I822*(K822-Z_s2)</f>
        <v/>
      </c>
      <c r="O822">
        <f>E_s*M822</f>
        <v/>
      </c>
      <c r="P822">
        <f>E_s*N822</f>
        <v/>
      </c>
      <c r="Q822">
        <f>O822*A_s1</f>
        <v/>
      </c>
      <c r="R822">
        <f>P822*A_s2</f>
        <v/>
      </c>
      <c r="S822">
        <f>Q822*($K822-Z_s1)</f>
        <v/>
      </c>
      <c r="T822">
        <f>R822*($K822-Z_s2)</f>
        <v/>
      </c>
      <c r="U822">
        <f>(INDIRECT("a_"&amp;U$2)/(U$2+1))*(($C822^(U$2+1)-$H822^(U$2+1))/(ε_c1cd^(U$2+1)))</f>
        <v/>
      </c>
      <c r="V822">
        <f>(INDIRECT("a_"&amp;V$2)/(V$2+1))*(($C822^(V$2+1)-$H822^(V$2+1))/(ε_c1cd^(V$2+1)))</f>
        <v/>
      </c>
      <c r="W822">
        <f>(INDIRECT("a_"&amp;W$2)/(W$2+1))*(($C822^(W$2+1)-$H822^(W$2+1))/(ε_c1cd^(W$2+1)))</f>
        <v/>
      </c>
      <c r="X822">
        <f>(INDIRECT("a_"&amp;X$2)/(X$2+1))*(($C822^(X$2+1)-$H822^(X$2+1))/(ε_c1cd^(X$2+1)))</f>
        <v/>
      </c>
      <c r="Y822">
        <f>(INDIRECT("a_"&amp;Y$2)/(Y$2+1))*(($C822^(Y$2+1)-$H822^(Y$2+1))/(ε_c1cd^(Y$2+1)))</f>
        <v/>
      </c>
      <c r="Z822">
        <f>(INDIRECT("a_"&amp;Z$2)/(Z$2+2))*(($C822^(Z$2+2)-$H822^(Z$2+2))/(ε_c1cd^(Z$2+2)))</f>
        <v/>
      </c>
      <c r="AA822">
        <f>(INDIRECT("a_"&amp;AA$2)/(AA$2+2))*(($C822^(AA$2+2)-$H822^(AA$2+2))/(ε_c1cd^(AA$2+2)))</f>
        <v/>
      </c>
      <c r="AB822">
        <f>(INDIRECT("a_"&amp;AB$2)/(AB$2+2))*(($C822^(AB$2+2)-$H822^(AB$2+2))/(ε_c1cd^(AB$2+2)))</f>
        <v/>
      </c>
      <c r="AC822">
        <f>(INDIRECT("a_"&amp;AC$2)/(AC$2+2))*(($C822^(AC$2+2)-$H822^(AC$2+2))/(ε_c1cd^(AC$2+2)))</f>
        <v/>
      </c>
      <c r="AD822">
        <f>(INDIRECT("a_"&amp;AD$2)/(AD$2+2))*(($C822^(AD$2+2)-$H822^(AD$2+2))/(ε_c1cd^(AD$2+2)))</f>
        <v/>
      </c>
      <c r="AE822" s="111">
        <f>(b*f_cd/L822)*SUM(U822:Y822)+SUM(Q822:R822)</f>
        <v/>
      </c>
      <c r="AF822" s="112">
        <f>AE822*(K822-y+e)</f>
        <v/>
      </c>
      <c r="AG822" s="113">
        <f>(b*f_cd/(L822^2))*SUM(Z822:AD822)+SUM(S822:T822)-AF822</f>
        <v/>
      </c>
      <c r="AH822" s="114">
        <f>AG822&lt;0</f>
        <v/>
      </c>
      <c r="AI822" s="115">
        <f>IF(A822=1,FALSE,(AND(AQ822,AH822,NOT(AI821))))</f>
        <v/>
      </c>
      <c r="AJ822" s="116">
        <f>(b*f_cd/L822)*(a_1/2*J822^2+a_2/3*J822^3+a_3/4*J822^4+a_4/5*J822^5+a_5/6*J822^6)+SUM(Q822:R822)</f>
        <v/>
      </c>
      <c r="AK822">
        <f>AJ822*(K822-y+e)</f>
        <v/>
      </c>
      <c r="AL822" s="118">
        <f>(b*f_cd/(L822^2))*(a_1/3*J822^3+a_2/4*J822^4+a_3/5*J822^5+a_4/6*J822^6+a_5/7*J822^7)+SUM(S822:T822)-AK822</f>
        <v/>
      </c>
      <c r="AM822" s="114">
        <f>AL822&gt;0</f>
        <v/>
      </c>
      <c r="AN822" s="115">
        <f>IF(A822=1,FALSE,(AND(AQ822,AM822,NOT(AN821))))</f>
        <v/>
      </c>
      <c r="AO822">
        <f>IF(D822=1,AND(AH822,NOT(AI822)),AND(AM822,NOT(AN822)))</f>
        <v/>
      </c>
      <c r="AP822" s="119">
        <f>IF(D822=1,AI822,AN822)</f>
        <v/>
      </c>
      <c r="AQ822" s="125">
        <f>ABS(E822)&lt;$AQ$2</f>
        <v/>
      </c>
      <c r="AS822">
        <f>IF(AP822,MAX(AS$3:AS820)+1,"")</f>
        <v/>
      </c>
    </row>
    <row r="823">
      <c r="A823" t="n">
        <v>733</v>
      </c>
      <c r="B823" s="131">
        <f>IF(A823=1,0,IF(AP823,0.1*ε_cu1cd,0))</f>
        <v/>
      </c>
      <c r="C823" s="131">
        <f>IF(A823=1,0.1*ε_cu1cd,C822+B822)</f>
        <v/>
      </c>
      <c r="D823" s="113">
        <f>IF('Нормальний переріз'!$D$68&gt;0,1,2)</f>
        <v/>
      </c>
      <c r="E823" s="144">
        <f>IF(D823=1,F823,G823)</f>
        <v/>
      </c>
      <c r="F823" s="124">
        <f>IF(AI822,0.11*ε_cu1cd,IF(AH822,F822*0.01,F822))</f>
        <v/>
      </c>
      <c r="G823" s="124">
        <f>IF(AP822,-0.1*ε_cu1cd,IF(AM822,G822*0.01,G822))</f>
        <v/>
      </c>
      <c r="H823" s="113">
        <f>IF(A823=1,E823,IF(AO822,H822-E822+E823,IF(AP822,0.8*H822,H822+E823)))</f>
        <v/>
      </c>
      <c r="I823" s="169">
        <f>(C823-H823)/h</f>
        <v/>
      </c>
      <c r="J823">
        <f>C823/(ε_c1cd)</f>
        <v/>
      </c>
      <c r="K823">
        <f>C823/I823</f>
        <v/>
      </c>
      <c r="L823" s="131">
        <f>I823/(ε_c1cd)</f>
        <v/>
      </c>
      <c r="M823">
        <f>I823*(K823-Z_s1)</f>
        <v/>
      </c>
      <c r="N823">
        <f>I823*(K823-Z_s2)</f>
        <v/>
      </c>
      <c r="O823">
        <f>E_s*M823</f>
        <v/>
      </c>
      <c r="P823">
        <f>E_s*N823</f>
        <v/>
      </c>
      <c r="Q823">
        <f>O823*A_s1</f>
        <v/>
      </c>
      <c r="R823">
        <f>P823*A_s2</f>
        <v/>
      </c>
      <c r="S823">
        <f>Q823*($K823-Z_s1)</f>
        <v/>
      </c>
      <c r="T823">
        <f>R823*($K823-Z_s2)</f>
        <v/>
      </c>
      <c r="U823">
        <f>(INDIRECT("a_"&amp;U$2)/(U$2+1))*(($C823^(U$2+1)-$H823^(U$2+1))/(ε_c1cd^(U$2+1)))</f>
        <v/>
      </c>
      <c r="V823">
        <f>(INDIRECT("a_"&amp;V$2)/(V$2+1))*(($C823^(V$2+1)-$H823^(V$2+1))/(ε_c1cd^(V$2+1)))</f>
        <v/>
      </c>
      <c r="W823">
        <f>(INDIRECT("a_"&amp;W$2)/(W$2+1))*(($C823^(W$2+1)-$H823^(W$2+1))/(ε_c1cd^(W$2+1)))</f>
        <v/>
      </c>
      <c r="X823">
        <f>(INDIRECT("a_"&amp;X$2)/(X$2+1))*(($C823^(X$2+1)-$H823^(X$2+1))/(ε_c1cd^(X$2+1)))</f>
        <v/>
      </c>
      <c r="Y823">
        <f>(INDIRECT("a_"&amp;Y$2)/(Y$2+1))*(($C823^(Y$2+1)-$H823^(Y$2+1))/(ε_c1cd^(Y$2+1)))</f>
        <v/>
      </c>
      <c r="Z823">
        <f>(INDIRECT("a_"&amp;Z$2)/(Z$2+2))*(($C823^(Z$2+2)-$H823^(Z$2+2))/(ε_c1cd^(Z$2+2)))</f>
        <v/>
      </c>
      <c r="AA823">
        <f>(INDIRECT("a_"&amp;AA$2)/(AA$2+2))*(($C823^(AA$2+2)-$H823^(AA$2+2))/(ε_c1cd^(AA$2+2)))</f>
        <v/>
      </c>
      <c r="AB823">
        <f>(INDIRECT("a_"&amp;AB$2)/(AB$2+2))*(($C823^(AB$2+2)-$H823^(AB$2+2))/(ε_c1cd^(AB$2+2)))</f>
        <v/>
      </c>
      <c r="AC823">
        <f>(INDIRECT("a_"&amp;AC$2)/(AC$2+2))*(($C823^(AC$2+2)-$H823^(AC$2+2))/(ε_c1cd^(AC$2+2)))</f>
        <v/>
      </c>
      <c r="AD823">
        <f>(INDIRECT("a_"&amp;AD$2)/(AD$2+2))*(($C823^(AD$2+2)-$H823^(AD$2+2))/(ε_c1cd^(AD$2+2)))</f>
        <v/>
      </c>
      <c r="AE823" s="111">
        <f>(b*f_cd/L823)*SUM(U823:Y823)+SUM(Q823:R823)</f>
        <v/>
      </c>
      <c r="AF823" s="112">
        <f>AE823*(K823-y+e)</f>
        <v/>
      </c>
      <c r="AG823" s="113">
        <f>(b*f_cd/(L823^2))*SUM(Z823:AD823)+SUM(S823:T823)-AF823</f>
        <v/>
      </c>
      <c r="AH823" s="114">
        <f>AG823&lt;0</f>
        <v/>
      </c>
      <c r="AI823" s="115">
        <f>IF(A823=1,FALSE,(AND(AQ823,AH823,NOT(AI822))))</f>
        <v/>
      </c>
      <c r="AJ823" s="116">
        <f>(b*f_cd/L823)*(a_1/2*J823^2+a_2/3*J823^3+a_3/4*J823^4+a_4/5*J823^5+a_5/6*J823^6)+SUM(Q823:R823)</f>
        <v/>
      </c>
      <c r="AK823">
        <f>AJ823*(K823-y+e)</f>
        <v/>
      </c>
      <c r="AL823" s="118">
        <f>(b*f_cd/(L823^2))*(a_1/3*J823^3+a_2/4*J823^4+a_3/5*J823^5+a_4/6*J823^6+a_5/7*J823^7)+SUM(S823:T823)-AK823</f>
        <v/>
      </c>
      <c r="AM823" s="114">
        <f>AL823&gt;0</f>
        <v/>
      </c>
      <c r="AN823" s="115">
        <f>IF(A823=1,FALSE,(AND(AQ823,AM823,NOT(AN822))))</f>
        <v/>
      </c>
      <c r="AO823">
        <f>IF(D823=1,AND(AH823,NOT(AI823)),AND(AM823,NOT(AN823)))</f>
        <v/>
      </c>
      <c r="AP823" s="119">
        <f>IF(D823=1,AI823,AN823)</f>
        <v/>
      </c>
      <c r="AQ823" s="125">
        <f>ABS(E823)&lt;$AQ$2</f>
        <v/>
      </c>
      <c r="AS823">
        <f>IF(AP823,MAX(AS$3:AS821)+1,"")</f>
        <v/>
      </c>
    </row>
    <row r="824">
      <c r="A824" t="n">
        <v>734</v>
      </c>
      <c r="B824" s="131">
        <f>IF(A824=1,0,IF(AP824,0.1*ε_cu1cd,0))</f>
        <v/>
      </c>
      <c r="C824" s="131">
        <f>IF(A824=1,0.1*ε_cu1cd,C823+B823)</f>
        <v/>
      </c>
      <c r="D824" s="113">
        <f>IF('Нормальний переріз'!$D$68&gt;0,1,2)</f>
        <v/>
      </c>
      <c r="E824" s="144">
        <f>IF(D824=1,F824,G824)</f>
        <v/>
      </c>
      <c r="F824" s="124">
        <f>IF(AI823,0.11*ε_cu1cd,IF(AH823,F823*0.01,F823))</f>
        <v/>
      </c>
      <c r="G824" s="124">
        <f>IF(AP823,-0.1*ε_cu1cd,IF(AM823,G823*0.01,G823))</f>
        <v/>
      </c>
      <c r="H824" s="113">
        <f>IF(A824=1,E824,IF(AO823,H823-E823+E824,IF(AP823,0.8*H823,H823+E824)))</f>
        <v/>
      </c>
      <c r="I824" s="169">
        <f>(C824-H824)/h</f>
        <v/>
      </c>
      <c r="J824">
        <f>C824/(ε_c1cd)</f>
        <v/>
      </c>
      <c r="K824">
        <f>C824/I824</f>
        <v/>
      </c>
      <c r="L824" s="131">
        <f>I824/(ε_c1cd)</f>
        <v/>
      </c>
      <c r="M824">
        <f>I824*(K824-Z_s1)</f>
        <v/>
      </c>
      <c r="N824">
        <f>I824*(K824-Z_s2)</f>
        <v/>
      </c>
      <c r="O824">
        <f>E_s*M824</f>
        <v/>
      </c>
      <c r="P824">
        <f>E_s*N824</f>
        <v/>
      </c>
      <c r="Q824">
        <f>O824*A_s1</f>
        <v/>
      </c>
      <c r="R824">
        <f>P824*A_s2</f>
        <v/>
      </c>
      <c r="S824">
        <f>Q824*($K824-Z_s1)</f>
        <v/>
      </c>
      <c r="T824">
        <f>R824*($K824-Z_s2)</f>
        <v/>
      </c>
      <c r="U824">
        <f>(INDIRECT("a_"&amp;U$2)/(U$2+1))*(($C824^(U$2+1)-$H824^(U$2+1))/(ε_c1cd^(U$2+1)))</f>
        <v/>
      </c>
      <c r="V824">
        <f>(INDIRECT("a_"&amp;V$2)/(V$2+1))*(($C824^(V$2+1)-$H824^(V$2+1))/(ε_c1cd^(V$2+1)))</f>
        <v/>
      </c>
      <c r="W824">
        <f>(INDIRECT("a_"&amp;W$2)/(W$2+1))*(($C824^(W$2+1)-$H824^(W$2+1))/(ε_c1cd^(W$2+1)))</f>
        <v/>
      </c>
      <c r="X824">
        <f>(INDIRECT("a_"&amp;X$2)/(X$2+1))*(($C824^(X$2+1)-$H824^(X$2+1))/(ε_c1cd^(X$2+1)))</f>
        <v/>
      </c>
      <c r="Y824">
        <f>(INDIRECT("a_"&amp;Y$2)/(Y$2+1))*(($C824^(Y$2+1)-$H824^(Y$2+1))/(ε_c1cd^(Y$2+1)))</f>
        <v/>
      </c>
      <c r="Z824">
        <f>(INDIRECT("a_"&amp;Z$2)/(Z$2+2))*(($C824^(Z$2+2)-$H824^(Z$2+2))/(ε_c1cd^(Z$2+2)))</f>
        <v/>
      </c>
      <c r="AA824">
        <f>(INDIRECT("a_"&amp;AA$2)/(AA$2+2))*(($C824^(AA$2+2)-$H824^(AA$2+2))/(ε_c1cd^(AA$2+2)))</f>
        <v/>
      </c>
      <c r="AB824">
        <f>(INDIRECT("a_"&amp;AB$2)/(AB$2+2))*(($C824^(AB$2+2)-$H824^(AB$2+2))/(ε_c1cd^(AB$2+2)))</f>
        <v/>
      </c>
      <c r="AC824">
        <f>(INDIRECT("a_"&amp;AC$2)/(AC$2+2))*(($C824^(AC$2+2)-$H824^(AC$2+2))/(ε_c1cd^(AC$2+2)))</f>
        <v/>
      </c>
      <c r="AD824">
        <f>(INDIRECT("a_"&amp;AD$2)/(AD$2+2))*(($C824^(AD$2+2)-$H824^(AD$2+2))/(ε_c1cd^(AD$2+2)))</f>
        <v/>
      </c>
      <c r="AE824" s="111">
        <f>(b*f_cd/L824)*SUM(U824:Y824)+SUM(Q824:R824)</f>
        <v/>
      </c>
      <c r="AF824" s="112">
        <f>AE824*(K824-y+e)</f>
        <v/>
      </c>
      <c r="AG824" s="113">
        <f>(b*f_cd/(L824^2))*SUM(Z824:AD824)+SUM(S824:T824)-AF824</f>
        <v/>
      </c>
      <c r="AH824" s="114">
        <f>AG824&lt;0</f>
        <v/>
      </c>
      <c r="AI824" s="115">
        <f>IF(A824=1,FALSE,(AND(AQ824,AH824,NOT(AI823))))</f>
        <v/>
      </c>
      <c r="AJ824" s="116">
        <f>(b*f_cd/L824)*(a_1/2*J824^2+a_2/3*J824^3+a_3/4*J824^4+a_4/5*J824^5+a_5/6*J824^6)+SUM(Q824:R824)</f>
        <v/>
      </c>
      <c r="AK824">
        <f>AJ824*(K824-y+e)</f>
        <v/>
      </c>
      <c r="AL824" s="118">
        <f>(b*f_cd/(L824^2))*(a_1/3*J824^3+a_2/4*J824^4+a_3/5*J824^5+a_4/6*J824^6+a_5/7*J824^7)+SUM(S824:T824)-AK824</f>
        <v/>
      </c>
      <c r="AM824" s="114">
        <f>AL824&gt;0</f>
        <v/>
      </c>
      <c r="AN824" s="115">
        <f>IF(A824=1,FALSE,(AND(AQ824,AM824,NOT(AN823))))</f>
        <v/>
      </c>
      <c r="AO824">
        <f>IF(D824=1,AND(AH824,NOT(AI824)),AND(AM824,NOT(AN824)))</f>
        <v/>
      </c>
      <c r="AP824" s="119">
        <f>IF(D824=1,AI824,AN824)</f>
        <v/>
      </c>
      <c r="AQ824" s="125">
        <f>ABS(E824)&lt;$AQ$2</f>
        <v/>
      </c>
      <c r="AS824">
        <f>IF(AP824,MAX(AS$3:AS822)+1,"")</f>
        <v/>
      </c>
    </row>
    <row r="825">
      <c r="A825" t="n">
        <v>735</v>
      </c>
      <c r="B825" s="131">
        <f>IF(A825=1,0,IF(AP825,0.1*ε_cu1cd,0))</f>
        <v/>
      </c>
      <c r="C825" s="131">
        <f>IF(A825=1,0.1*ε_cu1cd,C824+B824)</f>
        <v/>
      </c>
      <c r="D825" s="113">
        <f>IF('Нормальний переріз'!$D$68&gt;0,1,2)</f>
        <v/>
      </c>
      <c r="E825" s="144">
        <f>IF(D825=1,F825,G825)</f>
        <v/>
      </c>
      <c r="F825" s="124">
        <f>IF(AI824,0.11*ε_cu1cd,IF(AH824,F824*0.01,F824))</f>
        <v/>
      </c>
      <c r="G825" s="124">
        <f>IF(AP824,-0.1*ε_cu1cd,IF(AM824,G824*0.01,G824))</f>
        <v/>
      </c>
      <c r="H825" s="113">
        <f>IF(A825=1,E825,IF(AO824,H824-E824+E825,IF(AP824,0.8*H824,H824+E825)))</f>
        <v/>
      </c>
      <c r="I825" s="169">
        <f>(C825-H825)/h</f>
        <v/>
      </c>
      <c r="J825">
        <f>C825/(ε_c1cd)</f>
        <v/>
      </c>
      <c r="K825">
        <f>C825/I825</f>
        <v/>
      </c>
      <c r="L825" s="131">
        <f>I825/(ε_c1cd)</f>
        <v/>
      </c>
      <c r="M825">
        <f>I825*(K825-Z_s1)</f>
        <v/>
      </c>
      <c r="N825">
        <f>I825*(K825-Z_s2)</f>
        <v/>
      </c>
      <c r="O825">
        <f>E_s*M825</f>
        <v/>
      </c>
      <c r="P825">
        <f>E_s*N825</f>
        <v/>
      </c>
      <c r="Q825">
        <f>O825*A_s1</f>
        <v/>
      </c>
      <c r="R825">
        <f>P825*A_s2</f>
        <v/>
      </c>
      <c r="S825">
        <f>Q825*($K825-Z_s1)</f>
        <v/>
      </c>
      <c r="T825">
        <f>R825*($K825-Z_s2)</f>
        <v/>
      </c>
      <c r="U825">
        <f>(INDIRECT("a_"&amp;U$2)/(U$2+1))*(($C825^(U$2+1)-$H825^(U$2+1))/(ε_c1cd^(U$2+1)))</f>
        <v/>
      </c>
      <c r="V825">
        <f>(INDIRECT("a_"&amp;V$2)/(V$2+1))*(($C825^(V$2+1)-$H825^(V$2+1))/(ε_c1cd^(V$2+1)))</f>
        <v/>
      </c>
      <c r="W825">
        <f>(INDIRECT("a_"&amp;W$2)/(W$2+1))*(($C825^(W$2+1)-$H825^(W$2+1))/(ε_c1cd^(W$2+1)))</f>
        <v/>
      </c>
      <c r="X825">
        <f>(INDIRECT("a_"&amp;X$2)/(X$2+1))*(($C825^(X$2+1)-$H825^(X$2+1))/(ε_c1cd^(X$2+1)))</f>
        <v/>
      </c>
      <c r="Y825">
        <f>(INDIRECT("a_"&amp;Y$2)/(Y$2+1))*(($C825^(Y$2+1)-$H825^(Y$2+1))/(ε_c1cd^(Y$2+1)))</f>
        <v/>
      </c>
      <c r="Z825">
        <f>(INDIRECT("a_"&amp;Z$2)/(Z$2+2))*(($C825^(Z$2+2)-$H825^(Z$2+2))/(ε_c1cd^(Z$2+2)))</f>
        <v/>
      </c>
      <c r="AA825">
        <f>(INDIRECT("a_"&amp;AA$2)/(AA$2+2))*(($C825^(AA$2+2)-$H825^(AA$2+2))/(ε_c1cd^(AA$2+2)))</f>
        <v/>
      </c>
      <c r="AB825">
        <f>(INDIRECT("a_"&amp;AB$2)/(AB$2+2))*(($C825^(AB$2+2)-$H825^(AB$2+2))/(ε_c1cd^(AB$2+2)))</f>
        <v/>
      </c>
      <c r="AC825">
        <f>(INDIRECT("a_"&amp;AC$2)/(AC$2+2))*(($C825^(AC$2+2)-$H825^(AC$2+2))/(ε_c1cd^(AC$2+2)))</f>
        <v/>
      </c>
      <c r="AD825">
        <f>(INDIRECT("a_"&amp;AD$2)/(AD$2+2))*(($C825^(AD$2+2)-$H825^(AD$2+2))/(ε_c1cd^(AD$2+2)))</f>
        <v/>
      </c>
      <c r="AE825" s="111">
        <f>(b*f_cd/L825)*SUM(U825:Y825)+SUM(Q825:R825)</f>
        <v/>
      </c>
      <c r="AF825" s="112">
        <f>AE825*(K825-y+e)</f>
        <v/>
      </c>
      <c r="AG825" s="113">
        <f>(b*f_cd/(L825^2))*SUM(Z825:AD825)+SUM(S825:T825)-AF825</f>
        <v/>
      </c>
      <c r="AH825" s="114">
        <f>AG825&lt;0</f>
        <v/>
      </c>
      <c r="AI825" s="115">
        <f>IF(A825=1,FALSE,(AND(AQ825,AH825,NOT(AI824))))</f>
        <v/>
      </c>
      <c r="AJ825" s="116">
        <f>(b*f_cd/L825)*(a_1/2*J825^2+a_2/3*J825^3+a_3/4*J825^4+a_4/5*J825^5+a_5/6*J825^6)+SUM(Q825:R825)</f>
        <v/>
      </c>
      <c r="AK825">
        <f>AJ825*(K825-y+e)</f>
        <v/>
      </c>
      <c r="AL825" s="118">
        <f>(b*f_cd/(L825^2))*(a_1/3*J825^3+a_2/4*J825^4+a_3/5*J825^5+a_4/6*J825^6+a_5/7*J825^7)+SUM(S825:T825)-AK825</f>
        <v/>
      </c>
      <c r="AM825" s="114">
        <f>AL825&gt;0</f>
        <v/>
      </c>
      <c r="AN825" s="115">
        <f>IF(A825=1,FALSE,(AND(AQ825,AM825,NOT(AN824))))</f>
        <v/>
      </c>
      <c r="AO825">
        <f>IF(D825=1,AND(AH825,NOT(AI825)),AND(AM825,NOT(AN825)))</f>
        <v/>
      </c>
      <c r="AP825" s="119">
        <f>IF(D825=1,AI825,AN825)</f>
        <v/>
      </c>
      <c r="AQ825" s="125">
        <f>ABS(E825)&lt;$AQ$2</f>
        <v/>
      </c>
      <c r="AS825">
        <f>IF(AP825,MAX(AS$3:AS823)+1,"")</f>
        <v/>
      </c>
    </row>
    <row r="826">
      <c r="A826" t="n">
        <v>736</v>
      </c>
      <c r="B826" s="131">
        <f>IF(A826=1,0,IF(AP826,0.1*ε_cu1cd,0))</f>
        <v/>
      </c>
      <c r="C826" s="131">
        <f>IF(A826=1,0.1*ε_cu1cd,C825+B825)</f>
        <v/>
      </c>
      <c r="D826" s="113">
        <f>IF('Нормальний переріз'!$D$68&gt;0,1,2)</f>
        <v/>
      </c>
      <c r="E826" s="144">
        <f>IF(D826=1,F826,G826)</f>
        <v/>
      </c>
      <c r="F826" s="124">
        <f>IF(AI825,0.11*ε_cu1cd,IF(AH825,F825*0.01,F825))</f>
        <v/>
      </c>
      <c r="G826" s="124">
        <f>IF(AP825,-0.1*ε_cu1cd,IF(AM825,G825*0.01,G825))</f>
        <v/>
      </c>
      <c r="H826" s="113">
        <f>IF(A826=1,E826,IF(AO825,H825-E825+E826,IF(AP825,0.8*H825,H825+E826)))</f>
        <v/>
      </c>
      <c r="I826" s="169">
        <f>(C826-H826)/h</f>
        <v/>
      </c>
      <c r="J826">
        <f>C826/(ε_c1cd)</f>
        <v/>
      </c>
      <c r="K826">
        <f>C826/I826</f>
        <v/>
      </c>
      <c r="L826" s="131">
        <f>I826/(ε_c1cd)</f>
        <v/>
      </c>
      <c r="M826">
        <f>I826*(K826-Z_s1)</f>
        <v/>
      </c>
      <c r="N826">
        <f>I826*(K826-Z_s2)</f>
        <v/>
      </c>
      <c r="O826">
        <f>E_s*M826</f>
        <v/>
      </c>
      <c r="P826">
        <f>E_s*N826</f>
        <v/>
      </c>
      <c r="Q826">
        <f>O826*A_s1</f>
        <v/>
      </c>
      <c r="R826">
        <f>P826*A_s2</f>
        <v/>
      </c>
      <c r="S826">
        <f>Q826*($K826-Z_s1)</f>
        <v/>
      </c>
      <c r="T826">
        <f>R826*($K826-Z_s2)</f>
        <v/>
      </c>
      <c r="U826">
        <f>(INDIRECT("a_"&amp;U$2)/(U$2+1))*(($C826^(U$2+1)-$H826^(U$2+1))/(ε_c1cd^(U$2+1)))</f>
        <v/>
      </c>
      <c r="V826">
        <f>(INDIRECT("a_"&amp;V$2)/(V$2+1))*(($C826^(V$2+1)-$H826^(V$2+1))/(ε_c1cd^(V$2+1)))</f>
        <v/>
      </c>
      <c r="W826">
        <f>(INDIRECT("a_"&amp;W$2)/(W$2+1))*(($C826^(W$2+1)-$H826^(W$2+1))/(ε_c1cd^(W$2+1)))</f>
        <v/>
      </c>
      <c r="X826">
        <f>(INDIRECT("a_"&amp;X$2)/(X$2+1))*(($C826^(X$2+1)-$H826^(X$2+1))/(ε_c1cd^(X$2+1)))</f>
        <v/>
      </c>
      <c r="Y826">
        <f>(INDIRECT("a_"&amp;Y$2)/(Y$2+1))*(($C826^(Y$2+1)-$H826^(Y$2+1))/(ε_c1cd^(Y$2+1)))</f>
        <v/>
      </c>
      <c r="Z826">
        <f>(INDIRECT("a_"&amp;Z$2)/(Z$2+2))*(($C826^(Z$2+2)-$H826^(Z$2+2))/(ε_c1cd^(Z$2+2)))</f>
        <v/>
      </c>
      <c r="AA826">
        <f>(INDIRECT("a_"&amp;AA$2)/(AA$2+2))*(($C826^(AA$2+2)-$H826^(AA$2+2))/(ε_c1cd^(AA$2+2)))</f>
        <v/>
      </c>
      <c r="AB826">
        <f>(INDIRECT("a_"&amp;AB$2)/(AB$2+2))*(($C826^(AB$2+2)-$H826^(AB$2+2))/(ε_c1cd^(AB$2+2)))</f>
        <v/>
      </c>
      <c r="AC826">
        <f>(INDIRECT("a_"&amp;AC$2)/(AC$2+2))*(($C826^(AC$2+2)-$H826^(AC$2+2))/(ε_c1cd^(AC$2+2)))</f>
        <v/>
      </c>
      <c r="AD826">
        <f>(INDIRECT("a_"&amp;AD$2)/(AD$2+2))*(($C826^(AD$2+2)-$H826^(AD$2+2))/(ε_c1cd^(AD$2+2)))</f>
        <v/>
      </c>
      <c r="AE826" s="111">
        <f>(b*f_cd/L826)*SUM(U826:Y826)+SUM(Q826:R826)</f>
        <v/>
      </c>
      <c r="AF826" s="112">
        <f>AE826*(K826-y+e)</f>
        <v/>
      </c>
      <c r="AG826" s="113">
        <f>(b*f_cd/(L826^2))*SUM(Z826:AD826)+SUM(S826:T826)-AF826</f>
        <v/>
      </c>
      <c r="AH826" s="114">
        <f>AG826&lt;0</f>
        <v/>
      </c>
      <c r="AI826" s="115">
        <f>IF(A826=1,FALSE,(AND(AQ826,AH826,NOT(AI825))))</f>
        <v/>
      </c>
      <c r="AJ826" s="116">
        <f>(b*f_cd/L826)*(a_1/2*J826^2+a_2/3*J826^3+a_3/4*J826^4+a_4/5*J826^5+a_5/6*J826^6)+SUM(Q826:R826)</f>
        <v/>
      </c>
      <c r="AK826">
        <f>AJ826*(K826-y+e)</f>
        <v/>
      </c>
      <c r="AL826" s="118">
        <f>(b*f_cd/(L826^2))*(a_1/3*J826^3+a_2/4*J826^4+a_3/5*J826^5+a_4/6*J826^6+a_5/7*J826^7)+SUM(S826:T826)-AK826</f>
        <v/>
      </c>
      <c r="AM826" s="114">
        <f>AL826&gt;0</f>
        <v/>
      </c>
      <c r="AN826" s="115">
        <f>IF(A826=1,FALSE,(AND(AQ826,AM826,NOT(AN825))))</f>
        <v/>
      </c>
      <c r="AO826">
        <f>IF(D826=1,AND(AH826,NOT(AI826)),AND(AM826,NOT(AN826)))</f>
        <v/>
      </c>
      <c r="AP826" s="119">
        <f>IF(D826=1,AI826,AN826)</f>
        <v/>
      </c>
      <c r="AQ826" s="125">
        <f>ABS(E826)&lt;$AQ$2</f>
        <v/>
      </c>
      <c r="AS826">
        <f>IF(AP826,MAX(AS$3:AS824)+1,"")</f>
        <v/>
      </c>
    </row>
    <row r="827">
      <c r="A827" t="n">
        <v>737</v>
      </c>
      <c r="B827" s="131">
        <f>IF(A827=1,0,IF(AP827,0.1*ε_cu1cd,0))</f>
        <v/>
      </c>
      <c r="C827" s="131">
        <f>IF(A827=1,0.1*ε_cu1cd,C826+B826)</f>
        <v/>
      </c>
      <c r="D827" s="113">
        <f>IF('Нормальний переріз'!$D$68&gt;0,1,2)</f>
        <v/>
      </c>
      <c r="E827" s="144">
        <f>IF(D827=1,F827,G827)</f>
        <v/>
      </c>
      <c r="F827" s="124">
        <f>IF(AI826,0.11*ε_cu1cd,IF(AH826,F826*0.01,F826))</f>
        <v/>
      </c>
      <c r="G827" s="124">
        <f>IF(AP826,-0.1*ε_cu1cd,IF(AM826,G826*0.01,G826))</f>
        <v/>
      </c>
      <c r="H827" s="113">
        <f>IF(A827=1,E827,IF(AO826,H826-E826+E827,IF(AP826,0.8*H826,H826+E827)))</f>
        <v/>
      </c>
      <c r="I827" s="169">
        <f>(C827-H827)/h</f>
        <v/>
      </c>
      <c r="J827">
        <f>C827/(ε_c1cd)</f>
        <v/>
      </c>
      <c r="K827">
        <f>C827/I827</f>
        <v/>
      </c>
      <c r="L827" s="131">
        <f>I827/(ε_c1cd)</f>
        <v/>
      </c>
      <c r="M827">
        <f>I827*(K827-Z_s1)</f>
        <v/>
      </c>
      <c r="N827">
        <f>I827*(K827-Z_s2)</f>
        <v/>
      </c>
      <c r="O827">
        <f>E_s*M827</f>
        <v/>
      </c>
      <c r="P827">
        <f>E_s*N827</f>
        <v/>
      </c>
      <c r="Q827">
        <f>O827*A_s1</f>
        <v/>
      </c>
      <c r="R827">
        <f>P827*A_s2</f>
        <v/>
      </c>
      <c r="S827">
        <f>Q827*($K827-Z_s1)</f>
        <v/>
      </c>
      <c r="T827">
        <f>R827*($K827-Z_s2)</f>
        <v/>
      </c>
      <c r="U827">
        <f>(INDIRECT("a_"&amp;U$2)/(U$2+1))*(($C827^(U$2+1)-$H827^(U$2+1))/(ε_c1cd^(U$2+1)))</f>
        <v/>
      </c>
      <c r="V827">
        <f>(INDIRECT("a_"&amp;V$2)/(V$2+1))*(($C827^(V$2+1)-$H827^(V$2+1))/(ε_c1cd^(V$2+1)))</f>
        <v/>
      </c>
      <c r="W827">
        <f>(INDIRECT("a_"&amp;W$2)/(W$2+1))*(($C827^(W$2+1)-$H827^(W$2+1))/(ε_c1cd^(W$2+1)))</f>
        <v/>
      </c>
      <c r="X827">
        <f>(INDIRECT("a_"&amp;X$2)/(X$2+1))*(($C827^(X$2+1)-$H827^(X$2+1))/(ε_c1cd^(X$2+1)))</f>
        <v/>
      </c>
      <c r="Y827">
        <f>(INDIRECT("a_"&amp;Y$2)/(Y$2+1))*(($C827^(Y$2+1)-$H827^(Y$2+1))/(ε_c1cd^(Y$2+1)))</f>
        <v/>
      </c>
      <c r="Z827">
        <f>(INDIRECT("a_"&amp;Z$2)/(Z$2+2))*(($C827^(Z$2+2)-$H827^(Z$2+2))/(ε_c1cd^(Z$2+2)))</f>
        <v/>
      </c>
      <c r="AA827">
        <f>(INDIRECT("a_"&amp;AA$2)/(AA$2+2))*(($C827^(AA$2+2)-$H827^(AA$2+2))/(ε_c1cd^(AA$2+2)))</f>
        <v/>
      </c>
      <c r="AB827">
        <f>(INDIRECT("a_"&amp;AB$2)/(AB$2+2))*(($C827^(AB$2+2)-$H827^(AB$2+2))/(ε_c1cd^(AB$2+2)))</f>
        <v/>
      </c>
      <c r="AC827">
        <f>(INDIRECT("a_"&amp;AC$2)/(AC$2+2))*(($C827^(AC$2+2)-$H827^(AC$2+2))/(ε_c1cd^(AC$2+2)))</f>
        <v/>
      </c>
      <c r="AD827">
        <f>(INDIRECT("a_"&amp;AD$2)/(AD$2+2))*(($C827^(AD$2+2)-$H827^(AD$2+2))/(ε_c1cd^(AD$2+2)))</f>
        <v/>
      </c>
      <c r="AE827" s="111">
        <f>(b*f_cd/L827)*SUM(U827:Y827)+SUM(Q827:R827)</f>
        <v/>
      </c>
      <c r="AF827" s="112">
        <f>AE827*(K827-y+e)</f>
        <v/>
      </c>
      <c r="AG827" s="113">
        <f>(b*f_cd/(L827^2))*SUM(Z827:AD827)+SUM(S827:T827)-AF827</f>
        <v/>
      </c>
      <c r="AH827" s="114">
        <f>AG827&lt;0</f>
        <v/>
      </c>
      <c r="AI827" s="115">
        <f>IF(A827=1,FALSE,(AND(AQ827,AH827,NOT(AI826))))</f>
        <v/>
      </c>
      <c r="AJ827" s="116">
        <f>(b*f_cd/L827)*(a_1/2*J827^2+a_2/3*J827^3+a_3/4*J827^4+a_4/5*J827^5+a_5/6*J827^6)+SUM(Q827:R827)</f>
        <v/>
      </c>
      <c r="AK827">
        <f>AJ827*(K827-y+e)</f>
        <v/>
      </c>
      <c r="AL827" s="118">
        <f>(b*f_cd/(L827^2))*(a_1/3*J827^3+a_2/4*J827^4+a_3/5*J827^5+a_4/6*J827^6+a_5/7*J827^7)+SUM(S827:T827)-AK827</f>
        <v/>
      </c>
      <c r="AM827" s="114">
        <f>AL827&gt;0</f>
        <v/>
      </c>
      <c r="AN827" s="115">
        <f>IF(A827=1,FALSE,(AND(AQ827,AM827,NOT(AN826))))</f>
        <v/>
      </c>
      <c r="AO827">
        <f>IF(D827=1,AND(AH827,NOT(AI827)),AND(AM827,NOT(AN827)))</f>
        <v/>
      </c>
      <c r="AP827" s="119">
        <f>IF(D827=1,AI827,AN827)</f>
        <v/>
      </c>
      <c r="AQ827" s="125">
        <f>ABS(E827)&lt;$AQ$2</f>
        <v/>
      </c>
      <c r="AS827">
        <f>IF(AP827,MAX(AS$3:AS825)+1,"")</f>
        <v/>
      </c>
    </row>
    <row r="828">
      <c r="A828" t="n">
        <v>738</v>
      </c>
      <c r="B828" s="131">
        <f>IF(A828=1,0,IF(AP828,0.1*ε_cu1cd,0))</f>
        <v/>
      </c>
      <c r="C828" s="131">
        <f>IF(A828=1,0.1*ε_cu1cd,C827+B827)</f>
        <v/>
      </c>
      <c r="D828" s="113">
        <f>IF('Нормальний переріз'!$D$68&gt;0,1,2)</f>
        <v/>
      </c>
      <c r="E828" s="144">
        <f>IF(D828=1,F828,G828)</f>
        <v/>
      </c>
      <c r="F828" s="124">
        <f>IF(AI827,0.11*ε_cu1cd,IF(AH827,F827*0.01,F827))</f>
        <v/>
      </c>
      <c r="G828" s="124">
        <f>IF(AP827,-0.1*ε_cu1cd,IF(AM827,G827*0.01,G827))</f>
        <v/>
      </c>
      <c r="H828" s="113">
        <f>IF(A828=1,E828,IF(AO827,H827-E827+E828,IF(AP827,0.8*H827,H827+E828)))</f>
        <v/>
      </c>
      <c r="I828" s="169">
        <f>(C828-H828)/h</f>
        <v/>
      </c>
      <c r="J828">
        <f>C828/(ε_c1cd)</f>
        <v/>
      </c>
      <c r="K828">
        <f>C828/I828</f>
        <v/>
      </c>
      <c r="L828" s="131">
        <f>I828/(ε_c1cd)</f>
        <v/>
      </c>
      <c r="M828">
        <f>I828*(K828-Z_s1)</f>
        <v/>
      </c>
      <c r="N828">
        <f>I828*(K828-Z_s2)</f>
        <v/>
      </c>
      <c r="O828">
        <f>E_s*M828</f>
        <v/>
      </c>
      <c r="P828">
        <f>E_s*N828</f>
        <v/>
      </c>
      <c r="Q828">
        <f>O828*A_s1</f>
        <v/>
      </c>
      <c r="R828">
        <f>P828*A_s2</f>
        <v/>
      </c>
      <c r="S828">
        <f>Q828*($K828-Z_s1)</f>
        <v/>
      </c>
      <c r="T828">
        <f>R828*($K828-Z_s2)</f>
        <v/>
      </c>
      <c r="U828">
        <f>(INDIRECT("a_"&amp;U$2)/(U$2+1))*(($C828^(U$2+1)-$H828^(U$2+1))/(ε_c1cd^(U$2+1)))</f>
        <v/>
      </c>
      <c r="V828">
        <f>(INDIRECT("a_"&amp;V$2)/(V$2+1))*(($C828^(V$2+1)-$H828^(V$2+1))/(ε_c1cd^(V$2+1)))</f>
        <v/>
      </c>
      <c r="W828">
        <f>(INDIRECT("a_"&amp;W$2)/(W$2+1))*(($C828^(W$2+1)-$H828^(W$2+1))/(ε_c1cd^(W$2+1)))</f>
        <v/>
      </c>
      <c r="X828">
        <f>(INDIRECT("a_"&amp;X$2)/(X$2+1))*(($C828^(X$2+1)-$H828^(X$2+1))/(ε_c1cd^(X$2+1)))</f>
        <v/>
      </c>
      <c r="Y828">
        <f>(INDIRECT("a_"&amp;Y$2)/(Y$2+1))*(($C828^(Y$2+1)-$H828^(Y$2+1))/(ε_c1cd^(Y$2+1)))</f>
        <v/>
      </c>
      <c r="Z828">
        <f>(INDIRECT("a_"&amp;Z$2)/(Z$2+2))*(($C828^(Z$2+2)-$H828^(Z$2+2))/(ε_c1cd^(Z$2+2)))</f>
        <v/>
      </c>
      <c r="AA828">
        <f>(INDIRECT("a_"&amp;AA$2)/(AA$2+2))*(($C828^(AA$2+2)-$H828^(AA$2+2))/(ε_c1cd^(AA$2+2)))</f>
        <v/>
      </c>
      <c r="AB828">
        <f>(INDIRECT("a_"&amp;AB$2)/(AB$2+2))*(($C828^(AB$2+2)-$H828^(AB$2+2))/(ε_c1cd^(AB$2+2)))</f>
        <v/>
      </c>
      <c r="AC828">
        <f>(INDIRECT("a_"&amp;AC$2)/(AC$2+2))*(($C828^(AC$2+2)-$H828^(AC$2+2))/(ε_c1cd^(AC$2+2)))</f>
        <v/>
      </c>
      <c r="AD828">
        <f>(INDIRECT("a_"&amp;AD$2)/(AD$2+2))*(($C828^(AD$2+2)-$H828^(AD$2+2))/(ε_c1cd^(AD$2+2)))</f>
        <v/>
      </c>
      <c r="AE828" s="111">
        <f>(b*f_cd/L828)*SUM(U828:Y828)+SUM(Q828:R828)</f>
        <v/>
      </c>
      <c r="AF828" s="112">
        <f>AE828*(K828-y+e)</f>
        <v/>
      </c>
      <c r="AG828" s="113">
        <f>(b*f_cd/(L828^2))*SUM(Z828:AD828)+SUM(S828:T828)-AF828</f>
        <v/>
      </c>
      <c r="AH828" s="114">
        <f>AG828&lt;0</f>
        <v/>
      </c>
      <c r="AI828" s="115">
        <f>IF(A828=1,FALSE,(AND(AQ828,AH828,NOT(AI827))))</f>
        <v/>
      </c>
      <c r="AJ828" s="116">
        <f>(b*f_cd/L828)*(a_1/2*J828^2+a_2/3*J828^3+a_3/4*J828^4+a_4/5*J828^5+a_5/6*J828^6)+SUM(Q828:R828)</f>
        <v/>
      </c>
      <c r="AK828">
        <f>AJ828*(K828-y+e)</f>
        <v/>
      </c>
      <c r="AL828" s="118">
        <f>(b*f_cd/(L828^2))*(a_1/3*J828^3+a_2/4*J828^4+a_3/5*J828^5+a_4/6*J828^6+a_5/7*J828^7)+SUM(S828:T828)-AK828</f>
        <v/>
      </c>
      <c r="AM828" s="114">
        <f>AL828&gt;0</f>
        <v/>
      </c>
      <c r="AN828" s="115">
        <f>IF(A828=1,FALSE,(AND(AQ828,AM828,NOT(AN827))))</f>
        <v/>
      </c>
      <c r="AO828">
        <f>IF(D828=1,AND(AH828,NOT(AI828)),AND(AM828,NOT(AN828)))</f>
        <v/>
      </c>
      <c r="AP828" s="119">
        <f>IF(D828=1,AI828,AN828)</f>
        <v/>
      </c>
      <c r="AQ828" s="125">
        <f>ABS(E828)&lt;$AQ$2</f>
        <v/>
      </c>
      <c r="AS828">
        <f>IF(AP828,MAX(AS$3:AS826)+1,"")</f>
        <v/>
      </c>
    </row>
    <row r="829">
      <c r="A829" t="n">
        <v>739</v>
      </c>
      <c r="B829" s="131">
        <f>IF(A829=1,0,IF(AP829,0.1*ε_cu1cd,0))</f>
        <v/>
      </c>
      <c r="C829" s="131">
        <f>IF(A829=1,0.1*ε_cu1cd,C828+B828)</f>
        <v/>
      </c>
      <c r="D829" s="113">
        <f>IF('Нормальний переріз'!$D$68&gt;0,1,2)</f>
        <v/>
      </c>
      <c r="E829" s="144">
        <f>IF(D829=1,F829,G829)</f>
        <v/>
      </c>
      <c r="F829" s="124">
        <f>IF(AI828,0.11*ε_cu1cd,IF(AH828,F828*0.01,F828))</f>
        <v/>
      </c>
      <c r="G829" s="124">
        <f>IF(AP828,-0.1*ε_cu1cd,IF(AM828,G828*0.01,G828))</f>
        <v/>
      </c>
      <c r="H829" s="113">
        <f>IF(A829=1,E829,IF(AO828,H828-E828+E829,IF(AP828,0.8*H828,H828+E829)))</f>
        <v/>
      </c>
      <c r="I829" s="169">
        <f>(C829-H829)/h</f>
        <v/>
      </c>
      <c r="J829">
        <f>C829/(ε_c1cd)</f>
        <v/>
      </c>
      <c r="K829">
        <f>C829/I829</f>
        <v/>
      </c>
      <c r="L829" s="131">
        <f>I829/(ε_c1cd)</f>
        <v/>
      </c>
      <c r="M829">
        <f>I829*(K829-Z_s1)</f>
        <v/>
      </c>
      <c r="N829">
        <f>I829*(K829-Z_s2)</f>
        <v/>
      </c>
      <c r="O829">
        <f>E_s*M829</f>
        <v/>
      </c>
      <c r="P829">
        <f>E_s*N829</f>
        <v/>
      </c>
      <c r="Q829">
        <f>O829*A_s1</f>
        <v/>
      </c>
      <c r="R829">
        <f>P829*A_s2</f>
        <v/>
      </c>
      <c r="S829">
        <f>Q829*($K829-Z_s1)</f>
        <v/>
      </c>
      <c r="T829">
        <f>R829*($K829-Z_s2)</f>
        <v/>
      </c>
      <c r="U829">
        <f>(INDIRECT("a_"&amp;U$2)/(U$2+1))*(($C829^(U$2+1)-$H829^(U$2+1))/(ε_c1cd^(U$2+1)))</f>
        <v/>
      </c>
      <c r="V829">
        <f>(INDIRECT("a_"&amp;V$2)/(V$2+1))*(($C829^(V$2+1)-$H829^(V$2+1))/(ε_c1cd^(V$2+1)))</f>
        <v/>
      </c>
      <c r="W829">
        <f>(INDIRECT("a_"&amp;W$2)/(W$2+1))*(($C829^(W$2+1)-$H829^(W$2+1))/(ε_c1cd^(W$2+1)))</f>
        <v/>
      </c>
      <c r="X829">
        <f>(INDIRECT("a_"&amp;X$2)/(X$2+1))*(($C829^(X$2+1)-$H829^(X$2+1))/(ε_c1cd^(X$2+1)))</f>
        <v/>
      </c>
      <c r="Y829">
        <f>(INDIRECT("a_"&amp;Y$2)/(Y$2+1))*(($C829^(Y$2+1)-$H829^(Y$2+1))/(ε_c1cd^(Y$2+1)))</f>
        <v/>
      </c>
      <c r="Z829">
        <f>(INDIRECT("a_"&amp;Z$2)/(Z$2+2))*(($C829^(Z$2+2)-$H829^(Z$2+2))/(ε_c1cd^(Z$2+2)))</f>
        <v/>
      </c>
      <c r="AA829">
        <f>(INDIRECT("a_"&amp;AA$2)/(AA$2+2))*(($C829^(AA$2+2)-$H829^(AA$2+2))/(ε_c1cd^(AA$2+2)))</f>
        <v/>
      </c>
      <c r="AB829">
        <f>(INDIRECT("a_"&amp;AB$2)/(AB$2+2))*(($C829^(AB$2+2)-$H829^(AB$2+2))/(ε_c1cd^(AB$2+2)))</f>
        <v/>
      </c>
      <c r="AC829">
        <f>(INDIRECT("a_"&amp;AC$2)/(AC$2+2))*(($C829^(AC$2+2)-$H829^(AC$2+2))/(ε_c1cd^(AC$2+2)))</f>
        <v/>
      </c>
      <c r="AD829">
        <f>(INDIRECT("a_"&amp;AD$2)/(AD$2+2))*(($C829^(AD$2+2)-$H829^(AD$2+2))/(ε_c1cd^(AD$2+2)))</f>
        <v/>
      </c>
      <c r="AE829" s="111">
        <f>(b*f_cd/L829)*SUM(U829:Y829)+SUM(Q829:R829)</f>
        <v/>
      </c>
      <c r="AF829" s="112">
        <f>AE829*(K829-y+e)</f>
        <v/>
      </c>
      <c r="AG829" s="113">
        <f>(b*f_cd/(L829^2))*SUM(Z829:AD829)+SUM(S829:T829)-AF829</f>
        <v/>
      </c>
      <c r="AH829" s="114">
        <f>AG829&lt;0</f>
        <v/>
      </c>
      <c r="AI829" s="115">
        <f>IF(A829=1,FALSE,(AND(AQ829,AH829,NOT(AI828))))</f>
        <v/>
      </c>
      <c r="AJ829" s="116">
        <f>(b*f_cd/L829)*(a_1/2*J829^2+a_2/3*J829^3+a_3/4*J829^4+a_4/5*J829^5+a_5/6*J829^6)+SUM(Q829:R829)</f>
        <v/>
      </c>
      <c r="AK829">
        <f>AJ829*(K829-y+e)</f>
        <v/>
      </c>
      <c r="AL829" s="118">
        <f>(b*f_cd/(L829^2))*(a_1/3*J829^3+a_2/4*J829^4+a_3/5*J829^5+a_4/6*J829^6+a_5/7*J829^7)+SUM(S829:T829)-AK829</f>
        <v/>
      </c>
      <c r="AM829" s="114">
        <f>AL829&gt;0</f>
        <v/>
      </c>
      <c r="AN829" s="115">
        <f>IF(A829=1,FALSE,(AND(AQ829,AM829,NOT(AN828))))</f>
        <v/>
      </c>
      <c r="AO829">
        <f>IF(D829=1,AND(AH829,NOT(AI829)),AND(AM829,NOT(AN829)))</f>
        <v/>
      </c>
      <c r="AP829" s="119">
        <f>IF(D829=1,AI829,AN829)</f>
        <v/>
      </c>
      <c r="AQ829" s="125">
        <f>ABS(E829)&lt;$AQ$2</f>
        <v/>
      </c>
      <c r="AS829">
        <f>IF(AP829,MAX(AS$3:AS827)+1,"")</f>
        <v/>
      </c>
    </row>
    <row r="830">
      <c r="A830" t="n">
        <v>740</v>
      </c>
      <c r="B830" s="131">
        <f>IF(A830=1,0,IF(AP830,0.1*ε_cu1cd,0))</f>
        <v/>
      </c>
      <c r="C830" s="131">
        <f>IF(A830=1,0.1*ε_cu1cd,C829+B829)</f>
        <v/>
      </c>
      <c r="D830" s="113">
        <f>IF('Нормальний переріз'!$D$68&gt;0,1,2)</f>
        <v/>
      </c>
      <c r="E830" s="144">
        <f>IF(D830=1,F830,G830)</f>
        <v/>
      </c>
      <c r="F830" s="124">
        <f>IF(AI829,0.11*ε_cu1cd,IF(AH829,F829*0.01,F829))</f>
        <v/>
      </c>
      <c r="G830" s="124">
        <f>IF(AP829,-0.1*ε_cu1cd,IF(AM829,G829*0.01,G829))</f>
        <v/>
      </c>
      <c r="H830" s="113">
        <f>IF(A830=1,E830,IF(AO829,H829-E829+E830,IF(AP829,0.8*H829,H829+E830)))</f>
        <v/>
      </c>
      <c r="I830" s="169">
        <f>(C830-H830)/h</f>
        <v/>
      </c>
      <c r="J830">
        <f>C830/(ε_c1cd)</f>
        <v/>
      </c>
      <c r="K830">
        <f>C830/I830</f>
        <v/>
      </c>
      <c r="L830" s="131">
        <f>I830/(ε_c1cd)</f>
        <v/>
      </c>
      <c r="M830">
        <f>I830*(K830-Z_s1)</f>
        <v/>
      </c>
      <c r="N830">
        <f>I830*(K830-Z_s2)</f>
        <v/>
      </c>
      <c r="O830">
        <f>E_s*M830</f>
        <v/>
      </c>
      <c r="P830">
        <f>E_s*N830</f>
        <v/>
      </c>
      <c r="Q830">
        <f>O830*A_s1</f>
        <v/>
      </c>
      <c r="R830">
        <f>P830*A_s2</f>
        <v/>
      </c>
      <c r="S830">
        <f>Q830*($K830-Z_s1)</f>
        <v/>
      </c>
      <c r="T830">
        <f>R830*($K830-Z_s2)</f>
        <v/>
      </c>
      <c r="U830">
        <f>(INDIRECT("a_"&amp;U$2)/(U$2+1))*(($C830^(U$2+1)-$H830^(U$2+1))/(ε_c1cd^(U$2+1)))</f>
        <v/>
      </c>
      <c r="V830">
        <f>(INDIRECT("a_"&amp;V$2)/(V$2+1))*(($C830^(V$2+1)-$H830^(V$2+1))/(ε_c1cd^(V$2+1)))</f>
        <v/>
      </c>
      <c r="W830">
        <f>(INDIRECT("a_"&amp;W$2)/(W$2+1))*(($C830^(W$2+1)-$H830^(W$2+1))/(ε_c1cd^(W$2+1)))</f>
        <v/>
      </c>
      <c r="X830">
        <f>(INDIRECT("a_"&amp;X$2)/(X$2+1))*(($C830^(X$2+1)-$H830^(X$2+1))/(ε_c1cd^(X$2+1)))</f>
        <v/>
      </c>
      <c r="Y830">
        <f>(INDIRECT("a_"&amp;Y$2)/(Y$2+1))*(($C830^(Y$2+1)-$H830^(Y$2+1))/(ε_c1cd^(Y$2+1)))</f>
        <v/>
      </c>
      <c r="Z830">
        <f>(INDIRECT("a_"&amp;Z$2)/(Z$2+2))*(($C830^(Z$2+2)-$H830^(Z$2+2))/(ε_c1cd^(Z$2+2)))</f>
        <v/>
      </c>
      <c r="AA830">
        <f>(INDIRECT("a_"&amp;AA$2)/(AA$2+2))*(($C830^(AA$2+2)-$H830^(AA$2+2))/(ε_c1cd^(AA$2+2)))</f>
        <v/>
      </c>
      <c r="AB830">
        <f>(INDIRECT("a_"&amp;AB$2)/(AB$2+2))*(($C830^(AB$2+2)-$H830^(AB$2+2))/(ε_c1cd^(AB$2+2)))</f>
        <v/>
      </c>
      <c r="AC830">
        <f>(INDIRECT("a_"&amp;AC$2)/(AC$2+2))*(($C830^(AC$2+2)-$H830^(AC$2+2))/(ε_c1cd^(AC$2+2)))</f>
        <v/>
      </c>
      <c r="AD830">
        <f>(INDIRECT("a_"&amp;AD$2)/(AD$2+2))*(($C830^(AD$2+2)-$H830^(AD$2+2))/(ε_c1cd^(AD$2+2)))</f>
        <v/>
      </c>
      <c r="AE830" s="111">
        <f>(b*f_cd/L830)*SUM(U830:Y830)+SUM(Q830:R830)</f>
        <v/>
      </c>
      <c r="AF830" s="112">
        <f>AE830*(K830-y+e)</f>
        <v/>
      </c>
      <c r="AG830" s="113">
        <f>(b*f_cd/(L830^2))*SUM(Z830:AD830)+SUM(S830:T830)-AF830</f>
        <v/>
      </c>
      <c r="AH830" s="114">
        <f>AG830&lt;0</f>
        <v/>
      </c>
      <c r="AI830" s="115">
        <f>IF(A830=1,FALSE,(AND(AQ830,AH830,NOT(AI829))))</f>
        <v/>
      </c>
      <c r="AJ830" s="116">
        <f>(b*f_cd/L830)*(a_1/2*J830^2+a_2/3*J830^3+a_3/4*J830^4+a_4/5*J830^5+a_5/6*J830^6)+SUM(Q830:R830)</f>
        <v/>
      </c>
      <c r="AK830">
        <f>AJ830*(K830-y+e)</f>
        <v/>
      </c>
      <c r="AL830" s="118">
        <f>(b*f_cd/(L830^2))*(a_1/3*J830^3+a_2/4*J830^4+a_3/5*J830^5+a_4/6*J830^6+a_5/7*J830^7)+SUM(S830:T830)-AK830</f>
        <v/>
      </c>
      <c r="AM830" s="114">
        <f>AL830&gt;0</f>
        <v/>
      </c>
      <c r="AN830" s="115">
        <f>IF(A830=1,FALSE,(AND(AQ830,AM830,NOT(AN829))))</f>
        <v/>
      </c>
      <c r="AO830">
        <f>IF(D830=1,AND(AH830,NOT(AI830)),AND(AM830,NOT(AN830)))</f>
        <v/>
      </c>
      <c r="AP830" s="119">
        <f>IF(D830=1,AI830,AN830)</f>
        <v/>
      </c>
      <c r="AQ830" s="125">
        <f>ABS(E830)&lt;$AQ$2</f>
        <v/>
      </c>
      <c r="AS830">
        <f>IF(AP830,MAX(AS$3:AS828)+1,"")</f>
        <v/>
      </c>
    </row>
    <row r="831">
      <c r="A831" t="n">
        <v>741</v>
      </c>
      <c r="B831" s="131">
        <f>IF(A831=1,0,IF(AP831,0.1*ε_cu1cd,0))</f>
        <v/>
      </c>
      <c r="C831" s="131">
        <f>IF(A831=1,0.1*ε_cu1cd,C830+B830)</f>
        <v/>
      </c>
      <c r="D831" s="113">
        <f>IF('Нормальний переріз'!$D$68&gt;0,1,2)</f>
        <v/>
      </c>
      <c r="E831" s="144">
        <f>IF(D831=1,F831,G831)</f>
        <v/>
      </c>
      <c r="F831" s="124">
        <f>IF(AI830,0.11*ε_cu1cd,IF(AH830,F830*0.01,F830))</f>
        <v/>
      </c>
      <c r="G831" s="124">
        <f>IF(AP830,-0.1*ε_cu1cd,IF(AM830,G830*0.01,G830))</f>
        <v/>
      </c>
      <c r="H831" s="113">
        <f>IF(A831=1,E831,IF(AO830,H830-E830+E831,IF(AP830,0.8*H830,H830+E831)))</f>
        <v/>
      </c>
      <c r="I831" s="169">
        <f>(C831-H831)/h</f>
        <v/>
      </c>
      <c r="J831">
        <f>C831/(ε_c1cd)</f>
        <v/>
      </c>
      <c r="K831">
        <f>C831/I831</f>
        <v/>
      </c>
      <c r="L831" s="131">
        <f>I831/(ε_c1cd)</f>
        <v/>
      </c>
      <c r="M831">
        <f>I831*(K831-Z_s1)</f>
        <v/>
      </c>
      <c r="N831">
        <f>I831*(K831-Z_s2)</f>
        <v/>
      </c>
      <c r="O831">
        <f>E_s*M831</f>
        <v/>
      </c>
      <c r="P831">
        <f>E_s*N831</f>
        <v/>
      </c>
      <c r="Q831">
        <f>O831*A_s1</f>
        <v/>
      </c>
      <c r="R831">
        <f>P831*A_s2</f>
        <v/>
      </c>
      <c r="S831">
        <f>Q831*($K831-Z_s1)</f>
        <v/>
      </c>
      <c r="T831">
        <f>R831*($K831-Z_s2)</f>
        <v/>
      </c>
      <c r="U831">
        <f>(INDIRECT("a_"&amp;U$2)/(U$2+1))*(($C831^(U$2+1)-$H831^(U$2+1))/(ε_c1cd^(U$2+1)))</f>
        <v/>
      </c>
      <c r="V831">
        <f>(INDIRECT("a_"&amp;V$2)/(V$2+1))*(($C831^(V$2+1)-$H831^(V$2+1))/(ε_c1cd^(V$2+1)))</f>
        <v/>
      </c>
      <c r="W831">
        <f>(INDIRECT("a_"&amp;W$2)/(W$2+1))*(($C831^(W$2+1)-$H831^(W$2+1))/(ε_c1cd^(W$2+1)))</f>
        <v/>
      </c>
      <c r="X831">
        <f>(INDIRECT("a_"&amp;X$2)/(X$2+1))*(($C831^(X$2+1)-$H831^(X$2+1))/(ε_c1cd^(X$2+1)))</f>
        <v/>
      </c>
      <c r="Y831">
        <f>(INDIRECT("a_"&amp;Y$2)/(Y$2+1))*(($C831^(Y$2+1)-$H831^(Y$2+1))/(ε_c1cd^(Y$2+1)))</f>
        <v/>
      </c>
      <c r="Z831">
        <f>(INDIRECT("a_"&amp;Z$2)/(Z$2+2))*(($C831^(Z$2+2)-$H831^(Z$2+2))/(ε_c1cd^(Z$2+2)))</f>
        <v/>
      </c>
      <c r="AA831">
        <f>(INDIRECT("a_"&amp;AA$2)/(AA$2+2))*(($C831^(AA$2+2)-$H831^(AA$2+2))/(ε_c1cd^(AA$2+2)))</f>
        <v/>
      </c>
      <c r="AB831">
        <f>(INDIRECT("a_"&amp;AB$2)/(AB$2+2))*(($C831^(AB$2+2)-$H831^(AB$2+2))/(ε_c1cd^(AB$2+2)))</f>
        <v/>
      </c>
      <c r="AC831">
        <f>(INDIRECT("a_"&amp;AC$2)/(AC$2+2))*(($C831^(AC$2+2)-$H831^(AC$2+2))/(ε_c1cd^(AC$2+2)))</f>
        <v/>
      </c>
      <c r="AD831">
        <f>(INDIRECT("a_"&amp;AD$2)/(AD$2+2))*(($C831^(AD$2+2)-$H831^(AD$2+2))/(ε_c1cd^(AD$2+2)))</f>
        <v/>
      </c>
      <c r="AE831" s="111">
        <f>(b*f_cd/L831)*SUM(U831:Y831)+SUM(Q831:R831)</f>
        <v/>
      </c>
      <c r="AF831" s="112">
        <f>AE831*(K831-y+e)</f>
        <v/>
      </c>
      <c r="AG831" s="113">
        <f>(b*f_cd/(L831^2))*SUM(Z831:AD831)+SUM(S831:T831)-AF831</f>
        <v/>
      </c>
      <c r="AH831" s="114">
        <f>AG831&lt;0</f>
        <v/>
      </c>
      <c r="AI831" s="115">
        <f>IF(A831=1,FALSE,(AND(AQ831,AH831,NOT(AI830))))</f>
        <v/>
      </c>
      <c r="AJ831" s="116">
        <f>(b*f_cd/L831)*(a_1/2*J831^2+a_2/3*J831^3+a_3/4*J831^4+a_4/5*J831^5+a_5/6*J831^6)+SUM(Q831:R831)</f>
        <v/>
      </c>
      <c r="AK831">
        <f>AJ831*(K831-y+e)</f>
        <v/>
      </c>
      <c r="AL831" s="118">
        <f>(b*f_cd/(L831^2))*(a_1/3*J831^3+a_2/4*J831^4+a_3/5*J831^5+a_4/6*J831^6+a_5/7*J831^7)+SUM(S831:T831)-AK831</f>
        <v/>
      </c>
      <c r="AM831" s="114">
        <f>AL831&gt;0</f>
        <v/>
      </c>
      <c r="AN831" s="115">
        <f>IF(A831=1,FALSE,(AND(AQ831,AM831,NOT(AN830))))</f>
        <v/>
      </c>
      <c r="AO831">
        <f>IF(D831=1,AND(AH831,NOT(AI831)),AND(AM831,NOT(AN831)))</f>
        <v/>
      </c>
      <c r="AP831" s="119">
        <f>IF(D831=1,AI831,AN831)</f>
        <v/>
      </c>
      <c r="AQ831" s="125">
        <f>ABS(E831)&lt;$AQ$2</f>
        <v/>
      </c>
      <c r="AS831">
        <f>IF(AP831,MAX(AS$3:AS829)+1,"")</f>
        <v/>
      </c>
    </row>
    <row r="832">
      <c r="A832" t="n">
        <v>742</v>
      </c>
      <c r="B832" s="131">
        <f>IF(A832=1,0,IF(AP832,0.1*ε_cu1cd,0))</f>
        <v/>
      </c>
      <c r="C832" s="131">
        <f>IF(A832=1,0.1*ε_cu1cd,C831+B831)</f>
        <v/>
      </c>
      <c r="D832" s="113">
        <f>IF('Нормальний переріз'!$D$68&gt;0,1,2)</f>
        <v/>
      </c>
      <c r="E832" s="144">
        <f>IF(D832=1,F832,G832)</f>
        <v/>
      </c>
      <c r="F832" s="124">
        <f>IF(AI831,0.11*ε_cu1cd,IF(AH831,F831*0.01,F831))</f>
        <v/>
      </c>
      <c r="G832" s="124">
        <f>IF(AP831,-0.1*ε_cu1cd,IF(AM831,G831*0.01,G831))</f>
        <v/>
      </c>
      <c r="H832" s="113">
        <f>IF(A832=1,E832,IF(AO831,H831-E831+E832,IF(AP831,0.8*H831,H831+E832)))</f>
        <v/>
      </c>
      <c r="I832" s="169">
        <f>(C832-H832)/h</f>
        <v/>
      </c>
      <c r="J832">
        <f>C832/(ε_c1cd)</f>
        <v/>
      </c>
      <c r="K832">
        <f>C832/I832</f>
        <v/>
      </c>
      <c r="L832" s="131">
        <f>I832/(ε_c1cd)</f>
        <v/>
      </c>
      <c r="M832">
        <f>I832*(K832-Z_s1)</f>
        <v/>
      </c>
      <c r="N832">
        <f>I832*(K832-Z_s2)</f>
        <v/>
      </c>
      <c r="O832">
        <f>E_s*M832</f>
        <v/>
      </c>
      <c r="P832">
        <f>E_s*N832</f>
        <v/>
      </c>
      <c r="Q832">
        <f>O832*A_s1</f>
        <v/>
      </c>
      <c r="R832">
        <f>P832*A_s2</f>
        <v/>
      </c>
      <c r="S832">
        <f>Q832*($K832-Z_s1)</f>
        <v/>
      </c>
      <c r="T832">
        <f>R832*($K832-Z_s2)</f>
        <v/>
      </c>
      <c r="U832">
        <f>(INDIRECT("a_"&amp;U$2)/(U$2+1))*(($C832^(U$2+1)-$H832^(U$2+1))/(ε_c1cd^(U$2+1)))</f>
        <v/>
      </c>
      <c r="V832">
        <f>(INDIRECT("a_"&amp;V$2)/(V$2+1))*(($C832^(V$2+1)-$H832^(V$2+1))/(ε_c1cd^(V$2+1)))</f>
        <v/>
      </c>
      <c r="W832">
        <f>(INDIRECT("a_"&amp;W$2)/(W$2+1))*(($C832^(W$2+1)-$H832^(W$2+1))/(ε_c1cd^(W$2+1)))</f>
        <v/>
      </c>
      <c r="X832">
        <f>(INDIRECT("a_"&amp;X$2)/(X$2+1))*(($C832^(X$2+1)-$H832^(X$2+1))/(ε_c1cd^(X$2+1)))</f>
        <v/>
      </c>
      <c r="Y832">
        <f>(INDIRECT("a_"&amp;Y$2)/(Y$2+1))*(($C832^(Y$2+1)-$H832^(Y$2+1))/(ε_c1cd^(Y$2+1)))</f>
        <v/>
      </c>
      <c r="Z832">
        <f>(INDIRECT("a_"&amp;Z$2)/(Z$2+2))*(($C832^(Z$2+2)-$H832^(Z$2+2))/(ε_c1cd^(Z$2+2)))</f>
        <v/>
      </c>
      <c r="AA832">
        <f>(INDIRECT("a_"&amp;AA$2)/(AA$2+2))*(($C832^(AA$2+2)-$H832^(AA$2+2))/(ε_c1cd^(AA$2+2)))</f>
        <v/>
      </c>
      <c r="AB832">
        <f>(INDIRECT("a_"&amp;AB$2)/(AB$2+2))*(($C832^(AB$2+2)-$H832^(AB$2+2))/(ε_c1cd^(AB$2+2)))</f>
        <v/>
      </c>
      <c r="AC832">
        <f>(INDIRECT("a_"&amp;AC$2)/(AC$2+2))*(($C832^(AC$2+2)-$H832^(AC$2+2))/(ε_c1cd^(AC$2+2)))</f>
        <v/>
      </c>
      <c r="AD832">
        <f>(INDIRECT("a_"&amp;AD$2)/(AD$2+2))*(($C832^(AD$2+2)-$H832^(AD$2+2))/(ε_c1cd^(AD$2+2)))</f>
        <v/>
      </c>
      <c r="AE832" s="111">
        <f>(b*f_cd/L832)*SUM(U832:Y832)+SUM(Q832:R832)</f>
        <v/>
      </c>
      <c r="AF832" s="112">
        <f>AE832*(K832-y+e)</f>
        <v/>
      </c>
      <c r="AG832" s="113">
        <f>(b*f_cd/(L832^2))*SUM(Z832:AD832)+SUM(S832:T832)-AF832</f>
        <v/>
      </c>
      <c r="AH832" s="114">
        <f>AG832&lt;0</f>
        <v/>
      </c>
      <c r="AI832" s="115">
        <f>IF(A832=1,FALSE,(AND(AQ832,AH832,NOT(AI831))))</f>
        <v/>
      </c>
      <c r="AJ832" s="116">
        <f>(b*f_cd/L832)*(a_1/2*J832^2+a_2/3*J832^3+a_3/4*J832^4+a_4/5*J832^5+a_5/6*J832^6)+SUM(Q832:R832)</f>
        <v/>
      </c>
      <c r="AK832">
        <f>AJ832*(K832-y+e)</f>
        <v/>
      </c>
      <c r="AL832" s="118">
        <f>(b*f_cd/(L832^2))*(a_1/3*J832^3+a_2/4*J832^4+a_3/5*J832^5+a_4/6*J832^6+a_5/7*J832^7)+SUM(S832:T832)-AK832</f>
        <v/>
      </c>
      <c r="AM832" s="114">
        <f>AL832&gt;0</f>
        <v/>
      </c>
      <c r="AN832" s="115">
        <f>IF(A832=1,FALSE,(AND(AQ832,AM832,NOT(AN831))))</f>
        <v/>
      </c>
      <c r="AO832">
        <f>IF(D832=1,AND(AH832,NOT(AI832)),AND(AM832,NOT(AN832)))</f>
        <v/>
      </c>
      <c r="AP832" s="119">
        <f>IF(D832=1,AI832,AN832)</f>
        <v/>
      </c>
      <c r="AQ832" s="125">
        <f>ABS(E832)&lt;$AQ$2</f>
        <v/>
      </c>
      <c r="AS832">
        <f>IF(AP832,MAX(AS$3:AS830)+1,"")</f>
        <v/>
      </c>
    </row>
    <row r="833">
      <c r="A833" t="n">
        <v>743</v>
      </c>
      <c r="B833" s="131">
        <f>IF(A833=1,0,IF(AP833,0.1*ε_cu1cd,0))</f>
        <v/>
      </c>
      <c r="C833" s="131">
        <f>IF(A833=1,0.1*ε_cu1cd,C832+B832)</f>
        <v/>
      </c>
      <c r="D833" s="113">
        <f>IF('Нормальний переріз'!$D$68&gt;0,1,2)</f>
        <v/>
      </c>
      <c r="E833" s="144">
        <f>IF(D833=1,F833,G833)</f>
        <v/>
      </c>
      <c r="F833" s="124">
        <f>IF(AI832,0.11*ε_cu1cd,IF(AH832,F832*0.01,F832))</f>
        <v/>
      </c>
      <c r="G833" s="124">
        <f>IF(AP832,-0.1*ε_cu1cd,IF(AM832,G832*0.01,G832))</f>
        <v/>
      </c>
      <c r="H833" s="113">
        <f>IF(A833=1,E833,IF(AO832,H832-E832+E833,IF(AP832,0.8*H832,H832+E833)))</f>
        <v/>
      </c>
      <c r="I833" s="169">
        <f>(C833-H833)/h</f>
        <v/>
      </c>
      <c r="J833">
        <f>C833/(ε_c1cd)</f>
        <v/>
      </c>
      <c r="K833">
        <f>C833/I833</f>
        <v/>
      </c>
      <c r="L833" s="131">
        <f>I833/(ε_c1cd)</f>
        <v/>
      </c>
      <c r="M833">
        <f>I833*(K833-Z_s1)</f>
        <v/>
      </c>
      <c r="N833">
        <f>I833*(K833-Z_s2)</f>
        <v/>
      </c>
      <c r="O833">
        <f>E_s*M833</f>
        <v/>
      </c>
      <c r="P833">
        <f>E_s*N833</f>
        <v/>
      </c>
      <c r="Q833">
        <f>O833*A_s1</f>
        <v/>
      </c>
      <c r="R833">
        <f>P833*A_s2</f>
        <v/>
      </c>
      <c r="S833">
        <f>Q833*($K833-Z_s1)</f>
        <v/>
      </c>
      <c r="T833">
        <f>R833*($K833-Z_s2)</f>
        <v/>
      </c>
      <c r="U833">
        <f>(INDIRECT("a_"&amp;U$2)/(U$2+1))*(($C833^(U$2+1)-$H833^(U$2+1))/(ε_c1cd^(U$2+1)))</f>
        <v/>
      </c>
      <c r="V833">
        <f>(INDIRECT("a_"&amp;V$2)/(V$2+1))*(($C833^(V$2+1)-$H833^(V$2+1))/(ε_c1cd^(V$2+1)))</f>
        <v/>
      </c>
      <c r="W833">
        <f>(INDIRECT("a_"&amp;W$2)/(W$2+1))*(($C833^(W$2+1)-$H833^(W$2+1))/(ε_c1cd^(W$2+1)))</f>
        <v/>
      </c>
      <c r="X833">
        <f>(INDIRECT("a_"&amp;X$2)/(X$2+1))*(($C833^(X$2+1)-$H833^(X$2+1))/(ε_c1cd^(X$2+1)))</f>
        <v/>
      </c>
      <c r="Y833">
        <f>(INDIRECT("a_"&amp;Y$2)/(Y$2+1))*(($C833^(Y$2+1)-$H833^(Y$2+1))/(ε_c1cd^(Y$2+1)))</f>
        <v/>
      </c>
      <c r="Z833">
        <f>(INDIRECT("a_"&amp;Z$2)/(Z$2+2))*(($C833^(Z$2+2)-$H833^(Z$2+2))/(ε_c1cd^(Z$2+2)))</f>
        <v/>
      </c>
      <c r="AA833">
        <f>(INDIRECT("a_"&amp;AA$2)/(AA$2+2))*(($C833^(AA$2+2)-$H833^(AA$2+2))/(ε_c1cd^(AA$2+2)))</f>
        <v/>
      </c>
      <c r="AB833">
        <f>(INDIRECT("a_"&amp;AB$2)/(AB$2+2))*(($C833^(AB$2+2)-$H833^(AB$2+2))/(ε_c1cd^(AB$2+2)))</f>
        <v/>
      </c>
      <c r="AC833">
        <f>(INDIRECT("a_"&amp;AC$2)/(AC$2+2))*(($C833^(AC$2+2)-$H833^(AC$2+2))/(ε_c1cd^(AC$2+2)))</f>
        <v/>
      </c>
      <c r="AD833">
        <f>(INDIRECT("a_"&amp;AD$2)/(AD$2+2))*(($C833^(AD$2+2)-$H833^(AD$2+2))/(ε_c1cd^(AD$2+2)))</f>
        <v/>
      </c>
      <c r="AE833" s="111">
        <f>(b*f_cd/L833)*SUM(U833:Y833)+SUM(Q833:R833)</f>
        <v/>
      </c>
      <c r="AF833" s="112">
        <f>AE833*(K833-y+e)</f>
        <v/>
      </c>
      <c r="AG833" s="113">
        <f>(b*f_cd/(L833^2))*SUM(Z833:AD833)+SUM(S833:T833)-AF833</f>
        <v/>
      </c>
      <c r="AH833" s="114">
        <f>AG833&lt;0</f>
        <v/>
      </c>
      <c r="AI833" s="115">
        <f>IF(A833=1,FALSE,(AND(AQ833,AH833,NOT(AI832))))</f>
        <v/>
      </c>
      <c r="AJ833" s="116">
        <f>(b*f_cd/L833)*(a_1/2*J833^2+a_2/3*J833^3+a_3/4*J833^4+a_4/5*J833^5+a_5/6*J833^6)+SUM(Q833:R833)</f>
        <v/>
      </c>
      <c r="AK833">
        <f>AJ833*(K833-y+e)</f>
        <v/>
      </c>
      <c r="AL833" s="118">
        <f>(b*f_cd/(L833^2))*(a_1/3*J833^3+a_2/4*J833^4+a_3/5*J833^5+a_4/6*J833^6+a_5/7*J833^7)+SUM(S833:T833)-AK833</f>
        <v/>
      </c>
      <c r="AM833" s="114">
        <f>AL833&gt;0</f>
        <v/>
      </c>
      <c r="AN833" s="115">
        <f>IF(A833=1,FALSE,(AND(AQ833,AM833,NOT(AN832))))</f>
        <v/>
      </c>
      <c r="AO833">
        <f>IF(D833=1,AND(AH833,NOT(AI833)),AND(AM833,NOT(AN833)))</f>
        <v/>
      </c>
      <c r="AP833" s="119">
        <f>IF(D833=1,AI833,AN833)</f>
        <v/>
      </c>
      <c r="AQ833" s="125">
        <f>ABS(E833)&lt;$AQ$2</f>
        <v/>
      </c>
      <c r="AS833">
        <f>IF(AP833,MAX(AS$3:AS831)+1,"")</f>
        <v/>
      </c>
    </row>
    <row r="834">
      <c r="A834" t="n">
        <v>744</v>
      </c>
      <c r="B834" s="131">
        <f>IF(A834=1,0,IF(AP834,0.1*ε_cu1cd,0))</f>
        <v/>
      </c>
      <c r="C834" s="131">
        <f>IF(A834=1,0.1*ε_cu1cd,C833+B833)</f>
        <v/>
      </c>
      <c r="D834" s="113">
        <f>IF('Нормальний переріз'!$D$68&gt;0,1,2)</f>
        <v/>
      </c>
      <c r="E834" s="144">
        <f>IF(D834=1,F834,G834)</f>
        <v/>
      </c>
      <c r="F834" s="124">
        <f>IF(AI833,0.11*ε_cu1cd,IF(AH833,F833*0.01,F833))</f>
        <v/>
      </c>
      <c r="G834" s="124">
        <f>IF(AP833,-0.1*ε_cu1cd,IF(AM833,G833*0.01,G833))</f>
        <v/>
      </c>
      <c r="H834" s="113">
        <f>IF(A834=1,E834,IF(AO833,H833-E833+E834,IF(AP833,0.8*H833,H833+E834)))</f>
        <v/>
      </c>
      <c r="I834" s="169">
        <f>(C834-H834)/h</f>
        <v/>
      </c>
      <c r="J834">
        <f>C834/(ε_c1cd)</f>
        <v/>
      </c>
      <c r="K834">
        <f>C834/I834</f>
        <v/>
      </c>
      <c r="L834" s="131">
        <f>I834/(ε_c1cd)</f>
        <v/>
      </c>
      <c r="M834">
        <f>I834*(K834-Z_s1)</f>
        <v/>
      </c>
      <c r="N834">
        <f>I834*(K834-Z_s2)</f>
        <v/>
      </c>
      <c r="O834">
        <f>E_s*M834</f>
        <v/>
      </c>
      <c r="P834">
        <f>E_s*N834</f>
        <v/>
      </c>
      <c r="Q834">
        <f>O834*A_s1</f>
        <v/>
      </c>
      <c r="R834">
        <f>P834*A_s2</f>
        <v/>
      </c>
      <c r="S834">
        <f>Q834*($K834-Z_s1)</f>
        <v/>
      </c>
      <c r="T834">
        <f>R834*($K834-Z_s2)</f>
        <v/>
      </c>
      <c r="U834">
        <f>(INDIRECT("a_"&amp;U$2)/(U$2+1))*(($C834^(U$2+1)-$H834^(U$2+1))/(ε_c1cd^(U$2+1)))</f>
        <v/>
      </c>
      <c r="V834">
        <f>(INDIRECT("a_"&amp;V$2)/(V$2+1))*(($C834^(V$2+1)-$H834^(V$2+1))/(ε_c1cd^(V$2+1)))</f>
        <v/>
      </c>
      <c r="W834">
        <f>(INDIRECT("a_"&amp;W$2)/(W$2+1))*(($C834^(W$2+1)-$H834^(W$2+1))/(ε_c1cd^(W$2+1)))</f>
        <v/>
      </c>
      <c r="X834">
        <f>(INDIRECT("a_"&amp;X$2)/(X$2+1))*(($C834^(X$2+1)-$H834^(X$2+1))/(ε_c1cd^(X$2+1)))</f>
        <v/>
      </c>
      <c r="Y834">
        <f>(INDIRECT("a_"&amp;Y$2)/(Y$2+1))*(($C834^(Y$2+1)-$H834^(Y$2+1))/(ε_c1cd^(Y$2+1)))</f>
        <v/>
      </c>
      <c r="Z834">
        <f>(INDIRECT("a_"&amp;Z$2)/(Z$2+2))*(($C834^(Z$2+2)-$H834^(Z$2+2))/(ε_c1cd^(Z$2+2)))</f>
        <v/>
      </c>
      <c r="AA834">
        <f>(INDIRECT("a_"&amp;AA$2)/(AA$2+2))*(($C834^(AA$2+2)-$H834^(AA$2+2))/(ε_c1cd^(AA$2+2)))</f>
        <v/>
      </c>
      <c r="AB834">
        <f>(INDIRECT("a_"&amp;AB$2)/(AB$2+2))*(($C834^(AB$2+2)-$H834^(AB$2+2))/(ε_c1cd^(AB$2+2)))</f>
        <v/>
      </c>
      <c r="AC834">
        <f>(INDIRECT("a_"&amp;AC$2)/(AC$2+2))*(($C834^(AC$2+2)-$H834^(AC$2+2))/(ε_c1cd^(AC$2+2)))</f>
        <v/>
      </c>
      <c r="AD834">
        <f>(INDIRECT("a_"&amp;AD$2)/(AD$2+2))*(($C834^(AD$2+2)-$H834^(AD$2+2))/(ε_c1cd^(AD$2+2)))</f>
        <v/>
      </c>
      <c r="AE834" s="111">
        <f>(b*f_cd/L834)*SUM(U834:Y834)+SUM(Q834:R834)</f>
        <v/>
      </c>
      <c r="AF834" s="112">
        <f>AE834*(K834-y+e)</f>
        <v/>
      </c>
      <c r="AG834" s="113">
        <f>(b*f_cd/(L834^2))*SUM(Z834:AD834)+SUM(S834:T834)-AF834</f>
        <v/>
      </c>
      <c r="AH834" s="114">
        <f>AG834&lt;0</f>
        <v/>
      </c>
      <c r="AI834" s="115">
        <f>IF(A834=1,FALSE,(AND(AQ834,AH834,NOT(AI833))))</f>
        <v/>
      </c>
      <c r="AJ834" s="116">
        <f>(b*f_cd/L834)*(a_1/2*J834^2+a_2/3*J834^3+a_3/4*J834^4+a_4/5*J834^5+a_5/6*J834^6)+SUM(Q834:R834)</f>
        <v/>
      </c>
      <c r="AK834">
        <f>AJ834*(K834-y+e)</f>
        <v/>
      </c>
      <c r="AL834" s="118">
        <f>(b*f_cd/(L834^2))*(a_1/3*J834^3+a_2/4*J834^4+a_3/5*J834^5+a_4/6*J834^6+a_5/7*J834^7)+SUM(S834:T834)-AK834</f>
        <v/>
      </c>
      <c r="AM834" s="114">
        <f>AL834&gt;0</f>
        <v/>
      </c>
      <c r="AN834" s="115">
        <f>IF(A834=1,FALSE,(AND(AQ834,AM834,NOT(AN833))))</f>
        <v/>
      </c>
      <c r="AO834">
        <f>IF(D834=1,AND(AH834,NOT(AI834)),AND(AM834,NOT(AN834)))</f>
        <v/>
      </c>
      <c r="AP834" s="119">
        <f>IF(D834=1,AI834,AN834)</f>
        <v/>
      </c>
      <c r="AQ834" s="125">
        <f>ABS(E834)&lt;$AQ$2</f>
        <v/>
      </c>
      <c r="AS834">
        <f>IF(AP834,MAX(AS$3:AS832)+1,"")</f>
        <v/>
      </c>
    </row>
    <row r="835">
      <c r="A835" t="n">
        <v>745</v>
      </c>
      <c r="B835" s="131">
        <f>IF(A835=1,0,IF(AP835,0.1*ε_cu1cd,0))</f>
        <v/>
      </c>
      <c r="C835" s="131">
        <f>IF(A835=1,0.1*ε_cu1cd,C834+B834)</f>
        <v/>
      </c>
      <c r="D835" s="113">
        <f>IF('Нормальний переріз'!$D$68&gt;0,1,2)</f>
        <v/>
      </c>
      <c r="E835" s="144">
        <f>IF(D835=1,F835,G835)</f>
        <v/>
      </c>
      <c r="F835" s="124">
        <f>IF(AI834,0.11*ε_cu1cd,IF(AH834,F834*0.01,F834))</f>
        <v/>
      </c>
      <c r="G835" s="124">
        <f>IF(AP834,-0.1*ε_cu1cd,IF(AM834,G834*0.01,G834))</f>
        <v/>
      </c>
      <c r="H835" s="113">
        <f>IF(A835=1,E835,IF(AO834,H834-E834+E835,IF(AP834,0.8*H834,H834+E835)))</f>
        <v/>
      </c>
      <c r="I835" s="169">
        <f>(C835-H835)/h</f>
        <v/>
      </c>
      <c r="J835">
        <f>C835/(ε_c1cd)</f>
        <v/>
      </c>
      <c r="K835">
        <f>C835/I835</f>
        <v/>
      </c>
      <c r="L835" s="131">
        <f>I835/(ε_c1cd)</f>
        <v/>
      </c>
      <c r="M835">
        <f>I835*(K835-Z_s1)</f>
        <v/>
      </c>
      <c r="N835">
        <f>I835*(K835-Z_s2)</f>
        <v/>
      </c>
      <c r="O835">
        <f>E_s*M835</f>
        <v/>
      </c>
      <c r="P835">
        <f>E_s*N835</f>
        <v/>
      </c>
      <c r="Q835">
        <f>O835*A_s1</f>
        <v/>
      </c>
      <c r="R835">
        <f>P835*A_s2</f>
        <v/>
      </c>
      <c r="S835">
        <f>Q835*($K835-Z_s1)</f>
        <v/>
      </c>
      <c r="T835">
        <f>R835*($K835-Z_s2)</f>
        <v/>
      </c>
      <c r="U835">
        <f>(INDIRECT("a_"&amp;U$2)/(U$2+1))*(($C835^(U$2+1)-$H835^(U$2+1))/(ε_c1cd^(U$2+1)))</f>
        <v/>
      </c>
      <c r="V835">
        <f>(INDIRECT("a_"&amp;V$2)/(V$2+1))*(($C835^(V$2+1)-$H835^(V$2+1))/(ε_c1cd^(V$2+1)))</f>
        <v/>
      </c>
      <c r="W835">
        <f>(INDIRECT("a_"&amp;W$2)/(W$2+1))*(($C835^(W$2+1)-$H835^(W$2+1))/(ε_c1cd^(W$2+1)))</f>
        <v/>
      </c>
      <c r="X835">
        <f>(INDIRECT("a_"&amp;X$2)/(X$2+1))*(($C835^(X$2+1)-$H835^(X$2+1))/(ε_c1cd^(X$2+1)))</f>
        <v/>
      </c>
      <c r="Y835">
        <f>(INDIRECT("a_"&amp;Y$2)/(Y$2+1))*(($C835^(Y$2+1)-$H835^(Y$2+1))/(ε_c1cd^(Y$2+1)))</f>
        <v/>
      </c>
      <c r="Z835">
        <f>(INDIRECT("a_"&amp;Z$2)/(Z$2+2))*(($C835^(Z$2+2)-$H835^(Z$2+2))/(ε_c1cd^(Z$2+2)))</f>
        <v/>
      </c>
      <c r="AA835">
        <f>(INDIRECT("a_"&amp;AA$2)/(AA$2+2))*(($C835^(AA$2+2)-$H835^(AA$2+2))/(ε_c1cd^(AA$2+2)))</f>
        <v/>
      </c>
      <c r="AB835">
        <f>(INDIRECT("a_"&amp;AB$2)/(AB$2+2))*(($C835^(AB$2+2)-$H835^(AB$2+2))/(ε_c1cd^(AB$2+2)))</f>
        <v/>
      </c>
      <c r="AC835">
        <f>(INDIRECT("a_"&amp;AC$2)/(AC$2+2))*(($C835^(AC$2+2)-$H835^(AC$2+2))/(ε_c1cd^(AC$2+2)))</f>
        <v/>
      </c>
      <c r="AD835">
        <f>(INDIRECT("a_"&amp;AD$2)/(AD$2+2))*(($C835^(AD$2+2)-$H835^(AD$2+2))/(ε_c1cd^(AD$2+2)))</f>
        <v/>
      </c>
      <c r="AE835" s="111">
        <f>(b*f_cd/L835)*SUM(U835:Y835)+SUM(Q835:R835)</f>
        <v/>
      </c>
      <c r="AF835" s="112">
        <f>AE835*(K835-y+e)</f>
        <v/>
      </c>
      <c r="AG835" s="113">
        <f>(b*f_cd/(L835^2))*SUM(Z835:AD835)+SUM(S835:T835)-AF835</f>
        <v/>
      </c>
      <c r="AH835" s="114">
        <f>AG835&lt;0</f>
        <v/>
      </c>
      <c r="AI835" s="115">
        <f>IF(A835=1,FALSE,(AND(AQ835,AH835,NOT(AI834))))</f>
        <v/>
      </c>
      <c r="AJ835" s="116">
        <f>(b*f_cd/L835)*(a_1/2*J835^2+a_2/3*J835^3+a_3/4*J835^4+a_4/5*J835^5+a_5/6*J835^6)+SUM(Q835:R835)</f>
        <v/>
      </c>
      <c r="AK835">
        <f>AJ835*(K835-y+e)</f>
        <v/>
      </c>
      <c r="AL835" s="118">
        <f>(b*f_cd/(L835^2))*(a_1/3*J835^3+a_2/4*J835^4+a_3/5*J835^5+a_4/6*J835^6+a_5/7*J835^7)+SUM(S835:T835)-AK835</f>
        <v/>
      </c>
      <c r="AM835" s="114">
        <f>AL835&gt;0</f>
        <v/>
      </c>
      <c r="AN835" s="115">
        <f>IF(A835=1,FALSE,(AND(AQ835,AM835,NOT(AN834))))</f>
        <v/>
      </c>
      <c r="AO835">
        <f>IF(D835=1,AND(AH835,NOT(AI835)),AND(AM835,NOT(AN835)))</f>
        <v/>
      </c>
      <c r="AP835" s="119">
        <f>IF(D835=1,AI835,AN835)</f>
        <v/>
      </c>
      <c r="AQ835" s="125">
        <f>ABS(E835)&lt;$AQ$2</f>
        <v/>
      </c>
      <c r="AS835">
        <f>IF(AP835,MAX(AS$3:AS833)+1,"")</f>
        <v/>
      </c>
    </row>
    <row r="836">
      <c r="A836" t="n">
        <v>746</v>
      </c>
      <c r="B836" s="131">
        <f>IF(A836=1,0,IF(AP836,0.1*ε_cu1cd,0))</f>
        <v/>
      </c>
      <c r="C836" s="131">
        <f>IF(A836=1,0.1*ε_cu1cd,C835+B835)</f>
        <v/>
      </c>
      <c r="D836" s="113">
        <f>IF('Нормальний переріз'!$D$68&gt;0,1,2)</f>
        <v/>
      </c>
      <c r="E836" s="144">
        <f>IF(D836=1,F836,G836)</f>
        <v/>
      </c>
      <c r="F836" s="124">
        <f>IF(AI835,0.11*ε_cu1cd,IF(AH835,F835*0.01,F835))</f>
        <v/>
      </c>
      <c r="G836" s="124">
        <f>IF(AP835,-0.1*ε_cu1cd,IF(AM835,G835*0.01,G835))</f>
        <v/>
      </c>
      <c r="H836" s="113">
        <f>IF(A836=1,E836,IF(AO835,H835-E835+E836,IF(AP835,0.8*H835,H835+E836)))</f>
        <v/>
      </c>
      <c r="I836" s="169">
        <f>(C836-H836)/h</f>
        <v/>
      </c>
      <c r="J836">
        <f>C836/(ε_c1cd)</f>
        <v/>
      </c>
      <c r="K836">
        <f>C836/I836</f>
        <v/>
      </c>
      <c r="L836" s="131">
        <f>I836/(ε_c1cd)</f>
        <v/>
      </c>
      <c r="M836">
        <f>I836*(K836-Z_s1)</f>
        <v/>
      </c>
      <c r="N836">
        <f>I836*(K836-Z_s2)</f>
        <v/>
      </c>
      <c r="O836">
        <f>E_s*M836</f>
        <v/>
      </c>
      <c r="P836">
        <f>E_s*N836</f>
        <v/>
      </c>
      <c r="Q836">
        <f>O836*A_s1</f>
        <v/>
      </c>
      <c r="R836">
        <f>P836*A_s2</f>
        <v/>
      </c>
      <c r="S836">
        <f>Q836*($K836-Z_s1)</f>
        <v/>
      </c>
      <c r="T836">
        <f>R836*($K836-Z_s2)</f>
        <v/>
      </c>
      <c r="U836">
        <f>(INDIRECT("a_"&amp;U$2)/(U$2+1))*(($C836^(U$2+1)-$H836^(U$2+1))/(ε_c1cd^(U$2+1)))</f>
        <v/>
      </c>
      <c r="V836">
        <f>(INDIRECT("a_"&amp;V$2)/(V$2+1))*(($C836^(V$2+1)-$H836^(V$2+1))/(ε_c1cd^(V$2+1)))</f>
        <v/>
      </c>
      <c r="W836">
        <f>(INDIRECT("a_"&amp;W$2)/(W$2+1))*(($C836^(W$2+1)-$H836^(W$2+1))/(ε_c1cd^(W$2+1)))</f>
        <v/>
      </c>
      <c r="X836">
        <f>(INDIRECT("a_"&amp;X$2)/(X$2+1))*(($C836^(X$2+1)-$H836^(X$2+1))/(ε_c1cd^(X$2+1)))</f>
        <v/>
      </c>
      <c r="Y836">
        <f>(INDIRECT("a_"&amp;Y$2)/(Y$2+1))*(($C836^(Y$2+1)-$H836^(Y$2+1))/(ε_c1cd^(Y$2+1)))</f>
        <v/>
      </c>
      <c r="Z836">
        <f>(INDIRECT("a_"&amp;Z$2)/(Z$2+2))*(($C836^(Z$2+2)-$H836^(Z$2+2))/(ε_c1cd^(Z$2+2)))</f>
        <v/>
      </c>
      <c r="AA836">
        <f>(INDIRECT("a_"&amp;AA$2)/(AA$2+2))*(($C836^(AA$2+2)-$H836^(AA$2+2))/(ε_c1cd^(AA$2+2)))</f>
        <v/>
      </c>
      <c r="AB836">
        <f>(INDIRECT("a_"&amp;AB$2)/(AB$2+2))*(($C836^(AB$2+2)-$H836^(AB$2+2))/(ε_c1cd^(AB$2+2)))</f>
        <v/>
      </c>
      <c r="AC836">
        <f>(INDIRECT("a_"&amp;AC$2)/(AC$2+2))*(($C836^(AC$2+2)-$H836^(AC$2+2))/(ε_c1cd^(AC$2+2)))</f>
        <v/>
      </c>
      <c r="AD836">
        <f>(INDIRECT("a_"&amp;AD$2)/(AD$2+2))*(($C836^(AD$2+2)-$H836^(AD$2+2))/(ε_c1cd^(AD$2+2)))</f>
        <v/>
      </c>
      <c r="AE836" s="111">
        <f>(b*f_cd/L836)*SUM(U836:Y836)+SUM(Q836:R836)</f>
        <v/>
      </c>
      <c r="AF836" s="112">
        <f>AE836*(K836-y+e)</f>
        <v/>
      </c>
      <c r="AG836" s="113">
        <f>(b*f_cd/(L836^2))*SUM(Z836:AD836)+SUM(S836:T836)-AF836</f>
        <v/>
      </c>
      <c r="AH836" s="114">
        <f>AG836&lt;0</f>
        <v/>
      </c>
      <c r="AI836" s="115">
        <f>IF(A836=1,FALSE,(AND(AQ836,AH836,NOT(AI835))))</f>
        <v/>
      </c>
      <c r="AJ836" s="116">
        <f>(b*f_cd/L836)*(a_1/2*J836^2+a_2/3*J836^3+a_3/4*J836^4+a_4/5*J836^5+a_5/6*J836^6)+SUM(Q836:R836)</f>
        <v/>
      </c>
      <c r="AK836">
        <f>AJ836*(K836-y+e)</f>
        <v/>
      </c>
      <c r="AL836" s="118">
        <f>(b*f_cd/(L836^2))*(a_1/3*J836^3+a_2/4*J836^4+a_3/5*J836^5+a_4/6*J836^6+a_5/7*J836^7)+SUM(S836:T836)-AK836</f>
        <v/>
      </c>
      <c r="AM836" s="114">
        <f>AL836&gt;0</f>
        <v/>
      </c>
      <c r="AN836" s="115">
        <f>IF(A836=1,FALSE,(AND(AQ836,AM836,NOT(AN835))))</f>
        <v/>
      </c>
      <c r="AO836">
        <f>IF(D836=1,AND(AH836,NOT(AI836)),AND(AM836,NOT(AN836)))</f>
        <v/>
      </c>
      <c r="AP836" s="119">
        <f>IF(D836=1,AI836,AN836)</f>
        <v/>
      </c>
      <c r="AQ836" s="125">
        <f>ABS(E836)&lt;$AQ$2</f>
        <v/>
      </c>
      <c r="AS836">
        <f>IF(AP836,MAX(AS$3:AS834)+1,"")</f>
        <v/>
      </c>
    </row>
    <row r="837">
      <c r="A837" t="n">
        <v>747</v>
      </c>
      <c r="B837" s="131">
        <f>IF(A837=1,0,IF(AP837,0.1*ε_cu1cd,0))</f>
        <v/>
      </c>
      <c r="C837" s="131">
        <f>IF(A837=1,0.1*ε_cu1cd,C836+B836)</f>
        <v/>
      </c>
      <c r="D837" s="113">
        <f>IF('Нормальний переріз'!$D$68&gt;0,1,2)</f>
        <v/>
      </c>
      <c r="E837" s="144">
        <f>IF(D837=1,F837,G837)</f>
        <v/>
      </c>
      <c r="F837" s="124">
        <f>IF(AI836,0.11*ε_cu1cd,IF(AH836,F836*0.01,F836))</f>
        <v/>
      </c>
      <c r="G837" s="124">
        <f>IF(AP836,-0.1*ε_cu1cd,IF(AM836,G836*0.01,G836))</f>
        <v/>
      </c>
      <c r="H837" s="113">
        <f>IF(A837=1,E837,IF(AO836,H836-E836+E837,IF(AP836,0.8*H836,H836+E837)))</f>
        <v/>
      </c>
      <c r="I837" s="169">
        <f>(C837-H837)/h</f>
        <v/>
      </c>
      <c r="J837">
        <f>C837/(ε_c1cd)</f>
        <v/>
      </c>
      <c r="K837">
        <f>C837/I837</f>
        <v/>
      </c>
      <c r="L837" s="131">
        <f>I837/(ε_c1cd)</f>
        <v/>
      </c>
      <c r="M837">
        <f>I837*(K837-Z_s1)</f>
        <v/>
      </c>
      <c r="N837">
        <f>I837*(K837-Z_s2)</f>
        <v/>
      </c>
      <c r="O837">
        <f>E_s*M837</f>
        <v/>
      </c>
      <c r="P837">
        <f>E_s*N837</f>
        <v/>
      </c>
      <c r="Q837">
        <f>O837*A_s1</f>
        <v/>
      </c>
      <c r="R837">
        <f>P837*A_s2</f>
        <v/>
      </c>
      <c r="S837">
        <f>Q837*($K837-Z_s1)</f>
        <v/>
      </c>
      <c r="T837">
        <f>R837*($K837-Z_s2)</f>
        <v/>
      </c>
      <c r="U837">
        <f>(INDIRECT("a_"&amp;U$2)/(U$2+1))*(($C837^(U$2+1)-$H837^(U$2+1))/(ε_c1cd^(U$2+1)))</f>
        <v/>
      </c>
      <c r="V837">
        <f>(INDIRECT("a_"&amp;V$2)/(V$2+1))*(($C837^(V$2+1)-$H837^(V$2+1))/(ε_c1cd^(V$2+1)))</f>
        <v/>
      </c>
      <c r="W837">
        <f>(INDIRECT("a_"&amp;W$2)/(W$2+1))*(($C837^(W$2+1)-$H837^(W$2+1))/(ε_c1cd^(W$2+1)))</f>
        <v/>
      </c>
      <c r="X837">
        <f>(INDIRECT("a_"&amp;X$2)/(X$2+1))*(($C837^(X$2+1)-$H837^(X$2+1))/(ε_c1cd^(X$2+1)))</f>
        <v/>
      </c>
      <c r="Y837">
        <f>(INDIRECT("a_"&amp;Y$2)/(Y$2+1))*(($C837^(Y$2+1)-$H837^(Y$2+1))/(ε_c1cd^(Y$2+1)))</f>
        <v/>
      </c>
      <c r="Z837">
        <f>(INDIRECT("a_"&amp;Z$2)/(Z$2+2))*(($C837^(Z$2+2)-$H837^(Z$2+2))/(ε_c1cd^(Z$2+2)))</f>
        <v/>
      </c>
      <c r="AA837">
        <f>(INDIRECT("a_"&amp;AA$2)/(AA$2+2))*(($C837^(AA$2+2)-$H837^(AA$2+2))/(ε_c1cd^(AA$2+2)))</f>
        <v/>
      </c>
      <c r="AB837">
        <f>(INDIRECT("a_"&amp;AB$2)/(AB$2+2))*(($C837^(AB$2+2)-$H837^(AB$2+2))/(ε_c1cd^(AB$2+2)))</f>
        <v/>
      </c>
      <c r="AC837">
        <f>(INDIRECT("a_"&amp;AC$2)/(AC$2+2))*(($C837^(AC$2+2)-$H837^(AC$2+2))/(ε_c1cd^(AC$2+2)))</f>
        <v/>
      </c>
      <c r="AD837">
        <f>(INDIRECT("a_"&amp;AD$2)/(AD$2+2))*(($C837^(AD$2+2)-$H837^(AD$2+2))/(ε_c1cd^(AD$2+2)))</f>
        <v/>
      </c>
      <c r="AE837" s="111">
        <f>(b*f_cd/L837)*SUM(U837:Y837)+SUM(Q837:R837)</f>
        <v/>
      </c>
      <c r="AF837" s="112">
        <f>AE837*(K837-y+e)</f>
        <v/>
      </c>
      <c r="AG837" s="113">
        <f>(b*f_cd/(L837^2))*SUM(Z837:AD837)+SUM(S837:T837)-AF837</f>
        <v/>
      </c>
      <c r="AH837" s="114">
        <f>AG837&lt;0</f>
        <v/>
      </c>
      <c r="AI837" s="115">
        <f>IF(A837=1,FALSE,(AND(AQ837,AH837,NOT(AI836))))</f>
        <v/>
      </c>
      <c r="AJ837" s="116">
        <f>(b*f_cd/L837)*(a_1/2*J837^2+a_2/3*J837^3+a_3/4*J837^4+a_4/5*J837^5+a_5/6*J837^6)+SUM(Q837:R837)</f>
        <v/>
      </c>
      <c r="AK837">
        <f>AJ837*(K837-y+e)</f>
        <v/>
      </c>
      <c r="AL837" s="118">
        <f>(b*f_cd/(L837^2))*(a_1/3*J837^3+a_2/4*J837^4+a_3/5*J837^5+a_4/6*J837^6+a_5/7*J837^7)+SUM(S837:T837)-AK837</f>
        <v/>
      </c>
      <c r="AM837" s="114">
        <f>AL837&gt;0</f>
        <v/>
      </c>
      <c r="AN837" s="115">
        <f>IF(A837=1,FALSE,(AND(AQ837,AM837,NOT(AN836))))</f>
        <v/>
      </c>
      <c r="AO837">
        <f>IF(D837=1,AND(AH837,NOT(AI837)),AND(AM837,NOT(AN837)))</f>
        <v/>
      </c>
      <c r="AP837" s="119">
        <f>IF(D837=1,AI837,AN837)</f>
        <v/>
      </c>
      <c r="AQ837" s="125">
        <f>ABS(E837)&lt;$AQ$2</f>
        <v/>
      </c>
      <c r="AS837">
        <f>IF(AP837,MAX(AS$3:AS835)+1,"")</f>
        <v/>
      </c>
    </row>
    <row r="838">
      <c r="A838" t="n">
        <v>748</v>
      </c>
      <c r="B838" s="131">
        <f>IF(A838=1,0,IF(AP838,0.1*ε_cu1cd,0))</f>
        <v/>
      </c>
      <c r="C838" s="131">
        <f>IF(A838=1,0.1*ε_cu1cd,C837+B837)</f>
        <v/>
      </c>
      <c r="D838" s="113">
        <f>IF('Нормальний переріз'!$D$68&gt;0,1,2)</f>
        <v/>
      </c>
      <c r="E838" s="144">
        <f>IF(D838=1,F838,G838)</f>
        <v/>
      </c>
      <c r="F838" s="124">
        <f>IF(AI837,0.11*ε_cu1cd,IF(AH837,F837*0.01,F837))</f>
        <v/>
      </c>
      <c r="G838" s="124">
        <f>IF(AP837,-0.1*ε_cu1cd,IF(AM837,G837*0.01,G837))</f>
        <v/>
      </c>
      <c r="H838" s="113">
        <f>IF(A838=1,E838,IF(AO837,H837-E837+E838,IF(AP837,0.8*H837,H837+E838)))</f>
        <v/>
      </c>
      <c r="I838" s="169">
        <f>(C838-H838)/h</f>
        <v/>
      </c>
      <c r="J838">
        <f>C838/(ε_c1cd)</f>
        <v/>
      </c>
      <c r="K838">
        <f>C838/I838</f>
        <v/>
      </c>
      <c r="L838" s="131">
        <f>I838/(ε_c1cd)</f>
        <v/>
      </c>
      <c r="M838">
        <f>I838*(K838-Z_s1)</f>
        <v/>
      </c>
      <c r="N838">
        <f>I838*(K838-Z_s2)</f>
        <v/>
      </c>
      <c r="O838">
        <f>E_s*M838</f>
        <v/>
      </c>
      <c r="P838">
        <f>E_s*N838</f>
        <v/>
      </c>
      <c r="Q838">
        <f>O838*A_s1</f>
        <v/>
      </c>
      <c r="R838">
        <f>P838*A_s2</f>
        <v/>
      </c>
      <c r="S838">
        <f>Q838*($K838-Z_s1)</f>
        <v/>
      </c>
      <c r="T838">
        <f>R838*($K838-Z_s2)</f>
        <v/>
      </c>
      <c r="U838">
        <f>(INDIRECT("a_"&amp;U$2)/(U$2+1))*(($C838^(U$2+1)-$H838^(U$2+1))/(ε_c1cd^(U$2+1)))</f>
        <v/>
      </c>
      <c r="V838">
        <f>(INDIRECT("a_"&amp;V$2)/(V$2+1))*(($C838^(V$2+1)-$H838^(V$2+1))/(ε_c1cd^(V$2+1)))</f>
        <v/>
      </c>
      <c r="W838">
        <f>(INDIRECT("a_"&amp;W$2)/(W$2+1))*(($C838^(W$2+1)-$H838^(W$2+1))/(ε_c1cd^(W$2+1)))</f>
        <v/>
      </c>
      <c r="X838">
        <f>(INDIRECT("a_"&amp;X$2)/(X$2+1))*(($C838^(X$2+1)-$H838^(X$2+1))/(ε_c1cd^(X$2+1)))</f>
        <v/>
      </c>
      <c r="Y838">
        <f>(INDIRECT("a_"&amp;Y$2)/(Y$2+1))*(($C838^(Y$2+1)-$H838^(Y$2+1))/(ε_c1cd^(Y$2+1)))</f>
        <v/>
      </c>
      <c r="Z838">
        <f>(INDIRECT("a_"&amp;Z$2)/(Z$2+2))*(($C838^(Z$2+2)-$H838^(Z$2+2))/(ε_c1cd^(Z$2+2)))</f>
        <v/>
      </c>
      <c r="AA838">
        <f>(INDIRECT("a_"&amp;AA$2)/(AA$2+2))*(($C838^(AA$2+2)-$H838^(AA$2+2))/(ε_c1cd^(AA$2+2)))</f>
        <v/>
      </c>
      <c r="AB838">
        <f>(INDIRECT("a_"&amp;AB$2)/(AB$2+2))*(($C838^(AB$2+2)-$H838^(AB$2+2))/(ε_c1cd^(AB$2+2)))</f>
        <v/>
      </c>
      <c r="AC838">
        <f>(INDIRECT("a_"&amp;AC$2)/(AC$2+2))*(($C838^(AC$2+2)-$H838^(AC$2+2))/(ε_c1cd^(AC$2+2)))</f>
        <v/>
      </c>
      <c r="AD838">
        <f>(INDIRECT("a_"&amp;AD$2)/(AD$2+2))*(($C838^(AD$2+2)-$H838^(AD$2+2))/(ε_c1cd^(AD$2+2)))</f>
        <v/>
      </c>
      <c r="AE838" s="111">
        <f>(b*f_cd/L838)*SUM(U838:Y838)+SUM(Q838:R838)</f>
        <v/>
      </c>
      <c r="AF838" s="112">
        <f>AE838*(K838-y+e)</f>
        <v/>
      </c>
      <c r="AG838" s="113">
        <f>(b*f_cd/(L838^2))*SUM(Z838:AD838)+SUM(S838:T838)-AF838</f>
        <v/>
      </c>
      <c r="AH838" s="114">
        <f>AG838&lt;0</f>
        <v/>
      </c>
      <c r="AI838" s="115">
        <f>IF(A838=1,FALSE,(AND(AQ838,AH838,NOT(AI837))))</f>
        <v/>
      </c>
      <c r="AJ838" s="116">
        <f>(b*f_cd/L838)*(a_1/2*J838^2+a_2/3*J838^3+a_3/4*J838^4+a_4/5*J838^5+a_5/6*J838^6)+SUM(Q838:R838)</f>
        <v/>
      </c>
      <c r="AK838">
        <f>AJ838*(K838-y+e)</f>
        <v/>
      </c>
      <c r="AL838" s="118">
        <f>(b*f_cd/(L838^2))*(a_1/3*J838^3+a_2/4*J838^4+a_3/5*J838^5+a_4/6*J838^6+a_5/7*J838^7)+SUM(S838:T838)-AK838</f>
        <v/>
      </c>
      <c r="AM838" s="114">
        <f>AL838&gt;0</f>
        <v/>
      </c>
      <c r="AN838" s="115">
        <f>IF(A838=1,FALSE,(AND(AQ838,AM838,NOT(AN837))))</f>
        <v/>
      </c>
      <c r="AO838">
        <f>IF(D838=1,AND(AH838,NOT(AI838)),AND(AM838,NOT(AN838)))</f>
        <v/>
      </c>
      <c r="AP838" s="119">
        <f>IF(D838=1,AI838,AN838)</f>
        <v/>
      </c>
      <c r="AQ838" s="125">
        <f>ABS(E838)&lt;$AQ$2</f>
        <v/>
      </c>
      <c r="AS838">
        <f>IF(AP838,MAX(AS$3:AS836)+1,"")</f>
        <v/>
      </c>
    </row>
    <row r="839">
      <c r="A839" t="n">
        <v>749</v>
      </c>
      <c r="B839" s="131">
        <f>IF(A839=1,0,IF(AP839,0.1*ε_cu1cd,0))</f>
        <v/>
      </c>
      <c r="C839" s="131">
        <f>IF(A839=1,0.1*ε_cu1cd,C838+B838)</f>
        <v/>
      </c>
      <c r="D839" s="113">
        <f>IF('Нормальний переріз'!$D$68&gt;0,1,2)</f>
        <v/>
      </c>
      <c r="E839" s="144">
        <f>IF(D839=1,F839,G839)</f>
        <v/>
      </c>
      <c r="F839" s="124">
        <f>IF(AI838,0.11*ε_cu1cd,IF(AH838,F838*0.01,F838))</f>
        <v/>
      </c>
      <c r="G839" s="124">
        <f>IF(AP838,-0.1*ε_cu1cd,IF(AM838,G838*0.01,G838))</f>
        <v/>
      </c>
      <c r="H839" s="113">
        <f>IF(A839=1,E839,IF(AO838,H838-E838+E839,IF(AP838,0.8*H838,H838+E839)))</f>
        <v/>
      </c>
      <c r="I839" s="169">
        <f>(C839-H839)/h</f>
        <v/>
      </c>
      <c r="J839">
        <f>C839/(ε_c1cd)</f>
        <v/>
      </c>
      <c r="K839">
        <f>C839/I839</f>
        <v/>
      </c>
      <c r="L839" s="131">
        <f>I839/(ε_c1cd)</f>
        <v/>
      </c>
      <c r="M839">
        <f>I839*(K839-Z_s1)</f>
        <v/>
      </c>
      <c r="N839">
        <f>I839*(K839-Z_s2)</f>
        <v/>
      </c>
      <c r="O839">
        <f>E_s*M839</f>
        <v/>
      </c>
      <c r="P839">
        <f>E_s*N839</f>
        <v/>
      </c>
      <c r="Q839">
        <f>O839*A_s1</f>
        <v/>
      </c>
      <c r="R839">
        <f>P839*A_s2</f>
        <v/>
      </c>
      <c r="S839">
        <f>Q839*($K839-Z_s1)</f>
        <v/>
      </c>
      <c r="T839">
        <f>R839*($K839-Z_s2)</f>
        <v/>
      </c>
      <c r="U839">
        <f>(INDIRECT("a_"&amp;U$2)/(U$2+1))*(($C839^(U$2+1)-$H839^(U$2+1))/(ε_c1cd^(U$2+1)))</f>
        <v/>
      </c>
      <c r="V839">
        <f>(INDIRECT("a_"&amp;V$2)/(V$2+1))*(($C839^(V$2+1)-$H839^(V$2+1))/(ε_c1cd^(V$2+1)))</f>
        <v/>
      </c>
      <c r="W839">
        <f>(INDIRECT("a_"&amp;W$2)/(W$2+1))*(($C839^(W$2+1)-$H839^(W$2+1))/(ε_c1cd^(W$2+1)))</f>
        <v/>
      </c>
      <c r="X839">
        <f>(INDIRECT("a_"&amp;X$2)/(X$2+1))*(($C839^(X$2+1)-$H839^(X$2+1))/(ε_c1cd^(X$2+1)))</f>
        <v/>
      </c>
      <c r="Y839">
        <f>(INDIRECT("a_"&amp;Y$2)/(Y$2+1))*(($C839^(Y$2+1)-$H839^(Y$2+1))/(ε_c1cd^(Y$2+1)))</f>
        <v/>
      </c>
      <c r="Z839">
        <f>(INDIRECT("a_"&amp;Z$2)/(Z$2+2))*(($C839^(Z$2+2)-$H839^(Z$2+2))/(ε_c1cd^(Z$2+2)))</f>
        <v/>
      </c>
      <c r="AA839">
        <f>(INDIRECT("a_"&amp;AA$2)/(AA$2+2))*(($C839^(AA$2+2)-$H839^(AA$2+2))/(ε_c1cd^(AA$2+2)))</f>
        <v/>
      </c>
      <c r="AB839">
        <f>(INDIRECT("a_"&amp;AB$2)/(AB$2+2))*(($C839^(AB$2+2)-$H839^(AB$2+2))/(ε_c1cd^(AB$2+2)))</f>
        <v/>
      </c>
      <c r="AC839">
        <f>(INDIRECT("a_"&amp;AC$2)/(AC$2+2))*(($C839^(AC$2+2)-$H839^(AC$2+2))/(ε_c1cd^(AC$2+2)))</f>
        <v/>
      </c>
      <c r="AD839">
        <f>(INDIRECT("a_"&amp;AD$2)/(AD$2+2))*(($C839^(AD$2+2)-$H839^(AD$2+2))/(ε_c1cd^(AD$2+2)))</f>
        <v/>
      </c>
      <c r="AE839" s="111">
        <f>(b*f_cd/L839)*SUM(U839:Y839)+SUM(Q839:R839)</f>
        <v/>
      </c>
      <c r="AF839" s="112">
        <f>AE839*(K839-y+e)</f>
        <v/>
      </c>
      <c r="AG839" s="113">
        <f>(b*f_cd/(L839^2))*SUM(Z839:AD839)+SUM(S839:T839)-AF839</f>
        <v/>
      </c>
      <c r="AH839" s="114">
        <f>AG839&lt;0</f>
        <v/>
      </c>
      <c r="AI839" s="115">
        <f>IF(A839=1,FALSE,(AND(AQ839,AH839,NOT(AI838))))</f>
        <v/>
      </c>
      <c r="AJ839" s="116">
        <f>(b*f_cd/L839)*(a_1/2*J839^2+a_2/3*J839^3+a_3/4*J839^4+a_4/5*J839^5+a_5/6*J839^6)+SUM(Q839:R839)</f>
        <v/>
      </c>
      <c r="AK839">
        <f>AJ839*(K839-y+e)</f>
        <v/>
      </c>
      <c r="AL839" s="118">
        <f>(b*f_cd/(L839^2))*(a_1/3*J839^3+a_2/4*J839^4+a_3/5*J839^5+a_4/6*J839^6+a_5/7*J839^7)+SUM(S839:T839)-AK839</f>
        <v/>
      </c>
      <c r="AM839" s="114">
        <f>AL839&gt;0</f>
        <v/>
      </c>
      <c r="AN839" s="115">
        <f>IF(A839=1,FALSE,(AND(AQ839,AM839,NOT(AN838))))</f>
        <v/>
      </c>
      <c r="AO839">
        <f>IF(D839=1,AND(AH839,NOT(AI839)),AND(AM839,NOT(AN839)))</f>
        <v/>
      </c>
      <c r="AP839" s="119">
        <f>IF(D839=1,AI839,AN839)</f>
        <v/>
      </c>
      <c r="AQ839" s="125">
        <f>ABS(E839)&lt;$AQ$2</f>
        <v/>
      </c>
      <c r="AS839">
        <f>IF(AP839,MAX(AS$3:AS837)+1,"")</f>
        <v/>
      </c>
    </row>
    <row r="840">
      <c r="A840" t="n">
        <v>750</v>
      </c>
      <c r="B840" s="131">
        <f>IF(A840=1,0,IF(AP840,0.1*ε_cu1cd,0))</f>
        <v/>
      </c>
      <c r="C840" s="131">
        <f>IF(A840=1,0.1*ε_cu1cd,C839+B839)</f>
        <v/>
      </c>
      <c r="D840" s="113">
        <f>IF('Нормальний переріз'!$D$68&gt;0,1,2)</f>
        <v/>
      </c>
      <c r="E840" s="144">
        <f>IF(D840=1,F840,G840)</f>
        <v/>
      </c>
      <c r="F840" s="124">
        <f>IF(AI839,0.11*ε_cu1cd,IF(AH839,F839*0.01,F839))</f>
        <v/>
      </c>
      <c r="G840" s="124">
        <f>IF(AP839,-0.1*ε_cu1cd,IF(AM839,G839*0.01,G839))</f>
        <v/>
      </c>
      <c r="H840" s="113">
        <f>IF(A840=1,E840,IF(AO839,H839-E839+E840,IF(AP839,0.8*H839,H839+E840)))</f>
        <v/>
      </c>
      <c r="I840" s="169">
        <f>(C840-H840)/h</f>
        <v/>
      </c>
      <c r="J840">
        <f>C840/(ε_c1cd)</f>
        <v/>
      </c>
      <c r="K840">
        <f>C840/I840</f>
        <v/>
      </c>
      <c r="L840" s="131">
        <f>I840/(ε_c1cd)</f>
        <v/>
      </c>
      <c r="M840">
        <f>I840*(K840-Z_s1)</f>
        <v/>
      </c>
      <c r="N840">
        <f>I840*(K840-Z_s2)</f>
        <v/>
      </c>
      <c r="O840">
        <f>E_s*M840</f>
        <v/>
      </c>
      <c r="P840">
        <f>E_s*N840</f>
        <v/>
      </c>
      <c r="Q840">
        <f>O840*A_s1</f>
        <v/>
      </c>
      <c r="R840">
        <f>P840*A_s2</f>
        <v/>
      </c>
      <c r="S840">
        <f>Q840*($K840-Z_s1)</f>
        <v/>
      </c>
      <c r="T840">
        <f>R840*($K840-Z_s2)</f>
        <v/>
      </c>
      <c r="U840">
        <f>(INDIRECT("a_"&amp;U$2)/(U$2+1))*(($C840^(U$2+1)-$H840^(U$2+1))/(ε_c1cd^(U$2+1)))</f>
        <v/>
      </c>
      <c r="V840">
        <f>(INDIRECT("a_"&amp;V$2)/(V$2+1))*(($C840^(V$2+1)-$H840^(V$2+1))/(ε_c1cd^(V$2+1)))</f>
        <v/>
      </c>
      <c r="W840">
        <f>(INDIRECT("a_"&amp;W$2)/(W$2+1))*(($C840^(W$2+1)-$H840^(W$2+1))/(ε_c1cd^(W$2+1)))</f>
        <v/>
      </c>
      <c r="X840">
        <f>(INDIRECT("a_"&amp;X$2)/(X$2+1))*(($C840^(X$2+1)-$H840^(X$2+1))/(ε_c1cd^(X$2+1)))</f>
        <v/>
      </c>
      <c r="Y840">
        <f>(INDIRECT("a_"&amp;Y$2)/(Y$2+1))*(($C840^(Y$2+1)-$H840^(Y$2+1))/(ε_c1cd^(Y$2+1)))</f>
        <v/>
      </c>
      <c r="Z840">
        <f>(INDIRECT("a_"&amp;Z$2)/(Z$2+2))*(($C840^(Z$2+2)-$H840^(Z$2+2))/(ε_c1cd^(Z$2+2)))</f>
        <v/>
      </c>
      <c r="AA840">
        <f>(INDIRECT("a_"&amp;AA$2)/(AA$2+2))*(($C840^(AA$2+2)-$H840^(AA$2+2))/(ε_c1cd^(AA$2+2)))</f>
        <v/>
      </c>
      <c r="AB840">
        <f>(INDIRECT("a_"&amp;AB$2)/(AB$2+2))*(($C840^(AB$2+2)-$H840^(AB$2+2))/(ε_c1cd^(AB$2+2)))</f>
        <v/>
      </c>
      <c r="AC840">
        <f>(INDIRECT("a_"&amp;AC$2)/(AC$2+2))*(($C840^(AC$2+2)-$H840^(AC$2+2))/(ε_c1cd^(AC$2+2)))</f>
        <v/>
      </c>
      <c r="AD840">
        <f>(INDIRECT("a_"&amp;AD$2)/(AD$2+2))*(($C840^(AD$2+2)-$H840^(AD$2+2))/(ε_c1cd^(AD$2+2)))</f>
        <v/>
      </c>
      <c r="AE840" s="111">
        <f>(b*f_cd/L840)*SUM(U840:Y840)+SUM(Q840:R840)</f>
        <v/>
      </c>
      <c r="AF840" s="112">
        <f>AE840*(K840-y+e)</f>
        <v/>
      </c>
      <c r="AG840" s="113">
        <f>(b*f_cd/(L840^2))*SUM(Z840:AD840)+SUM(S840:T840)-AF840</f>
        <v/>
      </c>
      <c r="AH840" s="114">
        <f>AG840&lt;0</f>
        <v/>
      </c>
      <c r="AI840" s="115">
        <f>IF(A840=1,FALSE,(AND(AQ840,AH840,NOT(AI839))))</f>
        <v/>
      </c>
      <c r="AJ840" s="116">
        <f>(b*f_cd/L840)*(a_1/2*J840^2+a_2/3*J840^3+a_3/4*J840^4+a_4/5*J840^5+a_5/6*J840^6)+SUM(Q840:R840)</f>
        <v/>
      </c>
      <c r="AK840">
        <f>AJ840*(K840-y+e)</f>
        <v/>
      </c>
      <c r="AL840" s="118">
        <f>(b*f_cd/(L840^2))*(a_1/3*J840^3+a_2/4*J840^4+a_3/5*J840^5+a_4/6*J840^6+a_5/7*J840^7)+SUM(S840:T840)-AK840</f>
        <v/>
      </c>
      <c r="AM840" s="114">
        <f>AL840&gt;0</f>
        <v/>
      </c>
      <c r="AN840" s="115">
        <f>IF(A840=1,FALSE,(AND(AQ840,AM840,NOT(AN839))))</f>
        <v/>
      </c>
      <c r="AO840">
        <f>IF(D840=1,AND(AH840,NOT(AI840)),AND(AM840,NOT(AN840)))</f>
        <v/>
      </c>
      <c r="AP840" s="119">
        <f>IF(D840=1,AI840,AN840)</f>
        <v/>
      </c>
      <c r="AQ840" s="125">
        <f>ABS(E840)&lt;$AQ$2</f>
        <v/>
      </c>
      <c r="AS840">
        <f>IF(AP840,MAX(AS$3:AS838)+1,"")</f>
        <v/>
      </c>
    </row>
    <row r="841">
      <c r="A841" t="n">
        <v>751</v>
      </c>
      <c r="B841" s="131">
        <f>IF(A841=1,0,IF(AP841,0.1*ε_cu1cd,0))</f>
        <v/>
      </c>
      <c r="C841" s="131">
        <f>IF(A841=1,0.1*ε_cu1cd,C840+B840)</f>
        <v/>
      </c>
      <c r="D841" s="113">
        <f>IF('Нормальний переріз'!$D$68&gt;0,1,2)</f>
        <v/>
      </c>
      <c r="E841" s="144">
        <f>IF(D841=1,F841,G841)</f>
        <v/>
      </c>
      <c r="F841" s="124">
        <f>IF(AI840,0.11*ε_cu1cd,IF(AH840,F840*0.01,F840))</f>
        <v/>
      </c>
      <c r="G841" s="124">
        <f>IF(AP840,-0.1*ε_cu1cd,IF(AM840,G840*0.01,G840))</f>
        <v/>
      </c>
      <c r="H841" s="113">
        <f>IF(A841=1,E841,IF(AO840,H840-E840+E841,IF(AP840,0.8*H840,H840+E841)))</f>
        <v/>
      </c>
      <c r="I841" s="169">
        <f>(C841-H841)/h</f>
        <v/>
      </c>
      <c r="J841">
        <f>C841/(ε_c1cd)</f>
        <v/>
      </c>
      <c r="K841">
        <f>C841/I841</f>
        <v/>
      </c>
      <c r="L841" s="131">
        <f>I841/(ε_c1cd)</f>
        <v/>
      </c>
      <c r="M841">
        <f>I841*(K841-Z_s1)</f>
        <v/>
      </c>
      <c r="N841">
        <f>I841*(K841-Z_s2)</f>
        <v/>
      </c>
      <c r="O841">
        <f>E_s*M841</f>
        <v/>
      </c>
      <c r="P841">
        <f>E_s*N841</f>
        <v/>
      </c>
      <c r="Q841">
        <f>O841*A_s1</f>
        <v/>
      </c>
      <c r="R841">
        <f>P841*A_s2</f>
        <v/>
      </c>
      <c r="S841">
        <f>Q841*($K841-Z_s1)</f>
        <v/>
      </c>
      <c r="T841">
        <f>R841*($K841-Z_s2)</f>
        <v/>
      </c>
      <c r="U841">
        <f>(INDIRECT("a_"&amp;U$2)/(U$2+1))*(($C841^(U$2+1)-$H841^(U$2+1))/(ε_c1cd^(U$2+1)))</f>
        <v/>
      </c>
      <c r="V841">
        <f>(INDIRECT("a_"&amp;V$2)/(V$2+1))*(($C841^(V$2+1)-$H841^(V$2+1))/(ε_c1cd^(V$2+1)))</f>
        <v/>
      </c>
      <c r="W841">
        <f>(INDIRECT("a_"&amp;W$2)/(W$2+1))*(($C841^(W$2+1)-$H841^(W$2+1))/(ε_c1cd^(W$2+1)))</f>
        <v/>
      </c>
      <c r="X841">
        <f>(INDIRECT("a_"&amp;X$2)/(X$2+1))*(($C841^(X$2+1)-$H841^(X$2+1))/(ε_c1cd^(X$2+1)))</f>
        <v/>
      </c>
      <c r="Y841">
        <f>(INDIRECT("a_"&amp;Y$2)/(Y$2+1))*(($C841^(Y$2+1)-$H841^(Y$2+1))/(ε_c1cd^(Y$2+1)))</f>
        <v/>
      </c>
      <c r="Z841">
        <f>(INDIRECT("a_"&amp;Z$2)/(Z$2+2))*(($C841^(Z$2+2)-$H841^(Z$2+2))/(ε_c1cd^(Z$2+2)))</f>
        <v/>
      </c>
      <c r="AA841">
        <f>(INDIRECT("a_"&amp;AA$2)/(AA$2+2))*(($C841^(AA$2+2)-$H841^(AA$2+2))/(ε_c1cd^(AA$2+2)))</f>
        <v/>
      </c>
      <c r="AB841">
        <f>(INDIRECT("a_"&amp;AB$2)/(AB$2+2))*(($C841^(AB$2+2)-$H841^(AB$2+2))/(ε_c1cd^(AB$2+2)))</f>
        <v/>
      </c>
      <c r="AC841">
        <f>(INDIRECT("a_"&amp;AC$2)/(AC$2+2))*(($C841^(AC$2+2)-$H841^(AC$2+2))/(ε_c1cd^(AC$2+2)))</f>
        <v/>
      </c>
      <c r="AD841">
        <f>(INDIRECT("a_"&amp;AD$2)/(AD$2+2))*(($C841^(AD$2+2)-$H841^(AD$2+2))/(ε_c1cd^(AD$2+2)))</f>
        <v/>
      </c>
      <c r="AE841" s="111">
        <f>(b*f_cd/L841)*SUM(U841:Y841)+SUM(Q841:R841)</f>
        <v/>
      </c>
      <c r="AF841" s="112">
        <f>AE841*(K841-y+e)</f>
        <v/>
      </c>
      <c r="AG841" s="113">
        <f>(b*f_cd/(L841^2))*SUM(Z841:AD841)+SUM(S841:T841)-AF841</f>
        <v/>
      </c>
      <c r="AH841" s="114">
        <f>AG841&lt;0</f>
        <v/>
      </c>
      <c r="AI841" s="115">
        <f>IF(A841=1,FALSE,(AND(AQ841,AH841,NOT(AI840))))</f>
        <v/>
      </c>
      <c r="AJ841" s="116">
        <f>(b*f_cd/L841)*(a_1/2*J841^2+a_2/3*J841^3+a_3/4*J841^4+a_4/5*J841^5+a_5/6*J841^6)+SUM(Q841:R841)</f>
        <v/>
      </c>
      <c r="AK841">
        <f>AJ841*(K841-y+e)</f>
        <v/>
      </c>
      <c r="AL841" s="118">
        <f>(b*f_cd/(L841^2))*(a_1/3*J841^3+a_2/4*J841^4+a_3/5*J841^5+a_4/6*J841^6+a_5/7*J841^7)+SUM(S841:T841)-AK841</f>
        <v/>
      </c>
      <c r="AM841" s="114">
        <f>AL841&gt;0</f>
        <v/>
      </c>
      <c r="AN841" s="115">
        <f>IF(A841=1,FALSE,(AND(AQ841,AM841,NOT(AN840))))</f>
        <v/>
      </c>
      <c r="AO841">
        <f>IF(D841=1,AND(AH841,NOT(AI841)),AND(AM841,NOT(AN841)))</f>
        <v/>
      </c>
      <c r="AP841" s="119">
        <f>IF(D841=1,AI841,AN841)</f>
        <v/>
      </c>
      <c r="AQ841" s="125">
        <f>ABS(E841)&lt;$AQ$2</f>
        <v/>
      </c>
      <c r="AS841">
        <f>IF(AP841,MAX(AS$3:AS839)+1,"")</f>
        <v/>
      </c>
    </row>
    <row r="842">
      <c r="A842" t="n">
        <v>752</v>
      </c>
      <c r="B842" s="131">
        <f>IF(A842=1,0,IF(AP842,0.1*ε_cu1cd,0))</f>
        <v/>
      </c>
      <c r="C842" s="131">
        <f>IF(A842=1,0.1*ε_cu1cd,C841+B841)</f>
        <v/>
      </c>
      <c r="D842" s="113">
        <f>IF('Нормальний переріз'!$D$68&gt;0,1,2)</f>
        <v/>
      </c>
      <c r="E842" s="144">
        <f>IF(D842=1,F842,G842)</f>
        <v/>
      </c>
      <c r="F842" s="124">
        <f>IF(AI841,0.11*ε_cu1cd,IF(AH841,F841*0.01,F841))</f>
        <v/>
      </c>
      <c r="G842" s="124">
        <f>IF(AP841,-0.1*ε_cu1cd,IF(AM841,G841*0.01,G841))</f>
        <v/>
      </c>
      <c r="H842" s="113">
        <f>IF(A842=1,E842,IF(AO841,H841-E841+E842,IF(AP841,0.8*H841,H841+E842)))</f>
        <v/>
      </c>
      <c r="I842" s="169">
        <f>(C842-H842)/h</f>
        <v/>
      </c>
      <c r="J842">
        <f>C842/(ε_c1cd)</f>
        <v/>
      </c>
      <c r="K842">
        <f>C842/I842</f>
        <v/>
      </c>
      <c r="L842" s="131">
        <f>I842/(ε_c1cd)</f>
        <v/>
      </c>
      <c r="M842">
        <f>I842*(K842-Z_s1)</f>
        <v/>
      </c>
      <c r="N842">
        <f>I842*(K842-Z_s2)</f>
        <v/>
      </c>
      <c r="O842">
        <f>E_s*M842</f>
        <v/>
      </c>
      <c r="P842">
        <f>E_s*N842</f>
        <v/>
      </c>
      <c r="Q842">
        <f>O842*A_s1</f>
        <v/>
      </c>
      <c r="R842">
        <f>P842*A_s2</f>
        <v/>
      </c>
      <c r="S842">
        <f>Q842*($K842-Z_s1)</f>
        <v/>
      </c>
      <c r="T842">
        <f>R842*($K842-Z_s2)</f>
        <v/>
      </c>
      <c r="U842">
        <f>(INDIRECT("a_"&amp;U$2)/(U$2+1))*(($C842^(U$2+1)-$H842^(U$2+1))/(ε_c1cd^(U$2+1)))</f>
        <v/>
      </c>
      <c r="V842">
        <f>(INDIRECT("a_"&amp;V$2)/(V$2+1))*(($C842^(V$2+1)-$H842^(V$2+1))/(ε_c1cd^(V$2+1)))</f>
        <v/>
      </c>
      <c r="W842">
        <f>(INDIRECT("a_"&amp;W$2)/(W$2+1))*(($C842^(W$2+1)-$H842^(W$2+1))/(ε_c1cd^(W$2+1)))</f>
        <v/>
      </c>
      <c r="X842">
        <f>(INDIRECT("a_"&amp;X$2)/(X$2+1))*(($C842^(X$2+1)-$H842^(X$2+1))/(ε_c1cd^(X$2+1)))</f>
        <v/>
      </c>
      <c r="Y842">
        <f>(INDIRECT("a_"&amp;Y$2)/(Y$2+1))*(($C842^(Y$2+1)-$H842^(Y$2+1))/(ε_c1cd^(Y$2+1)))</f>
        <v/>
      </c>
      <c r="Z842">
        <f>(INDIRECT("a_"&amp;Z$2)/(Z$2+2))*(($C842^(Z$2+2)-$H842^(Z$2+2))/(ε_c1cd^(Z$2+2)))</f>
        <v/>
      </c>
      <c r="AA842">
        <f>(INDIRECT("a_"&amp;AA$2)/(AA$2+2))*(($C842^(AA$2+2)-$H842^(AA$2+2))/(ε_c1cd^(AA$2+2)))</f>
        <v/>
      </c>
      <c r="AB842">
        <f>(INDIRECT("a_"&amp;AB$2)/(AB$2+2))*(($C842^(AB$2+2)-$H842^(AB$2+2))/(ε_c1cd^(AB$2+2)))</f>
        <v/>
      </c>
      <c r="AC842">
        <f>(INDIRECT("a_"&amp;AC$2)/(AC$2+2))*(($C842^(AC$2+2)-$H842^(AC$2+2))/(ε_c1cd^(AC$2+2)))</f>
        <v/>
      </c>
      <c r="AD842">
        <f>(INDIRECT("a_"&amp;AD$2)/(AD$2+2))*(($C842^(AD$2+2)-$H842^(AD$2+2))/(ε_c1cd^(AD$2+2)))</f>
        <v/>
      </c>
      <c r="AE842" s="111">
        <f>(b*f_cd/L842)*SUM(U842:Y842)+SUM(Q842:R842)</f>
        <v/>
      </c>
      <c r="AF842" s="112">
        <f>AE842*(K842-y+e)</f>
        <v/>
      </c>
      <c r="AG842" s="113">
        <f>(b*f_cd/(L842^2))*SUM(Z842:AD842)+SUM(S842:T842)-AF842</f>
        <v/>
      </c>
      <c r="AH842" s="114">
        <f>AG842&lt;0</f>
        <v/>
      </c>
      <c r="AI842" s="115">
        <f>IF(A842=1,FALSE,(AND(AQ842,AH842,NOT(AI841))))</f>
        <v/>
      </c>
      <c r="AJ842" s="116">
        <f>(b*f_cd/L842)*(a_1/2*J842^2+a_2/3*J842^3+a_3/4*J842^4+a_4/5*J842^5+a_5/6*J842^6)+SUM(Q842:R842)</f>
        <v/>
      </c>
      <c r="AK842">
        <f>AJ842*(K842-y+e)</f>
        <v/>
      </c>
      <c r="AL842" s="118">
        <f>(b*f_cd/(L842^2))*(a_1/3*J842^3+a_2/4*J842^4+a_3/5*J842^5+a_4/6*J842^6+a_5/7*J842^7)+SUM(S842:T842)-AK842</f>
        <v/>
      </c>
      <c r="AM842" s="114">
        <f>AL842&gt;0</f>
        <v/>
      </c>
      <c r="AN842" s="115">
        <f>IF(A842=1,FALSE,(AND(AQ842,AM842,NOT(AN841))))</f>
        <v/>
      </c>
      <c r="AO842">
        <f>IF(D842=1,AND(AH842,NOT(AI842)),AND(AM842,NOT(AN842)))</f>
        <v/>
      </c>
      <c r="AP842" s="119">
        <f>IF(D842=1,AI842,AN842)</f>
        <v/>
      </c>
      <c r="AQ842" s="125">
        <f>ABS(E842)&lt;$AQ$2</f>
        <v/>
      </c>
      <c r="AS842">
        <f>IF(AP842,MAX(AS$3:AS840)+1,"")</f>
        <v/>
      </c>
    </row>
    <row r="843">
      <c r="A843" t="n">
        <v>753</v>
      </c>
      <c r="B843" s="131">
        <f>IF(A843=1,0,IF(AP843,0.1*ε_cu1cd,0))</f>
        <v/>
      </c>
      <c r="C843" s="131">
        <f>IF(A843=1,0.1*ε_cu1cd,C842+B842)</f>
        <v/>
      </c>
      <c r="D843" s="113">
        <f>IF('Нормальний переріз'!$D$68&gt;0,1,2)</f>
        <v/>
      </c>
      <c r="E843" s="144">
        <f>IF(D843=1,F843,G843)</f>
        <v/>
      </c>
      <c r="F843" s="124">
        <f>IF(AI842,0.11*ε_cu1cd,IF(AH842,F842*0.01,F842))</f>
        <v/>
      </c>
      <c r="G843" s="124">
        <f>IF(AP842,-0.1*ε_cu1cd,IF(AM842,G842*0.01,G842))</f>
        <v/>
      </c>
      <c r="H843" s="113">
        <f>IF(A843=1,E843,IF(AO842,H842-E842+E843,IF(AP842,0.8*H842,H842+E843)))</f>
        <v/>
      </c>
      <c r="I843" s="169">
        <f>(C843-H843)/h</f>
        <v/>
      </c>
      <c r="J843">
        <f>C843/(ε_c1cd)</f>
        <v/>
      </c>
      <c r="K843">
        <f>C843/I843</f>
        <v/>
      </c>
      <c r="L843" s="131">
        <f>I843/(ε_c1cd)</f>
        <v/>
      </c>
      <c r="M843">
        <f>I843*(K843-Z_s1)</f>
        <v/>
      </c>
      <c r="N843">
        <f>I843*(K843-Z_s2)</f>
        <v/>
      </c>
      <c r="O843">
        <f>E_s*M843</f>
        <v/>
      </c>
      <c r="P843">
        <f>E_s*N843</f>
        <v/>
      </c>
      <c r="Q843">
        <f>O843*A_s1</f>
        <v/>
      </c>
      <c r="R843">
        <f>P843*A_s2</f>
        <v/>
      </c>
      <c r="S843">
        <f>Q843*($K843-Z_s1)</f>
        <v/>
      </c>
      <c r="T843">
        <f>R843*($K843-Z_s2)</f>
        <v/>
      </c>
      <c r="U843">
        <f>(INDIRECT("a_"&amp;U$2)/(U$2+1))*(($C843^(U$2+1)-$H843^(U$2+1))/(ε_c1cd^(U$2+1)))</f>
        <v/>
      </c>
      <c r="V843">
        <f>(INDIRECT("a_"&amp;V$2)/(V$2+1))*(($C843^(V$2+1)-$H843^(V$2+1))/(ε_c1cd^(V$2+1)))</f>
        <v/>
      </c>
      <c r="W843">
        <f>(INDIRECT("a_"&amp;W$2)/(W$2+1))*(($C843^(W$2+1)-$H843^(W$2+1))/(ε_c1cd^(W$2+1)))</f>
        <v/>
      </c>
      <c r="X843">
        <f>(INDIRECT("a_"&amp;X$2)/(X$2+1))*(($C843^(X$2+1)-$H843^(X$2+1))/(ε_c1cd^(X$2+1)))</f>
        <v/>
      </c>
      <c r="Y843">
        <f>(INDIRECT("a_"&amp;Y$2)/(Y$2+1))*(($C843^(Y$2+1)-$H843^(Y$2+1))/(ε_c1cd^(Y$2+1)))</f>
        <v/>
      </c>
      <c r="Z843">
        <f>(INDIRECT("a_"&amp;Z$2)/(Z$2+2))*(($C843^(Z$2+2)-$H843^(Z$2+2))/(ε_c1cd^(Z$2+2)))</f>
        <v/>
      </c>
      <c r="AA843">
        <f>(INDIRECT("a_"&amp;AA$2)/(AA$2+2))*(($C843^(AA$2+2)-$H843^(AA$2+2))/(ε_c1cd^(AA$2+2)))</f>
        <v/>
      </c>
      <c r="AB843">
        <f>(INDIRECT("a_"&amp;AB$2)/(AB$2+2))*(($C843^(AB$2+2)-$H843^(AB$2+2))/(ε_c1cd^(AB$2+2)))</f>
        <v/>
      </c>
      <c r="AC843">
        <f>(INDIRECT("a_"&amp;AC$2)/(AC$2+2))*(($C843^(AC$2+2)-$H843^(AC$2+2))/(ε_c1cd^(AC$2+2)))</f>
        <v/>
      </c>
      <c r="AD843">
        <f>(INDIRECT("a_"&amp;AD$2)/(AD$2+2))*(($C843^(AD$2+2)-$H843^(AD$2+2))/(ε_c1cd^(AD$2+2)))</f>
        <v/>
      </c>
      <c r="AE843" s="111">
        <f>(b*f_cd/L843)*SUM(U843:Y843)+SUM(Q843:R843)</f>
        <v/>
      </c>
      <c r="AF843" s="112">
        <f>AE843*(K843-y+e)</f>
        <v/>
      </c>
      <c r="AG843" s="113">
        <f>(b*f_cd/(L843^2))*SUM(Z843:AD843)+SUM(S843:T843)-AF843</f>
        <v/>
      </c>
      <c r="AH843" s="114">
        <f>AG843&lt;0</f>
        <v/>
      </c>
      <c r="AI843" s="115">
        <f>IF(A843=1,FALSE,(AND(AQ843,AH843,NOT(AI842))))</f>
        <v/>
      </c>
      <c r="AJ843" s="116">
        <f>(b*f_cd/L843)*(a_1/2*J843^2+a_2/3*J843^3+a_3/4*J843^4+a_4/5*J843^5+a_5/6*J843^6)+SUM(Q843:R843)</f>
        <v/>
      </c>
      <c r="AK843">
        <f>AJ843*(K843-y+e)</f>
        <v/>
      </c>
      <c r="AL843" s="118">
        <f>(b*f_cd/(L843^2))*(a_1/3*J843^3+a_2/4*J843^4+a_3/5*J843^5+a_4/6*J843^6+a_5/7*J843^7)+SUM(S843:T843)-AK843</f>
        <v/>
      </c>
      <c r="AM843" s="114">
        <f>AL843&gt;0</f>
        <v/>
      </c>
      <c r="AN843" s="115">
        <f>IF(A843=1,FALSE,(AND(AQ843,AM843,NOT(AN842))))</f>
        <v/>
      </c>
      <c r="AO843">
        <f>IF(D843=1,AND(AH843,NOT(AI843)),AND(AM843,NOT(AN843)))</f>
        <v/>
      </c>
      <c r="AP843" s="119">
        <f>IF(D843=1,AI843,AN843)</f>
        <v/>
      </c>
      <c r="AQ843" s="125">
        <f>ABS(E843)&lt;$AQ$2</f>
        <v/>
      </c>
      <c r="AS843">
        <f>IF(AP843,MAX(AS$3:AS841)+1,"")</f>
        <v/>
      </c>
    </row>
    <row r="844">
      <c r="A844" t="n">
        <v>754</v>
      </c>
      <c r="B844" s="131">
        <f>IF(A844=1,0,IF(AP844,0.1*ε_cu1cd,0))</f>
        <v/>
      </c>
      <c r="C844" s="131">
        <f>IF(A844=1,0.1*ε_cu1cd,C843+B843)</f>
        <v/>
      </c>
      <c r="D844" s="113">
        <f>IF('Нормальний переріз'!$D$68&gt;0,1,2)</f>
        <v/>
      </c>
      <c r="E844" s="144">
        <f>IF(D844=1,F844,G844)</f>
        <v/>
      </c>
      <c r="F844" s="124">
        <f>IF(AI843,0.11*ε_cu1cd,IF(AH843,F843*0.01,F843))</f>
        <v/>
      </c>
      <c r="G844" s="124">
        <f>IF(AP843,-0.1*ε_cu1cd,IF(AM843,G843*0.01,G843))</f>
        <v/>
      </c>
      <c r="H844" s="113">
        <f>IF(A844=1,E844,IF(AO843,H843-E843+E844,IF(AP843,0.8*H843,H843+E844)))</f>
        <v/>
      </c>
      <c r="I844" s="169">
        <f>(C844-H844)/h</f>
        <v/>
      </c>
      <c r="J844">
        <f>C844/(ε_c1cd)</f>
        <v/>
      </c>
      <c r="K844">
        <f>C844/I844</f>
        <v/>
      </c>
      <c r="L844" s="131">
        <f>I844/(ε_c1cd)</f>
        <v/>
      </c>
      <c r="M844">
        <f>I844*(K844-Z_s1)</f>
        <v/>
      </c>
      <c r="N844">
        <f>I844*(K844-Z_s2)</f>
        <v/>
      </c>
      <c r="O844">
        <f>E_s*M844</f>
        <v/>
      </c>
      <c r="P844">
        <f>E_s*N844</f>
        <v/>
      </c>
      <c r="Q844">
        <f>O844*A_s1</f>
        <v/>
      </c>
      <c r="R844">
        <f>P844*A_s2</f>
        <v/>
      </c>
      <c r="S844">
        <f>Q844*($K844-Z_s1)</f>
        <v/>
      </c>
      <c r="T844">
        <f>R844*($K844-Z_s2)</f>
        <v/>
      </c>
      <c r="U844">
        <f>(INDIRECT("a_"&amp;U$2)/(U$2+1))*(($C844^(U$2+1)-$H844^(U$2+1))/(ε_c1cd^(U$2+1)))</f>
        <v/>
      </c>
      <c r="V844">
        <f>(INDIRECT("a_"&amp;V$2)/(V$2+1))*(($C844^(V$2+1)-$H844^(V$2+1))/(ε_c1cd^(V$2+1)))</f>
        <v/>
      </c>
      <c r="W844">
        <f>(INDIRECT("a_"&amp;W$2)/(W$2+1))*(($C844^(W$2+1)-$H844^(W$2+1))/(ε_c1cd^(W$2+1)))</f>
        <v/>
      </c>
      <c r="X844">
        <f>(INDIRECT("a_"&amp;X$2)/(X$2+1))*(($C844^(X$2+1)-$H844^(X$2+1))/(ε_c1cd^(X$2+1)))</f>
        <v/>
      </c>
      <c r="Y844">
        <f>(INDIRECT("a_"&amp;Y$2)/(Y$2+1))*(($C844^(Y$2+1)-$H844^(Y$2+1))/(ε_c1cd^(Y$2+1)))</f>
        <v/>
      </c>
      <c r="Z844">
        <f>(INDIRECT("a_"&amp;Z$2)/(Z$2+2))*(($C844^(Z$2+2)-$H844^(Z$2+2))/(ε_c1cd^(Z$2+2)))</f>
        <v/>
      </c>
      <c r="AA844">
        <f>(INDIRECT("a_"&amp;AA$2)/(AA$2+2))*(($C844^(AA$2+2)-$H844^(AA$2+2))/(ε_c1cd^(AA$2+2)))</f>
        <v/>
      </c>
      <c r="AB844">
        <f>(INDIRECT("a_"&amp;AB$2)/(AB$2+2))*(($C844^(AB$2+2)-$H844^(AB$2+2))/(ε_c1cd^(AB$2+2)))</f>
        <v/>
      </c>
      <c r="AC844">
        <f>(INDIRECT("a_"&amp;AC$2)/(AC$2+2))*(($C844^(AC$2+2)-$H844^(AC$2+2))/(ε_c1cd^(AC$2+2)))</f>
        <v/>
      </c>
      <c r="AD844">
        <f>(INDIRECT("a_"&amp;AD$2)/(AD$2+2))*(($C844^(AD$2+2)-$H844^(AD$2+2))/(ε_c1cd^(AD$2+2)))</f>
        <v/>
      </c>
      <c r="AE844" s="111">
        <f>(b*f_cd/L844)*SUM(U844:Y844)+SUM(Q844:R844)</f>
        <v/>
      </c>
      <c r="AF844" s="112">
        <f>AE844*(K844-y+e)</f>
        <v/>
      </c>
      <c r="AG844" s="113">
        <f>(b*f_cd/(L844^2))*SUM(Z844:AD844)+SUM(S844:T844)-AF844</f>
        <v/>
      </c>
      <c r="AH844" s="114">
        <f>AG844&lt;0</f>
        <v/>
      </c>
      <c r="AI844" s="115">
        <f>IF(A844=1,FALSE,(AND(AQ844,AH844,NOT(AI843))))</f>
        <v/>
      </c>
      <c r="AJ844" s="116">
        <f>(b*f_cd/L844)*(a_1/2*J844^2+a_2/3*J844^3+a_3/4*J844^4+a_4/5*J844^5+a_5/6*J844^6)+SUM(Q844:R844)</f>
        <v/>
      </c>
      <c r="AK844">
        <f>AJ844*(K844-y+e)</f>
        <v/>
      </c>
      <c r="AL844" s="118">
        <f>(b*f_cd/(L844^2))*(a_1/3*J844^3+a_2/4*J844^4+a_3/5*J844^5+a_4/6*J844^6+a_5/7*J844^7)+SUM(S844:T844)-AK844</f>
        <v/>
      </c>
      <c r="AM844" s="114">
        <f>AL844&gt;0</f>
        <v/>
      </c>
      <c r="AN844" s="115">
        <f>IF(A844=1,FALSE,(AND(AQ844,AM844,NOT(AN843))))</f>
        <v/>
      </c>
      <c r="AO844">
        <f>IF(D844=1,AND(AH844,NOT(AI844)),AND(AM844,NOT(AN844)))</f>
        <v/>
      </c>
      <c r="AP844" s="119">
        <f>IF(D844=1,AI844,AN844)</f>
        <v/>
      </c>
      <c r="AQ844" s="125">
        <f>ABS(E844)&lt;$AQ$2</f>
        <v/>
      </c>
      <c r="AS844">
        <f>IF(AP844,MAX(AS$3:AS842)+1,"")</f>
        <v/>
      </c>
    </row>
    <row r="845">
      <c r="A845" t="n">
        <v>755</v>
      </c>
      <c r="B845" s="131">
        <f>IF(A845=1,0,IF(AP845,0.1*ε_cu1cd,0))</f>
        <v/>
      </c>
      <c r="C845" s="131">
        <f>IF(A845=1,0.1*ε_cu1cd,C844+B844)</f>
        <v/>
      </c>
      <c r="D845" s="113">
        <f>IF('Нормальний переріз'!$D$68&gt;0,1,2)</f>
        <v/>
      </c>
      <c r="E845" s="144">
        <f>IF(D845=1,F845,G845)</f>
        <v/>
      </c>
      <c r="F845" s="124">
        <f>IF(AI844,0.11*ε_cu1cd,IF(AH844,F844*0.01,F844))</f>
        <v/>
      </c>
      <c r="G845" s="124">
        <f>IF(AP844,-0.1*ε_cu1cd,IF(AM844,G844*0.01,G844))</f>
        <v/>
      </c>
      <c r="H845" s="113">
        <f>IF(A845=1,E845,IF(AO844,H844-E844+E845,IF(AP844,0.8*H844,H844+E845)))</f>
        <v/>
      </c>
      <c r="I845" s="169">
        <f>(C845-H845)/h</f>
        <v/>
      </c>
      <c r="J845">
        <f>C845/(ε_c1cd)</f>
        <v/>
      </c>
      <c r="K845">
        <f>C845/I845</f>
        <v/>
      </c>
      <c r="L845" s="131">
        <f>I845/(ε_c1cd)</f>
        <v/>
      </c>
      <c r="M845">
        <f>I845*(K845-Z_s1)</f>
        <v/>
      </c>
      <c r="N845">
        <f>I845*(K845-Z_s2)</f>
        <v/>
      </c>
      <c r="O845">
        <f>E_s*M845</f>
        <v/>
      </c>
      <c r="P845">
        <f>E_s*N845</f>
        <v/>
      </c>
      <c r="Q845">
        <f>O845*A_s1</f>
        <v/>
      </c>
      <c r="R845">
        <f>P845*A_s2</f>
        <v/>
      </c>
      <c r="S845">
        <f>Q845*($K845-Z_s1)</f>
        <v/>
      </c>
      <c r="T845">
        <f>R845*($K845-Z_s2)</f>
        <v/>
      </c>
      <c r="U845">
        <f>(INDIRECT("a_"&amp;U$2)/(U$2+1))*(($C845^(U$2+1)-$H845^(U$2+1))/(ε_c1cd^(U$2+1)))</f>
        <v/>
      </c>
      <c r="V845">
        <f>(INDIRECT("a_"&amp;V$2)/(V$2+1))*(($C845^(V$2+1)-$H845^(V$2+1))/(ε_c1cd^(V$2+1)))</f>
        <v/>
      </c>
      <c r="W845">
        <f>(INDIRECT("a_"&amp;W$2)/(W$2+1))*(($C845^(W$2+1)-$H845^(W$2+1))/(ε_c1cd^(W$2+1)))</f>
        <v/>
      </c>
      <c r="X845">
        <f>(INDIRECT("a_"&amp;X$2)/(X$2+1))*(($C845^(X$2+1)-$H845^(X$2+1))/(ε_c1cd^(X$2+1)))</f>
        <v/>
      </c>
      <c r="Y845">
        <f>(INDIRECT("a_"&amp;Y$2)/(Y$2+1))*(($C845^(Y$2+1)-$H845^(Y$2+1))/(ε_c1cd^(Y$2+1)))</f>
        <v/>
      </c>
      <c r="Z845">
        <f>(INDIRECT("a_"&amp;Z$2)/(Z$2+2))*(($C845^(Z$2+2)-$H845^(Z$2+2))/(ε_c1cd^(Z$2+2)))</f>
        <v/>
      </c>
      <c r="AA845">
        <f>(INDIRECT("a_"&amp;AA$2)/(AA$2+2))*(($C845^(AA$2+2)-$H845^(AA$2+2))/(ε_c1cd^(AA$2+2)))</f>
        <v/>
      </c>
      <c r="AB845">
        <f>(INDIRECT("a_"&amp;AB$2)/(AB$2+2))*(($C845^(AB$2+2)-$H845^(AB$2+2))/(ε_c1cd^(AB$2+2)))</f>
        <v/>
      </c>
      <c r="AC845">
        <f>(INDIRECT("a_"&amp;AC$2)/(AC$2+2))*(($C845^(AC$2+2)-$H845^(AC$2+2))/(ε_c1cd^(AC$2+2)))</f>
        <v/>
      </c>
      <c r="AD845">
        <f>(INDIRECT("a_"&amp;AD$2)/(AD$2+2))*(($C845^(AD$2+2)-$H845^(AD$2+2))/(ε_c1cd^(AD$2+2)))</f>
        <v/>
      </c>
      <c r="AE845" s="111">
        <f>(b*f_cd/L845)*SUM(U845:Y845)+SUM(Q845:R845)</f>
        <v/>
      </c>
      <c r="AF845" s="112">
        <f>AE845*(K845-y+e)</f>
        <v/>
      </c>
      <c r="AG845" s="113">
        <f>(b*f_cd/(L845^2))*SUM(Z845:AD845)+SUM(S845:T845)-AF845</f>
        <v/>
      </c>
      <c r="AH845" s="114">
        <f>AG845&lt;0</f>
        <v/>
      </c>
      <c r="AI845" s="115">
        <f>IF(A845=1,FALSE,(AND(AQ845,AH845,NOT(AI844))))</f>
        <v/>
      </c>
      <c r="AJ845" s="116">
        <f>(b*f_cd/L845)*(a_1/2*J845^2+a_2/3*J845^3+a_3/4*J845^4+a_4/5*J845^5+a_5/6*J845^6)+SUM(Q845:R845)</f>
        <v/>
      </c>
      <c r="AK845">
        <f>AJ845*(K845-y+e)</f>
        <v/>
      </c>
      <c r="AL845" s="118">
        <f>(b*f_cd/(L845^2))*(a_1/3*J845^3+a_2/4*J845^4+a_3/5*J845^5+a_4/6*J845^6+a_5/7*J845^7)+SUM(S845:T845)-AK845</f>
        <v/>
      </c>
      <c r="AM845" s="114">
        <f>AL845&gt;0</f>
        <v/>
      </c>
      <c r="AN845" s="115">
        <f>IF(A845=1,FALSE,(AND(AQ845,AM845,NOT(AN844))))</f>
        <v/>
      </c>
      <c r="AO845">
        <f>IF(D845=1,AND(AH845,NOT(AI845)),AND(AM845,NOT(AN845)))</f>
        <v/>
      </c>
      <c r="AP845" s="119">
        <f>IF(D845=1,AI845,AN845)</f>
        <v/>
      </c>
      <c r="AQ845" s="125">
        <f>ABS(E845)&lt;$AQ$2</f>
        <v/>
      </c>
      <c r="AS845">
        <f>IF(AP845,MAX(AS$3:AS843)+1,"")</f>
        <v/>
      </c>
    </row>
    <row r="846">
      <c r="A846" t="n">
        <v>756</v>
      </c>
      <c r="B846" s="131">
        <f>IF(A846=1,0,IF(AP846,0.1*ε_cu1cd,0))</f>
        <v/>
      </c>
      <c r="C846" s="131">
        <f>IF(A846=1,0.1*ε_cu1cd,C845+B845)</f>
        <v/>
      </c>
      <c r="D846" s="113">
        <f>IF('Нормальний переріз'!$D$68&gt;0,1,2)</f>
        <v/>
      </c>
      <c r="E846" s="144">
        <f>IF(D846=1,F846,G846)</f>
        <v/>
      </c>
      <c r="F846" s="124">
        <f>IF(AI845,0.11*ε_cu1cd,IF(AH845,F845*0.01,F845))</f>
        <v/>
      </c>
      <c r="G846" s="124">
        <f>IF(AP845,-0.1*ε_cu1cd,IF(AM845,G845*0.01,G845))</f>
        <v/>
      </c>
      <c r="H846" s="113">
        <f>IF(A846=1,E846,IF(AO845,H845-E845+E846,IF(AP845,0.8*H845,H845+E846)))</f>
        <v/>
      </c>
      <c r="I846" s="169">
        <f>(C846-H846)/h</f>
        <v/>
      </c>
      <c r="J846">
        <f>C846/(ε_c1cd)</f>
        <v/>
      </c>
      <c r="K846">
        <f>C846/I846</f>
        <v/>
      </c>
      <c r="L846" s="131">
        <f>I846/(ε_c1cd)</f>
        <v/>
      </c>
      <c r="M846">
        <f>I846*(K846-Z_s1)</f>
        <v/>
      </c>
      <c r="N846">
        <f>I846*(K846-Z_s2)</f>
        <v/>
      </c>
      <c r="O846">
        <f>E_s*M846</f>
        <v/>
      </c>
      <c r="P846">
        <f>E_s*N846</f>
        <v/>
      </c>
      <c r="Q846">
        <f>O846*A_s1</f>
        <v/>
      </c>
      <c r="R846">
        <f>P846*A_s2</f>
        <v/>
      </c>
      <c r="S846">
        <f>Q846*($K846-Z_s1)</f>
        <v/>
      </c>
      <c r="T846">
        <f>R846*($K846-Z_s2)</f>
        <v/>
      </c>
      <c r="U846">
        <f>(INDIRECT("a_"&amp;U$2)/(U$2+1))*(($C846^(U$2+1)-$H846^(U$2+1))/(ε_c1cd^(U$2+1)))</f>
        <v/>
      </c>
      <c r="V846">
        <f>(INDIRECT("a_"&amp;V$2)/(V$2+1))*(($C846^(V$2+1)-$H846^(V$2+1))/(ε_c1cd^(V$2+1)))</f>
        <v/>
      </c>
      <c r="W846">
        <f>(INDIRECT("a_"&amp;W$2)/(W$2+1))*(($C846^(W$2+1)-$H846^(W$2+1))/(ε_c1cd^(W$2+1)))</f>
        <v/>
      </c>
      <c r="X846">
        <f>(INDIRECT("a_"&amp;X$2)/(X$2+1))*(($C846^(X$2+1)-$H846^(X$2+1))/(ε_c1cd^(X$2+1)))</f>
        <v/>
      </c>
      <c r="Y846">
        <f>(INDIRECT("a_"&amp;Y$2)/(Y$2+1))*(($C846^(Y$2+1)-$H846^(Y$2+1))/(ε_c1cd^(Y$2+1)))</f>
        <v/>
      </c>
      <c r="Z846">
        <f>(INDIRECT("a_"&amp;Z$2)/(Z$2+2))*(($C846^(Z$2+2)-$H846^(Z$2+2))/(ε_c1cd^(Z$2+2)))</f>
        <v/>
      </c>
      <c r="AA846">
        <f>(INDIRECT("a_"&amp;AA$2)/(AA$2+2))*(($C846^(AA$2+2)-$H846^(AA$2+2))/(ε_c1cd^(AA$2+2)))</f>
        <v/>
      </c>
      <c r="AB846">
        <f>(INDIRECT("a_"&amp;AB$2)/(AB$2+2))*(($C846^(AB$2+2)-$H846^(AB$2+2))/(ε_c1cd^(AB$2+2)))</f>
        <v/>
      </c>
      <c r="AC846">
        <f>(INDIRECT("a_"&amp;AC$2)/(AC$2+2))*(($C846^(AC$2+2)-$H846^(AC$2+2))/(ε_c1cd^(AC$2+2)))</f>
        <v/>
      </c>
      <c r="AD846">
        <f>(INDIRECT("a_"&amp;AD$2)/(AD$2+2))*(($C846^(AD$2+2)-$H846^(AD$2+2))/(ε_c1cd^(AD$2+2)))</f>
        <v/>
      </c>
      <c r="AE846" s="111">
        <f>(b*f_cd/L846)*SUM(U846:Y846)+SUM(Q846:R846)</f>
        <v/>
      </c>
      <c r="AF846" s="112">
        <f>AE846*(K846-y+e)</f>
        <v/>
      </c>
      <c r="AG846" s="113">
        <f>(b*f_cd/(L846^2))*SUM(Z846:AD846)+SUM(S846:T846)-AF846</f>
        <v/>
      </c>
      <c r="AH846" s="114">
        <f>AG846&lt;0</f>
        <v/>
      </c>
      <c r="AI846" s="115">
        <f>IF(A846=1,FALSE,(AND(AQ846,AH846,NOT(AI845))))</f>
        <v/>
      </c>
      <c r="AJ846" s="116">
        <f>(b*f_cd/L846)*(a_1/2*J846^2+a_2/3*J846^3+a_3/4*J846^4+a_4/5*J846^5+a_5/6*J846^6)+SUM(Q846:R846)</f>
        <v/>
      </c>
      <c r="AK846">
        <f>AJ846*(K846-y+e)</f>
        <v/>
      </c>
      <c r="AL846" s="118">
        <f>(b*f_cd/(L846^2))*(a_1/3*J846^3+a_2/4*J846^4+a_3/5*J846^5+a_4/6*J846^6+a_5/7*J846^7)+SUM(S846:T846)-AK846</f>
        <v/>
      </c>
      <c r="AM846" s="114">
        <f>AL846&gt;0</f>
        <v/>
      </c>
      <c r="AN846" s="115">
        <f>IF(A846=1,FALSE,(AND(AQ846,AM846,NOT(AN845))))</f>
        <v/>
      </c>
      <c r="AO846">
        <f>IF(D846=1,AND(AH846,NOT(AI846)),AND(AM846,NOT(AN846)))</f>
        <v/>
      </c>
      <c r="AP846" s="119">
        <f>IF(D846=1,AI846,AN846)</f>
        <v/>
      </c>
      <c r="AQ846" s="125">
        <f>ABS(E846)&lt;$AQ$2</f>
        <v/>
      </c>
      <c r="AS846">
        <f>IF(AP846,MAX(AS$3:AS844)+1,"")</f>
        <v/>
      </c>
    </row>
    <row r="847">
      <c r="A847" t="n">
        <v>757</v>
      </c>
      <c r="B847" s="131">
        <f>IF(A847=1,0,IF(AP847,0.1*ε_cu1cd,0))</f>
        <v/>
      </c>
      <c r="C847" s="131">
        <f>IF(A847=1,0.1*ε_cu1cd,C846+B846)</f>
        <v/>
      </c>
      <c r="D847" s="113">
        <f>IF('Нормальний переріз'!$D$68&gt;0,1,2)</f>
        <v/>
      </c>
      <c r="E847" s="144">
        <f>IF(D847=1,F847,G847)</f>
        <v/>
      </c>
      <c r="F847" s="124">
        <f>IF(AI846,0.11*ε_cu1cd,IF(AH846,F846*0.01,F846))</f>
        <v/>
      </c>
      <c r="G847" s="124">
        <f>IF(AP846,-0.1*ε_cu1cd,IF(AM846,G846*0.01,G846))</f>
        <v/>
      </c>
      <c r="H847" s="113">
        <f>IF(A847=1,E847,IF(AO846,H846-E846+E847,IF(AP846,0.8*H846,H846+E847)))</f>
        <v/>
      </c>
      <c r="I847" s="169">
        <f>(C847-H847)/h</f>
        <v/>
      </c>
      <c r="J847">
        <f>C847/(ε_c1cd)</f>
        <v/>
      </c>
      <c r="K847">
        <f>C847/I847</f>
        <v/>
      </c>
      <c r="L847" s="131">
        <f>I847/(ε_c1cd)</f>
        <v/>
      </c>
      <c r="M847">
        <f>I847*(K847-Z_s1)</f>
        <v/>
      </c>
      <c r="N847">
        <f>I847*(K847-Z_s2)</f>
        <v/>
      </c>
      <c r="O847">
        <f>E_s*M847</f>
        <v/>
      </c>
      <c r="P847">
        <f>E_s*N847</f>
        <v/>
      </c>
      <c r="Q847">
        <f>O847*A_s1</f>
        <v/>
      </c>
      <c r="R847">
        <f>P847*A_s2</f>
        <v/>
      </c>
      <c r="S847">
        <f>Q847*($K847-Z_s1)</f>
        <v/>
      </c>
      <c r="T847">
        <f>R847*($K847-Z_s2)</f>
        <v/>
      </c>
      <c r="U847">
        <f>(INDIRECT("a_"&amp;U$2)/(U$2+1))*(($C847^(U$2+1)-$H847^(U$2+1))/(ε_c1cd^(U$2+1)))</f>
        <v/>
      </c>
      <c r="V847">
        <f>(INDIRECT("a_"&amp;V$2)/(V$2+1))*(($C847^(V$2+1)-$H847^(V$2+1))/(ε_c1cd^(V$2+1)))</f>
        <v/>
      </c>
      <c r="W847">
        <f>(INDIRECT("a_"&amp;W$2)/(W$2+1))*(($C847^(W$2+1)-$H847^(W$2+1))/(ε_c1cd^(W$2+1)))</f>
        <v/>
      </c>
      <c r="X847">
        <f>(INDIRECT("a_"&amp;X$2)/(X$2+1))*(($C847^(X$2+1)-$H847^(X$2+1))/(ε_c1cd^(X$2+1)))</f>
        <v/>
      </c>
      <c r="Y847">
        <f>(INDIRECT("a_"&amp;Y$2)/(Y$2+1))*(($C847^(Y$2+1)-$H847^(Y$2+1))/(ε_c1cd^(Y$2+1)))</f>
        <v/>
      </c>
      <c r="Z847">
        <f>(INDIRECT("a_"&amp;Z$2)/(Z$2+2))*(($C847^(Z$2+2)-$H847^(Z$2+2))/(ε_c1cd^(Z$2+2)))</f>
        <v/>
      </c>
      <c r="AA847">
        <f>(INDIRECT("a_"&amp;AA$2)/(AA$2+2))*(($C847^(AA$2+2)-$H847^(AA$2+2))/(ε_c1cd^(AA$2+2)))</f>
        <v/>
      </c>
      <c r="AB847">
        <f>(INDIRECT("a_"&amp;AB$2)/(AB$2+2))*(($C847^(AB$2+2)-$H847^(AB$2+2))/(ε_c1cd^(AB$2+2)))</f>
        <v/>
      </c>
      <c r="AC847">
        <f>(INDIRECT("a_"&amp;AC$2)/(AC$2+2))*(($C847^(AC$2+2)-$H847^(AC$2+2))/(ε_c1cd^(AC$2+2)))</f>
        <v/>
      </c>
      <c r="AD847">
        <f>(INDIRECT("a_"&amp;AD$2)/(AD$2+2))*(($C847^(AD$2+2)-$H847^(AD$2+2))/(ε_c1cd^(AD$2+2)))</f>
        <v/>
      </c>
      <c r="AE847" s="111">
        <f>(b*f_cd/L847)*SUM(U847:Y847)+SUM(Q847:R847)</f>
        <v/>
      </c>
      <c r="AF847" s="112">
        <f>AE847*(K847-y+e)</f>
        <v/>
      </c>
      <c r="AG847" s="113">
        <f>(b*f_cd/(L847^2))*SUM(Z847:AD847)+SUM(S847:T847)-AF847</f>
        <v/>
      </c>
      <c r="AH847" s="114">
        <f>AG847&lt;0</f>
        <v/>
      </c>
      <c r="AI847" s="115">
        <f>IF(A847=1,FALSE,(AND(AQ847,AH847,NOT(AI846))))</f>
        <v/>
      </c>
      <c r="AJ847" s="116">
        <f>(b*f_cd/L847)*(a_1/2*J847^2+a_2/3*J847^3+a_3/4*J847^4+a_4/5*J847^5+a_5/6*J847^6)+SUM(Q847:R847)</f>
        <v/>
      </c>
      <c r="AK847">
        <f>AJ847*(K847-y+e)</f>
        <v/>
      </c>
      <c r="AL847" s="118">
        <f>(b*f_cd/(L847^2))*(a_1/3*J847^3+a_2/4*J847^4+a_3/5*J847^5+a_4/6*J847^6+a_5/7*J847^7)+SUM(S847:T847)-AK847</f>
        <v/>
      </c>
      <c r="AM847" s="114">
        <f>AL847&gt;0</f>
        <v/>
      </c>
      <c r="AN847" s="115">
        <f>IF(A847=1,FALSE,(AND(AQ847,AM847,NOT(AN846))))</f>
        <v/>
      </c>
      <c r="AO847">
        <f>IF(D847=1,AND(AH847,NOT(AI847)),AND(AM847,NOT(AN847)))</f>
        <v/>
      </c>
      <c r="AP847" s="119">
        <f>IF(D847=1,AI847,AN847)</f>
        <v/>
      </c>
      <c r="AQ847" s="125">
        <f>ABS(E847)&lt;$AQ$2</f>
        <v/>
      </c>
      <c r="AS847">
        <f>IF(AP847,MAX(AS$3:AS845)+1,"")</f>
        <v/>
      </c>
    </row>
    <row r="848">
      <c r="A848" t="n">
        <v>758</v>
      </c>
      <c r="B848" s="131">
        <f>IF(A848=1,0,IF(AP848,0.1*ε_cu1cd,0))</f>
        <v/>
      </c>
      <c r="C848" s="131">
        <f>IF(A848=1,0.1*ε_cu1cd,C847+B847)</f>
        <v/>
      </c>
      <c r="D848" s="113">
        <f>IF('Нормальний переріз'!$D$68&gt;0,1,2)</f>
        <v/>
      </c>
      <c r="E848" s="144">
        <f>IF(D848=1,F848,G848)</f>
        <v/>
      </c>
      <c r="F848" s="124">
        <f>IF(AI847,0.11*ε_cu1cd,IF(AH847,F847*0.01,F847))</f>
        <v/>
      </c>
      <c r="G848" s="124">
        <f>IF(AP847,-0.1*ε_cu1cd,IF(AM847,G847*0.01,G847))</f>
        <v/>
      </c>
      <c r="H848" s="113">
        <f>IF(A848=1,E848,IF(AO847,H847-E847+E848,IF(AP847,0.8*H847,H847+E848)))</f>
        <v/>
      </c>
      <c r="I848" s="169">
        <f>(C848-H848)/h</f>
        <v/>
      </c>
      <c r="J848">
        <f>C848/(ε_c1cd)</f>
        <v/>
      </c>
      <c r="K848">
        <f>C848/I848</f>
        <v/>
      </c>
      <c r="L848" s="131">
        <f>I848/(ε_c1cd)</f>
        <v/>
      </c>
      <c r="M848">
        <f>I848*(K848-Z_s1)</f>
        <v/>
      </c>
      <c r="N848">
        <f>I848*(K848-Z_s2)</f>
        <v/>
      </c>
      <c r="O848">
        <f>E_s*M848</f>
        <v/>
      </c>
      <c r="P848">
        <f>E_s*N848</f>
        <v/>
      </c>
      <c r="Q848">
        <f>O848*A_s1</f>
        <v/>
      </c>
      <c r="R848">
        <f>P848*A_s2</f>
        <v/>
      </c>
      <c r="S848">
        <f>Q848*($K848-Z_s1)</f>
        <v/>
      </c>
      <c r="T848">
        <f>R848*($K848-Z_s2)</f>
        <v/>
      </c>
      <c r="U848">
        <f>(INDIRECT("a_"&amp;U$2)/(U$2+1))*(($C848^(U$2+1)-$H848^(U$2+1))/(ε_c1cd^(U$2+1)))</f>
        <v/>
      </c>
      <c r="V848">
        <f>(INDIRECT("a_"&amp;V$2)/(V$2+1))*(($C848^(V$2+1)-$H848^(V$2+1))/(ε_c1cd^(V$2+1)))</f>
        <v/>
      </c>
      <c r="W848">
        <f>(INDIRECT("a_"&amp;W$2)/(W$2+1))*(($C848^(W$2+1)-$H848^(W$2+1))/(ε_c1cd^(W$2+1)))</f>
        <v/>
      </c>
      <c r="X848">
        <f>(INDIRECT("a_"&amp;X$2)/(X$2+1))*(($C848^(X$2+1)-$H848^(X$2+1))/(ε_c1cd^(X$2+1)))</f>
        <v/>
      </c>
      <c r="Y848">
        <f>(INDIRECT("a_"&amp;Y$2)/(Y$2+1))*(($C848^(Y$2+1)-$H848^(Y$2+1))/(ε_c1cd^(Y$2+1)))</f>
        <v/>
      </c>
      <c r="Z848">
        <f>(INDIRECT("a_"&amp;Z$2)/(Z$2+2))*(($C848^(Z$2+2)-$H848^(Z$2+2))/(ε_c1cd^(Z$2+2)))</f>
        <v/>
      </c>
      <c r="AA848">
        <f>(INDIRECT("a_"&amp;AA$2)/(AA$2+2))*(($C848^(AA$2+2)-$H848^(AA$2+2))/(ε_c1cd^(AA$2+2)))</f>
        <v/>
      </c>
      <c r="AB848">
        <f>(INDIRECT("a_"&amp;AB$2)/(AB$2+2))*(($C848^(AB$2+2)-$H848^(AB$2+2))/(ε_c1cd^(AB$2+2)))</f>
        <v/>
      </c>
      <c r="AC848">
        <f>(INDIRECT("a_"&amp;AC$2)/(AC$2+2))*(($C848^(AC$2+2)-$H848^(AC$2+2))/(ε_c1cd^(AC$2+2)))</f>
        <v/>
      </c>
      <c r="AD848">
        <f>(INDIRECT("a_"&amp;AD$2)/(AD$2+2))*(($C848^(AD$2+2)-$H848^(AD$2+2))/(ε_c1cd^(AD$2+2)))</f>
        <v/>
      </c>
      <c r="AE848" s="111">
        <f>(b*f_cd/L848)*SUM(U848:Y848)+SUM(Q848:R848)</f>
        <v/>
      </c>
      <c r="AF848" s="112">
        <f>AE848*(K848-y+e)</f>
        <v/>
      </c>
      <c r="AG848" s="113">
        <f>(b*f_cd/(L848^2))*SUM(Z848:AD848)+SUM(S848:T848)-AF848</f>
        <v/>
      </c>
      <c r="AH848" s="114">
        <f>AG848&lt;0</f>
        <v/>
      </c>
      <c r="AI848" s="115">
        <f>IF(A848=1,FALSE,(AND(AQ848,AH848,NOT(AI847))))</f>
        <v/>
      </c>
      <c r="AJ848" s="116">
        <f>(b*f_cd/L848)*(a_1/2*J848^2+a_2/3*J848^3+a_3/4*J848^4+a_4/5*J848^5+a_5/6*J848^6)+SUM(Q848:R848)</f>
        <v/>
      </c>
      <c r="AK848">
        <f>AJ848*(K848-y+e)</f>
        <v/>
      </c>
      <c r="AL848" s="118">
        <f>(b*f_cd/(L848^2))*(a_1/3*J848^3+a_2/4*J848^4+a_3/5*J848^5+a_4/6*J848^6+a_5/7*J848^7)+SUM(S848:T848)-AK848</f>
        <v/>
      </c>
      <c r="AM848" s="114">
        <f>AL848&gt;0</f>
        <v/>
      </c>
      <c r="AN848" s="115">
        <f>IF(A848=1,FALSE,(AND(AQ848,AM848,NOT(AN847))))</f>
        <v/>
      </c>
      <c r="AO848">
        <f>IF(D848=1,AND(AH848,NOT(AI848)),AND(AM848,NOT(AN848)))</f>
        <v/>
      </c>
      <c r="AP848" s="119">
        <f>IF(D848=1,AI848,AN848)</f>
        <v/>
      </c>
      <c r="AQ848" s="125">
        <f>ABS(E848)&lt;$AQ$2</f>
        <v/>
      </c>
      <c r="AS848">
        <f>IF(AP848,MAX(AS$3:AS846)+1,"")</f>
        <v/>
      </c>
    </row>
    <row r="849">
      <c r="A849" t="n">
        <v>759</v>
      </c>
      <c r="B849" s="131">
        <f>IF(A849=1,0,IF(AP849,0.1*ε_cu1cd,0))</f>
        <v/>
      </c>
      <c r="C849" s="131">
        <f>IF(A849=1,0.1*ε_cu1cd,C848+B848)</f>
        <v/>
      </c>
      <c r="D849" s="113">
        <f>IF('Нормальний переріз'!$D$68&gt;0,1,2)</f>
        <v/>
      </c>
      <c r="E849" s="144">
        <f>IF(D849=1,F849,G849)</f>
        <v/>
      </c>
      <c r="F849" s="124">
        <f>IF(AI848,0.11*ε_cu1cd,IF(AH848,F848*0.01,F848))</f>
        <v/>
      </c>
      <c r="G849" s="124">
        <f>IF(AP848,-0.1*ε_cu1cd,IF(AM848,G848*0.01,G848))</f>
        <v/>
      </c>
      <c r="H849" s="113">
        <f>IF(A849=1,E849,IF(AO848,H848-E848+E849,IF(AP848,0.8*H848,H848+E849)))</f>
        <v/>
      </c>
      <c r="I849" s="169">
        <f>(C849-H849)/h</f>
        <v/>
      </c>
      <c r="J849">
        <f>C849/(ε_c1cd)</f>
        <v/>
      </c>
      <c r="K849">
        <f>C849/I849</f>
        <v/>
      </c>
      <c r="L849" s="131">
        <f>I849/(ε_c1cd)</f>
        <v/>
      </c>
      <c r="M849">
        <f>I849*(K849-Z_s1)</f>
        <v/>
      </c>
      <c r="N849">
        <f>I849*(K849-Z_s2)</f>
        <v/>
      </c>
      <c r="O849">
        <f>E_s*M849</f>
        <v/>
      </c>
      <c r="P849">
        <f>E_s*N849</f>
        <v/>
      </c>
      <c r="Q849">
        <f>O849*A_s1</f>
        <v/>
      </c>
      <c r="R849">
        <f>P849*A_s2</f>
        <v/>
      </c>
      <c r="S849">
        <f>Q849*($K849-Z_s1)</f>
        <v/>
      </c>
      <c r="T849">
        <f>R849*($K849-Z_s2)</f>
        <v/>
      </c>
      <c r="U849">
        <f>(INDIRECT("a_"&amp;U$2)/(U$2+1))*(($C849^(U$2+1)-$H849^(U$2+1))/(ε_c1cd^(U$2+1)))</f>
        <v/>
      </c>
      <c r="V849">
        <f>(INDIRECT("a_"&amp;V$2)/(V$2+1))*(($C849^(V$2+1)-$H849^(V$2+1))/(ε_c1cd^(V$2+1)))</f>
        <v/>
      </c>
      <c r="W849">
        <f>(INDIRECT("a_"&amp;W$2)/(W$2+1))*(($C849^(W$2+1)-$H849^(W$2+1))/(ε_c1cd^(W$2+1)))</f>
        <v/>
      </c>
      <c r="X849">
        <f>(INDIRECT("a_"&amp;X$2)/(X$2+1))*(($C849^(X$2+1)-$H849^(X$2+1))/(ε_c1cd^(X$2+1)))</f>
        <v/>
      </c>
      <c r="Y849">
        <f>(INDIRECT("a_"&amp;Y$2)/(Y$2+1))*(($C849^(Y$2+1)-$H849^(Y$2+1))/(ε_c1cd^(Y$2+1)))</f>
        <v/>
      </c>
      <c r="Z849">
        <f>(INDIRECT("a_"&amp;Z$2)/(Z$2+2))*(($C849^(Z$2+2)-$H849^(Z$2+2))/(ε_c1cd^(Z$2+2)))</f>
        <v/>
      </c>
      <c r="AA849">
        <f>(INDIRECT("a_"&amp;AA$2)/(AA$2+2))*(($C849^(AA$2+2)-$H849^(AA$2+2))/(ε_c1cd^(AA$2+2)))</f>
        <v/>
      </c>
      <c r="AB849">
        <f>(INDIRECT("a_"&amp;AB$2)/(AB$2+2))*(($C849^(AB$2+2)-$H849^(AB$2+2))/(ε_c1cd^(AB$2+2)))</f>
        <v/>
      </c>
      <c r="AC849">
        <f>(INDIRECT("a_"&amp;AC$2)/(AC$2+2))*(($C849^(AC$2+2)-$H849^(AC$2+2))/(ε_c1cd^(AC$2+2)))</f>
        <v/>
      </c>
      <c r="AD849">
        <f>(INDIRECT("a_"&amp;AD$2)/(AD$2+2))*(($C849^(AD$2+2)-$H849^(AD$2+2))/(ε_c1cd^(AD$2+2)))</f>
        <v/>
      </c>
      <c r="AE849" s="111">
        <f>(b*f_cd/L849)*SUM(U849:Y849)+SUM(Q849:R849)</f>
        <v/>
      </c>
      <c r="AF849" s="112">
        <f>AE849*(K849-y+e)</f>
        <v/>
      </c>
      <c r="AG849" s="113">
        <f>(b*f_cd/(L849^2))*SUM(Z849:AD849)+SUM(S849:T849)-AF849</f>
        <v/>
      </c>
      <c r="AH849" s="114">
        <f>AG849&lt;0</f>
        <v/>
      </c>
      <c r="AI849" s="115">
        <f>IF(A849=1,FALSE,(AND(AQ849,AH849,NOT(AI848))))</f>
        <v/>
      </c>
      <c r="AJ849" s="116">
        <f>(b*f_cd/L849)*(a_1/2*J849^2+a_2/3*J849^3+a_3/4*J849^4+a_4/5*J849^5+a_5/6*J849^6)+SUM(Q849:R849)</f>
        <v/>
      </c>
      <c r="AK849">
        <f>AJ849*(K849-y+e)</f>
        <v/>
      </c>
      <c r="AL849" s="118">
        <f>(b*f_cd/(L849^2))*(a_1/3*J849^3+a_2/4*J849^4+a_3/5*J849^5+a_4/6*J849^6+a_5/7*J849^7)+SUM(S849:T849)-AK849</f>
        <v/>
      </c>
      <c r="AM849" s="114">
        <f>AL849&gt;0</f>
        <v/>
      </c>
      <c r="AN849" s="115">
        <f>IF(A849=1,FALSE,(AND(AQ849,AM849,NOT(AN848))))</f>
        <v/>
      </c>
      <c r="AO849">
        <f>IF(D849=1,AND(AH849,NOT(AI849)),AND(AM849,NOT(AN849)))</f>
        <v/>
      </c>
      <c r="AP849" s="119">
        <f>IF(D849=1,AI849,AN849)</f>
        <v/>
      </c>
      <c r="AQ849" s="125">
        <f>ABS(E849)&lt;$AQ$2</f>
        <v/>
      </c>
      <c r="AS849">
        <f>IF(AP849,MAX(AS$3:AS847)+1,"")</f>
        <v/>
      </c>
    </row>
    <row r="850">
      <c r="A850" t="n">
        <v>760</v>
      </c>
      <c r="B850" s="131">
        <f>IF(A850=1,0,IF(AP850,0.1*ε_cu1cd,0))</f>
        <v/>
      </c>
      <c r="C850" s="131">
        <f>IF(A850=1,0.1*ε_cu1cd,C849+B849)</f>
        <v/>
      </c>
      <c r="D850" s="113">
        <f>IF('Нормальний переріз'!$D$68&gt;0,1,2)</f>
        <v/>
      </c>
      <c r="E850" s="144">
        <f>IF(D850=1,F850,G850)</f>
        <v/>
      </c>
      <c r="F850" s="124">
        <f>IF(AI849,0.11*ε_cu1cd,IF(AH849,F849*0.01,F849))</f>
        <v/>
      </c>
      <c r="G850" s="124">
        <f>IF(AP849,-0.1*ε_cu1cd,IF(AM849,G849*0.01,G849))</f>
        <v/>
      </c>
      <c r="H850" s="113">
        <f>IF(A850=1,E850,IF(AO849,H849-E849+E850,IF(AP849,0.8*H849,H849+E850)))</f>
        <v/>
      </c>
      <c r="I850" s="169">
        <f>(C850-H850)/h</f>
        <v/>
      </c>
      <c r="J850">
        <f>C850/(ε_c1cd)</f>
        <v/>
      </c>
      <c r="K850">
        <f>C850/I850</f>
        <v/>
      </c>
      <c r="L850" s="131">
        <f>I850/(ε_c1cd)</f>
        <v/>
      </c>
      <c r="M850">
        <f>I850*(K850-Z_s1)</f>
        <v/>
      </c>
      <c r="N850">
        <f>I850*(K850-Z_s2)</f>
        <v/>
      </c>
      <c r="O850">
        <f>E_s*M850</f>
        <v/>
      </c>
      <c r="P850">
        <f>E_s*N850</f>
        <v/>
      </c>
      <c r="Q850">
        <f>O850*A_s1</f>
        <v/>
      </c>
      <c r="R850">
        <f>P850*A_s2</f>
        <v/>
      </c>
      <c r="S850">
        <f>Q850*($K850-Z_s1)</f>
        <v/>
      </c>
      <c r="T850">
        <f>R850*($K850-Z_s2)</f>
        <v/>
      </c>
      <c r="U850">
        <f>(INDIRECT("a_"&amp;U$2)/(U$2+1))*(($C850^(U$2+1)-$H850^(U$2+1))/(ε_c1cd^(U$2+1)))</f>
        <v/>
      </c>
      <c r="V850">
        <f>(INDIRECT("a_"&amp;V$2)/(V$2+1))*(($C850^(V$2+1)-$H850^(V$2+1))/(ε_c1cd^(V$2+1)))</f>
        <v/>
      </c>
      <c r="W850">
        <f>(INDIRECT("a_"&amp;W$2)/(W$2+1))*(($C850^(W$2+1)-$H850^(W$2+1))/(ε_c1cd^(W$2+1)))</f>
        <v/>
      </c>
      <c r="X850">
        <f>(INDIRECT("a_"&amp;X$2)/(X$2+1))*(($C850^(X$2+1)-$H850^(X$2+1))/(ε_c1cd^(X$2+1)))</f>
        <v/>
      </c>
      <c r="Y850">
        <f>(INDIRECT("a_"&amp;Y$2)/(Y$2+1))*(($C850^(Y$2+1)-$H850^(Y$2+1))/(ε_c1cd^(Y$2+1)))</f>
        <v/>
      </c>
      <c r="Z850">
        <f>(INDIRECT("a_"&amp;Z$2)/(Z$2+2))*(($C850^(Z$2+2)-$H850^(Z$2+2))/(ε_c1cd^(Z$2+2)))</f>
        <v/>
      </c>
      <c r="AA850">
        <f>(INDIRECT("a_"&amp;AA$2)/(AA$2+2))*(($C850^(AA$2+2)-$H850^(AA$2+2))/(ε_c1cd^(AA$2+2)))</f>
        <v/>
      </c>
      <c r="AB850">
        <f>(INDIRECT("a_"&amp;AB$2)/(AB$2+2))*(($C850^(AB$2+2)-$H850^(AB$2+2))/(ε_c1cd^(AB$2+2)))</f>
        <v/>
      </c>
      <c r="AC850">
        <f>(INDIRECT("a_"&amp;AC$2)/(AC$2+2))*(($C850^(AC$2+2)-$H850^(AC$2+2))/(ε_c1cd^(AC$2+2)))</f>
        <v/>
      </c>
      <c r="AD850">
        <f>(INDIRECT("a_"&amp;AD$2)/(AD$2+2))*(($C850^(AD$2+2)-$H850^(AD$2+2))/(ε_c1cd^(AD$2+2)))</f>
        <v/>
      </c>
      <c r="AE850" s="111">
        <f>(b*f_cd/L850)*SUM(U850:Y850)+SUM(Q850:R850)</f>
        <v/>
      </c>
      <c r="AF850" s="112">
        <f>AE850*(K850-y+e)</f>
        <v/>
      </c>
      <c r="AG850" s="113">
        <f>(b*f_cd/(L850^2))*SUM(Z850:AD850)+SUM(S850:T850)-AF850</f>
        <v/>
      </c>
      <c r="AH850" s="114">
        <f>AG850&lt;0</f>
        <v/>
      </c>
      <c r="AI850" s="115">
        <f>IF(A850=1,FALSE,(AND(AQ850,AH850,NOT(AI849))))</f>
        <v/>
      </c>
      <c r="AJ850" s="116">
        <f>(b*f_cd/L850)*(a_1/2*J850^2+a_2/3*J850^3+a_3/4*J850^4+a_4/5*J850^5+a_5/6*J850^6)+SUM(Q850:R850)</f>
        <v/>
      </c>
      <c r="AK850">
        <f>AJ850*(K850-y+e)</f>
        <v/>
      </c>
      <c r="AL850" s="118">
        <f>(b*f_cd/(L850^2))*(a_1/3*J850^3+a_2/4*J850^4+a_3/5*J850^5+a_4/6*J850^6+a_5/7*J850^7)+SUM(S850:T850)-AK850</f>
        <v/>
      </c>
      <c r="AM850" s="114">
        <f>AL850&gt;0</f>
        <v/>
      </c>
      <c r="AN850" s="115">
        <f>IF(A850=1,FALSE,(AND(AQ850,AM850,NOT(AN849))))</f>
        <v/>
      </c>
      <c r="AO850">
        <f>IF(D850=1,AND(AH850,NOT(AI850)),AND(AM850,NOT(AN850)))</f>
        <v/>
      </c>
      <c r="AP850" s="119">
        <f>IF(D850=1,AI850,AN850)</f>
        <v/>
      </c>
      <c r="AQ850" s="125">
        <f>ABS(E850)&lt;$AQ$2</f>
        <v/>
      </c>
      <c r="AS850">
        <f>IF(AP850,MAX(AS$3:AS848)+1,"")</f>
        <v/>
      </c>
    </row>
    <row r="851">
      <c r="A851" t="n">
        <v>761</v>
      </c>
      <c r="B851" s="131">
        <f>IF(A851=1,0,IF(AP851,0.1*ε_cu1cd,0))</f>
        <v/>
      </c>
      <c r="C851" s="131">
        <f>IF(A851=1,0.1*ε_cu1cd,C850+B850)</f>
        <v/>
      </c>
      <c r="D851" s="113">
        <f>IF('Нормальний переріз'!$D$68&gt;0,1,2)</f>
        <v/>
      </c>
      <c r="E851" s="144">
        <f>IF(D851=1,F851,G851)</f>
        <v/>
      </c>
      <c r="F851" s="124">
        <f>IF(AI850,0.11*ε_cu1cd,IF(AH850,F850*0.01,F850))</f>
        <v/>
      </c>
      <c r="G851" s="124">
        <f>IF(AP850,-0.1*ε_cu1cd,IF(AM850,G850*0.01,G850))</f>
        <v/>
      </c>
      <c r="H851" s="113">
        <f>IF(A851=1,E851,IF(AO850,H850-E850+E851,IF(AP850,0.8*H850,H850+E851)))</f>
        <v/>
      </c>
      <c r="I851" s="169">
        <f>(C851-H851)/h</f>
        <v/>
      </c>
      <c r="J851">
        <f>C851/(ε_c1cd)</f>
        <v/>
      </c>
      <c r="K851">
        <f>C851/I851</f>
        <v/>
      </c>
      <c r="L851" s="131">
        <f>I851/(ε_c1cd)</f>
        <v/>
      </c>
      <c r="M851">
        <f>I851*(K851-Z_s1)</f>
        <v/>
      </c>
      <c r="N851">
        <f>I851*(K851-Z_s2)</f>
        <v/>
      </c>
      <c r="O851">
        <f>E_s*M851</f>
        <v/>
      </c>
      <c r="P851">
        <f>E_s*N851</f>
        <v/>
      </c>
      <c r="Q851">
        <f>O851*A_s1</f>
        <v/>
      </c>
      <c r="R851">
        <f>P851*A_s2</f>
        <v/>
      </c>
      <c r="S851">
        <f>Q851*($K851-Z_s1)</f>
        <v/>
      </c>
      <c r="T851">
        <f>R851*($K851-Z_s2)</f>
        <v/>
      </c>
      <c r="U851">
        <f>(INDIRECT("a_"&amp;U$2)/(U$2+1))*(($C851^(U$2+1)-$H851^(U$2+1))/(ε_c1cd^(U$2+1)))</f>
        <v/>
      </c>
      <c r="V851">
        <f>(INDIRECT("a_"&amp;V$2)/(V$2+1))*(($C851^(V$2+1)-$H851^(V$2+1))/(ε_c1cd^(V$2+1)))</f>
        <v/>
      </c>
      <c r="W851">
        <f>(INDIRECT("a_"&amp;W$2)/(W$2+1))*(($C851^(W$2+1)-$H851^(W$2+1))/(ε_c1cd^(W$2+1)))</f>
        <v/>
      </c>
      <c r="X851">
        <f>(INDIRECT("a_"&amp;X$2)/(X$2+1))*(($C851^(X$2+1)-$H851^(X$2+1))/(ε_c1cd^(X$2+1)))</f>
        <v/>
      </c>
      <c r="Y851">
        <f>(INDIRECT("a_"&amp;Y$2)/(Y$2+1))*(($C851^(Y$2+1)-$H851^(Y$2+1))/(ε_c1cd^(Y$2+1)))</f>
        <v/>
      </c>
      <c r="Z851">
        <f>(INDIRECT("a_"&amp;Z$2)/(Z$2+2))*(($C851^(Z$2+2)-$H851^(Z$2+2))/(ε_c1cd^(Z$2+2)))</f>
        <v/>
      </c>
      <c r="AA851">
        <f>(INDIRECT("a_"&amp;AA$2)/(AA$2+2))*(($C851^(AA$2+2)-$H851^(AA$2+2))/(ε_c1cd^(AA$2+2)))</f>
        <v/>
      </c>
      <c r="AB851">
        <f>(INDIRECT("a_"&amp;AB$2)/(AB$2+2))*(($C851^(AB$2+2)-$H851^(AB$2+2))/(ε_c1cd^(AB$2+2)))</f>
        <v/>
      </c>
      <c r="AC851">
        <f>(INDIRECT("a_"&amp;AC$2)/(AC$2+2))*(($C851^(AC$2+2)-$H851^(AC$2+2))/(ε_c1cd^(AC$2+2)))</f>
        <v/>
      </c>
      <c r="AD851">
        <f>(INDIRECT("a_"&amp;AD$2)/(AD$2+2))*(($C851^(AD$2+2)-$H851^(AD$2+2))/(ε_c1cd^(AD$2+2)))</f>
        <v/>
      </c>
      <c r="AE851" s="111">
        <f>(b*f_cd/L851)*SUM(U851:Y851)+SUM(Q851:R851)</f>
        <v/>
      </c>
      <c r="AF851" s="112">
        <f>AE851*(K851-y+e)</f>
        <v/>
      </c>
      <c r="AG851" s="113">
        <f>(b*f_cd/(L851^2))*SUM(Z851:AD851)+SUM(S851:T851)-AF851</f>
        <v/>
      </c>
      <c r="AH851" s="114">
        <f>AG851&lt;0</f>
        <v/>
      </c>
      <c r="AI851" s="115">
        <f>IF(A851=1,FALSE,(AND(AQ851,AH851,NOT(AI850))))</f>
        <v/>
      </c>
      <c r="AJ851" s="116">
        <f>(b*f_cd/L851)*(a_1/2*J851^2+a_2/3*J851^3+a_3/4*J851^4+a_4/5*J851^5+a_5/6*J851^6)+SUM(Q851:R851)</f>
        <v/>
      </c>
      <c r="AK851">
        <f>AJ851*(K851-y+e)</f>
        <v/>
      </c>
      <c r="AL851" s="118">
        <f>(b*f_cd/(L851^2))*(a_1/3*J851^3+a_2/4*J851^4+a_3/5*J851^5+a_4/6*J851^6+a_5/7*J851^7)+SUM(S851:T851)-AK851</f>
        <v/>
      </c>
      <c r="AM851" s="114">
        <f>AL851&gt;0</f>
        <v/>
      </c>
      <c r="AN851" s="115">
        <f>IF(A851=1,FALSE,(AND(AQ851,AM851,NOT(AN850))))</f>
        <v/>
      </c>
      <c r="AO851">
        <f>IF(D851=1,AND(AH851,NOT(AI851)),AND(AM851,NOT(AN851)))</f>
        <v/>
      </c>
      <c r="AP851" s="119">
        <f>IF(D851=1,AI851,AN851)</f>
        <v/>
      </c>
      <c r="AQ851" s="125">
        <f>ABS(E851)&lt;$AQ$2</f>
        <v/>
      </c>
      <c r="AS851">
        <f>IF(AP851,MAX(AS$3:AS849)+1,"")</f>
        <v/>
      </c>
    </row>
    <row r="852">
      <c r="A852" t="n">
        <v>762</v>
      </c>
      <c r="B852" s="131">
        <f>IF(A852=1,0,IF(AP852,0.1*ε_cu1cd,0))</f>
        <v/>
      </c>
      <c r="C852" s="131">
        <f>IF(A852=1,0.1*ε_cu1cd,C851+B851)</f>
        <v/>
      </c>
      <c r="D852" s="113">
        <f>IF('Нормальний переріз'!$D$68&gt;0,1,2)</f>
        <v/>
      </c>
      <c r="E852" s="144">
        <f>IF(D852=1,F852,G852)</f>
        <v/>
      </c>
      <c r="F852" s="124">
        <f>IF(AI851,0.11*ε_cu1cd,IF(AH851,F851*0.01,F851))</f>
        <v/>
      </c>
      <c r="G852" s="124">
        <f>IF(AP851,-0.1*ε_cu1cd,IF(AM851,G851*0.01,G851))</f>
        <v/>
      </c>
      <c r="H852" s="113">
        <f>IF(A852=1,E852,IF(AO851,H851-E851+E852,IF(AP851,0.8*H851,H851+E852)))</f>
        <v/>
      </c>
      <c r="I852" s="169">
        <f>(C852-H852)/h</f>
        <v/>
      </c>
      <c r="J852">
        <f>C852/(ε_c1cd)</f>
        <v/>
      </c>
      <c r="K852">
        <f>C852/I852</f>
        <v/>
      </c>
      <c r="L852" s="131">
        <f>I852/(ε_c1cd)</f>
        <v/>
      </c>
      <c r="M852">
        <f>I852*(K852-Z_s1)</f>
        <v/>
      </c>
      <c r="N852">
        <f>I852*(K852-Z_s2)</f>
        <v/>
      </c>
      <c r="O852">
        <f>E_s*M852</f>
        <v/>
      </c>
      <c r="P852">
        <f>E_s*N852</f>
        <v/>
      </c>
      <c r="Q852">
        <f>O852*A_s1</f>
        <v/>
      </c>
      <c r="R852">
        <f>P852*A_s2</f>
        <v/>
      </c>
      <c r="S852">
        <f>Q852*($K852-Z_s1)</f>
        <v/>
      </c>
      <c r="T852">
        <f>R852*($K852-Z_s2)</f>
        <v/>
      </c>
      <c r="U852">
        <f>(INDIRECT("a_"&amp;U$2)/(U$2+1))*(($C852^(U$2+1)-$H852^(U$2+1))/(ε_c1cd^(U$2+1)))</f>
        <v/>
      </c>
      <c r="V852">
        <f>(INDIRECT("a_"&amp;V$2)/(V$2+1))*(($C852^(V$2+1)-$H852^(V$2+1))/(ε_c1cd^(V$2+1)))</f>
        <v/>
      </c>
      <c r="W852">
        <f>(INDIRECT("a_"&amp;W$2)/(W$2+1))*(($C852^(W$2+1)-$H852^(W$2+1))/(ε_c1cd^(W$2+1)))</f>
        <v/>
      </c>
      <c r="X852">
        <f>(INDIRECT("a_"&amp;X$2)/(X$2+1))*(($C852^(X$2+1)-$H852^(X$2+1))/(ε_c1cd^(X$2+1)))</f>
        <v/>
      </c>
      <c r="Y852">
        <f>(INDIRECT("a_"&amp;Y$2)/(Y$2+1))*(($C852^(Y$2+1)-$H852^(Y$2+1))/(ε_c1cd^(Y$2+1)))</f>
        <v/>
      </c>
      <c r="Z852">
        <f>(INDIRECT("a_"&amp;Z$2)/(Z$2+2))*(($C852^(Z$2+2)-$H852^(Z$2+2))/(ε_c1cd^(Z$2+2)))</f>
        <v/>
      </c>
      <c r="AA852">
        <f>(INDIRECT("a_"&amp;AA$2)/(AA$2+2))*(($C852^(AA$2+2)-$H852^(AA$2+2))/(ε_c1cd^(AA$2+2)))</f>
        <v/>
      </c>
      <c r="AB852">
        <f>(INDIRECT("a_"&amp;AB$2)/(AB$2+2))*(($C852^(AB$2+2)-$H852^(AB$2+2))/(ε_c1cd^(AB$2+2)))</f>
        <v/>
      </c>
      <c r="AC852">
        <f>(INDIRECT("a_"&amp;AC$2)/(AC$2+2))*(($C852^(AC$2+2)-$H852^(AC$2+2))/(ε_c1cd^(AC$2+2)))</f>
        <v/>
      </c>
      <c r="AD852">
        <f>(INDIRECT("a_"&amp;AD$2)/(AD$2+2))*(($C852^(AD$2+2)-$H852^(AD$2+2))/(ε_c1cd^(AD$2+2)))</f>
        <v/>
      </c>
      <c r="AE852" s="111">
        <f>(b*f_cd/L852)*SUM(U852:Y852)+SUM(Q852:R852)</f>
        <v/>
      </c>
      <c r="AF852" s="112">
        <f>AE852*(K852-y+e)</f>
        <v/>
      </c>
      <c r="AG852" s="113">
        <f>(b*f_cd/(L852^2))*SUM(Z852:AD852)+SUM(S852:T852)-AF852</f>
        <v/>
      </c>
      <c r="AH852" s="114">
        <f>AG852&lt;0</f>
        <v/>
      </c>
      <c r="AI852" s="115">
        <f>IF(A852=1,FALSE,(AND(AQ852,AH852,NOT(AI851))))</f>
        <v/>
      </c>
      <c r="AJ852" s="116">
        <f>(b*f_cd/L852)*(a_1/2*J852^2+a_2/3*J852^3+a_3/4*J852^4+a_4/5*J852^5+a_5/6*J852^6)+SUM(Q852:R852)</f>
        <v/>
      </c>
      <c r="AK852">
        <f>AJ852*(K852-y+e)</f>
        <v/>
      </c>
      <c r="AL852" s="118">
        <f>(b*f_cd/(L852^2))*(a_1/3*J852^3+a_2/4*J852^4+a_3/5*J852^5+a_4/6*J852^6+a_5/7*J852^7)+SUM(S852:T852)-AK852</f>
        <v/>
      </c>
      <c r="AM852" s="114">
        <f>AL852&gt;0</f>
        <v/>
      </c>
      <c r="AN852" s="115">
        <f>IF(A852=1,FALSE,(AND(AQ852,AM852,NOT(AN851))))</f>
        <v/>
      </c>
      <c r="AO852">
        <f>IF(D852=1,AND(AH852,NOT(AI852)),AND(AM852,NOT(AN852)))</f>
        <v/>
      </c>
      <c r="AP852" s="119">
        <f>IF(D852=1,AI852,AN852)</f>
        <v/>
      </c>
      <c r="AQ852" s="125">
        <f>ABS(E852)&lt;$AQ$2</f>
        <v/>
      </c>
      <c r="AS852">
        <f>IF(AP852,MAX(AS$3:AS850)+1,"")</f>
        <v/>
      </c>
    </row>
    <row r="853">
      <c r="A853" t="n">
        <v>763</v>
      </c>
      <c r="B853" s="131">
        <f>IF(A853=1,0,IF(AP853,0.1*ε_cu1cd,0))</f>
        <v/>
      </c>
      <c r="C853" s="131">
        <f>IF(A853=1,0.1*ε_cu1cd,C852+B852)</f>
        <v/>
      </c>
      <c r="D853" s="113">
        <f>IF('Нормальний переріз'!$D$68&gt;0,1,2)</f>
        <v/>
      </c>
      <c r="E853" s="144">
        <f>IF(D853=1,F853,G853)</f>
        <v/>
      </c>
      <c r="F853" s="124">
        <f>IF(AI852,0.11*ε_cu1cd,IF(AH852,F852*0.01,F852))</f>
        <v/>
      </c>
      <c r="G853" s="124">
        <f>IF(AP852,-0.1*ε_cu1cd,IF(AM852,G852*0.01,G852))</f>
        <v/>
      </c>
      <c r="H853" s="113">
        <f>IF(A853=1,E853,IF(AO852,H852-E852+E853,IF(AP852,0.8*H852,H852+E853)))</f>
        <v/>
      </c>
      <c r="I853" s="169">
        <f>(C853-H853)/h</f>
        <v/>
      </c>
      <c r="J853">
        <f>C853/(ε_c1cd)</f>
        <v/>
      </c>
      <c r="K853">
        <f>C853/I853</f>
        <v/>
      </c>
      <c r="L853" s="131">
        <f>I853/(ε_c1cd)</f>
        <v/>
      </c>
      <c r="M853">
        <f>I853*(K853-Z_s1)</f>
        <v/>
      </c>
      <c r="N853">
        <f>I853*(K853-Z_s2)</f>
        <v/>
      </c>
      <c r="O853">
        <f>E_s*M853</f>
        <v/>
      </c>
      <c r="P853">
        <f>E_s*N853</f>
        <v/>
      </c>
      <c r="Q853">
        <f>O853*A_s1</f>
        <v/>
      </c>
      <c r="R853">
        <f>P853*A_s2</f>
        <v/>
      </c>
      <c r="S853">
        <f>Q853*($K853-Z_s1)</f>
        <v/>
      </c>
      <c r="T853">
        <f>R853*($K853-Z_s2)</f>
        <v/>
      </c>
      <c r="U853">
        <f>(INDIRECT("a_"&amp;U$2)/(U$2+1))*(($C853^(U$2+1)-$H853^(U$2+1))/(ε_c1cd^(U$2+1)))</f>
        <v/>
      </c>
      <c r="V853">
        <f>(INDIRECT("a_"&amp;V$2)/(V$2+1))*(($C853^(V$2+1)-$H853^(V$2+1))/(ε_c1cd^(V$2+1)))</f>
        <v/>
      </c>
      <c r="W853">
        <f>(INDIRECT("a_"&amp;W$2)/(W$2+1))*(($C853^(W$2+1)-$H853^(W$2+1))/(ε_c1cd^(W$2+1)))</f>
        <v/>
      </c>
      <c r="X853">
        <f>(INDIRECT("a_"&amp;X$2)/(X$2+1))*(($C853^(X$2+1)-$H853^(X$2+1))/(ε_c1cd^(X$2+1)))</f>
        <v/>
      </c>
      <c r="Y853">
        <f>(INDIRECT("a_"&amp;Y$2)/(Y$2+1))*(($C853^(Y$2+1)-$H853^(Y$2+1))/(ε_c1cd^(Y$2+1)))</f>
        <v/>
      </c>
      <c r="Z853">
        <f>(INDIRECT("a_"&amp;Z$2)/(Z$2+2))*(($C853^(Z$2+2)-$H853^(Z$2+2))/(ε_c1cd^(Z$2+2)))</f>
        <v/>
      </c>
      <c r="AA853">
        <f>(INDIRECT("a_"&amp;AA$2)/(AA$2+2))*(($C853^(AA$2+2)-$H853^(AA$2+2))/(ε_c1cd^(AA$2+2)))</f>
        <v/>
      </c>
      <c r="AB853">
        <f>(INDIRECT("a_"&amp;AB$2)/(AB$2+2))*(($C853^(AB$2+2)-$H853^(AB$2+2))/(ε_c1cd^(AB$2+2)))</f>
        <v/>
      </c>
      <c r="AC853">
        <f>(INDIRECT("a_"&amp;AC$2)/(AC$2+2))*(($C853^(AC$2+2)-$H853^(AC$2+2))/(ε_c1cd^(AC$2+2)))</f>
        <v/>
      </c>
      <c r="AD853">
        <f>(INDIRECT("a_"&amp;AD$2)/(AD$2+2))*(($C853^(AD$2+2)-$H853^(AD$2+2))/(ε_c1cd^(AD$2+2)))</f>
        <v/>
      </c>
      <c r="AE853" s="111">
        <f>(b*f_cd/L853)*SUM(U853:Y853)+SUM(Q853:R853)</f>
        <v/>
      </c>
      <c r="AF853" s="112">
        <f>AE853*(K853-y+e)</f>
        <v/>
      </c>
      <c r="AG853" s="113">
        <f>(b*f_cd/(L853^2))*SUM(Z853:AD853)+SUM(S853:T853)-AF853</f>
        <v/>
      </c>
      <c r="AH853" s="114">
        <f>AG853&lt;0</f>
        <v/>
      </c>
      <c r="AI853" s="115">
        <f>IF(A853=1,FALSE,(AND(AQ853,AH853,NOT(AI852))))</f>
        <v/>
      </c>
      <c r="AJ853" s="116">
        <f>(b*f_cd/L853)*(a_1/2*J853^2+a_2/3*J853^3+a_3/4*J853^4+a_4/5*J853^5+a_5/6*J853^6)+SUM(Q853:R853)</f>
        <v/>
      </c>
      <c r="AK853">
        <f>AJ853*(K853-y+e)</f>
        <v/>
      </c>
      <c r="AL853" s="118">
        <f>(b*f_cd/(L853^2))*(a_1/3*J853^3+a_2/4*J853^4+a_3/5*J853^5+a_4/6*J853^6+a_5/7*J853^7)+SUM(S853:T853)-AK853</f>
        <v/>
      </c>
      <c r="AM853" s="114">
        <f>AL853&gt;0</f>
        <v/>
      </c>
      <c r="AN853" s="115">
        <f>IF(A853=1,FALSE,(AND(AQ853,AM853,NOT(AN852))))</f>
        <v/>
      </c>
      <c r="AO853">
        <f>IF(D853=1,AND(AH853,NOT(AI853)),AND(AM853,NOT(AN853)))</f>
        <v/>
      </c>
      <c r="AP853" s="119">
        <f>IF(D853=1,AI853,AN853)</f>
        <v/>
      </c>
      <c r="AQ853" s="125">
        <f>ABS(E853)&lt;$AQ$2</f>
        <v/>
      </c>
      <c r="AS853">
        <f>IF(AP853,MAX(AS$3:AS851)+1,"")</f>
        <v/>
      </c>
    </row>
    <row r="854">
      <c r="A854" t="n">
        <v>764</v>
      </c>
      <c r="B854" s="131">
        <f>IF(A854=1,0,IF(AP854,0.1*ε_cu1cd,0))</f>
        <v/>
      </c>
      <c r="C854" s="131">
        <f>IF(A854=1,0.1*ε_cu1cd,C853+B853)</f>
        <v/>
      </c>
      <c r="D854" s="113">
        <f>IF('Нормальний переріз'!$D$68&gt;0,1,2)</f>
        <v/>
      </c>
      <c r="E854" s="144">
        <f>IF(D854=1,F854,G854)</f>
        <v/>
      </c>
      <c r="F854" s="124">
        <f>IF(AI853,0.11*ε_cu1cd,IF(AH853,F853*0.01,F853))</f>
        <v/>
      </c>
      <c r="G854" s="124">
        <f>IF(AP853,-0.1*ε_cu1cd,IF(AM853,G853*0.01,G853))</f>
        <v/>
      </c>
      <c r="H854" s="113">
        <f>IF(A854=1,E854,IF(AO853,H853-E853+E854,IF(AP853,0.8*H853,H853+E854)))</f>
        <v/>
      </c>
      <c r="I854" s="169">
        <f>(C854-H854)/h</f>
        <v/>
      </c>
      <c r="J854">
        <f>C854/(ε_c1cd)</f>
        <v/>
      </c>
      <c r="K854">
        <f>C854/I854</f>
        <v/>
      </c>
      <c r="L854" s="131">
        <f>I854/(ε_c1cd)</f>
        <v/>
      </c>
      <c r="M854">
        <f>I854*(K854-Z_s1)</f>
        <v/>
      </c>
      <c r="N854">
        <f>I854*(K854-Z_s2)</f>
        <v/>
      </c>
      <c r="O854">
        <f>E_s*M854</f>
        <v/>
      </c>
      <c r="P854">
        <f>E_s*N854</f>
        <v/>
      </c>
      <c r="Q854">
        <f>O854*A_s1</f>
        <v/>
      </c>
      <c r="R854">
        <f>P854*A_s2</f>
        <v/>
      </c>
      <c r="S854">
        <f>Q854*($K854-Z_s1)</f>
        <v/>
      </c>
      <c r="T854">
        <f>R854*($K854-Z_s2)</f>
        <v/>
      </c>
      <c r="U854">
        <f>(INDIRECT("a_"&amp;U$2)/(U$2+1))*(($C854^(U$2+1)-$H854^(U$2+1))/(ε_c1cd^(U$2+1)))</f>
        <v/>
      </c>
      <c r="V854">
        <f>(INDIRECT("a_"&amp;V$2)/(V$2+1))*(($C854^(V$2+1)-$H854^(V$2+1))/(ε_c1cd^(V$2+1)))</f>
        <v/>
      </c>
      <c r="W854">
        <f>(INDIRECT("a_"&amp;W$2)/(W$2+1))*(($C854^(W$2+1)-$H854^(W$2+1))/(ε_c1cd^(W$2+1)))</f>
        <v/>
      </c>
      <c r="X854">
        <f>(INDIRECT("a_"&amp;X$2)/(X$2+1))*(($C854^(X$2+1)-$H854^(X$2+1))/(ε_c1cd^(X$2+1)))</f>
        <v/>
      </c>
      <c r="Y854">
        <f>(INDIRECT("a_"&amp;Y$2)/(Y$2+1))*(($C854^(Y$2+1)-$H854^(Y$2+1))/(ε_c1cd^(Y$2+1)))</f>
        <v/>
      </c>
      <c r="Z854">
        <f>(INDIRECT("a_"&amp;Z$2)/(Z$2+2))*(($C854^(Z$2+2)-$H854^(Z$2+2))/(ε_c1cd^(Z$2+2)))</f>
        <v/>
      </c>
      <c r="AA854">
        <f>(INDIRECT("a_"&amp;AA$2)/(AA$2+2))*(($C854^(AA$2+2)-$H854^(AA$2+2))/(ε_c1cd^(AA$2+2)))</f>
        <v/>
      </c>
      <c r="AB854">
        <f>(INDIRECT("a_"&amp;AB$2)/(AB$2+2))*(($C854^(AB$2+2)-$H854^(AB$2+2))/(ε_c1cd^(AB$2+2)))</f>
        <v/>
      </c>
      <c r="AC854">
        <f>(INDIRECT("a_"&amp;AC$2)/(AC$2+2))*(($C854^(AC$2+2)-$H854^(AC$2+2))/(ε_c1cd^(AC$2+2)))</f>
        <v/>
      </c>
      <c r="AD854">
        <f>(INDIRECT("a_"&amp;AD$2)/(AD$2+2))*(($C854^(AD$2+2)-$H854^(AD$2+2))/(ε_c1cd^(AD$2+2)))</f>
        <v/>
      </c>
      <c r="AE854" s="111">
        <f>(b*f_cd/L854)*SUM(U854:Y854)+SUM(Q854:R854)</f>
        <v/>
      </c>
      <c r="AF854" s="112">
        <f>AE854*(K854-y+e)</f>
        <v/>
      </c>
      <c r="AG854" s="113">
        <f>(b*f_cd/(L854^2))*SUM(Z854:AD854)+SUM(S854:T854)-AF854</f>
        <v/>
      </c>
      <c r="AH854" s="114">
        <f>AG854&lt;0</f>
        <v/>
      </c>
      <c r="AI854" s="115">
        <f>IF(A854=1,FALSE,(AND(AQ854,AH854,NOT(AI853))))</f>
        <v/>
      </c>
      <c r="AJ854" s="116">
        <f>(b*f_cd/L854)*(a_1/2*J854^2+a_2/3*J854^3+a_3/4*J854^4+a_4/5*J854^5+a_5/6*J854^6)+SUM(Q854:R854)</f>
        <v/>
      </c>
      <c r="AK854">
        <f>AJ854*(K854-y+e)</f>
        <v/>
      </c>
      <c r="AL854" s="118">
        <f>(b*f_cd/(L854^2))*(a_1/3*J854^3+a_2/4*J854^4+a_3/5*J854^5+a_4/6*J854^6+a_5/7*J854^7)+SUM(S854:T854)-AK854</f>
        <v/>
      </c>
      <c r="AM854" s="114">
        <f>AL854&gt;0</f>
        <v/>
      </c>
      <c r="AN854" s="115">
        <f>IF(A854=1,FALSE,(AND(AQ854,AM854,NOT(AN853))))</f>
        <v/>
      </c>
      <c r="AO854">
        <f>IF(D854=1,AND(AH854,NOT(AI854)),AND(AM854,NOT(AN854)))</f>
        <v/>
      </c>
      <c r="AP854" s="119">
        <f>IF(D854=1,AI854,AN854)</f>
        <v/>
      </c>
      <c r="AQ854" s="125">
        <f>ABS(E854)&lt;$AQ$2</f>
        <v/>
      </c>
      <c r="AS854">
        <f>IF(AP854,MAX(AS$3:AS852)+1,"")</f>
        <v/>
      </c>
    </row>
    <row r="855">
      <c r="A855" t="n">
        <v>765</v>
      </c>
      <c r="B855" s="131">
        <f>IF(A855=1,0,IF(AP855,0.1*ε_cu1cd,0))</f>
        <v/>
      </c>
      <c r="C855" s="131">
        <f>IF(A855=1,0.1*ε_cu1cd,C854+B854)</f>
        <v/>
      </c>
      <c r="D855" s="113">
        <f>IF('Нормальний переріз'!$D$68&gt;0,1,2)</f>
        <v/>
      </c>
      <c r="E855" s="144">
        <f>IF(D855=1,F855,G855)</f>
        <v/>
      </c>
      <c r="F855" s="124">
        <f>IF(AI854,0.11*ε_cu1cd,IF(AH854,F854*0.01,F854))</f>
        <v/>
      </c>
      <c r="G855" s="124">
        <f>IF(AP854,-0.1*ε_cu1cd,IF(AM854,G854*0.01,G854))</f>
        <v/>
      </c>
      <c r="H855" s="113">
        <f>IF(A855=1,E855,IF(AO854,H854-E854+E855,IF(AP854,0.8*H854,H854+E855)))</f>
        <v/>
      </c>
      <c r="I855" s="169">
        <f>(C855-H855)/h</f>
        <v/>
      </c>
      <c r="J855">
        <f>C855/(ε_c1cd)</f>
        <v/>
      </c>
      <c r="K855">
        <f>C855/I855</f>
        <v/>
      </c>
      <c r="L855" s="131">
        <f>I855/(ε_c1cd)</f>
        <v/>
      </c>
      <c r="M855">
        <f>I855*(K855-Z_s1)</f>
        <v/>
      </c>
      <c r="N855">
        <f>I855*(K855-Z_s2)</f>
        <v/>
      </c>
      <c r="O855">
        <f>E_s*M855</f>
        <v/>
      </c>
      <c r="P855">
        <f>E_s*N855</f>
        <v/>
      </c>
      <c r="Q855">
        <f>O855*A_s1</f>
        <v/>
      </c>
      <c r="R855">
        <f>P855*A_s2</f>
        <v/>
      </c>
      <c r="S855">
        <f>Q855*($K855-Z_s1)</f>
        <v/>
      </c>
      <c r="T855">
        <f>R855*($K855-Z_s2)</f>
        <v/>
      </c>
      <c r="U855">
        <f>(INDIRECT("a_"&amp;U$2)/(U$2+1))*(($C855^(U$2+1)-$H855^(U$2+1))/(ε_c1cd^(U$2+1)))</f>
        <v/>
      </c>
      <c r="V855">
        <f>(INDIRECT("a_"&amp;V$2)/(V$2+1))*(($C855^(V$2+1)-$H855^(V$2+1))/(ε_c1cd^(V$2+1)))</f>
        <v/>
      </c>
      <c r="W855">
        <f>(INDIRECT("a_"&amp;W$2)/(W$2+1))*(($C855^(W$2+1)-$H855^(W$2+1))/(ε_c1cd^(W$2+1)))</f>
        <v/>
      </c>
      <c r="X855">
        <f>(INDIRECT("a_"&amp;X$2)/(X$2+1))*(($C855^(X$2+1)-$H855^(X$2+1))/(ε_c1cd^(X$2+1)))</f>
        <v/>
      </c>
      <c r="Y855">
        <f>(INDIRECT("a_"&amp;Y$2)/(Y$2+1))*(($C855^(Y$2+1)-$H855^(Y$2+1))/(ε_c1cd^(Y$2+1)))</f>
        <v/>
      </c>
      <c r="Z855">
        <f>(INDIRECT("a_"&amp;Z$2)/(Z$2+2))*(($C855^(Z$2+2)-$H855^(Z$2+2))/(ε_c1cd^(Z$2+2)))</f>
        <v/>
      </c>
      <c r="AA855">
        <f>(INDIRECT("a_"&amp;AA$2)/(AA$2+2))*(($C855^(AA$2+2)-$H855^(AA$2+2))/(ε_c1cd^(AA$2+2)))</f>
        <v/>
      </c>
      <c r="AB855">
        <f>(INDIRECT("a_"&amp;AB$2)/(AB$2+2))*(($C855^(AB$2+2)-$H855^(AB$2+2))/(ε_c1cd^(AB$2+2)))</f>
        <v/>
      </c>
      <c r="AC855">
        <f>(INDIRECT("a_"&amp;AC$2)/(AC$2+2))*(($C855^(AC$2+2)-$H855^(AC$2+2))/(ε_c1cd^(AC$2+2)))</f>
        <v/>
      </c>
      <c r="AD855">
        <f>(INDIRECT("a_"&amp;AD$2)/(AD$2+2))*(($C855^(AD$2+2)-$H855^(AD$2+2))/(ε_c1cd^(AD$2+2)))</f>
        <v/>
      </c>
      <c r="AE855" s="111">
        <f>(b*f_cd/L855)*SUM(U855:Y855)+SUM(Q855:R855)</f>
        <v/>
      </c>
      <c r="AF855" s="112">
        <f>AE855*(K855-y+e)</f>
        <v/>
      </c>
      <c r="AG855" s="113">
        <f>(b*f_cd/(L855^2))*SUM(Z855:AD855)+SUM(S855:T855)-AF855</f>
        <v/>
      </c>
      <c r="AH855" s="114">
        <f>AG855&lt;0</f>
        <v/>
      </c>
      <c r="AI855" s="115">
        <f>IF(A855=1,FALSE,(AND(AQ855,AH855,NOT(AI854))))</f>
        <v/>
      </c>
      <c r="AJ855" s="116">
        <f>(b*f_cd/L855)*(a_1/2*J855^2+a_2/3*J855^3+a_3/4*J855^4+a_4/5*J855^5+a_5/6*J855^6)+SUM(Q855:R855)</f>
        <v/>
      </c>
      <c r="AK855">
        <f>AJ855*(K855-y+e)</f>
        <v/>
      </c>
      <c r="AL855" s="118">
        <f>(b*f_cd/(L855^2))*(a_1/3*J855^3+a_2/4*J855^4+a_3/5*J855^5+a_4/6*J855^6+a_5/7*J855^7)+SUM(S855:T855)-AK855</f>
        <v/>
      </c>
      <c r="AM855" s="114">
        <f>AL855&gt;0</f>
        <v/>
      </c>
      <c r="AN855" s="115">
        <f>IF(A855=1,FALSE,(AND(AQ855,AM855,NOT(AN854))))</f>
        <v/>
      </c>
      <c r="AO855">
        <f>IF(D855=1,AND(AH855,NOT(AI855)),AND(AM855,NOT(AN855)))</f>
        <v/>
      </c>
      <c r="AP855" s="119">
        <f>IF(D855=1,AI855,AN855)</f>
        <v/>
      </c>
      <c r="AQ855" s="125">
        <f>ABS(E855)&lt;$AQ$2</f>
        <v/>
      </c>
      <c r="AS855">
        <f>IF(AP855,MAX(AS$3:AS853)+1,"")</f>
        <v/>
      </c>
    </row>
    <row r="856">
      <c r="A856" t="n">
        <v>766</v>
      </c>
      <c r="B856" s="131">
        <f>IF(A856=1,0,IF(AP856,0.1*ε_cu1cd,0))</f>
        <v/>
      </c>
      <c r="C856" s="131">
        <f>IF(A856=1,0.1*ε_cu1cd,C855+B855)</f>
        <v/>
      </c>
      <c r="D856" s="113">
        <f>IF('Нормальний переріз'!$D$68&gt;0,1,2)</f>
        <v/>
      </c>
      <c r="E856" s="144">
        <f>IF(D856=1,F856,G856)</f>
        <v/>
      </c>
      <c r="F856" s="124">
        <f>IF(AI855,0.11*ε_cu1cd,IF(AH855,F855*0.01,F855))</f>
        <v/>
      </c>
      <c r="G856" s="124">
        <f>IF(AP855,-0.1*ε_cu1cd,IF(AM855,G855*0.01,G855))</f>
        <v/>
      </c>
      <c r="H856" s="113">
        <f>IF(A856=1,E856,IF(AO855,H855-E855+E856,IF(AP855,0.8*H855,H855+E856)))</f>
        <v/>
      </c>
      <c r="I856" s="169">
        <f>(C856-H856)/h</f>
        <v/>
      </c>
      <c r="J856">
        <f>C856/(ε_c1cd)</f>
        <v/>
      </c>
      <c r="K856">
        <f>C856/I856</f>
        <v/>
      </c>
      <c r="L856" s="131">
        <f>I856/(ε_c1cd)</f>
        <v/>
      </c>
      <c r="M856">
        <f>I856*(K856-Z_s1)</f>
        <v/>
      </c>
      <c r="N856">
        <f>I856*(K856-Z_s2)</f>
        <v/>
      </c>
      <c r="O856">
        <f>E_s*M856</f>
        <v/>
      </c>
      <c r="P856">
        <f>E_s*N856</f>
        <v/>
      </c>
      <c r="Q856">
        <f>O856*A_s1</f>
        <v/>
      </c>
      <c r="R856">
        <f>P856*A_s2</f>
        <v/>
      </c>
      <c r="S856">
        <f>Q856*($K856-Z_s1)</f>
        <v/>
      </c>
      <c r="T856">
        <f>R856*($K856-Z_s2)</f>
        <v/>
      </c>
      <c r="U856">
        <f>(INDIRECT("a_"&amp;U$2)/(U$2+1))*(($C856^(U$2+1)-$H856^(U$2+1))/(ε_c1cd^(U$2+1)))</f>
        <v/>
      </c>
      <c r="V856">
        <f>(INDIRECT("a_"&amp;V$2)/(V$2+1))*(($C856^(V$2+1)-$H856^(V$2+1))/(ε_c1cd^(V$2+1)))</f>
        <v/>
      </c>
      <c r="W856">
        <f>(INDIRECT("a_"&amp;W$2)/(W$2+1))*(($C856^(W$2+1)-$H856^(W$2+1))/(ε_c1cd^(W$2+1)))</f>
        <v/>
      </c>
      <c r="X856">
        <f>(INDIRECT("a_"&amp;X$2)/(X$2+1))*(($C856^(X$2+1)-$H856^(X$2+1))/(ε_c1cd^(X$2+1)))</f>
        <v/>
      </c>
      <c r="Y856">
        <f>(INDIRECT("a_"&amp;Y$2)/(Y$2+1))*(($C856^(Y$2+1)-$H856^(Y$2+1))/(ε_c1cd^(Y$2+1)))</f>
        <v/>
      </c>
      <c r="Z856">
        <f>(INDIRECT("a_"&amp;Z$2)/(Z$2+2))*(($C856^(Z$2+2)-$H856^(Z$2+2))/(ε_c1cd^(Z$2+2)))</f>
        <v/>
      </c>
      <c r="AA856">
        <f>(INDIRECT("a_"&amp;AA$2)/(AA$2+2))*(($C856^(AA$2+2)-$H856^(AA$2+2))/(ε_c1cd^(AA$2+2)))</f>
        <v/>
      </c>
      <c r="AB856">
        <f>(INDIRECT("a_"&amp;AB$2)/(AB$2+2))*(($C856^(AB$2+2)-$H856^(AB$2+2))/(ε_c1cd^(AB$2+2)))</f>
        <v/>
      </c>
      <c r="AC856">
        <f>(INDIRECT("a_"&amp;AC$2)/(AC$2+2))*(($C856^(AC$2+2)-$H856^(AC$2+2))/(ε_c1cd^(AC$2+2)))</f>
        <v/>
      </c>
      <c r="AD856">
        <f>(INDIRECT("a_"&amp;AD$2)/(AD$2+2))*(($C856^(AD$2+2)-$H856^(AD$2+2))/(ε_c1cd^(AD$2+2)))</f>
        <v/>
      </c>
      <c r="AE856" s="111">
        <f>(b*f_cd/L856)*SUM(U856:Y856)+SUM(Q856:R856)</f>
        <v/>
      </c>
      <c r="AF856" s="112">
        <f>AE856*(K856-y+e)</f>
        <v/>
      </c>
      <c r="AG856" s="113">
        <f>(b*f_cd/(L856^2))*SUM(Z856:AD856)+SUM(S856:T856)-AF856</f>
        <v/>
      </c>
      <c r="AH856" s="114">
        <f>AG856&lt;0</f>
        <v/>
      </c>
      <c r="AI856" s="115">
        <f>IF(A856=1,FALSE,(AND(AQ856,AH856,NOT(AI855))))</f>
        <v/>
      </c>
      <c r="AJ856" s="116">
        <f>(b*f_cd/L856)*(a_1/2*J856^2+a_2/3*J856^3+a_3/4*J856^4+a_4/5*J856^5+a_5/6*J856^6)+SUM(Q856:R856)</f>
        <v/>
      </c>
      <c r="AK856">
        <f>AJ856*(K856-y+e)</f>
        <v/>
      </c>
      <c r="AL856" s="118">
        <f>(b*f_cd/(L856^2))*(a_1/3*J856^3+a_2/4*J856^4+a_3/5*J856^5+a_4/6*J856^6+a_5/7*J856^7)+SUM(S856:T856)-AK856</f>
        <v/>
      </c>
      <c r="AM856" s="114">
        <f>AL856&gt;0</f>
        <v/>
      </c>
      <c r="AN856" s="115">
        <f>IF(A856=1,FALSE,(AND(AQ856,AM856,NOT(AN855))))</f>
        <v/>
      </c>
      <c r="AO856">
        <f>IF(D856=1,AND(AH856,NOT(AI856)),AND(AM856,NOT(AN856)))</f>
        <v/>
      </c>
      <c r="AP856" s="119">
        <f>IF(D856=1,AI856,AN856)</f>
        <v/>
      </c>
      <c r="AQ856" s="125">
        <f>ABS(E856)&lt;$AQ$2</f>
        <v/>
      </c>
      <c r="AS856">
        <f>IF(AP856,MAX(AS$3:AS854)+1,"")</f>
        <v/>
      </c>
    </row>
    <row r="857">
      <c r="A857" t="n">
        <v>767</v>
      </c>
      <c r="B857" s="131">
        <f>IF(A857=1,0,IF(AP857,0.1*ε_cu1cd,0))</f>
        <v/>
      </c>
      <c r="C857" s="131">
        <f>IF(A857=1,0.1*ε_cu1cd,C856+B856)</f>
        <v/>
      </c>
      <c r="D857" s="113">
        <f>IF('Нормальний переріз'!$D$68&gt;0,1,2)</f>
        <v/>
      </c>
      <c r="E857" s="144">
        <f>IF(D857=1,F857,G857)</f>
        <v/>
      </c>
      <c r="F857" s="124">
        <f>IF(AI856,0.11*ε_cu1cd,IF(AH856,F856*0.01,F856))</f>
        <v/>
      </c>
      <c r="G857" s="124">
        <f>IF(AP856,-0.1*ε_cu1cd,IF(AM856,G856*0.01,G856))</f>
        <v/>
      </c>
      <c r="H857" s="113">
        <f>IF(A857=1,E857,IF(AO856,H856-E856+E857,IF(AP856,0.8*H856,H856+E857)))</f>
        <v/>
      </c>
      <c r="I857" s="169">
        <f>(C857-H857)/h</f>
        <v/>
      </c>
      <c r="J857">
        <f>C857/(ε_c1cd)</f>
        <v/>
      </c>
      <c r="K857">
        <f>C857/I857</f>
        <v/>
      </c>
      <c r="L857" s="131">
        <f>I857/(ε_c1cd)</f>
        <v/>
      </c>
      <c r="M857">
        <f>I857*(K857-Z_s1)</f>
        <v/>
      </c>
      <c r="N857">
        <f>I857*(K857-Z_s2)</f>
        <v/>
      </c>
      <c r="O857">
        <f>E_s*M857</f>
        <v/>
      </c>
      <c r="P857">
        <f>E_s*N857</f>
        <v/>
      </c>
      <c r="Q857">
        <f>O857*A_s1</f>
        <v/>
      </c>
      <c r="R857">
        <f>P857*A_s2</f>
        <v/>
      </c>
      <c r="S857">
        <f>Q857*($K857-Z_s1)</f>
        <v/>
      </c>
      <c r="T857">
        <f>R857*($K857-Z_s2)</f>
        <v/>
      </c>
      <c r="U857">
        <f>(INDIRECT("a_"&amp;U$2)/(U$2+1))*(($C857^(U$2+1)-$H857^(U$2+1))/(ε_c1cd^(U$2+1)))</f>
        <v/>
      </c>
      <c r="V857">
        <f>(INDIRECT("a_"&amp;V$2)/(V$2+1))*(($C857^(V$2+1)-$H857^(V$2+1))/(ε_c1cd^(V$2+1)))</f>
        <v/>
      </c>
      <c r="W857">
        <f>(INDIRECT("a_"&amp;W$2)/(W$2+1))*(($C857^(W$2+1)-$H857^(W$2+1))/(ε_c1cd^(W$2+1)))</f>
        <v/>
      </c>
      <c r="X857">
        <f>(INDIRECT("a_"&amp;X$2)/(X$2+1))*(($C857^(X$2+1)-$H857^(X$2+1))/(ε_c1cd^(X$2+1)))</f>
        <v/>
      </c>
      <c r="Y857">
        <f>(INDIRECT("a_"&amp;Y$2)/(Y$2+1))*(($C857^(Y$2+1)-$H857^(Y$2+1))/(ε_c1cd^(Y$2+1)))</f>
        <v/>
      </c>
      <c r="Z857">
        <f>(INDIRECT("a_"&amp;Z$2)/(Z$2+2))*(($C857^(Z$2+2)-$H857^(Z$2+2))/(ε_c1cd^(Z$2+2)))</f>
        <v/>
      </c>
      <c r="AA857">
        <f>(INDIRECT("a_"&amp;AA$2)/(AA$2+2))*(($C857^(AA$2+2)-$H857^(AA$2+2))/(ε_c1cd^(AA$2+2)))</f>
        <v/>
      </c>
      <c r="AB857">
        <f>(INDIRECT("a_"&amp;AB$2)/(AB$2+2))*(($C857^(AB$2+2)-$H857^(AB$2+2))/(ε_c1cd^(AB$2+2)))</f>
        <v/>
      </c>
      <c r="AC857">
        <f>(INDIRECT("a_"&amp;AC$2)/(AC$2+2))*(($C857^(AC$2+2)-$H857^(AC$2+2))/(ε_c1cd^(AC$2+2)))</f>
        <v/>
      </c>
      <c r="AD857">
        <f>(INDIRECT("a_"&amp;AD$2)/(AD$2+2))*(($C857^(AD$2+2)-$H857^(AD$2+2))/(ε_c1cd^(AD$2+2)))</f>
        <v/>
      </c>
      <c r="AE857" s="111">
        <f>(b*f_cd/L857)*SUM(U857:Y857)+SUM(Q857:R857)</f>
        <v/>
      </c>
      <c r="AF857" s="112">
        <f>AE857*(K857-y+e)</f>
        <v/>
      </c>
      <c r="AG857" s="113">
        <f>(b*f_cd/(L857^2))*SUM(Z857:AD857)+SUM(S857:T857)-AF857</f>
        <v/>
      </c>
      <c r="AH857" s="114">
        <f>AG857&lt;0</f>
        <v/>
      </c>
      <c r="AI857" s="115">
        <f>IF(A857=1,FALSE,(AND(AQ857,AH857,NOT(AI856))))</f>
        <v/>
      </c>
      <c r="AJ857" s="116">
        <f>(b*f_cd/L857)*(a_1/2*J857^2+a_2/3*J857^3+a_3/4*J857^4+a_4/5*J857^5+a_5/6*J857^6)+SUM(Q857:R857)</f>
        <v/>
      </c>
      <c r="AK857">
        <f>AJ857*(K857-y+e)</f>
        <v/>
      </c>
      <c r="AL857" s="118">
        <f>(b*f_cd/(L857^2))*(a_1/3*J857^3+a_2/4*J857^4+a_3/5*J857^5+a_4/6*J857^6+a_5/7*J857^7)+SUM(S857:T857)-AK857</f>
        <v/>
      </c>
      <c r="AM857" s="114">
        <f>AL857&gt;0</f>
        <v/>
      </c>
      <c r="AN857" s="115">
        <f>IF(A857=1,FALSE,(AND(AQ857,AM857,NOT(AN856))))</f>
        <v/>
      </c>
      <c r="AO857">
        <f>IF(D857=1,AND(AH857,NOT(AI857)),AND(AM857,NOT(AN857)))</f>
        <v/>
      </c>
      <c r="AP857" s="119">
        <f>IF(D857=1,AI857,AN857)</f>
        <v/>
      </c>
      <c r="AQ857" s="125">
        <f>ABS(E857)&lt;$AQ$2</f>
        <v/>
      </c>
      <c r="AS857">
        <f>IF(AP857,MAX(AS$3:AS855)+1,"")</f>
        <v/>
      </c>
    </row>
    <row r="858">
      <c r="A858" t="n">
        <v>768</v>
      </c>
      <c r="B858" s="131">
        <f>IF(A858=1,0,IF(AP858,0.1*ε_cu1cd,0))</f>
        <v/>
      </c>
      <c r="C858" s="131">
        <f>IF(A858=1,0.1*ε_cu1cd,C857+B857)</f>
        <v/>
      </c>
      <c r="D858" s="113">
        <f>IF('Нормальний переріз'!$D$68&gt;0,1,2)</f>
        <v/>
      </c>
      <c r="E858" s="144">
        <f>IF(D858=1,F858,G858)</f>
        <v/>
      </c>
      <c r="F858" s="124">
        <f>IF(AI857,0.11*ε_cu1cd,IF(AH857,F857*0.01,F857))</f>
        <v/>
      </c>
      <c r="G858" s="124">
        <f>IF(AP857,-0.1*ε_cu1cd,IF(AM857,G857*0.01,G857))</f>
        <v/>
      </c>
      <c r="H858" s="113">
        <f>IF(A858=1,E858,IF(AO857,H857-E857+E858,IF(AP857,0.8*H857,H857+E858)))</f>
        <v/>
      </c>
      <c r="I858" s="169">
        <f>(C858-H858)/h</f>
        <v/>
      </c>
      <c r="J858">
        <f>C858/(ε_c1cd)</f>
        <v/>
      </c>
      <c r="K858">
        <f>C858/I858</f>
        <v/>
      </c>
      <c r="L858" s="131">
        <f>I858/(ε_c1cd)</f>
        <v/>
      </c>
      <c r="M858">
        <f>I858*(K858-Z_s1)</f>
        <v/>
      </c>
      <c r="N858">
        <f>I858*(K858-Z_s2)</f>
        <v/>
      </c>
      <c r="O858">
        <f>E_s*M858</f>
        <v/>
      </c>
      <c r="P858">
        <f>E_s*N858</f>
        <v/>
      </c>
      <c r="Q858">
        <f>O858*A_s1</f>
        <v/>
      </c>
      <c r="R858">
        <f>P858*A_s2</f>
        <v/>
      </c>
      <c r="S858">
        <f>Q858*($K858-Z_s1)</f>
        <v/>
      </c>
      <c r="T858">
        <f>R858*($K858-Z_s2)</f>
        <v/>
      </c>
      <c r="U858">
        <f>(INDIRECT("a_"&amp;U$2)/(U$2+1))*(($C858^(U$2+1)-$H858^(U$2+1))/(ε_c1cd^(U$2+1)))</f>
        <v/>
      </c>
      <c r="V858">
        <f>(INDIRECT("a_"&amp;V$2)/(V$2+1))*(($C858^(V$2+1)-$H858^(V$2+1))/(ε_c1cd^(V$2+1)))</f>
        <v/>
      </c>
      <c r="W858">
        <f>(INDIRECT("a_"&amp;W$2)/(W$2+1))*(($C858^(W$2+1)-$H858^(W$2+1))/(ε_c1cd^(W$2+1)))</f>
        <v/>
      </c>
      <c r="X858">
        <f>(INDIRECT("a_"&amp;X$2)/(X$2+1))*(($C858^(X$2+1)-$H858^(X$2+1))/(ε_c1cd^(X$2+1)))</f>
        <v/>
      </c>
      <c r="Y858">
        <f>(INDIRECT("a_"&amp;Y$2)/(Y$2+1))*(($C858^(Y$2+1)-$H858^(Y$2+1))/(ε_c1cd^(Y$2+1)))</f>
        <v/>
      </c>
      <c r="Z858">
        <f>(INDIRECT("a_"&amp;Z$2)/(Z$2+2))*(($C858^(Z$2+2)-$H858^(Z$2+2))/(ε_c1cd^(Z$2+2)))</f>
        <v/>
      </c>
      <c r="AA858">
        <f>(INDIRECT("a_"&amp;AA$2)/(AA$2+2))*(($C858^(AA$2+2)-$H858^(AA$2+2))/(ε_c1cd^(AA$2+2)))</f>
        <v/>
      </c>
      <c r="AB858">
        <f>(INDIRECT("a_"&amp;AB$2)/(AB$2+2))*(($C858^(AB$2+2)-$H858^(AB$2+2))/(ε_c1cd^(AB$2+2)))</f>
        <v/>
      </c>
      <c r="AC858">
        <f>(INDIRECT("a_"&amp;AC$2)/(AC$2+2))*(($C858^(AC$2+2)-$H858^(AC$2+2))/(ε_c1cd^(AC$2+2)))</f>
        <v/>
      </c>
      <c r="AD858">
        <f>(INDIRECT("a_"&amp;AD$2)/(AD$2+2))*(($C858^(AD$2+2)-$H858^(AD$2+2))/(ε_c1cd^(AD$2+2)))</f>
        <v/>
      </c>
      <c r="AE858" s="111">
        <f>(b*f_cd/L858)*SUM(U858:Y858)+SUM(Q858:R858)</f>
        <v/>
      </c>
      <c r="AF858" s="112">
        <f>AE858*(K858-y+e)</f>
        <v/>
      </c>
      <c r="AG858" s="113">
        <f>(b*f_cd/(L858^2))*SUM(Z858:AD858)+SUM(S858:T858)-AF858</f>
        <v/>
      </c>
      <c r="AH858" s="114">
        <f>AG858&lt;0</f>
        <v/>
      </c>
      <c r="AI858" s="115">
        <f>IF(A858=1,FALSE,(AND(AQ858,AH858,NOT(AI857))))</f>
        <v/>
      </c>
      <c r="AJ858" s="116">
        <f>(b*f_cd/L858)*(a_1/2*J858^2+a_2/3*J858^3+a_3/4*J858^4+a_4/5*J858^5+a_5/6*J858^6)+SUM(Q858:R858)</f>
        <v/>
      </c>
      <c r="AK858">
        <f>AJ858*(K858-y+e)</f>
        <v/>
      </c>
      <c r="AL858" s="118">
        <f>(b*f_cd/(L858^2))*(a_1/3*J858^3+a_2/4*J858^4+a_3/5*J858^5+a_4/6*J858^6+a_5/7*J858^7)+SUM(S858:T858)-AK858</f>
        <v/>
      </c>
      <c r="AM858" s="114">
        <f>AL858&gt;0</f>
        <v/>
      </c>
      <c r="AN858" s="115">
        <f>IF(A858=1,FALSE,(AND(AQ858,AM858,NOT(AN857))))</f>
        <v/>
      </c>
      <c r="AO858">
        <f>IF(D858=1,AND(AH858,NOT(AI858)),AND(AM858,NOT(AN858)))</f>
        <v/>
      </c>
      <c r="AP858" s="119">
        <f>IF(D858=1,AI858,AN858)</f>
        <v/>
      </c>
      <c r="AQ858" s="125">
        <f>ABS(E858)&lt;$AQ$2</f>
        <v/>
      </c>
      <c r="AS858">
        <f>IF(AP858,MAX(AS$3:AS856)+1,"")</f>
        <v/>
      </c>
    </row>
    <row r="859">
      <c r="A859" t="n">
        <v>769</v>
      </c>
      <c r="B859" s="131">
        <f>IF(A859=1,0,IF(AP859,0.1*ε_cu1cd,0))</f>
        <v/>
      </c>
      <c r="C859" s="131">
        <f>IF(A859=1,0.1*ε_cu1cd,C858+B858)</f>
        <v/>
      </c>
      <c r="D859" s="113">
        <f>IF('Нормальний переріз'!$D$68&gt;0,1,2)</f>
        <v/>
      </c>
      <c r="E859" s="144">
        <f>IF(D859=1,F859,G859)</f>
        <v/>
      </c>
      <c r="F859" s="124">
        <f>IF(AI858,0.11*ε_cu1cd,IF(AH858,F858*0.01,F858))</f>
        <v/>
      </c>
      <c r="G859" s="124">
        <f>IF(AP858,-0.1*ε_cu1cd,IF(AM858,G858*0.01,G858))</f>
        <v/>
      </c>
      <c r="H859" s="113">
        <f>IF(A859=1,E859,IF(AO858,H858-E858+E859,IF(AP858,0.8*H858,H858+E859)))</f>
        <v/>
      </c>
      <c r="I859" s="169">
        <f>(C859-H859)/h</f>
        <v/>
      </c>
      <c r="J859">
        <f>C859/(ε_c1cd)</f>
        <v/>
      </c>
      <c r="K859">
        <f>C859/I859</f>
        <v/>
      </c>
      <c r="L859" s="131">
        <f>I859/(ε_c1cd)</f>
        <v/>
      </c>
      <c r="M859">
        <f>I859*(K859-Z_s1)</f>
        <v/>
      </c>
      <c r="N859">
        <f>I859*(K859-Z_s2)</f>
        <v/>
      </c>
      <c r="O859">
        <f>E_s*M859</f>
        <v/>
      </c>
      <c r="P859">
        <f>E_s*N859</f>
        <v/>
      </c>
      <c r="Q859">
        <f>O859*A_s1</f>
        <v/>
      </c>
      <c r="R859">
        <f>P859*A_s2</f>
        <v/>
      </c>
      <c r="S859">
        <f>Q859*($K859-Z_s1)</f>
        <v/>
      </c>
      <c r="T859">
        <f>R859*($K859-Z_s2)</f>
        <v/>
      </c>
      <c r="U859">
        <f>(INDIRECT("a_"&amp;U$2)/(U$2+1))*(($C859^(U$2+1)-$H859^(U$2+1))/(ε_c1cd^(U$2+1)))</f>
        <v/>
      </c>
      <c r="V859">
        <f>(INDIRECT("a_"&amp;V$2)/(V$2+1))*(($C859^(V$2+1)-$H859^(V$2+1))/(ε_c1cd^(V$2+1)))</f>
        <v/>
      </c>
      <c r="W859">
        <f>(INDIRECT("a_"&amp;W$2)/(W$2+1))*(($C859^(W$2+1)-$H859^(W$2+1))/(ε_c1cd^(W$2+1)))</f>
        <v/>
      </c>
      <c r="X859">
        <f>(INDIRECT("a_"&amp;X$2)/(X$2+1))*(($C859^(X$2+1)-$H859^(X$2+1))/(ε_c1cd^(X$2+1)))</f>
        <v/>
      </c>
      <c r="Y859">
        <f>(INDIRECT("a_"&amp;Y$2)/(Y$2+1))*(($C859^(Y$2+1)-$H859^(Y$2+1))/(ε_c1cd^(Y$2+1)))</f>
        <v/>
      </c>
      <c r="Z859">
        <f>(INDIRECT("a_"&amp;Z$2)/(Z$2+2))*(($C859^(Z$2+2)-$H859^(Z$2+2))/(ε_c1cd^(Z$2+2)))</f>
        <v/>
      </c>
      <c r="AA859">
        <f>(INDIRECT("a_"&amp;AA$2)/(AA$2+2))*(($C859^(AA$2+2)-$H859^(AA$2+2))/(ε_c1cd^(AA$2+2)))</f>
        <v/>
      </c>
      <c r="AB859">
        <f>(INDIRECT("a_"&amp;AB$2)/(AB$2+2))*(($C859^(AB$2+2)-$H859^(AB$2+2))/(ε_c1cd^(AB$2+2)))</f>
        <v/>
      </c>
      <c r="AC859">
        <f>(INDIRECT("a_"&amp;AC$2)/(AC$2+2))*(($C859^(AC$2+2)-$H859^(AC$2+2))/(ε_c1cd^(AC$2+2)))</f>
        <v/>
      </c>
      <c r="AD859">
        <f>(INDIRECT("a_"&amp;AD$2)/(AD$2+2))*(($C859^(AD$2+2)-$H859^(AD$2+2))/(ε_c1cd^(AD$2+2)))</f>
        <v/>
      </c>
      <c r="AE859" s="111">
        <f>(b*f_cd/L859)*SUM(U859:Y859)+SUM(Q859:R859)</f>
        <v/>
      </c>
      <c r="AF859" s="112">
        <f>AE859*(K859-y+e)</f>
        <v/>
      </c>
      <c r="AG859" s="113">
        <f>(b*f_cd/(L859^2))*SUM(Z859:AD859)+SUM(S859:T859)-AF859</f>
        <v/>
      </c>
      <c r="AH859" s="114">
        <f>AG859&lt;0</f>
        <v/>
      </c>
      <c r="AI859" s="115">
        <f>IF(A859=1,FALSE,(AND(AQ859,AH859,NOT(AI858))))</f>
        <v/>
      </c>
      <c r="AJ859" s="116">
        <f>(b*f_cd/L859)*(a_1/2*J859^2+a_2/3*J859^3+a_3/4*J859^4+a_4/5*J859^5+a_5/6*J859^6)+SUM(Q859:R859)</f>
        <v/>
      </c>
      <c r="AK859">
        <f>AJ859*(K859-y+e)</f>
        <v/>
      </c>
      <c r="AL859" s="118">
        <f>(b*f_cd/(L859^2))*(a_1/3*J859^3+a_2/4*J859^4+a_3/5*J859^5+a_4/6*J859^6+a_5/7*J859^7)+SUM(S859:T859)-AK859</f>
        <v/>
      </c>
      <c r="AM859" s="114">
        <f>AL859&gt;0</f>
        <v/>
      </c>
      <c r="AN859" s="115">
        <f>IF(A859=1,FALSE,(AND(AQ859,AM859,NOT(AN858))))</f>
        <v/>
      </c>
      <c r="AO859">
        <f>IF(D859=1,AND(AH859,NOT(AI859)),AND(AM859,NOT(AN859)))</f>
        <v/>
      </c>
      <c r="AP859" s="119">
        <f>IF(D859=1,AI859,AN859)</f>
        <v/>
      </c>
      <c r="AQ859" s="125">
        <f>ABS(E859)&lt;$AQ$2</f>
        <v/>
      </c>
      <c r="AS859">
        <f>IF(AP859,MAX(AS$3:AS857)+1,"")</f>
        <v/>
      </c>
    </row>
    <row r="860">
      <c r="A860" t="n">
        <v>770</v>
      </c>
      <c r="B860" s="131">
        <f>IF(A860=1,0,IF(AP860,0.1*ε_cu1cd,0))</f>
        <v/>
      </c>
      <c r="C860" s="131">
        <f>IF(A860=1,0.1*ε_cu1cd,C859+B859)</f>
        <v/>
      </c>
      <c r="D860" s="113">
        <f>IF('Нормальний переріз'!$D$68&gt;0,1,2)</f>
        <v/>
      </c>
      <c r="E860" s="144">
        <f>IF(D860=1,F860,G860)</f>
        <v/>
      </c>
      <c r="F860" s="124">
        <f>IF(AI859,0.11*ε_cu1cd,IF(AH859,F859*0.01,F859))</f>
        <v/>
      </c>
      <c r="G860" s="124">
        <f>IF(AP859,-0.1*ε_cu1cd,IF(AM859,G859*0.01,G859))</f>
        <v/>
      </c>
      <c r="H860" s="113">
        <f>IF(A860=1,E860,IF(AO859,H859-E859+E860,IF(AP859,0.8*H859,H859+E860)))</f>
        <v/>
      </c>
      <c r="I860" s="169">
        <f>(C860-H860)/h</f>
        <v/>
      </c>
      <c r="J860">
        <f>C860/(ε_c1cd)</f>
        <v/>
      </c>
      <c r="K860">
        <f>C860/I860</f>
        <v/>
      </c>
      <c r="L860" s="131">
        <f>I860/(ε_c1cd)</f>
        <v/>
      </c>
      <c r="M860">
        <f>I860*(K860-Z_s1)</f>
        <v/>
      </c>
      <c r="N860">
        <f>I860*(K860-Z_s2)</f>
        <v/>
      </c>
      <c r="O860">
        <f>E_s*M860</f>
        <v/>
      </c>
      <c r="P860">
        <f>E_s*N860</f>
        <v/>
      </c>
      <c r="Q860">
        <f>O860*A_s1</f>
        <v/>
      </c>
      <c r="R860">
        <f>P860*A_s2</f>
        <v/>
      </c>
      <c r="S860">
        <f>Q860*($K860-Z_s1)</f>
        <v/>
      </c>
      <c r="T860">
        <f>R860*($K860-Z_s2)</f>
        <v/>
      </c>
      <c r="U860">
        <f>(INDIRECT("a_"&amp;U$2)/(U$2+1))*(($C860^(U$2+1)-$H860^(U$2+1))/(ε_c1cd^(U$2+1)))</f>
        <v/>
      </c>
      <c r="V860">
        <f>(INDIRECT("a_"&amp;V$2)/(V$2+1))*(($C860^(V$2+1)-$H860^(V$2+1))/(ε_c1cd^(V$2+1)))</f>
        <v/>
      </c>
      <c r="W860">
        <f>(INDIRECT("a_"&amp;W$2)/(W$2+1))*(($C860^(W$2+1)-$H860^(W$2+1))/(ε_c1cd^(W$2+1)))</f>
        <v/>
      </c>
      <c r="X860">
        <f>(INDIRECT("a_"&amp;X$2)/(X$2+1))*(($C860^(X$2+1)-$H860^(X$2+1))/(ε_c1cd^(X$2+1)))</f>
        <v/>
      </c>
      <c r="Y860">
        <f>(INDIRECT("a_"&amp;Y$2)/(Y$2+1))*(($C860^(Y$2+1)-$H860^(Y$2+1))/(ε_c1cd^(Y$2+1)))</f>
        <v/>
      </c>
      <c r="Z860">
        <f>(INDIRECT("a_"&amp;Z$2)/(Z$2+2))*(($C860^(Z$2+2)-$H860^(Z$2+2))/(ε_c1cd^(Z$2+2)))</f>
        <v/>
      </c>
      <c r="AA860">
        <f>(INDIRECT("a_"&amp;AA$2)/(AA$2+2))*(($C860^(AA$2+2)-$H860^(AA$2+2))/(ε_c1cd^(AA$2+2)))</f>
        <v/>
      </c>
      <c r="AB860">
        <f>(INDIRECT("a_"&amp;AB$2)/(AB$2+2))*(($C860^(AB$2+2)-$H860^(AB$2+2))/(ε_c1cd^(AB$2+2)))</f>
        <v/>
      </c>
      <c r="AC860">
        <f>(INDIRECT("a_"&amp;AC$2)/(AC$2+2))*(($C860^(AC$2+2)-$H860^(AC$2+2))/(ε_c1cd^(AC$2+2)))</f>
        <v/>
      </c>
      <c r="AD860">
        <f>(INDIRECT("a_"&amp;AD$2)/(AD$2+2))*(($C860^(AD$2+2)-$H860^(AD$2+2))/(ε_c1cd^(AD$2+2)))</f>
        <v/>
      </c>
      <c r="AE860" s="111">
        <f>(b*f_cd/L860)*SUM(U860:Y860)+SUM(Q860:R860)</f>
        <v/>
      </c>
      <c r="AF860" s="112">
        <f>AE860*(K860-y+e)</f>
        <v/>
      </c>
      <c r="AG860" s="113">
        <f>(b*f_cd/(L860^2))*SUM(Z860:AD860)+SUM(S860:T860)-AF860</f>
        <v/>
      </c>
      <c r="AH860" s="114">
        <f>AG860&lt;0</f>
        <v/>
      </c>
      <c r="AI860" s="115">
        <f>IF(A860=1,FALSE,(AND(AQ860,AH860,NOT(AI859))))</f>
        <v/>
      </c>
      <c r="AJ860" s="116">
        <f>(b*f_cd/L860)*(a_1/2*J860^2+a_2/3*J860^3+a_3/4*J860^4+a_4/5*J860^5+a_5/6*J860^6)+SUM(Q860:R860)</f>
        <v/>
      </c>
      <c r="AK860">
        <f>AJ860*(K860-y+e)</f>
        <v/>
      </c>
      <c r="AL860" s="118">
        <f>(b*f_cd/(L860^2))*(a_1/3*J860^3+a_2/4*J860^4+a_3/5*J860^5+a_4/6*J860^6+a_5/7*J860^7)+SUM(S860:T860)-AK860</f>
        <v/>
      </c>
      <c r="AM860" s="114">
        <f>AL860&gt;0</f>
        <v/>
      </c>
      <c r="AN860" s="115">
        <f>IF(A860=1,FALSE,(AND(AQ860,AM860,NOT(AN859))))</f>
        <v/>
      </c>
      <c r="AO860">
        <f>IF(D860=1,AND(AH860,NOT(AI860)),AND(AM860,NOT(AN860)))</f>
        <v/>
      </c>
      <c r="AP860" s="119">
        <f>IF(D860=1,AI860,AN860)</f>
        <v/>
      </c>
      <c r="AQ860" s="125">
        <f>ABS(E860)&lt;$AQ$2</f>
        <v/>
      </c>
      <c r="AS860">
        <f>IF(AP860,MAX(AS$3:AS858)+1,"")</f>
        <v/>
      </c>
    </row>
    <row r="861">
      <c r="A861" t="n">
        <v>771</v>
      </c>
      <c r="B861" s="131">
        <f>IF(A861=1,0,IF(AP861,0.1*ε_cu1cd,0))</f>
        <v/>
      </c>
      <c r="C861" s="131">
        <f>IF(A861=1,0.1*ε_cu1cd,C860+B860)</f>
        <v/>
      </c>
      <c r="D861" s="113">
        <f>IF('Нормальний переріз'!$D$68&gt;0,1,2)</f>
        <v/>
      </c>
      <c r="E861" s="144">
        <f>IF(D861=1,F861,G861)</f>
        <v/>
      </c>
      <c r="F861" s="124">
        <f>IF(AI860,0.11*ε_cu1cd,IF(AH860,F860*0.01,F860))</f>
        <v/>
      </c>
      <c r="G861" s="124">
        <f>IF(AP860,-0.1*ε_cu1cd,IF(AM860,G860*0.01,G860))</f>
        <v/>
      </c>
      <c r="H861" s="113">
        <f>IF(A861=1,E861,IF(AO860,H860-E860+E861,IF(AP860,0.8*H860,H860+E861)))</f>
        <v/>
      </c>
      <c r="I861" s="169">
        <f>(C861-H861)/h</f>
        <v/>
      </c>
      <c r="J861">
        <f>C861/(ε_c1cd)</f>
        <v/>
      </c>
      <c r="K861">
        <f>C861/I861</f>
        <v/>
      </c>
      <c r="L861" s="131">
        <f>I861/(ε_c1cd)</f>
        <v/>
      </c>
      <c r="M861">
        <f>I861*(K861-Z_s1)</f>
        <v/>
      </c>
      <c r="N861">
        <f>I861*(K861-Z_s2)</f>
        <v/>
      </c>
      <c r="O861">
        <f>E_s*M861</f>
        <v/>
      </c>
      <c r="P861">
        <f>E_s*N861</f>
        <v/>
      </c>
      <c r="Q861">
        <f>O861*A_s1</f>
        <v/>
      </c>
      <c r="R861">
        <f>P861*A_s2</f>
        <v/>
      </c>
      <c r="S861">
        <f>Q861*($K861-Z_s1)</f>
        <v/>
      </c>
      <c r="T861">
        <f>R861*($K861-Z_s2)</f>
        <v/>
      </c>
      <c r="U861">
        <f>(INDIRECT("a_"&amp;U$2)/(U$2+1))*(($C861^(U$2+1)-$H861^(U$2+1))/(ε_c1cd^(U$2+1)))</f>
        <v/>
      </c>
      <c r="V861">
        <f>(INDIRECT("a_"&amp;V$2)/(V$2+1))*(($C861^(V$2+1)-$H861^(V$2+1))/(ε_c1cd^(V$2+1)))</f>
        <v/>
      </c>
      <c r="W861">
        <f>(INDIRECT("a_"&amp;W$2)/(W$2+1))*(($C861^(W$2+1)-$H861^(W$2+1))/(ε_c1cd^(W$2+1)))</f>
        <v/>
      </c>
      <c r="X861">
        <f>(INDIRECT("a_"&amp;X$2)/(X$2+1))*(($C861^(X$2+1)-$H861^(X$2+1))/(ε_c1cd^(X$2+1)))</f>
        <v/>
      </c>
      <c r="Y861">
        <f>(INDIRECT("a_"&amp;Y$2)/(Y$2+1))*(($C861^(Y$2+1)-$H861^(Y$2+1))/(ε_c1cd^(Y$2+1)))</f>
        <v/>
      </c>
      <c r="Z861">
        <f>(INDIRECT("a_"&amp;Z$2)/(Z$2+2))*(($C861^(Z$2+2)-$H861^(Z$2+2))/(ε_c1cd^(Z$2+2)))</f>
        <v/>
      </c>
      <c r="AA861">
        <f>(INDIRECT("a_"&amp;AA$2)/(AA$2+2))*(($C861^(AA$2+2)-$H861^(AA$2+2))/(ε_c1cd^(AA$2+2)))</f>
        <v/>
      </c>
      <c r="AB861">
        <f>(INDIRECT("a_"&amp;AB$2)/(AB$2+2))*(($C861^(AB$2+2)-$H861^(AB$2+2))/(ε_c1cd^(AB$2+2)))</f>
        <v/>
      </c>
      <c r="AC861">
        <f>(INDIRECT("a_"&amp;AC$2)/(AC$2+2))*(($C861^(AC$2+2)-$H861^(AC$2+2))/(ε_c1cd^(AC$2+2)))</f>
        <v/>
      </c>
      <c r="AD861">
        <f>(INDIRECT("a_"&amp;AD$2)/(AD$2+2))*(($C861^(AD$2+2)-$H861^(AD$2+2))/(ε_c1cd^(AD$2+2)))</f>
        <v/>
      </c>
      <c r="AE861" s="111">
        <f>(b*f_cd/L861)*SUM(U861:Y861)+SUM(Q861:R861)</f>
        <v/>
      </c>
      <c r="AF861" s="112">
        <f>AE861*(K861-y+e)</f>
        <v/>
      </c>
      <c r="AG861" s="113">
        <f>(b*f_cd/(L861^2))*SUM(Z861:AD861)+SUM(S861:T861)-AF861</f>
        <v/>
      </c>
      <c r="AH861" s="114">
        <f>AG861&lt;0</f>
        <v/>
      </c>
      <c r="AI861" s="115">
        <f>IF(A861=1,FALSE,(AND(AQ861,AH861,NOT(AI860))))</f>
        <v/>
      </c>
      <c r="AJ861" s="116">
        <f>(b*f_cd/L861)*(a_1/2*J861^2+a_2/3*J861^3+a_3/4*J861^4+a_4/5*J861^5+a_5/6*J861^6)+SUM(Q861:R861)</f>
        <v/>
      </c>
      <c r="AK861">
        <f>AJ861*(K861-y+e)</f>
        <v/>
      </c>
      <c r="AL861" s="118">
        <f>(b*f_cd/(L861^2))*(a_1/3*J861^3+a_2/4*J861^4+a_3/5*J861^5+a_4/6*J861^6+a_5/7*J861^7)+SUM(S861:T861)-AK861</f>
        <v/>
      </c>
      <c r="AM861" s="114">
        <f>AL861&gt;0</f>
        <v/>
      </c>
      <c r="AN861" s="115">
        <f>IF(A861=1,FALSE,(AND(AQ861,AM861,NOT(AN860))))</f>
        <v/>
      </c>
      <c r="AO861">
        <f>IF(D861=1,AND(AH861,NOT(AI861)),AND(AM861,NOT(AN861)))</f>
        <v/>
      </c>
      <c r="AP861" s="119">
        <f>IF(D861=1,AI861,AN861)</f>
        <v/>
      </c>
      <c r="AQ861" s="125">
        <f>ABS(E861)&lt;$AQ$2</f>
        <v/>
      </c>
      <c r="AS861">
        <f>IF(AP861,MAX(AS$3:AS859)+1,"")</f>
        <v/>
      </c>
    </row>
    <row r="862">
      <c r="A862" t="n">
        <v>772</v>
      </c>
      <c r="B862" s="131">
        <f>IF(A862=1,0,IF(AP862,0.1*ε_cu1cd,0))</f>
        <v/>
      </c>
      <c r="C862" s="131">
        <f>IF(A862=1,0.1*ε_cu1cd,C861+B861)</f>
        <v/>
      </c>
      <c r="D862" s="113">
        <f>IF('Нормальний переріз'!$D$68&gt;0,1,2)</f>
        <v/>
      </c>
      <c r="E862" s="144">
        <f>IF(D862=1,F862,G862)</f>
        <v/>
      </c>
      <c r="F862" s="124">
        <f>IF(AI861,0.11*ε_cu1cd,IF(AH861,F861*0.01,F861))</f>
        <v/>
      </c>
      <c r="G862" s="124">
        <f>IF(AP861,-0.1*ε_cu1cd,IF(AM861,G861*0.01,G861))</f>
        <v/>
      </c>
      <c r="H862" s="113">
        <f>IF(A862=1,E862,IF(AO861,H861-E861+E862,IF(AP861,0.8*H861,H861+E862)))</f>
        <v/>
      </c>
      <c r="I862" s="169">
        <f>(C862-H862)/h</f>
        <v/>
      </c>
      <c r="J862">
        <f>C862/(ε_c1cd)</f>
        <v/>
      </c>
      <c r="K862">
        <f>C862/I862</f>
        <v/>
      </c>
      <c r="L862" s="131">
        <f>I862/(ε_c1cd)</f>
        <v/>
      </c>
      <c r="M862">
        <f>I862*(K862-Z_s1)</f>
        <v/>
      </c>
      <c r="N862">
        <f>I862*(K862-Z_s2)</f>
        <v/>
      </c>
      <c r="O862">
        <f>E_s*M862</f>
        <v/>
      </c>
      <c r="P862">
        <f>E_s*N862</f>
        <v/>
      </c>
      <c r="Q862">
        <f>O862*A_s1</f>
        <v/>
      </c>
      <c r="R862">
        <f>P862*A_s2</f>
        <v/>
      </c>
      <c r="S862">
        <f>Q862*($K862-Z_s1)</f>
        <v/>
      </c>
      <c r="T862">
        <f>R862*($K862-Z_s2)</f>
        <v/>
      </c>
      <c r="U862">
        <f>(INDIRECT("a_"&amp;U$2)/(U$2+1))*(($C862^(U$2+1)-$H862^(U$2+1))/(ε_c1cd^(U$2+1)))</f>
        <v/>
      </c>
      <c r="V862">
        <f>(INDIRECT("a_"&amp;V$2)/(V$2+1))*(($C862^(V$2+1)-$H862^(V$2+1))/(ε_c1cd^(V$2+1)))</f>
        <v/>
      </c>
      <c r="W862">
        <f>(INDIRECT("a_"&amp;W$2)/(W$2+1))*(($C862^(W$2+1)-$H862^(W$2+1))/(ε_c1cd^(W$2+1)))</f>
        <v/>
      </c>
      <c r="X862">
        <f>(INDIRECT("a_"&amp;X$2)/(X$2+1))*(($C862^(X$2+1)-$H862^(X$2+1))/(ε_c1cd^(X$2+1)))</f>
        <v/>
      </c>
      <c r="Y862">
        <f>(INDIRECT("a_"&amp;Y$2)/(Y$2+1))*(($C862^(Y$2+1)-$H862^(Y$2+1))/(ε_c1cd^(Y$2+1)))</f>
        <v/>
      </c>
      <c r="Z862">
        <f>(INDIRECT("a_"&amp;Z$2)/(Z$2+2))*(($C862^(Z$2+2)-$H862^(Z$2+2))/(ε_c1cd^(Z$2+2)))</f>
        <v/>
      </c>
      <c r="AA862">
        <f>(INDIRECT("a_"&amp;AA$2)/(AA$2+2))*(($C862^(AA$2+2)-$H862^(AA$2+2))/(ε_c1cd^(AA$2+2)))</f>
        <v/>
      </c>
      <c r="AB862">
        <f>(INDIRECT("a_"&amp;AB$2)/(AB$2+2))*(($C862^(AB$2+2)-$H862^(AB$2+2))/(ε_c1cd^(AB$2+2)))</f>
        <v/>
      </c>
      <c r="AC862">
        <f>(INDIRECT("a_"&amp;AC$2)/(AC$2+2))*(($C862^(AC$2+2)-$H862^(AC$2+2))/(ε_c1cd^(AC$2+2)))</f>
        <v/>
      </c>
      <c r="AD862">
        <f>(INDIRECT("a_"&amp;AD$2)/(AD$2+2))*(($C862^(AD$2+2)-$H862^(AD$2+2))/(ε_c1cd^(AD$2+2)))</f>
        <v/>
      </c>
      <c r="AE862" s="111">
        <f>(b*f_cd/L862)*SUM(U862:Y862)+SUM(Q862:R862)</f>
        <v/>
      </c>
      <c r="AF862" s="112">
        <f>AE862*(K862-y+e)</f>
        <v/>
      </c>
      <c r="AG862" s="113">
        <f>(b*f_cd/(L862^2))*SUM(Z862:AD862)+SUM(S862:T862)-AF862</f>
        <v/>
      </c>
      <c r="AH862" s="114">
        <f>AG862&lt;0</f>
        <v/>
      </c>
      <c r="AI862" s="115">
        <f>IF(A862=1,FALSE,(AND(AQ862,AH862,NOT(AI861))))</f>
        <v/>
      </c>
      <c r="AJ862" s="116">
        <f>(b*f_cd/L862)*(a_1/2*J862^2+a_2/3*J862^3+a_3/4*J862^4+a_4/5*J862^5+a_5/6*J862^6)+SUM(Q862:R862)</f>
        <v/>
      </c>
      <c r="AK862">
        <f>AJ862*(K862-y+e)</f>
        <v/>
      </c>
      <c r="AL862" s="118">
        <f>(b*f_cd/(L862^2))*(a_1/3*J862^3+a_2/4*J862^4+a_3/5*J862^5+a_4/6*J862^6+a_5/7*J862^7)+SUM(S862:T862)-AK862</f>
        <v/>
      </c>
      <c r="AM862" s="114">
        <f>AL862&gt;0</f>
        <v/>
      </c>
      <c r="AN862" s="115">
        <f>IF(A862=1,FALSE,(AND(AQ862,AM862,NOT(AN861))))</f>
        <v/>
      </c>
      <c r="AO862">
        <f>IF(D862=1,AND(AH862,NOT(AI862)),AND(AM862,NOT(AN862)))</f>
        <v/>
      </c>
      <c r="AP862" s="119">
        <f>IF(D862=1,AI862,AN862)</f>
        <v/>
      </c>
      <c r="AQ862" s="125">
        <f>ABS(E862)&lt;$AQ$2</f>
        <v/>
      </c>
      <c r="AS862">
        <f>IF(AP862,MAX(AS$3:AS860)+1,"")</f>
        <v/>
      </c>
    </row>
    <row r="863">
      <c r="A863" t="n">
        <v>773</v>
      </c>
      <c r="B863" s="131">
        <f>IF(A863=1,0,IF(AP863,0.1*ε_cu1cd,0))</f>
        <v/>
      </c>
      <c r="C863" s="131">
        <f>IF(A863=1,0.1*ε_cu1cd,C862+B862)</f>
        <v/>
      </c>
      <c r="D863" s="113">
        <f>IF('Нормальний переріз'!$D$68&gt;0,1,2)</f>
        <v/>
      </c>
      <c r="E863" s="144">
        <f>IF(D863=1,F863,G863)</f>
        <v/>
      </c>
      <c r="F863" s="124">
        <f>IF(AI862,0.11*ε_cu1cd,IF(AH862,F862*0.01,F862))</f>
        <v/>
      </c>
      <c r="G863" s="124">
        <f>IF(AP862,-0.1*ε_cu1cd,IF(AM862,G862*0.01,G862))</f>
        <v/>
      </c>
      <c r="H863" s="113">
        <f>IF(A863=1,E863,IF(AO862,H862-E862+E863,IF(AP862,0.8*H862,H862+E863)))</f>
        <v/>
      </c>
      <c r="I863" s="169">
        <f>(C863-H863)/h</f>
        <v/>
      </c>
      <c r="J863">
        <f>C863/(ε_c1cd)</f>
        <v/>
      </c>
      <c r="K863">
        <f>C863/I863</f>
        <v/>
      </c>
      <c r="L863" s="131">
        <f>I863/(ε_c1cd)</f>
        <v/>
      </c>
      <c r="M863">
        <f>I863*(K863-Z_s1)</f>
        <v/>
      </c>
      <c r="N863">
        <f>I863*(K863-Z_s2)</f>
        <v/>
      </c>
      <c r="O863">
        <f>E_s*M863</f>
        <v/>
      </c>
      <c r="P863">
        <f>E_s*N863</f>
        <v/>
      </c>
      <c r="Q863">
        <f>O863*A_s1</f>
        <v/>
      </c>
      <c r="R863">
        <f>P863*A_s2</f>
        <v/>
      </c>
      <c r="S863">
        <f>Q863*($K863-Z_s1)</f>
        <v/>
      </c>
      <c r="T863">
        <f>R863*($K863-Z_s2)</f>
        <v/>
      </c>
      <c r="U863">
        <f>(INDIRECT("a_"&amp;U$2)/(U$2+1))*(($C863^(U$2+1)-$H863^(U$2+1))/(ε_c1cd^(U$2+1)))</f>
        <v/>
      </c>
      <c r="V863">
        <f>(INDIRECT("a_"&amp;V$2)/(V$2+1))*(($C863^(V$2+1)-$H863^(V$2+1))/(ε_c1cd^(V$2+1)))</f>
        <v/>
      </c>
      <c r="W863">
        <f>(INDIRECT("a_"&amp;W$2)/(W$2+1))*(($C863^(W$2+1)-$H863^(W$2+1))/(ε_c1cd^(W$2+1)))</f>
        <v/>
      </c>
      <c r="X863">
        <f>(INDIRECT("a_"&amp;X$2)/(X$2+1))*(($C863^(X$2+1)-$H863^(X$2+1))/(ε_c1cd^(X$2+1)))</f>
        <v/>
      </c>
      <c r="Y863">
        <f>(INDIRECT("a_"&amp;Y$2)/(Y$2+1))*(($C863^(Y$2+1)-$H863^(Y$2+1))/(ε_c1cd^(Y$2+1)))</f>
        <v/>
      </c>
      <c r="Z863">
        <f>(INDIRECT("a_"&amp;Z$2)/(Z$2+2))*(($C863^(Z$2+2)-$H863^(Z$2+2))/(ε_c1cd^(Z$2+2)))</f>
        <v/>
      </c>
      <c r="AA863">
        <f>(INDIRECT("a_"&amp;AA$2)/(AA$2+2))*(($C863^(AA$2+2)-$H863^(AA$2+2))/(ε_c1cd^(AA$2+2)))</f>
        <v/>
      </c>
      <c r="AB863">
        <f>(INDIRECT("a_"&amp;AB$2)/(AB$2+2))*(($C863^(AB$2+2)-$H863^(AB$2+2))/(ε_c1cd^(AB$2+2)))</f>
        <v/>
      </c>
      <c r="AC863">
        <f>(INDIRECT("a_"&amp;AC$2)/(AC$2+2))*(($C863^(AC$2+2)-$H863^(AC$2+2))/(ε_c1cd^(AC$2+2)))</f>
        <v/>
      </c>
      <c r="AD863">
        <f>(INDIRECT("a_"&amp;AD$2)/(AD$2+2))*(($C863^(AD$2+2)-$H863^(AD$2+2))/(ε_c1cd^(AD$2+2)))</f>
        <v/>
      </c>
      <c r="AE863" s="111">
        <f>(b*f_cd/L863)*SUM(U863:Y863)+SUM(Q863:R863)</f>
        <v/>
      </c>
      <c r="AF863" s="112">
        <f>AE863*(K863-y+e)</f>
        <v/>
      </c>
      <c r="AG863" s="113">
        <f>(b*f_cd/(L863^2))*SUM(Z863:AD863)+SUM(S863:T863)-AF863</f>
        <v/>
      </c>
      <c r="AH863" s="114">
        <f>AG863&lt;0</f>
        <v/>
      </c>
      <c r="AI863" s="115">
        <f>IF(A863=1,FALSE,(AND(AQ863,AH863,NOT(AI862))))</f>
        <v/>
      </c>
      <c r="AJ863" s="116">
        <f>(b*f_cd/L863)*(a_1/2*J863^2+a_2/3*J863^3+a_3/4*J863^4+a_4/5*J863^5+a_5/6*J863^6)+SUM(Q863:R863)</f>
        <v/>
      </c>
      <c r="AK863">
        <f>AJ863*(K863-y+e)</f>
        <v/>
      </c>
      <c r="AL863" s="118">
        <f>(b*f_cd/(L863^2))*(a_1/3*J863^3+a_2/4*J863^4+a_3/5*J863^5+a_4/6*J863^6+a_5/7*J863^7)+SUM(S863:T863)-AK863</f>
        <v/>
      </c>
      <c r="AM863" s="114">
        <f>AL863&gt;0</f>
        <v/>
      </c>
      <c r="AN863" s="115">
        <f>IF(A863=1,FALSE,(AND(AQ863,AM863,NOT(AN862))))</f>
        <v/>
      </c>
      <c r="AO863">
        <f>IF(D863=1,AND(AH863,NOT(AI863)),AND(AM863,NOT(AN863)))</f>
        <v/>
      </c>
      <c r="AP863" s="119">
        <f>IF(D863=1,AI863,AN863)</f>
        <v/>
      </c>
      <c r="AQ863" s="125">
        <f>ABS(E863)&lt;$AQ$2</f>
        <v/>
      </c>
      <c r="AS863">
        <f>IF(AP863,MAX(AS$3:AS861)+1,"")</f>
        <v/>
      </c>
    </row>
    <row r="864">
      <c r="A864" t="n">
        <v>774</v>
      </c>
      <c r="B864" s="131">
        <f>IF(A864=1,0,IF(AP864,0.1*ε_cu1cd,0))</f>
        <v/>
      </c>
      <c r="C864" s="131">
        <f>IF(A864=1,0.1*ε_cu1cd,C863+B863)</f>
        <v/>
      </c>
      <c r="D864" s="113">
        <f>IF('Нормальний переріз'!$D$68&gt;0,1,2)</f>
        <v/>
      </c>
      <c r="E864" s="144">
        <f>IF(D864=1,F864,G864)</f>
        <v/>
      </c>
      <c r="F864" s="124">
        <f>IF(AI863,0.11*ε_cu1cd,IF(AH863,F863*0.01,F863))</f>
        <v/>
      </c>
      <c r="G864" s="124">
        <f>IF(AP863,-0.1*ε_cu1cd,IF(AM863,G863*0.01,G863))</f>
        <v/>
      </c>
      <c r="H864" s="113">
        <f>IF(A864=1,E864,IF(AO863,H863-E863+E864,IF(AP863,0.8*H863,H863+E864)))</f>
        <v/>
      </c>
      <c r="I864" s="169">
        <f>(C864-H864)/h</f>
        <v/>
      </c>
      <c r="J864">
        <f>C864/(ε_c1cd)</f>
        <v/>
      </c>
      <c r="K864">
        <f>C864/I864</f>
        <v/>
      </c>
      <c r="L864" s="131">
        <f>I864/(ε_c1cd)</f>
        <v/>
      </c>
      <c r="M864">
        <f>I864*(K864-Z_s1)</f>
        <v/>
      </c>
      <c r="N864">
        <f>I864*(K864-Z_s2)</f>
        <v/>
      </c>
      <c r="O864">
        <f>E_s*M864</f>
        <v/>
      </c>
      <c r="P864">
        <f>E_s*N864</f>
        <v/>
      </c>
      <c r="Q864">
        <f>O864*A_s1</f>
        <v/>
      </c>
      <c r="R864">
        <f>P864*A_s2</f>
        <v/>
      </c>
      <c r="S864">
        <f>Q864*($K864-Z_s1)</f>
        <v/>
      </c>
      <c r="T864">
        <f>R864*($K864-Z_s2)</f>
        <v/>
      </c>
      <c r="U864">
        <f>(INDIRECT("a_"&amp;U$2)/(U$2+1))*(($C864^(U$2+1)-$H864^(U$2+1))/(ε_c1cd^(U$2+1)))</f>
        <v/>
      </c>
      <c r="V864">
        <f>(INDIRECT("a_"&amp;V$2)/(V$2+1))*(($C864^(V$2+1)-$H864^(V$2+1))/(ε_c1cd^(V$2+1)))</f>
        <v/>
      </c>
      <c r="W864">
        <f>(INDIRECT("a_"&amp;W$2)/(W$2+1))*(($C864^(W$2+1)-$H864^(W$2+1))/(ε_c1cd^(W$2+1)))</f>
        <v/>
      </c>
      <c r="X864">
        <f>(INDIRECT("a_"&amp;X$2)/(X$2+1))*(($C864^(X$2+1)-$H864^(X$2+1))/(ε_c1cd^(X$2+1)))</f>
        <v/>
      </c>
      <c r="Y864">
        <f>(INDIRECT("a_"&amp;Y$2)/(Y$2+1))*(($C864^(Y$2+1)-$H864^(Y$2+1))/(ε_c1cd^(Y$2+1)))</f>
        <v/>
      </c>
      <c r="Z864">
        <f>(INDIRECT("a_"&amp;Z$2)/(Z$2+2))*(($C864^(Z$2+2)-$H864^(Z$2+2))/(ε_c1cd^(Z$2+2)))</f>
        <v/>
      </c>
      <c r="AA864">
        <f>(INDIRECT("a_"&amp;AA$2)/(AA$2+2))*(($C864^(AA$2+2)-$H864^(AA$2+2))/(ε_c1cd^(AA$2+2)))</f>
        <v/>
      </c>
      <c r="AB864">
        <f>(INDIRECT("a_"&amp;AB$2)/(AB$2+2))*(($C864^(AB$2+2)-$H864^(AB$2+2))/(ε_c1cd^(AB$2+2)))</f>
        <v/>
      </c>
      <c r="AC864">
        <f>(INDIRECT("a_"&amp;AC$2)/(AC$2+2))*(($C864^(AC$2+2)-$H864^(AC$2+2))/(ε_c1cd^(AC$2+2)))</f>
        <v/>
      </c>
      <c r="AD864">
        <f>(INDIRECT("a_"&amp;AD$2)/(AD$2+2))*(($C864^(AD$2+2)-$H864^(AD$2+2))/(ε_c1cd^(AD$2+2)))</f>
        <v/>
      </c>
      <c r="AE864" s="111">
        <f>(b*f_cd/L864)*SUM(U864:Y864)+SUM(Q864:R864)</f>
        <v/>
      </c>
      <c r="AF864" s="112">
        <f>AE864*(K864-y+e)</f>
        <v/>
      </c>
      <c r="AG864" s="113">
        <f>(b*f_cd/(L864^2))*SUM(Z864:AD864)+SUM(S864:T864)-AF864</f>
        <v/>
      </c>
      <c r="AH864" s="114">
        <f>AG864&lt;0</f>
        <v/>
      </c>
      <c r="AI864" s="115">
        <f>IF(A864=1,FALSE,(AND(AQ864,AH864,NOT(AI863))))</f>
        <v/>
      </c>
      <c r="AJ864" s="116">
        <f>(b*f_cd/L864)*(a_1/2*J864^2+a_2/3*J864^3+a_3/4*J864^4+a_4/5*J864^5+a_5/6*J864^6)+SUM(Q864:R864)</f>
        <v/>
      </c>
      <c r="AK864">
        <f>AJ864*(K864-y+e)</f>
        <v/>
      </c>
      <c r="AL864" s="118">
        <f>(b*f_cd/(L864^2))*(a_1/3*J864^3+a_2/4*J864^4+a_3/5*J864^5+a_4/6*J864^6+a_5/7*J864^7)+SUM(S864:T864)-AK864</f>
        <v/>
      </c>
      <c r="AM864" s="114">
        <f>AL864&gt;0</f>
        <v/>
      </c>
      <c r="AN864" s="115">
        <f>IF(A864=1,FALSE,(AND(AQ864,AM864,NOT(AN863))))</f>
        <v/>
      </c>
      <c r="AO864">
        <f>IF(D864=1,AND(AH864,NOT(AI864)),AND(AM864,NOT(AN864)))</f>
        <v/>
      </c>
      <c r="AP864" s="119">
        <f>IF(D864=1,AI864,AN864)</f>
        <v/>
      </c>
      <c r="AQ864" s="125">
        <f>ABS(E864)&lt;$AQ$2</f>
        <v/>
      </c>
      <c r="AS864">
        <f>IF(AP864,MAX(AS$3:AS862)+1,"")</f>
        <v/>
      </c>
    </row>
    <row r="865">
      <c r="A865" t="n">
        <v>775</v>
      </c>
      <c r="B865" s="131">
        <f>IF(A865=1,0,IF(AP865,0.1*ε_cu1cd,0))</f>
        <v/>
      </c>
      <c r="C865" s="131">
        <f>IF(A865=1,0.1*ε_cu1cd,C864+B864)</f>
        <v/>
      </c>
      <c r="D865" s="113">
        <f>IF('Нормальний переріз'!$D$68&gt;0,1,2)</f>
        <v/>
      </c>
      <c r="E865" s="144">
        <f>IF(D865=1,F865,G865)</f>
        <v/>
      </c>
      <c r="F865" s="124">
        <f>IF(AI864,0.11*ε_cu1cd,IF(AH864,F864*0.01,F864))</f>
        <v/>
      </c>
      <c r="G865" s="124">
        <f>IF(AP864,-0.1*ε_cu1cd,IF(AM864,G864*0.01,G864))</f>
        <v/>
      </c>
      <c r="H865" s="113">
        <f>IF(A865=1,E865,IF(AO864,H864-E864+E865,IF(AP864,0.8*H864,H864+E865)))</f>
        <v/>
      </c>
      <c r="I865" s="169">
        <f>(C865-H865)/h</f>
        <v/>
      </c>
      <c r="J865">
        <f>C865/(ε_c1cd)</f>
        <v/>
      </c>
      <c r="K865">
        <f>C865/I865</f>
        <v/>
      </c>
      <c r="L865" s="131">
        <f>I865/(ε_c1cd)</f>
        <v/>
      </c>
      <c r="M865">
        <f>I865*(K865-Z_s1)</f>
        <v/>
      </c>
      <c r="N865">
        <f>I865*(K865-Z_s2)</f>
        <v/>
      </c>
      <c r="O865">
        <f>E_s*M865</f>
        <v/>
      </c>
      <c r="P865">
        <f>E_s*N865</f>
        <v/>
      </c>
      <c r="Q865">
        <f>O865*A_s1</f>
        <v/>
      </c>
      <c r="R865">
        <f>P865*A_s2</f>
        <v/>
      </c>
      <c r="S865">
        <f>Q865*($K865-Z_s1)</f>
        <v/>
      </c>
      <c r="T865">
        <f>R865*($K865-Z_s2)</f>
        <v/>
      </c>
      <c r="U865">
        <f>(INDIRECT("a_"&amp;U$2)/(U$2+1))*(($C865^(U$2+1)-$H865^(U$2+1))/(ε_c1cd^(U$2+1)))</f>
        <v/>
      </c>
      <c r="V865">
        <f>(INDIRECT("a_"&amp;V$2)/(V$2+1))*(($C865^(V$2+1)-$H865^(V$2+1))/(ε_c1cd^(V$2+1)))</f>
        <v/>
      </c>
      <c r="W865">
        <f>(INDIRECT("a_"&amp;W$2)/(W$2+1))*(($C865^(W$2+1)-$H865^(W$2+1))/(ε_c1cd^(W$2+1)))</f>
        <v/>
      </c>
      <c r="X865">
        <f>(INDIRECT("a_"&amp;X$2)/(X$2+1))*(($C865^(X$2+1)-$H865^(X$2+1))/(ε_c1cd^(X$2+1)))</f>
        <v/>
      </c>
      <c r="Y865">
        <f>(INDIRECT("a_"&amp;Y$2)/(Y$2+1))*(($C865^(Y$2+1)-$H865^(Y$2+1))/(ε_c1cd^(Y$2+1)))</f>
        <v/>
      </c>
      <c r="Z865">
        <f>(INDIRECT("a_"&amp;Z$2)/(Z$2+2))*(($C865^(Z$2+2)-$H865^(Z$2+2))/(ε_c1cd^(Z$2+2)))</f>
        <v/>
      </c>
      <c r="AA865">
        <f>(INDIRECT("a_"&amp;AA$2)/(AA$2+2))*(($C865^(AA$2+2)-$H865^(AA$2+2))/(ε_c1cd^(AA$2+2)))</f>
        <v/>
      </c>
      <c r="AB865">
        <f>(INDIRECT("a_"&amp;AB$2)/(AB$2+2))*(($C865^(AB$2+2)-$H865^(AB$2+2))/(ε_c1cd^(AB$2+2)))</f>
        <v/>
      </c>
      <c r="AC865">
        <f>(INDIRECT("a_"&amp;AC$2)/(AC$2+2))*(($C865^(AC$2+2)-$H865^(AC$2+2))/(ε_c1cd^(AC$2+2)))</f>
        <v/>
      </c>
      <c r="AD865">
        <f>(INDIRECT("a_"&amp;AD$2)/(AD$2+2))*(($C865^(AD$2+2)-$H865^(AD$2+2))/(ε_c1cd^(AD$2+2)))</f>
        <v/>
      </c>
      <c r="AE865" s="111">
        <f>(b*f_cd/L865)*SUM(U865:Y865)+SUM(Q865:R865)</f>
        <v/>
      </c>
      <c r="AF865" s="112">
        <f>AE865*(K865-y+e)</f>
        <v/>
      </c>
      <c r="AG865" s="113">
        <f>(b*f_cd/(L865^2))*SUM(Z865:AD865)+SUM(S865:T865)-AF865</f>
        <v/>
      </c>
      <c r="AH865" s="114">
        <f>AG865&lt;0</f>
        <v/>
      </c>
      <c r="AI865" s="115">
        <f>IF(A865=1,FALSE,(AND(AQ865,AH865,NOT(AI864))))</f>
        <v/>
      </c>
      <c r="AJ865" s="116">
        <f>(b*f_cd/L865)*(a_1/2*J865^2+a_2/3*J865^3+a_3/4*J865^4+a_4/5*J865^5+a_5/6*J865^6)+SUM(Q865:R865)</f>
        <v/>
      </c>
      <c r="AK865">
        <f>AJ865*(K865-y+e)</f>
        <v/>
      </c>
      <c r="AL865" s="118">
        <f>(b*f_cd/(L865^2))*(a_1/3*J865^3+a_2/4*J865^4+a_3/5*J865^5+a_4/6*J865^6+a_5/7*J865^7)+SUM(S865:T865)-AK865</f>
        <v/>
      </c>
      <c r="AM865" s="114">
        <f>AL865&gt;0</f>
        <v/>
      </c>
      <c r="AN865" s="115">
        <f>IF(A865=1,FALSE,(AND(AQ865,AM865,NOT(AN864))))</f>
        <v/>
      </c>
      <c r="AO865">
        <f>IF(D865=1,AND(AH865,NOT(AI865)),AND(AM865,NOT(AN865)))</f>
        <v/>
      </c>
      <c r="AP865" s="119">
        <f>IF(D865=1,AI865,AN865)</f>
        <v/>
      </c>
      <c r="AQ865" s="125">
        <f>ABS(E865)&lt;$AQ$2</f>
        <v/>
      </c>
      <c r="AS865">
        <f>IF(AP865,MAX(AS$3:AS863)+1,"")</f>
        <v/>
      </c>
    </row>
    <row r="866">
      <c r="A866" t="n">
        <v>776</v>
      </c>
      <c r="B866" s="131">
        <f>IF(A866=1,0,IF(AP866,0.1*ε_cu1cd,0))</f>
        <v/>
      </c>
      <c r="C866" s="131">
        <f>IF(A866=1,0.1*ε_cu1cd,C865+B865)</f>
        <v/>
      </c>
      <c r="D866" s="113">
        <f>IF('Нормальний переріз'!$D$68&gt;0,1,2)</f>
        <v/>
      </c>
      <c r="E866" s="144">
        <f>IF(D866=1,F866,G866)</f>
        <v/>
      </c>
      <c r="F866" s="124">
        <f>IF(AI865,0.11*ε_cu1cd,IF(AH865,F865*0.01,F865))</f>
        <v/>
      </c>
      <c r="G866" s="124">
        <f>IF(AP865,-0.1*ε_cu1cd,IF(AM865,G865*0.01,G865))</f>
        <v/>
      </c>
      <c r="H866" s="113">
        <f>IF(A866=1,E866,IF(AO865,H865-E865+E866,IF(AP865,0.8*H865,H865+E866)))</f>
        <v/>
      </c>
      <c r="I866" s="169">
        <f>(C866-H866)/h</f>
        <v/>
      </c>
      <c r="J866">
        <f>C866/(ε_c1cd)</f>
        <v/>
      </c>
      <c r="K866">
        <f>C866/I866</f>
        <v/>
      </c>
      <c r="L866" s="131">
        <f>I866/(ε_c1cd)</f>
        <v/>
      </c>
      <c r="M866">
        <f>I866*(K866-Z_s1)</f>
        <v/>
      </c>
      <c r="N866">
        <f>I866*(K866-Z_s2)</f>
        <v/>
      </c>
      <c r="O866">
        <f>E_s*M866</f>
        <v/>
      </c>
      <c r="P866">
        <f>E_s*N866</f>
        <v/>
      </c>
      <c r="Q866">
        <f>O866*A_s1</f>
        <v/>
      </c>
      <c r="R866">
        <f>P866*A_s2</f>
        <v/>
      </c>
      <c r="S866">
        <f>Q866*($K866-Z_s1)</f>
        <v/>
      </c>
      <c r="T866">
        <f>R866*($K866-Z_s2)</f>
        <v/>
      </c>
      <c r="U866">
        <f>(INDIRECT("a_"&amp;U$2)/(U$2+1))*(($C866^(U$2+1)-$H866^(U$2+1))/(ε_c1cd^(U$2+1)))</f>
        <v/>
      </c>
      <c r="V866">
        <f>(INDIRECT("a_"&amp;V$2)/(V$2+1))*(($C866^(V$2+1)-$H866^(V$2+1))/(ε_c1cd^(V$2+1)))</f>
        <v/>
      </c>
      <c r="W866">
        <f>(INDIRECT("a_"&amp;W$2)/(W$2+1))*(($C866^(W$2+1)-$H866^(W$2+1))/(ε_c1cd^(W$2+1)))</f>
        <v/>
      </c>
      <c r="X866">
        <f>(INDIRECT("a_"&amp;X$2)/(X$2+1))*(($C866^(X$2+1)-$H866^(X$2+1))/(ε_c1cd^(X$2+1)))</f>
        <v/>
      </c>
      <c r="Y866">
        <f>(INDIRECT("a_"&amp;Y$2)/(Y$2+1))*(($C866^(Y$2+1)-$H866^(Y$2+1))/(ε_c1cd^(Y$2+1)))</f>
        <v/>
      </c>
      <c r="Z866">
        <f>(INDIRECT("a_"&amp;Z$2)/(Z$2+2))*(($C866^(Z$2+2)-$H866^(Z$2+2))/(ε_c1cd^(Z$2+2)))</f>
        <v/>
      </c>
      <c r="AA866">
        <f>(INDIRECT("a_"&amp;AA$2)/(AA$2+2))*(($C866^(AA$2+2)-$H866^(AA$2+2))/(ε_c1cd^(AA$2+2)))</f>
        <v/>
      </c>
      <c r="AB866">
        <f>(INDIRECT("a_"&amp;AB$2)/(AB$2+2))*(($C866^(AB$2+2)-$H866^(AB$2+2))/(ε_c1cd^(AB$2+2)))</f>
        <v/>
      </c>
      <c r="AC866">
        <f>(INDIRECT("a_"&amp;AC$2)/(AC$2+2))*(($C866^(AC$2+2)-$H866^(AC$2+2))/(ε_c1cd^(AC$2+2)))</f>
        <v/>
      </c>
      <c r="AD866">
        <f>(INDIRECT("a_"&amp;AD$2)/(AD$2+2))*(($C866^(AD$2+2)-$H866^(AD$2+2))/(ε_c1cd^(AD$2+2)))</f>
        <v/>
      </c>
      <c r="AE866" s="111">
        <f>(b*f_cd/L866)*SUM(U866:Y866)+SUM(Q866:R866)</f>
        <v/>
      </c>
      <c r="AF866" s="112">
        <f>AE866*(K866-y+e)</f>
        <v/>
      </c>
      <c r="AG866" s="113">
        <f>(b*f_cd/(L866^2))*SUM(Z866:AD866)+SUM(S866:T866)-AF866</f>
        <v/>
      </c>
      <c r="AH866" s="114">
        <f>AG866&lt;0</f>
        <v/>
      </c>
      <c r="AI866" s="115">
        <f>IF(A866=1,FALSE,(AND(AQ866,AH866,NOT(AI865))))</f>
        <v/>
      </c>
      <c r="AJ866" s="116">
        <f>(b*f_cd/L866)*(a_1/2*J866^2+a_2/3*J866^3+a_3/4*J866^4+a_4/5*J866^5+a_5/6*J866^6)+SUM(Q866:R866)</f>
        <v/>
      </c>
      <c r="AK866">
        <f>AJ866*(K866-y+e)</f>
        <v/>
      </c>
      <c r="AL866" s="118">
        <f>(b*f_cd/(L866^2))*(a_1/3*J866^3+a_2/4*J866^4+a_3/5*J866^5+a_4/6*J866^6+a_5/7*J866^7)+SUM(S866:T866)-AK866</f>
        <v/>
      </c>
      <c r="AM866" s="114">
        <f>AL866&gt;0</f>
        <v/>
      </c>
      <c r="AN866" s="115">
        <f>IF(A866=1,FALSE,(AND(AQ866,AM866,NOT(AN865))))</f>
        <v/>
      </c>
      <c r="AO866">
        <f>IF(D866=1,AND(AH866,NOT(AI866)),AND(AM866,NOT(AN866)))</f>
        <v/>
      </c>
      <c r="AP866" s="119">
        <f>IF(D866=1,AI866,AN866)</f>
        <v/>
      </c>
      <c r="AQ866" s="125">
        <f>ABS(E866)&lt;$AQ$2</f>
        <v/>
      </c>
      <c r="AS866">
        <f>IF(AP866,MAX(AS$3:AS864)+1,"")</f>
        <v/>
      </c>
    </row>
    <row r="867">
      <c r="A867" t="n">
        <v>777</v>
      </c>
      <c r="B867" s="131">
        <f>IF(A867=1,0,IF(AP867,0.1*ε_cu1cd,0))</f>
        <v/>
      </c>
      <c r="C867" s="131">
        <f>IF(A867=1,0.1*ε_cu1cd,C866+B866)</f>
        <v/>
      </c>
      <c r="D867" s="113">
        <f>IF('Нормальний переріз'!$D$68&gt;0,1,2)</f>
        <v/>
      </c>
      <c r="E867" s="144">
        <f>IF(D867=1,F867,G867)</f>
        <v/>
      </c>
      <c r="F867" s="124">
        <f>IF(AI866,0.11*ε_cu1cd,IF(AH866,F866*0.01,F866))</f>
        <v/>
      </c>
      <c r="G867" s="124">
        <f>IF(AP866,-0.1*ε_cu1cd,IF(AM866,G866*0.01,G866))</f>
        <v/>
      </c>
      <c r="H867" s="113">
        <f>IF(A867=1,E867,IF(AO866,H866-E866+E867,IF(AP866,0.8*H866,H866+E867)))</f>
        <v/>
      </c>
      <c r="I867" s="169">
        <f>(C867-H867)/h</f>
        <v/>
      </c>
      <c r="J867">
        <f>C867/(ε_c1cd)</f>
        <v/>
      </c>
      <c r="K867">
        <f>C867/I867</f>
        <v/>
      </c>
      <c r="L867" s="131">
        <f>I867/(ε_c1cd)</f>
        <v/>
      </c>
      <c r="M867">
        <f>I867*(K867-Z_s1)</f>
        <v/>
      </c>
      <c r="N867">
        <f>I867*(K867-Z_s2)</f>
        <v/>
      </c>
      <c r="O867">
        <f>E_s*M867</f>
        <v/>
      </c>
      <c r="P867">
        <f>E_s*N867</f>
        <v/>
      </c>
      <c r="Q867">
        <f>O867*A_s1</f>
        <v/>
      </c>
      <c r="R867">
        <f>P867*A_s2</f>
        <v/>
      </c>
      <c r="S867">
        <f>Q867*($K867-Z_s1)</f>
        <v/>
      </c>
      <c r="T867">
        <f>R867*($K867-Z_s2)</f>
        <v/>
      </c>
      <c r="U867">
        <f>(INDIRECT("a_"&amp;U$2)/(U$2+1))*(($C867^(U$2+1)-$H867^(U$2+1))/(ε_c1cd^(U$2+1)))</f>
        <v/>
      </c>
      <c r="V867">
        <f>(INDIRECT("a_"&amp;V$2)/(V$2+1))*(($C867^(V$2+1)-$H867^(V$2+1))/(ε_c1cd^(V$2+1)))</f>
        <v/>
      </c>
      <c r="W867">
        <f>(INDIRECT("a_"&amp;W$2)/(W$2+1))*(($C867^(W$2+1)-$H867^(W$2+1))/(ε_c1cd^(W$2+1)))</f>
        <v/>
      </c>
      <c r="X867">
        <f>(INDIRECT("a_"&amp;X$2)/(X$2+1))*(($C867^(X$2+1)-$H867^(X$2+1))/(ε_c1cd^(X$2+1)))</f>
        <v/>
      </c>
      <c r="Y867">
        <f>(INDIRECT("a_"&amp;Y$2)/(Y$2+1))*(($C867^(Y$2+1)-$H867^(Y$2+1))/(ε_c1cd^(Y$2+1)))</f>
        <v/>
      </c>
      <c r="Z867">
        <f>(INDIRECT("a_"&amp;Z$2)/(Z$2+2))*(($C867^(Z$2+2)-$H867^(Z$2+2))/(ε_c1cd^(Z$2+2)))</f>
        <v/>
      </c>
      <c r="AA867">
        <f>(INDIRECT("a_"&amp;AA$2)/(AA$2+2))*(($C867^(AA$2+2)-$H867^(AA$2+2))/(ε_c1cd^(AA$2+2)))</f>
        <v/>
      </c>
      <c r="AB867">
        <f>(INDIRECT("a_"&amp;AB$2)/(AB$2+2))*(($C867^(AB$2+2)-$H867^(AB$2+2))/(ε_c1cd^(AB$2+2)))</f>
        <v/>
      </c>
      <c r="AC867">
        <f>(INDIRECT("a_"&amp;AC$2)/(AC$2+2))*(($C867^(AC$2+2)-$H867^(AC$2+2))/(ε_c1cd^(AC$2+2)))</f>
        <v/>
      </c>
      <c r="AD867">
        <f>(INDIRECT("a_"&amp;AD$2)/(AD$2+2))*(($C867^(AD$2+2)-$H867^(AD$2+2))/(ε_c1cd^(AD$2+2)))</f>
        <v/>
      </c>
      <c r="AE867" s="111">
        <f>(b*f_cd/L867)*SUM(U867:Y867)+SUM(Q867:R867)</f>
        <v/>
      </c>
      <c r="AF867" s="112">
        <f>AE867*(K867-y+e)</f>
        <v/>
      </c>
      <c r="AG867" s="113">
        <f>(b*f_cd/(L867^2))*SUM(Z867:AD867)+SUM(S867:T867)-AF867</f>
        <v/>
      </c>
      <c r="AH867" s="114">
        <f>AG867&lt;0</f>
        <v/>
      </c>
      <c r="AI867" s="115">
        <f>IF(A867=1,FALSE,(AND(AQ867,AH867,NOT(AI866))))</f>
        <v/>
      </c>
      <c r="AJ867" s="116">
        <f>(b*f_cd/L867)*(a_1/2*J867^2+a_2/3*J867^3+a_3/4*J867^4+a_4/5*J867^5+a_5/6*J867^6)+SUM(Q867:R867)</f>
        <v/>
      </c>
      <c r="AK867">
        <f>AJ867*(K867-y+e)</f>
        <v/>
      </c>
      <c r="AL867" s="118">
        <f>(b*f_cd/(L867^2))*(a_1/3*J867^3+a_2/4*J867^4+a_3/5*J867^5+a_4/6*J867^6+a_5/7*J867^7)+SUM(S867:T867)-AK867</f>
        <v/>
      </c>
      <c r="AM867" s="114">
        <f>AL867&gt;0</f>
        <v/>
      </c>
      <c r="AN867" s="115">
        <f>IF(A867=1,FALSE,(AND(AQ867,AM867,NOT(AN866))))</f>
        <v/>
      </c>
      <c r="AO867">
        <f>IF(D867=1,AND(AH867,NOT(AI867)),AND(AM867,NOT(AN867)))</f>
        <v/>
      </c>
      <c r="AP867" s="119">
        <f>IF(D867=1,AI867,AN867)</f>
        <v/>
      </c>
      <c r="AQ867" s="125">
        <f>ABS(E867)&lt;$AQ$2</f>
        <v/>
      </c>
      <c r="AS867">
        <f>IF(AP867,MAX(AS$3:AS865)+1,"")</f>
        <v/>
      </c>
    </row>
    <row r="868">
      <c r="A868" t="n">
        <v>778</v>
      </c>
      <c r="B868" s="131">
        <f>IF(A868=1,0,IF(AP868,0.1*ε_cu1cd,0))</f>
        <v/>
      </c>
      <c r="C868" s="131">
        <f>IF(A868=1,0.1*ε_cu1cd,C867+B867)</f>
        <v/>
      </c>
      <c r="D868" s="113">
        <f>IF('Нормальний переріз'!$D$68&gt;0,1,2)</f>
        <v/>
      </c>
      <c r="E868" s="144">
        <f>IF(D868=1,F868,G868)</f>
        <v/>
      </c>
      <c r="F868" s="124">
        <f>IF(AI867,0.11*ε_cu1cd,IF(AH867,F867*0.01,F867))</f>
        <v/>
      </c>
      <c r="G868" s="124">
        <f>IF(AP867,-0.1*ε_cu1cd,IF(AM867,G867*0.01,G867))</f>
        <v/>
      </c>
      <c r="H868" s="113">
        <f>IF(A868=1,E868,IF(AO867,H867-E867+E868,IF(AP867,0.8*H867,H867+E868)))</f>
        <v/>
      </c>
      <c r="I868" s="169">
        <f>(C868-H868)/h</f>
        <v/>
      </c>
      <c r="J868">
        <f>C868/(ε_c1cd)</f>
        <v/>
      </c>
      <c r="K868">
        <f>C868/I868</f>
        <v/>
      </c>
      <c r="L868" s="131">
        <f>I868/(ε_c1cd)</f>
        <v/>
      </c>
      <c r="M868">
        <f>I868*(K868-Z_s1)</f>
        <v/>
      </c>
      <c r="N868">
        <f>I868*(K868-Z_s2)</f>
        <v/>
      </c>
      <c r="O868">
        <f>E_s*M868</f>
        <v/>
      </c>
      <c r="P868">
        <f>E_s*N868</f>
        <v/>
      </c>
      <c r="Q868">
        <f>O868*A_s1</f>
        <v/>
      </c>
      <c r="R868">
        <f>P868*A_s2</f>
        <v/>
      </c>
      <c r="S868">
        <f>Q868*($K868-Z_s1)</f>
        <v/>
      </c>
      <c r="T868">
        <f>R868*($K868-Z_s2)</f>
        <v/>
      </c>
      <c r="U868">
        <f>(INDIRECT("a_"&amp;U$2)/(U$2+1))*(($C868^(U$2+1)-$H868^(U$2+1))/(ε_c1cd^(U$2+1)))</f>
        <v/>
      </c>
      <c r="V868">
        <f>(INDIRECT("a_"&amp;V$2)/(V$2+1))*(($C868^(V$2+1)-$H868^(V$2+1))/(ε_c1cd^(V$2+1)))</f>
        <v/>
      </c>
      <c r="W868">
        <f>(INDIRECT("a_"&amp;W$2)/(W$2+1))*(($C868^(W$2+1)-$H868^(W$2+1))/(ε_c1cd^(W$2+1)))</f>
        <v/>
      </c>
      <c r="X868">
        <f>(INDIRECT("a_"&amp;X$2)/(X$2+1))*(($C868^(X$2+1)-$H868^(X$2+1))/(ε_c1cd^(X$2+1)))</f>
        <v/>
      </c>
      <c r="Y868">
        <f>(INDIRECT("a_"&amp;Y$2)/(Y$2+1))*(($C868^(Y$2+1)-$H868^(Y$2+1))/(ε_c1cd^(Y$2+1)))</f>
        <v/>
      </c>
      <c r="Z868">
        <f>(INDIRECT("a_"&amp;Z$2)/(Z$2+2))*(($C868^(Z$2+2)-$H868^(Z$2+2))/(ε_c1cd^(Z$2+2)))</f>
        <v/>
      </c>
      <c r="AA868">
        <f>(INDIRECT("a_"&amp;AA$2)/(AA$2+2))*(($C868^(AA$2+2)-$H868^(AA$2+2))/(ε_c1cd^(AA$2+2)))</f>
        <v/>
      </c>
      <c r="AB868">
        <f>(INDIRECT("a_"&amp;AB$2)/(AB$2+2))*(($C868^(AB$2+2)-$H868^(AB$2+2))/(ε_c1cd^(AB$2+2)))</f>
        <v/>
      </c>
      <c r="AC868">
        <f>(INDIRECT("a_"&amp;AC$2)/(AC$2+2))*(($C868^(AC$2+2)-$H868^(AC$2+2))/(ε_c1cd^(AC$2+2)))</f>
        <v/>
      </c>
      <c r="AD868">
        <f>(INDIRECT("a_"&amp;AD$2)/(AD$2+2))*(($C868^(AD$2+2)-$H868^(AD$2+2))/(ε_c1cd^(AD$2+2)))</f>
        <v/>
      </c>
      <c r="AE868" s="111">
        <f>(b*f_cd/L868)*SUM(U868:Y868)+SUM(Q868:R868)</f>
        <v/>
      </c>
      <c r="AF868" s="112">
        <f>AE868*(K868-y+e)</f>
        <v/>
      </c>
      <c r="AG868" s="113">
        <f>(b*f_cd/(L868^2))*SUM(Z868:AD868)+SUM(S868:T868)-AF868</f>
        <v/>
      </c>
      <c r="AH868" s="114">
        <f>AG868&lt;0</f>
        <v/>
      </c>
      <c r="AI868" s="115">
        <f>IF(A868=1,FALSE,(AND(AQ868,AH868,NOT(AI867))))</f>
        <v/>
      </c>
      <c r="AJ868" s="116">
        <f>(b*f_cd/L868)*(a_1/2*J868^2+a_2/3*J868^3+a_3/4*J868^4+a_4/5*J868^5+a_5/6*J868^6)+SUM(Q868:R868)</f>
        <v/>
      </c>
      <c r="AK868">
        <f>AJ868*(K868-y+e)</f>
        <v/>
      </c>
      <c r="AL868" s="118">
        <f>(b*f_cd/(L868^2))*(a_1/3*J868^3+a_2/4*J868^4+a_3/5*J868^5+a_4/6*J868^6+a_5/7*J868^7)+SUM(S868:T868)-AK868</f>
        <v/>
      </c>
      <c r="AM868" s="114">
        <f>AL868&gt;0</f>
        <v/>
      </c>
      <c r="AN868" s="115">
        <f>IF(A868=1,FALSE,(AND(AQ868,AM868,NOT(AN867))))</f>
        <v/>
      </c>
      <c r="AO868">
        <f>IF(D868=1,AND(AH868,NOT(AI868)),AND(AM868,NOT(AN868)))</f>
        <v/>
      </c>
      <c r="AP868" s="119">
        <f>IF(D868=1,AI868,AN868)</f>
        <v/>
      </c>
      <c r="AQ868" s="125">
        <f>ABS(E868)&lt;$AQ$2</f>
        <v/>
      </c>
      <c r="AS868">
        <f>IF(AP868,MAX(AS$3:AS866)+1,"")</f>
        <v/>
      </c>
    </row>
    <row r="869">
      <c r="A869" t="n">
        <v>779</v>
      </c>
      <c r="B869" s="131">
        <f>IF(A869=1,0,IF(AP869,0.1*ε_cu1cd,0))</f>
        <v/>
      </c>
      <c r="C869" s="131">
        <f>IF(A869=1,0.1*ε_cu1cd,C868+B868)</f>
        <v/>
      </c>
      <c r="D869" s="113">
        <f>IF('Нормальний переріз'!$D$68&gt;0,1,2)</f>
        <v/>
      </c>
      <c r="E869" s="144">
        <f>IF(D869=1,F869,G869)</f>
        <v/>
      </c>
      <c r="F869" s="124">
        <f>IF(AI868,0.11*ε_cu1cd,IF(AH868,F868*0.01,F868))</f>
        <v/>
      </c>
      <c r="G869" s="124">
        <f>IF(AP868,-0.1*ε_cu1cd,IF(AM868,G868*0.01,G868))</f>
        <v/>
      </c>
      <c r="H869" s="113">
        <f>IF(A869=1,E869,IF(AO868,H868-E868+E869,IF(AP868,0.8*H868,H868+E869)))</f>
        <v/>
      </c>
      <c r="I869" s="169">
        <f>(C869-H869)/h</f>
        <v/>
      </c>
      <c r="J869">
        <f>C869/(ε_c1cd)</f>
        <v/>
      </c>
      <c r="K869">
        <f>C869/I869</f>
        <v/>
      </c>
      <c r="L869" s="131">
        <f>I869/(ε_c1cd)</f>
        <v/>
      </c>
      <c r="M869">
        <f>I869*(K869-Z_s1)</f>
        <v/>
      </c>
      <c r="N869">
        <f>I869*(K869-Z_s2)</f>
        <v/>
      </c>
      <c r="O869">
        <f>E_s*M869</f>
        <v/>
      </c>
      <c r="P869">
        <f>E_s*N869</f>
        <v/>
      </c>
      <c r="Q869">
        <f>O869*A_s1</f>
        <v/>
      </c>
      <c r="R869">
        <f>P869*A_s2</f>
        <v/>
      </c>
      <c r="S869">
        <f>Q869*($K869-Z_s1)</f>
        <v/>
      </c>
      <c r="T869">
        <f>R869*($K869-Z_s2)</f>
        <v/>
      </c>
      <c r="U869">
        <f>(INDIRECT("a_"&amp;U$2)/(U$2+1))*(($C869^(U$2+1)-$H869^(U$2+1))/(ε_c1cd^(U$2+1)))</f>
        <v/>
      </c>
      <c r="V869">
        <f>(INDIRECT("a_"&amp;V$2)/(V$2+1))*(($C869^(V$2+1)-$H869^(V$2+1))/(ε_c1cd^(V$2+1)))</f>
        <v/>
      </c>
      <c r="W869">
        <f>(INDIRECT("a_"&amp;W$2)/(W$2+1))*(($C869^(W$2+1)-$H869^(W$2+1))/(ε_c1cd^(W$2+1)))</f>
        <v/>
      </c>
      <c r="X869">
        <f>(INDIRECT("a_"&amp;X$2)/(X$2+1))*(($C869^(X$2+1)-$H869^(X$2+1))/(ε_c1cd^(X$2+1)))</f>
        <v/>
      </c>
      <c r="Y869">
        <f>(INDIRECT("a_"&amp;Y$2)/(Y$2+1))*(($C869^(Y$2+1)-$H869^(Y$2+1))/(ε_c1cd^(Y$2+1)))</f>
        <v/>
      </c>
      <c r="Z869">
        <f>(INDIRECT("a_"&amp;Z$2)/(Z$2+2))*(($C869^(Z$2+2)-$H869^(Z$2+2))/(ε_c1cd^(Z$2+2)))</f>
        <v/>
      </c>
      <c r="AA869">
        <f>(INDIRECT("a_"&amp;AA$2)/(AA$2+2))*(($C869^(AA$2+2)-$H869^(AA$2+2))/(ε_c1cd^(AA$2+2)))</f>
        <v/>
      </c>
      <c r="AB869">
        <f>(INDIRECT("a_"&amp;AB$2)/(AB$2+2))*(($C869^(AB$2+2)-$H869^(AB$2+2))/(ε_c1cd^(AB$2+2)))</f>
        <v/>
      </c>
      <c r="AC869">
        <f>(INDIRECT("a_"&amp;AC$2)/(AC$2+2))*(($C869^(AC$2+2)-$H869^(AC$2+2))/(ε_c1cd^(AC$2+2)))</f>
        <v/>
      </c>
      <c r="AD869">
        <f>(INDIRECT("a_"&amp;AD$2)/(AD$2+2))*(($C869^(AD$2+2)-$H869^(AD$2+2))/(ε_c1cd^(AD$2+2)))</f>
        <v/>
      </c>
      <c r="AE869" s="111">
        <f>(b*f_cd/L869)*SUM(U869:Y869)+SUM(Q869:R869)</f>
        <v/>
      </c>
      <c r="AF869" s="112">
        <f>AE869*(K869-y+e)</f>
        <v/>
      </c>
      <c r="AG869" s="113">
        <f>(b*f_cd/(L869^2))*SUM(Z869:AD869)+SUM(S869:T869)-AF869</f>
        <v/>
      </c>
      <c r="AH869" s="114">
        <f>AG869&lt;0</f>
        <v/>
      </c>
      <c r="AI869" s="115">
        <f>IF(A869=1,FALSE,(AND(AQ869,AH869,NOT(AI868))))</f>
        <v/>
      </c>
      <c r="AJ869" s="116">
        <f>(b*f_cd/L869)*(a_1/2*J869^2+a_2/3*J869^3+a_3/4*J869^4+a_4/5*J869^5+a_5/6*J869^6)+SUM(Q869:R869)</f>
        <v/>
      </c>
      <c r="AK869">
        <f>AJ869*(K869-y+e)</f>
        <v/>
      </c>
      <c r="AL869" s="118">
        <f>(b*f_cd/(L869^2))*(a_1/3*J869^3+a_2/4*J869^4+a_3/5*J869^5+a_4/6*J869^6+a_5/7*J869^7)+SUM(S869:T869)-AK869</f>
        <v/>
      </c>
      <c r="AM869" s="114">
        <f>AL869&gt;0</f>
        <v/>
      </c>
      <c r="AN869" s="115">
        <f>IF(A869=1,FALSE,(AND(AQ869,AM869,NOT(AN868))))</f>
        <v/>
      </c>
      <c r="AO869">
        <f>IF(D869=1,AND(AH869,NOT(AI869)),AND(AM869,NOT(AN869)))</f>
        <v/>
      </c>
      <c r="AP869" s="119">
        <f>IF(D869=1,AI869,AN869)</f>
        <v/>
      </c>
      <c r="AQ869" s="125">
        <f>ABS(E869)&lt;$AQ$2</f>
        <v/>
      </c>
      <c r="AS869">
        <f>IF(AP869,MAX(AS$3:AS867)+1,"")</f>
        <v/>
      </c>
    </row>
    <row r="870">
      <c r="A870" t="n">
        <v>780</v>
      </c>
      <c r="B870" s="131">
        <f>IF(A870=1,0,IF(AP870,0.1*ε_cu1cd,0))</f>
        <v/>
      </c>
      <c r="C870" s="131">
        <f>IF(A870=1,0.1*ε_cu1cd,C869+B869)</f>
        <v/>
      </c>
      <c r="D870" s="113">
        <f>IF('Нормальний переріз'!$D$68&gt;0,1,2)</f>
        <v/>
      </c>
      <c r="E870" s="144">
        <f>IF(D870=1,F870,G870)</f>
        <v/>
      </c>
      <c r="F870" s="124">
        <f>IF(AI869,0.11*ε_cu1cd,IF(AH869,F869*0.01,F869))</f>
        <v/>
      </c>
      <c r="G870" s="124">
        <f>IF(AP869,-0.1*ε_cu1cd,IF(AM869,G869*0.01,G869))</f>
        <v/>
      </c>
      <c r="H870" s="113">
        <f>IF(A870=1,E870,IF(AO869,H869-E869+E870,IF(AP869,0.8*H869,H869+E870)))</f>
        <v/>
      </c>
      <c r="I870" s="169">
        <f>(C870-H870)/h</f>
        <v/>
      </c>
      <c r="J870">
        <f>C870/(ε_c1cd)</f>
        <v/>
      </c>
      <c r="K870">
        <f>C870/I870</f>
        <v/>
      </c>
      <c r="L870" s="131">
        <f>I870/(ε_c1cd)</f>
        <v/>
      </c>
      <c r="M870">
        <f>I870*(K870-Z_s1)</f>
        <v/>
      </c>
      <c r="N870">
        <f>I870*(K870-Z_s2)</f>
        <v/>
      </c>
      <c r="O870">
        <f>E_s*M870</f>
        <v/>
      </c>
      <c r="P870">
        <f>E_s*N870</f>
        <v/>
      </c>
      <c r="Q870">
        <f>O870*A_s1</f>
        <v/>
      </c>
      <c r="R870">
        <f>P870*A_s2</f>
        <v/>
      </c>
      <c r="S870">
        <f>Q870*($K870-Z_s1)</f>
        <v/>
      </c>
      <c r="T870">
        <f>R870*($K870-Z_s2)</f>
        <v/>
      </c>
      <c r="U870">
        <f>(INDIRECT("a_"&amp;U$2)/(U$2+1))*(($C870^(U$2+1)-$H870^(U$2+1))/(ε_c1cd^(U$2+1)))</f>
        <v/>
      </c>
      <c r="V870">
        <f>(INDIRECT("a_"&amp;V$2)/(V$2+1))*(($C870^(V$2+1)-$H870^(V$2+1))/(ε_c1cd^(V$2+1)))</f>
        <v/>
      </c>
      <c r="W870">
        <f>(INDIRECT("a_"&amp;W$2)/(W$2+1))*(($C870^(W$2+1)-$H870^(W$2+1))/(ε_c1cd^(W$2+1)))</f>
        <v/>
      </c>
      <c r="X870">
        <f>(INDIRECT("a_"&amp;X$2)/(X$2+1))*(($C870^(X$2+1)-$H870^(X$2+1))/(ε_c1cd^(X$2+1)))</f>
        <v/>
      </c>
      <c r="Y870">
        <f>(INDIRECT("a_"&amp;Y$2)/(Y$2+1))*(($C870^(Y$2+1)-$H870^(Y$2+1))/(ε_c1cd^(Y$2+1)))</f>
        <v/>
      </c>
      <c r="Z870">
        <f>(INDIRECT("a_"&amp;Z$2)/(Z$2+2))*(($C870^(Z$2+2)-$H870^(Z$2+2))/(ε_c1cd^(Z$2+2)))</f>
        <v/>
      </c>
      <c r="AA870">
        <f>(INDIRECT("a_"&amp;AA$2)/(AA$2+2))*(($C870^(AA$2+2)-$H870^(AA$2+2))/(ε_c1cd^(AA$2+2)))</f>
        <v/>
      </c>
      <c r="AB870">
        <f>(INDIRECT("a_"&amp;AB$2)/(AB$2+2))*(($C870^(AB$2+2)-$H870^(AB$2+2))/(ε_c1cd^(AB$2+2)))</f>
        <v/>
      </c>
      <c r="AC870">
        <f>(INDIRECT("a_"&amp;AC$2)/(AC$2+2))*(($C870^(AC$2+2)-$H870^(AC$2+2))/(ε_c1cd^(AC$2+2)))</f>
        <v/>
      </c>
      <c r="AD870">
        <f>(INDIRECT("a_"&amp;AD$2)/(AD$2+2))*(($C870^(AD$2+2)-$H870^(AD$2+2))/(ε_c1cd^(AD$2+2)))</f>
        <v/>
      </c>
      <c r="AE870" s="111">
        <f>(b*f_cd/L870)*SUM(U870:Y870)+SUM(Q870:R870)</f>
        <v/>
      </c>
      <c r="AF870" s="112">
        <f>AE870*(K870-y+e)</f>
        <v/>
      </c>
      <c r="AG870" s="113">
        <f>(b*f_cd/(L870^2))*SUM(Z870:AD870)+SUM(S870:T870)-AF870</f>
        <v/>
      </c>
      <c r="AH870" s="114">
        <f>AG870&lt;0</f>
        <v/>
      </c>
      <c r="AI870" s="115">
        <f>IF(A870=1,FALSE,(AND(AQ870,AH870,NOT(AI869))))</f>
        <v/>
      </c>
      <c r="AJ870" s="116">
        <f>(b*f_cd/L870)*(a_1/2*J870^2+a_2/3*J870^3+a_3/4*J870^4+a_4/5*J870^5+a_5/6*J870^6)+SUM(Q870:R870)</f>
        <v/>
      </c>
      <c r="AK870">
        <f>AJ870*(K870-y+e)</f>
        <v/>
      </c>
      <c r="AL870" s="118">
        <f>(b*f_cd/(L870^2))*(a_1/3*J870^3+a_2/4*J870^4+a_3/5*J870^5+a_4/6*J870^6+a_5/7*J870^7)+SUM(S870:T870)-AK870</f>
        <v/>
      </c>
      <c r="AM870" s="114">
        <f>AL870&gt;0</f>
        <v/>
      </c>
      <c r="AN870" s="115">
        <f>IF(A870=1,FALSE,(AND(AQ870,AM870,NOT(AN869))))</f>
        <v/>
      </c>
      <c r="AO870">
        <f>IF(D870=1,AND(AH870,NOT(AI870)),AND(AM870,NOT(AN870)))</f>
        <v/>
      </c>
      <c r="AP870" s="119">
        <f>IF(D870=1,AI870,AN870)</f>
        <v/>
      </c>
      <c r="AQ870" s="125">
        <f>ABS(E870)&lt;$AQ$2</f>
        <v/>
      </c>
      <c r="AS870">
        <f>IF(AP870,MAX(AS$3:AS868)+1,"")</f>
        <v/>
      </c>
    </row>
    <row r="871">
      <c r="A871" t="n">
        <v>781</v>
      </c>
      <c r="B871" s="131">
        <f>IF(A871=1,0,IF(AP871,0.1*ε_cu1cd,0))</f>
        <v/>
      </c>
      <c r="C871" s="131">
        <f>IF(A871=1,0.1*ε_cu1cd,C870+B870)</f>
        <v/>
      </c>
      <c r="D871" s="113">
        <f>IF('Нормальний переріз'!$D$68&gt;0,1,2)</f>
        <v/>
      </c>
      <c r="E871" s="144">
        <f>IF(D871=1,F871,G871)</f>
        <v/>
      </c>
      <c r="F871" s="124">
        <f>IF(AI870,0.11*ε_cu1cd,IF(AH870,F870*0.01,F870))</f>
        <v/>
      </c>
      <c r="G871" s="124">
        <f>IF(AP870,-0.1*ε_cu1cd,IF(AM870,G870*0.01,G870))</f>
        <v/>
      </c>
      <c r="H871" s="113">
        <f>IF(A871=1,E871,IF(AO870,H870-E870+E871,IF(AP870,0.8*H870,H870+E871)))</f>
        <v/>
      </c>
      <c r="I871" s="169">
        <f>(C871-H871)/h</f>
        <v/>
      </c>
      <c r="J871">
        <f>C871/(ε_c1cd)</f>
        <v/>
      </c>
      <c r="K871">
        <f>C871/I871</f>
        <v/>
      </c>
      <c r="L871" s="131">
        <f>I871/(ε_c1cd)</f>
        <v/>
      </c>
      <c r="M871">
        <f>I871*(K871-Z_s1)</f>
        <v/>
      </c>
      <c r="N871">
        <f>I871*(K871-Z_s2)</f>
        <v/>
      </c>
      <c r="O871">
        <f>E_s*M871</f>
        <v/>
      </c>
      <c r="P871">
        <f>E_s*N871</f>
        <v/>
      </c>
      <c r="Q871">
        <f>O871*A_s1</f>
        <v/>
      </c>
      <c r="R871">
        <f>P871*A_s2</f>
        <v/>
      </c>
      <c r="S871">
        <f>Q871*($K871-Z_s1)</f>
        <v/>
      </c>
      <c r="T871">
        <f>R871*($K871-Z_s2)</f>
        <v/>
      </c>
      <c r="U871">
        <f>(INDIRECT("a_"&amp;U$2)/(U$2+1))*(($C871^(U$2+1)-$H871^(U$2+1))/(ε_c1cd^(U$2+1)))</f>
        <v/>
      </c>
      <c r="V871">
        <f>(INDIRECT("a_"&amp;V$2)/(V$2+1))*(($C871^(V$2+1)-$H871^(V$2+1))/(ε_c1cd^(V$2+1)))</f>
        <v/>
      </c>
      <c r="W871">
        <f>(INDIRECT("a_"&amp;W$2)/(W$2+1))*(($C871^(W$2+1)-$H871^(W$2+1))/(ε_c1cd^(W$2+1)))</f>
        <v/>
      </c>
      <c r="X871">
        <f>(INDIRECT("a_"&amp;X$2)/(X$2+1))*(($C871^(X$2+1)-$H871^(X$2+1))/(ε_c1cd^(X$2+1)))</f>
        <v/>
      </c>
      <c r="Y871">
        <f>(INDIRECT("a_"&amp;Y$2)/(Y$2+1))*(($C871^(Y$2+1)-$H871^(Y$2+1))/(ε_c1cd^(Y$2+1)))</f>
        <v/>
      </c>
      <c r="Z871">
        <f>(INDIRECT("a_"&amp;Z$2)/(Z$2+2))*(($C871^(Z$2+2)-$H871^(Z$2+2))/(ε_c1cd^(Z$2+2)))</f>
        <v/>
      </c>
      <c r="AA871">
        <f>(INDIRECT("a_"&amp;AA$2)/(AA$2+2))*(($C871^(AA$2+2)-$H871^(AA$2+2))/(ε_c1cd^(AA$2+2)))</f>
        <v/>
      </c>
      <c r="AB871">
        <f>(INDIRECT("a_"&amp;AB$2)/(AB$2+2))*(($C871^(AB$2+2)-$H871^(AB$2+2))/(ε_c1cd^(AB$2+2)))</f>
        <v/>
      </c>
      <c r="AC871">
        <f>(INDIRECT("a_"&amp;AC$2)/(AC$2+2))*(($C871^(AC$2+2)-$H871^(AC$2+2))/(ε_c1cd^(AC$2+2)))</f>
        <v/>
      </c>
      <c r="AD871">
        <f>(INDIRECT("a_"&amp;AD$2)/(AD$2+2))*(($C871^(AD$2+2)-$H871^(AD$2+2))/(ε_c1cd^(AD$2+2)))</f>
        <v/>
      </c>
      <c r="AE871" s="111">
        <f>(b*f_cd/L871)*SUM(U871:Y871)+SUM(Q871:R871)</f>
        <v/>
      </c>
      <c r="AF871" s="112">
        <f>AE871*(K871-y+e)</f>
        <v/>
      </c>
      <c r="AG871" s="113">
        <f>(b*f_cd/(L871^2))*SUM(Z871:AD871)+SUM(S871:T871)-AF871</f>
        <v/>
      </c>
      <c r="AH871" s="114">
        <f>AG871&lt;0</f>
        <v/>
      </c>
      <c r="AI871" s="115">
        <f>IF(A871=1,FALSE,(AND(AQ871,AH871,NOT(AI870))))</f>
        <v/>
      </c>
      <c r="AJ871" s="116">
        <f>(b*f_cd/L871)*(a_1/2*J871^2+a_2/3*J871^3+a_3/4*J871^4+a_4/5*J871^5+a_5/6*J871^6)+SUM(Q871:R871)</f>
        <v/>
      </c>
      <c r="AK871">
        <f>AJ871*(K871-y+e)</f>
        <v/>
      </c>
      <c r="AL871" s="118">
        <f>(b*f_cd/(L871^2))*(a_1/3*J871^3+a_2/4*J871^4+a_3/5*J871^5+a_4/6*J871^6+a_5/7*J871^7)+SUM(S871:T871)-AK871</f>
        <v/>
      </c>
      <c r="AM871" s="114">
        <f>AL871&gt;0</f>
        <v/>
      </c>
      <c r="AN871" s="115">
        <f>IF(A871=1,FALSE,(AND(AQ871,AM871,NOT(AN870))))</f>
        <v/>
      </c>
      <c r="AO871">
        <f>IF(D871=1,AND(AH871,NOT(AI871)),AND(AM871,NOT(AN871)))</f>
        <v/>
      </c>
      <c r="AP871" s="119">
        <f>IF(D871=1,AI871,AN871)</f>
        <v/>
      </c>
      <c r="AQ871" s="125">
        <f>ABS(E871)&lt;$AQ$2</f>
        <v/>
      </c>
      <c r="AS871">
        <f>IF(AP871,MAX(AS$3:AS869)+1,"")</f>
        <v/>
      </c>
    </row>
    <row r="872">
      <c r="A872" t="n">
        <v>782</v>
      </c>
      <c r="B872" s="131">
        <f>IF(A872=1,0,IF(AP872,0.1*ε_cu1cd,0))</f>
        <v/>
      </c>
      <c r="C872" s="131">
        <f>IF(A872=1,0.1*ε_cu1cd,C871+B871)</f>
        <v/>
      </c>
      <c r="D872" s="113">
        <f>IF('Нормальний переріз'!$D$68&gt;0,1,2)</f>
        <v/>
      </c>
      <c r="E872" s="144">
        <f>IF(D872=1,F872,G872)</f>
        <v/>
      </c>
      <c r="F872" s="124">
        <f>IF(AI871,0.11*ε_cu1cd,IF(AH871,F871*0.01,F871))</f>
        <v/>
      </c>
      <c r="G872" s="124">
        <f>IF(AP871,-0.1*ε_cu1cd,IF(AM871,G871*0.01,G871))</f>
        <v/>
      </c>
      <c r="H872" s="113">
        <f>IF(A872=1,E872,IF(AO871,H871-E871+E872,IF(AP871,0.8*H871,H871+E872)))</f>
        <v/>
      </c>
      <c r="I872" s="169">
        <f>(C872-H872)/h</f>
        <v/>
      </c>
      <c r="J872">
        <f>C872/(ε_c1cd)</f>
        <v/>
      </c>
      <c r="K872">
        <f>C872/I872</f>
        <v/>
      </c>
      <c r="L872" s="131">
        <f>I872/(ε_c1cd)</f>
        <v/>
      </c>
      <c r="M872">
        <f>I872*(K872-Z_s1)</f>
        <v/>
      </c>
      <c r="N872">
        <f>I872*(K872-Z_s2)</f>
        <v/>
      </c>
      <c r="O872">
        <f>E_s*M872</f>
        <v/>
      </c>
      <c r="P872">
        <f>E_s*N872</f>
        <v/>
      </c>
      <c r="Q872">
        <f>O872*A_s1</f>
        <v/>
      </c>
      <c r="R872">
        <f>P872*A_s2</f>
        <v/>
      </c>
      <c r="S872">
        <f>Q872*($K872-Z_s1)</f>
        <v/>
      </c>
      <c r="T872">
        <f>R872*($K872-Z_s2)</f>
        <v/>
      </c>
      <c r="U872">
        <f>(INDIRECT("a_"&amp;U$2)/(U$2+1))*(($C872^(U$2+1)-$H872^(U$2+1))/(ε_c1cd^(U$2+1)))</f>
        <v/>
      </c>
      <c r="V872">
        <f>(INDIRECT("a_"&amp;V$2)/(V$2+1))*(($C872^(V$2+1)-$H872^(V$2+1))/(ε_c1cd^(V$2+1)))</f>
        <v/>
      </c>
      <c r="W872">
        <f>(INDIRECT("a_"&amp;W$2)/(W$2+1))*(($C872^(W$2+1)-$H872^(W$2+1))/(ε_c1cd^(W$2+1)))</f>
        <v/>
      </c>
      <c r="X872">
        <f>(INDIRECT("a_"&amp;X$2)/(X$2+1))*(($C872^(X$2+1)-$H872^(X$2+1))/(ε_c1cd^(X$2+1)))</f>
        <v/>
      </c>
      <c r="Y872">
        <f>(INDIRECT("a_"&amp;Y$2)/(Y$2+1))*(($C872^(Y$2+1)-$H872^(Y$2+1))/(ε_c1cd^(Y$2+1)))</f>
        <v/>
      </c>
      <c r="Z872">
        <f>(INDIRECT("a_"&amp;Z$2)/(Z$2+2))*(($C872^(Z$2+2)-$H872^(Z$2+2))/(ε_c1cd^(Z$2+2)))</f>
        <v/>
      </c>
      <c r="AA872">
        <f>(INDIRECT("a_"&amp;AA$2)/(AA$2+2))*(($C872^(AA$2+2)-$H872^(AA$2+2))/(ε_c1cd^(AA$2+2)))</f>
        <v/>
      </c>
      <c r="AB872">
        <f>(INDIRECT("a_"&amp;AB$2)/(AB$2+2))*(($C872^(AB$2+2)-$H872^(AB$2+2))/(ε_c1cd^(AB$2+2)))</f>
        <v/>
      </c>
      <c r="AC872">
        <f>(INDIRECT("a_"&amp;AC$2)/(AC$2+2))*(($C872^(AC$2+2)-$H872^(AC$2+2))/(ε_c1cd^(AC$2+2)))</f>
        <v/>
      </c>
      <c r="AD872">
        <f>(INDIRECT("a_"&amp;AD$2)/(AD$2+2))*(($C872^(AD$2+2)-$H872^(AD$2+2))/(ε_c1cd^(AD$2+2)))</f>
        <v/>
      </c>
      <c r="AE872" s="111">
        <f>(b*f_cd/L872)*SUM(U872:Y872)+SUM(Q872:R872)</f>
        <v/>
      </c>
      <c r="AF872" s="112">
        <f>AE872*(K872-y+e)</f>
        <v/>
      </c>
      <c r="AG872" s="113">
        <f>(b*f_cd/(L872^2))*SUM(Z872:AD872)+SUM(S872:T872)-AF872</f>
        <v/>
      </c>
      <c r="AH872" s="114">
        <f>AG872&lt;0</f>
        <v/>
      </c>
      <c r="AI872" s="115">
        <f>IF(A872=1,FALSE,(AND(AQ872,AH872,NOT(AI871))))</f>
        <v/>
      </c>
      <c r="AJ872" s="116">
        <f>(b*f_cd/L872)*(a_1/2*J872^2+a_2/3*J872^3+a_3/4*J872^4+a_4/5*J872^5+a_5/6*J872^6)+SUM(Q872:R872)</f>
        <v/>
      </c>
      <c r="AK872">
        <f>AJ872*(K872-y+e)</f>
        <v/>
      </c>
      <c r="AL872" s="118">
        <f>(b*f_cd/(L872^2))*(a_1/3*J872^3+a_2/4*J872^4+a_3/5*J872^5+a_4/6*J872^6+a_5/7*J872^7)+SUM(S872:T872)-AK872</f>
        <v/>
      </c>
      <c r="AM872" s="114">
        <f>AL872&gt;0</f>
        <v/>
      </c>
      <c r="AN872" s="115">
        <f>IF(A872=1,FALSE,(AND(AQ872,AM872,NOT(AN871))))</f>
        <v/>
      </c>
      <c r="AO872">
        <f>IF(D872=1,AND(AH872,NOT(AI872)),AND(AM872,NOT(AN872)))</f>
        <v/>
      </c>
      <c r="AP872" s="119">
        <f>IF(D872=1,AI872,AN872)</f>
        <v/>
      </c>
      <c r="AQ872" s="125">
        <f>ABS(E872)&lt;$AQ$2</f>
        <v/>
      </c>
      <c r="AS872">
        <f>IF(AP872,MAX(AS$3:AS870)+1,"")</f>
        <v/>
      </c>
    </row>
    <row r="873">
      <c r="A873" t="n">
        <v>783</v>
      </c>
      <c r="B873" s="131">
        <f>IF(A873=1,0,IF(AP873,0.1*ε_cu1cd,0))</f>
        <v/>
      </c>
      <c r="C873" s="131">
        <f>IF(A873=1,0.1*ε_cu1cd,C872+B872)</f>
        <v/>
      </c>
      <c r="D873" s="113">
        <f>IF('Нормальний переріз'!$D$68&gt;0,1,2)</f>
        <v/>
      </c>
      <c r="E873" s="144">
        <f>IF(D873=1,F873,G873)</f>
        <v/>
      </c>
      <c r="F873" s="124">
        <f>IF(AI872,0.11*ε_cu1cd,IF(AH872,F872*0.01,F872))</f>
        <v/>
      </c>
      <c r="G873" s="124">
        <f>IF(AP872,-0.1*ε_cu1cd,IF(AM872,G872*0.01,G872))</f>
        <v/>
      </c>
      <c r="H873" s="113">
        <f>IF(A873=1,E873,IF(AO872,H872-E872+E873,IF(AP872,0.8*H872,H872+E873)))</f>
        <v/>
      </c>
      <c r="I873" s="169">
        <f>(C873-H873)/h</f>
        <v/>
      </c>
      <c r="J873">
        <f>C873/(ε_c1cd)</f>
        <v/>
      </c>
      <c r="K873">
        <f>C873/I873</f>
        <v/>
      </c>
      <c r="L873" s="131">
        <f>I873/(ε_c1cd)</f>
        <v/>
      </c>
      <c r="M873">
        <f>I873*(K873-Z_s1)</f>
        <v/>
      </c>
      <c r="N873">
        <f>I873*(K873-Z_s2)</f>
        <v/>
      </c>
      <c r="O873">
        <f>E_s*M873</f>
        <v/>
      </c>
      <c r="P873">
        <f>E_s*N873</f>
        <v/>
      </c>
      <c r="Q873">
        <f>O873*A_s1</f>
        <v/>
      </c>
      <c r="R873">
        <f>P873*A_s2</f>
        <v/>
      </c>
      <c r="S873">
        <f>Q873*($K873-Z_s1)</f>
        <v/>
      </c>
      <c r="T873">
        <f>R873*($K873-Z_s2)</f>
        <v/>
      </c>
      <c r="U873">
        <f>(INDIRECT("a_"&amp;U$2)/(U$2+1))*(($C873^(U$2+1)-$H873^(U$2+1))/(ε_c1cd^(U$2+1)))</f>
        <v/>
      </c>
      <c r="V873">
        <f>(INDIRECT("a_"&amp;V$2)/(V$2+1))*(($C873^(V$2+1)-$H873^(V$2+1))/(ε_c1cd^(V$2+1)))</f>
        <v/>
      </c>
      <c r="W873">
        <f>(INDIRECT("a_"&amp;W$2)/(W$2+1))*(($C873^(W$2+1)-$H873^(W$2+1))/(ε_c1cd^(W$2+1)))</f>
        <v/>
      </c>
      <c r="X873">
        <f>(INDIRECT("a_"&amp;X$2)/(X$2+1))*(($C873^(X$2+1)-$H873^(X$2+1))/(ε_c1cd^(X$2+1)))</f>
        <v/>
      </c>
      <c r="Y873">
        <f>(INDIRECT("a_"&amp;Y$2)/(Y$2+1))*(($C873^(Y$2+1)-$H873^(Y$2+1))/(ε_c1cd^(Y$2+1)))</f>
        <v/>
      </c>
      <c r="Z873">
        <f>(INDIRECT("a_"&amp;Z$2)/(Z$2+2))*(($C873^(Z$2+2)-$H873^(Z$2+2))/(ε_c1cd^(Z$2+2)))</f>
        <v/>
      </c>
      <c r="AA873">
        <f>(INDIRECT("a_"&amp;AA$2)/(AA$2+2))*(($C873^(AA$2+2)-$H873^(AA$2+2))/(ε_c1cd^(AA$2+2)))</f>
        <v/>
      </c>
      <c r="AB873">
        <f>(INDIRECT("a_"&amp;AB$2)/(AB$2+2))*(($C873^(AB$2+2)-$H873^(AB$2+2))/(ε_c1cd^(AB$2+2)))</f>
        <v/>
      </c>
      <c r="AC873">
        <f>(INDIRECT("a_"&amp;AC$2)/(AC$2+2))*(($C873^(AC$2+2)-$H873^(AC$2+2))/(ε_c1cd^(AC$2+2)))</f>
        <v/>
      </c>
      <c r="AD873">
        <f>(INDIRECT("a_"&amp;AD$2)/(AD$2+2))*(($C873^(AD$2+2)-$H873^(AD$2+2))/(ε_c1cd^(AD$2+2)))</f>
        <v/>
      </c>
      <c r="AE873" s="111">
        <f>(b*f_cd/L873)*SUM(U873:Y873)+SUM(Q873:R873)</f>
        <v/>
      </c>
      <c r="AF873" s="112">
        <f>AE873*(K873-y+e)</f>
        <v/>
      </c>
      <c r="AG873" s="113">
        <f>(b*f_cd/(L873^2))*SUM(Z873:AD873)+SUM(S873:T873)-AF873</f>
        <v/>
      </c>
      <c r="AH873" s="114">
        <f>AG873&lt;0</f>
        <v/>
      </c>
      <c r="AI873" s="115">
        <f>IF(A873=1,FALSE,(AND(AQ873,AH873,NOT(AI872))))</f>
        <v/>
      </c>
      <c r="AJ873" s="116">
        <f>(b*f_cd/L873)*(a_1/2*J873^2+a_2/3*J873^3+a_3/4*J873^4+a_4/5*J873^5+a_5/6*J873^6)+SUM(Q873:R873)</f>
        <v/>
      </c>
      <c r="AK873">
        <f>AJ873*(K873-y+e)</f>
        <v/>
      </c>
      <c r="AL873" s="118">
        <f>(b*f_cd/(L873^2))*(a_1/3*J873^3+a_2/4*J873^4+a_3/5*J873^5+a_4/6*J873^6+a_5/7*J873^7)+SUM(S873:T873)-AK873</f>
        <v/>
      </c>
      <c r="AM873" s="114">
        <f>AL873&gt;0</f>
        <v/>
      </c>
      <c r="AN873" s="115">
        <f>IF(A873=1,FALSE,(AND(AQ873,AM873,NOT(AN872))))</f>
        <v/>
      </c>
      <c r="AO873">
        <f>IF(D873=1,AND(AH873,NOT(AI873)),AND(AM873,NOT(AN873)))</f>
        <v/>
      </c>
      <c r="AP873" s="119">
        <f>IF(D873=1,AI873,AN873)</f>
        <v/>
      </c>
      <c r="AQ873" s="125">
        <f>ABS(E873)&lt;$AQ$2</f>
        <v/>
      </c>
      <c r="AS873">
        <f>IF(AP873,MAX(AS$3:AS871)+1,"")</f>
        <v/>
      </c>
    </row>
    <row r="874">
      <c r="A874" t="n">
        <v>784</v>
      </c>
      <c r="B874" s="131">
        <f>IF(A874=1,0,IF(AP874,0.1*ε_cu1cd,0))</f>
        <v/>
      </c>
      <c r="C874" s="131">
        <f>IF(A874=1,0.1*ε_cu1cd,C873+B873)</f>
        <v/>
      </c>
      <c r="D874" s="113">
        <f>IF('Нормальний переріз'!$D$68&gt;0,1,2)</f>
        <v/>
      </c>
      <c r="E874" s="144">
        <f>IF(D874=1,F874,G874)</f>
        <v/>
      </c>
      <c r="F874" s="124">
        <f>IF(AI873,0.11*ε_cu1cd,IF(AH873,F873*0.01,F873))</f>
        <v/>
      </c>
      <c r="G874" s="124">
        <f>IF(AP873,-0.1*ε_cu1cd,IF(AM873,G873*0.01,G873))</f>
        <v/>
      </c>
      <c r="H874" s="113">
        <f>IF(A874=1,E874,IF(AO873,H873-E873+E874,IF(AP873,0.8*H873,H873+E874)))</f>
        <v/>
      </c>
      <c r="I874" s="169">
        <f>(C874-H874)/h</f>
        <v/>
      </c>
      <c r="J874">
        <f>C874/(ε_c1cd)</f>
        <v/>
      </c>
      <c r="K874">
        <f>C874/I874</f>
        <v/>
      </c>
      <c r="L874" s="131">
        <f>I874/(ε_c1cd)</f>
        <v/>
      </c>
      <c r="M874">
        <f>I874*(K874-Z_s1)</f>
        <v/>
      </c>
      <c r="N874">
        <f>I874*(K874-Z_s2)</f>
        <v/>
      </c>
      <c r="O874">
        <f>E_s*M874</f>
        <v/>
      </c>
      <c r="P874">
        <f>E_s*N874</f>
        <v/>
      </c>
      <c r="Q874">
        <f>O874*A_s1</f>
        <v/>
      </c>
      <c r="R874">
        <f>P874*A_s2</f>
        <v/>
      </c>
      <c r="S874">
        <f>Q874*($K874-Z_s1)</f>
        <v/>
      </c>
      <c r="T874">
        <f>R874*($K874-Z_s2)</f>
        <v/>
      </c>
      <c r="U874">
        <f>(INDIRECT("a_"&amp;U$2)/(U$2+1))*(($C874^(U$2+1)-$H874^(U$2+1))/(ε_c1cd^(U$2+1)))</f>
        <v/>
      </c>
      <c r="V874">
        <f>(INDIRECT("a_"&amp;V$2)/(V$2+1))*(($C874^(V$2+1)-$H874^(V$2+1))/(ε_c1cd^(V$2+1)))</f>
        <v/>
      </c>
      <c r="W874">
        <f>(INDIRECT("a_"&amp;W$2)/(W$2+1))*(($C874^(W$2+1)-$H874^(W$2+1))/(ε_c1cd^(W$2+1)))</f>
        <v/>
      </c>
      <c r="X874">
        <f>(INDIRECT("a_"&amp;X$2)/(X$2+1))*(($C874^(X$2+1)-$H874^(X$2+1))/(ε_c1cd^(X$2+1)))</f>
        <v/>
      </c>
      <c r="Y874">
        <f>(INDIRECT("a_"&amp;Y$2)/(Y$2+1))*(($C874^(Y$2+1)-$H874^(Y$2+1))/(ε_c1cd^(Y$2+1)))</f>
        <v/>
      </c>
      <c r="Z874">
        <f>(INDIRECT("a_"&amp;Z$2)/(Z$2+2))*(($C874^(Z$2+2)-$H874^(Z$2+2))/(ε_c1cd^(Z$2+2)))</f>
        <v/>
      </c>
      <c r="AA874">
        <f>(INDIRECT("a_"&amp;AA$2)/(AA$2+2))*(($C874^(AA$2+2)-$H874^(AA$2+2))/(ε_c1cd^(AA$2+2)))</f>
        <v/>
      </c>
      <c r="AB874">
        <f>(INDIRECT("a_"&amp;AB$2)/(AB$2+2))*(($C874^(AB$2+2)-$H874^(AB$2+2))/(ε_c1cd^(AB$2+2)))</f>
        <v/>
      </c>
      <c r="AC874">
        <f>(INDIRECT("a_"&amp;AC$2)/(AC$2+2))*(($C874^(AC$2+2)-$H874^(AC$2+2))/(ε_c1cd^(AC$2+2)))</f>
        <v/>
      </c>
      <c r="AD874">
        <f>(INDIRECT("a_"&amp;AD$2)/(AD$2+2))*(($C874^(AD$2+2)-$H874^(AD$2+2))/(ε_c1cd^(AD$2+2)))</f>
        <v/>
      </c>
      <c r="AE874" s="111">
        <f>(b*f_cd/L874)*SUM(U874:Y874)+SUM(Q874:R874)</f>
        <v/>
      </c>
      <c r="AF874" s="112">
        <f>AE874*(K874-y+e)</f>
        <v/>
      </c>
      <c r="AG874" s="113">
        <f>(b*f_cd/(L874^2))*SUM(Z874:AD874)+SUM(S874:T874)-AF874</f>
        <v/>
      </c>
      <c r="AH874" s="114">
        <f>AG874&lt;0</f>
        <v/>
      </c>
      <c r="AI874" s="115">
        <f>IF(A874=1,FALSE,(AND(AQ874,AH874,NOT(AI873))))</f>
        <v/>
      </c>
      <c r="AJ874" s="116">
        <f>(b*f_cd/L874)*(a_1/2*J874^2+a_2/3*J874^3+a_3/4*J874^4+a_4/5*J874^5+a_5/6*J874^6)+SUM(Q874:R874)</f>
        <v/>
      </c>
      <c r="AK874">
        <f>AJ874*(K874-y+e)</f>
        <v/>
      </c>
      <c r="AL874" s="118">
        <f>(b*f_cd/(L874^2))*(a_1/3*J874^3+a_2/4*J874^4+a_3/5*J874^5+a_4/6*J874^6+a_5/7*J874^7)+SUM(S874:T874)-AK874</f>
        <v/>
      </c>
      <c r="AM874" s="114">
        <f>AL874&gt;0</f>
        <v/>
      </c>
      <c r="AN874" s="115">
        <f>IF(A874=1,FALSE,(AND(AQ874,AM874,NOT(AN873))))</f>
        <v/>
      </c>
      <c r="AO874">
        <f>IF(D874=1,AND(AH874,NOT(AI874)),AND(AM874,NOT(AN874)))</f>
        <v/>
      </c>
      <c r="AP874" s="119">
        <f>IF(D874=1,AI874,AN874)</f>
        <v/>
      </c>
      <c r="AQ874" s="125">
        <f>ABS(E874)&lt;$AQ$2</f>
        <v/>
      </c>
      <c r="AS874">
        <f>IF(AP874,MAX(AS$3:AS872)+1,"")</f>
        <v/>
      </c>
    </row>
    <row r="875">
      <c r="A875" t="n">
        <v>785</v>
      </c>
      <c r="B875" s="131">
        <f>IF(A875=1,0,IF(AP875,0.1*ε_cu1cd,0))</f>
        <v/>
      </c>
      <c r="C875" s="131">
        <f>IF(A875=1,0.1*ε_cu1cd,C874+B874)</f>
        <v/>
      </c>
      <c r="D875" s="113">
        <f>IF('Нормальний переріз'!$D$68&gt;0,1,2)</f>
        <v/>
      </c>
      <c r="E875" s="144">
        <f>IF(D875=1,F875,G875)</f>
        <v/>
      </c>
      <c r="F875" s="124">
        <f>IF(AI874,0.11*ε_cu1cd,IF(AH874,F874*0.01,F874))</f>
        <v/>
      </c>
      <c r="G875" s="124">
        <f>IF(AP874,-0.1*ε_cu1cd,IF(AM874,G874*0.01,G874))</f>
        <v/>
      </c>
      <c r="H875" s="113">
        <f>IF(A875=1,E875,IF(AO874,H874-E874+E875,IF(AP874,0.8*H874,H874+E875)))</f>
        <v/>
      </c>
      <c r="I875" s="169">
        <f>(C875-H875)/h</f>
        <v/>
      </c>
      <c r="J875">
        <f>C875/(ε_c1cd)</f>
        <v/>
      </c>
      <c r="K875">
        <f>C875/I875</f>
        <v/>
      </c>
      <c r="L875" s="131">
        <f>I875/(ε_c1cd)</f>
        <v/>
      </c>
      <c r="M875">
        <f>I875*(K875-Z_s1)</f>
        <v/>
      </c>
      <c r="N875">
        <f>I875*(K875-Z_s2)</f>
        <v/>
      </c>
      <c r="O875">
        <f>E_s*M875</f>
        <v/>
      </c>
      <c r="P875">
        <f>E_s*N875</f>
        <v/>
      </c>
      <c r="Q875">
        <f>O875*A_s1</f>
        <v/>
      </c>
      <c r="R875">
        <f>P875*A_s2</f>
        <v/>
      </c>
      <c r="S875">
        <f>Q875*($K875-Z_s1)</f>
        <v/>
      </c>
      <c r="T875">
        <f>R875*($K875-Z_s2)</f>
        <v/>
      </c>
      <c r="U875">
        <f>(INDIRECT("a_"&amp;U$2)/(U$2+1))*(($C875^(U$2+1)-$H875^(U$2+1))/(ε_c1cd^(U$2+1)))</f>
        <v/>
      </c>
      <c r="V875">
        <f>(INDIRECT("a_"&amp;V$2)/(V$2+1))*(($C875^(V$2+1)-$H875^(V$2+1))/(ε_c1cd^(V$2+1)))</f>
        <v/>
      </c>
      <c r="W875">
        <f>(INDIRECT("a_"&amp;W$2)/(W$2+1))*(($C875^(W$2+1)-$H875^(W$2+1))/(ε_c1cd^(W$2+1)))</f>
        <v/>
      </c>
      <c r="X875">
        <f>(INDIRECT("a_"&amp;X$2)/(X$2+1))*(($C875^(X$2+1)-$H875^(X$2+1))/(ε_c1cd^(X$2+1)))</f>
        <v/>
      </c>
      <c r="Y875">
        <f>(INDIRECT("a_"&amp;Y$2)/(Y$2+1))*(($C875^(Y$2+1)-$H875^(Y$2+1))/(ε_c1cd^(Y$2+1)))</f>
        <v/>
      </c>
      <c r="Z875">
        <f>(INDIRECT("a_"&amp;Z$2)/(Z$2+2))*(($C875^(Z$2+2)-$H875^(Z$2+2))/(ε_c1cd^(Z$2+2)))</f>
        <v/>
      </c>
      <c r="AA875">
        <f>(INDIRECT("a_"&amp;AA$2)/(AA$2+2))*(($C875^(AA$2+2)-$H875^(AA$2+2))/(ε_c1cd^(AA$2+2)))</f>
        <v/>
      </c>
      <c r="AB875">
        <f>(INDIRECT("a_"&amp;AB$2)/(AB$2+2))*(($C875^(AB$2+2)-$H875^(AB$2+2))/(ε_c1cd^(AB$2+2)))</f>
        <v/>
      </c>
      <c r="AC875">
        <f>(INDIRECT("a_"&amp;AC$2)/(AC$2+2))*(($C875^(AC$2+2)-$H875^(AC$2+2))/(ε_c1cd^(AC$2+2)))</f>
        <v/>
      </c>
      <c r="AD875">
        <f>(INDIRECT("a_"&amp;AD$2)/(AD$2+2))*(($C875^(AD$2+2)-$H875^(AD$2+2))/(ε_c1cd^(AD$2+2)))</f>
        <v/>
      </c>
      <c r="AE875" s="111">
        <f>(b*f_cd/L875)*SUM(U875:Y875)+SUM(Q875:R875)</f>
        <v/>
      </c>
      <c r="AF875" s="112">
        <f>AE875*(K875-y+e)</f>
        <v/>
      </c>
      <c r="AG875" s="113">
        <f>(b*f_cd/(L875^2))*SUM(Z875:AD875)+SUM(S875:T875)-AF875</f>
        <v/>
      </c>
      <c r="AH875" s="114">
        <f>AG875&lt;0</f>
        <v/>
      </c>
      <c r="AI875" s="115">
        <f>IF(A875=1,FALSE,(AND(AQ875,AH875,NOT(AI874))))</f>
        <v/>
      </c>
      <c r="AJ875" s="116">
        <f>(b*f_cd/L875)*(a_1/2*J875^2+a_2/3*J875^3+a_3/4*J875^4+a_4/5*J875^5+a_5/6*J875^6)+SUM(Q875:R875)</f>
        <v/>
      </c>
      <c r="AK875">
        <f>AJ875*(K875-y+e)</f>
        <v/>
      </c>
      <c r="AL875" s="118">
        <f>(b*f_cd/(L875^2))*(a_1/3*J875^3+a_2/4*J875^4+a_3/5*J875^5+a_4/6*J875^6+a_5/7*J875^7)+SUM(S875:T875)-AK875</f>
        <v/>
      </c>
      <c r="AM875" s="114">
        <f>AL875&gt;0</f>
        <v/>
      </c>
      <c r="AN875" s="115">
        <f>IF(A875=1,FALSE,(AND(AQ875,AM875,NOT(AN874))))</f>
        <v/>
      </c>
      <c r="AO875">
        <f>IF(D875=1,AND(AH875,NOT(AI875)),AND(AM875,NOT(AN875)))</f>
        <v/>
      </c>
      <c r="AP875" s="119">
        <f>IF(D875=1,AI875,AN875)</f>
        <v/>
      </c>
      <c r="AQ875" s="125">
        <f>ABS(E875)&lt;$AQ$2</f>
        <v/>
      </c>
      <c r="AS875">
        <f>IF(AP875,MAX(AS$3:AS873)+1,"")</f>
        <v/>
      </c>
    </row>
    <row r="876">
      <c r="A876" t="n">
        <v>786</v>
      </c>
      <c r="B876" s="131">
        <f>IF(A876=1,0,IF(AP876,0.1*ε_cu1cd,0))</f>
        <v/>
      </c>
      <c r="C876" s="131">
        <f>IF(A876=1,0.1*ε_cu1cd,C875+B875)</f>
        <v/>
      </c>
      <c r="D876" s="113">
        <f>IF('Нормальний переріз'!$D$68&gt;0,1,2)</f>
        <v/>
      </c>
      <c r="E876" s="144">
        <f>IF(D876=1,F876,G876)</f>
        <v/>
      </c>
      <c r="F876" s="124">
        <f>IF(AI875,0.11*ε_cu1cd,IF(AH875,F875*0.01,F875))</f>
        <v/>
      </c>
      <c r="G876" s="124">
        <f>IF(AP875,-0.1*ε_cu1cd,IF(AM875,G875*0.01,G875))</f>
        <v/>
      </c>
      <c r="H876" s="113">
        <f>IF(A876=1,E876,IF(AO875,H875-E875+E876,IF(AP875,0.8*H875,H875+E876)))</f>
        <v/>
      </c>
      <c r="I876" s="169">
        <f>(C876-H876)/h</f>
        <v/>
      </c>
      <c r="J876">
        <f>C876/(ε_c1cd)</f>
        <v/>
      </c>
      <c r="K876">
        <f>C876/I876</f>
        <v/>
      </c>
      <c r="L876" s="131">
        <f>I876/(ε_c1cd)</f>
        <v/>
      </c>
      <c r="M876">
        <f>I876*(K876-Z_s1)</f>
        <v/>
      </c>
      <c r="N876">
        <f>I876*(K876-Z_s2)</f>
        <v/>
      </c>
      <c r="O876">
        <f>E_s*M876</f>
        <v/>
      </c>
      <c r="P876">
        <f>E_s*N876</f>
        <v/>
      </c>
      <c r="Q876">
        <f>O876*A_s1</f>
        <v/>
      </c>
      <c r="R876">
        <f>P876*A_s2</f>
        <v/>
      </c>
      <c r="S876">
        <f>Q876*($K876-Z_s1)</f>
        <v/>
      </c>
      <c r="T876">
        <f>R876*($K876-Z_s2)</f>
        <v/>
      </c>
      <c r="U876">
        <f>(INDIRECT("a_"&amp;U$2)/(U$2+1))*(($C876^(U$2+1)-$H876^(U$2+1))/(ε_c1cd^(U$2+1)))</f>
        <v/>
      </c>
      <c r="V876">
        <f>(INDIRECT("a_"&amp;V$2)/(V$2+1))*(($C876^(V$2+1)-$H876^(V$2+1))/(ε_c1cd^(V$2+1)))</f>
        <v/>
      </c>
      <c r="W876">
        <f>(INDIRECT("a_"&amp;W$2)/(W$2+1))*(($C876^(W$2+1)-$H876^(W$2+1))/(ε_c1cd^(W$2+1)))</f>
        <v/>
      </c>
      <c r="X876">
        <f>(INDIRECT("a_"&amp;X$2)/(X$2+1))*(($C876^(X$2+1)-$H876^(X$2+1))/(ε_c1cd^(X$2+1)))</f>
        <v/>
      </c>
      <c r="Y876">
        <f>(INDIRECT("a_"&amp;Y$2)/(Y$2+1))*(($C876^(Y$2+1)-$H876^(Y$2+1))/(ε_c1cd^(Y$2+1)))</f>
        <v/>
      </c>
      <c r="Z876">
        <f>(INDIRECT("a_"&amp;Z$2)/(Z$2+2))*(($C876^(Z$2+2)-$H876^(Z$2+2))/(ε_c1cd^(Z$2+2)))</f>
        <v/>
      </c>
      <c r="AA876">
        <f>(INDIRECT("a_"&amp;AA$2)/(AA$2+2))*(($C876^(AA$2+2)-$H876^(AA$2+2))/(ε_c1cd^(AA$2+2)))</f>
        <v/>
      </c>
      <c r="AB876">
        <f>(INDIRECT("a_"&amp;AB$2)/(AB$2+2))*(($C876^(AB$2+2)-$H876^(AB$2+2))/(ε_c1cd^(AB$2+2)))</f>
        <v/>
      </c>
      <c r="AC876">
        <f>(INDIRECT("a_"&amp;AC$2)/(AC$2+2))*(($C876^(AC$2+2)-$H876^(AC$2+2))/(ε_c1cd^(AC$2+2)))</f>
        <v/>
      </c>
      <c r="AD876">
        <f>(INDIRECT("a_"&amp;AD$2)/(AD$2+2))*(($C876^(AD$2+2)-$H876^(AD$2+2))/(ε_c1cd^(AD$2+2)))</f>
        <v/>
      </c>
      <c r="AE876" s="111">
        <f>(b*f_cd/L876)*SUM(U876:Y876)+SUM(Q876:R876)</f>
        <v/>
      </c>
      <c r="AF876" s="112">
        <f>AE876*(K876-y+e)</f>
        <v/>
      </c>
      <c r="AG876" s="113">
        <f>(b*f_cd/(L876^2))*SUM(Z876:AD876)+SUM(S876:T876)-AF876</f>
        <v/>
      </c>
      <c r="AH876" s="114">
        <f>AG876&lt;0</f>
        <v/>
      </c>
      <c r="AI876" s="115">
        <f>IF(A876=1,FALSE,(AND(AQ876,AH876,NOT(AI875))))</f>
        <v/>
      </c>
      <c r="AJ876" s="116">
        <f>(b*f_cd/L876)*(a_1/2*J876^2+a_2/3*J876^3+a_3/4*J876^4+a_4/5*J876^5+a_5/6*J876^6)+SUM(Q876:R876)</f>
        <v/>
      </c>
      <c r="AK876">
        <f>AJ876*(K876-y+e)</f>
        <v/>
      </c>
      <c r="AL876" s="118">
        <f>(b*f_cd/(L876^2))*(a_1/3*J876^3+a_2/4*J876^4+a_3/5*J876^5+a_4/6*J876^6+a_5/7*J876^7)+SUM(S876:T876)-AK876</f>
        <v/>
      </c>
      <c r="AM876" s="114">
        <f>AL876&gt;0</f>
        <v/>
      </c>
      <c r="AN876" s="115">
        <f>IF(A876=1,FALSE,(AND(AQ876,AM876,NOT(AN875))))</f>
        <v/>
      </c>
      <c r="AO876">
        <f>IF(D876=1,AND(AH876,NOT(AI876)),AND(AM876,NOT(AN876)))</f>
        <v/>
      </c>
      <c r="AP876" s="119">
        <f>IF(D876=1,AI876,AN876)</f>
        <v/>
      </c>
      <c r="AQ876" s="125">
        <f>ABS(E876)&lt;$AQ$2</f>
        <v/>
      </c>
      <c r="AS876">
        <f>IF(AP876,MAX(AS$3:AS874)+1,"")</f>
        <v/>
      </c>
    </row>
    <row r="877">
      <c r="A877" t="n">
        <v>787</v>
      </c>
      <c r="B877" s="131">
        <f>IF(A877=1,0,IF(AP877,0.1*ε_cu1cd,0))</f>
        <v/>
      </c>
      <c r="C877" s="131">
        <f>IF(A877=1,0.1*ε_cu1cd,C876+B876)</f>
        <v/>
      </c>
      <c r="D877" s="113">
        <f>IF('Нормальний переріз'!$D$68&gt;0,1,2)</f>
        <v/>
      </c>
      <c r="E877" s="144">
        <f>IF(D877=1,F877,G877)</f>
        <v/>
      </c>
      <c r="F877" s="124">
        <f>IF(AI876,0.11*ε_cu1cd,IF(AH876,F876*0.01,F876))</f>
        <v/>
      </c>
      <c r="G877" s="124">
        <f>IF(AP876,-0.1*ε_cu1cd,IF(AM876,G876*0.01,G876))</f>
        <v/>
      </c>
      <c r="H877" s="113">
        <f>IF(A877=1,E877,IF(AO876,H876-E876+E877,IF(AP876,0.8*H876,H876+E877)))</f>
        <v/>
      </c>
      <c r="I877" s="169">
        <f>(C877-H877)/h</f>
        <v/>
      </c>
      <c r="J877">
        <f>C877/(ε_c1cd)</f>
        <v/>
      </c>
      <c r="K877">
        <f>C877/I877</f>
        <v/>
      </c>
      <c r="L877" s="131">
        <f>I877/(ε_c1cd)</f>
        <v/>
      </c>
      <c r="M877">
        <f>I877*(K877-Z_s1)</f>
        <v/>
      </c>
      <c r="N877">
        <f>I877*(K877-Z_s2)</f>
        <v/>
      </c>
      <c r="O877">
        <f>E_s*M877</f>
        <v/>
      </c>
      <c r="P877">
        <f>E_s*N877</f>
        <v/>
      </c>
      <c r="Q877">
        <f>O877*A_s1</f>
        <v/>
      </c>
      <c r="R877">
        <f>P877*A_s2</f>
        <v/>
      </c>
      <c r="S877">
        <f>Q877*($K877-Z_s1)</f>
        <v/>
      </c>
      <c r="T877">
        <f>R877*($K877-Z_s2)</f>
        <v/>
      </c>
      <c r="U877">
        <f>(INDIRECT("a_"&amp;U$2)/(U$2+1))*(($C877^(U$2+1)-$H877^(U$2+1))/(ε_c1cd^(U$2+1)))</f>
        <v/>
      </c>
      <c r="V877">
        <f>(INDIRECT("a_"&amp;V$2)/(V$2+1))*(($C877^(V$2+1)-$H877^(V$2+1))/(ε_c1cd^(V$2+1)))</f>
        <v/>
      </c>
      <c r="W877">
        <f>(INDIRECT("a_"&amp;W$2)/(W$2+1))*(($C877^(W$2+1)-$H877^(W$2+1))/(ε_c1cd^(W$2+1)))</f>
        <v/>
      </c>
      <c r="X877">
        <f>(INDIRECT("a_"&amp;X$2)/(X$2+1))*(($C877^(X$2+1)-$H877^(X$2+1))/(ε_c1cd^(X$2+1)))</f>
        <v/>
      </c>
      <c r="Y877">
        <f>(INDIRECT("a_"&amp;Y$2)/(Y$2+1))*(($C877^(Y$2+1)-$H877^(Y$2+1))/(ε_c1cd^(Y$2+1)))</f>
        <v/>
      </c>
      <c r="Z877">
        <f>(INDIRECT("a_"&amp;Z$2)/(Z$2+2))*(($C877^(Z$2+2)-$H877^(Z$2+2))/(ε_c1cd^(Z$2+2)))</f>
        <v/>
      </c>
      <c r="AA877">
        <f>(INDIRECT("a_"&amp;AA$2)/(AA$2+2))*(($C877^(AA$2+2)-$H877^(AA$2+2))/(ε_c1cd^(AA$2+2)))</f>
        <v/>
      </c>
      <c r="AB877">
        <f>(INDIRECT("a_"&amp;AB$2)/(AB$2+2))*(($C877^(AB$2+2)-$H877^(AB$2+2))/(ε_c1cd^(AB$2+2)))</f>
        <v/>
      </c>
      <c r="AC877">
        <f>(INDIRECT("a_"&amp;AC$2)/(AC$2+2))*(($C877^(AC$2+2)-$H877^(AC$2+2))/(ε_c1cd^(AC$2+2)))</f>
        <v/>
      </c>
      <c r="AD877">
        <f>(INDIRECT("a_"&amp;AD$2)/(AD$2+2))*(($C877^(AD$2+2)-$H877^(AD$2+2))/(ε_c1cd^(AD$2+2)))</f>
        <v/>
      </c>
      <c r="AE877" s="111">
        <f>(b*f_cd/L877)*SUM(U877:Y877)+SUM(Q877:R877)</f>
        <v/>
      </c>
      <c r="AF877" s="112">
        <f>AE877*(K877-y+e)</f>
        <v/>
      </c>
      <c r="AG877" s="113">
        <f>(b*f_cd/(L877^2))*SUM(Z877:AD877)+SUM(S877:T877)-AF877</f>
        <v/>
      </c>
      <c r="AH877" s="114">
        <f>AG877&lt;0</f>
        <v/>
      </c>
      <c r="AI877" s="115">
        <f>IF(A877=1,FALSE,(AND(AQ877,AH877,NOT(AI876))))</f>
        <v/>
      </c>
      <c r="AJ877" s="116">
        <f>(b*f_cd/L877)*(a_1/2*J877^2+a_2/3*J877^3+a_3/4*J877^4+a_4/5*J877^5+a_5/6*J877^6)+SUM(Q877:R877)</f>
        <v/>
      </c>
      <c r="AK877">
        <f>AJ877*(K877-y+e)</f>
        <v/>
      </c>
      <c r="AL877" s="118">
        <f>(b*f_cd/(L877^2))*(a_1/3*J877^3+a_2/4*J877^4+a_3/5*J877^5+a_4/6*J877^6+a_5/7*J877^7)+SUM(S877:T877)-AK877</f>
        <v/>
      </c>
      <c r="AM877" s="114">
        <f>AL877&gt;0</f>
        <v/>
      </c>
      <c r="AN877" s="115">
        <f>IF(A877=1,FALSE,(AND(AQ877,AM877,NOT(AN876))))</f>
        <v/>
      </c>
      <c r="AO877">
        <f>IF(D877=1,AND(AH877,NOT(AI877)),AND(AM877,NOT(AN877)))</f>
        <v/>
      </c>
      <c r="AP877" s="119">
        <f>IF(D877=1,AI877,AN877)</f>
        <v/>
      </c>
      <c r="AQ877" s="125">
        <f>ABS(E877)&lt;$AQ$2</f>
        <v/>
      </c>
      <c r="AS877">
        <f>IF(AP877,MAX(AS$3:AS875)+1,"")</f>
        <v/>
      </c>
    </row>
    <row r="878">
      <c r="A878" t="n">
        <v>788</v>
      </c>
      <c r="B878" s="131">
        <f>IF(A878=1,0,IF(AP878,0.1*ε_cu1cd,0))</f>
        <v/>
      </c>
      <c r="C878" s="131">
        <f>IF(A878=1,0.1*ε_cu1cd,C877+B877)</f>
        <v/>
      </c>
      <c r="D878" s="113">
        <f>IF('Нормальний переріз'!$D$68&gt;0,1,2)</f>
        <v/>
      </c>
      <c r="E878" s="144">
        <f>IF(D878=1,F878,G878)</f>
        <v/>
      </c>
      <c r="F878" s="124">
        <f>IF(AI877,0.11*ε_cu1cd,IF(AH877,F877*0.01,F877))</f>
        <v/>
      </c>
      <c r="G878" s="124">
        <f>IF(AP877,-0.1*ε_cu1cd,IF(AM877,G877*0.01,G877))</f>
        <v/>
      </c>
      <c r="H878" s="113">
        <f>IF(A878=1,E878,IF(AO877,H877-E877+E878,IF(AP877,0.8*H877,H877+E878)))</f>
        <v/>
      </c>
      <c r="I878" s="169">
        <f>(C878-H878)/h</f>
        <v/>
      </c>
      <c r="J878">
        <f>C878/(ε_c1cd)</f>
        <v/>
      </c>
      <c r="K878">
        <f>C878/I878</f>
        <v/>
      </c>
      <c r="L878" s="131">
        <f>I878/(ε_c1cd)</f>
        <v/>
      </c>
      <c r="M878">
        <f>I878*(K878-Z_s1)</f>
        <v/>
      </c>
      <c r="N878">
        <f>I878*(K878-Z_s2)</f>
        <v/>
      </c>
      <c r="O878">
        <f>E_s*M878</f>
        <v/>
      </c>
      <c r="P878">
        <f>E_s*N878</f>
        <v/>
      </c>
      <c r="Q878">
        <f>O878*A_s1</f>
        <v/>
      </c>
      <c r="R878">
        <f>P878*A_s2</f>
        <v/>
      </c>
      <c r="S878">
        <f>Q878*($K878-Z_s1)</f>
        <v/>
      </c>
      <c r="T878">
        <f>R878*($K878-Z_s2)</f>
        <v/>
      </c>
      <c r="U878">
        <f>(INDIRECT("a_"&amp;U$2)/(U$2+1))*(($C878^(U$2+1)-$H878^(U$2+1))/(ε_c1cd^(U$2+1)))</f>
        <v/>
      </c>
      <c r="V878">
        <f>(INDIRECT("a_"&amp;V$2)/(V$2+1))*(($C878^(V$2+1)-$H878^(V$2+1))/(ε_c1cd^(V$2+1)))</f>
        <v/>
      </c>
      <c r="W878">
        <f>(INDIRECT("a_"&amp;W$2)/(W$2+1))*(($C878^(W$2+1)-$H878^(W$2+1))/(ε_c1cd^(W$2+1)))</f>
        <v/>
      </c>
      <c r="X878">
        <f>(INDIRECT("a_"&amp;X$2)/(X$2+1))*(($C878^(X$2+1)-$H878^(X$2+1))/(ε_c1cd^(X$2+1)))</f>
        <v/>
      </c>
      <c r="Y878">
        <f>(INDIRECT("a_"&amp;Y$2)/(Y$2+1))*(($C878^(Y$2+1)-$H878^(Y$2+1))/(ε_c1cd^(Y$2+1)))</f>
        <v/>
      </c>
      <c r="Z878">
        <f>(INDIRECT("a_"&amp;Z$2)/(Z$2+2))*(($C878^(Z$2+2)-$H878^(Z$2+2))/(ε_c1cd^(Z$2+2)))</f>
        <v/>
      </c>
      <c r="AA878">
        <f>(INDIRECT("a_"&amp;AA$2)/(AA$2+2))*(($C878^(AA$2+2)-$H878^(AA$2+2))/(ε_c1cd^(AA$2+2)))</f>
        <v/>
      </c>
      <c r="AB878">
        <f>(INDIRECT("a_"&amp;AB$2)/(AB$2+2))*(($C878^(AB$2+2)-$H878^(AB$2+2))/(ε_c1cd^(AB$2+2)))</f>
        <v/>
      </c>
      <c r="AC878">
        <f>(INDIRECT("a_"&amp;AC$2)/(AC$2+2))*(($C878^(AC$2+2)-$H878^(AC$2+2))/(ε_c1cd^(AC$2+2)))</f>
        <v/>
      </c>
      <c r="AD878">
        <f>(INDIRECT("a_"&amp;AD$2)/(AD$2+2))*(($C878^(AD$2+2)-$H878^(AD$2+2))/(ε_c1cd^(AD$2+2)))</f>
        <v/>
      </c>
      <c r="AE878" s="111">
        <f>(b*f_cd/L878)*SUM(U878:Y878)+SUM(Q878:R878)</f>
        <v/>
      </c>
      <c r="AF878" s="112">
        <f>AE878*(K878-y+e)</f>
        <v/>
      </c>
      <c r="AG878" s="113">
        <f>(b*f_cd/(L878^2))*SUM(Z878:AD878)+SUM(S878:T878)-AF878</f>
        <v/>
      </c>
      <c r="AH878" s="114">
        <f>AG878&lt;0</f>
        <v/>
      </c>
      <c r="AI878" s="115">
        <f>IF(A878=1,FALSE,(AND(AQ878,AH878,NOT(AI877))))</f>
        <v/>
      </c>
      <c r="AJ878" s="116">
        <f>(b*f_cd/L878)*(a_1/2*J878^2+a_2/3*J878^3+a_3/4*J878^4+a_4/5*J878^5+a_5/6*J878^6)+SUM(Q878:R878)</f>
        <v/>
      </c>
      <c r="AK878">
        <f>AJ878*(K878-y+e)</f>
        <v/>
      </c>
      <c r="AL878" s="118">
        <f>(b*f_cd/(L878^2))*(a_1/3*J878^3+a_2/4*J878^4+a_3/5*J878^5+a_4/6*J878^6+a_5/7*J878^7)+SUM(S878:T878)-AK878</f>
        <v/>
      </c>
      <c r="AM878" s="114">
        <f>AL878&gt;0</f>
        <v/>
      </c>
      <c r="AN878" s="115">
        <f>IF(A878=1,FALSE,(AND(AQ878,AM878,NOT(AN877))))</f>
        <v/>
      </c>
      <c r="AO878">
        <f>IF(D878=1,AND(AH878,NOT(AI878)),AND(AM878,NOT(AN878)))</f>
        <v/>
      </c>
      <c r="AP878" s="119">
        <f>IF(D878=1,AI878,AN878)</f>
        <v/>
      </c>
      <c r="AQ878" s="125">
        <f>ABS(E878)&lt;$AQ$2</f>
        <v/>
      </c>
      <c r="AS878">
        <f>IF(AP878,MAX(AS$3:AS876)+1,"")</f>
        <v/>
      </c>
    </row>
    <row r="879">
      <c r="A879" t="n">
        <v>789</v>
      </c>
      <c r="B879" s="131">
        <f>IF(A879=1,0,IF(AP879,0.1*ε_cu1cd,0))</f>
        <v/>
      </c>
      <c r="C879" s="131">
        <f>IF(A879=1,0.1*ε_cu1cd,C878+B878)</f>
        <v/>
      </c>
      <c r="D879" s="113">
        <f>IF('Нормальний переріз'!$D$68&gt;0,1,2)</f>
        <v/>
      </c>
      <c r="E879" s="144">
        <f>IF(D879=1,F879,G879)</f>
        <v/>
      </c>
      <c r="F879" s="124">
        <f>IF(AI878,0.11*ε_cu1cd,IF(AH878,F878*0.01,F878))</f>
        <v/>
      </c>
      <c r="G879" s="124">
        <f>IF(AP878,-0.1*ε_cu1cd,IF(AM878,G878*0.01,G878))</f>
        <v/>
      </c>
      <c r="H879" s="113">
        <f>IF(A879=1,E879,IF(AO878,H878-E878+E879,IF(AP878,0.8*H878,H878+E879)))</f>
        <v/>
      </c>
      <c r="I879" s="169">
        <f>(C879-H879)/h</f>
        <v/>
      </c>
      <c r="J879">
        <f>C879/(ε_c1cd)</f>
        <v/>
      </c>
      <c r="K879">
        <f>C879/I879</f>
        <v/>
      </c>
      <c r="L879" s="131">
        <f>I879/(ε_c1cd)</f>
        <v/>
      </c>
      <c r="M879">
        <f>I879*(K879-Z_s1)</f>
        <v/>
      </c>
      <c r="N879">
        <f>I879*(K879-Z_s2)</f>
        <v/>
      </c>
      <c r="O879">
        <f>E_s*M879</f>
        <v/>
      </c>
      <c r="P879">
        <f>E_s*N879</f>
        <v/>
      </c>
      <c r="Q879">
        <f>O879*A_s1</f>
        <v/>
      </c>
      <c r="R879">
        <f>P879*A_s2</f>
        <v/>
      </c>
      <c r="S879">
        <f>Q879*($K879-Z_s1)</f>
        <v/>
      </c>
      <c r="T879">
        <f>R879*($K879-Z_s2)</f>
        <v/>
      </c>
      <c r="U879">
        <f>(INDIRECT("a_"&amp;U$2)/(U$2+1))*(($C879^(U$2+1)-$H879^(U$2+1))/(ε_c1cd^(U$2+1)))</f>
        <v/>
      </c>
      <c r="V879">
        <f>(INDIRECT("a_"&amp;V$2)/(V$2+1))*(($C879^(V$2+1)-$H879^(V$2+1))/(ε_c1cd^(V$2+1)))</f>
        <v/>
      </c>
      <c r="W879">
        <f>(INDIRECT("a_"&amp;W$2)/(W$2+1))*(($C879^(W$2+1)-$H879^(W$2+1))/(ε_c1cd^(W$2+1)))</f>
        <v/>
      </c>
      <c r="X879">
        <f>(INDIRECT("a_"&amp;X$2)/(X$2+1))*(($C879^(X$2+1)-$H879^(X$2+1))/(ε_c1cd^(X$2+1)))</f>
        <v/>
      </c>
      <c r="Y879">
        <f>(INDIRECT("a_"&amp;Y$2)/(Y$2+1))*(($C879^(Y$2+1)-$H879^(Y$2+1))/(ε_c1cd^(Y$2+1)))</f>
        <v/>
      </c>
      <c r="Z879">
        <f>(INDIRECT("a_"&amp;Z$2)/(Z$2+2))*(($C879^(Z$2+2)-$H879^(Z$2+2))/(ε_c1cd^(Z$2+2)))</f>
        <v/>
      </c>
      <c r="AA879">
        <f>(INDIRECT("a_"&amp;AA$2)/(AA$2+2))*(($C879^(AA$2+2)-$H879^(AA$2+2))/(ε_c1cd^(AA$2+2)))</f>
        <v/>
      </c>
      <c r="AB879">
        <f>(INDIRECT("a_"&amp;AB$2)/(AB$2+2))*(($C879^(AB$2+2)-$H879^(AB$2+2))/(ε_c1cd^(AB$2+2)))</f>
        <v/>
      </c>
      <c r="AC879">
        <f>(INDIRECT("a_"&amp;AC$2)/(AC$2+2))*(($C879^(AC$2+2)-$H879^(AC$2+2))/(ε_c1cd^(AC$2+2)))</f>
        <v/>
      </c>
      <c r="AD879">
        <f>(INDIRECT("a_"&amp;AD$2)/(AD$2+2))*(($C879^(AD$2+2)-$H879^(AD$2+2))/(ε_c1cd^(AD$2+2)))</f>
        <v/>
      </c>
      <c r="AE879" s="111">
        <f>(b*f_cd/L879)*SUM(U879:Y879)+SUM(Q879:R879)</f>
        <v/>
      </c>
      <c r="AF879" s="112">
        <f>AE879*(K879-y+e)</f>
        <v/>
      </c>
      <c r="AG879" s="113">
        <f>(b*f_cd/(L879^2))*SUM(Z879:AD879)+SUM(S879:T879)-AF879</f>
        <v/>
      </c>
      <c r="AH879" s="114">
        <f>AG879&lt;0</f>
        <v/>
      </c>
      <c r="AI879" s="115">
        <f>IF(A879=1,FALSE,(AND(AQ879,AH879,NOT(AI878))))</f>
        <v/>
      </c>
      <c r="AJ879" s="116">
        <f>(b*f_cd/L879)*(a_1/2*J879^2+a_2/3*J879^3+a_3/4*J879^4+a_4/5*J879^5+a_5/6*J879^6)+SUM(Q879:R879)</f>
        <v/>
      </c>
      <c r="AK879">
        <f>AJ879*(K879-y+e)</f>
        <v/>
      </c>
      <c r="AL879" s="118">
        <f>(b*f_cd/(L879^2))*(a_1/3*J879^3+a_2/4*J879^4+a_3/5*J879^5+a_4/6*J879^6+a_5/7*J879^7)+SUM(S879:T879)-AK879</f>
        <v/>
      </c>
      <c r="AM879" s="114">
        <f>AL879&gt;0</f>
        <v/>
      </c>
      <c r="AN879" s="115">
        <f>IF(A879=1,FALSE,(AND(AQ879,AM879,NOT(AN878))))</f>
        <v/>
      </c>
      <c r="AO879">
        <f>IF(D879=1,AND(AH879,NOT(AI879)),AND(AM879,NOT(AN879)))</f>
        <v/>
      </c>
      <c r="AP879" s="119">
        <f>IF(D879=1,AI879,AN879)</f>
        <v/>
      </c>
      <c r="AQ879" s="125">
        <f>ABS(E879)&lt;$AQ$2</f>
        <v/>
      </c>
      <c r="AS879">
        <f>IF(AP879,MAX(AS$3:AS877)+1,"")</f>
        <v/>
      </c>
    </row>
    <row r="880">
      <c r="A880" t="n">
        <v>790</v>
      </c>
      <c r="B880" s="131">
        <f>IF(A880=1,0,IF(AP880,0.1*ε_cu1cd,0))</f>
        <v/>
      </c>
      <c r="C880" s="131">
        <f>IF(A880=1,0.1*ε_cu1cd,C879+B879)</f>
        <v/>
      </c>
      <c r="D880" s="113">
        <f>IF('Нормальний переріз'!$D$68&gt;0,1,2)</f>
        <v/>
      </c>
      <c r="E880" s="144">
        <f>IF(D880=1,F880,G880)</f>
        <v/>
      </c>
      <c r="F880" s="124">
        <f>IF(AI879,0.11*ε_cu1cd,IF(AH879,F879*0.01,F879))</f>
        <v/>
      </c>
      <c r="G880" s="124">
        <f>IF(AP879,-0.1*ε_cu1cd,IF(AM879,G879*0.01,G879))</f>
        <v/>
      </c>
      <c r="H880" s="113">
        <f>IF(A880=1,E880,IF(AO879,H879-E879+E880,IF(AP879,0.8*H879,H879+E880)))</f>
        <v/>
      </c>
      <c r="I880" s="169">
        <f>(C880-H880)/h</f>
        <v/>
      </c>
      <c r="J880">
        <f>C880/(ε_c1cd)</f>
        <v/>
      </c>
      <c r="K880">
        <f>C880/I880</f>
        <v/>
      </c>
      <c r="L880" s="131">
        <f>I880/(ε_c1cd)</f>
        <v/>
      </c>
      <c r="M880">
        <f>I880*(K880-Z_s1)</f>
        <v/>
      </c>
      <c r="N880">
        <f>I880*(K880-Z_s2)</f>
        <v/>
      </c>
      <c r="O880">
        <f>E_s*M880</f>
        <v/>
      </c>
      <c r="P880">
        <f>E_s*N880</f>
        <v/>
      </c>
      <c r="Q880">
        <f>O880*A_s1</f>
        <v/>
      </c>
      <c r="R880">
        <f>P880*A_s2</f>
        <v/>
      </c>
      <c r="S880">
        <f>Q880*($K880-Z_s1)</f>
        <v/>
      </c>
      <c r="T880">
        <f>R880*($K880-Z_s2)</f>
        <v/>
      </c>
      <c r="U880">
        <f>(INDIRECT("a_"&amp;U$2)/(U$2+1))*(($C880^(U$2+1)-$H880^(U$2+1))/(ε_c1cd^(U$2+1)))</f>
        <v/>
      </c>
      <c r="V880">
        <f>(INDIRECT("a_"&amp;V$2)/(V$2+1))*(($C880^(V$2+1)-$H880^(V$2+1))/(ε_c1cd^(V$2+1)))</f>
        <v/>
      </c>
      <c r="W880">
        <f>(INDIRECT("a_"&amp;W$2)/(W$2+1))*(($C880^(W$2+1)-$H880^(W$2+1))/(ε_c1cd^(W$2+1)))</f>
        <v/>
      </c>
      <c r="X880">
        <f>(INDIRECT("a_"&amp;X$2)/(X$2+1))*(($C880^(X$2+1)-$H880^(X$2+1))/(ε_c1cd^(X$2+1)))</f>
        <v/>
      </c>
      <c r="Y880">
        <f>(INDIRECT("a_"&amp;Y$2)/(Y$2+1))*(($C880^(Y$2+1)-$H880^(Y$2+1))/(ε_c1cd^(Y$2+1)))</f>
        <v/>
      </c>
      <c r="Z880">
        <f>(INDIRECT("a_"&amp;Z$2)/(Z$2+2))*(($C880^(Z$2+2)-$H880^(Z$2+2))/(ε_c1cd^(Z$2+2)))</f>
        <v/>
      </c>
      <c r="AA880">
        <f>(INDIRECT("a_"&amp;AA$2)/(AA$2+2))*(($C880^(AA$2+2)-$H880^(AA$2+2))/(ε_c1cd^(AA$2+2)))</f>
        <v/>
      </c>
      <c r="AB880">
        <f>(INDIRECT("a_"&amp;AB$2)/(AB$2+2))*(($C880^(AB$2+2)-$H880^(AB$2+2))/(ε_c1cd^(AB$2+2)))</f>
        <v/>
      </c>
      <c r="AC880">
        <f>(INDIRECT("a_"&amp;AC$2)/(AC$2+2))*(($C880^(AC$2+2)-$H880^(AC$2+2))/(ε_c1cd^(AC$2+2)))</f>
        <v/>
      </c>
      <c r="AD880">
        <f>(INDIRECT("a_"&amp;AD$2)/(AD$2+2))*(($C880^(AD$2+2)-$H880^(AD$2+2))/(ε_c1cd^(AD$2+2)))</f>
        <v/>
      </c>
      <c r="AE880" s="111">
        <f>(b*f_cd/L880)*SUM(U880:Y880)+SUM(Q880:R880)</f>
        <v/>
      </c>
      <c r="AF880" s="112">
        <f>AE880*(K880-y+e)</f>
        <v/>
      </c>
      <c r="AG880" s="113">
        <f>(b*f_cd/(L880^2))*SUM(Z880:AD880)+SUM(S880:T880)-AF880</f>
        <v/>
      </c>
      <c r="AH880" s="114">
        <f>AG880&lt;0</f>
        <v/>
      </c>
      <c r="AI880" s="115">
        <f>IF(A880=1,FALSE,(AND(AQ880,AH880,NOT(AI879))))</f>
        <v/>
      </c>
      <c r="AJ880" s="116">
        <f>(b*f_cd/L880)*(a_1/2*J880^2+a_2/3*J880^3+a_3/4*J880^4+a_4/5*J880^5+a_5/6*J880^6)+SUM(Q880:R880)</f>
        <v/>
      </c>
      <c r="AK880">
        <f>AJ880*(K880-y+e)</f>
        <v/>
      </c>
      <c r="AL880" s="118">
        <f>(b*f_cd/(L880^2))*(a_1/3*J880^3+a_2/4*J880^4+a_3/5*J880^5+a_4/6*J880^6+a_5/7*J880^7)+SUM(S880:T880)-AK880</f>
        <v/>
      </c>
      <c r="AM880" s="114">
        <f>AL880&gt;0</f>
        <v/>
      </c>
      <c r="AN880" s="115">
        <f>IF(A880=1,FALSE,(AND(AQ880,AM880,NOT(AN879))))</f>
        <v/>
      </c>
      <c r="AO880">
        <f>IF(D880=1,AND(AH880,NOT(AI880)),AND(AM880,NOT(AN880)))</f>
        <v/>
      </c>
      <c r="AP880" s="119">
        <f>IF(D880=1,AI880,AN880)</f>
        <v/>
      </c>
      <c r="AQ880" s="125">
        <f>ABS(E880)&lt;$AQ$2</f>
        <v/>
      </c>
      <c r="AS880">
        <f>IF(AP880,MAX(AS$3:AS878)+1,"")</f>
        <v/>
      </c>
    </row>
    <row r="881">
      <c r="A881" t="n">
        <v>791</v>
      </c>
      <c r="B881" s="131">
        <f>IF(A881=1,0,IF(AP881,0.1*ε_cu1cd,0))</f>
        <v/>
      </c>
      <c r="C881" s="131">
        <f>IF(A881=1,0.1*ε_cu1cd,C880+B880)</f>
        <v/>
      </c>
      <c r="D881" s="113">
        <f>IF('Нормальний переріз'!$D$68&gt;0,1,2)</f>
        <v/>
      </c>
      <c r="E881" s="144">
        <f>IF(D881=1,F881,G881)</f>
        <v/>
      </c>
      <c r="F881" s="124">
        <f>IF(AI880,0.11*ε_cu1cd,IF(AH880,F880*0.01,F880))</f>
        <v/>
      </c>
      <c r="G881" s="124">
        <f>IF(AP880,-0.1*ε_cu1cd,IF(AM880,G880*0.01,G880))</f>
        <v/>
      </c>
      <c r="H881" s="113">
        <f>IF(A881=1,E881,IF(AO880,H880-E880+E881,IF(AP880,0.8*H880,H880+E881)))</f>
        <v/>
      </c>
      <c r="I881" s="169">
        <f>(C881-H881)/h</f>
        <v/>
      </c>
      <c r="J881">
        <f>C881/(ε_c1cd)</f>
        <v/>
      </c>
      <c r="K881">
        <f>C881/I881</f>
        <v/>
      </c>
      <c r="L881" s="131">
        <f>I881/(ε_c1cd)</f>
        <v/>
      </c>
      <c r="M881">
        <f>I881*(K881-Z_s1)</f>
        <v/>
      </c>
      <c r="N881">
        <f>I881*(K881-Z_s2)</f>
        <v/>
      </c>
      <c r="O881">
        <f>E_s*M881</f>
        <v/>
      </c>
      <c r="P881">
        <f>E_s*N881</f>
        <v/>
      </c>
      <c r="Q881">
        <f>O881*A_s1</f>
        <v/>
      </c>
      <c r="R881">
        <f>P881*A_s2</f>
        <v/>
      </c>
      <c r="S881">
        <f>Q881*($K881-Z_s1)</f>
        <v/>
      </c>
      <c r="T881">
        <f>R881*($K881-Z_s2)</f>
        <v/>
      </c>
      <c r="U881">
        <f>(INDIRECT("a_"&amp;U$2)/(U$2+1))*(($C881^(U$2+1)-$H881^(U$2+1))/(ε_c1cd^(U$2+1)))</f>
        <v/>
      </c>
      <c r="V881">
        <f>(INDIRECT("a_"&amp;V$2)/(V$2+1))*(($C881^(V$2+1)-$H881^(V$2+1))/(ε_c1cd^(V$2+1)))</f>
        <v/>
      </c>
      <c r="W881">
        <f>(INDIRECT("a_"&amp;W$2)/(W$2+1))*(($C881^(W$2+1)-$H881^(W$2+1))/(ε_c1cd^(W$2+1)))</f>
        <v/>
      </c>
      <c r="X881">
        <f>(INDIRECT("a_"&amp;X$2)/(X$2+1))*(($C881^(X$2+1)-$H881^(X$2+1))/(ε_c1cd^(X$2+1)))</f>
        <v/>
      </c>
      <c r="Y881">
        <f>(INDIRECT("a_"&amp;Y$2)/(Y$2+1))*(($C881^(Y$2+1)-$H881^(Y$2+1))/(ε_c1cd^(Y$2+1)))</f>
        <v/>
      </c>
      <c r="Z881">
        <f>(INDIRECT("a_"&amp;Z$2)/(Z$2+2))*(($C881^(Z$2+2)-$H881^(Z$2+2))/(ε_c1cd^(Z$2+2)))</f>
        <v/>
      </c>
      <c r="AA881">
        <f>(INDIRECT("a_"&amp;AA$2)/(AA$2+2))*(($C881^(AA$2+2)-$H881^(AA$2+2))/(ε_c1cd^(AA$2+2)))</f>
        <v/>
      </c>
      <c r="AB881">
        <f>(INDIRECT("a_"&amp;AB$2)/(AB$2+2))*(($C881^(AB$2+2)-$H881^(AB$2+2))/(ε_c1cd^(AB$2+2)))</f>
        <v/>
      </c>
      <c r="AC881">
        <f>(INDIRECT("a_"&amp;AC$2)/(AC$2+2))*(($C881^(AC$2+2)-$H881^(AC$2+2))/(ε_c1cd^(AC$2+2)))</f>
        <v/>
      </c>
      <c r="AD881">
        <f>(INDIRECT("a_"&amp;AD$2)/(AD$2+2))*(($C881^(AD$2+2)-$H881^(AD$2+2))/(ε_c1cd^(AD$2+2)))</f>
        <v/>
      </c>
      <c r="AE881" s="111">
        <f>(b*f_cd/L881)*SUM(U881:Y881)+SUM(Q881:R881)</f>
        <v/>
      </c>
      <c r="AF881" s="112">
        <f>AE881*(K881-y+e)</f>
        <v/>
      </c>
      <c r="AG881" s="113">
        <f>(b*f_cd/(L881^2))*SUM(Z881:AD881)+SUM(S881:T881)-AF881</f>
        <v/>
      </c>
      <c r="AH881" s="114">
        <f>AG881&lt;0</f>
        <v/>
      </c>
      <c r="AI881" s="115">
        <f>IF(A881=1,FALSE,(AND(AQ881,AH881,NOT(AI880))))</f>
        <v/>
      </c>
      <c r="AJ881" s="116">
        <f>(b*f_cd/L881)*(a_1/2*J881^2+a_2/3*J881^3+a_3/4*J881^4+a_4/5*J881^5+a_5/6*J881^6)+SUM(Q881:R881)</f>
        <v/>
      </c>
      <c r="AK881">
        <f>AJ881*(K881-y+e)</f>
        <v/>
      </c>
      <c r="AL881" s="118">
        <f>(b*f_cd/(L881^2))*(a_1/3*J881^3+a_2/4*J881^4+a_3/5*J881^5+a_4/6*J881^6+a_5/7*J881^7)+SUM(S881:T881)-AK881</f>
        <v/>
      </c>
      <c r="AM881" s="114">
        <f>AL881&gt;0</f>
        <v/>
      </c>
      <c r="AN881" s="115">
        <f>IF(A881=1,FALSE,(AND(AQ881,AM881,NOT(AN880))))</f>
        <v/>
      </c>
      <c r="AO881">
        <f>IF(D881=1,AND(AH881,NOT(AI881)),AND(AM881,NOT(AN881)))</f>
        <v/>
      </c>
      <c r="AP881" s="119">
        <f>IF(D881=1,AI881,AN881)</f>
        <v/>
      </c>
      <c r="AQ881" s="125">
        <f>ABS(E881)&lt;$AQ$2</f>
        <v/>
      </c>
      <c r="AS881">
        <f>IF(AP881,MAX(AS$3:AS879)+1,"")</f>
        <v/>
      </c>
    </row>
    <row r="882">
      <c r="A882" t="n">
        <v>792</v>
      </c>
      <c r="B882" s="131">
        <f>IF(A882=1,0,IF(AP882,0.1*ε_cu1cd,0))</f>
        <v/>
      </c>
      <c r="C882" s="131">
        <f>IF(A882=1,0.1*ε_cu1cd,C881+B881)</f>
        <v/>
      </c>
      <c r="D882" s="113">
        <f>IF('Нормальний переріз'!$D$68&gt;0,1,2)</f>
        <v/>
      </c>
      <c r="E882" s="144">
        <f>IF(D882=1,F882,G882)</f>
        <v/>
      </c>
      <c r="F882" s="124">
        <f>IF(AI881,0.11*ε_cu1cd,IF(AH881,F881*0.01,F881))</f>
        <v/>
      </c>
      <c r="G882" s="124">
        <f>IF(AP881,-0.1*ε_cu1cd,IF(AM881,G881*0.01,G881))</f>
        <v/>
      </c>
      <c r="H882" s="113">
        <f>IF(A882=1,E882,IF(AO881,H881-E881+E882,IF(AP881,0.8*H881,H881+E882)))</f>
        <v/>
      </c>
      <c r="I882" s="169">
        <f>(C882-H882)/h</f>
        <v/>
      </c>
      <c r="J882">
        <f>C882/(ε_c1cd)</f>
        <v/>
      </c>
      <c r="K882">
        <f>C882/I882</f>
        <v/>
      </c>
      <c r="L882" s="131">
        <f>I882/(ε_c1cd)</f>
        <v/>
      </c>
      <c r="M882">
        <f>I882*(K882-Z_s1)</f>
        <v/>
      </c>
      <c r="N882">
        <f>I882*(K882-Z_s2)</f>
        <v/>
      </c>
      <c r="O882">
        <f>E_s*M882</f>
        <v/>
      </c>
      <c r="P882">
        <f>E_s*N882</f>
        <v/>
      </c>
      <c r="Q882">
        <f>O882*A_s1</f>
        <v/>
      </c>
      <c r="R882">
        <f>P882*A_s2</f>
        <v/>
      </c>
      <c r="S882">
        <f>Q882*($K882-Z_s1)</f>
        <v/>
      </c>
      <c r="T882">
        <f>R882*($K882-Z_s2)</f>
        <v/>
      </c>
      <c r="U882">
        <f>(INDIRECT("a_"&amp;U$2)/(U$2+1))*(($C882^(U$2+1)-$H882^(U$2+1))/(ε_c1cd^(U$2+1)))</f>
        <v/>
      </c>
      <c r="V882">
        <f>(INDIRECT("a_"&amp;V$2)/(V$2+1))*(($C882^(V$2+1)-$H882^(V$2+1))/(ε_c1cd^(V$2+1)))</f>
        <v/>
      </c>
      <c r="W882">
        <f>(INDIRECT("a_"&amp;W$2)/(W$2+1))*(($C882^(W$2+1)-$H882^(W$2+1))/(ε_c1cd^(W$2+1)))</f>
        <v/>
      </c>
      <c r="X882">
        <f>(INDIRECT("a_"&amp;X$2)/(X$2+1))*(($C882^(X$2+1)-$H882^(X$2+1))/(ε_c1cd^(X$2+1)))</f>
        <v/>
      </c>
      <c r="Y882">
        <f>(INDIRECT("a_"&amp;Y$2)/(Y$2+1))*(($C882^(Y$2+1)-$H882^(Y$2+1))/(ε_c1cd^(Y$2+1)))</f>
        <v/>
      </c>
      <c r="Z882">
        <f>(INDIRECT("a_"&amp;Z$2)/(Z$2+2))*(($C882^(Z$2+2)-$H882^(Z$2+2))/(ε_c1cd^(Z$2+2)))</f>
        <v/>
      </c>
      <c r="AA882">
        <f>(INDIRECT("a_"&amp;AA$2)/(AA$2+2))*(($C882^(AA$2+2)-$H882^(AA$2+2))/(ε_c1cd^(AA$2+2)))</f>
        <v/>
      </c>
      <c r="AB882">
        <f>(INDIRECT("a_"&amp;AB$2)/(AB$2+2))*(($C882^(AB$2+2)-$H882^(AB$2+2))/(ε_c1cd^(AB$2+2)))</f>
        <v/>
      </c>
      <c r="AC882">
        <f>(INDIRECT("a_"&amp;AC$2)/(AC$2+2))*(($C882^(AC$2+2)-$H882^(AC$2+2))/(ε_c1cd^(AC$2+2)))</f>
        <v/>
      </c>
      <c r="AD882">
        <f>(INDIRECT("a_"&amp;AD$2)/(AD$2+2))*(($C882^(AD$2+2)-$H882^(AD$2+2))/(ε_c1cd^(AD$2+2)))</f>
        <v/>
      </c>
      <c r="AE882" s="111">
        <f>(b*f_cd/L882)*SUM(U882:Y882)+SUM(Q882:R882)</f>
        <v/>
      </c>
      <c r="AF882" s="112">
        <f>AE882*(K882-y+e)</f>
        <v/>
      </c>
      <c r="AG882" s="113">
        <f>(b*f_cd/(L882^2))*SUM(Z882:AD882)+SUM(S882:T882)-AF882</f>
        <v/>
      </c>
      <c r="AH882" s="114">
        <f>AG882&lt;0</f>
        <v/>
      </c>
      <c r="AI882" s="115">
        <f>IF(A882=1,FALSE,(AND(AQ882,AH882,NOT(AI881))))</f>
        <v/>
      </c>
      <c r="AJ882" s="116">
        <f>(b*f_cd/L882)*(a_1/2*J882^2+a_2/3*J882^3+a_3/4*J882^4+a_4/5*J882^5+a_5/6*J882^6)+SUM(Q882:R882)</f>
        <v/>
      </c>
      <c r="AK882">
        <f>AJ882*(K882-y+e)</f>
        <v/>
      </c>
      <c r="AL882" s="118">
        <f>(b*f_cd/(L882^2))*(a_1/3*J882^3+a_2/4*J882^4+a_3/5*J882^5+a_4/6*J882^6+a_5/7*J882^7)+SUM(S882:T882)-AK882</f>
        <v/>
      </c>
      <c r="AM882" s="114">
        <f>AL882&gt;0</f>
        <v/>
      </c>
      <c r="AN882" s="115">
        <f>IF(A882=1,FALSE,(AND(AQ882,AM882,NOT(AN881))))</f>
        <v/>
      </c>
      <c r="AO882">
        <f>IF(D882=1,AND(AH882,NOT(AI882)),AND(AM882,NOT(AN882)))</f>
        <v/>
      </c>
      <c r="AP882" s="119">
        <f>IF(D882=1,AI882,AN882)</f>
        <v/>
      </c>
      <c r="AQ882" s="125">
        <f>ABS(E882)&lt;$AQ$2</f>
        <v/>
      </c>
      <c r="AS882">
        <f>IF(AP882,MAX(AS$3:AS880)+1,"")</f>
        <v/>
      </c>
    </row>
    <row r="883">
      <c r="A883" t="n">
        <v>793</v>
      </c>
      <c r="B883" s="131">
        <f>IF(A883=1,0,IF(AP883,0.1*ε_cu1cd,0))</f>
        <v/>
      </c>
      <c r="C883" s="131">
        <f>IF(A883=1,0.1*ε_cu1cd,C882+B882)</f>
        <v/>
      </c>
      <c r="D883" s="113">
        <f>IF('Нормальний переріз'!$D$68&gt;0,1,2)</f>
        <v/>
      </c>
      <c r="E883" s="144">
        <f>IF(D883=1,F883,G883)</f>
        <v/>
      </c>
      <c r="F883" s="124">
        <f>IF(AI882,0.11*ε_cu1cd,IF(AH882,F882*0.01,F882))</f>
        <v/>
      </c>
      <c r="G883" s="124">
        <f>IF(AP882,-0.1*ε_cu1cd,IF(AM882,G882*0.01,G882))</f>
        <v/>
      </c>
      <c r="H883" s="113">
        <f>IF(A883=1,E883,IF(AO882,H882-E882+E883,IF(AP882,0.8*H882,H882+E883)))</f>
        <v/>
      </c>
      <c r="I883" s="169">
        <f>(C883-H883)/h</f>
        <v/>
      </c>
      <c r="J883">
        <f>C883/(ε_c1cd)</f>
        <v/>
      </c>
      <c r="K883">
        <f>C883/I883</f>
        <v/>
      </c>
      <c r="L883" s="131">
        <f>I883/(ε_c1cd)</f>
        <v/>
      </c>
      <c r="M883">
        <f>I883*(K883-Z_s1)</f>
        <v/>
      </c>
      <c r="N883">
        <f>I883*(K883-Z_s2)</f>
        <v/>
      </c>
      <c r="O883">
        <f>E_s*M883</f>
        <v/>
      </c>
      <c r="P883">
        <f>E_s*N883</f>
        <v/>
      </c>
      <c r="Q883">
        <f>O883*A_s1</f>
        <v/>
      </c>
      <c r="R883">
        <f>P883*A_s2</f>
        <v/>
      </c>
      <c r="S883">
        <f>Q883*($K883-Z_s1)</f>
        <v/>
      </c>
      <c r="T883">
        <f>R883*($K883-Z_s2)</f>
        <v/>
      </c>
      <c r="U883">
        <f>(INDIRECT("a_"&amp;U$2)/(U$2+1))*(($C883^(U$2+1)-$H883^(U$2+1))/(ε_c1cd^(U$2+1)))</f>
        <v/>
      </c>
      <c r="V883">
        <f>(INDIRECT("a_"&amp;V$2)/(V$2+1))*(($C883^(V$2+1)-$H883^(V$2+1))/(ε_c1cd^(V$2+1)))</f>
        <v/>
      </c>
      <c r="W883">
        <f>(INDIRECT("a_"&amp;W$2)/(W$2+1))*(($C883^(W$2+1)-$H883^(W$2+1))/(ε_c1cd^(W$2+1)))</f>
        <v/>
      </c>
      <c r="X883">
        <f>(INDIRECT("a_"&amp;X$2)/(X$2+1))*(($C883^(X$2+1)-$H883^(X$2+1))/(ε_c1cd^(X$2+1)))</f>
        <v/>
      </c>
      <c r="Y883">
        <f>(INDIRECT("a_"&amp;Y$2)/(Y$2+1))*(($C883^(Y$2+1)-$H883^(Y$2+1))/(ε_c1cd^(Y$2+1)))</f>
        <v/>
      </c>
      <c r="Z883">
        <f>(INDIRECT("a_"&amp;Z$2)/(Z$2+2))*(($C883^(Z$2+2)-$H883^(Z$2+2))/(ε_c1cd^(Z$2+2)))</f>
        <v/>
      </c>
      <c r="AA883">
        <f>(INDIRECT("a_"&amp;AA$2)/(AA$2+2))*(($C883^(AA$2+2)-$H883^(AA$2+2))/(ε_c1cd^(AA$2+2)))</f>
        <v/>
      </c>
      <c r="AB883">
        <f>(INDIRECT("a_"&amp;AB$2)/(AB$2+2))*(($C883^(AB$2+2)-$H883^(AB$2+2))/(ε_c1cd^(AB$2+2)))</f>
        <v/>
      </c>
      <c r="AC883">
        <f>(INDIRECT("a_"&amp;AC$2)/(AC$2+2))*(($C883^(AC$2+2)-$H883^(AC$2+2))/(ε_c1cd^(AC$2+2)))</f>
        <v/>
      </c>
      <c r="AD883">
        <f>(INDIRECT("a_"&amp;AD$2)/(AD$2+2))*(($C883^(AD$2+2)-$H883^(AD$2+2))/(ε_c1cd^(AD$2+2)))</f>
        <v/>
      </c>
      <c r="AE883" s="111">
        <f>(b*f_cd/L883)*SUM(U883:Y883)+SUM(Q883:R883)</f>
        <v/>
      </c>
      <c r="AF883" s="112">
        <f>AE883*(K883-y+e)</f>
        <v/>
      </c>
      <c r="AG883" s="113">
        <f>(b*f_cd/(L883^2))*SUM(Z883:AD883)+SUM(S883:T883)-AF883</f>
        <v/>
      </c>
      <c r="AH883" s="114">
        <f>AG883&lt;0</f>
        <v/>
      </c>
      <c r="AI883" s="115">
        <f>IF(A883=1,FALSE,(AND(AQ883,AH883,NOT(AI882))))</f>
        <v/>
      </c>
      <c r="AJ883" s="116">
        <f>(b*f_cd/L883)*(a_1/2*J883^2+a_2/3*J883^3+a_3/4*J883^4+a_4/5*J883^5+a_5/6*J883^6)+SUM(Q883:R883)</f>
        <v/>
      </c>
      <c r="AK883">
        <f>AJ883*(K883-y+e)</f>
        <v/>
      </c>
      <c r="AL883" s="118">
        <f>(b*f_cd/(L883^2))*(a_1/3*J883^3+a_2/4*J883^4+a_3/5*J883^5+a_4/6*J883^6+a_5/7*J883^7)+SUM(S883:T883)-AK883</f>
        <v/>
      </c>
      <c r="AM883" s="114">
        <f>AL883&gt;0</f>
        <v/>
      </c>
      <c r="AN883" s="115">
        <f>IF(A883=1,FALSE,(AND(AQ883,AM883,NOT(AN882))))</f>
        <v/>
      </c>
      <c r="AO883">
        <f>IF(D883=1,AND(AH883,NOT(AI883)),AND(AM883,NOT(AN883)))</f>
        <v/>
      </c>
      <c r="AP883" s="119">
        <f>IF(D883=1,AI883,AN883)</f>
        <v/>
      </c>
      <c r="AQ883" s="125">
        <f>ABS(E883)&lt;$AQ$2</f>
        <v/>
      </c>
      <c r="AS883">
        <f>IF(AP883,MAX(AS$3:AS881)+1,"")</f>
        <v/>
      </c>
    </row>
    <row r="884">
      <c r="A884" t="n">
        <v>794</v>
      </c>
      <c r="B884" s="131">
        <f>IF(A884=1,0,IF(AP884,0.1*ε_cu1cd,0))</f>
        <v/>
      </c>
      <c r="C884" s="131">
        <f>IF(A884=1,0.1*ε_cu1cd,C883+B883)</f>
        <v/>
      </c>
      <c r="D884" s="113">
        <f>IF('Нормальний переріз'!$D$68&gt;0,1,2)</f>
        <v/>
      </c>
      <c r="E884" s="144">
        <f>IF(D884=1,F884,G884)</f>
        <v/>
      </c>
      <c r="F884" s="124">
        <f>IF(AI883,0.11*ε_cu1cd,IF(AH883,F883*0.01,F883))</f>
        <v/>
      </c>
      <c r="G884" s="124">
        <f>IF(AP883,-0.1*ε_cu1cd,IF(AM883,G883*0.01,G883))</f>
        <v/>
      </c>
      <c r="H884" s="113">
        <f>IF(A884=1,E884,IF(AO883,H883-E883+E884,IF(AP883,0.8*H883,H883+E884)))</f>
        <v/>
      </c>
      <c r="I884" s="169">
        <f>(C884-H884)/h</f>
        <v/>
      </c>
      <c r="J884">
        <f>C884/(ε_c1cd)</f>
        <v/>
      </c>
      <c r="K884">
        <f>C884/I884</f>
        <v/>
      </c>
      <c r="L884" s="131">
        <f>I884/(ε_c1cd)</f>
        <v/>
      </c>
      <c r="M884">
        <f>I884*(K884-Z_s1)</f>
        <v/>
      </c>
      <c r="N884">
        <f>I884*(K884-Z_s2)</f>
        <v/>
      </c>
      <c r="O884">
        <f>E_s*M884</f>
        <v/>
      </c>
      <c r="P884">
        <f>E_s*N884</f>
        <v/>
      </c>
      <c r="Q884">
        <f>O884*A_s1</f>
        <v/>
      </c>
      <c r="R884">
        <f>P884*A_s2</f>
        <v/>
      </c>
      <c r="S884">
        <f>Q884*($K884-Z_s1)</f>
        <v/>
      </c>
      <c r="T884">
        <f>R884*($K884-Z_s2)</f>
        <v/>
      </c>
      <c r="U884">
        <f>(INDIRECT("a_"&amp;U$2)/(U$2+1))*(($C884^(U$2+1)-$H884^(U$2+1))/(ε_c1cd^(U$2+1)))</f>
        <v/>
      </c>
      <c r="V884">
        <f>(INDIRECT("a_"&amp;V$2)/(V$2+1))*(($C884^(V$2+1)-$H884^(V$2+1))/(ε_c1cd^(V$2+1)))</f>
        <v/>
      </c>
      <c r="W884">
        <f>(INDIRECT("a_"&amp;W$2)/(W$2+1))*(($C884^(W$2+1)-$H884^(W$2+1))/(ε_c1cd^(W$2+1)))</f>
        <v/>
      </c>
      <c r="X884">
        <f>(INDIRECT("a_"&amp;X$2)/(X$2+1))*(($C884^(X$2+1)-$H884^(X$2+1))/(ε_c1cd^(X$2+1)))</f>
        <v/>
      </c>
      <c r="Y884">
        <f>(INDIRECT("a_"&amp;Y$2)/(Y$2+1))*(($C884^(Y$2+1)-$H884^(Y$2+1))/(ε_c1cd^(Y$2+1)))</f>
        <v/>
      </c>
      <c r="Z884">
        <f>(INDIRECT("a_"&amp;Z$2)/(Z$2+2))*(($C884^(Z$2+2)-$H884^(Z$2+2))/(ε_c1cd^(Z$2+2)))</f>
        <v/>
      </c>
      <c r="AA884">
        <f>(INDIRECT("a_"&amp;AA$2)/(AA$2+2))*(($C884^(AA$2+2)-$H884^(AA$2+2))/(ε_c1cd^(AA$2+2)))</f>
        <v/>
      </c>
      <c r="AB884">
        <f>(INDIRECT("a_"&amp;AB$2)/(AB$2+2))*(($C884^(AB$2+2)-$H884^(AB$2+2))/(ε_c1cd^(AB$2+2)))</f>
        <v/>
      </c>
      <c r="AC884">
        <f>(INDIRECT("a_"&amp;AC$2)/(AC$2+2))*(($C884^(AC$2+2)-$H884^(AC$2+2))/(ε_c1cd^(AC$2+2)))</f>
        <v/>
      </c>
      <c r="AD884">
        <f>(INDIRECT("a_"&amp;AD$2)/(AD$2+2))*(($C884^(AD$2+2)-$H884^(AD$2+2))/(ε_c1cd^(AD$2+2)))</f>
        <v/>
      </c>
      <c r="AE884" s="111">
        <f>(b*f_cd/L884)*SUM(U884:Y884)+SUM(Q884:R884)</f>
        <v/>
      </c>
      <c r="AF884" s="112">
        <f>AE884*(K884-y+e)</f>
        <v/>
      </c>
      <c r="AG884" s="113">
        <f>(b*f_cd/(L884^2))*SUM(Z884:AD884)+SUM(S884:T884)-AF884</f>
        <v/>
      </c>
      <c r="AH884" s="114">
        <f>AG884&lt;0</f>
        <v/>
      </c>
      <c r="AI884" s="115">
        <f>IF(A884=1,FALSE,(AND(AQ884,AH884,NOT(AI883))))</f>
        <v/>
      </c>
      <c r="AJ884" s="116">
        <f>(b*f_cd/L884)*(a_1/2*J884^2+a_2/3*J884^3+a_3/4*J884^4+a_4/5*J884^5+a_5/6*J884^6)+SUM(Q884:R884)</f>
        <v/>
      </c>
      <c r="AK884">
        <f>AJ884*(K884-y+e)</f>
        <v/>
      </c>
      <c r="AL884" s="118">
        <f>(b*f_cd/(L884^2))*(a_1/3*J884^3+a_2/4*J884^4+a_3/5*J884^5+a_4/6*J884^6+a_5/7*J884^7)+SUM(S884:T884)-AK884</f>
        <v/>
      </c>
      <c r="AM884" s="114">
        <f>AL884&gt;0</f>
        <v/>
      </c>
      <c r="AN884" s="115">
        <f>IF(A884=1,FALSE,(AND(AQ884,AM884,NOT(AN883))))</f>
        <v/>
      </c>
      <c r="AO884">
        <f>IF(D884=1,AND(AH884,NOT(AI884)),AND(AM884,NOT(AN884)))</f>
        <v/>
      </c>
      <c r="AP884" s="119">
        <f>IF(D884=1,AI884,AN884)</f>
        <v/>
      </c>
      <c r="AQ884" s="125">
        <f>ABS(E884)&lt;$AQ$2</f>
        <v/>
      </c>
      <c r="AS884">
        <f>IF(AP884,MAX(AS$3:AS882)+1,"")</f>
        <v/>
      </c>
    </row>
    <row r="885">
      <c r="A885" t="n">
        <v>795</v>
      </c>
      <c r="B885" s="131">
        <f>IF(A885=1,0,IF(AP885,0.1*ε_cu1cd,0))</f>
        <v/>
      </c>
      <c r="C885" s="131">
        <f>IF(A885=1,0.1*ε_cu1cd,C884+B884)</f>
        <v/>
      </c>
      <c r="D885" s="113">
        <f>IF('Нормальний переріз'!$D$68&gt;0,1,2)</f>
        <v/>
      </c>
      <c r="E885" s="144">
        <f>IF(D885=1,F885,G885)</f>
        <v/>
      </c>
      <c r="F885" s="124">
        <f>IF(AI884,0.11*ε_cu1cd,IF(AH884,F884*0.01,F884))</f>
        <v/>
      </c>
      <c r="G885" s="124">
        <f>IF(AP884,-0.1*ε_cu1cd,IF(AM884,G884*0.01,G884))</f>
        <v/>
      </c>
      <c r="H885" s="113">
        <f>IF(A885=1,E885,IF(AO884,H884-E884+E885,IF(AP884,0.8*H884,H884+E885)))</f>
        <v/>
      </c>
      <c r="I885" s="169">
        <f>(C885-H885)/h</f>
        <v/>
      </c>
      <c r="J885">
        <f>C885/(ε_c1cd)</f>
        <v/>
      </c>
      <c r="K885">
        <f>C885/I885</f>
        <v/>
      </c>
      <c r="L885" s="131">
        <f>I885/(ε_c1cd)</f>
        <v/>
      </c>
      <c r="M885">
        <f>I885*(K885-Z_s1)</f>
        <v/>
      </c>
      <c r="N885">
        <f>I885*(K885-Z_s2)</f>
        <v/>
      </c>
      <c r="O885">
        <f>E_s*M885</f>
        <v/>
      </c>
      <c r="P885">
        <f>E_s*N885</f>
        <v/>
      </c>
      <c r="Q885">
        <f>O885*A_s1</f>
        <v/>
      </c>
      <c r="R885">
        <f>P885*A_s2</f>
        <v/>
      </c>
      <c r="S885">
        <f>Q885*($K885-Z_s1)</f>
        <v/>
      </c>
      <c r="T885">
        <f>R885*($K885-Z_s2)</f>
        <v/>
      </c>
      <c r="U885">
        <f>(INDIRECT("a_"&amp;U$2)/(U$2+1))*(($C885^(U$2+1)-$H885^(U$2+1))/(ε_c1cd^(U$2+1)))</f>
        <v/>
      </c>
      <c r="V885">
        <f>(INDIRECT("a_"&amp;V$2)/(V$2+1))*(($C885^(V$2+1)-$H885^(V$2+1))/(ε_c1cd^(V$2+1)))</f>
        <v/>
      </c>
      <c r="W885">
        <f>(INDIRECT("a_"&amp;W$2)/(W$2+1))*(($C885^(W$2+1)-$H885^(W$2+1))/(ε_c1cd^(W$2+1)))</f>
        <v/>
      </c>
      <c r="X885">
        <f>(INDIRECT("a_"&amp;X$2)/(X$2+1))*(($C885^(X$2+1)-$H885^(X$2+1))/(ε_c1cd^(X$2+1)))</f>
        <v/>
      </c>
      <c r="Y885">
        <f>(INDIRECT("a_"&amp;Y$2)/(Y$2+1))*(($C885^(Y$2+1)-$H885^(Y$2+1))/(ε_c1cd^(Y$2+1)))</f>
        <v/>
      </c>
      <c r="Z885">
        <f>(INDIRECT("a_"&amp;Z$2)/(Z$2+2))*(($C885^(Z$2+2)-$H885^(Z$2+2))/(ε_c1cd^(Z$2+2)))</f>
        <v/>
      </c>
      <c r="AA885">
        <f>(INDIRECT("a_"&amp;AA$2)/(AA$2+2))*(($C885^(AA$2+2)-$H885^(AA$2+2))/(ε_c1cd^(AA$2+2)))</f>
        <v/>
      </c>
      <c r="AB885">
        <f>(INDIRECT("a_"&amp;AB$2)/(AB$2+2))*(($C885^(AB$2+2)-$H885^(AB$2+2))/(ε_c1cd^(AB$2+2)))</f>
        <v/>
      </c>
      <c r="AC885">
        <f>(INDIRECT("a_"&amp;AC$2)/(AC$2+2))*(($C885^(AC$2+2)-$H885^(AC$2+2))/(ε_c1cd^(AC$2+2)))</f>
        <v/>
      </c>
      <c r="AD885">
        <f>(INDIRECT("a_"&amp;AD$2)/(AD$2+2))*(($C885^(AD$2+2)-$H885^(AD$2+2))/(ε_c1cd^(AD$2+2)))</f>
        <v/>
      </c>
      <c r="AE885" s="111">
        <f>(b*f_cd/L885)*SUM(U885:Y885)+SUM(Q885:R885)</f>
        <v/>
      </c>
      <c r="AF885" s="112">
        <f>AE885*(K885-y+e)</f>
        <v/>
      </c>
      <c r="AG885" s="113">
        <f>(b*f_cd/(L885^2))*SUM(Z885:AD885)+SUM(S885:T885)-AF885</f>
        <v/>
      </c>
      <c r="AH885" s="114">
        <f>AG885&lt;0</f>
        <v/>
      </c>
      <c r="AI885" s="115">
        <f>IF(A885=1,FALSE,(AND(AQ885,AH885,NOT(AI884))))</f>
        <v/>
      </c>
      <c r="AJ885" s="116">
        <f>(b*f_cd/L885)*(a_1/2*J885^2+a_2/3*J885^3+a_3/4*J885^4+a_4/5*J885^5+a_5/6*J885^6)+SUM(Q885:R885)</f>
        <v/>
      </c>
      <c r="AK885">
        <f>AJ885*(K885-y+e)</f>
        <v/>
      </c>
      <c r="AL885" s="118">
        <f>(b*f_cd/(L885^2))*(a_1/3*J885^3+a_2/4*J885^4+a_3/5*J885^5+a_4/6*J885^6+a_5/7*J885^7)+SUM(S885:T885)-AK885</f>
        <v/>
      </c>
      <c r="AM885" s="114">
        <f>AL885&gt;0</f>
        <v/>
      </c>
      <c r="AN885" s="115">
        <f>IF(A885=1,FALSE,(AND(AQ885,AM885,NOT(AN884))))</f>
        <v/>
      </c>
      <c r="AO885">
        <f>IF(D885=1,AND(AH885,NOT(AI885)),AND(AM885,NOT(AN885)))</f>
        <v/>
      </c>
      <c r="AP885" s="119">
        <f>IF(D885=1,AI885,AN885)</f>
        <v/>
      </c>
      <c r="AQ885" s="125">
        <f>ABS(E885)&lt;$AQ$2</f>
        <v/>
      </c>
      <c r="AS885">
        <f>IF(AP885,MAX(AS$3:AS883)+1,"")</f>
        <v/>
      </c>
    </row>
    <row r="886">
      <c r="A886" t="n">
        <v>796</v>
      </c>
      <c r="B886" s="131">
        <f>IF(A886=1,0,IF(AP886,0.1*ε_cu1cd,0))</f>
        <v/>
      </c>
      <c r="C886" s="131">
        <f>IF(A886=1,0.1*ε_cu1cd,C885+B885)</f>
        <v/>
      </c>
      <c r="D886" s="113">
        <f>IF('Нормальний переріз'!$D$68&gt;0,1,2)</f>
        <v/>
      </c>
      <c r="E886" s="144">
        <f>IF(D886=1,F886,G886)</f>
        <v/>
      </c>
      <c r="F886" s="124">
        <f>IF(AI885,0.11*ε_cu1cd,IF(AH885,F885*0.01,F885))</f>
        <v/>
      </c>
      <c r="G886" s="124">
        <f>IF(AP885,-0.1*ε_cu1cd,IF(AM885,G885*0.01,G885))</f>
        <v/>
      </c>
      <c r="H886" s="113">
        <f>IF(A886=1,E886,IF(AO885,H885-E885+E886,IF(AP885,0.8*H885,H885+E886)))</f>
        <v/>
      </c>
      <c r="I886" s="169">
        <f>(C886-H886)/h</f>
        <v/>
      </c>
      <c r="J886">
        <f>C886/(ε_c1cd)</f>
        <v/>
      </c>
      <c r="K886">
        <f>C886/I886</f>
        <v/>
      </c>
      <c r="L886" s="131">
        <f>I886/(ε_c1cd)</f>
        <v/>
      </c>
      <c r="M886">
        <f>I886*(K886-Z_s1)</f>
        <v/>
      </c>
      <c r="N886">
        <f>I886*(K886-Z_s2)</f>
        <v/>
      </c>
      <c r="O886">
        <f>E_s*M886</f>
        <v/>
      </c>
      <c r="P886">
        <f>E_s*N886</f>
        <v/>
      </c>
      <c r="Q886">
        <f>O886*A_s1</f>
        <v/>
      </c>
      <c r="R886">
        <f>P886*A_s2</f>
        <v/>
      </c>
      <c r="S886">
        <f>Q886*($K886-Z_s1)</f>
        <v/>
      </c>
      <c r="T886">
        <f>R886*($K886-Z_s2)</f>
        <v/>
      </c>
      <c r="U886">
        <f>(INDIRECT("a_"&amp;U$2)/(U$2+1))*(($C886^(U$2+1)-$H886^(U$2+1))/(ε_c1cd^(U$2+1)))</f>
        <v/>
      </c>
      <c r="V886">
        <f>(INDIRECT("a_"&amp;V$2)/(V$2+1))*(($C886^(V$2+1)-$H886^(V$2+1))/(ε_c1cd^(V$2+1)))</f>
        <v/>
      </c>
      <c r="W886">
        <f>(INDIRECT("a_"&amp;W$2)/(W$2+1))*(($C886^(W$2+1)-$H886^(W$2+1))/(ε_c1cd^(W$2+1)))</f>
        <v/>
      </c>
      <c r="X886">
        <f>(INDIRECT("a_"&amp;X$2)/(X$2+1))*(($C886^(X$2+1)-$H886^(X$2+1))/(ε_c1cd^(X$2+1)))</f>
        <v/>
      </c>
      <c r="Y886">
        <f>(INDIRECT("a_"&amp;Y$2)/(Y$2+1))*(($C886^(Y$2+1)-$H886^(Y$2+1))/(ε_c1cd^(Y$2+1)))</f>
        <v/>
      </c>
      <c r="Z886">
        <f>(INDIRECT("a_"&amp;Z$2)/(Z$2+2))*(($C886^(Z$2+2)-$H886^(Z$2+2))/(ε_c1cd^(Z$2+2)))</f>
        <v/>
      </c>
      <c r="AA886">
        <f>(INDIRECT("a_"&amp;AA$2)/(AA$2+2))*(($C886^(AA$2+2)-$H886^(AA$2+2))/(ε_c1cd^(AA$2+2)))</f>
        <v/>
      </c>
      <c r="AB886">
        <f>(INDIRECT("a_"&amp;AB$2)/(AB$2+2))*(($C886^(AB$2+2)-$H886^(AB$2+2))/(ε_c1cd^(AB$2+2)))</f>
        <v/>
      </c>
      <c r="AC886">
        <f>(INDIRECT("a_"&amp;AC$2)/(AC$2+2))*(($C886^(AC$2+2)-$H886^(AC$2+2))/(ε_c1cd^(AC$2+2)))</f>
        <v/>
      </c>
      <c r="AD886">
        <f>(INDIRECT("a_"&amp;AD$2)/(AD$2+2))*(($C886^(AD$2+2)-$H886^(AD$2+2))/(ε_c1cd^(AD$2+2)))</f>
        <v/>
      </c>
      <c r="AE886" s="111">
        <f>(b*f_cd/L886)*SUM(U886:Y886)+SUM(Q886:R886)</f>
        <v/>
      </c>
      <c r="AF886" s="112">
        <f>AE886*(K886-y+e)</f>
        <v/>
      </c>
      <c r="AG886" s="113">
        <f>(b*f_cd/(L886^2))*SUM(Z886:AD886)+SUM(S886:T886)-AF886</f>
        <v/>
      </c>
      <c r="AH886" s="114">
        <f>AG886&lt;0</f>
        <v/>
      </c>
      <c r="AI886" s="115">
        <f>IF(A886=1,FALSE,(AND(AQ886,AH886,NOT(AI885))))</f>
        <v/>
      </c>
      <c r="AJ886" s="116">
        <f>(b*f_cd/L886)*(a_1/2*J886^2+a_2/3*J886^3+a_3/4*J886^4+a_4/5*J886^5+a_5/6*J886^6)+SUM(Q886:R886)</f>
        <v/>
      </c>
      <c r="AK886">
        <f>AJ886*(K886-y+e)</f>
        <v/>
      </c>
      <c r="AL886" s="118">
        <f>(b*f_cd/(L886^2))*(a_1/3*J886^3+a_2/4*J886^4+a_3/5*J886^5+a_4/6*J886^6+a_5/7*J886^7)+SUM(S886:T886)-AK886</f>
        <v/>
      </c>
      <c r="AM886" s="114">
        <f>AL886&gt;0</f>
        <v/>
      </c>
      <c r="AN886" s="115">
        <f>IF(A886=1,FALSE,(AND(AQ886,AM886,NOT(AN885))))</f>
        <v/>
      </c>
      <c r="AO886">
        <f>IF(D886=1,AND(AH886,NOT(AI886)),AND(AM886,NOT(AN886)))</f>
        <v/>
      </c>
      <c r="AP886" s="119">
        <f>IF(D886=1,AI886,AN886)</f>
        <v/>
      </c>
      <c r="AQ886" s="125">
        <f>ABS(E886)&lt;$AQ$2</f>
        <v/>
      </c>
      <c r="AS886">
        <f>IF(AP886,MAX(AS$3:AS884)+1,"")</f>
        <v/>
      </c>
    </row>
    <row r="887">
      <c r="A887" t="n">
        <v>797</v>
      </c>
      <c r="B887" s="131">
        <f>IF(A887=1,0,IF(AP887,0.1*ε_cu1cd,0))</f>
        <v/>
      </c>
      <c r="C887" s="131">
        <f>IF(A887=1,0.1*ε_cu1cd,C886+B886)</f>
        <v/>
      </c>
      <c r="D887" s="113">
        <f>IF('Нормальний переріз'!$D$68&gt;0,1,2)</f>
        <v/>
      </c>
      <c r="E887" s="144">
        <f>IF(D887=1,F887,G887)</f>
        <v/>
      </c>
      <c r="F887" s="124">
        <f>IF(AI886,0.11*ε_cu1cd,IF(AH886,F886*0.01,F886))</f>
        <v/>
      </c>
      <c r="G887" s="124">
        <f>IF(AP886,-0.1*ε_cu1cd,IF(AM886,G886*0.01,G886))</f>
        <v/>
      </c>
      <c r="H887" s="113">
        <f>IF(A887=1,E887,IF(AO886,H886-E886+E887,IF(AP886,0.8*H886,H886+E887)))</f>
        <v/>
      </c>
      <c r="I887" s="169">
        <f>(C887-H887)/h</f>
        <v/>
      </c>
      <c r="J887">
        <f>C887/(ε_c1cd)</f>
        <v/>
      </c>
      <c r="K887">
        <f>C887/I887</f>
        <v/>
      </c>
      <c r="L887" s="131">
        <f>I887/(ε_c1cd)</f>
        <v/>
      </c>
      <c r="M887">
        <f>I887*(K887-Z_s1)</f>
        <v/>
      </c>
      <c r="N887">
        <f>I887*(K887-Z_s2)</f>
        <v/>
      </c>
      <c r="O887">
        <f>E_s*M887</f>
        <v/>
      </c>
      <c r="P887">
        <f>E_s*N887</f>
        <v/>
      </c>
      <c r="Q887">
        <f>O887*A_s1</f>
        <v/>
      </c>
      <c r="R887">
        <f>P887*A_s2</f>
        <v/>
      </c>
      <c r="S887">
        <f>Q887*($K887-Z_s1)</f>
        <v/>
      </c>
      <c r="T887">
        <f>R887*($K887-Z_s2)</f>
        <v/>
      </c>
      <c r="U887">
        <f>(INDIRECT("a_"&amp;U$2)/(U$2+1))*(($C887^(U$2+1)-$H887^(U$2+1))/(ε_c1cd^(U$2+1)))</f>
        <v/>
      </c>
      <c r="V887">
        <f>(INDIRECT("a_"&amp;V$2)/(V$2+1))*(($C887^(V$2+1)-$H887^(V$2+1))/(ε_c1cd^(V$2+1)))</f>
        <v/>
      </c>
      <c r="W887">
        <f>(INDIRECT("a_"&amp;W$2)/(W$2+1))*(($C887^(W$2+1)-$H887^(W$2+1))/(ε_c1cd^(W$2+1)))</f>
        <v/>
      </c>
      <c r="X887">
        <f>(INDIRECT("a_"&amp;X$2)/(X$2+1))*(($C887^(X$2+1)-$H887^(X$2+1))/(ε_c1cd^(X$2+1)))</f>
        <v/>
      </c>
      <c r="Y887">
        <f>(INDIRECT("a_"&amp;Y$2)/(Y$2+1))*(($C887^(Y$2+1)-$H887^(Y$2+1))/(ε_c1cd^(Y$2+1)))</f>
        <v/>
      </c>
      <c r="Z887">
        <f>(INDIRECT("a_"&amp;Z$2)/(Z$2+2))*(($C887^(Z$2+2)-$H887^(Z$2+2))/(ε_c1cd^(Z$2+2)))</f>
        <v/>
      </c>
      <c r="AA887">
        <f>(INDIRECT("a_"&amp;AA$2)/(AA$2+2))*(($C887^(AA$2+2)-$H887^(AA$2+2))/(ε_c1cd^(AA$2+2)))</f>
        <v/>
      </c>
      <c r="AB887">
        <f>(INDIRECT("a_"&amp;AB$2)/(AB$2+2))*(($C887^(AB$2+2)-$H887^(AB$2+2))/(ε_c1cd^(AB$2+2)))</f>
        <v/>
      </c>
      <c r="AC887">
        <f>(INDIRECT("a_"&amp;AC$2)/(AC$2+2))*(($C887^(AC$2+2)-$H887^(AC$2+2))/(ε_c1cd^(AC$2+2)))</f>
        <v/>
      </c>
      <c r="AD887">
        <f>(INDIRECT("a_"&amp;AD$2)/(AD$2+2))*(($C887^(AD$2+2)-$H887^(AD$2+2))/(ε_c1cd^(AD$2+2)))</f>
        <v/>
      </c>
      <c r="AE887" s="111">
        <f>(b*f_cd/L887)*SUM(U887:Y887)+SUM(Q887:R887)</f>
        <v/>
      </c>
      <c r="AF887" s="112">
        <f>AE887*(K887-y+e)</f>
        <v/>
      </c>
      <c r="AG887" s="113">
        <f>(b*f_cd/(L887^2))*SUM(Z887:AD887)+SUM(S887:T887)-AF887</f>
        <v/>
      </c>
      <c r="AH887" s="114">
        <f>AG887&lt;0</f>
        <v/>
      </c>
      <c r="AI887" s="115">
        <f>IF(A887=1,FALSE,(AND(AQ887,AH887,NOT(AI886))))</f>
        <v/>
      </c>
      <c r="AJ887" s="116">
        <f>(b*f_cd/L887)*(a_1/2*J887^2+a_2/3*J887^3+a_3/4*J887^4+a_4/5*J887^5+a_5/6*J887^6)+SUM(Q887:R887)</f>
        <v/>
      </c>
      <c r="AK887">
        <f>AJ887*(K887-y+e)</f>
        <v/>
      </c>
      <c r="AL887" s="118">
        <f>(b*f_cd/(L887^2))*(a_1/3*J887^3+a_2/4*J887^4+a_3/5*J887^5+a_4/6*J887^6+a_5/7*J887^7)+SUM(S887:T887)-AK887</f>
        <v/>
      </c>
      <c r="AM887" s="114">
        <f>AL887&gt;0</f>
        <v/>
      </c>
      <c r="AN887" s="115">
        <f>IF(A887=1,FALSE,(AND(AQ887,AM887,NOT(AN886))))</f>
        <v/>
      </c>
      <c r="AO887">
        <f>IF(D887=1,AND(AH887,NOT(AI887)),AND(AM887,NOT(AN887)))</f>
        <v/>
      </c>
      <c r="AP887" s="119">
        <f>IF(D887=1,AI887,AN887)</f>
        <v/>
      </c>
      <c r="AQ887" s="125">
        <f>ABS(E887)&lt;$AQ$2</f>
        <v/>
      </c>
      <c r="AS887">
        <f>IF(AP887,MAX(AS$3:AS885)+1,"")</f>
        <v/>
      </c>
    </row>
    <row r="888">
      <c r="A888" t="n">
        <v>798</v>
      </c>
      <c r="B888" s="131">
        <f>IF(A888=1,0,IF(AP888,0.1*ε_cu1cd,0))</f>
        <v/>
      </c>
      <c r="C888" s="131">
        <f>IF(A888=1,0.1*ε_cu1cd,C887+B887)</f>
        <v/>
      </c>
      <c r="D888" s="113">
        <f>IF('Нормальний переріз'!$D$68&gt;0,1,2)</f>
        <v/>
      </c>
      <c r="E888" s="144">
        <f>IF(D888=1,F888,G888)</f>
        <v/>
      </c>
      <c r="F888" s="124">
        <f>IF(AI887,0.11*ε_cu1cd,IF(AH887,F887*0.01,F887))</f>
        <v/>
      </c>
      <c r="G888" s="124">
        <f>IF(AP887,-0.1*ε_cu1cd,IF(AM887,G887*0.01,G887))</f>
        <v/>
      </c>
      <c r="H888" s="113">
        <f>IF(A888=1,E888,IF(AO887,H887-E887+E888,IF(AP887,0.8*H887,H887+E888)))</f>
        <v/>
      </c>
      <c r="I888" s="169">
        <f>(C888-H888)/h</f>
        <v/>
      </c>
      <c r="J888">
        <f>C888/(ε_c1cd)</f>
        <v/>
      </c>
      <c r="K888">
        <f>C888/I888</f>
        <v/>
      </c>
      <c r="L888" s="131">
        <f>I888/(ε_c1cd)</f>
        <v/>
      </c>
      <c r="M888">
        <f>I888*(K888-Z_s1)</f>
        <v/>
      </c>
      <c r="N888">
        <f>I888*(K888-Z_s2)</f>
        <v/>
      </c>
      <c r="O888">
        <f>E_s*M888</f>
        <v/>
      </c>
      <c r="P888">
        <f>E_s*N888</f>
        <v/>
      </c>
      <c r="Q888">
        <f>O888*A_s1</f>
        <v/>
      </c>
      <c r="R888">
        <f>P888*A_s2</f>
        <v/>
      </c>
      <c r="S888">
        <f>Q888*($K888-Z_s1)</f>
        <v/>
      </c>
      <c r="T888">
        <f>R888*($K888-Z_s2)</f>
        <v/>
      </c>
      <c r="U888">
        <f>(INDIRECT("a_"&amp;U$2)/(U$2+1))*(($C888^(U$2+1)-$H888^(U$2+1))/(ε_c1cd^(U$2+1)))</f>
        <v/>
      </c>
      <c r="V888">
        <f>(INDIRECT("a_"&amp;V$2)/(V$2+1))*(($C888^(V$2+1)-$H888^(V$2+1))/(ε_c1cd^(V$2+1)))</f>
        <v/>
      </c>
      <c r="W888">
        <f>(INDIRECT("a_"&amp;W$2)/(W$2+1))*(($C888^(W$2+1)-$H888^(W$2+1))/(ε_c1cd^(W$2+1)))</f>
        <v/>
      </c>
      <c r="X888">
        <f>(INDIRECT("a_"&amp;X$2)/(X$2+1))*(($C888^(X$2+1)-$H888^(X$2+1))/(ε_c1cd^(X$2+1)))</f>
        <v/>
      </c>
      <c r="Y888">
        <f>(INDIRECT("a_"&amp;Y$2)/(Y$2+1))*(($C888^(Y$2+1)-$H888^(Y$2+1))/(ε_c1cd^(Y$2+1)))</f>
        <v/>
      </c>
      <c r="Z888">
        <f>(INDIRECT("a_"&amp;Z$2)/(Z$2+2))*(($C888^(Z$2+2)-$H888^(Z$2+2))/(ε_c1cd^(Z$2+2)))</f>
        <v/>
      </c>
      <c r="AA888">
        <f>(INDIRECT("a_"&amp;AA$2)/(AA$2+2))*(($C888^(AA$2+2)-$H888^(AA$2+2))/(ε_c1cd^(AA$2+2)))</f>
        <v/>
      </c>
      <c r="AB888">
        <f>(INDIRECT("a_"&amp;AB$2)/(AB$2+2))*(($C888^(AB$2+2)-$H888^(AB$2+2))/(ε_c1cd^(AB$2+2)))</f>
        <v/>
      </c>
      <c r="AC888">
        <f>(INDIRECT("a_"&amp;AC$2)/(AC$2+2))*(($C888^(AC$2+2)-$H888^(AC$2+2))/(ε_c1cd^(AC$2+2)))</f>
        <v/>
      </c>
      <c r="AD888">
        <f>(INDIRECT("a_"&amp;AD$2)/(AD$2+2))*(($C888^(AD$2+2)-$H888^(AD$2+2))/(ε_c1cd^(AD$2+2)))</f>
        <v/>
      </c>
      <c r="AE888" s="111">
        <f>(b*f_cd/L888)*SUM(U888:Y888)+SUM(Q888:R888)</f>
        <v/>
      </c>
      <c r="AF888" s="112">
        <f>AE888*(K888-y+e)</f>
        <v/>
      </c>
      <c r="AG888" s="113">
        <f>(b*f_cd/(L888^2))*SUM(Z888:AD888)+SUM(S888:T888)-AF888</f>
        <v/>
      </c>
      <c r="AH888" s="114">
        <f>AG888&lt;0</f>
        <v/>
      </c>
      <c r="AI888" s="115">
        <f>IF(A888=1,FALSE,(AND(AQ888,AH888,NOT(AI887))))</f>
        <v/>
      </c>
      <c r="AJ888" s="116">
        <f>(b*f_cd/L888)*(a_1/2*J888^2+a_2/3*J888^3+a_3/4*J888^4+a_4/5*J888^5+a_5/6*J888^6)+SUM(Q888:R888)</f>
        <v/>
      </c>
      <c r="AK888">
        <f>AJ888*(K888-y+e)</f>
        <v/>
      </c>
      <c r="AL888" s="118">
        <f>(b*f_cd/(L888^2))*(a_1/3*J888^3+a_2/4*J888^4+a_3/5*J888^5+a_4/6*J888^6+a_5/7*J888^7)+SUM(S888:T888)-AK888</f>
        <v/>
      </c>
      <c r="AM888" s="114">
        <f>AL888&gt;0</f>
        <v/>
      </c>
      <c r="AN888" s="115">
        <f>IF(A888=1,FALSE,(AND(AQ888,AM888,NOT(AN887))))</f>
        <v/>
      </c>
      <c r="AO888">
        <f>IF(D888=1,AND(AH888,NOT(AI888)),AND(AM888,NOT(AN888)))</f>
        <v/>
      </c>
      <c r="AP888" s="119">
        <f>IF(D888=1,AI888,AN888)</f>
        <v/>
      </c>
      <c r="AQ888" s="125">
        <f>ABS(E888)&lt;$AQ$2</f>
        <v/>
      </c>
      <c r="AS888">
        <f>IF(AP888,MAX(AS$3:AS886)+1,"")</f>
        <v/>
      </c>
    </row>
    <row r="889">
      <c r="A889" t="n">
        <v>799</v>
      </c>
      <c r="B889" s="131">
        <f>IF(A889=1,0,IF(AP889,0.1*ε_cu1cd,0))</f>
        <v/>
      </c>
      <c r="C889" s="131">
        <f>IF(A889=1,0.1*ε_cu1cd,C888+B888)</f>
        <v/>
      </c>
      <c r="D889" s="113">
        <f>IF('Нормальний переріз'!$D$68&gt;0,1,2)</f>
        <v/>
      </c>
      <c r="E889" s="144">
        <f>IF(D889=1,F889,G889)</f>
        <v/>
      </c>
      <c r="F889" s="124">
        <f>IF(AI888,0.11*ε_cu1cd,IF(AH888,F888*0.01,F888))</f>
        <v/>
      </c>
      <c r="G889" s="124">
        <f>IF(AP888,-0.1*ε_cu1cd,IF(AM888,G888*0.01,G888))</f>
        <v/>
      </c>
      <c r="H889" s="113">
        <f>IF(A889=1,E889,IF(AO888,H888-E888+E889,IF(AP888,0.8*H888,H888+E889)))</f>
        <v/>
      </c>
      <c r="I889" s="169">
        <f>(C889-H889)/h</f>
        <v/>
      </c>
      <c r="J889">
        <f>C889/(ε_c1cd)</f>
        <v/>
      </c>
      <c r="K889">
        <f>C889/I889</f>
        <v/>
      </c>
      <c r="L889" s="131">
        <f>I889/(ε_c1cd)</f>
        <v/>
      </c>
      <c r="M889">
        <f>I889*(K889-Z_s1)</f>
        <v/>
      </c>
      <c r="N889">
        <f>I889*(K889-Z_s2)</f>
        <v/>
      </c>
      <c r="O889">
        <f>E_s*M889</f>
        <v/>
      </c>
      <c r="P889">
        <f>E_s*N889</f>
        <v/>
      </c>
      <c r="Q889">
        <f>O889*A_s1</f>
        <v/>
      </c>
      <c r="R889">
        <f>P889*A_s2</f>
        <v/>
      </c>
      <c r="S889">
        <f>Q889*($K889-Z_s1)</f>
        <v/>
      </c>
      <c r="T889">
        <f>R889*($K889-Z_s2)</f>
        <v/>
      </c>
      <c r="U889">
        <f>(INDIRECT("a_"&amp;U$2)/(U$2+1))*(($C889^(U$2+1)-$H889^(U$2+1))/(ε_c1cd^(U$2+1)))</f>
        <v/>
      </c>
      <c r="V889">
        <f>(INDIRECT("a_"&amp;V$2)/(V$2+1))*(($C889^(V$2+1)-$H889^(V$2+1))/(ε_c1cd^(V$2+1)))</f>
        <v/>
      </c>
      <c r="W889">
        <f>(INDIRECT("a_"&amp;W$2)/(W$2+1))*(($C889^(W$2+1)-$H889^(W$2+1))/(ε_c1cd^(W$2+1)))</f>
        <v/>
      </c>
      <c r="X889">
        <f>(INDIRECT("a_"&amp;X$2)/(X$2+1))*(($C889^(X$2+1)-$H889^(X$2+1))/(ε_c1cd^(X$2+1)))</f>
        <v/>
      </c>
      <c r="Y889">
        <f>(INDIRECT("a_"&amp;Y$2)/(Y$2+1))*(($C889^(Y$2+1)-$H889^(Y$2+1))/(ε_c1cd^(Y$2+1)))</f>
        <v/>
      </c>
      <c r="Z889">
        <f>(INDIRECT("a_"&amp;Z$2)/(Z$2+2))*(($C889^(Z$2+2)-$H889^(Z$2+2))/(ε_c1cd^(Z$2+2)))</f>
        <v/>
      </c>
      <c r="AA889">
        <f>(INDIRECT("a_"&amp;AA$2)/(AA$2+2))*(($C889^(AA$2+2)-$H889^(AA$2+2))/(ε_c1cd^(AA$2+2)))</f>
        <v/>
      </c>
      <c r="AB889">
        <f>(INDIRECT("a_"&amp;AB$2)/(AB$2+2))*(($C889^(AB$2+2)-$H889^(AB$2+2))/(ε_c1cd^(AB$2+2)))</f>
        <v/>
      </c>
      <c r="AC889">
        <f>(INDIRECT("a_"&amp;AC$2)/(AC$2+2))*(($C889^(AC$2+2)-$H889^(AC$2+2))/(ε_c1cd^(AC$2+2)))</f>
        <v/>
      </c>
      <c r="AD889">
        <f>(INDIRECT("a_"&amp;AD$2)/(AD$2+2))*(($C889^(AD$2+2)-$H889^(AD$2+2))/(ε_c1cd^(AD$2+2)))</f>
        <v/>
      </c>
      <c r="AE889" s="111">
        <f>(b*f_cd/L889)*SUM(U889:Y889)+SUM(Q889:R889)</f>
        <v/>
      </c>
      <c r="AF889" s="112">
        <f>AE889*(K889-y+e)</f>
        <v/>
      </c>
      <c r="AG889" s="113">
        <f>(b*f_cd/(L889^2))*SUM(Z889:AD889)+SUM(S889:T889)-AF889</f>
        <v/>
      </c>
      <c r="AH889" s="114">
        <f>AG889&lt;0</f>
        <v/>
      </c>
      <c r="AI889" s="115">
        <f>IF(A889=1,FALSE,(AND(AQ889,AH889,NOT(AI888))))</f>
        <v/>
      </c>
      <c r="AJ889" s="116">
        <f>(b*f_cd/L889)*(a_1/2*J889^2+a_2/3*J889^3+a_3/4*J889^4+a_4/5*J889^5+a_5/6*J889^6)+SUM(Q889:R889)</f>
        <v/>
      </c>
      <c r="AK889">
        <f>AJ889*(K889-y+e)</f>
        <v/>
      </c>
      <c r="AL889" s="118">
        <f>(b*f_cd/(L889^2))*(a_1/3*J889^3+a_2/4*J889^4+a_3/5*J889^5+a_4/6*J889^6+a_5/7*J889^7)+SUM(S889:T889)-AK889</f>
        <v/>
      </c>
      <c r="AM889" s="114">
        <f>AL889&gt;0</f>
        <v/>
      </c>
      <c r="AN889" s="115">
        <f>IF(A889=1,FALSE,(AND(AQ889,AM889,NOT(AN888))))</f>
        <v/>
      </c>
      <c r="AO889">
        <f>IF(D889=1,AND(AH889,NOT(AI889)),AND(AM889,NOT(AN889)))</f>
        <v/>
      </c>
      <c r="AP889" s="119">
        <f>IF(D889=1,AI889,AN889)</f>
        <v/>
      </c>
      <c r="AQ889" s="125">
        <f>ABS(E889)&lt;$AQ$2</f>
        <v/>
      </c>
      <c r="AS889">
        <f>IF(AP889,MAX(AS$3:AS887)+1,"")</f>
        <v/>
      </c>
    </row>
    <row r="890">
      <c r="A890" t="n">
        <v>800</v>
      </c>
      <c r="B890" s="131">
        <f>IF(A890=1,0,IF(AP890,0.1*ε_cu1cd,0))</f>
        <v/>
      </c>
      <c r="C890" s="131">
        <f>IF(A890=1,0.1*ε_cu1cd,C889+B889)</f>
        <v/>
      </c>
      <c r="D890" s="113">
        <f>IF('Нормальний переріз'!$D$68&gt;0,1,2)</f>
        <v/>
      </c>
      <c r="E890" s="144">
        <f>IF(D890=1,F890,G890)</f>
        <v/>
      </c>
      <c r="F890" s="124">
        <f>IF(AI889,0.11*ε_cu1cd,IF(AH889,F889*0.01,F889))</f>
        <v/>
      </c>
      <c r="G890" s="124">
        <f>IF(AP889,-0.1*ε_cu1cd,IF(AM889,G889*0.01,G889))</f>
        <v/>
      </c>
      <c r="H890" s="113">
        <f>IF(A890=1,E890,IF(AO889,H889-E889+E890,IF(AP889,0.8*H889,H889+E890)))</f>
        <v/>
      </c>
      <c r="I890" s="169">
        <f>(C890-H890)/h</f>
        <v/>
      </c>
      <c r="J890">
        <f>C890/(ε_c1cd)</f>
        <v/>
      </c>
      <c r="K890">
        <f>C890/I890</f>
        <v/>
      </c>
      <c r="L890" s="131">
        <f>I890/(ε_c1cd)</f>
        <v/>
      </c>
      <c r="M890">
        <f>I890*(K890-Z_s1)</f>
        <v/>
      </c>
      <c r="N890">
        <f>I890*(K890-Z_s2)</f>
        <v/>
      </c>
      <c r="O890">
        <f>E_s*M890</f>
        <v/>
      </c>
      <c r="P890">
        <f>E_s*N890</f>
        <v/>
      </c>
      <c r="Q890">
        <f>O890*A_s1</f>
        <v/>
      </c>
      <c r="R890">
        <f>P890*A_s2</f>
        <v/>
      </c>
      <c r="S890">
        <f>Q890*($K890-Z_s1)</f>
        <v/>
      </c>
      <c r="T890">
        <f>R890*($K890-Z_s2)</f>
        <v/>
      </c>
      <c r="U890">
        <f>(INDIRECT("a_"&amp;U$2)/(U$2+1))*(($C890^(U$2+1)-$H890^(U$2+1))/(ε_c1cd^(U$2+1)))</f>
        <v/>
      </c>
      <c r="V890">
        <f>(INDIRECT("a_"&amp;V$2)/(V$2+1))*(($C890^(V$2+1)-$H890^(V$2+1))/(ε_c1cd^(V$2+1)))</f>
        <v/>
      </c>
      <c r="W890">
        <f>(INDIRECT("a_"&amp;W$2)/(W$2+1))*(($C890^(W$2+1)-$H890^(W$2+1))/(ε_c1cd^(W$2+1)))</f>
        <v/>
      </c>
      <c r="X890">
        <f>(INDIRECT("a_"&amp;X$2)/(X$2+1))*(($C890^(X$2+1)-$H890^(X$2+1))/(ε_c1cd^(X$2+1)))</f>
        <v/>
      </c>
      <c r="Y890">
        <f>(INDIRECT("a_"&amp;Y$2)/(Y$2+1))*(($C890^(Y$2+1)-$H890^(Y$2+1))/(ε_c1cd^(Y$2+1)))</f>
        <v/>
      </c>
      <c r="Z890">
        <f>(INDIRECT("a_"&amp;Z$2)/(Z$2+2))*(($C890^(Z$2+2)-$H890^(Z$2+2))/(ε_c1cd^(Z$2+2)))</f>
        <v/>
      </c>
      <c r="AA890">
        <f>(INDIRECT("a_"&amp;AA$2)/(AA$2+2))*(($C890^(AA$2+2)-$H890^(AA$2+2))/(ε_c1cd^(AA$2+2)))</f>
        <v/>
      </c>
      <c r="AB890">
        <f>(INDIRECT("a_"&amp;AB$2)/(AB$2+2))*(($C890^(AB$2+2)-$H890^(AB$2+2))/(ε_c1cd^(AB$2+2)))</f>
        <v/>
      </c>
      <c r="AC890">
        <f>(INDIRECT("a_"&amp;AC$2)/(AC$2+2))*(($C890^(AC$2+2)-$H890^(AC$2+2))/(ε_c1cd^(AC$2+2)))</f>
        <v/>
      </c>
      <c r="AD890">
        <f>(INDIRECT("a_"&amp;AD$2)/(AD$2+2))*(($C890^(AD$2+2)-$H890^(AD$2+2))/(ε_c1cd^(AD$2+2)))</f>
        <v/>
      </c>
      <c r="AE890" s="111">
        <f>(b*f_cd/L890)*SUM(U890:Y890)+SUM(Q890:R890)</f>
        <v/>
      </c>
      <c r="AF890" s="112">
        <f>AE890*(K890-y+e)</f>
        <v/>
      </c>
      <c r="AG890" s="113">
        <f>(b*f_cd/(L890^2))*SUM(Z890:AD890)+SUM(S890:T890)-AF890</f>
        <v/>
      </c>
      <c r="AH890" s="114">
        <f>AG890&lt;0</f>
        <v/>
      </c>
      <c r="AI890" s="115">
        <f>IF(A890=1,FALSE,(AND(AQ890,AH890,NOT(AI889))))</f>
        <v/>
      </c>
      <c r="AJ890" s="116">
        <f>(b*f_cd/L890)*(a_1/2*J890^2+a_2/3*J890^3+a_3/4*J890^4+a_4/5*J890^5+a_5/6*J890^6)+SUM(Q890:R890)</f>
        <v/>
      </c>
      <c r="AK890">
        <f>AJ890*(K890-y+e)</f>
        <v/>
      </c>
      <c r="AL890" s="118">
        <f>(b*f_cd/(L890^2))*(a_1/3*J890^3+a_2/4*J890^4+a_3/5*J890^5+a_4/6*J890^6+a_5/7*J890^7)+SUM(S890:T890)-AK890</f>
        <v/>
      </c>
      <c r="AM890" s="114">
        <f>AL890&gt;0</f>
        <v/>
      </c>
      <c r="AN890" s="115">
        <f>IF(A890=1,FALSE,(AND(AQ890,AM890,NOT(AN889))))</f>
        <v/>
      </c>
      <c r="AO890">
        <f>IF(D890=1,AND(AH890,NOT(AI890)),AND(AM890,NOT(AN890)))</f>
        <v/>
      </c>
      <c r="AP890" s="119">
        <f>IF(D890=1,AI890,AN890)</f>
        <v/>
      </c>
      <c r="AQ890" s="125">
        <f>ABS(E890)&lt;$AQ$2</f>
        <v/>
      </c>
      <c r="AS890">
        <f>IF(AP890,MAX(AS$3:AS888)+1,"")</f>
        <v/>
      </c>
    </row>
    <row r="891">
      <c r="A891" t="n">
        <v>801</v>
      </c>
      <c r="B891" s="131">
        <f>IF(A891=1,0,IF(AP891,0.1*ε_cu1cd,0))</f>
        <v/>
      </c>
      <c r="C891" s="131">
        <f>IF(A891=1,0.1*ε_cu1cd,C890+B890)</f>
        <v/>
      </c>
      <c r="D891" s="113">
        <f>IF('Нормальний переріз'!$D$68&gt;0,1,2)</f>
        <v/>
      </c>
      <c r="E891" s="144">
        <f>IF(D891=1,F891,G891)</f>
        <v/>
      </c>
      <c r="F891" s="124">
        <f>IF(AI890,0.11*ε_cu1cd,IF(AH890,F890*0.01,F890))</f>
        <v/>
      </c>
      <c r="G891" s="124">
        <f>IF(AP890,-0.1*ε_cu1cd,IF(AM890,G890*0.01,G890))</f>
        <v/>
      </c>
      <c r="H891" s="113">
        <f>IF(A891=1,E891,IF(AO890,H890-E890+E891,IF(AP890,0.8*H890,H890+E891)))</f>
        <v/>
      </c>
      <c r="I891" s="169">
        <f>(C891-H891)/h</f>
        <v/>
      </c>
      <c r="J891">
        <f>C891/(ε_c1cd)</f>
        <v/>
      </c>
      <c r="K891">
        <f>C891/I891</f>
        <v/>
      </c>
      <c r="L891" s="131">
        <f>I891/(ε_c1cd)</f>
        <v/>
      </c>
      <c r="M891">
        <f>I891*(K891-Z_s1)</f>
        <v/>
      </c>
      <c r="N891">
        <f>I891*(K891-Z_s2)</f>
        <v/>
      </c>
      <c r="O891">
        <f>E_s*M891</f>
        <v/>
      </c>
      <c r="P891">
        <f>E_s*N891</f>
        <v/>
      </c>
      <c r="Q891">
        <f>O891*A_s1</f>
        <v/>
      </c>
      <c r="R891">
        <f>P891*A_s2</f>
        <v/>
      </c>
      <c r="S891">
        <f>Q891*($K891-Z_s1)</f>
        <v/>
      </c>
      <c r="T891">
        <f>R891*($K891-Z_s2)</f>
        <v/>
      </c>
      <c r="U891">
        <f>(INDIRECT("a_"&amp;U$2)/(U$2+1))*(($C891^(U$2+1)-$H891^(U$2+1))/(ε_c1cd^(U$2+1)))</f>
        <v/>
      </c>
      <c r="V891">
        <f>(INDIRECT("a_"&amp;V$2)/(V$2+1))*(($C891^(V$2+1)-$H891^(V$2+1))/(ε_c1cd^(V$2+1)))</f>
        <v/>
      </c>
      <c r="W891">
        <f>(INDIRECT("a_"&amp;W$2)/(W$2+1))*(($C891^(W$2+1)-$H891^(W$2+1))/(ε_c1cd^(W$2+1)))</f>
        <v/>
      </c>
      <c r="X891">
        <f>(INDIRECT("a_"&amp;X$2)/(X$2+1))*(($C891^(X$2+1)-$H891^(X$2+1))/(ε_c1cd^(X$2+1)))</f>
        <v/>
      </c>
      <c r="Y891">
        <f>(INDIRECT("a_"&amp;Y$2)/(Y$2+1))*(($C891^(Y$2+1)-$H891^(Y$2+1))/(ε_c1cd^(Y$2+1)))</f>
        <v/>
      </c>
      <c r="Z891">
        <f>(INDIRECT("a_"&amp;Z$2)/(Z$2+2))*(($C891^(Z$2+2)-$H891^(Z$2+2))/(ε_c1cd^(Z$2+2)))</f>
        <v/>
      </c>
      <c r="AA891">
        <f>(INDIRECT("a_"&amp;AA$2)/(AA$2+2))*(($C891^(AA$2+2)-$H891^(AA$2+2))/(ε_c1cd^(AA$2+2)))</f>
        <v/>
      </c>
      <c r="AB891">
        <f>(INDIRECT("a_"&amp;AB$2)/(AB$2+2))*(($C891^(AB$2+2)-$H891^(AB$2+2))/(ε_c1cd^(AB$2+2)))</f>
        <v/>
      </c>
      <c r="AC891">
        <f>(INDIRECT("a_"&amp;AC$2)/(AC$2+2))*(($C891^(AC$2+2)-$H891^(AC$2+2))/(ε_c1cd^(AC$2+2)))</f>
        <v/>
      </c>
      <c r="AD891">
        <f>(INDIRECT("a_"&amp;AD$2)/(AD$2+2))*(($C891^(AD$2+2)-$H891^(AD$2+2))/(ε_c1cd^(AD$2+2)))</f>
        <v/>
      </c>
      <c r="AE891" s="111">
        <f>(b*f_cd/L891)*SUM(U891:Y891)+SUM(Q891:R891)</f>
        <v/>
      </c>
      <c r="AF891" s="112">
        <f>AE891*(K891-y+e)</f>
        <v/>
      </c>
      <c r="AG891" s="113">
        <f>(b*f_cd/(L891^2))*SUM(Z891:AD891)+SUM(S891:T891)-AF891</f>
        <v/>
      </c>
      <c r="AH891" s="114">
        <f>AG891&lt;0</f>
        <v/>
      </c>
      <c r="AI891" s="115">
        <f>IF(A891=1,FALSE,(AND(AQ891,AH891,NOT(AI890))))</f>
        <v/>
      </c>
      <c r="AJ891" s="116">
        <f>(b*f_cd/L891)*(a_1/2*J891^2+a_2/3*J891^3+a_3/4*J891^4+a_4/5*J891^5+a_5/6*J891^6)+SUM(Q891:R891)</f>
        <v/>
      </c>
      <c r="AK891">
        <f>AJ891*(K891-y+e)</f>
        <v/>
      </c>
      <c r="AL891" s="118">
        <f>(b*f_cd/(L891^2))*(a_1/3*J891^3+a_2/4*J891^4+a_3/5*J891^5+a_4/6*J891^6+a_5/7*J891^7)+SUM(S891:T891)-AK891</f>
        <v/>
      </c>
      <c r="AM891" s="114">
        <f>AL891&gt;0</f>
        <v/>
      </c>
      <c r="AN891" s="115">
        <f>IF(A891=1,FALSE,(AND(AQ891,AM891,NOT(AN890))))</f>
        <v/>
      </c>
      <c r="AO891">
        <f>IF(D891=1,AND(AH891,NOT(AI891)),AND(AM891,NOT(AN891)))</f>
        <v/>
      </c>
      <c r="AP891" s="119">
        <f>IF(D891=1,AI891,AN891)</f>
        <v/>
      </c>
      <c r="AQ891" s="125">
        <f>ABS(E891)&lt;$AQ$2</f>
        <v/>
      </c>
      <c r="AS891">
        <f>IF(AP891,MAX(AS$3:AS889)+1,"")</f>
        <v/>
      </c>
    </row>
    <row r="892">
      <c r="A892" t="n">
        <v>802</v>
      </c>
      <c r="B892" s="131">
        <f>IF(A892=1,0,IF(AP892,0.1*ε_cu1cd,0))</f>
        <v/>
      </c>
      <c r="C892" s="131">
        <f>IF(A892=1,0.1*ε_cu1cd,C891+B891)</f>
        <v/>
      </c>
      <c r="D892" s="113">
        <f>IF('Нормальний переріз'!$D$68&gt;0,1,2)</f>
        <v/>
      </c>
      <c r="E892" s="144">
        <f>IF(D892=1,F892,G892)</f>
        <v/>
      </c>
      <c r="F892" s="124">
        <f>IF(AI891,0.11*ε_cu1cd,IF(AH891,F891*0.01,F891))</f>
        <v/>
      </c>
      <c r="G892" s="124">
        <f>IF(AP891,-0.1*ε_cu1cd,IF(AM891,G891*0.01,G891))</f>
        <v/>
      </c>
      <c r="H892" s="113">
        <f>IF(A892=1,E892,IF(AO891,H891-E891+E892,IF(AP891,0.8*H891,H891+E892)))</f>
        <v/>
      </c>
      <c r="I892" s="169">
        <f>(C892-H892)/h</f>
        <v/>
      </c>
      <c r="J892">
        <f>C892/(ε_c1cd)</f>
        <v/>
      </c>
      <c r="K892">
        <f>C892/I892</f>
        <v/>
      </c>
      <c r="L892" s="131">
        <f>I892/(ε_c1cd)</f>
        <v/>
      </c>
      <c r="M892">
        <f>I892*(K892-Z_s1)</f>
        <v/>
      </c>
      <c r="N892">
        <f>I892*(K892-Z_s2)</f>
        <v/>
      </c>
      <c r="O892">
        <f>E_s*M892</f>
        <v/>
      </c>
      <c r="P892">
        <f>E_s*N892</f>
        <v/>
      </c>
      <c r="Q892">
        <f>O892*A_s1</f>
        <v/>
      </c>
      <c r="R892">
        <f>P892*A_s2</f>
        <v/>
      </c>
      <c r="S892">
        <f>Q892*($K892-Z_s1)</f>
        <v/>
      </c>
      <c r="T892">
        <f>R892*($K892-Z_s2)</f>
        <v/>
      </c>
      <c r="U892">
        <f>(INDIRECT("a_"&amp;U$2)/(U$2+1))*(($C892^(U$2+1)-$H892^(U$2+1))/(ε_c1cd^(U$2+1)))</f>
        <v/>
      </c>
      <c r="V892">
        <f>(INDIRECT("a_"&amp;V$2)/(V$2+1))*(($C892^(V$2+1)-$H892^(V$2+1))/(ε_c1cd^(V$2+1)))</f>
        <v/>
      </c>
      <c r="W892">
        <f>(INDIRECT("a_"&amp;W$2)/(W$2+1))*(($C892^(W$2+1)-$H892^(W$2+1))/(ε_c1cd^(W$2+1)))</f>
        <v/>
      </c>
      <c r="X892">
        <f>(INDIRECT("a_"&amp;X$2)/(X$2+1))*(($C892^(X$2+1)-$H892^(X$2+1))/(ε_c1cd^(X$2+1)))</f>
        <v/>
      </c>
      <c r="Y892">
        <f>(INDIRECT("a_"&amp;Y$2)/(Y$2+1))*(($C892^(Y$2+1)-$H892^(Y$2+1))/(ε_c1cd^(Y$2+1)))</f>
        <v/>
      </c>
      <c r="Z892">
        <f>(INDIRECT("a_"&amp;Z$2)/(Z$2+2))*(($C892^(Z$2+2)-$H892^(Z$2+2))/(ε_c1cd^(Z$2+2)))</f>
        <v/>
      </c>
      <c r="AA892">
        <f>(INDIRECT("a_"&amp;AA$2)/(AA$2+2))*(($C892^(AA$2+2)-$H892^(AA$2+2))/(ε_c1cd^(AA$2+2)))</f>
        <v/>
      </c>
      <c r="AB892">
        <f>(INDIRECT("a_"&amp;AB$2)/(AB$2+2))*(($C892^(AB$2+2)-$H892^(AB$2+2))/(ε_c1cd^(AB$2+2)))</f>
        <v/>
      </c>
      <c r="AC892">
        <f>(INDIRECT("a_"&amp;AC$2)/(AC$2+2))*(($C892^(AC$2+2)-$H892^(AC$2+2))/(ε_c1cd^(AC$2+2)))</f>
        <v/>
      </c>
      <c r="AD892">
        <f>(INDIRECT("a_"&amp;AD$2)/(AD$2+2))*(($C892^(AD$2+2)-$H892^(AD$2+2))/(ε_c1cd^(AD$2+2)))</f>
        <v/>
      </c>
      <c r="AE892" s="111">
        <f>(b*f_cd/L892)*SUM(U892:Y892)+SUM(Q892:R892)</f>
        <v/>
      </c>
      <c r="AF892" s="112">
        <f>AE892*(K892-y+e)</f>
        <v/>
      </c>
      <c r="AG892" s="113">
        <f>(b*f_cd/(L892^2))*SUM(Z892:AD892)+SUM(S892:T892)-AF892</f>
        <v/>
      </c>
      <c r="AH892" s="114">
        <f>AG892&lt;0</f>
        <v/>
      </c>
      <c r="AI892" s="115">
        <f>IF(A892=1,FALSE,(AND(AQ892,AH892,NOT(AI891))))</f>
        <v/>
      </c>
      <c r="AJ892" s="116">
        <f>(b*f_cd/L892)*(a_1/2*J892^2+a_2/3*J892^3+a_3/4*J892^4+a_4/5*J892^5+a_5/6*J892^6)+SUM(Q892:R892)</f>
        <v/>
      </c>
      <c r="AK892">
        <f>AJ892*(K892-y+e)</f>
        <v/>
      </c>
      <c r="AL892" s="118">
        <f>(b*f_cd/(L892^2))*(a_1/3*J892^3+a_2/4*J892^4+a_3/5*J892^5+a_4/6*J892^6+a_5/7*J892^7)+SUM(S892:T892)-AK892</f>
        <v/>
      </c>
      <c r="AM892" s="114">
        <f>AL892&gt;0</f>
        <v/>
      </c>
      <c r="AN892" s="115">
        <f>IF(A892=1,FALSE,(AND(AQ892,AM892,NOT(AN891))))</f>
        <v/>
      </c>
      <c r="AO892">
        <f>IF(D892=1,AND(AH892,NOT(AI892)),AND(AM892,NOT(AN892)))</f>
        <v/>
      </c>
      <c r="AP892" s="119">
        <f>IF(D892=1,AI892,AN892)</f>
        <v/>
      </c>
      <c r="AQ892" s="125">
        <f>ABS(E892)&lt;$AQ$2</f>
        <v/>
      </c>
      <c r="AS892">
        <f>IF(AP892,MAX(AS$3:AS890)+1,"")</f>
        <v/>
      </c>
    </row>
    <row r="893">
      <c r="A893" t="n">
        <v>803</v>
      </c>
      <c r="B893" s="131">
        <f>IF(A893=1,0,IF(AP893,0.1*ε_cu1cd,0))</f>
        <v/>
      </c>
      <c r="C893" s="131">
        <f>IF(A893=1,0.1*ε_cu1cd,C892+B892)</f>
        <v/>
      </c>
      <c r="D893" s="113">
        <f>IF('Нормальний переріз'!$D$68&gt;0,1,2)</f>
        <v/>
      </c>
      <c r="E893" s="144">
        <f>IF(D893=1,F893,G893)</f>
        <v/>
      </c>
      <c r="F893" s="124">
        <f>IF(AI892,0.11*ε_cu1cd,IF(AH892,F892*0.01,F892))</f>
        <v/>
      </c>
      <c r="G893" s="124">
        <f>IF(AP892,-0.1*ε_cu1cd,IF(AM892,G892*0.01,G892))</f>
        <v/>
      </c>
      <c r="H893" s="113">
        <f>IF(A893=1,E893,IF(AO892,H892-E892+E893,IF(AP892,0.8*H892,H892+E893)))</f>
        <v/>
      </c>
      <c r="I893" s="169">
        <f>(C893-H893)/h</f>
        <v/>
      </c>
      <c r="J893">
        <f>C893/(ε_c1cd)</f>
        <v/>
      </c>
      <c r="K893">
        <f>C893/I893</f>
        <v/>
      </c>
      <c r="L893" s="131">
        <f>I893/(ε_c1cd)</f>
        <v/>
      </c>
      <c r="M893">
        <f>I893*(K893-Z_s1)</f>
        <v/>
      </c>
      <c r="N893">
        <f>I893*(K893-Z_s2)</f>
        <v/>
      </c>
      <c r="O893">
        <f>E_s*M893</f>
        <v/>
      </c>
      <c r="P893">
        <f>E_s*N893</f>
        <v/>
      </c>
      <c r="Q893">
        <f>O893*A_s1</f>
        <v/>
      </c>
      <c r="R893">
        <f>P893*A_s2</f>
        <v/>
      </c>
      <c r="S893">
        <f>Q893*($K893-Z_s1)</f>
        <v/>
      </c>
      <c r="T893">
        <f>R893*($K893-Z_s2)</f>
        <v/>
      </c>
      <c r="U893">
        <f>(INDIRECT("a_"&amp;U$2)/(U$2+1))*(($C893^(U$2+1)-$H893^(U$2+1))/(ε_c1cd^(U$2+1)))</f>
        <v/>
      </c>
      <c r="V893">
        <f>(INDIRECT("a_"&amp;V$2)/(V$2+1))*(($C893^(V$2+1)-$H893^(V$2+1))/(ε_c1cd^(V$2+1)))</f>
        <v/>
      </c>
      <c r="W893">
        <f>(INDIRECT("a_"&amp;W$2)/(W$2+1))*(($C893^(W$2+1)-$H893^(W$2+1))/(ε_c1cd^(W$2+1)))</f>
        <v/>
      </c>
      <c r="X893">
        <f>(INDIRECT("a_"&amp;X$2)/(X$2+1))*(($C893^(X$2+1)-$H893^(X$2+1))/(ε_c1cd^(X$2+1)))</f>
        <v/>
      </c>
      <c r="Y893">
        <f>(INDIRECT("a_"&amp;Y$2)/(Y$2+1))*(($C893^(Y$2+1)-$H893^(Y$2+1))/(ε_c1cd^(Y$2+1)))</f>
        <v/>
      </c>
      <c r="Z893">
        <f>(INDIRECT("a_"&amp;Z$2)/(Z$2+2))*(($C893^(Z$2+2)-$H893^(Z$2+2))/(ε_c1cd^(Z$2+2)))</f>
        <v/>
      </c>
      <c r="AA893">
        <f>(INDIRECT("a_"&amp;AA$2)/(AA$2+2))*(($C893^(AA$2+2)-$H893^(AA$2+2))/(ε_c1cd^(AA$2+2)))</f>
        <v/>
      </c>
      <c r="AB893">
        <f>(INDIRECT("a_"&amp;AB$2)/(AB$2+2))*(($C893^(AB$2+2)-$H893^(AB$2+2))/(ε_c1cd^(AB$2+2)))</f>
        <v/>
      </c>
      <c r="AC893">
        <f>(INDIRECT("a_"&amp;AC$2)/(AC$2+2))*(($C893^(AC$2+2)-$H893^(AC$2+2))/(ε_c1cd^(AC$2+2)))</f>
        <v/>
      </c>
      <c r="AD893">
        <f>(INDIRECT("a_"&amp;AD$2)/(AD$2+2))*(($C893^(AD$2+2)-$H893^(AD$2+2))/(ε_c1cd^(AD$2+2)))</f>
        <v/>
      </c>
      <c r="AE893" s="111">
        <f>(b*f_cd/L893)*SUM(U893:Y893)+SUM(Q893:R893)</f>
        <v/>
      </c>
      <c r="AF893" s="112">
        <f>AE893*(K893-y+e)</f>
        <v/>
      </c>
      <c r="AG893" s="113">
        <f>(b*f_cd/(L893^2))*SUM(Z893:AD893)+SUM(S893:T893)-AF893</f>
        <v/>
      </c>
      <c r="AH893" s="114">
        <f>AG893&lt;0</f>
        <v/>
      </c>
      <c r="AI893" s="115">
        <f>IF(A893=1,FALSE,(AND(AQ893,AH893,NOT(AI892))))</f>
        <v/>
      </c>
      <c r="AJ893" s="116">
        <f>(b*f_cd/L893)*(a_1/2*J893^2+a_2/3*J893^3+a_3/4*J893^4+a_4/5*J893^5+a_5/6*J893^6)+SUM(Q893:R893)</f>
        <v/>
      </c>
      <c r="AK893">
        <f>AJ893*(K893-y+e)</f>
        <v/>
      </c>
      <c r="AL893" s="118">
        <f>(b*f_cd/(L893^2))*(a_1/3*J893^3+a_2/4*J893^4+a_3/5*J893^5+a_4/6*J893^6+a_5/7*J893^7)+SUM(S893:T893)-AK893</f>
        <v/>
      </c>
      <c r="AM893" s="114">
        <f>AL893&gt;0</f>
        <v/>
      </c>
      <c r="AN893" s="115">
        <f>IF(A893=1,FALSE,(AND(AQ893,AM893,NOT(AN892))))</f>
        <v/>
      </c>
      <c r="AO893">
        <f>IF(D893=1,AND(AH893,NOT(AI893)),AND(AM893,NOT(AN893)))</f>
        <v/>
      </c>
      <c r="AP893" s="119">
        <f>IF(D893=1,AI893,AN893)</f>
        <v/>
      </c>
      <c r="AQ893" s="125">
        <f>ABS(E893)&lt;$AQ$2</f>
        <v/>
      </c>
      <c r="AS893">
        <f>IF(AP893,MAX(AS$3:AS891)+1,"")</f>
        <v/>
      </c>
    </row>
    <row r="894">
      <c r="A894" t="n">
        <v>804</v>
      </c>
      <c r="B894" s="131">
        <f>IF(A894=1,0,IF(AP894,0.1*ε_cu1cd,0))</f>
        <v/>
      </c>
      <c r="C894" s="131">
        <f>IF(A894=1,0.1*ε_cu1cd,C893+B893)</f>
        <v/>
      </c>
      <c r="D894" s="113">
        <f>IF('Нормальний переріз'!$D$68&gt;0,1,2)</f>
        <v/>
      </c>
      <c r="E894" s="144">
        <f>IF(D894=1,F894,G894)</f>
        <v/>
      </c>
      <c r="F894" s="124">
        <f>IF(AI893,0.11*ε_cu1cd,IF(AH893,F893*0.01,F893))</f>
        <v/>
      </c>
      <c r="G894" s="124">
        <f>IF(AP893,-0.1*ε_cu1cd,IF(AM893,G893*0.01,G893))</f>
        <v/>
      </c>
      <c r="H894" s="113">
        <f>IF(A894=1,E894,IF(AO893,H893-E893+E894,IF(AP893,0.8*H893,H893+E894)))</f>
        <v/>
      </c>
      <c r="I894" s="169">
        <f>(C894-H894)/h</f>
        <v/>
      </c>
      <c r="J894">
        <f>C894/(ε_c1cd)</f>
        <v/>
      </c>
      <c r="K894">
        <f>C894/I894</f>
        <v/>
      </c>
      <c r="L894" s="131">
        <f>I894/(ε_c1cd)</f>
        <v/>
      </c>
      <c r="M894">
        <f>I894*(K894-Z_s1)</f>
        <v/>
      </c>
      <c r="N894">
        <f>I894*(K894-Z_s2)</f>
        <v/>
      </c>
      <c r="O894">
        <f>E_s*M894</f>
        <v/>
      </c>
      <c r="P894">
        <f>E_s*N894</f>
        <v/>
      </c>
      <c r="Q894">
        <f>O894*A_s1</f>
        <v/>
      </c>
      <c r="R894">
        <f>P894*A_s2</f>
        <v/>
      </c>
      <c r="S894">
        <f>Q894*($K894-Z_s1)</f>
        <v/>
      </c>
      <c r="T894">
        <f>R894*($K894-Z_s2)</f>
        <v/>
      </c>
      <c r="U894">
        <f>(INDIRECT("a_"&amp;U$2)/(U$2+1))*(($C894^(U$2+1)-$H894^(U$2+1))/(ε_c1cd^(U$2+1)))</f>
        <v/>
      </c>
      <c r="V894">
        <f>(INDIRECT("a_"&amp;V$2)/(V$2+1))*(($C894^(V$2+1)-$H894^(V$2+1))/(ε_c1cd^(V$2+1)))</f>
        <v/>
      </c>
      <c r="W894">
        <f>(INDIRECT("a_"&amp;W$2)/(W$2+1))*(($C894^(W$2+1)-$H894^(W$2+1))/(ε_c1cd^(W$2+1)))</f>
        <v/>
      </c>
      <c r="X894">
        <f>(INDIRECT("a_"&amp;X$2)/(X$2+1))*(($C894^(X$2+1)-$H894^(X$2+1))/(ε_c1cd^(X$2+1)))</f>
        <v/>
      </c>
      <c r="Y894">
        <f>(INDIRECT("a_"&amp;Y$2)/(Y$2+1))*(($C894^(Y$2+1)-$H894^(Y$2+1))/(ε_c1cd^(Y$2+1)))</f>
        <v/>
      </c>
      <c r="Z894">
        <f>(INDIRECT("a_"&amp;Z$2)/(Z$2+2))*(($C894^(Z$2+2)-$H894^(Z$2+2))/(ε_c1cd^(Z$2+2)))</f>
        <v/>
      </c>
      <c r="AA894">
        <f>(INDIRECT("a_"&amp;AA$2)/(AA$2+2))*(($C894^(AA$2+2)-$H894^(AA$2+2))/(ε_c1cd^(AA$2+2)))</f>
        <v/>
      </c>
      <c r="AB894">
        <f>(INDIRECT("a_"&amp;AB$2)/(AB$2+2))*(($C894^(AB$2+2)-$H894^(AB$2+2))/(ε_c1cd^(AB$2+2)))</f>
        <v/>
      </c>
      <c r="AC894">
        <f>(INDIRECT("a_"&amp;AC$2)/(AC$2+2))*(($C894^(AC$2+2)-$H894^(AC$2+2))/(ε_c1cd^(AC$2+2)))</f>
        <v/>
      </c>
      <c r="AD894">
        <f>(INDIRECT("a_"&amp;AD$2)/(AD$2+2))*(($C894^(AD$2+2)-$H894^(AD$2+2))/(ε_c1cd^(AD$2+2)))</f>
        <v/>
      </c>
      <c r="AE894" s="111">
        <f>(b*f_cd/L894)*SUM(U894:Y894)+SUM(Q894:R894)</f>
        <v/>
      </c>
      <c r="AF894" s="112">
        <f>AE894*(K894-y+e)</f>
        <v/>
      </c>
      <c r="AG894" s="113">
        <f>(b*f_cd/(L894^2))*SUM(Z894:AD894)+SUM(S894:T894)-AF894</f>
        <v/>
      </c>
      <c r="AH894" s="114">
        <f>AG894&lt;0</f>
        <v/>
      </c>
      <c r="AI894" s="115">
        <f>IF(A894=1,FALSE,(AND(AQ894,AH894,NOT(AI893))))</f>
        <v/>
      </c>
      <c r="AJ894" s="116">
        <f>(b*f_cd/L894)*(a_1/2*J894^2+a_2/3*J894^3+a_3/4*J894^4+a_4/5*J894^5+a_5/6*J894^6)+SUM(Q894:R894)</f>
        <v/>
      </c>
      <c r="AK894">
        <f>AJ894*(K894-y+e)</f>
        <v/>
      </c>
      <c r="AL894" s="118">
        <f>(b*f_cd/(L894^2))*(a_1/3*J894^3+a_2/4*J894^4+a_3/5*J894^5+a_4/6*J894^6+a_5/7*J894^7)+SUM(S894:T894)-AK894</f>
        <v/>
      </c>
      <c r="AM894" s="114">
        <f>AL894&gt;0</f>
        <v/>
      </c>
      <c r="AN894" s="115">
        <f>IF(A894=1,FALSE,(AND(AQ894,AM894,NOT(AN893))))</f>
        <v/>
      </c>
      <c r="AO894">
        <f>IF(D894=1,AND(AH894,NOT(AI894)),AND(AM894,NOT(AN894)))</f>
        <v/>
      </c>
      <c r="AP894" s="119">
        <f>IF(D894=1,AI894,AN894)</f>
        <v/>
      </c>
      <c r="AQ894" s="125">
        <f>ABS(E894)&lt;$AQ$2</f>
        <v/>
      </c>
      <c r="AS894">
        <f>IF(AP894,MAX(AS$3:AS892)+1,"")</f>
        <v/>
      </c>
    </row>
    <row r="895">
      <c r="A895" t="n">
        <v>805</v>
      </c>
      <c r="B895" s="131">
        <f>IF(A895=1,0,IF(AP895,0.1*ε_cu1cd,0))</f>
        <v/>
      </c>
      <c r="C895" s="131">
        <f>IF(A895=1,0.1*ε_cu1cd,C894+B894)</f>
        <v/>
      </c>
      <c r="D895" s="113">
        <f>IF('Нормальний переріз'!$D$68&gt;0,1,2)</f>
        <v/>
      </c>
      <c r="E895" s="144">
        <f>IF(D895=1,F895,G895)</f>
        <v/>
      </c>
      <c r="F895" s="124">
        <f>IF(AI894,0.11*ε_cu1cd,IF(AH894,F894*0.01,F894))</f>
        <v/>
      </c>
      <c r="G895" s="124">
        <f>IF(AP894,-0.1*ε_cu1cd,IF(AM894,G894*0.01,G894))</f>
        <v/>
      </c>
      <c r="H895" s="113">
        <f>IF(A895=1,E895,IF(AO894,H894-E894+E895,IF(AP894,0.8*H894,H894+E895)))</f>
        <v/>
      </c>
      <c r="I895" s="169">
        <f>(C895-H895)/h</f>
        <v/>
      </c>
      <c r="J895">
        <f>C895/(ε_c1cd)</f>
        <v/>
      </c>
      <c r="K895">
        <f>C895/I895</f>
        <v/>
      </c>
      <c r="L895" s="131">
        <f>I895/(ε_c1cd)</f>
        <v/>
      </c>
      <c r="M895">
        <f>I895*(K895-Z_s1)</f>
        <v/>
      </c>
      <c r="N895">
        <f>I895*(K895-Z_s2)</f>
        <v/>
      </c>
      <c r="O895">
        <f>E_s*M895</f>
        <v/>
      </c>
      <c r="P895">
        <f>E_s*N895</f>
        <v/>
      </c>
      <c r="Q895">
        <f>O895*A_s1</f>
        <v/>
      </c>
      <c r="R895">
        <f>P895*A_s2</f>
        <v/>
      </c>
      <c r="S895">
        <f>Q895*($K895-Z_s1)</f>
        <v/>
      </c>
      <c r="T895">
        <f>R895*($K895-Z_s2)</f>
        <v/>
      </c>
      <c r="U895">
        <f>(INDIRECT("a_"&amp;U$2)/(U$2+1))*(($C895^(U$2+1)-$H895^(U$2+1))/(ε_c1cd^(U$2+1)))</f>
        <v/>
      </c>
      <c r="V895">
        <f>(INDIRECT("a_"&amp;V$2)/(V$2+1))*(($C895^(V$2+1)-$H895^(V$2+1))/(ε_c1cd^(V$2+1)))</f>
        <v/>
      </c>
      <c r="W895">
        <f>(INDIRECT("a_"&amp;W$2)/(W$2+1))*(($C895^(W$2+1)-$H895^(W$2+1))/(ε_c1cd^(W$2+1)))</f>
        <v/>
      </c>
      <c r="X895">
        <f>(INDIRECT("a_"&amp;X$2)/(X$2+1))*(($C895^(X$2+1)-$H895^(X$2+1))/(ε_c1cd^(X$2+1)))</f>
        <v/>
      </c>
      <c r="Y895">
        <f>(INDIRECT("a_"&amp;Y$2)/(Y$2+1))*(($C895^(Y$2+1)-$H895^(Y$2+1))/(ε_c1cd^(Y$2+1)))</f>
        <v/>
      </c>
      <c r="Z895">
        <f>(INDIRECT("a_"&amp;Z$2)/(Z$2+2))*(($C895^(Z$2+2)-$H895^(Z$2+2))/(ε_c1cd^(Z$2+2)))</f>
        <v/>
      </c>
      <c r="AA895">
        <f>(INDIRECT("a_"&amp;AA$2)/(AA$2+2))*(($C895^(AA$2+2)-$H895^(AA$2+2))/(ε_c1cd^(AA$2+2)))</f>
        <v/>
      </c>
      <c r="AB895">
        <f>(INDIRECT("a_"&amp;AB$2)/(AB$2+2))*(($C895^(AB$2+2)-$H895^(AB$2+2))/(ε_c1cd^(AB$2+2)))</f>
        <v/>
      </c>
      <c r="AC895">
        <f>(INDIRECT("a_"&amp;AC$2)/(AC$2+2))*(($C895^(AC$2+2)-$H895^(AC$2+2))/(ε_c1cd^(AC$2+2)))</f>
        <v/>
      </c>
      <c r="AD895">
        <f>(INDIRECT("a_"&amp;AD$2)/(AD$2+2))*(($C895^(AD$2+2)-$H895^(AD$2+2))/(ε_c1cd^(AD$2+2)))</f>
        <v/>
      </c>
      <c r="AE895" s="111">
        <f>(b*f_cd/L895)*SUM(U895:Y895)+SUM(Q895:R895)</f>
        <v/>
      </c>
      <c r="AF895" s="112">
        <f>AE895*(K895-y+e)</f>
        <v/>
      </c>
      <c r="AG895" s="113">
        <f>(b*f_cd/(L895^2))*SUM(Z895:AD895)+SUM(S895:T895)-AF895</f>
        <v/>
      </c>
      <c r="AH895" s="114">
        <f>AG895&lt;0</f>
        <v/>
      </c>
      <c r="AI895" s="115">
        <f>IF(A895=1,FALSE,(AND(AQ895,AH895,NOT(AI894))))</f>
        <v/>
      </c>
      <c r="AJ895" s="116">
        <f>(b*f_cd/L895)*(a_1/2*J895^2+a_2/3*J895^3+a_3/4*J895^4+a_4/5*J895^5+a_5/6*J895^6)+SUM(Q895:R895)</f>
        <v/>
      </c>
      <c r="AK895">
        <f>AJ895*(K895-y+e)</f>
        <v/>
      </c>
      <c r="AL895" s="118">
        <f>(b*f_cd/(L895^2))*(a_1/3*J895^3+a_2/4*J895^4+a_3/5*J895^5+a_4/6*J895^6+a_5/7*J895^7)+SUM(S895:T895)-AK895</f>
        <v/>
      </c>
      <c r="AM895" s="114">
        <f>AL895&gt;0</f>
        <v/>
      </c>
      <c r="AN895" s="115">
        <f>IF(A895=1,FALSE,(AND(AQ895,AM895,NOT(AN894))))</f>
        <v/>
      </c>
      <c r="AO895">
        <f>IF(D895=1,AND(AH895,NOT(AI895)),AND(AM895,NOT(AN895)))</f>
        <v/>
      </c>
      <c r="AP895" s="119">
        <f>IF(D895=1,AI895,AN895)</f>
        <v/>
      </c>
      <c r="AQ895" s="125">
        <f>ABS(E895)&lt;$AQ$2</f>
        <v/>
      </c>
      <c r="AS895">
        <f>IF(AP895,MAX(AS$3:AS893)+1,"")</f>
        <v/>
      </c>
    </row>
    <row r="896">
      <c r="A896" t="n">
        <v>806</v>
      </c>
      <c r="B896" s="131">
        <f>IF(A896=1,0,IF(AP896,0.1*ε_cu1cd,0))</f>
        <v/>
      </c>
      <c r="C896" s="131">
        <f>IF(A896=1,0.1*ε_cu1cd,C895+B895)</f>
        <v/>
      </c>
      <c r="D896" s="113">
        <f>IF('Нормальний переріз'!$D$68&gt;0,1,2)</f>
        <v/>
      </c>
      <c r="E896" s="144">
        <f>IF(D896=1,F896,G896)</f>
        <v/>
      </c>
      <c r="F896" s="124">
        <f>IF(AI895,0.11*ε_cu1cd,IF(AH895,F895*0.01,F895))</f>
        <v/>
      </c>
      <c r="G896" s="124">
        <f>IF(AP895,-0.1*ε_cu1cd,IF(AM895,G895*0.01,G895))</f>
        <v/>
      </c>
      <c r="H896" s="113">
        <f>IF(A896=1,E896,IF(AO895,H895-E895+E896,IF(AP895,0.8*H895,H895+E896)))</f>
        <v/>
      </c>
      <c r="I896" s="169">
        <f>(C896-H896)/h</f>
        <v/>
      </c>
      <c r="J896">
        <f>C896/(ε_c1cd)</f>
        <v/>
      </c>
      <c r="K896">
        <f>C896/I896</f>
        <v/>
      </c>
      <c r="L896" s="131">
        <f>I896/(ε_c1cd)</f>
        <v/>
      </c>
      <c r="M896">
        <f>I896*(K896-Z_s1)</f>
        <v/>
      </c>
      <c r="N896">
        <f>I896*(K896-Z_s2)</f>
        <v/>
      </c>
      <c r="O896">
        <f>E_s*M896</f>
        <v/>
      </c>
      <c r="P896">
        <f>E_s*N896</f>
        <v/>
      </c>
      <c r="Q896">
        <f>O896*A_s1</f>
        <v/>
      </c>
      <c r="R896">
        <f>P896*A_s2</f>
        <v/>
      </c>
      <c r="S896">
        <f>Q896*($K896-Z_s1)</f>
        <v/>
      </c>
      <c r="T896">
        <f>R896*($K896-Z_s2)</f>
        <v/>
      </c>
      <c r="U896">
        <f>(INDIRECT("a_"&amp;U$2)/(U$2+1))*(($C896^(U$2+1)-$H896^(U$2+1))/(ε_c1cd^(U$2+1)))</f>
        <v/>
      </c>
      <c r="V896">
        <f>(INDIRECT("a_"&amp;V$2)/(V$2+1))*(($C896^(V$2+1)-$H896^(V$2+1))/(ε_c1cd^(V$2+1)))</f>
        <v/>
      </c>
      <c r="W896">
        <f>(INDIRECT("a_"&amp;W$2)/(W$2+1))*(($C896^(W$2+1)-$H896^(W$2+1))/(ε_c1cd^(W$2+1)))</f>
        <v/>
      </c>
      <c r="X896">
        <f>(INDIRECT("a_"&amp;X$2)/(X$2+1))*(($C896^(X$2+1)-$H896^(X$2+1))/(ε_c1cd^(X$2+1)))</f>
        <v/>
      </c>
      <c r="Y896">
        <f>(INDIRECT("a_"&amp;Y$2)/(Y$2+1))*(($C896^(Y$2+1)-$H896^(Y$2+1))/(ε_c1cd^(Y$2+1)))</f>
        <v/>
      </c>
      <c r="Z896">
        <f>(INDIRECT("a_"&amp;Z$2)/(Z$2+2))*(($C896^(Z$2+2)-$H896^(Z$2+2))/(ε_c1cd^(Z$2+2)))</f>
        <v/>
      </c>
      <c r="AA896">
        <f>(INDIRECT("a_"&amp;AA$2)/(AA$2+2))*(($C896^(AA$2+2)-$H896^(AA$2+2))/(ε_c1cd^(AA$2+2)))</f>
        <v/>
      </c>
      <c r="AB896">
        <f>(INDIRECT("a_"&amp;AB$2)/(AB$2+2))*(($C896^(AB$2+2)-$H896^(AB$2+2))/(ε_c1cd^(AB$2+2)))</f>
        <v/>
      </c>
      <c r="AC896">
        <f>(INDIRECT("a_"&amp;AC$2)/(AC$2+2))*(($C896^(AC$2+2)-$H896^(AC$2+2))/(ε_c1cd^(AC$2+2)))</f>
        <v/>
      </c>
      <c r="AD896">
        <f>(INDIRECT("a_"&amp;AD$2)/(AD$2+2))*(($C896^(AD$2+2)-$H896^(AD$2+2))/(ε_c1cd^(AD$2+2)))</f>
        <v/>
      </c>
      <c r="AE896" s="111">
        <f>(b*f_cd/L896)*SUM(U896:Y896)+SUM(Q896:R896)</f>
        <v/>
      </c>
      <c r="AF896" s="112">
        <f>AE896*(K896-y+e)</f>
        <v/>
      </c>
      <c r="AG896" s="113">
        <f>(b*f_cd/(L896^2))*SUM(Z896:AD896)+SUM(S896:T896)-AF896</f>
        <v/>
      </c>
      <c r="AH896" s="114">
        <f>AG896&lt;0</f>
        <v/>
      </c>
      <c r="AI896" s="115">
        <f>IF(A896=1,FALSE,(AND(AQ896,AH896,NOT(AI895))))</f>
        <v/>
      </c>
      <c r="AJ896" s="116">
        <f>(b*f_cd/L896)*(a_1/2*J896^2+a_2/3*J896^3+a_3/4*J896^4+a_4/5*J896^5+a_5/6*J896^6)+SUM(Q896:R896)</f>
        <v/>
      </c>
      <c r="AK896">
        <f>AJ896*(K896-y+e)</f>
        <v/>
      </c>
      <c r="AL896" s="118">
        <f>(b*f_cd/(L896^2))*(a_1/3*J896^3+a_2/4*J896^4+a_3/5*J896^5+a_4/6*J896^6+a_5/7*J896^7)+SUM(S896:T896)-AK896</f>
        <v/>
      </c>
      <c r="AM896" s="114">
        <f>AL896&gt;0</f>
        <v/>
      </c>
      <c r="AN896" s="115">
        <f>IF(A896=1,FALSE,(AND(AQ896,AM896,NOT(AN895))))</f>
        <v/>
      </c>
      <c r="AO896">
        <f>IF(D896=1,AND(AH896,NOT(AI896)),AND(AM896,NOT(AN896)))</f>
        <v/>
      </c>
      <c r="AP896" s="119">
        <f>IF(D896=1,AI896,AN896)</f>
        <v/>
      </c>
      <c r="AQ896" s="125">
        <f>ABS(E896)&lt;$AQ$2</f>
        <v/>
      </c>
      <c r="AS896">
        <f>IF(AP896,MAX(AS$3:AS894)+1,"")</f>
        <v/>
      </c>
    </row>
    <row r="897">
      <c r="A897" t="n">
        <v>807</v>
      </c>
      <c r="B897" s="131">
        <f>IF(A897=1,0,IF(AP897,0.1*ε_cu1cd,0))</f>
        <v/>
      </c>
      <c r="C897" s="131">
        <f>IF(A897=1,0.1*ε_cu1cd,C896+B896)</f>
        <v/>
      </c>
      <c r="D897" s="113">
        <f>IF('Нормальний переріз'!$D$68&gt;0,1,2)</f>
        <v/>
      </c>
      <c r="E897" s="144">
        <f>IF(D897=1,F897,G897)</f>
        <v/>
      </c>
      <c r="F897" s="124">
        <f>IF(AI896,0.11*ε_cu1cd,IF(AH896,F896*0.01,F896))</f>
        <v/>
      </c>
      <c r="G897" s="124">
        <f>IF(AP896,-0.1*ε_cu1cd,IF(AM896,G896*0.01,G896))</f>
        <v/>
      </c>
      <c r="H897" s="113">
        <f>IF(A897=1,E897,IF(AO896,H896-E896+E897,IF(AP896,0.8*H896,H896+E897)))</f>
        <v/>
      </c>
      <c r="I897" s="169">
        <f>(C897-H897)/h</f>
        <v/>
      </c>
      <c r="J897">
        <f>C897/(ε_c1cd)</f>
        <v/>
      </c>
      <c r="K897">
        <f>C897/I897</f>
        <v/>
      </c>
      <c r="L897" s="131">
        <f>I897/(ε_c1cd)</f>
        <v/>
      </c>
      <c r="M897">
        <f>I897*(K897-Z_s1)</f>
        <v/>
      </c>
      <c r="N897">
        <f>I897*(K897-Z_s2)</f>
        <v/>
      </c>
      <c r="O897">
        <f>E_s*M897</f>
        <v/>
      </c>
      <c r="P897">
        <f>E_s*N897</f>
        <v/>
      </c>
      <c r="Q897">
        <f>O897*A_s1</f>
        <v/>
      </c>
      <c r="R897">
        <f>P897*A_s2</f>
        <v/>
      </c>
      <c r="S897">
        <f>Q897*($K897-Z_s1)</f>
        <v/>
      </c>
      <c r="T897">
        <f>R897*($K897-Z_s2)</f>
        <v/>
      </c>
      <c r="U897">
        <f>(INDIRECT("a_"&amp;U$2)/(U$2+1))*(($C897^(U$2+1)-$H897^(U$2+1))/(ε_c1cd^(U$2+1)))</f>
        <v/>
      </c>
      <c r="V897">
        <f>(INDIRECT("a_"&amp;V$2)/(V$2+1))*(($C897^(V$2+1)-$H897^(V$2+1))/(ε_c1cd^(V$2+1)))</f>
        <v/>
      </c>
      <c r="W897">
        <f>(INDIRECT("a_"&amp;W$2)/(W$2+1))*(($C897^(W$2+1)-$H897^(W$2+1))/(ε_c1cd^(W$2+1)))</f>
        <v/>
      </c>
      <c r="X897">
        <f>(INDIRECT("a_"&amp;X$2)/(X$2+1))*(($C897^(X$2+1)-$H897^(X$2+1))/(ε_c1cd^(X$2+1)))</f>
        <v/>
      </c>
      <c r="Y897">
        <f>(INDIRECT("a_"&amp;Y$2)/(Y$2+1))*(($C897^(Y$2+1)-$H897^(Y$2+1))/(ε_c1cd^(Y$2+1)))</f>
        <v/>
      </c>
      <c r="Z897">
        <f>(INDIRECT("a_"&amp;Z$2)/(Z$2+2))*(($C897^(Z$2+2)-$H897^(Z$2+2))/(ε_c1cd^(Z$2+2)))</f>
        <v/>
      </c>
      <c r="AA897">
        <f>(INDIRECT("a_"&amp;AA$2)/(AA$2+2))*(($C897^(AA$2+2)-$H897^(AA$2+2))/(ε_c1cd^(AA$2+2)))</f>
        <v/>
      </c>
      <c r="AB897">
        <f>(INDIRECT("a_"&amp;AB$2)/(AB$2+2))*(($C897^(AB$2+2)-$H897^(AB$2+2))/(ε_c1cd^(AB$2+2)))</f>
        <v/>
      </c>
      <c r="AC897">
        <f>(INDIRECT("a_"&amp;AC$2)/(AC$2+2))*(($C897^(AC$2+2)-$H897^(AC$2+2))/(ε_c1cd^(AC$2+2)))</f>
        <v/>
      </c>
      <c r="AD897">
        <f>(INDIRECT("a_"&amp;AD$2)/(AD$2+2))*(($C897^(AD$2+2)-$H897^(AD$2+2))/(ε_c1cd^(AD$2+2)))</f>
        <v/>
      </c>
      <c r="AE897" s="111">
        <f>(b*f_cd/L897)*SUM(U897:Y897)+SUM(Q897:R897)</f>
        <v/>
      </c>
      <c r="AF897" s="112">
        <f>AE897*(K897-y+e)</f>
        <v/>
      </c>
      <c r="AG897" s="113">
        <f>(b*f_cd/(L897^2))*SUM(Z897:AD897)+SUM(S897:T897)-AF897</f>
        <v/>
      </c>
      <c r="AH897" s="114">
        <f>AG897&lt;0</f>
        <v/>
      </c>
      <c r="AI897" s="115">
        <f>IF(A897=1,FALSE,(AND(AQ897,AH897,NOT(AI896))))</f>
        <v/>
      </c>
      <c r="AJ897" s="116">
        <f>(b*f_cd/L897)*(a_1/2*J897^2+a_2/3*J897^3+a_3/4*J897^4+a_4/5*J897^5+a_5/6*J897^6)+SUM(Q897:R897)</f>
        <v/>
      </c>
      <c r="AK897">
        <f>AJ897*(K897-y+e)</f>
        <v/>
      </c>
      <c r="AL897" s="118">
        <f>(b*f_cd/(L897^2))*(a_1/3*J897^3+a_2/4*J897^4+a_3/5*J897^5+a_4/6*J897^6+a_5/7*J897^7)+SUM(S897:T897)-AK897</f>
        <v/>
      </c>
      <c r="AM897" s="114">
        <f>AL897&gt;0</f>
        <v/>
      </c>
      <c r="AN897" s="115">
        <f>IF(A897=1,FALSE,(AND(AQ897,AM897,NOT(AN896))))</f>
        <v/>
      </c>
      <c r="AO897">
        <f>IF(D897=1,AND(AH897,NOT(AI897)),AND(AM897,NOT(AN897)))</f>
        <v/>
      </c>
      <c r="AP897" s="119">
        <f>IF(D897=1,AI897,AN897)</f>
        <v/>
      </c>
      <c r="AQ897" s="125">
        <f>ABS(E897)&lt;$AQ$2</f>
        <v/>
      </c>
      <c r="AS897">
        <f>IF(AP897,MAX(AS$3:AS895)+1,"")</f>
        <v/>
      </c>
    </row>
    <row r="898">
      <c r="A898" t="n">
        <v>808</v>
      </c>
      <c r="B898" s="131">
        <f>IF(A898=1,0,IF(AP898,0.1*ε_cu1cd,0))</f>
        <v/>
      </c>
      <c r="C898" s="131">
        <f>IF(A898=1,0.1*ε_cu1cd,C897+B897)</f>
        <v/>
      </c>
      <c r="D898" s="113">
        <f>IF('Нормальний переріз'!$D$68&gt;0,1,2)</f>
        <v/>
      </c>
      <c r="E898" s="144">
        <f>IF(D898=1,F898,G898)</f>
        <v/>
      </c>
      <c r="F898" s="124">
        <f>IF(AI897,0.11*ε_cu1cd,IF(AH897,F897*0.01,F897))</f>
        <v/>
      </c>
      <c r="G898" s="124">
        <f>IF(AP897,-0.1*ε_cu1cd,IF(AM897,G897*0.01,G897))</f>
        <v/>
      </c>
      <c r="H898" s="113">
        <f>IF(A898=1,E898,IF(AO897,H897-E897+E898,IF(AP897,0.8*H897,H897+E898)))</f>
        <v/>
      </c>
      <c r="I898" s="169">
        <f>(C898-H898)/h</f>
        <v/>
      </c>
      <c r="J898">
        <f>C898/(ε_c1cd)</f>
        <v/>
      </c>
      <c r="K898">
        <f>C898/I898</f>
        <v/>
      </c>
      <c r="L898" s="131">
        <f>I898/(ε_c1cd)</f>
        <v/>
      </c>
      <c r="M898">
        <f>I898*(K898-Z_s1)</f>
        <v/>
      </c>
      <c r="N898">
        <f>I898*(K898-Z_s2)</f>
        <v/>
      </c>
      <c r="O898">
        <f>E_s*M898</f>
        <v/>
      </c>
      <c r="P898">
        <f>E_s*N898</f>
        <v/>
      </c>
      <c r="Q898">
        <f>O898*A_s1</f>
        <v/>
      </c>
      <c r="R898">
        <f>P898*A_s2</f>
        <v/>
      </c>
      <c r="S898">
        <f>Q898*($K898-Z_s1)</f>
        <v/>
      </c>
      <c r="T898">
        <f>R898*($K898-Z_s2)</f>
        <v/>
      </c>
      <c r="U898">
        <f>(INDIRECT("a_"&amp;U$2)/(U$2+1))*(($C898^(U$2+1)-$H898^(U$2+1))/(ε_c1cd^(U$2+1)))</f>
        <v/>
      </c>
      <c r="V898">
        <f>(INDIRECT("a_"&amp;V$2)/(V$2+1))*(($C898^(V$2+1)-$H898^(V$2+1))/(ε_c1cd^(V$2+1)))</f>
        <v/>
      </c>
      <c r="W898">
        <f>(INDIRECT("a_"&amp;W$2)/(W$2+1))*(($C898^(W$2+1)-$H898^(W$2+1))/(ε_c1cd^(W$2+1)))</f>
        <v/>
      </c>
      <c r="X898">
        <f>(INDIRECT("a_"&amp;X$2)/(X$2+1))*(($C898^(X$2+1)-$H898^(X$2+1))/(ε_c1cd^(X$2+1)))</f>
        <v/>
      </c>
      <c r="Y898">
        <f>(INDIRECT("a_"&amp;Y$2)/(Y$2+1))*(($C898^(Y$2+1)-$H898^(Y$2+1))/(ε_c1cd^(Y$2+1)))</f>
        <v/>
      </c>
      <c r="Z898">
        <f>(INDIRECT("a_"&amp;Z$2)/(Z$2+2))*(($C898^(Z$2+2)-$H898^(Z$2+2))/(ε_c1cd^(Z$2+2)))</f>
        <v/>
      </c>
      <c r="AA898">
        <f>(INDIRECT("a_"&amp;AA$2)/(AA$2+2))*(($C898^(AA$2+2)-$H898^(AA$2+2))/(ε_c1cd^(AA$2+2)))</f>
        <v/>
      </c>
      <c r="AB898">
        <f>(INDIRECT("a_"&amp;AB$2)/(AB$2+2))*(($C898^(AB$2+2)-$H898^(AB$2+2))/(ε_c1cd^(AB$2+2)))</f>
        <v/>
      </c>
      <c r="AC898">
        <f>(INDIRECT("a_"&amp;AC$2)/(AC$2+2))*(($C898^(AC$2+2)-$H898^(AC$2+2))/(ε_c1cd^(AC$2+2)))</f>
        <v/>
      </c>
      <c r="AD898">
        <f>(INDIRECT("a_"&amp;AD$2)/(AD$2+2))*(($C898^(AD$2+2)-$H898^(AD$2+2))/(ε_c1cd^(AD$2+2)))</f>
        <v/>
      </c>
      <c r="AE898" s="111">
        <f>(b*f_cd/L898)*SUM(U898:Y898)+SUM(Q898:R898)</f>
        <v/>
      </c>
      <c r="AF898" s="112">
        <f>AE898*(K898-y+e)</f>
        <v/>
      </c>
      <c r="AG898" s="113">
        <f>(b*f_cd/(L898^2))*SUM(Z898:AD898)+SUM(S898:T898)-AF898</f>
        <v/>
      </c>
      <c r="AH898" s="114">
        <f>AG898&lt;0</f>
        <v/>
      </c>
      <c r="AI898" s="115">
        <f>IF(A898=1,FALSE,(AND(AQ898,AH898,NOT(AI897))))</f>
        <v/>
      </c>
      <c r="AJ898" s="116">
        <f>(b*f_cd/L898)*(a_1/2*J898^2+a_2/3*J898^3+a_3/4*J898^4+a_4/5*J898^5+a_5/6*J898^6)+SUM(Q898:R898)</f>
        <v/>
      </c>
      <c r="AK898">
        <f>AJ898*(K898-y+e)</f>
        <v/>
      </c>
      <c r="AL898" s="118">
        <f>(b*f_cd/(L898^2))*(a_1/3*J898^3+a_2/4*J898^4+a_3/5*J898^5+a_4/6*J898^6+a_5/7*J898^7)+SUM(S898:T898)-AK898</f>
        <v/>
      </c>
      <c r="AM898" s="114">
        <f>AL898&gt;0</f>
        <v/>
      </c>
      <c r="AN898" s="115">
        <f>IF(A898=1,FALSE,(AND(AQ898,AM898,NOT(AN897))))</f>
        <v/>
      </c>
      <c r="AO898">
        <f>IF(D898=1,AND(AH898,NOT(AI898)),AND(AM898,NOT(AN898)))</f>
        <v/>
      </c>
      <c r="AP898" s="119">
        <f>IF(D898=1,AI898,AN898)</f>
        <v/>
      </c>
      <c r="AQ898" s="125">
        <f>ABS(E898)&lt;$AQ$2</f>
        <v/>
      </c>
      <c r="AS898">
        <f>IF(AP898,MAX(AS$3:AS896)+1,"")</f>
        <v/>
      </c>
    </row>
    <row r="899">
      <c r="A899" t="n">
        <v>809</v>
      </c>
      <c r="B899" s="131">
        <f>IF(A899=1,0,IF(AP899,0.1*ε_cu1cd,0))</f>
        <v/>
      </c>
      <c r="C899" s="131">
        <f>IF(A899=1,0.1*ε_cu1cd,C898+B898)</f>
        <v/>
      </c>
      <c r="D899" s="113">
        <f>IF('Нормальний переріз'!$D$68&gt;0,1,2)</f>
        <v/>
      </c>
      <c r="E899" s="144">
        <f>IF(D899=1,F899,G899)</f>
        <v/>
      </c>
      <c r="F899" s="124">
        <f>IF(AI898,0.11*ε_cu1cd,IF(AH898,F898*0.01,F898))</f>
        <v/>
      </c>
      <c r="G899" s="124">
        <f>IF(AP898,-0.1*ε_cu1cd,IF(AM898,G898*0.01,G898))</f>
        <v/>
      </c>
      <c r="H899" s="113">
        <f>IF(A899=1,E899,IF(AO898,H898-E898+E899,IF(AP898,0.8*H898,H898+E899)))</f>
        <v/>
      </c>
      <c r="I899" s="169">
        <f>(C899-H899)/h</f>
        <v/>
      </c>
      <c r="J899">
        <f>C899/(ε_c1cd)</f>
        <v/>
      </c>
      <c r="K899">
        <f>C899/I899</f>
        <v/>
      </c>
      <c r="L899" s="131">
        <f>I899/(ε_c1cd)</f>
        <v/>
      </c>
      <c r="M899">
        <f>I899*(K899-Z_s1)</f>
        <v/>
      </c>
      <c r="N899">
        <f>I899*(K899-Z_s2)</f>
        <v/>
      </c>
      <c r="O899">
        <f>E_s*M899</f>
        <v/>
      </c>
      <c r="P899">
        <f>E_s*N899</f>
        <v/>
      </c>
      <c r="Q899">
        <f>O899*A_s1</f>
        <v/>
      </c>
      <c r="R899">
        <f>P899*A_s2</f>
        <v/>
      </c>
      <c r="S899">
        <f>Q899*($K899-Z_s1)</f>
        <v/>
      </c>
      <c r="T899">
        <f>R899*($K899-Z_s2)</f>
        <v/>
      </c>
      <c r="U899">
        <f>(INDIRECT("a_"&amp;U$2)/(U$2+1))*(($C899^(U$2+1)-$H899^(U$2+1))/(ε_c1cd^(U$2+1)))</f>
        <v/>
      </c>
      <c r="V899">
        <f>(INDIRECT("a_"&amp;V$2)/(V$2+1))*(($C899^(V$2+1)-$H899^(V$2+1))/(ε_c1cd^(V$2+1)))</f>
        <v/>
      </c>
      <c r="W899">
        <f>(INDIRECT("a_"&amp;W$2)/(W$2+1))*(($C899^(W$2+1)-$H899^(W$2+1))/(ε_c1cd^(W$2+1)))</f>
        <v/>
      </c>
      <c r="X899">
        <f>(INDIRECT("a_"&amp;X$2)/(X$2+1))*(($C899^(X$2+1)-$H899^(X$2+1))/(ε_c1cd^(X$2+1)))</f>
        <v/>
      </c>
      <c r="Y899">
        <f>(INDIRECT("a_"&amp;Y$2)/(Y$2+1))*(($C899^(Y$2+1)-$H899^(Y$2+1))/(ε_c1cd^(Y$2+1)))</f>
        <v/>
      </c>
      <c r="Z899">
        <f>(INDIRECT("a_"&amp;Z$2)/(Z$2+2))*(($C899^(Z$2+2)-$H899^(Z$2+2))/(ε_c1cd^(Z$2+2)))</f>
        <v/>
      </c>
      <c r="AA899">
        <f>(INDIRECT("a_"&amp;AA$2)/(AA$2+2))*(($C899^(AA$2+2)-$H899^(AA$2+2))/(ε_c1cd^(AA$2+2)))</f>
        <v/>
      </c>
      <c r="AB899">
        <f>(INDIRECT("a_"&amp;AB$2)/(AB$2+2))*(($C899^(AB$2+2)-$H899^(AB$2+2))/(ε_c1cd^(AB$2+2)))</f>
        <v/>
      </c>
      <c r="AC899">
        <f>(INDIRECT("a_"&amp;AC$2)/(AC$2+2))*(($C899^(AC$2+2)-$H899^(AC$2+2))/(ε_c1cd^(AC$2+2)))</f>
        <v/>
      </c>
      <c r="AD899">
        <f>(INDIRECT("a_"&amp;AD$2)/(AD$2+2))*(($C899^(AD$2+2)-$H899^(AD$2+2))/(ε_c1cd^(AD$2+2)))</f>
        <v/>
      </c>
      <c r="AE899" s="111">
        <f>(b*f_cd/L899)*SUM(U899:Y899)+SUM(Q899:R899)</f>
        <v/>
      </c>
      <c r="AF899" s="112">
        <f>AE899*(K899-y+e)</f>
        <v/>
      </c>
      <c r="AG899" s="113">
        <f>(b*f_cd/(L899^2))*SUM(Z899:AD899)+SUM(S899:T899)-AF899</f>
        <v/>
      </c>
      <c r="AH899" s="114">
        <f>AG899&lt;0</f>
        <v/>
      </c>
      <c r="AI899" s="115">
        <f>IF(A899=1,FALSE,(AND(AQ899,AH899,NOT(AI898))))</f>
        <v/>
      </c>
      <c r="AJ899" s="116">
        <f>(b*f_cd/L899)*(a_1/2*J899^2+a_2/3*J899^3+a_3/4*J899^4+a_4/5*J899^5+a_5/6*J899^6)+SUM(Q899:R899)</f>
        <v/>
      </c>
      <c r="AK899">
        <f>AJ899*(K899-y+e)</f>
        <v/>
      </c>
      <c r="AL899" s="118">
        <f>(b*f_cd/(L899^2))*(a_1/3*J899^3+a_2/4*J899^4+a_3/5*J899^5+a_4/6*J899^6+a_5/7*J899^7)+SUM(S899:T899)-AK899</f>
        <v/>
      </c>
      <c r="AM899" s="114">
        <f>AL899&gt;0</f>
        <v/>
      </c>
      <c r="AN899" s="115">
        <f>IF(A899=1,FALSE,(AND(AQ899,AM899,NOT(AN898))))</f>
        <v/>
      </c>
      <c r="AO899">
        <f>IF(D899=1,AND(AH899,NOT(AI899)),AND(AM899,NOT(AN899)))</f>
        <v/>
      </c>
      <c r="AP899" s="119">
        <f>IF(D899=1,AI899,AN899)</f>
        <v/>
      </c>
      <c r="AQ899" s="125">
        <f>ABS(E899)&lt;$AQ$2</f>
        <v/>
      </c>
      <c r="AS899">
        <f>IF(AP899,MAX(AS$3:AS897)+1,"")</f>
        <v/>
      </c>
    </row>
    <row r="900">
      <c r="A900" t="n">
        <v>810</v>
      </c>
      <c r="B900" s="131">
        <f>IF(A900=1,0,IF(AP900,0.1*ε_cu1cd,0))</f>
        <v/>
      </c>
      <c r="C900" s="131">
        <f>IF(A900=1,0.1*ε_cu1cd,C899+B899)</f>
        <v/>
      </c>
      <c r="D900" s="113">
        <f>IF('Нормальний переріз'!$D$68&gt;0,1,2)</f>
        <v/>
      </c>
      <c r="E900" s="144">
        <f>IF(D900=1,F900,G900)</f>
        <v/>
      </c>
      <c r="F900" s="124">
        <f>IF(AI899,0.11*ε_cu1cd,IF(AH899,F899*0.01,F899))</f>
        <v/>
      </c>
      <c r="G900" s="124">
        <f>IF(AP899,-0.1*ε_cu1cd,IF(AM899,G899*0.01,G899))</f>
        <v/>
      </c>
      <c r="H900" s="113">
        <f>IF(A900=1,E900,IF(AO899,H899-E899+E900,IF(AP899,0.8*H899,H899+E900)))</f>
        <v/>
      </c>
      <c r="I900" s="169">
        <f>(C900-H900)/h</f>
        <v/>
      </c>
      <c r="J900">
        <f>C900/(ε_c1cd)</f>
        <v/>
      </c>
      <c r="K900">
        <f>C900/I900</f>
        <v/>
      </c>
      <c r="L900" s="131">
        <f>I900/(ε_c1cd)</f>
        <v/>
      </c>
      <c r="M900">
        <f>I900*(K900-Z_s1)</f>
        <v/>
      </c>
      <c r="N900">
        <f>I900*(K900-Z_s2)</f>
        <v/>
      </c>
      <c r="O900">
        <f>E_s*M900</f>
        <v/>
      </c>
      <c r="P900">
        <f>E_s*N900</f>
        <v/>
      </c>
      <c r="Q900">
        <f>O900*A_s1</f>
        <v/>
      </c>
      <c r="R900">
        <f>P900*A_s2</f>
        <v/>
      </c>
      <c r="S900">
        <f>Q900*($K900-Z_s1)</f>
        <v/>
      </c>
      <c r="T900">
        <f>R900*($K900-Z_s2)</f>
        <v/>
      </c>
      <c r="U900">
        <f>(INDIRECT("a_"&amp;U$2)/(U$2+1))*(($C900^(U$2+1)-$H900^(U$2+1))/(ε_c1cd^(U$2+1)))</f>
        <v/>
      </c>
      <c r="V900">
        <f>(INDIRECT("a_"&amp;V$2)/(V$2+1))*(($C900^(V$2+1)-$H900^(V$2+1))/(ε_c1cd^(V$2+1)))</f>
        <v/>
      </c>
      <c r="W900">
        <f>(INDIRECT("a_"&amp;W$2)/(W$2+1))*(($C900^(W$2+1)-$H900^(W$2+1))/(ε_c1cd^(W$2+1)))</f>
        <v/>
      </c>
      <c r="X900">
        <f>(INDIRECT("a_"&amp;X$2)/(X$2+1))*(($C900^(X$2+1)-$H900^(X$2+1))/(ε_c1cd^(X$2+1)))</f>
        <v/>
      </c>
      <c r="Y900">
        <f>(INDIRECT("a_"&amp;Y$2)/(Y$2+1))*(($C900^(Y$2+1)-$H900^(Y$2+1))/(ε_c1cd^(Y$2+1)))</f>
        <v/>
      </c>
      <c r="Z900">
        <f>(INDIRECT("a_"&amp;Z$2)/(Z$2+2))*(($C900^(Z$2+2)-$H900^(Z$2+2))/(ε_c1cd^(Z$2+2)))</f>
        <v/>
      </c>
      <c r="AA900">
        <f>(INDIRECT("a_"&amp;AA$2)/(AA$2+2))*(($C900^(AA$2+2)-$H900^(AA$2+2))/(ε_c1cd^(AA$2+2)))</f>
        <v/>
      </c>
      <c r="AB900">
        <f>(INDIRECT("a_"&amp;AB$2)/(AB$2+2))*(($C900^(AB$2+2)-$H900^(AB$2+2))/(ε_c1cd^(AB$2+2)))</f>
        <v/>
      </c>
      <c r="AC900">
        <f>(INDIRECT("a_"&amp;AC$2)/(AC$2+2))*(($C900^(AC$2+2)-$H900^(AC$2+2))/(ε_c1cd^(AC$2+2)))</f>
        <v/>
      </c>
      <c r="AD900">
        <f>(INDIRECT("a_"&amp;AD$2)/(AD$2+2))*(($C900^(AD$2+2)-$H900^(AD$2+2))/(ε_c1cd^(AD$2+2)))</f>
        <v/>
      </c>
      <c r="AE900" s="111">
        <f>(b*f_cd/L900)*SUM(U900:Y900)+SUM(Q900:R900)</f>
        <v/>
      </c>
      <c r="AF900" s="112">
        <f>AE900*(K900-y+e)</f>
        <v/>
      </c>
      <c r="AG900" s="113">
        <f>(b*f_cd/(L900^2))*SUM(Z900:AD900)+SUM(S900:T900)-AF900</f>
        <v/>
      </c>
      <c r="AH900" s="114">
        <f>AG900&lt;0</f>
        <v/>
      </c>
      <c r="AI900" s="115">
        <f>IF(A900=1,FALSE,(AND(AQ900,AH900,NOT(AI899))))</f>
        <v/>
      </c>
      <c r="AJ900" s="116">
        <f>(b*f_cd/L900)*(a_1/2*J900^2+a_2/3*J900^3+a_3/4*J900^4+a_4/5*J900^5+a_5/6*J900^6)+SUM(Q900:R900)</f>
        <v/>
      </c>
      <c r="AK900">
        <f>AJ900*(K900-y+e)</f>
        <v/>
      </c>
      <c r="AL900" s="118">
        <f>(b*f_cd/(L900^2))*(a_1/3*J900^3+a_2/4*J900^4+a_3/5*J900^5+a_4/6*J900^6+a_5/7*J900^7)+SUM(S900:T900)-AK900</f>
        <v/>
      </c>
      <c r="AM900" s="114">
        <f>AL900&gt;0</f>
        <v/>
      </c>
      <c r="AN900" s="115">
        <f>IF(A900=1,FALSE,(AND(AQ900,AM900,NOT(AN899))))</f>
        <v/>
      </c>
      <c r="AO900">
        <f>IF(D900=1,AND(AH900,NOT(AI900)),AND(AM900,NOT(AN900)))</f>
        <v/>
      </c>
      <c r="AP900" s="119">
        <f>IF(D900=1,AI900,AN900)</f>
        <v/>
      </c>
      <c r="AQ900" s="125">
        <f>ABS(E900)&lt;$AQ$2</f>
        <v/>
      </c>
      <c r="AS900">
        <f>IF(AP900,MAX(AS$3:AS898)+1,"")</f>
        <v/>
      </c>
    </row>
    <row r="901">
      <c r="A901" t="n">
        <v>811</v>
      </c>
      <c r="B901" s="131">
        <f>IF(A901=1,0,IF(AP901,0.1*ε_cu1cd,0))</f>
        <v/>
      </c>
      <c r="C901" s="131">
        <f>IF(A901=1,0.1*ε_cu1cd,C900+B900)</f>
        <v/>
      </c>
      <c r="D901" s="113">
        <f>IF('Нормальний переріз'!$D$68&gt;0,1,2)</f>
        <v/>
      </c>
      <c r="E901" s="144">
        <f>IF(D901=1,F901,G901)</f>
        <v/>
      </c>
      <c r="F901" s="124">
        <f>IF(AI900,0.11*ε_cu1cd,IF(AH900,F900*0.01,F900))</f>
        <v/>
      </c>
      <c r="G901" s="124">
        <f>IF(AP900,-0.1*ε_cu1cd,IF(AM900,G900*0.01,G900))</f>
        <v/>
      </c>
      <c r="H901" s="113">
        <f>IF(A901=1,E901,IF(AO900,H900-E900+E901,IF(AP900,0.8*H900,H900+E901)))</f>
        <v/>
      </c>
      <c r="I901" s="169">
        <f>(C901-H901)/h</f>
        <v/>
      </c>
      <c r="J901">
        <f>C901/(ε_c1cd)</f>
        <v/>
      </c>
      <c r="K901">
        <f>C901/I901</f>
        <v/>
      </c>
      <c r="L901" s="131">
        <f>I901/(ε_c1cd)</f>
        <v/>
      </c>
      <c r="M901">
        <f>I901*(K901-Z_s1)</f>
        <v/>
      </c>
      <c r="N901">
        <f>I901*(K901-Z_s2)</f>
        <v/>
      </c>
      <c r="O901">
        <f>E_s*M901</f>
        <v/>
      </c>
      <c r="P901">
        <f>E_s*N901</f>
        <v/>
      </c>
      <c r="Q901">
        <f>O901*A_s1</f>
        <v/>
      </c>
      <c r="R901">
        <f>P901*A_s2</f>
        <v/>
      </c>
      <c r="S901">
        <f>Q901*($K901-Z_s1)</f>
        <v/>
      </c>
      <c r="T901">
        <f>R901*($K901-Z_s2)</f>
        <v/>
      </c>
      <c r="U901">
        <f>(INDIRECT("a_"&amp;U$2)/(U$2+1))*(($C901^(U$2+1)-$H901^(U$2+1))/(ε_c1cd^(U$2+1)))</f>
        <v/>
      </c>
      <c r="V901">
        <f>(INDIRECT("a_"&amp;V$2)/(V$2+1))*(($C901^(V$2+1)-$H901^(V$2+1))/(ε_c1cd^(V$2+1)))</f>
        <v/>
      </c>
      <c r="W901">
        <f>(INDIRECT("a_"&amp;W$2)/(W$2+1))*(($C901^(W$2+1)-$H901^(W$2+1))/(ε_c1cd^(W$2+1)))</f>
        <v/>
      </c>
      <c r="X901">
        <f>(INDIRECT("a_"&amp;X$2)/(X$2+1))*(($C901^(X$2+1)-$H901^(X$2+1))/(ε_c1cd^(X$2+1)))</f>
        <v/>
      </c>
      <c r="Y901">
        <f>(INDIRECT("a_"&amp;Y$2)/(Y$2+1))*(($C901^(Y$2+1)-$H901^(Y$2+1))/(ε_c1cd^(Y$2+1)))</f>
        <v/>
      </c>
      <c r="Z901">
        <f>(INDIRECT("a_"&amp;Z$2)/(Z$2+2))*(($C901^(Z$2+2)-$H901^(Z$2+2))/(ε_c1cd^(Z$2+2)))</f>
        <v/>
      </c>
      <c r="AA901">
        <f>(INDIRECT("a_"&amp;AA$2)/(AA$2+2))*(($C901^(AA$2+2)-$H901^(AA$2+2))/(ε_c1cd^(AA$2+2)))</f>
        <v/>
      </c>
      <c r="AB901">
        <f>(INDIRECT("a_"&amp;AB$2)/(AB$2+2))*(($C901^(AB$2+2)-$H901^(AB$2+2))/(ε_c1cd^(AB$2+2)))</f>
        <v/>
      </c>
      <c r="AC901">
        <f>(INDIRECT("a_"&amp;AC$2)/(AC$2+2))*(($C901^(AC$2+2)-$H901^(AC$2+2))/(ε_c1cd^(AC$2+2)))</f>
        <v/>
      </c>
      <c r="AD901">
        <f>(INDIRECT("a_"&amp;AD$2)/(AD$2+2))*(($C901^(AD$2+2)-$H901^(AD$2+2))/(ε_c1cd^(AD$2+2)))</f>
        <v/>
      </c>
      <c r="AE901" s="111">
        <f>(b*f_cd/L901)*SUM(U901:Y901)+SUM(Q901:R901)</f>
        <v/>
      </c>
      <c r="AF901" s="112">
        <f>AE901*(K901-y+e)</f>
        <v/>
      </c>
      <c r="AG901" s="113">
        <f>(b*f_cd/(L901^2))*SUM(Z901:AD901)+SUM(S901:T901)-AF901</f>
        <v/>
      </c>
      <c r="AH901" s="114">
        <f>AG901&lt;0</f>
        <v/>
      </c>
      <c r="AI901" s="115">
        <f>IF(A901=1,FALSE,(AND(AQ901,AH901,NOT(AI900))))</f>
        <v/>
      </c>
      <c r="AJ901" s="116">
        <f>(b*f_cd/L901)*(a_1/2*J901^2+a_2/3*J901^3+a_3/4*J901^4+a_4/5*J901^5+a_5/6*J901^6)+SUM(Q901:R901)</f>
        <v/>
      </c>
      <c r="AK901">
        <f>AJ901*(K901-y+e)</f>
        <v/>
      </c>
      <c r="AL901" s="118">
        <f>(b*f_cd/(L901^2))*(a_1/3*J901^3+a_2/4*J901^4+a_3/5*J901^5+a_4/6*J901^6+a_5/7*J901^7)+SUM(S901:T901)-AK901</f>
        <v/>
      </c>
      <c r="AM901" s="114">
        <f>AL901&gt;0</f>
        <v/>
      </c>
      <c r="AN901" s="115">
        <f>IF(A901=1,FALSE,(AND(AQ901,AM901,NOT(AN900))))</f>
        <v/>
      </c>
      <c r="AO901">
        <f>IF(D901=1,AND(AH901,NOT(AI901)),AND(AM901,NOT(AN901)))</f>
        <v/>
      </c>
      <c r="AP901" s="119">
        <f>IF(D901=1,AI901,AN901)</f>
        <v/>
      </c>
      <c r="AQ901" s="125">
        <f>ABS(E901)&lt;$AQ$2</f>
        <v/>
      </c>
      <c r="AS901">
        <f>IF(AP901,MAX(AS$3:AS899)+1,"")</f>
        <v/>
      </c>
    </row>
    <row r="902">
      <c r="A902" t="n">
        <v>812</v>
      </c>
      <c r="B902" s="131">
        <f>IF(A902=1,0,IF(AP902,0.1*ε_cu1cd,0))</f>
        <v/>
      </c>
      <c r="C902" s="131">
        <f>IF(A902=1,0.1*ε_cu1cd,C901+B901)</f>
        <v/>
      </c>
      <c r="D902" s="113">
        <f>IF('Нормальний переріз'!$D$68&gt;0,1,2)</f>
        <v/>
      </c>
      <c r="E902" s="144">
        <f>IF(D902=1,F902,G902)</f>
        <v/>
      </c>
      <c r="F902" s="124">
        <f>IF(AI901,0.11*ε_cu1cd,IF(AH901,F901*0.01,F901))</f>
        <v/>
      </c>
      <c r="G902" s="124">
        <f>IF(AP901,-0.1*ε_cu1cd,IF(AM901,G901*0.01,G901))</f>
        <v/>
      </c>
      <c r="H902" s="113">
        <f>IF(A902=1,E902,IF(AO901,H901-E901+E902,IF(AP901,0.8*H901,H901+E902)))</f>
        <v/>
      </c>
      <c r="I902" s="169">
        <f>(C902-H902)/h</f>
        <v/>
      </c>
      <c r="J902">
        <f>C902/(ε_c1cd)</f>
        <v/>
      </c>
      <c r="K902">
        <f>C902/I902</f>
        <v/>
      </c>
      <c r="L902" s="131">
        <f>I902/(ε_c1cd)</f>
        <v/>
      </c>
      <c r="M902">
        <f>I902*(K902-Z_s1)</f>
        <v/>
      </c>
      <c r="N902">
        <f>I902*(K902-Z_s2)</f>
        <v/>
      </c>
      <c r="O902">
        <f>E_s*M902</f>
        <v/>
      </c>
      <c r="P902">
        <f>E_s*N902</f>
        <v/>
      </c>
      <c r="Q902">
        <f>O902*A_s1</f>
        <v/>
      </c>
      <c r="R902">
        <f>P902*A_s2</f>
        <v/>
      </c>
      <c r="S902">
        <f>Q902*($K902-Z_s1)</f>
        <v/>
      </c>
      <c r="T902">
        <f>R902*($K902-Z_s2)</f>
        <v/>
      </c>
      <c r="U902">
        <f>(INDIRECT("a_"&amp;U$2)/(U$2+1))*(($C902^(U$2+1)-$H902^(U$2+1))/(ε_c1cd^(U$2+1)))</f>
        <v/>
      </c>
      <c r="V902">
        <f>(INDIRECT("a_"&amp;V$2)/(V$2+1))*(($C902^(V$2+1)-$H902^(V$2+1))/(ε_c1cd^(V$2+1)))</f>
        <v/>
      </c>
      <c r="W902">
        <f>(INDIRECT("a_"&amp;W$2)/(W$2+1))*(($C902^(W$2+1)-$H902^(W$2+1))/(ε_c1cd^(W$2+1)))</f>
        <v/>
      </c>
      <c r="X902">
        <f>(INDIRECT("a_"&amp;X$2)/(X$2+1))*(($C902^(X$2+1)-$H902^(X$2+1))/(ε_c1cd^(X$2+1)))</f>
        <v/>
      </c>
      <c r="Y902">
        <f>(INDIRECT("a_"&amp;Y$2)/(Y$2+1))*(($C902^(Y$2+1)-$H902^(Y$2+1))/(ε_c1cd^(Y$2+1)))</f>
        <v/>
      </c>
      <c r="Z902">
        <f>(INDIRECT("a_"&amp;Z$2)/(Z$2+2))*(($C902^(Z$2+2)-$H902^(Z$2+2))/(ε_c1cd^(Z$2+2)))</f>
        <v/>
      </c>
      <c r="AA902">
        <f>(INDIRECT("a_"&amp;AA$2)/(AA$2+2))*(($C902^(AA$2+2)-$H902^(AA$2+2))/(ε_c1cd^(AA$2+2)))</f>
        <v/>
      </c>
      <c r="AB902">
        <f>(INDIRECT("a_"&amp;AB$2)/(AB$2+2))*(($C902^(AB$2+2)-$H902^(AB$2+2))/(ε_c1cd^(AB$2+2)))</f>
        <v/>
      </c>
      <c r="AC902">
        <f>(INDIRECT("a_"&amp;AC$2)/(AC$2+2))*(($C902^(AC$2+2)-$H902^(AC$2+2))/(ε_c1cd^(AC$2+2)))</f>
        <v/>
      </c>
      <c r="AD902">
        <f>(INDIRECT("a_"&amp;AD$2)/(AD$2+2))*(($C902^(AD$2+2)-$H902^(AD$2+2))/(ε_c1cd^(AD$2+2)))</f>
        <v/>
      </c>
      <c r="AE902" s="111">
        <f>(b*f_cd/L902)*SUM(U902:Y902)+SUM(Q902:R902)</f>
        <v/>
      </c>
      <c r="AF902" s="112">
        <f>AE902*(K902-y+e)</f>
        <v/>
      </c>
      <c r="AG902" s="113">
        <f>(b*f_cd/(L902^2))*SUM(Z902:AD902)+SUM(S902:T902)-AF902</f>
        <v/>
      </c>
      <c r="AH902" s="114">
        <f>AG902&lt;0</f>
        <v/>
      </c>
      <c r="AI902" s="115">
        <f>IF(A902=1,FALSE,(AND(AQ902,AH902,NOT(AI901))))</f>
        <v/>
      </c>
      <c r="AJ902" s="116">
        <f>(b*f_cd/L902)*(a_1/2*J902^2+a_2/3*J902^3+a_3/4*J902^4+a_4/5*J902^5+a_5/6*J902^6)+SUM(Q902:R902)</f>
        <v/>
      </c>
      <c r="AK902">
        <f>AJ902*(K902-y+e)</f>
        <v/>
      </c>
      <c r="AL902" s="118">
        <f>(b*f_cd/(L902^2))*(a_1/3*J902^3+a_2/4*J902^4+a_3/5*J902^5+a_4/6*J902^6+a_5/7*J902^7)+SUM(S902:T902)-AK902</f>
        <v/>
      </c>
      <c r="AM902" s="114">
        <f>AL902&gt;0</f>
        <v/>
      </c>
      <c r="AN902" s="115">
        <f>IF(A902=1,FALSE,(AND(AQ902,AM902,NOT(AN901))))</f>
        <v/>
      </c>
      <c r="AO902">
        <f>IF(D902=1,AND(AH902,NOT(AI902)),AND(AM902,NOT(AN902)))</f>
        <v/>
      </c>
      <c r="AP902" s="119">
        <f>IF(D902=1,AI902,AN902)</f>
        <v/>
      </c>
      <c r="AQ902" s="125">
        <f>ABS(E902)&lt;$AQ$2</f>
        <v/>
      </c>
      <c r="AS902">
        <f>IF(AP902,MAX(AS$3:AS900)+1,"")</f>
        <v/>
      </c>
    </row>
    <row r="903">
      <c r="A903" t="n">
        <v>813</v>
      </c>
      <c r="B903" s="131">
        <f>IF(A903=1,0,IF(AP903,0.1*ε_cu1cd,0))</f>
        <v/>
      </c>
      <c r="C903" s="131">
        <f>IF(A903=1,0.1*ε_cu1cd,C902+B902)</f>
        <v/>
      </c>
      <c r="D903" s="113">
        <f>IF('Нормальний переріз'!$D$68&gt;0,1,2)</f>
        <v/>
      </c>
      <c r="E903" s="144">
        <f>IF(D903=1,F903,G903)</f>
        <v/>
      </c>
      <c r="F903" s="124">
        <f>IF(AI902,0.11*ε_cu1cd,IF(AH902,F902*0.01,F902))</f>
        <v/>
      </c>
      <c r="G903" s="124">
        <f>IF(AP902,-0.1*ε_cu1cd,IF(AM902,G902*0.01,G902))</f>
        <v/>
      </c>
      <c r="H903" s="113">
        <f>IF(A903=1,E903,IF(AO902,H902-E902+E903,IF(AP902,0.8*H902,H902+E903)))</f>
        <v/>
      </c>
      <c r="I903" s="169">
        <f>(C903-H903)/h</f>
        <v/>
      </c>
      <c r="J903">
        <f>C903/(ε_c1cd)</f>
        <v/>
      </c>
      <c r="K903">
        <f>C903/I903</f>
        <v/>
      </c>
      <c r="L903" s="131">
        <f>I903/(ε_c1cd)</f>
        <v/>
      </c>
      <c r="M903">
        <f>I903*(K903-Z_s1)</f>
        <v/>
      </c>
      <c r="N903">
        <f>I903*(K903-Z_s2)</f>
        <v/>
      </c>
      <c r="O903">
        <f>E_s*M903</f>
        <v/>
      </c>
      <c r="P903">
        <f>E_s*N903</f>
        <v/>
      </c>
      <c r="Q903">
        <f>O903*A_s1</f>
        <v/>
      </c>
      <c r="R903">
        <f>P903*A_s2</f>
        <v/>
      </c>
      <c r="S903">
        <f>Q903*($K903-Z_s1)</f>
        <v/>
      </c>
      <c r="T903">
        <f>R903*($K903-Z_s2)</f>
        <v/>
      </c>
      <c r="U903">
        <f>(INDIRECT("a_"&amp;U$2)/(U$2+1))*(($C903^(U$2+1)-$H903^(U$2+1))/(ε_c1cd^(U$2+1)))</f>
        <v/>
      </c>
      <c r="V903">
        <f>(INDIRECT("a_"&amp;V$2)/(V$2+1))*(($C903^(V$2+1)-$H903^(V$2+1))/(ε_c1cd^(V$2+1)))</f>
        <v/>
      </c>
      <c r="W903">
        <f>(INDIRECT("a_"&amp;W$2)/(W$2+1))*(($C903^(W$2+1)-$H903^(W$2+1))/(ε_c1cd^(W$2+1)))</f>
        <v/>
      </c>
      <c r="X903">
        <f>(INDIRECT("a_"&amp;X$2)/(X$2+1))*(($C903^(X$2+1)-$H903^(X$2+1))/(ε_c1cd^(X$2+1)))</f>
        <v/>
      </c>
      <c r="Y903">
        <f>(INDIRECT("a_"&amp;Y$2)/(Y$2+1))*(($C903^(Y$2+1)-$H903^(Y$2+1))/(ε_c1cd^(Y$2+1)))</f>
        <v/>
      </c>
      <c r="Z903">
        <f>(INDIRECT("a_"&amp;Z$2)/(Z$2+2))*(($C903^(Z$2+2)-$H903^(Z$2+2))/(ε_c1cd^(Z$2+2)))</f>
        <v/>
      </c>
      <c r="AA903">
        <f>(INDIRECT("a_"&amp;AA$2)/(AA$2+2))*(($C903^(AA$2+2)-$H903^(AA$2+2))/(ε_c1cd^(AA$2+2)))</f>
        <v/>
      </c>
      <c r="AB903">
        <f>(INDIRECT("a_"&amp;AB$2)/(AB$2+2))*(($C903^(AB$2+2)-$H903^(AB$2+2))/(ε_c1cd^(AB$2+2)))</f>
        <v/>
      </c>
      <c r="AC903">
        <f>(INDIRECT("a_"&amp;AC$2)/(AC$2+2))*(($C903^(AC$2+2)-$H903^(AC$2+2))/(ε_c1cd^(AC$2+2)))</f>
        <v/>
      </c>
      <c r="AD903">
        <f>(INDIRECT("a_"&amp;AD$2)/(AD$2+2))*(($C903^(AD$2+2)-$H903^(AD$2+2))/(ε_c1cd^(AD$2+2)))</f>
        <v/>
      </c>
      <c r="AE903" s="111">
        <f>(b*f_cd/L903)*SUM(U903:Y903)+SUM(Q903:R903)</f>
        <v/>
      </c>
      <c r="AF903" s="112">
        <f>AE903*(K903-y+e)</f>
        <v/>
      </c>
      <c r="AG903" s="113">
        <f>(b*f_cd/(L903^2))*SUM(Z903:AD903)+SUM(S903:T903)-AF903</f>
        <v/>
      </c>
      <c r="AH903" s="114">
        <f>AG903&lt;0</f>
        <v/>
      </c>
      <c r="AI903" s="115">
        <f>IF(A903=1,FALSE,(AND(AQ903,AH903,NOT(AI902))))</f>
        <v/>
      </c>
      <c r="AJ903" s="116">
        <f>(b*f_cd/L903)*(a_1/2*J903^2+a_2/3*J903^3+a_3/4*J903^4+a_4/5*J903^5+a_5/6*J903^6)+SUM(Q903:R903)</f>
        <v/>
      </c>
      <c r="AK903">
        <f>AJ903*(K903-y+e)</f>
        <v/>
      </c>
      <c r="AL903" s="118">
        <f>(b*f_cd/(L903^2))*(a_1/3*J903^3+a_2/4*J903^4+a_3/5*J903^5+a_4/6*J903^6+a_5/7*J903^7)+SUM(S903:T903)-AK903</f>
        <v/>
      </c>
      <c r="AM903" s="114">
        <f>AL903&gt;0</f>
        <v/>
      </c>
      <c r="AN903" s="115">
        <f>IF(A903=1,FALSE,(AND(AQ903,AM903,NOT(AN902))))</f>
        <v/>
      </c>
      <c r="AO903">
        <f>IF(D903=1,AND(AH903,NOT(AI903)),AND(AM903,NOT(AN903)))</f>
        <v/>
      </c>
      <c r="AP903" s="119">
        <f>IF(D903=1,AI903,AN903)</f>
        <v/>
      </c>
      <c r="AQ903" s="125">
        <f>ABS(E903)&lt;$AQ$2</f>
        <v/>
      </c>
      <c r="AS903">
        <f>IF(AP903,MAX(AS$3:AS901)+1,"")</f>
        <v/>
      </c>
    </row>
    <row r="904">
      <c r="A904" t="n">
        <v>814</v>
      </c>
      <c r="B904" s="131">
        <f>IF(A904=1,0,IF(AP904,0.1*ε_cu1cd,0))</f>
        <v/>
      </c>
      <c r="C904" s="131">
        <f>IF(A904=1,0.1*ε_cu1cd,C903+B903)</f>
        <v/>
      </c>
      <c r="D904" s="113">
        <f>IF('Нормальний переріз'!$D$68&gt;0,1,2)</f>
        <v/>
      </c>
      <c r="E904" s="144">
        <f>IF(D904=1,F904,G904)</f>
        <v/>
      </c>
      <c r="F904" s="124">
        <f>IF(AI903,0.11*ε_cu1cd,IF(AH903,F903*0.01,F903))</f>
        <v/>
      </c>
      <c r="G904" s="124">
        <f>IF(AP903,-0.1*ε_cu1cd,IF(AM903,G903*0.01,G903))</f>
        <v/>
      </c>
      <c r="H904" s="113">
        <f>IF(A904=1,E904,IF(AO903,H903-E903+E904,IF(AP903,0.8*H903,H903+E904)))</f>
        <v/>
      </c>
      <c r="I904" s="169">
        <f>(C904-H904)/h</f>
        <v/>
      </c>
      <c r="J904">
        <f>C904/(ε_c1cd)</f>
        <v/>
      </c>
      <c r="K904">
        <f>C904/I904</f>
        <v/>
      </c>
      <c r="L904" s="131">
        <f>I904/(ε_c1cd)</f>
        <v/>
      </c>
      <c r="M904">
        <f>I904*(K904-Z_s1)</f>
        <v/>
      </c>
      <c r="N904">
        <f>I904*(K904-Z_s2)</f>
        <v/>
      </c>
      <c r="O904">
        <f>E_s*M904</f>
        <v/>
      </c>
      <c r="P904">
        <f>E_s*N904</f>
        <v/>
      </c>
      <c r="Q904">
        <f>O904*A_s1</f>
        <v/>
      </c>
      <c r="R904">
        <f>P904*A_s2</f>
        <v/>
      </c>
      <c r="S904">
        <f>Q904*($K904-Z_s1)</f>
        <v/>
      </c>
      <c r="T904">
        <f>R904*($K904-Z_s2)</f>
        <v/>
      </c>
      <c r="U904">
        <f>(INDIRECT("a_"&amp;U$2)/(U$2+1))*(($C904^(U$2+1)-$H904^(U$2+1))/(ε_c1cd^(U$2+1)))</f>
        <v/>
      </c>
      <c r="V904">
        <f>(INDIRECT("a_"&amp;V$2)/(V$2+1))*(($C904^(V$2+1)-$H904^(V$2+1))/(ε_c1cd^(V$2+1)))</f>
        <v/>
      </c>
      <c r="W904">
        <f>(INDIRECT("a_"&amp;W$2)/(W$2+1))*(($C904^(W$2+1)-$H904^(W$2+1))/(ε_c1cd^(W$2+1)))</f>
        <v/>
      </c>
      <c r="X904">
        <f>(INDIRECT("a_"&amp;X$2)/(X$2+1))*(($C904^(X$2+1)-$H904^(X$2+1))/(ε_c1cd^(X$2+1)))</f>
        <v/>
      </c>
      <c r="Y904">
        <f>(INDIRECT("a_"&amp;Y$2)/(Y$2+1))*(($C904^(Y$2+1)-$H904^(Y$2+1))/(ε_c1cd^(Y$2+1)))</f>
        <v/>
      </c>
      <c r="Z904">
        <f>(INDIRECT("a_"&amp;Z$2)/(Z$2+2))*(($C904^(Z$2+2)-$H904^(Z$2+2))/(ε_c1cd^(Z$2+2)))</f>
        <v/>
      </c>
      <c r="AA904">
        <f>(INDIRECT("a_"&amp;AA$2)/(AA$2+2))*(($C904^(AA$2+2)-$H904^(AA$2+2))/(ε_c1cd^(AA$2+2)))</f>
        <v/>
      </c>
      <c r="AB904">
        <f>(INDIRECT("a_"&amp;AB$2)/(AB$2+2))*(($C904^(AB$2+2)-$H904^(AB$2+2))/(ε_c1cd^(AB$2+2)))</f>
        <v/>
      </c>
      <c r="AC904">
        <f>(INDIRECT("a_"&amp;AC$2)/(AC$2+2))*(($C904^(AC$2+2)-$H904^(AC$2+2))/(ε_c1cd^(AC$2+2)))</f>
        <v/>
      </c>
      <c r="AD904">
        <f>(INDIRECT("a_"&amp;AD$2)/(AD$2+2))*(($C904^(AD$2+2)-$H904^(AD$2+2))/(ε_c1cd^(AD$2+2)))</f>
        <v/>
      </c>
      <c r="AE904" s="111">
        <f>(b*f_cd/L904)*SUM(U904:Y904)+SUM(Q904:R904)</f>
        <v/>
      </c>
      <c r="AF904" s="112">
        <f>AE904*(K904-y+e)</f>
        <v/>
      </c>
      <c r="AG904" s="113">
        <f>(b*f_cd/(L904^2))*SUM(Z904:AD904)+SUM(S904:T904)-AF904</f>
        <v/>
      </c>
      <c r="AH904" s="114">
        <f>AG904&lt;0</f>
        <v/>
      </c>
      <c r="AI904" s="115">
        <f>IF(A904=1,FALSE,(AND(AQ904,AH904,NOT(AI903))))</f>
        <v/>
      </c>
      <c r="AJ904" s="116">
        <f>(b*f_cd/L904)*(a_1/2*J904^2+a_2/3*J904^3+a_3/4*J904^4+a_4/5*J904^5+a_5/6*J904^6)+SUM(Q904:R904)</f>
        <v/>
      </c>
      <c r="AK904">
        <f>AJ904*(K904-y+e)</f>
        <v/>
      </c>
      <c r="AL904" s="118">
        <f>(b*f_cd/(L904^2))*(a_1/3*J904^3+a_2/4*J904^4+a_3/5*J904^5+a_4/6*J904^6+a_5/7*J904^7)+SUM(S904:T904)-AK904</f>
        <v/>
      </c>
      <c r="AM904" s="114">
        <f>AL904&gt;0</f>
        <v/>
      </c>
      <c r="AN904" s="115">
        <f>IF(A904=1,FALSE,(AND(AQ904,AM904,NOT(AN903))))</f>
        <v/>
      </c>
      <c r="AO904">
        <f>IF(D904=1,AND(AH904,NOT(AI904)),AND(AM904,NOT(AN904)))</f>
        <v/>
      </c>
      <c r="AP904" s="119">
        <f>IF(D904=1,AI904,AN904)</f>
        <v/>
      </c>
      <c r="AQ904" s="125">
        <f>ABS(E904)&lt;$AQ$2</f>
        <v/>
      </c>
      <c r="AS904">
        <f>IF(AP904,MAX(AS$3:AS902)+1,"")</f>
        <v/>
      </c>
    </row>
    <row r="905">
      <c r="A905" t="n">
        <v>815</v>
      </c>
      <c r="B905" s="131">
        <f>IF(A905=1,0,IF(AP905,0.1*ε_cu1cd,0))</f>
        <v/>
      </c>
      <c r="C905" s="131">
        <f>IF(A905=1,0.1*ε_cu1cd,C904+B904)</f>
        <v/>
      </c>
      <c r="D905" s="113">
        <f>IF('Нормальний переріз'!$D$68&gt;0,1,2)</f>
        <v/>
      </c>
      <c r="E905" s="144">
        <f>IF(D905=1,F905,G905)</f>
        <v/>
      </c>
      <c r="F905" s="124">
        <f>IF(AI904,0.11*ε_cu1cd,IF(AH904,F904*0.01,F904))</f>
        <v/>
      </c>
      <c r="G905" s="124">
        <f>IF(AP904,-0.1*ε_cu1cd,IF(AM904,G904*0.01,G904))</f>
        <v/>
      </c>
      <c r="H905" s="113">
        <f>IF(A905=1,E905,IF(AO904,H904-E904+E905,IF(AP904,0.8*H904,H904+E905)))</f>
        <v/>
      </c>
      <c r="I905" s="169">
        <f>(C905-H905)/h</f>
        <v/>
      </c>
      <c r="J905">
        <f>C905/(ε_c1cd)</f>
        <v/>
      </c>
      <c r="K905">
        <f>C905/I905</f>
        <v/>
      </c>
      <c r="L905" s="131">
        <f>I905/(ε_c1cd)</f>
        <v/>
      </c>
      <c r="M905">
        <f>I905*(K905-Z_s1)</f>
        <v/>
      </c>
      <c r="N905">
        <f>I905*(K905-Z_s2)</f>
        <v/>
      </c>
      <c r="O905">
        <f>E_s*M905</f>
        <v/>
      </c>
      <c r="P905">
        <f>E_s*N905</f>
        <v/>
      </c>
      <c r="Q905">
        <f>O905*A_s1</f>
        <v/>
      </c>
      <c r="R905">
        <f>P905*A_s2</f>
        <v/>
      </c>
      <c r="S905">
        <f>Q905*($K905-Z_s1)</f>
        <v/>
      </c>
      <c r="T905">
        <f>R905*($K905-Z_s2)</f>
        <v/>
      </c>
      <c r="U905">
        <f>(INDIRECT("a_"&amp;U$2)/(U$2+1))*(($C905^(U$2+1)-$H905^(U$2+1))/(ε_c1cd^(U$2+1)))</f>
        <v/>
      </c>
      <c r="V905">
        <f>(INDIRECT("a_"&amp;V$2)/(V$2+1))*(($C905^(V$2+1)-$H905^(V$2+1))/(ε_c1cd^(V$2+1)))</f>
        <v/>
      </c>
      <c r="W905">
        <f>(INDIRECT("a_"&amp;W$2)/(W$2+1))*(($C905^(W$2+1)-$H905^(W$2+1))/(ε_c1cd^(W$2+1)))</f>
        <v/>
      </c>
      <c r="X905">
        <f>(INDIRECT("a_"&amp;X$2)/(X$2+1))*(($C905^(X$2+1)-$H905^(X$2+1))/(ε_c1cd^(X$2+1)))</f>
        <v/>
      </c>
      <c r="Y905">
        <f>(INDIRECT("a_"&amp;Y$2)/(Y$2+1))*(($C905^(Y$2+1)-$H905^(Y$2+1))/(ε_c1cd^(Y$2+1)))</f>
        <v/>
      </c>
      <c r="Z905">
        <f>(INDIRECT("a_"&amp;Z$2)/(Z$2+2))*(($C905^(Z$2+2)-$H905^(Z$2+2))/(ε_c1cd^(Z$2+2)))</f>
        <v/>
      </c>
      <c r="AA905">
        <f>(INDIRECT("a_"&amp;AA$2)/(AA$2+2))*(($C905^(AA$2+2)-$H905^(AA$2+2))/(ε_c1cd^(AA$2+2)))</f>
        <v/>
      </c>
      <c r="AB905">
        <f>(INDIRECT("a_"&amp;AB$2)/(AB$2+2))*(($C905^(AB$2+2)-$H905^(AB$2+2))/(ε_c1cd^(AB$2+2)))</f>
        <v/>
      </c>
      <c r="AC905">
        <f>(INDIRECT("a_"&amp;AC$2)/(AC$2+2))*(($C905^(AC$2+2)-$H905^(AC$2+2))/(ε_c1cd^(AC$2+2)))</f>
        <v/>
      </c>
      <c r="AD905">
        <f>(INDIRECT("a_"&amp;AD$2)/(AD$2+2))*(($C905^(AD$2+2)-$H905^(AD$2+2))/(ε_c1cd^(AD$2+2)))</f>
        <v/>
      </c>
      <c r="AE905" s="111">
        <f>(b*f_cd/L905)*SUM(U905:Y905)+SUM(Q905:R905)</f>
        <v/>
      </c>
      <c r="AF905" s="112">
        <f>AE905*(K905-y+e)</f>
        <v/>
      </c>
      <c r="AG905" s="113">
        <f>(b*f_cd/(L905^2))*SUM(Z905:AD905)+SUM(S905:T905)-AF905</f>
        <v/>
      </c>
      <c r="AH905" s="114">
        <f>AG905&lt;0</f>
        <v/>
      </c>
      <c r="AI905" s="115">
        <f>IF(A905=1,FALSE,(AND(AQ905,AH905,NOT(AI904))))</f>
        <v/>
      </c>
      <c r="AJ905" s="116">
        <f>(b*f_cd/L905)*(a_1/2*J905^2+a_2/3*J905^3+a_3/4*J905^4+a_4/5*J905^5+a_5/6*J905^6)+SUM(Q905:R905)</f>
        <v/>
      </c>
      <c r="AK905">
        <f>AJ905*(K905-y+e)</f>
        <v/>
      </c>
      <c r="AL905" s="118">
        <f>(b*f_cd/(L905^2))*(a_1/3*J905^3+a_2/4*J905^4+a_3/5*J905^5+a_4/6*J905^6+a_5/7*J905^7)+SUM(S905:T905)-AK905</f>
        <v/>
      </c>
      <c r="AM905" s="114">
        <f>AL905&gt;0</f>
        <v/>
      </c>
      <c r="AN905" s="115">
        <f>IF(A905=1,FALSE,(AND(AQ905,AM905,NOT(AN904))))</f>
        <v/>
      </c>
      <c r="AO905">
        <f>IF(D905=1,AND(AH905,NOT(AI905)),AND(AM905,NOT(AN905)))</f>
        <v/>
      </c>
      <c r="AP905" s="119">
        <f>IF(D905=1,AI905,AN905)</f>
        <v/>
      </c>
      <c r="AQ905" s="125">
        <f>ABS(E905)&lt;$AQ$2</f>
        <v/>
      </c>
      <c r="AS905">
        <f>IF(AP905,MAX(AS$3:AS903)+1,"")</f>
        <v/>
      </c>
    </row>
    <row r="906">
      <c r="A906" t="n">
        <v>816</v>
      </c>
      <c r="B906" s="131">
        <f>IF(A906=1,0,IF(AP906,0.1*ε_cu1cd,0))</f>
        <v/>
      </c>
      <c r="C906" s="131">
        <f>IF(A906=1,0.1*ε_cu1cd,C905+B905)</f>
        <v/>
      </c>
      <c r="D906" s="113">
        <f>IF('Нормальний переріз'!$D$68&gt;0,1,2)</f>
        <v/>
      </c>
      <c r="E906" s="144">
        <f>IF(D906=1,F906,G906)</f>
        <v/>
      </c>
      <c r="F906" s="124">
        <f>IF(AI905,0.11*ε_cu1cd,IF(AH905,F905*0.01,F905))</f>
        <v/>
      </c>
      <c r="G906" s="124">
        <f>IF(AP905,-0.1*ε_cu1cd,IF(AM905,G905*0.01,G905))</f>
        <v/>
      </c>
      <c r="H906" s="113">
        <f>IF(A906=1,E906,IF(AO905,H905-E905+E906,IF(AP905,0.8*H905,H905+E906)))</f>
        <v/>
      </c>
      <c r="I906" s="169">
        <f>(C906-H906)/h</f>
        <v/>
      </c>
      <c r="J906">
        <f>C906/(ε_c1cd)</f>
        <v/>
      </c>
      <c r="K906">
        <f>C906/I906</f>
        <v/>
      </c>
      <c r="L906" s="131">
        <f>I906/(ε_c1cd)</f>
        <v/>
      </c>
      <c r="M906">
        <f>I906*(K906-Z_s1)</f>
        <v/>
      </c>
      <c r="N906">
        <f>I906*(K906-Z_s2)</f>
        <v/>
      </c>
      <c r="O906">
        <f>E_s*M906</f>
        <v/>
      </c>
      <c r="P906">
        <f>E_s*N906</f>
        <v/>
      </c>
      <c r="Q906">
        <f>O906*A_s1</f>
        <v/>
      </c>
      <c r="R906">
        <f>P906*A_s2</f>
        <v/>
      </c>
      <c r="S906">
        <f>Q906*($K906-Z_s1)</f>
        <v/>
      </c>
      <c r="T906">
        <f>R906*($K906-Z_s2)</f>
        <v/>
      </c>
      <c r="U906">
        <f>(INDIRECT("a_"&amp;U$2)/(U$2+1))*(($C906^(U$2+1)-$H906^(U$2+1))/(ε_c1cd^(U$2+1)))</f>
        <v/>
      </c>
      <c r="V906">
        <f>(INDIRECT("a_"&amp;V$2)/(V$2+1))*(($C906^(V$2+1)-$H906^(V$2+1))/(ε_c1cd^(V$2+1)))</f>
        <v/>
      </c>
      <c r="W906">
        <f>(INDIRECT("a_"&amp;W$2)/(W$2+1))*(($C906^(W$2+1)-$H906^(W$2+1))/(ε_c1cd^(W$2+1)))</f>
        <v/>
      </c>
      <c r="X906">
        <f>(INDIRECT("a_"&amp;X$2)/(X$2+1))*(($C906^(X$2+1)-$H906^(X$2+1))/(ε_c1cd^(X$2+1)))</f>
        <v/>
      </c>
      <c r="Y906">
        <f>(INDIRECT("a_"&amp;Y$2)/(Y$2+1))*(($C906^(Y$2+1)-$H906^(Y$2+1))/(ε_c1cd^(Y$2+1)))</f>
        <v/>
      </c>
      <c r="Z906">
        <f>(INDIRECT("a_"&amp;Z$2)/(Z$2+2))*(($C906^(Z$2+2)-$H906^(Z$2+2))/(ε_c1cd^(Z$2+2)))</f>
        <v/>
      </c>
      <c r="AA906">
        <f>(INDIRECT("a_"&amp;AA$2)/(AA$2+2))*(($C906^(AA$2+2)-$H906^(AA$2+2))/(ε_c1cd^(AA$2+2)))</f>
        <v/>
      </c>
      <c r="AB906">
        <f>(INDIRECT("a_"&amp;AB$2)/(AB$2+2))*(($C906^(AB$2+2)-$H906^(AB$2+2))/(ε_c1cd^(AB$2+2)))</f>
        <v/>
      </c>
      <c r="AC906">
        <f>(INDIRECT("a_"&amp;AC$2)/(AC$2+2))*(($C906^(AC$2+2)-$H906^(AC$2+2))/(ε_c1cd^(AC$2+2)))</f>
        <v/>
      </c>
      <c r="AD906">
        <f>(INDIRECT("a_"&amp;AD$2)/(AD$2+2))*(($C906^(AD$2+2)-$H906^(AD$2+2))/(ε_c1cd^(AD$2+2)))</f>
        <v/>
      </c>
      <c r="AE906" s="111">
        <f>(b*f_cd/L906)*SUM(U906:Y906)+SUM(Q906:R906)</f>
        <v/>
      </c>
      <c r="AF906" s="112">
        <f>AE906*(K906-y+e)</f>
        <v/>
      </c>
      <c r="AG906" s="113">
        <f>(b*f_cd/(L906^2))*SUM(Z906:AD906)+SUM(S906:T906)-AF906</f>
        <v/>
      </c>
      <c r="AH906" s="114">
        <f>AG906&lt;0</f>
        <v/>
      </c>
      <c r="AI906" s="115">
        <f>IF(A906=1,FALSE,(AND(AQ906,AH906,NOT(AI905))))</f>
        <v/>
      </c>
      <c r="AJ906" s="116">
        <f>(b*f_cd/L906)*(a_1/2*J906^2+a_2/3*J906^3+a_3/4*J906^4+a_4/5*J906^5+a_5/6*J906^6)+SUM(Q906:R906)</f>
        <v/>
      </c>
      <c r="AK906">
        <f>AJ906*(K906-y+e)</f>
        <v/>
      </c>
      <c r="AL906" s="118">
        <f>(b*f_cd/(L906^2))*(a_1/3*J906^3+a_2/4*J906^4+a_3/5*J906^5+a_4/6*J906^6+a_5/7*J906^7)+SUM(S906:T906)-AK906</f>
        <v/>
      </c>
      <c r="AM906" s="114">
        <f>AL906&gt;0</f>
        <v/>
      </c>
      <c r="AN906" s="115">
        <f>IF(A906=1,FALSE,(AND(AQ906,AM906,NOT(AN905))))</f>
        <v/>
      </c>
      <c r="AO906">
        <f>IF(D906=1,AND(AH906,NOT(AI906)),AND(AM906,NOT(AN906)))</f>
        <v/>
      </c>
      <c r="AP906" s="119">
        <f>IF(D906=1,AI906,AN906)</f>
        <v/>
      </c>
      <c r="AQ906" s="125">
        <f>ABS(E906)&lt;$AQ$2</f>
        <v/>
      </c>
      <c r="AS906">
        <f>IF(AP906,MAX(AS$3:AS904)+1,"")</f>
        <v/>
      </c>
    </row>
    <row r="907">
      <c r="A907" t="n">
        <v>817</v>
      </c>
      <c r="B907" s="131">
        <f>IF(A907=1,0,IF(AP907,0.1*ε_cu1cd,0))</f>
        <v/>
      </c>
      <c r="C907" s="131">
        <f>IF(A907=1,0.1*ε_cu1cd,C906+B906)</f>
        <v/>
      </c>
      <c r="D907" s="113">
        <f>IF('Нормальний переріз'!$D$68&gt;0,1,2)</f>
        <v/>
      </c>
      <c r="E907" s="144">
        <f>IF(D907=1,F907,G907)</f>
        <v/>
      </c>
      <c r="F907" s="124">
        <f>IF(AI906,0.11*ε_cu1cd,IF(AH906,F906*0.01,F906))</f>
        <v/>
      </c>
      <c r="G907" s="124">
        <f>IF(AP906,-0.1*ε_cu1cd,IF(AM906,G906*0.01,G906))</f>
        <v/>
      </c>
      <c r="H907" s="113">
        <f>IF(A907=1,E907,IF(AO906,H906-E906+E907,IF(AP906,0.8*H906,H906+E907)))</f>
        <v/>
      </c>
      <c r="I907" s="169">
        <f>(C907-H907)/h</f>
        <v/>
      </c>
      <c r="J907">
        <f>C907/(ε_c1cd)</f>
        <v/>
      </c>
      <c r="K907">
        <f>C907/I907</f>
        <v/>
      </c>
      <c r="L907" s="131">
        <f>I907/(ε_c1cd)</f>
        <v/>
      </c>
      <c r="M907">
        <f>I907*(K907-Z_s1)</f>
        <v/>
      </c>
      <c r="N907">
        <f>I907*(K907-Z_s2)</f>
        <v/>
      </c>
      <c r="O907">
        <f>E_s*M907</f>
        <v/>
      </c>
      <c r="P907">
        <f>E_s*N907</f>
        <v/>
      </c>
      <c r="Q907">
        <f>O907*A_s1</f>
        <v/>
      </c>
      <c r="R907">
        <f>P907*A_s2</f>
        <v/>
      </c>
      <c r="S907">
        <f>Q907*($K907-Z_s1)</f>
        <v/>
      </c>
      <c r="T907">
        <f>R907*($K907-Z_s2)</f>
        <v/>
      </c>
      <c r="U907">
        <f>(INDIRECT("a_"&amp;U$2)/(U$2+1))*(($C907^(U$2+1)-$H907^(U$2+1))/(ε_c1cd^(U$2+1)))</f>
        <v/>
      </c>
      <c r="V907">
        <f>(INDIRECT("a_"&amp;V$2)/(V$2+1))*(($C907^(V$2+1)-$H907^(V$2+1))/(ε_c1cd^(V$2+1)))</f>
        <v/>
      </c>
      <c r="W907">
        <f>(INDIRECT("a_"&amp;W$2)/(W$2+1))*(($C907^(W$2+1)-$H907^(W$2+1))/(ε_c1cd^(W$2+1)))</f>
        <v/>
      </c>
      <c r="X907">
        <f>(INDIRECT("a_"&amp;X$2)/(X$2+1))*(($C907^(X$2+1)-$H907^(X$2+1))/(ε_c1cd^(X$2+1)))</f>
        <v/>
      </c>
      <c r="Y907">
        <f>(INDIRECT("a_"&amp;Y$2)/(Y$2+1))*(($C907^(Y$2+1)-$H907^(Y$2+1))/(ε_c1cd^(Y$2+1)))</f>
        <v/>
      </c>
      <c r="Z907">
        <f>(INDIRECT("a_"&amp;Z$2)/(Z$2+2))*(($C907^(Z$2+2)-$H907^(Z$2+2))/(ε_c1cd^(Z$2+2)))</f>
        <v/>
      </c>
      <c r="AA907">
        <f>(INDIRECT("a_"&amp;AA$2)/(AA$2+2))*(($C907^(AA$2+2)-$H907^(AA$2+2))/(ε_c1cd^(AA$2+2)))</f>
        <v/>
      </c>
      <c r="AB907">
        <f>(INDIRECT("a_"&amp;AB$2)/(AB$2+2))*(($C907^(AB$2+2)-$H907^(AB$2+2))/(ε_c1cd^(AB$2+2)))</f>
        <v/>
      </c>
      <c r="AC907">
        <f>(INDIRECT("a_"&amp;AC$2)/(AC$2+2))*(($C907^(AC$2+2)-$H907^(AC$2+2))/(ε_c1cd^(AC$2+2)))</f>
        <v/>
      </c>
      <c r="AD907">
        <f>(INDIRECT("a_"&amp;AD$2)/(AD$2+2))*(($C907^(AD$2+2)-$H907^(AD$2+2))/(ε_c1cd^(AD$2+2)))</f>
        <v/>
      </c>
      <c r="AE907" s="111">
        <f>(b*f_cd/L907)*SUM(U907:Y907)+SUM(Q907:R907)</f>
        <v/>
      </c>
      <c r="AF907" s="112">
        <f>AE907*(K907-y+e)</f>
        <v/>
      </c>
      <c r="AG907" s="113">
        <f>(b*f_cd/(L907^2))*SUM(Z907:AD907)+SUM(S907:T907)-AF907</f>
        <v/>
      </c>
      <c r="AH907" s="114">
        <f>AG907&lt;0</f>
        <v/>
      </c>
      <c r="AI907" s="115">
        <f>IF(A907=1,FALSE,(AND(AQ907,AH907,NOT(AI906))))</f>
        <v/>
      </c>
      <c r="AJ907" s="116">
        <f>(b*f_cd/L907)*(a_1/2*J907^2+a_2/3*J907^3+a_3/4*J907^4+a_4/5*J907^5+a_5/6*J907^6)+SUM(Q907:R907)</f>
        <v/>
      </c>
      <c r="AK907">
        <f>AJ907*(K907-y+e)</f>
        <v/>
      </c>
      <c r="AL907" s="118">
        <f>(b*f_cd/(L907^2))*(a_1/3*J907^3+a_2/4*J907^4+a_3/5*J907^5+a_4/6*J907^6+a_5/7*J907^7)+SUM(S907:T907)-AK907</f>
        <v/>
      </c>
      <c r="AM907" s="114">
        <f>AL907&gt;0</f>
        <v/>
      </c>
      <c r="AN907" s="115">
        <f>IF(A907=1,FALSE,(AND(AQ907,AM907,NOT(AN906))))</f>
        <v/>
      </c>
      <c r="AO907">
        <f>IF(D907=1,AND(AH907,NOT(AI907)),AND(AM907,NOT(AN907)))</f>
        <v/>
      </c>
      <c r="AP907" s="119">
        <f>IF(D907=1,AI907,AN907)</f>
        <v/>
      </c>
      <c r="AQ907" s="125">
        <f>ABS(E907)&lt;$AQ$2</f>
        <v/>
      </c>
      <c r="AS907">
        <f>IF(AP907,MAX(AS$3:AS905)+1,"")</f>
        <v/>
      </c>
    </row>
    <row r="908">
      <c r="A908" t="n">
        <v>818</v>
      </c>
      <c r="B908" s="131">
        <f>IF(A908=1,0,IF(AP908,0.1*ε_cu1cd,0))</f>
        <v/>
      </c>
      <c r="C908" s="131">
        <f>IF(A908=1,0.1*ε_cu1cd,C907+B907)</f>
        <v/>
      </c>
      <c r="D908" s="113">
        <f>IF('Нормальний переріз'!$D$68&gt;0,1,2)</f>
        <v/>
      </c>
      <c r="E908" s="144">
        <f>IF(D908=1,F908,G908)</f>
        <v/>
      </c>
      <c r="F908" s="124">
        <f>IF(AI907,0.11*ε_cu1cd,IF(AH907,F907*0.01,F907))</f>
        <v/>
      </c>
      <c r="G908" s="124">
        <f>IF(AP907,-0.1*ε_cu1cd,IF(AM907,G907*0.01,G907))</f>
        <v/>
      </c>
      <c r="H908" s="113">
        <f>IF(A908=1,E908,IF(AO907,H907-E907+E908,IF(AP907,0.8*H907,H907+E908)))</f>
        <v/>
      </c>
      <c r="I908" s="169">
        <f>(C908-H908)/h</f>
        <v/>
      </c>
      <c r="J908">
        <f>C908/(ε_c1cd)</f>
        <v/>
      </c>
      <c r="K908">
        <f>C908/I908</f>
        <v/>
      </c>
      <c r="L908" s="131">
        <f>I908/(ε_c1cd)</f>
        <v/>
      </c>
      <c r="M908">
        <f>I908*(K908-Z_s1)</f>
        <v/>
      </c>
      <c r="N908">
        <f>I908*(K908-Z_s2)</f>
        <v/>
      </c>
      <c r="O908">
        <f>E_s*M908</f>
        <v/>
      </c>
      <c r="P908">
        <f>E_s*N908</f>
        <v/>
      </c>
      <c r="Q908">
        <f>O908*A_s1</f>
        <v/>
      </c>
      <c r="R908">
        <f>P908*A_s2</f>
        <v/>
      </c>
      <c r="S908">
        <f>Q908*($K908-Z_s1)</f>
        <v/>
      </c>
      <c r="T908">
        <f>R908*($K908-Z_s2)</f>
        <v/>
      </c>
      <c r="U908">
        <f>(INDIRECT("a_"&amp;U$2)/(U$2+1))*(($C908^(U$2+1)-$H908^(U$2+1))/(ε_c1cd^(U$2+1)))</f>
        <v/>
      </c>
      <c r="V908">
        <f>(INDIRECT("a_"&amp;V$2)/(V$2+1))*(($C908^(V$2+1)-$H908^(V$2+1))/(ε_c1cd^(V$2+1)))</f>
        <v/>
      </c>
      <c r="W908">
        <f>(INDIRECT("a_"&amp;W$2)/(W$2+1))*(($C908^(W$2+1)-$H908^(W$2+1))/(ε_c1cd^(W$2+1)))</f>
        <v/>
      </c>
      <c r="X908">
        <f>(INDIRECT("a_"&amp;X$2)/(X$2+1))*(($C908^(X$2+1)-$H908^(X$2+1))/(ε_c1cd^(X$2+1)))</f>
        <v/>
      </c>
      <c r="Y908">
        <f>(INDIRECT("a_"&amp;Y$2)/(Y$2+1))*(($C908^(Y$2+1)-$H908^(Y$2+1))/(ε_c1cd^(Y$2+1)))</f>
        <v/>
      </c>
      <c r="Z908">
        <f>(INDIRECT("a_"&amp;Z$2)/(Z$2+2))*(($C908^(Z$2+2)-$H908^(Z$2+2))/(ε_c1cd^(Z$2+2)))</f>
        <v/>
      </c>
      <c r="AA908">
        <f>(INDIRECT("a_"&amp;AA$2)/(AA$2+2))*(($C908^(AA$2+2)-$H908^(AA$2+2))/(ε_c1cd^(AA$2+2)))</f>
        <v/>
      </c>
      <c r="AB908">
        <f>(INDIRECT("a_"&amp;AB$2)/(AB$2+2))*(($C908^(AB$2+2)-$H908^(AB$2+2))/(ε_c1cd^(AB$2+2)))</f>
        <v/>
      </c>
      <c r="AC908">
        <f>(INDIRECT("a_"&amp;AC$2)/(AC$2+2))*(($C908^(AC$2+2)-$H908^(AC$2+2))/(ε_c1cd^(AC$2+2)))</f>
        <v/>
      </c>
      <c r="AD908">
        <f>(INDIRECT("a_"&amp;AD$2)/(AD$2+2))*(($C908^(AD$2+2)-$H908^(AD$2+2))/(ε_c1cd^(AD$2+2)))</f>
        <v/>
      </c>
      <c r="AE908" s="111">
        <f>(b*f_cd/L908)*SUM(U908:Y908)+SUM(Q908:R908)</f>
        <v/>
      </c>
      <c r="AF908" s="112">
        <f>AE908*(K908-y+e)</f>
        <v/>
      </c>
      <c r="AG908" s="113">
        <f>(b*f_cd/(L908^2))*SUM(Z908:AD908)+SUM(S908:T908)-AF908</f>
        <v/>
      </c>
      <c r="AH908" s="114">
        <f>AG908&lt;0</f>
        <v/>
      </c>
      <c r="AI908" s="115">
        <f>IF(A908=1,FALSE,(AND(AQ908,AH908,NOT(AI907))))</f>
        <v/>
      </c>
      <c r="AJ908" s="116">
        <f>(b*f_cd/L908)*(a_1/2*J908^2+a_2/3*J908^3+a_3/4*J908^4+a_4/5*J908^5+a_5/6*J908^6)+SUM(Q908:R908)</f>
        <v/>
      </c>
      <c r="AK908">
        <f>AJ908*(K908-y+e)</f>
        <v/>
      </c>
      <c r="AL908" s="118">
        <f>(b*f_cd/(L908^2))*(a_1/3*J908^3+a_2/4*J908^4+a_3/5*J908^5+a_4/6*J908^6+a_5/7*J908^7)+SUM(S908:T908)-AK908</f>
        <v/>
      </c>
      <c r="AM908" s="114">
        <f>AL908&gt;0</f>
        <v/>
      </c>
      <c r="AN908" s="115">
        <f>IF(A908=1,FALSE,(AND(AQ908,AM908,NOT(AN907))))</f>
        <v/>
      </c>
      <c r="AO908">
        <f>IF(D908=1,AND(AH908,NOT(AI908)),AND(AM908,NOT(AN908)))</f>
        <v/>
      </c>
      <c r="AP908" s="119">
        <f>IF(D908=1,AI908,AN908)</f>
        <v/>
      </c>
      <c r="AQ908" s="125">
        <f>ABS(E908)&lt;$AQ$2</f>
        <v/>
      </c>
      <c r="AS908">
        <f>IF(AP908,MAX(AS$3:AS906)+1,"")</f>
        <v/>
      </c>
    </row>
    <row r="909">
      <c r="A909" t="n">
        <v>819</v>
      </c>
      <c r="B909" s="131">
        <f>IF(A909=1,0,IF(AP909,0.1*ε_cu1cd,0))</f>
        <v/>
      </c>
      <c r="C909" s="131">
        <f>IF(A909=1,0.1*ε_cu1cd,C908+B908)</f>
        <v/>
      </c>
      <c r="D909" s="113">
        <f>IF('Нормальний переріз'!$D$68&gt;0,1,2)</f>
        <v/>
      </c>
      <c r="E909" s="144">
        <f>IF(D909=1,F909,G909)</f>
        <v/>
      </c>
      <c r="F909" s="124">
        <f>IF(AI908,0.11*ε_cu1cd,IF(AH908,F908*0.01,F908))</f>
        <v/>
      </c>
      <c r="G909" s="124">
        <f>IF(AP908,-0.1*ε_cu1cd,IF(AM908,G908*0.01,G908))</f>
        <v/>
      </c>
      <c r="H909" s="113">
        <f>IF(A909=1,E909,IF(AO908,H908-E908+E909,IF(AP908,0.8*H908,H908+E909)))</f>
        <v/>
      </c>
      <c r="I909" s="169">
        <f>(C909-H909)/h</f>
        <v/>
      </c>
      <c r="J909">
        <f>C909/(ε_c1cd)</f>
        <v/>
      </c>
      <c r="K909">
        <f>C909/I909</f>
        <v/>
      </c>
      <c r="L909" s="131">
        <f>I909/(ε_c1cd)</f>
        <v/>
      </c>
      <c r="M909">
        <f>I909*(K909-Z_s1)</f>
        <v/>
      </c>
      <c r="N909">
        <f>I909*(K909-Z_s2)</f>
        <v/>
      </c>
      <c r="O909">
        <f>E_s*M909</f>
        <v/>
      </c>
      <c r="P909">
        <f>E_s*N909</f>
        <v/>
      </c>
      <c r="Q909">
        <f>O909*A_s1</f>
        <v/>
      </c>
      <c r="R909">
        <f>P909*A_s2</f>
        <v/>
      </c>
      <c r="S909">
        <f>Q909*($K909-Z_s1)</f>
        <v/>
      </c>
      <c r="T909">
        <f>R909*($K909-Z_s2)</f>
        <v/>
      </c>
      <c r="U909">
        <f>(INDIRECT("a_"&amp;U$2)/(U$2+1))*(($C909^(U$2+1)-$H909^(U$2+1))/(ε_c1cd^(U$2+1)))</f>
        <v/>
      </c>
      <c r="V909">
        <f>(INDIRECT("a_"&amp;V$2)/(V$2+1))*(($C909^(V$2+1)-$H909^(V$2+1))/(ε_c1cd^(V$2+1)))</f>
        <v/>
      </c>
      <c r="W909">
        <f>(INDIRECT("a_"&amp;W$2)/(W$2+1))*(($C909^(W$2+1)-$H909^(W$2+1))/(ε_c1cd^(W$2+1)))</f>
        <v/>
      </c>
      <c r="X909">
        <f>(INDIRECT("a_"&amp;X$2)/(X$2+1))*(($C909^(X$2+1)-$H909^(X$2+1))/(ε_c1cd^(X$2+1)))</f>
        <v/>
      </c>
      <c r="Y909">
        <f>(INDIRECT("a_"&amp;Y$2)/(Y$2+1))*(($C909^(Y$2+1)-$H909^(Y$2+1))/(ε_c1cd^(Y$2+1)))</f>
        <v/>
      </c>
      <c r="Z909">
        <f>(INDIRECT("a_"&amp;Z$2)/(Z$2+2))*(($C909^(Z$2+2)-$H909^(Z$2+2))/(ε_c1cd^(Z$2+2)))</f>
        <v/>
      </c>
      <c r="AA909">
        <f>(INDIRECT("a_"&amp;AA$2)/(AA$2+2))*(($C909^(AA$2+2)-$H909^(AA$2+2))/(ε_c1cd^(AA$2+2)))</f>
        <v/>
      </c>
      <c r="AB909">
        <f>(INDIRECT("a_"&amp;AB$2)/(AB$2+2))*(($C909^(AB$2+2)-$H909^(AB$2+2))/(ε_c1cd^(AB$2+2)))</f>
        <v/>
      </c>
      <c r="AC909">
        <f>(INDIRECT("a_"&amp;AC$2)/(AC$2+2))*(($C909^(AC$2+2)-$H909^(AC$2+2))/(ε_c1cd^(AC$2+2)))</f>
        <v/>
      </c>
      <c r="AD909">
        <f>(INDIRECT("a_"&amp;AD$2)/(AD$2+2))*(($C909^(AD$2+2)-$H909^(AD$2+2))/(ε_c1cd^(AD$2+2)))</f>
        <v/>
      </c>
      <c r="AE909" s="111">
        <f>(b*f_cd/L909)*SUM(U909:Y909)+SUM(Q909:R909)</f>
        <v/>
      </c>
      <c r="AF909" s="112">
        <f>AE909*(K909-y+e)</f>
        <v/>
      </c>
      <c r="AG909" s="113">
        <f>(b*f_cd/(L909^2))*SUM(Z909:AD909)+SUM(S909:T909)-AF909</f>
        <v/>
      </c>
      <c r="AH909" s="114">
        <f>AG909&lt;0</f>
        <v/>
      </c>
      <c r="AI909" s="115">
        <f>IF(A909=1,FALSE,(AND(AQ909,AH909,NOT(AI908))))</f>
        <v/>
      </c>
      <c r="AJ909" s="116">
        <f>(b*f_cd/L909)*(a_1/2*J909^2+a_2/3*J909^3+a_3/4*J909^4+a_4/5*J909^5+a_5/6*J909^6)+SUM(Q909:R909)</f>
        <v/>
      </c>
      <c r="AK909">
        <f>AJ909*(K909-y+e)</f>
        <v/>
      </c>
      <c r="AL909" s="118">
        <f>(b*f_cd/(L909^2))*(a_1/3*J909^3+a_2/4*J909^4+a_3/5*J909^5+a_4/6*J909^6+a_5/7*J909^7)+SUM(S909:T909)-AK909</f>
        <v/>
      </c>
      <c r="AM909" s="114">
        <f>AL909&gt;0</f>
        <v/>
      </c>
      <c r="AN909" s="115">
        <f>IF(A909=1,FALSE,(AND(AQ909,AM909,NOT(AN908))))</f>
        <v/>
      </c>
      <c r="AO909">
        <f>IF(D909=1,AND(AH909,NOT(AI909)),AND(AM909,NOT(AN909)))</f>
        <v/>
      </c>
      <c r="AP909" s="119">
        <f>IF(D909=1,AI909,AN909)</f>
        <v/>
      </c>
      <c r="AQ909" s="125">
        <f>ABS(E909)&lt;$AQ$2</f>
        <v/>
      </c>
      <c r="AS909">
        <f>IF(AP909,MAX(AS$3:AS907)+1,"")</f>
        <v/>
      </c>
    </row>
    <row r="910">
      <c r="A910" t="n">
        <v>820</v>
      </c>
      <c r="B910" s="131">
        <f>IF(A910=1,0,IF(AP910,0.1*ε_cu1cd,0))</f>
        <v/>
      </c>
      <c r="C910" s="131">
        <f>IF(A910=1,0.1*ε_cu1cd,C909+B909)</f>
        <v/>
      </c>
      <c r="D910" s="113">
        <f>IF('Нормальний переріз'!$D$68&gt;0,1,2)</f>
        <v/>
      </c>
      <c r="E910" s="144">
        <f>IF(D910=1,F910,G910)</f>
        <v/>
      </c>
      <c r="F910" s="124">
        <f>IF(AI909,0.11*ε_cu1cd,IF(AH909,F909*0.01,F909))</f>
        <v/>
      </c>
      <c r="G910" s="124">
        <f>IF(AP909,-0.1*ε_cu1cd,IF(AM909,G909*0.01,G909))</f>
        <v/>
      </c>
      <c r="H910" s="113">
        <f>IF(A910=1,E910,IF(AO909,H909-E909+E910,IF(AP909,0.8*H909,H909+E910)))</f>
        <v/>
      </c>
      <c r="I910" s="169">
        <f>(C910-H910)/h</f>
        <v/>
      </c>
      <c r="J910">
        <f>C910/(ε_c1cd)</f>
        <v/>
      </c>
      <c r="K910">
        <f>C910/I910</f>
        <v/>
      </c>
      <c r="L910" s="131">
        <f>I910/(ε_c1cd)</f>
        <v/>
      </c>
      <c r="M910">
        <f>I910*(K910-Z_s1)</f>
        <v/>
      </c>
      <c r="N910">
        <f>I910*(K910-Z_s2)</f>
        <v/>
      </c>
      <c r="O910">
        <f>E_s*M910</f>
        <v/>
      </c>
      <c r="P910">
        <f>E_s*N910</f>
        <v/>
      </c>
      <c r="Q910">
        <f>O910*A_s1</f>
        <v/>
      </c>
      <c r="R910">
        <f>P910*A_s2</f>
        <v/>
      </c>
      <c r="S910">
        <f>Q910*($K910-Z_s1)</f>
        <v/>
      </c>
      <c r="T910">
        <f>R910*($K910-Z_s2)</f>
        <v/>
      </c>
      <c r="U910">
        <f>(INDIRECT("a_"&amp;U$2)/(U$2+1))*(($C910^(U$2+1)-$H910^(U$2+1))/(ε_c1cd^(U$2+1)))</f>
        <v/>
      </c>
      <c r="V910">
        <f>(INDIRECT("a_"&amp;V$2)/(V$2+1))*(($C910^(V$2+1)-$H910^(V$2+1))/(ε_c1cd^(V$2+1)))</f>
        <v/>
      </c>
      <c r="W910">
        <f>(INDIRECT("a_"&amp;W$2)/(W$2+1))*(($C910^(W$2+1)-$H910^(W$2+1))/(ε_c1cd^(W$2+1)))</f>
        <v/>
      </c>
      <c r="X910">
        <f>(INDIRECT("a_"&amp;X$2)/(X$2+1))*(($C910^(X$2+1)-$H910^(X$2+1))/(ε_c1cd^(X$2+1)))</f>
        <v/>
      </c>
      <c r="Y910">
        <f>(INDIRECT("a_"&amp;Y$2)/(Y$2+1))*(($C910^(Y$2+1)-$H910^(Y$2+1))/(ε_c1cd^(Y$2+1)))</f>
        <v/>
      </c>
      <c r="Z910">
        <f>(INDIRECT("a_"&amp;Z$2)/(Z$2+2))*(($C910^(Z$2+2)-$H910^(Z$2+2))/(ε_c1cd^(Z$2+2)))</f>
        <v/>
      </c>
      <c r="AA910">
        <f>(INDIRECT("a_"&amp;AA$2)/(AA$2+2))*(($C910^(AA$2+2)-$H910^(AA$2+2))/(ε_c1cd^(AA$2+2)))</f>
        <v/>
      </c>
      <c r="AB910">
        <f>(INDIRECT("a_"&amp;AB$2)/(AB$2+2))*(($C910^(AB$2+2)-$H910^(AB$2+2))/(ε_c1cd^(AB$2+2)))</f>
        <v/>
      </c>
      <c r="AC910">
        <f>(INDIRECT("a_"&amp;AC$2)/(AC$2+2))*(($C910^(AC$2+2)-$H910^(AC$2+2))/(ε_c1cd^(AC$2+2)))</f>
        <v/>
      </c>
      <c r="AD910">
        <f>(INDIRECT("a_"&amp;AD$2)/(AD$2+2))*(($C910^(AD$2+2)-$H910^(AD$2+2))/(ε_c1cd^(AD$2+2)))</f>
        <v/>
      </c>
      <c r="AE910" s="111">
        <f>(b*f_cd/L910)*SUM(U910:Y910)+SUM(Q910:R910)</f>
        <v/>
      </c>
      <c r="AF910" s="112">
        <f>AE910*(K910-y+e)</f>
        <v/>
      </c>
      <c r="AG910" s="113">
        <f>(b*f_cd/(L910^2))*SUM(Z910:AD910)+SUM(S910:T910)-AF910</f>
        <v/>
      </c>
      <c r="AH910" s="114">
        <f>AG910&lt;0</f>
        <v/>
      </c>
      <c r="AI910" s="115">
        <f>IF(A910=1,FALSE,(AND(AQ910,AH910,NOT(AI909))))</f>
        <v/>
      </c>
      <c r="AJ910" s="116">
        <f>(b*f_cd/L910)*(a_1/2*J910^2+a_2/3*J910^3+a_3/4*J910^4+a_4/5*J910^5+a_5/6*J910^6)+SUM(Q910:R910)</f>
        <v/>
      </c>
      <c r="AK910">
        <f>AJ910*(K910-y+e)</f>
        <v/>
      </c>
      <c r="AL910" s="118">
        <f>(b*f_cd/(L910^2))*(a_1/3*J910^3+a_2/4*J910^4+a_3/5*J910^5+a_4/6*J910^6+a_5/7*J910^7)+SUM(S910:T910)-AK910</f>
        <v/>
      </c>
      <c r="AM910" s="114">
        <f>AL910&gt;0</f>
        <v/>
      </c>
      <c r="AN910" s="115">
        <f>IF(A910=1,FALSE,(AND(AQ910,AM910,NOT(AN909))))</f>
        <v/>
      </c>
      <c r="AO910">
        <f>IF(D910=1,AND(AH910,NOT(AI910)),AND(AM910,NOT(AN910)))</f>
        <v/>
      </c>
      <c r="AP910" s="119">
        <f>IF(D910=1,AI910,AN910)</f>
        <v/>
      </c>
      <c r="AQ910" s="125">
        <f>ABS(E910)&lt;$AQ$2</f>
        <v/>
      </c>
      <c r="AS910">
        <f>IF(AP910,MAX(AS$3:AS908)+1,"")</f>
        <v/>
      </c>
    </row>
    <row r="911">
      <c r="A911" t="n">
        <v>821</v>
      </c>
      <c r="B911" s="131">
        <f>IF(A911=1,0,IF(AP911,0.1*ε_cu1cd,0))</f>
        <v/>
      </c>
      <c r="C911" s="131">
        <f>IF(A911=1,0.1*ε_cu1cd,C910+B910)</f>
        <v/>
      </c>
      <c r="D911" s="113">
        <f>IF('Нормальний переріз'!$D$68&gt;0,1,2)</f>
        <v/>
      </c>
      <c r="E911" s="144">
        <f>IF(D911=1,F911,G911)</f>
        <v/>
      </c>
      <c r="F911" s="124">
        <f>IF(AI910,0.11*ε_cu1cd,IF(AH910,F910*0.01,F910))</f>
        <v/>
      </c>
      <c r="G911" s="124">
        <f>IF(AP910,-0.1*ε_cu1cd,IF(AM910,G910*0.01,G910))</f>
        <v/>
      </c>
      <c r="H911" s="113">
        <f>IF(A911=1,E911,IF(AO910,H910-E910+E911,IF(AP910,0.8*H910,H910+E911)))</f>
        <v/>
      </c>
      <c r="I911" s="169">
        <f>(C911-H911)/h</f>
        <v/>
      </c>
      <c r="J911">
        <f>C911/(ε_c1cd)</f>
        <v/>
      </c>
      <c r="K911">
        <f>C911/I911</f>
        <v/>
      </c>
      <c r="L911" s="131">
        <f>I911/(ε_c1cd)</f>
        <v/>
      </c>
      <c r="M911">
        <f>I911*(K911-Z_s1)</f>
        <v/>
      </c>
      <c r="N911">
        <f>I911*(K911-Z_s2)</f>
        <v/>
      </c>
      <c r="O911">
        <f>E_s*M911</f>
        <v/>
      </c>
      <c r="P911">
        <f>E_s*N911</f>
        <v/>
      </c>
      <c r="Q911">
        <f>O911*A_s1</f>
        <v/>
      </c>
      <c r="R911">
        <f>P911*A_s2</f>
        <v/>
      </c>
      <c r="S911">
        <f>Q911*($K911-Z_s1)</f>
        <v/>
      </c>
      <c r="T911">
        <f>R911*($K911-Z_s2)</f>
        <v/>
      </c>
      <c r="U911">
        <f>(INDIRECT("a_"&amp;U$2)/(U$2+1))*(($C911^(U$2+1)-$H911^(U$2+1))/(ε_c1cd^(U$2+1)))</f>
        <v/>
      </c>
      <c r="V911">
        <f>(INDIRECT("a_"&amp;V$2)/(V$2+1))*(($C911^(V$2+1)-$H911^(V$2+1))/(ε_c1cd^(V$2+1)))</f>
        <v/>
      </c>
      <c r="W911">
        <f>(INDIRECT("a_"&amp;W$2)/(W$2+1))*(($C911^(W$2+1)-$H911^(W$2+1))/(ε_c1cd^(W$2+1)))</f>
        <v/>
      </c>
      <c r="X911">
        <f>(INDIRECT("a_"&amp;X$2)/(X$2+1))*(($C911^(X$2+1)-$H911^(X$2+1))/(ε_c1cd^(X$2+1)))</f>
        <v/>
      </c>
      <c r="Y911">
        <f>(INDIRECT("a_"&amp;Y$2)/(Y$2+1))*(($C911^(Y$2+1)-$H911^(Y$2+1))/(ε_c1cd^(Y$2+1)))</f>
        <v/>
      </c>
      <c r="Z911">
        <f>(INDIRECT("a_"&amp;Z$2)/(Z$2+2))*(($C911^(Z$2+2)-$H911^(Z$2+2))/(ε_c1cd^(Z$2+2)))</f>
        <v/>
      </c>
      <c r="AA911">
        <f>(INDIRECT("a_"&amp;AA$2)/(AA$2+2))*(($C911^(AA$2+2)-$H911^(AA$2+2))/(ε_c1cd^(AA$2+2)))</f>
        <v/>
      </c>
      <c r="AB911">
        <f>(INDIRECT("a_"&amp;AB$2)/(AB$2+2))*(($C911^(AB$2+2)-$H911^(AB$2+2))/(ε_c1cd^(AB$2+2)))</f>
        <v/>
      </c>
      <c r="AC911">
        <f>(INDIRECT("a_"&amp;AC$2)/(AC$2+2))*(($C911^(AC$2+2)-$H911^(AC$2+2))/(ε_c1cd^(AC$2+2)))</f>
        <v/>
      </c>
      <c r="AD911">
        <f>(INDIRECT("a_"&amp;AD$2)/(AD$2+2))*(($C911^(AD$2+2)-$H911^(AD$2+2))/(ε_c1cd^(AD$2+2)))</f>
        <v/>
      </c>
      <c r="AE911" s="111">
        <f>(b*f_cd/L911)*SUM(U911:Y911)+SUM(Q911:R911)</f>
        <v/>
      </c>
      <c r="AF911" s="112">
        <f>AE911*(K911-y+e)</f>
        <v/>
      </c>
      <c r="AG911" s="113">
        <f>(b*f_cd/(L911^2))*SUM(Z911:AD911)+SUM(S911:T911)-AF911</f>
        <v/>
      </c>
      <c r="AH911" s="114">
        <f>AG911&lt;0</f>
        <v/>
      </c>
      <c r="AI911" s="115">
        <f>IF(A911=1,FALSE,(AND(AQ911,AH911,NOT(AI910))))</f>
        <v/>
      </c>
      <c r="AJ911" s="116">
        <f>(b*f_cd/L911)*(a_1/2*J911^2+a_2/3*J911^3+a_3/4*J911^4+a_4/5*J911^5+a_5/6*J911^6)+SUM(Q911:R911)</f>
        <v/>
      </c>
      <c r="AK911">
        <f>AJ911*(K911-y+e)</f>
        <v/>
      </c>
      <c r="AL911" s="118">
        <f>(b*f_cd/(L911^2))*(a_1/3*J911^3+a_2/4*J911^4+a_3/5*J911^5+a_4/6*J911^6+a_5/7*J911^7)+SUM(S911:T911)-AK911</f>
        <v/>
      </c>
      <c r="AM911" s="114">
        <f>AL911&gt;0</f>
        <v/>
      </c>
      <c r="AN911" s="115">
        <f>IF(A911=1,FALSE,(AND(AQ911,AM911,NOT(AN910))))</f>
        <v/>
      </c>
      <c r="AO911">
        <f>IF(D911=1,AND(AH911,NOT(AI911)),AND(AM911,NOT(AN911)))</f>
        <v/>
      </c>
      <c r="AP911" s="119">
        <f>IF(D911=1,AI911,AN911)</f>
        <v/>
      </c>
      <c r="AQ911" s="125">
        <f>ABS(E911)&lt;$AQ$2</f>
        <v/>
      </c>
      <c r="AS911">
        <f>IF(AP911,MAX(AS$3:AS909)+1,"")</f>
        <v/>
      </c>
    </row>
    <row r="912">
      <c r="A912" t="n">
        <v>822</v>
      </c>
      <c r="B912" s="131">
        <f>IF(A912=1,0,IF(AP912,0.1*ε_cu1cd,0))</f>
        <v/>
      </c>
      <c r="C912" s="131">
        <f>IF(A912=1,0.1*ε_cu1cd,C911+B911)</f>
        <v/>
      </c>
      <c r="D912" s="113">
        <f>IF('Нормальний переріз'!$D$68&gt;0,1,2)</f>
        <v/>
      </c>
      <c r="E912" s="144">
        <f>IF(D912=1,F912,G912)</f>
        <v/>
      </c>
      <c r="F912" s="124">
        <f>IF(AI911,0.11*ε_cu1cd,IF(AH911,F911*0.01,F911))</f>
        <v/>
      </c>
      <c r="G912" s="124">
        <f>IF(AP911,-0.1*ε_cu1cd,IF(AM911,G911*0.01,G911))</f>
        <v/>
      </c>
      <c r="H912" s="113">
        <f>IF(A912=1,E912,IF(AO911,H911-E911+E912,IF(AP911,0.8*H911,H911+E912)))</f>
        <v/>
      </c>
      <c r="I912" s="169">
        <f>(C912-H912)/h</f>
        <v/>
      </c>
      <c r="J912">
        <f>C912/(ε_c1cd)</f>
        <v/>
      </c>
      <c r="K912">
        <f>C912/I912</f>
        <v/>
      </c>
      <c r="L912" s="131">
        <f>I912/(ε_c1cd)</f>
        <v/>
      </c>
      <c r="M912">
        <f>I912*(K912-Z_s1)</f>
        <v/>
      </c>
      <c r="N912">
        <f>I912*(K912-Z_s2)</f>
        <v/>
      </c>
      <c r="O912">
        <f>E_s*M912</f>
        <v/>
      </c>
      <c r="P912">
        <f>E_s*N912</f>
        <v/>
      </c>
      <c r="Q912">
        <f>O912*A_s1</f>
        <v/>
      </c>
      <c r="R912">
        <f>P912*A_s2</f>
        <v/>
      </c>
      <c r="S912">
        <f>Q912*($K912-Z_s1)</f>
        <v/>
      </c>
      <c r="T912">
        <f>R912*($K912-Z_s2)</f>
        <v/>
      </c>
      <c r="U912">
        <f>(INDIRECT("a_"&amp;U$2)/(U$2+1))*(($C912^(U$2+1)-$H912^(U$2+1))/(ε_c1cd^(U$2+1)))</f>
        <v/>
      </c>
      <c r="V912">
        <f>(INDIRECT("a_"&amp;V$2)/(V$2+1))*(($C912^(V$2+1)-$H912^(V$2+1))/(ε_c1cd^(V$2+1)))</f>
        <v/>
      </c>
      <c r="W912">
        <f>(INDIRECT("a_"&amp;W$2)/(W$2+1))*(($C912^(W$2+1)-$H912^(W$2+1))/(ε_c1cd^(W$2+1)))</f>
        <v/>
      </c>
      <c r="X912">
        <f>(INDIRECT("a_"&amp;X$2)/(X$2+1))*(($C912^(X$2+1)-$H912^(X$2+1))/(ε_c1cd^(X$2+1)))</f>
        <v/>
      </c>
      <c r="Y912">
        <f>(INDIRECT("a_"&amp;Y$2)/(Y$2+1))*(($C912^(Y$2+1)-$H912^(Y$2+1))/(ε_c1cd^(Y$2+1)))</f>
        <v/>
      </c>
      <c r="Z912">
        <f>(INDIRECT("a_"&amp;Z$2)/(Z$2+2))*(($C912^(Z$2+2)-$H912^(Z$2+2))/(ε_c1cd^(Z$2+2)))</f>
        <v/>
      </c>
      <c r="AA912">
        <f>(INDIRECT("a_"&amp;AA$2)/(AA$2+2))*(($C912^(AA$2+2)-$H912^(AA$2+2))/(ε_c1cd^(AA$2+2)))</f>
        <v/>
      </c>
      <c r="AB912">
        <f>(INDIRECT("a_"&amp;AB$2)/(AB$2+2))*(($C912^(AB$2+2)-$H912^(AB$2+2))/(ε_c1cd^(AB$2+2)))</f>
        <v/>
      </c>
      <c r="AC912">
        <f>(INDIRECT("a_"&amp;AC$2)/(AC$2+2))*(($C912^(AC$2+2)-$H912^(AC$2+2))/(ε_c1cd^(AC$2+2)))</f>
        <v/>
      </c>
      <c r="AD912">
        <f>(INDIRECT("a_"&amp;AD$2)/(AD$2+2))*(($C912^(AD$2+2)-$H912^(AD$2+2))/(ε_c1cd^(AD$2+2)))</f>
        <v/>
      </c>
      <c r="AE912" s="111">
        <f>(b*f_cd/L912)*SUM(U912:Y912)+SUM(Q912:R912)</f>
        <v/>
      </c>
      <c r="AF912" s="112">
        <f>AE912*(K912-y+e)</f>
        <v/>
      </c>
      <c r="AG912" s="113">
        <f>(b*f_cd/(L912^2))*SUM(Z912:AD912)+SUM(S912:T912)-AF912</f>
        <v/>
      </c>
      <c r="AH912" s="114">
        <f>AG912&lt;0</f>
        <v/>
      </c>
      <c r="AI912" s="115">
        <f>IF(A912=1,FALSE,(AND(AQ912,AH912,NOT(AI911))))</f>
        <v/>
      </c>
      <c r="AJ912" s="116">
        <f>(b*f_cd/L912)*(a_1/2*J912^2+a_2/3*J912^3+a_3/4*J912^4+a_4/5*J912^5+a_5/6*J912^6)+SUM(Q912:R912)</f>
        <v/>
      </c>
      <c r="AK912">
        <f>AJ912*(K912-y+e)</f>
        <v/>
      </c>
      <c r="AL912" s="118">
        <f>(b*f_cd/(L912^2))*(a_1/3*J912^3+a_2/4*J912^4+a_3/5*J912^5+a_4/6*J912^6+a_5/7*J912^7)+SUM(S912:T912)-AK912</f>
        <v/>
      </c>
      <c r="AM912" s="114">
        <f>AL912&gt;0</f>
        <v/>
      </c>
      <c r="AN912" s="115">
        <f>IF(A912=1,FALSE,(AND(AQ912,AM912,NOT(AN911))))</f>
        <v/>
      </c>
      <c r="AO912">
        <f>IF(D912=1,AND(AH912,NOT(AI912)),AND(AM912,NOT(AN912)))</f>
        <v/>
      </c>
      <c r="AP912" s="119">
        <f>IF(D912=1,AI912,AN912)</f>
        <v/>
      </c>
      <c r="AQ912" s="125">
        <f>ABS(E912)&lt;$AQ$2</f>
        <v/>
      </c>
      <c r="AS912">
        <f>IF(AP912,MAX(AS$3:AS910)+1,"")</f>
        <v/>
      </c>
    </row>
    <row r="913">
      <c r="A913" t="n">
        <v>823</v>
      </c>
      <c r="B913" s="131">
        <f>IF(A913=1,0,IF(AP913,0.1*ε_cu1cd,0))</f>
        <v/>
      </c>
      <c r="C913" s="131">
        <f>IF(A913=1,0.1*ε_cu1cd,C912+B912)</f>
        <v/>
      </c>
      <c r="D913" s="113">
        <f>IF('Нормальний переріз'!$D$68&gt;0,1,2)</f>
        <v/>
      </c>
      <c r="E913" s="144">
        <f>IF(D913=1,F913,G913)</f>
        <v/>
      </c>
      <c r="F913" s="124">
        <f>IF(AI912,0.11*ε_cu1cd,IF(AH912,F912*0.01,F912))</f>
        <v/>
      </c>
      <c r="G913" s="124">
        <f>IF(AP912,-0.1*ε_cu1cd,IF(AM912,G912*0.01,G912))</f>
        <v/>
      </c>
      <c r="H913" s="113">
        <f>IF(A913=1,E913,IF(AO912,H912-E912+E913,IF(AP912,0.8*H912,H912+E913)))</f>
        <v/>
      </c>
      <c r="I913" s="169">
        <f>(C913-H913)/h</f>
        <v/>
      </c>
      <c r="J913">
        <f>C913/(ε_c1cd)</f>
        <v/>
      </c>
      <c r="K913">
        <f>C913/I913</f>
        <v/>
      </c>
      <c r="L913" s="131">
        <f>I913/(ε_c1cd)</f>
        <v/>
      </c>
      <c r="M913">
        <f>I913*(K913-Z_s1)</f>
        <v/>
      </c>
      <c r="N913">
        <f>I913*(K913-Z_s2)</f>
        <v/>
      </c>
      <c r="O913">
        <f>E_s*M913</f>
        <v/>
      </c>
      <c r="P913">
        <f>E_s*N913</f>
        <v/>
      </c>
      <c r="Q913">
        <f>O913*A_s1</f>
        <v/>
      </c>
      <c r="R913">
        <f>P913*A_s2</f>
        <v/>
      </c>
      <c r="S913">
        <f>Q913*($K913-Z_s1)</f>
        <v/>
      </c>
      <c r="T913">
        <f>R913*($K913-Z_s2)</f>
        <v/>
      </c>
      <c r="U913">
        <f>(INDIRECT("a_"&amp;U$2)/(U$2+1))*(($C913^(U$2+1)-$H913^(U$2+1))/(ε_c1cd^(U$2+1)))</f>
        <v/>
      </c>
      <c r="V913">
        <f>(INDIRECT("a_"&amp;V$2)/(V$2+1))*(($C913^(V$2+1)-$H913^(V$2+1))/(ε_c1cd^(V$2+1)))</f>
        <v/>
      </c>
      <c r="W913">
        <f>(INDIRECT("a_"&amp;W$2)/(W$2+1))*(($C913^(W$2+1)-$H913^(W$2+1))/(ε_c1cd^(W$2+1)))</f>
        <v/>
      </c>
      <c r="X913">
        <f>(INDIRECT("a_"&amp;X$2)/(X$2+1))*(($C913^(X$2+1)-$H913^(X$2+1))/(ε_c1cd^(X$2+1)))</f>
        <v/>
      </c>
      <c r="Y913">
        <f>(INDIRECT("a_"&amp;Y$2)/(Y$2+1))*(($C913^(Y$2+1)-$H913^(Y$2+1))/(ε_c1cd^(Y$2+1)))</f>
        <v/>
      </c>
      <c r="Z913">
        <f>(INDIRECT("a_"&amp;Z$2)/(Z$2+2))*(($C913^(Z$2+2)-$H913^(Z$2+2))/(ε_c1cd^(Z$2+2)))</f>
        <v/>
      </c>
      <c r="AA913">
        <f>(INDIRECT("a_"&amp;AA$2)/(AA$2+2))*(($C913^(AA$2+2)-$H913^(AA$2+2))/(ε_c1cd^(AA$2+2)))</f>
        <v/>
      </c>
      <c r="AB913">
        <f>(INDIRECT("a_"&amp;AB$2)/(AB$2+2))*(($C913^(AB$2+2)-$H913^(AB$2+2))/(ε_c1cd^(AB$2+2)))</f>
        <v/>
      </c>
      <c r="AC913">
        <f>(INDIRECT("a_"&amp;AC$2)/(AC$2+2))*(($C913^(AC$2+2)-$H913^(AC$2+2))/(ε_c1cd^(AC$2+2)))</f>
        <v/>
      </c>
      <c r="AD913">
        <f>(INDIRECT("a_"&amp;AD$2)/(AD$2+2))*(($C913^(AD$2+2)-$H913^(AD$2+2))/(ε_c1cd^(AD$2+2)))</f>
        <v/>
      </c>
      <c r="AE913" s="111">
        <f>(b*f_cd/L913)*SUM(U913:Y913)+SUM(Q913:R913)</f>
        <v/>
      </c>
      <c r="AF913" s="112">
        <f>AE913*(K913-y+e)</f>
        <v/>
      </c>
      <c r="AG913" s="113">
        <f>(b*f_cd/(L913^2))*SUM(Z913:AD913)+SUM(S913:T913)-AF913</f>
        <v/>
      </c>
      <c r="AH913" s="114">
        <f>AG913&lt;0</f>
        <v/>
      </c>
      <c r="AI913" s="115">
        <f>IF(A913=1,FALSE,(AND(AQ913,AH913,NOT(AI912))))</f>
        <v/>
      </c>
      <c r="AJ913" s="116">
        <f>(b*f_cd/L913)*(a_1/2*J913^2+a_2/3*J913^3+a_3/4*J913^4+a_4/5*J913^5+a_5/6*J913^6)+SUM(Q913:R913)</f>
        <v/>
      </c>
      <c r="AK913">
        <f>AJ913*(K913-y+e)</f>
        <v/>
      </c>
      <c r="AL913" s="118">
        <f>(b*f_cd/(L913^2))*(a_1/3*J913^3+a_2/4*J913^4+a_3/5*J913^5+a_4/6*J913^6+a_5/7*J913^7)+SUM(S913:T913)-AK913</f>
        <v/>
      </c>
      <c r="AM913" s="114">
        <f>AL913&gt;0</f>
        <v/>
      </c>
      <c r="AN913" s="115">
        <f>IF(A913=1,FALSE,(AND(AQ913,AM913,NOT(AN912))))</f>
        <v/>
      </c>
      <c r="AO913">
        <f>IF(D913=1,AND(AH913,NOT(AI913)),AND(AM913,NOT(AN913)))</f>
        <v/>
      </c>
      <c r="AP913" s="119">
        <f>IF(D913=1,AI913,AN913)</f>
        <v/>
      </c>
      <c r="AQ913" s="125">
        <f>ABS(E913)&lt;$AQ$2</f>
        <v/>
      </c>
      <c r="AS913">
        <f>IF(AP913,MAX(AS$3:AS911)+1,"")</f>
        <v/>
      </c>
    </row>
    <row r="914">
      <c r="A914" t="n">
        <v>824</v>
      </c>
      <c r="B914" s="131">
        <f>IF(A914=1,0,IF(AP914,0.1*ε_cu1cd,0))</f>
        <v/>
      </c>
      <c r="C914" s="131">
        <f>IF(A914=1,0.1*ε_cu1cd,C913+B913)</f>
        <v/>
      </c>
      <c r="D914" s="113">
        <f>IF('Нормальний переріз'!$D$68&gt;0,1,2)</f>
        <v/>
      </c>
      <c r="E914" s="144">
        <f>IF(D914=1,F914,G914)</f>
        <v/>
      </c>
      <c r="F914" s="124">
        <f>IF(AI913,0.11*ε_cu1cd,IF(AH913,F913*0.01,F913))</f>
        <v/>
      </c>
      <c r="G914" s="124">
        <f>IF(AP913,-0.1*ε_cu1cd,IF(AM913,G913*0.01,G913))</f>
        <v/>
      </c>
      <c r="H914" s="113">
        <f>IF(A914=1,E914,IF(AO913,H913-E913+E914,IF(AP913,0.8*H913,H913+E914)))</f>
        <v/>
      </c>
      <c r="I914" s="169">
        <f>(C914-H914)/h</f>
        <v/>
      </c>
      <c r="J914">
        <f>C914/(ε_c1cd)</f>
        <v/>
      </c>
      <c r="K914">
        <f>C914/I914</f>
        <v/>
      </c>
      <c r="L914" s="131">
        <f>I914/(ε_c1cd)</f>
        <v/>
      </c>
      <c r="M914">
        <f>I914*(K914-Z_s1)</f>
        <v/>
      </c>
      <c r="N914">
        <f>I914*(K914-Z_s2)</f>
        <v/>
      </c>
      <c r="O914">
        <f>E_s*M914</f>
        <v/>
      </c>
      <c r="P914">
        <f>E_s*N914</f>
        <v/>
      </c>
      <c r="Q914">
        <f>O914*A_s1</f>
        <v/>
      </c>
      <c r="R914">
        <f>P914*A_s2</f>
        <v/>
      </c>
      <c r="S914">
        <f>Q914*($K914-Z_s1)</f>
        <v/>
      </c>
      <c r="T914">
        <f>R914*($K914-Z_s2)</f>
        <v/>
      </c>
      <c r="U914">
        <f>(INDIRECT("a_"&amp;U$2)/(U$2+1))*(($C914^(U$2+1)-$H914^(U$2+1))/(ε_c1cd^(U$2+1)))</f>
        <v/>
      </c>
      <c r="V914">
        <f>(INDIRECT("a_"&amp;V$2)/(V$2+1))*(($C914^(V$2+1)-$H914^(V$2+1))/(ε_c1cd^(V$2+1)))</f>
        <v/>
      </c>
      <c r="W914">
        <f>(INDIRECT("a_"&amp;W$2)/(W$2+1))*(($C914^(W$2+1)-$H914^(W$2+1))/(ε_c1cd^(W$2+1)))</f>
        <v/>
      </c>
      <c r="X914">
        <f>(INDIRECT("a_"&amp;X$2)/(X$2+1))*(($C914^(X$2+1)-$H914^(X$2+1))/(ε_c1cd^(X$2+1)))</f>
        <v/>
      </c>
      <c r="Y914">
        <f>(INDIRECT("a_"&amp;Y$2)/(Y$2+1))*(($C914^(Y$2+1)-$H914^(Y$2+1))/(ε_c1cd^(Y$2+1)))</f>
        <v/>
      </c>
      <c r="Z914">
        <f>(INDIRECT("a_"&amp;Z$2)/(Z$2+2))*(($C914^(Z$2+2)-$H914^(Z$2+2))/(ε_c1cd^(Z$2+2)))</f>
        <v/>
      </c>
      <c r="AA914">
        <f>(INDIRECT("a_"&amp;AA$2)/(AA$2+2))*(($C914^(AA$2+2)-$H914^(AA$2+2))/(ε_c1cd^(AA$2+2)))</f>
        <v/>
      </c>
      <c r="AB914">
        <f>(INDIRECT("a_"&amp;AB$2)/(AB$2+2))*(($C914^(AB$2+2)-$H914^(AB$2+2))/(ε_c1cd^(AB$2+2)))</f>
        <v/>
      </c>
      <c r="AC914">
        <f>(INDIRECT("a_"&amp;AC$2)/(AC$2+2))*(($C914^(AC$2+2)-$H914^(AC$2+2))/(ε_c1cd^(AC$2+2)))</f>
        <v/>
      </c>
      <c r="AD914">
        <f>(INDIRECT("a_"&amp;AD$2)/(AD$2+2))*(($C914^(AD$2+2)-$H914^(AD$2+2))/(ε_c1cd^(AD$2+2)))</f>
        <v/>
      </c>
      <c r="AE914" s="111">
        <f>(b*f_cd/L914)*SUM(U914:Y914)+SUM(Q914:R914)</f>
        <v/>
      </c>
      <c r="AF914" s="112">
        <f>AE914*(K914-y+e)</f>
        <v/>
      </c>
      <c r="AG914" s="113">
        <f>(b*f_cd/(L914^2))*SUM(Z914:AD914)+SUM(S914:T914)-AF914</f>
        <v/>
      </c>
      <c r="AH914" s="114">
        <f>AG914&lt;0</f>
        <v/>
      </c>
      <c r="AI914" s="115">
        <f>IF(A914=1,FALSE,(AND(AQ914,AH914,NOT(AI913))))</f>
        <v/>
      </c>
      <c r="AJ914" s="116">
        <f>(b*f_cd/L914)*(a_1/2*J914^2+a_2/3*J914^3+a_3/4*J914^4+a_4/5*J914^5+a_5/6*J914^6)+SUM(Q914:R914)</f>
        <v/>
      </c>
      <c r="AK914">
        <f>AJ914*(K914-y+e)</f>
        <v/>
      </c>
      <c r="AL914" s="118">
        <f>(b*f_cd/(L914^2))*(a_1/3*J914^3+a_2/4*J914^4+a_3/5*J914^5+a_4/6*J914^6+a_5/7*J914^7)+SUM(S914:T914)-AK914</f>
        <v/>
      </c>
      <c r="AM914" s="114">
        <f>AL914&gt;0</f>
        <v/>
      </c>
      <c r="AN914" s="115">
        <f>IF(A914=1,FALSE,(AND(AQ914,AM914,NOT(AN913))))</f>
        <v/>
      </c>
      <c r="AO914">
        <f>IF(D914=1,AND(AH914,NOT(AI914)),AND(AM914,NOT(AN914)))</f>
        <v/>
      </c>
      <c r="AP914" s="119">
        <f>IF(D914=1,AI914,AN914)</f>
        <v/>
      </c>
      <c r="AQ914" s="125">
        <f>ABS(E914)&lt;$AQ$2</f>
        <v/>
      </c>
      <c r="AS914">
        <f>IF(AP914,MAX(AS$3:AS912)+1,"")</f>
        <v/>
      </c>
    </row>
    <row r="915">
      <c r="A915" t="n">
        <v>825</v>
      </c>
      <c r="B915" s="131">
        <f>IF(A915=1,0,IF(AP915,0.1*ε_cu1cd,0))</f>
        <v/>
      </c>
      <c r="C915" s="131">
        <f>IF(A915=1,0.1*ε_cu1cd,C914+B914)</f>
        <v/>
      </c>
      <c r="D915" s="113">
        <f>IF('Нормальний переріз'!$D$68&gt;0,1,2)</f>
        <v/>
      </c>
      <c r="E915" s="144">
        <f>IF(D915=1,F915,G915)</f>
        <v/>
      </c>
      <c r="F915" s="124">
        <f>IF(AI914,0.11*ε_cu1cd,IF(AH914,F914*0.01,F914))</f>
        <v/>
      </c>
      <c r="G915" s="124">
        <f>IF(AP914,-0.1*ε_cu1cd,IF(AM914,G914*0.01,G914))</f>
        <v/>
      </c>
      <c r="H915" s="113">
        <f>IF(A915=1,E915,IF(AO914,H914-E914+E915,IF(AP914,0.8*H914,H914+E915)))</f>
        <v/>
      </c>
      <c r="I915" s="169">
        <f>(C915-H915)/h</f>
        <v/>
      </c>
      <c r="J915">
        <f>C915/(ε_c1cd)</f>
        <v/>
      </c>
      <c r="K915">
        <f>C915/I915</f>
        <v/>
      </c>
      <c r="L915" s="131">
        <f>I915/(ε_c1cd)</f>
        <v/>
      </c>
      <c r="M915">
        <f>I915*(K915-Z_s1)</f>
        <v/>
      </c>
      <c r="N915">
        <f>I915*(K915-Z_s2)</f>
        <v/>
      </c>
      <c r="O915">
        <f>E_s*M915</f>
        <v/>
      </c>
      <c r="P915">
        <f>E_s*N915</f>
        <v/>
      </c>
      <c r="Q915">
        <f>O915*A_s1</f>
        <v/>
      </c>
      <c r="R915">
        <f>P915*A_s2</f>
        <v/>
      </c>
      <c r="S915">
        <f>Q915*($K915-Z_s1)</f>
        <v/>
      </c>
      <c r="T915">
        <f>R915*($K915-Z_s2)</f>
        <v/>
      </c>
      <c r="U915">
        <f>(INDIRECT("a_"&amp;U$2)/(U$2+1))*(($C915^(U$2+1)-$H915^(U$2+1))/(ε_c1cd^(U$2+1)))</f>
        <v/>
      </c>
      <c r="V915">
        <f>(INDIRECT("a_"&amp;V$2)/(V$2+1))*(($C915^(V$2+1)-$H915^(V$2+1))/(ε_c1cd^(V$2+1)))</f>
        <v/>
      </c>
      <c r="W915">
        <f>(INDIRECT("a_"&amp;W$2)/(W$2+1))*(($C915^(W$2+1)-$H915^(W$2+1))/(ε_c1cd^(W$2+1)))</f>
        <v/>
      </c>
      <c r="X915">
        <f>(INDIRECT("a_"&amp;X$2)/(X$2+1))*(($C915^(X$2+1)-$H915^(X$2+1))/(ε_c1cd^(X$2+1)))</f>
        <v/>
      </c>
      <c r="Y915">
        <f>(INDIRECT("a_"&amp;Y$2)/(Y$2+1))*(($C915^(Y$2+1)-$H915^(Y$2+1))/(ε_c1cd^(Y$2+1)))</f>
        <v/>
      </c>
      <c r="Z915">
        <f>(INDIRECT("a_"&amp;Z$2)/(Z$2+2))*(($C915^(Z$2+2)-$H915^(Z$2+2))/(ε_c1cd^(Z$2+2)))</f>
        <v/>
      </c>
      <c r="AA915">
        <f>(INDIRECT("a_"&amp;AA$2)/(AA$2+2))*(($C915^(AA$2+2)-$H915^(AA$2+2))/(ε_c1cd^(AA$2+2)))</f>
        <v/>
      </c>
      <c r="AB915">
        <f>(INDIRECT("a_"&amp;AB$2)/(AB$2+2))*(($C915^(AB$2+2)-$H915^(AB$2+2))/(ε_c1cd^(AB$2+2)))</f>
        <v/>
      </c>
      <c r="AC915">
        <f>(INDIRECT("a_"&amp;AC$2)/(AC$2+2))*(($C915^(AC$2+2)-$H915^(AC$2+2))/(ε_c1cd^(AC$2+2)))</f>
        <v/>
      </c>
      <c r="AD915">
        <f>(INDIRECT("a_"&amp;AD$2)/(AD$2+2))*(($C915^(AD$2+2)-$H915^(AD$2+2))/(ε_c1cd^(AD$2+2)))</f>
        <v/>
      </c>
      <c r="AE915" s="111">
        <f>(b*f_cd/L915)*SUM(U915:Y915)+SUM(Q915:R915)</f>
        <v/>
      </c>
      <c r="AF915" s="112">
        <f>AE915*(K915-y+e)</f>
        <v/>
      </c>
      <c r="AG915" s="113">
        <f>(b*f_cd/(L915^2))*SUM(Z915:AD915)+SUM(S915:T915)-AF915</f>
        <v/>
      </c>
      <c r="AH915" s="114">
        <f>AG915&lt;0</f>
        <v/>
      </c>
      <c r="AI915" s="115">
        <f>IF(A915=1,FALSE,(AND(AQ915,AH915,NOT(AI914))))</f>
        <v/>
      </c>
      <c r="AJ915" s="116">
        <f>(b*f_cd/L915)*(a_1/2*J915^2+a_2/3*J915^3+a_3/4*J915^4+a_4/5*J915^5+a_5/6*J915^6)+SUM(Q915:R915)</f>
        <v/>
      </c>
      <c r="AK915">
        <f>AJ915*(K915-y+e)</f>
        <v/>
      </c>
      <c r="AL915" s="118">
        <f>(b*f_cd/(L915^2))*(a_1/3*J915^3+a_2/4*J915^4+a_3/5*J915^5+a_4/6*J915^6+a_5/7*J915^7)+SUM(S915:T915)-AK915</f>
        <v/>
      </c>
      <c r="AM915" s="114">
        <f>AL915&gt;0</f>
        <v/>
      </c>
      <c r="AN915" s="115">
        <f>IF(A915=1,FALSE,(AND(AQ915,AM915,NOT(AN914))))</f>
        <v/>
      </c>
      <c r="AO915">
        <f>IF(D915=1,AND(AH915,NOT(AI915)),AND(AM915,NOT(AN915)))</f>
        <v/>
      </c>
      <c r="AP915" s="119">
        <f>IF(D915=1,AI915,AN915)</f>
        <v/>
      </c>
      <c r="AQ915" s="125">
        <f>ABS(E915)&lt;$AQ$2</f>
        <v/>
      </c>
      <c r="AS915">
        <f>IF(AP915,MAX(AS$3:AS913)+1,"")</f>
        <v/>
      </c>
    </row>
    <row r="916">
      <c r="A916" t="n">
        <v>826</v>
      </c>
      <c r="B916" s="131">
        <f>IF(A916=1,0,IF(AP916,0.1*ε_cu1cd,0))</f>
        <v/>
      </c>
      <c r="C916" s="131">
        <f>IF(A916=1,0.1*ε_cu1cd,C915+B915)</f>
        <v/>
      </c>
      <c r="D916" s="113">
        <f>IF('Нормальний переріз'!$D$68&gt;0,1,2)</f>
        <v/>
      </c>
      <c r="E916" s="144">
        <f>IF(D916=1,F916,G916)</f>
        <v/>
      </c>
      <c r="F916" s="124">
        <f>IF(AI915,0.11*ε_cu1cd,IF(AH915,F915*0.01,F915))</f>
        <v/>
      </c>
      <c r="G916" s="124">
        <f>IF(AP915,-0.1*ε_cu1cd,IF(AM915,G915*0.01,G915))</f>
        <v/>
      </c>
      <c r="H916" s="113">
        <f>IF(A916=1,E916,IF(AO915,H915-E915+E916,IF(AP915,0.8*H915,H915+E916)))</f>
        <v/>
      </c>
      <c r="I916" s="169">
        <f>(C916-H916)/h</f>
        <v/>
      </c>
      <c r="J916">
        <f>C916/(ε_c1cd)</f>
        <v/>
      </c>
      <c r="K916">
        <f>C916/I916</f>
        <v/>
      </c>
      <c r="L916" s="131">
        <f>I916/(ε_c1cd)</f>
        <v/>
      </c>
      <c r="M916">
        <f>I916*(K916-Z_s1)</f>
        <v/>
      </c>
      <c r="N916">
        <f>I916*(K916-Z_s2)</f>
        <v/>
      </c>
      <c r="O916">
        <f>E_s*M916</f>
        <v/>
      </c>
      <c r="P916">
        <f>E_s*N916</f>
        <v/>
      </c>
      <c r="Q916">
        <f>O916*A_s1</f>
        <v/>
      </c>
      <c r="R916">
        <f>P916*A_s2</f>
        <v/>
      </c>
      <c r="S916">
        <f>Q916*($K916-Z_s1)</f>
        <v/>
      </c>
      <c r="T916">
        <f>R916*($K916-Z_s2)</f>
        <v/>
      </c>
      <c r="U916">
        <f>(INDIRECT("a_"&amp;U$2)/(U$2+1))*(($C916^(U$2+1)-$H916^(U$2+1))/(ε_c1cd^(U$2+1)))</f>
        <v/>
      </c>
      <c r="V916">
        <f>(INDIRECT("a_"&amp;V$2)/(V$2+1))*(($C916^(V$2+1)-$H916^(V$2+1))/(ε_c1cd^(V$2+1)))</f>
        <v/>
      </c>
      <c r="W916">
        <f>(INDIRECT("a_"&amp;W$2)/(W$2+1))*(($C916^(W$2+1)-$H916^(W$2+1))/(ε_c1cd^(W$2+1)))</f>
        <v/>
      </c>
      <c r="X916">
        <f>(INDIRECT("a_"&amp;X$2)/(X$2+1))*(($C916^(X$2+1)-$H916^(X$2+1))/(ε_c1cd^(X$2+1)))</f>
        <v/>
      </c>
      <c r="Y916">
        <f>(INDIRECT("a_"&amp;Y$2)/(Y$2+1))*(($C916^(Y$2+1)-$H916^(Y$2+1))/(ε_c1cd^(Y$2+1)))</f>
        <v/>
      </c>
      <c r="Z916">
        <f>(INDIRECT("a_"&amp;Z$2)/(Z$2+2))*(($C916^(Z$2+2)-$H916^(Z$2+2))/(ε_c1cd^(Z$2+2)))</f>
        <v/>
      </c>
      <c r="AA916">
        <f>(INDIRECT("a_"&amp;AA$2)/(AA$2+2))*(($C916^(AA$2+2)-$H916^(AA$2+2))/(ε_c1cd^(AA$2+2)))</f>
        <v/>
      </c>
      <c r="AB916">
        <f>(INDIRECT("a_"&amp;AB$2)/(AB$2+2))*(($C916^(AB$2+2)-$H916^(AB$2+2))/(ε_c1cd^(AB$2+2)))</f>
        <v/>
      </c>
      <c r="AC916">
        <f>(INDIRECT("a_"&amp;AC$2)/(AC$2+2))*(($C916^(AC$2+2)-$H916^(AC$2+2))/(ε_c1cd^(AC$2+2)))</f>
        <v/>
      </c>
      <c r="AD916">
        <f>(INDIRECT("a_"&amp;AD$2)/(AD$2+2))*(($C916^(AD$2+2)-$H916^(AD$2+2))/(ε_c1cd^(AD$2+2)))</f>
        <v/>
      </c>
      <c r="AE916" s="111">
        <f>(b*f_cd/L916)*SUM(U916:Y916)+SUM(Q916:R916)</f>
        <v/>
      </c>
      <c r="AF916" s="112">
        <f>AE916*(K916-y+e)</f>
        <v/>
      </c>
      <c r="AG916" s="113">
        <f>(b*f_cd/(L916^2))*SUM(Z916:AD916)+SUM(S916:T916)-AF916</f>
        <v/>
      </c>
      <c r="AH916" s="114">
        <f>AG916&lt;0</f>
        <v/>
      </c>
      <c r="AI916" s="115">
        <f>IF(A916=1,FALSE,(AND(AQ916,AH916,NOT(AI915))))</f>
        <v/>
      </c>
      <c r="AJ916" s="116">
        <f>(b*f_cd/L916)*(a_1/2*J916^2+a_2/3*J916^3+a_3/4*J916^4+a_4/5*J916^5+a_5/6*J916^6)+SUM(Q916:R916)</f>
        <v/>
      </c>
      <c r="AK916">
        <f>AJ916*(K916-y+e)</f>
        <v/>
      </c>
      <c r="AL916" s="118">
        <f>(b*f_cd/(L916^2))*(a_1/3*J916^3+a_2/4*J916^4+a_3/5*J916^5+a_4/6*J916^6+a_5/7*J916^7)+SUM(S916:T916)-AK916</f>
        <v/>
      </c>
      <c r="AM916" s="114">
        <f>AL916&gt;0</f>
        <v/>
      </c>
      <c r="AN916" s="115">
        <f>IF(A916=1,FALSE,(AND(AQ916,AM916,NOT(AN915))))</f>
        <v/>
      </c>
      <c r="AO916">
        <f>IF(D916=1,AND(AH916,NOT(AI916)),AND(AM916,NOT(AN916)))</f>
        <v/>
      </c>
      <c r="AP916" s="119">
        <f>IF(D916=1,AI916,AN916)</f>
        <v/>
      </c>
      <c r="AQ916" s="125">
        <f>ABS(E916)&lt;$AQ$2</f>
        <v/>
      </c>
      <c r="AS916">
        <f>IF(AP916,MAX(AS$3:AS914)+1,"")</f>
        <v/>
      </c>
    </row>
    <row r="917">
      <c r="A917" t="n">
        <v>827</v>
      </c>
      <c r="B917" s="131">
        <f>IF(A917=1,0,IF(AP917,0.1*ε_cu1cd,0))</f>
        <v/>
      </c>
      <c r="C917" s="131">
        <f>IF(A917=1,0.1*ε_cu1cd,C916+B916)</f>
        <v/>
      </c>
      <c r="D917" s="113">
        <f>IF('Нормальний переріз'!$D$68&gt;0,1,2)</f>
        <v/>
      </c>
      <c r="E917" s="144">
        <f>IF(D917=1,F917,G917)</f>
        <v/>
      </c>
      <c r="F917" s="124">
        <f>IF(AI916,0.11*ε_cu1cd,IF(AH916,F916*0.01,F916))</f>
        <v/>
      </c>
      <c r="G917" s="124">
        <f>IF(AP916,-0.1*ε_cu1cd,IF(AM916,G916*0.01,G916))</f>
        <v/>
      </c>
      <c r="H917" s="113">
        <f>IF(A917=1,E917,IF(AO916,H916-E916+E917,IF(AP916,0.8*H916,H916+E917)))</f>
        <v/>
      </c>
      <c r="I917" s="169">
        <f>(C917-H917)/h</f>
        <v/>
      </c>
      <c r="J917">
        <f>C917/(ε_c1cd)</f>
        <v/>
      </c>
      <c r="K917">
        <f>C917/I917</f>
        <v/>
      </c>
      <c r="L917" s="131">
        <f>I917/(ε_c1cd)</f>
        <v/>
      </c>
      <c r="M917">
        <f>I917*(K917-Z_s1)</f>
        <v/>
      </c>
      <c r="N917">
        <f>I917*(K917-Z_s2)</f>
        <v/>
      </c>
      <c r="O917">
        <f>E_s*M917</f>
        <v/>
      </c>
      <c r="P917">
        <f>E_s*N917</f>
        <v/>
      </c>
      <c r="Q917">
        <f>O917*A_s1</f>
        <v/>
      </c>
      <c r="R917">
        <f>P917*A_s2</f>
        <v/>
      </c>
      <c r="S917">
        <f>Q917*($K917-Z_s1)</f>
        <v/>
      </c>
      <c r="T917">
        <f>R917*($K917-Z_s2)</f>
        <v/>
      </c>
      <c r="U917">
        <f>(INDIRECT("a_"&amp;U$2)/(U$2+1))*(($C917^(U$2+1)-$H917^(U$2+1))/(ε_c1cd^(U$2+1)))</f>
        <v/>
      </c>
      <c r="V917">
        <f>(INDIRECT("a_"&amp;V$2)/(V$2+1))*(($C917^(V$2+1)-$H917^(V$2+1))/(ε_c1cd^(V$2+1)))</f>
        <v/>
      </c>
      <c r="W917">
        <f>(INDIRECT("a_"&amp;W$2)/(W$2+1))*(($C917^(W$2+1)-$H917^(W$2+1))/(ε_c1cd^(W$2+1)))</f>
        <v/>
      </c>
      <c r="X917">
        <f>(INDIRECT("a_"&amp;X$2)/(X$2+1))*(($C917^(X$2+1)-$H917^(X$2+1))/(ε_c1cd^(X$2+1)))</f>
        <v/>
      </c>
      <c r="Y917">
        <f>(INDIRECT("a_"&amp;Y$2)/(Y$2+1))*(($C917^(Y$2+1)-$H917^(Y$2+1))/(ε_c1cd^(Y$2+1)))</f>
        <v/>
      </c>
      <c r="Z917">
        <f>(INDIRECT("a_"&amp;Z$2)/(Z$2+2))*(($C917^(Z$2+2)-$H917^(Z$2+2))/(ε_c1cd^(Z$2+2)))</f>
        <v/>
      </c>
      <c r="AA917">
        <f>(INDIRECT("a_"&amp;AA$2)/(AA$2+2))*(($C917^(AA$2+2)-$H917^(AA$2+2))/(ε_c1cd^(AA$2+2)))</f>
        <v/>
      </c>
      <c r="AB917">
        <f>(INDIRECT("a_"&amp;AB$2)/(AB$2+2))*(($C917^(AB$2+2)-$H917^(AB$2+2))/(ε_c1cd^(AB$2+2)))</f>
        <v/>
      </c>
      <c r="AC917">
        <f>(INDIRECT("a_"&amp;AC$2)/(AC$2+2))*(($C917^(AC$2+2)-$H917^(AC$2+2))/(ε_c1cd^(AC$2+2)))</f>
        <v/>
      </c>
      <c r="AD917">
        <f>(INDIRECT("a_"&amp;AD$2)/(AD$2+2))*(($C917^(AD$2+2)-$H917^(AD$2+2))/(ε_c1cd^(AD$2+2)))</f>
        <v/>
      </c>
      <c r="AE917" s="111">
        <f>(b*f_cd/L917)*SUM(U917:Y917)+SUM(Q917:R917)</f>
        <v/>
      </c>
      <c r="AF917" s="112">
        <f>AE917*(K917-y+e)</f>
        <v/>
      </c>
      <c r="AG917" s="113">
        <f>(b*f_cd/(L917^2))*SUM(Z917:AD917)+SUM(S917:T917)-AF917</f>
        <v/>
      </c>
      <c r="AH917" s="114">
        <f>AG917&lt;0</f>
        <v/>
      </c>
      <c r="AI917" s="115">
        <f>IF(A917=1,FALSE,(AND(AQ917,AH917,NOT(AI916))))</f>
        <v/>
      </c>
      <c r="AJ917" s="116">
        <f>(b*f_cd/L917)*(a_1/2*J917^2+a_2/3*J917^3+a_3/4*J917^4+a_4/5*J917^5+a_5/6*J917^6)+SUM(Q917:R917)</f>
        <v/>
      </c>
      <c r="AK917">
        <f>AJ917*(K917-y+e)</f>
        <v/>
      </c>
      <c r="AL917" s="118">
        <f>(b*f_cd/(L917^2))*(a_1/3*J917^3+a_2/4*J917^4+a_3/5*J917^5+a_4/6*J917^6+a_5/7*J917^7)+SUM(S917:T917)-AK917</f>
        <v/>
      </c>
      <c r="AM917" s="114">
        <f>AL917&gt;0</f>
        <v/>
      </c>
      <c r="AN917" s="115">
        <f>IF(A917=1,FALSE,(AND(AQ917,AM917,NOT(AN916))))</f>
        <v/>
      </c>
      <c r="AO917">
        <f>IF(D917=1,AND(AH917,NOT(AI917)),AND(AM917,NOT(AN917)))</f>
        <v/>
      </c>
      <c r="AP917" s="119">
        <f>IF(D917=1,AI917,AN917)</f>
        <v/>
      </c>
      <c r="AQ917" s="125">
        <f>ABS(E917)&lt;$AQ$2</f>
        <v/>
      </c>
      <c r="AS917">
        <f>IF(AP917,MAX(AS$3:AS915)+1,"")</f>
        <v/>
      </c>
    </row>
    <row r="918">
      <c r="A918" t="n">
        <v>828</v>
      </c>
      <c r="B918" s="131">
        <f>IF(A918=1,0,IF(AP918,0.1*ε_cu1cd,0))</f>
        <v/>
      </c>
      <c r="C918" s="131">
        <f>IF(A918=1,0.1*ε_cu1cd,C917+B917)</f>
        <v/>
      </c>
      <c r="D918" s="113">
        <f>IF('Нормальний переріз'!$D$68&gt;0,1,2)</f>
        <v/>
      </c>
      <c r="E918" s="144">
        <f>IF(D918=1,F918,G918)</f>
        <v/>
      </c>
      <c r="F918" s="124">
        <f>IF(AI917,0.11*ε_cu1cd,IF(AH917,F917*0.01,F917))</f>
        <v/>
      </c>
      <c r="G918" s="124">
        <f>IF(AP917,-0.1*ε_cu1cd,IF(AM917,G917*0.01,G917))</f>
        <v/>
      </c>
      <c r="H918" s="113">
        <f>IF(A918=1,E918,IF(AO917,H917-E917+E918,IF(AP917,0.8*H917,H917+E918)))</f>
        <v/>
      </c>
      <c r="I918" s="169">
        <f>(C918-H918)/h</f>
        <v/>
      </c>
      <c r="J918">
        <f>C918/(ε_c1cd)</f>
        <v/>
      </c>
      <c r="K918">
        <f>C918/I918</f>
        <v/>
      </c>
      <c r="L918" s="131">
        <f>I918/(ε_c1cd)</f>
        <v/>
      </c>
      <c r="M918">
        <f>I918*(K918-Z_s1)</f>
        <v/>
      </c>
      <c r="N918">
        <f>I918*(K918-Z_s2)</f>
        <v/>
      </c>
      <c r="O918">
        <f>E_s*M918</f>
        <v/>
      </c>
      <c r="P918">
        <f>E_s*N918</f>
        <v/>
      </c>
      <c r="Q918">
        <f>O918*A_s1</f>
        <v/>
      </c>
      <c r="R918">
        <f>P918*A_s2</f>
        <v/>
      </c>
      <c r="S918">
        <f>Q918*($K918-Z_s1)</f>
        <v/>
      </c>
      <c r="T918">
        <f>R918*($K918-Z_s2)</f>
        <v/>
      </c>
      <c r="U918">
        <f>(INDIRECT("a_"&amp;U$2)/(U$2+1))*(($C918^(U$2+1)-$H918^(U$2+1))/(ε_c1cd^(U$2+1)))</f>
        <v/>
      </c>
      <c r="V918">
        <f>(INDIRECT("a_"&amp;V$2)/(V$2+1))*(($C918^(V$2+1)-$H918^(V$2+1))/(ε_c1cd^(V$2+1)))</f>
        <v/>
      </c>
      <c r="W918">
        <f>(INDIRECT("a_"&amp;W$2)/(W$2+1))*(($C918^(W$2+1)-$H918^(W$2+1))/(ε_c1cd^(W$2+1)))</f>
        <v/>
      </c>
      <c r="X918">
        <f>(INDIRECT("a_"&amp;X$2)/(X$2+1))*(($C918^(X$2+1)-$H918^(X$2+1))/(ε_c1cd^(X$2+1)))</f>
        <v/>
      </c>
      <c r="Y918">
        <f>(INDIRECT("a_"&amp;Y$2)/(Y$2+1))*(($C918^(Y$2+1)-$H918^(Y$2+1))/(ε_c1cd^(Y$2+1)))</f>
        <v/>
      </c>
      <c r="Z918">
        <f>(INDIRECT("a_"&amp;Z$2)/(Z$2+2))*(($C918^(Z$2+2)-$H918^(Z$2+2))/(ε_c1cd^(Z$2+2)))</f>
        <v/>
      </c>
      <c r="AA918">
        <f>(INDIRECT("a_"&amp;AA$2)/(AA$2+2))*(($C918^(AA$2+2)-$H918^(AA$2+2))/(ε_c1cd^(AA$2+2)))</f>
        <v/>
      </c>
      <c r="AB918">
        <f>(INDIRECT("a_"&amp;AB$2)/(AB$2+2))*(($C918^(AB$2+2)-$H918^(AB$2+2))/(ε_c1cd^(AB$2+2)))</f>
        <v/>
      </c>
      <c r="AC918">
        <f>(INDIRECT("a_"&amp;AC$2)/(AC$2+2))*(($C918^(AC$2+2)-$H918^(AC$2+2))/(ε_c1cd^(AC$2+2)))</f>
        <v/>
      </c>
      <c r="AD918">
        <f>(INDIRECT("a_"&amp;AD$2)/(AD$2+2))*(($C918^(AD$2+2)-$H918^(AD$2+2))/(ε_c1cd^(AD$2+2)))</f>
        <v/>
      </c>
      <c r="AE918" s="111">
        <f>(b*f_cd/L918)*SUM(U918:Y918)+SUM(Q918:R918)</f>
        <v/>
      </c>
      <c r="AF918" s="112">
        <f>AE918*(K918-y+e)</f>
        <v/>
      </c>
      <c r="AG918" s="113">
        <f>(b*f_cd/(L918^2))*SUM(Z918:AD918)+SUM(S918:T918)-AF918</f>
        <v/>
      </c>
      <c r="AH918" s="114">
        <f>AG918&lt;0</f>
        <v/>
      </c>
      <c r="AI918" s="115">
        <f>IF(A918=1,FALSE,(AND(AQ918,AH918,NOT(AI917))))</f>
        <v/>
      </c>
      <c r="AJ918" s="116">
        <f>(b*f_cd/L918)*(a_1/2*J918^2+a_2/3*J918^3+a_3/4*J918^4+a_4/5*J918^5+a_5/6*J918^6)+SUM(Q918:R918)</f>
        <v/>
      </c>
      <c r="AK918">
        <f>AJ918*(K918-y+e)</f>
        <v/>
      </c>
      <c r="AL918" s="118">
        <f>(b*f_cd/(L918^2))*(a_1/3*J918^3+a_2/4*J918^4+a_3/5*J918^5+a_4/6*J918^6+a_5/7*J918^7)+SUM(S918:T918)-AK918</f>
        <v/>
      </c>
      <c r="AM918" s="114">
        <f>AL918&gt;0</f>
        <v/>
      </c>
      <c r="AN918" s="115">
        <f>IF(A918=1,FALSE,(AND(AQ918,AM918,NOT(AN917))))</f>
        <v/>
      </c>
      <c r="AO918">
        <f>IF(D918=1,AND(AH918,NOT(AI918)),AND(AM918,NOT(AN918)))</f>
        <v/>
      </c>
      <c r="AP918" s="119">
        <f>IF(D918=1,AI918,AN918)</f>
        <v/>
      </c>
      <c r="AQ918" s="125">
        <f>ABS(E918)&lt;$AQ$2</f>
        <v/>
      </c>
      <c r="AS918">
        <f>IF(AP918,MAX(AS$3:AS916)+1,"")</f>
        <v/>
      </c>
    </row>
    <row r="919">
      <c r="A919" t="n">
        <v>829</v>
      </c>
      <c r="B919" s="131">
        <f>IF(A919=1,0,IF(AP919,0.1*ε_cu1cd,0))</f>
        <v/>
      </c>
      <c r="C919" s="131">
        <f>IF(A919=1,0.1*ε_cu1cd,C918+B918)</f>
        <v/>
      </c>
      <c r="D919" s="113">
        <f>IF('Нормальний переріз'!$D$68&gt;0,1,2)</f>
        <v/>
      </c>
      <c r="E919" s="144">
        <f>IF(D919=1,F919,G919)</f>
        <v/>
      </c>
      <c r="F919" s="124">
        <f>IF(AI918,0.11*ε_cu1cd,IF(AH918,F918*0.01,F918))</f>
        <v/>
      </c>
      <c r="G919" s="124">
        <f>IF(AP918,-0.1*ε_cu1cd,IF(AM918,G918*0.01,G918))</f>
        <v/>
      </c>
      <c r="H919" s="113">
        <f>IF(A919=1,E919,IF(AO918,H918-E918+E919,IF(AP918,0.8*H918,H918+E919)))</f>
        <v/>
      </c>
      <c r="I919" s="169">
        <f>(C919-H919)/h</f>
        <v/>
      </c>
      <c r="J919">
        <f>C919/(ε_c1cd)</f>
        <v/>
      </c>
      <c r="K919">
        <f>C919/I919</f>
        <v/>
      </c>
      <c r="L919" s="131">
        <f>I919/(ε_c1cd)</f>
        <v/>
      </c>
      <c r="M919">
        <f>I919*(K919-Z_s1)</f>
        <v/>
      </c>
      <c r="N919">
        <f>I919*(K919-Z_s2)</f>
        <v/>
      </c>
      <c r="O919">
        <f>E_s*M919</f>
        <v/>
      </c>
      <c r="P919">
        <f>E_s*N919</f>
        <v/>
      </c>
      <c r="Q919">
        <f>O919*A_s1</f>
        <v/>
      </c>
      <c r="R919">
        <f>P919*A_s2</f>
        <v/>
      </c>
      <c r="S919">
        <f>Q919*($K919-Z_s1)</f>
        <v/>
      </c>
      <c r="T919">
        <f>R919*($K919-Z_s2)</f>
        <v/>
      </c>
      <c r="U919">
        <f>(INDIRECT("a_"&amp;U$2)/(U$2+1))*(($C919^(U$2+1)-$H919^(U$2+1))/(ε_c1cd^(U$2+1)))</f>
        <v/>
      </c>
      <c r="V919">
        <f>(INDIRECT("a_"&amp;V$2)/(V$2+1))*(($C919^(V$2+1)-$H919^(V$2+1))/(ε_c1cd^(V$2+1)))</f>
        <v/>
      </c>
      <c r="W919">
        <f>(INDIRECT("a_"&amp;W$2)/(W$2+1))*(($C919^(W$2+1)-$H919^(W$2+1))/(ε_c1cd^(W$2+1)))</f>
        <v/>
      </c>
      <c r="X919">
        <f>(INDIRECT("a_"&amp;X$2)/(X$2+1))*(($C919^(X$2+1)-$H919^(X$2+1))/(ε_c1cd^(X$2+1)))</f>
        <v/>
      </c>
      <c r="Y919">
        <f>(INDIRECT("a_"&amp;Y$2)/(Y$2+1))*(($C919^(Y$2+1)-$H919^(Y$2+1))/(ε_c1cd^(Y$2+1)))</f>
        <v/>
      </c>
      <c r="Z919">
        <f>(INDIRECT("a_"&amp;Z$2)/(Z$2+2))*(($C919^(Z$2+2)-$H919^(Z$2+2))/(ε_c1cd^(Z$2+2)))</f>
        <v/>
      </c>
      <c r="AA919">
        <f>(INDIRECT("a_"&amp;AA$2)/(AA$2+2))*(($C919^(AA$2+2)-$H919^(AA$2+2))/(ε_c1cd^(AA$2+2)))</f>
        <v/>
      </c>
      <c r="AB919">
        <f>(INDIRECT("a_"&amp;AB$2)/(AB$2+2))*(($C919^(AB$2+2)-$H919^(AB$2+2))/(ε_c1cd^(AB$2+2)))</f>
        <v/>
      </c>
      <c r="AC919">
        <f>(INDIRECT("a_"&amp;AC$2)/(AC$2+2))*(($C919^(AC$2+2)-$H919^(AC$2+2))/(ε_c1cd^(AC$2+2)))</f>
        <v/>
      </c>
      <c r="AD919">
        <f>(INDIRECT("a_"&amp;AD$2)/(AD$2+2))*(($C919^(AD$2+2)-$H919^(AD$2+2))/(ε_c1cd^(AD$2+2)))</f>
        <v/>
      </c>
      <c r="AE919" s="111">
        <f>(b*f_cd/L919)*SUM(U919:Y919)+SUM(Q919:R919)</f>
        <v/>
      </c>
      <c r="AF919" s="112">
        <f>AE919*(K919-y+e)</f>
        <v/>
      </c>
      <c r="AG919" s="113">
        <f>(b*f_cd/(L919^2))*SUM(Z919:AD919)+SUM(S919:T919)-AF919</f>
        <v/>
      </c>
      <c r="AH919" s="114">
        <f>AG919&lt;0</f>
        <v/>
      </c>
      <c r="AI919" s="115">
        <f>IF(A919=1,FALSE,(AND(AQ919,AH919,NOT(AI918))))</f>
        <v/>
      </c>
      <c r="AJ919" s="116">
        <f>(b*f_cd/L919)*(a_1/2*J919^2+a_2/3*J919^3+a_3/4*J919^4+a_4/5*J919^5+a_5/6*J919^6)+SUM(Q919:R919)</f>
        <v/>
      </c>
      <c r="AK919">
        <f>AJ919*(K919-y+e)</f>
        <v/>
      </c>
      <c r="AL919" s="118">
        <f>(b*f_cd/(L919^2))*(a_1/3*J919^3+a_2/4*J919^4+a_3/5*J919^5+a_4/6*J919^6+a_5/7*J919^7)+SUM(S919:T919)-AK919</f>
        <v/>
      </c>
      <c r="AM919" s="114">
        <f>AL919&gt;0</f>
        <v/>
      </c>
      <c r="AN919" s="115">
        <f>IF(A919=1,FALSE,(AND(AQ919,AM919,NOT(AN918))))</f>
        <v/>
      </c>
      <c r="AO919">
        <f>IF(D919=1,AND(AH919,NOT(AI919)),AND(AM919,NOT(AN919)))</f>
        <v/>
      </c>
      <c r="AP919" s="119">
        <f>IF(D919=1,AI919,AN919)</f>
        <v/>
      </c>
      <c r="AQ919" s="125">
        <f>ABS(E919)&lt;$AQ$2</f>
        <v/>
      </c>
      <c r="AS919">
        <f>IF(AP919,MAX(AS$3:AS917)+1,"")</f>
        <v/>
      </c>
    </row>
    <row r="920">
      <c r="A920" t="n">
        <v>830</v>
      </c>
      <c r="B920" s="131">
        <f>IF(A920=1,0,IF(AP920,0.1*ε_cu1cd,0))</f>
        <v/>
      </c>
      <c r="C920" s="131">
        <f>IF(A920=1,0.1*ε_cu1cd,C919+B919)</f>
        <v/>
      </c>
      <c r="D920" s="113">
        <f>IF('Нормальний переріз'!$D$68&gt;0,1,2)</f>
        <v/>
      </c>
      <c r="E920" s="144">
        <f>IF(D920=1,F920,G920)</f>
        <v/>
      </c>
      <c r="F920" s="124">
        <f>IF(AI919,0.11*ε_cu1cd,IF(AH919,F919*0.01,F919))</f>
        <v/>
      </c>
      <c r="G920" s="124">
        <f>IF(AP919,-0.1*ε_cu1cd,IF(AM919,G919*0.01,G919))</f>
        <v/>
      </c>
      <c r="H920" s="113">
        <f>IF(A920=1,E920,IF(AO919,H919-E919+E920,IF(AP919,0.8*H919,H919+E920)))</f>
        <v/>
      </c>
      <c r="I920" s="169">
        <f>(C920-H920)/h</f>
        <v/>
      </c>
      <c r="J920">
        <f>C920/(ε_c1cd)</f>
        <v/>
      </c>
      <c r="K920">
        <f>C920/I920</f>
        <v/>
      </c>
      <c r="L920" s="131">
        <f>I920/(ε_c1cd)</f>
        <v/>
      </c>
      <c r="M920">
        <f>I920*(K920-Z_s1)</f>
        <v/>
      </c>
      <c r="N920">
        <f>I920*(K920-Z_s2)</f>
        <v/>
      </c>
      <c r="O920">
        <f>E_s*M920</f>
        <v/>
      </c>
      <c r="P920">
        <f>E_s*N920</f>
        <v/>
      </c>
      <c r="Q920">
        <f>O920*A_s1</f>
        <v/>
      </c>
      <c r="R920">
        <f>P920*A_s2</f>
        <v/>
      </c>
      <c r="S920">
        <f>Q920*($K920-Z_s1)</f>
        <v/>
      </c>
      <c r="T920">
        <f>R920*($K920-Z_s2)</f>
        <v/>
      </c>
      <c r="U920">
        <f>(INDIRECT("a_"&amp;U$2)/(U$2+1))*(($C920^(U$2+1)-$H920^(U$2+1))/(ε_c1cd^(U$2+1)))</f>
        <v/>
      </c>
      <c r="V920">
        <f>(INDIRECT("a_"&amp;V$2)/(V$2+1))*(($C920^(V$2+1)-$H920^(V$2+1))/(ε_c1cd^(V$2+1)))</f>
        <v/>
      </c>
      <c r="W920">
        <f>(INDIRECT("a_"&amp;W$2)/(W$2+1))*(($C920^(W$2+1)-$H920^(W$2+1))/(ε_c1cd^(W$2+1)))</f>
        <v/>
      </c>
      <c r="X920">
        <f>(INDIRECT("a_"&amp;X$2)/(X$2+1))*(($C920^(X$2+1)-$H920^(X$2+1))/(ε_c1cd^(X$2+1)))</f>
        <v/>
      </c>
      <c r="Y920">
        <f>(INDIRECT("a_"&amp;Y$2)/(Y$2+1))*(($C920^(Y$2+1)-$H920^(Y$2+1))/(ε_c1cd^(Y$2+1)))</f>
        <v/>
      </c>
      <c r="Z920">
        <f>(INDIRECT("a_"&amp;Z$2)/(Z$2+2))*(($C920^(Z$2+2)-$H920^(Z$2+2))/(ε_c1cd^(Z$2+2)))</f>
        <v/>
      </c>
      <c r="AA920">
        <f>(INDIRECT("a_"&amp;AA$2)/(AA$2+2))*(($C920^(AA$2+2)-$H920^(AA$2+2))/(ε_c1cd^(AA$2+2)))</f>
        <v/>
      </c>
      <c r="AB920">
        <f>(INDIRECT("a_"&amp;AB$2)/(AB$2+2))*(($C920^(AB$2+2)-$H920^(AB$2+2))/(ε_c1cd^(AB$2+2)))</f>
        <v/>
      </c>
      <c r="AC920">
        <f>(INDIRECT("a_"&amp;AC$2)/(AC$2+2))*(($C920^(AC$2+2)-$H920^(AC$2+2))/(ε_c1cd^(AC$2+2)))</f>
        <v/>
      </c>
      <c r="AD920">
        <f>(INDIRECT("a_"&amp;AD$2)/(AD$2+2))*(($C920^(AD$2+2)-$H920^(AD$2+2))/(ε_c1cd^(AD$2+2)))</f>
        <v/>
      </c>
      <c r="AE920" s="111">
        <f>(b*f_cd/L920)*SUM(U920:Y920)+SUM(Q920:R920)</f>
        <v/>
      </c>
      <c r="AF920" s="112">
        <f>AE920*(K920-y+e)</f>
        <v/>
      </c>
      <c r="AG920" s="113">
        <f>(b*f_cd/(L920^2))*SUM(Z920:AD920)+SUM(S920:T920)-AF920</f>
        <v/>
      </c>
      <c r="AH920" s="114">
        <f>AG920&lt;0</f>
        <v/>
      </c>
      <c r="AI920" s="115">
        <f>IF(A920=1,FALSE,(AND(AQ920,AH920,NOT(AI919))))</f>
        <v/>
      </c>
      <c r="AJ920" s="116">
        <f>(b*f_cd/L920)*(a_1/2*J920^2+a_2/3*J920^3+a_3/4*J920^4+a_4/5*J920^5+a_5/6*J920^6)+SUM(Q920:R920)</f>
        <v/>
      </c>
      <c r="AK920">
        <f>AJ920*(K920-y+e)</f>
        <v/>
      </c>
      <c r="AL920" s="118">
        <f>(b*f_cd/(L920^2))*(a_1/3*J920^3+a_2/4*J920^4+a_3/5*J920^5+a_4/6*J920^6+a_5/7*J920^7)+SUM(S920:T920)-AK920</f>
        <v/>
      </c>
      <c r="AM920" s="114">
        <f>AL920&gt;0</f>
        <v/>
      </c>
      <c r="AN920" s="115">
        <f>IF(A920=1,FALSE,(AND(AQ920,AM920,NOT(AN919))))</f>
        <v/>
      </c>
      <c r="AO920">
        <f>IF(D920=1,AND(AH920,NOT(AI920)),AND(AM920,NOT(AN920)))</f>
        <v/>
      </c>
      <c r="AP920" s="119">
        <f>IF(D920=1,AI920,AN920)</f>
        <v/>
      </c>
      <c r="AQ920" s="125">
        <f>ABS(E920)&lt;$AQ$2</f>
        <v/>
      </c>
      <c r="AS920">
        <f>IF(AP920,MAX(AS$3:AS918)+1,"")</f>
        <v/>
      </c>
    </row>
    <row r="921">
      <c r="A921" t="n">
        <v>831</v>
      </c>
      <c r="B921" s="131">
        <f>IF(A921=1,0,IF(AP921,0.1*ε_cu1cd,0))</f>
        <v/>
      </c>
      <c r="C921" s="131">
        <f>IF(A921=1,0.1*ε_cu1cd,C920+B920)</f>
        <v/>
      </c>
      <c r="D921" s="113">
        <f>IF('Нормальний переріз'!$D$68&gt;0,1,2)</f>
        <v/>
      </c>
      <c r="E921" s="144">
        <f>IF(D921=1,F921,G921)</f>
        <v/>
      </c>
      <c r="F921" s="124">
        <f>IF(AI920,0.11*ε_cu1cd,IF(AH920,F920*0.01,F920))</f>
        <v/>
      </c>
      <c r="G921" s="124">
        <f>IF(AP920,-0.1*ε_cu1cd,IF(AM920,G920*0.01,G920))</f>
        <v/>
      </c>
      <c r="H921" s="113">
        <f>IF(A921=1,E921,IF(AO920,H920-E920+E921,IF(AP920,0.8*H920,H920+E921)))</f>
        <v/>
      </c>
      <c r="I921" s="169">
        <f>(C921-H921)/h</f>
        <v/>
      </c>
      <c r="J921">
        <f>C921/(ε_c1cd)</f>
        <v/>
      </c>
      <c r="K921">
        <f>C921/I921</f>
        <v/>
      </c>
      <c r="L921" s="131">
        <f>I921/(ε_c1cd)</f>
        <v/>
      </c>
      <c r="M921">
        <f>I921*(K921-Z_s1)</f>
        <v/>
      </c>
      <c r="N921">
        <f>I921*(K921-Z_s2)</f>
        <v/>
      </c>
      <c r="O921">
        <f>E_s*M921</f>
        <v/>
      </c>
      <c r="P921">
        <f>E_s*N921</f>
        <v/>
      </c>
      <c r="Q921">
        <f>O921*A_s1</f>
        <v/>
      </c>
      <c r="R921">
        <f>P921*A_s2</f>
        <v/>
      </c>
      <c r="S921">
        <f>Q921*($K921-Z_s1)</f>
        <v/>
      </c>
      <c r="T921">
        <f>R921*($K921-Z_s2)</f>
        <v/>
      </c>
      <c r="U921">
        <f>(INDIRECT("a_"&amp;U$2)/(U$2+1))*(($C921^(U$2+1)-$H921^(U$2+1))/(ε_c1cd^(U$2+1)))</f>
        <v/>
      </c>
      <c r="V921">
        <f>(INDIRECT("a_"&amp;V$2)/(V$2+1))*(($C921^(V$2+1)-$H921^(V$2+1))/(ε_c1cd^(V$2+1)))</f>
        <v/>
      </c>
      <c r="W921">
        <f>(INDIRECT("a_"&amp;W$2)/(W$2+1))*(($C921^(W$2+1)-$H921^(W$2+1))/(ε_c1cd^(W$2+1)))</f>
        <v/>
      </c>
      <c r="X921">
        <f>(INDIRECT("a_"&amp;X$2)/(X$2+1))*(($C921^(X$2+1)-$H921^(X$2+1))/(ε_c1cd^(X$2+1)))</f>
        <v/>
      </c>
      <c r="Y921">
        <f>(INDIRECT("a_"&amp;Y$2)/(Y$2+1))*(($C921^(Y$2+1)-$H921^(Y$2+1))/(ε_c1cd^(Y$2+1)))</f>
        <v/>
      </c>
      <c r="Z921">
        <f>(INDIRECT("a_"&amp;Z$2)/(Z$2+2))*(($C921^(Z$2+2)-$H921^(Z$2+2))/(ε_c1cd^(Z$2+2)))</f>
        <v/>
      </c>
      <c r="AA921">
        <f>(INDIRECT("a_"&amp;AA$2)/(AA$2+2))*(($C921^(AA$2+2)-$H921^(AA$2+2))/(ε_c1cd^(AA$2+2)))</f>
        <v/>
      </c>
      <c r="AB921">
        <f>(INDIRECT("a_"&amp;AB$2)/(AB$2+2))*(($C921^(AB$2+2)-$H921^(AB$2+2))/(ε_c1cd^(AB$2+2)))</f>
        <v/>
      </c>
      <c r="AC921">
        <f>(INDIRECT("a_"&amp;AC$2)/(AC$2+2))*(($C921^(AC$2+2)-$H921^(AC$2+2))/(ε_c1cd^(AC$2+2)))</f>
        <v/>
      </c>
      <c r="AD921">
        <f>(INDIRECT("a_"&amp;AD$2)/(AD$2+2))*(($C921^(AD$2+2)-$H921^(AD$2+2))/(ε_c1cd^(AD$2+2)))</f>
        <v/>
      </c>
      <c r="AE921" s="111">
        <f>(b*f_cd/L921)*SUM(U921:Y921)+SUM(Q921:R921)</f>
        <v/>
      </c>
      <c r="AF921" s="112">
        <f>AE921*(K921-y+e)</f>
        <v/>
      </c>
      <c r="AG921" s="113">
        <f>(b*f_cd/(L921^2))*SUM(Z921:AD921)+SUM(S921:T921)-AF921</f>
        <v/>
      </c>
      <c r="AH921" s="114">
        <f>AG921&lt;0</f>
        <v/>
      </c>
      <c r="AI921" s="115">
        <f>IF(A921=1,FALSE,(AND(AQ921,AH921,NOT(AI920))))</f>
        <v/>
      </c>
      <c r="AJ921" s="116">
        <f>(b*f_cd/L921)*(a_1/2*J921^2+a_2/3*J921^3+a_3/4*J921^4+a_4/5*J921^5+a_5/6*J921^6)+SUM(Q921:R921)</f>
        <v/>
      </c>
      <c r="AK921">
        <f>AJ921*(K921-y+e)</f>
        <v/>
      </c>
      <c r="AL921" s="118">
        <f>(b*f_cd/(L921^2))*(a_1/3*J921^3+a_2/4*J921^4+a_3/5*J921^5+a_4/6*J921^6+a_5/7*J921^7)+SUM(S921:T921)-AK921</f>
        <v/>
      </c>
      <c r="AM921" s="114">
        <f>AL921&gt;0</f>
        <v/>
      </c>
      <c r="AN921" s="115">
        <f>IF(A921=1,FALSE,(AND(AQ921,AM921,NOT(AN920))))</f>
        <v/>
      </c>
      <c r="AO921">
        <f>IF(D921=1,AND(AH921,NOT(AI921)),AND(AM921,NOT(AN921)))</f>
        <v/>
      </c>
      <c r="AP921" s="119">
        <f>IF(D921=1,AI921,AN921)</f>
        <v/>
      </c>
      <c r="AQ921" s="125">
        <f>ABS(E921)&lt;$AQ$2</f>
        <v/>
      </c>
      <c r="AS921">
        <f>IF(AP921,MAX(AS$3:AS919)+1,"")</f>
        <v/>
      </c>
    </row>
    <row r="922">
      <c r="A922" t="n">
        <v>832</v>
      </c>
      <c r="B922" s="131">
        <f>IF(A922=1,0,IF(AP922,0.1*ε_cu1cd,0))</f>
        <v/>
      </c>
      <c r="C922" s="131">
        <f>IF(A922=1,0.1*ε_cu1cd,C921+B921)</f>
        <v/>
      </c>
      <c r="D922" s="113">
        <f>IF('Нормальний переріз'!$D$68&gt;0,1,2)</f>
        <v/>
      </c>
      <c r="E922" s="144">
        <f>IF(D922=1,F922,G922)</f>
        <v/>
      </c>
      <c r="F922" s="124">
        <f>IF(AI921,0.11*ε_cu1cd,IF(AH921,F921*0.01,F921))</f>
        <v/>
      </c>
      <c r="G922" s="124">
        <f>IF(AP921,-0.1*ε_cu1cd,IF(AM921,G921*0.01,G921))</f>
        <v/>
      </c>
      <c r="H922" s="113">
        <f>IF(A922=1,E922,IF(AO921,H921-E921+E922,IF(AP921,0.8*H921,H921+E922)))</f>
        <v/>
      </c>
      <c r="I922" s="169">
        <f>(C922-H922)/h</f>
        <v/>
      </c>
      <c r="J922">
        <f>C922/(ε_c1cd)</f>
        <v/>
      </c>
      <c r="K922">
        <f>C922/I922</f>
        <v/>
      </c>
      <c r="L922" s="131">
        <f>I922/(ε_c1cd)</f>
        <v/>
      </c>
      <c r="M922">
        <f>I922*(K922-Z_s1)</f>
        <v/>
      </c>
      <c r="N922">
        <f>I922*(K922-Z_s2)</f>
        <v/>
      </c>
      <c r="O922">
        <f>E_s*M922</f>
        <v/>
      </c>
      <c r="P922">
        <f>E_s*N922</f>
        <v/>
      </c>
      <c r="Q922">
        <f>O922*A_s1</f>
        <v/>
      </c>
      <c r="R922">
        <f>P922*A_s2</f>
        <v/>
      </c>
      <c r="S922">
        <f>Q922*($K922-Z_s1)</f>
        <v/>
      </c>
      <c r="T922">
        <f>R922*($K922-Z_s2)</f>
        <v/>
      </c>
      <c r="U922">
        <f>(INDIRECT("a_"&amp;U$2)/(U$2+1))*(($C922^(U$2+1)-$H922^(U$2+1))/(ε_c1cd^(U$2+1)))</f>
        <v/>
      </c>
      <c r="V922">
        <f>(INDIRECT("a_"&amp;V$2)/(V$2+1))*(($C922^(V$2+1)-$H922^(V$2+1))/(ε_c1cd^(V$2+1)))</f>
        <v/>
      </c>
      <c r="W922">
        <f>(INDIRECT("a_"&amp;W$2)/(W$2+1))*(($C922^(W$2+1)-$H922^(W$2+1))/(ε_c1cd^(W$2+1)))</f>
        <v/>
      </c>
      <c r="X922">
        <f>(INDIRECT("a_"&amp;X$2)/(X$2+1))*(($C922^(X$2+1)-$H922^(X$2+1))/(ε_c1cd^(X$2+1)))</f>
        <v/>
      </c>
      <c r="Y922">
        <f>(INDIRECT("a_"&amp;Y$2)/(Y$2+1))*(($C922^(Y$2+1)-$H922^(Y$2+1))/(ε_c1cd^(Y$2+1)))</f>
        <v/>
      </c>
      <c r="Z922">
        <f>(INDIRECT("a_"&amp;Z$2)/(Z$2+2))*(($C922^(Z$2+2)-$H922^(Z$2+2))/(ε_c1cd^(Z$2+2)))</f>
        <v/>
      </c>
      <c r="AA922">
        <f>(INDIRECT("a_"&amp;AA$2)/(AA$2+2))*(($C922^(AA$2+2)-$H922^(AA$2+2))/(ε_c1cd^(AA$2+2)))</f>
        <v/>
      </c>
      <c r="AB922">
        <f>(INDIRECT("a_"&amp;AB$2)/(AB$2+2))*(($C922^(AB$2+2)-$H922^(AB$2+2))/(ε_c1cd^(AB$2+2)))</f>
        <v/>
      </c>
      <c r="AC922">
        <f>(INDIRECT("a_"&amp;AC$2)/(AC$2+2))*(($C922^(AC$2+2)-$H922^(AC$2+2))/(ε_c1cd^(AC$2+2)))</f>
        <v/>
      </c>
      <c r="AD922">
        <f>(INDIRECT("a_"&amp;AD$2)/(AD$2+2))*(($C922^(AD$2+2)-$H922^(AD$2+2))/(ε_c1cd^(AD$2+2)))</f>
        <v/>
      </c>
      <c r="AE922" s="111">
        <f>(b*f_cd/L922)*SUM(U922:Y922)+SUM(Q922:R922)</f>
        <v/>
      </c>
      <c r="AF922" s="112">
        <f>AE922*(K922-y+e)</f>
        <v/>
      </c>
      <c r="AG922" s="113">
        <f>(b*f_cd/(L922^2))*SUM(Z922:AD922)+SUM(S922:T922)-AF922</f>
        <v/>
      </c>
      <c r="AH922" s="114">
        <f>AG922&lt;0</f>
        <v/>
      </c>
      <c r="AI922" s="115">
        <f>IF(A922=1,FALSE,(AND(AQ922,AH922,NOT(AI921))))</f>
        <v/>
      </c>
      <c r="AJ922" s="116">
        <f>(b*f_cd/L922)*(a_1/2*J922^2+a_2/3*J922^3+a_3/4*J922^4+a_4/5*J922^5+a_5/6*J922^6)+SUM(Q922:R922)</f>
        <v/>
      </c>
      <c r="AK922">
        <f>AJ922*(K922-y+e)</f>
        <v/>
      </c>
      <c r="AL922" s="118">
        <f>(b*f_cd/(L922^2))*(a_1/3*J922^3+a_2/4*J922^4+a_3/5*J922^5+a_4/6*J922^6+a_5/7*J922^7)+SUM(S922:T922)-AK922</f>
        <v/>
      </c>
      <c r="AM922" s="114">
        <f>AL922&gt;0</f>
        <v/>
      </c>
      <c r="AN922" s="115">
        <f>IF(A922=1,FALSE,(AND(AQ922,AM922,NOT(AN921))))</f>
        <v/>
      </c>
      <c r="AO922">
        <f>IF(D922=1,AND(AH922,NOT(AI922)),AND(AM922,NOT(AN922)))</f>
        <v/>
      </c>
      <c r="AP922" s="119">
        <f>IF(D922=1,AI922,AN922)</f>
        <v/>
      </c>
      <c r="AQ922" s="125">
        <f>ABS(E922)&lt;$AQ$2</f>
        <v/>
      </c>
      <c r="AS922">
        <f>IF(AP922,MAX(AS$3:AS920)+1,"")</f>
        <v/>
      </c>
    </row>
    <row r="923">
      <c r="A923" t="n">
        <v>833</v>
      </c>
      <c r="B923" s="131">
        <f>IF(A923=1,0,IF(AP923,0.1*ε_cu1cd,0))</f>
        <v/>
      </c>
      <c r="C923" s="131">
        <f>IF(A923=1,0.1*ε_cu1cd,C922+B922)</f>
        <v/>
      </c>
      <c r="D923" s="113">
        <f>IF('Нормальний переріз'!$D$68&gt;0,1,2)</f>
        <v/>
      </c>
      <c r="E923" s="144">
        <f>IF(D923=1,F923,G923)</f>
        <v/>
      </c>
      <c r="F923" s="124">
        <f>IF(AI922,0.11*ε_cu1cd,IF(AH922,F922*0.01,F922))</f>
        <v/>
      </c>
      <c r="G923" s="124">
        <f>IF(AP922,-0.1*ε_cu1cd,IF(AM922,G922*0.01,G922))</f>
        <v/>
      </c>
      <c r="H923" s="113">
        <f>IF(A923=1,E923,IF(AO922,H922-E922+E923,IF(AP922,0.8*H922,H922+E923)))</f>
        <v/>
      </c>
      <c r="I923" s="169">
        <f>(C923-H923)/h</f>
        <v/>
      </c>
      <c r="J923">
        <f>C923/(ε_c1cd)</f>
        <v/>
      </c>
      <c r="K923">
        <f>C923/I923</f>
        <v/>
      </c>
      <c r="L923" s="131">
        <f>I923/(ε_c1cd)</f>
        <v/>
      </c>
      <c r="M923">
        <f>I923*(K923-Z_s1)</f>
        <v/>
      </c>
      <c r="N923">
        <f>I923*(K923-Z_s2)</f>
        <v/>
      </c>
      <c r="O923">
        <f>E_s*M923</f>
        <v/>
      </c>
      <c r="P923">
        <f>E_s*N923</f>
        <v/>
      </c>
      <c r="Q923">
        <f>O923*A_s1</f>
        <v/>
      </c>
      <c r="R923">
        <f>P923*A_s2</f>
        <v/>
      </c>
      <c r="S923">
        <f>Q923*($K923-Z_s1)</f>
        <v/>
      </c>
      <c r="T923">
        <f>R923*($K923-Z_s2)</f>
        <v/>
      </c>
      <c r="U923">
        <f>(INDIRECT("a_"&amp;U$2)/(U$2+1))*(($C923^(U$2+1)-$H923^(U$2+1))/(ε_c1cd^(U$2+1)))</f>
        <v/>
      </c>
      <c r="V923">
        <f>(INDIRECT("a_"&amp;V$2)/(V$2+1))*(($C923^(V$2+1)-$H923^(V$2+1))/(ε_c1cd^(V$2+1)))</f>
        <v/>
      </c>
      <c r="W923">
        <f>(INDIRECT("a_"&amp;W$2)/(W$2+1))*(($C923^(W$2+1)-$H923^(W$2+1))/(ε_c1cd^(W$2+1)))</f>
        <v/>
      </c>
      <c r="X923">
        <f>(INDIRECT("a_"&amp;X$2)/(X$2+1))*(($C923^(X$2+1)-$H923^(X$2+1))/(ε_c1cd^(X$2+1)))</f>
        <v/>
      </c>
      <c r="Y923">
        <f>(INDIRECT("a_"&amp;Y$2)/(Y$2+1))*(($C923^(Y$2+1)-$H923^(Y$2+1))/(ε_c1cd^(Y$2+1)))</f>
        <v/>
      </c>
      <c r="Z923">
        <f>(INDIRECT("a_"&amp;Z$2)/(Z$2+2))*(($C923^(Z$2+2)-$H923^(Z$2+2))/(ε_c1cd^(Z$2+2)))</f>
        <v/>
      </c>
      <c r="AA923">
        <f>(INDIRECT("a_"&amp;AA$2)/(AA$2+2))*(($C923^(AA$2+2)-$H923^(AA$2+2))/(ε_c1cd^(AA$2+2)))</f>
        <v/>
      </c>
      <c r="AB923">
        <f>(INDIRECT("a_"&amp;AB$2)/(AB$2+2))*(($C923^(AB$2+2)-$H923^(AB$2+2))/(ε_c1cd^(AB$2+2)))</f>
        <v/>
      </c>
      <c r="AC923">
        <f>(INDIRECT("a_"&amp;AC$2)/(AC$2+2))*(($C923^(AC$2+2)-$H923^(AC$2+2))/(ε_c1cd^(AC$2+2)))</f>
        <v/>
      </c>
      <c r="AD923">
        <f>(INDIRECT("a_"&amp;AD$2)/(AD$2+2))*(($C923^(AD$2+2)-$H923^(AD$2+2))/(ε_c1cd^(AD$2+2)))</f>
        <v/>
      </c>
      <c r="AE923" s="111">
        <f>(b*f_cd/L923)*SUM(U923:Y923)+SUM(Q923:R923)</f>
        <v/>
      </c>
      <c r="AF923" s="112">
        <f>AE923*(K923-y+e)</f>
        <v/>
      </c>
      <c r="AG923" s="113">
        <f>(b*f_cd/(L923^2))*SUM(Z923:AD923)+SUM(S923:T923)-AF923</f>
        <v/>
      </c>
      <c r="AH923" s="114">
        <f>AG923&lt;0</f>
        <v/>
      </c>
      <c r="AI923" s="115">
        <f>IF(A923=1,FALSE,(AND(AQ923,AH923,NOT(AI922))))</f>
        <v/>
      </c>
      <c r="AJ923" s="116">
        <f>(b*f_cd/L923)*(a_1/2*J923^2+a_2/3*J923^3+a_3/4*J923^4+a_4/5*J923^5+a_5/6*J923^6)+SUM(Q923:R923)</f>
        <v/>
      </c>
      <c r="AK923">
        <f>AJ923*(K923-y+e)</f>
        <v/>
      </c>
      <c r="AL923" s="118">
        <f>(b*f_cd/(L923^2))*(a_1/3*J923^3+a_2/4*J923^4+a_3/5*J923^5+a_4/6*J923^6+a_5/7*J923^7)+SUM(S923:T923)-AK923</f>
        <v/>
      </c>
      <c r="AM923" s="114">
        <f>AL923&gt;0</f>
        <v/>
      </c>
      <c r="AN923" s="115">
        <f>IF(A923=1,FALSE,(AND(AQ923,AM923,NOT(AN922))))</f>
        <v/>
      </c>
      <c r="AO923">
        <f>IF(D923=1,AND(AH923,NOT(AI923)),AND(AM923,NOT(AN923)))</f>
        <v/>
      </c>
      <c r="AP923" s="119">
        <f>IF(D923=1,AI923,AN923)</f>
        <v/>
      </c>
      <c r="AQ923" s="125">
        <f>ABS(E923)&lt;$AQ$2</f>
        <v/>
      </c>
      <c r="AS923">
        <f>IF(AP923,MAX(AS$3:AS921)+1,"")</f>
        <v/>
      </c>
    </row>
    <row r="924">
      <c r="A924" t="n">
        <v>834</v>
      </c>
      <c r="B924" s="131">
        <f>IF(A924=1,0,IF(AP924,0.1*ε_cu1cd,0))</f>
        <v/>
      </c>
      <c r="C924" s="131">
        <f>IF(A924=1,0.1*ε_cu1cd,C923+B923)</f>
        <v/>
      </c>
      <c r="D924" s="113">
        <f>IF('Нормальний переріз'!$D$68&gt;0,1,2)</f>
        <v/>
      </c>
      <c r="E924" s="144">
        <f>IF(D924=1,F924,G924)</f>
        <v/>
      </c>
      <c r="F924" s="124">
        <f>IF(AI923,0.11*ε_cu1cd,IF(AH923,F923*0.01,F923))</f>
        <v/>
      </c>
      <c r="G924" s="124">
        <f>IF(AP923,-0.1*ε_cu1cd,IF(AM923,G923*0.01,G923))</f>
        <v/>
      </c>
      <c r="H924" s="113">
        <f>IF(A924=1,E924,IF(AO923,H923-E923+E924,IF(AP923,0.8*H923,H923+E924)))</f>
        <v/>
      </c>
      <c r="I924" s="169">
        <f>(C924-H924)/h</f>
        <v/>
      </c>
      <c r="J924">
        <f>C924/(ε_c1cd)</f>
        <v/>
      </c>
      <c r="K924">
        <f>C924/I924</f>
        <v/>
      </c>
      <c r="L924" s="131">
        <f>I924/(ε_c1cd)</f>
        <v/>
      </c>
      <c r="M924">
        <f>I924*(K924-Z_s1)</f>
        <v/>
      </c>
      <c r="N924">
        <f>I924*(K924-Z_s2)</f>
        <v/>
      </c>
      <c r="O924">
        <f>E_s*M924</f>
        <v/>
      </c>
      <c r="P924">
        <f>E_s*N924</f>
        <v/>
      </c>
      <c r="Q924">
        <f>O924*A_s1</f>
        <v/>
      </c>
      <c r="R924">
        <f>P924*A_s2</f>
        <v/>
      </c>
      <c r="S924">
        <f>Q924*($K924-Z_s1)</f>
        <v/>
      </c>
      <c r="T924">
        <f>R924*($K924-Z_s2)</f>
        <v/>
      </c>
      <c r="U924">
        <f>(INDIRECT("a_"&amp;U$2)/(U$2+1))*(($C924^(U$2+1)-$H924^(U$2+1))/(ε_c1cd^(U$2+1)))</f>
        <v/>
      </c>
      <c r="V924">
        <f>(INDIRECT("a_"&amp;V$2)/(V$2+1))*(($C924^(V$2+1)-$H924^(V$2+1))/(ε_c1cd^(V$2+1)))</f>
        <v/>
      </c>
      <c r="W924">
        <f>(INDIRECT("a_"&amp;W$2)/(W$2+1))*(($C924^(W$2+1)-$H924^(W$2+1))/(ε_c1cd^(W$2+1)))</f>
        <v/>
      </c>
      <c r="X924">
        <f>(INDIRECT("a_"&amp;X$2)/(X$2+1))*(($C924^(X$2+1)-$H924^(X$2+1))/(ε_c1cd^(X$2+1)))</f>
        <v/>
      </c>
      <c r="Y924">
        <f>(INDIRECT("a_"&amp;Y$2)/(Y$2+1))*(($C924^(Y$2+1)-$H924^(Y$2+1))/(ε_c1cd^(Y$2+1)))</f>
        <v/>
      </c>
      <c r="Z924">
        <f>(INDIRECT("a_"&amp;Z$2)/(Z$2+2))*(($C924^(Z$2+2)-$H924^(Z$2+2))/(ε_c1cd^(Z$2+2)))</f>
        <v/>
      </c>
      <c r="AA924">
        <f>(INDIRECT("a_"&amp;AA$2)/(AA$2+2))*(($C924^(AA$2+2)-$H924^(AA$2+2))/(ε_c1cd^(AA$2+2)))</f>
        <v/>
      </c>
      <c r="AB924">
        <f>(INDIRECT("a_"&amp;AB$2)/(AB$2+2))*(($C924^(AB$2+2)-$H924^(AB$2+2))/(ε_c1cd^(AB$2+2)))</f>
        <v/>
      </c>
      <c r="AC924">
        <f>(INDIRECT("a_"&amp;AC$2)/(AC$2+2))*(($C924^(AC$2+2)-$H924^(AC$2+2))/(ε_c1cd^(AC$2+2)))</f>
        <v/>
      </c>
      <c r="AD924">
        <f>(INDIRECT("a_"&amp;AD$2)/(AD$2+2))*(($C924^(AD$2+2)-$H924^(AD$2+2))/(ε_c1cd^(AD$2+2)))</f>
        <v/>
      </c>
      <c r="AE924" s="111">
        <f>(b*f_cd/L924)*SUM(U924:Y924)+SUM(Q924:R924)</f>
        <v/>
      </c>
      <c r="AF924" s="112">
        <f>AE924*(K924-y+e)</f>
        <v/>
      </c>
      <c r="AG924" s="113">
        <f>(b*f_cd/(L924^2))*SUM(Z924:AD924)+SUM(S924:T924)-AF924</f>
        <v/>
      </c>
      <c r="AH924" s="114">
        <f>AG924&lt;0</f>
        <v/>
      </c>
      <c r="AI924" s="115">
        <f>IF(A924=1,FALSE,(AND(AQ924,AH924,NOT(AI923))))</f>
        <v/>
      </c>
      <c r="AJ924" s="116">
        <f>(b*f_cd/L924)*(a_1/2*J924^2+a_2/3*J924^3+a_3/4*J924^4+a_4/5*J924^5+a_5/6*J924^6)+SUM(Q924:R924)</f>
        <v/>
      </c>
      <c r="AK924">
        <f>AJ924*(K924-y+e)</f>
        <v/>
      </c>
      <c r="AL924" s="118">
        <f>(b*f_cd/(L924^2))*(a_1/3*J924^3+a_2/4*J924^4+a_3/5*J924^5+a_4/6*J924^6+a_5/7*J924^7)+SUM(S924:T924)-AK924</f>
        <v/>
      </c>
      <c r="AM924" s="114">
        <f>AL924&gt;0</f>
        <v/>
      </c>
      <c r="AN924" s="115">
        <f>IF(A924=1,FALSE,(AND(AQ924,AM924,NOT(AN923))))</f>
        <v/>
      </c>
      <c r="AO924">
        <f>IF(D924=1,AND(AH924,NOT(AI924)),AND(AM924,NOT(AN924)))</f>
        <v/>
      </c>
      <c r="AP924" s="119">
        <f>IF(D924=1,AI924,AN924)</f>
        <v/>
      </c>
      <c r="AQ924" s="125">
        <f>ABS(E924)&lt;$AQ$2</f>
        <v/>
      </c>
      <c r="AS924">
        <f>IF(AP924,MAX(AS$3:AS922)+1,"")</f>
        <v/>
      </c>
    </row>
    <row r="925">
      <c r="A925" t="n">
        <v>835</v>
      </c>
      <c r="B925" s="131">
        <f>IF(A925=1,0,IF(AP925,0.1*ε_cu1cd,0))</f>
        <v/>
      </c>
      <c r="C925" s="131">
        <f>IF(A925=1,0.1*ε_cu1cd,C924+B924)</f>
        <v/>
      </c>
      <c r="D925" s="113">
        <f>IF('Нормальний переріз'!$D$68&gt;0,1,2)</f>
        <v/>
      </c>
      <c r="E925" s="144">
        <f>IF(D925=1,F925,G925)</f>
        <v/>
      </c>
      <c r="F925" s="124">
        <f>IF(AI924,0.11*ε_cu1cd,IF(AH924,F924*0.01,F924))</f>
        <v/>
      </c>
      <c r="G925" s="124">
        <f>IF(AP924,-0.1*ε_cu1cd,IF(AM924,G924*0.01,G924))</f>
        <v/>
      </c>
      <c r="H925" s="113">
        <f>IF(A925=1,E925,IF(AO924,H924-E924+E925,IF(AP924,0.8*H924,H924+E925)))</f>
        <v/>
      </c>
      <c r="I925" s="169">
        <f>(C925-H925)/h</f>
        <v/>
      </c>
      <c r="J925">
        <f>C925/(ε_c1cd)</f>
        <v/>
      </c>
      <c r="K925">
        <f>C925/I925</f>
        <v/>
      </c>
      <c r="L925" s="131">
        <f>I925/(ε_c1cd)</f>
        <v/>
      </c>
      <c r="M925">
        <f>I925*(K925-Z_s1)</f>
        <v/>
      </c>
      <c r="N925">
        <f>I925*(K925-Z_s2)</f>
        <v/>
      </c>
      <c r="O925">
        <f>E_s*M925</f>
        <v/>
      </c>
      <c r="P925">
        <f>E_s*N925</f>
        <v/>
      </c>
      <c r="Q925">
        <f>O925*A_s1</f>
        <v/>
      </c>
      <c r="R925">
        <f>P925*A_s2</f>
        <v/>
      </c>
      <c r="S925">
        <f>Q925*($K925-Z_s1)</f>
        <v/>
      </c>
      <c r="T925">
        <f>R925*($K925-Z_s2)</f>
        <v/>
      </c>
      <c r="U925">
        <f>(INDIRECT("a_"&amp;U$2)/(U$2+1))*(($C925^(U$2+1)-$H925^(U$2+1))/(ε_c1cd^(U$2+1)))</f>
        <v/>
      </c>
      <c r="V925">
        <f>(INDIRECT("a_"&amp;V$2)/(V$2+1))*(($C925^(V$2+1)-$H925^(V$2+1))/(ε_c1cd^(V$2+1)))</f>
        <v/>
      </c>
      <c r="W925">
        <f>(INDIRECT("a_"&amp;W$2)/(W$2+1))*(($C925^(W$2+1)-$H925^(W$2+1))/(ε_c1cd^(W$2+1)))</f>
        <v/>
      </c>
      <c r="X925">
        <f>(INDIRECT("a_"&amp;X$2)/(X$2+1))*(($C925^(X$2+1)-$H925^(X$2+1))/(ε_c1cd^(X$2+1)))</f>
        <v/>
      </c>
      <c r="Y925">
        <f>(INDIRECT("a_"&amp;Y$2)/(Y$2+1))*(($C925^(Y$2+1)-$H925^(Y$2+1))/(ε_c1cd^(Y$2+1)))</f>
        <v/>
      </c>
      <c r="Z925">
        <f>(INDIRECT("a_"&amp;Z$2)/(Z$2+2))*(($C925^(Z$2+2)-$H925^(Z$2+2))/(ε_c1cd^(Z$2+2)))</f>
        <v/>
      </c>
      <c r="AA925">
        <f>(INDIRECT("a_"&amp;AA$2)/(AA$2+2))*(($C925^(AA$2+2)-$H925^(AA$2+2))/(ε_c1cd^(AA$2+2)))</f>
        <v/>
      </c>
      <c r="AB925">
        <f>(INDIRECT("a_"&amp;AB$2)/(AB$2+2))*(($C925^(AB$2+2)-$H925^(AB$2+2))/(ε_c1cd^(AB$2+2)))</f>
        <v/>
      </c>
      <c r="AC925">
        <f>(INDIRECT("a_"&amp;AC$2)/(AC$2+2))*(($C925^(AC$2+2)-$H925^(AC$2+2))/(ε_c1cd^(AC$2+2)))</f>
        <v/>
      </c>
      <c r="AD925">
        <f>(INDIRECT("a_"&amp;AD$2)/(AD$2+2))*(($C925^(AD$2+2)-$H925^(AD$2+2))/(ε_c1cd^(AD$2+2)))</f>
        <v/>
      </c>
      <c r="AE925" s="111">
        <f>(b*f_cd/L925)*SUM(U925:Y925)+SUM(Q925:R925)</f>
        <v/>
      </c>
      <c r="AF925" s="112">
        <f>AE925*(K925-y+e)</f>
        <v/>
      </c>
      <c r="AG925" s="113">
        <f>(b*f_cd/(L925^2))*SUM(Z925:AD925)+SUM(S925:T925)-AF925</f>
        <v/>
      </c>
      <c r="AH925" s="114">
        <f>AG925&lt;0</f>
        <v/>
      </c>
      <c r="AI925" s="115">
        <f>IF(A925=1,FALSE,(AND(AQ925,AH925,NOT(AI924))))</f>
        <v/>
      </c>
      <c r="AJ925" s="116">
        <f>(b*f_cd/L925)*(a_1/2*J925^2+a_2/3*J925^3+a_3/4*J925^4+a_4/5*J925^5+a_5/6*J925^6)+SUM(Q925:R925)</f>
        <v/>
      </c>
      <c r="AK925">
        <f>AJ925*(K925-y+e)</f>
        <v/>
      </c>
      <c r="AL925" s="118">
        <f>(b*f_cd/(L925^2))*(a_1/3*J925^3+a_2/4*J925^4+a_3/5*J925^5+a_4/6*J925^6+a_5/7*J925^7)+SUM(S925:T925)-AK925</f>
        <v/>
      </c>
      <c r="AM925" s="114">
        <f>AL925&gt;0</f>
        <v/>
      </c>
      <c r="AN925" s="115">
        <f>IF(A925=1,FALSE,(AND(AQ925,AM925,NOT(AN924))))</f>
        <v/>
      </c>
      <c r="AO925">
        <f>IF(D925=1,AND(AH925,NOT(AI925)),AND(AM925,NOT(AN925)))</f>
        <v/>
      </c>
      <c r="AP925" s="119">
        <f>IF(D925=1,AI925,AN925)</f>
        <v/>
      </c>
      <c r="AQ925" s="125">
        <f>ABS(E925)&lt;$AQ$2</f>
        <v/>
      </c>
      <c r="AS925">
        <f>IF(AP925,MAX(AS$3:AS923)+1,"")</f>
        <v/>
      </c>
    </row>
    <row r="926">
      <c r="A926" t="n">
        <v>836</v>
      </c>
      <c r="B926" s="131">
        <f>IF(A926=1,0,IF(AP926,0.1*ε_cu1cd,0))</f>
        <v/>
      </c>
      <c r="C926" s="131">
        <f>IF(A926=1,0.1*ε_cu1cd,C925+B925)</f>
        <v/>
      </c>
      <c r="D926" s="113">
        <f>IF('Нормальний переріз'!$D$68&gt;0,1,2)</f>
        <v/>
      </c>
      <c r="E926" s="144">
        <f>IF(D926=1,F926,G926)</f>
        <v/>
      </c>
      <c r="F926" s="124">
        <f>IF(AI925,0.11*ε_cu1cd,IF(AH925,F925*0.01,F925))</f>
        <v/>
      </c>
      <c r="G926" s="124">
        <f>IF(AP925,-0.1*ε_cu1cd,IF(AM925,G925*0.01,G925))</f>
        <v/>
      </c>
      <c r="H926" s="113">
        <f>IF(A926=1,E926,IF(AO925,H925-E925+E926,IF(AP925,0.8*H925,H925+E926)))</f>
        <v/>
      </c>
      <c r="I926" s="169">
        <f>(C926-H926)/h</f>
        <v/>
      </c>
      <c r="J926">
        <f>C926/(ε_c1cd)</f>
        <v/>
      </c>
      <c r="K926">
        <f>C926/I926</f>
        <v/>
      </c>
      <c r="L926" s="131">
        <f>I926/(ε_c1cd)</f>
        <v/>
      </c>
      <c r="M926">
        <f>I926*(K926-Z_s1)</f>
        <v/>
      </c>
      <c r="N926">
        <f>I926*(K926-Z_s2)</f>
        <v/>
      </c>
      <c r="O926">
        <f>E_s*M926</f>
        <v/>
      </c>
      <c r="P926">
        <f>E_s*N926</f>
        <v/>
      </c>
      <c r="Q926">
        <f>O926*A_s1</f>
        <v/>
      </c>
      <c r="R926">
        <f>P926*A_s2</f>
        <v/>
      </c>
      <c r="S926">
        <f>Q926*($K926-Z_s1)</f>
        <v/>
      </c>
      <c r="T926">
        <f>R926*($K926-Z_s2)</f>
        <v/>
      </c>
      <c r="U926">
        <f>(INDIRECT("a_"&amp;U$2)/(U$2+1))*(($C926^(U$2+1)-$H926^(U$2+1))/(ε_c1cd^(U$2+1)))</f>
        <v/>
      </c>
      <c r="V926">
        <f>(INDIRECT("a_"&amp;V$2)/(V$2+1))*(($C926^(V$2+1)-$H926^(V$2+1))/(ε_c1cd^(V$2+1)))</f>
        <v/>
      </c>
      <c r="W926">
        <f>(INDIRECT("a_"&amp;W$2)/(W$2+1))*(($C926^(W$2+1)-$H926^(W$2+1))/(ε_c1cd^(W$2+1)))</f>
        <v/>
      </c>
      <c r="X926">
        <f>(INDIRECT("a_"&amp;X$2)/(X$2+1))*(($C926^(X$2+1)-$H926^(X$2+1))/(ε_c1cd^(X$2+1)))</f>
        <v/>
      </c>
      <c r="Y926">
        <f>(INDIRECT("a_"&amp;Y$2)/(Y$2+1))*(($C926^(Y$2+1)-$H926^(Y$2+1))/(ε_c1cd^(Y$2+1)))</f>
        <v/>
      </c>
      <c r="Z926">
        <f>(INDIRECT("a_"&amp;Z$2)/(Z$2+2))*(($C926^(Z$2+2)-$H926^(Z$2+2))/(ε_c1cd^(Z$2+2)))</f>
        <v/>
      </c>
      <c r="AA926">
        <f>(INDIRECT("a_"&amp;AA$2)/(AA$2+2))*(($C926^(AA$2+2)-$H926^(AA$2+2))/(ε_c1cd^(AA$2+2)))</f>
        <v/>
      </c>
      <c r="AB926">
        <f>(INDIRECT("a_"&amp;AB$2)/(AB$2+2))*(($C926^(AB$2+2)-$H926^(AB$2+2))/(ε_c1cd^(AB$2+2)))</f>
        <v/>
      </c>
      <c r="AC926">
        <f>(INDIRECT("a_"&amp;AC$2)/(AC$2+2))*(($C926^(AC$2+2)-$H926^(AC$2+2))/(ε_c1cd^(AC$2+2)))</f>
        <v/>
      </c>
      <c r="AD926">
        <f>(INDIRECT("a_"&amp;AD$2)/(AD$2+2))*(($C926^(AD$2+2)-$H926^(AD$2+2))/(ε_c1cd^(AD$2+2)))</f>
        <v/>
      </c>
      <c r="AE926" s="111">
        <f>(b*f_cd/L926)*SUM(U926:Y926)+SUM(Q926:R926)</f>
        <v/>
      </c>
      <c r="AF926" s="112">
        <f>AE926*(K926-y+e)</f>
        <v/>
      </c>
      <c r="AG926" s="113">
        <f>(b*f_cd/(L926^2))*SUM(Z926:AD926)+SUM(S926:T926)-AF926</f>
        <v/>
      </c>
      <c r="AH926" s="114">
        <f>AG926&lt;0</f>
        <v/>
      </c>
      <c r="AI926" s="115">
        <f>IF(A926=1,FALSE,(AND(AQ926,AH926,NOT(AI925))))</f>
        <v/>
      </c>
      <c r="AJ926" s="116">
        <f>(b*f_cd/L926)*(a_1/2*J926^2+a_2/3*J926^3+a_3/4*J926^4+a_4/5*J926^5+a_5/6*J926^6)+SUM(Q926:R926)</f>
        <v/>
      </c>
      <c r="AK926">
        <f>AJ926*(K926-y+e)</f>
        <v/>
      </c>
      <c r="AL926" s="118">
        <f>(b*f_cd/(L926^2))*(a_1/3*J926^3+a_2/4*J926^4+a_3/5*J926^5+a_4/6*J926^6+a_5/7*J926^7)+SUM(S926:T926)-AK926</f>
        <v/>
      </c>
      <c r="AM926" s="114">
        <f>AL926&gt;0</f>
        <v/>
      </c>
      <c r="AN926" s="115">
        <f>IF(A926=1,FALSE,(AND(AQ926,AM926,NOT(AN925))))</f>
        <v/>
      </c>
      <c r="AO926">
        <f>IF(D926=1,AND(AH926,NOT(AI926)),AND(AM926,NOT(AN926)))</f>
        <v/>
      </c>
      <c r="AP926" s="119">
        <f>IF(D926=1,AI926,AN926)</f>
        <v/>
      </c>
      <c r="AQ926" s="125">
        <f>ABS(E926)&lt;$AQ$2</f>
        <v/>
      </c>
      <c r="AS926">
        <f>IF(AP926,MAX(AS$3:AS924)+1,"")</f>
        <v/>
      </c>
    </row>
    <row r="927">
      <c r="A927" t="n">
        <v>837</v>
      </c>
      <c r="B927" s="131">
        <f>IF(A927=1,0,IF(AP927,0.1*ε_cu1cd,0))</f>
        <v/>
      </c>
      <c r="C927" s="131">
        <f>IF(A927=1,0.1*ε_cu1cd,C926+B926)</f>
        <v/>
      </c>
      <c r="D927" s="113">
        <f>IF('Нормальний переріз'!$D$68&gt;0,1,2)</f>
        <v/>
      </c>
      <c r="E927" s="144">
        <f>IF(D927=1,F927,G927)</f>
        <v/>
      </c>
      <c r="F927" s="124">
        <f>IF(AI926,0.11*ε_cu1cd,IF(AH926,F926*0.01,F926))</f>
        <v/>
      </c>
      <c r="G927" s="124">
        <f>IF(AP926,-0.1*ε_cu1cd,IF(AM926,G926*0.01,G926))</f>
        <v/>
      </c>
      <c r="H927" s="113">
        <f>IF(A927=1,E927,IF(AO926,H926-E926+E927,IF(AP926,0.8*H926,H926+E927)))</f>
        <v/>
      </c>
      <c r="I927" s="169">
        <f>(C927-H927)/h</f>
        <v/>
      </c>
      <c r="J927">
        <f>C927/(ε_c1cd)</f>
        <v/>
      </c>
      <c r="K927">
        <f>C927/I927</f>
        <v/>
      </c>
      <c r="L927" s="131">
        <f>I927/(ε_c1cd)</f>
        <v/>
      </c>
      <c r="M927">
        <f>I927*(K927-Z_s1)</f>
        <v/>
      </c>
      <c r="N927">
        <f>I927*(K927-Z_s2)</f>
        <v/>
      </c>
      <c r="O927">
        <f>E_s*M927</f>
        <v/>
      </c>
      <c r="P927">
        <f>E_s*N927</f>
        <v/>
      </c>
      <c r="Q927">
        <f>O927*A_s1</f>
        <v/>
      </c>
      <c r="R927">
        <f>P927*A_s2</f>
        <v/>
      </c>
      <c r="S927">
        <f>Q927*($K927-Z_s1)</f>
        <v/>
      </c>
      <c r="T927">
        <f>R927*($K927-Z_s2)</f>
        <v/>
      </c>
      <c r="U927">
        <f>(INDIRECT("a_"&amp;U$2)/(U$2+1))*(($C927^(U$2+1)-$H927^(U$2+1))/(ε_c1cd^(U$2+1)))</f>
        <v/>
      </c>
      <c r="V927">
        <f>(INDIRECT("a_"&amp;V$2)/(V$2+1))*(($C927^(V$2+1)-$H927^(V$2+1))/(ε_c1cd^(V$2+1)))</f>
        <v/>
      </c>
      <c r="W927">
        <f>(INDIRECT("a_"&amp;W$2)/(W$2+1))*(($C927^(W$2+1)-$H927^(W$2+1))/(ε_c1cd^(W$2+1)))</f>
        <v/>
      </c>
      <c r="X927">
        <f>(INDIRECT("a_"&amp;X$2)/(X$2+1))*(($C927^(X$2+1)-$H927^(X$2+1))/(ε_c1cd^(X$2+1)))</f>
        <v/>
      </c>
      <c r="Y927">
        <f>(INDIRECT("a_"&amp;Y$2)/(Y$2+1))*(($C927^(Y$2+1)-$H927^(Y$2+1))/(ε_c1cd^(Y$2+1)))</f>
        <v/>
      </c>
      <c r="Z927">
        <f>(INDIRECT("a_"&amp;Z$2)/(Z$2+2))*(($C927^(Z$2+2)-$H927^(Z$2+2))/(ε_c1cd^(Z$2+2)))</f>
        <v/>
      </c>
      <c r="AA927">
        <f>(INDIRECT("a_"&amp;AA$2)/(AA$2+2))*(($C927^(AA$2+2)-$H927^(AA$2+2))/(ε_c1cd^(AA$2+2)))</f>
        <v/>
      </c>
      <c r="AB927">
        <f>(INDIRECT("a_"&amp;AB$2)/(AB$2+2))*(($C927^(AB$2+2)-$H927^(AB$2+2))/(ε_c1cd^(AB$2+2)))</f>
        <v/>
      </c>
      <c r="AC927">
        <f>(INDIRECT("a_"&amp;AC$2)/(AC$2+2))*(($C927^(AC$2+2)-$H927^(AC$2+2))/(ε_c1cd^(AC$2+2)))</f>
        <v/>
      </c>
      <c r="AD927">
        <f>(INDIRECT("a_"&amp;AD$2)/(AD$2+2))*(($C927^(AD$2+2)-$H927^(AD$2+2))/(ε_c1cd^(AD$2+2)))</f>
        <v/>
      </c>
      <c r="AE927" s="111">
        <f>(b*f_cd/L927)*SUM(U927:Y927)+SUM(Q927:R927)</f>
        <v/>
      </c>
      <c r="AF927" s="112">
        <f>AE927*(K927-y+e)</f>
        <v/>
      </c>
      <c r="AG927" s="113">
        <f>(b*f_cd/(L927^2))*SUM(Z927:AD927)+SUM(S927:T927)-AF927</f>
        <v/>
      </c>
      <c r="AH927" s="114">
        <f>AG927&lt;0</f>
        <v/>
      </c>
      <c r="AI927" s="115">
        <f>IF(A927=1,FALSE,(AND(AQ927,AH927,NOT(AI926))))</f>
        <v/>
      </c>
      <c r="AJ927" s="116">
        <f>(b*f_cd/L927)*(a_1/2*J927^2+a_2/3*J927^3+a_3/4*J927^4+a_4/5*J927^5+a_5/6*J927^6)+SUM(Q927:R927)</f>
        <v/>
      </c>
      <c r="AK927">
        <f>AJ927*(K927-y+e)</f>
        <v/>
      </c>
      <c r="AL927" s="118">
        <f>(b*f_cd/(L927^2))*(a_1/3*J927^3+a_2/4*J927^4+a_3/5*J927^5+a_4/6*J927^6+a_5/7*J927^7)+SUM(S927:T927)-AK927</f>
        <v/>
      </c>
      <c r="AM927" s="114">
        <f>AL927&gt;0</f>
        <v/>
      </c>
      <c r="AN927" s="115">
        <f>IF(A927=1,FALSE,(AND(AQ927,AM927,NOT(AN926))))</f>
        <v/>
      </c>
      <c r="AO927">
        <f>IF(D927=1,AND(AH927,NOT(AI927)),AND(AM927,NOT(AN927)))</f>
        <v/>
      </c>
      <c r="AP927" s="119">
        <f>IF(D927=1,AI927,AN927)</f>
        <v/>
      </c>
      <c r="AQ927" s="125">
        <f>ABS(E927)&lt;$AQ$2</f>
        <v/>
      </c>
      <c r="AS927">
        <f>IF(AP927,MAX(AS$3:AS925)+1,"")</f>
        <v/>
      </c>
    </row>
    <row r="928">
      <c r="A928" t="n">
        <v>838</v>
      </c>
      <c r="B928" s="131">
        <f>IF(A928=1,0,IF(AP928,0.1*ε_cu1cd,0))</f>
        <v/>
      </c>
      <c r="C928" s="131">
        <f>IF(A928=1,0.1*ε_cu1cd,C927+B927)</f>
        <v/>
      </c>
      <c r="D928" s="113">
        <f>IF('Нормальний переріз'!$D$68&gt;0,1,2)</f>
        <v/>
      </c>
      <c r="E928" s="144">
        <f>IF(D928=1,F928,G928)</f>
        <v/>
      </c>
      <c r="F928" s="124">
        <f>IF(AI927,0.11*ε_cu1cd,IF(AH927,F927*0.01,F927))</f>
        <v/>
      </c>
      <c r="G928" s="124">
        <f>IF(AP927,-0.1*ε_cu1cd,IF(AM927,G927*0.01,G927))</f>
        <v/>
      </c>
      <c r="H928" s="113">
        <f>IF(A928=1,E928,IF(AO927,H927-E927+E928,IF(AP927,0.8*H927,H927+E928)))</f>
        <v/>
      </c>
      <c r="I928" s="169">
        <f>(C928-H928)/h</f>
        <v/>
      </c>
      <c r="J928">
        <f>C928/(ε_c1cd)</f>
        <v/>
      </c>
      <c r="K928">
        <f>C928/I928</f>
        <v/>
      </c>
      <c r="L928" s="131">
        <f>I928/(ε_c1cd)</f>
        <v/>
      </c>
      <c r="M928">
        <f>I928*(K928-Z_s1)</f>
        <v/>
      </c>
      <c r="N928">
        <f>I928*(K928-Z_s2)</f>
        <v/>
      </c>
      <c r="O928">
        <f>E_s*M928</f>
        <v/>
      </c>
      <c r="P928">
        <f>E_s*N928</f>
        <v/>
      </c>
      <c r="Q928">
        <f>O928*A_s1</f>
        <v/>
      </c>
      <c r="R928">
        <f>P928*A_s2</f>
        <v/>
      </c>
      <c r="S928">
        <f>Q928*($K928-Z_s1)</f>
        <v/>
      </c>
      <c r="T928">
        <f>R928*($K928-Z_s2)</f>
        <v/>
      </c>
      <c r="U928">
        <f>(INDIRECT("a_"&amp;U$2)/(U$2+1))*(($C928^(U$2+1)-$H928^(U$2+1))/(ε_c1cd^(U$2+1)))</f>
        <v/>
      </c>
      <c r="V928">
        <f>(INDIRECT("a_"&amp;V$2)/(V$2+1))*(($C928^(V$2+1)-$H928^(V$2+1))/(ε_c1cd^(V$2+1)))</f>
        <v/>
      </c>
      <c r="W928">
        <f>(INDIRECT("a_"&amp;W$2)/(W$2+1))*(($C928^(W$2+1)-$H928^(W$2+1))/(ε_c1cd^(W$2+1)))</f>
        <v/>
      </c>
      <c r="X928">
        <f>(INDIRECT("a_"&amp;X$2)/(X$2+1))*(($C928^(X$2+1)-$H928^(X$2+1))/(ε_c1cd^(X$2+1)))</f>
        <v/>
      </c>
      <c r="Y928">
        <f>(INDIRECT("a_"&amp;Y$2)/(Y$2+1))*(($C928^(Y$2+1)-$H928^(Y$2+1))/(ε_c1cd^(Y$2+1)))</f>
        <v/>
      </c>
      <c r="Z928">
        <f>(INDIRECT("a_"&amp;Z$2)/(Z$2+2))*(($C928^(Z$2+2)-$H928^(Z$2+2))/(ε_c1cd^(Z$2+2)))</f>
        <v/>
      </c>
      <c r="AA928">
        <f>(INDIRECT("a_"&amp;AA$2)/(AA$2+2))*(($C928^(AA$2+2)-$H928^(AA$2+2))/(ε_c1cd^(AA$2+2)))</f>
        <v/>
      </c>
      <c r="AB928">
        <f>(INDIRECT("a_"&amp;AB$2)/(AB$2+2))*(($C928^(AB$2+2)-$H928^(AB$2+2))/(ε_c1cd^(AB$2+2)))</f>
        <v/>
      </c>
      <c r="AC928">
        <f>(INDIRECT("a_"&amp;AC$2)/(AC$2+2))*(($C928^(AC$2+2)-$H928^(AC$2+2))/(ε_c1cd^(AC$2+2)))</f>
        <v/>
      </c>
      <c r="AD928">
        <f>(INDIRECT("a_"&amp;AD$2)/(AD$2+2))*(($C928^(AD$2+2)-$H928^(AD$2+2))/(ε_c1cd^(AD$2+2)))</f>
        <v/>
      </c>
      <c r="AE928" s="111">
        <f>(b*f_cd/L928)*SUM(U928:Y928)+SUM(Q928:R928)</f>
        <v/>
      </c>
      <c r="AF928" s="112">
        <f>AE928*(K928-y+e)</f>
        <v/>
      </c>
      <c r="AG928" s="113">
        <f>(b*f_cd/(L928^2))*SUM(Z928:AD928)+SUM(S928:T928)-AF928</f>
        <v/>
      </c>
      <c r="AH928" s="114">
        <f>AG928&lt;0</f>
        <v/>
      </c>
      <c r="AI928" s="115">
        <f>IF(A928=1,FALSE,(AND(AQ928,AH928,NOT(AI927))))</f>
        <v/>
      </c>
      <c r="AJ928" s="116">
        <f>(b*f_cd/L928)*(a_1/2*J928^2+a_2/3*J928^3+a_3/4*J928^4+a_4/5*J928^5+a_5/6*J928^6)+SUM(Q928:R928)</f>
        <v/>
      </c>
      <c r="AK928">
        <f>AJ928*(K928-y+e)</f>
        <v/>
      </c>
      <c r="AL928" s="118">
        <f>(b*f_cd/(L928^2))*(a_1/3*J928^3+a_2/4*J928^4+a_3/5*J928^5+a_4/6*J928^6+a_5/7*J928^7)+SUM(S928:T928)-AK928</f>
        <v/>
      </c>
      <c r="AM928" s="114">
        <f>AL928&gt;0</f>
        <v/>
      </c>
      <c r="AN928" s="115">
        <f>IF(A928=1,FALSE,(AND(AQ928,AM928,NOT(AN927))))</f>
        <v/>
      </c>
      <c r="AO928">
        <f>IF(D928=1,AND(AH928,NOT(AI928)),AND(AM928,NOT(AN928)))</f>
        <v/>
      </c>
      <c r="AP928" s="119">
        <f>IF(D928=1,AI928,AN928)</f>
        <v/>
      </c>
      <c r="AQ928" s="125">
        <f>ABS(E928)&lt;$AQ$2</f>
        <v/>
      </c>
      <c r="AS928">
        <f>IF(AP928,MAX(AS$3:AS926)+1,"")</f>
        <v/>
      </c>
    </row>
    <row r="929">
      <c r="A929" t="n">
        <v>839</v>
      </c>
      <c r="B929" s="131">
        <f>IF(A929=1,0,IF(AP929,0.1*ε_cu1cd,0))</f>
        <v/>
      </c>
      <c r="C929" s="131">
        <f>IF(A929=1,0.1*ε_cu1cd,C928+B928)</f>
        <v/>
      </c>
      <c r="D929" s="113">
        <f>IF('Нормальний переріз'!$D$68&gt;0,1,2)</f>
        <v/>
      </c>
      <c r="E929" s="144">
        <f>IF(D929=1,F929,G929)</f>
        <v/>
      </c>
      <c r="F929" s="124">
        <f>IF(AI928,0.11*ε_cu1cd,IF(AH928,F928*0.01,F928))</f>
        <v/>
      </c>
      <c r="G929" s="124">
        <f>IF(AP928,-0.1*ε_cu1cd,IF(AM928,G928*0.01,G928))</f>
        <v/>
      </c>
      <c r="H929" s="113">
        <f>IF(A929=1,E929,IF(AO928,H928-E928+E929,IF(AP928,0.8*H928,H928+E929)))</f>
        <v/>
      </c>
      <c r="I929" s="169">
        <f>(C929-H929)/h</f>
        <v/>
      </c>
      <c r="J929">
        <f>C929/(ε_c1cd)</f>
        <v/>
      </c>
      <c r="K929">
        <f>C929/I929</f>
        <v/>
      </c>
      <c r="L929" s="131">
        <f>I929/(ε_c1cd)</f>
        <v/>
      </c>
      <c r="M929">
        <f>I929*(K929-Z_s1)</f>
        <v/>
      </c>
      <c r="N929">
        <f>I929*(K929-Z_s2)</f>
        <v/>
      </c>
      <c r="O929">
        <f>E_s*M929</f>
        <v/>
      </c>
      <c r="P929">
        <f>E_s*N929</f>
        <v/>
      </c>
      <c r="Q929">
        <f>O929*A_s1</f>
        <v/>
      </c>
      <c r="R929">
        <f>P929*A_s2</f>
        <v/>
      </c>
      <c r="S929">
        <f>Q929*($K929-Z_s1)</f>
        <v/>
      </c>
      <c r="T929">
        <f>R929*($K929-Z_s2)</f>
        <v/>
      </c>
      <c r="U929">
        <f>(INDIRECT("a_"&amp;U$2)/(U$2+1))*(($C929^(U$2+1)-$H929^(U$2+1))/(ε_c1cd^(U$2+1)))</f>
        <v/>
      </c>
      <c r="V929">
        <f>(INDIRECT("a_"&amp;V$2)/(V$2+1))*(($C929^(V$2+1)-$H929^(V$2+1))/(ε_c1cd^(V$2+1)))</f>
        <v/>
      </c>
      <c r="W929">
        <f>(INDIRECT("a_"&amp;W$2)/(W$2+1))*(($C929^(W$2+1)-$H929^(W$2+1))/(ε_c1cd^(W$2+1)))</f>
        <v/>
      </c>
      <c r="X929">
        <f>(INDIRECT("a_"&amp;X$2)/(X$2+1))*(($C929^(X$2+1)-$H929^(X$2+1))/(ε_c1cd^(X$2+1)))</f>
        <v/>
      </c>
      <c r="Y929">
        <f>(INDIRECT("a_"&amp;Y$2)/(Y$2+1))*(($C929^(Y$2+1)-$H929^(Y$2+1))/(ε_c1cd^(Y$2+1)))</f>
        <v/>
      </c>
      <c r="Z929">
        <f>(INDIRECT("a_"&amp;Z$2)/(Z$2+2))*(($C929^(Z$2+2)-$H929^(Z$2+2))/(ε_c1cd^(Z$2+2)))</f>
        <v/>
      </c>
      <c r="AA929">
        <f>(INDIRECT("a_"&amp;AA$2)/(AA$2+2))*(($C929^(AA$2+2)-$H929^(AA$2+2))/(ε_c1cd^(AA$2+2)))</f>
        <v/>
      </c>
      <c r="AB929">
        <f>(INDIRECT("a_"&amp;AB$2)/(AB$2+2))*(($C929^(AB$2+2)-$H929^(AB$2+2))/(ε_c1cd^(AB$2+2)))</f>
        <v/>
      </c>
      <c r="AC929">
        <f>(INDIRECT("a_"&amp;AC$2)/(AC$2+2))*(($C929^(AC$2+2)-$H929^(AC$2+2))/(ε_c1cd^(AC$2+2)))</f>
        <v/>
      </c>
      <c r="AD929">
        <f>(INDIRECT("a_"&amp;AD$2)/(AD$2+2))*(($C929^(AD$2+2)-$H929^(AD$2+2))/(ε_c1cd^(AD$2+2)))</f>
        <v/>
      </c>
      <c r="AE929" s="111">
        <f>(b*f_cd/L929)*SUM(U929:Y929)+SUM(Q929:R929)</f>
        <v/>
      </c>
      <c r="AF929" s="112">
        <f>AE929*(K929-y+e)</f>
        <v/>
      </c>
      <c r="AG929" s="113">
        <f>(b*f_cd/(L929^2))*SUM(Z929:AD929)+SUM(S929:T929)-AF929</f>
        <v/>
      </c>
      <c r="AH929" s="114">
        <f>AG929&lt;0</f>
        <v/>
      </c>
      <c r="AI929" s="115">
        <f>IF(A929=1,FALSE,(AND(AQ929,AH929,NOT(AI928))))</f>
        <v/>
      </c>
      <c r="AJ929" s="116">
        <f>(b*f_cd/L929)*(a_1/2*J929^2+a_2/3*J929^3+a_3/4*J929^4+a_4/5*J929^5+a_5/6*J929^6)+SUM(Q929:R929)</f>
        <v/>
      </c>
      <c r="AK929">
        <f>AJ929*(K929-y+e)</f>
        <v/>
      </c>
      <c r="AL929" s="118">
        <f>(b*f_cd/(L929^2))*(a_1/3*J929^3+a_2/4*J929^4+a_3/5*J929^5+a_4/6*J929^6+a_5/7*J929^7)+SUM(S929:T929)-AK929</f>
        <v/>
      </c>
      <c r="AM929" s="114">
        <f>AL929&gt;0</f>
        <v/>
      </c>
      <c r="AN929" s="115">
        <f>IF(A929=1,FALSE,(AND(AQ929,AM929,NOT(AN928))))</f>
        <v/>
      </c>
      <c r="AO929">
        <f>IF(D929=1,AND(AH929,NOT(AI929)),AND(AM929,NOT(AN929)))</f>
        <v/>
      </c>
      <c r="AP929" s="119">
        <f>IF(D929=1,AI929,AN929)</f>
        <v/>
      </c>
      <c r="AQ929" s="125">
        <f>ABS(E929)&lt;$AQ$2</f>
        <v/>
      </c>
      <c r="AS929">
        <f>IF(AP929,MAX(AS$3:AS927)+1,"")</f>
        <v/>
      </c>
    </row>
    <row r="930">
      <c r="A930" t="n">
        <v>840</v>
      </c>
      <c r="B930" s="131">
        <f>IF(A930=1,0,IF(AP930,0.1*ε_cu1cd,0))</f>
        <v/>
      </c>
      <c r="C930" s="131">
        <f>IF(A930=1,0.1*ε_cu1cd,C929+B929)</f>
        <v/>
      </c>
      <c r="D930" s="113">
        <f>IF('Нормальний переріз'!$D$68&gt;0,1,2)</f>
        <v/>
      </c>
      <c r="E930" s="144">
        <f>IF(D930=1,F930,G930)</f>
        <v/>
      </c>
      <c r="F930" s="124">
        <f>IF(AI929,0.11*ε_cu1cd,IF(AH929,F929*0.01,F929))</f>
        <v/>
      </c>
      <c r="G930" s="124">
        <f>IF(AP929,-0.1*ε_cu1cd,IF(AM929,G929*0.01,G929))</f>
        <v/>
      </c>
      <c r="H930" s="113">
        <f>IF(A930=1,E930,IF(AO929,H929-E929+E930,IF(AP929,0.8*H929,H929+E930)))</f>
        <v/>
      </c>
      <c r="I930" s="169">
        <f>(C930-H930)/h</f>
        <v/>
      </c>
      <c r="J930">
        <f>C930/(ε_c1cd)</f>
        <v/>
      </c>
      <c r="K930">
        <f>C930/I930</f>
        <v/>
      </c>
      <c r="L930" s="131">
        <f>I930/(ε_c1cd)</f>
        <v/>
      </c>
      <c r="M930">
        <f>I930*(K930-Z_s1)</f>
        <v/>
      </c>
      <c r="N930">
        <f>I930*(K930-Z_s2)</f>
        <v/>
      </c>
      <c r="O930">
        <f>E_s*M930</f>
        <v/>
      </c>
      <c r="P930">
        <f>E_s*N930</f>
        <v/>
      </c>
      <c r="Q930">
        <f>O930*A_s1</f>
        <v/>
      </c>
      <c r="R930">
        <f>P930*A_s2</f>
        <v/>
      </c>
      <c r="S930">
        <f>Q930*($K930-Z_s1)</f>
        <v/>
      </c>
      <c r="T930">
        <f>R930*($K930-Z_s2)</f>
        <v/>
      </c>
      <c r="U930">
        <f>(INDIRECT("a_"&amp;U$2)/(U$2+1))*(($C930^(U$2+1)-$H930^(U$2+1))/(ε_c1cd^(U$2+1)))</f>
        <v/>
      </c>
      <c r="V930">
        <f>(INDIRECT("a_"&amp;V$2)/(V$2+1))*(($C930^(V$2+1)-$H930^(V$2+1))/(ε_c1cd^(V$2+1)))</f>
        <v/>
      </c>
      <c r="W930">
        <f>(INDIRECT("a_"&amp;W$2)/(W$2+1))*(($C930^(W$2+1)-$H930^(W$2+1))/(ε_c1cd^(W$2+1)))</f>
        <v/>
      </c>
      <c r="X930">
        <f>(INDIRECT("a_"&amp;X$2)/(X$2+1))*(($C930^(X$2+1)-$H930^(X$2+1))/(ε_c1cd^(X$2+1)))</f>
        <v/>
      </c>
      <c r="Y930">
        <f>(INDIRECT("a_"&amp;Y$2)/(Y$2+1))*(($C930^(Y$2+1)-$H930^(Y$2+1))/(ε_c1cd^(Y$2+1)))</f>
        <v/>
      </c>
      <c r="Z930">
        <f>(INDIRECT("a_"&amp;Z$2)/(Z$2+2))*(($C930^(Z$2+2)-$H930^(Z$2+2))/(ε_c1cd^(Z$2+2)))</f>
        <v/>
      </c>
      <c r="AA930">
        <f>(INDIRECT("a_"&amp;AA$2)/(AA$2+2))*(($C930^(AA$2+2)-$H930^(AA$2+2))/(ε_c1cd^(AA$2+2)))</f>
        <v/>
      </c>
      <c r="AB930">
        <f>(INDIRECT("a_"&amp;AB$2)/(AB$2+2))*(($C930^(AB$2+2)-$H930^(AB$2+2))/(ε_c1cd^(AB$2+2)))</f>
        <v/>
      </c>
      <c r="AC930">
        <f>(INDIRECT("a_"&amp;AC$2)/(AC$2+2))*(($C930^(AC$2+2)-$H930^(AC$2+2))/(ε_c1cd^(AC$2+2)))</f>
        <v/>
      </c>
      <c r="AD930">
        <f>(INDIRECT("a_"&amp;AD$2)/(AD$2+2))*(($C930^(AD$2+2)-$H930^(AD$2+2))/(ε_c1cd^(AD$2+2)))</f>
        <v/>
      </c>
      <c r="AE930" s="111">
        <f>(b*f_cd/L930)*SUM(U930:Y930)+SUM(Q930:R930)</f>
        <v/>
      </c>
      <c r="AF930" s="112">
        <f>AE930*(K930-y+e)</f>
        <v/>
      </c>
      <c r="AG930" s="113">
        <f>(b*f_cd/(L930^2))*SUM(Z930:AD930)+SUM(S930:T930)-AF930</f>
        <v/>
      </c>
      <c r="AH930" s="114">
        <f>AG930&lt;0</f>
        <v/>
      </c>
      <c r="AI930" s="115">
        <f>IF(A930=1,FALSE,(AND(AQ930,AH930,NOT(AI929))))</f>
        <v/>
      </c>
      <c r="AJ930" s="116">
        <f>(b*f_cd/L930)*(a_1/2*J930^2+a_2/3*J930^3+a_3/4*J930^4+a_4/5*J930^5+a_5/6*J930^6)+SUM(Q930:R930)</f>
        <v/>
      </c>
      <c r="AK930">
        <f>AJ930*(K930-y+e)</f>
        <v/>
      </c>
      <c r="AL930" s="118">
        <f>(b*f_cd/(L930^2))*(a_1/3*J930^3+a_2/4*J930^4+a_3/5*J930^5+a_4/6*J930^6+a_5/7*J930^7)+SUM(S930:T930)-AK930</f>
        <v/>
      </c>
      <c r="AM930" s="114">
        <f>AL930&gt;0</f>
        <v/>
      </c>
      <c r="AN930" s="115">
        <f>IF(A930=1,FALSE,(AND(AQ930,AM930,NOT(AN929))))</f>
        <v/>
      </c>
      <c r="AO930">
        <f>IF(D930=1,AND(AH930,NOT(AI930)),AND(AM930,NOT(AN930)))</f>
        <v/>
      </c>
      <c r="AP930" s="119">
        <f>IF(D930=1,AI930,AN930)</f>
        <v/>
      </c>
      <c r="AQ930" s="125">
        <f>ABS(E930)&lt;$AQ$2</f>
        <v/>
      </c>
      <c r="AS930">
        <f>IF(AP930,MAX(AS$3:AS928)+1,"")</f>
        <v/>
      </c>
    </row>
    <row r="931">
      <c r="A931" t="n">
        <v>841</v>
      </c>
      <c r="B931" s="131">
        <f>IF(A931=1,0,IF(AP931,0.1*ε_cu1cd,0))</f>
        <v/>
      </c>
      <c r="C931" s="131">
        <f>IF(A931=1,0.1*ε_cu1cd,C930+B930)</f>
        <v/>
      </c>
      <c r="D931" s="113">
        <f>IF('Нормальний переріз'!$D$68&gt;0,1,2)</f>
        <v/>
      </c>
      <c r="E931" s="144">
        <f>IF(D931=1,F931,G931)</f>
        <v/>
      </c>
      <c r="F931" s="124">
        <f>IF(AI930,0.11*ε_cu1cd,IF(AH930,F930*0.01,F930))</f>
        <v/>
      </c>
      <c r="G931" s="124">
        <f>IF(AP930,-0.1*ε_cu1cd,IF(AM930,G930*0.01,G930))</f>
        <v/>
      </c>
      <c r="H931" s="113">
        <f>IF(A931=1,E931,IF(AO930,H930-E930+E931,IF(AP930,0.8*H930,H930+E931)))</f>
        <v/>
      </c>
      <c r="I931" s="169">
        <f>(C931-H931)/h</f>
        <v/>
      </c>
      <c r="J931">
        <f>C931/(ε_c1cd)</f>
        <v/>
      </c>
      <c r="K931">
        <f>C931/I931</f>
        <v/>
      </c>
      <c r="L931" s="131">
        <f>I931/(ε_c1cd)</f>
        <v/>
      </c>
      <c r="M931">
        <f>I931*(K931-Z_s1)</f>
        <v/>
      </c>
      <c r="N931">
        <f>I931*(K931-Z_s2)</f>
        <v/>
      </c>
      <c r="O931">
        <f>E_s*M931</f>
        <v/>
      </c>
      <c r="P931">
        <f>E_s*N931</f>
        <v/>
      </c>
      <c r="Q931">
        <f>O931*A_s1</f>
        <v/>
      </c>
      <c r="R931">
        <f>P931*A_s2</f>
        <v/>
      </c>
      <c r="S931">
        <f>Q931*($K931-Z_s1)</f>
        <v/>
      </c>
      <c r="T931">
        <f>R931*($K931-Z_s2)</f>
        <v/>
      </c>
      <c r="U931">
        <f>(INDIRECT("a_"&amp;U$2)/(U$2+1))*(($C931^(U$2+1)-$H931^(U$2+1))/(ε_c1cd^(U$2+1)))</f>
        <v/>
      </c>
      <c r="V931">
        <f>(INDIRECT("a_"&amp;V$2)/(V$2+1))*(($C931^(V$2+1)-$H931^(V$2+1))/(ε_c1cd^(V$2+1)))</f>
        <v/>
      </c>
      <c r="W931">
        <f>(INDIRECT("a_"&amp;W$2)/(W$2+1))*(($C931^(W$2+1)-$H931^(W$2+1))/(ε_c1cd^(W$2+1)))</f>
        <v/>
      </c>
      <c r="X931">
        <f>(INDIRECT("a_"&amp;X$2)/(X$2+1))*(($C931^(X$2+1)-$H931^(X$2+1))/(ε_c1cd^(X$2+1)))</f>
        <v/>
      </c>
      <c r="Y931">
        <f>(INDIRECT("a_"&amp;Y$2)/(Y$2+1))*(($C931^(Y$2+1)-$H931^(Y$2+1))/(ε_c1cd^(Y$2+1)))</f>
        <v/>
      </c>
      <c r="Z931">
        <f>(INDIRECT("a_"&amp;Z$2)/(Z$2+2))*(($C931^(Z$2+2)-$H931^(Z$2+2))/(ε_c1cd^(Z$2+2)))</f>
        <v/>
      </c>
      <c r="AA931">
        <f>(INDIRECT("a_"&amp;AA$2)/(AA$2+2))*(($C931^(AA$2+2)-$H931^(AA$2+2))/(ε_c1cd^(AA$2+2)))</f>
        <v/>
      </c>
      <c r="AB931">
        <f>(INDIRECT("a_"&amp;AB$2)/(AB$2+2))*(($C931^(AB$2+2)-$H931^(AB$2+2))/(ε_c1cd^(AB$2+2)))</f>
        <v/>
      </c>
      <c r="AC931">
        <f>(INDIRECT("a_"&amp;AC$2)/(AC$2+2))*(($C931^(AC$2+2)-$H931^(AC$2+2))/(ε_c1cd^(AC$2+2)))</f>
        <v/>
      </c>
      <c r="AD931">
        <f>(INDIRECT("a_"&amp;AD$2)/(AD$2+2))*(($C931^(AD$2+2)-$H931^(AD$2+2))/(ε_c1cd^(AD$2+2)))</f>
        <v/>
      </c>
      <c r="AE931" s="111">
        <f>(b*f_cd/L931)*SUM(U931:Y931)+SUM(Q931:R931)</f>
        <v/>
      </c>
      <c r="AF931" s="112">
        <f>AE931*(K931-y+e)</f>
        <v/>
      </c>
      <c r="AG931" s="113">
        <f>(b*f_cd/(L931^2))*SUM(Z931:AD931)+SUM(S931:T931)-AF931</f>
        <v/>
      </c>
      <c r="AH931" s="114">
        <f>AG931&lt;0</f>
        <v/>
      </c>
      <c r="AI931" s="115">
        <f>IF(A931=1,FALSE,(AND(AQ931,AH931,NOT(AI930))))</f>
        <v/>
      </c>
      <c r="AJ931" s="116">
        <f>(b*f_cd/L931)*(a_1/2*J931^2+a_2/3*J931^3+a_3/4*J931^4+a_4/5*J931^5+a_5/6*J931^6)+SUM(Q931:R931)</f>
        <v/>
      </c>
      <c r="AK931">
        <f>AJ931*(K931-y+e)</f>
        <v/>
      </c>
      <c r="AL931" s="118">
        <f>(b*f_cd/(L931^2))*(a_1/3*J931^3+a_2/4*J931^4+a_3/5*J931^5+a_4/6*J931^6+a_5/7*J931^7)+SUM(S931:T931)-AK931</f>
        <v/>
      </c>
      <c r="AM931" s="114">
        <f>AL931&gt;0</f>
        <v/>
      </c>
      <c r="AN931" s="115">
        <f>IF(A931=1,FALSE,(AND(AQ931,AM931,NOT(AN930))))</f>
        <v/>
      </c>
      <c r="AO931">
        <f>IF(D931=1,AND(AH931,NOT(AI931)),AND(AM931,NOT(AN931)))</f>
        <v/>
      </c>
      <c r="AP931" s="119">
        <f>IF(D931=1,AI931,AN931)</f>
        <v/>
      </c>
      <c r="AQ931" s="125">
        <f>ABS(E931)&lt;$AQ$2</f>
        <v/>
      </c>
      <c r="AS931">
        <f>IF(AP931,MAX(AS$3:AS929)+1,"")</f>
        <v/>
      </c>
    </row>
    <row r="932">
      <c r="A932" t="n">
        <v>842</v>
      </c>
      <c r="B932" s="131">
        <f>IF(A932=1,0,IF(AP932,0.1*ε_cu1cd,0))</f>
        <v/>
      </c>
      <c r="C932" s="131">
        <f>IF(A932=1,0.1*ε_cu1cd,C931+B931)</f>
        <v/>
      </c>
      <c r="D932" s="113">
        <f>IF('Нормальний переріз'!$D$68&gt;0,1,2)</f>
        <v/>
      </c>
      <c r="E932" s="144">
        <f>IF(D932=1,F932,G932)</f>
        <v/>
      </c>
      <c r="F932" s="124">
        <f>IF(AI931,0.11*ε_cu1cd,IF(AH931,F931*0.01,F931))</f>
        <v/>
      </c>
      <c r="G932" s="124">
        <f>IF(AP931,-0.1*ε_cu1cd,IF(AM931,G931*0.01,G931))</f>
        <v/>
      </c>
      <c r="H932" s="113">
        <f>IF(A932=1,E932,IF(AO931,H931-E931+E932,IF(AP931,0.8*H931,H931+E932)))</f>
        <v/>
      </c>
      <c r="I932" s="169">
        <f>(C932-H932)/h</f>
        <v/>
      </c>
      <c r="J932">
        <f>C932/(ε_c1cd)</f>
        <v/>
      </c>
      <c r="K932">
        <f>C932/I932</f>
        <v/>
      </c>
      <c r="L932" s="131">
        <f>I932/(ε_c1cd)</f>
        <v/>
      </c>
      <c r="M932">
        <f>I932*(K932-Z_s1)</f>
        <v/>
      </c>
      <c r="N932">
        <f>I932*(K932-Z_s2)</f>
        <v/>
      </c>
      <c r="O932">
        <f>E_s*M932</f>
        <v/>
      </c>
      <c r="P932">
        <f>E_s*N932</f>
        <v/>
      </c>
      <c r="Q932">
        <f>O932*A_s1</f>
        <v/>
      </c>
      <c r="R932">
        <f>P932*A_s2</f>
        <v/>
      </c>
      <c r="S932">
        <f>Q932*($K932-Z_s1)</f>
        <v/>
      </c>
      <c r="T932">
        <f>R932*($K932-Z_s2)</f>
        <v/>
      </c>
      <c r="U932">
        <f>(INDIRECT("a_"&amp;U$2)/(U$2+1))*(($C932^(U$2+1)-$H932^(U$2+1))/(ε_c1cd^(U$2+1)))</f>
        <v/>
      </c>
      <c r="V932">
        <f>(INDIRECT("a_"&amp;V$2)/(V$2+1))*(($C932^(V$2+1)-$H932^(V$2+1))/(ε_c1cd^(V$2+1)))</f>
        <v/>
      </c>
      <c r="W932">
        <f>(INDIRECT("a_"&amp;W$2)/(W$2+1))*(($C932^(W$2+1)-$H932^(W$2+1))/(ε_c1cd^(W$2+1)))</f>
        <v/>
      </c>
      <c r="X932">
        <f>(INDIRECT("a_"&amp;X$2)/(X$2+1))*(($C932^(X$2+1)-$H932^(X$2+1))/(ε_c1cd^(X$2+1)))</f>
        <v/>
      </c>
      <c r="Y932">
        <f>(INDIRECT("a_"&amp;Y$2)/(Y$2+1))*(($C932^(Y$2+1)-$H932^(Y$2+1))/(ε_c1cd^(Y$2+1)))</f>
        <v/>
      </c>
      <c r="Z932">
        <f>(INDIRECT("a_"&amp;Z$2)/(Z$2+2))*(($C932^(Z$2+2)-$H932^(Z$2+2))/(ε_c1cd^(Z$2+2)))</f>
        <v/>
      </c>
      <c r="AA932">
        <f>(INDIRECT("a_"&amp;AA$2)/(AA$2+2))*(($C932^(AA$2+2)-$H932^(AA$2+2))/(ε_c1cd^(AA$2+2)))</f>
        <v/>
      </c>
      <c r="AB932">
        <f>(INDIRECT("a_"&amp;AB$2)/(AB$2+2))*(($C932^(AB$2+2)-$H932^(AB$2+2))/(ε_c1cd^(AB$2+2)))</f>
        <v/>
      </c>
      <c r="AC932">
        <f>(INDIRECT("a_"&amp;AC$2)/(AC$2+2))*(($C932^(AC$2+2)-$H932^(AC$2+2))/(ε_c1cd^(AC$2+2)))</f>
        <v/>
      </c>
      <c r="AD932">
        <f>(INDIRECT("a_"&amp;AD$2)/(AD$2+2))*(($C932^(AD$2+2)-$H932^(AD$2+2))/(ε_c1cd^(AD$2+2)))</f>
        <v/>
      </c>
      <c r="AE932" s="111">
        <f>(b*f_cd/L932)*SUM(U932:Y932)+SUM(Q932:R932)</f>
        <v/>
      </c>
      <c r="AF932" s="112">
        <f>AE932*(K932-y+e)</f>
        <v/>
      </c>
      <c r="AG932" s="113">
        <f>(b*f_cd/(L932^2))*SUM(Z932:AD932)+SUM(S932:T932)-AF932</f>
        <v/>
      </c>
      <c r="AH932" s="114">
        <f>AG932&lt;0</f>
        <v/>
      </c>
      <c r="AI932" s="115">
        <f>IF(A932=1,FALSE,(AND(AQ932,AH932,NOT(AI931))))</f>
        <v/>
      </c>
      <c r="AJ932" s="116">
        <f>(b*f_cd/L932)*(a_1/2*J932^2+a_2/3*J932^3+a_3/4*J932^4+a_4/5*J932^5+a_5/6*J932^6)+SUM(Q932:R932)</f>
        <v/>
      </c>
      <c r="AK932">
        <f>AJ932*(K932-y+e)</f>
        <v/>
      </c>
      <c r="AL932" s="118">
        <f>(b*f_cd/(L932^2))*(a_1/3*J932^3+a_2/4*J932^4+a_3/5*J932^5+a_4/6*J932^6+a_5/7*J932^7)+SUM(S932:T932)-AK932</f>
        <v/>
      </c>
      <c r="AM932" s="114">
        <f>AL932&gt;0</f>
        <v/>
      </c>
      <c r="AN932" s="115">
        <f>IF(A932=1,FALSE,(AND(AQ932,AM932,NOT(AN931))))</f>
        <v/>
      </c>
      <c r="AO932">
        <f>IF(D932=1,AND(AH932,NOT(AI932)),AND(AM932,NOT(AN932)))</f>
        <v/>
      </c>
      <c r="AP932" s="119">
        <f>IF(D932=1,AI932,AN932)</f>
        <v/>
      </c>
      <c r="AQ932" s="125">
        <f>ABS(E932)&lt;$AQ$2</f>
        <v/>
      </c>
      <c r="AS932">
        <f>IF(AP932,MAX(AS$3:AS930)+1,"")</f>
        <v/>
      </c>
    </row>
    <row r="933">
      <c r="A933" t="n">
        <v>843</v>
      </c>
      <c r="B933" s="131">
        <f>IF(A933=1,0,IF(AP933,0.1*ε_cu1cd,0))</f>
        <v/>
      </c>
      <c r="C933" s="131">
        <f>IF(A933=1,0.1*ε_cu1cd,C932+B932)</f>
        <v/>
      </c>
      <c r="D933" s="113">
        <f>IF('Нормальний переріз'!$D$68&gt;0,1,2)</f>
        <v/>
      </c>
      <c r="E933" s="144">
        <f>IF(D933=1,F933,G933)</f>
        <v/>
      </c>
      <c r="F933" s="124">
        <f>IF(AI932,0.11*ε_cu1cd,IF(AH932,F932*0.01,F932))</f>
        <v/>
      </c>
      <c r="G933" s="124">
        <f>IF(AP932,-0.1*ε_cu1cd,IF(AM932,G932*0.01,G932))</f>
        <v/>
      </c>
      <c r="H933" s="113">
        <f>IF(A933=1,E933,IF(AO932,H932-E932+E933,IF(AP932,0.8*H932,H932+E933)))</f>
        <v/>
      </c>
      <c r="I933" s="169">
        <f>(C933-H933)/h</f>
        <v/>
      </c>
      <c r="J933">
        <f>C933/(ε_c1cd)</f>
        <v/>
      </c>
      <c r="K933">
        <f>C933/I933</f>
        <v/>
      </c>
      <c r="L933" s="131">
        <f>I933/(ε_c1cd)</f>
        <v/>
      </c>
      <c r="M933">
        <f>I933*(K933-Z_s1)</f>
        <v/>
      </c>
      <c r="N933">
        <f>I933*(K933-Z_s2)</f>
        <v/>
      </c>
      <c r="O933">
        <f>E_s*M933</f>
        <v/>
      </c>
      <c r="P933">
        <f>E_s*N933</f>
        <v/>
      </c>
      <c r="Q933">
        <f>O933*A_s1</f>
        <v/>
      </c>
      <c r="R933">
        <f>P933*A_s2</f>
        <v/>
      </c>
      <c r="S933">
        <f>Q933*($K933-Z_s1)</f>
        <v/>
      </c>
      <c r="T933">
        <f>R933*($K933-Z_s2)</f>
        <v/>
      </c>
      <c r="U933">
        <f>(INDIRECT("a_"&amp;U$2)/(U$2+1))*(($C933^(U$2+1)-$H933^(U$2+1))/(ε_c1cd^(U$2+1)))</f>
        <v/>
      </c>
      <c r="V933">
        <f>(INDIRECT("a_"&amp;V$2)/(V$2+1))*(($C933^(V$2+1)-$H933^(V$2+1))/(ε_c1cd^(V$2+1)))</f>
        <v/>
      </c>
      <c r="W933">
        <f>(INDIRECT("a_"&amp;W$2)/(W$2+1))*(($C933^(W$2+1)-$H933^(W$2+1))/(ε_c1cd^(W$2+1)))</f>
        <v/>
      </c>
      <c r="X933">
        <f>(INDIRECT("a_"&amp;X$2)/(X$2+1))*(($C933^(X$2+1)-$H933^(X$2+1))/(ε_c1cd^(X$2+1)))</f>
        <v/>
      </c>
      <c r="Y933">
        <f>(INDIRECT("a_"&amp;Y$2)/(Y$2+1))*(($C933^(Y$2+1)-$H933^(Y$2+1))/(ε_c1cd^(Y$2+1)))</f>
        <v/>
      </c>
      <c r="Z933">
        <f>(INDIRECT("a_"&amp;Z$2)/(Z$2+2))*(($C933^(Z$2+2)-$H933^(Z$2+2))/(ε_c1cd^(Z$2+2)))</f>
        <v/>
      </c>
      <c r="AA933">
        <f>(INDIRECT("a_"&amp;AA$2)/(AA$2+2))*(($C933^(AA$2+2)-$H933^(AA$2+2))/(ε_c1cd^(AA$2+2)))</f>
        <v/>
      </c>
      <c r="AB933">
        <f>(INDIRECT("a_"&amp;AB$2)/(AB$2+2))*(($C933^(AB$2+2)-$H933^(AB$2+2))/(ε_c1cd^(AB$2+2)))</f>
        <v/>
      </c>
      <c r="AC933">
        <f>(INDIRECT("a_"&amp;AC$2)/(AC$2+2))*(($C933^(AC$2+2)-$H933^(AC$2+2))/(ε_c1cd^(AC$2+2)))</f>
        <v/>
      </c>
      <c r="AD933">
        <f>(INDIRECT("a_"&amp;AD$2)/(AD$2+2))*(($C933^(AD$2+2)-$H933^(AD$2+2))/(ε_c1cd^(AD$2+2)))</f>
        <v/>
      </c>
      <c r="AE933" s="111">
        <f>(b*f_cd/L933)*SUM(U933:Y933)+SUM(Q933:R933)</f>
        <v/>
      </c>
      <c r="AF933" s="112">
        <f>AE933*(K933-y+e)</f>
        <v/>
      </c>
      <c r="AG933" s="113">
        <f>(b*f_cd/(L933^2))*SUM(Z933:AD933)+SUM(S933:T933)-AF933</f>
        <v/>
      </c>
      <c r="AH933" s="114">
        <f>AG933&lt;0</f>
        <v/>
      </c>
      <c r="AI933" s="115">
        <f>IF(A933=1,FALSE,(AND(AQ933,AH933,NOT(AI932))))</f>
        <v/>
      </c>
      <c r="AJ933" s="116">
        <f>(b*f_cd/L933)*(a_1/2*J933^2+a_2/3*J933^3+a_3/4*J933^4+a_4/5*J933^5+a_5/6*J933^6)+SUM(Q933:R933)</f>
        <v/>
      </c>
      <c r="AK933">
        <f>AJ933*(K933-y+e)</f>
        <v/>
      </c>
      <c r="AL933" s="118">
        <f>(b*f_cd/(L933^2))*(a_1/3*J933^3+a_2/4*J933^4+a_3/5*J933^5+a_4/6*J933^6+a_5/7*J933^7)+SUM(S933:T933)-AK933</f>
        <v/>
      </c>
      <c r="AM933" s="114">
        <f>AL933&gt;0</f>
        <v/>
      </c>
      <c r="AN933" s="115">
        <f>IF(A933=1,FALSE,(AND(AQ933,AM933,NOT(AN932))))</f>
        <v/>
      </c>
      <c r="AO933">
        <f>IF(D933=1,AND(AH933,NOT(AI933)),AND(AM933,NOT(AN933)))</f>
        <v/>
      </c>
      <c r="AP933" s="119">
        <f>IF(D933=1,AI933,AN933)</f>
        <v/>
      </c>
      <c r="AQ933" s="125">
        <f>ABS(E933)&lt;$AQ$2</f>
        <v/>
      </c>
      <c r="AS933">
        <f>IF(AP933,MAX(AS$3:AS931)+1,"")</f>
        <v/>
      </c>
    </row>
    <row r="934">
      <c r="A934" t="n">
        <v>844</v>
      </c>
      <c r="B934" s="131">
        <f>IF(A934=1,0,IF(AP934,0.1*ε_cu1cd,0))</f>
        <v/>
      </c>
      <c r="C934" s="131">
        <f>IF(A934=1,0.1*ε_cu1cd,C933+B933)</f>
        <v/>
      </c>
      <c r="D934" s="113">
        <f>IF('Нормальний переріз'!$D$68&gt;0,1,2)</f>
        <v/>
      </c>
      <c r="E934" s="144">
        <f>IF(D934=1,F934,G934)</f>
        <v/>
      </c>
      <c r="F934" s="124">
        <f>IF(AI933,0.11*ε_cu1cd,IF(AH933,F933*0.01,F933))</f>
        <v/>
      </c>
      <c r="G934" s="124">
        <f>IF(AP933,-0.1*ε_cu1cd,IF(AM933,G933*0.01,G933))</f>
        <v/>
      </c>
      <c r="H934" s="113">
        <f>IF(A934=1,E934,IF(AO933,H933-E933+E934,IF(AP933,0.8*H933,H933+E934)))</f>
        <v/>
      </c>
      <c r="I934" s="169">
        <f>(C934-H934)/h</f>
        <v/>
      </c>
      <c r="J934">
        <f>C934/(ε_c1cd)</f>
        <v/>
      </c>
      <c r="K934">
        <f>C934/I934</f>
        <v/>
      </c>
      <c r="L934" s="131">
        <f>I934/(ε_c1cd)</f>
        <v/>
      </c>
      <c r="M934">
        <f>I934*(K934-Z_s1)</f>
        <v/>
      </c>
      <c r="N934">
        <f>I934*(K934-Z_s2)</f>
        <v/>
      </c>
      <c r="O934">
        <f>E_s*M934</f>
        <v/>
      </c>
      <c r="P934">
        <f>E_s*N934</f>
        <v/>
      </c>
      <c r="Q934">
        <f>O934*A_s1</f>
        <v/>
      </c>
      <c r="R934">
        <f>P934*A_s2</f>
        <v/>
      </c>
      <c r="S934">
        <f>Q934*($K934-Z_s1)</f>
        <v/>
      </c>
      <c r="T934">
        <f>R934*($K934-Z_s2)</f>
        <v/>
      </c>
      <c r="U934">
        <f>(INDIRECT("a_"&amp;U$2)/(U$2+1))*(($C934^(U$2+1)-$H934^(U$2+1))/(ε_c1cd^(U$2+1)))</f>
        <v/>
      </c>
      <c r="V934">
        <f>(INDIRECT("a_"&amp;V$2)/(V$2+1))*(($C934^(V$2+1)-$H934^(V$2+1))/(ε_c1cd^(V$2+1)))</f>
        <v/>
      </c>
      <c r="W934">
        <f>(INDIRECT("a_"&amp;W$2)/(W$2+1))*(($C934^(W$2+1)-$H934^(W$2+1))/(ε_c1cd^(W$2+1)))</f>
        <v/>
      </c>
      <c r="X934">
        <f>(INDIRECT("a_"&amp;X$2)/(X$2+1))*(($C934^(X$2+1)-$H934^(X$2+1))/(ε_c1cd^(X$2+1)))</f>
        <v/>
      </c>
      <c r="Y934">
        <f>(INDIRECT("a_"&amp;Y$2)/(Y$2+1))*(($C934^(Y$2+1)-$H934^(Y$2+1))/(ε_c1cd^(Y$2+1)))</f>
        <v/>
      </c>
      <c r="Z934">
        <f>(INDIRECT("a_"&amp;Z$2)/(Z$2+2))*(($C934^(Z$2+2)-$H934^(Z$2+2))/(ε_c1cd^(Z$2+2)))</f>
        <v/>
      </c>
      <c r="AA934">
        <f>(INDIRECT("a_"&amp;AA$2)/(AA$2+2))*(($C934^(AA$2+2)-$H934^(AA$2+2))/(ε_c1cd^(AA$2+2)))</f>
        <v/>
      </c>
      <c r="AB934">
        <f>(INDIRECT("a_"&amp;AB$2)/(AB$2+2))*(($C934^(AB$2+2)-$H934^(AB$2+2))/(ε_c1cd^(AB$2+2)))</f>
        <v/>
      </c>
      <c r="AC934">
        <f>(INDIRECT("a_"&amp;AC$2)/(AC$2+2))*(($C934^(AC$2+2)-$H934^(AC$2+2))/(ε_c1cd^(AC$2+2)))</f>
        <v/>
      </c>
      <c r="AD934">
        <f>(INDIRECT("a_"&amp;AD$2)/(AD$2+2))*(($C934^(AD$2+2)-$H934^(AD$2+2))/(ε_c1cd^(AD$2+2)))</f>
        <v/>
      </c>
      <c r="AE934" s="111">
        <f>(b*f_cd/L934)*SUM(U934:Y934)+SUM(Q934:R934)</f>
        <v/>
      </c>
      <c r="AF934" s="112">
        <f>AE934*(K934-y+e)</f>
        <v/>
      </c>
      <c r="AG934" s="113">
        <f>(b*f_cd/(L934^2))*SUM(Z934:AD934)+SUM(S934:T934)-AF934</f>
        <v/>
      </c>
      <c r="AH934" s="114">
        <f>AG934&lt;0</f>
        <v/>
      </c>
      <c r="AI934" s="115">
        <f>IF(A934=1,FALSE,(AND(AQ934,AH934,NOT(AI933))))</f>
        <v/>
      </c>
      <c r="AJ934" s="116">
        <f>(b*f_cd/L934)*(a_1/2*J934^2+a_2/3*J934^3+a_3/4*J934^4+a_4/5*J934^5+a_5/6*J934^6)+SUM(Q934:R934)</f>
        <v/>
      </c>
      <c r="AK934">
        <f>AJ934*(K934-y+e)</f>
        <v/>
      </c>
      <c r="AL934" s="118">
        <f>(b*f_cd/(L934^2))*(a_1/3*J934^3+a_2/4*J934^4+a_3/5*J934^5+a_4/6*J934^6+a_5/7*J934^7)+SUM(S934:T934)-AK934</f>
        <v/>
      </c>
      <c r="AM934" s="114">
        <f>AL934&gt;0</f>
        <v/>
      </c>
      <c r="AN934" s="115">
        <f>IF(A934=1,FALSE,(AND(AQ934,AM934,NOT(AN933))))</f>
        <v/>
      </c>
      <c r="AO934">
        <f>IF(D934=1,AND(AH934,NOT(AI934)),AND(AM934,NOT(AN934)))</f>
        <v/>
      </c>
      <c r="AP934" s="119">
        <f>IF(D934=1,AI934,AN934)</f>
        <v/>
      </c>
      <c r="AQ934" s="125">
        <f>ABS(E934)&lt;$AQ$2</f>
        <v/>
      </c>
      <c r="AS934">
        <f>IF(AP934,MAX(AS$3:AS932)+1,"")</f>
        <v/>
      </c>
    </row>
    <row r="935">
      <c r="A935" t="n">
        <v>845</v>
      </c>
      <c r="B935" s="131">
        <f>IF(A935=1,0,IF(AP935,0.1*ε_cu1cd,0))</f>
        <v/>
      </c>
      <c r="C935" s="131">
        <f>IF(A935=1,0.1*ε_cu1cd,C934+B934)</f>
        <v/>
      </c>
      <c r="D935" s="113">
        <f>IF('Нормальний переріз'!$D$68&gt;0,1,2)</f>
        <v/>
      </c>
      <c r="E935" s="144">
        <f>IF(D935=1,F935,G935)</f>
        <v/>
      </c>
      <c r="F935" s="124">
        <f>IF(AI934,0.11*ε_cu1cd,IF(AH934,F934*0.01,F934))</f>
        <v/>
      </c>
      <c r="G935" s="124">
        <f>IF(AP934,-0.1*ε_cu1cd,IF(AM934,G934*0.01,G934))</f>
        <v/>
      </c>
      <c r="H935" s="113">
        <f>IF(A935=1,E935,IF(AO934,H934-E934+E935,IF(AP934,0.8*H934,H934+E935)))</f>
        <v/>
      </c>
      <c r="I935" s="169">
        <f>(C935-H935)/h</f>
        <v/>
      </c>
      <c r="J935">
        <f>C935/(ε_c1cd)</f>
        <v/>
      </c>
      <c r="K935">
        <f>C935/I935</f>
        <v/>
      </c>
      <c r="L935" s="131">
        <f>I935/(ε_c1cd)</f>
        <v/>
      </c>
      <c r="M935">
        <f>I935*(K935-Z_s1)</f>
        <v/>
      </c>
      <c r="N935">
        <f>I935*(K935-Z_s2)</f>
        <v/>
      </c>
      <c r="O935">
        <f>E_s*M935</f>
        <v/>
      </c>
      <c r="P935">
        <f>E_s*N935</f>
        <v/>
      </c>
      <c r="Q935">
        <f>O935*A_s1</f>
        <v/>
      </c>
      <c r="R935">
        <f>P935*A_s2</f>
        <v/>
      </c>
      <c r="S935">
        <f>Q935*($K935-Z_s1)</f>
        <v/>
      </c>
      <c r="T935">
        <f>R935*($K935-Z_s2)</f>
        <v/>
      </c>
      <c r="U935">
        <f>(INDIRECT("a_"&amp;U$2)/(U$2+1))*(($C935^(U$2+1)-$H935^(U$2+1))/(ε_c1cd^(U$2+1)))</f>
        <v/>
      </c>
      <c r="V935">
        <f>(INDIRECT("a_"&amp;V$2)/(V$2+1))*(($C935^(V$2+1)-$H935^(V$2+1))/(ε_c1cd^(V$2+1)))</f>
        <v/>
      </c>
      <c r="W935">
        <f>(INDIRECT("a_"&amp;W$2)/(W$2+1))*(($C935^(W$2+1)-$H935^(W$2+1))/(ε_c1cd^(W$2+1)))</f>
        <v/>
      </c>
      <c r="X935">
        <f>(INDIRECT("a_"&amp;X$2)/(X$2+1))*(($C935^(X$2+1)-$H935^(X$2+1))/(ε_c1cd^(X$2+1)))</f>
        <v/>
      </c>
      <c r="Y935">
        <f>(INDIRECT("a_"&amp;Y$2)/(Y$2+1))*(($C935^(Y$2+1)-$H935^(Y$2+1))/(ε_c1cd^(Y$2+1)))</f>
        <v/>
      </c>
      <c r="Z935">
        <f>(INDIRECT("a_"&amp;Z$2)/(Z$2+2))*(($C935^(Z$2+2)-$H935^(Z$2+2))/(ε_c1cd^(Z$2+2)))</f>
        <v/>
      </c>
      <c r="AA935">
        <f>(INDIRECT("a_"&amp;AA$2)/(AA$2+2))*(($C935^(AA$2+2)-$H935^(AA$2+2))/(ε_c1cd^(AA$2+2)))</f>
        <v/>
      </c>
      <c r="AB935">
        <f>(INDIRECT("a_"&amp;AB$2)/(AB$2+2))*(($C935^(AB$2+2)-$H935^(AB$2+2))/(ε_c1cd^(AB$2+2)))</f>
        <v/>
      </c>
      <c r="AC935">
        <f>(INDIRECT("a_"&amp;AC$2)/(AC$2+2))*(($C935^(AC$2+2)-$H935^(AC$2+2))/(ε_c1cd^(AC$2+2)))</f>
        <v/>
      </c>
      <c r="AD935">
        <f>(INDIRECT("a_"&amp;AD$2)/(AD$2+2))*(($C935^(AD$2+2)-$H935^(AD$2+2))/(ε_c1cd^(AD$2+2)))</f>
        <v/>
      </c>
      <c r="AE935" s="111">
        <f>(b*f_cd/L935)*SUM(U935:Y935)+SUM(Q935:R935)</f>
        <v/>
      </c>
      <c r="AF935" s="112">
        <f>AE935*(K935-y+e)</f>
        <v/>
      </c>
      <c r="AG935" s="113">
        <f>(b*f_cd/(L935^2))*SUM(Z935:AD935)+SUM(S935:T935)-AF935</f>
        <v/>
      </c>
      <c r="AH935" s="114">
        <f>AG935&lt;0</f>
        <v/>
      </c>
      <c r="AI935" s="115">
        <f>IF(A935=1,FALSE,(AND(AQ935,AH935,NOT(AI934))))</f>
        <v/>
      </c>
      <c r="AJ935" s="116">
        <f>(b*f_cd/L935)*(a_1/2*J935^2+a_2/3*J935^3+a_3/4*J935^4+a_4/5*J935^5+a_5/6*J935^6)+SUM(Q935:R935)</f>
        <v/>
      </c>
      <c r="AK935">
        <f>AJ935*(K935-y+e)</f>
        <v/>
      </c>
      <c r="AL935" s="118">
        <f>(b*f_cd/(L935^2))*(a_1/3*J935^3+a_2/4*J935^4+a_3/5*J935^5+a_4/6*J935^6+a_5/7*J935^7)+SUM(S935:T935)-AK935</f>
        <v/>
      </c>
      <c r="AM935" s="114">
        <f>AL935&gt;0</f>
        <v/>
      </c>
      <c r="AN935" s="115">
        <f>IF(A935=1,FALSE,(AND(AQ935,AM935,NOT(AN934))))</f>
        <v/>
      </c>
      <c r="AO935">
        <f>IF(D935=1,AND(AH935,NOT(AI935)),AND(AM935,NOT(AN935)))</f>
        <v/>
      </c>
      <c r="AP935" s="119">
        <f>IF(D935=1,AI935,AN935)</f>
        <v/>
      </c>
      <c r="AQ935" s="125">
        <f>ABS(E935)&lt;$AQ$2</f>
        <v/>
      </c>
      <c r="AS935">
        <f>IF(AP935,MAX(AS$3:AS933)+1,"")</f>
        <v/>
      </c>
    </row>
    <row r="936">
      <c r="A936" t="n">
        <v>846</v>
      </c>
      <c r="B936" s="131">
        <f>IF(A936=1,0,IF(AP936,0.1*ε_cu1cd,0))</f>
        <v/>
      </c>
      <c r="C936" s="131">
        <f>IF(A936=1,0.1*ε_cu1cd,C935+B935)</f>
        <v/>
      </c>
      <c r="D936" s="113">
        <f>IF('Нормальний переріз'!$D$68&gt;0,1,2)</f>
        <v/>
      </c>
      <c r="E936" s="144">
        <f>IF(D936=1,F936,G936)</f>
        <v/>
      </c>
      <c r="F936" s="124">
        <f>IF(AI935,0.11*ε_cu1cd,IF(AH935,F935*0.01,F935))</f>
        <v/>
      </c>
      <c r="G936" s="124">
        <f>IF(AP935,-0.1*ε_cu1cd,IF(AM935,G935*0.01,G935))</f>
        <v/>
      </c>
      <c r="H936" s="113">
        <f>IF(A936=1,E936,IF(AO935,H935-E935+E936,IF(AP935,0.8*H935,H935+E936)))</f>
        <v/>
      </c>
      <c r="I936" s="169">
        <f>(C936-H936)/h</f>
        <v/>
      </c>
      <c r="J936">
        <f>C936/(ε_c1cd)</f>
        <v/>
      </c>
      <c r="K936">
        <f>C936/I936</f>
        <v/>
      </c>
      <c r="L936" s="131">
        <f>I936/(ε_c1cd)</f>
        <v/>
      </c>
      <c r="M936">
        <f>I936*(K936-Z_s1)</f>
        <v/>
      </c>
      <c r="N936">
        <f>I936*(K936-Z_s2)</f>
        <v/>
      </c>
      <c r="O936">
        <f>E_s*M936</f>
        <v/>
      </c>
      <c r="P936">
        <f>E_s*N936</f>
        <v/>
      </c>
      <c r="Q936">
        <f>O936*A_s1</f>
        <v/>
      </c>
      <c r="R936">
        <f>P936*A_s2</f>
        <v/>
      </c>
      <c r="S936">
        <f>Q936*($K936-Z_s1)</f>
        <v/>
      </c>
      <c r="T936">
        <f>R936*($K936-Z_s2)</f>
        <v/>
      </c>
      <c r="U936">
        <f>(INDIRECT("a_"&amp;U$2)/(U$2+1))*(($C936^(U$2+1)-$H936^(U$2+1))/(ε_c1cd^(U$2+1)))</f>
        <v/>
      </c>
      <c r="V936">
        <f>(INDIRECT("a_"&amp;V$2)/(V$2+1))*(($C936^(V$2+1)-$H936^(V$2+1))/(ε_c1cd^(V$2+1)))</f>
        <v/>
      </c>
      <c r="W936">
        <f>(INDIRECT("a_"&amp;W$2)/(W$2+1))*(($C936^(W$2+1)-$H936^(W$2+1))/(ε_c1cd^(W$2+1)))</f>
        <v/>
      </c>
      <c r="X936">
        <f>(INDIRECT("a_"&amp;X$2)/(X$2+1))*(($C936^(X$2+1)-$H936^(X$2+1))/(ε_c1cd^(X$2+1)))</f>
        <v/>
      </c>
      <c r="Y936">
        <f>(INDIRECT("a_"&amp;Y$2)/(Y$2+1))*(($C936^(Y$2+1)-$H936^(Y$2+1))/(ε_c1cd^(Y$2+1)))</f>
        <v/>
      </c>
      <c r="Z936">
        <f>(INDIRECT("a_"&amp;Z$2)/(Z$2+2))*(($C936^(Z$2+2)-$H936^(Z$2+2))/(ε_c1cd^(Z$2+2)))</f>
        <v/>
      </c>
      <c r="AA936">
        <f>(INDIRECT("a_"&amp;AA$2)/(AA$2+2))*(($C936^(AA$2+2)-$H936^(AA$2+2))/(ε_c1cd^(AA$2+2)))</f>
        <v/>
      </c>
      <c r="AB936">
        <f>(INDIRECT("a_"&amp;AB$2)/(AB$2+2))*(($C936^(AB$2+2)-$H936^(AB$2+2))/(ε_c1cd^(AB$2+2)))</f>
        <v/>
      </c>
      <c r="AC936">
        <f>(INDIRECT("a_"&amp;AC$2)/(AC$2+2))*(($C936^(AC$2+2)-$H936^(AC$2+2))/(ε_c1cd^(AC$2+2)))</f>
        <v/>
      </c>
      <c r="AD936">
        <f>(INDIRECT("a_"&amp;AD$2)/(AD$2+2))*(($C936^(AD$2+2)-$H936^(AD$2+2))/(ε_c1cd^(AD$2+2)))</f>
        <v/>
      </c>
      <c r="AE936" s="111">
        <f>(b*f_cd/L936)*SUM(U936:Y936)+SUM(Q936:R936)</f>
        <v/>
      </c>
      <c r="AF936" s="112">
        <f>AE936*(K936-y+e)</f>
        <v/>
      </c>
      <c r="AG936" s="113">
        <f>(b*f_cd/(L936^2))*SUM(Z936:AD936)+SUM(S936:T936)-AF936</f>
        <v/>
      </c>
      <c r="AH936" s="114">
        <f>AG936&lt;0</f>
        <v/>
      </c>
      <c r="AI936" s="115">
        <f>IF(A936=1,FALSE,(AND(AQ936,AH936,NOT(AI935))))</f>
        <v/>
      </c>
      <c r="AJ936" s="116">
        <f>(b*f_cd/L936)*(a_1/2*J936^2+a_2/3*J936^3+a_3/4*J936^4+a_4/5*J936^5+a_5/6*J936^6)+SUM(Q936:R936)</f>
        <v/>
      </c>
      <c r="AK936">
        <f>AJ936*(K936-y+e)</f>
        <v/>
      </c>
      <c r="AL936" s="118">
        <f>(b*f_cd/(L936^2))*(a_1/3*J936^3+a_2/4*J936^4+a_3/5*J936^5+a_4/6*J936^6+a_5/7*J936^7)+SUM(S936:T936)-AK936</f>
        <v/>
      </c>
      <c r="AM936" s="114">
        <f>AL936&gt;0</f>
        <v/>
      </c>
      <c r="AN936" s="115">
        <f>IF(A936=1,FALSE,(AND(AQ936,AM936,NOT(AN935))))</f>
        <v/>
      </c>
      <c r="AO936">
        <f>IF(D936=1,AND(AH936,NOT(AI936)),AND(AM936,NOT(AN936)))</f>
        <v/>
      </c>
      <c r="AP936" s="119">
        <f>IF(D936=1,AI936,AN936)</f>
        <v/>
      </c>
      <c r="AQ936" s="125">
        <f>ABS(E936)&lt;$AQ$2</f>
        <v/>
      </c>
      <c r="AS936">
        <f>IF(AP936,MAX(AS$3:AS934)+1,"")</f>
        <v/>
      </c>
    </row>
    <row r="937">
      <c r="A937" t="n">
        <v>847</v>
      </c>
      <c r="B937" s="131">
        <f>IF(A937=1,0,IF(AP937,0.1*ε_cu1cd,0))</f>
        <v/>
      </c>
      <c r="C937" s="131">
        <f>IF(A937=1,0.1*ε_cu1cd,C936+B936)</f>
        <v/>
      </c>
      <c r="D937" s="113">
        <f>IF('Нормальний переріз'!$D$68&gt;0,1,2)</f>
        <v/>
      </c>
      <c r="E937" s="144">
        <f>IF(D937=1,F937,G937)</f>
        <v/>
      </c>
      <c r="F937" s="124">
        <f>IF(AI936,0.11*ε_cu1cd,IF(AH936,F936*0.01,F936))</f>
        <v/>
      </c>
      <c r="G937" s="124">
        <f>IF(AP936,-0.1*ε_cu1cd,IF(AM936,G936*0.01,G936))</f>
        <v/>
      </c>
      <c r="H937" s="113">
        <f>IF(A937=1,E937,IF(AO936,H936-E936+E937,IF(AP936,0.8*H936,H936+E937)))</f>
        <v/>
      </c>
      <c r="I937" s="169">
        <f>(C937-H937)/h</f>
        <v/>
      </c>
      <c r="J937">
        <f>C937/(ε_c1cd)</f>
        <v/>
      </c>
      <c r="K937">
        <f>C937/I937</f>
        <v/>
      </c>
      <c r="L937" s="131">
        <f>I937/(ε_c1cd)</f>
        <v/>
      </c>
      <c r="M937">
        <f>I937*(K937-Z_s1)</f>
        <v/>
      </c>
      <c r="N937">
        <f>I937*(K937-Z_s2)</f>
        <v/>
      </c>
      <c r="O937">
        <f>E_s*M937</f>
        <v/>
      </c>
      <c r="P937">
        <f>E_s*N937</f>
        <v/>
      </c>
      <c r="Q937">
        <f>O937*A_s1</f>
        <v/>
      </c>
      <c r="R937">
        <f>P937*A_s2</f>
        <v/>
      </c>
      <c r="S937">
        <f>Q937*($K937-Z_s1)</f>
        <v/>
      </c>
      <c r="T937">
        <f>R937*($K937-Z_s2)</f>
        <v/>
      </c>
      <c r="U937">
        <f>(INDIRECT("a_"&amp;U$2)/(U$2+1))*(($C937^(U$2+1)-$H937^(U$2+1))/(ε_c1cd^(U$2+1)))</f>
        <v/>
      </c>
      <c r="V937">
        <f>(INDIRECT("a_"&amp;V$2)/(V$2+1))*(($C937^(V$2+1)-$H937^(V$2+1))/(ε_c1cd^(V$2+1)))</f>
        <v/>
      </c>
      <c r="W937">
        <f>(INDIRECT("a_"&amp;W$2)/(W$2+1))*(($C937^(W$2+1)-$H937^(W$2+1))/(ε_c1cd^(W$2+1)))</f>
        <v/>
      </c>
      <c r="X937">
        <f>(INDIRECT("a_"&amp;X$2)/(X$2+1))*(($C937^(X$2+1)-$H937^(X$2+1))/(ε_c1cd^(X$2+1)))</f>
        <v/>
      </c>
      <c r="Y937">
        <f>(INDIRECT("a_"&amp;Y$2)/(Y$2+1))*(($C937^(Y$2+1)-$H937^(Y$2+1))/(ε_c1cd^(Y$2+1)))</f>
        <v/>
      </c>
      <c r="Z937">
        <f>(INDIRECT("a_"&amp;Z$2)/(Z$2+2))*(($C937^(Z$2+2)-$H937^(Z$2+2))/(ε_c1cd^(Z$2+2)))</f>
        <v/>
      </c>
      <c r="AA937">
        <f>(INDIRECT("a_"&amp;AA$2)/(AA$2+2))*(($C937^(AA$2+2)-$H937^(AA$2+2))/(ε_c1cd^(AA$2+2)))</f>
        <v/>
      </c>
      <c r="AB937">
        <f>(INDIRECT("a_"&amp;AB$2)/(AB$2+2))*(($C937^(AB$2+2)-$H937^(AB$2+2))/(ε_c1cd^(AB$2+2)))</f>
        <v/>
      </c>
      <c r="AC937">
        <f>(INDIRECT("a_"&amp;AC$2)/(AC$2+2))*(($C937^(AC$2+2)-$H937^(AC$2+2))/(ε_c1cd^(AC$2+2)))</f>
        <v/>
      </c>
      <c r="AD937">
        <f>(INDIRECT("a_"&amp;AD$2)/(AD$2+2))*(($C937^(AD$2+2)-$H937^(AD$2+2))/(ε_c1cd^(AD$2+2)))</f>
        <v/>
      </c>
      <c r="AE937" s="111">
        <f>(b*f_cd/L937)*SUM(U937:Y937)+SUM(Q937:R937)</f>
        <v/>
      </c>
      <c r="AF937" s="112">
        <f>AE937*(K937-y+e)</f>
        <v/>
      </c>
      <c r="AG937" s="113">
        <f>(b*f_cd/(L937^2))*SUM(Z937:AD937)+SUM(S937:T937)-AF937</f>
        <v/>
      </c>
      <c r="AH937" s="114">
        <f>AG937&lt;0</f>
        <v/>
      </c>
      <c r="AI937" s="115">
        <f>IF(A937=1,FALSE,(AND(AQ937,AH937,NOT(AI936))))</f>
        <v/>
      </c>
      <c r="AJ937" s="116">
        <f>(b*f_cd/L937)*(a_1/2*J937^2+a_2/3*J937^3+a_3/4*J937^4+a_4/5*J937^5+a_5/6*J937^6)+SUM(Q937:R937)</f>
        <v/>
      </c>
      <c r="AK937">
        <f>AJ937*(K937-y+e)</f>
        <v/>
      </c>
      <c r="AL937" s="118">
        <f>(b*f_cd/(L937^2))*(a_1/3*J937^3+a_2/4*J937^4+a_3/5*J937^5+a_4/6*J937^6+a_5/7*J937^7)+SUM(S937:T937)-AK937</f>
        <v/>
      </c>
      <c r="AM937" s="114">
        <f>AL937&gt;0</f>
        <v/>
      </c>
      <c r="AN937" s="115">
        <f>IF(A937=1,FALSE,(AND(AQ937,AM937,NOT(AN936))))</f>
        <v/>
      </c>
      <c r="AO937">
        <f>IF(D937=1,AND(AH937,NOT(AI937)),AND(AM937,NOT(AN937)))</f>
        <v/>
      </c>
      <c r="AP937" s="119">
        <f>IF(D937=1,AI937,AN937)</f>
        <v/>
      </c>
      <c r="AQ937" s="125">
        <f>ABS(E937)&lt;$AQ$2</f>
        <v/>
      </c>
      <c r="AS937">
        <f>IF(AP937,MAX(AS$3:AS935)+1,"")</f>
        <v/>
      </c>
    </row>
    <row r="938">
      <c r="A938" t="n">
        <v>848</v>
      </c>
      <c r="B938" s="131">
        <f>IF(A938=1,0,IF(AP938,0.1*ε_cu1cd,0))</f>
        <v/>
      </c>
      <c r="C938" s="131">
        <f>IF(A938=1,0.1*ε_cu1cd,C937+B937)</f>
        <v/>
      </c>
      <c r="D938" s="113">
        <f>IF('Нормальний переріз'!$D$68&gt;0,1,2)</f>
        <v/>
      </c>
      <c r="E938" s="144">
        <f>IF(D938=1,F938,G938)</f>
        <v/>
      </c>
      <c r="F938" s="124">
        <f>IF(AI937,0.11*ε_cu1cd,IF(AH937,F937*0.01,F937))</f>
        <v/>
      </c>
      <c r="G938" s="124">
        <f>IF(AP937,-0.1*ε_cu1cd,IF(AM937,G937*0.01,G937))</f>
        <v/>
      </c>
      <c r="H938" s="113">
        <f>IF(A938=1,E938,IF(AO937,H937-E937+E938,IF(AP937,0.8*H937,H937+E938)))</f>
        <v/>
      </c>
      <c r="I938" s="169">
        <f>(C938-H938)/h</f>
        <v/>
      </c>
      <c r="J938">
        <f>C938/(ε_c1cd)</f>
        <v/>
      </c>
      <c r="K938">
        <f>C938/I938</f>
        <v/>
      </c>
      <c r="L938" s="131">
        <f>I938/(ε_c1cd)</f>
        <v/>
      </c>
      <c r="M938">
        <f>I938*(K938-Z_s1)</f>
        <v/>
      </c>
      <c r="N938">
        <f>I938*(K938-Z_s2)</f>
        <v/>
      </c>
      <c r="O938">
        <f>E_s*M938</f>
        <v/>
      </c>
      <c r="P938">
        <f>E_s*N938</f>
        <v/>
      </c>
      <c r="Q938">
        <f>O938*A_s1</f>
        <v/>
      </c>
      <c r="R938">
        <f>P938*A_s2</f>
        <v/>
      </c>
      <c r="S938">
        <f>Q938*($K938-Z_s1)</f>
        <v/>
      </c>
      <c r="T938">
        <f>R938*($K938-Z_s2)</f>
        <v/>
      </c>
      <c r="U938">
        <f>(INDIRECT("a_"&amp;U$2)/(U$2+1))*(($C938^(U$2+1)-$H938^(U$2+1))/(ε_c1cd^(U$2+1)))</f>
        <v/>
      </c>
      <c r="V938">
        <f>(INDIRECT("a_"&amp;V$2)/(V$2+1))*(($C938^(V$2+1)-$H938^(V$2+1))/(ε_c1cd^(V$2+1)))</f>
        <v/>
      </c>
      <c r="W938">
        <f>(INDIRECT("a_"&amp;W$2)/(W$2+1))*(($C938^(W$2+1)-$H938^(W$2+1))/(ε_c1cd^(W$2+1)))</f>
        <v/>
      </c>
      <c r="X938">
        <f>(INDIRECT("a_"&amp;X$2)/(X$2+1))*(($C938^(X$2+1)-$H938^(X$2+1))/(ε_c1cd^(X$2+1)))</f>
        <v/>
      </c>
      <c r="Y938">
        <f>(INDIRECT("a_"&amp;Y$2)/(Y$2+1))*(($C938^(Y$2+1)-$H938^(Y$2+1))/(ε_c1cd^(Y$2+1)))</f>
        <v/>
      </c>
      <c r="Z938">
        <f>(INDIRECT("a_"&amp;Z$2)/(Z$2+2))*(($C938^(Z$2+2)-$H938^(Z$2+2))/(ε_c1cd^(Z$2+2)))</f>
        <v/>
      </c>
      <c r="AA938">
        <f>(INDIRECT("a_"&amp;AA$2)/(AA$2+2))*(($C938^(AA$2+2)-$H938^(AA$2+2))/(ε_c1cd^(AA$2+2)))</f>
        <v/>
      </c>
      <c r="AB938">
        <f>(INDIRECT("a_"&amp;AB$2)/(AB$2+2))*(($C938^(AB$2+2)-$H938^(AB$2+2))/(ε_c1cd^(AB$2+2)))</f>
        <v/>
      </c>
      <c r="AC938">
        <f>(INDIRECT("a_"&amp;AC$2)/(AC$2+2))*(($C938^(AC$2+2)-$H938^(AC$2+2))/(ε_c1cd^(AC$2+2)))</f>
        <v/>
      </c>
      <c r="AD938">
        <f>(INDIRECT("a_"&amp;AD$2)/(AD$2+2))*(($C938^(AD$2+2)-$H938^(AD$2+2))/(ε_c1cd^(AD$2+2)))</f>
        <v/>
      </c>
      <c r="AE938" s="111">
        <f>(b*f_cd/L938)*SUM(U938:Y938)+SUM(Q938:R938)</f>
        <v/>
      </c>
      <c r="AF938" s="112">
        <f>AE938*(K938-y+e)</f>
        <v/>
      </c>
      <c r="AG938" s="113">
        <f>(b*f_cd/(L938^2))*SUM(Z938:AD938)+SUM(S938:T938)-AF938</f>
        <v/>
      </c>
      <c r="AH938" s="114">
        <f>AG938&lt;0</f>
        <v/>
      </c>
      <c r="AI938" s="115">
        <f>IF(A938=1,FALSE,(AND(AQ938,AH938,NOT(AI937))))</f>
        <v/>
      </c>
      <c r="AJ938" s="116">
        <f>(b*f_cd/L938)*(a_1/2*J938^2+a_2/3*J938^3+a_3/4*J938^4+a_4/5*J938^5+a_5/6*J938^6)+SUM(Q938:R938)</f>
        <v/>
      </c>
      <c r="AK938">
        <f>AJ938*(K938-y+e)</f>
        <v/>
      </c>
      <c r="AL938" s="118">
        <f>(b*f_cd/(L938^2))*(a_1/3*J938^3+a_2/4*J938^4+a_3/5*J938^5+a_4/6*J938^6+a_5/7*J938^7)+SUM(S938:T938)-AK938</f>
        <v/>
      </c>
      <c r="AM938" s="114">
        <f>AL938&gt;0</f>
        <v/>
      </c>
      <c r="AN938" s="115">
        <f>IF(A938=1,FALSE,(AND(AQ938,AM938,NOT(AN937))))</f>
        <v/>
      </c>
      <c r="AO938">
        <f>IF(D938=1,AND(AH938,NOT(AI938)),AND(AM938,NOT(AN938)))</f>
        <v/>
      </c>
      <c r="AP938" s="119">
        <f>IF(D938=1,AI938,AN938)</f>
        <v/>
      </c>
      <c r="AQ938" s="125">
        <f>ABS(E938)&lt;$AQ$2</f>
        <v/>
      </c>
      <c r="AS938">
        <f>IF(AP938,MAX(AS$3:AS936)+1,"")</f>
        <v/>
      </c>
    </row>
    <row r="939">
      <c r="A939" t="n">
        <v>849</v>
      </c>
      <c r="B939" s="131">
        <f>IF(A939=1,0,IF(AP939,0.1*ε_cu1cd,0))</f>
        <v/>
      </c>
      <c r="C939" s="131">
        <f>IF(A939=1,0.1*ε_cu1cd,C938+B938)</f>
        <v/>
      </c>
      <c r="D939" s="113">
        <f>IF('Нормальний переріз'!$D$68&gt;0,1,2)</f>
        <v/>
      </c>
      <c r="E939" s="144">
        <f>IF(D939=1,F939,G939)</f>
        <v/>
      </c>
      <c r="F939" s="124">
        <f>IF(AI938,0.11*ε_cu1cd,IF(AH938,F938*0.01,F938))</f>
        <v/>
      </c>
      <c r="G939" s="124">
        <f>IF(AP938,-0.1*ε_cu1cd,IF(AM938,G938*0.01,G938))</f>
        <v/>
      </c>
      <c r="H939" s="113">
        <f>IF(A939=1,E939,IF(AO938,H938-E938+E939,IF(AP938,0.8*H938,H938+E939)))</f>
        <v/>
      </c>
      <c r="I939" s="169">
        <f>(C939-H939)/h</f>
        <v/>
      </c>
      <c r="J939">
        <f>C939/(ε_c1cd)</f>
        <v/>
      </c>
      <c r="K939">
        <f>C939/I939</f>
        <v/>
      </c>
      <c r="L939" s="131">
        <f>I939/(ε_c1cd)</f>
        <v/>
      </c>
      <c r="M939">
        <f>I939*(K939-Z_s1)</f>
        <v/>
      </c>
      <c r="N939">
        <f>I939*(K939-Z_s2)</f>
        <v/>
      </c>
      <c r="O939">
        <f>E_s*M939</f>
        <v/>
      </c>
      <c r="P939">
        <f>E_s*N939</f>
        <v/>
      </c>
      <c r="Q939">
        <f>O939*A_s1</f>
        <v/>
      </c>
      <c r="R939">
        <f>P939*A_s2</f>
        <v/>
      </c>
      <c r="S939">
        <f>Q939*($K939-Z_s1)</f>
        <v/>
      </c>
      <c r="T939">
        <f>R939*($K939-Z_s2)</f>
        <v/>
      </c>
      <c r="U939">
        <f>(INDIRECT("a_"&amp;U$2)/(U$2+1))*(($C939^(U$2+1)-$H939^(U$2+1))/(ε_c1cd^(U$2+1)))</f>
        <v/>
      </c>
      <c r="V939">
        <f>(INDIRECT("a_"&amp;V$2)/(V$2+1))*(($C939^(V$2+1)-$H939^(V$2+1))/(ε_c1cd^(V$2+1)))</f>
        <v/>
      </c>
      <c r="W939">
        <f>(INDIRECT("a_"&amp;W$2)/(W$2+1))*(($C939^(W$2+1)-$H939^(W$2+1))/(ε_c1cd^(W$2+1)))</f>
        <v/>
      </c>
      <c r="X939">
        <f>(INDIRECT("a_"&amp;X$2)/(X$2+1))*(($C939^(X$2+1)-$H939^(X$2+1))/(ε_c1cd^(X$2+1)))</f>
        <v/>
      </c>
      <c r="Y939">
        <f>(INDIRECT("a_"&amp;Y$2)/(Y$2+1))*(($C939^(Y$2+1)-$H939^(Y$2+1))/(ε_c1cd^(Y$2+1)))</f>
        <v/>
      </c>
      <c r="Z939">
        <f>(INDIRECT("a_"&amp;Z$2)/(Z$2+2))*(($C939^(Z$2+2)-$H939^(Z$2+2))/(ε_c1cd^(Z$2+2)))</f>
        <v/>
      </c>
      <c r="AA939">
        <f>(INDIRECT("a_"&amp;AA$2)/(AA$2+2))*(($C939^(AA$2+2)-$H939^(AA$2+2))/(ε_c1cd^(AA$2+2)))</f>
        <v/>
      </c>
      <c r="AB939">
        <f>(INDIRECT("a_"&amp;AB$2)/(AB$2+2))*(($C939^(AB$2+2)-$H939^(AB$2+2))/(ε_c1cd^(AB$2+2)))</f>
        <v/>
      </c>
      <c r="AC939">
        <f>(INDIRECT("a_"&amp;AC$2)/(AC$2+2))*(($C939^(AC$2+2)-$H939^(AC$2+2))/(ε_c1cd^(AC$2+2)))</f>
        <v/>
      </c>
      <c r="AD939">
        <f>(INDIRECT("a_"&amp;AD$2)/(AD$2+2))*(($C939^(AD$2+2)-$H939^(AD$2+2))/(ε_c1cd^(AD$2+2)))</f>
        <v/>
      </c>
      <c r="AE939" s="111">
        <f>(b*f_cd/L939)*SUM(U939:Y939)+SUM(Q939:R939)</f>
        <v/>
      </c>
      <c r="AF939" s="112">
        <f>AE939*(K939-y+e)</f>
        <v/>
      </c>
      <c r="AG939" s="113">
        <f>(b*f_cd/(L939^2))*SUM(Z939:AD939)+SUM(S939:T939)-AF939</f>
        <v/>
      </c>
      <c r="AH939" s="114">
        <f>AG939&lt;0</f>
        <v/>
      </c>
      <c r="AI939" s="115">
        <f>IF(A939=1,FALSE,(AND(AQ939,AH939,NOT(AI938))))</f>
        <v/>
      </c>
      <c r="AJ939" s="116">
        <f>(b*f_cd/L939)*(a_1/2*J939^2+a_2/3*J939^3+a_3/4*J939^4+a_4/5*J939^5+a_5/6*J939^6)+SUM(Q939:R939)</f>
        <v/>
      </c>
      <c r="AK939">
        <f>AJ939*(K939-y+e)</f>
        <v/>
      </c>
      <c r="AL939" s="118">
        <f>(b*f_cd/(L939^2))*(a_1/3*J939^3+a_2/4*J939^4+a_3/5*J939^5+a_4/6*J939^6+a_5/7*J939^7)+SUM(S939:T939)-AK939</f>
        <v/>
      </c>
      <c r="AM939" s="114">
        <f>AL939&gt;0</f>
        <v/>
      </c>
      <c r="AN939" s="115">
        <f>IF(A939=1,FALSE,(AND(AQ939,AM939,NOT(AN938))))</f>
        <v/>
      </c>
      <c r="AO939">
        <f>IF(D939=1,AND(AH939,NOT(AI939)),AND(AM939,NOT(AN939)))</f>
        <v/>
      </c>
      <c r="AP939" s="119">
        <f>IF(D939=1,AI939,AN939)</f>
        <v/>
      </c>
      <c r="AQ939" s="125">
        <f>ABS(E939)&lt;$AQ$2</f>
        <v/>
      </c>
      <c r="AS939">
        <f>IF(AP939,MAX(AS$3:AS937)+1,"")</f>
        <v/>
      </c>
    </row>
    <row r="940">
      <c r="A940" t="n">
        <v>850</v>
      </c>
      <c r="B940" s="131">
        <f>IF(A940=1,0,IF(AP940,0.1*ε_cu1cd,0))</f>
        <v/>
      </c>
      <c r="C940" s="131">
        <f>IF(A940=1,0.1*ε_cu1cd,C939+B939)</f>
        <v/>
      </c>
      <c r="D940" s="113">
        <f>IF('Нормальний переріз'!$D$68&gt;0,1,2)</f>
        <v/>
      </c>
      <c r="E940" s="144">
        <f>IF(D940=1,F940,G940)</f>
        <v/>
      </c>
      <c r="F940" s="124">
        <f>IF(AI939,0.11*ε_cu1cd,IF(AH939,F939*0.01,F939))</f>
        <v/>
      </c>
      <c r="G940" s="124">
        <f>IF(AP939,-0.1*ε_cu1cd,IF(AM939,G939*0.01,G939))</f>
        <v/>
      </c>
      <c r="H940" s="113">
        <f>IF(A940=1,E940,IF(AO939,H939-E939+E940,IF(AP939,0.8*H939,H939+E940)))</f>
        <v/>
      </c>
      <c r="I940" s="169">
        <f>(C940-H940)/h</f>
        <v/>
      </c>
      <c r="J940">
        <f>C940/(ε_c1cd)</f>
        <v/>
      </c>
      <c r="K940">
        <f>C940/I940</f>
        <v/>
      </c>
      <c r="L940" s="131">
        <f>I940/(ε_c1cd)</f>
        <v/>
      </c>
      <c r="M940">
        <f>I940*(K940-Z_s1)</f>
        <v/>
      </c>
      <c r="N940">
        <f>I940*(K940-Z_s2)</f>
        <v/>
      </c>
      <c r="O940">
        <f>E_s*M940</f>
        <v/>
      </c>
      <c r="P940">
        <f>E_s*N940</f>
        <v/>
      </c>
      <c r="Q940">
        <f>O940*A_s1</f>
        <v/>
      </c>
      <c r="R940">
        <f>P940*A_s2</f>
        <v/>
      </c>
      <c r="S940">
        <f>Q940*($K940-Z_s1)</f>
        <v/>
      </c>
      <c r="T940">
        <f>R940*($K940-Z_s2)</f>
        <v/>
      </c>
      <c r="U940">
        <f>(INDIRECT("a_"&amp;U$2)/(U$2+1))*(($C940^(U$2+1)-$H940^(U$2+1))/(ε_c1cd^(U$2+1)))</f>
        <v/>
      </c>
      <c r="V940">
        <f>(INDIRECT("a_"&amp;V$2)/(V$2+1))*(($C940^(V$2+1)-$H940^(V$2+1))/(ε_c1cd^(V$2+1)))</f>
        <v/>
      </c>
      <c r="W940">
        <f>(INDIRECT("a_"&amp;W$2)/(W$2+1))*(($C940^(W$2+1)-$H940^(W$2+1))/(ε_c1cd^(W$2+1)))</f>
        <v/>
      </c>
      <c r="X940">
        <f>(INDIRECT("a_"&amp;X$2)/(X$2+1))*(($C940^(X$2+1)-$H940^(X$2+1))/(ε_c1cd^(X$2+1)))</f>
        <v/>
      </c>
      <c r="Y940">
        <f>(INDIRECT("a_"&amp;Y$2)/(Y$2+1))*(($C940^(Y$2+1)-$H940^(Y$2+1))/(ε_c1cd^(Y$2+1)))</f>
        <v/>
      </c>
      <c r="Z940">
        <f>(INDIRECT("a_"&amp;Z$2)/(Z$2+2))*(($C940^(Z$2+2)-$H940^(Z$2+2))/(ε_c1cd^(Z$2+2)))</f>
        <v/>
      </c>
      <c r="AA940">
        <f>(INDIRECT("a_"&amp;AA$2)/(AA$2+2))*(($C940^(AA$2+2)-$H940^(AA$2+2))/(ε_c1cd^(AA$2+2)))</f>
        <v/>
      </c>
      <c r="AB940">
        <f>(INDIRECT("a_"&amp;AB$2)/(AB$2+2))*(($C940^(AB$2+2)-$H940^(AB$2+2))/(ε_c1cd^(AB$2+2)))</f>
        <v/>
      </c>
      <c r="AC940">
        <f>(INDIRECT("a_"&amp;AC$2)/(AC$2+2))*(($C940^(AC$2+2)-$H940^(AC$2+2))/(ε_c1cd^(AC$2+2)))</f>
        <v/>
      </c>
      <c r="AD940">
        <f>(INDIRECT("a_"&amp;AD$2)/(AD$2+2))*(($C940^(AD$2+2)-$H940^(AD$2+2))/(ε_c1cd^(AD$2+2)))</f>
        <v/>
      </c>
      <c r="AE940" s="111">
        <f>(b*f_cd/L940)*SUM(U940:Y940)+SUM(Q940:R940)</f>
        <v/>
      </c>
      <c r="AF940" s="112">
        <f>AE940*(K940-y+e)</f>
        <v/>
      </c>
      <c r="AG940" s="113">
        <f>(b*f_cd/(L940^2))*SUM(Z940:AD940)+SUM(S940:T940)-AF940</f>
        <v/>
      </c>
      <c r="AH940" s="114">
        <f>AG940&lt;0</f>
        <v/>
      </c>
      <c r="AI940" s="115">
        <f>IF(A940=1,FALSE,(AND(AQ940,AH940,NOT(AI939))))</f>
        <v/>
      </c>
      <c r="AJ940" s="116">
        <f>(b*f_cd/L940)*(a_1/2*J940^2+a_2/3*J940^3+a_3/4*J940^4+a_4/5*J940^5+a_5/6*J940^6)+SUM(Q940:R940)</f>
        <v/>
      </c>
      <c r="AK940">
        <f>AJ940*(K940-y+e)</f>
        <v/>
      </c>
      <c r="AL940" s="118">
        <f>(b*f_cd/(L940^2))*(a_1/3*J940^3+a_2/4*J940^4+a_3/5*J940^5+a_4/6*J940^6+a_5/7*J940^7)+SUM(S940:T940)-AK940</f>
        <v/>
      </c>
      <c r="AM940" s="114">
        <f>AL940&gt;0</f>
        <v/>
      </c>
      <c r="AN940" s="115">
        <f>IF(A940=1,FALSE,(AND(AQ940,AM940,NOT(AN939))))</f>
        <v/>
      </c>
      <c r="AO940">
        <f>IF(D940=1,AND(AH940,NOT(AI940)),AND(AM940,NOT(AN940)))</f>
        <v/>
      </c>
      <c r="AP940" s="119">
        <f>IF(D940=1,AI940,AN940)</f>
        <v/>
      </c>
      <c r="AQ940" s="125">
        <f>ABS(E940)&lt;$AQ$2</f>
        <v/>
      </c>
      <c r="AS940">
        <f>IF(AP940,MAX(AS$3:AS938)+1,"")</f>
        <v/>
      </c>
    </row>
    <row r="941">
      <c r="A941" t="n">
        <v>851</v>
      </c>
      <c r="B941" s="131">
        <f>IF(A941=1,0,IF(AP941,0.1*ε_cu1cd,0))</f>
        <v/>
      </c>
      <c r="C941" s="131">
        <f>IF(A941=1,0.1*ε_cu1cd,C940+B940)</f>
        <v/>
      </c>
      <c r="D941" s="113">
        <f>IF('Нормальний переріз'!$D$68&gt;0,1,2)</f>
        <v/>
      </c>
      <c r="E941" s="144">
        <f>IF(D941=1,F941,G941)</f>
        <v/>
      </c>
      <c r="F941" s="124">
        <f>IF(AI940,0.11*ε_cu1cd,IF(AH940,F940*0.01,F940))</f>
        <v/>
      </c>
      <c r="G941" s="124">
        <f>IF(AP940,-0.1*ε_cu1cd,IF(AM940,G940*0.01,G940))</f>
        <v/>
      </c>
      <c r="H941" s="113">
        <f>IF(A941=1,E941,IF(AO940,H940-E940+E941,IF(AP940,0.8*H940,H940+E941)))</f>
        <v/>
      </c>
      <c r="I941" s="169">
        <f>(C941-H941)/h</f>
        <v/>
      </c>
      <c r="J941">
        <f>C941/(ε_c1cd)</f>
        <v/>
      </c>
      <c r="K941">
        <f>C941/I941</f>
        <v/>
      </c>
      <c r="L941" s="131">
        <f>I941/(ε_c1cd)</f>
        <v/>
      </c>
      <c r="M941">
        <f>I941*(K941-Z_s1)</f>
        <v/>
      </c>
      <c r="N941">
        <f>I941*(K941-Z_s2)</f>
        <v/>
      </c>
      <c r="O941">
        <f>E_s*M941</f>
        <v/>
      </c>
      <c r="P941">
        <f>E_s*N941</f>
        <v/>
      </c>
      <c r="Q941">
        <f>O941*A_s1</f>
        <v/>
      </c>
      <c r="R941">
        <f>P941*A_s2</f>
        <v/>
      </c>
      <c r="S941">
        <f>Q941*($K941-Z_s1)</f>
        <v/>
      </c>
      <c r="T941">
        <f>R941*($K941-Z_s2)</f>
        <v/>
      </c>
      <c r="U941">
        <f>(INDIRECT("a_"&amp;U$2)/(U$2+1))*(($C941^(U$2+1)-$H941^(U$2+1))/(ε_c1cd^(U$2+1)))</f>
        <v/>
      </c>
      <c r="V941">
        <f>(INDIRECT("a_"&amp;V$2)/(V$2+1))*(($C941^(V$2+1)-$H941^(V$2+1))/(ε_c1cd^(V$2+1)))</f>
        <v/>
      </c>
      <c r="W941">
        <f>(INDIRECT("a_"&amp;W$2)/(W$2+1))*(($C941^(W$2+1)-$H941^(W$2+1))/(ε_c1cd^(W$2+1)))</f>
        <v/>
      </c>
      <c r="X941">
        <f>(INDIRECT("a_"&amp;X$2)/(X$2+1))*(($C941^(X$2+1)-$H941^(X$2+1))/(ε_c1cd^(X$2+1)))</f>
        <v/>
      </c>
      <c r="Y941">
        <f>(INDIRECT("a_"&amp;Y$2)/(Y$2+1))*(($C941^(Y$2+1)-$H941^(Y$2+1))/(ε_c1cd^(Y$2+1)))</f>
        <v/>
      </c>
      <c r="Z941">
        <f>(INDIRECT("a_"&amp;Z$2)/(Z$2+2))*(($C941^(Z$2+2)-$H941^(Z$2+2))/(ε_c1cd^(Z$2+2)))</f>
        <v/>
      </c>
      <c r="AA941">
        <f>(INDIRECT("a_"&amp;AA$2)/(AA$2+2))*(($C941^(AA$2+2)-$H941^(AA$2+2))/(ε_c1cd^(AA$2+2)))</f>
        <v/>
      </c>
      <c r="AB941">
        <f>(INDIRECT("a_"&amp;AB$2)/(AB$2+2))*(($C941^(AB$2+2)-$H941^(AB$2+2))/(ε_c1cd^(AB$2+2)))</f>
        <v/>
      </c>
      <c r="AC941">
        <f>(INDIRECT("a_"&amp;AC$2)/(AC$2+2))*(($C941^(AC$2+2)-$H941^(AC$2+2))/(ε_c1cd^(AC$2+2)))</f>
        <v/>
      </c>
      <c r="AD941">
        <f>(INDIRECT("a_"&amp;AD$2)/(AD$2+2))*(($C941^(AD$2+2)-$H941^(AD$2+2))/(ε_c1cd^(AD$2+2)))</f>
        <v/>
      </c>
      <c r="AE941" s="111">
        <f>(b*f_cd/L941)*SUM(U941:Y941)+SUM(Q941:R941)</f>
        <v/>
      </c>
      <c r="AF941" s="112">
        <f>AE941*(K941-y+e)</f>
        <v/>
      </c>
      <c r="AG941" s="113">
        <f>(b*f_cd/(L941^2))*SUM(Z941:AD941)+SUM(S941:T941)-AF941</f>
        <v/>
      </c>
      <c r="AH941" s="114">
        <f>AG941&lt;0</f>
        <v/>
      </c>
      <c r="AI941" s="115">
        <f>IF(A941=1,FALSE,(AND(AQ941,AH941,NOT(AI940))))</f>
        <v/>
      </c>
      <c r="AJ941" s="116">
        <f>(b*f_cd/L941)*(a_1/2*J941^2+a_2/3*J941^3+a_3/4*J941^4+a_4/5*J941^5+a_5/6*J941^6)+SUM(Q941:R941)</f>
        <v/>
      </c>
      <c r="AK941">
        <f>AJ941*(K941-y+e)</f>
        <v/>
      </c>
      <c r="AL941" s="118">
        <f>(b*f_cd/(L941^2))*(a_1/3*J941^3+a_2/4*J941^4+a_3/5*J941^5+a_4/6*J941^6+a_5/7*J941^7)+SUM(S941:T941)-AK941</f>
        <v/>
      </c>
      <c r="AM941" s="114">
        <f>AL941&gt;0</f>
        <v/>
      </c>
      <c r="AN941" s="115">
        <f>IF(A941=1,FALSE,(AND(AQ941,AM941,NOT(AN940))))</f>
        <v/>
      </c>
      <c r="AO941">
        <f>IF(D941=1,AND(AH941,NOT(AI941)),AND(AM941,NOT(AN941)))</f>
        <v/>
      </c>
      <c r="AP941" s="119">
        <f>IF(D941=1,AI941,AN941)</f>
        <v/>
      </c>
      <c r="AQ941" s="125">
        <f>ABS(E941)&lt;$AQ$2</f>
        <v/>
      </c>
      <c r="AS941">
        <f>IF(AP941,MAX(AS$3:AS939)+1,"")</f>
        <v/>
      </c>
    </row>
    <row r="942">
      <c r="A942" t="n">
        <v>852</v>
      </c>
      <c r="B942" s="131">
        <f>IF(A942=1,0,IF(AP942,0.1*ε_cu1cd,0))</f>
        <v/>
      </c>
      <c r="C942" s="131">
        <f>IF(A942=1,0.1*ε_cu1cd,C941+B941)</f>
        <v/>
      </c>
      <c r="D942" s="113">
        <f>IF('Нормальний переріз'!$D$68&gt;0,1,2)</f>
        <v/>
      </c>
      <c r="E942" s="144">
        <f>IF(D942=1,F942,G942)</f>
        <v/>
      </c>
      <c r="F942" s="124">
        <f>IF(AI941,0.11*ε_cu1cd,IF(AH941,F941*0.01,F941))</f>
        <v/>
      </c>
      <c r="G942" s="124">
        <f>IF(AP941,-0.1*ε_cu1cd,IF(AM941,G941*0.01,G941))</f>
        <v/>
      </c>
      <c r="H942" s="113">
        <f>IF(A942=1,E942,IF(AO941,H941-E941+E942,IF(AP941,0.8*H941,H941+E942)))</f>
        <v/>
      </c>
      <c r="I942" s="169">
        <f>(C942-H942)/h</f>
        <v/>
      </c>
      <c r="J942">
        <f>C942/(ε_c1cd)</f>
        <v/>
      </c>
      <c r="K942">
        <f>C942/I942</f>
        <v/>
      </c>
      <c r="L942" s="131">
        <f>I942/(ε_c1cd)</f>
        <v/>
      </c>
      <c r="M942">
        <f>I942*(K942-Z_s1)</f>
        <v/>
      </c>
      <c r="N942">
        <f>I942*(K942-Z_s2)</f>
        <v/>
      </c>
      <c r="O942">
        <f>E_s*M942</f>
        <v/>
      </c>
      <c r="P942">
        <f>E_s*N942</f>
        <v/>
      </c>
      <c r="Q942">
        <f>O942*A_s1</f>
        <v/>
      </c>
      <c r="R942">
        <f>P942*A_s2</f>
        <v/>
      </c>
      <c r="S942">
        <f>Q942*($K942-Z_s1)</f>
        <v/>
      </c>
      <c r="T942">
        <f>R942*($K942-Z_s2)</f>
        <v/>
      </c>
      <c r="U942">
        <f>(INDIRECT("a_"&amp;U$2)/(U$2+1))*(($C942^(U$2+1)-$H942^(U$2+1))/(ε_c1cd^(U$2+1)))</f>
        <v/>
      </c>
      <c r="V942">
        <f>(INDIRECT("a_"&amp;V$2)/(V$2+1))*(($C942^(V$2+1)-$H942^(V$2+1))/(ε_c1cd^(V$2+1)))</f>
        <v/>
      </c>
      <c r="W942">
        <f>(INDIRECT("a_"&amp;W$2)/(W$2+1))*(($C942^(W$2+1)-$H942^(W$2+1))/(ε_c1cd^(W$2+1)))</f>
        <v/>
      </c>
      <c r="X942">
        <f>(INDIRECT("a_"&amp;X$2)/(X$2+1))*(($C942^(X$2+1)-$H942^(X$2+1))/(ε_c1cd^(X$2+1)))</f>
        <v/>
      </c>
      <c r="Y942">
        <f>(INDIRECT("a_"&amp;Y$2)/(Y$2+1))*(($C942^(Y$2+1)-$H942^(Y$2+1))/(ε_c1cd^(Y$2+1)))</f>
        <v/>
      </c>
      <c r="Z942">
        <f>(INDIRECT("a_"&amp;Z$2)/(Z$2+2))*(($C942^(Z$2+2)-$H942^(Z$2+2))/(ε_c1cd^(Z$2+2)))</f>
        <v/>
      </c>
      <c r="AA942">
        <f>(INDIRECT("a_"&amp;AA$2)/(AA$2+2))*(($C942^(AA$2+2)-$H942^(AA$2+2))/(ε_c1cd^(AA$2+2)))</f>
        <v/>
      </c>
      <c r="AB942">
        <f>(INDIRECT("a_"&amp;AB$2)/(AB$2+2))*(($C942^(AB$2+2)-$H942^(AB$2+2))/(ε_c1cd^(AB$2+2)))</f>
        <v/>
      </c>
      <c r="AC942">
        <f>(INDIRECT("a_"&amp;AC$2)/(AC$2+2))*(($C942^(AC$2+2)-$H942^(AC$2+2))/(ε_c1cd^(AC$2+2)))</f>
        <v/>
      </c>
      <c r="AD942">
        <f>(INDIRECT("a_"&amp;AD$2)/(AD$2+2))*(($C942^(AD$2+2)-$H942^(AD$2+2))/(ε_c1cd^(AD$2+2)))</f>
        <v/>
      </c>
      <c r="AE942" s="111">
        <f>(b*f_cd/L942)*SUM(U942:Y942)+SUM(Q942:R942)</f>
        <v/>
      </c>
      <c r="AF942" s="112">
        <f>AE942*(K942-y+e)</f>
        <v/>
      </c>
      <c r="AG942" s="113">
        <f>(b*f_cd/(L942^2))*SUM(Z942:AD942)+SUM(S942:T942)-AF942</f>
        <v/>
      </c>
      <c r="AH942" s="114">
        <f>AG942&lt;0</f>
        <v/>
      </c>
      <c r="AI942" s="115">
        <f>IF(A942=1,FALSE,(AND(AQ942,AH942,NOT(AI941))))</f>
        <v/>
      </c>
      <c r="AJ942" s="116">
        <f>(b*f_cd/L942)*(a_1/2*J942^2+a_2/3*J942^3+a_3/4*J942^4+a_4/5*J942^5+a_5/6*J942^6)+SUM(Q942:R942)</f>
        <v/>
      </c>
      <c r="AK942">
        <f>AJ942*(K942-y+e)</f>
        <v/>
      </c>
      <c r="AL942" s="118">
        <f>(b*f_cd/(L942^2))*(a_1/3*J942^3+a_2/4*J942^4+a_3/5*J942^5+a_4/6*J942^6+a_5/7*J942^7)+SUM(S942:T942)-AK942</f>
        <v/>
      </c>
      <c r="AM942" s="114">
        <f>AL942&gt;0</f>
        <v/>
      </c>
      <c r="AN942" s="115">
        <f>IF(A942=1,FALSE,(AND(AQ942,AM942,NOT(AN941))))</f>
        <v/>
      </c>
      <c r="AO942">
        <f>IF(D942=1,AND(AH942,NOT(AI942)),AND(AM942,NOT(AN942)))</f>
        <v/>
      </c>
      <c r="AP942" s="119">
        <f>IF(D942=1,AI942,AN942)</f>
        <v/>
      </c>
      <c r="AQ942" s="125">
        <f>ABS(E942)&lt;$AQ$2</f>
        <v/>
      </c>
      <c r="AS942">
        <f>IF(AP942,MAX(AS$3:AS940)+1,"")</f>
        <v/>
      </c>
    </row>
    <row r="943">
      <c r="A943" t="n">
        <v>853</v>
      </c>
      <c r="B943" s="131">
        <f>IF(A943=1,0,IF(AP943,0.1*ε_cu1cd,0))</f>
        <v/>
      </c>
      <c r="C943" s="131">
        <f>IF(A943=1,0.1*ε_cu1cd,C942+B942)</f>
        <v/>
      </c>
      <c r="D943" s="113">
        <f>IF('Нормальний переріз'!$D$68&gt;0,1,2)</f>
        <v/>
      </c>
      <c r="E943" s="144">
        <f>IF(D943=1,F943,G943)</f>
        <v/>
      </c>
      <c r="F943" s="124">
        <f>IF(AI942,0.11*ε_cu1cd,IF(AH942,F942*0.01,F942))</f>
        <v/>
      </c>
      <c r="G943" s="124">
        <f>IF(AP942,-0.1*ε_cu1cd,IF(AM942,G942*0.01,G942))</f>
        <v/>
      </c>
      <c r="H943" s="113">
        <f>IF(A943=1,E943,IF(AO942,H942-E942+E943,IF(AP942,0.8*H942,H942+E943)))</f>
        <v/>
      </c>
      <c r="I943" s="169">
        <f>(C943-H943)/h</f>
        <v/>
      </c>
      <c r="J943">
        <f>C943/(ε_c1cd)</f>
        <v/>
      </c>
      <c r="K943">
        <f>C943/I943</f>
        <v/>
      </c>
      <c r="L943" s="131">
        <f>I943/(ε_c1cd)</f>
        <v/>
      </c>
      <c r="M943">
        <f>I943*(K943-Z_s1)</f>
        <v/>
      </c>
      <c r="N943">
        <f>I943*(K943-Z_s2)</f>
        <v/>
      </c>
      <c r="O943">
        <f>E_s*M943</f>
        <v/>
      </c>
      <c r="P943">
        <f>E_s*N943</f>
        <v/>
      </c>
      <c r="Q943">
        <f>O943*A_s1</f>
        <v/>
      </c>
      <c r="R943">
        <f>P943*A_s2</f>
        <v/>
      </c>
      <c r="S943">
        <f>Q943*($K943-Z_s1)</f>
        <v/>
      </c>
      <c r="T943">
        <f>R943*($K943-Z_s2)</f>
        <v/>
      </c>
      <c r="U943">
        <f>(INDIRECT("a_"&amp;U$2)/(U$2+1))*(($C943^(U$2+1)-$H943^(U$2+1))/(ε_c1cd^(U$2+1)))</f>
        <v/>
      </c>
      <c r="V943">
        <f>(INDIRECT("a_"&amp;V$2)/(V$2+1))*(($C943^(V$2+1)-$H943^(V$2+1))/(ε_c1cd^(V$2+1)))</f>
        <v/>
      </c>
      <c r="W943">
        <f>(INDIRECT("a_"&amp;W$2)/(W$2+1))*(($C943^(W$2+1)-$H943^(W$2+1))/(ε_c1cd^(W$2+1)))</f>
        <v/>
      </c>
      <c r="X943">
        <f>(INDIRECT("a_"&amp;X$2)/(X$2+1))*(($C943^(X$2+1)-$H943^(X$2+1))/(ε_c1cd^(X$2+1)))</f>
        <v/>
      </c>
      <c r="Y943">
        <f>(INDIRECT("a_"&amp;Y$2)/(Y$2+1))*(($C943^(Y$2+1)-$H943^(Y$2+1))/(ε_c1cd^(Y$2+1)))</f>
        <v/>
      </c>
      <c r="Z943">
        <f>(INDIRECT("a_"&amp;Z$2)/(Z$2+2))*(($C943^(Z$2+2)-$H943^(Z$2+2))/(ε_c1cd^(Z$2+2)))</f>
        <v/>
      </c>
      <c r="AA943">
        <f>(INDIRECT("a_"&amp;AA$2)/(AA$2+2))*(($C943^(AA$2+2)-$H943^(AA$2+2))/(ε_c1cd^(AA$2+2)))</f>
        <v/>
      </c>
      <c r="AB943">
        <f>(INDIRECT("a_"&amp;AB$2)/(AB$2+2))*(($C943^(AB$2+2)-$H943^(AB$2+2))/(ε_c1cd^(AB$2+2)))</f>
        <v/>
      </c>
      <c r="AC943">
        <f>(INDIRECT("a_"&amp;AC$2)/(AC$2+2))*(($C943^(AC$2+2)-$H943^(AC$2+2))/(ε_c1cd^(AC$2+2)))</f>
        <v/>
      </c>
      <c r="AD943">
        <f>(INDIRECT("a_"&amp;AD$2)/(AD$2+2))*(($C943^(AD$2+2)-$H943^(AD$2+2))/(ε_c1cd^(AD$2+2)))</f>
        <v/>
      </c>
      <c r="AE943" s="111">
        <f>(b*f_cd/L943)*SUM(U943:Y943)+SUM(Q943:R943)</f>
        <v/>
      </c>
      <c r="AF943" s="112">
        <f>AE943*(K943-y+e)</f>
        <v/>
      </c>
      <c r="AG943" s="113">
        <f>(b*f_cd/(L943^2))*SUM(Z943:AD943)+SUM(S943:T943)-AF943</f>
        <v/>
      </c>
      <c r="AH943" s="114">
        <f>AG943&lt;0</f>
        <v/>
      </c>
      <c r="AI943" s="115">
        <f>IF(A943=1,FALSE,(AND(AQ943,AH943,NOT(AI942))))</f>
        <v/>
      </c>
      <c r="AJ943" s="116">
        <f>(b*f_cd/L943)*(a_1/2*J943^2+a_2/3*J943^3+a_3/4*J943^4+a_4/5*J943^5+a_5/6*J943^6)+SUM(Q943:R943)</f>
        <v/>
      </c>
      <c r="AK943">
        <f>AJ943*(K943-y+e)</f>
        <v/>
      </c>
      <c r="AL943" s="118">
        <f>(b*f_cd/(L943^2))*(a_1/3*J943^3+a_2/4*J943^4+a_3/5*J943^5+a_4/6*J943^6+a_5/7*J943^7)+SUM(S943:T943)-AK943</f>
        <v/>
      </c>
      <c r="AM943" s="114">
        <f>AL943&gt;0</f>
        <v/>
      </c>
      <c r="AN943" s="115">
        <f>IF(A943=1,FALSE,(AND(AQ943,AM943,NOT(AN942))))</f>
        <v/>
      </c>
      <c r="AO943">
        <f>IF(D943=1,AND(AH943,NOT(AI943)),AND(AM943,NOT(AN943)))</f>
        <v/>
      </c>
      <c r="AP943" s="119">
        <f>IF(D943=1,AI943,AN943)</f>
        <v/>
      </c>
      <c r="AQ943" s="125">
        <f>ABS(E943)&lt;$AQ$2</f>
        <v/>
      </c>
      <c r="AS943">
        <f>IF(AP943,MAX(AS$3:AS941)+1,"")</f>
        <v/>
      </c>
    </row>
    <row r="944">
      <c r="A944" t="n">
        <v>854</v>
      </c>
      <c r="B944" s="131">
        <f>IF(A944=1,0,IF(AP944,0.1*ε_cu1cd,0))</f>
        <v/>
      </c>
      <c r="C944" s="131">
        <f>IF(A944=1,0.1*ε_cu1cd,C943+B943)</f>
        <v/>
      </c>
      <c r="D944" s="113">
        <f>IF('Нормальний переріз'!$D$68&gt;0,1,2)</f>
        <v/>
      </c>
      <c r="E944" s="144">
        <f>IF(D944=1,F944,G944)</f>
        <v/>
      </c>
      <c r="F944" s="124">
        <f>IF(AI943,0.11*ε_cu1cd,IF(AH943,F943*0.01,F943))</f>
        <v/>
      </c>
      <c r="G944" s="124">
        <f>IF(AP943,-0.1*ε_cu1cd,IF(AM943,G943*0.01,G943))</f>
        <v/>
      </c>
      <c r="H944" s="113">
        <f>IF(A944=1,E944,IF(AO943,H943-E943+E944,IF(AP943,0.8*H943,H943+E944)))</f>
        <v/>
      </c>
      <c r="I944" s="169">
        <f>(C944-H944)/h</f>
        <v/>
      </c>
      <c r="J944">
        <f>C944/(ε_c1cd)</f>
        <v/>
      </c>
      <c r="K944">
        <f>C944/I944</f>
        <v/>
      </c>
      <c r="L944" s="131">
        <f>I944/(ε_c1cd)</f>
        <v/>
      </c>
      <c r="M944">
        <f>I944*(K944-Z_s1)</f>
        <v/>
      </c>
      <c r="N944">
        <f>I944*(K944-Z_s2)</f>
        <v/>
      </c>
      <c r="O944">
        <f>E_s*M944</f>
        <v/>
      </c>
      <c r="P944">
        <f>E_s*N944</f>
        <v/>
      </c>
      <c r="Q944">
        <f>O944*A_s1</f>
        <v/>
      </c>
      <c r="R944">
        <f>P944*A_s2</f>
        <v/>
      </c>
      <c r="S944">
        <f>Q944*($K944-Z_s1)</f>
        <v/>
      </c>
      <c r="T944">
        <f>R944*($K944-Z_s2)</f>
        <v/>
      </c>
      <c r="U944">
        <f>(INDIRECT("a_"&amp;U$2)/(U$2+1))*(($C944^(U$2+1)-$H944^(U$2+1))/(ε_c1cd^(U$2+1)))</f>
        <v/>
      </c>
      <c r="V944">
        <f>(INDIRECT("a_"&amp;V$2)/(V$2+1))*(($C944^(V$2+1)-$H944^(V$2+1))/(ε_c1cd^(V$2+1)))</f>
        <v/>
      </c>
      <c r="W944">
        <f>(INDIRECT("a_"&amp;W$2)/(W$2+1))*(($C944^(W$2+1)-$H944^(W$2+1))/(ε_c1cd^(W$2+1)))</f>
        <v/>
      </c>
      <c r="X944">
        <f>(INDIRECT("a_"&amp;X$2)/(X$2+1))*(($C944^(X$2+1)-$H944^(X$2+1))/(ε_c1cd^(X$2+1)))</f>
        <v/>
      </c>
      <c r="Y944">
        <f>(INDIRECT("a_"&amp;Y$2)/(Y$2+1))*(($C944^(Y$2+1)-$H944^(Y$2+1))/(ε_c1cd^(Y$2+1)))</f>
        <v/>
      </c>
      <c r="Z944">
        <f>(INDIRECT("a_"&amp;Z$2)/(Z$2+2))*(($C944^(Z$2+2)-$H944^(Z$2+2))/(ε_c1cd^(Z$2+2)))</f>
        <v/>
      </c>
      <c r="AA944">
        <f>(INDIRECT("a_"&amp;AA$2)/(AA$2+2))*(($C944^(AA$2+2)-$H944^(AA$2+2))/(ε_c1cd^(AA$2+2)))</f>
        <v/>
      </c>
      <c r="AB944">
        <f>(INDIRECT("a_"&amp;AB$2)/(AB$2+2))*(($C944^(AB$2+2)-$H944^(AB$2+2))/(ε_c1cd^(AB$2+2)))</f>
        <v/>
      </c>
      <c r="AC944">
        <f>(INDIRECT("a_"&amp;AC$2)/(AC$2+2))*(($C944^(AC$2+2)-$H944^(AC$2+2))/(ε_c1cd^(AC$2+2)))</f>
        <v/>
      </c>
      <c r="AD944">
        <f>(INDIRECT("a_"&amp;AD$2)/(AD$2+2))*(($C944^(AD$2+2)-$H944^(AD$2+2))/(ε_c1cd^(AD$2+2)))</f>
        <v/>
      </c>
      <c r="AE944" s="111">
        <f>(b*f_cd/L944)*SUM(U944:Y944)+SUM(Q944:R944)</f>
        <v/>
      </c>
      <c r="AF944" s="112">
        <f>AE944*(K944-y+e)</f>
        <v/>
      </c>
      <c r="AG944" s="113">
        <f>(b*f_cd/(L944^2))*SUM(Z944:AD944)+SUM(S944:T944)-AF944</f>
        <v/>
      </c>
      <c r="AH944" s="114">
        <f>AG944&lt;0</f>
        <v/>
      </c>
      <c r="AI944" s="115">
        <f>IF(A944=1,FALSE,(AND(AQ944,AH944,NOT(AI943))))</f>
        <v/>
      </c>
      <c r="AJ944" s="116">
        <f>(b*f_cd/L944)*(a_1/2*J944^2+a_2/3*J944^3+a_3/4*J944^4+a_4/5*J944^5+a_5/6*J944^6)+SUM(Q944:R944)</f>
        <v/>
      </c>
      <c r="AK944">
        <f>AJ944*(K944-y+e)</f>
        <v/>
      </c>
      <c r="AL944" s="118">
        <f>(b*f_cd/(L944^2))*(a_1/3*J944^3+a_2/4*J944^4+a_3/5*J944^5+a_4/6*J944^6+a_5/7*J944^7)+SUM(S944:T944)-AK944</f>
        <v/>
      </c>
      <c r="AM944" s="114">
        <f>AL944&gt;0</f>
        <v/>
      </c>
      <c r="AN944" s="115">
        <f>IF(A944=1,FALSE,(AND(AQ944,AM944,NOT(AN943))))</f>
        <v/>
      </c>
      <c r="AO944">
        <f>IF(D944=1,AND(AH944,NOT(AI944)),AND(AM944,NOT(AN944)))</f>
        <v/>
      </c>
      <c r="AP944" s="119">
        <f>IF(D944=1,AI944,AN944)</f>
        <v/>
      </c>
      <c r="AQ944" s="125">
        <f>ABS(E944)&lt;$AQ$2</f>
        <v/>
      </c>
      <c r="AS944">
        <f>IF(AP944,MAX(AS$3:AS942)+1,"")</f>
        <v/>
      </c>
    </row>
    <row r="945">
      <c r="A945" t="n">
        <v>855</v>
      </c>
      <c r="B945" s="131">
        <f>IF(A945=1,0,IF(AP945,0.1*ε_cu1cd,0))</f>
        <v/>
      </c>
      <c r="C945" s="131">
        <f>IF(A945=1,0.1*ε_cu1cd,C944+B944)</f>
        <v/>
      </c>
      <c r="D945" s="113">
        <f>IF('Нормальний переріз'!$D$68&gt;0,1,2)</f>
        <v/>
      </c>
      <c r="E945" s="144">
        <f>IF(D945=1,F945,G945)</f>
        <v/>
      </c>
      <c r="F945" s="124">
        <f>IF(AI944,0.11*ε_cu1cd,IF(AH944,F944*0.01,F944))</f>
        <v/>
      </c>
      <c r="G945" s="124">
        <f>IF(AP944,-0.1*ε_cu1cd,IF(AM944,G944*0.01,G944))</f>
        <v/>
      </c>
      <c r="H945" s="113">
        <f>IF(A945=1,E945,IF(AO944,H944-E944+E945,IF(AP944,0.8*H944,H944+E945)))</f>
        <v/>
      </c>
      <c r="I945" s="169">
        <f>(C945-H945)/h</f>
        <v/>
      </c>
      <c r="J945">
        <f>C945/(ε_c1cd)</f>
        <v/>
      </c>
      <c r="K945">
        <f>C945/I945</f>
        <v/>
      </c>
      <c r="L945" s="131">
        <f>I945/(ε_c1cd)</f>
        <v/>
      </c>
      <c r="M945">
        <f>I945*(K945-Z_s1)</f>
        <v/>
      </c>
      <c r="N945">
        <f>I945*(K945-Z_s2)</f>
        <v/>
      </c>
      <c r="O945">
        <f>E_s*M945</f>
        <v/>
      </c>
      <c r="P945">
        <f>E_s*N945</f>
        <v/>
      </c>
      <c r="Q945">
        <f>O945*A_s1</f>
        <v/>
      </c>
      <c r="R945">
        <f>P945*A_s2</f>
        <v/>
      </c>
      <c r="S945">
        <f>Q945*($K945-Z_s1)</f>
        <v/>
      </c>
      <c r="T945">
        <f>R945*($K945-Z_s2)</f>
        <v/>
      </c>
      <c r="U945">
        <f>(INDIRECT("a_"&amp;U$2)/(U$2+1))*(($C945^(U$2+1)-$H945^(U$2+1))/(ε_c1cd^(U$2+1)))</f>
        <v/>
      </c>
      <c r="V945">
        <f>(INDIRECT("a_"&amp;V$2)/(V$2+1))*(($C945^(V$2+1)-$H945^(V$2+1))/(ε_c1cd^(V$2+1)))</f>
        <v/>
      </c>
      <c r="W945">
        <f>(INDIRECT("a_"&amp;W$2)/(W$2+1))*(($C945^(W$2+1)-$H945^(W$2+1))/(ε_c1cd^(W$2+1)))</f>
        <v/>
      </c>
      <c r="X945">
        <f>(INDIRECT("a_"&amp;X$2)/(X$2+1))*(($C945^(X$2+1)-$H945^(X$2+1))/(ε_c1cd^(X$2+1)))</f>
        <v/>
      </c>
      <c r="Y945">
        <f>(INDIRECT("a_"&amp;Y$2)/(Y$2+1))*(($C945^(Y$2+1)-$H945^(Y$2+1))/(ε_c1cd^(Y$2+1)))</f>
        <v/>
      </c>
      <c r="Z945">
        <f>(INDIRECT("a_"&amp;Z$2)/(Z$2+2))*(($C945^(Z$2+2)-$H945^(Z$2+2))/(ε_c1cd^(Z$2+2)))</f>
        <v/>
      </c>
      <c r="AA945">
        <f>(INDIRECT("a_"&amp;AA$2)/(AA$2+2))*(($C945^(AA$2+2)-$H945^(AA$2+2))/(ε_c1cd^(AA$2+2)))</f>
        <v/>
      </c>
      <c r="AB945">
        <f>(INDIRECT("a_"&amp;AB$2)/(AB$2+2))*(($C945^(AB$2+2)-$H945^(AB$2+2))/(ε_c1cd^(AB$2+2)))</f>
        <v/>
      </c>
      <c r="AC945">
        <f>(INDIRECT("a_"&amp;AC$2)/(AC$2+2))*(($C945^(AC$2+2)-$H945^(AC$2+2))/(ε_c1cd^(AC$2+2)))</f>
        <v/>
      </c>
      <c r="AD945">
        <f>(INDIRECT("a_"&amp;AD$2)/(AD$2+2))*(($C945^(AD$2+2)-$H945^(AD$2+2))/(ε_c1cd^(AD$2+2)))</f>
        <v/>
      </c>
      <c r="AE945" s="111">
        <f>(b*f_cd/L945)*SUM(U945:Y945)+SUM(Q945:R945)</f>
        <v/>
      </c>
      <c r="AF945" s="112">
        <f>AE945*(K945-y+e)</f>
        <v/>
      </c>
      <c r="AG945" s="113">
        <f>(b*f_cd/(L945^2))*SUM(Z945:AD945)+SUM(S945:T945)-AF945</f>
        <v/>
      </c>
      <c r="AH945" s="114">
        <f>AG945&lt;0</f>
        <v/>
      </c>
      <c r="AI945" s="115">
        <f>IF(A945=1,FALSE,(AND(AQ945,AH945,NOT(AI944))))</f>
        <v/>
      </c>
      <c r="AJ945" s="116">
        <f>(b*f_cd/L945)*(a_1/2*J945^2+a_2/3*J945^3+a_3/4*J945^4+a_4/5*J945^5+a_5/6*J945^6)+SUM(Q945:R945)</f>
        <v/>
      </c>
      <c r="AK945">
        <f>AJ945*(K945-y+e)</f>
        <v/>
      </c>
      <c r="AL945" s="118">
        <f>(b*f_cd/(L945^2))*(a_1/3*J945^3+a_2/4*J945^4+a_3/5*J945^5+a_4/6*J945^6+a_5/7*J945^7)+SUM(S945:T945)-AK945</f>
        <v/>
      </c>
      <c r="AM945" s="114">
        <f>AL945&gt;0</f>
        <v/>
      </c>
      <c r="AN945" s="115">
        <f>IF(A945=1,FALSE,(AND(AQ945,AM945,NOT(AN944))))</f>
        <v/>
      </c>
      <c r="AO945">
        <f>IF(D945=1,AND(AH945,NOT(AI945)),AND(AM945,NOT(AN945)))</f>
        <v/>
      </c>
      <c r="AP945" s="119">
        <f>IF(D945=1,AI945,AN945)</f>
        <v/>
      </c>
      <c r="AQ945" s="125">
        <f>ABS(E945)&lt;$AQ$2</f>
        <v/>
      </c>
      <c r="AS945">
        <f>IF(AP945,MAX(AS$3:AS943)+1,"")</f>
        <v/>
      </c>
    </row>
    <row r="946">
      <c r="A946" t="n">
        <v>856</v>
      </c>
      <c r="B946" s="131">
        <f>IF(A946=1,0,IF(AP946,0.1*ε_cu1cd,0))</f>
        <v/>
      </c>
      <c r="C946" s="131">
        <f>IF(A946=1,0.1*ε_cu1cd,C945+B945)</f>
        <v/>
      </c>
      <c r="D946" s="113">
        <f>IF('Нормальний переріз'!$D$68&gt;0,1,2)</f>
        <v/>
      </c>
      <c r="E946" s="144">
        <f>IF(D946=1,F946,G946)</f>
        <v/>
      </c>
      <c r="F946" s="124">
        <f>IF(AI945,0.11*ε_cu1cd,IF(AH945,F945*0.01,F945))</f>
        <v/>
      </c>
      <c r="G946" s="124">
        <f>IF(AP945,-0.1*ε_cu1cd,IF(AM945,G945*0.01,G945))</f>
        <v/>
      </c>
      <c r="H946" s="113">
        <f>IF(A946=1,E946,IF(AO945,H945-E945+E946,IF(AP945,0.8*H945,H945+E946)))</f>
        <v/>
      </c>
      <c r="I946" s="169">
        <f>(C946-H946)/h</f>
        <v/>
      </c>
      <c r="J946">
        <f>C946/(ε_c1cd)</f>
        <v/>
      </c>
      <c r="K946">
        <f>C946/I946</f>
        <v/>
      </c>
      <c r="L946" s="131">
        <f>I946/(ε_c1cd)</f>
        <v/>
      </c>
      <c r="M946">
        <f>I946*(K946-Z_s1)</f>
        <v/>
      </c>
      <c r="N946">
        <f>I946*(K946-Z_s2)</f>
        <v/>
      </c>
      <c r="O946">
        <f>E_s*M946</f>
        <v/>
      </c>
      <c r="P946">
        <f>E_s*N946</f>
        <v/>
      </c>
      <c r="Q946">
        <f>O946*A_s1</f>
        <v/>
      </c>
      <c r="R946">
        <f>P946*A_s2</f>
        <v/>
      </c>
      <c r="S946">
        <f>Q946*($K946-Z_s1)</f>
        <v/>
      </c>
      <c r="T946">
        <f>R946*($K946-Z_s2)</f>
        <v/>
      </c>
      <c r="U946">
        <f>(INDIRECT("a_"&amp;U$2)/(U$2+1))*(($C946^(U$2+1)-$H946^(U$2+1))/(ε_c1cd^(U$2+1)))</f>
        <v/>
      </c>
      <c r="V946">
        <f>(INDIRECT("a_"&amp;V$2)/(V$2+1))*(($C946^(V$2+1)-$H946^(V$2+1))/(ε_c1cd^(V$2+1)))</f>
        <v/>
      </c>
      <c r="W946">
        <f>(INDIRECT("a_"&amp;W$2)/(W$2+1))*(($C946^(W$2+1)-$H946^(W$2+1))/(ε_c1cd^(W$2+1)))</f>
        <v/>
      </c>
      <c r="X946">
        <f>(INDIRECT("a_"&amp;X$2)/(X$2+1))*(($C946^(X$2+1)-$H946^(X$2+1))/(ε_c1cd^(X$2+1)))</f>
        <v/>
      </c>
      <c r="Y946">
        <f>(INDIRECT("a_"&amp;Y$2)/(Y$2+1))*(($C946^(Y$2+1)-$H946^(Y$2+1))/(ε_c1cd^(Y$2+1)))</f>
        <v/>
      </c>
      <c r="Z946">
        <f>(INDIRECT("a_"&amp;Z$2)/(Z$2+2))*(($C946^(Z$2+2)-$H946^(Z$2+2))/(ε_c1cd^(Z$2+2)))</f>
        <v/>
      </c>
      <c r="AA946">
        <f>(INDIRECT("a_"&amp;AA$2)/(AA$2+2))*(($C946^(AA$2+2)-$H946^(AA$2+2))/(ε_c1cd^(AA$2+2)))</f>
        <v/>
      </c>
      <c r="AB946">
        <f>(INDIRECT("a_"&amp;AB$2)/(AB$2+2))*(($C946^(AB$2+2)-$H946^(AB$2+2))/(ε_c1cd^(AB$2+2)))</f>
        <v/>
      </c>
      <c r="AC946">
        <f>(INDIRECT("a_"&amp;AC$2)/(AC$2+2))*(($C946^(AC$2+2)-$H946^(AC$2+2))/(ε_c1cd^(AC$2+2)))</f>
        <v/>
      </c>
      <c r="AD946">
        <f>(INDIRECT("a_"&amp;AD$2)/(AD$2+2))*(($C946^(AD$2+2)-$H946^(AD$2+2))/(ε_c1cd^(AD$2+2)))</f>
        <v/>
      </c>
      <c r="AE946" s="111">
        <f>(b*f_cd/L946)*SUM(U946:Y946)+SUM(Q946:R946)</f>
        <v/>
      </c>
      <c r="AF946" s="112">
        <f>AE946*(K946-y+e)</f>
        <v/>
      </c>
      <c r="AG946" s="113">
        <f>(b*f_cd/(L946^2))*SUM(Z946:AD946)+SUM(S946:T946)-AF946</f>
        <v/>
      </c>
      <c r="AH946" s="114">
        <f>AG946&lt;0</f>
        <v/>
      </c>
      <c r="AI946" s="115">
        <f>IF(A946=1,FALSE,(AND(AQ946,AH946,NOT(AI945))))</f>
        <v/>
      </c>
      <c r="AJ946" s="116">
        <f>(b*f_cd/L946)*(a_1/2*J946^2+a_2/3*J946^3+a_3/4*J946^4+a_4/5*J946^5+a_5/6*J946^6)+SUM(Q946:R946)</f>
        <v/>
      </c>
      <c r="AK946">
        <f>AJ946*(K946-y+e)</f>
        <v/>
      </c>
      <c r="AL946" s="118">
        <f>(b*f_cd/(L946^2))*(a_1/3*J946^3+a_2/4*J946^4+a_3/5*J946^5+a_4/6*J946^6+a_5/7*J946^7)+SUM(S946:T946)-AK946</f>
        <v/>
      </c>
      <c r="AM946" s="114">
        <f>AL946&gt;0</f>
        <v/>
      </c>
      <c r="AN946" s="115">
        <f>IF(A946=1,FALSE,(AND(AQ946,AM946,NOT(AN945))))</f>
        <v/>
      </c>
      <c r="AO946">
        <f>IF(D946=1,AND(AH946,NOT(AI946)),AND(AM946,NOT(AN946)))</f>
        <v/>
      </c>
      <c r="AP946" s="119">
        <f>IF(D946=1,AI946,AN946)</f>
        <v/>
      </c>
      <c r="AQ946" s="125">
        <f>ABS(E946)&lt;$AQ$2</f>
        <v/>
      </c>
      <c r="AS946">
        <f>IF(AP946,MAX(AS$3:AS944)+1,"")</f>
        <v/>
      </c>
    </row>
    <row r="947">
      <c r="A947" t="n">
        <v>857</v>
      </c>
      <c r="B947" s="131">
        <f>IF(A947=1,0,IF(AP947,0.1*ε_cu1cd,0))</f>
        <v/>
      </c>
      <c r="C947" s="131">
        <f>IF(A947=1,0.1*ε_cu1cd,C946+B946)</f>
        <v/>
      </c>
      <c r="D947" s="113">
        <f>IF('Нормальний переріз'!$D$68&gt;0,1,2)</f>
        <v/>
      </c>
      <c r="E947" s="144">
        <f>IF(D947=1,F947,G947)</f>
        <v/>
      </c>
      <c r="F947" s="124">
        <f>IF(AI946,0.11*ε_cu1cd,IF(AH946,F946*0.01,F946))</f>
        <v/>
      </c>
      <c r="G947" s="124">
        <f>IF(AP946,-0.1*ε_cu1cd,IF(AM946,G946*0.01,G946))</f>
        <v/>
      </c>
      <c r="H947" s="113">
        <f>IF(A947=1,E947,IF(AO946,H946-E946+E947,IF(AP946,0.8*H946,H946+E947)))</f>
        <v/>
      </c>
      <c r="I947" s="169">
        <f>(C947-H947)/h</f>
        <v/>
      </c>
      <c r="J947">
        <f>C947/(ε_c1cd)</f>
        <v/>
      </c>
      <c r="K947">
        <f>C947/I947</f>
        <v/>
      </c>
      <c r="L947" s="131">
        <f>I947/(ε_c1cd)</f>
        <v/>
      </c>
      <c r="M947">
        <f>I947*(K947-Z_s1)</f>
        <v/>
      </c>
      <c r="N947">
        <f>I947*(K947-Z_s2)</f>
        <v/>
      </c>
      <c r="O947">
        <f>E_s*M947</f>
        <v/>
      </c>
      <c r="P947">
        <f>E_s*N947</f>
        <v/>
      </c>
      <c r="Q947">
        <f>O947*A_s1</f>
        <v/>
      </c>
      <c r="R947">
        <f>P947*A_s2</f>
        <v/>
      </c>
      <c r="S947">
        <f>Q947*($K947-Z_s1)</f>
        <v/>
      </c>
      <c r="T947">
        <f>R947*($K947-Z_s2)</f>
        <v/>
      </c>
      <c r="U947">
        <f>(INDIRECT("a_"&amp;U$2)/(U$2+1))*(($C947^(U$2+1)-$H947^(U$2+1))/(ε_c1cd^(U$2+1)))</f>
        <v/>
      </c>
      <c r="V947">
        <f>(INDIRECT("a_"&amp;V$2)/(V$2+1))*(($C947^(V$2+1)-$H947^(V$2+1))/(ε_c1cd^(V$2+1)))</f>
        <v/>
      </c>
      <c r="W947">
        <f>(INDIRECT("a_"&amp;W$2)/(W$2+1))*(($C947^(W$2+1)-$H947^(W$2+1))/(ε_c1cd^(W$2+1)))</f>
        <v/>
      </c>
      <c r="X947">
        <f>(INDIRECT("a_"&amp;X$2)/(X$2+1))*(($C947^(X$2+1)-$H947^(X$2+1))/(ε_c1cd^(X$2+1)))</f>
        <v/>
      </c>
      <c r="Y947">
        <f>(INDIRECT("a_"&amp;Y$2)/(Y$2+1))*(($C947^(Y$2+1)-$H947^(Y$2+1))/(ε_c1cd^(Y$2+1)))</f>
        <v/>
      </c>
      <c r="Z947">
        <f>(INDIRECT("a_"&amp;Z$2)/(Z$2+2))*(($C947^(Z$2+2)-$H947^(Z$2+2))/(ε_c1cd^(Z$2+2)))</f>
        <v/>
      </c>
      <c r="AA947">
        <f>(INDIRECT("a_"&amp;AA$2)/(AA$2+2))*(($C947^(AA$2+2)-$H947^(AA$2+2))/(ε_c1cd^(AA$2+2)))</f>
        <v/>
      </c>
      <c r="AB947">
        <f>(INDIRECT("a_"&amp;AB$2)/(AB$2+2))*(($C947^(AB$2+2)-$H947^(AB$2+2))/(ε_c1cd^(AB$2+2)))</f>
        <v/>
      </c>
      <c r="AC947">
        <f>(INDIRECT("a_"&amp;AC$2)/(AC$2+2))*(($C947^(AC$2+2)-$H947^(AC$2+2))/(ε_c1cd^(AC$2+2)))</f>
        <v/>
      </c>
      <c r="AD947">
        <f>(INDIRECT("a_"&amp;AD$2)/(AD$2+2))*(($C947^(AD$2+2)-$H947^(AD$2+2))/(ε_c1cd^(AD$2+2)))</f>
        <v/>
      </c>
      <c r="AE947" s="111">
        <f>(b*f_cd/L947)*SUM(U947:Y947)+SUM(Q947:R947)</f>
        <v/>
      </c>
      <c r="AF947" s="112">
        <f>AE947*(K947-y+e)</f>
        <v/>
      </c>
      <c r="AG947" s="113">
        <f>(b*f_cd/(L947^2))*SUM(Z947:AD947)+SUM(S947:T947)-AF947</f>
        <v/>
      </c>
      <c r="AH947" s="114">
        <f>AG947&lt;0</f>
        <v/>
      </c>
      <c r="AI947" s="115">
        <f>IF(A947=1,FALSE,(AND(AQ947,AH947,NOT(AI946))))</f>
        <v/>
      </c>
      <c r="AJ947" s="116">
        <f>(b*f_cd/L947)*(a_1/2*J947^2+a_2/3*J947^3+a_3/4*J947^4+a_4/5*J947^5+a_5/6*J947^6)+SUM(Q947:R947)</f>
        <v/>
      </c>
      <c r="AK947">
        <f>AJ947*(K947-y+e)</f>
        <v/>
      </c>
      <c r="AL947" s="118">
        <f>(b*f_cd/(L947^2))*(a_1/3*J947^3+a_2/4*J947^4+a_3/5*J947^5+a_4/6*J947^6+a_5/7*J947^7)+SUM(S947:T947)-AK947</f>
        <v/>
      </c>
      <c r="AM947" s="114">
        <f>AL947&gt;0</f>
        <v/>
      </c>
      <c r="AN947" s="115">
        <f>IF(A947=1,FALSE,(AND(AQ947,AM947,NOT(AN946))))</f>
        <v/>
      </c>
      <c r="AO947">
        <f>IF(D947=1,AND(AH947,NOT(AI947)),AND(AM947,NOT(AN947)))</f>
        <v/>
      </c>
      <c r="AP947" s="119">
        <f>IF(D947=1,AI947,AN947)</f>
        <v/>
      </c>
      <c r="AQ947" s="125">
        <f>ABS(E947)&lt;$AQ$2</f>
        <v/>
      </c>
      <c r="AS947">
        <f>IF(AP947,MAX(AS$3:AS945)+1,"")</f>
        <v/>
      </c>
    </row>
    <row r="948">
      <c r="A948" t="n">
        <v>858</v>
      </c>
      <c r="B948" s="131">
        <f>IF(A948=1,0,IF(AP948,0.1*ε_cu1cd,0))</f>
        <v/>
      </c>
      <c r="C948" s="131">
        <f>IF(A948=1,0.1*ε_cu1cd,C947+B947)</f>
        <v/>
      </c>
      <c r="D948" s="113">
        <f>IF('Нормальний переріз'!$D$68&gt;0,1,2)</f>
        <v/>
      </c>
      <c r="E948" s="144">
        <f>IF(D948=1,F948,G948)</f>
        <v/>
      </c>
      <c r="F948" s="124">
        <f>IF(AI947,0.11*ε_cu1cd,IF(AH947,F947*0.01,F947))</f>
        <v/>
      </c>
      <c r="G948" s="124">
        <f>IF(AP947,-0.1*ε_cu1cd,IF(AM947,G947*0.01,G947))</f>
        <v/>
      </c>
      <c r="H948" s="113">
        <f>IF(A948=1,E948,IF(AO947,H947-E947+E948,IF(AP947,0.8*H947,H947+E948)))</f>
        <v/>
      </c>
      <c r="I948" s="169">
        <f>(C948-H948)/h</f>
        <v/>
      </c>
      <c r="J948">
        <f>C948/(ε_c1cd)</f>
        <v/>
      </c>
      <c r="K948">
        <f>C948/I948</f>
        <v/>
      </c>
      <c r="L948" s="131">
        <f>I948/(ε_c1cd)</f>
        <v/>
      </c>
      <c r="M948">
        <f>I948*(K948-Z_s1)</f>
        <v/>
      </c>
      <c r="N948">
        <f>I948*(K948-Z_s2)</f>
        <v/>
      </c>
      <c r="O948">
        <f>E_s*M948</f>
        <v/>
      </c>
      <c r="P948">
        <f>E_s*N948</f>
        <v/>
      </c>
      <c r="Q948">
        <f>O948*A_s1</f>
        <v/>
      </c>
      <c r="R948">
        <f>P948*A_s2</f>
        <v/>
      </c>
      <c r="S948">
        <f>Q948*($K948-Z_s1)</f>
        <v/>
      </c>
      <c r="T948">
        <f>R948*($K948-Z_s2)</f>
        <v/>
      </c>
      <c r="U948">
        <f>(INDIRECT("a_"&amp;U$2)/(U$2+1))*(($C948^(U$2+1)-$H948^(U$2+1))/(ε_c1cd^(U$2+1)))</f>
        <v/>
      </c>
      <c r="V948">
        <f>(INDIRECT("a_"&amp;V$2)/(V$2+1))*(($C948^(V$2+1)-$H948^(V$2+1))/(ε_c1cd^(V$2+1)))</f>
        <v/>
      </c>
      <c r="W948">
        <f>(INDIRECT("a_"&amp;W$2)/(W$2+1))*(($C948^(W$2+1)-$H948^(W$2+1))/(ε_c1cd^(W$2+1)))</f>
        <v/>
      </c>
      <c r="X948">
        <f>(INDIRECT("a_"&amp;X$2)/(X$2+1))*(($C948^(X$2+1)-$H948^(X$2+1))/(ε_c1cd^(X$2+1)))</f>
        <v/>
      </c>
      <c r="Y948">
        <f>(INDIRECT("a_"&amp;Y$2)/(Y$2+1))*(($C948^(Y$2+1)-$H948^(Y$2+1))/(ε_c1cd^(Y$2+1)))</f>
        <v/>
      </c>
      <c r="Z948">
        <f>(INDIRECT("a_"&amp;Z$2)/(Z$2+2))*(($C948^(Z$2+2)-$H948^(Z$2+2))/(ε_c1cd^(Z$2+2)))</f>
        <v/>
      </c>
      <c r="AA948">
        <f>(INDIRECT("a_"&amp;AA$2)/(AA$2+2))*(($C948^(AA$2+2)-$H948^(AA$2+2))/(ε_c1cd^(AA$2+2)))</f>
        <v/>
      </c>
      <c r="AB948">
        <f>(INDIRECT("a_"&amp;AB$2)/(AB$2+2))*(($C948^(AB$2+2)-$H948^(AB$2+2))/(ε_c1cd^(AB$2+2)))</f>
        <v/>
      </c>
      <c r="AC948">
        <f>(INDIRECT("a_"&amp;AC$2)/(AC$2+2))*(($C948^(AC$2+2)-$H948^(AC$2+2))/(ε_c1cd^(AC$2+2)))</f>
        <v/>
      </c>
      <c r="AD948">
        <f>(INDIRECT("a_"&amp;AD$2)/(AD$2+2))*(($C948^(AD$2+2)-$H948^(AD$2+2))/(ε_c1cd^(AD$2+2)))</f>
        <v/>
      </c>
      <c r="AE948" s="111">
        <f>(b*f_cd/L948)*SUM(U948:Y948)+SUM(Q948:R948)</f>
        <v/>
      </c>
      <c r="AF948" s="112">
        <f>AE948*(K948-y+e)</f>
        <v/>
      </c>
      <c r="AG948" s="113">
        <f>(b*f_cd/(L948^2))*SUM(Z948:AD948)+SUM(S948:T948)-AF948</f>
        <v/>
      </c>
      <c r="AH948" s="114">
        <f>AG948&lt;0</f>
        <v/>
      </c>
      <c r="AI948" s="115">
        <f>IF(A948=1,FALSE,(AND(AQ948,AH948,NOT(AI947))))</f>
        <v/>
      </c>
      <c r="AJ948" s="116">
        <f>(b*f_cd/L948)*(a_1/2*J948^2+a_2/3*J948^3+a_3/4*J948^4+a_4/5*J948^5+a_5/6*J948^6)+SUM(Q948:R948)</f>
        <v/>
      </c>
      <c r="AK948">
        <f>AJ948*(K948-y+e)</f>
        <v/>
      </c>
      <c r="AL948" s="118">
        <f>(b*f_cd/(L948^2))*(a_1/3*J948^3+a_2/4*J948^4+a_3/5*J948^5+a_4/6*J948^6+a_5/7*J948^7)+SUM(S948:T948)-AK948</f>
        <v/>
      </c>
      <c r="AM948" s="114">
        <f>AL948&gt;0</f>
        <v/>
      </c>
      <c r="AN948" s="115">
        <f>IF(A948=1,FALSE,(AND(AQ948,AM948,NOT(AN947))))</f>
        <v/>
      </c>
      <c r="AO948">
        <f>IF(D948=1,AND(AH948,NOT(AI948)),AND(AM948,NOT(AN948)))</f>
        <v/>
      </c>
      <c r="AP948" s="119">
        <f>IF(D948=1,AI948,AN948)</f>
        <v/>
      </c>
      <c r="AQ948" s="125">
        <f>ABS(E948)&lt;$AQ$2</f>
        <v/>
      </c>
      <c r="AS948">
        <f>IF(AP948,MAX(AS$3:AS946)+1,"")</f>
        <v/>
      </c>
    </row>
    <row r="949">
      <c r="A949" t="n">
        <v>859</v>
      </c>
      <c r="B949" s="131">
        <f>IF(A949=1,0,IF(AP949,0.1*ε_cu1cd,0))</f>
        <v/>
      </c>
      <c r="C949" s="131">
        <f>IF(A949=1,0.1*ε_cu1cd,C948+B948)</f>
        <v/>
      </c>
      <c r="D949" s="113">
        <f>IF('Нормальний переріз'!$D$68&gt;0,1,2)</f>
        <v/>
      </c>
      <c r="E949" s="144">
        <f>IF(D949=1,F949,G949)</f>
        <v/>
      </c>
      <c r="F949" s="124">
        <f>IF(AI948,0.11*ε_cu1cd,IF(AH948,F948*0.01,F948))</f>
        <v/>
      </c>
      <c r="G949" s="124">
        <f>IF(AP948,-0.1*ε_cu1cd,IF(AM948,G948*0.01,G948))</f>
        <v/>
      </c>
      <c r="H949" s="113">
        <f>IF(A949=1,E949,IF(AO948,H948-E948+E949,IF(AP948,0.8*H948,H948+E949)))</f>
        <v/>
      </c>
      <c r="I949" s="169">
        <f>(C949-H949)/h</f>
        <v/>
      </c>
      <c r="J949">
        <f>C949/(ε_c1cd)</f>
        <v/>
      </c>
      <c r="K949">
        <f>C949/I949</f>
        <v/>
      </c>
      <c r="L949" s="131">
        <f>I949/(ε_c1cd)</f>
        <v/>
      </c>
      <c r="M949">
        <f>I949*(K949-Z_s1)</f>
        <v/>
      </c>
      <c r="N949">
        <f>I949*(K949-Z_s2)</f>
        <v/>
      </c>
      <c r="O949">
        <f>E_s*M949</f>
        <v/>
      </c>
      <c r="P949">
        <f>E_s*N949</f>
        <v/>
      </c>
      <c r="Q949">
        <f>O949*A_s1</f>
        <v/>
      </c>
      <c r="R949">
        <f>P949*A_s2</f>
        <v/>
      </c>
      <c r="S949">
        <f>Q949*($K949-Z_s1)</f>
        <v/>
      </c>
      <c r="T949">
        <f>R949*($K949-Z_s2)</f>
        <v/>
      </c>
      <c r="U949">
        <f>(INDIRECT("a_"&amp;U$2)/(U$2+1))*(($C949^(U$2+1)-$H949^(U$2+1))/(ε_c1cd^(U$2+1)))</f>
        <v/>
      </c>
      <c r="V949">
        <f>(INDIRECT("a_"&amp;V$2)/(V$2+1))*(($C949^(V$2+1)-$H949^(V$2+1))/(ε_c1cd^(V$2+1)))</f>
        <v/>
      </c>
      <c r="W949">
        <f>(INDIRECT("a_"&amp;W$2)/(W$2+1))*(($C949^(W$2+1)-$H949^(W$2+1))/(ε_c1cd^(W$2+1)))</f>
        <v/>
      </c>
      <c r="X949">
        <f>(INDIRECT("a_"&amp;X$2)/(X$2+1))*(($C949^(X$2+1)-$H949^(X$2+1))/(ε_c1cd^(X$2+1)))</f>
        <v/>
      </c>
      <c r="Y949">
        <f>(INDIRECT("a_"&amp;Y$2)/(Y$2+1))*(($C949^(Y$2+1)-$H949^(Y$2+1))/(ε_c1cd^(Y$2+1)))</f>
        <v/>
      </c>
      <c r="Z949">
        <f>(INDIRECT("a_"&amp;Z$2)/(Z$2+2))*(($C949^(Z$2+2)-$H949^(Z$2+2))/(ε_c1cd^(Z$2+2)))</f>
        <v/>
      </c>
      <c r="AA949">
        <f>(INDIRECT("a_"&amp;AA$2)/(AA$2+2))*(($C949^(AA$2+2)-$H949^(AA$2+2))/(ε_c1cd^(AA$2+2)))</f>
        <v/>
      </c>
      <c r="AB949">
        <f>(INDIRECT("a_"&amp;AB$2)/(AB$2+2))*(($C949^(AB$2+2)-$H949^(AB$2+2))/(ε_c1cd^(AB$2+2)))</f>
        <v/>
      </c>
      <c r="AC949">
        <f>(INDIRECT("a_"&amp;AC$2)/(AC$2+2))*(($C949^(AC$2+2)-$H949^(AC$2+2))/(ε_c1cd^(AC$2+2)))</f>
        <v/>
      </c>
      <c r="AD949">
        <f>(INDIRECT("a_"&amp;AD$2)/(AD$2+2))*(($C949^(AD$2+2)-$H949^(AD$2+2))/(ε_c1cd^(AD$2+2)))</f>
        <v/>
      </c>
      <c r="AE949" s="111">
        <f>(b*f_cd/L949)*SUM(U949:Y949)+SUM(Q949:R949)</f>
        <v/>
      </c>
      <c r="AF949" s="112">
        <f>AE949*(K949-y+e)</f>
        <v/>
      </c>
      <c r="AG949" s="113">
        <f>(b*f_cd/(L949^2))*SUM(Z949:AD949)+SUM(S949:T949)-AF949</f>
        <v/>
      </c>
      <c r="AH949" s="114">
        <f>AG949&lt;0</f>
        <v/>
      </c>
      <c r="AI949" s="115">
        <f>IF(A949=1,FALSE,(AND(AQ949,AH949,NOT(AI948))))</f>
        <v/>
      </c>
      <c r="AJ949" s="116">
        <f>(b*f_cd/L949)*(a_1/2*J949^2+a_2/3*J949^3+a_3/4*J949^4+a_4/5*J949^5+a_5/6*J949^6)+SUM(Q949:R949)</f>
        <v/>
      </c>
      <c r="AK949">
        <f>AJ949*(K949-y+e)</f>
        <v/>
      </c>
      <c r="AL949" s="118">
        <f>(b*f_cd/(L949^2))*(a_1/3*J949^3+a_2/4*J949^4+a_3/5*J949^5+a_4/6*J949^6+a_5/7*J949^7)+SUM(S949:T949)-AK949</f>
        <v/>
      </c>
      <c r="AM949" s="114">
        <f>AL949&gt;0</f>
        <v/>
      </c>
      <c r="AN949" s="115">
        <f>IF(A949=1,FALSE,(AND(AQ949,AM949,NOT(AN948))))</f>
        <v/>
      </c>
      <c r="AO949">
        <f>IF(D949=1,AND(AH949,NOT(AI949)),AND(AM949,NOT(AN949)))</f>
        <v/>
      </c>
      <c r="AP949" s="119">
        <f>IF(D949=1,AI949,AN949)</f>
        <v/>
      </c>
      <c r="AQ949" s="125">
        <f>ABS(E949)&lt;$AQ$2</f>
        <v/>
      </c>
      <c r="AS949">
        <f>IF(AP949,MAX(AS$3:AS947)+1,"")</f>
        <v/>
      </c>
    </row>
    <row r="950">
      <c r="A950" t="n">
        <v>860</v>
      </c>
      <c r="B950" s="131">
        <f>IF(A950=1,0,IF(AP950,0.1*ε_cu1cd,0))</f>
        <v/>
      </c>
      <c r="C950" s="131">
        <f>IF(A950=1,0.1*ε_cu1cd,C949+B949)</f>
        <v/>
      </c>
      <c r="D950" s="113">
        <f>IF('Нормальний переріз'!$D$68&gt;0,1,2)</f>
        <v/>
      </c>
      <c r="E950" s="144">
        <f>IF(D950=1,F950,G950)</f>
        <v/>
      </c>
      <c r="F950" s="124">
        <f>IF(AI949,0.11*ε_cu1cd,IF(AH949,F949*0.01,F949))</f>
        <v/>
      </c>
      <c r="G950" s="124">
        <f>IF(AP949,-0.1*ε_cu1cd,IF(AM949,G949*0.01,G949))</f>
        <v/>
      </c>
      <c r="H950" s="113">
        <f>IF(A950=1,E950,IF(AO949,H949-E949+E950,IF(AP949,0.8*H949,H949+E950)))</f>
        <v/>
      </c>
      <c r="I950" s="169">
        <f>(C950-H950)/h</f>
        <v/>
      </c>
      <c r="J950">
        <f>C950/(ε_c1cd)</f>
        <v/>
      </c>
      <c r="K950">
        <f>C950/I950</f>
        <v/>
      </c>
      <c r="L950" s="131">
        <f>I950/(ε_c1cd)</f>
        <v/>
      </c>
      <c r="M950">
        <f>I950*(K950-Z_s1)</f>
        <v/>
      </c>
      <c r="N950">
        <f>I950*(K950-Z_s2)</f>
        <v/>
      </c>
      <c r="O950">
        <f>E_s*M950</f>
        <v/>
      </c>
      <c r="P950">
        <f>E_s*N950</f>
        <v/>
      </c>
      <c r="Q950">
        <f>O950*A_s1</f>
        <v/>
      </c>
      <c r="R950">
        <f>P950*A_s2</f>
        <v/>
      </c>
      <c r="S950">
        <f>Q950*($K950-Z_s1)</f>
        <v/>
      </c>
      <c r="T950">
        <f>R950*($K950-Z_s2)</f>
        <v/>
      </c>
      <c r="U950">
        <f>(INDIRECT("a_"&amp;U$2)/(U$2+1))*(($C950^(U$2+1)-$H950^(U$2+1))/(ε_c1cd^(U$2+1)))</f>
        <v/>
      </c>
      <c r="V950">
        <f>(INDIRECT("a_"&amp;V$2)/(V$2+1))*(($C950^(V$2+1)-$H950^(V$2+1))/(ε_c1cd^(V$2+1)))</f>
        <v/>
      </c>
      <c r="W950">
        <f>(INDIRECT("a_"&amp;W$2)/(W$2+1))*(($C950^(W$2+1)-$H950^(W$2+1))/(ε_c1cd^(W$2+1)))</f>
        <v/>
      </c>
      <c r="X950">
        <f>(INDIRECT("a_"&amp;X$2)/(X$2+1))*(($C950^(X$2+1)-$H950^(X$2+1))/(ε_c1cd^(X$2+1)))</f>
        <v/>
      </c>
      <c r="Y950">
        <f>(INDIRECT("a_"&amp;Y$2)/(Y$2+1))*(($C950^(Y$2+1)-$H950^(Y$2+1))/(ε_c1cd^(Y$2+1)))</f>
        <v/>
      </c>
      <c r="Z950">
        <f>(INDIRECT("a_"&amp;Z$2)/(Z$2+2))*(($C950^(Z$2+2)-$H950^(Z$2+2))/(ε_c1cd^(Z$2+2)))</f>
        <v/>
      </c>
      <c r="AA950">
        <f>(INDIRECT("a_"&amp;AA$2)/(AA$2+2))*(($C950^(AA$2+2)-$H950^(AA$2+2))/(ε_c1cd^(AA$2+2)))</f>
        <v/>
      </c>
      <c r="AB950">
        <f>(INDIRECT("a_"&amp;AB$2)/(AB$2+2))*(($C950^(AB$2+2)-$H950^(AB$2+2))/(ε_c1cd^(AB$2+2)))</f>
        <v/>
      </c>
      <c r="AC950">
        <f>(INDIRECT("a_"&amp;AC$2)/(AC$2+2))*(($C950^(AC$2+2)-$H950^(AC$2+2))/(ε_c1cd^(AC$2+2)))</f>
        <v/>
      </c>
      <c r="AD950">
        <f>(INDIRECT("a_"&amp;AD$2)/(AD$2+2))*(($C950^(AD$2+2)-$H950^(AD$2+2))/(ε_c1cd^(AD$2+2)))</f>
        <v/>
      </c>
      <c r="AE950" s="111">
        <f>(b*f_cd/L950)*SUM(U950:Y950)+SUM(Q950:R950)</f>
        <v/>
      </c>
      <c r="AF950" s="112">
        <f>AE950*(K950-y+e)</f>
        <v/>
      </c>
      <c r="AG950" s="113">
        <f>(b*f_cd/(L950^2))*SUM(Z950:AD950)+SUM(S950:T950)-AF950</f>
        <v/>
      </c>
      <c r="AH950" s="114">
        <f>AG950&lt;0</f>
        <v/>
      </c>
      <c r="AI950" s="115">
        <f>IF(A950=1,FALSE,(AND(AQ950,AH950,NOT(AI949))))</f>
        <v/>
      </c>
      <c r="AJ950" s="116">
        <f>(b*f_cd/L950)*(a_1/2*J950^2+a_2/3*J950^3+a_3/4*J950^4+a_4/5*J950^5+a_5/6*J950^6)+SUM(Q950:R950)</f>
        <v/>
      </c>
      <c r="AK950">
        <f>AJ950*(K950-y+e)</f>
        <v/>
      </c>
      <c r="AL950" s="118">
        <f>(b*f_cd/(L950^2))*(a_1/3*J950^3+a_2/4*J950^4+a_3/5*J950^5+a_4/6*J950^6+a_5/7*J950^7)+SUM(S950:T950)-AK950</f>
        <v/>
      </c>
      <c r="AM950" s="114">
        <f>AL950&gt;0</f>
        <v/>
      </c>
      <c r="AN950" s="115">
        <f>IF(A950=1,FALSE,(AND(AQ950,AM950,NOT(AN949))))</f>
        <v/>
      </c>
      <c r="AO950">
        <f>IF(D950=1,AND(AH950,NOT(AI950)),AND(AM950,NOT(AN950)))</f>
        <v/>
      </c>
      <c r="AP950" s="119">
        <f>IF(D950=1,AI950,AN950)</f>
        <v/>
      </c>
      <c r="AQ950" s="125">
        <f>ABS(E950)&lt;$AQ$2</f>
        <v/>
      </c>
      <c r="AS950">
        <f>IF(AP950,MAX(AS$3:AS948)+1,"")</f>
        <v/>
      </c>
    </row>
    <row r="951">
      <c r="A951" t="n">
        <v>861</v>
      </c>
      <c r="B951" s="131">
        <f>IF(A951=1,0,IF(AP951,0.1*ε_cu1cd,0))</f>
        <v/>
      </c>
      <c r="C951" s="131">
        <f>IF(A951=1,0.1*ε_cu1cd,C950+B950)</f>
        <v/>
      </c>
      <c r="D951" s="113">
        <f>IF('Нормальний переріз'!$D$68&gt;0,1,2)</f>
        <v/>
      </c>
      <c r="E951" s="144">
        <f>IF(D951=1,F951,G951)</f>
        <v/>
      </c>
      <c r="F951" s="124">
        <f>IF(AI950,0.11*ε_cu1cd,IF(AH950,F950*0.01,F950))</f>
        <v/>
      </c>
      <c r="G951" s="124">
        <f>IF(AP950,-0.1*ε_cu1cd,IF(AM950,G950*0.01,G950))</f>
        <v/>
      </c>
      <c r="H951" s="113">
        <f>IF(A951=1,E951,IF(AO950,H950-E950+E951,IF(AP950,0.8*H950,H950+E951)))</f>
        <v/>
      </c>
      <c r="I951" s="169">
        <f>(C951-H951)/h</f>
        <v/>
      </c>
      <c r="J951">
        <f>C951/(ε_c1cd)</f>
        <v/>
      </c>
      <c r="K951">
        <f>C951/I951</f>
        <v/>
      </c>
      <c r="L951" s="131">
        <f>I951/(ε_c1cd)</f>
        <v/>
      </c>
      <c r="M951">
        <f>I951*(K951-Z_s1)</f>
        <v/>
      </c>
      <c r="N951">
        <f>I951*(K951-Z_s2)</f>
        <v/>
      </c>
      <c r="O951">
        <f>E_s*M951</f>
        <v/>
      </c>
      <c r="P951">
        <f>E_s*N951</f>
        <v/>
      </c>
      <c r="Q951">
        <f>O951*A_s1</f>
        <v/>
      </c>
      <c r="R951">
        <f>P951*A_s2</f>
        <v/>
      </c>
      <c r="S951">
        <f>Q951*($K951-Z_s1)</f>
        <v/>
      </c>
      <c r="T951">
        <f>R951*($K951-Z_s2)</f>
        <v/>
      </c>
      <c r="U951">
        <f>(INDIRECT("a_"&amp;U$2)/(U$2+1))*(($C951^(U$2+1)-$H951^(U$2+1))/(ε_c1cd^(U$2+1)))</f>
        <v/>
      </c>
      <c r="V951">
        <f>(INDIRECT("a_"&amp;V$2)/(V$2+1))*(($C951^(V$2+1)-$H951^(V$2+1))/(ε_c1cd^(V$2+1)))</f>
        <v/>
      </c>
      <c r="W951">
        <f>(INDIRECT("a_"&amp;W$2)/(W$2+1))*(($C951^(W$2+1)-$H951^(W$2+1))/(ε_c1cd^(W$2+1)))</f>
        <v/>
      </c>
      <c r="X951">
        <f>(INDIRECT("a_"&amp;X$2)/(X$2+1))*(($C951^(X$2+1)-$H951^(X$2+1))/(ε_c1cd^(X$2+1)))</f>
        <v/>
      </c>
      <c r="Y951">
        <f>(INDIRECT("a_"&amp;Y$2)/(Y$2+1))*(($C951^(Y$2+1)-$H951^(Y$2+1))/(ε_c1cd^(Y$2+1)))</f>
        <v/>
      </c>
      <c r="Z951">
        <f>(INDIRECT("a_"&amp;Z$2)/(Z$2+2))*(($C951^(Z$2+2)-$H951^(Z$2+2))/(ε_c1cd^(Z$2+2)))</f>
        <v/>
      </c>
      <c r="AA951">
        <f>(INDIRECT("a_"&amp;AA$2)/(AA$2+2))*(($C951^(AA$2+2)-$H951^(AA$2+2))/(ε_c1cd^(AA$2+2)))</f>
        <v/>
      </c>
      <c r="AB951">
        <f>(INDIRECT("a_"&amp;AB$2)/(AB$2+2))*(($C951^(AB$2+2)-$H951^(AB$2+2))/(ε_c1cd^(AB$2+2)))</f>
        <v/>
      </c>
      <c r="AC951">
        <f>(INDIRECT("a_"&amp;AC$2)/(AC$2+2))*(($C951^(AC$2+2)-$H951^(AC$2+2))/(ε_c1cd^(AC$2+2)))</f>
        <v/>
      </c>
      <c r="AD951">
        <f>(INDIRECT("a_"&amp;AD$2)/(AD$2+2))*(($C951^(AD$2+2)-$H951^(AD$2+2))/(ε_c1cd^(AD$2+2)))</f>
        <v/>
      </c>
      <c r="AE951" s="111">
        <f>(b*f_cd/L951)*SUM(U951:Y951)+SUM(Q951:R951)</f>
        <v/>
      </c>
      <c r="AF951" s="112">
        <f>AE951*(K951-y+e)</f>
        <v/>
      </c>
      <c r="AG951" s="113">
        <f>(b*f_cd/(L951^2))*SUM(Z951:AD951)+SUM(S951:T951)-AF951</f>
        <v/>
      </c>
      <c r="AH951" s="114">
        <f>AG951&lt;0</f>
        <v/>
      </c>
      <c r="AI951" s="115">
        <f>IF(A951=1,FALSE,(AND(AQ951,AH951,NOT(AI950))))</f>
        <v/>
      </c>
      <c r="AJ951" s="116">
        <f>(b*f_cd/L951)*(a_1/2*J951^2+a_2/3*J951^3+a_3/4*J951^4+a_4/5*J951^5+a_5/6*J951^6)+SUM(Q951:R951)</f>
        <v/>
      </c>
      <c r="AK951">
        <f>AJ951*(K951-y+e)</f>
        <v/>
      </c>
      <c r="AL951" s="118">
        <f>(b*f_cd/(L951^2))*(a_1/3*J951^3+a_2/4*J951^4+a_3/5*J951^5+a_4/6*J951^6+a_5/7*J951^7)+SUM(S951:T951)-AK951</f>
        <v/>
      </c>
      <c r="AM951" s="114">
        <f>AL951&gt;0</f>
        <v/>
      </c>
      <c r="AN951" s="115">
        <f>IF(A951=1,FALSE,(AND(AQ951,AM951,NOT(AN950))))</f>
        <v/>
      </c>
      <c r="AO951">
        <f>IF(D951=1,AND(AH951,NOT(AI951)),AND(AM951,NOT(AN951)))</f>
        <v/>
      </c>
      <c r="AP951" s="119">
        <f>IF(D951=1,AI951,AN951)</f>
        <v/>
      </c>
      <c r="AQ951" s="125">
        <f>ABS(E951)&lt;$AQ$2</f>
        <v/>
      </c>
      <c r="AS951">
        <f>IF(AP951,MAX(AS$3:AS949)+1,"")</f>
        <v/>
      </c>
    </row>
    <row r="952">
      <c r="A952" t="n">
        <v>862</v>
      </c>
      <c r="B952" s="131">
        <f>IF(A952=1,0,IF(AP952,0.1*ε_cu1cd,0))</f>
        <v/>
      </c>
      <c r="C952" s="131">
        <f>IF(A952=1,0.1*ε_cu1cd,C951+B951)</f>
        <v/>
      </c>
      <c r="D952" s="113">
        <f>IF('Нормальний переріз'!$D$68&gt;0,1,2)</f>
        <v/>
      </c>
      <c r="E952" s="144">
        <f>IF(D952=1,F952,G952)</f>
        <v/>
      </c>
      <c r="F952" s="124">
        <f>IF(AI951,0.11*ε_cu1cd,IF(AH951,F951*0.01,F951))</f>
        <v/>
      </c>
      <c r="G952" s="124">
        <f>IF(AP951,-0.1*ε_cu1cd,IF(AM951,G951*0.01,G951))</f>
        <v/>
      </c>
      <c r="H952" s="113">
        <f>IF(A952=1,E952,IF(AO951,H951-E951+E952,IF(AP951,0.8*H951,H951+E952)))</f>
        <v/>
      </c>
      <c r="I952" s="169">
        <f>(C952-H952)/h</f>
        <v/>
      </c>
      <c r="J952">
        <f>C952/(ε_c1cd)</f>
        <v/>
      </c>
      <c r="K952">
        <f>C952/I952</f>
        <v/>
      </c>
      <c r="L952" s="131">
        <f>I952/(ε_c1cd)</f>
        <v/>
      </c>
      <c r="M952">
        <f>I952*(K952-Z_s1)</f>
        <v/>
      </c>
      <c r="N952">
        <f>I952*(K952-Z_s2)</f>
        <v/>
      </c>
      <c r="O952">
        <f>E_s*M952</f>
        <v/>
      </c>
      <c r="P952">
        <f>E_s*N952</f>
        <v/>
      </c>
      <c r="Q952">
        <f>O952*A_s1</f>
        <v/>
      </c>
      <c r="R952">
        <f>P952*A_s2</f>
        <v/>
      </c>
      <c r="S952">
        <f>Q952*($K952-Z_s1)</f>
        <v/>
      </c>
      <c r="T952">
        <f>R952*($K952-Z_s2)</f>
        <v/>
      </c>
      <c r="U952">
        <f>(INDIRECT("a_"&amp;U$2)/(U$2+1))*(($C952^(U$2+1)-$H952^(U$2+1))/(ε_c1cd^(U$2+1)))</f>
        <v/>
      </c>
      <c r="V952">
        <f>(INDIRECT("a_"&amp;V$2)/(V$2+1))*(($C952^(V$2+1)-$H952^(V$2+1))/(ε_c1cd^(V$2+1)))</f>
        <v/>
      </c>
      <c r="W952">
        <f>(INDIRECT("a_"&amp;W$2)/(W$2+1))*(($C952^(W$2+1)-$H952^(W$2+1))/(ε_c1cd^(W$2+1)))</f>
        <v/>
      </c>
      <c r="X952">
        <f>(INDIRECT("a_"&amp;X$2)/(X$2+1))*(($C952^(X$2+1)-$H952^(X$2+1))/(ε_c1cd^(X$2+1)))</f>
        <v/>
      </c>
      <c r="Y952">
        <f>(INDIRECT("a_"&amp;Y$2)/(Y$2+1))*(($C952^(Y$2+1)-$H952^(Y$2+1))/(ε_c1cd^(Y$2+1)))</f>
        <v/>
      </c>
      <c r="Z952">
        <f>(INDIRECT("a_"&amp;Z$2)/(Z$2+2))*(($C952^(Z$2+2)-$H952^(Z$2+2))/(ε_c1cd^(Z$2+2)))</f>
        <v/>
      </c>
      <c r="AA952">
        <f>(INDIRECT("a_"&amp;AA$2)/(AA$2+2))*(($C952^(AA$2+2)-$H952^(AA$2+2))/(ε_c1cd^(AA$2+2)))</f>
        <v/>
      </c>
      <c r="AB952">
        <f>(INDIRECT("a_"&amp;AB$2)/(AB$2+2))*(($C952^(AB$2+2)-$H952^(AB$2+2))/(ε_c1cd^(AB$2+2)))</f>
        <v/>
      </c>
      <c r="AC952">
        <f>(INDIRECT("a_"&amp;AC$2)/(AC$2+2))*(($C952^(AC$2+2)-$H952^(AC$2+2))/(ε_c1cd^(AC$2+2)))</f>
        <v/>
      </c>
      <c r="AD952">
        <f>(INDIRECT("a_"&amp;AD$2)/(AD$2+2))*(($C952^(AD$2+2)-$H952^(AD$2+2))/(ε_c1cd^(AD$2+2)))</f>
        <v/>
      </c>
      <c r="AE952" s="111">
        <f>(b*f_cd/L952)*SUM(U952:Y952)+SUM(Q952:R952)</f>
        <v/>
      </c>
      <c r="AF952" s="112">
        <f>AE952*(K952-y+e)</f>
        <v/>
      </c>
      <c r="AG952" s="113">
        <f>(b*f_cd/(L952^2))*SUM(Z952:AD952)+SUM(S952:T952)-AF952</f>
        <v/>
      </c>
      <c r="AH952" s="114">
        <f>AG952&lt;0</f>
        <v/>
      </c>
      <c r="AI952" s="115">
        <f>IF(A952=1,FALSE,(AND(AQ952,AH952,NOT(AI951))))</f>
        <v/>
      </c>
      <c r="AJ952" s="116">
        <f>(b*f_cd/L952)*(a_1/2*J952^2+a_2/3*J952^3+a_3/4*J952^4+a_4/5*J952^5+a_5/6*J952^6)+SUM(Q952:R952)</f>
        <v/>
      </c>
      <c r="AK952">
        <f>AJ952*(K952-y+e)</f>
        <v/>
      </c>
      <c r="AL952" s="118">
        <f>(b*f_cd/(L952^2))*(a_1/3*J952^3+a_2/4*J952^4+a_3/5*J952^5+a_4/6*J952^6+a_5/7*J952^7)+SUM(S952:T952)-AK952</f>
        <v/>
      </c>
      <c r="AM952" s="114">
        <f>AL952&gt;0</f>
        <v/>
      </c>
      <c r="AN952" s="115">
        <f>IF(A952=1,FALSE,(AND(AQ952,AM952,NOT(AN951))))</f>
        <v/>
      </c>
      <c r="AO952">
        <f>IF(D952=1,AND(AH952,NOT(AI952)),AND(AM952,NOT(AN952)))</f>
        <v/>
      </c>
      <c r="AP952" s="119">
        <f>IF(D952=1,AI952,AN952)</f>
        <v/>
      </c>
      <c r="AQ952" s="125">
        <f>ABS(E952)&lt;$AQ$2</f>
        <v/>
      </c>
      <c r="AS952">
        <f>IF(AP952,MAX(AS$3:AS950)+1,"")</f>
        <v/>
      </c>
    </row>
    <row r="953">
      <c r="A953" t="n">
        <v>863</v>
      </c>
      <c r="B953" s="131">
        <f>IF(A953=1,0,IF(AP953,0.1*ε_cu1cd,0))</f>
        <v/>
      </c>
      <c r="C953" s="131">
        <f>IF(A953=1,0.1*ε_cu1cd,C952+B952)</f>
        <v/>
      </c>
      <c r="D953" s="113">
        <f>IF('Нормальний переріз'!$D$68&gt;0,1,2)</f>
        <v/>
      </c>
      <c r="E953" s="144">
        <f>IF(D953=1,F953,G953)</f>
        <v/>
      </c>
      <c r="F953" s="124">
        <f>IF(AI952,0.11*ε_cu1cd,IF(AH952,F952*0.01,F952))</f>
        <v/>
      </c>
      <c r="G953" s="124">
        <f>IF(AP952,-0.1*ε_cu1cd,IF(AM952,G952*0.01,G952))</f>
        <v/>
      </c>
      <c r="H953" s="113">
        <f>IF(A953=1,E953,IF(AO952,H952-E952+E953,IF(AP952,0.8*H952,H952+E953)))</f>
        <v/>
      </c>
      <c r="I953" s="169">
        <f>(C953-H953)/h</f>
        <v/>
      </c>
      <c r="J953">
        <f>C953/(ε_c1cd)</f>
        <v/>
      </c>
      <c r="K953">
        <f>C953/I953</f>
        <v/>
      </c>
      <c r="L953" s="131">
        <f>I953/(ε_c1cd)</f>
        <v/>
      </c>
      <c r="M953">
        <f>I953*(K953-Z_s1)</f>
        <v/>
      </c>
      <c r="N953">
        <f>I953*(K953-Z_s2)</f>
        <v/>
      </c>
      <c r="O953">
        <f>E_s*M953</f>
        <v/>
      </c>
      <c r="P953">
        <f>E_s*N953</f>
        <v/>
      </c>
      <c r="Q953">
        <f>O953*A_s1</f>
        <v/>
      </c>
      <c r="R953">
        <f>P953*A_s2</f>
        <v/>
      </c>
      <c r="S953">
        <f>Q953*($K953-Z_s1)</f>
        <v/>
      </c>
      <c r="T953">
        <f>R953*($K953-Z_s2)</f>
        <v/>
      </c>
      <c r="U953">
        <f>(INDIRECT("a_"&amp;U$2)/(U$2+1))*(($C953^(U$2+1)-$H953^(U$2+1))/(ε_c1cd^(U$2+1)))</f>
        <v/>
      </c>
      <c r="V953">
        <f>(INDIRECT("a_"&amp;V$2)/(V$2+1))*(($C953^(V$2+1)-$H953^(V$2+1))/(ε_c1cd^(V$2+1)))</f>
        <v/>
      </c>
      <c r="W953">
        <f>(INDIRECT("a_"&amp;W$2)/(W$2+1))*(($C953^(W$2+1)-$H953^(W$2+1))/(ε_c1cd^(W$2+1)))</f>
        <v/>
      </c>
      <c r="X953">
        <f>(INDIRECT("a_"&amp;X$2)/(X$2+1))*(($C953^(X$2+1)-$H953^(X$2+1))/(ε_c1cd^(X$2+1)))</f>
        <v/>
      </c>
      <c r="Y953">
        <f>(INDIRECT("a_"&amp;Y$2)/(Y$2+1))*(($C953^(Y$2+1)-$H953^(Y$2+1))/(ε_c1cd^(Y$2+1)))</f>
        <v/>
      </c>
      <c r="Z953">
        <f>(INDIRECT("a_"&amp;Z$2)/(Z$2+2))*(($C953^(Z$2+2)-$H953^(Z$2+2))/(ε_c1cd^(Z$2+2)))</f>
        <v/>
      </c>
      <c r="AA953">
        <f>(INDIRECT("a_"&amp;AA$2)/(AA$2+2))*(($C953^(AA$2+2)-$H953^(AA$2+2))/(ε_c1cd^(AA$2+2)))</f>
        <v/>
      </c>
      <c r="AB953">
        <f>(INDIRECT("a_"&amp;AB$2)/(AB$2+2))*(($C953^(AB$2+2)-$H953^(AB$2+2))/(ε_c1cd^(AB$2+2)))</f>
        <v/>
      </c>
      <c r="AC953">
        <f>(INDIRECT("a_"&amp;AC$2)/(AC$2+2))*(($C953^(AC$2+2)-$H953^(AC$2+2))/(ε_c1cd^(AC$2+2)))</f>
        <v/>
      </c>
      <c r="AD953">
        <f>(INDIRECT("a_"&amp;AD$2)/(AD$2+2))*(($C953^(AD$2+2)-$H953^(AD$2+2))/(ε_c1cd^(AD$2+2)))</f>
        <v/>
      </c>
      <c r="AE953" s="111">
        <f>(b*f_cd/L953)*SUM(U953:Y953)+SUM(Q953:R953)</f>
        <v/>
      </c>
      <c r="AF953" s="112">
        <f>AE953*(K953-y+e)</f>
        <v/>
      </c>
      <c r="AG953" s="113">
        <f>(b*f_cd/(L953^2))*SUM(Z953:AD953)+SUM(S953:T953)-AF953</f>
        <v/>
      </c>
      <c r="AH953" s="114">
        <f>AG953&lt;0</f>
        <v/>
      </c>
      <c r="AI953" s="115">
        <f>IF(A953=1,FALSE,(AND(AQ953,AH953,NOT(AI952))))</f>
        <v/>
      </c>
      <c r="AJ953" s="116">
        <f>(b*f_cd/L953)*(a_1/2*J953^2+a_2/3*J953^3+a_3/4*J953^4+a_4/5*J953^5+a_5/6*J953^6)+SUM(Q953:R953)</f>
        <v/>
      </c>
      <c r="AK953">
        <f>AJ953*(K953-y+e)</f>
        <v/>
      </c>
      <c r="AL953" s="118">
        <f>(b*f_cd/(L953^2))*(a_1/3*J953^3+a_2/4*J953^4+a_3/5*J953^5+a_4/6*J953^6+a_5/7*J953^7)+SUM(S953:T953)-AK953</f>
        <v/>
      </c>
      <c r="AM953" s="114">
        <f>AL953&gt;0</f>
        <v/>
      </c>
      <c r="AN953" s="115">
        <f>IF(A953=1,FALSE,(AND(AQ953,AM953,NOT(AN952))))</f>
        <v/>
      </c>
      <c r="AO953">
        <f>IF(D953=1,AND(AH953,NOT(AI953)),AND(AM953,NOT(AN953)))</f>
        <v/>
      </c>
      <c r="AP953" s="119">
        <f>IF(D953=1,AI953,AN953)</f>
        <v/>
      </c>
      <c r="AQ953" s="125">
        <f>ABS(E953)&lt;$AQ$2</f>
        <v/>
      </c>
      <c r="AS953">
        <f>IF(AP953,MAX(AS$3:AS951)+1,"")</f>
        <v/>
      </c>
    </row>
    <row r="954">
      <c r="A954" t="n">
        <v>864</v>
      </c>
      <c r="B954" s="131">
        <f>IF(A954=1,0,IF(AP954,0.1*ε_cu1cd,0))</f>
        <v/>
      </c>
      <c r="C954" s="131">
        <f>IF(A954=1,0.1*ε_cu1cd,C953+B953)</f>
        <v/>
      </c>
      <c r="D954" s="113">
        <f>IF('Нормальний переріз'!$D$68&gt;0,1,2)</f>
        <v/>
      </c>
      <c r="E954" s="144">
        <f>IF(D954=1,F954,G954)</f>
        <v/>
      </c>
      <c r="F954" s="124">
        <f>IF(AI953,0.11*ε_cu1cd,IF(AH953,F953*0.01,F953))</f>
        <v/>
      </c>
      <c r="G954" s="124">
        <f>IF(AP953,-0.1*ε_cu1cd,IF(AM953,G953*0.01,G953))</f>
        <v/>
      </c>
      <c r="H954" s="113">
        <f>IF(A954=1,E954,IF(AO953,H953-E953+E954,IF(AP953,0.8*H953,H953+E954)))</f>
        <v/>
      </c>
      <c r="I954" s="169">
        <f>(C954-H954)/h</f>
        <v/>
      </c>
      <c r="J954">
        <f>C954/(ε_c1cd)</f>
        <v/>
      </c>
      <c r="K954">
        <f>C954/I954</f>
        <v/>
      </c>
      <c r="L954" s="131">
        <f>I954/(ε_c1cd)</f>
        <v/>
      </c>
      <c r="M954">
        <f>I954*(K954-Z_s1)</f>
        <v/>
      </c>
      <c r="N954">
        <f>I954*(K954-Z_s2)</f>
        <v/>
      </c>
      <c r="O954">
        <f>E_s*M954</f>
        <v/>
      </c>
      <c r="P954">
        <f>E_s*N954</f>
        <v/>
      </c>
      <c r="Q954">
        <f>O954*A_s1</f>
        <v/>
      </c>
      <c r="R954">
        <f>P954*A_s2</f>
        <v/>
      </c>
      <c r="S954">
        <f>Q954*($K954-Z_s1)</f>
        <v/>
      </c>
      <c r="T954">
        <f>R954*($K954-Z_s2)</f>
        <v/>
      </c>
      <c r="U954">
        <f>(INDIRECT("a_"&amp;U$2)/(U$2+1))*(($C954^(U$2+1)-$H954^(U$2+1))/(ε_c1cd^(U$2+1)))</f>
        <v/>
      </c>
      <c r="V954">
        <f>(INDIRECT("a_"&amp;V$2)/(V$2+1))*(($C954^(V$2+1)-$H954^(V$2+1))/(ε_c1cd^(V$2+1)))</f>
        <v/>
      </c>
      <c r="W954">
        <f>(INDIRECT("a_"&amp;W$2)/(W$2+1))*(($C954^(W$2+1)-$H954^(W$2+1))/(ε_c1cd^(W$2+1)))</f>
        <v/>
      </c>
      <c r="X954">
        <f>(INDIRECT("a_"&amp;X$2)/(X$2+1))*(($C954^(X$2+1)-$H954^(X$2+1))/(ε_c1cd^(X$2+1)))</f>
        <v/>
      </c>
      <c r="Y954">
        <f>(INDIRECT("a_"&amp;Y$2)/(Y$2+1))*(($C954^(Y$2+1)-$H954^(Y$2+1))/(ε_c1cd^(Y$2+1)))</f>
        <v/>
      </c>
      <c r="Z954">
        <f>(INDIRECT("a_"&amp;Z$2)/(Z$2+2))*(($C954^(Z$2+2)-$H954^(Z$2+2))/(ε_c1cd^(Z$2+2)))</f>
        <v/>
      </c>
      <c r="AA954">
        <f>(INDIRECT("a_"&amp;AA$2)/(AA$2+2))*(($C954^(AA$2+2)-$H954^(AA$2+2))/(ε_c1cd^(AA$2+2)))</f>
        <v/>
      </c>
      <c r="AB954">
        <f>(INDIRECT("a_"&amp;AB$2)/(AB$2+2))*(($C954^(AB$2+2)-$H954^(AB$2+2))/(ε_c1cd^(AB$2+2)))</f>
        <v/>
      </c>
      <c r="AC954">
        <f>(INDIRECT("a_"&amp;AC$2)/(AC$2+2))*(($C954^(AC$2+2)-$H954^(AC$2+2))/(ε_c1cd^(AC$2+2)))</f>
        <v/>
      </c>
      <c r="AD954">
        <f>(INDIRECT("a_"&amp;AD$2)/(AD$2+2))*(($C954^(AD$2+2)-$H954^(AD$2+2))/(ε_c1cd^(AD$2+2)))</f>
        <v/>
      </c>
      <c r="AE954" s="111">
        <f>(b*f_cd/L954)*SUM(U954:Y954)+SUM(Q954:R954)</f>
        <v/>
      </c>
      <c r="AF954" s="112">
        <f>AE954*(K954-y+e)</f>
        <v/>
      </c>
      <c r="AG954" s="113">
        <f>(b*f_cd/(L954^2))*SUM(Z954:AD954)+SUM(S954:T954)-AF954</f>
        <v/>
      </c>
      <c r="AH954" s="114">
        <f>AG954&lt;0</f>
        <v/>
      </c>
      <c r="AI954" s="115">
        <f>IF(A954=1,FALSE,(AND(AQ954,AH954,NOT(AI953))))</f>
        <v/>
      </c>
      <c r="AJ954" s="116">
        <f>(b*f_cd/L954)*(a_1/2*J954^2+a_2/3*J954^3+a_3/4*J954^4+a_4/5*J954^5+a_5/6*J954^6)+SUM(Q954:R954)</f>
        <v/>
      </c>
      <c r="AK954">
        <f>AJ954*(K954-y+e)</f>
        <v/>
      </c>
      <c r="AL954" s="118">
        <f>(b*f_cd/(L954^2))*(a_1/3*J954^3+a_2/4*J954^4+a_3/5*J954^5+a_4/6*J954^6+a_5/7*J954^7)+SUM(S954:T954)-AK954</f>
        <v/>
      </c>
      <c r="AM954" s="114">
        <f>AL954&gt;0</f>
        <v/>
      </c>
      <c r="AN954" s="115">
        <f>IF(A954=1,FALSE,(AND(AQ954,AM954,NOT(AN953))))</f>
        <v/>
      </c>
      <c r="AO954">
        <f>IF(D954=1,AND(AH954,NOT(AI954)),AND(AM954,NOT(AN954)))</f>
        <v/>
      </c>
      <c r="AP954" s="119">
        <f>IF(D954=1,AI954,AN954)</f>
        <v/>
      </c>
      <c r="AQ954" s="125">
        <f>ABS(E954)&lt;$AQ$2</f>
        <v/>
      </c>
      <c r="AS954">
        <f>IF(AP954,MAX(AS$3:AS952)+1,"")</f>
        <v/>
      </c>
    </row>
    <row r="955">
      <c r="A955" t="n">
        <v>865</v>
      </c>
      <c r="B955" s="131">
        <f>IF(A955=1,0,IF(AP955,0.1*ε_cu1cd,0))</f>
        <v/>
      </c>
      <c r="C955" s="131">
        <f>IF(A955=1,0.1*ε_cu1cd,C954+B954)</f>
        <v/>
      </c>
      <c r="D955" s="113">
        <f>IF('Нормальний переріз'!$D$68&gt;0,1,2)</f>
        <v/>
      </c>
      <c r="E955" s="144">
        <f>IF(D955=1,F955,G955)</f>
        <v/>
      </c>
      <c r="F955" s="124">
        <f>IF(AI954,0.11*ε_cu1cd,IF(AH954,F954*0.01,F954))</f>
        <v/>
      </c>
      <c r="G955" s="124">
        <f>IF(AP954,-0.1*ε_cu1cd,IF(AM954,G954*0.01,G954))</f>
        <v/>
      </c>
      <c r="H955" s="113">
        <f>IF(A955=1,E955,IF(AO954,H954-E954+E955,IF(AP954,0.8*H954,H954+E955)))</f>
        <v/>
      </c>
      <c r="I955" s="169">
        <f>(C955-H955)/h</f>
        <v/>
      </c>
      <c r="J955">
        <f>C955/(ε_c1cd)</f>
        <v/>
      </c>
      <c r="K955">
        <f>C955/I955</f>
        <v/>
      </c>
      <c r="L955" s="131">
        <f>I955/(ε_c1cd)</f>
        <v/>
      </c>
      <c r="M955">
        <f>I955*(K955-Z_s1)</f>
        <v/>
      </c>
      <c r="N955">
        <f>I955*(K955-Z_s2)</f>
        <v/>
      </c>
      <c r="O955">
        <f>E_s*M955</f>
        <v/>
      </c>
      <c r="P955">
        <f>E_s*N955</f>
        <v/>
      </c>
      <c r="Q955">
        <f>O955*A_s1</f>
        <v/>
      </c>
      <c r="R955">
        <f>P955*A_s2</f>
        <v/>
      </c>
      <c r="S955">
        <f>Q955*($K955-Z_s1)</f>
        <v/>
      </c>
      <c r="T955">
        <f>R955*($K955-Z_s2)</f>
        <v/>
      </c>
      <c r="U955">
        <f>(INDIRECT("a_"&amp;U$2)/(U$2+1))*(($C955^(U$2+1)-$H955^(U$2+1))/(ε_c1cd^(U$2+1)))</f>
        <v/>
      </c>
      <c r="V955">
        <f>(INDIRECT("a_"&amp;V$2)/(V$2+1))*(($C955^(V$2+1)-$H955^(V$2+1))/(ε_c1cd^(V$2+1)))</f>
        <v/>
      </c>
      <c r="W955">
        <f>(INDIRECT("a_"&amp;W$2)/(W$2+1))*(($C955^(W$2+1)-$H955^(W$2+1))/(ε_c1cd^(W$2+1)))</f>
        <v/>
      </c>
      <c r="X955">
        <f>(INDIRECT("a_"&amp;X$2)/(X$2+1))*(($C955^(X$2+1)-$H955^(X$2+1))/(ε_c1cd^(X$2+1)))</f>
        <v/>
      </c>
      <c r="Y955">
        <f>(INDIRECT("a_"&amp;Y$2)/(Y$2+1))*(($C955^(Y$2+1)-$H955^(Y$2+1))/(ε_c1cd^(Y$2+1)))</f>
        <v/>
      </c>
      <c r="Z955">
        <f>(INDIRECT("a_"&amp;Z$2)/(Z$2+2))*(($C955^(Z$2+2)-$H955^(Z$2+2))/(ε_c1cd^(Z$2+2)))</f>
        <v/>
      </c>
      <c r="AA955">
        <f>(INDIRECT("a_"&amp;AA$2)/(AA$2+2))*(($C955^(AA$2+2)-$H955^(AA$2+2))/(ε_c1cd^(AA$2+2)))</f>
        <v/>
      </c>
      <c r="AB955">
        <f>(INDIRECT("a_"&amp;AB$2)/(AB$2+2))*(($C955^(AB$2+2)-$H955^(AB$2+2))/(ε_c1cd^(AB$2+2)))</f>
        <v/>
      </c>
      <c r="AC955">
        <f>(INDIRECT("a_"&amp;AC$2)/(AC$2+2))*(($C955^(AC$2+2)-$H955^(AC$2+2))/(ε_c1cd^(AC$2+2)))</f>
        <v/>
      </c>
      <c r="AD955">
        <f>(INDIRECT("a_"&amp;AD$2)/(AD$2+2))*(($C955^(AD$2+2)-$H955^(AD$2+2))/(ε_c1cd^(AD$2+2)))</f>
        <v/>
      </c>
      <c r="AE955" s="111">
        <f>(b*f_cd/L955)*SUM(U955:Y955)+SUM(Q955:R955)</f>
        <v/>
      </c>
      <c r="AF955" s="112">
        <f>AE955*(K955-y+e)</f>
        <v/>
      </c>
      <c r="AG955" s="113">
        <f>(b*f_cd/(L955^2))*SUM(Z955:AD955)+SUM(S955:T955)-AF955</f>
        <v/>
      </c>
      <c r="AH955" s="114">
        <f>AG955&lt;0</f>
        <v/>
      </c>
      <c r="AI955" s="115">
        <f>IF(A955=1,FALSE,(AND(AQ955,AH955,NOT(AI954))))</f>
        <v/>
      </c>
      <c r="AJ955" s="116">
        <f>(b*f_cd/L955)*(a_1/2*J955^2+a_2/3*J955^3+a_3/4*J955^4+a_4/5*J955^5+a_5/6*J955^6)+SUM(Q955:R955)</f>
        <v/>
      </c>
      <c r="AK955">
        <f>AJ955*(K955-y+e)</f>
        <v/>
      </c>
      <c r="AL955" s="118">
        <f>(b*f_cd/(L955^2))*(a_1/3*J955^3+a_2/4*J955^4+a_3/5*J955^5+a_4/6*J955^6+a_5/7*J955^7)+SUM(S955:T955)-AK955</f>
        <v/>
      </c>
      <c r="AM955" s="114">
        <f>AL955&gt;0</f>
        <v/>
      </c>
      <c r="AN955" s="115">
        <f>IF(A955=1,FALSE,(AND(AQ955,AM955,NOT(AN954))))</f>
        <v/>
      </c>
      <c r="AO955">
        <f>IF(D955=1,AND(AH955,NOT(AI955)),AND(AM955,NOT(AN955)))</f>
        <v/>
      </c>
      <c r="AP955" s="119">
        <f>IF(D955=1,AI955,AN955)</f>
        <v/>
      </c>
      <c r="AQ955" s="125">
        <f>ABS(E955)&lt;$AQ$2</f>
        <v/>
      </c>
      <c r="AS955">
        <f>IF(AP955,MAX(AS$3:AS953)+1,"")</f>
        <v/>
      </c>
    </row>
    <row r="956">
      <c r="A956" t="n">
        <v>866</v>
      </c>
      <c r="B956" s="131">
        <f>IF(A956=1,0,IF(AP956,0.1*ε_cu1cd,0))</f>
        <v/>
      </c>
      <c r="C956" s="131">
        <f>IF(A956=1,0.1*ε_cu1cd,C955+B955)</f>
        <v/>
      </c>
      <c r="D956" s="113">
        <f>IF('Нормальний переріз'!$D$68&gt;0,1,2)</f>
        <v/>
      </c>
      <c r="E956" s="144">
        <f>IF(D956=1,F956,G956)</f>
        <v/>
      </c>
      <c r="F956" s="124">
        <f>IF(AI955,0.11*ε_cu1cd,IF(AH955,F955*0.01,F955))</f>
        <v/>
      </c>
      <c r="G956" s="124">
        <f>IF(AP955,-0.1*ε_cu1cd,IF(AM955,G955*0.01,G955))</f>
        <v/>
      </c>
      <c r="H956" s="113">
        <f>IF(A956=1,E956,IF(AO955,H955-E955+E956,IF(AP955,0.8*H955,H955+E956)))</f>
        <v/>
      </c>
      <c r="I956" s="169">
        <f>(C956-H956)/h</f>
        <v/>
      </c>
      <c r="J956">
        <f>C956/(ε_c1cd)</f>
        <v/>
      </c>
      <c r="K956">
        <f>C956/I956</f>
        <v/>
      </c>
      <c r="L956" s="131">
        <f>I956/(ε_c1cd)</f>
        <v/>
      </c>
      <c r="M956">
        <f>I956*(K956-Z_s1)</f>
        <v/>
      </c>
      <c r="N956">
        <f>I956*(K956-Z_s2)</f>
        <v/>
      </c>
      <c r="O956">
        <f>E_s*M956</f>
        <v/>
      </c>
      <c r="P956">
        <f>E_s*N956</f>
        <v/>
      </c>
      <c r="Q956">
        <f>O956*A_s1</f>
        <v/>
      </c>
      <c r="R956">
        <f>P956*A_s2</f>
        <v/>
      </c>
      <c r="S956">
        <f>Q956*($K956-Z_s1)</f>
        <v/>
      </c>
      <c r="T956">
        <f>R956*($K956-Z_s2)</f>
        <v/>
      </c>
      <c r="U956">
        <f>(INDIRECT("a_"&amp;U$2)/(U$2+1))*(($C956^(U$2+1)-$H956^(U$2+1))/(ε_c1cd^(U$2+1)))</f>
        <v/>
      </c>
      <c r="V956">
        <f>(INDIRECT("a_"&amp;V$2)/(V$2+1))*(($C956^(V$2+1)-$H956^(V$2+1))/(ε_c1cd^(V$2+1)))</f>
        <v/>
      </c>
      <c r="W956">
        <f>(INDIRECT("a_"&amp;W$2)/(W$2+1))*(($C956^(W$2+1)-$H956^(W$2+1))/(ε_c1cd^(W$2+1)))</f>
        <v/>
      </c>
      <c r="X956">
        <f>(INDIRECT("a_"&amp;X$2)/(X$2+1))*(($C956^(X$2+1)-$H956^(X$2+1))/(ε_c1cd^(X$2+1)))</f>
        <v/>
      </c>
      <c r="Y956">
        <f>(INDIRECT("a_"&amp;Y$2)/(Y$2+1))*(($C956^(Y$2+1)-$H956^(Y$2+1))/(ε_c1cd^(Y$2+1)))</f>
        <v/>
      </c>
      <c r="Z956">
        <f>(INDIRECT("a_"&amp;Z$2)/(Z$2+2))*(($C956^(Z$2+2)-$H956^(Z$2+2))/(ε_c1cd^(Z$2+2)))</f>
        <v/>
      </c>
      <c r="AA956">
        <f>(INDIRECT("a_"&amp;AA$2)/(AA$2+2))*(($C956^(AA$2+2)-$H956^(AA$2+2))/(ε_c1cd^(AA$2+2)))</f>
        <v/>
      </c>
      <c r="AB956">
        <f>(INDIRECT("a_"&amp;AB$2)/(AB$2+2))*(($C956^(AB$2+2)-$H956^(AB$2+2))/(ε_c1cd^(AB$2+2)))</f>
        <v/>
      </c>
      <c r="AC956">
        <f>(INDIRECT("a_"&amp;AC$2)/(AC$2+2))*(($C956^(AC$2+2)-$H956^(AC$2+2))/(ε_c1cd^(AC$2+2)))</f>
        <v/>
      </c>
      <c r="AD956">
        <f>(INDIRECT("a_"&amp;AD$2)/(AD$2+2))*(($C956^(AD$2+2)-$H956^(AD$2+2))/(ε_c1cd^(AD$2+2)))</f>
        <v/>
      </c>
      <c r="AE956" s="111">
        <f>(b*f_cd/L956)*SUM(U956:Y956)+SUM(Q956:R956)</f>
        <v/>
      </c>
      <c r="AF956" s="112">
        <f>AE956*(K956-y+e)</f>
        <v/>
      </c>
      <c r="AG956" s="113">
        <f>(b*f_cd/(L956^2))*SUM(Z956:AD956)+SUM(S956:T956)-AF956</f>
        <v/>
      </c>
      <c r="AH956" s="114">
        <f>AG956&lt;0</f>
        <v/>
      </c>
      <c r="AI956" s="115">
        <f>IF(A956=1,FALSE,(AND(AQ956,AH956,NOT(AI955))))</f>
        <v/>
      </c>
      <c r="AJ956" s="116">
        <f>(b*f_cd/L956)*(a_1/2*J956^2+a_2/3*J956^3+a_3/4*J956^4+a_4/5*J956^5+a_5/6*J956^6)+SUM(Q956:R956)</f>
        <v/>
      </c>
      <c r="AK956">
        <f>AJ956*(K956-y+e)</f>
        <v/>
      </c>
      <c r="AL956" s="118">
        <f>(b*f_cd/(L956^2))*(a_1/3*J956^3+a_2/4*J956^4+a_3/5*J956^5+a_4/6*J956^6+a_5/7*J956^7)+SUM(S956:T956)-AK956</f>
        <v/>
      </c>
      <c r="AM956" s="114">
        <f>AL956&gt;0</f>
        <v/>
      </c>
      <c r="AN956" s="115">
        <f>IF(A956=1,FALSE,(AND(AQ956,AM956,NOT(AN955))))</f>
        <v/>
      </c>
      <c r="AO956">
        <f>IF(D956=1,AND(AH956,NOT(AI956)),AND(AM956,NOT(AN956)))</f>
        <v/>
      </c>
      <c r="AP956" s="119">
        <f>IF(D956=1,AI956,AN956)</f>
        <v/>
      </c>
      <c r="AQ956" s="125">
        <f>ABS(E956)&lt;$AQ$2</f>
        <v/>
      </c>
      <c r="AS956">
        <f>IF(AP956,MAX(AS$3:AS954)+1,"")</f>
        <v/>
      </c>
    </row>
    <row r="957">
      <c r="A957" t="n">
        <v>867</v>
      </c>
      <c r="B957" s="131">
        <f>IF(A957=1,0,IF(AP957,0.1*ε_cu1cd,0))</f>
        <v/>
      </c>
      <c r="C957" s="131">
        <f>IF(A957=1,0.1*ε_cu1cd,C956+B956)</f>
        <v/>
      </c>
      <c r="D957" s="113">
        <f>IF('Нормальний переріз'!$D$68&gt;0,1,2)</f>
        <v/>
      </c>
      <c r="E957" s="144">
        <f>IF(D957=1,F957,G957)</f>
        <v/>
      </c>
      <c r="F957" s="124">
        <f>IF(AI956,0.11*ε_cu1cd,IF(AH956,F956*0.01,F956))</f>
        <v/>
      </c>
      <c r="G957" s="124">
        <f>IF(AP956,-0.1*ε_cu1cd,IF(AM956,G956*0.01,G956))</f>
        <v/>
      </c>
      <c r="H957" s="113">
        <f>IF(A957=1,E957,IF(AO956,H956-E956+E957,IF(AP956,0.8*H956,H956+E957)))</f>
        <v/>
      </c>
      <c r="I957" s="169">
        <f>(C957-H957)/h</f>
        <v/>
      </c>
      <c r="J957">
        <f>C957/(ε_c1cd)</f>
        <v/>
      </c>
      <c r="K957">
        <f>C957/I957</f>
        <v/>
      </c>
      <c r="L957" s="131">
        <f>I957/(ε_c1cd)</f>
        <v/>
      </c>
      <c r="M957">
        <f>I957*(K957-Z_s1)</f>
        <v/>
      </c>
      <c r="N957">
        <f>I957*(K957-Z_s2)</f>
        <v/>
      </c>
      <c r="O957">
        <f>E_s*M957</f>
        <v/>
      </c>
      <c r="P957">
        <f>E_s*N957</f>
        <v/>
      </c>
      <c r="Q957">
        <f>O957*A_s1</f>
        <v/>
      </c>
      <c r="R957">
        <f>P957*A_s2</f>
        <v/>
      </c>
      <c r="S957">
        <f>Q957*($K957-Z_s1)</f>
        <v/>
      </c>
      <c r="T957">
        <f>R957*($K957-Z_s2)</f>
        <v/>
      </c>
      <c r="U957">
        <f>(INDIRECT("a_"&amp;U$2)/(U$2+1))*(($C957^(U$2+1)-$H957^(U$2+1))/(ε_c1cd^(U$2+1)))</f>
        <v/>
      </c>
      <c r="V957">
        <f>(INDIRECT("a_"&amp;V$2)/(V$2+1))*(($C957^(V$2+1)-$H957^(V$2+1))/(ε_c1cd^(V$2+1)))</f>
        <v/>
      </c>
      <c r="W957">
        <f>(INDIRECT("a_"&amp;W$2)/(W$2+1))*(($C957^(W$2+1)-$H957^(W$2+1))/(ε_c1cd^(W$2+1)))</f>
        <v/>
      </c>
      <c r="X957">
        <f>(INDIRECT("a_"&amp;X$2)/(X$2+1))*(($C957^(X$2+1)-$H957^(X$2+1))/(ε_c1cd^(X$2+1)))</f>
        <v/>
      </c>
      <c r="Y957">
        <f>(INDIRECT("a_"&amp;Y$2)/(Y$2+1))*(($C957^(Y$2+1)-$H957^(Y$2+1))/(ε_c1cd^(Y$2+1)))</f>
        <v/>
      </c>
      <c r="Z957">
        <f>(INDIRECT("a_"&amp;Z$2)/(Z$2+2))*(($C957^(Z$2+2)-$H957^(Z$2+2))/(ε_c1cd^(Z$2+2)))</f>
        <v/>
      </c>
      <c r="AA957">
        <f>(INDIRECT("a_"&amp;AA$2)/(AA$2+2))*(($C957^(AA$2+2)-$H957^(AA$2+2))/(ε_c1cd^(AA$2+2)))</f>
        <v/>
      </c>
      <c r="AB957">
        <f>(INDIRECT("a_"&amp;AB$2)/(AB$2+2))*(($C957^(AB$2+2)-$H957^(AB$2+2))/(ε_c1cd^(AB$2+2)))</f>
        <v/>
      </c>
      <c r="AC957">
        <f>(INDIRECT("a_"&amp;AC$2)/(AC$2+2))*(($C957^(AC$2+2)-$H957^(AC$2+2))/(ε_c1cd^(AC$2+2)))</f>
        <v/>
      </c>
      <c r="AD957">
        <f>(INDIRECT("a_"&amp;AD$2)/(AD$2+2))*(($C957^(AD$2+2)-$H957^(AD$2+2))/(ε_c1cd^(AD$2+2)))</f>
        <v/>
      </c>
      <c r="AE957" s="111">
        <f>(b*f_cd/L957)*SUM(U957:Y957)+SUM(Q957:R957)</f>
        <v/>
      </c>
      <c r="AF957" s="112">
        <f>AE957*(K957-y+e)</f>
        <v/>
      </c>
      <c r="AG957" s="113">
        <f>(b*f_cd/(L957^2))*SUM(Z957:AD957)+SUM(S957:T957)-AF957</f>
        <v/>
      </c>
      <c r="AH957" s="114">
        <f>AG957&lt;0</f>
        <v/>
      </c>
      <c r="AI957" s="115">
        <f>IF(A957=1,FALSE,(AND(AQ957,AH957,NOT(AI956))))</f>
        <v/>
      </c>
      <c r="AJ957" s="116">
        <f>(b*f_cd/L957)*(a_1/2*J957^2+a_2/3*J957^3+a_3/4*J957^4+a_4/5*J957^5+a_5/6*J957^6)+SUM(Q957:R957)</f>
        <v/>
      </c>
      <c r="AK957">
        <f>AJ957*(K957-y+e)</f>
        <v/>
      </c>
      <c r="AL957" s="118">
        <f>(b*f_cd/(L957^2))*(a_1/3*J957^3+a_2/4*J957^4+a_3/5*J957^5+a_4/6*J957^6+a_5/7*J957^7)+SUM(S957:T957)-AK957</f>
        <v/>
      </c>
      <c r="AM957" s="114">
        <f>AL957&gt;0</f>
        <v/>
      </c>
      <c r="AN957" s="115">
        <f>IF(A957=1,FALSE,(AND(AQ957,AM957,NOT(AN956))))</f>
        <v/>
      </c>
      <c r="AO957">
        <f>IF(D957=1,AND(AH957,NOT(AI957)),AND(AM957,NOT(AN957)))</f>
        <v/>
      </c>
      <c r="AP957" s="119">
        <f>IF(D957=1,AI957,AN957)</f>
        <v/>
      </c>
      <c r="AQ957" s="125">
        <f>ABS(E957)&lt;$AQ$2</f>
        <v/>
      </c>
      <c r="AS957">
        <f>IF(AP957,MAX(AS$3:AS955)+1,"")</f>
        <v/>
      </c>
    </row>
    <row r="958">
      <c r="A958" t="n">
        <v>868</v>
      </c>
      <c r="B958" s="131">
        <f>IF(A958=1,0,IF(AP958,0.1*ε_cu1cd,0))</f>
        <v/>
      </c>
      <c r="C958" s="131">
        <f>IF(A958=1,0.1*ε_cu1cd,C957+B957)</f>
        <v/>
      </c>
      <c r="D958" s="113">
        <f>IF('Нормальний переріз'!$D$68&gt;0,1,2)</f>
        <v/>
      </c>
      <c r="E958" s="144">
        <f>IF(D958=1,F958,G958)</f>
        <v/>
      </c>
      <c r="F958" s="124">
        <f>IF(AI957,0.11*ε_cu1cd,IF(AH957,F957*0.01,F957))</f>
        <v/>
      </c>
      <c r="G958" s="124">
        <f>IF(AP957,-0.1*ε_cu1cd,IF(AM957,G957*0.01,G957))</f>
        <v/>
      </c>
      <c r="H958" s="113">
        <f>IF(A958=1,E958,IF(AO957,H957-E957+E958,IF(AP957,0.8*H957,H957+E958)))</f>
        <v/>
      </c>
      <c r="I958" s="169">
        <f>(C958-H958)/h</f>
        <v/>
      </c>
      <c r="J958">
        <f>C958/(ε_c1cd)</f>
        <v/>
      </c>
      <c r="K958">
        <f>C958/I958</f>
        <v/>
      </c>
      <c r="L958" s="131">
        <f>I958/(ε_c1cd)</f>
        <v/>
      </c>
      <c r="M958">
        <f>I958*(K958-Z_s1)</f>
        <v/>
      </c>
      <c r="N958">
        <f>I958*(K958-Z_s2)</f>
        <v/>
      </c>
      <c r="O958">
        <f>E_s*M958</f>
        <v/>
      </c>
      <c r="P958">
        <f>E_s*N958</f>
        <v/>
      </c>
      <c r="Q958">
        <f>O958*A_s1</f>
        <v/>
      </c>
      <c r="R958">
        <f>P958*A_s2</f>
        <v/>
      </c>
      <c r="S958">
        <f>Q958*($K958-Z_s1)</f>
        <v/>
      </c>
      <c r="T958">
        <f>R958*($K958-Z_s2)</f>
        <v/>
      </c>
      <c r="U958">
        <f>(INDIRECT("a_"&amp;U$2)/(U$2+1))*(($C958^(U$2+1)-$H958^(U$2+1))/(ε_c1cd^(U$2+1)))</f>
        <v/>
      </c>
      <c r="V958">
        <f>(INDIRECT("a_"&amp;V$2)/(V$2+1))*(($C958^(V$2+1)-$H958^(V$2+1))/(ε_c1cd^(V$2+1)))</f>
        <v/>
      </c>
      <c r="W958">
        <f>(INDIRECT("a_"&amp;W$2)/(W$2+1))*(($C958^(W$2+1)-$H958^(W$2+1))/(ε_c1cd^(W$2+1)))</f>
        <v/>
      </c>
      <c r="X958">
        <f>(INDIRECT("a_"&amp;X$2)/(X$2+1))*(($C958^(X$2+1)-$H958^(X$2+1))/(ε_c1cd^(X$2+1)))</f>
        <v/>
      </c>
      <c r="Y958">
        <f>(INDIRECT("a_"&amp;Y$2)/(Y$2+1))*(($C958^(Y$2+1)-$H958^(Y$2+1))/(ε_c1cd^(Y$2+1)))</f>
        <v/>
      </c>
      <c r="Z958">
        <f>(INDIRECT("a_"&amp;Z$2)/(Z$2+2))*(($C958^(Z$2+2)-$H958^(Z$2+2))/(ε_c1cd^(Z$2+2)))</f>
        <v/>
      </c>
      <c r="AA958">
        <f>(INDIRECT("a_"&amp;AA$2)/(AA$2+2))*(($C958^(AA$2+2)-$H958^(AA$2+2))/(ε_c1cd^(AA$2+2)))</f>
        <v/>
      </c>
      <c r="AB958">
        <f>(INDIRECT("a_"&amp;AB$2)/(AB$2+2))*(($C958^(AB$2+2)-$H958^(AB$2+2))/(ε_c1cd^(AB$2+2)))</f>
        <v/>
      </c>
      <c r="AC958">
        <f>(INDIRECT("a_"&amp;AC$2)/(AC$2+2))*(($C958^(AC$2+2)-$H958^(AC$2+2))/(ε_c1cd^(AC$2+2)))</f>
        <v/>
      </c>
      <c r="AD958">
        <f>(INDIRECT("a_"&amp;AD$2)/(AD$2+2))*(($C958^(AD$2+2)-$H958^(AD$2+2))/(ε_c1cd^(AD$2+2)))</f>
        <v/>
      </c>
      <c r="AE958" s="111">
        <f>(b*f_cd/L958)*SUM(U958:Y958)+SUM(Q958:R958)</f>
        <v/>
      </c>
      <c r="AF958" s="112">
        <f>AE958*(K958-y+e)</f>
        <v/>
      </c>
      <c r="AG958" s="113">
        <f>(b*f_cd/(L958^2))*SUM(Z958:AD958)+SUM(S958:T958)-AF958</f>
        <v/>
      </c>
      <c r="AH958" s="114">
        <f>AG958&lt;0</f>
        <v/>
      </c>
      <c r="AI958" s="115">
        <f>IF(A958=1,FALSE,(AND(AQ958,AH958,NOT(AI957))))</f>
        <v/>
      </c>
      <c r="AJ958" s="116">
        <f>(b*f_cd/L958)*(a_1/2*J958^2+a_2/3*J958^3+a_3/4*J958^4+a_4/5*J958^5+a_5/6*J958^6)+SUM(Q958:R958)</f>
        <v/>
      </c>
      <c r="AK958">
        <f>AJ958*(K958-y+e)</f>
        <v/>
      </c>
      <c r="AL958" s="118">
        <f>(b*f_cd/(L958^2))*(a_1/3*J958^3+a_2/4*J958^4+a_3/5*J958^5+a_4/6*J958^6+a_5/7*J958^7)+SUM(S958:T958)-AK958</f>
        <v/>
      </c>
      <c r="AM958" s="114">
        <f>AL958&gt;0</f>
        <v/>
      </c>
      <c r="AN958" s="115">
        <f>IF(A958=1,FALSE,(AND(AQ958,AM958,NOT(AN957))))</f>
        <v/>
      </c>
      <c r="AO958">
        <f>IF(D958=1,AND(AH958,NOT(AI958)),AND(AM958,NOT(AN958)))</f>
        <v/>
      </c>
      <c r="AP958" s="119">
        <f>IF(D958=1,AI958,AN958)</f>
        <v/>
      </c>
      <c r="AQ958" s="125">
        <f>ABS(E958)&lt;$AQ$2</f>
        <v/>
      </c>
      <c r="AS958">
        <f>IF(AP958,MAX(AS$3:AS956)+1,"")</f>
        <v/>
      </c>
    </row>
    <row r="959">
      <c r="A959" t="n">
        <v>869</v>
      </c>
      <c r="B959" s="131">
        <f>IF(A959=1,0,IF(AP959,0.1*ε_cu1cd,0))</f>
        <v/>
      </c>
      <c r="C959" s="131">
        <f>IF(A959=1,0.1*ε_cu1cd,C958+B958)</f>
        <v/>
      </c>
      <c r="D959" s="113">
        <f>IF('Нормальний переріз'!$D$68&gt;0,1,2)</f>
        <v/>
      </c>
      <c r="E959" s="144">
        <f>IF(D959=1,F959,G959)</f>
        <v/>
      </c>
      <c r="F959" s="124">
        <f>IF(AI958,0.11*ε_cu1cd,IF(AH958,F958*0.01,F958))</f>
        <v/>
      </c>
      <c r="G959" s="124">
        <f>IF(AP958,-0.1*ε_cu1cd,IF(AM958,G958*0.01,G958))</f>
        <v/>
      </c>
      <c r="H959" s="113">
        <f>IF(A959=1,E959,IF(AO958,H958-E958+E959,IF(AP958,0.8*H958,H958+E959)))</f>
        <v/>
      </c>
      <c r="I959" s="169">
        <f>(C959-H959)/h</f>
        <v/>
      </c>
      <c r="J959">
        <f>C959/(ε_c1cd)</f>
        <v/>
      </c>
      <c r="K959">
        <f>C959/I959</f>
        <v/>
      </c>
      <c r="L959" s="131">
        <f>I959/(ε_c1cd)</f>
        <v/>
      </c>
      <c r="M959">
        <f>I959*(K959-Z_s1)</f>
        <v/>
      </c>
      <c r="N959">
        <f>I959*(K959-Z_s2)</f>
        <v/>
      </c>
      <c r="O959">
        <f>E_s*M959</f>
        <v/>
      </c>
      <c r="P959">
        <f>E_s*N959</f>
        <v/>
      </c>
      <c r="Q959">
        <f>O959*A_s1</f>
        <v/>
      </c>
      <c r="R959">
        <f>P959*A_s2</f>
        <v/>
      </c>
      <c r="S959">
        <f>Q959*($K959-Z_s1)</f>
        <v/>
      </c>
      <c r="T959">
        <f>R959*($K959-Z_s2)</f>
        <v/>
      </c>
      <c r="U959">
        <f>(INDIRECT("a_"&amp;U$2)/(U$2+1))*(($C959^(U$2+1)-$H959^(U$2+1))/(ε_c1cd^(U$2+1)))</f>
        <v/>
      </c>
      <c r="V959">
        <f>(INDIRECT("a_"&amp;V$2)/(V$2+1))*(($C959^(V$2+1)-$H959^(V$2+1))/(ε_c1cd^(V$2+1)))</f>
        <v/>
      </c>
      <c r="W959">
        <f>(INDIRECT("a_"&amp;W$2)/(W$2+1))*(($C959^(W$2+1)-$H959^(W$2+1))/(ε_c1cd^(W$2+1)))</f>
        <v/>
      </c>
      <c r="X959">
        <f>(INDIRECT("a_"&amp;X$2)/(X$2+1))*(($C959^(X$2+1)-$H959^(X$2+1))/(ε_c1cd^(X$2+1)))</f>
        <v/>
      </c>
      <c r="Y959">
        <f>(INDIRECT("a_"&amp;Y$2)/(Y$2+1))*(($C959^(Y$2+1)-$H959^(Y$2+1))/(ε_c1cd^(Y$2+1)))</f>
        <v/>
      </c>
      <c r="Z959">
        <f>(INDIRECT("a_"&amp;Z$2)/(Z$2+2))*(($C959^(Z$2+2)-$H959^(Z$2+2))/(ε_c1cd^(Z$2+2)))</f>
        <v/>
      </c>
      <c r="AA959">
        <f>(INDIRECT("a_"&amp;AA$2)/(AA$2+2))*(($C959^(AA$2+2)-$H959^(AA$2+2))/(ε_c1cd^(AA$2+2)))</f>
        <v/>
      </c>
      <c r="AB959">
        <f>(INDIRECT("a_"&amp;AB$2)/(AB$2+2))*(($C959^(AB$2+2)-$H959^(AB$2+2))/(ε_c1cd^(AB$2+2)))</f>
        <v/>
      </c>
      <c r="AC959">
        <f>(INDIRECT("a_"&amp;AC$2)/(AC$2+2))*(($C959^(AC$2+2)-$H959^(AC$2+2))/(ε_c1cd^(AC$2+2)))</f>
        <v/>
      </c>
      <c r="AD959">
        <f>(INDIRECT("a_"&amp;AD$2)/(AD$2+2))*(($C959^(AD$2+2)-$H959^(AD$2+2))/(ε_c1cd^(AD$2+2)))</f>
        <v/>
      </c>
      <c r="AE959" s="111">
        <f>(b*f_cd/L959)*SUM(U959:Y959)+SUM(Q959:R959)</f>
        <v/>
      </c>
      <c r="AF959" s="112">
        <f>AE959*(K959-y+e)</f>
        <v/>
      </c>
      <c r="AG959" s="113">
        <f>(b*f_cd/(L959^2))*SUM(Z959:AD959)+SUM(S959:T959)-AF959</f>
        <v/>
      </c>
      <c r="AH959" s="114">
        <f>AG959&lt;0</f>
        <v/>
      </c>
      <c r="AI959" s="115">
        <f>IF(A959=1,FALSE,(AND(AQ959,AH959,NOT(AI958))))</f>
        <v/>
      </c>
      <c r="AJ959" s="116">
        <f>(b*f_cd/L959)*(a_1/2*J959^2+a_2/3*J959^3+a_3/4*J959^4+a_4/5*J959^5+a_5/6*J959^6)+SUM(Q959:R959)</f>
        <v/>
      </c>
      <c r="AK959">
        <f>AJ959*(K959-y+e)</f>
        <v/>
      </c>
      <c r="AL959" s="118">
        <f>(b*f_cd/(L959^2))*(a_1/3*J959^3+a_2/4*J959^4+a_3/5*J959^5+a_4/6*J959^6+a_5/7*J959^7)+SUM(S959:T959)-AK959</f>
        <v/>
      </c>
      <c r="AM959" s="114">
        <f>AL959&gt;0</f>
        <v/>
      </c>
      <c r="AN959" s="115">
        <f>IF(A959=1,FALSE,(AND(AQ959,AM959,NOT(AN958))))</f>
        <v/>
      </c>
      <c r="AO959">
        <f>IF(D959=1,AND(AH959,NOT(AI959)),AND(AM959,NOT(AN959)))</f>
        <v/>
      </c>
      <c r="AP959" s="119">
        <f>IF(D959=1,AI959,AN959)</f>
        <v/>
      </c>
      <c r="AQ959" s="125">
        <f>ABS(E959)&lt;$AQ$2</f>
        <v/>
      </c>
      <c r="AS959">
        <f>IF(AP959,MAX(AS$3:AS957)+1,"")</f>
        <v/>
      </c>
    </row>
    <row r="960">
      <c r="A960" t="n">
        <v>870</v>
      </c>
      <c r="B960" s="131">
        <f>IF(A960=1,0,IF(AP960,0.1*ε_cu1cd,0))</f>
        <v/>
      </c>
      <c r="C960" s="131">
        <f>IF(A960=1,0.1*ε_cu1cd,C959+B959)</f>
        <v/>
      </c>
      <c r="D960" s="113">
        <f>IF('Нормальний переріз'!$D$68&gt;0,1,2)</f>
        <v/>
      </c>
      <c r="E960" s="144">
        <f>IF(D960=1,F960,G960)</f>
        <v/>
      </c>
      <c r="F960" s="124">
        <f>IF(AI959,0.11*ε_cu1cd,IF(AH959,F959*0.01,F959))</f>
        <v/>
      </c>
      <c r="G960" s="124">
        <f>IF(AP959,-0.1*ε_cu1cd,IF(AM959,G959*0.01,G959))</f>
        <v/>
      </c>
      <c r="H960" s="113">
        <f>IF(A960=1,E960,IF(AO959,H959-E959+E960,IF(AP959,0.8*H959,H959+E960)))</f>
        <v/>
      </c>
      <c r="I960" s="169">
        <f>(C960-H960)/h</f>
        <v/>
      </c>
      <c r="J960">
        <f>C960/(ε_c1cd)</f>
        <v/>
      </c>
      <c r="K960">
        <f>C960/I960</f>
        <v/>
      </c>
      <c r="L960" s="131">
        <f>I960/(ε_c1cd)</f>
        <v/>
      </c>
      <c r="M960">
        <f>I960*(K960-Z_s1)</f>
        <v/>
      </c>
      <c r="N960">
        <f>I960*(K960-Z_s2)</f>
        <v/>
      </c>
      <c r="O960">
        <f>E_s*M960</f>
        <v/>
      </c>
      <c r="P960">
        <f>E_s*N960</f>
        <v/>
      </c>
      <c r="Q960">
        <f>O960*A_s1</f>
        <v/>
      </c>
      <c r="R960">
        <f>P960*A_s2</f>
        <v/>
      </c>
      <c r="S960">
        <f>Q960*($K960-Z_s1)</f>
        <v/>
      </c>
      <c r="T960">
        <f>R960*($K960-Z_s2)</f>
        <v/>
      </c>
      <c r="U960">
        <f>(INDIRECT("a_"&amp;U$2)/(U$2+1))*(($C960^(U$2+1)-$H960^(U$2+1))/(ε_c1cd^(U$2+1)))</f>
        <v/>
      </c>
      <c r="V960">
        <f>(INDIRECT("a_"&amp;V$2)/(V$2+1))*(($C960^(V$2+1)-$H960^(V$2+1))/(ε_c1cd^(V$2+1)))</f>
        <v/>
      </c>
      <c r="W960">
        <f>(INDIRECT("a_"&amp;W$2)/(W$2+1))*(($C960^(W$2+1)-$H960^(W$2+1))/(ε_c1cd^(W$2+1)))</f>
        <v/>
      </c>
      <c r="X960">
        <f>(INDIRECT("a_"&amp;X$2)/(X$2+1))*(($C960^(X$2+1)-$H960^(X$2+1))/(ε_c1cd^(X$2+1)))</f>
        <v/>
      </c>
      <c r="Y960">
        <f>(INDIRECT("a_"&amp;Y$2)/(Y$2+1))*(($C960^(Y$2+1)-$H960^(Y$2+1))/(ε_c1cd^(Y$2+1)))</f>
        <v/>
      </c>
      <c r="Z960">
        <f>(INDIRECT("a_"&amp;Z$2)/(Z$2+2))*(($C960^(Z$2+2)-$H960^(Z$2+2))/(ε_c1cd^(Z$2+2)))</f>
        <v/>
      </c>
      <c r="AA960">
        <f>(INDIRECT("a_"&amp;AA$2)/(AA$2+2))*(($C960^(AA$2+2)-$H960^(AA$2+2))/(ε_c1cd^(AA$2+2)))</f>
        <v/>
      </c>
      <c r="AB960">
        <f>(INDIRECT("a_"&amp;AB$2)/(AB$2+2))*(($C960^(AB$2+2)-$H960^(AB$2+2))/(ε_c1cd^(AB$2+2)))</f>
        <v/>
      </c>
      <c r="AC960">
        <f>(INDIRECT("a_"&amp;AC$2)/(AC$2+2))*(($C960^(AC$2+2)-$H960^(AC$2+2))/(ε_c1cd^(AC$2+2)))</f>
        <v/>
      </c>
      <c r="AD960">
        <f>(INDIRECT("a_"&amp;AD$2)/(AD$2+2))*(($C960^(AD$2+2)-$H960^(AD$2+2))/(ε_c1cd^(AD$2+2)))</f>
        <v/>
      </c>
      <c r="AE960" s="111">
        <f>(b*f_cd/L960)*SUM(U960:Y960)+SUM(Q960:R960)</f>
        <v/>
      </c>
      <c r="AF960" s="112">
        <f>AE960*(K960-y+e)</f>
        <v/>
      </c>
      <c r="AG960" s="113">
        <f>(b*f_cd/(L960^2))*SUM(Z960:AD960)+SUM(S960:T960)-AF960</f>
        <v/>
      </c>
      <c r="AH960" s="114">
        <f>AG960&lt;0</f>
        <v/>
      </c>
      <c r="AI960" s="115">
        <f>IF(A960=1,FALSE,(AND(AQ960,AH960,NOT(AI959))))</f>
        <v/>
      </c>
      <c r="AJ960" s="116">
        <f>(b*f_cd/L960)*(a_1/2*J960^2+a_2/3*J960^3+a_3/4*J960^4+a_4/5*J960^5+a_5/6*J960^6)+SUM(Q960:R960)</f>
        <v/>
      </c>
      <c r="AK960">
        <f>AJ960*(K960-y+e)</f>
        <v/>
      </c>
      <c r="AL960" s="118">
        <f>(b*f_cd/(L960^2))*(a_1/3*J960^3+a_2/4*J960^4+a_3/5*J960^5+a_4/6*J960^6+a_5/7*J960^7)+SUM(S960:T960)-AK960</f>
        <v/>
      </c>
      <c r="AM960" s="114">
        <f>AL960&gt;0</f>
        <v/>
      </c>
      <c r="AN960" s="115">
        <f>IF(A960=1,FALSE,(AND(AQ960,AM960,NOT(AN959))))</f>
        <v/>
      </c>
      <c r="AO960">
        <f>IF(D960=1,AND(AH960,NOT(AI960)),AND(AM960,NOT(AN960)))</f>
        <v/>
      </c>
      <c r="AP960" s="119">
        <f>IF(D960=1,AI960,AN960)</f>
        <v/>
      </c>
      <c r="AQ960" s="125">
        <f>ABS(E960)&lt;$AQ$2</f>
        <v/>
      </c>
      <c r="AS960">
        <f>IF(AP960,MAX(AS$3:AS958)+1,"")</f>
        <v/>
      </c>
    </row>
    <row r="961">
      <c r="A961" t="n">
        <v>871</v>
      </c>
      <c r="B961" s="131">
        <f>IF(A961=1,0,IF(AP961,0.1*ε_cu1cd,0))</f>
        <v/>
      </c>
      <c r="C961" s="131">
        <f>IF(A961=1,0.1*ε_cu1cd,C960+B960)</f>
        <v/>
      </c>
      <c r="D961" s="113">
        <f>IF('Нормальний переріз'!$D$68&gt;0,1,2)</f>
        <v/>
      </c>
      <c r="E961" s="144">
        <f>IF(D961=1,F961,G961)</f>
        <v/>
      </c>
      <c r="F961" s="124">
        <f>IF(AI960,0.11*ε_cu1cd,IF(AH960,F960*0.01,F960))</f>
        <v/>
      </c>
      <c r="G961" s="124">
        <f>IF(AP960,-0.1*ε_cu1cd,IF(AM960,G960*0.01,G960))</f>
        <v/>
      </c>
      <c r="H961" s="113">
        <f>IF(A961=1,E961,IF(AO960,H960-E960+E961,IF(AP960,0.8*H960,H960+E961)))</f>
        <v/>
      </c>
      <c r="I961" s="169">
        <f>(C961-H961)/h</f>
        <v/>
      </c>
      <c r="J961">
        <f>C961/(ε_c1cd)</f>
        <v/>
      </c>
      <c r="K961">
        <f>C961/I961</f>
        <v/>
      </c>
      <c r="L961" s="131">
        <f>I961/(ε_c1cd)</f>
        <v/>
      </c>
      <c r="M961">
        <f>I961*(K961-Z_s1)</f>
        <v/>
      </c>
      <c r="N961">
        <f>I961*(K961-Z_s2)</f>
        <v/>
      </c>
      <c r="O961">
        <f>E_s*M961</f>
        <v/>
      </c>
      <c r="P961">
        <f>E_s*N961</f>
        <v/>
      </c>
      <c r="Q961">
        <f>O961*A_s1</f>
        <v/>
      </c>
      <c r="R961">
        <f>P961*A_s2</f>
        <v/>
      </c>
      <c r="S961">
        <f>Q961*($K961-Z_s1)</f>
        <v/>
      </c>
      <c r="T961">
        <f>R961*($K961-Z_s2)</f>
        <v/>
      </c>
      <c r="U961">
        <f>(INDIRECT("a_"&amp;U$2)/(U$2+1))*(($C961^(U$2+1)-$H961^(U$2+1))/(ε_c1cd^(U$2+1)))</f>
        <v/>
      </c>
      <c r="V961">
        <f>(INDIRECT("a_"&amp;V$2)/(V$2+1))*(($C961^(V$2+1)-$H961^(V$2+1))/(ε_c1cd^(V$2+1)))</f>
        <v/>
      </c>
      <c r="W961">
        <f>(INDIRECT("a_"&amp;W$2)/(W$2+1))*(($C961^(W$2+1)-$H961^(W$2+1))/(ε_c1cd^(W$2+1)))</f>
        <v/>
      </c>
      <c r="X961">
        <f>(INDIRECT("a_"&amp;X$2)/(X$2+1))*(($C961^(X$2+1)-$H961^(X$2+1))/(ε_c1cd^(X$2+1)))</f>
        <v/>
      </c>
      <c r="Y961">
        <f>(INDIRECT("a_"&amp;Y$2)/(Y$2+1))*(($C961^(Y$2+1)-$H961^(Y$2+1))/(ε_c1cd^(Y$2+1)))</f>
        <v/>
      </c>
      <c r="Z961">
        <f>(INDIRECT("a_"&amp;Z$2)/(Z$2+2))*(($C961^(Z$2+2)-$H961^(Z$2+2))/(ε_c1cd^(Z$2+2)))</f>
        <v/>
      </c>
      <c r="AA961">
        <f>(INDIRECT("a_"&amp;AA$2)/(AA$2+2))*(($C961^(AA$2+2)-$H961^(AA$2+2))/(ε_c1cd^(AA$2+2)))</f>
        <v/>
      </c>
      <c r="AB961">
        <f>(INDIRECT("a_"&amp;AB$2)/(AB$2+2))*(($C961^(AB$2+2)-$H961^(AB$2+2))/(ε_c1cd^(AB$2+2)))</f>
        <v/>
      </c>
      <c r="AC961">
        <f>(INDIRECT("a_"&amp;AC$2)/(AC$2+2))*(($C961^(AC$2+2)-$H961^(AC$2+2))/(ε_c1cd^(AC$2+2)))</f>
        <v/>
      </c>
      <c r="AD961">
        <f>(INDIRECT("a_"&amp;AD$2)/(AD$2+2))*(($C961^(AD$2+2)-$H961^(AD$2+2))/(ε_c1cd^(AD$2+2)))</f>
        <v/>
      </c>
      <c r="AE961" s="111">
        <f>(b*f_cd/L961)*SUM(U961:Y961)+SUM(Q961:R961)</f>
        <v/>
      </c>
      <c r="AF961" s="112">
        <f>AE961*(K961-y+e)</f>
        <v/>
      </c>
      <c r="AG961" s="113">
        <f>(b*f_cd/(L961^2))*SUM(Z961:AD961)+SUM(S961:T961)-AF961</f>
        <v/>
      </c>
      <c r="AH961" s="114">
        <f>AG961&lt;0</f>
        <v/>
      </c>
      <c r="AI961" s="115">
        <f>IF(A961=1,FALSE,(AND(AQ961,AH961,NOT(AI960))))</f>
        <v/>
      </c>
      <c r="AJ961" s="116">
        <f>(b*f_cd/L961)*(a_1/2*J961^2+a_2/3*J961^3+a_3/4*J961^4+a_4/5*J961^5+a_5/6*J961^6)+SUM(Q961:R961)</f>
        <v/>
      </c>
      <c r="AK961">
        <f>AJ961*(K961-y+e)</f>
        <v/>
      </c>
      <c r="AL961" s="118">
        <f>(b*f_cd/(L961^2))*(a_1/3*J961^3+a_2/4*J961^4+a_3/5*J961^5+a_4/6*J961^6+a_5/7*J961^7)+SUM(S961:T961)-AK961</f>
        <v/>
      </c>
      <c r="AM961" s="114">
        <f>AL961&gt;0</f>
        <v/>
      </c>
      <c r="AN961" s="115">
        <f>IF(A961=1,FALSE,(AND(AQ961,AM961,NOT(AN960))))</f>
        <v/>
      </c>
      <c r="AO961">
        <f>IF(D961=1,AND(AH961,NOT(AI961)),AND(AM961,NOT(AN961)))</f>
        <v/>
      </c>
      <c r="AP961" s="119">
        <f>IF(D961=1,AI961,AN961)</f>
        <v/>
      </c>
      <c r="AQ961" s="125">
        <f>ABS(E961)&lt;$AQ$2</f>
        <v/>
      </c>
      <c r="AS961">
        <f>IF(AP961,MAX(AS$3:AS959)+1,"")</f>
        <v/>
      </c>
    </row>
    <row r="962">
      <c r="A962" t="n">
        <v>872</v>
      </c>
      <c r="B962" s="131">
        <f>IF(A962=1,0,IF(AP962,0.1*ε_cu1cd,0))</f>
        <v/>
      </c>
      <c r="C962" s="131">
        <f>IF(A962=1,0.1*ε_cu1cd,C961+B961)</f>
        <v/>
      </c>
      <c r="D962" s="113">
        <f>IF('Нормальний переріз'!$D$68&gt;0,1,2)</f>
        <v/>
      </c>
      <c r="E962" s="144">
        <f>IF(D962=1,F962,G962)</f>
        <v/>
      </c>
      <c r="F962" s="124">
        <f>IF(AI961,0.11*ε_cu1cd,IF(AH961,F961*0.01,F961))</f>
        <v/>
      </c>
      <c r="G962" s="124">
        <f>IF(AP961,-0.1*ε_cu1cd,IF(AM961,G961*0.01,G961))</f>
        <v/>
      </c>
      <c r="H962" s="113">
        <f>IF(A962=1,E962,IF(AO961,H961-E961+E962,IF(AP961,0.8*H961,H961+E962)))</f>
        <v/>
      </c>
      <c r="I962" s="169">
        <f>(C962-H962)/h</f>
        <v/>
      </c>
      <c r="J962">
        <f>C962/(ε_c1cd)</f>
        <v/>
      </c>
      <c r="K962">
        <f>C962/I962</f>
        <v/>
      </c>
      <c r="L962" s="131">
        <f>I962/(ε_c1cd)</f>
        <v/>
      </c>
      <c r="M962">
        <f>I962*(K962-Z_s1)</f>
        <v/>
      </c>
      <c r="N962">
        <f>I962*(K962-Z_s2)</f>
        <v/>
      </c>
      <c r="O962">
        <f>E_s*M962</f>
        <v/>
      </c>
      <c r="P962">
        <f>E_s*N962</f>
        <v/>
      </c>
      <c r="Q962">
        <f>O962*A_s1</f>
        <v/>
      </c>
      <c r="R962">
        <f>P962*A_s2</f>
        <v/>
      </c>
      <c r="S962">
        <f>Q962*($K962-Z_s1)</f>
        <v/>
      </c>
      <c r="T962">
        <f>R962*($K962-Z_s2)</f>
        <v/>
      </c>
      <c r="U962">
        <f>(INDIRECT("a_"&amp;U$2)/(U$2+1))*(($C962^(U$2+1)-$H962^(U$2+1))/(ε_c1cd^(U$2+1)))</f>
        <v/>
      </c>
      <c r="V962">
        <f>(INDIRECT("a_"&amp;V$2)/(V$2+1))*(($C962^(V$2+1)-$H962^(V$2+1))/(ε_c1cd^(V$2+1)))</f>
        <v/>
      </c>
      <c r="W962">
        <f>(INDIRECT("a_"&amp;W$2)/(W$2+1))*(($C962^(W$2+1)-$H962^(W$2+1))/(ε_c1cd^(W$2+1)))</f>
        <v/>
      </c>
      <c r="X962">
        <f>(INDIRECT("a_"&amp;X$2)/(X$2+1))*(($C962^(X$2+1)-$H962^(X$2+1))/(ε_c1cd^(X$2+1)))</f>
        <v/>
      </c>
      <c r="Y962">
        <f>(INDIRECT("a_"&amp;Y$2)/(Y$2+1))*(($C962^(Y$2+1)-$H962^(Y$2+1))/(ε_c1cd^(Y$2+1)))</f>
        <v/>
      </c>
      <c r="Z962">
        <f>(INDIRECT("a_"&amp;Z$2)/(Z$2+2))*(($C962^(Z$2+2)-$H962^(Z$2+2))/(ε_c1cd^(Z$2+2)))</f>
        <v/>
      </c>
      <c r="AA962">
        <f>(INDIRECT("a_"&amp;AA$2)/(AA$2+2))*(($C962^(AA$2+2)-$H962^(AA$2+2))/(ε_c1cd^(AA$2+2)))</f>
        <v/>
      </c>
      <c r="AB962">
        <f>(INDIRECT("a_"&amp;AB$2)/(AB$2+2))*(($C962^(AB$2+2)-$H962^(AB$2+2))/(ε_c1cd^(AB$2+2)))</f>
        <v/>
      </c>
      <c r="AC962">
        <f>(INDIRECT("a_"&amp;AC$2)/(AC$2+2))*(($C962^(AC$2+2)-$H962^(AC$2+2))/(ε_c1cd^(AC$2+2)))</f>
        <v/>
      </c>
      <c r="AD962">
        <f>(INDIRECT("a_"&amp;AD$2)/(AD$2+2))*(($C962^(AD$2+2)-$H962^(AD$2+2))/(ε_c1cd^(AD$2+2)))</f>
        <v/>
      </c>
      <c r="AE962" s="111">
        <f>(b*f_cd/L962)*SUM(U962:Y962)+SUM(Q962:R962)</f>
        <v/>
      </c>
      <c r="AF962" s="112">
        <f>AE962*(K962-y+e)</f>
        <v/>
      </c>
      <c r="AG962" s="113">
        <f>(b*f_cd/(L962^2))*SUM(Z962:AD962)+SUM(S962:T962)-AF962</f>
        <v/>
      </c>
      <c r="AH962" s="114">
        <f>AG962&lt;0</f>
        <v/>
      </c>
      <c r="AI962" s="115">
        <f>IF(A962=1,FALSE,(AND(AQ962,AH962,NOT(AI961))))</f>
        <v/>
      </c>
      <c r="AJ962" s="116">
        <f>(b*f_cd/L962)*(a_1/2*J962^2+a_2/3*J962^3+a_3/4*J962^4+a_4/5*J962^5+a_5/6*J962^6)+SUM(Q962:R962)</f>
        <v/>
      </c>
      <c r="AK962">
        <f>AJ962*(K962-y+e)</f>
        <v/>
      </c>
      <c r="AL962" s="118">
        <f>(b*f_cd/(L962^2))*(a_1/3*J962^3+a_2/4*J962^4+a_3/5*J962^5+a_4/6*J962^6+a_5/7*J962^7)+SUM(S962:T962)-AK962</f>
        <v/>
      </c>
      <c r="AM962" s="114">
        <f>AL962&gt;0</f>
        <v/>
      </c>
      <c r="AN962" s="115">
        <f>IF(A962=1,FALSE,(AND(AQ962,AM962,NOT(AN961))))</f>
        <v/>
      </c>
      <c r="AO962">
        <f>IF(D962=1,AND(AH962,NOT(AI962)),AND(AM962,NOT(AN962)))</f>
        <v/>
      </c>
      <c r="AP962" s="119">
        <f>IF(D962=1,AI962,AN962)</f>
        <v/>
      </c>
      <c r="AQ962" s="125">
        <f>ABS(E962)&lt;$AQ$2</f>
        <v/>
      </c>
      <c r="AS962">
        <f>IF(AP962,MAX(AS$3:AS960)+1,"")</f>
        <v/>
      </c>
    </row>
    <row r="963">
      <c r="A963" t="n">
        <v>873</v>
      </c>
      <c r="B963" s="131">
        <f>IF(A963=1,0,IF(AP963,0.1*ε_cu1cd,0))</f>
        <v/>
      </c>
      <c r="C963" s="131">
        <f>IF(A963=1,0.1*ε_cu1cd,C962+B962)</f>
        <v/>
      </c>
      <c r="D963" s="113">
        <f>IF('Нормальний переріз'!$D$68&gt;0,1,2)</f>
        <v/>
      </c>
      <c r="E963" s="144">
        <f>IF(D963=1,F963,G963)</f>
        <v/>
      </c>
      <c r="F963" s="124">
        <f>IF(AI962,0.11*ε_cu1cd,IF(AH962,F962*0.01,F962))</f>
        <v/>
      </c>
      <c r="G963" s="124">
        <f>IF(AP962,-0.1*ε_cu1cd,IF(AM962,G962*0.01,G962))</f>
        <v/>
      </c>
      <c r="H963" s="113">
        <f>IF(A963=1,E963,IF(AO962,H962-E962+E963,IF(AP962,0.8*H962,H962+E963)))</f>
        <v/>
      </c>
      <c r="I963" s="169">
        <f>(C963-H963)/h</f>
        <v/>
      </c>
      <c r="J963">
        <f>C963/(ε_c1cd)</f>
        <v/>
      </c>
      <c r="K963">
        <f>C963/I963</f>
        <v/>
      </c>
      <c r="L963" s="131">
        <f>I963/(ε_c1cd)</f>
        <v/>
      </c>
      <c r="M963">
        <f>I963*(K963-Z_s1)</f>
        <v/>
      </c>
      <c r="N963">
        <f>I963*(K963-Z_s2)</f>
        <v/>
      </c>
      <c r="O963">
        <f>E_s*M963</f>
        <v/>
      </c>
      <c r="P963">
        <f>E_s*N963</f>
        <v/>
      </c>
      <c r="Q963">
        <f>O963*A_s1</f>
        <v/>
      </c>
      <c r="R963">
        <f>P963*A_s2</f>
        <v/>
      </c>
      <c r="S963">
        <f>Q963*($K963-Z_s1)</f>
        <v/>
      </c>
      <c r="T963">
        <f>R963*($K963-Z_s2)</f>
        <v/>
      </c>
      <c r="U963">
        <f>(INDIRECT("a_"&amp;U$2)/(U$2+1))*(($C963^(U$2+1)-$H963^(U$2+1))/(ε_c1cd^(U$2+1)))</f>
        <v/>
      </c>
      <c r="V963">
        <f>(INDIRECT("a_"&amp;V$2)/(V$2+1))*(($C963^(V$2+1)-$H963^(V$2+1))/(ε_c1cd^(V$2+1)))</f>
        <v/>
      </c>
      <c r="W963">
        <f>(INDIRECT("a_"&amp;W$2)/(W$2+1))*(($C963^(W$2+1)-$H963^(W$2+1))/(ε_c1cd^(W$2+1)))</f>
        <v/>
      </c>
      <c r="X963">
        <f>(INDIRECT("a_"&amp;X$2)/(X$2+1))*(($C963^(X$2+1)-$H963^(X$2+1))/(ε_c1cd^(X$2+1)))</f>
        <v/>
      </c>
      <c r="Y963">
        <f>(INDIRECT("a_"&amp;Y$2)/(Y$2+1))*(($C963^(Y$2+1)-$H963^(Y$2+1))/(ε_c1cd^(Y$2+1)))</f>
        <v/>
      </c>
      <c r="Z963">
        <f>(INDIRECT("a_"&amp;Z$2)/(Z$2+2))*(($C963^(Z$2+2)-$H963^(Z$2+2))/(ε_c1cd^(Z$2+2)))</f>
        <v/>
      </c>
      <c r="AA963">
        <f>(INDIRECT("a_"&amp;AA$2)/(AA$2+2))*(($C963^(AA$2+2)-$H963^(AA$2+2))/(ε_c1cd^(AA$2+2)))</f>
        <v/>
      </c>
      <c r="AB963">
        <f>(INDIRECT("a_"&amp;AB$2)/(AB$2+2))*(($C963^(AB$2+2)-$H963^(AB$2+2))/(ε_c1cd^(AB$2+2)))</f>
        <v/>
      </c>
      <c r="AC963">
        <f>(INDIRECT("a_"&amp;AC$2)/(AC$2+2))*(($C963^(AC$2+2)-$H963^(AC$2+2))/(ε_c1cd^(AC$2+2)))</f>
        <v/>
      </c>
      <c r="AD963">
        <f>(INDIRECT("a_"&amp;AD$2)/(AD$2+2))*(($C963^(AD$2+2)-$H963^(AD$2+2))/(ε_c1cd^(AD$2+2)))</f>
        <v/>
      </c>
      <c r="AE963" s="111">
        <f>(b*f_cd/L963)*SUM(U963:Y963)+SUM(Q963:R963)</f>
        <v/>
      </c>
      <c r="AF963" s="112">
        <f>AE963*(K963-y+e)</f>
        <v/>
      </c>
      <c r="AG963" s="113">
        <f>(b*f_cd/(L963^2))*SUM(Z963:AD963)+SUM(S963:T963)-AF963</f>
        <v/>
      </c>
      <c r="AH963" s="114">
        <f>AG963&lt;0</f>
        <v/>
      </c>
      <c r="AI963" s="115">
        <f>IF(A963=1,FALSE,(AND(AQ963,AH963,NOT(AI962))))</f>
        <v/>
      </c>
      <c r="AJ963" s="116">
        <f>(b*f_cd/L963)*(a_1/2*J963^2+a_2/3*J963^3+a_3/4*J963^4+a_4/5*J963^5+a_5/6*J963^6)+SUM(Q963:R963)</f>
        <v/>
      </c>
      <c r="AK963">
        <f>AJ963*(K963-y+e)</f>
        <v/>
      </c>
      <c r="AL963" s="118">
        <f>(b*f_cd/(L963^2))*(a_1/3*J963^3+a_2/4*J963^4+a_3/5*J963^5+a_4/6*J963^6+a_5/7*J963^7)+SUM(S963:T963)-AK963</f>
        <v/>
      </c>
      <c r="AM963" s="114">
        <f>AL963&gt;0</f>
        <v/>
      </c>
      <c r="AN963" s="115">
        <f>IF(A963=1,FALSE,(AND(AQ963,AM963,NOT(AN962))))</f>
        <v/>
      </c>
      <c r="AO963">
        <f>IF(D963=1,AND(AH963,NOT(AI963)),AND(AM963,NOT(AN963)))</f>
        <v/>
      </c>
      <c r="AP963" s="119">
        <f>IF(D963=1,AI963,AN963)</f>
        <v/>
      </c>
      <c r="AQ963" s="125">
        <f>ABS(E963)&lt;$AQ$2</f>
        <v/>
      </c>
      <c r="AS963">
        <f>IF(AP963,MAX(AS$3:AS961)+1,"")</f>
        <v/>
      </c>
    </row>
    <row r="964">
      <c r="A964" t="n">
        <v>874</v>
      </c>
      <c r="B964" s="131">
        <f>IF(A964=1,0,IF(AP964,0.1*ε_cu1cd,0))</f>
        <v/>
      </c>
      <c r="C964" s="131">
        <f>IF(A964=1,0.1*ε_cu1cd,C963+B963)</f>
        <v/>
      </c>
      <c r="D964" s="113">
        <f>IF('Нормальний переріз'!$D$68&gt;0,1,2)</f>
        <v/>
      </c>
      <c r="E964" s="144">
        <f>IF(D964=1,F964,G964)</f>
        <v/>
      </c>
      <c r="F964" s="124">
        <f>IF(AI963,0.11*ε_cu1cd,IF(AH963,F963*0.01,F963))</f>
        <v/>
      </c>
      <c r="G964" s="124">
        <f>IF(AP963,-0.1*ε_cu1cd,IF(AM963,G963*0.01,G963))</f>
        <v/>
      </c>
      <c r="H964" s="113">
        <f>IF(A964=1,E964,IF(AO963,H963-E963+E964,IF(AP963,0.8*H963,H963+E964)))</f>
        <v/>
      </c>
      <c r="I964" s="169">
        <f>(C964-H964)/h</f>
        <v/>
      </c>
      <c r="J964">
        <f>C964/(ε_c1cd)</f>
        <v/>
      </c>
      <c r="K964">
        <f>C964/I964</f>
        <v/>
      </c>
      <c r="L964" s="131">
        <f>I964/(ε_c1cd)</f>
        <v/>
      </c>
      <c r="M964">
        <f>I964*(K964-Z_s1)</f>
        <v/>
      </c>
      <c r="N964">
        <f>I964*(K964-Z_s2)</f>
        <v/>
      </c>
      <c r="O964">
        <f>E_s*M964</f>
        <v/>
      </c>
      <c r="P964">
        <f>E_s*N964</f>
        <v/>
      </c>
      <c r="Q964">
        <f>O964*A_s1</f>
        <v/>
      </c>
      <c r="R964">
        <f>P964*A_s2</f>
        <v/>
      </c>
      <c r="S964">
        <f>Q964*($K964-Z_s1)</f>
        <v/>
      </c>
      <c r="T964">
        <f>R964*($K964-Z_s2)</f>
        <v/>
      </c>
      <c r="U964">
        <f>(INDIRECT("a_"&amp;U$2)/(U$2+1))*(($C964^(U$2+1)-$H964^(U$2+1))/(ε_c1cd^(U$2+1)))</f>
        <v/>
      </c>
      <c r="V964">
        <f>(INDIRECT("a_"&amp;V$2)/(V$2+1))*(($C964^(V$2+1)-$H964^(V$2+1))/(ε_c1cd^(V$2+1)))</f>
        <v/>
      </c>
      <c r="W964">
        <f>(INDIRECT("a_"&amp;W$2)/(W$2+1))*(($C964^(W$2+1)-$H964^(W$2+1))/(ε_c1cd^(W$2+1)))</f>
        <v/>
      </c>
      <c r="X964">
        <f>(INDIRECT("a_"&amp;X$2)/(X$2+1))*(($C964^(X$2+1)-$H964^(X$2+1))/(ε_c1cd^(X$2+1)))</f>
        <v/>
      </c>
      <c r="Y964">
        <f>(INDIRECT("a_"&amp;Y$2)/(Y$2+1))*(($C964^(Y$2+1)-$H964^(Y$2+1))/(ε_c1cd^(Y$2+1)))</f>
        <v/>
      </c>
      <c r="Z964">
        <f>(INDIRECT("a_"&amp;Z$2)/(Z$2+2))*(($C964^(Z$2+2)-$H964^(Z$2+2))/(ε_c1cd^(Z$2+2)))</f>
        <v/>
      </c>
      <c r="AA964">
        <f>(INDIRECT("a_"&amp;AA$2)/(AA$2+2))*(($C964^(AA$2+2)-$H964^(AA$2+2))/(ε_c1cd^(AA$2+2)))</f>
        <v/>
      </c>
      <c r="AB964">
        <f>(INDIRECT("a_"&amp;AB$2)/(AB$2+2))*(($C964^(AB$2+2)-$H964^(AB$2+2))/(ε_c1cd^(AB$2+2)))</f>
        <v/>
      </c>
      <c r="AC964">
        <f>(INDIRECT("a_"&amp;AC$2)/(AC$2+2))*(($C964^(AC$2+2)-$H964^(AC$2+2))/(ε_c1cd^(AC$2+2)))</f>
        <v/>
      </c>
      <c r="AD964">
        <f>(INDIRECT("a_"&amp;AD$2)/(AD$2+2))*(($C964^(AD$2+2)-$H964^(AD$2+2))/(ε_c1cd^(AD$2+2)))</f>
        <v/>
      </c>
      <c r="AE964" s="111">
        <f>(b*f_cd/L964)*SUM(U964:Y964)+SUM(Q964:R964)</f>
        <v/>
      </c>
      <c r="AF964" s="112">
        <f>AE964*(K964-y+e)</f>
        <v/>
      </c>
      <c r="AG964" s="113">
        <f>(b*f_cd/(L964^2))*SUM(Z964:AD964)+SUM(S964:T964)-AF964</f>
        <v/>
      </c>
      <c r="AH964" s="114">
        <f>AG964&lt;0</f>
        <v/>
      </c>
      <c r="AI964" s="115">
        <f>IF(A964=1,FALSE,(AND(AQ964,AH964,NOT(AI963))))</f>
        <v/>
      </c>
      <c r="AJ964" s="116">
        <f>(b*f_cd/L964)*(a_1/2*J964^2+a_2/3*J964^3+a_3/4*J964^4+a_4/5*J964^5+a_5/6*J964^6)+SUM(Q964:R964)</f>
        <v/>
      </c>
      <c r="AK964">
        <f>AJ964*(K964-y+e)</f>
        <v/>
      </c>
      <c r="AL964" s="118">
        <f>(b*f_cd/(L964^2))*(a_1/3*J964^3+a_2/4*J964^4+a_3/5*J964^5+a_4/6*J964^6+a_5/7*J964^7)+SUM(S964:T964)-AK964</f>
        <v/>
      </c>
      <c r="AM964" s="114">
        <f>AL964&gt;0</f>
        <v/>
      </c>
      <c r="AN964" s="115">
        <f>IF(A964=1,FALSE,(AND(AQ964,AM964,NOT(AN963))))</f>
        <v/>
      </c>
      <c r="AO964">
        <f>IF(D964=1,AND(AH964,NOT(AI964)),AND(AM964,NOT(AN964)))</f>
        <v/>
      </c>
      <c r="AP964" s="119">
        <f>IF(D964=1,AI964,AN964)</f>
        <v/>
      </c>
      <c r="AQ964" s="125">
        <f>ABS(E964)&lt;$AQ$2</f>
        <v/>
      </c>
      <c r="AS964">
        <f>IF(AP964,MAX(AS$3:AS962)+1,"")</f>
        <v/>
      </c>
    </row>
    <row r="965">
      <c r="A965" t="n">
        <v>875</v>
      </c>
      <c r="B965" s="131">
        <f>IF(A965=1,0,IF(AP965,0.1*ε_cu1cd,0))</f>
        <v/>
      </c>
      <c r="C965" s="131">
        <f>IF(A965=1,0.1*ε_cu1cd,C964+B964)</f>
        <v/>
      </c>
      <c r="D965" s="113">
        <f>IF('Нормальний переріз'!$D$68&gt;0,1,2)</f>
        <v/>
      </c>
      <c r="E965" s="144">
        <f>IF(D965=1,F965,G965)</f>
        <v/>
      </c>
      <c r="F965" s="124">
        <f>IF(AI964,0.11*ε_cu1cd,IF(AH964,F964*0.01,F964))</f>
        <v/>
      </c>
      <c r="G965" s="124">
        <f>IF(AP964,-0.1*ε_cu1cd,IF(AM964,G964*0.01,G964))</f>
        <v/>
      </c>
      <c r="H965" s="113">
        <f>IF(A965=1,E965,IF(AO964,H964-E964+E965,IF(AP964,0.8*H964,H964+E965)))</f>
        <v/>
      </c>
      <c r="I965" s="169">
        <f>(C965-H965)/h</f>
        <v/>
      </c>
      <c r="J965">
        <f>C965/(ε_c1cd)</f>
        <v/>
      </c>
      <c r="K965">
        <f>C965/I965</f>
        <v/>
      </c>
      <c r="L965" s="131">
        <f>I965/(ε_c1cd)</f>
        <v/>
      </c>
      <c r="M965">
        <f>I965*(K965-Z_s1)</f>
        <v/>
      </c>
      <c r="N965">
        <f>I965*(K965-Z_s2)</f>
        <v/>
      </c>
      <c r="O965">
        <f>E_s*M965</f>
        <v/>
      </c>
      <c r="P965">
        <f>E_s*N965</f>
        <v/>
      </c>
      <c r="Q965">
        <f>O965*A_s1</f>
        <v/>
      </c>
      <c r="R965">
        <f>P965*A_s2</f>
        <v/>
      </c>
      <c r="S965">
        <f>Q965*($K965-Z_s1)</f>
        <v/>
      </c>
      <c r="T965">
        <f>R965*($K965-Z_s2)</f>
        <v/>
      </c>
      <c r="U965">
        <f>(INDIRECT("a_"&amp;U$2)/(U$2+1))*(($C965^(U$2+1)-$H965^(U$2+1))/(ε_c1cd^(U$2+1)))</f>
        <v/>
      </c>
      <c r="V965">
        <f>(INDIRECT("a_"&amp;V$2)/(V$2+1))*(($C965^(V$2+1)-$H965^(V$2+1))/(ε_c1cd^(V$2+1)))</f>
        <v/>
      </c>
      <c r="W965">
        <f>(INDIRECT("a_"&amp;W$2)/(W$2+1))*(($C965^(W$2+1)-$H965^(W$2+1))/(ε_c1cd^(W$2+1)))</f>
        <v/>
      </c>
      <c r="X965">
        <f>(INDIRECT("a_"&amp;X$2)/(X$2+1))*(($C965^(X$2+1)-$H965^(X$2+1))/(ε_c1cd^(X$2+1)))</f>
        <v/>
      </c>
      <c r="Y965">
        <f>(INDIRECT("a_"&amp;Y$2)/(Y$2+1))*(($C965^(Y$2+1)-$H965^(Y$2+1))/(ε_c1cd^(Y$2+1)))</f>
        <v/>
      </c>
      <c r="Z965">
        <f>(INDIRECT("a_"&amp;Z$2)/(Z$2+2))*(($C965^(Z$2+2)-$H965^(Z$2+2))/(ε_c1cd^(Z$2+2)))</f>
        <v/>
      </c>
      <c r="AA965">
        <f>(INDIRECT("a_"&amp;AA$2)/(AA$2+2))*(($C965^(AA$2+2)-$H965^(AA$2+2))/(ε_c1cd^(AA$2+2)))</f>
        <v/>
      </c>
      <c r="AB965">
        <f>(INDIRECT("a_"&amp;AB$2)/(AB$2+2))*(($C965^(AB$2+2)-$H965^(AB$2+2))/(ε_c1cd^(AB$2+2)))</f>
        <v/>
      </c>
      <c r="AC965">
        <f>(INDIRECT("a_"&amp;AC$2)/(AC$2+2))*(($C965^(AC$2+2)-$H965^(AC$2+2))/(ε_c1cd^(AC$2+2)))</f>
        <v/>
      </c>
      <c r="AD965">
        <f>(INDIRECT("a_"&amp;AD$2)/(AD$2+2))*(($C965^(AD$2+2)-$H965^(AD$2+2))/(ε_c1cd^(AD$2+2)))</f>
        <v/>
      </c>
      <c r="AE965" s="111">
        <f>(b*f_cd/L965)*SUM(U965:Y965)+SUM(Q965:R965)</f>
        <v/>
      </c>
      <c r="AF965" s="112">
        <f>AE965*(K965-y+e)</f>
        <v/>
      </c>
      <c r="AG965" s="113">
        <f>(b*f_cd/(L965^2))*SUM(Z965:AD965)+SUM(S965:T965)-AF965</f>
        <v/>
      </c>
      <c r="AH965" s="114">
        <f>AG965&lt;0</f>
        <v/>
      </c>
      <c r="AI965" s="115">
        <f>IF(A965=1,FALSE,(AND(AQ965,AH965,NOT(AI964))))</f>
        <v/>
      </c>
      <c r="AJ965" s="116">
        <f>(b*f_cd/L965)*(a_1/2*J965^2+a_2/3*J965^3+a_3/4*J965^4+a_4/5*J965^5+a_5/6*J965^6)+SUM(Q965:R965)</f>
        <v/>
      </c>
      <c r="AK965">
        <f>AJ965*(K965-y+e)</f>
        <v/>
      </c>
      <c r="AL965" s="118">
        <f>(b*f_cd/(L965^2))*(a_1/3*J965^3+a_2/4*J965^4+a_3/5*J965^5+a_4/6*J965^6+a_5/7*J965^7)+SUM(S965:T965)-AK965</f>
        <v/>
      </c>
      <c r="AM965" s="114">
        <f>AL965&gt;0</f>
        <v/>
      </c>
      <c r="AN965" s="115">
        <f>IF(A965=1,FALSE,(AND(AQ965,AM965,NOT(AN964))))</f>
        <v/>
      </c>
      <c r="AO965">
        <f>IF(D965=1,AND(AH965,NOT(AI965)),AND(AM965,NOT(AN965)))</f>
        <v/>
      </c>
      <c r="AP965" s="119">
        <f>IF(D965=1,AI965,AN965)</f>
        <v/>
      </c>
      <c r="AQ965" s="125">
        <f>ABS(E965)&lt;$AQ$2</f>
        <v/>
      </c>
      <c r="AS965">
        <f>IF(AP965,MAX(AS$3:AS963)+1,"")</f>
        <v/>
      </c>
    </row>
    <row r="966">
      <c r="A966" t="n">
        <v>876</v>
      </c>
      <c r="B966" s="131">
        <f>IF(A966=1,0,IF(AP966,0.1*ε_cu1cd,0))</f>
        <v/>
      </c>
      <c r="C966" s="131">
        <f>IF(A966=1,0.1*ε_cu1cd,C965+B965)</f>
        <v/>
      </c>
      <c r="D966" s="113">
        <f>IF('Нормальний переріз'!$D$68&gt;0,1,2)</f>
        <v/>
      </c>
      <c r="E966" s="144">
        <f>IF(D966=1,F966,G966)</f>
        <v/>
      </c>
      <c r="F966" s="124">
        <f>IF(AI965,0.11*ε_cu1cd,IF(AH965,F965*0.01,F965))</f>
        <v/>
      </c>
      <c r="G966" s="124">
        <f>IF(AP965,-0.1*ε_cu1cd,IF(AM965,G965*0.01,G965))</f>
        <v/>
      </c>
      <c r="H966" s="113">
        <f>IF(A966=1,E966,IF(AO965,H965-E965+E966,IF(AP965,0.8*H965,H965+E966)))</f>
        <v/>
      </c>
      <c r="I966" s="169">
        <f>(C966-H966)/h</f>
        <v/>
      </c>
      <c r="J966">
        <f>C966/(ε_c1cd)</f>
        <v/>
      </c>
      <c r="K966">
        <f>C966/I966</f>
        <v/>
      </c>
      <c r="L966" s="131">
        <f>I966/(ε_c1cd)</f>
        <v/>
      </c>
      <c r="M966">
        <f>I966*(K966-Z_s1)</f>
        <v/>
      </c>
      <c r="N966">
        <f>I966*(K966-Z_s2)</f>
        <v/>
      </c>
      <c r="O966">
        <f>E_s*M966</f>
        <v/>
      </c>
      <c r="P966">
        <f>E_s*N966</f>
        <v/>
      </c>
      <c r="Q966">
        <f>O966*A_s1</f>
        <v/>
      </c>
      <c r="R966">
        <f>P966*A_s2</f>
        <v/>
      </c>
      <c r="S966">
        <f>Q966*($K966-Z_s1)</f>
        <v/>
      </c>
      <c r="T966">
        <f>R966*($K966-Z_s2)</f>
        <v/>
      </c>
      <c r="U966">
        <f>(INDIRECT("a_"&amp;U$2)/(U$2+1))*(($C966^(U$2+1)-$H966^(U$2+1))/(ε_c1cd^(U$2+1)))</f>
        <v/>
      </c>
      <c r="V966">
        <f>(INDIRECT("a_"&amp;V$2)/(V$2+1))*(($C966^(V$2+1)-$H966^(V$2+1))/(ε_c1cd^(V$2+1)))</f>
        <v/>
      </c>
      <c r="W966">
        <f>(INDIRECT("a_"&amp;W$2)/(W$2+1))*(($C966^(W$2+1)-$H966^(W$2+1))/(ε_c1cd^(W$2+1)))</f>
        <v/>
      </c>
      <c r="X966">
        <f>(INDIRECT("a_"&amp;X$2)/(X$2+1))*(($C966^(X$2+1)-$H966^(X$2+1))/(ε_c1cd^(X$2+1)))</f>
        <v/>
      </c>
      <c r="Y966">
        <f>(INDIRECT("a_"&amp;Y$2)/(Y$2+1))*(($C966^(Y$2+1)-$H966^(Y$2+1))/(ε_c1cd^(Y$2+1)))</f>
        <v/>
      </c>
      <c r="Z966">
        <f>(INDIRECT("a_"&amp;Z$2)/(Z$2+2))*(($C966^(Z$2+2)-$H966^(Z$2+2))/(ε_c1cd^(Z$2+2)))</f>
        <v/>
      </c>
      <c r="AA966">
        <f>(INDIRECT("a_"&amp;AA$2)/(AA$2+2))*(($C966^(AA$2+2)-$H966^(AA$2+2))/(ε_c1cd^(AA$2+2)))</f>
        <v/>
      </c>
      <c r="AB966">
        <f>(INDIRECT("a_"&amp;AB$2)/(AB$2+2))*(($C966^(AB$2+2)-$H966^(AB$2+2))/(ε_c1cd^(AB$2+2)))</f>
        <v/>
      </c>
      <c r="AC966">
        <f>(INDIRECT("a_"&amp;AC$2)/(AC$2+2))*(($C966^(AC$2+2)-$H966^(AC$2+2))/(ε_c1cd^(AC$2+2)))</f>
        <v/>
      </c>
      <c r="AD966">
        <f>(INDIRECT("a_"&amp;AD$2)/(AD$2+2))*(($C966^(AD$2+2)-$H966^(AD$2+2))/(ε_c1cd^(AD$2+2)))</f>
        <v/>
      </c>
      <c r="AE966" s="111">
        <f>(b*f_cd/L966)*SUM(U966:Y966)+SUM(Q966:R966)</f>
        <v/>
      </c>
      <c r="AF966" s="112">
        <f>AE966*(K966-y+e)</f>
        <v/>
      </c>
      <c r="AG966" s="113">
        <f>(b*f_cd/(L966^2))*SUM(Z966:AD966)+SUM(S966:T966)-AF966</f>
        <v/>
      </c>
      <c r="AH966" s="114">
        <f>AG966&lt;0</f>
        <v/>
      </c>
      <c r="AI966" s="115">
        <f>IF(A966=1,FALSE,(AND(AQ966,AH966,NOT(AI965))))</f>
        <v/>
      </c>
      <c r="AJ966" s="116">
        <f>(b*f_cd/L966)*(a_1/2*J966^2+a_2/3*J966^3+a_3/4*J966^4+a_4/5*J966^5+a_5/6*J966^6)+SUM(Q966:R966)</f>
        <v/>
      </c>
      <c r="AK966">
        <f>AJ966*(K966-y+e)</f>
        <v/>
      </c>
      <c r="AL966" s="118">
        <f>(b*f_cd/(L966^2))*(a_1/3*J966^3+a_2/4*J966^4+a_3/5*J966^5+a_4/6*J966^6+a_5/7*J966^7)+SUM(S966:T966)-AK966</f>
        <v/>
      </c>
      <c r="AM966" s="114">
        <f>AL966&gt;0</f>
        <v/>
      </c>
      <c r="AN966" s="115">
        <f>IF(A966=1,FALSE,(AND(AQ966,AM966,NOT(AN965))))</f>
        <v/>
      </c>
      <c r="AO966">
        <f>IF(D966=1,AND(AH966,NOT(AI966)),AND(AM966,NOT(AN966)))</f>
        <v/>
      </c>
      <c r="AP966" s="119">
        <f>IF(D966=1,AI966,AN966)</f>
        <v/>
      </c>
      <c r="AQ966" s="125">
        <f>ABS(E966)&lt;$AQ$2</f>
        <v/>
      </c>
      <c r="AS966">
        <f>IF(AP966,MAX(AS$3:AS964)+1,"")</f>
        <v/>
      </c>
    </row>
    <row r="967">
      <c r="A967" t="n">
        <v>877</v>
      </c>
      <c r="B967" s="131">
        <f>IF(A967=1,0,IF(AP967,0.1*ε_cu1cd,0))</f>
        <v/>
      </c>
      <c r="C967" s="131">
        <f>IF(A967=1,0.1*ε_cu1cd,C966+B966)</f>
        <v/>
      </c>
      <c r="D967" s="113">
        <f>IF('Нормальний переріз'!$D$68&gt;0,1,2)</f>
        <v/>
      </c>
      <c r="E967" s="144">
        <f>IF(D967=1,F967,G967)</f>
        <v/>
      </c>
      <c r="F967" s="124">
        <f>IF(AI966,0.11*ε_cu1cd,IF(AH966,F966*0.01,F966))</f>
        <v/>
      </c>
      <c r="G967" s="124">
        <f>IF(AP966,-0.1*ε_cu1cd,IF(AM966,G966*0.01,G966))</f>
        <v/>
      </c>
      <c r="H967" s="113">
        <f>IF(A967=1,E967,IF(AO966,H966-E966+E967,IF(AP966,0.8*H966,H966+E967)))</f>
        <v/>
      </c>
      <c r="I967" s="169">
        <f>(C967-H967)/h</f>
        <v/>
      </c>
      <c r="J967">
        <f>C967/(ε_c1cd)</f>
        <v/>
      </c>
      <c r="K967">
        <f>C967/I967</f>
        <v/>
      </c>
      <c r="L967" s="131">
        <f>I967/(ε_c1cd)</f>
        <v/>
      </c>
      <c r="M967">
        <f>I967*(K967-Z_s1)</f>
        <v/>
      </c>
      <c r="N967">
        <f>I967*(K967-Z_s2)</f>
        <v/>
      </c>
      <c r="O967">
        <f>E_s*M967</f>
        <v/>
      </c>
      <c r="P967">
        <f>E_s*N967</f>
        <v/>
      </c>
      <c r="Q967">
        <f>O967*A_s1</f>
        <v/>
      </c>
      <c r="R967">
        <f>P967*A_s2</f>
        <v/>
      </c>
      <c r="S967">
        <f>Q967*($K967-Z_s1)</f>
        <v/>
      </c>
      <c r="T967">
        <f>R967*($K967-Z_s2)</f>
        <v/>
      </c>
      <c r="U967">
        <f>(INDIRECT("a_"&amp;U$2)/(U$2+1))*(($C967^(U$2+1)-$H967^(U$2+1))/(ε_c1cd^(U$2+1)))</f>
        <v/>
      </c>
      <c r="V967">
        <f>(INDIRECT("a_"&amp;V$2)/(V$2+1))*(($C967^(V$2+1)-$H967^(V$2+1))/(ε_c1cd^(V$2+1)))</f>
        <v/>
      </c>
      <c r="W967">
        <f>(INDIRECT("a_"&amp;W$2)/(W$2+1))*(($C967^(W$2+1)-$H967^(W$2+1))/(ε_c1cd^(W$2+1)))</f>
        <v/>
      </c>
      <c r="X967">
        <f>(INDIRECT("a_"&amp;X$2)/(X$2+1))*(($C967^(X$2+1)-$H967^(X$2+1))/(ε_c1cd^(X$2+1)))</f>
        <v/>
      </c>
      <c r="Y967">
        <f>(INDIRECT("a_"&amp;Y$2)/(Y$2+1))*(($C967^(Y$2+1)-$H967^(Y$2+1))/(ε_c1cd^(Y$2+1)))</f>
        <v/>
      </c>
      <c r="Z967">
        <f>(INDIRECT("a_"&amp;Z$2)/(Z$2+2))*(($C967^(Z$2+2)-$H967^(Z$2+2))/(ε_c1cd^(Z$2+2)))</f>
        <v/>
      </c>
      <c r="AA967">
        <f>(INDIRECT("a_"&amp;AA$2)/(AA$2+2))*(($C967^(AA$2+2)-$H967^(AA$2+2))/(ε_c1cd^(AA$2+2)))</f>
        <v/>
      </c>
      <c r="AB967">
        <f>(INDIRECT("a_"&amp;AB$2)/(AB$2+2))*(($C967^(AB$2+2)-$H967^(AB$2+2))/(ε_c1cd^(AB$2+2)))</f>
        <v/>
      </c>
      <c r="AC967">
        <f>(INDIRECT("a_"&amp;AC$2)/(AC$2+2))*(($C967^(AC$2+2)-$H967^(AC$2+2))/(ε_c1cd^(AC$2+2)))</f>
        <v/>
      </c>
      <c r="AD967">
        <f>(INDIRECT("a_"&amp;AD$2)/(AD$2+2))*(($C967^(AD$2+2)-$H967^(AD$2+2))/(ε_c1cd^(AD$2+2)))</f>
        <v/>
      </c>
      <c r="AE967" s="111">
        <f>(b*f_cd/L967)*SUM(U967:Y967)+SUM(Q967:R967)</f>
        <v/>
      </c>
      <c r="AF967" s="112">
        <f>AE967*(K967-y+e)</f>
        <v/>
      </c>
      <c r="AG967" s="113">
        <f>(b*f_cd/(L967^2))*SUM(Z967:AD967)+SUM(S967:T967)-AF967</f>
        <v/>
      </c>
      <c r="AH967" s="114">
        <f>AG967&lt;0</f>
        <v/>
      </c>
      <c r="AI967" s="115">
        <f>IF(A967=1,FALSE,(AND(AQ967,AH967,NOT(AI966))))</f>
        <v/>
      </c>
      <c r="AJ967" s="116">
        <f>(b*f_cd/L967)*(a_1/2*J967^2+a_2/3*J967^3+a_3/4*J967^4+a_4/5*J967^5+a_5/6*J967^6)+SUM(Q967:R967)</f>
        <v/>
      </c>
      <c r="AK967">
        <f>AJ967*(K967-y+e)</f>
        <v/>
      </c>
      <c r="AL967" s="118">
        <f>(b*f_cd/(L967^2))*(a_1/3*J967^3+a_2/4*J967^4+a_3/5*J967^5+a_4/6*J967^6+a_5/7*J967^7)+SUM(S967:T967)-AK967</f>
        <v/>
      </c>
      <c r="AM967" s="114">
        <f>AL967&gt;0</f>
        <v/>
      </c>
      <c r="AN967" s="115">
        <f>IF(A967=1,FALSE,(AND(AQ967,AM967,NOT(AN966))))</f>
        <v/>
      </c>
      <c r="AO967">
        <f>IF(D967=1,AND(AH967,NOT(AI967)),AND(AM967,NOT(AN967)))</f>
        <v/>
      </c>
      <c r="AP967" s="119">
        <f>IF(D967=1,AI967,AN967)</f>
        <v/>
      </c>
      <c r="AQ967" s="125">
        <f>ABS(E967)&lt;$AQ$2</f>
        <v/>
      </c>
      <c r="AS967">
        <f>IF(AP967,MAX(AS$3:AS965)+1,"")</f>
        <v/>
      </c>
    </row>
    <row r="968">
      <c r="A968" t="n">
        <v>878</v>
      </c>
      <c r="B968" s="131">
        <f>IF(A968=1,0,IF(AP968,0.1*ε_cu1cd,0))</f>
        <v/>
      </c>
      <c r="C968" s="131">
        <f>IF(A968=1,0.1*ε_cu1cd,C967+B967)</f>
        <v/>
      </c>
      <c r="D968" s="113">
        <f>IF('Нормальний переріз'!$D$68&gt;0,1,2)</f>
        <v/>
      </c>
      <c r="E968" s="144">
        <f>IF(D968=1,F968,G968)</f>
        <v/>
      </c>
      <c r="F968" s="124">
        <f>IF(AI967,0.11*ε_cu1cd,IF(AH967,F967*0.01,F967))</f>
        <v/>
      </c>
      <c r="G968" s="124">
        <f>IF(AP967,-0.1*ε_cu1cd,IF(AM967,G967*0.01,G967))</f>
        <v/>
      </c>
      <c r="H968" s="113">
        <f>IF(A968=1,E968,IF(AO967,H967-E967+E968,IF(AP967,0.8*H967,H967+E968)))</f>
        <v/>
      </c>
      <c r="I968" s="169">
        <f>(C968-H968)/h</f>
        <v/>
      </c>
      <c r="J968">
        <f>C968/(ε_c1cd)</f>
        <v/>
      </c>
      <c r="K968">
        <f>C968/I968</f>
        <v/>
      </c>
      <c r="L968" s="131">
        <f>I968/(ε_c1cd)</f>
        <v/>
      </c>
      <c r="M968">
        <f>I968*(K968-Z_s1)</f>
        <v/>
      </c>
      <c r="N968">
        <f>I968*(K968-Z_s2)</f>
        <v/>
      </c>
      <c r="O968">
        <f>E_s*M968</f>
        <v/>
      </c>
      <c r="P968">
        <f>E_s*N968</f>
        <v/>
      </c>
      <c r="Q968">
        <f>O968*A_s1</f>
        <v/>
      </c>
      <c r="R968">
        <f>P968*A_s2</f>
        <v/>
      </c>
      <c r="S968">
        <f>Q968*($K968-Z_s1)</f>
        <v/>
      </c>
      <c r="T968">
        <f>R968*($K968-Z_s2)</f>
        <v/>
      </c>
      <c r="U968">
        <f>(INDIRECT("a_"&amp;U$2)/(U$2+1))*(($C968^(U$2+1)-$H968^(U$2+1))/(ε_c1cd^(U$2+1)))</f>
        <v/>
      </c>
      <c r="V968">
        <f>(INDIRECT("a_"&amp;V$2)/(V$2+1))*(($C968^(V$2+1)-$H968^(V$2+1))/(ε_c1cd^(V$2+1)))</f>
        <v/>
      </c>
      <c r="W968">
        <f>(INDIRECT("a_"&amp;W$2)/(W$2+1))*(($C968^(W$2+1)-$H968^(W$2+1))/(ε_c1cd^(W$2+1)))</f>
        <v/>
      </c>
      <c r="X968">
        <f>(INDIRECT("a_"&amp;X$2)/(X$2+1))*(($C968^(X$2+1)-$H968^(X$2+1))/(ε_c1cd^(X$2+1)))</f>
        <v/>
      </c>
      <c r="Y968">
        <f>(INDIRECT("a_"&amp;Y$2)/(Y$2+1))*(($C968^(Y$2+1)-$H968^(Y$2+1))/(ε_c1cd^(Y$2+1)))</f>
        <v/>
      </c>
      <c r="Z968">
        <f>(INDIRECT("a_"&amp;Z$2)/(Z$2+2))*(($C968^(Z$2+2)-$H968^(Z$2+2))/(ε_c1cd^(Z$2+2)))</f>
        <v/>
      </c>
      <c r="AA968">
        <f>(INDIRECT("a_"&amp;AA$2)/(AA$2+2))*(($C968^(AA$2+2)-$H968^(AA$2+2))/(ε_c1cd^(AA$2+2)))</f>
        <v/>
      </c>
      <c r="AB968">
        <f>(INDIRECT("a_"&amp;AB$2)/(AB$2+2))*(($C968^(AB$2+2)-$H968^(AB$2+2))/(ε_c1cd^(AB$2+2)))</f>
        <v/>
      </c>
      <c r="AC968">
        <f>(INDIRECT("a_"&amp;AC$2)/(AC$2+2))*(($C968^(AC$2+2)-$H968^(AC$2+2))/(ε_c1cd^(AC$2+2)))</f>
        <v/>
      </c>
      <c r="AD968">
        <f>(INDIRECT("a_"&amp;AD$2)/(AD$2+2))*(($C968^(AD$2+2)-$H968^(AD$2+2))/(ε_c1cd^(AD$2+2)))</f>
        <v/>
      </c>
      <c r="AE968" s="111">
        <f>(b*f_cd/L968)*SUM(U968:Y968)+SUM(Q968:R968)</f>
        <v/>
      </c>
      <c r="AF968" s="112">
        <f>AE968*(K968-y+e)</f>
        <v/>
      </c>
      <c r="AG968" s="113">
        <f>(b*f_cd/(L968^2))*SUM(Z968:AD968)+SUM(S968:T968)-AF968</f>
        <v/>
      </c>
      <c r="AH968" s="114">
        <f>AG968&lt;0</f>
        <v/>
      </c>
      <c r="AI968" s="115">
        <f>IF(A968=1,FALSE,(AND(AQ968,AH968,NOT(AI967))))</f>
        <v/>
      </c>
      <c r="AJ968" s="116">
        <f>(b*f_cd/L968)*(a_1/2*J968^2+a_2/3*J968^3+a_3/4*J968^4+a_4/5*J968^5+a_5/6*J968^6)+SUM(Q968:R968)</f>
        <v/>
      </c>
      <c r="AK968">
        <f>AJ968*(K968-y+e)</f>
        <v/>
      </c>
      <c r="AL968" s="118">
        <f>(b*f_cd/(L968^2))*(a_1/3*J968^3+a_2/4*J968^4+a_3/5*J968^5+a_4/6*J968^6+a_5/7*J968^7)+SUM(S968:T968)-AK968</f>
        <v/>
      </c>
      <c r="AM968" s="114">
        <f>AL968&gt;0</f>
        <v/>
      </c>
      <c r="AN968" s="115">
        <f>IF(A968=1,FALSE,(AND(AQ968,AM968,NOT(AN967))))</f>
        <v/>
      </c>
      <c r="AO968">
        <f>IF(D968=1,AND(AH968,NOT(AI968)),AND(AM968,NOT(AN968)))</f>
        <v/>
      </c>
      <c r="AP968" s="119">
        <f>IF(D968=1,AI968,AN968)</f>
        <v/>
      </c>
      <c r="AQ968" s="125">
        <f>ABS(E968)&lt;$AQ$2</f>
        <v/>
      </c>
      <c r="AS968">
        <f>IF(AP968,MAX(AS$3:AS966)+1,"")</f>
        <v/>
      </c>
    </row>
    <row r="969">
      <c r="A969" t="n">
        <v>879</v>
      </c>
      <c r="B969" s="131">
        <f>IF(A969=1,0,IF(AP969,0.1*ε_cu1cd,0))</f>
        <v/>
      </c>
      <c r="C969" s="131">
        <f>IF(A969=1,0.1*ε_cu1cd,C968+B968)</f>
        <v/>
      </c>
      <c r="D969" s="113">
        <f>IF('Нормальний переріз'!$D$68&gt;0,1,2)</f>
        <v/>
      </c>
      <c r="E969" s="144">
        <f>IF(D969=1,F969,G969)</f>
        <v/>
      </c>
      <c r="F969" s="124">
        <f>IF(AI968,0.11*ε_cu1cd,IF(AH968,F968*0.01,F968))</f>
        <v/>
      </c>
      <c r="G969" s="124">
        <f>IF(AP968,-0.1*ε_cu1cd,IF(AM968,G968*0.01,G968))</f>
        <v/>
      </c>
      <c r="H969" s="113">
        <f>IF(A969=1,E969,IF(AO968,H968-E968+E969,IF(AP968,0.8*H968,H968+E969)))</f>
        <v/>
      </c>
      <c r="I969" s="169">
        <f>(C969-H969)/h</f>
        <v/>
      </c>
      <c r="J969">
        <f>C969/(ε_c1cd)</f>
        <v/>
      </c>
      <c r="K969">
        <f>C969/I969</f>
        <v/>
      </c>
      <c r="L969" s="131">
        <f>I969/(ε_c1cd)</f>
        <v/>
      </c>
      <c r="M969">
        <f>I969*(K969-Z_s1)</f>
        <v/>
      </c>
      <c r="N969">
        <f>I969*(K969-Z_s2)</f>
        <v/>
      </c>
      <c r="O969">
        <f>E_s*M969</f>
        <v/>
      </c>
      <c r="P969">
        <f>E_s*N969</f>
        <v/>
      </c>
      <c r="Q969">
        <f>O969*A_s1</f>
        <v/>
      </c>
      <c r="R969">
        <f>P969*A_s2</f>
        <v/>
      </c>
      <c r="S969">
        <f>Q969*($K969-Z_s1)</f>
        <v/>
      </c>
      <c r="T969">
        <f>R969*($K969-Z_s2)</f>
        <v/>
      </c>
      <c r="U969">
        <f>(INDIRECT("a_"&amp;U$2)/(U$2+1))*(($C969^(U$2+1)-$H969^(U$2+1))/(ε_c1cd^(U$2+1)))</f>
        <v/>
      </c>
      <c r="V969">
        <f>(INDIRECT("a_"&amp;V$2)/(V$2+1))*(($C969^(V$2+1)-$H969^(V$2+1))/(ε_c1cd^(V$2+1)))</f>
        <v/>
      </c>
      <c r="W969">
        <f>(INDIRECT("a_"&amp;W$2)/(W$2+1))*(($C969^(W$2+1)-$H969^(W$2+1))/(ε_c1cd^(W$2+1)))</f>
        <v/>
      </c>
      <c r="X969">
        <f>(INDIRECT("a_"&amp;X$2)/(X$2+1))*(($C969^(X$2+1)-$H969^(X$2+1))/(ε_c1cd^(X$2+1)))</f>
        <v/>
      </c>
      <c r="Y969">
        <f>(INDIRECT("a_"&amp;Y$2)/(Y$2+1))*(($C969^(Y$2+1)-$H969^(Y$2+1))/(ε_c1cd^(Y$2+1)))</f>
        <v/>
      </c>
      <c r="Z969">
        <f>(INDIRECT("a_"&amp;Z$2)/(Z$2+2))*(($C969^(Z$2+2)-$H969^(Z$2+2))/(ε_c1cd^(Z$2+2)))</f>
        <v/>
      </c>
      <c r="AA969">
        <f>(INDIRECT("a_"&amp;AA$2)/(AA$2+2))*(($C969^(AA$2+2)-$H969^(AA$2+2))/(ε_c1cd^(AA$2+2)))</f>
        <v/>
      </c>
      <c r="AB969">
        <f>(INDIRECT("a_"&amp;AB$2)/(AB$2+2))*(($C969^(AB$2+2)-$H969^(AB$2+2))/(ε_c1cd^(AB$2+2)))</f>
        <v/>
      </c>
      <c r="AC969">
        <f>(INDIRECT("a_"&amp;AC$2)/(AC$2+2))*(($C969^(AC$2+2)-$H969^(AC$2+2))/(ε_c1cd^(AC$2+2)))</f>
        <v/>
      </c>
      <c r="AD969">
        <f>(INDIRECT("a_"&amp;AD$2)/(AD$2+2))*(($C969^(AD$2+2)-$H969^(AD$2+2))/(ε_c1cd^(AD$2+2)))</f>
        <v/>
      </c>
      <c r="AE969" s="111">
        <f>(b*f_cd/L969)*SUM(U969:Y969)+SUM(Q969:R969)</f>
        <v/>
      </c>
      <c r="AF969" s="112">
        <f>AE969*(K969-y+e)</f>
        <v/>
      </c>
      <c r="AG969" s="113">
        <f>(b*f_cd/(L969^2))*SUM(Z969:AD969)+SUM(S969:T969)-AF969</f>
        <v/>
      </c>
      <c r="AH969" s="114">
        <f>AG969&lt;0</f>
        <v/>
      </c>
      <c r="AI969" s="115">
        <f>IF(A969=1,FALSE,(AND(AQ969,AH969,NOT(AI968))))</f>
        <v/>
      </c>
      <c r="AJ969" s="116">
        <f>(b*f_cd/L969)*(a_1/2*J969^2+a_2/3*J969^3+a_3/4*J969^4+a_4/5*J969^5+a_5/6*J969^6)+SUM(Q969:R969)</f>
        <v/>
      </c>
      <c r="AK969">
        <f>AJ969*(K969-y+e)</f>
        <v/>
      </c>
      <c r="AL969" s="118">
        <f>(b*f_cd/(L969^2))*(a_1/3*J969^3+a_2/4*J969^4+a_3/5*J969^5+a_4/6*J969^6+a_5/7*J969^7)+SUM(S969:T969)-AK969</f>
        <v/>
      </c>
      <c r="AM969" s="114">
        <f>AL969&gt;0</f>
        <v/>
      </c>
      <c r="AN969" s="115">
        <f>IF(A969=1,FALSE,(AND(AQ969,AM969,NOT(AN968))))</f>
        <v/>
      </c>
      <c r="AO969">
        <f>IF(D969=1,AND(AH969,NOT(AI969)),AND(AM969,NOT(AN969)))</f>
        <v/>
      </c>
      <c r="AP969" s="119">
        <f>IF(D969=1,AI969,AN969)</f>
        <v/>
      </c>
      <c r="AQ969" s="125">
        <f>ABS(E969)&lt;$AQ$2</f>
        <v/>
      </c>
      <c r="AS969">
        <f>IF(AP969,MAX(AS$3:AS967)+1,"")</f>
        <v/>
      </c>
    </row>
    <row r="970">
      <c r="A970" t="n">
        <v>880</v>
      </c>
      <c r="B970" s="131">
        <f>IF(A970=1,0,IF(AP970,0.1*ε_cu1cd,0))</f>
        <v/>
      </c>
      <c r="C970" s="131">
        <f>IF(A970=1,0.1*ε_cu1cd,C969+B969)</f>
        <v/>
      </c>
      <c r="D970" s="113">
        <f>IF('Нормальний переріз'!$D$68&gt;0,1,2)</f>
        <v/>
      </c>
      <c r="E970" s="144">
        <f>IF(D970=1,F970,G970)</f>
        <v/>
      </c>
      <c r="F970" s="124">
        <f>IF(AI969,0.11*ε_cu1cd,IF(AH969,F969*0.01,F969))</f>
        <v/>
      </c>
      <c r="G970" s="124">
        <f>IF(AP969,-0.1*ε_cu1cd,IF(AM969,G969*0.01,G969))</f>
        <v/>
      </c>
      <c r="H970" s="113">
        <f>IF(A970=1,E970,IF(AO969,H969-E969+E970,IF(AP969,0.8*H969,H969+E970)))</f>
        <v/>
      </c>
      <c r="I970" s="169">
        <f>(C970-H970)/h</f>
        <v/>
      </c>
      <c r="J970">
        <f>C970/(ε_c1cd)</f>
        <v/>
      </c>
      <c r="K970">
        <f>C970/I970</f>
        <v/>
      </c>
      <c r="L970" s="131">
        <f>I970/(ε_c1cd)</f>
        <v/>
      </c>
      <c r="M970">
        <f>I970*(K970-Z_s1)</f>
        <v/>
      </c>
      <c r="N970">
        <f>I970*(K970-Z_s2)</f>
        <v/>
      </c>
      <c r="O970">
        <f>E_s*M970</f>
        <v/>
      </c>
      <c r="P970">
        <f>E_s*N970</f>
        <v/>
      </c>
      <c r="Q970">
        <f>O970*A_s1</f>
        <v/>
      </c>
      <c r="R970">
        <f>P970*A_s2</f>
        <v/>
      </c>
      <c r="S970">
        <f>Q970*($K970-Z_s1)</f>
        <v/>
      </c>
      <c r="T970">
        <f>R970*($K970-Z_s2)</f>
        <v/>
      </c>
      <c r="U970">
        <f>(INDIRECT("a_"&amp;U$2)/(U$2+1))*(($C970^(U$2+1)-$H970^(U$2+1))/(ε_c1cd^(U$2+1)))</f>
        <v/>
      </c>
      <c r="V970">
        <f>(INDIRECT("a_"&amp;V$2)/(V$2+1))*(($C970^(V$2+1)-$H970^(V$2+1))/(ε_c1cd^(V$2+1)))</f>
        <v/>
      </c>
      <c r="W970">
        <f>(INDIRECT("a_"&amp;W$2)/(W$2+1))*(($C970^(W$2+1)-$H970^(W$2+1))/(ε_c1cd^(W$2+1)))</f>
        <v/>
      </c>
      <c r="X970">
        <f>(INDIRECT("a_"&amp;X$2)/(X$2+1))*(($C970^(X$2+1)-$H970^(X$2+1))/(ε_c1cd^(X$2+1)))</f>
        <v/>
      </c>
      <c r="Y970">
        <f>(INDIRECT("a_"&amp;Y$2)/(Y$2+1))*(($C970^(Y$2+1)-$H970^(Y$2+1))/(ε_c1cd^(Y$2+1)))</f>
        <v/>
      </c>
      <c r="Z970">
        <f>(INDIRECT("a_"&amp;Z$2)/(Z$2+2))*(($C970^(Z$2+2)-$H970^(Z$2+2))/(ε_c1cd^(Z$2+2)))</f>
        <v/>
      </c>
      <c r="AA970">
        <f>(INDIRECT("a_"&amp;AA$2)/(AA$2+2))*(($C970^(AA$2+2)-$H970^(AA$2+2))/(ε_c1cd^(AA$2+2)))</f>
        <v/>
      </c>
      <c r="AB970">
        <f>(INDIRECT("a_"&amp;AB$2)/(AB$2+2))*(($C970^(AB$2+2)-$H970^(AB$2+2))/(ε_c1cd^(AB$2+2)))</f>
        <v/>
      </c>
      <c r="AC970">
        <f>(INDIRECT("a_"&amp;AC$2)/(AC$2+2))*(($C970^(AC$2+2)-$H970^(AC$2+2))/(ε_c1cd^(AC$2+2)))</f>
        <v/>
      </c>
      <c r="AD970">
        <f>(INDIRECT("a_"&amp;AD$2)/(AD$2+2))*(($C970^(AD$2+2)-$H970^(AD$2+2))/(ε_c1cd^(AD$2+2)))</f>
        <v/>
      </c>
      <c r="AE970" s="111">
        <f>(b*f_cd/L970)*SUM(U970:Y970)+SUM(Q970:R970)</f>
        <v/>
      </c>
      <c r="AF970" s="112">
        <f>AE970*(K970-y+e)</f>
        <v/>
      </c>
      <c r="AG970" s="113">
        <f>(b*f_cd/(L970^2))*SUM(Z970:AD970)+SUM(S970:T970)-AF970</f>
        <v/>
      </c>
      <c r="AH970" s="114">
        <f>AG970&lt;0</f>
        <v/>
      </c>
      <c r="AI970" s="115">
        <f>IF(A970=1,FALSE,(AND(AQ970,AH970,NOT(AI969))))</f>
        <v/>
      </c>
      <c r="AJ970" s="116">
        <f>(b*f_cd/L970)*(a_1/2*J970^2+a_2/3*J970^3+a_3/4*J970^4+a_4/5*J970^5+a_5/6*J970^6)+SUM(Q970:R970)</f>
        <v/>
      </c>
      <c r="AK970">
        <f>AJ970*(K970-y+e)</f>
        <v/>
      </c>
      <c r="AL970" s="118">
        <f>(b*f_cd/(L970^2))*(a_1/3*J970^3+a_2/4*J970^4+a_3/5*J970^5+a_4/6*J970^6+a_5/7*J970^7)+SUM(S970:T970)-AK970</f>
        <v/>
      </c>
      <c r="AM970" s="114">
        <f>AL970&gt;0</f>
        <v/>
      </c>
      <c r="AN970" s="115">
        <f>IF(A970=1,FALSE,(AND(AQ970,AM970,NOT(AN969))))</f>
        <v/>
      </c>
      <c r="AO970">
        <f>IF(D970=1,AND(AH970,NOT(AI970)),AND(AM970,NOT(AN970)))</f>
        <v/>
      </c>
      <c r="AP970" s="119">
        <f>IF(D970=1,AI970,AN970)</f>
        <v/>
      </c>
      <c r="AQ970" s="125">
        <f>ABS(E970)&lt;$AQ$2</f>
        <v/>
      </c>
      <c r="AS970">
        <f>IF(AP970,MAX(AS$3:AS968)+1,"")</f>
        <v/>
      </c>
    </row>
    <row r="971">
      <c r="A971" t="n">
        <v>881</v>
      </c>
      <c r="B971" s="131">
        <f>IF(A971=1,0,IF(AP971,0.1*ε_cu1cd,0))</f>
        <v/>
      </c>
      <c r="C971" s="131">
        <f>IF(A971=1,0.1*ε_cu1cd,C970+B970)</f>
        <v/>
      </c>
      <c r="D971" s="113">
        <f>IF('Нормальний переріз'!$D$68&gt;0,1,2)</f>
        <v/>
      </c>
      <c r="E971" s="144">
        <f>IF(D971=1,F971,G971)</f>
        <v/>
      </c>
      <c r="F971" s="124">
        <f>IF(AI970,0.11*ε_cu1cd,IF(AH970,F970*0.01,F970))</f>
        <v/>
      </c>
      <c r="G971" s="124">
        <f>IF(AP970,-0.1*ε_cu1cd,IF(AM970,G970*0.01,G970))</f>
        <v/>
      </c>
      <c r="H971" s="113">
        <f>IF(A971=1,E971,IF(AO970,H970-E970+E971,IF(AP970,0.8*H970,H970+E971)))</f>
        <v/>
      </c>
      <c r="I971" s="169">
        <f>(C971-H971)/h</f>
        <v/>
      </c>
      <c r="J971">
        <f>C971/(ε_c1cd)</f>
        <v/>
      </c>
      <c r="K971">
        <f>C971/I971</f>
        <v/>
      </c>
      <c r="L971" s="131">
        <f>I971/(ε_c1cd)</f>
        <v/>
      </c>
      <c r="M971">
        <f>I971*(K971-Z_s1)</f>
        <v/>
      </c>
      <c r="N971">
        <f>I971*(K971-Z_s2)</f>
        <v/>
      </c>
      <c r="O971">
        <f>E_s*M971</f>
        <v/>
      </c>
      <c r="P971">
        <f>E_s*N971</f>
        <v/>
      </c>
      <c r="Q971">
        <f>O971*A_s1</f>
        <v/>
      </c>
      <c r="R971">
        <f>P971*A_s2</f>
        <v/>
      </c>
      <c r="S971">
        <f>Q971*($K971-Z_s1)</f>
        <v/>
      </c>
      <c r="T971">
        <f>R971*($K971-Z_s2)</f>
        <v/>
      </c>
      <c r="U971">
        <f>(INDIRECT("a_"&amp;U$2)/(U$2+1))*(($C971^(U$2+1)-$H971^(U$2+1))/(ε_c1cd^(U$2+1)))</f>
        <v/>
      </c>
      <c r="V971">
        <f>(INDIRECT("a_"&amp;V$2)/(V$2+1))*(($C971^(V$2+1)-$H971^(V$2+1))/(ε_c1cd^(V$2+1)))</f>
        <v/>
      </c>
      <c r="W971">
        <f>(INDIRECT("a_"&amp;W$2)/(W$2+1))*(($C971^(W$2+1)-$H971^(W$2+1))/(ε_c1cd^(W$2+1)))</f>
        <v/>
      </c>
      <c r="X971">
        <f>(INDIRECT("a_"&amp;X$2)/(X$2+1))*(($C971^(X$2+1)-$H971^(X$2+1))/(ε_c1cd^(X$2+1)))</f>
        <v/>
      </c>
      <c r="Y971">
        <f>(INDIRECT("a_"&amp;Y$2)/(Y$2+1))*(($C971^(Y$2+1)-$H971^(Y$2+1))/(ε_c1cd^(Y$2+1)))</f>
        <v/>
      </c>
      <c r="Z971">
        <f>(INDIRECT("a_"&amp;Z$2)/(Z$2+2))*(($C971^(Z$2+2)-$H971^(Z$2+2))/(ε_c1cd^(Z$2+2)))</f>
        <v/>
      </c>
      <c r="AA971">
        <f>(INDIRECT("a_"&amp;AA$2)/(AA$2+2))*(($C971^(AA$2+2)-$H971^(AA$2+2))/(ε_c1cd^(AA$2+2)))</f>
        <v/>
      </c>
      <c r="AB971">
        <f>(INDIRECT("a_"&amp;AB$2)/(AB$2+2))*(($C971^(AB$2+2)-$H971^(AB$2+2))/(ε_c1cd^(AB$2+2)))</f>
        <v/>
      </c>
      <c r="AC971">
        <f>(INDIRECT("a_"&amp;AC$2)/(AC$2+2))*(($C971^(AC$2+2)-$H971^(AC$2+2))/(ε_c1cd^(AC$2+2)))</f>
        <v/>
      </c>
      <c r="AD971">
        <f>(INDIRECT("a_"&amp;AD$2)/(AD$2+2))*(($C971^(AD$2+2)-$H971^(AD$2+2))/(ε_c1cd^(AD$2+2)))</f>
        <v/>
      </c>
      <c r="AE971" s="111">
        <f>(b*f_cd/L971)*SUM(U971:Y971)+SUM(Q971:R971)</f>
        <v/>
      </c>
      <c r="AF971" s="112">
        <f>AE971*(K971-y+e)</f>
        <v/>
      </c>
      <c r="AG971" s="113">
        <f>(b*f_cd/(L971^2))*SUM(Z971:AD971)+SUM(S971:T971)-AF971</f>
        <v/>
      </c>
      <c r="AH971" s="114">
        <f>AG971&lt;0</f>
        <v/>
      </c>
      <c r="AI971" s="115">
        <f>IF(A971=1,FALSE,(AND(AQ971,AH971,NOT(AI970))))</f>
        <v/>
      </c>
      <c r="AJ971" s="116">
        <f>(b*f_cd/L971)*(a_1/2*J971^2+a_2/3*J971^3+a_3/4*J971^4+a_4/5*J971^5+a_5/6*J971^6)+SUM(Q971:R971)</f>
        <v/>
      </c>
      <c r="AK971">
        <f>AJ971*(K971-y+e)</f>
        <v/>
      </c>
      <c r="AL971" s="118">
        <f>(b*f_cd/(L971^2))*(a_1/3*J971^3+a_2/4*J971^4+a_3/5*J971^5+a_4/6*J971^6+a_5/7*J971^7)+SUM(S971:T971)-AK971</f>
        <v/>
      </c>
      <c r="AM971" s="114">
        <f>AL971&gt;0</f>
        <v/>
      </c>
      <c r="AN971" s="115">
        <f>IF(A971=1,FALSE,(AND(AQ971,AM971,NOT(AN970))))</f>
        <v/>
      </c>
      <c r="AO971">
        <f>IF(D971=1,AND(AH971,NOT(AI971)),AND(AM971,NOT(AN971)))</f>
        <v/>
      </c>
      <c r="AP971" s="119">
        <f>IF(D971=1,AI971,AN971)</f>
        <v/>
      </c>
      <c r="AQ971" s="125">
        <f>ABS(E971)&lt;$AQ$2</f>
        <v/>
      </c>
      <c r="AS971">
        <f>IF(AP971,MAX(AS$3:AS969)+1,"")</f>
        <v/>
      </c>
    </row>
    <row r="972">
      <c r="A972" t="n">
        <v>882</v>
      </c>
      <c r="B972" s="131">
        <f>IF(A972=1,0,IF(AP972,0.1*ε_cu1cd,0))</f>
        <v/>
      </c>
      <c r="C972" s="131">
        <f>IF(A972=1,0.1*ε_cu1cd,C971+B971)</f>
        <v/>
      </c>
      <c r="D972" s="113">
        <f>IF('Нормальний переріз'!$D$68&gt;0,1,2)</f>
        <v/>
      </c>
      <c r="E972" s="144">
        <f>IF(D972=1,F972,G972)</f>
        <v/>
      </c>
      <c r="F972" s="124">
        <f>IF(AI971,0.11*ε_cu1cd,IF(AH971,F971*0.01,F971))</f>
        <v/>
      </c>
      <c r="G972" s="124">
        <f>IF(AP971,-0.1*ε_cu1cd,IF(AM971,G971*0.01,G971))</f>
        <v/>
      </c>
      <c r="H972" s="113">
        <f>IF(A972=1,E972,IF(AO971,H971-E971+E972,IF(AP971,0.8*H971,H971+E972)))</f>
        <v/>
      </c>
      <c r="I972" s="169">
        <f>(C972-H972)/h</f>
        <v/>
      </c>
      <c r="J972">
        <f>C972/(ε_c1cd)</f>
        <v/>
      </c>
      <c r="K972">
        <f>C972/I972</f>
        <v/>
      </c>
      <c r="L972" s="131">
        <f>I972/(ε_c1cd)</f>
        <v/>
      </c>
      <c r="M972">
        <f>I972*(K972-Z_s1)</f>
        <v/>
      </c>
      <c r="N972">
        <f>I972*(K972-Z_s2)</f>
        <v/>
      </c>
      <c r="O972">
        <f>E_s*M972</f>
        <v/>
      </c>
      <c r="P972">
        <f>E_s*N972</f>
        <v/>
      </c>
      <c r="Q972">
        <f>O972*A_s1</f>
        <v/>
      </c>
      <c r="R972">
        <f>P972*A_s2</f>
        <v/>
      </c>
      <c r="S972">
        <f>Q972*($K972-Z_s1)</f>
        <v/>
      </c>
      <c r="T972">
        <f>R972*($K972-Z_s2)</f>
        <v/>
      </c>
      <c r="U972">
        <f>(INDIRECT("a_"&amp;U$2)/(U$2+1))*(($C972^(U$2+1)-$H972^(U$2+1))/(ε_c1cd^(U$2+1)))</f>
        <v/>
      </c>
      <c r="V972">
        <f>(INDIRECT("a_"&amp;V$2)/(V$2+1))*(($C972^(V$2+1)-$H972^(V$2+1))/(ε_c1cd^(V$2+1)))</f>
        <v/>
      </c>
      <c r="W972">
        <f>(INDIRECT("a_"&amp;W$2)/(W$2+1))*(($C972^(W$2+1)-$H972^(W$2+1))/(ε_c1cd^(W$2+1)))</f>
        <v/>
      </c>
      <c r="X972">
        <f>(INDIRECT("a_"&amp;X$2)/(X$2+1))*(($C972^(X$2+1)-$H972^(X$2+1))/(ε_c1cd^(X$2+1)))</f>
        <v/>
      </c>
      <c r="Y972">
        <f>(INDIRECT("a_"&amp;Y$2)/(Y$2+1))*(($C972^(Y$2+1)-$H972^(Y$2+1))/(ε_c1cd^(Y$2+1)))</f>
        <v/>
      </c>
      <c r="Z972">
        <f>(INDIRECT("a_"&amp;Z$2)/(Z$2+2))*(($C972^(Z$2+2)-$H972^(Z$2+2))/(ε_c1cd^(Z$2+2)))</f>
        <v/>
      </c>
      <c r="AA972">
        <f>(INDIRECT("a_"&amp;AA$2)/(AA$2+2))*(($C972^(AA$2+2)-$H972^(AA$2+2))/(ε_c1cd^(AA$2+2)))</f>
        <v/>
      </c>
      <c r="AB972">
        <f>(INDIRECT("a_"&amp;AB$2)/(AB$2+2))*(($C972^(AB$2+2)-$H972^(AB$2+2))/(ε_c1cd^(AB$2+2)))</f>
        <v/>
      </c>
      <c r="AC972">
        <f>(INDIRECT("a_"&amp;AC$2)/(AC$2+2))*(($C972^(AC$2+2)-$H972^(AC$2+2))/(ε_c1cd^(AC$2+2)))</f>
        <v/>
      </c>
      <c r="AD972">
        <f>(INDIRECT("a_"&amp;AD$2)/(AD$2+2))*(($C972^(AD$2+2)-$H972^(AD$2+2))/(ε_c1cd^(AD$2+2)))</f>
        <v/>
      </c>
      <c r="AE972" s="111">
        <f>(b*f_cd/L972)*SUM(U972:Y972)+SUM(Q972:R972)</f>
        <v/>
      </c>
      <c r="AF972" s="112">
        <f>AE972*(K972-y+e)</f>
        <v/>
      </c>
      <c r="AG972" s="113">
        <f>(b*f_cd/(L972^2))*SUM(Z972:AD972)+SUM(S972:T972)-AF972</f>
        <v/>
      </c>
      <c r="AH972" s="114">
        <f>AG972&lt;0</f>
        <v/>
      </c>
      <c r="AI972" s="115">
        <f>IF(A972=1,FALSE,(AND(AQ972,AH972,NOT(AI971))))</f>
        <v/>
      </c>
      <c r="AJ972" s="116">
        <f>(b*f_cd/L972)*(a_1/2*J972^2+a_2/3*J972^3+a_3/4*J972^4+a_4/5*J972^5+a_5/6*J972^6)+SUM(Q972:R972)</f>
        <v/>
      </c>
      <c r="AK972">
        <f>AJ972*(K972-y+e)</f>
        <v/>
      </c>
      <c r="AL972" s="118">
        <f>(b*f_cd/(L972^2))*(a_1/3*J972^3+a_2/4*J972^4+a_3/5*J972^5+a_4/6*J972^6+a_5/7*J972^7)+SUM(S972:T972)-AK972</f>
        <v/>
      </c>
      <c r="AM972" s="114">
        <f>AL972&gt;0</f>
        <v/>
      </c>
      <c r="AN972" s="115">
        <f>IF(A972=1,FALSE,(AND(AQ972,AM972,NOT(AN971))))</f>
        <v/>
      </c>
      <c r="AO972">
        <f>IF(D972=1,AND(AH972,NOT(AI972)),AND(AM972,NOT(AN972)))</f>
        <v/>
      </c>
      <c r="AP972" s="119">
        <f>IF(D972=1,AI972,AN972)</f>
        <v/>
      </c>
      <c r="AQ972" s="125">
        <f>ABS(E972)&lt;$AQ$2</f>
        <v/>
      </c>
      <c r="AS972">
        <f>IF(AP972,MAX(AS$3:AS970)+1,"")</f>
        <v/>
      </c>
    </row>
    <row r="973">
      <c r="A973" t="n">
        <v>883</v>
      </c>
      <c r="B973" s="131">
        <f>IF(A973=1,0,IF(AP973,0.1*ε_cu1cd,0))</f>
        <v/>
      </c>
      <c r="C973" s="131">
        <f>IF(A973=1,0.1*ε_cu1cd,C972+B972)</f>
        <v/>
      </c>
      <c r="D973" s="113">
        <f>IF('Нормальний переріз'!$D$68&gt;0,1,2)</f>
        <v/>
      </c>
      <c r="E973" s="144">
        <f>IF(D973=1,F973,G973)</f>
        <v/>
      </c>
      <c r="F973" s="124">
        <f>IF(AI972,0.11*ε_cu1cd,IF(AH972,F972*0.01,F972))</f>
        <v/>
      </c>
      <c r="G973" s="124">
        <f>IF(AP972,-0.1*ε_cu1cd,IF(AM972,G972*0.01,G972))</f>
        <v/>
      </c>
      <c r="H973" s="113">
        <f>IF(A973=1,E973,IF(AO972,H972-E972+E973,IF(AP972,0.8*H972,H972+E973)))</f>
        <v/>
      </c>
      <c r="I973" s="169">
        <f>(C973-H973)/h</f>
        <v/>
      </c>
      <c r="J973">
        <f>C973/(ε_c1cd)</f>
        <v/>
      </c>
      <c r="K973">
        <f>C973/I973</f>
        <v/>
      </c>
      <c r="L973" s="131">
        <f>I973/(ε_c1cd)</f>
        <v/>
      </c>
      <c r="M973">
        <f>I973*(K973-Z_s1)</f>
        <v/>
      </c>
      <c r="N973">
        <f>I973*(K973-Z_s2)</f>
        <v/>
      </c>
      <c r="O973">
        <f>E_s*M973</f>
        <v/>
      </c>
      <c r="P973">
        <f>E_s*N973</f>
        <v/>
      </c>
      <c r="Q973">
        <f>O973*A_s1</f>
        <v/>
      </c>
      <c r="R973">
        <f>P973*A_s2</f>
        <v/>
      </c>
      <c r="S973">
        <f>Q973*($K973-Z_s1)</f>
        <v/>
      </c>
      <c r="T973">
        <f>R973*($K973-Z_s2)</f>
        <v/>
      </c>
      <c r="U973">
        <f>(INDIRECT("a_"&amp;U$2)/(U$2+1))*(($C973^(U$2+1)-$H973^(U$2+1))/(ε_c1cd^(U$2+1)))</f>
        <v/>
      </c>
      <c r="V973">
        <f>(INDIRECT("a_"&amp;V$2)/(V$2+1))*(($C973^(V$2+1)-$H973^(V$2+1))/(ε_c1cd^(V$2+1)))</f>
        <v/>
      </c>
      <c r="W973">
        <f>(INDIRECT("a_"&amp;W$2)/(W$2+1))*(($C973^(W$2+1)-$H973^(W$2+1))/(ε_c1cd^(W$2+1)))</f>
        <v/>
      </c>
      <c r="X973">
        <f>(INDIRECT("a_"&amp;X$2)/(X$2+1))*(($C973^(X$2+1)-$H973^(X$2+1))/(ε_c1cd^(X$2+1)))</f>
        <v/>
      </c>
      <c r="Y973">
        <f>(INDIRECT("a_"&amp;Y$2)/(Y$2+1))*(($C973^(Y$2+1)-$H973^(Y$2+1))/(ε_c1cd^(Y$2+1)))</f>
        <v/>
      </c>
      <c r="Z973">
        <f>(INDIRECT("a_"&amp;Z$2)/(Z$2+2))*(($C973^(Z$2+2)-$H973^(Z$2+2))/(ε_c1cd^(Z$2+2)))</f>
        <v/>
      </c>
      <c r="AA973">
        <f>(INDIRECT("a_"&amp;AA$2)/(AA$2+2))*(($C973^(AA$2+2)-$H973^(AA$2+2))/(ε_c1cd^(AA$2+2)))</f>
        <v/>
      </c>
      <c r="AB973">
        <f>(INDIRECT("a_"&amp;AB$2)/(AB$2+2))*(($C973^(AB$2+2)-$H973^(AB$2+2))/(ε_c1cd^(AB$2+2)))</f>
        <v/>
      </c>
      <c r="AC973">
        <f>(INDIRECT("a_"&amp;AC$2)/(AC$2+2))*(($C973^(AC$2+2)-$H973^(AC$2+2))/(ε_c1cd^(AC$2+2)))</f>
        <v/>
      </c>
      <c r="AD973">
        <f>(INDIRECT("a_"&amp;AD$2)/(AD$2+2))*(($C973^(AD$2+2)-$H973^(AD$2+2))/(ε_c1cd^(AD$2+2)))</f>
        <v/>
      </c>
      <c r="AE973" s="111">
        <f>(b*f_cd/L973)*SUM(U973:Y973)+SUM(Q973:R973)</f>
        <v/>
      </c>
      <c r="AF973" s="112">
        <f>AE973*(K973-y+e)</f>
        <v/>
      </c>
      <c r="AG973" s="113">
        <f>(b*f_cd/(L973^2))*SUM(Z973:AD973)+SUM(S973:T973)-AF973</f>
        <v/>
      </c>
      <c r="AH973" s="114">
        <f>AG973&lt;0</f>
        <v/>
      </c>
      <c r="AI973" s="115">
        <f>IF(A973=1,FALSE,(AND(AQ973,AH973,NOT(AI972))))</f>
        <v/>
      </c>
      <c r="AJ973" s="116">
        <f>(b*f_cd/L973)*(a_1/2*J973^2+a_2/3*J973^3+a_3/4*J973^4+a_4/5*J973^5+a_5/6*J973^6)+SUM(Q973:R973)</f>
        <v/>
      </c>
      <c r="AK973">
        <f>AJ973*(K973-y+e)</f>
        <v/>
      </c>
      <c r="AL973" s="118">
        <f>(b*f_cd/(L973^2))*(a_1/3*J973^3+a_2/4*J973^4+a_3/5*J973^5+a_4/6*J973^6+a_5/7*J973^7)+SUM(S973:T973)-AK973</f>
        <v/>
      </c>
      <c r="AM973" s="114">
        <f>AL973&gt;0</f>
        <v/>
      </c>
      <c r="AN973" s="115">
        <f>IF(A973=1,FALSE,(AND(AQ973,AM973,NOT(AN972))))</f>
        <v/>
      </c>
      <c r="AO973">
        <f>IF(D973=1,AND(AH973,NOT(AI973)),AND(AM973,NOT(AN973)))</f>
        <v/>
      </c>
      <c r="AP973" s="119">
        <f>IF(D973=1,AI973,AN973)</f>
        <v/>
      </c>
      <c r="AQ973" s="125">
        <f>ABS(E973)&lt;$AQ$2</f>
        <v/>
      </c>
      <c r="AS973">
        <f>IF(AP973,MAX(AS$3:AS971)+1,"")</f>
        <v/>
      </c>
    </row>
    <row r="974">
      <c r="A974" t="n">
        <v>884</v>
      </c>
      <c r="B974" s="131">
        <f>IF(A974=1,0,IF(AP974,0.1*ε_cu1cd,0))</f>
        <v/>
      </c>
      <c r="C974" s="131">
        <f>IF(A974=1,0.1*ε_cu1cd,C973+B973)</f>
        <v/>
      </c>
      <c r="D974" s="113">
        <f>IF('Нормальний переріз'!$D$68&gt;0,1,2)</f>
        <v/>
      </c>
      <c r="E974" s="144">
        <f>IF(D974=1,F974,G974)</f>
        <v/>
      </c>
      <c r="F974" s="124">
        <f>IF(AI973,0.11*ε_cu1cd,IF(AH973,F973*0.01,F973))</f>
        <v/>
      </c>
      <c r="G974" s="124">
        <f>IF(AP973,-0.1*ε_cu1cd,IF(AM973,G973*0.01,G973))</f>
        <v/>
      </c>
      <c r="H974" s="113">
        <f>IF(A974=1,E974,IF(AO973,H973-E973+E974,IF(AP973,0.8*H973,H973+E974)))</f>
        <v/>
      </c>
      <c r="I974" s="169">
        <f>(C974-H974)/h</f>
        <v/>
      </c>
      <c r="J974">
        <f>C974/(ε_c1cd)</f>
        <v/>
      </c>
      <c r="K974">
        <f>C974/I974</f>
        <v/>
      </c>
      <c r="L974" s="131">
        <f>I974/(ε_c1cd)</f>
        <v/>
      </c>
      <c r="M974">
        <f>I974*(K974-Z_s1)</f>
        <v/>
      </c>
      <c r="N974">
        <f>I974*(K974-Z_s2)</f>
        <v/>
      </c>
      <c r="O974">
        <f>E_s*M974</f>
        <v/>
      </c>
      <c r="P974">
        <f>E_s*N974</f>
        <v/>
      </c>
      <c r="Q974">
        <f>O974*A_s1</f>
        <v/>
      </c>
      <c r="R974">
        <f>P974*A_s2</f>
        <v/>
      </c>
      <c r="S974">
        <f>Q974*($K974-Z_s1)</f>
        <v/>
      </c>
      <c r="T974">
        <f>R974*($K974-Z_s2)</f>
        <v/>
      </c>
      <c r="U974">
        <f>(INDIRECT("a_"&amp;U$2)/(U$2+1))*(($C974^(U$2+1)-$H974^(U$2+1))/(ε_c1cd^(U$2+1)))</f>
        <v/>
      </c>
      <c r="V974">
        <f>(INDIRECT("a_"&amp;V$2)/(V$2+1))*(($C974^(V$2+1)-$H974^(V$2+1))/(ε_c1cd^(V$2+1)))</f>
        <v/>
      </c>
      <c r="W974">
        <f>(INDIRECT("a_"&amp;W$2)/(W$2+1))*(($C974^(W$2+1)-$H974^(W$2+1))/(ε_c1cd^(W$2+1)))</f>
        <v/>
      </c>
      <c r="X974">
        <f>(INDIRECT("a_"&amp;X$2)/(X$2+1))*(($C974^(X$2+1)-$H974^(X$2+1))/(ε_c1cd^(X$2+1)))</f>
        <v/>
      </c>
      <c r="Y974">
        <f>(INDIRECT("a_"&amp;Y$2)/(Y$2+1))*(($C974^(Y$2+1)-$H974^(Y$2+1))/(ε_c1cd^(Y$2+1)))</f>
        <v/>
      </c>
      <c r="Z974">
        <f>(INDIRECT("a_"&amp;Z$2)/(Z$2+2))*(($C974^(Z$2+2)-$H974^(Z$2+2))/(ε_c1cd^(Z$2+2)))</f>
        <v/>
      </c>
      <c r="AA974">
        <f>(INDIRECT("a_"&amp;AA$2)/(AA$2+2))*(($C974^(AA$2+2)-$H974^(AA$2+2))/(ε_c1cd^(AA$2+2)))</f>
        <v/>
      </c>
      <c r="AB974">
        <f>(INDIRECT("a_"&amp;AB$2)/(AB$2+2))*(($C974^(AB$2+2)-$H974^(AB$2+2))/(ε_c1cd^(AB$2+2)))</f>
        <v/>
      </c>
      <c r="AC974">
        <f>(INDIRECT("a_"&amp;AC$2)/(AC$2+2))*(($C974^(AC$2+2)-$H974^(AC$2+2))/(ε_c1cd^(AC$2+2)))</f>
        <v/>
      </c>
      <c r="AD974">
        <f>(INDIRECT("a_"&amp;AD$2)/(AD$2+2))*(($C974^(AD$2+2)-$H974^(AD$2+2))/(ε_c1cd^(AD$2+2)))</f>
        <v/>
      </c>
      <c r="AE974" s="111">
        <f>(b*f_cd/L974)*SUM(U974:Y974)+SUM(Q974:R974)</f>
        <v/>
      </c>
      <c r="AF974" s="112">
        <f>AE974*(K974-y+e)</f>
        <v/>
      </c>
      <c r="AG974" s="113">
        <f>(b*f_cd/(L974^2))*SUM(Z974:AD974)+SUM(S974:T974)-AF974</f>
        <v/>
      </c>
      <c r="AH974" s="114">
        <f>AG974&lt;0</f>
        <v/>
      </c>
      <c r="AI974" s="115">
        <f>IF(A974=1,FALSE,(AND(AQ974,AH974,NOT(AI973))))</f>
        <v/>
      </c>
      <c r="AJ974" s="116">
        <f>(b*f_cd/L974)*(a_1/2*J974^2+a_2/3*J974^3+a_3/4*J974^4+a_4/5*J974^5+a_5/6*J974^6)+SUM(Q974:R974)</f>
        <v/>
      </c>
      <c r="AK974">
        <f>AJ974*(K974-y+e)</f>
        <v/>
      </c>
      <c r="AL974" s="118">
        <f>(b*f_cd/(L974^2))*(a_1/3*J974^3+a_2/4*J974^4+a_3/5*J974^5+a_4/6*J974^6+a_5/7*J974^7)+SUM(S974:T974)-AK974</f>
        <v/>
      </c>
      <c r="AM974" s="114">
        <f>AL974&gt;0</f>
        <v/>
      </c>
      <c r="AN974" s="115">
        <f>IF(A974=1,FALSE,(AND(AQ974,AM974,NOT(AN973))))</f>
        <v/>
      </c>
      <c r="AO974">
        <f>IF(D974=1,AND(AH974,NOT(AI974)),AND(AM974,NOT(AN974)))</f>
        <v/>
      </c>
      <c r="AP974" s="119">
        <f>IF(D974=1,AI974,AN974)</f>
        <v/>
      </c>
      <c r="AQ974" s="125">
        <f>ABS(E974)&lt;$AQ$2</f>
        <v/>
      </c>
      <c r="AS974">
        <f>IF(AP974,MAX(AS$3:AS972)+1,"")</f>
        <v/>
      </c>
    </row>
    <row r="975">
      <c r="A975" t="n">
        <v>885</v>
      </c>
      <c r="B975" s="131">
        <f>IF(A975=1,0,IF(AP975,0.1*ε_cu1cd,0))</f>
        <v/>
      </c>
      <c r="C975" s="131">
        <f>IF(A975=1,0.1*ε_cu1cd,C974+B974)</f>
        <v/>
      </c>
      <c r="D975" s="113">
        <f>IF('Нормальний переріз'!$D$68&gt;0,1,2)</f>
        <v/>
      </c>
      <c r="E975" s="144">
        <f>IF(D975=1,F975,G975)</f>
        <v/>
      </c>
      <c r="F975" s="124">
        <f>IF(AI974,0.11*ε_cu1cd,IF(AH974,F974*0.01,F974))</f>
        <v/>
      </c>
      <c r="G975" s="124">
        <f>IF(AP974,-0.1*ε_cu1cd,IF(AM974,G974*0.01,G974))</f>
        <v/>
      </c>
      <c r="H975" s="113">
        <f>IF(A975=1,E975,IF(AO974,H974-E974+E975,IF(AP974,0.8*H974,H974+E975)))</f>
        <v/>
      </c>
      <c r="I975" s="169">
        <f>(C975-H975)/h</f>
        <v/>
      </c>
      <c r="J975">
        <f>C975/(ε_c1cd)</f>
        <v/>
      </c>
      <c r="K975">
        <f>C975/I975</f>
        <v/>
      </c>
      <c r="L975" s="131">
        <f>I975/(ε_c1cd)</f>
        <v/>
      </c>
      <c r="M975">
        <f>I975*(K975-Z_s1)</f>
        <v/>
      </c>
      <c r="N975">
        <f>I975*(K975-Z_s2)</f>
        <v/>
      </c>
      <c r="O975">
        <f>E_s*M975</f>
        <v/>
      </c>
      <c r="P975">
        <f>E_s*N975</f>
        <v/>
      </c>
      <c r="Q975">
        <f>O975*A_s1</f>
        <v/>
      </c>
      <c r="R975">
        <f>P975*A_s2</f>
        <v/>
      </c>
      <c r="S975">
        <f>Q975*($K975-Z_s1)</f>
        <v/>
      </c>
      <c r="T975">
        <f>R975*($K975-Z_s2)</f>
        <v/>
      </c>
      <c r="U975">
        <f>(INDIRECT("a_"&amp;U$2)/(U$2+1))*(($C975^(U$2+1)-$H975^(U$2+1))/(ε_c1cd^(U$2+1)))</f>
        <v/>
      </c>
      <c r="V975">
        <f>(INDIRECT("a_"&amp;V$2)/(V$2+1))*(($C975^(V$2+1)-$H975^(V$2+1))/(ε_c1cd^(V$2+1)))</f>
        <v/>
      </c>
      <c r="W975">
        <f>(INDIRECT("a_"&amp;W$2)/(W$2+1))*(($C975^(W$2+1)-$H975^(W$2+1))/(ε_c1cd^(W$2+1)))</f>
        <v/>
      </c>
      <c r="X975">
        <f>(INDIRECT("a_"&amp;X$2)/(X$2+1))*(($C975^(X$2+1)-$H975^(X$2+1))/(ε_c1cd^(X$2+1)))</f>
        <v/>
      </c>
      <c r="Y975">
        <f>(INDIRECT("a_"&amp;Y$2)/(Y$2+1))*(($C975^(Y$2+1)-$H975^(Y$2+1))/(ε_c1cd^(Y$2+1)))</f>
        <v/>
      </c>
      <c r="Z975">
        <f>(INDIRECT("a_"&amp;Z$2)/(Z$2+2))*(($C975^(Z$2+2)-$H975^(Z$2+2))/(ε_c1cd^(Z$2+2)))</f>
        <v/>
      </c>
      <c r="AA975">
        <f>(INDIRECT("a_"&amp;AA$2)/(AA$2+2))*(($C975^(AA$2+2)-$H975^(AA$2+2))/(ε_c1cd^(AA$2+2)))</f>
        <v/>
      </c>
      <c r="AB975">
        <f>(INDIRECT("a_"&amp;AB$2)/(AB$2+2))*(($C975^(AB$2+2)-$H975^(AB$2+2))/(ε_c1cd^(AB$2+2)))</f>
        <v/>
      </c>
      <c r="AC975">
        <f>(INDIRECT("a_"&amp;AC$2)/(AC$2+2))*(($C975^(AC$2+2)-$H975^(AC$2+2))/(ε_c1cd^(AC$2+2)))</f>
        <v/>
      </c>
      <c r="AD975">
        <f>(INDIRECT("a_"&amp;AD$2)/(AD$2+2))*(($C975^(AD$2+2)-$H975^(AD$2+2))/(ε_c1cd^(AD$2+2)))</f>
        <v/>
      </c>
      <c r="AE975" s="111">
        <f>(b*f_cd/L975)*SUM(U975:Y975)+SUM(Q975:R975)</f>
        <v/>
      </c>
      <c r="AF975" s="112">
        <f>AE975*(K975-y+e)</f>
        <v/>
      </c>
      <c r="AG975" s="113">
        <f>(b*f_cd/(L975^2))*SUM(Z975:AD975)+SUM(S975:T975)-AF975</f>
        <v/>
      </c>
      <c r="AH975" s="114">
        <f>AG975&lt;0</f>
        <v/>
      </c>
      <c r="AI975" s="115">
        <f>IF(A975=1,FALSE,(AND(AQ975,AH975,NOT(AI974))))</f>
        <v/>
      </c>
      <c r="AJ975" s="116">
        <f>(b*f_cd/L975)*(a_1/2*J975^2+a_2/3*J975^3+a_3/4*J975^4+a_4/5*J975^5+a_5/6*J975^6)+SUM(Q975:R975)</f>
        <v/>
      </c>
      <c r="AK975">
        <f>AJ975*(K975-y+e)</f>
        <v/>
      </c>
      <c r="AL975" s="118">
        <f>(b*f_cd/(L975^2))*(a_1/3*J975^3+a_2/4*J975^4+a_3/5*J975^5+a_4/6*J975^6+a_5/7*J975^7)+SUM(S975:T975)-AK975</f>
        <v/>
      </c>
      <c r="AM975" s="114">
        <f>AL975&gt;0</f>
        <v/>
      </c>
      <c r="AN975" s="115">
        <f>IF(A975=1,FALSE,(AND(AQ975,AM975,NOT(AN974))))</f>
        <v/>
      </c>
      <c r="AO975">
        <f>IF(D975=1,AND(AH975,NOT(AI975)),AND(AM975,NOT(AN975)))</f>
        <v/>
      </c>
      <c r="AP975" s="119">
        <f>IF(D975=1,AI975,AN975)</f>
        <v/>
      </c>
      <c r="AQ975" s="125">
        <f>ABS(E975)&lt;$AQ$2</f>
        <v/>
      </c>
      <c r="AS975">
        <f>IF(AP975,MAX(AS$3:AS973)+1,"")</f>
        <v/>
      </c>
    </row>
    <row r="976">
      <c r="A976" t="n">
        <v>886</v>
      </c>
      <c r="B976" s="131">
        <f>IF(A976=1,0,IF(AP976,0.1*ε_cu1cd,0))</f>
        <v/>
      </c>
      <c r="C976" s="131">
        <f>IF(A976=1,0.1*ε_cu1cd,C975+B975)</f>
        <v/>
      </c>
      <c r="D976" s="113">
        <f>IF('Нормальний переріз'!$D$68&gt;0,1,2)</f>
        <v/>
      </c>
      <c r="E976" s="144">
        <f>IF(D976=1,F976,G976)</f>
        <v/>
      </c>
      <c r="F976" s="124">
        <f>IF(AI975,0.11*ε_cu1cd,IF(AH975,F975*0.01,F975))</f>
        <v/>
      </c>
      <c r="G976" s="124">
        <f>IF(AP975,-0.1*ε_cu1cd,IF(AM975,G975*0.01,G975))</f>
        <v/>
      </c>
      <c r="H976" s="113">
        <f>IF(A976=1,E976,IF(AO975,H975-E975+E976,IF(AP975,0.8*H975,H975+E976)))</f>
        <v/>
      </c>
      <c r="I976" s="169">
        <f>(C976-H976)/h</f>
        <v/>
      </c>
      <c r="J976">
        <f>C976/(ε_c1cd)</f>
        <v/>
      </c>
      <c r="K976">
        <f>C976/I976</f>
        <v/>
      </c>
      <c r="L976" s="131">
        <f>I976/(ε_c1cd)</f>
        <v/>
      </c>
      <c r="M976">
        <f>I976*(K976-Z_s1)</f>
        <v/>
      </c>
      <c r="N976">
        <f>I976*(K976-Z_s2)</f>
        <v/>
      </c>
      <c r="O976">
        <f>E_s*M976</f>
        <v/>
      </c>
      <c r="P976">
        <f>E_s*N976</f>
        <v/>
      </c>
      <c r="Q976">
        <f>O976*A_s1</f>
        <v/>
      </c>
      <c r="R976">
        <f>P976*A_s2</f>
        <v/>
      </c>
      <c r="S976">
        <f>Q976*($K976-Z_s1)</f>
        <v/>
      </c>
      <c r="T976">
        <f>R976*($K976-Z_s2)</f>
        <v/>
      </c>
      <c r="U976">
        <f>(INDIRECT("a_"&amp;U$2)/(U$2+1))*(($C976^(U$2+1)-$H976^(U$2+1))/(ε_c1cd^(U$2+1)))</f>
        <v/>
      </c>
      <c r="V976">
        <f>(INDIRECT("a_"&amp;V$2)/(V$2+1))*(($C976^(V$2+1)-$H976^(V$2+1))/(ε_c1cd^(V$2+1)))</f>
        <v/>
      </c>
      <c r="W976">
        <f>(INDIRECT("a_"&amp;W$2)/(W$2+1))*(($C976^(W$2+1)-$H976^(W$2+1))/(ε_c1cd^(W$2+1)))</f>
        <v/>
      </c>
      <c r="X976">
        <f>(INDIRECT("a_"&amp;X$2)/(X$2+1))*(($C976^(X$2+1)-$H976^(X$2+1))/(ε_c1cd^(X$2+1)))</f>
        <v/>
      </c>
      <c r="Y976">
        <f>(INDIRECT("a_"&amp;Y$2)/(Y$2+1))*(($C976^(Y$2+1)-$H976^(Y$2+1))/(ε_c1cd^(Y$2+1)))</f>
        <v/>
      </c>
      <c r="Z976">
        <f>(INDIRECT("a_"&amp;Z$2)/(Z$2+2))*(($C976^(Z$2+2)-$H976^(Z$2+2))/(ε_c1cd^(Z$2+2)))</f>
        <v/>
      </c>
      <c r="AA976">
        <f>(INDIRECT("a_"&amp;AA$2)/(AA$2+2))*(($C976^(AA$2+2)-$H976^(AA$2+2))/(ε_c1cd^(AA$2+2)))</f>
        <v/>
      </c>
      <c r="AB976">
        <f>(INDIRECT("a_"&amp;AB$2)/(AB$2+2))*(($C976^(AB$2+2)-$H976^(AB$2+2))/(ε_c1cd^(AB$2+2)))</f>
        <v/>
      </c>
      <c r="AC976">
        <f>(INDIRECT("a_"&amp;AC$2)/(AC$2+2))*(($C976^(AC$2+2)-$H976^(AC$2+2))/(ε_c1cd^(AC$2+2)))</f>
        <v/>
      </c>
      <c r="AD976">
        <f>(INDIRECT("a_"&amp;AD$2)/(AD$2+2))*(($C976^(AD$2+2)-$H976^(AD$2+2))/(ε_c1cd^(AD$2+2)))</f>
        <v/>
      </c>
      <c r="AE976" s="111">
        <f>(b*f_cd/L976)*SUM(U976:Y976)+SUM(Q976:R976)</f>
        <v/>
      </c>
      <c r="AF976" s="112">
        <f>AE976*(K976-y+e)</f>
        <v/>
      </c>
      <c r="AG976" s="113">
        <f>(b*f_cd/(L976^2))*SUM(Z976:AD976)+SUM(S976:T976)-AF976</f>
        <v/>
      </c>
      <c r="AH976" s="114">
        <f>AG976&lt;0</f>
        <v/>
      </c>
      <c r="AI976" s="115">
        <f>IF(A976=1,FALSE,(AND(AQ976,AH976,NOT(AI975))))</f>
        <v/>
      </c>
      <c r="AJ976" s="116">
        <f>(b*f_cd/L976)*(a_1/2*J976^2+a_2/3*J976^3+a_3/4*J976^4+a_4/5*J976^5+a_5/6*J976^6)+SUM(Q976:R976)</f>
        <v/>
      </c>
      <c r="AK976">
        <f>AJ976*(K976-y+e)</f>
        <v/>
      </c>
      <c r="AL976" s="118">
        <f>(b*f_cd/(L976^2))*(a_1/3*J976^3+a_2/4*J976^4+a_3/5*J976^5+a_4/6*J976^6+a_5/7*J976^7)+SUM(S976:T976)-AK976</f>
        <v/>
      </c>
      <c r="AM976" s="114">
        <f>AL976&gt;0</f>
        <v/>
      </c>
      <c r="AN976" s="115">
        <f>IF(A976=1,FALSE,(AND(AQ976,AM976,NOT(AN975))))</f>
        <v/>
      </c>
      <c r="AO976">
        <f>IF(D976=1,AND(AH976,NOT(AI976)),AND(AM976,NOT(AN976)))</f>
        <v/>
      </c>
      <c r="AP976" s="119">
        <f>IF(D976=1,AI976,AN976)</f>
        <v/>
      </c>
      <c r="AQ976" s="125">
        <f>ABS(E976)&lt;$AQ$2</f>
        <v/>
      </c>
      <c r="AS976">
        <f>IF(AP976,MAX(AS$3:AS974)+1,"")</f>
        <v/>
      </c>
    </row>
    <row r="977">
      <c r="A977" t="n">
        <v>887</v>
      </c>
      <c r="B977" s="131">
        <f>IF(A977=1,0,IF(AP977,0.1*ε_cu1cd,0))</f>
        <v/>
      </c>
      <c r="C977" s="131">
        <f>IF(A977=1,0.1*ε_cu1cd,C976+B976)</f>
        <v/>
      </c>
      <c r="D977" s="113">
        <f>IF('Нормальний переріз'!$D$68&gt;0,1,2)</f>
        <v/>
      </c>
      <c r="E977" s="144">
        <f>IF(D977=1,F977,G977)</f>
        <v/>
      </c>
      <c r="F977" s="124">
        <f>IF(AI976,0.11*ε_cu1cd,IF(AH976,F976*0.01,F976))</f>
        <v/>
      </c>
      <c r="G977" s="124">
        <f>IF(AP976,-0.1*ε_cu1cd,IF(AM976,G976*0.01,G976))</f>
        <v/>
      </c>
      <c r="H977" s="113">
        <f>IF(A977=1,E977,IF(AO976,H976-E976+E977,IF(AP976,0.8*H976,H976+E977)))</f>
        <v/>
      </c>
      <c r="I977" s="169">
        <f>(C977-H977)/h</f>
        <v/>
      </c>
      <c r="J977">
        <f>C977/(ε_c1cd)</f>
        <v/>
      </c>
      <c r="K977">
        <f>C977/I977</f>
        <v/>
      </c>
      <c r="L977" s="131">
        <f>I977/(ε_c1cd)</f>
        <v/>
      </c>
      <c r="M977">
        <f>I977*(K977-Z_s1)</f>
        <v/>
      </c>
      <c r="N977">
        <f>I977*(K977-Z_s2)</f>
        <v/>
      </c>
      <c r="O977">
        <f>E_s*M977</f>
        <v/>
      </c>
      <c r="P977">
        <f>E_s*N977</f>
        <v/>
      </c>
      <c r="Q977">
        <f>O977*A_s1</f>
        <v/>
      </c>
      <c r="R977">
        <f>P977*A_s2</f>
        <v/>
      </c>
      <c r="S977">
        <f>Q977*($K977-Z_s1)</f>
        <v/>
      </c>
      <c r="T977">
        <f>R977*($K977-Z_s2)</f>
        <v/>
      </c>
      <c r="U977">
        <f>(INDIRECT("a_"&amp;U$2)/(U$2+1))*(($C977^(U$2+1)-$H977^(U$2+1))/(ε_c1cd^(U$2+1)))</f>
        <v/>
      </c>
      <c r="V977">
        <f>(INDIRECT("a_"&amp;V$2)/(V$2+1))*(($C977^(V$2+1)-$H977^(V$2+1))/(ε_c1cd^(V$2+1)))</f>
        <v/>
      </c>
      <c r="W977">
        <f>(INDIRECT("a_"&amp;W$2)/(W$2+1))*(($C977^(W$2+1)-$H977^(W$2+1))/(ε_c1cd^(W$2+1)))</f>
        <v/>
      </c>
      <c r="X977">
        <f>(INDIRECT("a_"&amp;X$2)/(X$2+1))*(($C977^(X$2+1)-$H977^(X$2+1))/(ε_c1cd^(X$2+1)))</f>
        <v/>
      </c>
      <c r="Y977">
        <f>(INDIRECT("a_"&amp;Y$2)/(Y$2+1))*(($C977^(Y$2+1)-$H977^(Y$2+1))/(ε_c1cd^(Y$2+1)))</f>
        <v/>
      </c>
      <c r="Z977">
        <f>(INDIRECT("a_"&amp;Z$2)/(Z$2+2))*(($C977^(Z$2+2)-$H977^(Z$2+2))/(ε_c1cd^(Z$2+2)))</f>
        <v/>
      </c>
      <c r="AA977">
        <f>(INDIRECT("a_"&amp;AA$2)/(AA$2+2))*(($C977^(AA$2+2)-$H977^(AA$2+2))/(ε_c1cd^(AA$2+2)))</f>
        <v/>
      </c>
      <c r="AB977">
        <f>(INDIRECT("a_"&amp;AB$2)/(AB$2+2))*(($C977^(AB$2+2)-$H977^(AB$2+2))/(ε_c1cd^(AB$2+2)))</f>
        <v/>
      </c>
      <c r="AC977">
        <f>(INDIRECT("a_"&amp;AC$2)/(AC$2+2))*(($C977^(AC$2+2)-$H977^(AC$2+2))/(ε_c1cd^(AC$2+2)))</f>
        <v/>
      </c>
      <c r="AD977">
        <f>(INDIRECT("a_"&amp;AD$2)/(AD$2+2))*(($C977^(AD$2+2)-$H977^(AD$2+2))/(ε_c1cd^(AD$2+2)))</f>
        <v/>
      </c>
      <c r="AE977" s="111">
        <f>(b*f_cd/L977)*SUM(U977:Y977)+SUM(Q977:R977)</f>
        <v/>
      </c>
      <c r="AF977" s="112">
        <f>AE977*(K977-y+e)</f>
        <v/>
      </c>
      <c r="AG977" s="113">
        <f>(b*f_cd/(L977^2))*SUM(Z977:AD977)+SUM(S977:T977)-AF977</f>
        <v/>
      </c>
      <c r="AH977" s="114">
        <f>AG977&lt;0</f>
        <v/>
      </c>
      <c r="AI977" s="115">
        <f>IF(A977=1,FALSE,(AND(AQ977,AH977,NOT(AI976))))</f>
        <v/>
      </c>
      <c r="AJ977" s="116">
        <f>(b*f_cd/L977)*(a_1/2*J977^2+a_2/3*J977^3+a_3/4*J977^4+a_4/5*J977^5+a_5/6*J977^6)+SUM(Q977:R977)</f>
        <v/>
      </c>
      <c r="AK977">
        <f>AJ977*(K977-y+e)</f>
        <v/>
      </c>
      <c r="AL977" s="118">
        <f>(b*f_cd/(L977^2))*(a_1/3*J977^3+a_2/4*J977^4+a_3/5*J977^5+a_4/6*J977^6+a_5/7*J977^7)+SUM(S977:T977)-AK977</f>
        <v/>
      </c>
      <c r="AM977" s="114">
        <f>AL977&gt;0</f>
        <v/>
      </c>
      <c r="AN977" s="115">
        <f>IF(A977=1,FALSE,(AND(AQ977,AM977,NOT(AN976))))</f>
        <v/>
      </c>
      <c r="AO977">
        <f>IF(D977=1,AND(AH977,NOT(AI977)),AND(AM977,NOT(AN977)))</f>
        <v/>
      </c>
      <c r="AP977" s="119">
        <f>IF(D977=1,AI977,AN977)</f>
        <v/>
      </c>
      <c r="AQ977" s="125">
        <f>ABS(E977)&lt;$AQ$2</f>
        <v/>
      </c>
      <c r="AS977">
        <f>IF(AP977,MAX(AS$3:AS975)+1,"")</f>
        <v/>
      </c>
    </row>
    <row r="978">
      <c r="A978" t="n">
        <v>888</v>
      </c>
      <c r="B978" s="131">
        <f>IF(A978=1,0,IF(AP978,0.1*ε_cu1cd,0))</f>
        <v/>
      </c>
      <c r="C978" s="131">
        <f>IF(A978=1,0.1*ε_cu1cd,C977+B977)</f>
        <v/>
      </c>
      <c r="D978" s="113">
        <f>IF('Нормальний переріз'!$D$68&gt;0,1,2)</f>
        <v/>
      </c>
      <c r="E978" s="144">
        <f>IF(D978=1,F978,G978)</f>
        <v/>
      </c>
      <c r="F978" s="124">
        <f>IF(AI977,0.11*ε_cu1cd,IF(AH977,F977*0.01,F977))</f>
        <v/>
      </c>
      <c r="G978" s="124">
        <f>IF(AP977,-0.1*ε_cu1cd,IF(AM977,G977*0.01,G977))</f>
        <v/>
      </c>
      <c r="H978" s="113">
        <f>IF(A978=1,E978,IF(AO977,H977-E977+E978,IF(AP977,0.8*H977,H977+E978)))</f>
        <v/>
      </c>
      <c r="I978" s="169">
        <f>(C978-H978)/h</f>
        <v/>
      </c>
      <c r="J978">
        <f>C978/(ε_c1cd)</f>
        <v/>
      </c>
      <c r="K978">
        <f>C978/I978</f>
        <v/>
      </c>
      <c r="L978" s="131">
        <f>I978/(ε_c1cd)</f>
        <v/>
      </c>
      <c r="M978">
        <f>I978*(K978-Z_s1)</f>
        <v/>
      </c>
      <c r="N978">
        <f>I978*(K978-Z_s2)</f>
        <v/>
      </c>
      <c r="O978">
        <f>E_s*M978</f>
        <v/>
      </c>
      <c r="P978">
        <f>E_s*N978</f>
        <v/>
      </c>
      <c r="Q978">
        <f>O978*A_s1</f>
        <v/>
      </c>
      <c r="R978">
        <f>P978*A_s2</f>
        <v/>
      </c>
      <c r="S978">
        <f>Q978*($K978-Z_s1)</f>
        <v/>
      </c>
      <c r="T978">
        <f>R978*($K978-Z_s2)</f>
        <v/>
      </c>
      <c r="U978">
        <f>(INDIRECT("a_"&amp;U$2)/(U$2+1))*(($C978^(U$2+1)-$H978^(U$2+1))/(ε_c1cd^(U$2+1)))</f>
        <v/>
      </c>
      <c r="V978">
        <f>(INDIRECT("a_"&amp;V$2)/(V$2+1))*(($C978^(V$2+1)-$H978^(V$2+1))/(ε_c1cd^(V$2+1)))</f>
        <v/>
      </c>
      <c r="W978">
        <f>(INDIRECT("a_"&amp;W$2)/(W$2+1))*(($C978^(W$2+1)-$H978^(W$2+1))/(ε_c1cd^(W$2+1)))</f>
        <v/>
      </c>
      <c r="X978">
        <f>(INDIRECT("a_"&amp;X$2)/(X$2+1))*(($C978^(X$2+1)-$H978^(X$2+1))/(ε_c1cd^(X$2+1)))</f>
        <v/>
      </c>
      <c r="Y978">
        <f>(INDIRECT("a_"&amp;Y$2)/(Y$2+1))*(($C978^(Y$2+1)-$H978^(Y$2+1))/(ε_c1cd^(Y$2+1)))</f>
        <v/>
      </c>
      <c r="Z978">
        <f>(INDIRECT("a_"&amp;Z$2)/(Z$2+2))*(($C978^(Z$2+2)-$H978^(Z$2+2))/(ε_c1cd^(Z$2+2)))</f>
        <v/>
      </c>
      <c r="AA978">
        <f>(INDIRECT("a_"&amp;AA$2)/(AA$2+2))*(($C978^(AA$2+2)-$H978^(AA$2+2))/(ε_c1cd^(AA$2+2)))</f>
        <v/>
      </c>
      <c r="AB978">
        <f>(INDIRECT("a_"&amp;AB$2)/(AB$2+2))*(($C978^(AB$2+2)-$H978^(AB$2+2))/(ε_c1cd^(AB$2+2)))</f>
        <v/>
      </c>
      <c r="AC978">
        <f>(INDIRECT("a_"&amp;AC$2)/(AC$2+2))*(($C978^(AC$2+2)-$H978^(AC$2+2))/(ε_c1cd^(AC$2+2)))</f>
        <v/>
      </c>
      <c r="AD978">
        <f>(INDIRECT("a_"&amp;AD$2)/(AD$2+2))*(($C978^(AD$2+2)-$H978^(AD$2+2))/(ε_c1cd^(AD$2+2)))</f>
        <v/>
      </c>
      <c r="AE978" s="111">
        <f>(b*f_cd/L978)*SUM(U978:Y978)+SUM(Q978:R978)</f>
        <v/>
      </c>
      <c r="AF978" s="112">
        <f>AE978*(K978-y+e)</f>
        <v/>
      </c>
      <c r="AG978" s="113">
        <f>(b*f_cd/(L978^2))*SUM(Z978:AD978)+SUM(S978:T978)-AF978</f>
        <v/>
      </c>
      <c r="AH978" s="114">
        <f>AG978&lt;0</f>
        <v/>
      </c>
      <c r="AI978" s="115">
        <f>IF(A978=1,FALSE,(AND(AQ978,AH978,NOT(AI977))))</f>
        <v/>
      </c>
      <c r="AJ978" s="116">
        <f>(b*f_cd/L978)*(a_1/2*J978^2+a_2/3*J978^3+a_3/4*J978^4+a_4/5*J978^5+a_5/6*J978^6)+SUM(Q978:R978)</f>
        <v/>
      </c>
      <c r="AK978">
        <f>AJ978*(K978-y+e)</f>
        <v/>
      </c>
      <c r="AL978" s="118">
        <f>(b*f_cd/(L978^2))*(a_1/3*J978^3+a_2/4*J978^4+a_3/5*J978^5+a_4/6*J978^6+a_5/7*J978^7)+SUM(S978:T978)-AK978</f>
        <v/>
      </c>
      <c r="AM978" s="114">
        <f>AL978&gt;0</f>
        <v/>
      </c>
      <c r="AN978" s="115">
        <f>IF(A978=1,FALSE,(AND(AQ978,AM978,NOT(AN977))))</f>
        <v/>
      </c>
      <c r="AO978">
        <f>IF(D978=1,AND(AH978,NOT(AI978)),AND(AM978,NOT(AN978)))</f>
        <v/>
      </c>
      <c r="AP978" s="119">
        <f>IF(D978=1,AI978,AN978)</f>
        <v/>
      </c>
      <c r="AQ978" s="125">
        <f>ABS(E978)&lt;$AQ$2</f>
        <v/>
      </c>
      <c r="AS978">
        <f>IF(AP978,MAX(AS$3:AS976)+1,"")</f>
        <v/>
      </c>
    </row>
    <row r="979">
      <c r="A979" t="n">
        <v>889</v>
      </c>
      <c r="B979" s="131">
        <f>IF(A979=1,0,IF(AP979,0.1*ε_cu1cd,0))</f>
        <v/>
      </c>
      <c r="C979" s="131">
        <f>IF(A979=1,0.1*ε_cu1cd,C978+B978)</f>
        <v/>
      </c>
      <c r="D979" s="113">
        <f>IF('Нормальний переріз'!$D$68&gt;0,1,2)</f>
        <v/>
      </c>
      <c r="E979" s="144">
        <f>IF(D979=1,F979,G979)</f>
        <v/>
      </c>
      <c r="F979" s="124">
        <f>IF(AI978,0.11*ε_cu1cd,IF(AH978,F978*0.01,F978))</f>
        <v/>
      </c>
      <c r="G979" s="124">
        <f>IF(AP978,-0.1*ε_cu1cd,IF(AM978,G978*0.01,G978))</f>
        <v/>
      </c>
      <c r="H979" s="113">
        <f>IF(A979=1,E979,IF(AO978,H978-E978+E979,IF(AP978,0.8*H978,H978+E979)))</f>
        <v/>
      </c>
      <c r="I979" s="169">
        <f>(C979-H979)/h</f>
        <v/>
      </c>
      <c r="J979">
        <f>C979/(ε_c1cd)</f>
        <v/>
      </c>
      <c r="K979">
        <f>C979/I979</f>
        <v/>
      </c>
      <c r="L979" s="131">
        <f>I979/(ε_c1cd)</f>
        <v/>
      </c>
      <c r="M979">
        <f>I979*(K979-Z_s1)</f>
        <v/>
      </c>
      <c r="N979">
        <f>I979*(K979-Z_s2)</f>
        <v/>
      </c>
      <c r="O979">
        <f>E_s*M979</f>
        <v/>
      </c>
      <c r="P979">
        <f>E_s*N979</f>
        <v/>
      </c>
      <c r="Q979">
        <f>O979*A_s1</f>
        <v/>
      </c>
      <c r="R979">
        <f>P979*A_s2</f>
        <v/>
      </c>
      <c r="S979">
        <f>Q979*($K979-Z_s1)</f>
        <v/>
      </c>
      <c r="T979">
        <f>R979*($K979-Z_s2)</f>
        <v/>
      </c>
      <c r="U979">
        <f>(INDIRECT("a_"&amp;U$2)/(U$2+1))*(($C979^(U$2+1)-$H979^(U$2+1))/(ε_c1cd^(U$2+1)))</f>
        <v/>
      </c>
      <c r="V979">
        <f>(INDIRECT("a_"&amp;V$2)/(V$2+1))*(($C979^(V$2+1)-$H979^(V$2+1))/(ε_c1cd^(V$2+1)))</f>
        <v/>
      </c>
      <c r="W979">
        <f>(INDIRECT("a_"&amp;W$2)/(W$2+1))*(($C979^(W$2+1)-$H979^(W$2+1))/(ε_c1cd^(W$2+1)))</f>
        <v/>
      </c>
      <c r="X979">
        <f>(INDIRECT("a_"&amp;X$2)/(X$2+1))*(($C979^(X$2+1)-$H979^(X$2+1))/(ε_c1cd^(X$2+1)))</f>
        <v/>
      </c>
      <c r="Y979">
        <f>(INDIRECT("a_"&amp;Y$2)/(Y$2+1))*(($C979^(Y$2+1)-$H979^(Y$2+1))/(ε_c1cd^(Y$2+1)))</f>
        <v/>
      </c>
      <c r="Z979">
        <f>(INDIRECT("a_"&amp;Z$2)/(Z$2+2))*(($C979^(Z$2+2)-$H979^(Z$2+2))/(ε_c1cd^(Z$2+2)))</f>
        <v/>
      </c>
      <c r="AA979">
        <f>(INDIRECT("a_"&amp;AA$2)/(AA$2+2))*(($C979^(AA$2+2)-$H979^(AA$2+2))/(ε_c1cd^(AA$2+2)))</f>
        <v/>
      </c>
      <c r="AB979">
        <f>(INDIRECT("a_"&amp;AB$2)/(AB$2+2))*(($C979^(AB$2+2)-$H979^(AB$2+2))/(ε_c1cd^(AB$2+2)))</f>
        <v/>
      </c>
      <c r="AC979">
        <f>(INDIRECT("a_"&amp;AC$2)/(AC$2+2))*(($C979^(AC$2+2)-$H979^(AC$2+2))/(ε_c1cd^(AC$2+2)))</f>
        <v/>
      </c>
      <c r="AD979">
        <f>(INDIRECT("a_"&amp;AD$2)/(AD$2+2))*(($C979^(AD$2+2)-$H979^(AD$2+2))/(ε_c1cd^(AD$2+2)))</f>
        <v/>
      </c>
      <c r="AE979" s="111">
        <f>(b*f_cd/L979)*SUM(U979:Y979)+SUM(Q979:R979)</f>
        <v/>
      </c>
      <c r="AF979" s="112">
        <f>AE979*(K979-y+e)</f>
        <v/>
      </c>
      <c r="AG979" s="113">
        <f>(b*f_cd/(L979^2))*SUM(Z979:AD979)+SUM(S979:T979)-AF979</f>
        <v/>
      </c>
      <c r="AH979" s="114">
        <f>AG979&lt;0</f>
        <v/>
      </c>
      <c r="AI979" s="115">
        <f>IF(A979=1,FALSE,(AND(AQ979,AH979,NOT(AI978))))</f>
        <v/>
      </c>
      <c r="AJ979" s="116">
        <f>(b*f_cd/L979)*(a_1/2*J979^2+a_2/3*J979^3+a_3/4*J979^4+a_4/5*J979^5+a_5/6*J979^6)+SUM(Q979:R979)</f>
        <v/>
      </c>
      <c r="AK979">
        <f>AJ979*(K979-y+e)</f>
        <v/>
      </c>
      <c r="AL979" s="118">
        <f>(b*f_cd/(L979^2))*(a_1/3*J979^3+a_2/4*J979^4+a_3/5*J979^5+a_4/6*J979^6+a_5/7*J979^7)+SUM(S979:T979)-AK979</f>
        <v/>
      </c>
      <c r="AM979" s="114">
        <f>AL979&gt;0</f>
        <v/>
      </c>
      <c r="AN979" s="115">
        <f>IF(A979=1,FALSE,(AND(AQ979,AM979,NOT(AN978))))</f>
        <v/>
      </c>
      <c r="AO979">
        <f>IF(D979=1,AND(AH979,NOT(AI979)),AND(AM979,NOT(AN979)))</f>
        <v/>
      </c>
      <c r="AP979" s="119">
        <f>IF(D979=1,AI979,AN979)</f>
        <v/>
      </c>
      <c r="AQ979" s="125">
        <f>ABS(E979)&lt;$AQ$2</f>
        <v/>
      </c>
      <c r="AS979">
        <f>IF(AP979,MAX(AS$3:AS977)+1,"")</f>
        <v/>
      </c>
    </row>
    <row r="980">
      <c r="A980" t="n">
        <v>890</v>
      </c>
      <c r="B980" s="131">
        <f>IF(A980=1,0,IF(AP980,0.1*ε_cu1cd,0))</f>
        <v/>
      </c>
      <c r="C980" s="131">
        <f>IF(A980=1,0.1*ε_cu1cd,C979+B979)</f>
        <v/>
      </c>
      <c r="D980" s="113">
        <f>IF('Нормальний переріз'!$D$68&gt;0,1,2)</f>
        <v/>
      </c>
      <c r="E980" s="144">
        <f>IF(D980=1,F980,G980)</f>
        <v/>
      </c>
      <c r="F980" s="124">
        <f>IF(AI979,0.11*ε_cu1cd,IF(AH979,F979*0.01,F979))</f>
        <v/>
      </c>
      <c r="G980" s="124">
        <f>IF(AP979,-0.1*ε_cu1cd,IF(AM979,G979*0.01,G979))</f>
        <v/>
      </c>
      <c r="H980" s="113">
        <f>IF(A980=1,E980,IF(AO979,H979-E979+E980,IF(AP979,0.8*H979,H979+E980)))</f>
        <v/>
      </c>
      <c r="I980" s="169">
        <f>(C980-H980)/h</f>
        <v/>
      </c>
      <c r="J980">
        <f>C980/(ε_c1cd)</f>
        <v/>
      </c>
      <c r="K980">
        <f>C980/I980</f>
        <v/>
      </c>
      <c r="L980" s="131">
        <f>I980/(ε_c1cd)</f>
        <v/>
      </c>
      <c r="M980">
        <f>I980*(K980-Z_s1)</f>
        <v/>
      </c>
      <c r="N980">
        <f>I980*(K980-Z_s2)</f>
        <v/>
      </c>
      <c r="O980">
        <f>E_s*M980</f>
        <v/>
      </c>
      <c r="P980">
        <f>E_s*N980</f>
        <v/>
      </c>
      <c r="Q980">
        <f>O980*A_s1</f>
        <v/>
      </c>
      <c r="R980">
        <f>P980*A_s2</f>
        <v/>
      </c>
      <c r="S980">
        <f>Q980*($K980-Z_s1)</f>
        <v/>
      </c>
      <c r="T980">
        <f>R980*($K980-Z_s2)</f>
        <v/>
      </c>
      <c r="U980">
        <f>(INDIRECT("a_"&amp;U$2)/(U$2+1))*(($C980^(U$2+1)-$H980^(U$2+1))/(ε_c1cd^(U$2+1)))</f>
        <v/>
      </c>
      <c r="V980">
        <f>(INDIRECT("a_"&amp;V$2)/(V$2+1))*(($C980^(V$2+1)-$H980^(V$2+1))/(ε_c1cd^(V$2+1)))</f>
        <v/>
      </c>
      <c r="W980">
        <f>(INDIRECT("a_"&amp;W$2)/(W$2+1))*(($C980^(W$2+1)-$H980^(W$2+1))/(ε_c1cd^(W$2+1)))</f>
        <v/>
      </c>
      <c r="X980">
        <f>(INDIRECT("a_"&amp;X$2)/(X$2+1))*(($C980^(X$2+1)-$H980^(X$2+1))/(ε_c1cd^(X$2+1)))</f>
        <v/>
      </c>
      <c r="Y980">
        <f>(INDIRECT("a_"&amp;Y$2)/(Y$2+1))*(($C980^(Y$2+1)-$H980^(Y$2+1))/(ε_c1cd^(Y$2+1)))</f>
        <v/>
      </c>
      <c r="Z980">
        <f>(INDIRECT("a_"&amp;Z$2)/(Z$2+2))*(($C980^(Z$2+2)-$H980^(Z$2+2))/(ε_c1cd^(Z$2+2)))</f>
        <v/>
      </c>
      <c r="AA980">
        <f>(INDIRECT("a_"&amp;AA$2)/(AA$2+2))*(($C980^(AA$2+2)-$H980^(AA$2+2))/(ε_c1cd^(AA$2+2)))</f>
        <v/>
      </c>
      <c r="AB980">
        <f>(INDIRECT("a_"&amp;AB$2)/(AB$2+2))*(($C980^(AB$2+2)-$H980^(AB$2+2))/(ε_c1cd^(AB$2+2)))</f>
        <v/>
      </c>
      <c r="AC980">
        <f>(INDIRECT("a_"&amp;AC$2)/(AC$2+2))*(($C980^(AC$2+2)-$H980^(AC$2+2))/(ε_c1cd^(AC$2+2)))</f>
        <v/>
      </c>
      <c r="AD980">
        <f>(INDIRECT("a_"&amp;AD$2)/(AD$2+2))*(($C980^(AD$2+2)-$H980^(AD$2+2))/(ε_c1cd^(AD$2+2)))</f>
        <v/>
      </c>
      <c r="AE980" s="111">
        <f>(b*f_cd/L980)*SUM(U980:Y980)+SUM(Q980:R980)</f>
        <v/>
      </c>
      <c r="AF980" s="112">
        <f>AE980*(K980-y+e)</f>
        <v/>
      </c>
      <c r="AG980" s="113">
        <f>(b*f_cd/(L980^2))*SUM(Z980:AD980)+SUM(S980:T980)-AF980</f>
        <v/>
      </c>
      <c r="AH980" s="114">
        <f>AG980&lt;0</f>
        <v/>
      </c>
      <c r="AI980" s="115">
        <f>IF(A980=1,FALSE,(AND(AQ980,AH980,NOT(AI979))))</f>
        <v/>
      </c>
      <c r="AJ980" s="116">
        <f>(b*f_cd/L980)*(a_1/2*J980^2+a_2/3*J980^3+a_3/4*J980^4+a_4/5*J980^5+a_5/6*J980^6)+SUM(Q980:R980)</f>
        <v/>
      </c>
      <c r="AK980">
        <f>AJ980*(K980-y+e)</f>
        <v/>
      </c>
      <c r="AL980" s="118">
        <f>(b*f_cd/(L980^2))*(a_1/3*J980^3+a_2/4*J980^4+a_3/5*J980^5+a_4/6*J980^6+a_5/7*J980^7)+SUM(S980:T980)-AK980</f>
        <v/>
      </c>
      <c r="AM980" s="114">
        <f>AL980&gt;0</f>
        <v/>
      </c>
      <c r="AN980" s="115">
        <f>IF(A980=1,FALSE,(AND(AQ980,AM980,NOT(AN979))))</f>
        <v/>
      </c>
      <c r="AO980">
        <f>IF(D980=1,AND(AH980,NOT(AI980)),AND(AM980,NOT(AN980)))</f>
        <v/>
      </c>
      <c r="AP980" s="119">
        <f>IF(D980=1,AI980,AN980)</f>
        <v/>
      </c>
      <c r="AQ980" s="125">
        <f>ABS(E980)&lt;$AQ$2</f>
        <v/>
      </c>
      <c r="AS980">
        <f>IF(AP980,MAX(AS$3:AS978)+1,"")</f>
        <v/>
      </c>
    </row>
    <row r="981">
      <c r="A981" t="n">
        <v>891</v>
      </c>
      <c r="B981" s="131">
        <f>IF(A981=1,0,IF(AP981,0.1*ε_cu1cd,0))</f>
        <v/>
      </c>
      <c r="C981" s="131">
        <f>IF(A981=1,0.1*ε_cu1cd,C980+B980)</f>
        <v/>
      </c>
      <c r="D981" s="113">
        <f>IF('Нормальний переріз'!$D$68&gt;0,1,2)</f>
        <v/>
      </c>
      <c r="E981" s="144">
        <f>IF(D981=1,F981,G981)</f>
        <v/>
      </c>
      <c r="F981" s="124">
        <f>IF(AI980,0.11*ε_cu1cd,IF(AH980,F980*0.01,F980))</f>
        <v/>
      </c>
      <c r="G981" s="124">
        <f>IF(AP980,-0.1*ε_cu1cd,IF(AM980,G980*0.01,G980))</f>
        <v/>
      </c>
      <c r="H981" s="113">
        <f>IF(A981=1,E981,IF(AO980,H980-E980+E981,IF(AP980,0.8*H980,H980+E981)))</f>
        <v/>
      </c>
      <c r="I981" s="169">
        <f>(C981-H981)/h</f>
        <v/>
      </c>
      <c r="J981">
        <f>C981/(ε_c1cd)</f>
        <v/>
      </c>
      <c r="K981">
        <f>C981/I981</f>
        <v/>
      </c>
      <c r="L981" s="131">
        <f>I981/(ε_c1cd)</f>
        <v/>
      </c>
      <c r="M981">
        <f>I981*(K981-Z_s1)</f>
        <v/>
      </c>
      <c r="N981">
        <f>I981*(K981-Z_s2)</f>
        <v/>
      </c>
      <c r="O981">
        <f>E_s*M981</f>
        <v/>
      </c>
      <c r="P981">
        <f>E_s*N981</f>
        <v/>
      </c>
      <c r="Q981">
        <f>O981*A_s1</f>
        <v/>
      </c>
      <c r="R981">
        <f>P981*A_s2</f>
        <v/>
      </c>
      <c r="S981">
        <f>Q981*($K981-Z_s1)</f>
        <v/>
      </c>
      <c r="T981">
        <f>R981*($K981-Z_s2)</f>
        <v/>
      </c>
      <c r="U981">
        <f>(INDIRECT("a_"&amp;U$2)/(U$2+1))*(($C981^(U$2+1)-$H981^(U$2+1))/(ε_c1cd^(U$2+1)))</f>
        <v/>
      </c>
      <c r="V981">
        <f>(INDIRECT("a_"&amp;V$2)/(V$2+1))*(($C981^(V$2+1)-$H981^(V$2+1))/(ε_c1cd^(V$2+1)))</f>
        <v/>
      </c>
      <c r="W981">
        <f>(INDIRECT("a_"&amp;W$2)/(W$2+1))*(($C981^(W$2+1)-$H981^(W$2+1))/(ε_c1cd^(W$2+1)))</f>
        <v/>
      </c>
      <c r="X981">
        <f>(INDIRECT("a_"&amp;X$2)/(X$2+1))*(($C981^(X$2+1)-$H981^(X$2+1))/(ε_c1cd^(X$2+1)))</f>
        <v/>
      </c>
      <c r="Y981">
        <f>(INDIRECT("a_"&amp;Y$2)/(Y$2+1))*(($C981^(Y$2+1)-$H981^(Y$2+1))/(ε_c1cd^(Y$2+1)))</f>
        <v/>
      </c>
      <c r="Z981">
        <f>(INDIRECT("a_"&amp;Z$2)/(Z$2+2))*(($C981^(Z$2+2)-$H981^(Z$2+2))/(ε_c1cd^(Z$2+2)))</f>
        <v/>
      </c>
      <c r="AA981">
        <f>(INDIRECT("a_"&amp;AA$2)/(AA$2+2))*(($C981^(AA$2+2)-$H981^(AA$2+2))/(ε_c1cd^(AA$2+2)))</f>
        <v/>
      </c>
      <c r="AB981">
        <f>(INDIRECT("a_"&amp;AB$2)/(AB$2+2))*(($C981^(AB$2+2)-$H981^(AB$2+2))/(ε_c1cd^(AB$2+2)))</f>
        <v/>
      </c>
      <c r="AC981">
        <f>(INDIRECT("a_"&amp;AC$2)/(AC$2+2))*(($C981^(AC$2+2)-$H981^(AC$2+2))/(ε_c1cd^(AC$2+2)))</f>
        <v/>
      </c>
      <c r="AD981">
        <f>(INDIRECT("a_"&amp;AD$2)/(AD$2+2))*(($C981^(AD$2+2)-$H981^(AD$2+2))/(ε_c1cd^(AD$2+2)))</f>
        <v/>
      </c>
      <c r="AE981" s="111">
        <f>(b*f_cd/L981)*SUM(U981:Y981)+SUM(Q981:R981)</f>
        <v/>
      </c>
      <c r="AF981" s="112">
        <f>AE981*(K981-y+e)</f>
        <v/>
      </c>
      <c r="AG981" s="113">
        <f>(b*f_cd/(L981^2))*SUM(Z981:AD981)+SUM(S981:T981)-AF981</f>
        <v/>
      </c>
      <c r="AH981" s="114">
        <f>AG981&lt;0</f>
        <v/>
      </c>
      <c r="AI981" s="115">
        <f>IF(A981=1,FALSE,(AND(AQ981,AH981,NOT(AI980))))</f>
        <v/>
      </c>
      <c r="AJ981" s="116">
        <f>(b*f_cd/L981)*(a_1/2*J981^2+a_2/3*J981^3+a_3/4*J981^4+a_4/5*J981^5+a_5/6*J981^6)+SUM(Q981:R981)</f>
        <v/>
      </c>
      <c r="AK981">
        <f>AJ981*(K981-y+e)</f>
        <v/>
      </c>
      <c r="AL981" s="118">
        <f>(b*f_cd/(L981^2))*(a_1/3*J981^3+a_2/4*J981^4+a_3/5*J981^5+a_4/6*J981^6+a_5/7*J981^7)+SUM(S981:T981)-AK981</f>
        <v/>
      </c>
      <c r="AM981" s="114">
        <f>AL981&gt;0</f>
        <v/>
      </c>
      <c r="AN981" s="115">
        <f>IF(A981=1,FALSE,(AND(AQ981,AM981,NOT(AN980))))</f>
        <v/>
      </c>
      <c r="AO981">
        <f>IF(D981=1,AND(AH981,NOT(AI981)),AND(AM981,NOT(AN981)))</f>
        <v/>
      </c>
      <c r="AP981" s="119">
        <f>IF(D981=1,AI981,AN981)</f>
        <v/>
      </c>
      <c r="AQ981" s="125">
        <f>ABS(E981)&lt;$AQ$2</f>
        <v/>
      </c>
      <c r="AS981">
        <f>IF(AP981,MAX(AS$3:AS979)+1,"")</f>
        <v/>
      </c>
    </row>
    <row r="982">
      <c r="A982" t="n">
        <v>892</v>
      </c>
      <c r="B982" s="131">
        <f>IF(A982=1,0,IF(AP982,0.1*ε_cu1cd,0))</f>
        <v/>
      </c>
      <c r="C982" s="131">
        <f>IF(A982=1,0.1*ε_cu1cd,C981+B981)</f>
        <v/>
      </c>
      <c r="D982" s="113">
        <f>IF('Нормальний переріз'!$D$68&gt;0,1,2)</f>
        <v/>
      </c>
      <c r="E982" s="144">
        <f>IF(D982=1,F982,G982)</f>
        <v/>
      </c>
      <c r="F982" s="124">
        <f>IF(AI981,0.11*ε_cu1cd,IF(AH981,F981*0.01,F981))</f>
        <v/>
      </c>
      <c r="G982" s="124">
        <f>IF(AP981,-0.1*ε_cu1cd,IF(AM981,G981*0.01,G981))</f>
        <v/>
      </c>
      <c r="H982" s="113">
        <f>IF(A982=1,E982,IF(AO981,H981-E981+E982,IF(AP981,0.8*H981,H981+E982)))</f>
        <v/>
      </c>
      <c r="I982" s="169">
        <f>(C982-H982)/h</f>
        <v/>
      </c>
      <c r="J982">
        <f>C982/(ε_c1cd)</f>
        <v/>
      </c>
      <c r="K982">
        <f>C982/I982</f>
        <v/>
      </c>
      <c r="L982" s="131">
        <f>I982/(ε_c1cd)</f>
        <v/>
      </c>
      <c r="M982">
        <f>I982*(K982-Z_s1)</f>
        <v/>
      </c>
      <c r="N982">
        <f>I982*(K982-Z_s2)</f>
        <v/>
      </c>
      <c r="O982">
        <f>E_s*M982</f>
        <v/>
      </c>
      <c r="P982">
        <f>E_s*N982</f>
        <v/>
      </c>
      <c r="Q982">
        <f>O982*A_s1</f>
        <v/>
      </c>
      <c r="R982">
        <f>P982*A_s2</f>
        <v/>
      </c>
      <c r="S982">
        <f>Q982*($K982-Z_s1)</f>
        <v/>
      </c>
      <c r="T982">
        <f>R982*($K982-Z_s2)</f>
        <v/>
      </c>
      <c r="U982">
        <f>(INDIRECT("a_"&amp;U$2)/(U$2+1))*(($C982^(U$2+1)-$H982^(U$2+1))/(ε_c1cd^(U$2+1)))</f>
        <v/>
      </c>
      <c r="V982">
        <f>(INDIRECT("a_"&amp;V$2)/(V$2+1))*(($C982^(V$2+1)-$H982^(V$2+1))/(ε_c1cd^(V$2+1)))</f>
        <v/>
      </c>
      <c r="W982">
        <f>(INDIRECT("a_"&amp;W$2)/(W$2+1))*(($C982^(W$2+1)-$H982^(W$2+1))/(ε_c1cd^(W$2+1)))</f>
        <v/>
      </c>
      <c r="X982">
        <f>(INDIRECT("a_"&amp;X$2)/(X$2+1))*(($C982^(X$2+1)-$H982^(X$2+1))/(ε_c1cd^(X$2+1)))</f>
        <v/>
      </c>
      <c r="Y982">
        <f>(INDIRECT("a_"&amp;Y$2)/(Y$2+1))*(($C982^(Y$2+1)-$H982^(Y$2+1))/(ε_c1cd^(Y$2+1)))</f>
        <v/>
      </c>
      <c r="Z982">
        <f>(INDIRECT("a_"&amp;Z$2)/(Z$2+2))*(($C982^(Z$2+2)-$H982^(Z$2+2))/(ε_c1cd^(Z$2+2)))</f>
        <v/>
      </c>
      <c r="AA982">
        <f>(INDIRECT("a_"&amp;AA$2)/(AA$2+2))*(($C982^(AA$2+2)-$H982^(AA$2+2))/(ε_c1cd^(AA$2+2)))</f>
        <v/>
      </c>
      <c r="AB982">
        <f>(INDIRECT("a_"&amp;AB$2)/(AB$2+2))*(($C982^(AB$2+2)-$H982^(AB$2+2))/(ε_c1cd^(AB$2+2)))</f>
        <v/>
      </c>
      <c r="AC982">
        <f>(INDIRECT("a_"&amp;AC$2)/(AC$2+2))*(($C982^(AC$2+2)-$H982^(AC$2+2))/(ε_c1cd^(AC$2+2)))</f>
        <v/>
      </c>
      <c r="AD982">
        <f>(INDIRECT("a_"&amp;AD$2)/(AD$2+2))*(($C982^(AD$2+2)-$H982^(AD$2+2))/(ε_c1cd^(AD$2+2)))</f>
        <v/>
      </c>
      <c r="AE982" s="111">
        <f>(b*f_cd/L982)*SUM(U982:Y982)+SUM(Q982:R982)</f>
        <v/>
      </c>
      <c r="AF982" s="112">
        <f>AE982*(K982-y+e)</f>
        <v/>
      </c>
      <c r="AG982" s="113">
        <f>(b*f_cd/(L982^2))*SUM(Z982:AD982)+SUM(S982:T982)-AF982</f>
        <v/>
      </c>
      <c r="AH982" s="114">
        <f>AG982&lt;0</f>
        <v/>
      </c>
      <c r="AI982" s="115">
        <f>IF(A982=1,FALSE,(AND(AQ982,AH982,NOT(AI981))))</f>
        <v/>
      </c>
      <c r="AJ982" s="116">
        <f>(b*f_cd/L982)*(a_1/2*J982^2+a_2/3*J982^3+a_3/4*J982^4+a_4/5*J982^5+a_5/6*J982^6)+SUM(Q982:R982)</f>
        <v/>
      </c>
      <c r="AK982">
        <f>AJ982*(K982-y+e)</f>
        <v/>
      </c>
      <c r="AL982" s="118">
        <f>(b*f_cd/(L982^2))*(a_1/3*J982^3+a_2/4*J982^4+a_3/5*J982^5+a_4/6*J982^6+a_5/7*J982^7)+SUM(S982:T982)-AK982</f>
        <v/>
      </c>
      <c r="AM982" s="114">
        <f>AL982&gt;0</f>
        <v/>
      </c>
      <c r="AN982" s="115">
        <f>IF(A982=1,FALSE,(AND(AQ982,AM982,NOT(AN981))))</f>
        <v/>
      </c>
      <c r="AO982">
        <f>IF(D982=1,AND(AH982,NOT(AI982)),AND(AM982,NOT(AN982)))</f>
        <v/>
      </c>
      <c r="AP982" s="119">
        <f>IF(D982=1,AI982,AN982)</f>
        <v/>
      </c>
      <c r="AQ982" s="125">
        <f>ABS(E982)&lt;$AQ$2</f>
        <v/>
      </c>
      <c r="AS982">
        <f>IF(AP982,MAX(AS$3:AS980)+1,"")</f>
        <v/>
      </c>
    </row>
    <row r="983">
      <c r="A983" t="n">
        <v>893</v>
      </c>
      <c r="B983" s="131">
        <f>IF(A983=1,0,IF(AP983,0.1*ε_cu1cd,0))</f>
        <v/>
      </c>
      <c r="C983" s="131">
        <f>IF(A983=1,0.1*ε_cu1cd,C982+B982)</f>
        <v/>
      </c>
      <c r="D983" s="113">
        <f>IF('Нормальний переріз'!$D$68&gt;0,1,2)</f>
        <v/>
      </c>
      <c r="E983" s="144">
        <f>IF(D983=1,F983,G983)</f>
        <v/>
      </c>
      <c r="F983" s="124">
        <f>IF(AI982,0.11*ε_cu1cd,IF(AH982,F982*0.01,F982))</f>
        <v/>
      </c>
      <c r="G983" s="124">
        <f>IF(AP982,-0.1*ε_cu1cd,IF(AM982,G982*0.01,G982))</f>
        <v/>
      </c>
      <c r="H983" s="113">
        <f>IF(A983=1,E983,IF(AO982,H982-E982+E983,IF(AP982,0.8*H982,H982+E983)))</f>
        <v/>
      </c>
      <c r="I983" s="169">
        <f>(C983-H983)/h</f>
        <v/>
      </c>
      <c r="J983">
        <f>C983/(ε_c1cd)</f>
        <v/>
      </c>
      <c r="K983">
        <f>C983/I983</f>
        <v/>
      </c>
      <c r="L983" s="131">
        <f>I983/(ε_c1cd)</f>
        <v/>
      </c>
      <c r="M983">
        <f>I983*(K983-Z_s1)</f>
        <v/>
      </c>
      <c r="N983">
        <f>I983*(K983-Z_s2)</f>
        <v/>
      </c>
      <c r="O983">
        <f>E_s*M983</f>
        <v/>
      </c>
      <c r="P983">
        <f>E_s*N983</f>
        <v/>
      </c>
      <c r="Q983">
        <f>O983*A_s1</f>
        <v/>
      </c>
      <c r="R983">
        <f>P983*A_s2</f>
        <v/>
      </c>
      <c r="S983">
        <f>Q983*($K983-Z_s1)</f>
        <v/>
      </c>
      <c r="T983">
        <f>R983*($K983-Z_s2)</f>
        <v/>
      </c>
      <c r="U983">
        <f>(INDIRECT("a_"&amp;U$2)/(U$2+1))*(($C983^(U$2+1)-$H983^(U$2+1))/(ε_c1cd^(U$2+1)))</f>
        <v/>
      </c>
      <c r="V983">
        <f>(INDIRECT("a_"&amp;V$2)/(V$2+1))*(($C983^(V$2+1)-$H983^(V$2+1))/(ε_c1cd^(V$2+1)))</f>
        <v/>
      </c>
      <c r="W983">
        <f>(INDIRECT("a_"&amp;W$2)/(W$2+1))*(($C983^(W$2+1)-$H983^(W$2+1))/(ε_c1cd^(W$2+1)))</f>
        <v/>
      </c>
      <c r="X983">
        <f>(INDIRECT("a_"&amp;X$2)/(X$2+1))*(($C983^(X$2+1)-$H983^(X$2+1))/(ε_c1cd^(X$2+1)))</f>
        <v/>
      </c>
      <c r="Y983">
        <f>(INDIRECT("a_"&amp;Y$2)/(Y$2+1))*(($C983^(Y$2+1)-$H983^(Y$2+1))/(ε_c1cd^(Y$2+1)))</f>
        <v/>
      </c>
      <c r="Z983">
        <f>(INDIRECT("a_"&amp;Z$2)/(Z$2+2))*(($C983^(Z$2+2)-$H983^(Z$2+2))/(ε_c1cd^(Z$2+2)))</f>
        <v/>
      </c>
      <c r="AA983">
        <f>(INDIRECT("a_"&amp;AA$2)/(AA$2+2))*(($C983^(AA$2+2)-$H983^(AA$2+2))/(ε_c1cd^(AA$2+2)))</f>
        <v/>
      </c>
      <c r="AB983">
        <f>(INDIRECT("a_"&amp;AB$2)/(AB$2+2))*(($C983^(AB$2+2)-$H983^(AB$2+2))/(ε_c1cd^(AB$2+2)))</f>
        <v/>
      </c>
      <c r="AC983">
        <f>(INDIRECT("a_"&amp;AC$2)/(AC$2+2))*(($C983^(AC$2+2)-$H983^(AC$2+2))/(ε_c1cd^(AC$2+2)))</f>
        <v/>
      </c>
      <c r="AD983">
        <f>(INDIRECT("a_"&amp;AD$2)/(AD$2+2))*(($C983^(AD$2+2)-$H983^(AD$2+2))/(ε_c1cd^(AD$2+2)))</f>
        <v/>
      </c>
      <c r="AE983" s="111">
        <f>(b*f_cd/L983)*SUM(U983:Y983)+SUM(Q983:R983)</f>
        <v/>
      </c>
      <c r="AF983" s="112">
        <f>AE983*(K983-y+e)</f>
        <v/>
      </c>
      <c r="AG983" s="113">
        <f>(b*f_cd/(L983^2))*SUM(Z983:AD983)+SUM(S983:T983)-AF983</f>
        <v/>
      </c>
      <c r="AH983" s="114">
        <f>AG983&lt;0</f>
        <v/>
      </c>
      <c r="AI983" s="115">
        <f>IF(A983=1,FALSE,(AND(AQ983,AH983,NOT(AI982))))</f>
        <v/>
      </c>
      <c r="AJ983" s="116">
        <f>(b*f_cd/L983)*(a_1/2*J983^2+a_2/3*J983^3+a_3/4*J983^4+a_4/5*J983^5+a_5/6*J983^6)+SUM(Q983:R983)</f>
        <v/>
      </c>
      <c r="AK983">
        <f>AJ983*(K983-y+e)</f>
        <v/>
      </c>
      <c r="AL983" s="118">
        <f>(b*f_cd/(L983^2))*(a_1/3*J983^3+a_2/4*J983^4+a_3/5*J983^5+a_4/6*J983^6+a_5/7*J983^7)+SUM(S983:T983)-AK983</f>
        <v/>
      </c>
      <c r="AM983" s="114">
        <f>AL983&gt;0</f>
        <v/>
      </c>
      <c r="AN983" s="115">
        <f>IF(A983=1,FALSE,(AND(AQ983,AM983,NOT(AN982))))</f>
        <v/>
      </c>
      <c r="AO983">
        <f>IF(D983=1,AND(AH983,NOT(AI983)),AND(AM983,NOT(AN983)))</f>
        <v/>
      </c>
      <c r="AP983" s="119">
        <f>IF(D983=1,AI983,AN983)</f>
        <v/>
      </c>
      <c r="AQ983" s="125">
        <f>ABS(E983)&lt;$AQ$2</f>
        <v/>
      </c>
      <c r="AS983">
        <f>IF(AP983,MAX(AS$3:AS981)+1,"")</f>
        <v/>
      </c>
    </row>
    <row r="984">
      <c r="A984" t="n">
        <v>894</v>
      </c>
      <c r="B984" s="131">
        <f>IF(A984=1,0,IF(AP984,0.1*ε_cu1cd,0))</f>
        <v/>
      </c>
      <c r="C984" s="131">
        <f>IF(A984=1,0.1*ε_cu1cd,C983+B983)</f>
        <v/>
      </c>
      <c r="D984" s="113">
        <f>IF('Нормальний переріз'!$D$68&gt;0,1,2)</f>
        <v/>
      </c>
      <c r="E984" s="144">
        <f>IF(D984=1,F984,G984)</f>
        <v/>
      </c>
      <c r="F984" s="124">
        <f>IF(AI983,0.11*ε_cu1cd,IF(AH983,F983*0.01,F983))</f>
        <v/>
      </c>
      <c r="G984" s="124">
        <f>IF(AP983,-0.1*ε_cu1cd,IF(AM983,G983*0.01,G983))</f>
        <v/>
      </c>
      <c r="H984" s="113">
        <f>IF(A984=1,E984,IF(AO983,H983-E983+E984,IF(AP983,0.8*H983,H983+E984)))</f>
        <v/>
      </c>
      <c r="I984" s="169">
        <f>(C984-H984)/h</f>
        <v/>
      </c>
      <c r="J984">
        <f>C984/(ε_c1cd)</f>
        <v/>
      </c>
      <c r="K984">
        <f>C984/I984</f>
        <v/>
      </c>
      <c r="L984" s="131">
        <f>I984/(ε_c1cd)</f>
        <v/>
      </c>
      <c r="M984">
        <f>I984*(K984-Z_s1)</f>
        <v/>
      </c>
      <c r="N984">
        <f>I984*(K984-Z_s2)</f>
        <v/>
      </c>
      <c r="O984">
        <f>E_s*M984</f>
        <v/>
      </c>
      <c r="P984">
        <f>E_s*N984</f>
        <v/>
      </c>
      <c r="Q984">
        <f>O984*A_s1</f>
        <v/>
      </c>
      <c r="R984">
        <f>P984*A_s2</f>
        <v/>
      </c>
      <c r="S984">
        <f>Q984*($K984-Z_s1)</f>
        <v/>
      </c>
      <c r="T984">
        <f>R984*($K984-Z_s2)</f>
        <v/>
      </c>
      <c r="U984">
        <f>(INDIRECT("a_"&amp;U$2)/(U$2+1))*(($C984^(U$2+1)-$H984^(U$2+1))/(ε_c1cd^(U$2+1)))</f>
        <v/>
      </c>
      <c r="V984">
        <f>(INDIRECT("a_"&amp;V$2)/(V$2+1))*(($C984^(V$2+1)-$H984^(V$2+1))/(ε_c1cd^(V$2+1)))</f>
        <v/>
      </c>
      <c r="W984">
        <f>(INDIRECT("a_"&amp;W$2)/(W$2+1))*(($C984^(W$2+1)-$H984^(W$2+1))/(ε_c1cd^(W$2+1)))</f>
        <v/>
      </c>
      <c r="X984">
        <f>(INDIRECT("a_"&amp;X$2)/(X$2+1))*(($C984^(X$2+1)-$H984^(X$2+1))/(ε_c1cd^(X$2+1)))</f>
        <v/>
      </c>
      <c r="Y984">
        <f>(INDIRECT("a_"&amp;Y$2)/(Y$2+1))*(($C984^(Y$2+1)-$H984^(Y$2+1))/(ε_c1cd^(Y$2+1)))</f>
        <v/>
      </c>
      <c r="Z984">
        <f>(INDIRECT("a_"&amp;Z$2)/(Z$2+2))*(($C984^(Z$2+2)-$H984^(Z$2+2))/(ε_c1cd^(Z$2+2)))</f>
        <v/>
      </c>
      <c r="AA984">
        <f>(INDIRECT("a_"&amp;AA$2)/(AA$2+2))*(($C984^(AA$2+2)-$H984^(AA$2+2))/(ε_c1cd^(AA$2+2)))</f>
        <v/>
      </c>
      <c r="AB984">
        <f>(INDIRECT("a_"&amp;AB$2)/(AB$2+2))*(($C984^(AB$2+2)-$H984^(AB$2+2))/(ε_c1cd^(AB$2+2)))</f>
        <v/>
      </c>
      <c r="AC984">
        <f>(INDIRECT("a_"&amp;AC$2)/(AC$2+2))*(($C984^(AC$2+2)-$H984^(AC$2+2))/(ε_c1cd^(AC$2+2)))</f>
        <v/>
      </c>
      <c r="AD984">
        <f>(INDIRECT("a_"&amp;AD$2)/(AD$2+2))*(($C984^(AD$2+2)-$H984^(AD$2+2))/(ε_c1cd^(AD$2+2)))</f>
        <v/>
      </c>
      <c r="AE984" s="111">
        <f>(b*f_cd/L984)*SUM(U984:Y984)+SUM(Q984:R984)</f>
        <v/>
      </c>
      <c r="AF984" s="112">
        <f>AE984*(K984-y+e)</f>
        <v/>
      </c>
      <c r="AG984" s="113">
        <f>(b*f_cd/(L984^2))*SUM(Z984:AD984)+SUM(S984:T984)-AF984</f>
        <v/>
      </c>
      <c r="AH984" s="114">
        <f>AG984&lt;0</f>
        <v/>
      </c>
      <c r="AI984" s="115">
        <f>IF(A984=1,FALSE,(AND(AQ984,AH984,NOT(AI983))))</f>
        <v/>
      </c>
      <c r="AJ984" s="116">
        <f>(b*f_cd/L984)*(a_1/2*J984^2+a_2/3*J984^3+a_3/4*J984^4+a_4/5*J984^5+a_5/6*J984^6)+SUM(Q984:R984)</f>
        <v/>
      </c>
      <c r="AK984">
        <f>AJ984*(K984-y+e)</f>
        <v/>
      </c>
      <c r="AL984" s="118">
        <f>(b*f_cd/(L984^2))*(a_1/3*J984^3+a_2/4*J984^4+a_3/5*J984^5+a_4/6*J984^6+a_5/7*J984^7)+SUM(S984:T984)-AK984</f>
        <v/>
      </c>
      <c r="AM984" s="114">
        <f>AL984&gt;0</f>
        <v/>
      </c>
      <c r="AN984" s="115">
        <f>IF(A984=1,FALSE,(AND(AQ984,AM984,NOT(AN983))))</f>
        <v/>
      </c>
      <c r="AO984">
        <f>IF(D984=1,AND(AH984,NOT(AI984)),AND(AM984,NOT(AN984)))</f>
        <v/>
      </c>
      <c r="AP984" s="119">
        <f>IF(D984=1,AI984,AN984)</f>
        <v/>
      </c>
      <c r="AQ984" s="125">
        <f>ABS(E984)&lt;$AQ$2</f>
        <v/>
      </c>
      <c r="AS984">
        <f>IF(AP984,MAX(AS$3:AS982)+1,"")</f>
        <v/>
      </c>
    </row>
    <row r="985">
      <c r="A985" t="n">
        <v>895</v>
      </c>
      <c r="B985" s="131">
        <f>IF(A985=1,0,IF(AP985,0.1*ε_cu1cd,0))</f>
        <v/>
      </c>
      <c r="C985" s="131">
        <f>IF(A985=1,0.1*ε_cu1cd,C984+B984)</f>
        <v/>
      </c>
      <c r="D985" s="113">
        <f>IF('Нормальний переріз'!$D$68&gt;0,1,2)</f>
        <v/>
      </c>
      <c r="E985" s="144">
        <f>IF(D985=1,F985,G985)</f>
        <v/>
      </c>
      <c r="F985" s="124">
        <f>IF(AI984,0.11*ε_cu1cd,IF(AH984,F984*0.01,F984))</f>
        <v/>
      </c>
      <c r="G985" s="124">
        <f>IF(AP984,-0.1*ε_cu1cd,IF(AM984,G984*0.01,G984))</f>
        <v/>
      </c>
      <c r="H985" s="113">
        <f>IF(A985=1,E985,IF(AO984,H984-E984+E985,IF(AP984,0.8*H984,H984+E985)))</f>
        <v/>
      </c>
      <c r="I985" s="169">
        <f>(C985-H985)/h</f>
        <v/>
      </c>
      <c r="J985">
        <f>C985/(ε_c1cd)</f>
        <v/>
      </c>
      <c r="K985">
        <f>C985/I985</f>
        <v/>
      </c>
      <c r="L985" s="131">
        <f>I985/(ε_c1cd)</f>
        <v/>
      </c>
      <c r="M985">
        <f>I985*(K985-Z_s1)</f>
        <v/>
      </c>
      <c r="N985">
        <f>I985*(K985-Z_s2)</f>
        <v/>
      </c>
      <c r="O985">
        <f>E_s*M985</f>
        <v/>
      </c>
      <c r="P985">
        <f>E_s*N985</f>
        <v/>
      </c>
      <c r="Q985">
        <f>O985*A_s1</f>
        <v/>
      </c>
      <c r="R985">
        <f>P985*A_s2</f>
        <v/>
      </c>
      <c r="S985">
        <f>Q985*($K985-Z_s1)</f>
        <v/>
      </c>
      <c r="T985">
        <f>R985*($K985-Z_s2)</f>
        <v/>
      </c>
      <c r="U985">
        <f>(INDIRECT("a_"&amp;U$2)/(U$2+1))*(($C985^(U$2+1)-$H985^(U$2+1))/(ε_c1cd^(U$2+1)))</f>
        <v/>
      </c>
      <c r="V985">
        <f>(INDIRECT("a_"&amp;V$2)/(V$2+1))*(($C985^(V$2+1)-$H985^(V$2+1))/(ε_c1cd^(V$2+1)))</f>
        <v/>
      </c>
      <c r="W985">
        <f>(INDIRECT("a_"&amp;W$2)/(W$2+1))*(($C985^(W$2+1)-$H985^(W$2+1))/(ε_c1cd^(W$2+1)))</f>
        <v/>
      </c>
      <c r="X985">
        <f>(INDIRECT("a_"&amp;X$2)/(X$2+1))*(($C985^(X$2+1)-$H985^(X$2+1))/(ε_c1cd^(X$2+1)))</f>
        <v/>
      </c>
      <c r="Y985">
        <f>(INDIRECT("a_"&amp;Y$2)/(Y$2+1))*(($C985^(Y$2+1)-$H985^(Y$2+1))/(ε_c1cd^(Y$2+1)))</f>
        <v/>
      </c>
      <c r="Z985">
        <f>(INDIRECT("a_"&amp;Z$2)/(Z$2+2))*(($C985^(Z$2+2)-$H985^(Z$2+2))/(ε_c1cd^(Z$2+2)))</f>
        <v/>
      </c>
      <c r="AA985">
        <f>(INDIRECT("a_"&amp;AA$2)/(AA$2+2))*(($C985^(AA$2+2)-$H985^(AA$2+2))/(ε_c1cd^(AA$2+2)))</f>
        <v/>
      </c>
      <c r="AB985">
        <f>(INDIRECT("a_"&amp;AB$2)/(AB$2+2))*(($C985^(AB$2+2)-$H985^(AB$2+2))/(ε_c1cd^(AB$2+2)))</f>
        <v/>
      </c>
      <c r="AC985">
        <f>(INDIRECT("a_"&amp;AC$2)/(AC$2+2))*(($C985^(AC$2+2)-$H985^(AC$2+2))/(ε_c1cd^(AC$2+2)))</f>
        <v/>
      </c>
      <c r="AD985">
        <f>(INDIRECT("a_"&amp;AD$2)/(AD$2+2))*(($C985^(AD$2+2)-$H985^(AD$2+2))/(ε_c1cd^(AD$2+2)))</f>
        <v/>
      </c>
      <c r="AE985" s="111">
        <f>(b*f_cd/L985)*SUM(U985:Y985)+SUM(Q985:R985)</f>
        <v/>
      </c>
      <c r="AF985" s="112">
        <f>AE985*(K985-y+e)</f>
        <v/>
      </c>
      <c r="AG985" s="113">
        <f>(b*f_cd/(L985^2))*SUM(Z985:AD985)+SUM(S985:T985)-AF985</f>
        <v/>
      </c>
      <c r="AH985" s="114">
        <f>AG985&lt;0</f>
        <v/>
      </c>
      <c r="AI985" s="115">
        <f>IF(A985=1,FALSE,(AND(AQ985,AH985,NOT(AI984))))</f>
        <v/>
      </c>
      <c r="AJ985" s="116">
        <f>(b*f_cd/L985)*(a_1/2*J985^2+a_2/3*J985^3+a_3/4*J985^4+a_4/5*J985^5+a_5/6*J985^6)+SUM(Q985:R985)</f>
        <v/>
      </c>
      <c r="AK985">
        <f>AJ985*(K985-y+e)</f>
        <v/>
      </c>
      <c r="AL985" s="118">
        <f>(b*f_cd/(L985^2))*(a_1/3*J985^3+a_2/4*J985^4+a_3/5*J985^5+a_4/6*J985^6+a_5/7*J985^7)+SUM(S985:T985)-AK985</f>
        <v/>
      </c>
      <c r="AM985" s="114">
        <f>AL985&gt;0</f>
        <v/>
      </c>
      <c r="AN985" s="115">
        <f>IF(A985=1,FALSE,(AND(AQ985,AM985,NOT(AN984))))</f>
        <v/>
      </c>
      <c r="AO985">
        <f>IF(D985=1,AND(AH985,NOT(AI985)),AND(AM985,NOT(AN985)))</f>
        <v/>
      </c>
      <c r="AP985" s="119">
        <f>IF(D985=1,AI985,AN985)</f>
        <v/>
      </c>
      <c r="AQ985" s="125">
        <f>ABS(E985)&lt;$AQ$2</f>
        <v/>
      </c>
      <c r="AS985">
        <f>IF(AP985,MAX(AS$3:AS983)+1,"")</f>
        <v/>
      </c>
    </row>
    <row r="986">
      <c r="A986" t="n">
        <v>896</v>
      </c>
      <c r="B986" s="131">
        <f>IF(A986=1,0,IF(AP986,0.1*ε_cu1cd,0))</f>
        <v/>
      </c>
      <c r="C986" s="131">
        <f>IF(A986=1,0.1*ε_cu1cd,C985+B985)</f>
        <v/>
      </c>
      <c r="D986" s="113">
        <f>IF('Нормальний переріз'!$D$68&gt;0,1,2)</f>
        <v/>
      </c>
      <c r="E986" s="144">
        <f>IF(D986=1,F986,G986)</f>
        <v/>
      </c>
      <c r="F986" s="124">
        <f>IF(AI985,0.11*ε_cu1cd,IF(AH985,F985*0.01,F985))</f>
        <v/>
      </c>
      <c r="G986" s="124">
        <f>IF(AP985,-0.1*ε_cu1cd,IF(AM985,G985*0.01,G985))</f>
        <v/>
      </c>
      <c r="H986" s="113">
        <f>IF(A986=1,E986,IF(AO985,H985-E985+E986,IF(AP985,0.8*H985,H985+E986)))</f>
        <v/>
      </c>
      <c r="I986" s="169">
        <f>(C986-H986)/h</f>
        <v/>
      </c>
      <c r="J986">
        <f>C986/(ε_c1cd)</f>
        <v/>
      </c>
      <c r="K986">
        <f>C986/I986</f>
        <v/>
      </c>
      <c r="L986" s="131">
        <f>I986/(ε_c1cd)</f>
        <v/>
      </c>
      <c r="M986">
        <f>I986*(K986-Z_s1)</f>
        <v/>
      </c>
      <c r="N986">
        <f>I986*(K986-Z_s2)</f>
        <v/>
      </c>
      <c r="O986">
        <f>E_s*M986</f>
        <v/>
      </c>
      <c r="P986">
        <f>E_s*N986</f>
        <v/>
      </c>
      <c r="Q986">
        <f>O986*A_s1</f>
        <v/>
      </c>
      <c r="R986">
        <f>P986*A_s2</f>
        <v/>
      </c>
      <c r="S986">
        <f>Q986*($K986-Z_s1)</f>
        <v/>
      </c>
      <c r="T986">
        <f>R986*($K986-Z_s2)</f>
        <v/>
      </c>
      <c r="U986">
        <f>(INDIRECT("a_"&amp;U$2)/(U$2+1))*(($C986^(U$2+1)-$H986^(U$2+1))/(ε_c1cd^(U$2+1)))</f>
        <v/>
      </c>
      <c r="V986">
        <f>(INDIRECT("a_"&amp;V$2)/(V$2+1))*(($C986^(V$2+1)-$H986^(V$2+1))/(ε_c1cd^(V$2+1)))</f>
        <v/>
      </c>
      <c r="W986">
        <f>(INDIRECT("a_"&amp;W$2)/(W$2+1))*(($C986^(W$2+1)-$H986^(W$2+1))/(ε_c1cd^(W$2+1)))</f>
        <v/>
      </c>
      <c r="X986">
        <f>(INDIRECT("a_"&amp;X$2)/(X$2+1))*(($C986^(X$2+1)-$H986^(X$2+1))/(ε_c1cd^(X$2+1)))</f>
        <v/>
      </c>
      <c r="Y986">
        <f>(INDIRECT("a_"&amp;Y$2)/(Y$2+1))*(($C986^(Y$2+1)-$H986^(Y$2+1))/(ε_c1cd^(Y$2+1)))</f>
        <v/>
      </c>
      <c r="Z986">
        <f>(INDIRECT("a_"&amp;Z$2)/(Z$2+2))*(($C986^(Z$2+2)-$H986^(Z$2+2))/(ε_c1cd^(Z$2+2)))</f>
        <v/>
      </c>
      <c r="AA986">
        <f>(INDIRECT("a_"&amp;AA$2)/(AA$2+2))*(($C986^(AA$2+2)-$H986^(AA$2+2))/(ε_c1cd^(AA$2+2)))</f>
        <v/>
      </c>
      <c r="AB986">
        <f>(INDIRECT("a_"&amp;AB$2)/(AB$2+2))*(($C986^(AB$2+2)-$H986^(AB$2+2))/(ε_c1cd^(AB$2+2)))</f>
        <v/>
      </c>
      <c r="AC986">
        <f>(INDIRECT("a_"&amp;AC$2)/(AC$2+2))*(($C986^(AC$2+2)-$H986^(AC$2+2))/(ε_c1cd^(AC$2+2)))</f>
        <v/>
      </c>
      <c r="AD986">
        <f>(INDIRECT("a_"&amp;AD$2)/(AD$2+2))*(($C986^(AD$2+2)-$H986^(AD$2+2))/(ε_c1cd^(AD$2+2)))</f>
        <v/>
      </c>
      <c r="AE986" s="111">
        <f>(b*f_cd/L986)*SUM(U986:Y986)+SUM(Q986:R986)</f>
        <v/>
      </c>
      <c r="AF986" s="112">
        <f>AE986*(K986-y+e)</f>
        <v/>
      </c>
      <c r="AG986" s="113">
        <f>(b*f_cd/(L986^2))*SUM(Z986:AD986)+SUM(S986:T986)-AF986</f>
        <v/>
      </c>
      <c r="AH986" s="114">
        <f>AG986&lt;0</f>
        <v/>
      </c>
      <c r="AI986" s="115">
        <f>IF(A986=1,FALSE,(AND(AQ986,AH986,NOT(AI985))))</f>
        <v/>
      </c>
      <c r="AJ986" s="116">
        <f>(b*f_cd/L986)*(a_1/2*J986^2+a_2/3*J986^3+a_3/4*J986^4+a_4/5*J986^5+a_5/6*J986^6)+SUM(Q986:R986)</f>
        <v/>
      </c>
      <c r="AK986">
        <f>AJ986*(K986-y+e)</f>
        <v/>
      </c>
      <c r="AL986" s="118">
        <f>(b*f_cd/(L986^2))*(a_1/3*J986^3+a_2/4*J986^4+a_3/5*J986^5+a_4/6*J986^6+a_5/7*J986^7)+SUM(S986:T986)-AK986</f>
        <v/>
      </c>
      <c r="AM986" s="114">
        <f>AL986&gt;0</f>
        <v/>
      </c>
      <c r="AN986" s="115">
        <f>IF(A986=1,FALSE,(AND(AQ986,AM986,NOT(AN985))))</f>
        <v/>
      </c>
      <c r="AO986">
        <f>IF(D986=1,AND(AH986,NOT(AI986)),AND(AM986,NOT(AN986)))</f>
        <v/>
      </c>
      <c r="AP986" s="119">
        <f>IF(D986=1,AI986,AN986)</f>
        <v/>
      </c>
      <c r="AQ986" s="125">
        <f>ABS(E986)&lt;$AQ$2</f>
        <v/>
      </c>
      <c r="AS986">
        <f>IF(AP986,MAX(AS$3:AS984)+1,"")</f>
        <v/>
      </c>
    </row>
    <row r="987">
      <c r="A987" t="n">
        <v>897</v>
      </c>
      <c r="B987" s="131">
        <f>IF(A987=1,0,IF(AP987,0.1*ε_cu1cd,0))</f>
        <v/>
      </c>
      <c r="C987" s="131">
        <f>IF(A987=1,0.1*ε_cu1cd,C986+B986)</f>
        <v/>
      </c>
      <c r="D987" s="113">
        <f>IF('Нормальний переріз'!$D$68&gt;0,1,2)</f>
        <v/>
      </c>
      <c r="E987" s="144">
        <f>IF(D987=1,F987,G987)</f>
        <v/>
      </c>
      <c r="F987" s="124">
        <f>IF(AI986,0.11*ε_cu1cd,IF(AH986,F986*0.01,F986))</f>
        <v/>
      </c>
      <c r="G987" s="124">
        <f>IF(AP986,-0.1*ε_cu1cd,IF(AM986,G986*0.01,G986))</f>
        <v/>
      </c>
      <c r="H987" s="113">
        <f>IF(A987=1,E987,IF(AO986,H986-E986+E987,IF(AP986,0.8*H986,H986+E987)))</f>
        <v/>
      </c>
      <c r="I987" s="169">
        <f>(C987-H987)/h</f>
        <v/>
      </c>
      <c r="J987">
        <f>C987/(ε_c1cd)</f>
        <v/>
      </c>
      <c r="K987">
        <f>C987/I987</f>
        <v/>
      </c>
      <c r="L987" s="131">
        <f>I987/(ε_c1cd)</f>
        <v/>
      </c>
      <c r="M987">
        <f>I987*(K987-Z_s1)</f>
        <v/>
      </c>
      <c r="N987">
        <f>I987*(K987-Z_s2)</f>
        <v/>
      </c>
      <c r="O987">
        <f>E_s*M987</f>
        <v/>
      </c>
      <c r="P987">
        <f>E_s*N987</f>
        <v/>
      </c>
      <c r="Q987">
        <f>O987*A_s1</f>
        <v/>
      </c>
      <c r="R987">
        <f>P987*A_s2</f>
        <v/>
      </c>
      <c r="S987">
        <f>Q987*($K987-Z_s1)</f>
        <v/>
      </c>
      <c r="T987">
        <f>R987*($K987-Z_s2)</f>
        <v/>
      </c>
      <c r="U987">
        <f>(INDIRECT("a_"&amp;U$2)/(U$2+1))*(($C987^(U$2+1)-$H987^(U$2+1))/(ε_c1cd^(U$2+1)))</f>
        <v/>
      </c>
      <c r="V987">
        <f>(INDIRECT("a_"&amp;V$2)/(V$2+1))*(($C987^(V$2+1)-$H987^(V$2+1))/(ε_c1cd^(V$2+1)))</f>
        <v/>
      </c>
      <c r="W987">
        <f>(INDIRECT("a_"&amp;W$2)/(W$2+1))*(($C987^(W$2+1)-$H987^(W$2+1))/(ε_c1cd^(W$2+1)))</f>
        <v/>
      </c>
      <c r="X987">
        <f>(INDIRECT("a_"&amp;X$2)/(X$2+1))*(($C987^(X$2+1)-$H987^(X$2+1))/(ε_c1cd^(X$2+1)))</f>
        <v/>
      </c>
      <c r="Y987">
        <f>(INDIRECT("a_"&amp;Y$2)/(Y$2+1))*(($C987^(Y$2+1)-$H987^(Y$2+1))/(ε_c1cd^(Y$2+1)))</f>
        <v/>
      </c>
      <c r="Z987">
        <f>(INDIRECT("a_"&amp;Z$2)/(Z$2+2))*(($C987^(Z$2+2)-$H987^(Z$2+2))/(ε_c1cd^(Z$2+2)))</f>
        <v/>
      </c>
      <c r="AA987">
        <f>(INDIRECT("a_"&amp;AA$2)/(AA$2+2))*(($C987^(AA$2+2)-$H987^(AA$2+2))/(ε_c1cd^(AA$2+2)))</f>
        <v/>
      </c>
      <c r="AB987">
        <f>(INDIRECT("a_"&amp;AB$2)/(AB$2+2))*(($C987^(AB$2+2)-$H987^(AB$2+2))/(ε_c1cd^(AB$2+2)))</f>
        <v/>
      </c>
      <c r="AC987">
        <f>(INDIRECT("a_"&amp;AC$2)/(AC$2+2))*(($C987^(AC$2+2)-$H987^(AC$2+2))/(ε_c1cd^(AC$2+2)))</f>
        <v/>
      </c>
      <c r="AD987">
        <f>(INDIRECT("a_"&amp;AD$2)/(AD$2+2))*(($C987^(AD$2+2)-$H987^(AD$2+2))/(ε_c1cd^(AD$2+2)))</f>
        <v/>
      </c>
      <c r="AE987" s="111">
        <f>(b*f_cd/L987)*SUM(U987:Y987)+SUM(Q987:R987)</f>
        <v/>
      </c>
      <c r="AF987" s="112">
        <f>AE987*(K987-y+e)</f>
        <v/>
      </c>
      <c r="AG987" s="113">
        <f>(b*f_cd/(L987^2))*SUM(Z987:AD987)+SUM(S987:T987)-AF987</f>
        <v/>
      </c>
      <c r="AH987" s="114">
        <f>AG987&lt;0</f>
        <v/>
      </c>
      <c r="AI987" s="115">
        <f>IF(A987=1,FALSE,(AND(AQ987,AH987,NOT(AI986))))</f>
        <v/>
      </c>
      <c r="AJ987" s="116">
        <f>(b*f_cd/L987)*(a_1/2*J987^2+a_2/3*J987^3+a_3/4*J987^4+a_4/5*J987^5+a_5/6*J987^6)+SUM(Q987:R987)</f>
        <v/>
      </c>
      <c r="AK987">
        <f>AJ987*(K987-y+e)</f>
        <v/>
      </c>
      <c r="AL987" s="118">
        <f>(b*f_cd/(L987^2))*(a_1/3*J987^3+a_2/4*J987^4+a_3/5*J987^5+a_4/6*J987^6+a_5/7*J987^7)+SUM(S987:T987)-AK987</f>
        <v/>
      </c>
      <c r="AM987" s="114">
        <f>AL987&gt;0</f>
        <v/>
      </c>
      <c r="AN987" s="115">
        <f>IF(A987=1,FALSE,(AND(AQ987,AM987,NOT(AN986))))</f>
        <v/>
      </c>
      <c r="AO987">
        <f>IF(D987=1,AND(AH987,NOT(AI987)),AND(AM987,NOT(AN987)))</f>
        <v/>
      </c>
      <c r="AP987" s="119">
        <f>IF(D987=1,AI987,AN987)</f>
        <v/>
      </c>
      <c r="AQ987" s="125">
        <f>ABS(E987)&lt;$AQ$2</f>
        <v/>
      </c>
      <c r="AS987">
        <f>IF(AP987,MAX(AS$3:AS985)+1,"")</f>
        <v/>
      </c>
    </row>
    <row r="988">
      <c r="A988" t="n">
        <v>898</v>
      </c>
      <c r="B988" s="131">
        <f>IF(A988=1,0,IF(AP988,0.1*ε_cu1cd,0))</f>
        <v/>
      </c>
      <c r="C988" s="131">
        <f>IF(A988=1,0.1*ε_cu1cd,C987+B987)</f>
        <v/>
      </c>
      <c r="D988" s="113">
        <f>IF('Нормальний переріз'!$D$68&gt;0,1,2)</f>
        <v/>
      </c>
      <c r="E988" s="144">
        <f>IF(D988=1,F988,G988)</f>
        <v/>
      </c>
      <c r="F988" s="124">
        <f>IF(AI987,0.11*ε_cu1cd,IF(AH987,F987*0.01,F987))</f>
        <v/>
      </c>
      <c r="G988" s="124">
        <f>IF(AP987,-0.1*ε_cu1cd,IF(AM987,G987*0.01,G987))</f>
        <v/>
      </c>
      <c r="H988" s="113">
        <f>IF(A988=1,E988,IF(AO987,H987-E987+E988,IF(AP987,0.8*H987,H987+E988)))</f>
        <v/>
      </c>
      <c r="I988" s="169">
        <f>(C988-H988)/h</f>
        <v/>
      </c>
      <c r="J988">
        <f>C988/(ε_c1cd)</f>
        <v/>
      </c>
      <c r="K988">
        <f>C988/I988</f>
        <v/>
      </c>
      <c r="L988" s="131">
        <f>I988/(ε_c1cd)</f>
        <v/>
      </c>
      <c r="M988">
        <f>I988*(K988-Z_s1)</f>
        <v/>
      </c>
      <c r="N988">
        <f>I988*(K988-Z_s2)</f>
        <v/>
      </c>
      <c r="O988">
        <f>E_s*M988</f>
        <v/>
      </c>
      <c r="P988">
        <f>E_s*N988</f>
        <v/>
      </c>
      <c r="Q988">
        <f>O988*A_s1</f>
        <v/>
      </c>
      <c r="R988">
        <f>P988*A_s2</f>
        <v/>
      </c>
      <c r="S988">
        <f>Q988*($K988-Z_s1)</f>
        <v/>
      </c>
      <c r="T988">
        <f>R988*($K988-Z_s2)</f>
        <v/>
      </c>
      <c r="U988">
        <f>(INDIRECT("a_"&amp;U$2)/(U$2+1))*(($C988^(U$2+1)-$H988^(U$2+1))/(ε_c1cd^(U$2+1)))</f>
        <v/>
      </c>
      <c r="V988">
        <f>(INDIRECT("a_"&amp;V$2)/(V$2+1))*(($C988^(V$2+1)-$H988^(V$2+1))/(ε_c1cd^(V$2+1)))</f>
        <v/>
      </c>
      <c r="W988">
        <f>(INDIRECT("a_"&amp;W$2)/(W$2+1))*(($C988^(W$2+1)-$H988^(W$2+1))/(ε_c1cd^(W$2+1)))</f>
        <v/>
      </c>
      <c r="X988">
        <f>(INDIRECT("a_"&amp;X$2)/(X$2+1))*(($C988^(X$2+1)-$H988^(X$2+1))/(ε_c1cd^(X$2+1)))</f>
        <v/>
      </c>
      <c r="Y988">
        <f>(INDIRECT("a_"&amp;Y$2)/(Y$2+1))*(($C988^(Y$2+1)-$H988^(Y$2+1))/(ε_c1cd^(Y$2+1)))</f>
        <v/>
      </c>
      <c r="Z988">
        <f>(INDIRECT("a_"&amp;Z$2)/(Z$2+2))*(($C988^(Z$2+2)-$H988^(Z$2+2))/(ε_c1cd^(Z$2+2)))</f>
        <v/>
      </c>
      <c r="AA988">
        <f>(INDIRECT("a_"&amp;AA$2)/(AA$2+2))*(($C988^(AA$2+2)-$H988^(AA$2+2))/(ε_c1cd^(AA$2+2)))</f>
        <v/>
      </c>
      <c r="AB988">
        <f>(INDIRECT("a_"&amp;AB$2)/(AB$2+2))*(($C988^(AB$2+2)-$H988^(AB$2+2))/(ε_c1cd^(AB$2+2)))</f>
        <v/>
      </c>
      <c r="AC988">
        <f>(INDIRECT("a_"&amp;AC$2)/(AC$2+2))*(($C988^(AC$2+2)-$H988^(AC$2+2))/(ε_c1cd^(AC$2+2)))</f>
        <v/>
      </c>
      <c r="AD988">
        <f>(INDIRECT("a_"&amp;AD$2)/(AD$2+2))*(($C988^(AD$2+2)-$H988^(AD$2+2))/(ε_c1cd^(AD$2+2)))</f>
        <v/>
      </c>
      <c r="AE988" s="111">
        <f>(b*f_cd/L988)*SUM(U988:Y988)+SUM(Q988:R988)</f>
        <v/>
      </c>
      <c r="AF988" s="112">
        <f>AE988*(K988-y+e)</f>
        <v/>
      </c>
      <c r="AG988" s="113">
        <f>(b*f_cd/(L988^2))*SUM(Z988:AD988)+SUM(S988:T988)-AF988</f>
        <v/>
      </c>
      <c r="AH988" s="114">
        <f>AG988&lt;0</f>
        <v/>
      </c>
      <c r="AI988" s="115">
        <f>IF(A988=1,FALSE,(AND(AQ988,AH988,NOT(AI987))))</f>
        <v/>
      </c>
      <c r="AJ988" s="116">
        <f>(b*f_cd/L988)*(a_1/2*J988^2+a_2/3*J988^3+a_3/4*J988^4+a_4/5*J988^5+a_5/6*J988^6)+SUM(Q988:R988)</f>
        <v/>
      </c>
      <c r="AK988">
        <f>AJ988*(K988-y+e)</f>
        <v/>
      </c>
      <c r="AL988" s="118">
        <f>(b*f_cd/(L988^2))*(a_1/3*J988^3+a_2/4*J988^4+a_3/5*J988^5+a_4/6*J988^6+a_5/7*J988^7)+SUM(S988:T988)-AK988</f>
        <v/>
      </c>
      <c r="AM988" s="114">
        <f>AL988&gt;0</f>
        <v/>
      </c>
      <c r="AN988" s="115">
        <f>IF(A988=1,FALSE,(AND(AQ988,AM988,NOT(AN987))))</f>
        <v/>
      </c>
      <c r="AO988">
        <f>IF(D988=1,AND(AH988,NOT(AI988)),AND(AM988,NOT(AN988)))</f>
        <v/>
      </c>
      <c r="AP988" s="119">
        <f>IF(D988=1,AI988,AN988)</f>
        <v/>
      </c>
      <c r="AQ988" s="125">
        <f>ABS(E988)&lt;$AQ$2</f>
        <v/>
      </c>
      <c r="AS988">
        <f>IF(AP988,MAX(AS$3:AS986)+1,"")</f>
        <v/>
      </c>
    </row>
    <row r="989">
      <c r="A989" t="n">
        <v>899</v>
      </c>
      <c r="B989" s="131">
        <f>IF(A989=1,0,IF(AP989,0.1*ε_cu1cd,0))</f>
        <v/>
      </c>
      <c r="C989" s="131">
        <f>IF(A989=1,0.1*ε_cu1cd,C988+B988)</f>
        <v/>
      </c>
      <c r="D989" s="113">
        <f>IF('Нормальний переріз'!$D$68&gt;0,1,2)</f>
        <v/>
      </c>
      <c r="E989" s="144">
        <f>IF(D989=1,F989,G989)</f>
        <v/>
      </c>
      <c r="F989" s="124">
        <f>IF(AI988,0.11*ε_cu1cd,IF(AH988,F988*0.01,F988))</f>
        <v/>
      </c>
      <c r="G989" s="124">
        <f>IF(AP988,-0.1*ε_cu1cd,IF(AM988,G988*0.01,G988))</f>
        <v/>
      </c>
      <c r="H989" s="113">
        <f>IF(A989=1,E989,IF(AO988,H988-E988+E989,IF(AP988,0.8*H988,H988+E989)))</f>
        <v/>
      </c>
      <c r="I989" s="169">
        <f>(C989-H989)/h</f>
        <v/>
      </c>
      <c r="J989">
        <f>C989/(ε_c1cd)</f>
        <v/>
      </c>
      <c r="K989">
        <f>C989/I989</f>
        <v/>
      </c>
      <c r="L989" s="131">
        <f>I989/(ε_c1cd)</f>
        <v/>
      </c>
      <c r="M989">
        <f>I989*(K989-Z_s1)</f>
        <v/>
      </c>
      <c r="N989">
        <f>I989*(K989-Z_s2)</f>
        <v/>
      </c>
      <c r="O989">
        <f>E_s*M989</f>
        <v/>
      </c>
      <c r="P989">
        <f>E_s*N989</f>
        <v/>
      </c>
      <c r="Q989">
        <f>O989*A_s1</f>
        <v/>
      </c>
      <c r="R989">
        <f>P989*A_s2</f>
        <v/>
      </c>
      <c r="S989">
        <f>Q989*($K989-Z_s1)</f>
        <v/>
      </c>
      <c r="T989">
        <f>R989*($K989-Z_s2)</f>
        <v/>
      </c>
      <c r="U989">
        <f>(INDIRECT("a_"&amp;U$2)/(U$2+1))*(($C989^(U$2+1)-$H989^(U$2+1))/(ε_c1cd^(U$2+1)))</f>
        <v/>
      </c>
      <c r="V989">
        <f>(INDIRECT("a_"&amp;V$2)/(V$2+1))*(($C989^(V$2+1)-$H989^(V$2+1))/(ε_c1cd^(V$2+1)))</f>
        <v/>
      </c>
      <c r="W989">
        <f>(INDIRECT("a_"&amp;W$2)/(W$2+1))*(($C989^(W$2+1)-$H989^(W$2+1))/(ε_c1cd^(W$2+1)))</f>
        <v/>
      </c>
      <c r="X989">
        <f>(INDIRECT("a_"&amp;X$2)/(X$2+1))*(($C989^(X$2+1)-$H989^(X$2+1))/(ε_c1cd^(X$2+1)))</f>
        <v/>
      </c>
      <c r="Y989">
        <f>(INDIRECT("a_"&amp;Y$2)/(Y$2+1))*(($C989^(Y$2+1)-$H989^(Y$2+1))/(ε_c1cd^(Y$2+1)))</f>
        <v/>
      </c>
      <c r="Z989">
        <f>(INDIRECT("a_"&amp;Z$2)/(Z$2+2))*(($C989^(Z$2+2)-$H989^(Z$2+2))/(ε_c1cd^(Z$2+2)))</f>
        <v/>
      </c>
      <c r="AA989">
        <f>(INDIRECT("a_"&amp;AA$2)/(AA$2+2))*(($C989^(AA$2+2)-$H989^(AA$2+2))/(ε_c1cd^(AA$2+2)))</f>
        <v/>
      </c>
      <c r="AB989">
        <f>(INDIRECT("a_"&amp;AB$2)/(AB$2+2))*(($C989^(AB$2+2)-$H989^(AB$2+2))/(ε_c1cd^(AB$2+2)))</f>
        <v/>
      </c>
      <c r="AC989">
        <f>(INDIRECT("a_"&amp;AC$2)/(AC$2+2))*(($C989^(AC$2+2)-$H989^(AC$2+2))/(ε_c1cd^(AC$2+2)))</f>
        <v/>
      </c>
      <c r="AD989">
        <f>(INDIRECT("a_"&amp;AD$2)/(AD$2+2))*(($C989^(AD$2+2)-$H989^(AD$2+2))/(ε_c1cd^(AD$2+2)))</f>
        <v/>
      </c>
      <c r="AE989" s="111">
        <f>(b*f_cd/L989)*SUM(U989:Y989)+SUM(Q989:R989)</f>
        <v/>
      </c>
      <c r="AF989" s="112">
        <f>AE989*(K989-y+e)</f>
        <v/>
      </c>
      <c r="AG989" s="113">
        <f>(b*f_cd/(L989^2))*SUM(Z989:AD989)+SUM(S989:T989)-AF989</f>
        <v/>
      </c>
      <c r="AH989" s="114">
        <f>AG989&lt;0</f>
        <v/>
      </c>
      <c r="AI989" s="115">
        <f>IF(A989=1,FALSE,(AND(AQ989,AH989,NOT(AI988))))</f>
        <v/>
      </c>
      <c r="AJ989" s="116">
        <f>(b*f_cd/L989)*(a_1/2*J989^2+a_2/3*J989^3+a_3/4*J989^4+a_4/5*J989^5+a_5/6*J989^6)+SUM(Q989:R989)</f>
        <v/>
      </c>
      <c r="AK989">
        <f>AJ989*(K989-y+e)</f>
        <v/>
      </c>
      <c r="AL989" s="118">
        <f>(b*f_cd/(L989^2))*(a_1/3*J989^3+a_2/4*J989^4+a_3/5*J989^5+a_4/6*J989^6+a_5/7*J989^7)+SUM(S989:T989)-AK989</f>
        <v/>
      </c>
      <c r="AM989" s="114">
        <f>AL989&gt;0</f>
        <v/>
      </c>
      <c r="AN989" s="115">
        <f>IF(A989=1,FALSE,(AND(AQ989,AM989,NOT(AN988))))</f>
        <v/>
      </c>
      <c r="AO989">
        <f>IF(D989=1,AND(AH989,NOT(AI989)),AND(AM989,NOT(AN989)))</f>
        <v/>
      </c>
      <c r="AP989" s="119">
        <f>IF(D989=1,AI989,AN989)</f>
        <v/>
      </c>
      <c r="AQ989" s="125">
        <f>ABS(E989)&lt;$AQ$2</f>
        <v/>
      </c>
      <c r="AS989">
        <f>IF(AP989,MAX(AS$3:AS987)+1,"")</f>
        <v/>
      </c>
    </row>
    <row r="990">
      <c r="A990" t="n">
        <v>900</v>
      </c>
      <c r="B990" s="131">
        <f>IF(A990=1,0,IF(AP990,0.1*ε_cu1cd,0))</f>
        <v/>
      </c>
      <c r="C990" s="131">
        <f>IF(A990=1,0.1*ε_cu1cd,C989+B989)</f>
        <v/>
      </c>
      <c r="D990" s="113">
        <f>IF('Нормальний переріз'!$D$68&gt;0,1,2)</f>
        <v/>
      </c>
      <c r="E990" s="144">
        <f>IF(D990=1,F990,G990)</f>
        <v/>
      </c>
      <c r="F990" s="124">
        <f>IF(AI989,0.11*ε_cu1cd,IF(AH989,F989*0.01,F989))</f>
        <v/>
      </c>
      <c r="G990" s="124">
        <f>IF(AP989,-0.1*ε_cu1cd,IF(AM989,G989*0.01,G989))</f>
        <v/>
      </c>
      <c r="H990" s="113">
        <f>IF(A990=1,E990,IF(AO989,H989-E989+E990,IF(AP989,0.8*H989,H989+E990)))</f>
        <v/>
      </c>
      <c r="I990" s="169">
        <f>(C990-H990)/h</f>
        <v/>
      </c>
      <c r="J990">
        <f>C990/(ε_c1cd)</f>
        <v/>
      </c>
      <c r="K990">
        <f>C990/I990</f>
        <v/>
      </c>
      <c r="L990" s="131">
        <f>I990/(ε_c1cd)</f>
        <v/>
      </c>
      <c r="M990">
        <f>I990*(K990-Z_s1)</f>
        <v/>
      </c>
      <c r="N990">
        <f>I990*(K990-Z_s2)</f>
        <v/>
      </c>
      <c r="O990">
        <f>E_s*M990</f>
        <v/>
      </c>
      <c r="P990">
        <f>E_s*N990</f>
        <v/>
      </c>
      <c r="Q990">
        <f>O990*A_s1</f>
        <v/>
      </c>
      <c r="R990">
        <f>P990*A_s2</f>
        <v/>
      </c>
      <c r="S990">
        <f>Q990*($K990-Z_s1)</f>
        <v/>
      </c>
      <c r="T990">
        <f>R990*($K990-Z_s2)</f>
        <v/>
      </c>
      <c r="U990">
        <f>(INDIRECT("a_"&amp;U$2)/(U$2+1))*(($C990^(U$2+1)-$H990^(U$2+1))/(ε_c1cd^(U$2+1)))</f>
        <v/>
      </c>
      <c r="V990">
        <f>(INDIRECT("a_"&amp;V$2)/(V$2+1))*(($C990^(V$2+1)-$H990^(V$2+1))/(ε_c1cd^(V$2+1)))</f>
        <v/>
      </c>
      <c r="W990">
        <f>(INDIRECT("a_"&amp;W$2)/(W$2+1))*(($C990^(W$2+1)-$H990^(W$2+1))/(ε_c1cd^(W$2+1)))</f>
        <v/>
      </c>
      <c r="X990">
        <f>(INDIRECT("a_"&amp;X$2)/(X$2+1))*(($C990^(X$2+1)-$H990^(X$2+1))/(ε_c1cd^(X$2+1)))</f>
        <v/>
      </c>
      <c r="Y990">
        <f>(INDIRECT("a_"&amp;Y$2)/(Y$2+1))*(($C990^(Y$2+1)-$H990^(Y$2+1))/(ε_c1cd^(Y$2+1)))</f>
        <v/>
      </c>
      <c r="Z990">
        <f>(INDIRECT("a_"&amp;Z$2)/(Z$2+2))*(($C990^(Z$2+2)-$H990^(Z$2+2))/(ε_c1cd^(Z$2+2)))</f>
        <v/>
      </c>
      <c r="AA990">
        <f>(INDIRECT("a_"&amp;AA$2)/(AA$2+2))*(($C990^(AA$2+2)-$H990^(AA$2+2))/(ε_c1cd^(AA$2+2)))</f>
        <v/>
      </c>
      <c r="AB990">
        <f>(INDIRECT("a_"&amp;AB$2)/(AB$2+2))*(($C990^(AB$2+2)-$H990^(AB$2+2))/(ε_c1cd^(AB$2+2)))</f>
        <v/>
      </c>
      <c r="AC990">
        <f>(INDIRECT("a_"&amp;AC$2)/(AC$2+2))*(($C990^(AC$2+2)-$H990^(AC$2+2))/(ε_c1cd^(AC$2+2)))</f>
        <v/>
      </c>
      <c r="AD990">
        <f>(INDIRECT("a_"&amp;AD$2)/(AD$2+2))*(($C990^(AD$2+2)-$H990^(AD$2+2))/(ε_c1cd^(AD$2+2)))</f>
        <v/>
      </c>
      <c r="AE990" s="111">
        <f>(b*f_cd/L990)*SUM(U990:Y990)+SUM(Q990:R990)</f>
        <v/>
      </c>
      <c r="AF990" s="112">
        <f>AE990*(K990-y+e)</f>
        <v/>
      </c>
      <c r="AG990" s="113">
        <f>(b*f_cd/(L990^2))*SUM(Z990:AD990)+SUM(S990:T990)-AF990</f>
        <v/>
      </c>
      <c r="AH990" s="114">
        <f>AG990&lt;0</f>
        <v/>
      </c>
      <c r="AI990" s="115">
        <f>IF(A990=1,FALSE,(AND(AQ990,AH990,NOT(AI989))))</f>
        <v/>
      </c>
      <c r="AJ990" s="116">
        <f>(b*f_cd/L990)*(a_1/2*J990^2+a_2/3*J990^3+a_3/4*J990^4+a_4/5*J990^5+a_5/6*J990^6)+SUM(Q990:R990)</f>
        <v/>
      </c>
      <c r="AK990">
        <f>AJ990*(K990-y+e)</f>
        <v/>
      </c>
      <c r="AL990" s="118">
        <f>(b*f_cd/(L990^2))*(a_1/3*J990^3+a_2/4*J990^4+a_3/5*J990^5+a_4/6*J990^6+a_5/7*J990^7)+SUM(S990:T990)-AK990</f>
        <v/>
      </c>
      <c r="AM990" s="114">
        <f>AL990&gt;0</f>
        <v/>
      </c>
      <c r="AN990" s="115">
        <f>IF(A990=1,FALSE,(AND(AQ990,AM990,NOT(AN989))))</f>
        <v/>
      </c>
      <c r="AO990">
        <f>IF(D990=1,AND(AH990,NOT(AI990)),AND(AM990,NOT(AN990)))</f>
        <v/>
      </c>
      <c r="AP990" s="119">
        <f>IF(D990=1,AI990,AN990)</f>
        <v/>
      </c>
      <c r="AQ990" s="125">
        <f>ABS(E990)&lt;$AQ$2</f>
        <v/>
      </c>
      <c r="AS990">
        <f>IF(AP990,MAX(AS$3:AS988)+1,"")</f>
        <v/>
      </c>
    </row>
    <row r="991">
      <c r="A991" t="n">
        <v>901</v>
      </c>
      <c r="B991" s="131">
        <f>IF(A991=1,0,IF(AP991,0.1*ε_cu1cd,0))</f>
        <v/>
      </c>
      <c r="C991" s="131">
        <f>IF(A991=1,0.1*ε_cu1cd,C990+B990)</f>
        <v/>
      </c>
      <c r="D991" s="113">
        <f>IF('Нормальний переріз'!$D$68&gt;0,1,2)</f>
        <v/>
      </c>
      <c r="E991" s="144">
        <f>IF(D991=1,F991,G991)</f>
        <v/>
      </c>
      <c r="F991" s="124">
        <f>IF(AI990,0.11*ε_cu1cd,IF(AH990,F990*0.01,F990))</f>
        <v/>
      </c>
      <c r="G991" s="124">
        <f>IF(AP990,-0.1*ε_cu1cd,IF(AM990,G990*0.01,G990))</f>
        <v/>
      </c>
      <c r="H991" s="113">
        <f>IF(A991=1,E991,IF(AO990,H990-E990+E991,IF(AP990,0.8*H990,H990+E991)))</f>
        <v/>
      </c>
      <c r="I991" s="169">
        <f>(C991-H991)/h</f>
        <v/>
      </c>
      <c r="J991">
        <f>C991/(ε_c1cd)</f>
        <v/>
      </c>
      <c r="K991">
        <f>C991/I991</f>
        <v/>
      </c>
      <c r="L991" s="131">
        <f>I991/(ε_c1cd)</f>
        <v/>
      </c>
      <c r="M991">
        <f>I991*(K991-Z_s1)</f>
        <v/>
      </c>
      <c r="N991">
        <f>I991*(K991-Z_s2)</f>
        <v/>
      </c>
      <c r="O991">
        <f>E_s*M991</f>
        <v/>
      </c>
      <c r="P991">
        <f>E_s*N991</f>
        <v/>
      </c>
      <c r="Q991">
        <f>O991*A_s1</f>
        <v/>
      </c>
      <c r="R991">
        <f>P991*A_s2</f>
        <v/>
      </c>
      <c r="S991">
        <f>Q991*($K991-Z_s1)</f>
        <v/>
      </c>
      <c r="T991">
        <f>R991*($K991-Z_s2)</f>
        <v/>
      </c>
      <c r="U991">
        <f>(INDIRECT("a_"&amp;U$2)/(U$2+1))*(($C991^(U$2+1)-$H991^(U$2+1))/(ε_c1cd^(U$2+1)))</f>
        <v/>
      </c>
      <c r="V991">
        <f>(INDIRECT("a_"&amp;V$2)/(V$2+1))*(($C991^(V$2+1)-$H991^(V$2+1))/(ε_c1cd^(V$2+1)))</f>
        <v/>
      </c>
      <c r="W991">
        <f>(INDIRECT("a_"&amp;W$2)/(W$2+1))*(($C991^(W$2+1)-$H991^(W$2+1))/(ε_c1cd^(W$2+1)))</f>
        <v/>
      </c>
      <c r="X991">
        <f>(INDIRECT("a_"&amp;X$2)/(X$2+1))*(($C991^(X$2+1)-$H991^(X$2+1))/(ε_c1cd^(X$2+1)))</f>
        <v/>
      </c>
      <c r="Y991">
        <f>(INDIRECT("a_"&amp;Y$2)/(Y$2+1))*(($C991^(Y$2+1)-$H991^(Y$2+1))/(ε_c1cd^(Y$2+1)))</f>
        <v/>
      </c>
      <c r="Z991">
        <f>(INDIRECT("a_"&amp;Z$2)/(Z$2+2))*(($C991^(Z$2+2)-$H991^(Z$2+2))/(ε_c1cd^(Z$2+2)))</f>
        <v/>
      </c>
      <c r="AA991">
        <f>(INDIRECT("a_"&amp;AA$2)/(AA$2+2))*(($C991^(AA$2+2)-$H991^(AA$2+2))/(ε_c1cd^(AA$2+2)))</f>
        <v/>
      </c>
      <c r="AB991">
        <f>(INDIRECT("a_"&amp;AB$2)/(AB$2+2))*(($C991^(AB$2+2)-$H991^(AB$2+2))/(ε_c1cd^(AB$2+2)))</f>
        <v/>
      </c>
      <c r="AC991">
        <f>(INDIRECT("a_"&amp;AC$2)/(AC$2+2))*(($C991^(AC$2+2)-$H991^(AC$2+2))/(ε_c1cd^(AC$2+2)))</f>
        <v/>
      </c>
      <c r="AD991">
        <f>(INDIRECT("a_"&amp;AD$2)/(AD$2+2))*(($C991^(AD$2+2)-$H991^(AD$2+2))/(ε_c1cd^(AD$2+2)))</f>
        <v/>
      </c>
      <c r="AE991" s="111">
        <f>(b*f_cd/L991)*SUM(U991:Y991)+SUM(Q991:R991)</f>
        <v/>
      </c>
      <c r="AF991" s="112">
        <f>AE991*(K991-y+e)</f>
        <v/>
      </c>
      <c r="AG991" s="113">
        <f>(b*f_cd/(L991^2))*SUM(Z991:AD991)+SUM(S991:T991)-AF991</f>
        <v/>
      </c>
      <c r="AH991" s="114">
        <f>AG991&lt;0</f>
        <v/>
      </c>
      <c r="AI991" s="115">
        <f>IF(A991=1,FALSE,(AND(AQ991,AH991,NOT(AI990))))</f>
        <v/>
      </c>
      <c r="AJ991" s="116">
        <f>(b*f_cd/L991)*(a_1/2*J991^2+a_2/3*J991^3+a_3/4*J991^4+a_4/5*J991^5+a_5/6*J991^6)+SUM(Q991:R991)</f>
        <v/>
      </c>
      <c r="AK991">
        <f>AJ991*(K991-y+e)</f>
        <v/>
      </c>
      <c r="AL991" s="118">
        <f>(b*f_cd/(L991^2))*(a_1/3*J991^3+a_2/4*J991^4+a_3/5*J991^5+a_4/6*J991^6+a_5/7*J991^7)+SUM(S991:T991)-AK991</f>
        <v/>
      </c>
      <c r="AM991" s="114">
        <f>AL991&gt;0</f>
        <v/>
      </c>
      <c r="AN991" s="115">
        <f>IF(A991=1,FALSE,(AND(AQ991,AM991,NOT(AN990))))</f>
        <v/>
      </c>
      <c r="AO991">
        <f>IF(D991=1,AND(AH991,NOT(AI991)),AND(AM991,NOT(AN991)))</f>
        <v/>
      </c>
      <c r="AP991" s="119">
        <f>IF(D991=1,AI991,AN991)</f>
        <v/>
      </c>
      <c r="AQ991" s="125">
        <f>ABS(E991)&lt;$AQ$2</f>
        <v/>
      </c>
      <c r="AS991">
        <f>IF(AP991,MAX(AS$3:AS989)+1,"")</f>
        <v/>
      </c>
    </row>
    <row r="992">
      <c r="A992" t="n">
        <v>902</v>
      </c>
      <c r="B992" s="131">
        <f>IF(A992=1,0,IF(AP992,0.1*ε_cu1cd,0))</f>
        <v/>
      </c>
      <c r="C992" s="131">
        <f>IF(A992=1,0.1*ε_cu1cd,C991+B991)</f>
        <v/>
      </c>
      <c r="D992" s="113">
        <f>IF('Нормальний переріз'!$D$68&gt;0,1,2)</f>
        <v/>
      </c>
      <c r="E992" s="144">
        <f>IF(D992=1,F992,G992)</f>
        <v/>
      </c>
      <c r="F992" s="124">
        <f>IF(AI991,0.11*ε_cu1cd,IF(AH991,F991*0.01,F991))</f>
        <v/>
      </c>
      <c r="G992" s="124">
        <f>IF(AP991,-0.1*ε_cu1cd,IF(AM991,G991*0.01,G991))</f>
        <v/>
      </c>
      <c r="H992" s="113">
        <f>IF(A992=1,E992,IF(AO991,H991-E991+E992,IF(AP991,0.8*H991,H991+E992)))</f>
        <v/>
      </c>
      <c r="I992" s="169">
        <f>(C992-H992)/h</f>
        <v/>
      </c>
      <c r="J992">
        <f>C992/(ε_c1cd)</f>
        <v/>
      </c>
      <c r="K992">
        <f>C992/I992</f>
        <v/>
      </c>
      <c r="L992" s="131">
        <f>I992/(ε_c1cd)</f>
        <v/>
      </c>
      <c r="M992">
        <f>I992*(K992-Z_s1)</f>
        <v/>
      </c>
      <c r="N992">
        <f>I992*(K992-Z_s2)</f>
        <v/>
      </c>
      <c r="O992">
        <f>E_s*M992</f>
        <v/>
      </c>
      <c r="P992">
        <f>E_s*N992</f>
        <v/>
      </c>
      <c r="Q992">
        <f>O992*A_s1</f>
        <v/>
      </c>
      <c r="R992">
        <f>P992*A_s2</f>
        <v/>
      </c>
      <c r="S992">
        <f>Q992*($K992-Z_s1)</f>
        <v/>
      </c>
      <c r="T992">
        <f>R992*($K992-Z_s2)</f>
        <v/>
      </c>
      <c r="U992">
        <f>(INDIRECT("a_"&amp;U$2)/(U$2+1))*(($C992^(U$2+1)-$H992^(U$2+1))/(ε_c1cd^(U$2+1)))</f>
        <v/>
      </c>
      <c r="V992">
        <f>(INDIRECT("a_"&amp;V$2)/(V$2+1))*(($C992^(V$2+1)-$H992^(V$2+1))/(ε_c1cd^(V$2+1)))</f>
        <v/>
      </c>
      <c r="W992">
        <f>(INDIRECT("a_"&amp;W$2)/(W$2+1))*(($C992^(W$2+1)-$H992^(W$2+1))/(ε_c1cd^(W$2+1)))</f>
        <v/>
      </c>
      <c r="X992">
        <f>(INDIRECT("a_"&amp;X$2)/(X$2+1))*(($C992^(X$2+1)-$H992^(X$2+1))/(ε_c1cd^(X$2+1)))</f>
        <v/>
      </c>
      <c r="Y992">
        <f>(INDIRECT("a_"&amp;Y$2)/(Y$2+1))*(($C992^(Y$2+1)-$H992^(Y$2+1))/(ε_c1cd^(Y$2+1)))</f>
        <v/>
      </c>
      <c r="Z992">
        <f>(INDIRECT("a_"&amp;Z$2)/(Z$2+2))*(($C992^(Z$2+2)-$H992^(Z$2+2))/(ε_c1cd^(Z$2+2)))</f>
        <v/>
      </c>
      <c r="AA992">
        <f>(INDIRECT("a_"&amp;AA$2)/(AA$2+2))*(($C992^(AA$2+2)-$H992^(AA$2+2))/(ε_c1cd^(AA$2+2)))</f>
        <v/>
      </c>
      <c r="AB992">
        <f>(INDIRECT("a_"&amp;AB$2)/(AB$2+2))*(($C992^(AB$2+2)-$H992^(AB$2+2))/(ε_c1cd^(AB$2+2)))</f>
        <v/>
      </c>
      <c r="AC992">
        <f>(INDIRECT("a_"&amp;AC$2)/(AC$2+2))*(($C992^(AC$2+2)-$H992^(AC$2+2))/(ε_c1cd^(AC$2+2)))</f>
        <v/>
      </c>
      <c r="AD992">
        <f>(INDIRECT("a_"&amp;AD$2)/(AD$2+2))*(($C992^(AD$2+2)-$H992^(AD$2+2))/(ε_c1cd^(AD$2+2)))</f>
        <v/>
      </c>
      <c r="AE992" s="111">
        <f>(b*f_cd/L992)*SUM(U992:Y992)+SUM(Q992:R992)</f>
        <v/>
      </c>
      <c r="AF992" s="112">
        <f>AE992*(K992-y+e)</f>
        <v/>
      </c>
      <c r="AG992" s="113">
        <f>(b*f_cd/(L992^2))*SUM(Z992:AD992)+SUM(S992:T992)-AF992</f>
        <v/>
      </c>
      <c r="AH992" s="114">
        <f>AG992&lt;0</f>
        <v/>
      </c>
      <c r="AI992" s="115">
        <f>IF(A992=1,FALSE,(AND(AQ992,AH992,NOT(AI991))))</f>
        <v/>
      </c>
      <c r="AJ992" s="116">
        <f>(b*f_cd/L992)*(a_1/2*J992^2+a_2/3*J992^3+a_3/4*J992^4+a_4/5*J992^5+a_5/6*J992^6)+SUM(Q992:R992)</f>
        <v/>
      </c>
      <c r="AK992">
        <f>AJ992*(K992-y+e)</f>
        <v/>
      </c>
      <c r="AL992" s="118">
        <f>(b*f_cd/(L992^2))*(a_1/3*J992^3+a_2/4*J992^4+a_3/5*J992^5+a_4/6*J992^6+a_5/7*J992^7)+SUM(S992:T992)-AK992</f>
        <v/>
      </c>
      <c r="AM992" s="114">
        <f>AL992&gt;0</f>
        <v/>
      </c>
      <c r="AN992" s="115">
        <f>IF(A992=1,FALSE,(AND(AQ992,AM992,NOT(AN991))))</f>
        <v/>
      </c>
      <c r="AO992">
        <f>IF(D992=1,AND(AH992,NOT(AI992)),AND(AM992,NOT(AN992)))</f>
        <v/>
      </c>
      <c r="AP992" s="119">
        <f>IF(D992=1,AI992,AN992)</f>
        <v/>
      </c>
      <c r="AQ992" s="125">
        <f>ABS(E992)&lt;$AQ$2</f>
        <v/>
      </c>
      <c r="AS992">
        <f>IF(AP992,MAX(AS$3:AS990)+1,"")</f>
        <v/>
      </c>
    </row>
    <row r="993">
      <c r="A993" t="n">
        <v>903</v>
      </c>
      <c r="B993" s="131">
        <f>IF(A993=1,0,IF(AP993,0.1*ε_cu1cd,0))</f>
        <v/>
      </c>
      <c r="C993" s="131">
        <f>IF(A993=1,0.1*ε_cu1cd,C992+B992)</f>
        <v/>
      </c>
      <c r="D993" s="113">
        <f>IF('Нормальний переріз'!$D$68&gt;0,1,2)</f>
        <v/>
      </c>
      <c r="E993" s="144">
        <f>IF(D993=1,F993,G993)</f>
        <v/>
      </c>
      <c r="F993" s="124">
        <f>IF(AI992,0.11*ε_cu1cd,IF(AH992,F992*0.01,F992))</f>
        <v/>
      </c>
      <c r="G993" s="124">
        <f>IF(AP992,-0.1*ε_cu1cd,IF(AM992,G992*0.01,G992))</f>
        <v/>
      </c>
      <c r="H993" s="113">
        <f>IF(A993=1,E993,IF(AO992,H992-E992+E993,IF(AP992,0.8*H992,H992+E993)))</f>
        <v/>
      </c>
      <c r="I993" s="169">
        <f>(C993-H993)/h</f>
        <v/>
      </c>
      <c r="J993">
        <f>C993/(ε_c1cd)</f>
        <v/>
      </c>
      <c r="K993">
        <f>C993/I993</f>
        <v/>
      </c>
      <c r="L993" s="131">
        <f>I993/(ε_c1cd)</f>
        <v/>
      </c>
      <c r="M993">
        <f>I993*(K993-Z_s1)</f>
        <v/>
      </c>
      <c r="N993">
        <f>I993*(K993-Z_s2)</f>
        <v/>
      </c>
      <c r="O993">
        <f>E_s*M993</f>
        <v/>
      </c>
      <c r="P993">
        <f>E_s*N993</f>
        <v/>
      </c>
      <c r="Q993">
        <f>O993*A_s1</f>
        <v/>
      </c>
      <c r="R993">
        <f>P993*A_s2</f>
        <v/>
      </c>
      <c r="S993">
        <f>Q993*($K993-Z_s1)</f>
        <v/>
      </c>
      <c r="T993">
        <f>R993*($K993-Z_s2)</f>
        <v/>
      </c>
      <c r="U993">
        <f>(INDIRECT("a_"&amp;U$2)/(U$2+1))*(($C993^(U$2+1)-$H993^(U$2+1))/(ε_c1cd^(U$2+1)))</f>
        <v/>
      </c>
      <c r="V993">
        <f>(INDIRECT("a_"&amp;V$2)/(V$2+1))*(($C993^(V$2+1)-$H993^(V$2+1))/(ε_c1cd^(V$2+1)))</f>
        <v/>
      </c>
      <c r="W993">
        <f>(INDIRECT("a_"&amp;W$2)/(W$2+1))*(($C993^(W$2+1)-$H993^(W$2+1))/(ε_c1cd^(W$2+1)))</f>
        <v/>
      </c>
      <c r="X993">
        <f>(INDIRECT("a_"&amp;X$2)/(X$2+1))*(($C993^(X$2+1)-$H993^(X$2+1))/(ε_c1cd^(X$2+1)))</f>
        <v/>
      </c>
      <c r="Y993">
        <f>(INDIRECT("a_"&amp;Y$2)/(Y$2+1))*(($C993^(Y$2+1)-$H993^(Y$2+1))/(ε_c1cd^(Y$2+1)))</f>
        <v/>
      </c>
      <c r="Z993">
        <f>(INDIRECT("a_"&amp;Z$2)/(Z$2+2))*(($C993^(Z$2+2)-$H993^(Z$2+2))/(ε_c1cd^(Z$2+2)))</f>
        <v/>
      </c>
      <c r="AA993">
        <f>(INDIRECT("a_"&amp;AA$2)/(AA$2+2))*(($C993^(AA$2+2)-$H993^(AA$2+2))/(ε_c1cd^(AA$2+2)))</f>
        <v/>
      </c>
      <c r="AB993">
        <f>(INDIRECT("a_"&amp;AB$2)/(AB$2+2))*(($C993^(AB$2+2)-$H993^(AB$2+2))/(ε_c1cd^(AB$2+2)))</f>
        <v/>
      </c>
      <c r="AC993">
        <f>(INDIRECT("a_"&amp;AC$2)/(AC$2+2))*(($C993^(AC$2+2)-$H993^(AC$2+2))/(ε_c1cd^(AC$2+2)))</f>
        <v/>
      </c>
      <c r="AD993">
        <f>(INDIRECT("a_"&amp;AD$2)/(AD$2+2))*(($C993^(AD$2+2)-$H993^(AD$2+2))/(ε_c1cd^(AD$2+2)))</f>
        <v/>
      </c>
      <c r="AE993" s="111">
        <f>(b*f_cd/L993)*SUM(U993:Y993)+SUM(Q993:R993)</f>
        <v/>
      </c>
      <c r="AF993" s="112">
        <f>AE993*(K993-y+e)</f>
        <v/>
      </c>
      <c r="AG993" s="113">
        <f>(b*f_cd/(L993^2))*SUM(Z993:AD993)+SUM(S993:T993)-AF993</f>
        <v/>
      </c>
      <c r="AH993" s="114">
        <f>AG993&lt;0</f>
        <v/>
      </c>
      <c r="AI993" s="115">
        <f>IF(A993=1,FALSE,(AND(AQ993,AH993,NOT(AI992))))</f>
        <v/>
      </c>
      <c r="AJ993" s="116">
        <f>(b*f_cd/L993)*(a_1/2*J993^2+a_2/3*J993^3+a_3/4*J993^4+a_4/5*J993^5+a_5/6*J993^6)+SUM(Q993:R993)</f>
        <v/>
      </c>
      <c r="AK993">
        <f>AJ993*(K993-y+e)</f>
        <v/>
      </c>
      <c r="AL993" s="118">
        <f>(b*f_cd/(L993^2))*(a_1/3*J993^3+a_2/4*J993^4+a_3/5*J993^5+a_4/6*J993^6+a_5/7*J993^7)+SUM(S993:T993)-AK993</f>
        <v/>
      </c>
      <c r="AM993" s="114">
        <f>AL993&gt;0</f>
        <v/>
      </c>
      <c r="AN993" s="115">
        <f>IF(A993=1,FALSE,(AND(AQ993,AM993,NOT(AN992))))</f>
        <v/>
      </c>
      <c r="AO993">
        <f>IF(D993=1,AND(AH993,NOT(AI993)),AND(AM993,NOT(AN993)))</f>
        <v/>
      </c>
      <c r="AP993" s="119">
        <f>IF(D993=1,AI993,AN993)</f>
        <v/>
      </c>
      <c r="AQ993" s="125">
        <f>ABS(E993)&lt;$AQ$2</f>
        <v/>
      </c>
      <c r="AS993">
        <f>IF(AP993,MAX(AS$3:AS991)+1,"")</f>
        <v/>
      </c>
    </row>
    <row r="994">
      <c r="A994" t="n">
        <v>904</v>
      </c>
      <c r="B994" s="131">
        <f>IF(A994=1,0,IF(AP994,0.1*ε_cu1cd,0))</f>
        <v/>
      </c>
      <c r="C994" s="131">
        <f>IF(A994=1,0.1*ε_cu1cd,C993+B993)</f>
        <v/>
      </c>
      <c r="D994" s="113">
        <f>IF('Нормальний переріз'!$D$68&gt;0,1,2)</f>
        <v/>
      </c>
      <c r="E994" s="144">
        <f>IF(D994=1,F994,G994)</f>
        <v/>
      </c>
      <c r="F994" s="124">
        <f>IF(AI993,0.11*ε_cu1cd,IF(AH993,F993*0.01,F993))</f>
        <v/>
      </c>
      <c r="G994" s="124">
        <f>IF(AP993,-0.1*ε_cu1cd,IF(AM993,G993*0.01,G993))</f>
        <v/>
      </c>
      <c r="H994" s="113">
        <f>IF(A994=1,E994,IF(AO993,H993-E993+E994,IF(AP993,0.8*H993,H993+E994)))</f>
        <v/>
      </c>
      <c r="I994" s="169">
        <f>(C994-H994)/h</f>
        <v/>
      </c>
      <c r="J994">
        <f>C994/(ε_c1cd)</f>
        <v/>
      </c>
      <c r="K994">
        <f>C994/I994</f>
        <v/>
      </c>
      <c r="L994" s="131">
        <f>I994/(ε_c1cd)</f>
        <v/>
      </c>
      <c r="M994">
        <f>I994*(K994-Z_s1)</f>
        <v/>
      </c>
      <c r="N994">
        <f>I994*(K994-Z_s2)</f>
        <v/>
      </c>
      <c r="O994">
        <f>E_s*M994</f>
        <v/>
      </c>
      <c r="P994">
        <f>E_s*N994</f>
        <v/>
      </c>
      <c r="Q994">
        <f>O994*A_s1</f>
        <v/>
      </c>
      <c r="R994">
        <f>P994*A_s2</f>
        <v/>
      </c>
      <c r="S994">
        <f>Q994*($K994-Z_s1)</f>
        <v/>
      </c>
      <c r="T994">
        <f>R994*($K994-Z_s2)</f>
        <v/>
      </c>
      <c r="U994">
        <f>(INDIRECT("a_"&amp;U$2)/(U$2+1))*(($C994^(U$2+1)-$H994^(U$2+1))/(ε_c1cd^(U$2+1)))</f>
        <v/>
      </c>
      <c r="V994">
        <f>(INDIRECT("a_"&amp;V$2)/(V$2+1))*(($C994^(V$2+1)-$H994^(V$2+1))/(ε_c1cd^(V$2+1)))</f>
        <v/>
      </c>
      <c r="W994">
        <f>(INDIRECT("a_"&amp;W$2)/(W$2+1))*(($C994^(W$2+1)-$H994^(W$2+1))/(ε_c1cd^(W$2+1)))</f>
        <v/>
      </c>
      <c r="X994">
        <f>(INDIRECT("a_"&amp;X$2)/(X$2+1))*(($C994^(X$2+1)-$H994^(X$2+1))/(ε_c1cd^(X$2+1)))</f>
        <v/>
      </c>
      <c r="Y994">
        <f>(INDIRECT("a_"&amp;Y$2)/(Y$2+1))*(($C994^(Y$2+1)-$H994^(Y$2+1))/(ε_c1cd^(Y$2+1)))</f>
        <v/>
      </c>
      <c r="Z994">
        <f>(INDIRECT("a_"&amp;Z$2)/(Z$2+2))*(($C994^(Z$2+2)-$H994^(Z$2+2))/(ε_c1cd^(Z$2+2)))</f>
        <v/>
      </c>
      <c r="AA994">
        <f>(INDIRECT("a_"&amp;AA$2)/(AA$2+2))*(($C994^(AA$2+2)-$H994^(AA$2+2))/(ε_c1cd^(AA$2+2)))</f>
        <v/>
      </c>
      <c r="AB994">
        <f>(INDIRECT("a_"&amp;AB$2)/(AB$2+2))*(($C994^(AB$2+2)-$H994^(AB$2+2))/(ε_c1cd^(AB$2+2)))</f>
        <v/>
      </c>
      <c r="AC994">
        <f>(INDIRECT("a_"&amp;AC$2)/(AC$2+2))*(($C994^(AC$2+2)-$H994^(AC$2+2))/(ε_c1cd^(AC$2+2)))</f>
        <v/>
      </c>
      <c r="AD994">
        <f>(INDIRECT("a_"&amp;AD$2)/(AD$2+2))*(($C994^(AD$2+2)-$H994^(AD$2+2))/(ε_c1cd^(AD$2+2)))</f>
        <v/>
      </c>
      <c r="AE994" s="111">
        <f>(b*f_cd/L994)*SUM(U994:Y994)+SUM(Q994:R994)</f>
        <v/>
      </c>
      <c r="AF994" s="112">
        <f>AE994*(K994-y+e)</f>
        <v/>
      </c>
      <c r="AG994" s="113">
        <f>(b*f_cd/(L994^2))*SUM(Z994:AD994)+SUM(S994:T994)-AF994</f>
        <v/>
      </c>
      <c r="AH994" s="114">
        <f>AG994&lt;0</f>
        <v/>
      </c>
      <c r="AI994" s="115">
        <f>IF(A994=1,FALSE,(AND(AQ994,AH994,NOT(AI993))))</f>
        <v/>
      </c>
      <c r="AJ994" s="116">
        <f>(b*f_cd/L994)*(a_1/2*J994^2+a_2/3*J994^3+a_3/4*J994^4+a_4/5*J994^5+a_5/6*J994^6)+SUM(Q994:R994)</f>
        <v/>
      </c>
      <c r="AK994">
        <f>AJ994*(K994-y+e)</f>
        <v/>
      </c>
      <c r="AL994" s="118">
        <f>(b*f_cd/(L994^2))*(a_1/3*J994^3+a_2/4*J994^4+a_3/5*J994^5+a_4/6*J994^6+a_5/7*J994^7)+SUM(S994:T994)-AK994</f>
        <v/>
      </c>
      <c r="AM994" s="114">
        <f>AL994&gt;0</f>
        <v/>
      </c>
      <c r="AN994" s="115">
        <f>IF(A994=1,FALSE,(AND(AQ994,AM994,NOT(AN993))))</f>
        <v/>
      </c>
      <c r="AO994">
        <f>IF(D994=1,AND(AH994,NOT(AI994)),AND(AM994,NOT(AN994)))</f>
        <v/>
      </c>
      <c r="AP994" s="119">
        <f>IF(D994=1,AI994,AN994)</f>
        <v/>
      </c>
      <c r="AQ994" s="125">
        <f>ABS(E994)&lt;$AQ$2</f>
        <v/>
      </c>
      <c r="AS994">
        <f>IF(AP994,MAX(AS$3:AS992)+1,"")</f>
        <v/>
      </c>
    </row>
    <row r="995">
      <c r="A995" t="n">
        <v>905</v>
      </c>
      <c r="B995" s="131">
        <f>IF(A995=1,0,IF(AP995,0.1*ε_cu1cd,0))</f>
        <v/>
      </c>
      <c r="C995" s="131">
        <f>IF(A995=1,0.1*ε_cu1cd,C994+B994)</f>
        <v/>
      </c>
      <c r="D995" s="113">
        <f>IF('Нормальний переріз'!$D$68&gt;0,1,2)</f>
        <v/>
      </c>
      <c r="E995" s="144">
        <f>IF(D995=1,F995,G995)</f>
        <v/>
      </c>
      <c r="F995" s="124">
        <f>IF(AI994,0.11*ε_cu1cd,IF(AH994,F994*0.01,F994))</f>
        <v/>
      </c>
      <c r="G995" s="124">
        <f>IF(AP994,-0.1*ε_cu1cd,IF(AM994,G994*0.01,G994))</f>
        <v/>
      </c>
      <c r="H995" s="113">
        <f>IF(A995=1,E995,IF(AO994,H994-E994+E995,IF(AP994,0.8*H994,H994+E995)))</f>
        <v/>
      </c>
      <c r="I995" s="169">
        <f>(C995-H995)/h</f>
        <v/>
      </c>
      <c r="J995">
        <f>C995/(ε_c1cd)</f>
        <v/>
      </c>
      <c r="K995">
        <f>C995/I995</f>
        <v/>
      </c>
      <c r="L995" s="131">
        <f>I995/(ε_c1cd)</f>
        <v/>
      </c>
      <c r="M995">
        <f>I995*(K995-Z_s1)</f>
        <v/>
      </c>
      <c r="N995">
        <f>I995*(K995-Z_s2)</f>
        <v/>
      </c>
      <c r="O995">
        <f>E_s*M995</f>
        <v/>
      </c>
      <c r="P995">
        <f>E_s*N995</f>
        <v/>
      </c>
      <c r="Q995">
        <f>O995*A_s1</f>
        <v/>
      </c>
      <c r="R995">
        <f>P995*A_s2</f>
        <v/>
      </c>
      <c r="S995">
        <f>Q995*($K995-Z_s1)</f>
        <v/>
      </c>
      <c r="T995">
        <f>R995*($K995-Z_s2)</f>
        <v/>
      </c>
      <c r="U995">
        <f>(INDIRECT("a_"&amp;U$2)/(U$2+1))*(($C995^(U$2+1)-$H995^(U$2+1))/(ε_c1cd^(U$2+1)))</f>
        <v/>
      </c>
      <c r="V995">
        <f>(INDIRECT("a_"&amp;V$2)/(V$2+1))*(($C995^(V$2+1)-$H995^(V$2+1))/(ε_c1cd^(V$2+1)))</f>
        <v/>
      </c>
      <c r="W995">
        <f>(INDIRECT("a_"&amp;W$2)/(W$2+1))*(($C995^(W$2+1)-$H995^(W$2+1))/(ε_c1cd^(W$2+1)))</f>
        <v/>
      </c>
      <c r="X995">
        <f>(INDIRECT("a_"&amp;X$2)/(X$2+1))*(($C995^(X$2+1)-$H995^(X$2+1))/(ε_c1cd^(X$2+1)))</f>
        <v/>
      </c>
      <c r="Y995">
        <f>(INDIRECT("a_"&amp;Y$2)/(Y$2+1))*(($C995^(Y$2+1)-$H995^(Y$2+1))/(ε_c1cd^(Y$2+1)))</f>
        <v/>
      </c>
      <c r="Z995">
        <f>(INDIRECT("a_"&amp;Z$2)/(Z$2+2))*(($C995^(Z$2+2)-$H995^(Z$2+2))/(ε_c1cd^(Z$2+2)))</f>
        <v/>
      </c>
      <c r="AA995">
        <f>(INDIRECT("a_"&amp;AA$2)/(AA$2+2))*(($C995^(AA$2+2)-$H995^(AA$2+2))/(ε_c1cd^(AA$2+2)))</f>
        <v/>
      </c>
      <c r="AB995">
        <f>(INDIRECT("a_"&amp;AB$2)/(AB$2+2))*(($C995^(AB$2+2)-$H995^(AB$2+2))/(ε_c1cd^(AB$2+2)))</f>
        <v/>
      </c>
      <c r="AC995">
        <f>(INDIRECT("a_"&amp;AC$2)/(AC$2+2))*(($C995^(AC$2+2)-$H995^(AC$2+2))/(ε_c1cd^(AC$2+2)))</f>
        <v/>
      </c>
      <c r="AD995">
        <f>(INDIRECT("a_"&amp;AD$2)/(AD$2+2))*(($C995^(AD$2+2)-$H995^(AD$2+2))/(ε_c1cd^(AD$2+2)))</f>
        <v/>
      </c>
      <c r="AE995" s="111">
        <f>(b*f_cd/L995)*SUM(U995:Y995)+SUM(Q995:R995)</f>
        <v/>
      </c>
      <c r="AF995" s="112">
        <f>AE995*(K995-y+e)</f>
        <v/>
      </c>
      <c r="AG995" s="113">
        <f>(b*f_cd/(L995^2))*SUM(Z995:AD995)+SUM(S995:T995)-AF995</f>
        <v/>
      </c>
      <c r="AH995" s="114">
        <f>AG995&lt;0</f>
        <v/>
      </c>
      <c r="AI995" s="115">
        <f>IF(A995=1,FALSE,(AND(AQ995,AH995,NOT(AI994))))</f>
        <v/>
      </c>
      <c r="AJ995" s="116">
        <f>(b*f_cd/L995)*(a_1/2*J995^2+a_2/3*J995^3+a_3/4*J995^4+a_4/5*J995^5+a_5/6*J995^6)+SUM(Q995:R995)</f>
        <v/>
      </c>
      <c r="AK995">
        <f>AJ995*(K995-y+e)</f>
        <v/>
      </c>
      <c r="AL995" s="118">
        <f>(b*f_cd/(L995^2))*(a_1/3*J995^3+a_2/4*J995^4+a_3/5*J995^5+a_4/6*J995^6+a_5/7*J995^7)+SUM(S995:T995)-AK995</f>
        <v/>
      </c>
      <c r="AM995" s="114">
        <f>AL995&gt;0</f>
        <v/>
      </c>
      <c r="AN995" s="115">
        <f>IF(A995=1,FALSE,(AND(AQ995,AM995,NOT(AN994))))</f>
        <v/>
      </c>
      <c r="AO995">
        <f>IF(D995=1,AND(AH995,NOT(AI995)),AND(AM995,NOT(AN995)))</f>
        <v/>
      </c>
      <c r="AP995" s="119">
        <f>IF(D995=1,AI995,AN995)</f>
        <v/>
      </c>
      <c r="AQ995" s="125">
        <f>ABS(E995)&lt;$AQ$2</f>
        <v/>
      </c>
      <c r="AS995">
        <f>IF(AP995,MAX(AS$3:AS993)+1,"")</f>
        <v/>
      </c>
    </row>
    <row r="996">
      <c r="A996" t="n">
        <v>906</v>
      </c>
      <c r="B996" s="131">
        <f>IF(A996=1,0,IF(AP996,0.1*ε_cu1cd,0))</f>
        <v/>
      </c>
      <c r="C996" s="131">
        <f>IF(A996=1,0.1*ε_cu1cd,C995+B995)</f>
        <v/>
      </c>
      <c r="D996" s="113">
        <f>IF('Нормальний переріз'!$D$68&gt;0,1,2)</f>
        <v/>
      </c>
      <c r="E996" s="144">
        <f>IF(D996=1,F996,G996)</f>
        <v/>
      </c>
      <c r="F996" s="124">
        <f>IF(AI995,0.11*ε_cu1cd,IF(AH995,F995*0.01,F995))</f>
        <v/>
      </c>
      <c r="G996" s="124">
        <f>IF(AP995,-0.1*ε_cu1cd,IF(AM995,G995*0.01,G995))</f>
        <v/>
      </c>
      <c r="H996" s="113">
        <f>IF(A996=1,E996,IF(AO995,H995-E995+E996,IF(AP995,0.8*H995,H995+E996)))</f>
        <v/>
      </c>
      <c r="I996" s="169">
        <f>(C996-H996)/h</f>
        <v/>
      </c>
      <c r="J996">
        <f>C996/(ε_c1cd)</f>
        <v/>
      </c>
      <c r="K996">
        <f>C996/I996</f>
        <v/>
      </c>
      <c r="L996" s="131">
        <f>I996/(ε_c1cd)</f>
        <v/>
      </c>
      <c r="M996">
        <f>I996*(K996-Z_s1)</f>
        <v/>
      </c>
      <c r="N996">
        <f>I996*(K996-Z_s2)</f>
        <v/>
      </c>
      <c r="O996">
        <f>E_s*M996</f>
        <v/>
      </c>
      <c r="P996">
        <f>E_s*N996</f>
        <v/>
      </c>
      <c r="Q996">
        <f>O996*A_s1</f>
        <v/>
      </c>
      <c r="R996">
        <f>P996*A_s2</f>
        <v/>
      </c>
      <c r="S996">
        <f>Q996*($K996-Z_s1)</f>
        <v/>
      </c>
      <c r="T996">
        <f>R996*($K996-Z_s2)</f>
        <v/>
      </c>
      <c r="U996">
        <f>(INDIRECT("a_"&amp;U$2)/(U$2+1))*(($C996^(U$2+1)-$H996^(U$2+1))/(ε_c1cd^(U$2+1)))</f>
        <v/>
      </c>
      <c r="V996">
        <f>(INDIRECT("a_"&amp;V$2)/(V$2+1))*(($C996^(V$2+1)-$H996^(V$2+1))/(ε_c1cd^(V$2+1)))</f>
        <v/>
      </c>
      <c r="W996">
        <f>(INDIRECT("a_"&amp;W$2)/(W$2+1))*(($C996^(W$2+1)-$H996^(W$2+1))/(ε_c1cd^(W$2+1)))</f>
        <v/>
      </c>
      <c r="X996">
        <f>(INDIRECT("a_"&amp;X$2)/(X$2+1))*(($C996^(X$2+1)-$H996^(X$2+1))/(ε_c1cd^(X$2+1)))</f>
        <v/>
      </c>
      <c r="Y996">
        <f>(INDIRECT("a_"&amp;Y$2)/(Y$2+1))*(($C996^(Y$2+1)-$H996^(Y$2+1))/(ε_c1cd^(Y$2+1)))</f>
        <v/>
      </c>
      <c r="Z996">
        <f>(INDIRECT("a_"&amp;Z$2)/(Z$2+2))*(($C996^(Z$2+2)-$H996^(Z$2+2))/(ε_c1cd^(Z$2+2)))</f>
        <v/>
      </c>
      <c r="AA996">
        <f>(INDIRECT("a_"&amp;AA$2)/(AA$2+2))*(($C996^(AA$2+2)-$H996^(AA$2+2))/(ε_c1cd^(AA$2+2)))</f>
        <v/>
      </c>
      <c r="AB996">
        <f>(INDIRECT("a_"&amp;AB$2)/(AB$2+2))*(($C996^(AB$2+2)-$H996^(AB$2+2))/(ε_c1cd^(AB$2+2)))</f>
        <v/>
      </c>
      <c r="AC996">
        <f>(INDIRECT("a_"&amp;AC$2)/(AC$2+2))*(($C996^(AC$2+2)-$H996^(AC$2+2))/(ε_c1cd^(AC$2+2)))</f>
        <v/>
      </c>
      <c r="AD996">
        <f>(INDIRECT("a_"&amp;AD$2)/(AD$2+2))*(($C996^(AD$2+2)-$H996^(AD$2+2))/(ε_c1cd^(AD$2+2)))</f>
        <v/>
      </c>
      <c r="AE996" s="111">
        <f>(b*f_cd/L996)*SUM(U996:Y996)+SUM(Q996:R996)</f>
        <v/>
      </c>
      <c r="AF996" s="112">
        <f>AE996*(K996-y+e)</f>
        <v/>
      </c>
      <c r="AG996" s="113">
        <f>(b*f_cd/(L996^2))*SUM(Z996:AD996)+SUM(S996:T996)-AF996</f>
        <v/>
      </c>
      <c r="AH996" s="114">
        <f>AG996&lt;0</f>
        <v/>
      </c>
      <c r="AI996" s="115">
        <f>IF(A996=1,FALSE,(AND(AQ996,AH996,NOT(AI995))))</f>
        <v/>
      </c>
      <c r="AJ996" s="116">
        <f>(b*f_cd/L996)*(a_1/2*J996^2+a_2/3*J996^3+a_3/4*J996^4+a_4/5*J996^5+a_5/6*J996^6)+SUM(Q996:R996)</f>
        <v/>
      </c>
      <c r="AK996">
        <f>AJ996*(K996-y+e)</f>
        <v/>
      </c>
      <c r="AL996" s="118">
        <f>(b*f_cd/(L996^2))*(a_1/3*J996^3+a_2/4*J996^4+a_3/5*J996^5+a_4/6*J996^6+a_5/7*J996^7)+SUM(S996:T996)-AK996</f>
        <v/>
      </c>
      <c r="AM996" s="114">
        <f>AL996&gt;0</f>
        <v/>
      </c>
      <c r="AN996" s="115">
        <f>IF(A996=1,FALSE,(AND(AQ996,AM996,NOT(AN995))))</f>
        <v/>
      </c>
      <c r="AO996">
        <f>IF(D996=1,AND(AH996,NOT(AI996)),AND(AM996,NOT(AN996)))</f>
        <v/>
      </c>
      <c r="AP996" s="119">
        <f>IF(D996=1,AI996,AN996)</f>
        <v/>
      </c>
      <c r="AQ996" s="125">
        <f>ABS(E996)&lt;$AQ$2</f>
        <v/>
      </c>
      <c r="AS996">
        <f>IF(AP996,MAX(AS$3:AS994)+1,"")</f>
        <v/>
      </c>
    </row>
    <row r="997">
      <c r="A997" t="n">
        <v>907</v>
      </c>
      <c r="B997" s="131">
        <f>IF(A997=1,0,IF(AP997,0.1*ε_cu1cd,0))</f>
        <v/>
      </c>
      <c r="C997" s="131">
        <f>IF(A997=1,0.1*ε_cu1cd,C996+B996)</f>
        <v/>
      </c>
      <c r="D997" s="113">
        <f>IF('Нормальний переріз'!$D$68&gt;0,1,2)</f>
        <v/>
      </c>
      <c r="E997" s="144">
        <f>IF(D997=1,F997,G997)</f>
        <v/>
      </c>
      <c r="F997" s="124">
        <f>IF(AI996,0.11*ε_cu1cd,IF(AH996,F996*0.01,F996))</f>
        <v/>
      </c>
      <c r="G997" s="124">
        <f>IF(AP996,-0.1*ε_cu1cd,IF(AM996,G996*0.01,G996))</f>
        <v/>
      </c>
      <c r="H997" s="113">
        <f>IF(A997=1,E997,IF(AO996,H996-E996+E997,IF(AP996,0.8*H996,H996+E997)))</f>
        <v/>
      </c>
      <c r="I997" s="169">
        <f>(C997-H997)/h</f>
        <v/>
      </c>
      <c r="J997">
        <f>C997/(ε_c1cd)</f>
        <v/>
      </c>
      <c r="K997">
        <f>C997/I997</f>
        <v/>
      </c>
      <c r="L997" s="131">
        <f>I997/(ε_c1cd)</f>
        <v/>
      </c>
      <c r="M997">
        <f>I997*(K997-Z_s1)</f>
        <v/>
      </c>
      <c r="N997">
        <f>I997*(K997-Z_s2)</f>
        <v/>
      </c>
      <c r="O997">
        <f>E_s*M997</f>
        <v/>
      </c>
      <c r="P997">
        <f>E_s*N997</f>
        <v/>
      </c>
      <c r="Q997">
        <f>O997*A_s1</f>
        <v/>
      </c>
      <c r="R997">
        <f>P997*A_s2</f>
        <v/>
      </c>
      <c r="S997">
        <f>Q997*($K997-Z_s1)</f>
        <v/>
      </c>
      <c r="T997">
        <f>R997*($K997-Z_s2)</f>
        <v/>
      </c>
      <c r="U997">
        <f>(INDIRECT("a_"&amp;U$2)/(U$2+1))*(($C997^(U$2+1)-$H997^(U$2+1))/(ε_c1cd^(U$2+1)))</f>
        <v/>
      </c>
      <c r="V997">
        <f>(INDIRECT("a_"&amp;V$2)/(V$2+1))*(($C997^(V$2+1)-$H997^(V$2+1))/(ε_c1cd^(V$2+1)))</f>
        <v/>
      </c>
      <c r="W997">
        <f>(INDIRECT("a_"&amp;W$2)/(W$2+1))*(($C997^(W$2+1)-$H997^(W$2+1))/(ε_c1cd^(W$2+1)))</f>
        <v/>
      </c>
      <c r="X997">
        <f>(INDIRECT("a_"&amp;X$2)/(X$2+1))*(($C997^(X$2+1)-$H997^(X$2+1))/(ε_c1cd^(X$2+1)))</f>
        <v/>
      </c>
      <c r="Y997">
        <f>(INDIRECT("a_"&amp;Y$2)/(Y$2+1))*(($C997^(Y$2+1)-$H997^(Y$2+1))/(ε_c1cd^(Y$2+1)))</f>
        <v/>
      </c>
      <c r="Z997">
        <f>(INDIRECT("a_"&amp;Z$2)/(Z$2+2))*(($C997^(Z$2+2)-$H997^(Z$2+2))/(ε_c1cd^(Z$2+2)))</f>
        <v/>
      </c>
      <c r="AA997">
        <f>(INDIRECT("a_"&amp;AA$2)/(AA$2+2))*(($C997^(AA$2+2)-$H997^(AA$2+2))/(ε_c1cd^(AA$2+2)))</f>
        <v/>
      </c>
      <c r="AB997">
        <f>(INDIRECT("a_"&amp;AB$2)/(AB$2+2))*(($C997^(AB$2+2)-$H997^(AB$2+2))/(ε_c1cd^(AB$2+2)))</f>
        <v/>
      </c>
      <c r="AC997">
        <f>(INDIRECT("a_"&amp;AC$2)/(AC$2+2))*(($C997^(AC$2+2)-$H997^(AC$2+2))/(ε_c1cd^(AC$2+2)))</f>
        <v/>
      </c>
      <c r="AD997">
        <f>(INDIRECT("a_"&amp;AD$2)/(AD$2+2))*(($C997^(AD$2+2)-$H997^(AD$2+2))/(ε_c1cd^(AD$2+2)))</f>
        <v/>
      </c>
      <c r="AE997" s="111">
        <f>(b*f_cd/L997)*SUM(U997:Y997)+SUM(Q997:R997)</f>
        <v/>
      </c>
      <c r="AF997" s="112">
        <f>AE997*(K997-y+e)</f>
        <v/>
      </c>
      <c r="AG997" s="113">
        <f>(b*f_cd/(L997^2))*SUM(Z997:AD997)+SUM(S997:T997)-AF997</f>
        <v/>
      </c>
      <c r="AH997" s="114">
        <f>AG997&lt;0</f>
        <v/>
      </c>
      <c r="AI997" s="115">
        <f>IF(A997=1,FALSE,(AND(AQ997,AH997,NOT(AI996))))</f>
        <v/>
      </c>
      <c r="AJ997" s="116">
        <f>(b*f_cd/L997)*(a_1/2*J997^2+a_2/3*J997^3+a_3/4*J997^4+a_4/5*J997^5+a_5/6*J997^6)+SUM(Q997:R997)</f>
        <v/>
      </c>
      <c r="AK997">
        <f>AJ997*(K997-y+e)</f>
        <v/>
      </c>
      <c r="AL997" s="118">
        <f>(b*f_cd/(L997^2))*(a_1/3*J997^3+a_2/4*J997^4+a_3/5*J997^5+a_4/6*J997^6+a_5/7*J997^7)+SUM(S997:T997)-AK997</f>
        <v/>
      </c>
      <c r="AM997" s="114">
        <f>AL997&gt;0</f>
        <v/>
      </c>
      <c r="AN997" s="115">
        <f>IF(A997=1,FALSE,(AND(AQ997,AM997,NOT(AN996))))</f>
        <v/>
      </c>
      <c r="AO997">
        <f>IF(D997=1,AND(AH997,NOT(AI997)),AND(AM997,NOT(AN997)))</f>
        <v/>
      </c>
      <c r="AP997" s="119">
        <f>IF(D997=1,AI997,AN997)</f>
        <v/>
      </c>
      <c r="AQ997" s="125">
        <f>ABS(E997)&lt;$AQ$2</f>
        <v/>
      </c>
      <c r="AS997">
        <f>IF(AP997,MAX(AS$3:AS995)+1,"")</f>
        <v/>
      </c>
    </row>
    <row r="998">
      <c r="A998" t="n">
        <v>908</v>
      </c>
      <c r="B998" s="131">
        <f>IF(A998=1,0,IF(AP998,0.1*ε_cu1cd,0))</f>
        <v/>
      </c>
      <c r="C998" s="131">
        <f>IF(A998=1,0.1*ε_cu1cd,C997+B997)</f>
        <v/>
      </c>
      <c r="D998" s="113">
        <f>IF('Нормальний переріз'!$D$68&gt;0,1,2)</f>
        <v/>
      </c>
      <c r="E998" s="144">
        <f>IF(D998=1,F998,G998)</f>
        <v/>
      </c>
      <c r="F998" s="124">
        <f>IF(AI997,0.11*ε_cu1cd,IF(AH997,F997*0.01,F997))</f>
        <v/>
      </c>
      <c r="G998" s="124">
        <f>IF(AP997,-0.1*ε_cu1cd,IF(AM997,G997*0.01,G997))</f>
        <v/>
      </c>
      <c r="H998" s="113">
        <f>IF(A998=1,E998,IF(AO997,H997-E997+E998,IF(AP997,0.8*H997,H997+E998)))</f>
        <v/>
      </c>
      <c r="I998" s="169">
        <f>(C998-H998)/h</f>
        <v/>
      </c>
      <c r="J998">
        <f>C998/(ε_c1cd)</f>
        <v/>
      </c>
      <c r="K998">
        <f>C998/I998</f>
        <v/>
      </c>
      <c r="L998" s="131">
        <f>I998/(ε_c1cd)</f>
        <v/>
      </c>
      <c r="M998">
        <f>I998*(K998-Z_s1)</f>
        <v/>
      </c>
      <c r="N998">
        <f>I998*(K998-Z_s2)</f>
        <v/>
      </c>
      <c r="O998">
        <f>E_s*M998</f>
        <v/>
      </c>
      <c r="P998">
        <f>E_s*N998</f>
        <v/>
      </c>
      <c r="Q998">
        <f>O998*A_s1</f>
        <v/>
      </c>
      <c r="R998">
        <f>P998*A_s2</f>
        <v/>
      </c>
      <c r="S998">
        <f>Q998*($K998-Z_s1)</f>
        <v/>
      </c>
      <c r="T998">
        <f>R998*($K998-Z_s2)</f>
        <v/>
      </c>
      <c r="U998">
        <f>(INDIRECT("a_"&amp;U$2)/(U$2+1))*(($C998^(U$2+1)-$H998^(U$2+1))/(ε_c1cd^(U$2+1)))</f>
        <v/>
      </c>
      <c r="V998">
        <f>(INDIRECT("a_"&amp;V$2)/(V$2+1))*(($C998^(V$2+1)-$H998^(V$2+1))/(ε_c1cd^(V$2+1)))</f>
        <v/>
      </c>
      <c r="W998">
        <f>(INDIRECT("a_"&amp;W$2)/(W$2+1))*(($C998^(W$2+1)-$H998^(W$2+1))/(ε_c1cd^(W$2+1)))</f>
        <v/>
      </c>
      <c r="X998">
        <f>(INDIRECT("a_"&amp;X$2)/(X$2+1))*(($C998^(X$2+1)-$H998^(X$2+1))/(ε_c1cd^(X$2+1)))</f>
        <v/>
      </c>
      <c r="Y998">
        <f>(INDIRECT("a_"&amp;Y$2)/(Y$2+1))*(($C998^(Y$2+1)-$H998^(Y$2+1))/(ε_c1cd^(Y$2+1)))</f>
        <v/>
      </c>
      <c r="Z998">
        <f>(INDIRECT("a_"&amp;Z$2)/(Z$2+2))*(($C998^(Z$2+2)-$H998^(Z$2+2))/(ε_c1cd^(Z$2+2)))</f>
        <v/>
      </c>
      <c r="AA998">
        <f>(INDIRECT("a_"&amp;AA$2)/(AA$2+2))*(($C998^(AA$2+2)-$H998^(AA$2+2))/(ε_c1cd^(AA$2+2)))</f>
        <v/>
      </c>
      <c r="AB998">
        <f>(INDIRECT("a_"&amp;AB$2)/(AB$2+2))*(($C998^(AB$2+2)-$H998^(AB$2+2))/(ε_c1cd^(AB$2+2)))</f>
        <v/>
      </c>
      <c r="AC998">
        <f>(INDIRECT("a_"&amp;AC$2)/(AC$2+2))*(($C998^(AC$2+2)-$H998^(AC$2+2))/(ε_c1cd^(AC$2+2)))</f>
        <v/>
      </c>
      <c r="AD998">
        <f>(INDIRECT("a_"&amp;AD$2)/(AD$2+2))*(($C998^(AD$2+2)-$H998^(AD$2+2))/(ε_c1cd^(AD$2+2)))</f>
        <v/>
      </c>
      <c r="AE998" s="111">
        <f>(b*f_cd/L998)*SUM(U998:Y998)+SUM(Q998:R998)</f>
        <v/>
      </c>
      <c r="AF998" s="112">
        <f>AE998*(K998-y+e)</f>
        <v/>
      </c>
      <c r="AG998" s="113">
        <f>(b*f_cd/(L998^2))*SUM(Z998:AD998)+SUM(S998:T998)-AF998</f>
        <v/>
      </c>
      <c r="AH998" s="114">
        <f>AG998&lt;0</f>
        <v/>
      </c>
      <c r="AI998" s="115">
        <f>IF(A998=1,FALSE,(AND(AQ998,AH998,NOT(AI997))))</f>
        <v/>
      </c>
      <c r="AJ998" s="116">
        <f>(b*f_cd/L998)*(a_1/2*J998^2+a_2/3*J998^3+a_3/4*J998^4+a_4/5*J998^5+a_5/6*J998^6)+SUM(Q998:R998)</f>
        <v/>
      </c>
      <c r="AK998">
        <f>AJ998*(K998-y+e)</f>
        <v/>
      </c>
      <c r="AL998" s="118">
        <f>(b*f_cd/(L998^2))*(a_1/3*J998^3+a_2/4*J998^4+a_3/5*J998^5+a_4/6*J998^6+a_5/7*J998^7)+SUM(S998:T998)-AK998</f>
        <v/>
      </c>
      <c r="AM998" s="114">
        <f>AL998&gt;0</f>
        <v/>
      </c>
      <c r="AN998" s="115">
        <f>IF(A998=1,FALSE,(AND(AQ998,AM998,NOT(AN997))))</f>
        <v/>
      </c>
      <c r="AO998">
        <f>IF(D998=1,AND(AH998,NOT(AI998)),AND(AM998,NOT(AN998)))</f>
        <v/>
      </c>
      <c r="AP998" s="119">
        <f>IF(D998=1,AI998,AN998)</f>
        <v/>
      </c>
      <c r="AQ998" s="125">
        <f>ABS(E998)&lt;$AQ$2</f>
        <v/>
      </c>
      <c r="AS998">
        <f>IF(AP998,MAX(AS$3:AS996)+1,"")</f>
        <v/>
      </c>
    </row>
    <row r="999">
      <c r="A999" t="n">
        <v>909</v>
      </c>
      <c r="B999" s="131">
        <f>IF(A999=1,0,IF(AP999,0.1*ε_cu1cd,0))</f>
        <v/>
      </c>
      <c r="C999" s="131">
        <f>IF(A999=1,0.1*ε_cu1cd,C998+B998)</f>
        <v/>
      </c>
      <c r="D999" s="113">
        <f>IF('Нормальний переріз'!$D$68&gt;0,1,2)</f>
        <v/>
      </c>
      <c r="E999" s="144">
        <f>IF(D999=1,F999,G999)</f>
        <v/>
      </c>
      <c r="F999" s="124">
        <f>IF(AI998,0.11*ε_cu1cd,IF(AH998,F998*0.01,F998))</f>
        <v/>
      </c>
      <c r="G999" s="124">
        <f>IF(AP998,-0.1*ε_cu1cd,IF(AM998,G998*0.01,G998))</f>
        <v/>
      </c>
      <c r="H999" s="113">
        <f>IF(A999=1,E999,IF(AO998,H998-E998+E999,IF(AP998,0.8*H998,H998+E999)))</f>
        <v/>
      </c>
      <c r="I999" s="169">
        <f>(C999-H999)/h</f>
        <v/>
      </c>
      <c r="J999">
        <f>C999/(ε_c1cd)</f>
        <v/>
      </c>
      <c r="K999">
        <f>C999/I999</f>
        <v/>
      </c>
      <c r="L999" s="131">
        <f>I999/(ε_c1cd)</f>
        <v/>
      </c>
      <c r="M999">
        <f>I999*(K999-Z_s1)</f>
        <v/>
      </c>
      <c r="N999">
        <f>I999*(K999-Z_s2)</f>
        <v/>
      </c>
      <c r="O999">
        <f>E_s*M999</f>
        <v/>
      </c>
      <c r="P999">
        <f>E_s*N999</f>
        <v/>
      </c>
      <c r="Q999">
        <f>O999*A_s1</f>
        <v/>
      </c>
      <c r="R999">
        <f>P999*A_s2</f>
        <v/>
      </c>
      <c r="S999">
        <f>Q999*($K999-Z_s1)</f>
        <v/>
      </c>
      <c r="T999">
        <f>R999*($K999-Z_s2)</f>
        <v/>
      </c>
      <c r="U999">
        <f>(INDIRECT("a_"&amp;U$2)/(U$2+1))*(($C999^(U$2+1)-$H999^(U$2+1))/(ε_c1cd^(U$2+1)))</f>
        <v/>
      </c>
      <c r="V999">
        <f>(INDIRECT("a_"&amp;V$2)/(V$2+1))*(($C999^(V$2+1)-$H999^(V$2+1))/(ε_c1cd^(V$2+1)))</f>
        <v/>
      </c>
      <c r="W999">
        <f>(INDIRECT("a_"&amp;W$2)/(W$2+1))*(($C999^(W$2+1)-$H999^(W$2+1))/(ε_c1cd^(W$2+1)))</f>
        <v/>
      </c>
      <c r="X999">
        <f>(INDIRECT("a_"&amp;X$2)/(X$2+1))*(($C999^(X$2+1)-$H999^(X$2+1))/(ε_c1cd^(X$2+1)))</f>
        <v/>
      </c>
      <c r="Y999">
        <f>(INDIRECT("a_"&amp;Y$2)/(Y$2+1))*(($C999^(Y$2+1)-$H999^(Y$2+1))/(ε_c1cd^(Y$2+1)))</f>
        <v/>
      </c>
      <c r="Z999">
        <f>(INDIRECT("a_"&amp;Z$2)/(Z$2+2))*(($C999^(Z$2+2)-$H999^(Z$2+2))/(ε_c1cd^(Z$2+2)))</f>
        <v/>
      </c>
      <c r="AA999">
        <f>(INDIRECT("a_"&amp;AA$2)/(AA$2+2))*(($C999^(AA$2+2)-$H999^(AA$2+2))/(ε_c1cd^(AA$2+2)))</f>
        <v/>
      </c>
      <c r="AB999">
        <f>(INDIRECT("a_"&amp;AB$2)/(AB$2+2))*(($C999^(AB$2+2)-$H999^(AB$2+2))/(ε_c1cd^(AB$2+2)))</f>
        <v/>
      </c>
      <c r="AC999">
        <f>(INDIRECT("a_"&amp;AC$2)/(AC$2+2))*(($C999^(AC$2+2)-$H999^(AC$2+2))/(ε_c1cd^(AC$2+2)))</f>
        <v/>
      </c>
      <c r="AD999">
        <f>(INDIRECT("a_"&amp;AD$2)/(AD$2+2))*(($C999^(AD$2+2)-$H999^(AD$2+2))/(ε_c1cd^(AD$2+2)))</f>
        <v/>
      </c>
      <c r="AE999" s="111">
        <f>(b*f_cd/L999)*SUM(U999:Y999)+SUM(Q999:R999)</f>
        <v/>
      </c>
      <c r="AF999" s="112">
        <f>AE999*(K999-y+e)</f>
        <v/>
      </c>
      <c r="AG999" s="113">
        <f>(b*f_cd/(L999^2))*SUM(Z999:AD999)+SUM(S999:T999)-AF999</f>
        <v/>
      </c>
      <c r="AH999" s="114">
        <f>AG999&lt;0</f>
        <v/>
      </c>
      <c r="AI999" s="115">
        <f>IF(A999=1,FALSE,(AND(AQ999,AH999,NOT(AI998))))</f>
        <v/>
      </c>
      <c r="AJ999" s="116">
        <f>(b*f_cd/L999)*(a_1/2*J999^2+a_2/3*J999^3+a_3/4*J999^4+a_4/5*J999^5+a_5/6*J999^6)+SUM(Q999:R999)</f>
        <v/>
      </c>
      <c r="AK999">
        <f>AJ999*(K999-y+e)</f>
        <v/>
      </c>
      <c r="AL999" s="118">
        <f>(b*f_cd/(L999^2))*(a_1/3*J999^3+a_2/4*J999^4+a_3/5*J999^5+a_4/6*J999^6+a_5/7*J999^7)+SUM(S999:T999)-AK999</f>
        <v/>
      </c>
      <c r="AM999" s="114">
        <f>AL999&gt;0</f>
        <v/>
      </c>
      <c r="AN999" s="115">
        <f>IF(A999=1,FALSE,(AND(AQ999,AM999,NOT(AN998))))</f>
        <v/>
      </c>
      <c r="AO999">
        <f>IF(D999=1,AND(AH999,NOT(AI999)),AND(AM999,NOT(AN999)))</f>
        <v/>
      </c>
      <c r="AP999" s="119">
        <f>IF(D999=1,AI999,AN999)</f>
        <v/>
      </c>
      <c r="AQ999" s="125">
        <f>ABS(E999)&lt;$AQ$2</f>
        <v/>
      </c>
      <c r="AS999">
        <f>IF(AP999,MAX(AS$3:AS997)+1,"")</f>
        <v/>
      </c>
    </row>
    <row r="1000">
      <c r="A1000" t="n">
        <v>910</v>
      </c>
      <c r="B1000" s="131">
        <f>IF(A1000=1,0,IF(AP1000,0.1*ε_cu1cd,0))</f>
        <v/>
      </c>
      <c r="C1000" s="131">
        <f>IF(A1000=1,0.1*ε_cu1cd,C999+B999)</f>
        <v/>
      </c>
      <c r="D1000" s="113">
        <f>IF('Нормальний переріз'!$D$68&gt;0,1,2)</f>
        <v/>
      </c>
      <c r="E1000" s="144">
        <f>IF(D1000=1,F1000,G1000)</f>
        <v/>
      </c>
      <c r="F1000" s="124">
        <f>IF(AI999,0.11*ε_cu1cd,IF(AH999,F999*0.01,F999))</f>
        <v/>
      </c>
      <c r="G1000" s="124">
        <f>IF(AP999,-0.1*ε_cu1cd,IF(AM999,G999*0.01,G999))</f>
        <v/>
      </c>
      <c r="H1000" s="113">
        <f>IF(A1000=1,E1000,IF(AO999,H999-E999+E1000,IF(AP999,0.8*H999,H999+E1000)))</f>
        <v/>
      </c>
      <c r="I1000" s="169">
        <f>(C1000-H1000)/h</f>
        <v/>
      </c>
      <c r="J1000">
        <f>C1000/(ε_c1cd)</f>
        <v/>
      </c>
      <c r="K1000">
        <f>C1000/I1000</f>
        <v/>
      </c>
      <c r="L1000" s="131">
        <f>I1000/(ε_c1cd)</f>
        <v/>
      </c>
      <c r="M1000">
        <f>I1000*(K1000-Z_s1)</f>
        <v/>
      </c>
      <c r="N1000">
        <f>I1000*(K1000-Z_s2)</f>
        <v/>
      </c>
      <c r="O1000">
        <f>E_s*M1000</f>
        <v/>
      </c>
      <c r="P1000">
        <f>E_s*N1000</f>
        <v/>
      </c>
      <c r="Q1000">
        <f>O1000*A_s1</f>
        <v/>
      </c>
      <c r="R1000">
        <f>P1000*A_s2</f>
        <v/>
      </c>
      <c r="S1000">
        <f>Q1000*($K1000-Z_s1)</f>
        <v/>
      </c>
      <c r="T1000">
        <f>R1000*($K1000-Z_s2)</f>
        <v/>
      </c>
      <c r="U1000">
        <f>(INDIRECT("a_"&amp;U$2)/(U$2+1))*(($C1000^(U$2+1)-$H1000^(U$2+1))/(ε_c1cd^(U$2+1)))</f>
        <v/>
      </c>
      <c r="V1000">
        <f>(INDIRECT("a_"&amp;V$2)/(V$2+1))*(($C1000^(V$2+1)-$H1000^(V$2+1))/(ε_c1cd^(V$2+1)))</f>
        <v/>
      </c>
      <c r="W1000">
        <f>(INDIRECT("a_"&amp;W$2)/(W$2+1))*(($C1000^(W$2+1)-$H1000^(W$2+1))/(ε_c1cd^(W$2+1)))</f>
        <v/>
      </c>
      <c r="X1000">
        <f>(INDIRECT("a_"&amp;X$2)/(X$2+1))*(($C1000^(X$2+1)-$H1000^(X$2+1))/(ε_c1cd^(X$2+1)))</f>
        <v/>
      </c>
      <c r="Y1000">
        <f>(INDIRECT("a_"&amp;Y$2)/(Y$2+1))*(($C1000^(Y$2+1)-$H1000^(Y$2+1))/(ε_c1cd^(Y$2+1)))</f>
        <v/>
      </c>
      <c r="Z1000">
        <f>(INDIRECT("a_"&amp;Z$2)/(Z$2+2))*(($C1000^(Z$2+2)-$H1000^(Z$2+2))/(ε_c1cd^(Z$2+2)))</f>
        <v/>
      </c>
      <c r="AA1000">
        <f>(INDIRECT("a_"&amp;AA$2)/(AA$2+2))*(($C1000^(AA$2+2)-$H1000^(AA$2+2))/(ε_c1cd^(AA$2+2)))</f>
        <v/>
      </c>
      <c r="AB1000">
        <f>(INDIRECT("a_"&amp;AB$2)/(AB$2+2))*(($C1000^(AB$2+2)-$H1000^(AB$2+2))/(ε_c1cd^(AB$2+2)))</f>
        <v/>
      </c>
      <c r="AC1000">
        <f>(INDIRECT("a_"&amp;AC$2)/(AC$2+2))*(($C1000^(AC$2+2)-$H1000^(AC$2+2))/(ε_c1cd^(AC$2+2)))</f>
        <v/>
      </c>
      <c r="AD1000">
        <f>(INDIRECT("a_"&amp;AD$2)/(AD$2+2))*(($C1000^(AD$2+2)-$H1000^(AD$2+2))/(ε_c1cd^(AD$2+2)))</f>
        <v/>
      </c>
      <c r="AE1000" s="111">
        <f>(b*f_cd/L1000)*SUM(U1000:Y1000)+SUM(Q1000:R1000)</f>
        <v/>
      </c>
      <c r="AF1000" s="112">
        <f>AE1000*(K1000-y+e)</f>
        <v/>
      </c>
      <c r="AG1000" s="113">
        <f>(b*f_cd/(L1000^2))*SUM(Z1000:AD1000)+SUM(S1000:T1000)-AF1000</f>
        <v/>
      </c>
      <c r="AH1000" s="114">
        <f>AG1000&lt;0</f>
        <v/>
      </c>
      <c r="AI1000" s="115">
        <f>IF(A1000=1,FALSE,(AND(AQ1000,AH1000,NOT(AI999))))</f>
        <v/>
      </c>
      <c r="AJ1000" s="116">
        <f>(b*f_cd/L1000)*(a_1/2*J1000^2+a_2/3*J1000^3+a_3/4*J1000^4+a_4/5*J1000^5+a_5/6*J1000^6)+SUM(Q1000:R1000)</f>
        <v/>
      </c>
      <c r="AK1000">
        <f>AJ1000*(K1000-y+e)</f>
        <v/>
      </c>
      <c r="AL1000" s="118">
        <f>(b*f_cd/(L1000^2))*(a_1/3*J1000^3+a_2/4*J1000^4+a_3/5*J1000^5+a_4/6*J1000^6+a_5/7*J1000^7)+SUM(S1000:T1000)-AK1000</f>
        <v/>
      </c>
      <c r="AM1000" s="114">
        <f>AL1000&gt;0</f>
        <v/>
      </c>
      <c r="AN1000" s="115">
        <f>IF(A1000=1,FALSE,(AND(AQ1000,AM1000,NOT(AN999))))</f>
        <v/>
      </c>
      <c r="AO1000">
        <f>IF(D1000=1,AND(AH1000,NOT(AI1000)),AND(AM1000,NOT(AN1000)))</f>
        <v/>
      </c>
      <c r="AP1000" s="119">
        <f>IF(D1000=1,AI1000,AN1000)</f>
        <v/>
      </c>
      <c r="AQ1000" s="125">
        <f>ABS(E1000)&lt;$AQ$2</f>
        <v/>
      </c>
      <c r="AS1000">
        <f>IF(AP1000,MAX(AS$3:AS998)+1,"")</f>
        <v/>
      </c>
    </row>
    <row r="1001">
      <c r="A1001" t="n">
        <v>911</v>
      </c>
      <c r="B1001" s="131">
        <f>IF(A1001=1,0,IF(AP1001,0.1*ε_cu1cd,0))</f>
        <v/>
      </c>
      <c r="C1001" s="131">
        <f>IF(A1001=1,0.1*ε_cu1cd,C1000+B1000)</f>
        <v/>
      </c>
      <c r="D1001" s="113">
        <f>IF('Нормальний переріз'!$D$68&gt;0,1,2)</f>
        <v/>
      </c>
      <c r="E1001" s="144">
        <f>IF(D1001=1,F1001,G1001)</f>
        <v/>
      </c>
      <c r="F1001" s="124">
        <f>IF(AI1000,0.11*ε_cu1cd,IF(AH1000,F1000*0.01,F1000))</f>
        <v/>
      </c>
      <c r="G1001" s="124">
        <f>IF(AP1000,-0.1*ε_cu1cd,IF(AM1000,G1000*0.01,G1000))</f>
        <v/>
      </c>
      <c r="H1001" s="113">
        <f>IF(A1001=1,E1001,IF(AO1000,H1000-E1000+E1001,IF(AP1000,0.8*H1000,H1000+E1001)))</f>
        <v/>
      </c>
      <c r="I1001" s="169">
        <f>(C1001-H1001)/h</f>
        <v/>
      </c>
      <c r="J1001">
        <f>C1001/(ε_c1cd)</f>
        <v/>
      </c>
      <c r="K1001">
        <f>C1001/I1001</f>
        <v/>
      </c>
      <c r="L1001" s="131">
        <f>I1001/(ε_c1cd)</f>
        <v/>
      </c>
      <c r="M1001">
        <f>I1001*(K1001-Z_s1)</f>
        <v/>
      </c>
      <c r="N1001">
        <f>I1001*(K1001-Z_s2)</f>
        <v/>
      </c>
      <c r="O1001">
        <f>E_s*M1001</f>
        <v/>
      </c>
      <c r="P1001">
        <f>E_s*N1001</f>
        <v/>
      </c>
      <c r="Q1001">
        <f>O1001*A_s1</f>
        <v/>
      </c>
      <c r="R1001">
        <f>P1001*A_s2</f>
        <v/>
      </c>
      <c r="S1001">
        <f>Q1001*($K1001-Z_s1)</f>
        <v/>
      </c>
      <c r="T1001">
        <f>R1001*($K1001-Z_s2)</f>
        <v/>
      </c>
      <c r="U1001">
        <f>(INDIRECT("a_"&amp;U$2)/(U$2+1))*(($C1001^(U$2+1)-$H1001^(U$2+1))/(ε_c1cd^(U$2+1)))</f>
        <v/>
      </c>
      <c r="V1001">
        <f>(INDIRECT("a_"&amp;V$2)/(V$2+1))*(($C1001^(V$2+1)-$H1001^(V$2+1))/(ε_c1cd^(V$2+1)))</f>
        <v/>
      </c>
      <c r="W1001">
        <f>(INDIRECT("a_"&amp;W$2)/(W$2+1))*(($C1001^(W$2+1)-$H1001^(W$2+1))/(ε_c1cd^(W$2+1)))</f>
        <v/>
      </c>
      <c r="X1001">
        <f>(INDIRECT("a_"&amp;X$2)/(X$2+1))*(($C1001^(X$2+1)-$H1001^(X$2+1))/(ε_c1cd^(X$2+1)))</f>
        <v/>
      </c>
      <c r="Y1001">
        <f>(INDIRECT("a_"&amp;Y$2)/(Y$2+1))*(($C1001^(Y$2+1)-$H1001^(Y$2+1))/(ε_c1cd^(Y$2+1)))</f>
        <v/>
      </c>
      <c r="Z1001">
        <f>(INDIRECT("a_"&amp;Z$2)/(Z$2+2))*(($C1001^(Z$2+2)-$H1001^(Z$2+2))/(ε_c1cd^(Z$2+2)))</f>
        <v/>
      </c>
      <c r="AA1001">
        <f>(INDIRECT("a_"&amp;AA$2)/(AA$2+2))*(($C1001^(AA$2+2)-$H1001^(AA$2+2))/(ε_c1cd^(AA$2+2)))</f>
        <v/>
      </c>
      <c r="AB1001">
        <f>(INDIRECT("a_"&amp;AB$2)/(AB$2+2))*(($C1001^(AB$2+2)-$H1001^(AB$2+2))/(ε_c1cd^(AB$2+2)))</f>
        <v/>
      </c>
      <c r="AC1001">
        <f>(INDIRECT("a_"&amp;AC$2)/(AC$2+2))*(($C1001^(AC$2+2)-$H1001^(AC$2+2))/(ε_c1cd^(AC$2+2)))</f>
        <v/>
      </c>
      <c r="AD1001">
        <f>(INDIRECT("a_"&amp;AD$2)/(AD$2+2))*(($C1001^(AD$2+2)-$H1001^(AD$2+2))/(ε_c1cd^(AD$2+2)))</f>
        <v/>
      </c>
      <c r="AE1001" s="111">
        <f>(b*f_cd/L1001)*SUM(U1001:Y1001)+SUM(Q1001:R1001)</f>
        <v/>
      </c>
      <c r="AF1001" s="112">
        <f>AE1001*(K1001-y+e)</f>
        <v/>
      </c>
      <c r="AG1001" s="113">
        <f>(b*f_cd/(L1001^2))*SUM(Z1001:AD1001)+SUM(S1001:T1001)-AF1001</f>
        <v/>
      </c>
      <c r="AH1001" s="114">
        <f>AG1001&lt;0</f>
        <v/>
      </c>
      <c r="AI1001" s="115">
        <f>IF(A1001=1,FALSE,(AND(AQ1001,AH1001,NOT(AI1000))))</f>
        <v/>
      </c>
      <c r="AJ1001" s="116">
        <f>(b*f_cd/L1001)*(a_1/2*J1001^2+a_2/3*J1001^3+a_3/4*J1001^4+a_4/5*J1001^5+a_5/6*J1001^6)+SUM(Q1001:R1001)</f>
        <v/>
      </c>
      <c r="AK1001">
        <f>AJ1001*(K1001-y+e)</f>
        <v/>
      </c>
      <c r="AL1001" s="118">
        <f>(b*f_cd/(L1001^2))*(a_1/3*J1001^3+a_2/4*J1001^4+a_3/5*J1001^5+a_4/6*J1001^6+a_5/7*J1001^7)+SUM(S1001:T1001)-AK1001</f>
        <v/>
      </c>
      <c r="AM1001" s="114">
        <f>AL1001&gt;0</f>
        <v/>
      </c>
      <c r="AN1001" s="115">
        <f>IF(A1001=1,FALSE,(AND(AQ1001,AM1001,NOT(AN1000))))</f>
        <v/>
      </c>
      <c r="AO1001">
        <f>IF(D1001=1,AND(AH1001,NOT(AI1001)),AND(AM1001,NOT(AN1001)))</f>
        <v/>
      </c>
      <c r="AP1001" s="119">
        <f>IF(D1001=1,AI1001,AN1001)</f>
        <v/>
      </c>
      <c r="AQ1001" s="125">
        <f>ABS(E1001)&lt;$AQ$2</f>
        <v/>
      </c>
      <c r="AS1001">
        <f>IF(AP1001,MAX(AS$3:AS999)+1,"")</f>
        <v/>
      </c>
    </row>
    <row r="1002">
      <c r="A1002" t="n">
        <v>912</v>
      </c>
      <c r="B1002" s="131">
        <f>IF(A1002=1,0,IF(AP1002,0.1*ε_cu1cd,0))</f>
        <v/>
      </c>
      <c r="C1002" s="131">
        <f>IF(A1002=1,0.1*ε_cu1cd,C1001+B1001)</f>
        <v/>
      </c>
      <c r="D1002" s="113">
        <f>IF('Нормальний переріз'!$D$68&gt;0,1,2)</f>
        <v/>
      </c>
      <c r="E1002" s="144">
        <f>IF(D1002=1,F1002,G1002)</f>
        <v/>
      </c>
      <c r="F1002" s="124">
        <f>IF(AI1001,0.11*ε_cu1cd,IF(AH1001,F1001*0.01,F1001))</f>
        <v/>
      </c>
      <c r="G1002" s="124">
        <f>IF(AP1001,-0.1*ε_cu1cd,IF(AM1001,G1001*0.01,G1001))</f>
        <v/>
      </c>
      <c r="H1002" s="113">
        <f>IF(A1002=1,E1002,IF(AO1001,H1001-E1001+E1002,IF(AP1001,0.8*H1001,H1001+E1002)))</f>
        <v/>
      </c>
      <c r="I1002" s="169">
        <f>(C1002-H1002)/h</f>
        <v/>
      </c>
      <c r="J1002">
        <f>C1002/(ε_c1cd)</f>
        <v/>
      </c>
      <c r="K1002">
        <f>C1002/I1002</f>
        <v/>
      </c>
      <c r="L1002" s="131">
        <f>I1002/(ε_c1cd)</f>
        <v/>
      </c>
      <c r="M1002">
        <f>I1002*(K1002-Z_s1)</f>
        <v/>
      </c>
      <c r="N1002">
        <f>I1002*(K1002-Z_s2)</f>
        <v/>
      </c>
      <c r="O1002">
        <f>E_s*M1002</f>
        <v/>
      </c>
      <c r="P1002">
        <f>E_s*N1002</f>
        <v/>
      </c>
      <c r="Q1002">
        <f>O1002*A_s1</f>
        <v/>
      </c>
      <c r="R1002">
        <f>P1002*A_s2</f>
        <v/>
      </c>
      <c r="S1002">
        <f>Q1002*($K1002-Z_s1)</f>
        <v/>
      </c>
      <c r="T1002">
        <f>R1002*($K1002-Z_s2)</f>
        <v/>
      </c>
      <c r="U1002">
        <f>(INDIRECT("a_"&amp;U$2)/(U$2+1))*(($C1002^(U$2+1)-$H1002^(U$2+1))/(ε_c1cd^(U$2+1)))</f>
        <v/>
      </c>
      <c r="V1002">
        <f>(INDIRECT("a_"&amp;V$2)/(V$2+1))*(($C1002^(V$2+1)-$H1002^(V$2+1))/(ε_c1cd^(V$2+1)))</f>
        <v/>
      </c>
      <c r="W1002">
        <f>(INDIRECT("a_"&amp;W$2)/(W$2+1))*(($C1002^(W$2+1)-$H1002^(W$2+1))/(ε_c1cd^(W$2+1)))</f>
        <v/>
      </c>
      <c r="X1002">
        <f>(INDIRECT("a_"&amp;X$2)/(X$2+1))*(($C1002^(X$2+1)-$H1002^(X$2+1))/(ε_c1cd^(X$2+1)))</f>
        <v/>
      </c>
      <c r="Y1002">
        <f>(INDIRECT("a_"&amp;Y$2)/(Y$2+1))*(($C1002^(Y$2+1)-$H1002^(Y$2+1))/(ε_c1cd^(Y$2+1)))</f>
        <v/>
      </c>
      <c r="Z1002">
        <f>(INDIRECT("a_"&amp;Z$2)/(Z$2+2))*(($C1002^(Z$2+2)-$H1002^(Z$2+2))/(ε_c1cd^(Z$2+2)))</f>
        <v/>
      </c>
      <c r="AA1002">
        <f>(INDIRECT("a_"&amp;AA$2)/(AA$2+2))*(($C1002^(AA$2+2)-$H1002^(AA$2+2))/(ε_c1cd^(AA$2+2)))</f>
        <v/>
      </c>
      <c r="AB1002">
        <f>(INDIRECT("a_"&amp;AB$2)/(AB$2+2))*(($C1002^(AB$2+2)-$H1002^(AB$2+2))/(ε_c1cd^(AB$2+2)))</f>
        <v/>
      </c>
      <c r="AC1002">
        <f>(INDIRECT("a_"&amp;AC$2)/(AC$2+2))*(($C1002^(AC$2+2)-$H1002^(AC$2+2))/(ε_c1cd^(AC$2+2)))</f>
        <v/>
      </c>
      <c r="AD1002">
        <f>(INDIRECT("a_"&amp;AD$2)/(AD$2+2))*(($C1002^(AD$2+2)-$H1002^(AD$2+2))/(ε_c1cd^(AD$2+2)))</f>
        <v/>
      </c>
      <c r="AE1002" s="111">
        <f>(b*f_cd/L1002)*SUM(U1002:Y1002)+SUM(Q1002:R1002)</f>
        <v/>
      </c>
      <c r="AF1002" s="112">
        <f>AE1002*(K1002-y+e)</f>
        <v/>
      </c>
      <c r="AG1002" s="113">
        <f>(b*f_cd/(L1002^2))*SUM(Z1002:AD1002)+SUM(S1002:T1002)-AF1002</f>
        <v/>
      </c>
      <c r="AH1002" s="114">
        <f>AG1002&lt;0</f>
        <v/>
      </c>
      <c r="AI1002" s="115">
        <f>IF(A1002=1,FALSE,(AND(AQ1002,AH1002,NOT(AI1001))))</f>
        <v/>
      </c>
      <c r="AJ1002" s="116">
        <f>(b*f_cd/L1002)*(a_1/2*J1002^2+a_2/3*J1002^3+a_3/4*J1002^4+a_4/5*J1002^5+a_5/6*J1002^6)+SUM(Q1002:R1002)</f>
        <v/>
      </c>
      <c r="AK1002">
        <f>AJ1002*(K1002-y+e)</f>
        <v/>
      </c>
      <c r="AL1002" s="118">
        <f>(b*f_cd/(L1002^2))*(a_1/3*J1002^3+a_2/4*J1002^4+a_3/5*J1002^5+a_4/6*J1002^6+a_5/7*J1002^7)+SUM(S1002:T1002)-AK1002</f>
        <v/>
      </c>
      <c r="AM1002" s="114">
        <f>AL1002&gt;0</f>
        <v/>
      </c>
      <c r="AN1002" s="115">
        <f>IF(A1002=1,FALSE,(AND(AQ1002,AM1002,NOT(AN1001))))</f>
        <v/>
      </c>
      <c r="AO1002">
        <f>IF(D1002=1,AND(AH1002,NOT(AI1002)),AND(AM1002,NOT(AN1002)))</f>
        <v/>
      </c>
      <c r="AP1002" s="119">
        <f>IF(D1002=1,AI1002,AN1002)</f>
        <v/>
      </c>
      <c r="AQ1002" s="125">
        <f>ABS(E1002)&lt;$AQ$2</f>
        <v/>
      </c>
      <c r="AS1002">
        <f>IF(AP1002,MAX(AS$3:AS1000)+1,"")</f>
        <v/>
      </c>
    </row>
    <row r="1003">
      <c r="A1003" t="n">
        <v>913</v>
      </c>
      <c r="B1003" s="131">
        <f>IF(A1003=1,0,IF(AP1003,0.1*ε_cu1cd,0))</f>
        <v/>
      </c>
      <c r="C1003" s="131">
        <f>IF(A1003=1,0.1*ε_cu1cd,C1002+B1002)</f>
        <v/>
      </c>
      <c r="D1003" s="113">
        <f>IF('Нормальний переріз'!$D$68&gt;0,1,2)</f>
        <v/>
      </c>
      <c r="E1003" s="144">
        <f>IF(D1003=1,F1003,G1003)</f>
        <v/>
      </c>
      <c r="F1003" s="124">
        <f>IF(AI1002,0.11*ε_cu1cd,IF(AH1002,F1002*0.01,F1002))</f>
        <v/>
      </c>
      <c r="G1003" s="124">
        <f>IF(AP1002,-0.1*ε_cu1cd,IF(AM1002,G1002*0.01,G1002))</f>
        <v/>
      </c>
      <c r="H1003" s="113">
        <f>IF(A1003=1,E1003,IF(AO1002,H1002-E1002+E1003,IF(AP1002,0.8*H1002,H1002+E1003)))</f>
        <v/>
      </c>
      <c r="I1003" s="169">
        <f>(C1003-H1003)/h</f>
        <v/>
      </c>
      <c r="J1003">
        <f>C1003/(ε_c1cd)</f>
        <v/>
      </c>
      <c r="K1003">
        <f>C1003/I1003</f>
        <v/>
      </c>
      <c r="L1003" s="131">
        <f>I1003/(ε_c1cd)</f>
        <v/>
      </c>
      <c r="M1003">
        <f>I1003*(K1003-Z_s1)</f>
        <v/>
      </c>
      <c r="N1003">
        <f>I1003*(K1003-Z_s2)</f>
        <v/>
      </c>
      <c r="O1003">
        <f>E_s*M1003</f>
        <v/>
      </c>
      <c r="P1003">
        <f>E_s*N1003</f>
        <v/>
      </c>
      <c r="Q1003">
        <f>O1003*A_s1</f>
        <v/>
      </c>
      <c r="R1003">
        <f>P1003*A_s2</f>
        <v/>
      </c>
      <c r="S1003">
        <f>Q1003*($K1003-Z_s1)</f>
        <v/>
      </c>
      <c r="T1003">
        <f>R1003*($K1003-Z_s2)</f>
        <v/>
      </c>
      <c r="U1003">
        <f>(INDIRECT("a_"&amp;U$2)/(U$2+1))*(($C1003^(U$2+1)-$H1003^(U$2+1))/(ε_c1cd^(U$2+1)))</f>
        <v/>
      </c>
      <c r="V1003">
        <f>(INDIRECT("a_"&amp;V$2)/(V$2+1))*(($C1003^(V$2+1)-$H1003^(V$2+1))/(ε_c1cd^(V$2+1)))</f>
        <v/>
      </c>
      <c r="W1003">
        <f>(INDIRECT("a_"&amp;W$2)/(W$2+1))*(($C1003^(W$2+1)-$H1003^(W$2+1))/(ε_c1cd^(W$2+1)))</f>
        <v/>
      </c>
      <c r="X1003">
        <f>(INDIRECT("a_"&amp;X$2)/(X$2+1))*(($C1003^(X$2+1)-$H1003^(X$2+1))/(ε_c1cd^(X$2+1)))</f>
        <v/>
      </c>
      <c r="Y1003">
        <f>(INDIRECT("a_"&amp;Y$2)/(Y$2+1))*(($C1003^(Y$2+1)-$H1003^(Y$2+1))/(ε_c1cd^(Y$2+1)))</f>
        <v/>
      </c>
      <c r="Z1003">
        <f>(INDIRECT("a_"&amp;Z$2)/(Z$2+2))*(($C1003^(Z$2+2)-$H1003^(Z$2+2))/(ε_c1cd^(Z$2+2)))</f>
        <v/>
      </c>
      <c r="AA1003">
        <f>(INDIRECT("a_"&amp;AA$2)/(AA$2+2))*(($C1003^(AA$2+2)-$H1003^(AA$2+2))/(ε_c1cd^(AA$2+2)))</f>
        <v/>
      </c>
      <c r="AB1003">
        <f>(INDIRECT("a_"&amp;AB$2)/(AB$2+2))*(($C1003^(AB$2+2)-$H1003^(AB$2+2))/(ε_c1cd^(AB$2+2)))</f>
        <v/>
      </c>
      <c r="AC1003">
        <f>(INDIRECT("a_"&amp;AC$2)/(AC$2+2))*(($C1003^(AC$2+2)-$H1003^(AC$2+2))/(ε_c1cd^(AC$2+2)))</f>
        <v/>
      </c>
      <c r="AD1003">
        <f>(INDIRECT("a_"&amp;AD$2)/(AD$2+2))*(($C1003^(AD$2+2)-$H1003^(AD$2+2))/(ε_c1cd^(AD$2+2)))</f>
        <v/>
      </c>
      <c r="AE1003" s="111">
        <f>(b*f_cd/L1003)*SUM(U1003:Y1003)+SUM(Q1003:R1003)</f>
        <v/>
      </c>
      <c r="AF1003" s="112">
        <f>AE1003*(K1003-y+e)</f>
        <v/>
      </c>
      <c r="AG1003" s="113">
        <f>(b*f_cd/(L1003^2))*SUM(Z1003:AD1003)+SUM(S1003:T1003)-AF1003</f>
        <v/>
      </c>
      <c r="AH1003" s="114">
        <f>AG1003&lt;0</f>
        <v/>
      </c>
      <c r="AI1003" s="115">
        <f>IF(A1003=1,FALSE,(AND(AQ1003,AH1003,NOT(AI1002))))</f>
        <v/>
      </c>
      <c r="AJ1003" s="116">
        <f>(b*f_cd/L1003)*(a_1/2*J1003^2+a_2/3*J1003^3+a_3/4*J1003^4+a_4/5*J1003^5+a_5/6*J1003^6)+SUM(Q1003:R1003)</f>
        <v/>
      </c>
      <c r="AK1003">
        <f>AJ1003*(K1003-y+e)</f>
        <v/>
      </c>
      <c r="AL1003" s="118">
        <f>(b*f_cd/(L1003^2))*(a_1/3*J1003^3+a_2/4*J1003^4+a_3/5*J1003^5+a_4/6*J1003^6+a_5/7*J1003^7)+SUM(S1003:T1003)-AK1003</f>
        <v/>
      </c>
      <c r="AM1003" s="114">
        <f>AL1003&gt;0</f>
        <v/>
      </c>
      <c r="AN1003" s="115">
        <f>IF(A1003=1,FALSE,(AND(AQ1003,AM1003,NOT(AN1002))))</f>
        <v/>
      </c>
      <c r="AO1003">
        <f>IF(D1003=1,AND(AH1003,NOT(AI1003)),AND(AM1003,NOT(AN1003)))</f>
        <v/>
      </c>
      <c r="AP1003" s="119">
        <f>IF(D1003=1,AI1003,AN1003)</f>
        <v/>
      </c>
      <c r="AQ1003" s="125">
        <f>ABS(E1003)&lt;$AQ$2</f>
        <v/>
      </c>
      <c r="AS1003">
        <f>IF(AP1003,MAX(AS$3:AS1001)+1,"")</f>
        <v/>
      </c>
    </row>
    <row r="1004">
      <c r="A1004" t="n">
        <v>914</v>
      </c>
      <c r="B1004" s="131">
        <f>IF(A1004=1,0,IF(AP1004,0.1*ε_cu1cd,0))</f>
        <v/>
      </c>
      <c r="C1004" s="131">
        <f>IF(A1004=1,0.1*ε_cu1cd,C1003+B1003)</f>
        <v/>
      </c>
      <c r="D1004" s="113">
        <f>IF('Нормальний переріз'!$D$68&gt;0,1,2)</f>
        <v/>
      </c>
      <c r="E1004" s="144">
        <f>IF(D1004=1,F1004,G1004)</f>
        <v/>
      </c>
      <c r="F1004" s="124">
        <f>IF(AI1003,0.11*ε_cu1cd,IF(AH1003,F1003*0.01,F1003))</f>
        <v/>
      </c>
      <c r="G1004" s="124">
        <f>IF(AP1003,-0.1*ε_cu1cd,IF(AM1003,G1003*0.01,G1003))</f>
        <v/>
      </c>
      <c r="H1004" s="113">
        <f>IF(A1004=1,E1004,IF(AO1003,H1003-E1003+E1004,IF(AP1003,0.8*H1003,H1003+E1004)))</f>
        <v/>
      </c>
      <c r="I1004" s="169">
        <f>(C1004-H1004)/h</f>
        <v/>
      </c>
      <c r="J1004">
        <f>C1004/(ε_c1cd)</f>
        <v/>
      </c>
      <c r="K1004">
        <f>C1004/I1004</f>
        <v/>
      </c>
      <c r="L1004" s="131">
        <f>I1004/(ε_c1cd)</f>
        <v/>
      </c>
      <c r="M1004">
        <f>I1004*(K1004-Z_s1)</f>
        <v/>
      </c>
      <c r="N1004">
        <f>I1004*(K1004-Z_s2)</f>
        <v/>
      </c>
      <c r="O1004">
        <f>E_s*M1004</f>
        <v/>
      </c>
      <c r="P1004">
        <f>E_s*N1004</f>
        <v/>
      </c>
      <c r="Q1004">
        <f>O1004*A_s1</f>
        <v/>
      </c>
      <c r="R1004">
        <f>P1004*A_s2</f>
        <v/>
      </c>
      <c r="S1004">
        <f>Q1004*($K1004-Z_s1)</f>
        <v/>
      </c>
      <c r="T1004">
        <f>R1004*($K1004-Z_s2)</f>
        <v/>
      </c>
      <c r="U1004">
        <f>(INDIRECT("a_"&amp;U$2)/(U$2+1))*(($C1004^(U$2+1)-$H1004^(U$2+1))/(ε_c1cd^(U$2+1)))</f>
        <v/>
      </c>
      <c r="V1004">
        <f>(INDIRECT("a_"&amp;V$2)/(V$2+1))*(($C1004^(V$2+1)-$H1004^(V$2+1))/(ε_c1cd^(V$2+1)))</f>
        <v/>
      </c>
      <c r="W1004">
        <f>(INDIRECT("a_"&amp;W$2)/(W$2+1))*(($C1004^(W$2+1)-$H1004^(W$2+1))/(ε_c1cd^(W$2+1)))</f>
        <v/>
      </c>
      <c r="X1004">
        <f>(INDIRECT("a_"&amp;X$2)/(X$2+1))*(($C1004^(X$2+1)-$H1004^(X$2+1))/(ε_c1cd^(X$2+1)))</f>
        <v/>
      </c>
      <c r="Y1004">
        <f>(INDIRECT("a_"&amp;Y$2)/(Y$2+1))*(($C1004^(Y$2+1)-$H1004^(Y$2+1))/(ε_c1cd^(Y$2+1)))</f>
        <v/>
      </c>
      <c r="Z1004">
        <f>(INDIRECT("a_"&amp;Z$2)/(Z$2+2))*(($C1004^(Z$2+2)-$H1004^(Z$2+2))/(ε_c1cd^(Z$2+2)))</f>
        <v/>
      </c>
      <c r="AA1004">
        <f>(INDIRECT("a_"&amp;AA$2)/(AA$2+2))*(($C1004^(AA$2+2)-$H1004^(AA$2+2))/(ε_c1cd^(AA$2+2)))</f>
        <v/>
      </c>
      <c r="AB1004">
        <f>(INDIRECT("a_"&amp;AB$2)/(AB$2+2))*(($C1004^(AB$2+2)-$H1004^(AB$2+2))/(ε_c1cd^(AB$2+2)))</f>
        <v/>
      </c>
      <c r="AC1004">
        <f>(INDIRECT("a_"&amp;AC$2)/(AC$2+2))*(($C1004^(AC$2+2)-$H1004^(AC$2+2))/(ε_c1cd^(AC$2+2)))</f>
        <v/>
      </c>
      <c r="AD1004">
        <f>(INDIRECT("a_"&amp;AD$2)/(AD$2+2))*(($C1004^(AD$2+2)-$H1004^(AD$2+2))/(ε_c1cd^(AD$2+2)))</f>
        <v/>
      </c>
      <c r="AE1004" s="111">
        <f>(b*f_cd/L1004)*SUM(U1004:Y1004)+SUM(Q1004:R1004)</f>
        <v/>
      </c>
      <c r="AF1004" s="112">
        <f>AE1004*(K1004-y+e)</f>
        <v/>
      </c>
      <c r="AG1004" s="113">
        <f>(b*f_cd/(L1004^2))*SUM(Z1004:AD1004)+SUM(S1004:T1004)-AF1004</f>
        <v/>
      </c>
      <c r="AH1004" s="114">
        <f>AG1004&lt;0</f>
        <v/>
      </c>
      <c r="AI1004" s="115">
        <f>IF(A1004=1,FALSE,(AND(AQ1004,AH1004,NOT(AI1003))))</f>
        <v/>
      </c>
      <c r="AJ1004" s="116">
        <f>(b*f_cd/L1004)*(a_1/2*J1004^2+a_2/3*J1004^3+a_3/4*J1004^4+a_4/5*J1004^5+a_5/6*J1004^6)+SUM(Q1004:R1004)</f>
        <v/>
      </c>
      <c r="AK1004">
        <f>AJ1004*(K1004-y+e)</f>
        <v/>
      </c>
      <c r="AL1004" s="118">
        <f>(b*f_cd/(L1004^2))*(a_1/3*J1004^3+a_2/4*J1004^4+a_3/5*J1004^5+a_4/6*J1004^6+a_5/7*J1004^7)+SUM(S1004:T1004)-AK1004</f>
        <v/>
      </c>
      <c r="AM1004" s="114">
        <f>AL1004&gt;0</f>
        <v/>
      </c>
      <c r="AN1004" s="115">
        <f>IF(A1004=1,FALSE,(AND(AQ1004,AM1004,NOT(AN1003))))</f>
        <v/>
      </c>
      <c r="AO1004">
        <f>IF(D1004=1,AND(AH1004,NOT(AI1004)),AND(AM1004,NOT(AN1004)))</f>
        <v/>
      </c>
      <c r="AP1004" s="119">
        <f>IF(D1004=1,AI1004,AN1004)</f>
        <v/>
      </c>
      <c r="AQ1004" s="125">
        <f>ABS(E1004)&lt;$AQ$2</f>
        <v/>
      </c>
      <c r="AS1004">
        <f>IF(AP1004,MAX(AS$3:AS1002)+1,"")</f>
        <v/>
      </c>
    </row>
    <row r="1005">
      <c r="A1005" t="n">
        <v>915</v>
      </c>
      <c r="B1005" s="131">
        <f>IF(A1005=1,0,IF(AP1005,0.1*ε_cu1cd,0))</f>
        <v/>
      </c>
      <c r="C1005" s="131">
        <f>IF(A1005=1,0.1*ε_cu1cd,C1004+B1004)</f>
        <v/>
      </c>
      <c r="D1005" s="113">
        <f>IF('Нормальний переріз'!$D$68&gt;0,1,2)</f>
        <v/>
      </c>
      <c r="E1005" s="144">
        <f>IF(D1005=1,F1005,G1005)</f>
        <v/>
      </c>
      <c r="F1005" s="124">
        <f>IF(AI1004,0.11*ε_cu1cd,IF(AH1004,F1004*0.01,F1004))</f>
        <v/>
      </c>
      <c r="G1005" s="124">
        <f>IF(AP1004,-0.1*ε_cu1cd,IF(AM1004,G1004*0.01,G1004))</f>
        <v/>
      </c>
      <c r="H1005" s="113">
        <f>IF(A1005=1,E1005,IF(AO1004,H1004-E1004+E1005,IF(AP1004,0.8*H1004,H1004+E1005)))</f>
        <v/>
      </c>
      <c r="I1005" s="169">
        <f>(C1005-H1005)/h</f>
        <v/>
      </c>
      <c r="J1005">
        <f>C1005/(ε_c1cd)</f>
        <v/>
      </c>
      <c r="K1005">
        <f>C1005/I1005</f>
        <v/>
      </c>
      <c r="L1005" s="131">
        <f>I1005/(ε_c1cd)</f>
        <v/>
      </c>
      <c r="M1005">
        <f>I1005*(K1005-Z_s1)</f>
        <v/>
      </c>
      <c r="N1005">
        <f>I1005*(K1005-Z_s2)</f>
        <v/>
      </c>
      <c r="O1005">
        <f>E_s*M1005</f>
        <v/>
      </c>
      <c r="P1005">
        <f>E_s*N1005</f>
        <v/>
      </c>
      <c r="Q1005">
        <f>O1005*A_s1</f>
        <v/>
      </c>
      <c r="R1005">
        <f>P1005*A_s2</f>
        <v/>
      </c>
      <c r="S1005">
        <f>Q1005*($K1005-Z_s1)</f>
        <v/>
      </c>
      <c r="T1005">
        <f>R1005*($K1005-Z_s2)</f>
        <v/>
      </c>
      <c r="U1005">
        <f>(INDIRECT("a_"&amp;U$2)/(U$2+1))*(($C1005^(U$2+1)-$H1005^(U$2+1))/(ε_c1cd^(U$2+1)))</f>
        <v/>
      </c>
      <c r="V1005">
        <f>(INDIRECT("a_"&amp;V$2)/(V$2+1))*(($C1005^(V$2+1)-$H1005^(V$2+1))/(ε_c1cd^(V$2+1)))</f>
        <v/>
      </c>
      <c r="W1005">
        <f>(INDIRECT("a_"&amp;W$2)/(W$2+1))*(($C1005^(W$2+1)-$H1005^(W$2+1))/(ε_c1cd^(W$2+1)))</f>
        <v/>
      </c>
      <c r="X1005">
        <f>(INDIRECT("a_"&amp;X$2)/(X$2+1))*(($C1005^(X$2+1)-$H1005^(X$2+1))/(ε_c1cd^(X$2+1)))</f>
        <v/>
      </c>
      <c r="Y1005">
        <f>(INDIRECT("a_"&amp;Y$2)/(Y$2+1))*(($C1005^(Y$2+1)-$H1005^(Y$2+1))/(ε_c1cd^(Y$2+1)))</f>
        <v/>
      </c>
      <c r="Z1005">
        <f>(INDIRECT("a_"&amp;Z$2)/(Z$2+2))*(($C1005^(Z$2+2)-$H1005^(Z$2+2))/(ε_c1cd^(Z$2+2)))</f>
        <v/>
      </c>
      <c r="AA1005">
        <f>(INDIRECT("a_"&amp;AA$2)/(AA$2+2))*(($C1005^(AA$2+2)-$H1005^(AA$2+2))/(ε_c1cd^(AA$2+2)))</f>
        <v/>
      </c>
      <c r="AB1005">
        <f>(INDIRECT("a_"&amp;AB$2)/(AB$2+2))*(($C1005^(AB$2+2)-$H1005^(AB$2+2))/(ε_c1cd^(AB$2+2)))</f>
        <v/>
      </c>
      <c r="AC1005">
        <f>(INDIRECT("a_"&amp;AC$2)/(AC$2+2))*(($C1005^(AC$2+2)-$H1005^(AC$2+2))/(ε_c1cd^(AC$2+2)))</f>
        <v/>
      </c>
      <c r="AD1005">
        <f>(INDIRECT("a_"&amp;AD$2)/(AD$2+2))*(($C1005^(AD$2+2)-$H1005^(AD$2+2))/(ε_c1cd^(AD$2+2)))</f>
        <v/>
      </c>
      <c r="AE1005" s="111">
        <f>(b*f_cd/L1005)*SUM(U1005:Y1005)+SUM(Q1005:R1005)</f>
        <v/>
      </c>
      <c r="AF1005" s="112">
        <f>AE1005*(K1005-y+e)</f>
        <v/>
      </c>
      <c r="AG1005" s="113">
        <f>(b*f_cd/(L1005^2))*SUM(Z1005:AD1005)+SUM(S1005:T1005)-AF1005</f>
        <v/>
      </c>
      <c r="AH1005" s="114">
        <f>AG1005&lt;0</f>
        <v/>
      </c>
      <c r="AI1005" s="115">
        <f>IF(A1005=1,FALSE,(AND(AQ1005,AH1005,NOT(AI1004))))</f>
        <v/>
      </c>
      <c r="AJ1005" s="116">
        <f>(b*f_cd/L1005)*(a_1/2*J1005^2+a_2/3*J1005^3+a_3/4*J1005^4+a_4/5*J1005^5+a_5/6*J1005^6)+SUM(Q1005:R1005)</f>
        <v/>
      </c>
      <c r="AK1005">
        <f>AJ1005*(K1005-y+e)</f>
        <v/>
      </c>
      <c r="AL1005" s="118">
        <f>(b*f_cd/(L1005^2))*(a_1/3*J1005^3+a_2/4*J1005^4+a_3/5*J1005^5+a_4/6*J1005^6+a_5/7*J1005^7)+SUM(S1005:T1005)-AK1005</f>
        <v/>
      </c>
      <c r="AM1005" s="114">
        <f>AL1005&gt;0</f>
        <v/>
      </c>
      <c r="AN1005" s="115">
        <f>IF(A1005=1,FALSE,(AND(AQ1005,AM1005,NOT(AN1004))))</f>
        <v/>
      </c>
      <c r="AO1005">
        <f>IF(D1005=1,AND(AH1005,NOT(AI1005)),AND(AM1005,NOT(AN1005)))</f>
        <v/>
      </c>
      <c r="AP1005" s="119">
        <f>IF(D1005=1,AI1005,AN1005)</f>
        <v/>
      </c>
      <c r="AQ1005" s="125">
        <f>ABS(E1005)&lt;$AQ$2</f>
        <v/>
      </c>
      <c r="AS1005">
        <f>IF(AP1005,MAX(AS$3:AS1003)+1,"")</f>
        <v/>
      </c>
    </row>
    <row r="1006">
      <c r="A1006" t="n">
        <v>916</v>
      </c>
      <c r="B1006" s="131">
        <f>IF(A1006=1,0,IF(AP1006,0.1*ε_cu1cd,0))</f>
        <v/>
      </c>
      <c r="C1006" s="131">
        <f>IF(A1006=1,0.1*ε_cu1cd,C1005+B1005)</f>
        <v/>
      </c>
      <c r="D1006" s="113">
        <f>IF('Нормальний переріз'!$D$68&gt;0,1,2)</f>
        <v/>
      </c>
      <c r="E1006" s="144">
        <f>IF(D1006=1,F1006,G1006)</f>
        <v/>
      </c>
      <c r="F1006" s="124">
        <f>IF(AI1005,0.11*ε_cu1cd,IF(AH1005,F1005*0.01,F1005))</f>
        <v/>
      </c>
      <c r="G1006" s="124">
        <f>IF(AP1005,-0.1*ε_cu1cd,IF(AM1005,G1005*0.01,G1005))</f>
        <v/>
      </c>
      <c r="H1006" s="113">
        <f>IF(A1006=1,E1006,IF(AO1005,H1005-E1005+E1006,IF(AP1005,0.8*H1005,H1005+E1006)))</f>
        <v/>
      </c>
      <c r="I1006" s="169">
        <f>(C1006-H1006)/h</f>
        <v/>
      </c>
      <c r="J1006">
        <f>C1006/(ε_c1cd)</f>
        <v/>
      </c>
      <c r="K1006">
        <f>C1006/I1006</f>
        <v/>
      </c>
      <c r="L1006" s="131">
        <f>I1006/(ε_c1cd)</f>
        <v/>
      </c>
      <c r="M1006">
        <f>I1006*(K1006-Z_s1)</f>
        <v/>
      </c>
      <c r="N1006">
        <f>I1006*(K1006-Z_s2)</f>
        <v/>
      </c>
      <c r="O1006">
        <f>E_s*M1006</f>
        <v/>
      </c>
      <c r="P1006">
        <f>E_s*N1006</f>
        <v/>
      </c>
      <c r="Q1006">
        <f>O1006*A_s1</f>
        <v/>
      </c>
      <c r="R1006">
        <f>P1006*A_s2</f>
        <v/>
      </c>
      <c r="S1006">
        <f>Q1006*($K1006-Z_s1)</f>
        <v/>
      </c>
      <c r="T1006">
        <f>R1006*($K1006-Z_s2)</f>
        <v/>
      </c>
      <c r="U1006">
        <f>(INDIRECT("a_"&amp;U$2)/(U$2+1))*(($C1006^(U$2+1)-$H1006^(U$2+1))/(ε_c1cd^(U$2+1)))</f>
        <v/>
      </c>
      <c r="V1006">
        <f>(INDIRECT("a_"&amp;V$2)/(V$2+1))*(($C1006^(V$2+1)-$H1006^(V$2+1))/(ε_c1cd^(V$2+1)))</f>
        <v/>
      </c>
      <c r="W1006">
        <f>(INDIRECT("a_"&amp;W$2)/(W$2+1))*(($C1006^(W$2+1)-$H1006^(W$2+1))/(ε_c1cd^(W$2+1)))</f>
        <v/>
      </c>
      <c r="X1006">
        <f>(INDIRECT("a_"&amp;X$2)/(X$2+1))*(($C1006^(X$2+1)-$H1006^(X$2+1))/(ε_c1cd^(X$2+1)))</f>
        <v/>
      </c>
      <c r="Y1006">
        <f>(INDIRECT("a_"&amp;Y$2)/(Y$2+1))*(($C1006^(Y$2+1)-$H1006^(Y$2+1))/(ε_c1cd^(Y$2+1)))</f>
        <v/>
      </c>
      <c r="Z1006">
        <f>(INDIRECT("a_"&amp;Z$2)/(Z$2+2))*(($C1006^(Z$2+2)-$H1006^(Z$2+2))/(ε_c1cd^(Z$2+2)))</f>
        <v/>
      </c>
      <c r="AA1006">
        <f>(INDIRECT("a_"&amp;AA$2)/(AA$2+2))*(($C1006^(AA$2+2)-$H1006^(AA$2+2))/(ε_c1cd^(AA$2+2)))</f>
        <v/>
      </c>
      <c r="AB1006">
        <f>(INDIRECT("a_"&amp;AB$2)/(AB$2+2))*(($C1006^(AB$2+2)-$H1006^(AB$2+2))/(ε_c1cd^(AB$2+2)))</f>
        <v/>
      </c>
      <c r="AC1006">
        <f>(INDIRECT("a_"&amp;AC$2)/(AC$2+2))*(($C1006^(AC$2+2)-$H1006^(AC$2+2))/(ε_c1cd^(AC$2+2)))</f>
        <v/>
      </c>
      <c r="AD1006">
        <f>(INDIRECT("a_"&amp;AD$2)/(AD$2+2))*(($C1006^(AD$2+2)-$H1006^(AD$2+2))/(ε_c1cd^(AD$2+2)))</f>
        <v/>
      </c>
      <c r="AE1006" s="111">
        <f>(b*f_cd/L1006)*SUM(U1006:Y1006)+SUM(Q1006:R1006)</f>
        <v/>
      </c>
      <c r="AF1006" s="112">
        <f>AE1006*(K1006-y+e)</f>
        <v/>
      </c>
      <c r="AG1006" s="113">
        <f>(b*f_cd/(L1006^2))*SUM(Z1006:AD1006)+SUM(S1006:T1006)-AF1006</f>
        <v/>
      </c>
      <c r="AH1006" s="114">
        <f>AG1006&lt;0</f>
        <v/>
      </c>
      <c r="AI1006" s="115">
        <f>IF(A1006=1,FALSE,(AND(AQ1006,AH1006,NOT(AI1005))))</f>
        <v/>
      </c>
      <c r="AJ1006" s="116">
        <f>(b*f_cd/L1006)*(a_1/2*J1006^2+a_2/3*J1006^3+a_3/4*J1006^4+a_4/5*J1006^5+a_5/6*J1006^6)+SUM(Q1006:R1006)</f>
        <v/>
      </c>
      <c r="AK1006">
        <f>AJ1006*(K1006-y+e)</f>
        <v/>
      </c>
      <c r="AL1006" s="118">
        <f>(b*f_cd/(L1006^2))*(a_1/3*J1006^3+a_2/4*J1006^4+a_3/5*J1006^5+a_4/6*J1006^6+a_5/7*J1006^7)+SUM(S1006:T1006)-AK1006</f>
        <v/>
      </c>
      <c r="AM1006" s="114">
        <f>AL1006&gt;0</f>
        <v/>
      </c>
      <c r="AN1006" s="115">
        <f>IF(A1006=1,FALSE,(AND(AQ1006,AM1006,NOT(AN1005))))</f>
        <v/>
      </c>
      <c r="AO1006">
        <f>IF(D1006=1,AND(AH1006,NOT(AI1006)),AND(AM1006,NOT(AN1006)))</f>
        <v/>
      </c>
      <c r="AP1006" s="119">
        <f>IF(D1006=1,AI1006,AN1006)</f>
        <v/>
      </c>
      <c r="AQ1006" s="125">
        <f>ABS(E1006)&lt;$AQ$2</f>
        <v/>
      </c>
      <c r="AS1006">
        <f>IF(AP1006,MAX(AS$3:AS1004)+1,"")</f>
        <v/>
      </c>
    </row>
    <row r="1007">
      <c r="A1007" t="n">
        <v>917</v>
      </c>
      <c r="B1007" s="131">
        <f>IF(A1007=1,0,IF(AP1007,0.1*ε_cu1cd,0))</f>
        <v/>
      </c>
      <c r="C1007" s="131">
        <f>IF(A1007=1,0.1*ε_cu1cd,C1006+B1006)</f>
        <v/>
      </c>
      <c r="D1007" s="113">
        <f>IF('Нормальний переріз'!$D$68&gt;0,1,2)</f>
        <v/>
      </c>
      <c r="E1007" s="144">
        <f>IF(D1007=1,F1007,G1007)</f>
        <v/>
      </c>
      <c r="F1007" s="124">
        <f>IF(AI1006,0.11*ε_cu1cd,IF(AH1006,F1006*0.01,F1006))</f>
        <v/>
      </c>
      <c r="G1007" s="124">
        <f>IF(AP1006,-0.1*ε_cu1cd,IF(AM1006,G1006*0.01,G1006))</f>
        <v/>
      </c>
      <c r="H1007" s="113">
        <f>IF(A1007=1,E1007,IF(AO1006,H1006-E1006+E1007,IF(AP1006,0.8*H1006,H1006+E1007)))</f>
        <v/>
      </c>
      <c r="I1007" s="169">
        <f>(C1007-H1007)/h</f>
        <v/>
      </c>
      <c r="J1007">
        <f>C1007/(ε_c1cd)</f>
        <v/>
      </c>
      <c r="K1007">
        <f>C1007/I1007</f>
        <v/>
      </c>
      <c r="L1007" s="131">
        <f>I1007/(ε_c1cd)</f>
        <v/>
      </c>
      <c r="M1007">
        <f>I1007*(K1007-Z_s1)</f>
        <v/>
      </c>
      <c r="N1007">
        <f>I1007*(K1007-Z_s2)</f>
        <v/>
      </c>
      <c r="O1007">
        <f>E_s*M1007</f>
        <v/>
      </c>
      <c r="P1007">
        <f>E_s*N1007</f>
        <v/>
      </c>
      <c r="Q1007">
        <f>O1007*A_s1</f>
        <v/>
      </c>
      <c r="R1007">
        <f>P1007*A_s2</f>
        <v/>
      </c>
      <c r="S1007">
        <f>Q1007*($K1007-Z_s1)</f>
        <v/>
      </c>
      <c r="T1007">
        <f>R1007*($K1007-Z_s2)</f>
        <v/>
      </c>
      <c r="U1007">
        <f>(INDIRECT("a_"&amp;U$2)/(U$2+1))*(($C1007^(U$2+1)-$H1007^(U$2+1))/(ε_c1cd^(U$2+1)))</f>
        <v/>
      </c>
      <c r="V1007">
        <f>(INDIRECT("a_"&amp;V$2)/(V$2+1))*(($C1007^(V$2+1)-$H1007^(V$2+1))/(ε_c1cd^(V$2+1)))</f>
        <v/>
      </c>
      <c r="W1007">
        <f>(INDIRECT("a_"&amp;W$2)/(W$2+1))*(($C1007^(W$2+1)-$H1007^(W$2+1))/(ε_c1cd^(W$2+1)))</f>
        <v/>
      </c>
      <c r="X1007">
        <f>(INDIRECT("a_"&amp;X$2)/(X$2+1))*(($C1007^(X$2+1)-$H1007^(X$2+1))/(ε_c1cd^(X$2+1)))</f>
        <v/>
      </c>
      <c r="Y1007">
        <f>(INDIRECT("a_"&amp;Y$2)/(Y$2+1))*(($C1007^(Y$2+1)-$H1007^(Y$2+1))/(ε_c1cd^(Y$2+1)))</f>
        <v/>
      </c>
      <c r="Z1007">
        <f>(INDIRECT("a_"&amp;Z$2)/(Z$2+2))*(($C1007^(Z$2+2)-$H1007^(Z$2+2))/(ε_c1cd^(Z$2+2)))</f>
        <v/>
      </c>
      <c r="AA1007">
        <f>(INDIRECT("a_"&amp;AA$2)/(AA$2+2))*(($C1007^(AA$2+2)-$H1007^(AA$2+2))/(ε_c1cd^(AA$2+2)))</f>
        <v/>
      </c>
      <c r="AB1007">
        <f>(INDIRECT("a_"&amp;AB$2)/(AB$2+2))*(($C1007^(AB$2+2)-$H1007^(AB$2+2))/(ε_c1cd^(AB$2+2)))</f>
        <v/>
      </c>
      <c r="AC1007">
        <f>(INDIRECT("a_"&amp;AC$2)/(AC$2+2))*(($C1007^(AC$2+2)-$H1007^(AC$2+2))/(ε_c1cd^(AC$2+2)))</f>
        <v/>
      </c>
      <c r="AD1007">
        <f>(INDIRECT("a_"&amp;AD$2)/(AD$2+2))*(($C1007^(AD$2+2)-$H1007^(AD$2+2))/(ε_c1cd^(AD$2+2)))</f>
        <v/>
      </c>
      <c r="AE1007" s="111">
        <f>(b*f_cd/L1007)*SUM(U1007:Y1007)+SUM(Q1007:R1007)</f>
        <v/>
      </c>
      <c r="AF1007" s="112">
        <f>AE1007*(K1007-y+e)</f>
        <v/>
      </c>
      <c r="AG1007" s="113">
        <f>(b*f_cd/(L1007^2))*SUM(Z1007:AD1007)+SUM(S1007:T1007)-AF1007</f>
        <v/>
      </c>
      <c r="AH1007" s="114">
        <f>AG1007&lt;0</f>
        <v/>
      </c>
      <c r="AI1007" s="115">
        <f>IF(A1007=1,FALSE,(AND(AQ1007,AH1007,NOT(AI1006))))</f>
        <v/>
      </c>
      <c r="AJ1007" s="116">
        <f>(b*f_cd/L1007)*(a_1/2*J1007^2+a_2/3*J1007^3+a_3/4*J1007^4+a_4/5*J1007^5+a_5/6*J1007^6)+SUM(Q1007:R1007)</f>
        <v/>
      </c>
      <c r="AK1007">
        <f>AJ1007*(K1007-y+e)</f>
        <v/>
      </c>
      <c r="AL1007" s="118">
        <f>(b*f_cd/(L1007^2))*(a_1/3*J1007^3+a_2/4*J1007^4+a_3/5*J1007^5+a_4/6*J1007^6+a_5/7*J1007^7)+SUM(S1007:T1007)-AK1007</f>
        <v/>
      </c>
      <c r="AM1007" s="114">
        <f>AL1007&gt;0</f>
        <v/>
      </c>
      <c r="AN1007" s="115">
        <f>IF(A1007=1,FALSE,(AND(AQ1007,AM1007,NOT(AN1006))))</f>
        <v/>
      </c>
      <c r="AO1007">
        <f>IF(D1007=1,AND(AH1007,NOT(AI1007)),AND(AM1007,NOT(AN1007)))</f>
        <v/>
      </c>
      <c r="AP1007" s="119">
        <f>IF(D1007=1,AI1007,AN1007)</f>
        <v/>
      </c>
      <c r="AQ1007" s="125">
        <f>ABS(E1007)&lt;$AQ$2</f>
        <v/>
      </c>
      <c r="AS1007">
        <f>IF(AP1007,MAX(AS$3:AS1005)+1,"")</f>
        <v/>
      </c>
    </row>
    <row r="1008">
      <c r="A1008" t="n">
        <v>918</v>
      </c>
      <c r="B1008" s="131">
        <f>IF(A1008=1,0,IF(AP1008,0.1*ε_cu1cd,0))</f>
        <v/>
      </c>
      <c r="C1008" s="131">
        <f>IF(A1008=1,0.1*ε_cu1cd,C1007+B1007)</f>
        <v/>
      </c>
      <c r="D1008" s="113">
        <f>IF('Нормальний переріз'!$D$68&gt;0,1,2)</f>
        <v/>
      </c>
      <c r="E1008" s="144">
        <f>IF(D1008=1,F1008,G1008)</f>
        <v/>
      </c>
      <c r="F1008" s="124">
        <f>IF(AI1007,0.11*ε_cu1cd,IF(AH1007,F1007*0.01,F1007))</f>
        <v/>
      </c>
      <c r="G1008" s="124">
        <f>IF(AP1007,-0.1*ε_cu1cd,IF(AM1007,G1007*0.01,G1007))</f>
        <v/>
      </c>
      <c r="H1008" s="113">
        <f>IF(A1008=1,E1008,IF(AO1007,H1007-E1007+E1008,IF(AP1007,0.8*H1007,H1007+E1008)))</f>
        <v/>
      </c>
      <c r="I1008" s="169">
        <f>(C1008-H1008)/h</f>
        <v/>
      </c>
      <c r="J1008">
        <f>C1008/(ε_c1cd)</f>
        <v/>
      </c>
      <c r="K1008">
        <f>C1008/I1008</f>
        <v/>
      </c>
      <c r="L1008" s="131">
        <f>I1008/(ε_c1cd)</f>
        <v/>
      </c>
      <c r="M1008">
        <f>I1008*(K1008-Z_s1)</f>
        <v/>
      </c>
      <c r="N1008">
        <f>I1008*(K1008-Z_s2)</f>
        <v/>
      </c>
      <c r="O1008">
        <f>E_s*M1008</f>
        <v/>
      </c>
      <c r="P1008">
        <f>E_s*N1008</f>
        <v/>
      </c>
      <c r="Q1008">
        <f>O1008*A_s1</f>
        <v/>
      </c>
      <c r="R1008">
        <f>P1008*A_s2</f>
        <v/>
      </c>
      <c r="S1008">
        <f>Q1008*($K1008-Z_s1)</f>
        <v/>
      </c>
      <c r="T1008">
        <f>R1008*($K1008-Z_s2)</f>
        <v/>
      </c>
      <c r="U1008">
        <f>(INDIRECT("a_"&amp;U$2)/(U$2+1))*(($C1008^(U$2+1)-$H1008^(U$2+1))/(ε_c1cd^(U$2+1)))</f>
        <v/>
      </c>
      <c r="V1008">
        <f>(INDIRECT("a_"&amp;V$2)/(V$2+1))*(($C1008^(V$2+1)-$H1008^(V$2+1))/(ε_c1cd^(V$2+1)))</f>
        <v/>
      </c>
      <c r="W1008">
        <f>(INDIRECT("a_"&amp;W$2)/(W$2+1))*(($C1008^(W$2+1)-$H1008^(W$2+1))/(ε_c1cd^(W$2+1)))</f>
        <v/>
      </c>
      <c r="X1008">
        <f>(INDIRECT("a_"&amp;X$2)/(X$2+1))*(($C1008^(X$2+1)-$H1008^(X$2+1))/(ε_c1cd^(X$2+1)))</f>
        <v/>
      </c>
      <c r="Y1008">
        <f>(INDIRECT("a_"&amp;Y$2)/(Y$2+1))*(($C1008^(Y$2+1)-$H1008^(Y$2+1))/(ε_c1cd^(Y$2+1)))</f>
        <v/>
      </c>
      <c r="Z1008">
        <f>(INDIRECT("a_"&amp;Z$2)/(Z$2+2))*(($C1008^(Z$2+2)-$H1008^(Z$2+2))/(ε_c1cd^(Z$2+2)))</f>
        <v/>
      </c>
      <c r="AA1008">
        <f>(INDIRECT("a_"&amp;AA$2)/(AA$2+2))*(($C1008^(AA$2+2)-$H1008^(AA$2+2))/(ε_c1cd^(AA$2+2)))</f>
        <v/>
      </c>
      <c r="AB1008">
        <f>(INDIRECT("a_"&amp;AB$2)/(AB$2+2))*(($C1008^(AB$2+2)-$H1008^(AB$2+2))/(ε_c1cd^(AB$2+2)))</f>
        <v/>
      </c>
      <c r="AC1008">
        <f>(INDIRECT("a_"&amp;AC$2)/(AC$2+2))*(($C1008^(AC$2+2)-$H1008^(AC$2+2))/(ε_c1cd^(AC$2+2)))</f>
        <v/>
      </c>
      <c r="AD1008">
        <f>(INDIRECT("a_"&amp;AD$2)/(AD$2+2))*(($C1008^(AD$2+2)-$H1008^(AD$2+2))/(ε_c1cd^(AD$2+2)))</f>
        <v/>
      </c>
      <c r="AE1008" s="111">
        <f>(b*f_cd/L1008)*SUM(U1008:Y1008)+SUM(Q1008:R1008)</f>
        <v/>
      </c>
      <c r="AF1008" s="112">
        <f>AE1008*(K1008-y+e)</f>
        <v/>
      </c>
      <c r="AG1008" s="113">
        <f>(b*f_cd/(L1008^2))*SUM(Z1008:AD1008)+SUM(S1008:T1008)-AF1008</f>
        <v/>
      </c>
      <c r="AH1008" s="114">
        <f>AG1008&lt;0</f>
        <v/>
      </c>
      <c r="AI1008" s="115">
        <f>IF(A1008=1,FALSE,(AND(AQ1008,AH1008,NOT(AI1007))))</f>
        <v/>
      </c>
      <c r="AJ1008" s="116">
        <f>(b*f_cd/L1008)*(a_1/2*J1008^2+a_2/3*J1008^3+a_3/4*J1008^4+a_4/5*J1008^5+a_5/6*J1008^6)+SUM(Q1008:R1008)</f>
        <v/>
      </c>
      <c r="AK1008">
        <f>AJ1008*(K1008-y+e)</f>
        <v/>
      </c>
      <c r="AL1008" s="118">
        <f>(b*f_cd/(L1008^2))*(a_1/3*J1008^3+a_2/4*J1008^4+a_3/5*J1008^5+a_4/6*J1008^6+a_5/7*J1008^7)+SUM(S1008:T1008)-AK1008</f>
        <v/>
      </c>
      <c r="AM1008" s="114">
        <f>AL1008&gt;0</f>
        <v/>
      </c>
      <c r="AN1008" s="115">
        <f>IF(A1008=1,FALSE,(AND(AQ1008,AM1008,NOT(AN1007))))</f>
        <v/>
      </c>
      <c r="AO1008">
        <f>IF(D1008=1,AND(AH1008,NOT(AI1008)),AND(AM1008,NOT(AN1008)))</f>
        <v/>
      </c>
      <c r="AP1008" s="119">
        <f>IF(D1008=1,AI1008,AN1008)</f>
        <v/>
      </c>
      <c r="AQ1008" s="125">
        <f>ABS(E1008)&lt;$AQ$2</f>
        <v/>
      </c>
      <c r="AS1008">
        <f>IF(AP1008,MAX(AS$3:AS1006)+1,"")</f>
        <v/>
      </c>
    </row>
    <row r="1009">
      <c r="A1009" t="n">
        <v>919</v>
      </c>
      <c r="B1009" s="131">
        <f>IF(A1009=1,0,IF(AP1009,0.1*ε_cu1cd,0))</f>
        <v/>
      </c>
      <c r="C1009" s="131">
        <f>IF(A1009=1,0.1*ε_cu1cd,C1008+B1008)</f>
        <v/>
      </c>
      <c r="D1009" s="113">
        <f>IF('Нормальний переріз'!$D$68&gt;0,1,2)</f>
        <v/>
      </c>
      <c r="E1009" s="144">
        <f>IF(D1009=1,F1009,G1009)</f>
        <v/>
      </c>
      <c r="F1009" s="124">
        <f>IF(AI1008,0.11*ε_cu1cd,IF(AH1008,F1008*0.01,F1008))</f>
        <v/>
      </c>
      <c r="G1009" s="124">
        <f>IF(AP1008,-0.1*ε_cu1cd,IF(AM1008,G1008*0.01,G1008))</f>
        <v/>
      </c>
      <c r="H1009" s="113">
        <f>IF(A1009=1,E1009,IF(AO1008,H1008-E1008+E1009,IF(AP1008,0.8*H1008,H1008+E1009)))</f>
        <v/>
      </c>
      <c r="I1009" s="169">
        <f>(C1009-H1009)/h</f>
        <v/>
      </c>
      <c r="J1009">
        <f>C1009/(ε_c1cd)</f>
        <v/>
      </c>
      <c r="K1009">
        <f>C1009/I1009</f>
        <v/>
      </c>
      <c r="L1009" s="131">
        <f>I1009/(ε_c1cd)</f>
        <v/>
      </c>
      <c r="M1009">
        <f>I1009*(K1009-Z_s1)</f>
        <v/>
      </c>
      <c r="N1009">
        <f>I1009*(K1009-Z_s2)</f>
        <v/>
      </c>
      <c r="O1009">
        <f>E_s*M1009</f>
        <v/>
      </c>
      <c r="P1009">
        <f>E_s*N1009</f>
        <v/>
      </c>
      <c r="Q1009">
        <f>O1009*A_s1</f>
        <v/>
      </c>
      <c r="R1009">
        <f>P1009*A_s2</f>
        <v/>
      </c>
      <c r="S1009">
        <f>Q1009*($K1009-Z_s1)</f>
        <v/>
      </c>
      <c r="T1009">
        <f>R1009*($K1009-Z_s2)</f>
        <v/>
      </c>
      <c r="U1009">
        <f>(INDIRECT("a_"&amp;U$2)/(U$2+1))*(($C1009^(U$2+1)-$H1009^(U$2+1))/(ε_c1cd^(U$2+1)))</f>
        <v/>
      </c>
      <c r="V1009">
        <f>(INDIRECT("a_"&amp;V$2)/(V$2+1))*(($C1009^(V$2+1)-$H1009^(V$2+1))/(ε_c1cd^(V$2+1)))</f>
        <v/>
      </c>
      <c r="W1009">
        <f>(INDIRECT("a_"&amp;W$2)/(W$2+1))*(($C1009^(W$2+1)-$H1009^(W$2+1))/(ε_c1cd^(W$2+1)))</f>
        <v/>
      </c>
      <c r="X1009">
        <f>(INDIRECT("a_"&amp;X$2)/(X$2+1))*(($C1009^(X$2+1)-$H1009^(X$2+1))/(ε_c1cd^(X$2+1)))</f>
        <v/>
      </c>
      <c r="Y1009">
        <f>(INDIRECT("a_"&amp;Y$2)/(Y$2+1))*(($C1009^(Y$2+1)-$H1009^(Y$2+1))/(ε_c1cd^(Y$2+1)))</f>
        <v/>
      </c>
      <c r="Z1009">
        <f>(INDIRECT("a_"&amp;Z$2)/(Z$2+2))*(($C1009^(Z$2+2)-$H1009^(Z$2+2))/(ε_c1cd^(Z$2+2)))</f>
        <v/>
      </c>
      <c r="AA1009">
        <f>(INDIRECT("a_"&amp;AA$2)/(AA$2+2))*(($C1009^(AA$2+2)-$H1009^(AA$2+2))/(ε_c1cd^(AA$2+2)))</f>
        <v/>
      </c>
      <c r="AB1009">
        <f>(INDIRECT("a_"&amp;AB$2)/(AB$2+2))*(($C1009^(AB$2+2)-$H1009^(AB$2+2))/(ε_c1cd^(AB$2+2)))</f>
        <v/>
      </c>
      <c r="AC1009">
        <f>(INDIRECT("a_"&amp;AC$2)/(AC$2+2))*(($C1009^(AC$2+2)-$H1009^(AC$2+2))/(ε_c1cd^(AC$2+2)))</f>
        <v/>
      </c>
      <c r="AD1009">
        <f>(INDIRECT("a_"&amp;AD$2)/(AD$2+2))*(($C1009^(AD$2+2)-$H1009^(AD$2+2))/(ε_c1cd^(AD$2+2)))</f>
        <v/>
      </c>
      <c r="AE1009" s="111">
        <f>(b*f_cd/L1009)*SUM(U1009:Y1009)+SUM(Q1009:R1009)</f>
        <v/>
      </c>
      <c r="AF1009" s="112">
        <f>AE1009*(K1009-y+e)</f>
        <v/>
      </c>
      <c r="AG1009" s="113">
        <f>(b*f_cd/(L1009^2))*SUM(Z1009:AD1009)+SUM(S1009:T1009)-AF1009</f>
        <v/>
      </c>
      <c r="AH1009" s="114">
        <f>AG1009&lt;0</f>
        <v/>
      </c>
      <c r="AI1009" s="115">
        <f>IF(A1009=1,FALSE,(AND(AQ1009,AH1009,NOT(AI1008))))</f>
        <v/>
      </c>
      <c r="AJ1009" s="116">
        <f>(b*f_cd/L1009)*(a_1/2*J1009^2+a_2/3*J1009^3+a_3/4*J1009^4+a_4/5*J1009^5+a_5/6*J1009^6)+SUM(Q1009:R1009)</f>
        <v/>
      </c>
      <c r="AK1009">
        <f>AJ1009*(K1009-y+e)</f>
        <v/>
      </c>
      <c r="AL1009" s="118">
        <f>(b*f_cd/(L1009^2))*(a_1/3*J1009^3+a_2/4*J1009^4+a_3/5*J1009^5+a_4/6*J1009^6+a_5/7*J1009^7)+SUM(S1009:T1009)-AK1009</f>
        <v/>
      </c>
      <c r="AM1009" s="114">
        <f>AL1009&gt;0</f>
        <v/>
      </c>
      <c r="AN1009" s="115">
        <f>IF(A1009=1,FALSE,(AND(AQ1009,AM1009,NOT(AN1008))))</f>
        <v/>
      </c>
      <c r="AO1009">
        <f>IF(D1009=1,AND(AH1009,NOT(AI1009)),AND(AM1009,NOT(AN1009)))</f>
        <v/>
      </c>
      <c r="AP1009" s="119">
        <f>IF(D1009=1,AI1009,AN1009)</f>
        <v/>
      </c>
      <c r="AQ1009" s="125">
        <f>ABS(E1009)&lt;$AQ$2</f>
        <v/>
      </c>
      <c r="AS1009">
        <f>IF(AP1009,MAX(AS$3:AS1007)+1,"")</f>
        <v/>
      </c>
    </row>
    <row r="1010">
      <c r="A1010" t="n">
        <v>920</v>
      </c>
      <c r="B1010" s="131">
        <f>IF(A1010=1,0,IF(AP1010,0.1*ε_cu1cd,0))</f>
        <v/>
      </c>
      <c r="C1010" s="131">
        <f>IF(A1010=1,0.1*ε_cu1cd,C1009+B1009)</f>
        <v/>
      </c>
      <c r="D1010" s="113">
        <f>IF('Нормальний переріз'!$D$68&gt;0,1,2)</f>
        <v/>
      </c>
      <c r="E1010" s="144">
        <f>IF(D1010=1,F1010,G1010)</f>
        <v/>
      </c>
      <c r="F1010" s="124">
        <f>IF(AI1009,0.11*ε_cu1cd,IF(AH1009,F1009*0.01,F1009))</f>
        <v/>
      </c>
      <c r="G1010" s="124">
        <f>IF(AP1009,-0.1*ε_cu1cd,IF(AM1009,G1009*0.01,G1009))</f>
        <v/>
      </c>
      <c r="H1010" s="113">
        <f>IF(A1010=1,E1010,IF(AO1009,H1009-E1009+E1010,IF(AP1009,0.8*H1009,H1009+E1010)))</f>
        <v/>
      </c>
      <c r="I1010" s="169">
        <f>(C1010-H1010)/h</f>
        <v/>
      </c>
      <c r="J1010">
        <f>C1010/(ε_c1cd)</f>
        <v/>
      </c>
      <c r="K1010">
        <f>C1010/I1010</f>
        <v/>
      </c>
      <c r="L1010" s="131">
        <f>I1010/(ε_c1cd)</f>
        <v/>
      </c>
      <c r="M1010">
        <f>I1010*(K1010-Z_s1)</f>
        <v/>
      </c>
      <c r="N1010">
        <f>I1010*(K1010-Z_s2)</f>
        <v/>
      </c>
      <c r="O1010">
        <f>E_s*M1010</f>
        <v/>
      </c>
      <c r="P1010">
        <f>E_s*N1010</f>
        <v/>
      </c>
      <c r="Q1010">
        <f>O1010*A_s1</f>
        <v/>
      </c>
      <c r="R1010">
        <f>P1010*A_s2</f>
        <v/>
      </c>
      <c r="S1010">
        <f>Q1010*($K1010-Z_s1)</f>
        <v/>
      </c>
      <c r="T1010">
        <f>R1010*($K1010-Z_s2)</f>
        <v/>
      </c>
      <c r="U1010">
        <f>(INDIRECT("a_"&amp;U$2)/(U$2+1))*(($C1010^(U$2+1)-$H1010^(U$2+1))/(ε_c1cd^(U$2+1)))</f>
        <v/>
      </c>
      <c r="V1010">
        <f>(INDIRECT("a_"&amp;V$2)/(V$2+1))*(($C1010^(V$2+1)-$H1010^(V$2+1))/(ε_c1cd^(V$2+1)))</f>
        <v/>
      </c>
      <c r="W1010">
        <f>(INDIRECT("a_"&amp;W$2)/(W$2+1))*(($C1010^(W$2+1)-$H1010^(W$2+1))/(ε_c1cd^(W$2+1)))</f>
        <v/>
      </c>
      <c r="X1010">
        <f>(INDIRECT("a_"&amp;X$2)/(X$2+1))*(($C1010^(X$2+1)-$H1010^(X$2+1))/(ε_c1cd^(X$2+1)))</f>
        <v/>
      </c>
      <c r="Y1010">
        <f>(INDIRECT("a_"&amp;Y$2)/(Y$2+1))*(($C1010^(Y$2+1)-$H1010^(Y$2+1))/(ε_c1cd^(Y$2+1)))</f>
        <v/>
      </c>
      <c r="Z1010">
        <f>(INDIRECT("a_"&amp;Z$2)/(Z$2+2))*(($C1010^(Z$2+2)-$H1010^(Z$2+2))/(ε_c1cd^(Z$2+2)))</f>
        <v/>
      </c>
      <c r="AA1010">
        <f>(INDIRECT("a_"&amp;AA$2)/(AA$2+2))*(($C1010^(AA$2+2)-$H1010^(AA$2+2))/(ε_c1cd^(AA$2+2)))</f>
        <v/>
      </c>
      <c r="AB1010">
        <f>(INDIRECT("a_"&amp;AB$2)/(AB$2+2))*(($C1010^(AB$2+2)-$H1010^(AB$2+2))/(ε_c1cd^(AB$2+2)))</f>
        <v/>
      </c>
      <c r="AC1010">
        <f>(INDIRECT("a_"&amp;AC$2)/(AC$2+2))*(($C1010^(AC$2+2)-$H1010^(AC$2+2))/(ε_c1cd^(AC$2+2)))</f>
        <v/>
      </c>
      <c r="AD1010">
        <f>(INDIRECT("a_"&amp;AD$2)/(AD$2+2))*(($C1010^(AD$2+2)-$H1010^(AD$2+2))/(ε_c1cd^(AD$2+2)))</f>
        <v/>
      </c>
      <c r="AE1010" s="111">
        <f>(b*f_cd/L1010)*SUM(U1010:Y1010)+SUM(Q1010:R1010)</f>
        <v/>
      </c>
      <c r="AF1010" s="112">
        <f>AE1010*(K1010-y+e)</f>
        <v/>
      </c>
      <c r="AG1010" s="113">
        <f>(b*f_cd/(L1010^2))*SUM(Z1010:AD1010)+SUM(S1010:T1010)-AF1010</f>
        <v/>
      </c>
      <c r="AH1010" s="114">
        <f>AG1010&lt;0</f>
        <v/>
      </c>
      <c r="AI1010" s="115">
        <f>IF(A1010=1,FALSE,(AND(AQ1010,AH1010,NOT(AI1009))))</f>
        <v/>
      </c>
      <c r="AJ1010" s="116">
        <f>(b*f_cd/L1010)*(a_1/2*J1010^2+a_2/3*J1010^3+a_3/4*J1010^4+a_4/5*J1010^5+a_5/6*J1010^6)+SUM(Q1010:R1010)</f>
        <v/>
      </c>
      <c r="AK1010">
        <f>AJ1010*(K1010-y+e)</f>
        <v/>
      </c>
      <c r="AL1010" s="118">
        <f>(b*f_cd/(L1010^2))*(a_1/3*J1010^3+a_2/4*J1010^4+a_3/5*J1010^5+a_4/6*J1010^6+a_5/7*J1010^7)+SUM(S1010:T1010)-AK1010</f>
        <v/>
      </c>
      <c r="AM1010" s="114">
        <f>AL1010&gt;0</f>
        <v/>
      </c>
      <c r="AN1010" s="115">
        <f>IF(A1010=1,FALSE,(AND(AQ1010,AM1010,NOT(AN1009))))</f>
        <v/>
      </c>
      <c r="AO1010">
        <f>IF(D1010=1,AND(AH1010,NOT(AI1010)),AND(AM1010,NOT(AN1010)))</f>
        <v/>
      </c>
      <c r="AP1010" s="119">
        <f>IF(D1010=1,AI1010,AN1010)</f>
        <v/>
      </c>
      <c r="AQ1010" s="125">
        <f>ABS(E1010)&lt;$AQ$2</f>
        <v/>
      </c>
      <c r="AS1010">
        <f>IF(AP1010,MAX(AS$3:AS1008)+1,"")</f>
        <v/>
      </c>
    </row>
    <row r="1011">
      <c r="A1011" t="n">
        <v>921</v>
      </c>
      <c r="B1011" s="131">
        <f>IF(A1011=1,0,IF(AP1011,0.1*ε_cu1cd,0))</f>
        <v/>
      </c>
      <c r="C1011" s="131">
        <f>IF(A1011=1,0.1*ε_cu1cd,C1010+B1010)</f>
        <v/>
      </c>
      <c r="D1011" s="113">
        <f>IF('Нормальний переріз'!$D$68&gt;0,1,2)</f>
        <v/>
      </c>
      <c r="E1011" s="144">
        <f>IF(D1011=1,F1011,G1011)</f>
        <v/>
      </c>
      <c r="F1011" s="124">
        <f>IF(AI1010,0.11*ε_cu1cd,IF(AH1010,F1010*0.01,F1010))</f>
        <v/>
      </c>
      <c r="G1011" s="124">
        <f>IF(AP1010,-0.1*ε_cu1cd,IF(AM1010,G1010*0.01,G1010))</f>
        <v/>
      </c>
      <c r="H1011" s="113">
        <f>IF(A1011=1,E1011,IF(AO1010,H1010-E1010+E1011,IF(AP1010,0.8*H1010,H1010+E1011)))</f>
        <v/>
      </c>
      <c r="I1011" s="169">
        <f>(C1011-H1011)/h</f>
        <v/>
      </c>
      <c r="J1011">
        <f>C1011/(ε_c1cd)</f>
        <v/>
      </c>
      <c r="K1011">
        <f>C1011/I1011</f>
        <v/>
      </c>
      <c r="L1011" s="131">
        <f>I1011/(ε_c1cd)</f>
        <v/>
      </c>
      <c r="M1011">
        <f>I1011*(K1011-Z_s1)</f>
        <v/>
      </c>
      <c r="N1011">
        <f>I1011*(K1011-Z_s2)</f>
        <v/>
      </c>
      <c r="O1011">
        <f>E_s*M1011</f>
        <v/>
      </c>
      <c r="P1011">
        <f>E_s*N1011</f>
        <v/>
      </c>
      <c r="Q1011">
        <f>O1011*A_s1</f>
        <v/>
      </c>
      <c r="R1011">
        <f>P1011*A_s2</f>
        <v/>
      </c>
      <c r="S1011">
        <f>Q1011*($K1011-Z_s1)</f>
        <v/>
      </c>
      <c r="T1011">
        <f>R1011*($K1011-Z_s2)</f>
        <v/>
      </c>
      <c r="U1011">
        <f>(INDIRECT("a_"&amp;U$2)/(U$2+1))*(($C1011^(U$2+1)-$H1011^(U$2+1))/(ε_c1cd^(U$2+1)))</f>
        <v/>
      </c>
      <c r="V1011">
        <f>(INDIRECT("a_"&amp;V$2)/(V$2+1))*(($C1011^(V$2+1)-$H1011^(V$2+1))/(ε_c1cd^(V$2+1)))</f>
        <v/>
      </c>
      <c r="W1011">
        <f>(INDIRECT("a_"&amp;W$2)/(W$2+1))*(($C1011^(W$2+1)-$H1011^(W$2+1))/(ε_c1cd^(W$2+1)))</f>
        <v/>
      </c>
      <c r="X1011">
        <f>(INDIRECT("a_"&amp;X$2)/(X$2+1))*(($C1011^(X$2+1)-$H1011^(X$2+1))/(ε_c1cd^(X$2+1)))</f>
        <v/>
      </c>
      <c r="Y1011">
        <f>(INDIRECT("a_"&amp;Y$2)/(Y$2+1))*(($C1011^(Y$2+1)-$H1011^(Y$2+1))/(ε_c1cd^(Y$2+1)))</f>
        <v/>
      </c>
      <c r="Z1011">
        <f>(INDIRECT("a_"&amp;Z$2)/(Z$2+2))*(($C1011^(Z$2+2)-$H1011^(Z$2+2))/(ε_c1cd^(Z$2+2)))</f>
        <v/>
      </c>
      <c r="AA1011">
        <f>(INDIRECT("a_"&amp;AA$2)/(AA$2+2))*(($C1011^(AA$2+2)-$H1011^(AA$2+2))/(ε_c1cd^(AA$2+2)))</f>
        <v/>
      </c>
      <c r="AB1011">
        <f>(INDIRECT("a_"&amp;AB$2)/(AB$2+2))*(($C1011^(AB$2+2)-$H1011^(AB$2+2))/(ε_c1cd^(AB$2+2)))</f>
        <v/>
      </c>
      <c r="AC1011">
        <f>(INDIRECT("a_"&amp;AC$2)/(AC$2+2))*(($C1011^(AC$2+2)-$H1011^(AC$2+2))/(ε_c1cd^(AC$2+2)))</f>
        <v/>
      </c>
      <c r="AD1011">
        <f>(INDIRECT("a_"&amp;AD$2)/(AD$2+2))*(($C1011^(AD$2+2)-$H1011^(AD$2+2))/(ε_c1cd^(AD$2+2)))</f>
        <v/>
      </c>
      <c r="AE1011" s="111">
        <f>(b*f_cd/L1011)*SUM(U1011:Y1011)+SUM(Q1011:R1011)</f>
        <v/>
      </c>
      <c r="AF1011" s="112">
        <f>AE1011*(K1011-y+e)</f>
        <v/>
      </c>
      <c r="AG1011" s="113">
        <f>(b*f_cd/(L1011^2))*SUM(Z1011:AD1011)+SUM(S1011:T1011)-AF1011</f>
        <v/>
      </c>
      <c r="AH1011" s="114">
        <f>AG1011&lt;0</f>
        <v/>
      </c>
      <c r="AI1011" s="115">
        <f>IF(A1011=1,FALSE,(AND(AQ1011,AH1011,NOT(AI1010))))</f>
        <v/>
      </c>
      <c r="AJ1011" s="116">
        <f>(b*f_cd/L1011)*(a_1/2*J1011^2+a_2/3*J1011^3+a_3/4*J1011^4+a_4/5*J1011^5+a_5/6*J1011^6)+SUM(Q1011:R1011)</f>
        <v/>
      </c>
      <c r="AK1011">
        <f>AJ1011*(K1011-y+e)</f>
        <v/>
      </c>
      <c r="AL1011" s="118">
        <f>(b*f_cd/(L1011^2))*(a_1/3*J1011^3+a_2/4*J1011^4+a_3/5*J1011^5+a_4/6*J1011^6+a_5/7*J1011^7)+SUM(S1011:T1011)-AK1011</f>
        <v/>
      </c>
      <c r="AM1011" s="114">
        <f>AL1011&gt;0</f>
        <v/>
      </c>
      <c r="AN1011" s="115">
        <f>IF(A1011=1,FALSE,(AND(AQ1011,AM1011,NOT(AN1010))))</f>
        <v/>
      </c>
      <c r="AO1011">
        <f>IF(D1011=1,AND(AH1011,NOT(AI1011)),AND(AM1011,NOT(AN1011)))</f>
        <v/>
      </c>
      <c r="AP1011" s="119">
        <f>IF(D1011=1,AI1011,AN1011)</f>
        <v/>
      </c>
      <c r="AQ1011" s="125">
        <f>ABS(E1011)&lt;$AQ$2</f>
        <v/>
      </c>
      <c r="AS1011">
        <f>IF(AP1011,MAX(AS$3:AS1009)+1,"")</f>
        <v/>
      </c>
    </row>
    <row r="1012">
      <c r="A1012" t="n">
        <v>922</v>
      </c>
      <c r="B1012" s="131">
        <f>IF(A1012=1,0,IF(AP1012,0.1*ε_cu1cd,0))</f>
        <v/>
      </c>
      <c r="C1012" s="131">
        <f>IF(A1012=1,0.1*ε_cu1cd,C1011+B1011)</f>
        <v/>
      </c>
      <c r="D1012" s="113">
        <f>IF('Нормальний переріз'!$D$68&gt;0,1,2)</f>
        <v/>
      </c>
      <c r="E1012" s="144">
        <f>IF(D1012=1,F1012,G1012)</f>
        <v/>
      </c>
      <c r="F1012" s="124">
        <f>IF(AI1011,0.11*ε_cu1cd,IF(AH1011,F1011*0.01,F1011))</f>
        <v/>
      </c>
      <c r="G1012" s="124">
        <f>IF(AP1011,-0.1*ε_cu1cd,IF(AM1011,G1011*0.01,G1011))</f>
        <v/>
      </c>
      <c r="H1012" s="113">
        <f>IF(A1012=1,E1012,IF(AO1011,H1011-E1011+E1012,IF(AP1011,0.8*H1011,H1011+E1012)))</f>
        <v/>
      </c>
      <c r="I1012" s="169">
        <f>(C1012-H1012)/h</f>
        <v/>
      </c>
      <c r="J1012">
        <f>C1012/(ε_c1cd)</f>
        <v/>
      </c>
      <c r="K1012">
        <f>C1012/I1012</f>
        <v/>
      </c>
      <c r="L1012" s="131">
        <f>I1012/(ε_c1cd)</f>
        <v/>
      </c>
      <c r="M1012">
        <f>I1012*(K1012-Z_s1)</f>
        <v/>
      </c>
      <c r="N1012">
        <f>I1012*(K1012-Z_s2)</f>
        <v/>
      </c>
      <c r="O1012">
        <f>E_s*M1012</f>
        <v/>
      </c>
      <c r="P1012">
        <f>E_s*N1012</f>
        <v/>
      </c>
      <c r="Q1012">
        <f>O1012*A_s1</f>
        <v/>
      </c>
      <c r="R1012">
        <f>P1012*A_s2</f>
        <v/>
      </c>
      <c r="S1012">
        <f>Q1012*($K1012-Z_s1)</f>
        <v/>
      </c>
      <c r="T1012">
        <f>R1012*($K1012-Z_s2)</f>
        <v/>
      </c>
      <c r="U1012">
        <f>(INDIRECT("a_"&amp;U$2)/(U$2+1))*(($C1012^(U$2+1)-$H1012^(U$2+1))/(ε_c1cd^(U$2+1)))</f>
        <v/>
      </c>
      <c r="V1012">
        <f>(INDIRECT("a_"&amp;V$2)/(V$2+1))*(($C1012^(V$2+1)-$H1012^(V$2+1))/(ε_c1cd^(V$2+1)))</f>
        <v/>
      </c>
      <c r="W1012">
        <f>(INDIRECT("a_"&amp;W$2)/(W$2+1))*(($C1012^(W$2+1)-$H1012^(W$2+1))/(ε_c1cd^(W$2+1)))</f>
        <v/>
      </c>
      <c r="X1012">
        <f>(INDIRECT("a_"&amp;X$2)/(X$2+1))*(($C1012^(X$2+1)-$H1012^(X$2+1))/(ε_c1cd^(X$2+1)))</f>
        <v/>
      </c>
      <c r="Y1012">
        <f>(INDIRECT("a_"&amp;Y$2)/(Y$2+1))*(($C1012^(Y$2+1)-$H1012^(Y$2+1))/(ε_c1cd^(Y$2+1)))</f>
        <v/>
      </c>
      <c r="Z1012">
        <f>(INDIRECT("a_"&amp;Z$2)/(Z$2+2))*(($C1012^(Z$2+2)-$H1012^(Z$2+2))/(ε_c1cd^(Z$2+2)))</f>
        <v/>
      </c>
      <c r="AA1012">
        <f>(INDIRECT("a_"&amp;AA$2)/(AA$2+2))*(($C1012^(AA$2+2)-$H1012^(AA$2+2))/(ε_c1cd^(AA$2+2)))</f>
        <v/>
      </c>
      <c r="AB1012">
        <f>(INDIRECT("a_"&amp;AB$2)/(AB$2+2))*(($C1012^(AB$2+2)-$H1012^(AB$2+2))/(ε_c1cd^(AB$2+2)))</f>
        <v/>
      </c>
      <c r="AC1012">
        <f>(INDIRECT("a_"&amp;AC$2)/(AC$2+2))*(($C1012^(AC$2+2)-$H1012^(AC$2+2))/(ε_c1cd^(AC$2+2)))</f>
        <v/>
      </c>
      <c r="AD1012">
        <f>(INDIRECT("a_"&amp;AD$2)/(AD$2+2))*(($C1012^(AD$2+2)-$H1012^(AD$2+2))/(ε_c1cd^(AD$2+2)))</f>
        <v/>
      </c>
      <c r="AE1012" s="111">
        <f>(b*f_cd/L1012)*SUM(U1012:Y1012)+SUM(Q1012:R1012)</f>
        <v/>
      </c>
      <c r="AF1012" s="112">
        <f>AE1012*(K1012-y+e)</f>
        <v/>
      </c>
      <c r="AG1012" s="113">
        <f>(b*f_cd/(L1012^2))*SUM(Z1012:AD1012)+SUM(S1012:T1012)-AF1012</f>
        <v/>
      </c>
      <c r="AH1012" s="114">
        <f>AG1012&lt;0</f>
        <v/>
      </c>
      <c r="AI1012" s="115">
        <f>IF(A1012=1,FALSE,(AND(AQ1012,AH1012,NOT(AI1011))))</f>
        <v/>
      </c>
      <c r="AJ1012" s="116">
        <f>(b*f_cd/L1012)*(a_1/2*J1012^2+a_2/3*J1012^3+a_3/4*J1012^4+a_4/5*J1012^5+a_5/6*J1012^6)+SUM(Q1012:R1012)</f>
        <v/>
      </c>
      <c r="AK1012">
        <f>AJ1012*(K1012-y+e)</f>
        <v/>
      </c>
      <c r="AL1012" s="118">
        <f>(b*f_cd/(L1012^2))*(a_1/3*J1012^3+a_2/4*J1012^4+a_3/5*J1012^5+a_4/6*J1012^6+a_5/7*J1012^7)+SUM(S1012:T1012)-AK1012</f>
        <v/>
      </c>
      <c r="AM1012" s="114">
        <f>AL1012&gt;0</f>
        <v/>
      </c>
      <c r="AN1012" s="115">
        <f>IF(A1012=1,FALSE,(AND(AQ1012,AM1012,NOT(AN1011))))</f>
        <v/>
      </c>
      <c r="AO1012">
        <f>IF(D1012=1,AND(AH1012,NOT(AI1012)),AND(AM1012,NOT(AN1012)))</f>
        <v/>
      </c>
      <c r="AP1012" s="119">
        <f>IF(D1012=1,AI1012,AN1012)</f>
        <v/>
      </c>
      <c r="AQ1012" s="125">
        <f>ABS(E1012)&lt;$AQ$2</f>
        <v/>
      </c>
      <c r="AS1012">
        <f>IF(AP1012,MAX(AS$3:AS1010)+1,"")</f>
        <v/>
      </c>
    </row>
    <row r="1013">
      <c r="A1013" t="n">
        <v>923</v>
      </c>
      <c r="B1013" s="131">
        <f>IF(A1013=1,0,IF(AP1013,0.1*ε_cu1cd,0))</f>
        <v/>
      </c>
      <c r="C1013" s="131">
        <f>IF(A1013=1,0.1*ε_cu1cd,C1012+B1012)</f>
        <v/>
      </c>
      <c r="D1013" s="113">
        <f>IF('Нормальний переріз'!$D$68&gt;0,1,2)</f>
        <v/>
      </c>
      <c r="E1013" s="144">
        <f>IF(D1013=1,F1013,G1013)</f>
        <v/>
      </c>
      <c r="F1013" s="124">
        <f>IF(AI1012,0.11*ε_cu1cd,IF(AH1012,F1012*0.01,F1012))</f>
        <v/>
      </c>
      <c r="G1013" s="124">
        <f>IF(AP1012,-0.1*ε_cu1cd,IF(AM1012,G1012*0.01,G1012))</f>
        <v/>
      </c>
      <c r="H1013" s="113">
        <f>IF(A1013=1,E1013,IF(AO1012,H1012-E1012+E1013,IF(AP1012,0.8*H1012,H1012+E1013)))</f>
        <v/>
      </c>
      <c r="I1013" s="169">
        <f>(C1013-H1013)/h</f>
        <v/>
      </c>
      <c r="J1013">
        <f>C1013/(ε_c1cd)</f>
        <v/>
      </c>
      <c r="K1013">
        <f>C1013/I1013</f>
        <v/>
      </c>
      <c r="L1013" s="131">
        <f>I1013/(ε_c1cd)</f>
        <v/>
      </c>
      <c r="M1013">
        <f>I1013*(K1013-Z_s1)</f>
        <v/>
      </c>
      <c r="N1013">
        <f>I1013*(K1013-Z_s2)</f>
        <v/>
      </c>
      <c r="O1013">
        <f>E_s*M1013</f>
        <v/>
      </c>
      <c r="P1013">
        <f>E_s*N1013</f>
        <v/>
      </c>
      <c r="Q1013">
        <f>O1013*A_s1</f>
        <v/>
      </c>
      <c r="R1013">
        <f>P1013*A_s2</f>
        <v/>
      </c>
      <c r="S1013">
        <f>Q1013*($K1013-Z_s1)</f>
        <v/>
      </c>
      <c r="T1013">
        <f>R1013*($K1013-Z_s2)</f>
        <v/>
      </c>
      <c r="U1013">
        <f>(INDIRECT("a_"&amp;U$2)/(U$2+1))*(($C1013^(U$2+1)-$H1013^(U$2+1))/(ε_c1cd^(U$2+1)))</f>
        <v/>
      </c>
      <c r="V1013">
        <f>(INDIRECT("a_"&amp;V$2)/(V$2+1))*(($C1013^(V$2+1)-$H1013^(V$2+1))/(ε_c1cd^(V$2+1)))</f>
        <v/>
      </c>
      <c r="W1013">
        <f>(INDIRECT("a_"&amp;W$2)/(W$2+1))*(($C1013^(W$2+1)-$H1013^(W$2+1))/(ε_c1cd^(W$2+1)))</f>
        <v/>
      </c>
      <c r="X1013">
        <f>(INDIRECT("a_"&amp;X$2)/(X$2+1))*(($C1013^(X$2+1)-$H1013^(X$2+1))/(ε_c1cd^(X$2+1)))</f>
        <v/>
      </c>
      <c r="Y1013">
        <f>(INDIRECT("a_"&amp;Y$2)/(Y$2+1))*(($C1013^(Y$2+1)-$H1013^(Y$2+1))/(ε_c1cd^(Y$2+1)))</f>
        <v/>
      </c>
      <c r="Z1013">
        <f>(INDIRECT("a_"&amp;Z$2)/(Z$2+2))*(($C1013^(Z$2+2)-$H1013^(Z$2+2))/(ε_c1cd^(Z$2+2)))</f>
        <v/>
      </c>
      <c r="AA1013">
        <f>(INDIRECT("a_"&amp;AA$2)/(AA$2+2))*(($C1013^(AA$2+2)-$H1013^(AA$2+2))/(ε_c1cd^(AA$2+2)))</f>
        <v/>
      </c>
      <c r="AB1013">
        <f>(INDIRECT("a_"&amp;AB$2)/(AB$2+2))*(($C1013^(AB$2+2)-$H1013^(AB$2+2))/(ε_c1cd^(AB$2+2)))</f>
        <v/>
      </c>
      <c r="AC1013">
        <f>(INDIRECT("a_"&amp;AC$2)/(AC$2+2))*(($C1013^(AC$2+2)-$H1013^(AC$2+2))/(ε_c1cd^(AC$2+2)))</f>
        <v/>
      </c>
      <c r="AD1013">
        <f>(INDIRECT("a_"&amp;AD$2)/(AD$2+2))*(($C1013^(AD$2+2)-$H1013^(AD$2+2))/(ε_c1cd^(AD$2+2)))</f>
        <v/>
      </c>
      <c r="AE1013" s="111">
        <f>(b*f_cd/L1013)*SUM(U1013:Y1013)+SUM(Q1013:R1013)</f>
        <v/>
      </c>
      <c r="AF1013" s="112">
        <f>AE1013*(K1013-y+e)</f>
        <v/>
      </c>
      <c r="AG1013" s="113">
        <f>(b*f_cd/(L1013^2))*SUM(Z1013:AD1013)+SUM(S1013:T1013)-AF1013</f>
        <v/>
      </c>
      <c r="AH1013" s="114">
        <f>AG1013&lt;0</f>
        <v/>
      </c>
      <c r="AI1013" s="115">
        <f>IF(A1013=1,FALSE,(AND(AQ1013,AH1013,NOT(AI1012))))</f>
        <v/>
      </c>
      <c r="AJ1013" s="116">
        <f>(b*f_cd/L1013)*(a_1/2*J1013^2+a_2/3*J1013^3+a_3/4*J1013^4+a_4/5*J1013^5+a_5/6*J1013^6)+SUM(Q1013:R1013)</f>
        <v/>
      </c>
      <c r="AK1013">
        <f>AJ1013*(K1013-y+e)</f>
        <v/>
      </c>
      <c r="AL1013" s="118">
        <f>(b*f_cd/(L1013^2))*(a_1/3*J1013^3+a_2/4*J1013^4+a_3/5*J1013^5+a_4/6*J1013^6+a_5/7*J1013^7)+SUM(S1013:T1013)-AK1013</f>
        <v/>
      </c>
      <c r="AM1013" s="114">
        <f>AL1013&gt;0</f>
        <v/>
      </c>
      <c r="AN1013" s="115">
        <f>IF(A1013=1,FALSE,(AND(AQ1013,AM1013,NOT(AN1012))))</f>
        <v/>
      </c>
      <c r="AO1013">
        <f>IF(D1013=1,AND(AH1013,NOT(AI1013)),AND(AM1013,NOT(AN1013)))</f>
        <v/>
      </c>
      <c r="AP1013" s="119">
        <f>IF(D1013=1,AI1013,AN1013)</f>
        <v/>
      </c>
      <c r="AQ1013" s="125">
        <f>ABS(E1013)&lt;$AQ$2</f>
        <v/>
      </c>
      <c r="AS1013">
        <f>IF(AP1013,MAX(AS$3:AS1011)+1,"")</f>
        <v/>
      </c>
    </row>
    <row r="1014">
      <c r="A1014" t="n">
        <v>924</v>
      </c>
      <c r="B1014" s="131">
        <f>IF(A1014=1,0,IF(AP1014,0.1*ε_cu1cd,0))</f>
        <v/>
      </c>
      <c r="C1014" s="131">
        <f>IF(A1014=1,0.1*ε_cu1cd,C1013+B1013)</f>
        <v/>
      </c>
      <c r="D1014" s="113">
        <f>IF('Нормальний переріз'!$D$68&gt;0,1,2)</f>
        <v/>
      </c>
      <c r="E1014" s="144">
        <f>IF(D1014=1,F1014,G1014)</f>
        <v/>
      </c>
      <c r="F1014" s="124">
        <f>IF(AI1013,0.11*ε_cu1cd,IF(AH1013,F1013*0.01,F1013))</f>
        <v/>
      </c>
      <c r="G1014" s="124">
        <f>IF(AP1013,-0.1*ε_cu1cd,IF(AM1013,G1013*0.01,G1013))</f>
        <v/>
      </c>
      <c r="H1014" s="113">
        <f>IF(A1014=1,E1014,IF(AO1013,H1013-E1013+E1014,IF(AP1013,0.8*H1013,H1013+E1014)))</f>
        <v/>
      </c>
      <c r="I1014" s="169">
        <f>(C1014-H1014)/h</f>
        <v/>
      </c>
      <c r="J1014">
        <f>C1014/(ε_c1cd)</f>
        <v/>
      </c>
      <c r="K1014">
        <f>C1014/I1014</f>
        <v/>
      </c>
      <c r="L1014" s="131">
        <f>I1014/(ε_c1cd)</f>
        <v/>
      </c>
      <c r="M1014">
        <f>I1014*(K1014-Z_s1)</f>
        <v/>
      </c>
      <c r="N1014">
        <f>I1014*(K1014-Z_s2)</f>
        <v/>
      </c>
      <c r="O1014">
        <f>E_s*M1014</f>
        <v/>
      </c>
      <c r="P1014">
        <f>E_s*N1014</f>
        <v/>
      </c>
      <c r="Q1014">
        <f>O1014*A_s1</f>
        <v/>
      </c>
      <c r="R1014">
        <f>P1014*A_s2</f>
        <v/>
      </c>
      <c r="S1014">
        <f>Q1014*($K1014-Z_s1)</f>
        <v/>
      </c>
      <c r="T1014">
        <f>R1014*($K1014-Z_s2)</f>
        <v/>
      </c>
      <c r="U1014">
        <f>(INDIRECT("a_"&amp;U$2)/(U$2+1))*(($C1014^(U$2+1)-$H1014^(U$2+1))/(ε_c1cd^(U$2+1)))</f>
        <v/>
      </c>
      <c r="V1014">
        <f>(INDIRECT("a_"&amp;V$2)/(V$2+1))*(($C1014^(V$2+1)-$H1014^(V$2+1))/(ε_c1cd^(V$2+1)))</f>
        <v/>
      </c>
      <c r="W1014">
        <f>(INDIRECT("a_"&amp;W$2)/(W$2+1))*(($C1014^(W$2+1)-$H1014^(W$2+1))/(ε_c1cd^(W$2+1)))</f>
        <v/>
      </c>
      <c r="X1014">
        <f>(INDIRECT("a_"&amp;X$2)/(X$2+1))*(($C1014^(X$2+1)-$H1014^(X$2+1))/(ε_c1cd^(X$2+1)))</f>
        <v/>
      </c>
      <c r="Y1014">
        <f>(INDIRECT("a_"&amp;Y$2)/(Y$2+1))*(($C1014^(Y$2+1)-$H1014^(Y$2+1))/(ε_c1cd^(Y$2+1)))</f>
        <v/>
      </c>
      <c r="Z1014">
        <f>(INDIRECT("a_"&amp;Z$2)/(Z$2+2))*(($C1014^(Z$2+2)-$H1014^(Z$2+2))/(ε_c1cd^(Z$2+2)))</f>
        <v/>
      </c>
      <c r="AA1014">
        <f>(INDIRECT("a_"&amp;AA$2)/(AA$2+2))*(($C1014^(AA$2+2)-$H1014^(AA$2+2))/(ε_c1cd^(AA$2+2)))</f>
        <v/>
      </c>
      <c r="AB1014">
        <f>(INDIRECT("a_"&amp;AB$2)/(AB$2+2))*(($C1014^(AB$2+2)-$H1014^(AB$2+2))/(ε_c1cd^(AB$2+2)))</f>
        <v/>
      </c>
      <c r="AC1014">
        <f>(INDIRECT("a_"&amp;AC$2)/(AC$2+2))*(($C1014^(AC$2+2)-$H1014^(AC$2+2))/(ε_c1cd^(AC$2+2)))</f>
        <v/>
      </c>
      <c r="AD1014">
        <f>(INDIRECT("a_"&amp;AD$2)/(AD$2+2))*(($C1014^(AD$2+2)-$H1014^(AD$2+2))/(ε_c1cd^(AD$2+2)))</f>
        <v/>
      </c>
      <c r="AE1014" s="111">
        <f>(b*f_cd/L1014)*SUM(U1014:Y1014)+SUM(Q1014:R1014)</f>
        <v/>
      </c>
      <c r="AF1014" s="112">
        <f>AE1014*(K1014-y+e)</f>
        <v/>
      </c>
      <c r="AG1014" s="113">
        <f>(b*f_cd/(L1014^2))*SUM(Z1014:AD1014)+SUM(S1014:T1014)-AF1014</f>
        <v/>
      </c>
      <c r="AH1014" s="114">
        <f>AG1014&lt;0</f>
        <v/>
      </c>
      <c r="AI1014" s="115">
        <f>IF(A1014=1,FALSE,(AND(AQ1014,AH1014,NOT(AI1013))))</f>
        <v/>
      </c>
      <c r="AJ1014" s="116">
        <f>(b*f_cd/L1014)*(a_1/2*J1014^2+a_2/3*J1014^3+a_3/4*J1014^4+a_4/5*J1014^5+a_5/6*J1014^6)+SUM(Q1014:R1014)</f>
        <v/>
      </c>
      <c r="AK1014">
        <f>AJ1014*(K1014-y+e)</f>
        <v/>
      </c>
      <c r="AL1014" s="118">
        <f>(b*f_cd/(L1014^2))*(a_1/3*J1014^3+a_2/4*J1014^4+a_3/5*J1014^5+a_4/6*J1014^6+a_5/7*J1014^7)+SUM(S1014:T1014)-AK1014</f>
        <v/>
      </c>
      <c r="AM1014" s="114">
        <f>AL1014&gt;0</f>
        <v/>
      </c>
      <c r="AN1014" s="115">
        <f>IF(A1014=1,FALSE,(AND(AQ1014,AM1014,NOT(AN1013))))</f>
        <v/>
      </c>
      <c r="AO1014">
        <f>IF(D1014=1,AND(AH1014,NOT(AI1014)),AND(AM1014,NOT(AN1014)))</f>
        <v/>
      </c>
      <c r="AP1014" s="119">
        <f>IF(D1014=1,AI1014,AN1014)</f>
        <v/>
      </c>
      <c r="AQ1014" s="125">
        <f>ABS(E1014)&lt;$AQ$2</f>
        <v/>
      </c>
      <c r="AS1014">
        <f>IF(AP1014,MAX(AS$3:AS1012)+1,"")</f>
        <v/>
      </c>
    </row>
    <row r="1015">
      <c r="A1015" t="n">
        <v>925</v>
      </c>
      <c r="B1015" s="131">
        <f>IF(A1015=1,0,IF(AP1015,0.1*ε_cu1cd,0))</f>
        <v/>
      </c>
      <c r="C1015" s="131">
        <f>IF(A1015=1,0.1*ε_cu1cd,C1014+B1014)</f>
        <v/>
      </c>
      <c r="D1015" s="113">
        <f>IF('Нормальний переріз'!$D$68&gt;0,1,2)</f>
        <v/>
      </c>
      <c r="E1015" s="144">
        <f>IF(D1015=1,F1015,G1015)</f>
        <v/>
      </c>
      <c r="F1015" s="124">
        <f>IF(AI1014,0.11*ε_cu1cd,IF(AH1014,F1014*0.01,F1014))</f>
        <v/>
      </c>
      <c r="G1015" s="124">
        <f>IF(AP1014,-0.1*ε_cu1cd,IF(AM1014,G1014*0.01,G1014))</f>
        <v/>
      </c>
      <c r="H1015" s="113">
        <f>IF(A1015=1,E1015,IF(AO1014,H1014-E1014+E1015,IF(AP1014,0.8*H1014,H1014+E1015)))</f>
        <v/>
      </c>
      <c r="I1015" s="169">
        <f>(C1015-H1015)/h</f>
        <v/>
      </c>
      <c r="J1015">
        <f>C1015/(ε_c1cd)</f>
        <v/>
      </c>
      <c r="K1015">
        <f>C1015/I1015</f>
        <v/>
      </c>
      <c r="L1015" s="131">
        <f>I1015/(ε_c1cd)</f>
        <v/>
      </c>
      <c r="M1015">
        <f>I1015*(K1015-Z_s1)</f>
        <v/>
      </c>
      <c r="N1015">
        <f>I1015*(K1015-Z_s2)</f>
        <v/>
      </c>
      <c r="O1015">
        <f>E_s*M1015</f>
        <v/>
      </c>
      <c r="P1015">
        <f>E_s*N1015</f>
        <v/>
      </c>
      <c r="Q1015">
        <f>O1015*A_s1</f>
        <v/>
      </c>
      <c r="R1015">
        <f>P1015*A_s2</f>
        <v/>
      </c>
      <c r="S1015">
        <f>Q1015*($K1015-Z_s1)</f>
        <v/>
      </c>
      <c r="T1015">
        <f>R1015*($K1015-Z_s2)</f>
        <v/>
      </c>
      <c r="U1015">
        <f>(INDIRECT("a_"&amp;U$2)/(U$2+1))*(($C1015^(U$2+1)-$H1015^(U$2+1))/(ε_c1cd^(U$2+1)))</f>
        <v/>
      </c>
      <c r="V1015">
        <f>(INDIRECT("a_"&amp;V$2)/(V$2+1))*(($C1015^(V$2+1)-$H1015^(V$2+1))/(ε_c1cd^(V$2+1)))</f>
        <v/>
      </c>
      <c r="W1015">
        <f>(INDIRECT("a_"&amp;W$2)/(W$2+1))*(($C1015^(W$2+1)-$H1015^(W$2+1))/(ε_c1cd^(W$2+1)))</f>
        <v/>
      </c>
      <c r="X1015">
        <f>(INDIRECT("a_"&amp;X$2)/(X$2+1))*(($C1015^(X$2+1)-$H1015^(X$2+1))/(ε_c1cd^(X$2+1)))</f>
        <v/>
      </c>
      <c r="Y1015">
        <f>(INDIRECT("a_"&amp;Y$2)/(Y$2+1))*(($C1015^(Y$2+1)-$H1015^(Y$2+1))/(ε_c1cd^(Y$2+1)))</f>
        <v/>
      </c>
      <c r="Z1015">
        <f>(INDIRECT("a_"&amp;Z$2)/(Z$2+2))*(($C1015^(Z$2+2)-$H1015^(Z$2+2))/(ε_c1cd^(Z$2+2)))</f>
        <v/>
      </c>
      <c r="AA1015">
        <f>(INDIRECT("a_"&amp;AA$2)/(AA$2+2))*(($C1015^(AA$2+2)-$H1015^(AA$2+2))/(ε_c1cd^(AA$2+2)))</f>
        <v/>
      </c>
      <c r="AB1015">
        <f>(INDIRECT("a_"&amp;AB$2)/(AB$2+2))*(($C1015^(AB$2+2)-$H1015^(AB$2+2))/(ε_c1cd^(AB$2+2)))</f>
        <v/>
      </c>
      <c r="AC1015">
        <f>(INDIRECT("a_"&amp;AC$2)/(AC$2+2))*(($C1015^(AC$2+2)-$H1015^(AC$2+2))/(ε_c1cd^(AC$2+2)))</f>
        <v/>
      </c>
      <c r="AD1015">
        <f>(INDIRECT("a_"&amp;AD$2)/(AD$2+2))*(($C1015^(AD$2+2)-$H1015^(AD$2+2))/(ε_c1cd^(AD$2+2)))</f>
        <v/>
      </c>
      <c r="AE1015" s="111">
        <f>(b*f_cd/L1015)*SUM(U1015:Y1015)+SUM(Q1015:R1015)</f>
        <v/>
      </c>
      <c r="AF1015" s="112">
        <f>AE1015*(K1015-y+e)</f>
        <v/>
      </c>
      <c r="AG1015" s="113">
        <f>(b*f_cd/(L1015^2))*SUM(Z1015:AD1015)+SUM(S1015:T1015)-AF1015</f>
        <v/>
      </c>
      <c r="AH1015" s="114">
        <f>AG1015&lt;0</f>
        <v/>
      </c>
      <c r="AI1015" s="115">
        <f>IF(A1015=1,FALSE,(AND(AQ1015,AH1015,NOT(AI1014))))</f>
        <v/>
      </c>
      <c r="AJ1015" s="116">
        <f>(b*f_cd/L1015)*(a_1/2*J1015^2+a_2/3*J1015^3+a_3/4*J1015^4+a_4/5*J1015^5+a_5/6*J1015^6)+SUM(Q1015:R1015)</f>
        <v/>
      </c>
      <c r="AK1015">
        <f>AJ1015*(K1015-y+e)</f>
        <v/>
      </c>
      <c r="AL1015" s="118">
        <f>(b*f_cd/(L1015^2))*(a_1/3*J1015^3+a_2/4*J1015^4+a_3/5*J1015^5+a_4/6*J1015^6+a_5/7*J1015^7)+SUM(S1015:T1015)-AK1015</f>
        <v/>
      </c>
      <c r="AM1015" s="114">
        <f>AL1015&gt;0</f>
        <v/>
      </c>
      <c r="AN1015" s="115">
        <f>IF(A1015=1,FALSE,(AND(AQ1015,AM1015,NOT(AN1014))))</f>
        <v/>
      </c>
      <c r="AO1015">
        <f>IF(D1015=1,AND(AH1015,NOT(AI1015)),AND(AM1015,NOT(AN1015)))</f>
        <v/>
      </c>
      <c r="AP1015" s="119">
        <f>IF(D1015=1,AI1015,AN1015)</f>
        <v/>
      </c>
      <c r="AQ1015" s="125">
        <f>ABS(E1015)&lt;$AQ$2</f>
        <v/>
      </c>
      <c r="AS1015">
        <f>IF(AP1015,MAX(AS$3:AS1013)+1,"")</f>
        <v/>
      </c>
    </row>
    <row r="1016">
      <c r="A1016" t="n">
        <v>926</v>
      </c>
      <c r="B1016" s="131">
        <f>IF(A1016=1,0,IF(AP1016,0.1*ε_cu1cd,0))</f>
        <v/>
      </c>
      <c r="C1016" s="131">
        <f>IF(A1016=1,0.1*ε_cu1cd,C1015+B1015)</f>
        <v/>
      </c>
      <c r="D1016" s="113">
        <f>IF('Нормальний переріз'!$D$68&gt;0,1,2)</f>
        <v/>
      </c>
      <c r="E1016" s="144">
        <f>IF(D1016=1,F1016,G1016)</f>
        <v/>
      </c>
      <c r="F1016" s="124">
        <f>IF(AI1015,0.11*ε_cu1cd,IF(AH1015,F1015*0.01,F1015))</f>
        <v/>
      </c>
      <c r="G1016" s="124">
        <f>IF(AP1015,-0.1*ε_cu1cd,IF(AM1015,G1015*0.01,G1015))</f>
        <v/>
      </c>
      <c r="H1016" s="113">
        <f>IF(A1016=1,E1016,IF(AO1015,H1015-E1015+E1016,IF(AP1015,0.8*H1015,H1015+E1016)))</f>
        <v/>
      </c>
      <c r="I1016" s="169">
        <f>(C1016-H1016)/h</f>
        <v/>
      </c>
      <c r="J1016">
        <f>C1016/(ε_c1cd)</f>
        <v/>
      </c>
      <c r="K1016">
        <f>C1016/I1016</f>
        <v/>
      </c>
      <c r="L1016" s="131">
        <f>I1016/(ε_c1cd)</f>
        <v/>
      </c>
      <c r="M1016">
        <f>I1016*(K1016-Z_s1)</f>
        <v/>
      </c>
      <c r="N1016">
        <f>I1016*(K1016-Z_s2)</f>
        <v/>
      </c>
      <c r="O1016">
        <f>E_s*M1016</f>
        <v/>
      </c>
      <c r="P1016">
        <f>E_s*N1016</f>
        <v/>
      </c>
      <c r="Q1016">
        <f>O1016*A_s1</f>
        <v/>
      </c>
      <c r="R1016">
        <f>P1016*A_s2</f>
        <v/>
      </c>
      <c r="S1016">
        <f>Q1016*($K1016-Z_s1)</f>
        <v/>
      </c>
      <c r="T1016">
        <f>R1016*($K1016-Z_s2)</f>
        <v/>
      </c>
      <c r="U1016">
        <f>(INDIRECT("a_"&amp;U$2)/(U$2+1))*(($C1016^(U$2+1)-$H1016^(U$2+1))/(ε_c1cd^(U$2+1)))</f>
        <v/>
      </c>
      <c r="V1016">
        <f>(INDIRECT("a_"&amp;V$2)/(V$2+1))*(($C1016^(V$2+1)-$H1016^(V$2+1))/(ε_c1cd^(V$2+1)))</f>
        <v/>
      </c>
      <c r="W1016">
        <f>(INDIRECT("a_"&amp;W$2)/(W$2+1))*(($C1016^(W$2+1)-$H1016^(W$2+1))/(ε_c1cd^(W$2+1)))</f>
        <v/>
      </c>
      <c r="X1016">
        <f>(INDIRECT("a_"&amp;X$2)/(X$2+1))*(($C1016^(X$2+1)-$H1016^(X$2+1))/(ε_c1cd^(X$2+1)))</f>
        <v/>
      </c>
      <c r="Y1016">
        <f>(INDIRECT("a_"&amp;Y$2)/(Y$2+1))*(($C1016^(Y$2+1)-$H1016^(Y$2+1))/(ε_c1cd^(Y$2+1)))</f>
        <v/>
      </c>
      <c r="Z1016">
        <f>(INDIRECT("a_"&amp;Z$2)/(Z$2+2))*(($C1016^(Z$2+2)-$H1016^(Z$2+2))/(ε_c1cd^(Z$2+2)))</f>
        <v/>
      </c>
      <c r="AA1016">
        <f>(INDIRECT("a_"&amp;AA$2)/(AA$2+2))*(($C1016^(AA$2+2)-$H1016^(AA$2+2))/(ε_c1cd^(AA$2+2)))</f>
        <v/>
      </c>
      <c r="AB1016">
        <f>(INDIRECT("a_"&amp;AB$2)/(AB$2+2))*(($C1016^(AB$2+2)-$H1016^(AB$2+2))/(ε_c1cd^(AB$2+2)))</f>
        <v/>
      </c>
      <c r="AC1016">
        <f>(INDIRECT("a_"&amp;AC$2)/(AC$2+2))*(($C1016^(AC$2+2)-$H1016^(AC$2+2))/(ε_c1cd^(AC$2+2)))</f>
        <v/>
      </c>
      <c r="AD1016">
        <f>(INDIRECT("a_"&amp;AD$2)/(AD$2+2))*(($C1016^(AD$2+2)-$H1016^(AD$2+2))/(ε_c1cd^(AD$2+2)))</f>
        <v/>
      </c>
      <c r="AE1016" s="111">
        <f>(b*f_cd/L1016)*SUM(U1016:Y1016)+SUM(Q1016:R1016)</f>
        <v/>
      </c>
      <c r="AF1016" s="112">
        <f>AE1016*(K1016-y+e)</f>
        <v/>
      </c>
      <c r="AG1016" s="113">
        <f>(b*f_cd/(L1016^2))*SUM(Z1016:AD1016)+SUM(S1016:T1016)-AF1016</f>
        <v/>
      </c>
      <c r="AH1016" s="114">
        <f>AG1016&lt;0</f>
        <v/>
      </c>
      <c r="AI1016" s="115">
        <f>IF(A1016=1,FALSE,(AND(AQ1016,AH1016,NOT(AI1015))))</f>
        <v/>
      </c>
      <c r="AJ1016" s="116">
        <f>(b*f_cd/L1016)*(a_1/2*J1016^2+a_2/3*J1016^3+a_3/4*J1016^4+a_4/5*J1016^5+a_5/6*J1016^6)+SUM(Q1016:R1016)</f>
        <v/>
      </c>
      <c r="AK1016">
        <f>AJ1016*(K1016-y+e)</f>
        <v/>
      </c>
      <c r="AL1016" s="118">
        <f>(b*f_cd/(L1016^2))*(a_1/3*J1016^3+a_2/4*J1016^4+a_3/5*J1016^5+a_4/6*J1016^6+a_5/7*J1016^7)+SUM(S1016:T1016)-AK1016</f>
        <v/>
      </c>
      <c r="AM1016" s="114">
        <f>AL1016&gt;0</f>
        <v/>
      </c>
      <c r="AN1016" s="115">
        <f>IF(A1016=1,FALSE,(AND(AQ1016,AM1016,NOT(AN1015))))</f>
        <v/>
      </c>
      <c r="AO1016">
        <f>IF(D1016=1,AND(AH1016,NOT(AI1016)),AND(AM1016,NOT(AN1016)))</f>
        <v/>
      </c>
      <c r="AP1016" s="119">
        <f>IF(D1016=1,AI1016,AN1016)</f>
        <v/>
      </c>
      <c r="AQ1016" s="125">
        <f>ABS(E1016)&lt;$AQ$2</f>
        <v/>
      </c>
      <c r="AS1016">
        <f>IF(AP1016,MAX(AS$3:AS1014)+1,"")</f>
        <v/>
      </c>
    </row>
    <row r="1017">
      <c r="A1017" t="n">
        <v>927</v>
      </c>
      <c r="B1017" s="131">
        <f>IF(A1017=1,0,IF(AP1017,0.1*ε_cu1cd,0))</f>
        <v/>
      </c>
      <c r="C1017" s="131">
        <f>IF(A1017=1,0.1*ε_cu1cd,C1016+B1016)</f>
        <v/>
      </c>
      <c r="D1017" s="113">
        <f>IF('Нормальний переріз'!$D$68&gt;0,1,2)</f>
        <v/>
      </c>
      <c r="E1017" s="144">
        <f>IF(D1017=1,F1017,G1017)</f>
        <v/>
      </c>
      <c r="F1017" s="124">
        <f>IF(AI1016,0.11*ε_cu1cd,IF(AH1016,F1016*0.01,F1016))</f>
        <v/>
      </c>
      <c r="G1017" s="124">
        <f>IF(AP1016,-0.1*ε_cu1cd,IF(AM1016,G1016*0.01,G1016))</f>
        <v/>
      </c>
      <c r="H1017" s="113">
        <f>IF(A1017=1,E1017,IF(AO1016,H1016-E1016+E1017,IF(AP1016,0.8*H1016,H1016+E1017)))</f>
        <v/>
      </c>
      <c r="I1017" s="169">
        <f>(C1017-H1017)/h</f>
        <v/>
      </c>
      <c r="J1017">
        <f>C1017/(ε_c1cd)</f>
        <v/>
      </c>
      <c r="K1017">
        <f>C1017/I1017</f>
        <v/>
      </c>
      <c r="L1017" s="131">
        <f>I1017/(ε_c1cd)</f>
        <v/>
      </c>
      <c r="M1017">
        <f>I1017*(K1017-Z_s1)</f>
        <v/>
      </c>
      <c r="N1017">
        <f>I1017*(K1017-Z_s2)</f>
        <v/>
      </c>
      <c r="O1017">
        <f>E_s*M1017</f>
        <v/>
      </c>
      <c r="P1017">
        <f>E_s*N1017</f>
        <v/>
      </c>
      <c r="Q1017">
        <f>O1017*A_s1</f>
        <v/>
      </c>
      <c r="R1017">
        <f>P1017*A_s2</f>
        <v/>
      </c>
      <c r="S1017">
        <f>Q1017*($K1017-Z_s1)</f>
        <v/>
      </c>
      <c r="T1017">
        <f>R1017*($K1017-Z_s2)</f>
        <v/>
      </c>
      <c r="U1017">
        <f>(INDIRECT("a_"&amp;U$2)/(U$2+1))*(($C1017^(U$2+1)-$H1017^(U$2+1))/(ε_c1cd^(U$2+1)))</f>
        <v/>
      </c>
      <c r="V1017">
        <f>(INDIRECT("a_"&amp;V$2)/(V$2+1))*(($C1017^(V$2+1)-$H1017^(V$2+1))/(ε_c1cd^(V$2+1)))</f>
        <v/>
      </c>
      <c r="W1017">
        <f>(INDIRECT("a_"&amp;W$2)/(W$2+1))*(($C1017^(W$2+1)-$H1017^(W$2+1))/(ε_c1cd^(W$2+1)))</f>
        <v/>
      </c>
      <c r="X1017">
        <f>(INDIRECT("a_"&amp;X$2)/(X$2+1))*(($C1017^(X$2+1)-$H1017^(X$2+1))/(ε_c1cd^(X$2+1)))</f>
        <v/>
      </c>
      <c r="Y1017">
        <f>(INDIRECT("a_"&amp;Y$2)/(Y$2+1))*(($C1017^(Y$2+1)-$H1017^(Y$2+1))/(ε_c1cd^(Y$2+1)))</f>
        <v/>
      </c>
      <c r="Z1017">
        <f>(INDIRECT("a_"&amp;Z$2)/(Z$2+2))*(($C1017^(Z$2+2)-$H1017^(Z$2+2))/(ε_c1cd^(Z$2+2)))</f>
        <v/>
      </c>
      <c r="AA1017">
        <f>(INDIRECT("a_"&amp;AA$2)/(AA$2+2))*(($C1017^(AA$2+2)-$H1017^(AA$2+2))/(ε_c1cd^(AA$2+2)))</f>
        <v/>
      </c>
      <c r="AB1017">
        <f>(INDIRECT("a_"&amp;AB$2)/(AB$2+2))*(($C1017^(AB$2+2)-$H1017^(AB$2+2))/(ε_c1cd^(AB$2+2)))</f>
        <v/>
      </c>
      <c r="AC1017">
        <f>(INDIRECT("a_"&amp;AC$2)/(AC$2+2))*(($C1017^(AC$2+2)-$H1017^(AC$2+2))/(ε_c1cd^(AC$2+2)))</f>
        <v/>
      </c>
      <c r="AD1017">
        <f>(INDIRECT("a_"&amp;AD$2)/(AD$2+2))*(($C1017^(AD$2+2)-$H1017^(AD$2+2))/(ε_c1cd^(AD$2+2)))</f>
        <v/>
      </c>
      <c r="AE1017" s="111">
        <f>(b*f_cd/L1017)*SUM(U1017:Y1017)+SUM(Q1017:R1017)</f>
        <v/>
      </c>
      <c r="AF1017" s="112">
        <f>AE1017*(K1017-y+e)</f>
        <v/>
      </c>
      <c r="AG1017" s="113">
        <f>(b*f_cd/(L1017^2))*SUM(Z1017:AD1017)+SUM(S1017:T1017)-AF1017</f>
        <v/>
      </c>
      <c r="AH1017" s="114">
        <f>AG1017&lt;0</f>
        <v/>
      </c>
      <c r="AI1017" s="115">
        <f>IF(A1017=1,FALSE,(AND(AQ1017,AH1017,NOT(AI1016))))</f>
        <v/>
      </c>
      <c r="AJ1017" s="116">
        <f>(b*f_cd/L1017)*(a_1/2*J1017^2+a_2/3*J1017^3+a_3/4*J1017^4+a_4/5*J1017^5+a_5/6*J1017^6)+SUM(Q1017:R1017)</f>
        <v/>
      </c>
      <c r="AK1017">
        <f>AJ1017*(K1017-y+e)</f>
        <v/>
      </c>
      <c r="AL1017" s="118">
        <f>(b*f_cd/(L1017^2))*(a_1/3*J1017^3+a_2/4*J1017^4+a_3/5*J1017^5+a_4/6*J1017^6+a_5/7*J1017^7)+SUM(S1017:T1017)-AK1017</f>
        <v/>
      </c>
      <c r="AM1017" s="114">
        <f>AL1017&gt;0</f>
        <v/>
      </c>
      <c r="AN1017" s="115">
        <f>IF(A1017=1,FALSE,(AND(AQ1017,AM1017,NOT(AN1016))))</f>
        <v/>
      </c>
      <c r="AO1017">
        <f>IF(D1017=1,AND(AH1017,NOT(AI1017)),AND(AM1017,NOT(AN1017)))</f>
        <v/>
      </c>
      <c r="AP1017" s="119">
        <f>IF(D1017=1,AI1017,AN1017)</f>
        <v/>
      </c>
      <c r="AQ1017" s="125">
        <f>ABS(E1017)&lt;$AQ$2</f>
        <v/>
      </c>
      <c r="AS1017">
        <f>IF(AP1017,MAX(AS$3:AS1015)+1,"")</f>
        <v/>
      </c>
    </row>
    <row r="1018">
      <c r="A1018" t="n">
        <v>928</v>
      </c>
      <c r="B1018" s="131">
        <f>IF(A1018=1,0,IF(AP1018,0.1*ε_cu1cd,0))</f>
        <v/>
      </c>
      <c r="C1018" s="131">
        <f>IF(A1018=1,0.1*ε_cu1cd,C1017+B1017)</f>
        <v/>
      </c>
      <c r="D1018" s="113">
        <f>IF('Нормальний переріз'!$D$68&gt;0,1,2)</f>
        <v/>
      </c>
      <c r="E1018" s="144">
        <f>IF(D1018=1,F1018,G1018)</f>
        <v/>
      </c>
      <c r="F1018" s="124">
        <f>IF(AI1017,0.11*ε_cu1cd,IF(AH1017,F1017*0.01,F1017))</f>
        <v/>
      </c>
      <c r="G1018" s="124">
        <f>IF(AP1017,-0.1*ε_cu1cd,IF(AM1017,G1017*0.01,G1017))</f>
        <v/>
      </c>
      <c r="H1018" s="113">
        <f>IF(A1018=1,E1018,IF(AO1017,H1017-E1017+E1018,IF(AP1017,0.8*H1017,H1017+E1018)))</f>
        <v/>
      </c>
      <c r="I1018" s="169">
        <f>(C1018-H1018)/h</f>
        <v/>
      </c>
      <c r="J1018">
        <f>C1018/(ε_c1cd)</f>
        <v/>
      </c>
      <c r="K1018">
        <f>C1018/I1018</f>
        <v/>
      </c>
      <c r="L1018" s="131">
        <f>I1018/(ε_c1cd)</f>
        <v/>
      </c>
      <c r="M1018">
        <f>I1018*(K1018-Z_s1)</f>
        <v/>
      </c>
      <c r="N1018">
        <f>I1018*(K1018-Z_s2)</f>
        <v/>
      </c>
      <c r="O1018">
        <f>E_s*M1018</f>
        <v/>
      </c>
      <c r="P1018">
        <f>E_s*N1018</f>
        <v/>
      </c>
      <c r="Q1018">
        <f>O1018*A_s1</f>
        <v/>
      </c>
      <c r="R1018">
        <f>P1018*A_s2</f>
        <v/>
      </c>
      <c r="S1018">
        <f>Q1018*($K1018-Z_s1)</f>
        <v/>
      </c>
      <c r="T1018">
        <f>R1018*($K1018-Z_s2)</f>
        <v/>
      </c>
      <c r="U1018">
        <f>(INDIRECT("a_"&amp;U$2)/(U$2+1))*(($C1018^(U$2+1)-$H1018^(U$2+1))/(ε_c1cd^(U$2+1)))</f>
        <v/>
      </c>
      <c r="V1018">
        <f>(INDIRECT("a_"&amp;V$2)/(V$2+1))*(($C1018^(V$2+1)-$H1018^(V$2+1))/(ε_c1cd^(V$2+1)))</f>
        <v/>
      </c>
      <c r="W1018">
        <f>(INDIRECT("a_"&amp;W$2)/(W$2+1))*(($C1018^(W$2+1)-$H1018^(W$2+1))/(ε_c1cd^(W$2+1)))</f>
        <v/>
      </c>
      <c r="X1018">
        <f>(INDIRECT("a_"&amp;X$2)/(X$2+1))*(($C1018^(X$2+1)-$H1018^(X$2+1))/(ε_c1cd^(X$2+1)))</f>
        <v/>
      </c>
      <c r="Y1018">
        <f>(INDIRECT("a_"&amp;Y$2)/(Y$2+1))*(($C1018^(Y$2+1)-$H1018^(Y$2+1))/(ε_c1cd^(Y$2+1)))</f>
        <v/>
      </c>
      <c r="Z1018">
        <f>(INDIRECT("a_"&amp;Z$2)/(Z$2+2))*(($C1018^(Z$2+2)-$H1018^(Z$2+2))/(ε_c1cd^(Z$2+2)))</f>
        <v/>
      </c>
      <c r="AA1018">
        <f>(INDIRECT("a_"&amp;AA$2)/(AA$2+2))*(($C1018^(AA$2+2)-$H1018^(AA$2+2))/(ε_c1cd^(AA$2+2)))</f>
        <v/>
      </c>
      <c r="AB1018">
        <f>(INDIRECT("a_"&amp;AB$2)/(AB$2+2))*(($C1018^(AB$2+2)-$H1018^(AB$2+2))/(ε_c1cd^(AB$2+2)))</f>
        <v/>
      </c>
      <c r="AC1018">
        <f>(INDIRECT("a_"&amp;AC$2)/(AC$2+2))*(($C1018^(AC$2+2)-$H1018^(AC$2+2))/(ε_c1cd^(AC$2+2)))</f>
        <v/>
      </c>
      <c r="AD1018">
        <f>(INDIRECT("a_"&amp;AD$2)/(AD$2+2))*(($C1018^(AD$2+2)-$H1018^(AD$2+2))/(ε_c1cd^(AD$2+2)))</f>
        <v/>
      </c>
      <c r="AE1018" s="111">
        <f>(b*f_cd/L1018)*SUM(U1018:Y1018)+SUM(Q1018:R1018)</f>
        <v/>
      </c>
      <c r="AF1018" s="112">
        <f>AE1018*(K1018-y+e)</f>
        <v/>
      </c>
      <c r="AG1018" s="113">
        <f>(b*f_cd/(L1018^2))*SUM(Z1018:AD1018)+SUM(S1018:T1018)-AF1018</f>
        <v/>
      </c>
      <c r="AH1018" s="114">
        <f>AG1018&lt;0</f>
        <v/>
      </c>
      <c r="AI1018" s="115">
        <f>IF(A1018=1,FALSE,(AND(AQ1018,AH1018,NOT(AI1017))))</f>
        <v/>
      </c>
      <c r="AJ1018" s="116">
        <f>(b*f_cd/L1018)*(a_1/2*J1018^2+a_2/3*J1018^3+a_3/4*J1018^4+a_4/5*J1018^5+a_5/6*J1018^6)+SUM(Q1018:R1018)</f>
        <v/>
      </c>
      <c r="AK1018">
        <f>AJ1018*(K1018-y+e)</f>
        <v/>
      </c>
      <c r="AL1018" s="118">
        <f>(b*f_cd/(L1018^2))*(a_1/3*J1018^3+a_2/4*J1018^4+a_3/5*J1018^5+a_4/6*J1018^6+a_5/7*J1018^7)+SUM(S1018:T1018)-AK1018</f>
        <v/>
      </c>
      <c r="AM1018" s="114">
        <f>AL1018&gt;0</f>
        <v/>
      </c>
      <c r="AN1018" s="115">
        <f>IF(A1018=1,FALSE,(AND(AQ1018,AM1018,NOT(AN1017))))</f>
        <v/>
      </c>
      <c r="AO1018">
        <f>IF(D1018=1,AND(AH1018,NOT(AI1018)),AND(AM1018,NOT(AN1018)))</f>
        <v/>
      </c>
      <c r="AP1018" s="119">
        <f>IF(D1018=1,AI1018,AN1018)</f>
        <v/>
      </c>
      <c r="AQ1018" s="125">
        <f>ABS(E1018)&lt;$AQ$2</f>
        <v/>
      </c>
      <c r="AS1018">
        <f>IF(AP1018,MAX(AS$3:AS1016)+1,"")</f>
        <v/>
      </c>
    </row>
    <row r="1019">
      <c r="A1019" t="n">
        <v>929</v>
      </c>
      <c r="B1019" s="131">
        <f>IF(A1019=1,0,IF(AP1019,0.1*ε_cu1cd,0))</f>
        <v/>
      </c>
      <c r="C1019" s="131">
        <f>IF(A1019=1,0.1*ε_cu1cd,C1018+B1018)</f>
        <v/>
      </c>
      <c r="D1019" s="113">
        <f>IF('Нормальний переріз'!$D$68&gt;0,1,2)</f>
        <v/>
      </c>
      <c r="E1019" s="144">
        <f>IF(D1019=1,F1019,G1019)</f>
        <v/>
      </c>
      <c r="F1019" s="124">
        <f>IF(AI1018,0.11*ε_cu1cd,IF(AH1018,F1018*0.01,F1018))</f>
        <v/>
      </c>
      <c r="G1019" s="124">
        <f>IF(AP1018,-0.1*ε_cu1cd,IF(AM1018,G1018*0.01,G1018))</f>
        <v/>
      </c>
      <c r="H1019" s="113">
        <f>IF(A1019=1,E1019,IF(AO1018,H1018-E1018+E1019,IF(AP1018,0.8*H1018,H1018+E1019)))</f>
        <v/>
      </c>
      <c r="I1019" s="169">
        <f>(C1019-H1019)/h</f>
        <v/>
      </c>
      <c r="J1019">
        <f>C1019/(ε_c1cd)</f>
        <v/>
      </c>
      <c r="K1019">
        <f>C1019/I1019</f>
        <v/>
      </c>
      <c r="L1019" s="131">
        <f>I1019/(ε_c1cd)</f>
        <v/>
      </c>
      <c r="M1019">
        <f>I1019*(K1019-Z_s1)</f>
        <v/>
      </c>
      <c r="N1019">
        <f>I1019*(K1019-Z_s2)</f>
        <v/>
      </c>
      <c r="O1019">
        <f>E_s*M1019</f>
        <v/>
      </c>
      <c r="P1019">
        <f>E_s*N1019</f>
        <v/>
      </c>
      <c r="Q1019">
        <f>O1019*A_s1</f>
        <v/>
      </c>
      <c r="R1019">
        <f>P1019*A_s2</f>
        <v/>
      </c>
      <c r="S1019">
        <f>Q1019*($K1019-Z_s1)</f>
        <v/>
      </c>
      <c r="T1019">
        <f>R1019*($K1019-Z_s2)</f>
        <v/>
      </c>
      <c r="U1019">
        <f>(INDIRECT("a_"&amp;U$2)/(U$2+1))*(($C1019^(U$2+1)-$H1019^(U$2+1))/(ε_c1cd^(U$2+1)))</f>
        <v/>
      </c>
      <c r="V1019">
        <f>(INDIRECT("a_"&amp;V$2)/(V$2+1))*(($C1019^(V$2+1)-$H1019^(V$2+1))/(ε_c1cd^(V$2+1)))</f>
        <v/>
      </c>
      <c r="W1019">
        <f>(INDIRECT("a_"&amp;W$2)/(W$2+1))*(($C1019^(W$2+1)-$H1019^(W$2+1))/(ε_c1cd^(W$2+1)))</f>
        <v/>
      </c>
      <c r="X1019">
        <f>(INDIRECT("a_"&amp;X$2)/(X$2+1))*(($C1019^(X$2+1)-$H1019^(X$2+1))/(ε_c1cd^(X$2+1)))</f>
        <v/>
      </c>
      <c r="Y1019">
        <f>(INDIRECT("a_"&amp;Y$2)/(Y$2+1))*(($C1019^(Y$2+1)-$H1019^(Y$2+1))/(ε_c1cd^(Y$2+1)))</f>
        <v/>
      </c>
      <c r="Z1019">
        <f>(INDIRECT("a_"&amp;Z$2)/(Z$2+2))*(($C1019^(Z$2+2)-$H1019^(Z$2+2))/(ε_c1cd^(Z$2+2)))</f>
        <v/>
      </c>
      <c r="AA1019">
        <f>(INDIRECT("a_"&amp;AA$2)/(AA$2+2))*(($C1019^(AA$2+2)-$H1019^(AA$2+2))/(ε_c1cd^(AA$2+2)))</f>
        <v/>
      </c>
      <c r="AB1019">
        <f>(INDIRECT("a_"&amp;AB$2)/(AB$2+2))*(($C1019^(AB$2+2)-$H1019^(AB$2+2))/(ε_c1cd^(AB$2+2)))</f>
        <v/>
      </c>
      <c r="AC1019">
        <f>(INDIRECT("a_"&amp;AC$2)/(AC$2+2))*(($C1019^(AC$2+2)-$H1019^(AC$2+2))/(ε_c1cd^(AC$2+2)))</f>
        <v/>
      </c>
      <c r="AD1019">
        <f>(INDIRECT("a_"&amp;AD$2)/(AD$2+2))*(($C1019^(AD$2+2)-$H1019^(AD$2+2))/(ε_c1cd^(AD$2+2)))</f>
        <v/>
      </c>
      <c r="AE1019" s="111">
        <f>(b*f_cd/L1019)*SUM(U1019:Y1019)+SUM(Q1019:R1019)</f>
        <v/>
      </c>
      <c r="AF1019" s="112">
        <f>AE1019*(K1019-y+e)</f>
        <v/>
      </c>
      <c r="AG1019" s="113">
        <f>(b*f_cd/(L1019^2))*SUM(Z1019:AD1019)+SUM(S1019:T1019)-AF1019</f>
        <v/>
      </c>
      <c r="AH1019" s="114">
        <f>AG1019&lt;0</f>
        <v/>
      </c>
      <c r="AI1019" s="115">
        <f>IF(A1019=1,FALSE,(AND(AQ1019,AH1019,NOT(AI1018))))</f>
        <v/>
      </c>
      <c r="AJ1019" s="116">
        <f>(b*f_cd/L1019)*(a_1/2*J1019^2+a_2/3*J1019^3+a_3/4*J1019^4+a_4/5*J1019^5+a_5/6*J1019^6)+SUM(Q1019:R1019)</f>
        <v/>
      </c>
      <c r="AK1019">
        <f>AJ1019*(K1019-y+e)</f>
        <v/>
      </c>
      <c r="AL1019" s="118">
        <f>(b*f_cd/(L1019^2))*(a_1/3*J1019^3+a_2/4*J1019^4+a_3/5*J1019^5+a_4/6*J1019^6+a_5/7*J1019^7)+SUM(S1019:T1019)-AK1019</f>
        <v/>
      </c>
      <c r="AM1019" s="114">
        <f>AL1019&gt;0</f>
        <v/>
      </c>
      <c r="AN1019" s="115">
        <f>IF(A1019=1,FALSE,(AND(AQ1019,AM1019,NOT(AN1018))))</f>
        <v/>
      </c>
      <c r="AO1019">
        <f>IF(D1019=1,AND(AH1019,NOT(AI1019)),AND(AM1019,NOT(AN1019)))</f>
        <v/>
      </c>
      <c r="AP1019" s="119">
        <f>IF(D1019=1,AI1019,AN1019)</f>
        <v/>
      </c>
      <c r="AQ1019" s="125">
        <f>ABS(E1019)&lt;$AQ$2</f>
        <v/>
      </c>
      <c r="AS1019">
        <f>IF(AP1019,MAX(AS$3:AS1017)+1,"")</f>
        <v/>
      </c>
    </row>
    <row r="1020">
      <c r="A1020" t="n">
        <v>930</v>
      </c>
      <c r="B1020" s="131">
        <f>IF(A1020=1,0,IF(AP1020,0.1*ε_cu1cd,0))</f>
        <v/>
      </c>
      <c r="C1020" s="131">
        <f>IF(A1020=1,0.1*ε_cu1cd,C1019+B1019)</f>
        <v/>
      </c>
      <c r="D1020" s="113">
        <f>IF('Нормальний переріз'!$D$68&gt;0,1,2)</f>
        <v/>
      </c>
      <c r="E1020" s="144">
        <f>IF(D1020=1,F1020,G1020)</f>
        <v/>
      </c>
      <c r="F1020" s="124">
        <f>IF(AI1019,0.11*ε_cu1cd,IF(AH1019,F1019*0.01,F1019))</f>
        <v/>
      </c>
      <c r="G1020" s="124">
        <f>IF(AP1019,-0.1*ε_cu1cd,IF(AM1019,G1019*0.01,G1019))</f>
        <v/>
      </c>
      <c r="H1020" s="113">
        <f>IF(A1020=1,E1020,IF(AO1019,H1019-E1019+E1020,IF(AP1019,0.8*H1019,H1019+E1020)))</f>
        <v/>
      </c>
      <c r="I1020" s="169">
        <f>(C1020-H1020)/h</f>
        <v/>
      </c>
      <c r="J1020">
        <f>C1020/(ε_c1cd)</f>
        <v/>
      </c>
      <c r="K1020">
        <f>C1020/I1020</f>
        <v/>
      </c>
      <c r="L1020" s="131">
        <f>I1020/(ε_c1cd)</f>
        <v/>
      </c>
      <c r="M1020">
        <f>I1020*(K1020-Z_s1)</f>
        <v/>
      </c>
      <c r="N1020">
        <f>I1020*(K1020-Z_s2)</f>
        <v/>
      </c>
      <c r="O1020">
        <f>E_s*M1020</f>
        <v/>
      </c>
      <c r="P1020">
        <f>E_s*N1020</f>
        <v/>
      </c>
      <c r="Q1020">
        <f>O1020*A_s1</f>
        <v/>
      </c>
      <c r="R1020">
        <f>P1020*A_s2</f>
        <v/>
      </c>
      <c r="S1020">
        <f>Q1020*($K1020-Z_s1)</f>
        <v/>
      </c>
      <c r="T1020">
        <f>R1020*($K1020-Z_s2)</f>
        <v/>
      </c>
      <c r="U1020">
        <f>(INDIRECT("a_"&amp;U$2)/(U$2+1))*(($C1020^(U$2+1)-$H1020^(U$2+1))/(ε_c1cd^(U$2+1)))</f>
        <v/>
      </c>
      <c r="V1020">
        <f>(INDIRECT("a_"&amp;V$2)/(V$2+1))*(($C1020^(V$2+1)-$H1020^(V$2+1))/(ε_c1cd^(V$2+1)))</f>
        <v/>
      </c>
      <c r="W1020">
        <f>(INDIRECT("a_"&amp;W$2)/(W$2+1))*(($C1020^(W$2+1)-$H1020^(W$2+1))/(ε_c1cd^(W$2+1)))</f>
        <v/>
      </c>
      <c r="X1020">
        <f>(INDIRECT("a_"&amp;X$2)/(X$2+1))*(($C1020^(X$2+1)-$H1020^(X$2+1))/(ε_c1cd^(X$2+1)))</f>
        <v/>
      </c>
      <c r="Y1020">
        <f>(INDIRECT("a_"&amp;Y$2)/(Y$2+1))*(($C1020^(Y$2+1)-$H1020^(Y$2+1))/(ε_c1cd^(Y$2+1)))</f>
        <v/>
      </c>
      <c r="Z1020">
        <f>(INDIRECT("a_"&amp;Z$2)/(Z$2+2))*(($C1020^(Z$2+2)-$H1020^(Z$2+2))/(ε_c1cd^(Z$2+2)))</f>
        <v/>
      </c>
      <c r="AA1020">
        <f>(INDIRECT("a_"&amp;AA$2)/(AA$2+2))*(($C1020^(AA$2+2)-$H1020^(AA$2+2))/(ε_c1cd^(AA$2+2)))</f>
        <v/>
      </c>
      <c r="AB1020">
        <f>(INDIRECT("a_"&amp;AB$2)/(AB$2+2))*(($C1020^(AB$2+2)-$H1020^(AB$2+2))/(ε_c1cd^(AB$2+2)))</f>
        <v/>
      </c>
      <c r="AC1020">
        <f>(INDIRECT("a_"&amp;AC$2)/(AC$2+2))*(($C1020^(AC$2+2)-$H1020^(AC$2+2))/(ε_c1cd^(AC$2+2)))</f>
        <v/>
      </c>
      <c r="AD1020">
        <f>(INDIRECT("a_"&amp;AD$2)/(AD$2+2))*(($C1020^(AD$2+2)-$H1020^(AD$2+2))/(ε_c1cd^(AD$2+2)))</f>
        <v/>
      </c>
      <c r="AE1020" s="111">
        <f>(b*f_cd/L1020)*SUM(U1020:Y1020)+SUM(Q1020:R1020)</f>
        <v/>
      </c>
      <c r="AF1020" s="112">
        <f>AE1020*(K1020-y+e)</f>
        <v/>
      </c>
      <c r="AG1020" s="113">
        <f>(b*f_cd/(L1020^2))*SUM(Z1020:AD1020)+SUM(S1020:T1020)-AF1020</f>
        <v/>
      </c>
      <c r="AH1020" s="114">
        <f>AG1020&lt;0</f>
        <v/>
      </c>
      <c r="AI1020" s="115">
        <f>IF(A1020=1,FALSE,(AND(AQ1020,AH1020,NOT(AI1019))))</f>
        <v/>
      </c>
      <c r="AJ1020" s="116">
        <f>(b*f_cd/L1020)*(a_1/2*J1020^2+a_2/3*J1020^3+a_3/4*J1020^4+a_4/5*J1020^5+a_5/6*J1020^6)+SUM(Q1020:R1020)</f>
        <v/>
      </c>
      <c r="AK1020">
        <f>AJ1020*(K1020-y+e)</f>
        <v/>
      </c>
      <c r="AL1020" s="118">
        <f>(b*f_cd/(L1020^2))*(a_1/3*J1020^3+a_2/4*J1020^4+a_3/5*J1020^5+a_4/6*J1020^6+a_5/7*J1020^7)+SUM(S1020:T1020)-AK1020</f>
        <v/>
      </c>
      <c r="AM1020" s="114">
        <f>AL1020&gt;0</f>
        <v/>
      </c>
      <c r="AN1020" s="115">
        <f>IF(A1020=1,FALSE,(AND(AQ1020,AM1020,NOT(AN1019))))</f>
        <v/>
      </c>
      <c r="AO1020">
        <f>IF(D1020=1,AND(AH1020,NOT(AI1020)),AND(AM1020,NOT(AN1020)))</f>
        <v/>
      </c>
      <c r="AP1020" s="119">
        <f>IF(D1020=1,AI1020,AN1020)</f>
        <v/>
      </c>
      <c r="AQ1020" s="125">
        <f>ABS(E1020)&lt;$AQ$2</f>
        <v/>
      </c>
      <c r="AS1020">
        <f>IF(AP1020,MAX(AS$3:AS1018)+1,"")</f>
        <v/>
      </c>
    </row>
    <row r="1021">
      <c r="A1021" t="n">
        <v>931</v>
      </c>
      <c r="B1021" s="131">
        <f>IF(A1021=1,0,IF(AP1021,0.1*ε_cu1cd,0))</f>
        <v/>
      </c>
      <c r="C1021" s="131">
        <f>IF(A1021=1,0.1*ε_cu1cd,C1020+B1020)</f>
        <v/>
      </c>
      <c r="D1021" s="113">
        <f>IF('Нормальний переріз'!$D$68&gt;0,1,2)</f>
        <v/>
      </c>
      <c r="E1021" s="144">
        <f>IF(D1021=1,F1021,G1021)</f>
        <v/>
      </c>
      <c r="F1021" s="124">
        <f>IF(AI1020,0.11*ε_cu1cd,IF(AH1020,F1020*0.01,F1020))</f>
        <v/>
      </c>
      <c r="G1021" s="124">
        <f>IF(AP1020,-0.1*ε_cu1cd,IF(AM1020,G1020*0.01,G1020))</f>
        <v/>
      </c>
      <c r="H1021" s="113">
        <f>IF(A1021=1,E1021,IF(AO1020,H1020-E1020+E1021,IF(AP1020,0.8*H1020,H1020+E1021)))</f>
        <v/>
      </c>
      <c r="I1021" s="169">
        <f>(C1021-H1021)/h</f>
        <v/>
      </c>
      <c r="J1021">
        <f>C1021/(ε_c1cd)</f>
        <v/>
      </c>
      <c r="K1021">
        <f>C1021/I1021</f>
        <v/>
      </c>
      <c r="L1021" s="131">
        <f>I1021/(ε_c1cd)</f>
        <v/>
      </c>
      <c r="M1021">
        <f>I1021*(K1021-Z_s1)</f>
        <v/>
      </c>
      <c r="N1021">
        <f>I1021*(K1021-Z_s2)</f>
        <v/>
      </c>
      <c r="O1021">
        <f>E_s*M1021</f>
        <v/>
      </c>
      <c r="P1021">
        <f>E_s*N1021</f>
        <v/>
      </c>
      <c r="Q1021">
        <f>O1021*A_s1</f>
        <v/>
      </c>
      <c r="R1021">
        <f>P1021*A_s2</f>
        <v/>
      </c>
      <c r="S1021">
        <f>Q1021*($K1021-Z_s1)</f>
        <v/>
      </c>
      <c r="T1021">
        <f>R1021*($K1021-Z_s2)</f>
        <v/>
      </c>
      <c r="U1021">
        <f>(INDIRECT("a_"&amp;U$2)/(U$2+1))*(($C1021^(U$2+1)-$H1021^(U$2+1))/(ε_c1cd^(U$2+1)))</f>
        <v/>
      </c>
      <c r="V1021">
        <f>(INDIRECT("a_"&amp;V$2)/(V$2+1))*(($C1021^(V$2+1)-$H1021^(V$2+1))/(ε_c1cd^(V$2+1)))</f>
        <v/>
      </c>
      <c r="W1021">
        <f>(INDIRECT("a_"&amp;W$2)/(W$2+1))*(($C1021^(W$2+1)-$H1021^(W$2+1))/(ε_c1cd^(W$2+1)))</f>
        <v/>
      </c>
      <c r="X1021">
        <f>(INDIRECT("a_"&amp;X$2)/(X$2+1))*(($C1021^(X$2+1)-$H1021^(X$2+1))/(ε_c1cd^(X$2+1)))</f>
        <v/>
      </c>
      <c r="Y1021">
        <f>(INDIRECT("a_"&amp;Y$2)/(Y$2+1))*(($C1021^(Y$2+1)-$H1021^(Y$2+1))/(ε_c1cd^(Y$2+1)))</f>
        <v/>
      </c>
      <c r="Z1021">
        <f>(INDIRECT("a_"&amp;Z$2)/(Z$2+2))*(($C1021^(Z$2+2)-$H1021^(Z$2+2))/(ε_c1cd^(Z$2+2)))</f>
        <v/>
      </c>
      <c r="AA1021">
        <f>(INDIRECT("a_"&amp;AA$2)/(AA$2+2))*(($C1021^(AA$2+2)-$H1021^(AA$2+2))/(ε_c1cd^(AA$2+2)))</f>
        <v/>
      </c>
      <c r="AB1021">
        <f>(INDIRECT("a_"&amp;AB$2)/(AB$2+2))*(($C1021^(AB$2+2)-$H1021^(AB$2+2))/(ε_c1cd^(AB$2+2)))</f>
        <v/>
      </c>
      <c r="AC1021">
        <f>(INDIRECT("a_"&amp;AC$2)/(AC$2+2))*(($C1021^(AC$2+2)-$H1021^(AC$2+2))/(ε_c1cd^(AC$2+2)))</f>
        <v/>
      </c>
      <c r="AD1021">
        <f>(INDIRECT("a_"&amp;AD$2)/(AD$2+2))*(($C1021^(AD$2+2)-$H1021^(AD$2+2))/(ε_c1cd^(AD$2+2)))</f>
        <v/>
      </c>
      <c r="AE1021" s="111">
        <f>(b*f_cd/L1021)*SUM(U1021:Y1021)+SUM(Q1021:R1021)</f>
        <v/>
      </c>
      <c r="AF1021" s="112">
        <f>AE1021*(K1021-y+e)</f>
        <v/>
      </c>
      <c r="AG1021" s="113">
        <f>(b*f_cd/(L1021^2))*SUM(Z1021:AD1021)+SUM(S1021:T1021)-AF1021</f>
        <v/>
      </c>
      <c r="AH1021" s="114">
        <f>AG1021&lt;0</f>
        <v/>
      </c>
      <c r="AI1021" s="115">
        <f>IF(A1021=1,FALSE,(AND(AQ1021,AH1021,NOT(AI1020))))</f>
        <v/>
      </c>
      <c r="AJ1021" s="116">
        <f>(b*f_cd/L1021)*(a_1/2*J1021^2+a_2/3*J1021^3+a_3/4*J1021^4+a_4/5*J1021^5+a_5/6*J1021^6)+SUM(Q1021:R1021)</f>
        <v/>
      </c>
      <c r="AK1021">
        <f>AJ1021*(K1021-y+e)</f>
        <v/>
      </c>
      <c r="AL1021" s="118">
        <f>(b*f_cd/(L1021^2))*(a_1/3*J1021^3+a_2/4*J1021^4+a_3/5*J1021^5+a_4/6*J1021^6+a_5/7*J1021^7)+SUM(S1021:T1021)-AK1021</f>
        <v/>
      </c>
      <c r="AM1021" s="114">
        <f>AL1021&gt;0</f>
        <v/>
      </c>
      <c r="AN1021" s="115">
        <f>IF(A1021=1,FALSE,(AND(AQ1021,AM1021,NOT(AN1020))))</f>
        <v/>
      </c>
      <c r="AO1021">
        <f>IF(D1021=1,AND(AH1021,NOT(AI1021)),AND(AM1021,NOT(AN1021)))</f>
        <v/>
      </c>
      <c r="AP1021" s="119">
        <f>IF(D1021=1,AI1021,AN1021)</f>
        <v/>
      </c>
      <c r="AQ1021" s="125">
        <f>ABS(E1021)&lt;$AQ$2</f>
        <v/>
      </c>
      <c r="AS1021">
        <f>IF(AP1021,MAX(AS$3:AS1019)+1,"")</f>
        <v/>
      </c>
    </row>
    <row r="1022">
      <c r="A1022" t="n">
        <v>932</v>
      </c>
      <c r="B1022" s="131">
        <f>IF(A1022=1,0,IF(AP1022,0.1*ε_cu1cd,0))</f>
        <v/>
      </c>
      <c r="C1022" s="131">
        <f>IF(A1022=1,0.1*ε_cu1cd,C1021+B1021)</f>
        <v/>
      </c>
      <c r="D1022" s="113">
        <f>IF('Нормальний переріз'!$D$68&gt;0,1,2)</f>
        <v/>
      </c>
      <c r="E1022" s="144">
        <f>IF(D1022=1,F1022,G1022)</f>
        <v/>
      </c>
      <c r="F1022" s="124">
        <f>IF(AI1021,0.11*ε_cu1cd,IF(AH1021,F1021*0.01,F1021))</f>
        <v/>
      </c>
      <c r="G1022" s="124">
        <f>IF(AP1021,-0.1*ε_cu1cd,IF(AM1021,G1021*0.01,G1021))</f>
        <v/>
      </c>
      <c r="H1022" s="113">
        <f>IF(A1022=1,E1022,IF(AO1021,H1021-E1021+E1022,IF(AP1021,0.8*H1021,H1021+E1022)))</f>
        <v/>
      </c>
      <c r="I1022" s="169">
        <f>(C1022-H1022)/h</f>
        <v/>
      </c>
      <c r="J1022">
        <f>C1022/(ε_c1cd)</f>
        <v/>
      </c>
      <c r="K1022">
        <f>C1022/I1022</f>
        <v/>
      </c>
      <c r="L1022" s="131">
        <f>I1022/(ε_c1cd)</f>
        <v/>
      </c>
      <c r="M1022">
        <f>I1022*(K1022-Z_s1)</f>
        <v/>
      </c>
      <c r="N1022">
        <f>I1022*(K1022-Z_s2)</f>
        <v/>
      </c>
      <c r="O1022">
        <f>E_s*M1022</f>
        <v/>
      </c>
      <c r="P1022">
        <f>E_s*N1022</f>
        <v/>
      </c>
      <c r="Q1022">
        <f>O1022*A_s1</f>
        <v/>
      </c>
      <c r="R1022">
        <f>P1022*A_s2</f>
        <v/>
      </c>
      <c r="S1022">
        <f>Q1022*($K1022-Z_s1)</f>
        <v/>
      </c>
      <c r="T1022">
        <f>R1022*($K1022-Z_s2)</f>
        <v/>
      </c>
      <c r="U1022">
        <f>(INDIRECT("a_"&amp;U$2)/(U$2+1))*(($C1022^(U$2+1)-$H1022^(U$2+1))/(ε_c1cd^(U$2+1)))</f>
        <v/>
      </c>
      <c r="V1022">
        <f>(INDIRECT("a_"&amp;V$2)/(V$2+1))*(($C1022^(V$2+1)-$H1022^(V$2+1))/(ε_c1cd^(V$2+1)))</f>
        <v/>
      </c>
      <c r="W1022">
        <f>(INDIRECT("a_"&amp;W$2)/(W$2+1))*(($C1022^(W$2+1)-$H1022^(W$2+1))/(ε_c1cd^(W$2+1)))</f>
        <v/>
      </c>
      <c r="X1022">
        <f>(INDIRECT("a_"&amp;X$2)/(X$2+1))*(($C1022^(X$2+1)-$H1022^(X$2+1))/(ε_c1cd^(X$2+1)))</f>
        <v/>
      </c>
      <c r="Y1022">
        <f>(INDIRECT("a_"&amp;Y$2)/(Y$2+1))*(($C1022^(Y$2+1)-$H1022^(Y$2+1))/(ε_c1cd^(Y$2+1)))</f>
        <v/>
      </c>
      <c r="Z1022">
        <f>(INDIRECT("a_"&amp;Z$2)/(Z$2+2))*(($C1022^(Z$2+2)-$H1022^(Z$2+2))/(ε_c1cd^(Z$2+2)))</f>
        <v/>
      </c>
      <c r="AA1022">
        <f>(INDIRECT("a_"&amp;AA$2)/(AA$2+2))*(($C1022^(AA$2+2)-$H1022^(AA$2+2))/(ε_c1cd^(AA$2+2)))</f>
        <v/>
      </c>
      <c r="AB1022">
        <f>(INDIRECT("a_"&amp;AB$2)/(AB$2+2))*(($C1022^(AB$2+2)-$H1022^(AB$2+2))/(ε_c1cd^(AB$2+2)))</f>
        <v/>
      </c>
      <c r="AC1022">
        <f>(INDIRECT("a_"&amp;AC$2)/(AC$2+2))*(($C1022^(AC$2+2)-$H1022^(AC$2+2))/(ε_c1cd^(AC$2+2)))</f>
        <v/>
      </c>
      <c r="AD1022">
        <f>(INDIRECT("a_"&amp;AD$2)/(AD$2+2))*(($C1022^(AD$2+2)-$H1022^(AD$2+2))/(ε_c1cd^(AD$2+2)))</f>
        <v/>
      </c>
      <c r="AE1022" s="111">
        <f>(b*f_cd/L1022)*SUM(U1022:Y1022)+SUM(Q1022:R1022)</f>
        <v/>
      </c>
      <c r="AF1022" s="112">
        <f>AE1022*(K1022-y+e)</f>
        <v/>
      </c>
      <c r="AG1022" s="113">
        <f>(b*f_cd/(L1022^2))*SUM(Z1022:AD1022)+SUM(S1022:T1022)-AF1022</f>
        <v/>
      </c>
      <c r="AH1022" s="114">
        <f>AG1022&lt;0</f>
        <v/>
      </c>
      <c r="AI1022" s="115">
        <f>IF(A1022=1,FALSE,(AND(AQ1022,AH1022,NOT(AI1021))))</f>
        <v/>
      </c>
      <c r="AJ1022" s="116">
        <f>(b*f_cd/L1022)*(a_1/2*J1022^2+a_2/3*J1022^3+a_3/4*J1022^4+a_4/5*J1022^5+a_5/6*J1022^6)+SUM(Q1022:R1022)</f>
        <v/>
      </c>
      <c r="AK1022">
        <f>AJ1022*(K1022-y+e)</f>
        <v/>
      </c>
      <c r="AL1022" s="118">
        <f>(b*f_cd/(L1022^2))*(a_1/3*J1022^3+a_2/4*J1022^4+a_3/5*J1022^5+a_4/6*J1022^6+a_5/7*J1022^7)+SUM(S1022:T1022)-AK1022</f>
        <v/>
      </c>
      <c r="AM1022" s="114">
        <f>AL1022&gt;0</f>
        <v/>
      </c>
      <c r="AN1022" s="115">
        <f>IF(A1022=1,FALSE,(AND(AQ1022,AM1022,NOT(AN1021))))</f>
        <v/>
      </c>
      <c r="AO1022">
        <f>IF(D1022=1,AND(AH1022,NOT(AI1022)),AND(AM1022,NOT(AN1022)))</f>
        <v/>
      </c>
      <c r="AP1022" s="119">
        <f>IF(D1022=1,AI1022,AN1022)</f>
        <v/>
      </c>
      <c r="AQ1022" s="125">
        <f>ABS(E1022)&lt;$AQ$2</f>
        <v/>
      </c>
      <c r="AS1022">
        <f>IF(AP1022,MAX(AS$3:AS1020)+1,"")</f>
        <v/>
      </c>
    </row>
    <row r="1023">
      <c r="A1023" t="n">
        <v>933</v>
      </c>
      <c r="B1023" s="131">
        <f>IF(A1023=1,0,IF(AP1023,0.1*ε_cu1cd,0))</f>
        <v/>
      </c>
      <c r="C1023" s="131">
        <f>IF(A1023=1,0.1*ε_cu1cd,C1022+B1022)</f>
        <v/>
      </c>
      <c r="D1023" s="113">
        <f>IF('Нормальний переріз'!$D$68&gt;0,1,2)</f>
        <v/>
      </c>
      <c r="E1023" s="144">
        <f>IF(D1023=1,F1023,G1023)</f>
        <v/>
      </c>
      <c r="F1023" s="124">
        <f>IF(AI1022,0.11*ε_cu1cd,IF(AH1022,F1022*0.01,F1022))</f>
        <v/>
      </c>
      <c r="G1023" s="124">
        <f>IF(AP1022,-0.1*ε_cu1cd,IF(AM1022,G1022*0.01,G1022))</f>
        <v/>
      </c>
      <c r="H1023" s="113">
        <f>IF(A1023=1,E1023,IF(AO1022,H1022-E1022+E1023,IF(AP1022,0.8*H1022,H1022+E1023)))</f>
        <v/>
      </c>
      <c r="I1023" s="169">
        <f>(C1023-H1023)/h</f>
        <v/>
      </c>
      <c r="J1023">
        <f>C1023/(ε_c1cd)</f>
        <v/>
      </c>
      <c r="K1023">
        <f>C1023/I1023</f>
        <v/>
      </c>
      <c r="L1023" s="131">
        <f>I1023/(ε_c1cd)</f>
        <v/>
      </c>
      <c r="M1023">
        <f>I1023*(K1023-Z_s1)</f>
        <v/>
      </c>
      <c r="N1023">
        <f>I1023*(K1023-Z_s2)</f>
        <v/>
      </c>
      <c r="O1023">
        <f>E_s*M1023</f>
        <v/>
      </c>
      <c r="P1023">
        <f>E_s*N1023</f>
        <v/>
      </c>
      <c r="Q1023">
        <f>O1023*A_s1</f>
        <v/>
      </c>
      <c r="R1023">
        <f>P1023*A_s2</f>
        <v/>
      </c>
      <c r="S1023">
        <f>Q1023*($K1023-Z_s1)</f>
        <v/>
      </c>
      <c r="T1023">
        <f>R1023*($K1023-Z_s2)</f>
        <v/>
      </c>
      <c r="U1023">
        <f>(INDIRECT("a_"&amp;U$2)/(U$2+1))*(($C1023^(U$2+1)-$H1023^(U$2+1))/(ε_c1cd^(U$2+1)))</f>
        <v/>
      </c>
      <c r="V1023">
        <f>(INDIRECT("a_"&amp;V$2)/(V$2+1))*(($C1023^(V$2+1)-$H1023^(V$2+1))/(ε_c1cd^(V$2+1)))</f>
        <v/>
      </c>
      <c r="W1023">
        <f>(INDIRECT("a_"&amp;W$2)/(W$2+1))*(($C1023^(W$2+1)-$H1023^(W$2+1))/(ε_c1cd^(W$2+1)))</f>
        <v/>
      </c>
      <c r="X1023">
        <f>(INDIRECT("a_"&amp;X$2)/(X$2+1))*(($C1023^(X$2+1)-$H1023^(X$2+1))/(ε_c1cd^(X$2+1)))</f>
        <v/>
      </c>
      <c r="Y1023">
        <f>(INDIRECT("a_"&amp;Y$2)/(Y$2+1))*(($C1023^(Y$2+1)-$H1023^(Y$2+1))/(ε_c1cd^(Y$2+1)))</f>
        <v/>
      </c>
      <c r="Z1023">
        <f>(INDIRECT("a_"&amp;Z$2)/(Z$2+2))*(($C1023^(Z$2+2)-$H1023^(Z$2+2))/(ε_c1cd^(Z$2+2)))</f>
        <v/>
      </c>
      <c r="AA1023">
        <f>(INDIRECT("a_"&amp;AA$2)/(AA$2+2))*(($C1023^(AA$2+2)-$H1023^(AA$2+2))/(ε_c1cd^(AA$2+2)))</f>
        <v/>
      </c>
      <c r="AB1023">
        <f>(INDIRECT("a_"&amp;AB$2)/(AB$2+2))*(($C1023^(AB$2+2)-$H1023^(AB$2+2))/(ε_c1cd^(AB$2+2)))</f>
        <v/>
      </c>
      <c r="AC1023">
        <f>(INDIRECT("a_"&amp;AC$2)/(AC$2+2))*(($C1023^(AC$2+2)-$H1023^(AC$2+2))/(ε_c1cd^(AC$2+2)))</f>
        <v/>
      </c>
      <c r="AD1023">
        <f>(INDIRECT("a_"&amp;AD$2)/(AD$2+2))*(($C1023^(AD$2+2)-$H1023^(AD$2+2))/(ε_c1cd^(AD$2+2)))</f>
        <v/>
      </c>
      <c r="AE1023" s="111">
        <f>(b*f_cd/L1023)*SUM(U1023:Y1023)+SUM(Q1023:R1023)</f>
        <v/>
      </c>
      <c r="AF1023" s="112">
        <f>AE1023*(K1023-y+e)</f>
        <v/>
      </c>
      <c r="AG1023" s="113">
        <f>(b*f_cd/(L1023^2))*SUM(Z1023:AD1023)+SUM(S1023:T1023)-AF1023</f>
        <v/>
      </c>
      <c r="AH1023" s="114">
        <f>AG1023&lt;0</f>
        <v/>
      </c>
      <c r="AI1023" s="115">
        <f>IF(A1023=1,FALSE,(AND(AQ1023,AH1023,NOT(AI1022))))</f>
        <v/>
      </c>
      <c r="AJ1023" s="116">
        <f>(b*f_cd/L1023)*(a_1/2*J1023^2+a_2/3*J1023^3+a_3/4*J1023^4+a_4/5*J1023^5+a_5/6*J1023^6)+SUM(Q1023:R1023)</f>
        <v/>
      </c>
      <c r="AK1023">
        <f>AJ1023*(K1023-y+e)</f>
        <v/>
      </c>
      <c r="AL1023" s="118">
        <f>(b*f_cd/(L1023^2))*(a_1/3*J1023^3+a_2/4*J1023^4+a_3/5*J1023^5+a_4/6*J1023^6+a_5/7*J1023^7)+SUM(S1023:T1023)-AK1023</f>
        <v/>
      </c>
      <c r="AM1023" s="114">
        <f>AL1023&gt;0</f>
        <v/>
      </c>
      <c r="AN1023" s="115">
        <f>IF(A1023=1,FALSE,(AND(AQ1023,AM1023,NOT(AN1022))))</f>
        <v/>
      </c>
      <c r="AO1023">
        <f>IF(D1023=1,AND(AH1023,NOT(AI1023)),AND(AM1023,NOT(AN1023)))</f>
        <v/>
      </c>
      <c r="AP1023" s="119">
        <f>IF(D1023=1,AI1023,AN1023)</f>
        <v/>
      </c>
      <c r="AQ1023" s="125">
        <f>ABS(E1023)&lt;$AQ$2</f>
        <v/>
      </c>
      <c r="AS1023">
        <f>IF(AP1023,MAX(AS$3:AS1021)+1,"")</f>
        <v/>
      </c>
    </row>
    <row r="1024">
      <c r="A1024" t="n">
        <v>934</v>
      </c>
      <c r="B1024" s="131">
        <f>IF(A1024=1,0,IF(AP1024,0.1*ε_cu1cd,0))</f>
        <v/>
      </c>
      <c r="C1024" s="131">
        <f>IF(A1024=1,0.1*ε_cu1cd,C1023+B1023)</f>
        <v/>
      </c>
      <c r="D1024" s="113">
        <f>IF('Нормальний переріз'!$D$68&gt;0,1,2)</f>
        <v/>
      </c>
      <c r="E1024" s="144">
        <f>IF(D1024=1,F1024,G1024)</f>
        <v/>
      </c>
      <c r="F1024" s="124">
        <f>IF(AI1023,0.11*ε_cu1cd,IF(AH1023,F1023*0.01,F1023))</f>
        <v/>
      </c>
      <c r="G1024" s="124">
        <f>IF(AP1023,-0.1*ε_cu1cd,IF(AM1023,G1023*0.01,G1023))</f>
        <v/>
      </c>
      <c r="H1024" s="113">
        <f>IF(A1024=1,E1024,IF(AO1023,H1023-E1023+E1024,IF(AP1023,0.8*H1023,H1023+E1024)))</f>
        <v/>
      </c>
      <c r="I1024" s="169">
        <f>(C1024-H1024)/h</f>
        <v/>
      </c>
      <c r="J1024">
        <f>C1024/(ε_c1cd)</f>
        <v/>
      </c>
      <c r="K1024">
        <f>C1024/I1024</f>
        <v/>
      </c>
      <c r="L1024" s="131">
        <f>I1024/(ε_c1cd)</f>
        <v/>
      </c>
      <c r="M1024">
        <f>I1024*(K1024-Z_s1)</f>
        <v/>
      </c>
      <c r="N1024">
        <f>I1024*(K1024-Z_s2)</f>
        <v/>
      </c>
      <c r="O1024">
        <f>E_s*M1024</f>
        <v/>
      </c>
      <c r="P1024">
        <f>E_s*N1024</f>
        <v/>
      </c>
      <c r="Q1024">
        <f>O1024*A_s1</f>
        <v/>
      </c>
      <c r="R1024">
        <f>P1024*A_s2</f>
        <v/>
      </c>
      <c r="S1024">
        <f>Q1024*($K1024-Z_s1)</f>
        <v/>
      </c>
      <c r="T1024">
        <f>R1024*($K1024-Z_s2)</f>
        <v/>
      </c>
      <c r="U1024">
        <f>(INDIRECT("a_"&amp;U$2)/(U$2+1))*(($C1024^(U$2+1)-$H1024^(U$2+1))/(ε_c1cd^(U$2+1)))</f>
        <v/>
      </c>
      <c r="V1024">
        <f>(INDIRECT("a_"&amp;V$2)/(V$2+1))*(($C1024^(V$2+1)-$H1024^(V$2+1))/(ε_c1cd^(V$2+1)))</f>
        <v/>
      </c>
      <c r="W1024">
        <f>(INDIRECT("a_"&amp;W$2)/(W$2+1))*(($C1024^(W$2+1)-$H1024^(W$2+1))/(ε_c1cd^(W$2+1)))</f>
        <v/>
      </c>
      <c r="X1024">
        <f>(INDIRECT("a_"&amp;X$2)/(X$2+1))*(($C1024^(X$2+1)-$H1024^(X$2+1))/(ε_c1cd^(X$2+1)))</f>
        <v/>
      </c>
      <c r="Y1024">
        <f>(INDIRECT("a_"&amp;Y$2)/(Y$2+1))*(($C1024^(Y$2+1)-$H1024^(Y$2+1))/(ε_c1cd^(Y$2+1)))</f>
        <v/>
      </c>
      <c r="Z1024">
        <f>(INDIRECT("a_"&amp;Z$2)/(Z$2+2))*(($C1024^(Z$2+2)-$H1024^(Z$2+2))/(ε_c1cd^(Z$2+2)))</f>
        <v/>
      </c>
      <c r="AA1024">
        <f>(INDIRECT("a_"&amp;AA$2)/(AA$2+2))*(($C1024^(AA$2+2)-$H1024^(AA$2+2))/(ε_c1cd^(AA$2+2)))</f>
        <v/>
      </c>
      <c r="AB1024">
        <f>(INDIRECT("a_"&amp;AB$2)/(AB$2+2))*(($C1024^(AB$2+2)-$H1024^(AB$2+2))/(ε_c1cd^(AB$2+2)))</f>
        <v/>
      </c>
      <c r="AC1024">
        <f>(INDIRECT("a_"&amp;AC$2)/(AC$2+2))*(($C1024^(AC$2+2)-$H1024^(AC$2+2))/(ε_c1cd^(AC$2+2)))</f>
        <v/>
      </c>
      <c r="AD1024">
        <f>(INDIRECT("a_"&amp;AD$2)/(AD$2+2))*(($C1024^(AD$2+2)-$H1024^(AD$2+2))/(ε_c1cd^(AD$2+2)))</f>
        <v/>
      </c>
      <c r="AE1024" s="111">
        <f>(b*f_cd/L1024)*SUM(U1024:Y1024)+SUM(Q1024:R1024)</f>
        <v/>
      </c>
      <c r="AF1024" s="112">
        <f>AE1024*(K1024-y+e)</f>
        <v/>
      </c>
      <c r="AG1024" s="113">
        <f>(b*f_cd/(L1024^2))*SUM(Z1024:AD1024)+SUM(S1024:T1024)-AF1024</f>
        <v/>
      </c>
      <c r="AH1024" s="114">
        <f>AG1024&lt;0</f>
        <v/>
      </c>
      <c r="AI1024" s="115">
        <f>IF(A1024=1,FALSE,(AND(AQ1024,AH1024,NOT(AI1023))))</f>
        <v/>
      </c>
      <c r="AJ1024" s="116">
        <f>(b*f_cd/L1024)*(a_1/2*J1024^2+a_2/3*J1024^3+a_3/4*J1024^4+a_4/5*J1024^5+a_5/6*J1024^6)+SUM(Q1024:R1024)</f>
        <v/>
      </c>
      <c r="AK1024">
        <f>AJ1024*(K1024-y+e)</f>
        <v/>
      </c>
      <c r="AL1024" s="118">
        <f>(b*f_cd/(L1024^2))*(a_1/3*J1024^3+a_2/4*J1024^4+a_3/5*J1024^5+a_4/6*J1024^6+a_5/7*J1024^7)+SUM(S1024:T1024)-AK1024</f>
        <v/>
      </c>
      <c r="AM1024" s="114">
        <f>AL1024&gt;0</f>
        <v/>
      </c>
      <c r="AN1024" s="115">
        <f>IF(A1024=1,FALSE,(AND(AQ1024,AM1024,NOT(AN1023))))</f>
        <v/>
      </c>
      <c r="AO1024">
        <f>IF(D1024=1,AND(AH1024,NOT(AI1024)),AND(AM1024,NOT(AN1024)))</f>
        <v/>
      </c>
      <c r="AP1024" s="119">
        <f>IF(D1024=1,AI1024,AN1024)</f>
        <v/>
      </c>
      <c r="AQ1024" s="125">
        <f>ABS(E1024)&lt;$AQ$2</f>
        <v/>
      </c>
      <c r="AS1024">
        <f>IF(AP1024,MAX(AS$3:AS1022)+1,"")</f>
        <v/>
      </c>
    </row>
    <row r="1025">
      <c r="A1025" t="n">
        <v>935</v>
      </c>
      <c r="B1025" s="131">
        <f>IF(A1025=1,0,IF(AP1025,0.1*ε_cu1cd,0))</f>
        <v/>
      </c>
      <c r="C1025" s="131">
        <f>IF(A1025=1,0.1*ε_cu1cd,C1024+B1024)</f>
        <v/>
      </c>
      <c r="D1025" s="113">
        <f>IF('Нормальний переріз'!$D$68&gt;0,1,2)</f>
        <v/>
      </c>
      <c r="E1025" s="144">
        <f>IF(D1025=1,F1025,G1025)</f>
        <v/>
      </c>
      <c r="F1025" s="124">
        <f>IF(AI1024,0.11*ε_cu1cd,IF(AH1024,F1024*0.01,F1024))</f>
        <v/>
      </c>
      <c r="G1025" s="124">
        <f>IF(AP1024,-0.1*ε_cu1cd,IF(AM1024,G1024*0.01,G1024))</f>
        <v/>
      </c>
      <c r="H1025" s="113">
        <f>IF(A1025=1,E1025,IF(AO1024,H1024-E1024+E1025,IF(AP1024,0.8*H1024,H1024+E1025)))</f>
        <v/>
      </c>
      <c r="I1025" s="169">
        <f>(C1025-H1025)/h</f>
        <v/>
      </c>
      <c r="J1025">
        <f>C1025/(ε_c1cd)</f>
        <v/>
      </c>
      <c r="K1025">
        <f>C1025/I1025</f>
        <v/>
      </c>
      <c r="L1025" s="131">
        <f>I1025/(ε_c1cd)</f>
        <v/>
      </c>
      <c r="M1025">
        <f>I1025*(K1025-Z_s1)</f>
        <v/>
      </c>
      <c r="N1025">
        <f>I1025*(K1025-Z_s2)</f>
        <v/>
      </c>
      <c r="O1025">
        <f>E_s*M1025</f>
        <v/>
      </c>
      <c r="P1025">
        <f>E_s*N1025</f>
        <v/>
      </c>
      <c r="Q1025">
        <f>O1025*A_s1</f>
        <v/>
      </c>
      <c r="R1025">
        <f>P1025*A_s2</f>
        <v/>
      </c>
      <c r="S1025">
        <f>Q1025*($K1025-Z_s1)</f>
        <v/>
      </c>
      <c r="T1025">
        <f>R1025*($K1025-Z_s2)</f>
        <v/>
      </c>
      <c r="U1025">
        <f>(INDIRECT("a_"&amp;U$2)/(U$2+1))*(($C1025^(U$2+1)-$H1025^(U$2+1))/(ε_c1cd^(U$2+1)))</f>
        <v/>
      </c>
      <c r="V1025">
        <f>(INDIRECT("a_"&amp;V$2)/(V$2+1))*(($C1025^(V$2+1)-$H1025^(V$2+1))/(ε_c1cd^(V$2+1)))</f>
        <v/>
      </c>
      <c r="W1025">
        <f>(INDIRECT("a_"&amp;W$2)/(W$2+1))*(($C1025^(W$2+1)-$H1025^(W$2+1))/(ε_c1cd^(W$2+1)))</f>
        <v/>
      </c>
      <c r="X1025">
        <f>(INDIRECT("a_"&amp;X$2)/(X$2+1))*(($C1025^(X$2+1)-$H1025^(X$2+1))/(ε_c1cd^(X$2+1)))</f>
        <v/>
      </c>
      <c r="Y1025">
        <f>(INDIRECT("a_"&amp;Y$2)/(Y$2+1))*(($C1025^(Y$2+1)-$H1025^(Y$2+1))/(ε_c1cd^(Y$2+1)))</f>
        <v/>
      </c>
      <c r="Z1025">
        <f>(INDIRECT("a_"&amp;Z$2)/(Z$2+2))*(($C1025^(Z$2+2)-$H1025^(Z$2+2))/(ε_c1cd^(Z$2+2)))</f>
        <v/>
      </c>
      <c r="AA1025">
        <f>(INDIRECT("a_"&amp;AA$2)/(AA$2+2))*(($C1025^(AA$2+2)-$H1025^(AA$2+2))/(ε_c1cd^(AA$2+2)))</f>
        <v/>
      </c>
      <c r="AB1025">
        <f>(INDIRECT("a_"&amp;AB$2)/(AB$2+2))*(($C1025^(AB$2+2)-$H1025^(AB$2+2))/(ε_c1cd^(AB$2+2)))</f>
        <v/>
      </c>
      <c r="AC1025">
        <f>(INDIRECT("a_"&amp;AC$2)/(AC$2+2))*(($C1025^(AC$2+2)-$H1025^(AC$2+2))/(ε_c1cd^(AC$2+2)))</f>
        <v/>
      </c>
      <c r="AD1025">
        <f>(INDIRECT("a_"&amp;AD$2)/(AD$2+2))*(($C1025^(AD$2+2)-$H1025^(AD$2+2))/(ε_c1cd^(AD$2+2)))</f>
        <v/>
      </c>
      <c r="AE1025" s="111">
        <f>(b*f_cd/L1025)*SUM(U1025:Y1025)+SUM(Q1025:R1025)</f>
        <v/>
      </c>
      <c r="AF1025" s="112">
        <f>AE1025*(K1025-y+e)</f>
        <v/>
      </c>
      <c r="AG1025" s="113">
        <f>(b*f_cd/(L1025^2))*SUM(Z1025:AD1025)+SUM(S1025:T1025)-AF1025</f>
        <v/>
      </c>
      <c r="AH1025" s="114">
        <f>AG1025&lt;0</f>
        <v/>
      </c>
      <c r="AI1025" s="115">
        <f>IF(A1025=1,FALSE,(AND(AQ1025,AH1025,NOT(AI1024))))</f>
        <v/>
      </c>
      <c r="AJ1025" s="116">
        <f>(b*f_cd/L1025)*(a_1/2*J1025^2+a_2/3*J1025^3+a_3/4*J1025^4+a_4/5*J1025^5+a_5/6*J1025^6)+SUM(Q1025:R1025)</f>
        <v/>
      </c>
      <c r="AK1025">
        <f>AJ1025*(K1025-y+e)</f>
        <v/>
      </c>
      <c r="AL1025" s="118">
        <f>(b*f_cd/(L1025^2))*(a_1/3*J1025^3+a_2/4*J1025^4+a_3/5*J1025^5+a_4/6*J1025^6+a_5/7*J1025^7)+SUM(S1025:T1025)-AK1025</f>
        <v/>
      </c>
      <c r="AM1025" s="114">
        <f>AL1025&gt;0</f>
        <v/>
      </c>
      <c r="AN1025" s="115">
        <f>IF(A1025=1,FALSE,(AND(AQ1025,AM1025,NOT(AN1024))))</f>
        <v/>
      </c>
      <c r="AO1025">
        <f>IF(D1025=1,AND(AH1025,NOT(AI1025)),AND(AM1025,NOT(AN1025)))</f>
        <v/>
      </c>
      <c r="AP1025" s="119">
        <f>IF(D1025=1,AI1025,AN1025)</f>
        <v/>
      </c>
      <c r="AQ1025" s="125">
        <f>ABS(E1025)&lt;$AQ$2</f>
        <v/>
      </c>
      <c r="AS1025">
        <f>IF(AP1025,MAX(AS$3:AS1023)+1,"")</f>
        <v/>
      </c>
    </row>
    <row r="1026">
      <c r="A1026" t="n">
        <v>936</v>
      </c>
      <c r="B1026" s="131">
        <f>IF(A1026=1,0,IF(AP1026,0.1*ε_cu1cd,0))</f>
        <v/>
      </c>
      <c r="C1026" s="131">
        <f>IF(A1026=1,0.1*ε_cu1cd,C1025+B1025)</f>
        <v/>
      </c>
      <c r="D1026" s="113">
        <f>IF('Нормальний переріз'!$D$68&gt;0,1,2)</f>
        <v/>
      </c>
      <c r="E1026" s="144">
        <f>IF(D1026=1,F1026,G1026)</f>
        <v/>
      </c>
      <c r="F1026" s="124">
        <f>IF(AI1025,0.11*ε_cu1cd,IF(AH1025,F1025*0.01,F1025))</f>
        <v/>
      </c>
      <c r="G1026" s="124">
        <f>IF(AP1025,-0.1*ε_cu1cd,IF(AM1025,G1025*0.01,G1025))</f>
        <v/>
      </c>
      <c r="H1026" s="113">
        <f>IF(A1026=1,E1026,IF(AO1025,H1025-E1025+E1026,IF(AP1025,0.8*H1025,H1025+E1026)))</f>
        <v/>
      </c>
      <c r="I1026" s="169">
        <f>(C1026-H1026)/h</f>
        <v/>
      </c>
      <c r="J1026">
        <f>C1026/(ε_c1cd)</f>
        <v/>
      </c>
      <c r="K1026">
        <f>C1026/I1026</f>
        <v/>
      </c>
      <c r="L1026" s="131">
        <f>I1026/(ε_c1cd)</f>
        <v/>
      </c>
      <c r="M1026">
        <f>I1026*(K1026-Z_s1)</f>
        <v/>
      </c>
      <c r="N1026">
        <f>I1026*(K1026-Z_s2)</f>
        <v/>
      </c>
      <c r="O1026">
        <f>E_s*M1026</f>
        <v/>
      </c>
      <c r="P1026">
        <f>E_s*N1026</f>
        <v/>
      </c>
      <c r="Q1026">
        <f>O1026*A_s1</f>
        <v/>
      </c>
      <c r="R1026">
        <f>P1026*A_s2</f>
        <v/>
      </c>
      <c r="S1026">
        <f>Q1026*($K1026-Z_s1)</f>
        <v/>
      </c>
      <c r="T1026">
        <f>R1026*($K1026-Z_s2)</f>
        <v/>
      </c>
      <c r="U1026">
        <f>(INDIRECT("a_"&amp;U$2)/(U$2+1))*(($C1026^(U$2+1)-$H1026^(U$2+1))/(ε_c1cd^(U$2+1)))</f>
        <v/>
      </c>
      <c r="V1026">
        <f>(INDIRECT("a_"&amp;V$2)/(V$2+1))*(($C1026^(V$2+1)-$H1026^(V$2+1))/(ε_c1cd^(V$2+1)))</f>
        <v/>
      </c>
      <c r="W1026">
        <f>(INDIRECT("a_"&amp;W$2)/(W$2+1))*(($C1026^(W$2+1)-$H1026^(W$2+1))/(ε_c1cd^(W$2+1)))</f>
        <v/>
      </c>
      <c r="X1026">
        <f>(INDIRECT("a_"&amp;X$2)/(X$2+1))*(($C1026^(X$2+1)-$H1026^(X$2+1))/(ε_c1cd^(X$2+1)))</f>
        <v/>
      </c>
      <c r="Y1026">
        <f>(INDIRECT("a_"&amp;Y$2)/(Y$2+1))*(($C1026^(Y$2+1)-$H1026^(Y$2+1))/(ε_c1cd^(Y$2+1)))</f>
        <v/>
      </c>
      <c r="Z1026">
        <f>(INDIRECT("a_"&amp;Z$2)/(Z$2+2))*(($C1026^(Z$2+2)-$H1026^(Z$2+2))/(ε_c1cd^(Z$2+2)))</f>
        <v/>
      </c>
      <c r="AA1026">
        <f>(INDIRECT("a_"&amp;AA$2)/(AA$2+2))*(($C1026^(AA$2+2)-$H1026^(AA$2+2))/(ε_c1cd^(AA$2+2)))</f>
        <v/>
      </c>
      <c r="AB1026">
        <f>(INDIRECT("a_"&amp;AB$2)/(AB$2+2))*(($C1026^(AB$2+2)-$H1026^(AB$2+2))/(ε_c1cd^(AB$2+2)))</f>
        <v/>
      </c>
      <c r="AC1026">
        <f>(INDIRECT("a_"&amp;AC$2)/(AC$2+2))*(($C1026^(AC$2+2)-$H1026^(AC$2+2))/(ε_c1cd^(AC$2+2)))</f>
        <v/>
      </c>
      <c r="AD1026">
        <f>(INDIRECT("a_"&amp;AD$2)/(AD$2+2))*(($C1026^(AD$2+2)-$H1026^(AD$2+2))/(ε_c1cd^(AD$2+2)))</f>
        <v/>
      </c>
      <c r="AE1026" s="111">
        <f>(b*f_cd/L1026)*SUM(U1026:Y1026)+SUM(Q1026:R1026)</f>
        <v/>
      </c>
      <c r="AF1026" s="112">
        <f>AE1026*(K1026-y+e)</f>
        <v/>
      </c>
      <c r="AG1026" s="113">
        <f>(b*f_cd/(L1026^2))*SUM(Z1026:AD1026)+SUM(S1026:T1026)-AF1026</f>
        <v/>
      </c>
      <c r="AH1026" s="114">
        <f>AG1026&lt;0</f>
        <v/>
      </c>
      <c r="AI1026" s="115">
        <f>IF(A1026=1,FALSE,(AND(AQ1026,AH1026,NOT(AI1025))))</f>
        <v/>
      </c>
      <c r="AJ1026" s="116">
        <f>(b*f_cd/L1026)*(a_1/2*J1026^2+a_2/3*J1026^3+a_3/4*J1026^4+a_4/5*J1026^5+a_5/6*J1026^6)+SUM(Q1026:R1026)</f>
        <v/>
      </c>
      <c r="AK1026">
        <f>AJ1026*(K1026-y+e)</f>
        <v/>
      </c>
      <c r="AL1026" s="118">
        <f>(b*f_cd/(L1026^2))*(a_1/3*J1026^3+a_2/4*J1026^4+a_3/5*J1026^5+a_4/6*J1026^6+a_5/7*J1026^7)+SUM(S1026:T1026)-AK1026</f>
        <v/>
      </c>
      <c r="AM1026" s="114">
        <f>AL1026&gt;0</f>
        <v/>
      </c>
      <c r="AN1026" s="115">
        <f>IF(A1026=1,FALSE,(AND(AQ1026,AM1026,NOT(AN1025))))</f>
        <v/>
      </c>
      <c r="AO1026">
        <f>IF(D1026=1,AND(AH1026,NOT(AI1026)),AND(AM1026,NOT(AN1026)))</f>
        <v/>
      </c>
      <c r="AP1026" s="119">
        <f>IF(D1026=1,AI1026,AN1026)</f>
        <v/>
      </c>
      <c r="AQ1026" s="125">
        <f>ABS(E1026)&lt;$AQ$2</f>
        <v/>
      </c>
      <c r="AS1026">
        <f>IF(AP1026,MAX(AS$3:AS1024)+1,"")</f>
        <v/>
      </c>
    </row>
    <row r="1027">
      <c r="A1027" t="n">
        <v>937</v>
      </c>
      <c r="B1027" s="131">
        <f>IF(A1027=1,0,IF(AP1027,0.1*ε_cu1cd,0))</f>
        <v/>
      </c>
      <c r="C1027" s="131">
        <f>IF(A1027=1,0.1*ε_cu1cd,C1026+B1026)</f>
        <v/>
      </c>
      <c r="D1027" s="113">
        <f>IF('Нормальний переріз'!$D$68&gt;0,1,2)</f>
        <v/>
      </c>
      <c r="E1027" s="144">
        <f>IF(D1027=1,F1027,G1027)</f>
        <v/>
      </c>
      <c r="F1027" s="124">
        <f>IF(AI1026,0.11*ε_cu1cd,IF(AH1026,F1026*0.01,F1026))</f>
        <v/>
      </c>
      <c r="G1027" s="124">
        <f>IF(AP1026,-0.1*ε_cu1cd,IF(AM1026,G1026*0.01,G1026))</f>
        <v/>
      </c>
      <c r="H1027" s="113">
        <f>IF(A1027=1,E1027,IF(AO1026,H1026-E1026+E1027,IF(AP1026,0.8*H1026,H1026+E1027)))</f>
        <v/>
      </c>
      <c r="I1027" s="169">
        <f>(C1027-H1027)/h</f>
        <v/>
      </c>
      <c r="J1027">
        <f>C1027/(ε_c1cd)</f>
        <v/>
      </c>
      <c r="K1027">
        <f>C1027/I1027</f>
        <v/>
      </c>
      <c r="L1027" s="131">
        <f>I1027/(ε_c1cd)</f>
        <v/>
      </c>
      <c r="M1027">
        <f>I1027*(K1027-Z_s1)</f>
        <v/>
      </c>
      <c r="N1027">
        <f>I1027*(K1027-Z_s2)</f>
        <v/>
      </c>
      <c r="O1027">
        <f>E_s*M1027</f>
        <v/>
      </c>
      <c r="P1027">
        <f>E_s*N1027</f>
        <v/>
      </c>
      <c r="Q1027">
        <f>O1027*A_s1</f>
        <v/>
      </c>
      <c r="R1027">
        <f>P1027*A_s2</f>
        <v/>
      </c>
      <c r="S1027">
        <f>Q1027*($K1027-Z_s1)</f>
        <v/>
      </c>
      <c r="T1027">
        <f>R1027*($K1027-Z_s2)</f>
        <v/>
      </c>
      <c r="U1027">
        <f>(INDIRECT("a_"&amp;U$2)/(U$2+1))*(($C1027^(U$2+1)-$H1027^(U$2+1))/(ε_c1cd^(U$2+1)))</f>
        <v/>
      </c>
      <c r="V1027">
        <f>(INDIRECT("a_"&amp;V$2)/(V$2+1))*(($C1027^(V$2+1)-$H1027^(V$2+1))/(ε_c1cd^(V$2+1)))</f>
        <v/>
      </c>
      <c r="W1027">
        <f>(INDIRECT("a_"&amp;W$2)/(W$2+1))*(($C1027^(W$2+1)-$H1027^(W$2+1))/(ε_c1cd^(W$2+1)))</f>
        <v/>
      </c>
      <c r="X1027">
        <f>(INDIRECT("a_"&amp;X$2)/(X$2+1))*(($C1027^(X$2+1)-$H1027^(X$2+1))/(ε_c1cd^(X$2+1)))</f>
        <v/>
      </c>
      <c r="Y1027">
        <f>(INDIRECT("a_"&amp;Y$2)/(Y$2+1))*(($C1027^(Y$2+1)-$H1027^(Y$2+1))/(ε_c1cd^(Y$2+1)))</f>
        <v/>
      </c>
      <c r="Z1027">
        <f>(INDIRECT("a_"&amp;Z$2)/(Z$2+2))*(($C1027^(Z$2+2)-$H1027^(Z$2+2))/(ε_c1cd^(Z$2+2)))</f>
        <v/>
      </c>
      <c r="AA1027">
        <f>(INDIRECT("a_"&amp;AA$2)/(AA$2+2))*(($C1027^(AA$2+2)-$H1027^(AA$2+2))/(ε_c1cd^(AA$2+2)))</f>
        <v/>
      </c>
      <c r="AB1027">
        <f>(INDIRECT("a_"&amp;AB$2)/(AB$2+2))*(($C1027^(AB$2+2)-$H1027^(AB$2+2))/(ε_c1cd^(AB$2+2)))</f>
        <v/>
      </c>
      <c r="AC1027">
        <f>(INDIRECT("a_"&amp;AC$2)/(AC$2+2))*(($C1027^(AC$2+2)-$H1027^(AC$2+2))/(ε_c1cd^(AC$2+2)))</f>
        <v/>
      </c>
      <c r="AD1027">
        <f>(INDIRECT("a_"&amp;AD$2)/(AD$2+2))*(($C1027^(AD$2+2)-$H1027^(AD$2+2))/(ε_c1cd^(AD$2+2)))</f>
        <v/>
      </c>
      <c r="AE1027" s="111">
        <f>(b*f_cd/L1027)*SUM(U1027:Y1027)+SUM(Q1027:R1027)</f>
        <v/>
      </c>
      <c r="AF1027" s="112">
        <f>AE1027*(K1027-y+e)</f>
        <v/>
      </c>
      <c r="AG1027" s="113">
        <f>(b*f_cd/(L1027^2))*SUM(Z1027:AD1027)+SUM(S1027:T1027)-AF1027</f>
        <v/>
      </c>
      <c r="AH1027" s="114">
        <f>AG1027&lt;0</f>
        <v/>
      </c>
      <c r="AI1027" s="115">
        <f>IF(A1027=1,FALSE,(AND(AQ1027,AH1027,NOT(AI1026))))</f>
        <v/>
      </c>
      <c r="AJ1027" s="116">
        <f>(b*f_cd/L1027)*(a_1/2*J1027^2+a_2/3*J1027^3+a_3/4*J1027^4+a_4/5*J1027^5+a_5/6*J1027^6)+SUM(Q1027:R1027)</f>
        <v/>
      </c>
      <c r="AK1027">
        <f>AJ1027*(K1027-y+e)</f>
        <v/>
      </c>
      <c r="AL1027" s="118">
        <f>(b*f_cd/(L1027^2))*(a_1/3*J1027^3+a_2/4*J1027^4+a_3/5*J1027^5+a_4/6*J1027^6+a_5/7*J1027^7)+SUM(S1027:T1027)-AK1027</f>
        <v/>
      </c>
      <c r="AM1027" s="114">
        <f>AL1027&gt;0</f>
        <v/>
      </c>
      <c r="AN1027" s="115">
        <f>IF(A1027=1,FALSE,(AND(AQ1027,AM1027,NOT(AN1026))))</f>
        <v/>
      </c>
      <c r="AO1027">
        <f>IF(D1027=1,AND(AH1027,NOT(AI1027)),AND(AM1027,NOT(AN1027)))</f>
        <v/>
      </c>
      <c r="AP1027" s="119">
        <f>IF(D1027=1,AI1027,AN1027)</f>
        <v/>
      </c>
      <c r="AQ1027" s="125">
        <f>ABS(E1027)&lt;$AQ$2</f>
        <v/>
      </c>
      <c r="AS1027">
        <f>IF(AP1027,MAX(AS$3:AS1025)+1,"")</f>
        <v/>
      </c>
    </row>
    <row r="1028">
      <c r="A1028" t="n">
        <v>938</v>
      </c>
      <c r="B1028" s="131">
        <f>IF(A1028=1,0,IF(AP1028,0.1*ε_cu1cd,0))</f>
        <v/>
      </c>
      <c r="C1028" s="131">
        <f>IF(A1028=1,0.1*ε_cu1cd,C1027+B1027)</f>
        <v/>
      </c>
      <c r="D1028" s="113">
        <f>IF('Нормальний переріз'!$D$68&gt;0,1,2)</f>
        <v/>
      </c>
      <c r="E1028" s="144">
        <f>IF(D1028=1,F1028,G1028)</f>
        <v/>
      </c>
      <c r="F1028" s="124">
        <f>IF(AI1027,0.11*ε_cu1cd,IF(AH1027,F1027*0.01,F1027))</f>
        <v/>
      </c>
      <c r="G1028" s="124">
        <f>IF(AP1027,-0.1*ε_cu1cd,IF(AM1027,G1027*0.01,G1027))</f>
        <v/>
      </c>
      <c r="H1028" s="113">
        <f>IF(A1028=1,E1028,IF(AO1027,H1027-E1027+E1028,IF(AP1027,0.8*H1027,H1027+E1028)))</f>
        <v/>
      </c>
      <c r="I1028" s="169">
        <f>(C1028-H1028)/h</f>
        <v/>
      </c>
      <c r="J1028">
        <f>C1028/(ε_c1cd)</f>
        <v/>
      </c>
      <c r="K1028">
        <f>C1028/I1028</f>
        <v/>
      </c>
      <c r="L1028" s="131">
        <f>I1028/(ε_c1cd)</f>
        <v/>
      </c>
      <c r="M1028">
        <f>I1028*(K1028-Z_s1)</f>
        <v/>
      </c>
      <c r="N1028">
        <f>I1028*(K1028-Z_s2)</f>
        <v/>
      </c>
      <c r="O1028">
        <f>E_s*M1028</f>
        <v/>
      </c>
      <c r="P1028">
        <f>E_s*N1028</f>
        <v/>
      </c>
      <c r="Q1028">
        <f>O1028*A_s1</f>
        <v/>
      </c>
      <c r="R1028">
        <f>P1028*A_s2</f>
        <v/>
      </c>
      <c r="S1028">
        <f>Q1028*($K1028-Z_s1)</f>
        <v/>
      </c>
      <c r="T1028">
        <f>R1028*($K1028-Z_s2)</f>
        <v/>
      </c>
      <c r="U1028">
        <f>(INDIRECT("a_"&amp;U$2)/(U$2+1))*(($C1028^(U$2+1)-$H1028^(U$2+1))/(ε_c1cd^(U$2+1)))</f>
        <v/>
      </c>
      <c r="V1028">
        <f>(INDIRECT("a_"&amp;V$2)/(V$2+1))*(($C1028^(V$2+1)-$H1028^(V$2+1))/(ε_c1cd^(V$2+1)))</f>
        <v/>
      </c>
      <c r="W1028">
        <f>(INDIRECT("a_"&amp;W$2)/(W$2+1))*(($C1028^(W$2+1)-$H1028^(W$2+1))/(ε_c1cd^(W$2+1)))</f>
        <v/>
      </c>
      <c r="X1028">
        <f>(INDIRECT("a_"&amp;X$2)/(X$2+1))*(($C1028^(X$2+1)-$H1028^(X$2+1))/(ε_c1cd^(X$2+1)))</f>
        <v/>
      </c>
      <c r="Y1028">
        <f>(INDIRECT("a_"&amp;Y$2)/(Y$2+1))*(($C1028^(Y$2+1)-$H1028^(Y$2+1))/(ε_c1cd^(Y$2+1)))</f>
        <v/>
      </c>
      <c r="Z1028">
        <f>(INDIRECT("a_"&amp;Z$2)/(Z$2+2))*(($C1028^(Z$2+2)-$H1028^(Z$2+2))/(ε_c1cd^(Z$2+2)))</f>
        <v/>
      </c>
      <c r="AA1028">
        <f>(INDIRECT("a_"&amp;AA$2)/(AA$2+2))*(($C1028^(AA$2+2)-$H1028^(AA$2+2))/(ε_c1cd^(AA$2+2)))</f>
        <v/>
      </c>
      <c r="AB1028">
        <f>(INDIRECT("a_"&amp;AB$2)/(AB$2+2))*(($C1028^(AB$2+2)-$H1028^(AB$2+2))/(ε_c1cd^(AB$2+2)))</f>
        <v/>
      </c>
      <c r="AC1028">
        <f>(INDIRECT("a_"&amp;AC$2)/(AC$2+2))*(($C1028^(AC$2+2)-$H1028^(AC$2+2))/(ε_c1cd^(AC$2+2)))</f>
        <v/>
      </c>
      <c r="AD1028">
        <f>(INDIRECT("a_"&amp;AD$2)/(AD$2+2))*(($C1028^(AD$2+2)-$H1028^(AD$2+2))/(ε_c1cd^(AD$2+2)))</f>
        <v/>
      </c>
      <c r="AE1028" s="111">
        <f>(b*f_cd/L1028)*SUM(U1028:Y1028)+SUM(Q1028:R1028)</f>
        <v/>
      </c>
      <c r="AF1028" s="112">
        <f>AE1028*(K1028-y+e)</f>
        <v/>
      </c>
      <c r="AG1028" s="113">
        <f>(b*f_cd/(L1028^2))*SUM(Z1028:AD1028)+SUM(S1028:T1028)-AF1028</f>
        <v/>
      </c>
      <c r="AH1028" s="114">
        <f>AG1028&lt;0</f>
        <v/>
      </c>
      <c r="AI1028" s="115">
        <f>IF(A1028=1,FALSE,(AND(AQ1028,AH1028,NOT(AI1027))))</f>
        <v/>
      </c>
      <c r="AJ1028" s="116">
        <f>(b*f_cd/L1028)*(a_1/2*J1028^2+a_2/3*J1028^3+a_3/4*J1028^4+a_4/5*J1028^5+a_5/6*J1028^6)+SUM(Q1028:R1028)</f>
        <v/>
      </c>
      <c r="AK1028">
        <f>AJ1028*(K1028-y+e)</f>
        <v/>
      </c>
      <c r="AL1028" s="118">
        <f>(b*f_cd/(L1028^2))*(a_1/3*J1028^3+a_2/4*J1028^4+a_3/5*J1028^5+a_4/6*J1028^6+a_5/7*J1028^7)+SUM(S1028:T1028)-AK1028</f>
        <v/>
      </c>
      <c r="AM1028" s="114">
        <f>AL1028&gt;0</f>
        <v/>
      </c>
      <c r="AN1028" s="115">
        <f>IF(A1028=1,FALSE,(AND(AQ1028,AM1028,NOT(AN1027))))</f>
        <v/>
      </c>
      <c r="AO1028">
        <f>IF(D1028=1,AND(AH1028,NOT(AI1028)),AND(AM1028,NOT(AN1028)))</f>
        <v/>
      </c>
      <c r="AP1028" s="119">
        <f>IF(D1028=1,AI1028,AN1028)</f>
        <v/>
      </c>
      <c r="AQ1028" s="125">
        <f>ABS(E1028)&lt;$AQ$2</f>
        <v/>
      </c>
      <c r="AS1028">
        <f>IF(AP1028,MAX(AS$3:AS1026)+1,"")</f>
        <v/>
      </c>
    </row>
    <row r="1029">
      <c r="A1029" t="n">
        <v>939</v>
      </c>
      <c r="B1029" s="131">
        <f>IF(A1029=1,0,IF(AP1029,0.1*ε_cu1cd,0))</f>
        <v/>
      </c>
      <c r="C1029" s="131">
        <f>IF(A1029=1,0.1*ε_cu1cd,C1028+B1028)</f>
        <v/>
      </c>
      <c r="D1029" s="113">
        <f>IF('Нормальний переріз'!$D$68&gt;0,1,2)</f>
        <v/>
      </c>
      <c r="E1029" s="144">
        <f>IF(D1029=1,F1029,G1029)</f>
        <v/>
      </c>
      <c r="F1029" s="124">
        <f>IF(AI1028,0.11*ε_cu1cd,IF(AH1028,F1028*0.01,F1028))</f>
        <v/>
      </c>
      <c r="G1029" s="124">
        <f>IF(AP1028,-0.1*ε_cu1cd,IF(AM1028,G1028*0.01,G1028))</f>
        <v/>
      </c>
      <c r="H1029" s="113">
        <f>IF(A1029=1,E1029,IF(AO1028,H1028-E1028+E1029,IF(AP1028,0.8*H1028,H1028+E1029)))</f>
        <v/>
      </c>
      <c r="I1029" s="169">
        <f>(C1029-H1029)/h</f>
        <v/>
      </c>
      <c r="J1029">
        <f>C1029/(ε_c1cd)</f>
        <v/>
      </c>
      <c r="K1029">
        <f>C1029/I1029</f>
        <v/>
      </c>
      <c r="L1029" s="131">
        <f>I1029/(ε_c1cd)</f>
        <v/>
      </c>
      <c r="M1029">
        <f>I1029*(K1029-Z_s1)</f>
        <v/>
      </c>
      <c r="N1029">
        <f>I1029*(K1029-Z_s2)</f>
        <v/>
      </c>
      <c r="O1029">
        <f>E_s*M1029</f>
        <v/>
      </c>
      <c r="P1029">
        <f>E_s*N1029</f>
        <v/>
      </c>
      <c r="Q1029">
        <f>O1029*A_s1</f>
        <v/>
      </c>
      <c r="R1029">
        <f>P1029*A_s2</f>
        <v/>
      </c>
      <c r="S1029">
        <f>Q1029*($K1029-Z_s1)</f>
        <v/>
      </c>
      <c r="T1029">
        <f>R1029*($K1029-Z_s2)</f>
        <v/>
      </c>
      <c r="U1029">
        <f>(INDIRECT("a_"&amp;U$2)/(U$2+1))*(($C1029^(U$2+1)-$H1029^(U$2+1))/(ε_c1cd^(U$2+1)))</f>
        <v/>
      </c>
      <c r="V1029">
        <f>(INDIRECT("a_"&amp;V$2)/(V$2+1))*(($C1029^(V$2+1)-$H1029^(V$2+1))/(ε_c1cd^(V$2+1)))</f>
        <v/>
      </c>
      <c r="W1029">
        <f>(INDIRECT("a_"&amp;W$2)/(W$2+1))*(($C1029^(W$2+1)-$H1029^(W$2+1))/(ε_c1cd^(W$2+1)))</f>
        <v/>
      </c>
      <c r="X1029">
        <f>(INDIRECT("a_"&amp;X$2)/(X$2+1))*(($C1029^(X$2+1)-$H1029^(X$2+1))/(ε_c1cd^(X$2+1)))</f>
        <v/>
      </c>
      <c r="Y1029">
        <f>(INDIRECT("a_"&amp;Y$2)/(Y$2+1))*(($C1029^(Y$2+1)-$H1029^(Y$2+1))/(ε_c1cd^(Y$2+1)))</f>
        <v/>
      </c>
      <c r="Z1029">
        <f>(INDIRECT("a_"&amp;Z$2)/(Z$2+2))*(($C1029^(Z$2+2)-$H1029^(Z$2+2))/(ε_c1cd^(Z$2+2)))</f>
        <v/>
      </c>
      <c r="AA1029">
        <f>(INDIRECT("a_"&amp;AA$2)/(AA$2+2))*(($C1029^(AA$2+2)-$H1029^(AA$2+2))/(ε_c1cd^(AA$2+2)))</f>
        <v/>
      </c>
      <c r="AB1029">
        <f>(INDIRECT("a_"&amp;AB$2)/(AB$2+2))*(($C1029^(AB$2+2)-$H1029^(AB$2+2))/(ε_c1cd^(AB$2+2)))</f>
        <v/>
      </c>
      <c r="AC1029">
        <f>(INDIRECT("a_"&amp;AC$2)/(AC$2+2))*(($C1029^(AC$2+2)-$H1029^(AC$2+2))/(ε_c1cd^(AC$2+2)))</f>
        <v/>
      </c>
      <c r="AD1029">
        <f>(INDIRECT("a_"&amp;AD$2)/(AD$2+2))*(($C1029^(AD$2+2)-$H1029^(AD$2+2))/(ε_c1cd^(AD$2+2)))</f>
        <v/>
      </c>
      <c r="AE1029" s="111">
        <f>(b*f_cd/L1029)*SUM(U1029:Y1029)+SUM(Q1029:R1029)</f>
        <v/>
      </c>
      <c r="AF1029" s="112">
        <f>AE1029*(K1029-y+e)</f>
        <v/>
      </c>
      <c r="AG1029" s="113">
        <f>(b*f_cd/(L1029^2))*SUM(Z1029:AD1029)+SUM(S1029:T1029)-AF1029</f>
        <v/>
      </c>
      <c r="AH1029" s="114">
        <f>AG1029&lt;0</f>
        <v/>
      </c>
      <c r="AI1029" s="115">
        <f>IF(A1029=1,FALSE,(AND(AQ1029,AH1029,NOT(AI1028))))</f>
        <v/>
      </c>
      <c r="AJ1029" s="116">
        <f>(b*f_cd/L1029)*(a_1/2*J1029^2+a_2/3*J1029^3+a_3/4*J1029^4+a_4/5*J1029^5+a_5/6*J1029^6)+SUM(Q1029:R1029)</f>
        <v/>
      </c>
      <c r="AK1029">
        <f>AJ1029*(K1029-y+e)</f>
        <v/>
      </c>
      <c r="AL1029" s="118">
        <f>(b*f_cd/(L1029^2))*(a_1/3*J1029^3+a_2/4*J1029^4+a_3/5*J1029^5+a_4/6*J1029^6+a_5/7*J1029^7)+SUM(S1029:T1029)-AK1029</f>
        <v/>
      </c>
      <c r="AM1029" s="114">
        <f>AL1029&gt;0</f>
        <v/>
      </c>
      <c r="AN1029" s="115">
        <f>IF(A1029=1,FALSE,(AND(AQ1029,AM1029,NOT(AN1028))))</f>
        <v/>
      </c>
      <c r="AO1029">
        <f>IF(D1029=1,AND(AH1029,NOT(AI1029)),AND(AM1029,NOT(AN1029)))</f>
        <v/>
      </c>
      <c r="AP1029" s="119">
        <f>IF(D1029=1,AI1029,AN1029)</f>
        <v/>
      </c>
      <c r="AQ1029" s="125">
        <f>ABS(E1029)&lt;$AQ$2</f>
        <v/>
      </c>
      <c r="AS1029">
        <f>IF(AP1029,MAX(AS$3:AS1027)+1,"")</f>
        <v/>
      </c>
    </row>
    <row r="1030">
      <c r="A1030" t="n">
        <v>940</v>
      </c>
      <c r="B1030" s="131">
        <f>IF(A1030=1,0,IF(AP1030,0.1*ε_cu1cd,0))</f>
        <v/>
      </c>
      <c r="C1030" s="131">
        <f>IF(A1030=1,0.1*ε_cu1cd,C1029+B1029)</f>
        <v/>
      </c>
      <c r="D1030" s="113">
        <f>IF('Нормальний переріз'!$D$68&gt;0,1,2)</f>
        <v/>
      </c>
      <c r="E1030" s="144">
        <f>IF(D1030=1,F1030,G1030)</f>
        <v/>
      </c>
      <c r="F1030" s="124">
        <f>IF(AI1029,0.11*ε_cu1cd,IF(AH1029,F1029*0.01,F1029))</f>
        <v/>
      </c>
      <c r="G1030" s="124">
        <f>IF(AP1029,-0.1*ε_cu1cd,IF(AM1029,G1029*0.01,G1029))</f>
        <v/>
      </c>
      <c r="H1030" s="113">
        <f>IF(A1030=1,E1030,IF(AO1029,H1029-E1029+E1030,IF(AP1029,0.8*H1029,H1029+E1030)))</f>
        <v/>
      </c>
      <c r="I1030" s="169">
        <f>(C1030-H1030)/h</f>
        <v/>
      </c>
      <c r="J1030">
        <f>C1030/(ε_c1cd)</f>
        <v/>
      </c>
      <c r="K1030">
        <f>C1030/I1030</f>
        <v/>
      </c>
      <c r="L1030" s="131">
        <f>I1030/(ε_c1cd)</f>
        <v/>
      </c>
      <c r="M1030">
        <f>I1030*(K1030-Z_s1)</f>
        <v/>
      </c>
      <c r="N1030">
        <f>I1030*(K1030-Z_s2)</f>
        <v/>
      </c>
      <c r="O1030">
        <f>E_s*M1030</f>
        <v/>
      </c>
      <c r="P1030">
        <f>E_s*N1030</f>
        <v/>
      </c>
      <c r="Q1030">
        <f>O1030*A_s1</f>
        <v/>
      </c>
      <c r="R1030">
        <f>P1030*A_s2</f>
        <v/>
      </c>
      <c r="S1030">
        <f>Q1030*($K1030-Z_s1)</f>
        <v/>
      </c>
      <c r="T1030">
        <f>R1030*($K1030-Z_s2)</f>
        <v/>
      </c>
      <c r="U1030">
        <f>(INDIRECT("a_"&amp;U$2)/(U$2+1))*(($C1030^(U$2+1)-$H1030^(U$2+1))/(ε_c1cd^(U$2+1)))</f>
        <v/>
      </c>
      <c r="V1030">
        <f>(INDIRECT("a_"&amp;V$2)/(V$2+1))*(($C1030^(V$2+1)-$H1030^(V$2+1))/(ε_c1cd^(V$2+1)))</f>
        <v/>
      </c>
      <c r="W1030">
        <f>(INDIRECT("a_"&amp;W$2)/(W$2+1))*(($C1030^(W$2+1)-$H1030^(W$2+1))/(ε_c1cd^(W$2+1)))</f>
        <v/>
      </c>
      <c r="X1030">
        <f>(INDIRECT("a_"&amp;X$2)/(X$2+1))*(($C1030^(X$2+1)-$H1030^(X$2+1))/(ε_c1cd^(X$2+1)))</f>
        <v/>
      </c>
      <c r="Y1030">
        <f>(INDIRECT("a_"&amp;Y$2)/(Y$2+1))*(($C1030^(Y$2+1)-$H1030^(Y$2+1))/(ε_c1cd^(Y$2+1)))</f>
        <v/>
      </c>
      <c r="Z1030">
        <f>(INDIRECT("a_"&amp;Z$2)/(Z$2+2))*(($C1030^(Z$2+2)-$H1030^(Z$2+2))/(ε_c1cd^(Z$2+2)))</f>
        <v/>
      </c>
      <c r="AA1030">
        <f>(INDIRECT("a_"&amp;AA$2)/(AA$2+2))*(($C1030^(AA$2+2)-$H1030^(AA$2+2))/(ε_c1cd^(AA$2+2)))</f>
        <v/>
      </c>
      <c r="AB1030">
        <f>(INDIRECT("a_"&amp;AB$2)/(AB$2+2))*(($C1030^(AB$2+2)-$H1030^(AB$2+2))/(ε_c1cd^(AB$2+2)))</f>
        <v/>
      </c>
      <c r="AC1030">
        <f>(INDIRECT("a_"&amp;AC$2)/(AC$2+2))*(($C1030^(AC$2+2)-$H1030^(AC$2+2))/(ε_c1cd^(AC$2+2)))</f>
        <v/>
      </c>
      <c r="AD1030">
        <f>(INDIRECT("a_"&amp;AD$2)/(AD$2+2))*(($C1030^(AD$2+2)-$H1030^(AD$2+2))/(ε_c1cd^(AD$2+2)))</f>
        <v/>
      </c>
      <c r="AE1030" s="111">
        <f>(b*f_cd/L1030)*SUM(U1030:Y1030)+SUM(Q1030:R1030)</f>
        <v/>
      </c>
      <c r="AF1030" s="112">
        <f>AE1030*(K1030-y+e)</f>
        <v/>
      </c>
      <c r="AG1030" s="113">
        <f>(b*f_cd/(L1030^2))*SUM(Z1030:AD1030)+SUM(S1030:T1030)-AF1030</f>
        <v/>
      </c>
      <c r="AH1030" s="114">
        <f>AG1030&lt;0</f>
        <v/>
      </c>
      <c r="AI1030" s="115">
        <f>IF(A1030=1,FALSE,(AND(AQ1030,AH1030,NOT(AI1029))))</f>
        <v/>
      </c>
      <c r="AJ1030" s="116">
        <f>(b*f_cd/L1030)*(a_1/2*J1030^2+a_2/3*J1030^3+a_3/4*J1030^4+a_4/5*J1030^5+a_5/6*J1030^6)+SUM(Q1030:R1030)</f>
        <v/>
      </c>
      <c r="AK1030">
        <f>AJ1030*(K1030-y+e)</f>
        <v/>
      </c>
      <c r="AL1030" s="118">
        <f>(b*f_cd/(L1030^2))*(a_1/3*J1030^3+a_2/4*J1030^4+a_3/5*J1030^5+a_4/6*J1030^6+a_5/7*J1030^7)+SUM(S1030:T1030)-AK1030</f>
        <v/>
      </c>
      <c r="AM1030" s="114">
        <f>AL1030&gt;0</f>
        <v/>
      </c>
      <c r="AN1030" s="115">
        <f>IF(A1030=1,FALSE,(AND(AQ1030,AM1030,NOT(AN1029))))</f>
        <v/>
      </c>
      <c r="AO1030">
        <f>IF(D1030=1,AND(AH1030,NOT(AI1030)),AND(AM1030,NOT(AN1030)))</f>
        <v/>
      </c>
      <c r="AP1030" s="119">
        <f>IF(D1030=1,AI1030,AN1030)</f>
        <v/>
      </c>
      <c r="AQ1030" s="125">
        <f>ABS(E1030)&lt;$AQ$2</f>
        <v/>
      </c>
      <c r="AS1030">
        <f>IF(AP1030,MAX(AS$3:AS1028)+1,"")</f>
        <v/>
      </c>
    </row>
    <row r="1031">
      <c r="A1031" t="n">
        <v>941</v>
      </c>
      <c r="B1031" s="131">
        <f>IF(A1031=1,0,IF(AP1031,0.1*ε_cu1cd,0))</f>
        <v/>
      </c>
      <c r="C1031" s="131">
        <f>IF(A1031=1,0.1*ε_cu1cd,C1030+B1030)</f>
        <v/>
      </c>
      <c r="D1031" s="113">
        <f>IF('Нормальний переріз'!$D$68&gt;0,1,2)</f>
        <v/>
      </c>
      <c r="E1031" s="144">
        <f>IF(D1031=1,F1031,G1031)</f>
        <v/>
      </c>
      <c r="F1031" s="124">
        <f>IF(AI1030,0.11*ε_cu1cd,IF(AH1030,F1030*0.01,F1030))</f>
        <v/>
      </c>
      <c r="G1031" s="124">
        <f>IF(AP1030,-0.1*ε_cu1cd,IF(AM1030,G1030*0.01,G1030))</f>
        <v/>
      </c>
      <c r="H1031" s="113">
        <f>IF(A1031=1,E1031,IF(AO1030,H1030-E1030+E1031,IF(AP1030,0.8*H1030,H1030+E1031)))</f>
        <v/>
      </c>
      <c r="I1031" s="169">
        <f>(C1031-H1031)/h</f>
        <v/>
      </c>
      <c r="J1031">
        <f>C1031/(ε_c1cd)</f>
        <v/>
      </c>
      <c r="K1031">
        <f>C1031/I1031</f>
        <v/>
      </c>
      <c r="L1031" s="131">
        <f>I1031/(ε_c1cd)</f>
        <v/>
      </c>
      <c r="M1031">
        <f>I1031*(K1031-Z_s1)</f>
        <v/>
      </c>
      <c r="N1031">
        <f>I1031*(K1031-Z_s2)</f>
        <v/>
      </c>
      <c r="O1031">
        <f>E_s*M1031</f>
        <v/>
      </c>
      <c r="P1031">
        <f>E_s*N1031</f>
        <v/>
      </c>
      <c r="Q1031">
        <f>O1031*A_s1</f>
        <v/>
      </c>
      <c r="R1031">
        <f>P1031*A_s2</f>
        <v/>
      </c>
      <c r="S1031">
        <f>Q1031*($K1031-Z_s1)</f>
        <v/>
      </c>
      <c r="T1031">
        <f>R1031*($K1031-Z_s2)</f>
        <v/>
      </c>
      <c r="U1031">
        <f>(INDIRECT("a_"&amp;U$2)/(U$2+1))*(($C1031^(U$2+1)-$H1031^(U$2+1))/(ε_c1cd^(U$2+1)))</f>
        <v/>
      </c>
      <c r="V1031">
        <f>(INDIRECT("a_"&amp;V$2)/(V$2+1))*(($C1031^(V$2+1)-$H1031^(V$2+1))/(ε_c1cd^(V$2+1)))</f>
        <v/>
      </c>
      <c r="W1031">
        <f>(INDIRECT("a_"&amp;W$2)/(W$2+1))*(($C1031^(W$2+1)-$H1031^(W$2+1))/(ε_c1cd^(W$2+1)))</f>
        <v/>
      </c>
      <c r="X1031">
        <f>(INDIRECT("a_"&amp;X$2)/(X$2+1))*(($C1031^(X$2+1)-$H1031^(X$2+1))/(ε_c1cd^(X$2+1)))</f>
        <v/>
      </c>
      <c r="Y1031">
        <f>(INDIRECT("a_"&amp;Y$2)/(Y$2+1))*(($C1031^(Y$2+1)-$H1031^(Y$2+1))/(ε_c1cd^(Y$2+1)))</f>
        <v/>
      </c>
      <c r="Z1031">
        <f>(INDIRECT("a_"&amp;Z$2)/(Z$2+2))*(($C1031^(Z$2+2)-$H1031^(Z$2+2))/(ε_c1cd^(Z$2+2)))</f>
        <v/>
      </c>
      <c r="AA1031">
        <f>(INDIRECT("a_"&amp;AA$2)/(AA$2+2))*(($C1031^(AA$2+2)-$H1031^(AA$2+2))/(ε_c1cd^(AA$2+2)))</f>
        <v/>
      </c>
      <c r="AB1031">
        <f>(INDIRECT("a_"&amp;AB$2)/(AB$2+2))*(($C1031^(AB$2+2)-$H1031^(AB$2+2))/(ε_c1cd^(AB$2+2)))</f>
        <v/>
      </c>
      <c r="AC1031">
        <f>(INDIRECT("a_"&amp;AC$2)/(AC$2+2))*(($C1031^(AC$2+2)-$H1031^(AC$2+2))/(ε_c1cd^(AC$2+2)))</f>
        <v/>
      </c>
      <c r="AD1031">
        <f>(INDIRECT("a_"&amp;AD$2)/(AD$2+2))*(($C1031^(AD$2+2)-$H1031^(AD$2+2))/(ε_c1cd^(AD$2+2)))</f>
        <v/>
      </c>
      <c r="AE1031" s="111">
        <f>(b*f_cd/L1031)*SUM(U1031:Y1031)+SUM(Q1031:R1031)</f>
        <v/>
      </c>
      <c r="AF1031" s="112">
        <f>AE1031*(K1031-y+e)</f>
        <v/>
      </c>
      <c r="AG1031" s="113">
        <f>(b*f_cd/(L1031^2))*SUM(Z1031:AD1031)+SUM(S1031:T1031)-AF1031</f>
        <v/>
      </c>
      <c r="AH1031" s="114">
        <f>AG1031&lt;0</f>
        <v/>
      </c>
      <c r="AI1031" s="115">
        <f>IF(A1031=1,FALSE,(AND(AQ1031,AH1031,NOT(AI1030))))</f>
        <v/>
      </c>
      <c r="AJ1031" s="116">
        <f>(b*f_cd/L1031)*(a_1/2*J1031^2+a_2/3*J1031^3+a_3/4*J1031^4+a_4/5*J1031^5+a_5/6*J1031^6)+SUM(Q1031:R1031)</f>
        <v/>
      </c>
      <c r="AK1031">
        <f>AJ1031*(K1031-y+e)</f>
        <v/>
      </c>
      <c r="AL1031" s="118">
        <f>(b*f_cd/(L1031^2))*(a_1/3*J1031^3+a_2/4*J1031^4+a_3/5*J1031^5+a_4/6*J1031^6+a_5/7*J1031^7)+SUM(S1031:T1031)-AK1031</f>
        <v/>
      </c>
      <c r="AM1031" s="114">
        <f>AL1031&gt;0</f>
        <v/>
      </c>
      <c r="AN1031" s="115">
        <f>IF(A1031=1,FALSE,(AND(AQ1031,AM1031,NOT(AN1030))))</f>
        <v/>
      </c>
      <c r="AO1031">
        <f>IF(D1031=1,AND(AH1031,NOT(AI1031)),AND(AM1031,NOT(AN1031)))</f>
        <v/>
      </c>
      <c r="AP1031" s="119">
        <f>IF(D1031=1,AI1031,AN1031)</f>
        <v/>
      </c>
      <c r="AQ1031" s="125">
        <f>ABS(E1031)&lt;$AQ$2</f>
        <v/>
      </c>
      <c r="AS1031">
        <f>IF(AP1031,MAX(AS$3:AS1029)+1,"")</f>
        <v/>
      </c>
    </row>
    <row r="1032">
      <c r="A1032" t="n">
        <v>942</v>
      </c>
      <c r="B1032" s="131">
        <f>IF(A1032=1,0,IF(AP1032,0.1*ε_cu1cd,0))</f>
        <v/>
      </c>
      <c r="C1032" s="131">
        <f>IF(A1032=1,0.1*ε_cu1cd,C1031+B1031)</f>
        <v/>
      </c>
      <c r="D1032" s="113">
        <f>IF('Нормальний переріз'!$D$68&gt;0,1,2)</f>
        <v/>
      </c>
      <c r="E1032" s="144">
        <f>IF(D1032=1,F1032,G1032)</f>
        <v/>
      </c>
      <c r="F1032" s="124">
        <f>IF(AI1031,0.11*ε_cu1cd,IF(AH1031,F1031*0.01,F1031))</f>
        <v/>
      </c>
      <c r="G1032" s="124">
        <f>IF(AP1031,-0.1*ε_cu1cd,IF(AM1031,G1031*0.01,G1031))</f>
        <v/>
      </c>
      <c r="H1032" s="113">
        <f>IF(A1032=1,E1032,IF(AO1031,H1031-E1031+E1032,IF(AP1031,0.8*H1031,H1031+E1032)))</f>
        <v/>
      </c>
      <c r="I1032" s="169">
        <f>(C1032-H1032)/h</f>
        <v/>
      </c>
      <c r="J1032">
        <f>C1032/(ε_c1cd)</f>
        <v/>
      </c>
      <c r="K1032">
        <f>C1032/I1032</f>
        <v/>
      </c>
      <c r="L1032" s="131">
        <f>I1032/(ε_c1cd)</f>
        <v/>
      </c>
      <c r="M1032">
        <f>I1032*(K1032-Z_s1)</f>
        <v/>
      </c>
      <c r="N1032">
        <f>I1032*(K1032-Z_s2)</f>
        <v/>
      </c>
      <c r="O1032">
        <f>E_s*M1032</f>
        <v/>
      </c>
      <c r="P1032">
        <f>E_s*N1032</f>
        <v/>
      </c>
      <c r="Q1032">
        <f>O1032*A_s1</f>
        <v/>
      </c>
      <c r="R1032">
        <f>P1032*A_s2</f>
        <v/>
      </c>
      <c r="S1032">
        <f>Q1032*($K1032-Z_s1)</f>
        <v/>
      </c>
      <c r="T1032">
        <f>R1032*($K1032-Z_s2)</f>
        <v/>
      </c>
      <c r="U1032">
        <f>(INDIRECT("a_"&amp;U$2)/(U$2+1))*(($C1032^(U$2+1)-$H1032^(U$2+1))/(ε_c1cd^(U$2+1)))</f>
        <v/>
      </c>
      <c r="V1032">
        <f>(INDIRECT("a_"&amp;V$2)/(V$2+1))*(($C1032^(V$2+1)-$H1032^(V$2+1))/(ε_c1cd^(V$2+1)))</f>
        <v/>
      </c>
      <c r="W1032">
        <f>(INDIRECT("a_"&amp;W$2)/(W$2+1))*(($C1032^(W$2+1)-$H1032^(W$2+1))/(ε_c1cd^(W$2+1)))</f>
        <v/>
      </c>
      <c r="X1032">
        <f>(INDIRECT("a_"&amp;X$2)/(X$2+1))*(($C1032^(X$2+1)-$H1032^(X$2+1))/(ε_c1cd^(X$2+1)))</f>
        <v/>
      </c>
      <c r="Y1032">
        <f>(INDIRECT("a_"&amp;Y$2)/(Y$2+1))*(($C1032^(Y$2+1)-$H1032^(Y$2+1))/(ε_c1cd^(Y$2+1)))</f>
        <v/>
      </c>
      <c r="Z1032">
        <f>(INDIRECT("a_"&amp;Z$2)/(Z$2+2))*(($C1032^(Z$2+2)-$H1032^(Z$2+2))/(ε_c1cd^(Z$2+2)))</f>
        <v/>
      </c>
      <c r="AA1032">
        <f>(INDIRECT("a_"&amp;AA$2)/(AA$2+2))*(($C1032^(AA$2+2)-$H1032^(AA$2+2))/(ε_c1cd^(AA$2+2)))</f>
        <v/>
      </c>
      <c r="AB1032">
        <f>(INDIRECT("a_"&amp;AB$2)/(AB$2+2))*(($C1032^(AB$2+2)-$H1032^(AB$2+2))/(ε_c1cd^(AB$2+2)))</f>
        <v/>
      </c>
      <c r="AC1032">
        <f>(INDIRECT("a_"&amp;AC$2)/(AC$2+2))*(($C1032^(AC$2+2)-$H1032^(AC$2+2))/(ε_c1cd^(AC$2+2)))</f>
        <v/>
      </c>
      <c r="AD1032">
        <f>(INDIRECT("a_"&amp;AD$2)/(AD$2+2))*(($C1032^(AD$2+2)-$H1032^(AD$2+2))/(ε_c1cd^(AD$2+2)))</f>
        <v/>
      </c>
      <c r="AE1032" s="111">
        <f>(b*f_cd/L1032)*SUM(U1032:Y1032)+SUM(Q1032:R1032)</f>
        <v/>
      </c>
      <c r="AF1032" s="112">
        <f>AE1032*(K1032-y+e)</f>
        <v/>
      </c>
      <c r="AG1032" s="113">
        <f>(b*f_cd/(L1032^2))*SUM(Z1032:AD1032)+SUM(S1032:T1032)-AF1032</f>
        <v/>
      </c>
      <c r="AH1032" s="114">
        <f>AG1032&lt;0</f>
        <v/>
      </c>
      <c r="AI1032" s="115">
        <f>IF(A1032=1,FALSE,(AND(AQ1032,AH1032,NOT(AI1031))))</f>
        <v/>
      </c>
      <c r="AJ1032" s="116">
        <f>(b*f_cd/L1032)*(a_1/2*J1032^2+a_2/3*J1032^3+a_3/4*J1032^4+a_4/5*J1032^5+a_5/6*J1032^6)+SUM(Q1032:R1032)</f>
        <v/>
      </c>
      <c r="AK1032">
        <f>AJ1032*(K1032-y+e)</f>
        <v/>
      </c>
      <c r="AL1032" s="118">
        <f>(b*f_cd/(L1032^2))*(a_1/3*J1032^3+a_2/4*J1032^4+a_3/5*J1032^5+a_4/6*J1032^6+a_5/7*J1032^7)+SUM(S1032:T1032)-AK1032</f>
        <v/>
      </c>
      <c r="AM1032" s="114">
        <f>AL1032&gt;0</f>
        <v/>
      </c>
      <c r="AN1032" s="115">
        <f>IF(A1032=1,FALSE,(AND(AQ1032,AM1032,NOT(AN1031))))</f>
        <v/>
      </c>
      <c r="AO1032">
        <f>IF(D1032=1,AND(AH1032,NOT(AI1032)),AND(AM1032,NOT(AN1032)))</f>
        <v/>
      </c>
      <c r="AP1032" s="119">
        <f>IF(D1032=1,AI1032,AN1032)</f>
        <v/>
      </c>
      <c r="AQ1032" s="125">
        <f>ABS(E1032)&lt;$AQ$2</f>
        <v/>
      </c>
      <c r="AS1032">
        <f>IF(AP1032,MAX(AS$3:AS1030)+1,"")</f>
        <v/>
      </c>
    </row>
    <row r="1033">
      <c r="A1033" t="n">
        <v>943</v>
      </c>
      <c r="B1033" s="131">
        <f>IF(A1033=1,0,IF(AP1033,0.1*ε_cu1cd,0))</f>
        <v/>
      </c>
      <c r="C1033" s="131">
        <f>IF(A1033=1,0.1*ε_cu1cd,C1032+B1032)</f>
        <v/>
      </c>
      <c r="D1033" s="113">
        <f>IF('Нормальний переріз'!$D$68&gt;0,1,2)</f>
        <v/>
      </c>
      <c r="E1033" s="144">
        <f>IF(D1033=1,F1033,G1033)</f>
        <v/>
      </c>
      <c r="F1033" s="124">
        <f>IF(AI1032,0.11*ε_cu1cd,IF(AH1032,F1032*0.01,F1032))</f>
        <v/>
      </c>
      <c r="G1033" s="124">
        <f>IF(AP1032,-0.1*ε_cu1cd,IF(AM1032,G1032*0.01,G1032))</f>
        <v/>
      </c>
      <c r="H1033" s="113">
        <f>IF(A1033=1,E1033,IF(AO1032,H1032-E1032+E1033,IF(AP1032,0.8*H1032,H1032+E1033)))</f>
        <v/>
      </c>
      <c r="I1033" s="169">
        <f>(C1033-H1033)/h</f>
        <v/>
      </c>
      <c r="J1033">
        <f>C1033/(ε_c1cd)</f>
        <v/>
      </c>
      <c r="K1033">
        <f>C1033/I1033</f>
        <v/>
      </c>
      <c r="L1033" s="131">
        <f>I1033/(ε_c1cd)</f>
        <v/>
      </c>
      <c r="M1033">
        <f>I1033*(K1033-Z_s1)</f>
        <v/>
      </c>
      <c r="N1033">
        <f>I1033*(K1033-Z_s2)</f>
        <v/>
      </c>
      <c r="O1033">
        <f>E_s*M1033</f>
        <v/>
      </c>
      <c r="P1033">
        <f>E_s*N1033</f>
        <v/>
      </c>
      <c r="Q1033">
        <f>O1033*A_s1</f>
        <v/>
      </c>
      <c r="R1033">
        <f>P1033*A_s2</f>
        <v/>
      </c>
      <c r="S1033">
        <f>Q1033*($K1033-Z_s1)</f>
        <v/>
      </c>
      <c r="T1033">
        <f>R1033*($K1033-Z_s2)</f>
        <v/>
      </c>
      <c r="U1033">
        <f>(INDIRECT("a_"&amp;U$2)/(U$2+1))*(($C1033^(U$2+1)-$H1033^(U$2+1))/(ε_c1cd^(U$2+1)))</f>
        <v/>
      </c>
      <c r="V1033">
        <f>(INDIRECT("a_"&amp;V$2)/(V$2+1))*(($C1033^(V$2+1)-$H1033^(V$2+1))/(ε_c1cd^(V$2+1)))</f>
        <v/>
      </c>
      <c r="W1033">
        <f>(INDIRECT("a_"&amp;W$2)/(W$2+1))*(($C1033^(W$2+1)-$H1033^(W$2+1))/(ε_c1cd^(W$2+1)))</f>
        <v/>
      </c>
      <c r="X1033">
        <f>(INDIRECT("a_"&amp;X$2)/(X$2+1))*(($C1033^(X$2+1)-$H1033^(X$2+1))/(ε_c1cd^(X$2+1)))</f>
        <v/>
      </c>
      <c r="Y1033">
        <f>(INDIRECT("a_"&amp;Y$2)/(Y$2+1))*(($C1033^(Y$2+1)-$H1033^(Y$2+1))/(ε_c1cd^(Y$2+1)))</f>
        <v/>
      </c>
      <c r="Z1033">
        <f>(INDIRECT("a_"&amp;Z$2)/(Z$2+2))*(($C1033^(Z$2+2)-$H1033^(Z$2+2))/(ε_c1cd^(Z$2+2)))</f>
        <v/>
      </c>
      <c r="AA1033">
        <f>(INDIRECT("a_"&amp;AA$2)/(AA$2+2))*(($C1033^(AA$2+2)-$H1033^(AA$2+2))/(ε_c1cd^(AA$2+2)))</f>
        <v/>
      </c>
      <c r="AB1033">
        <f>(INDIRECT("a_"&amp;AB$2)/(AB$2+2))*(($C1033^(AB$2+2)-$H1033^(AB$2+2))/(ε_c1cd^(AB$2+2)))</f>
        <v/>
      </c>
      <c r="AC1033">
        <f>(INDIRECT("a_"&amp;AC$2)/(AC$2+2))*(($C1033^(AC$2+2)-$H1033^(AC$2+2))/(ε_c1cd^(AC$2+2)))</f>
        <v/>
      </c>
      <c r="AD1033">
        <f>(INDIRECT("a_"&amp;AD$2)/(AD$2+2))*(($C1033^(AD$2+2)-$H1033^(AD$2+2))/(ε_c1cd^(AD$2+2)))</f>
        <v/>
      </c>
      <c r="AE1033" s="111">
        <f>(b*f_cd/L1033)*SUM(U1033:Y1033)+SUM(Q1033:R1033)</f>
        <v/>
      </c>
      <c r="AF1033" s="112">
        <f>AE1033*(K1033-y+e)</f>
        <v/>
      </c>
      <c r="AG1033" s="113">
        <f>(b*f_cd/(L1033^2))*SUM(Z1033:AD1033)+SUM(S1033:T1033)-AF1033</f>
        <v/>
      </c>
      <c r="AH1033" s="114">
        <f>AG1033&lt;0</f>
        <v/>
      </c>
      <c r="AI1033" s="115">
        <f>IF(A1033=1,FALSE,(AND(AQ1033,AH1033,NOT(AI1032))))</f>
        <v/>
      </c>
      <c r="AJ1033" s="116">
        <f>(b*f_cd/L1033)*(a_1/2*J1033^2+a_2/3*J1033^3+a_3/4*J1033^4+a_4/5*J1033^5+a_5/6*J1033^6)+SUM(Q1033:R1033)</f>
        <v/>
      </c>
      <c r="AK1033">
        <f>AJ1033*(K1033-y+e)</f>
        <v/>
      </c>
      <c r="AL1033" s="118">
        <f>(b*f_cd/(L1033^2))*(a_1/3*J1033^3+a_2/4*J1033^4+a_3/5*J1033^5+a_4/6*J1033^6+a_5/7*J1033^7)+SUM(S1033:T1033)-AK1033</f>
        <v/>
      </c>
      <c r="AM1033" s="114">
        <f>AL1033&gt;0</f>
        <v/>
      </c>
      <c r="AN1033" s="115">
        <f>IF(A1033=1,FALSE,(AND(AQ1033,AM1033,NOT(AN1032))))</f>
        <v/>
      </c>
      <c r="AO1033">
        <f>IF(D1033=1,AND(AH1033,NOT(AI1033)),AND(AM1033,NOT(AN1033)))</f>
        <v/>
      </c>
      <c r="AP1033" s="119">
        <f>IF(D1033=1,AI1033,AN1033)</f>
        <v/>
      </c>
      <c r="AQ1033" s="125">
        <f>ABS(E1033)&lt;$AQ$2</f>
        <v/>
      </c>
      <c r="AS1033">
        <f>IF(AP1033,MAX(AS$3:AS1031)+1,"")</f>
        <v/>
      </c>
    </row>
    <row r="1034">
      <c r="A1034" t="n">
        <v>944</v>
      </c>
      <c r="B1034" s="131">
        <f>IF(A1034=1,0,IF(AP1034,0.1*ε_cu1cd,0))</f>
        <v/>
      </c>
      <c r="C1034" s="131">
        <f>IF(A1034=1,0.1*ε_cu1cd,C1033+B1033)</f>
        <v/>
      </c>
      <c r="D1034" s="113">
        <f>IF('Нормальний переріз'!$D$68&gt;0,1,2)</f>
        <v/>
      </c>
      <c r="E1034" s="144">
        <f>IF(D1034=1,F1034,G1034)</f>
        <v/>
      </c>
      <c r="F1034" s="124">
        <f>IF(AI1033,0.11*ε_cu1cd,IF(AH1033,F1033*0.01,F1033))</f>
        <v/>
      </c>
      <c r="G1034" s="124">
        <f>IF(AP1033,-0.1*ε_cu1cd,IF(AM1033,G1033*0.01,G1033))</f>
        <v/>
      </c>
      <c r="H1034" s="113">
        <f>IF(A1034=1,E1034,IF(AO1033,H1033-E1033+E1034,IF(AP1033,0.8*H1033,H1033+E1034)))</f>
        <v/>
      </c>
      <c r="I1034" s="169">
        <f>(C1034-H1034)/h</f>
        <v/>
      </c>
      <c r="J1034">
        <f>C1034/(ε_c1cd)</f>
        <v/>
      </c>
      <c r="K1034">
        <f>C1034/I1034</f>
        <v/>
      </c>
      <c r="L1034" s="131">
        <f>I1034/(ε_c1cd)</f>
        <v/>
      </c>
      <c r="M1034">
        <f>I1034*(K1034-Z_s1)</f>
        <v/>
      </c>
      <c r="N1034">
        <f>I1034*(K1034-Z_s2)</f>
        <v/>
      </c>
      <c r="O1034">
        <f>E_s*M1034</f>
        <v/>
      </c>
      <c r="P1034">
        <f>E_s*N1034</f>
        <v/>
      </c>
      <c r="Q1034">
        <f>O1034*A_s1</f>
        <v/>
      </c>
      <c r="R1034">
        <f>P1034*A_s2</f>
        <v/>
      </c>
      <c r="S1034">
        <f>Q1034*($K1034-Z_s1)</f>
        <v/>
      </c>
      <c r="T1034">
        <f>R1034*($K1034-Z_s2)</f>
        <v/>
      </c>
      <c r="U1034">
        <f>(INDIRECT("a_"&amp;U$2)/(U$2+1))*(($C1034^(U$2+1)-$H1034^(U$2+1))/(ε_c1cd^(U$2+1)))</f>
        <v/>
      </c>
      <c r="V1034">
        <f>(INDIRECT("a_"&amp;V$2)/(V$2+1))*(($C1034^(V$2+1)-$H1034^(V$2+1))/(ε_c1cd^(V$2+1)))</f>
        <v/>
      </c>
      <c r="W1034">
        <f>(INDIRECT("a_"&amp;W$2)/(W$2+1))*(($C1034^(W$2+1)-$H1034^(W$2+1))/(ε_c1cd^(W$2+1)))</f>
        <v/>
      </c>
      <c r="X1034">
        <f>(INDIRECT("a_"&amp;X$2)/(X$2+1))*(($C1034^(X$2+1)-$H1034^(X$2+1))/(ε_c1cd^(X$2+1)))</f>
        <v/>
      </c>
      <c r="Y1034">
        <f>(INDIRECT("a_"&amp;Y$2)/(Y$2+1))*(($C1034^(Y$2+1)-$H1034^(Y$2+1))/(ε_c1cd^(Y$2+1)))</f>
        <v/>
      </c>
      <c r="Z1034">
        <f>(INDIRECT("a_"&amp;Z$2)/(Z$2+2))*(($C1034^(Z$2+2)-$H1034^(Z$2+2))/(ε_c1cd^(Z$2+2)))</f>
        <v/>
      </c>
      <c r="AA1034">
        <f>(INDIRECT("a_"&amp;AA$2)/(AA$2+2))*(($C1034^(AA$2+2)-$H1034^(AA$2+2))/(ε_c1cd^(AA$2+2)))</f>
        <v/>
      </c>
      <c r="AB1034">
        <f>(INDIRECT("a_"&amp;AB$2)/(AB$2+2))*(($C1034^(AB$2+2)-$H1034^(AB$2+2))/(ε_c1cd^(AB$2+2)))</f>
        <v/>
      </c>
      <c r="AC1034">
        <f>(INDIRECT("a_"&amp;AC$2)/(AC$2+2))*(($C1034^(AC$2+2)-$H1034^(AC$2+2))/(ε_c1cd^(AC$2+2)))</f>
        <v/>
      </c>
      <c r="AD1034">
        <f>(INDIRECT("a_"&amp;AD$2)/(AD$2+2))*(($C1034^(AD$2+2)-$H1034^(AD$2+2))/(ε_c1cd^(AD$2+2)))</f>
        <v/>
      </c>
      <c r="AE1034" s="111">
        <f>(b*f_cd/L1034)*SUM(U1034:Y1034)+SUM(Q1034:R1034)</f>
        <v/>
      </c>
      <c r="AF1034" s="112">
        <f>AE1034*(K1034-y+e)</f>
        <v/>
      </c>
      <c r="AG1034" s="113">
        <f>(b*f_cd/(L1034^2))*SUM(Z1034:AD1034)+SUM(S1034:T1034)-AF1034</f>
        <v/>
      </c>
      <c r="AH1034" s="114">
        <f>AG1034&lt;0</f>
        <v/>
      </c>
      <c r="AI1034" s="115">
        <f>IF(A1034=1,FALSE,(AND(AQ1034,AH1034,NOT(AI1033))))</f>
        <v/>
      </c>
      <c r="AJ1034" s="116">
        <f>(b*f_cd/L1034)*(a_1/2*J1034^2+a_2/3*J1034^3+a_3/4*J1034^4+a_4/5*J1034^5+a_5/6*J1034^6)+SUM(Q1034:R1034)</f>
        <v/>
      </c>
      <c r="AK1034">
        <f>AJ1034*(K1034-y+e)</f>
        <v/>
      </c>
      <c r="AL1034" s="118">
        <f>(b*f_cd/(L1034^2))*(a_1/3*J1034^3+a_2/4*J1034^4+a_3/5*J1034^5+a_4/6*J1034^6+a_5/7*J1034^7)+SUM(S1034:T1034)-AK1034</f>
        <v/>
      </c>
      <c r="AM1034" s="114">
        <f>AL1034&gt;0</f>
        <v/>
      </c>
      <c r="AN1034" s="115">
        <f>IF(A1034=1,FALSE,(AND(AQ1034,AM1034,NOT(AN1033))))</f>
        <v/>
      </c>
      <c r="AO1034">
        <f>IF(D1034=1,AND(AH1034,NOT(AI1034)),AND(AM1034,NOT(AN1034)))</f>
        <v/>
      </c>
      <c r="AP1034" s="119">
        <f>IF(D1034=1,AI1034,AN1034)</f>
        <v/>
      </c>
      <c r="AQ1034" s="125">
        <f>ABS(E1034)&lt;$AQ$2</f>
        <v/>
      </c>
      <c r="AS1034">
        <f>IF(AP1034,MAX(AS$3:AS1032)+1,"")</f>
        <v/>
      </c>
    </row>
    <row r="1035">
      <c r="A1035" t="n">
        <v>945</v>
      </c>
      <c r="B1035" s="131">
        <f>IF(A1035=1,0,IF(AP1035,0.1*ε_cu1cd,0))</f>
        <v/>
      </c>
      <c r="C1035" s="131">
        <f>IF(A1035=1,0.1*ε_cu1cd,C1034+B1034)</f>
        <v/>
      </c>
      <c r="D1035" s="113">
        <f>IF('Нормальний переріз'!$D$68&gt;0,1,2)</f>
        <v/>
      </c>
      <c r="E1035" s="144">
        <f>IF(D1035=1,F1035,G1035)</f>
        <v/>
      </c>
      <c r="F1035" s="124">
        <f>IF(AI1034,0.11*ε_cu1cd,IF(AH1034,F1034*0.01,F1034))</f>
        <v/>
      </c>
      <c r="G1035" s="124">
        <f>IF(AP1034,-0.1*ε_cu1cd,IF(AM1034,G1034*0.01,G1034))</f>
        <v/>
      </c>
      <c r="H1035" s="113">
        <f>IF(A1035=1,E1035,IF(AO1034,H1034-E1034+E1035,IF(AP1034,0.8*H1034,H1034+E1035)))</f>
        <v/>
      </c>
      <c r="I1035" s="169">
        <f>(C1035-H1035)/h</f>
        <v/>
      </c>
      <c r="J1035">
        <f>C1035/(ε_c1cd)</f>
        <v/>
      </c>
      <c r="K1035">
        <f>C1035/I1035</f>
        <v/>
      </c>
      <c r="L1035" s="131">
        <f>I1035/(ε_c1cd)</f>
        <v/>
      </c>
      <c r="M1035">
        <f>I1035*(K1035-Z_s1)</f>
        <v/>
      </c>
      <c r="N1035">
        <f>I1035*(K1035-Z_s2)</f>
        <v/>
      </c>
      <c r="O1035">
        <f>E_s*M1035</f>
        <v/>
      </c>
      <c r="P1035">
        <f>E_s*N1035</f>
        <v/>
      </c>
      <c r="Q1035">
        <f>O1035*A_s1</f>
        <v/>
      </c>
      <c r="R1035">
        <f>P1035*A_s2</f>
        <v/>
      </c>
      <c r="S1035">
        <f>Q1035*($K1035-Z_s1)</f>
        <v/>
      </c>
      <c r="T1035">
        <f>R1035*($K1035-Z_s2)</f>
        <v/>
      </c>
      <c r="U1035">
        <f>(INDIRECT("a_"&amp;U$2)/(U$2+1))*(($C1035^(U$2+1)-$H1035^(U$2+1))/(ε_c1cd^(U$2+1)))</f>
        <v/>
      </c>
      <c r="V1035">
        <f>(INDIRECT("a_"&amp;V$2)/(V$2+1))*(($C1035^(V$2+1)-$H1035^(V$2+1))/(ε_c1cd^(V$2+1)))</f>
        <v/>
      </c>
      <c r="W1035">
        <f>(INDIRECT("a_"&amp;W$2)/(W$2+1))*(($C1035^(W$2+1)-$H1035^(W$2+1))/(ε_c1cd^(W$2+1)))</f>
        <v/>
      </c>
      <c r="X1035">
        <f>(INDIRECT("a_"&amp;X$2)/(X$2+1))*(($C1035^(X$2+1)-$H1035^(X$2+1))/(ε_c1cd^(X$2+1)))</f>
        <v/>
      </c>
      <c r="Y1035">
        <f>(INDIRECT("a_"&amp;Y$2)/(Y$2+1))*(($C1035^(Y$2+1)-$H1035^(Y$2+1))/(ε_c1cd^(Y$2+1)))</f>
        <v/>
      </c>
      <c r="Z1035">
        <f>(INDIRECT("a_"&amp;Z$2)/(Z$2+2))*(($C1035^(Z$2+2)-$H1035^(Z$2+2))/(ε_c1cd^(Z$2+2)))</f>
        <v/>
      </c>
      <c r="AA1035">
        <f>(INDIRECT("a_"&amp;AA$2)/(AA$2+2))*(($C1035^(AA$2+2)-$H1035^(AA$2+2))/(ε_c1cd^(AA$2+2)))</f>
        <v/>
      </c>
      <c r="AB1035">
        <f>(INDIRECT("a_"&amp;AB$2)/(AB$2+2))*(($C1035^(AB$2+2)-$H1035^(AB$2+2))/(ε_c1cd^(AB$2+2)))</f>
        <v/>
      </c>
      <c r="AC1035">
        <f>(INDIRECT("a_"&amp;AC$2)/(AC$2+2))*(($C1035^(AC$2+2)-$H1035^(AC$2+2))/(ε_c1cd^(AC$2+2)))</f>
        <v/>
      </c>
      <c r="AD1035">
        <f>(INDIRECT("a_"&amp;AD$2)/(AD$2+2))*(($C1035^(AD$2+2)-$H1035^(AD$2+2))/(ε_c1cd^(AD$2+2)))</f>
        <v/>
      </c>
      <c r="AE1035" s="111">
        <f>(b*f_cd/L1035)*SUM(U1035:Y1035)+SUM(Q1035:R1035)</f>
        <v/>
      </c>
      <c r="AF1035" s="112">
        <f>AE1035*(K1035-y+e)</f>
        <v/>
      </c>
      <c r="AG1035" s="113">
        <f>(b*f_cd/(L1035^2))*SUM(Z1035:AD1035)+SUM(S1035:T1035)-AF1035</f>
        <v/>
      </c>
      <c r="AH1035" s="114">
        <f>AG1035&lt;0</f>
        <v/>
      </c>
      <c r="AI1035" s="115">
        <f>IF(A1035=1,FALSE,(AND(AQ1035,AH1035,NOT(AI1034))))</f>
        <v/>
      </c>
      <c r="AJ1035" s="116">
        <f>(b*f_cd/L1035)*(a_1/2*J1035^2+a_2/3*J1035^3+a_3/4*J1035^4+a_4/5*J1035^5+a_5/6*J1035^6)+SUM(Q1035:R1035)</f>
        <v/>
      </c>
      <c r="AK1035">
        <f>AJ1035*(K1035-y+e)</f>
        <v/>
      </c>
      <c r="AL1035" s="118">
        <f>(b*f_cd/(L1035^2))*(a_1/3*J1035^3+a_2/4*J1035^4+a_3/5*J1035^5+a_4/6*J1035^6+a_5/7*J1035^7)+SUM(S1035:T1035)-AK1035</f>
        <v/>
      </c>
      <c r="AM1035" s="114">
        <f>AL1035&gt;0</f>
        <v/>
      </c>
      <c r="AN1035" s="115">
        <f>IF(A1035=1,FALSE,(AND(AQ1035,AM1035,NOT(AN1034))))</f>
        <v/>
      </c>
      <c r="AO1035">
        <f>IF(D1035=1,AND(AH1035,NOT(AI1035)),AND(AM1035,NOT(AN1035)))</f>
        <v/>
      </c>
      <c r="AP1035" s="119">
        <f>IF(D1035=1,AI1035,AN1035)</f>
        <v/>
      </c>
      <c r="AQ1035" s="125">
        <f>ABS(E1035)&lt;$AQ$2</f>
        <v/>
      </c>
      <c r="AS1035">
        <f>IF(AP1035,MAX(AS$3:AS1033)+1,"")</f>
        <v/>
      </c>
    </row>
    <row r="1036">
      <c r="A1036" t="n">
        <v>946</v>
      </c>
      <c r="B1036" s="131">
        <f>IF(A1036=1,0,IF(AP1036,0.1*ε_cu1cd,0))</f>
        <v/>
      </c>
      <c r="C1036" s="131">
        <f>IF(A1036=1,0.1*ε_cu1cd,C1035+B1035)</f>
        <v/>
      </c>
      <c r="D1036" s="113">
        <f>IF('Нормальний переріз'!$D$68&gt;0,1,2)</f>
        <v/>
      </c>
      <c r="E1036" s="144">
        <f>IF(D1036=1,F1036,G1036)</f>
        <v/>
      </c>
      <c r="F1036" s="124">
        <f>IF(AI1035,0.11*ε_cu1cd,IF(AH1035,F1035*0.01,F1035))</f>
        <v/>
      </c>
      <c r="G1036" s="124">
        <f>IF(AP1035,-0.1*ε_cu1cd,IF(AM1035,G1035*0.01,G1035))</f>
        <v/>
      </c>
      <c r="H1036" s="113">
        <f>IF(A1036=1,E1036,IF(AO1035,H1035-E1035+E1036,IF(AP1035,0.8*H1035,H1035+E1036)))</f>
        <v/>
      </c>
      <c r="I1036" s="169">
        <f>(C1036-H1036)/h</f>
        <v/>
      </c>
      <c r="J1036">
        <f>C1036/(ε_c1cd)</f>
        <v/>
      </c>
      <c r="K1036">
        <f>C1036/I1036</f>
        <v/>
      </c>
      <c r="L1036" s="131">
        <f>I1036/(ε_c1cd)</f>
        <v/>
      </c>
      <c r="M1036">
        <f>I1036*(K1036-Z_s1)</f>
        <v/>
      </c>
      <c r="N1036">
        <f>I1036*(K1036-Z_s2)</f>
        <v/>
      </c>
      <c r="O1036">
        <f>E_s*M1036</f>
        <v/>
      </c>
      <c r="P1036">
        <f>E_s*N1036</f>
        <v/>
      </c>
      <c r="Q1036">
        <f>O1036*A_s1</f>
        <v/>
      </c>
      <c r="R1036">
        <f>P1036*A_s2</f>
        <v/>
      </c>
      <c r="S1036">
        <f>Q1036*($K1036-Z_s1)</f>
        <v/>
      </c>
      <c r="T1036">
        <f>R1036*($K1036-Z_s2)</f>
        <v/>
      </c>
      <c r="U1036">
        <f>(INDIRECT("a_"&amp;U$2)/(U$2+1))*(($C1036^(U$2+1)-$H1036^(U$2+1))/(ε_c1cd^(U$2+1)))</f>
        <v/>
      </c>
      <c r="V1036">
        <f>(INDIRECT("a_"&amp;V$2)/(V$2+1))*(($C1036^(V$2+1)-$H1036^(V$2+1))/(ε_c1cd^(V$2+1)))</f>
        <v/>
      </c>
      <c r="W1036">
        <f>(INDIRECT("a_"&amp;W$2)/(W$2+1))*(($C1036^(W$2+1)-$H1036^(W$2+1))/(ε_c1cd^(W$2+1)))</f>
        <v/>
      </c>
      <c r="X1036">
        <f>(INDIRECT("a_"&amp;X$2)/(X$2+1))*(($C1036^(X$2+1)-$H1036^(X$2+1))/(ε_c1cd^(X$2+1)))</f>
        <v/>
      </c>
      <c r="Y1036">
        <f>(INDIRECT("a_"&amp;Y$2)/(Y$2+1))*(($C1036^(Y$2+1)-$H1036^(Y$2+1))/(ε_c1cd^(Y$2+1)))</f>
        <v/>
      </c>
      <c r="Z1036">
        <f>(INDIRECT("a_"&amp;Z$2)/(Z$2+2))*(($C1036^(Z$2+2)-$H1036^(Z$2+2))/(ε_c1cd^(Z$2+2)))</f>
        <v/>
      </c>
      <c r="AA1036">
        <f>(INDIRECT("a_"&amp;AA$2)/(AA$2+2))*(($C1036^(AA$2+2)-$H1036^(AA$2+2))/(ε_c1cd^(AA$2+2)))</f>
        <v/>
      </c>
      <c r="AB1036">
        <f>(INDIRECT("a_"&amp;AB$2)/(AB$2+2))*(($C1036^(AB$2+2)-$H1036^(AB$2+2))/(ε_c1cd^(AB$2+2)))</f>
        <v/>
      </c>
      <c r="AC1036">
        <f>(INDIRECT("a_"&amp;AC$2)/(AC$2+2))*(($C1036^(AC$2+2)-$H1036^(AC$2+2))/(ε_c1cd^(AC$2+2)))</f>
        <v/>
      </c>
      <c r="AD1036">
        <f>(INDIRECT("a_"&amp;AD$2)/(AD$2+2))*(($C1036^(AD$2+2)-$H1036^(AD$2+2))/(ε_c1cd^(AD$2+2)))</f>
        <v/>
      </c>
      <c r="AE1036" s="111">
        <f>(b*f_cd/L1036)*SUM(U1036:Y1036)+SUM(Q1036:R1036)</f>
        <v/>
      </c>
      <c r="AF1036" s="112">
        <f>AE1036*(K1036-y+e)</f>
        <v/>
      </c>
      <c r="AG1036" s="113">
        <f>(b*f_cd/(L1036^2))*SUM(Z1036:AD1036)+SUM(S1036:T1036)-AF1036</f>
        <v/>
      </c>
      <c r="AH1036" s="114">
        <f>AG1036&lt;0</f>
        <v/>
      </c>
      <c r="AI1036" s="115">
        <f>IF(A1036=1,FALSE,(AND(AQ1036,AH1036,NOT(AI1035))))</f>
        <v/>
      </c>
      <c r="AJ1036" s="116">
        <f>(b*f_cd/L1036)*(a_1/2*J1036^2+a_2/3*J1036^3+a_3/4*J1036^4+a_4/5*J1036^5+a_5/6*J1036^6)+SUM(Q1036:R1036)</f>
        <v/>
      </c>
      <c r="AK1036">
        <f>AJ1036*(K1036-y+e)</f>
        <v/>
      </c>
      <c r="AL1036" s="118">
        <f>(b*f_cd/(L1036^2))*(a_1/3*J1036^3+a_2/4*J1036^4+a_3/5*J1036^5+a_4/6*J1036^6+a_5/7*J1036^7)+SUM(S1036:T1036)-AK1036</f>
        <v/>
      </c>
      <c r="AM1036" s="114">
        <f>AL1036&gt;0</f>
        <v/>
      </c>
      <c r="AN1036" s="115">
        <f>IF(A1036=1,FALSE,(AND(AQ1036,AM1036,NOT(AN1035))))</f>
        <v/>
      </c>
      <c r="AO1036">
        <f>IF(D1036=1,AND(AH1036,NOT(AI1036)),AND(AM1036,NOT(AN1036)))</f>
        <v/>
      </c>
      <c r="AP1036" s="119">
        <f>IF(D1036=1,AI1036,AN1036)</f>
        <v/>
      </c>
      <c r="AQ1036" s="125">
        <f>ABS(E1036)&lt;$AQ$2</f>
        <v/>
      </c>
      <c r="AS1036">
        <f>IF(AP1036,MAX(AS$3:AS1034)+1,"")</f>
        <v/>
      </c>
    </row>
    <row r="1037">
      <c r="A1037" t="n">
        <v>947</v>
      </c>
      <c r="B1037" s="131">
        <f>IF(A1037=1,0,IF(AP1037,0.1*ε_cu1cd,0))</f>
        <v/>
      </c>
      <c r="C1037" s="131">
        <f>IF(A1037=1,0.1*ε_cu1cd,C1036+B1036)</f>
        <v/>
      </c>
      <c r="D1037" s="113">
        <f>IF('Нормальний переріз'!$D$68&gt;0,1,2)</f>
        <v/>
      </c>
      <c r="E1037" s="144">
        <f>IF(D1037=1,F1037,G1037)</f>
        <v/>
      </c>
      <c r="F1037" s="124">
        <f>IF(AI1036,0.11*ε_cu1cd,IF(AH1036,F1036*0.01,F1036))</f>
        <v/>
      </c>
      <c r="G1037" s="124">
        <f>IF(AP1036,-0.1*ε_cu1cd,IF(AM1036,G1036*0.01,G1036))</f>
        <v/>
      </c>
      <c r="H1037" s="113">
        <f>IF(A1037=1,E1037,IF(AO1036,H1036-E1036+E1037,IF(AP1036,0.8*H1036,H1036+E1037)))</f>
        <v/>
      </c>
      <c r="I1037" s="169">
        <f>(C1037-H1037)/h</f>
        <v/>
      </c>
      <c r="J1037">
        <f>C1037/(ε_c1cd)</f>
        <v/>
      </c>
      <c r="K1037">
        <f>C1037/I1037</f>
        <v/>
      </c>
      <c r="L1037" s="131">
        <f>I1037/(ε_c1cd)</f>
        <v/>
      </c>
      <c r="M1037">
        <f>I1037*(K1037-Z_s1)</f>
        <v/>
      </c>
      <c r="N1037">
        <f>I1037*(K1037-Z_s2)</f>
        <v/>
      </c>
      <c r="O1037">
        <f>E_s*M1037</f>
        <v/>
      </c>
      <c r="P1037">
        <f>E_s*N1037</f>
        <v/>
      </c>
      <c r="Q1037">
        <f>O1037*A_s1</f>
        <v/>
      </c>
      <c r="R1037">
        <f>P1037*A_s2</f>
        <v/>
      </c>
      <c r="S1037">
        <f>Q1037*($K1037-Z_s1)</f>
        <v/>
      </c>
      <c r="T1037">
        <f>R1037*($K1037-Z_s2)</f>
        <v/>
      </c>
      <c r="U1037">
        <f>(INDIRECT("a_"&amp;U$2)/(U$2+1))*(($C1037^(U$2+1)-$H1037^(U$2+1))/(ε_c1cd^(U$2+1)))</f>
        <v/>
      </c>
      <c r="V1037">
        <f>(INDIRECT("a_"&amp;V$2)/(V$2+1))*(($C1037^(V$2+1)-$H1037^(V$2+1))/(ε_c1cd^(V$2+1)))</f>
        <v/>
      </c>
      <c r="W1037">
        <f>(INDIRECT("a_"&amp;W$2)/(W$2+1))*(($C1037^(W$2+1)-$H1037^(W$2+1))/(ε_c1cd^(W$2+1)))</f>
        <v/>
      </c>
      <c r="X1037">
        <f>(INDIRECT("a_"&amp;X$2)/(X$2+1))*(($C1037^(X$2+1)-$H1037^(X$2+1))/(ε_c1cd^(X$2+1)))</f>
        <v/>
      </c>
      <c r="Y1037">
        <f>(INDIRECT("a_"&amp;Y$2)/(Y$2+1))*(($C1037^(Y$2+1)-$H1037^(Y$2+1))/(ε_c1cd^(Y$2+1)))</f>
        <v/>
      </c>
      <c r="Z1037">
        <f>(INDIRECT("a_"&amp;Z$2)/(Z$2+2))*(($C1037^(Z$2+2)-$H1037^(Z$2+2))/(ε_c1cd^(Z$2+2)))</f>
        <v/>
      </c>
      <c r="AA1037">
        <f>(INDIRECT("a_"&amp;AA$2)/(AA$2+2))*(($C1037^(AA$2+2)-$H1037^(AA$2+2))/(ε_c1cd^(AA$2+2)))</f>
        <v/>
      </c>
      <c r="AB1037">
        <f>(INDIRECT("a_"&amp;AB$2)/(AB$2+2))*(($C1037^(AB$2+2)-$H1037^(AB$2+2))/(ε_c1cd^(AB$2+2)))</f>
        <v/>
      </c>
      <c r="AC1037">
        <f>(INDIRECT("a_"&amp;AC$2)/(AC$2+2))*(($C1037^(AC$2+2)-$H1037^(AC$2+2))/(ε_c1cd^(AC$2+2)))</f>
        <v/>
      </c>
      <c r="AD1037">
        <f>(INDIRECT("a_"&amp;AD$2)/(AD$2+2))*(($C1037^(AD$2+2)-$H1037^(AD$2+2))/(ε_c1cd^(AD$2+2)))</f>
        <v/>
      </c>
      <c r="AE1037" s="111">
        <f>(b*f_cd/L1037)*SUM(U1037:Y1037)+SUM(Q1037:R1037)</f>
        <v/>
      </c>
      <c r="AF1037" s="112">
        <f>AE1037*(K1037-y+e)</f>
        <v/>
      </c>
      <c r="AG1037" s="113">
        <f>(b*f_cd/(L1037^2))*SUM(Z1037:AD1037)+SUM(S1037:T1037)-AF1037</f>
        <v/>
      </c>
      <c r="AH1037" s="114">
        <f>AG1037&lt;0</f>
        <v/>
      </c>
      <c r="AI1037" s="115">
        <f>IF(A1037=1,FALSE,(AND(AQ1037,AH1037,NOT(AI1036))))</f>
        <v/>
      </c>
      <c r="AJ1037" s="116">
        <f>(b*f_cd/L1037)*(a_1/2*J1037^2+a_2/3*J1037^3+a_3/4*J1037^4+a_4/5*J1037^5+a_5/6*J1037^6)+SUM(Q1037:R1037)</f>
        <v/>
      </c>
      <c r="AK1037">
        <f>AJ1037*(K1037-y+e)</f>
        <v/>
      </c>
      <c r="AL1037" s="118">
        <f>(b*f_cd/(L1037^2))*(a_1/3*J1037^3+a_2/4*J1037^4+a_3/5*J1037^5+a_4/6*J1037^6+a_5/7*J1037^7)+SUM(S1037:T1037)-AK1037</f>
        <v/>
      </c>
      <c r="AM1037" s="114">
        <f>AL1037&gt;0</f>
        <v/>
      </c>
      <c r="AN1037" s="115">
        <f>IF(A1037=1,FALSE,(AND(AQ1037,AM1037,NOT(AN1036))))</f>
        <v/>
      </c>
      <c r="AO1037">
        <f>IF(D1037=1,AND(AH1037,NOT(AI1037)),AND(AM1037,NOT(AN1037)))</f>
        <v/>
      </c>
      <c r="AP1037" s="119">
        <f>IF(D1037=1,AI1037,AN1037)</f>
        <v/>
      </c>
      <c r="AQ1037" s="125">
        <f>ABS(E1037)&lt;$AQ$2</f>
        <v/>
      </c>
      <c r="AS1037">
        <f>IF(AP1037,MAX(AS$3:AS1035)+1,"")</f>
        <v/>
      </c>
    </row>
    <row r="1038">
      <c r="A1038" t="n">
        <v>948</v>
      </c>
      <c r="B1038" s="131">
        <f>IF(A1038=1,0,IF(AP1038,0.1*ε_cu1cd,0))</f>
        <v/>
      </c>
      <c r="C1038" s="131">
        <f>IF(A1038=1,0.1*ε_cu1cd,C1037+B1037)</f>
        <v/>
      </c>
      <c r="D1038" s="113">
        <f>IF('Нормальний переріз'!$D$68&gt;0,1,2)</f>
        <v/>
      </c>
      <c r="E1038" s="144">
        <f>IF(D1038=1,F1038,G1038)</f>
        <v/>
      </c>
      <c r="F1038" s="124">
        <f>IF(AI1037,0.11*ε_cu1cd,IF(AH1037,F1037*0.01,F1037))</f>
        <v/>
      </c>
      <c r="G1038" s="124">
        <f>IF(AP1037,-0.1*ε_cu1cd,IF(AM1037,G1037*0.01,G1037))</f>
        <v/>
      </c>
      <c r="H1038" s="113">
        <f>IF(A1038=1,E1038,IF(AO1037,H1037-E1037+E1038,IF(AP1037,0.8*H1037,H1037+E1038)))</f>
        <v/>
      </c>
      <c r="I1038" s="169">
        <f>(C1038-H1038)/h</f>
        <v/>
      </c>
      <c r="J1038">
        <f>C1038/(ε_c1cd)</f>
        <v/>
      </c>
      <c r="K1038">
        <f>C1038/I1038</f>
        <v/>
      </c>
      <c r="L1038" s="131">
        <f>I1038/(ε_c1cd)</f>
        <v/>
      </c>
      <c r="M1038">
        <f>I1038*(K1038-Z_s1)</f>
        <v/>
      </c>
      <c r="N1038">
        <f>I1038*(K1038-Z_s2)</f>
        <v/>
      </c>
      <c r="O1038">
        <f>E_s*M1038</f>
        <v/>
      </c>
      <c r="P1038">
        <f>E_s*N1038</f>
        <v/>
      </c>
      <c r="Q1038">
        <f>O1038*A_s1</f>
        <v/>
      </c>
      <c r="R1038">
        <f>P1038*A_s2</f>
        <v/>
      </c>
      <c r="S1038">
        <f>Q1038*($K1038-Z_s1)</f>
        <v/>
      </c>
      <c r="T1038">
        <f>R1038*($K1038-Z_s2)</f>
        <v/>
      </c>
      <c r="U1038">
        <f>(INDIRECT("a_"&amp;U$2)/(U$2+1))*(($C1038^(U$2+1)-$H1038^(U$2+1))/(ε_c1cd^(U$2+1)))</f>
        <v/>
      </c>
      <c r="V1038">
        <f>(INDIRECT("a_"&amp;V$2)/(V$2+1))*(($C1038^(V$2+1)-$H1038^(V$2+1))/(ε_c1cd^(V$2+1)))</f>
        <v/>
      </c>
      <c r="W1038">
        <f>(INDIRECT("a_"&amp;W$2)/(W$2+1))*(($C1038^(W$2+1)-$H1038^(W$2+1))/(ε_c1cd^(W$2+1)))</f>
        <v/>
      </c>
      <c r="X1038">
        <f>(INDIRECT("a_"&amp;X$2)/(X$2+1))*(($C1038^(X$2+1)-$H1038^(X$2+1))/(ε_c1cd^(X$2+1)))</f>
        <v/>
      </c>
      <c r="Y1038">
        <f>(INDIRECT("a_"&amp;Y$2)/(Y$2+1))*(($C1038^(Y$2+1)-$H1038^(Y$2+1))/(ε_c1cd^(Y$2+1)))</f>
        <v/>
      </c>
      <c r="Z1038">
        <f>(INDIRECT("a_"&amp;Z$2)/(Z$2+2))*(($C1038^(Z$2+2)-$H1038^(Z$2+2))/(ε_c1cd^(Z$2+2)))</f>
        <v/>
      </c>
      <c r="AA1038">
        <f>(INDIRECT("a_"&amp;AA$2)/(AA$2+2))*(($C1038^(AA$2+2)-$H1038^(AA$2+2))/(ε_c1cd^(AA$2+2)))</f>
        <v/>
      </c>
      <c r="AB1038">
        <f>(INDIRECT("a_"&amp;AB$2)/(AB$2+2))*(($C1038^(AB$2+2)-$H1038^(AB$2+2))/(ε_c1cd^(AB$2+2)))</f>
        <v/>
      </c>
      <c r="AC1038">
        <f>(INDIRECT("a_"&amp;AC$2)/(AC$2+2))*(($C1038^(AC$2+2)-$H1038^(AC$2+2))/(ε_c1cd^(AC$2+2)))</f>
        <v/>
      </c>
      <c r="AD1038">
        <f>(INDIRECT("a_"&amp;AD$2)/(AD$2+2))*(($C1038^(AD$2+2)-$H1038^(AD$2+2))/(ε_c1cd^(AD$2+2)))</f>
        <v/>
      </c>
      <c r="AE1038" s="111">
        <f>(b*f_cd/L1038)*SUM(U1038:Y1038)+SUM(Q1038:R1038)</f>
        <v/>
      </c>
      <c r="AF1038" s="112">
        <f>AE1038*(K1038-y+e)</f>
        <v/>
      </c>
      <c r="AG1038" s="113">
        <f>(b*f_cd/(L1038^2))*SUM(Z1038:AD1038)+SUM(S1038:T1038)-AF1038</f>
        <v/>
      </c>
      <c r="AH1038" s="114">
        <f>AG1038&lt;0</f>
        <v/>
      </c>
      <c r="AI1038" s="115">
        <f>IF(A1038=1,FALSE,(AND(AQ1038,AH1038,NOT(AI1037))))</f>
        <v/>
      </c>
      <c r="AJ1038" s="116">
        <f>(b*f_cd/L1038)*(a_1/2*J1038^2+a_2/3*J1038^3+a_3/4*J1038^4+a_4/5*J1038^5+a_5/6*J1038^6)+SUM(Q1038:R1038)</f>
        <v/>
      </c>
      <c r="AK1038">
        <f>AJ1038*(K1038-y+e)</f>
        <v/>
      </c>
      <c r="AL1038" s="118">
        <f>(b*f_cd/(L1038^2))*(a_1/3*J1038^3+a_2/4*J1038^4+a_3/5*J1038^5+a_4/6*J1038^6+a_5/7*J1038^7)+SUM(S1038:T1038)-AK1038</f>
        <v/>
      </c>
      <c r="AM1038" s="114">
        <f>AL1038&gt;0</f>
        <v/>
      </c>
      <c r="AN1038" s="115">
        <f>IF(A1038=1,FALSE,(AND(AQ1038,AM1038,NOT(AN1037))))</f>
        <v/>
      </c>
      <c r="AO1038">
        <f>IF(D1038=1,AND(AH1038,NOT(AI1038)),AND(AM1038,NOT(AN1038)))</f>
        <v/>
      </c>
      <c r="AP1038" s="119">
        <f>IF(D1038=1,AI1038,AN1038)</f>
        <v/>
      </c>
      <c r="AQ1038" s="125">
        <f>ABS(E1038)&lt;$AQ$2</f>
        <v/>
      </c>
      <c r="AS1038">
        <f>IF(AP1038,MAX(AS$3:AS1036)+1,"")</f>
        <v/>
      </c>
    </row>
    <row r="1039">
      <c r="A1039" t="n">
        <v>949</v>
      </c>
      <c r="B1039" s="131">
        <f>IF(A1039=1,0,IF(AP1039,0.1*ε_cu1cd,0))</f>
        <v/>
      </c>
      <c r="C1039" s="131">
        <f>IF(A1039=1,0.1*ε_cu1cd,C1038+B1038)</f>
        <v/>
      </c>
      <c r="D1039" s="113">
        <f>IF('Нормальний переріз'!$D$68&gt;0,1,2)</f>
        <v/>
      </c>
      <c r="E1039" s="144">
        <f>IF(D1039=1,F1039,G1039)</f>
        <v/>
      </c>
      <c r="F1039" s="124">
        <f>IF(AI1038,0.11*ε_cu1cd,IF(AH1038,F1038*0.01,F1038))</f>
        <v/>
      </c>
      <c r="G1039" s="124">
        <f>IF(AP1038,-0.1*ε_cu1cd,IF(AM1038,G1038*0.01,G1038))</f>
        <v/>
      </c>
      <c r="H1039" s="113">
        <f>IF(A1039=1,E1039,IF(AO1038,H1038-E1038+E1039,IF(AP1038,0.8*H1038,H1038+E1039)))</f>
        <v/>
      </c>
      <c r="I1039" s="169">
        <f>(C1039-H1039)/h</f>
        <v/>
      </c>
      <c r="J1039">
        <f>C1039/(ε_c1cd)</f>
        <v/>
      </c>
      <c r="K1039">
        <f>C1039/I1039</f>
        <v/>
      </c>
      <c r="L1039" s="131">
        <f>I1039/(ε_c1cd)</f>
        <v/>
      </c>
      <c r="M1039">
        <f>I1039*(K1039-Z_s1)</f>
        <v/>
      </c>
      <c r="N1039">
        <f>I1039*(K1039-Z_s2)</f>
        <v/>
      </c>
      <c r="O1039">
        <f>E_s*M1039</f>
        <v/>
      </c>
      <c r="P1039">
        <f>E_s*N1039</f>
        <v/>
      </c>
      <c r="Q1039">
        <f>O1039*A_s1</f>
        <v/>
      </c>
      <c r="R1039">
        <f>P1039*A_s2</f>
        <v/>
      </c>
      <c r="S1039">
        <f>Q1039*($K1039-Z_s1)</f>
        <v/>
      </c>
      <c r="T1039">
        <f>R1039*($K1039-Z_s2)</f>
        <v/>
      </c>
      <c r="U1039">
        <f>(INDIRECT("a_"&amp;U$2)/(U$2+1))*(($C1039^(U$2+1)-$H1039^(U$2+1))/(ε_c1cd^(U$2+1)))</f>
        <v/>
      </c>
      <c r="V1039">
        <f>(INDIRECT("a_"&amp;V$2)/(V$2+1))*(($C1039^(V$2+1)-$H1039^(V$2+1))/(ε_c1cd^(V$2+1)))</f>
        <v/>
      </c>
      <c r="W1039">
        <f>(INDIRECT("a_"&amp;W$2)/(W$2+1))*(($C1039^(W$2+1)-$H1039^(W$2+1))/(ε_c1cd^(W$2+1)))</f>
        <v/>
      </c>
      <c r="X1039">
        <f>(INDIRECT("a_"&amp;X$2)/(X$2+1))*(($C1039^(X$2+1)-$H1039^(X$2+1))/(ε_c1cd^(X$2+1)))</f>
        <v/>
      </c>
      <c r="Y1039">
        <f>(INDIRECT("a_"&amp;Y$2)/(Y$2+1))*(($C1039^(Y$2+1)-$H1039^(Y$2+1))/(ε_c1cd^(Y$2+1)))</f>
        <v/>
      </c>
      <c r="Z1039">
        <f>(INDIRECT("a_"&amp;Z$2)/(Z$2+2))*(($C1039^(Z$2+2)-$H1039^(Z$2+2))/(ε_c1cd^(Z$2+2)))</f>
        <v/>
      </c>
      <c r="AA1039">
        <f>(INDIRECT("a_"&amp;AA$2)/(AA$2+2))*(($C1039^(AA$2+2)-$H1039^(AA$2+2))/(ε_c1cd^(AA$2+2)))</f>
        <v/>
      </c>
      <c r="AB1039">
        <f>(INDIRECT("a_"&amp;AB$2)/(AB$2+2))*(($C1039^(AB$2+2)-$H1039^(AB$2+2))/(ε_c1cd^(AB$2+2)))</f>
        <v/>
      </c>
      <c r="AC1039">
        <f>(INDIRECT("a_"&amp;AC$2)/(AC$2+2))*(($C1039^(AC$2+2)-$H1039^(AC$2+2))/(ε_c1cd^(AC$2+2)))</f>
        <v/>
      </c>
      <c r="AD1039">
        <f>(INDIRECT("a_"&amp;AD$2)/(AD$2+2))*(($C1039^(AD$2+2)-$H1039^(AD$2+2))/(ε_c1cd^(AD$2+2)))</f>
        <v/>
      </c>
      <c r="AE1039" s="111">
        <f>(b*f_cd/L1039)*SUM(U1039:Y1039)+SUM(Q1039:R1039)</f>
        <v/>
      </c>
      <c r="AF1039" s="112">
        <f>AE1039*(K1039-y+e)</f>
        <v/>
      </c>
      <c r="AG1039" s="113">
        <f>(b*f_cd/(L1039^2))*SUM(Z1039:AD1039)+SUM(S1039:T1039)-AF1039</f>
        <v/>
      </c>
      <c r="AH1039" s="114">
        <f>AG1039&lt;0</f>
        <v/>
      </c>
      <c r="AI1039" s="115">
        <f>IF(A1039=1,FALSE,(AND(AQ1039,AH1039,NOT(AI1038))))</f>
        <v/>
      </c>
      <c r="AJ1039" s="116">
        <f>(b*f_cd/L1039)*(a_1/2*J1039^2+a_2/3*J1039^3+a_3/4*J1039^4+a_4/5*J1039^5+a_5/6*J1039^6)+SUM(Q1039:R1039)</f>
        <v/>
      </c>
      <c r="AK1039">
        <f>AJ1039*(K1039-y+e)</f>
        <v/>
      </c>
      <c r="AL1039" s="118">
        <f>(b*f_cd/(L1039^2))*(a_1/3*J1039^3+a_2/4*J1039^4+a_3/5*J1039^5+a_4/6*J1039^6+a_5/7*J1039^7)+SUM(S1039:T1039)-AK1039</f>
        <v/>
      </c>
      <c r="AM1039" s="114">
        <f>AL1039&gt;0</f>
        <v/>
      </c>
      <c r="AN1039" s="115">
        <f>IF(A1039=1,FALSE,(AND(AQ1039,AM1039,NOT(AN1038))))</f>
        <v/>
      </c>
      <c r="AO1039">
        <f>IF(D1039=1,AND(AH1039,NOT(AI1039)),AND(AM1039,NOT(AN1039)))</f>
        <v/>
      </c>
      <c r="AP1039" s="119">
        <f>IF(D1039=1,AI1039,AN1039)</f>
        <v/>
      </c>
      <c r="AQ1039" s="125">
        <f>ABS(E1039)&lt;$AQ$2</f>
        <v/>
      </c>
      <c r="AS1039">
        <f>IF(AP1039,MAX(AS$3:AS1037)+1,"")</f>
        <v/>
      </c>
    </row>
    <row r="1040">
      <c r="A1040" t="n">
        <v>950</v>
      </c>
      <c r="B1040" s="131">
        <f>IF(A1040=1,0,IF(AP1040,0.1*ε_cu1cd,0))</f>
        <v/>
      </c>
      <c r="C1040" s="131">
        <f>IF(A1040=1,0.1*ε_cu1cd,C1039+B1039)</f>
        <v/>
      </c>
      <c r="D1040" s="113">
        <f>IF('Нормальний переріз'!$D$68&gt;0,1,2)</f>
        <v/>
      </c>
      <c r="E1040" s="144">
        <f>IF(D1040=1,F1040,G1040)</f>
        <v/>
      </c>
      <c r="F1040" s="124">
        <f>IF(AI1039,0.11*ε_cu1cd,IF(AH1039,F1039*0.01,F1039))</f>
        <v/>
      </c>
      <c r="G1040" s="124">
        <f>IF(AP1039,-0.1*ε_cu1cd,IF(AM1039,G1039*0.01,G1039))</f>
        <v/>
      </c>
      <c r="H1040" s="113">
        <f>IF(A1040=1,E1040,IF(AO1039,H1039-E1039+E1040,IF(AP1039,0.8*H1039,H1039+E1040)))</f>
        <v/>
      </c>
      <c r="I1040" s="169">
        <f>(C1040-H1040)/h</f>
        <v/>
      </c>
      <c r="J1040">
        <f>C1040/(ε_c1cd)</f>
        <v/>
      </c>
      <c r="K1040">
        <f>C1040/I1040</f>
        <v/>
      </c>
      <c r="L1040" s="131">
        <f>I1040/(ε_c1cd)</f>
        <v/>
      </c>
      <c r="M1040">
        <f>I1040*(K1040-Z_s1)</f>
        <v/>
      </c>
      <c r="N1040">
        <f>I1040*(K1040-Z_s2)</f>
        <v/>
      </c>
      <c r="O1040">
        <f>E_s*M1040</f>
        <v/>
      </c>
      <c r="P1040">
        <f>E_s*N1040</f>
        <v/>
      </c>
      <c r="Q1040">
        <f>O1040*A_s1</f>
        <v/>
      </c>
      <c r="R1040">
        <f>P1040*A_s2</f>
        <v/>
      </c>
      <c r="S1040">
        <f>Q1040*($K1040-Z_s1)</f>
        <v/>
      </c>
      <c r="T1040">
        <f>R1040*($K1040-Z_s2)</f>
        <v/>
      </c>
      <c r="U1040">
        <f>(INDIRECT("a_"&amp;U$2)/(U$2+1))*(($C1040^(U$2+1)-$H1040^(U$2+1))/(ε_c1cd^(U$2+1)))</f>
        <v/>
      </c>
      <c r="V1040">
        <f>(INDIRECT("a_"&amp;V$2)/(V$2+1))*(($C1040^(V$2+1)-$H1040^(V$2+1))/(ε_c1cd^(V$2+1)))</f>
        <v/>
      </c>
      <c r="W1040">
        <f>(INDIRECT("a_"&amp;W$2)/(W$2+1))*(($C1040^(W$2+1)-$H1040^(W$2+1))/(ε_c1cd^(W$2+1)))</f>
        <v/>
      </c>
      <c r="X1040">
        <f>(INDIRECT("a_"&amp;X$2)/(X$2+1))*(($C1040^(X$2+1)-$H1040^(X$2+1))/(ε_c1cd^(X$2+1)))</f>
        <v/>
      </c>
      <c r="Y1040">
        <f>(INDIRECT("a_"&amp;Y$2)/(Y$2+1))*(($C1040^(Y$2+1)-$H1040^(Y$2+1))/(ε_c1cd^(Y$2+1)))</f>
        <v/>
      </c>
      <c r="Z1040">
        <f>(INDIRECT("a_"&amp;Z$2)/(Z$2+2))*(($C1040^(Z$2+2)-$H1040^(Z$2+2))/(ε_c1cd^(Z$2+2)))</f>
        <v/>
      </c>
      <c r="AA1040">
        <f>(INDIRECT("a_"&amp;AA$2)/(AA$2+2))*(($C1040^(AA$2+2)-$H1040^(AA$2+2))/(ε_c1cd^(AA$2+2)))</f>
        <v/>
      </c>
      <c r="AB1040">
        <f>(INDIRECT("a_"&amp;AB$2)/(AB$2+2))*(($C1040^(AB$2+2)-$H1040^(AB$2+2))/(ε_c1cd^(AB$2+2)))</f>
        <v/>
      </c>
      <c r="AC1040">
        <f>(INDIRECT("a_"&amp;AC$2)/(AC$2+2))*(($C1040^(AC$2+2)-$H1040^(AC$2+2))/(ε_c1cd^(AC$2+2)))</f>
        <v/>
      </c>
      <c r="AD1040">
        <f>(INDIRECT("a_"&amp;AD$2)/(AD$2+2))*(($C1040^(AD$2+2)-$H1040^(AD$2+2))/(ε_c1cd^(AD$2+2)))</f>
        <v/>
      </c>
      <c r="AE1040" s="111">
        <f>(b*f_cd/L1040)*SUM(U1040:Y1040)+SUM(Q1040:R1040)</f>
        <v/>
      </c>
      <c r="AF1040" s="112">
        <f>AE1040*(K1040-y+e)</f>
        <v/>
      </c>
      <c r="AG1040" s="113">
        <f>(b*f_cd/(L1040^2))*SUM(Z1040:AD1040)+SUM(S1040:T1040)-AF1040</f>
        <v/>
      </c>
      <c r="AH1040" s="114">
        <f>AG1040&lt;0</f>
        <v/>
      </c>
      <c r="AI1040" s="115">
        <f>IF(A1040=1,FALSE,(AND(AQ1040,AH1040,NOT(AI1039))))</f>
        <v/>
      </c>
      <c r="AJ1040" s="116">
        <f>(b*f_cd/L1040)*(a_1/2*J1040^2+a_2/3*J1040^3+a_3/4*J1040^4+a_4/5*J1040^5+a_5/6*J1040^6)+SUM(Q1040:R1040)</f>
        <v/>
      </c>
      <c r="AK1040">
        <f>AJ1040*(K1040-y+e)</f>
        <v/>
      </c>
      <c r="AL1040" s="118">
        <f>(b*f_cd/(L1040^2))*(a_1/3*J1040^3+a_2/4*J1040^4+a_3/5*J1040^5+a_4/6*J1040^6+a_5/7*J1040^7)+SUM(S1040:T1040)-AK1040</f>
        <v/>
      </c>
      <c r="AM1040" s="114">
        <f>AL1040&gt;0</f>
        <v/>
      </c>
      <c r="AN1040" s="115">
        <f>IF(A1040=1,FALSE,(AND(AQ1040,AM1040,NOT(AN1039))))</f>
        <v/>
      </c>
      <c r="AO1040">
        <f>IF(D1040=1,AND(AH1040,NOT(AI1040)),AND(AM1040,NOT(AN1040)))</f>
        <v/>
      </c>
      <c r="AP1040" s="119">
        <f>IF(D1040=1,AI1040,AN1040)</f>
        <v/>
      </c>
      <c r="AQ1040" s="125">
        <f>ABS(E1040)&lt;$AQ$2</f>
        <v/>
      </c>
      <c r="AS1040">
        <f>IF(AP1040,MAX(AS$3:AS1038)+1,"")</f>
        <v/>
      </c>
    </row>
    <row r="1041">
      <c r="A1041" t="n">
        <v>951</v>
      </c>
      <c r="B1041" s="131">
        <f>IF(A1041=1,0,IF(AP1041,0.1*ε_cu1cd,0))</f>
        <v/>
      </c>
      <c r="C1041" s="131">
        <f>IF(A1041=1,0.1*ε_cu1cd,C1040+B1040)</f>
        <v/>
      </c>
      <c r="D1041" s="113">
        <f>IF('Нормальний переріз'!$D$68&gt;0,1,2)</f>
        <v/>
      </c>
      <c r="E1041" s="144">
        <f>IF(D1041=1,F1041,G1041)</f>
        <v/>
      </c>
      <c r="F1041" s="124">
        <f>IF(AI1040,0.11*ε_cu1cd,IF(AH1040,F1040*0.01,F1040))</f>
        <v/>
      </c>
      <c r="G1041" s="124">
        <f>IF(AP1040,-0.1*ε_cu1cd,IF(AM1040,G1040*0.01,G1040))</f>
        <v/>
      </c>
      <c r="H1041" s="113">
        <f>IF(A1041=1,E1041,IF(AO1040,H1040-E1040+E1041,IF(AP1040,0.8*H1040,H1040+E1041)))</f>
        <v/>
      </c>
      <c r="I1041" s="169">
        <f>(C1041-H1041)/h</f>
        <v/>
      </c>
      <c r="J1041">
        <f>C1041/(ε_c1cd)</f>
        <v/>
      </c>
      <c r="K1041">
        <f>C1041/I1041</f>
        <v/>
      </c>
      <c r="L1041" s="131">
        <f>I1041/(ε_c1cd)</f>
        <v/>
      </c>
      <c r="M1041">
        <f>I1041*(K1041-Z_s1)</f>
        <v/>
      </c>
      <c r="N1041">
        <f>I1041*(K1041-Z_s2)</f>
        <v/>
      </c>
      <c r="O1041">
        <f>E_s*M1041</f>
        <v/>
      </c>
      <c r="P1041">
        <f>E_s*N1041</f>
        <v/>
      </c>
      <c r="Q1041">
        <f>O1041*A_s1</f>
        <v/>
      </c>
      <c r="R1041">
        <f>P1041*A_s2</f>
        <v/>
      </c>
      <c r="S1041">
        <f>Q1041*($K1041-Z_s1)</f>
        <v/>
      </c>
      <c r="T1041">
        <f>R1041*($K1041-Z_s2)</f>
        <v/>
      </c>
      <c r="U1041">
        <f>(INDIRECT("a_"&amp;U$2)/(U$2+1))*(($C1041^(U$2+1)-$H1041^(U$2+1))/(ε_c1cd^(U$2+1)))</f>
        <v/>
      </c>
      <c r="V1041">
        <f>(INDIRECT("a_"&amp;V$2)/(V$2+1))*(($C1041^(V$2+1)-$H1041^(V$2+1))/(ε_c1cd^(V$2+1)))</f>
        <v/>
      </c>
      <c r="W1041">
        <f>(INDIRECT("a_"&amp;W$2)/(W$2+1))*(($C1041^(W$2+1)-$H1041^(W$2+1))/(ε_c1cd^(W$2+1)))</f>
        <v/>
      </c>
      <c r="X1041">
        <f>(INDIRECT("a_"&amp;X$2)/(X$2+1))*(($C1041^(X$2+1)-$H1041^(X$2+1))/(ε_c1cd^(X$2+1)))</f>
        <v/>
      </c>
      <c r="Y1041">
        <f>(INDIRECT("a_"&amp;Y$2)/(Y$2+1))*(($C1041^(Y$2+1)-$H1041^(Y$2+1))/(ε_c1cd^(Y$2+1)))</f>
        <v/>
      </c>
      <c r="Z1041">
        <f>(INDIRECT("a_"&amp;Z$2)/(Z$2+2))*(($C1041^(Z$2+2)-$H1041^(Z$2+2))/(ε_c1cd^(Z$2+2)))</f>
        <v/>
      </c>
      <c r="AA1041">
        <f>(INDIRECT("a_"&amp;AA$2)/(AA$2+2))*(($C1041^(AA$2+2)-$H1041^(AA$2+2))/(ε_c1cd^(AA$2+2)))</f>
        <v/>
      </c>
      <c r="AB1041">
        <f>(INDIRECT("a_"&amp;AB$2)/(AB$2+2))*(($C1041^(AB$2+2)-$H1041^(AB$2+2))/(ε_c1cd^(AB$2+2)))</f>
        <v/>
      </c>
      <c r="AC1041">
        <f>(INDIRECT("a_"&amp;AC$2)/(AC$2+2))*(($C1041^(AC$2+2)-$H1041^(AC$2+2))/(ε_c1cd^(AC$2+2)))</f>
        <v/>
      </c>
      <c r="AD1041">
        <f>(INDIRECT("a_"&amp;AD$2)/(AD$2+2))*(($C1041^(AD$2+2)-$H1041^(AD$2+2))/(ε_c1cd^(AD$2+2)))</f>
        <v/>
      </c>
      <c r="AE1041" s="111">
        <f>(b*f_cd/L1041)*SUM(U1041:Y1041)+SUM(Q1041:R1041)</f>
        <v/>
      </c>
      <c r="AF1041" s="112">
        <f>AE1041*(K1041-y+e)</f>
        <v/>
      </c>
      <c r="AG1041" s="113">
        <f>(b*f_cd/(L1041^2))*SUM(Z1041:AD1041)+SUM(S1041:T1041)-AF1041</f>
        <v/>
      </c>
      <c r="AH1041" s="114">
        <f>AG1041&lt;0</f>
        <v/>
      </c>
      <c r="AI1041" s="115">
        <f>IF(A1041=1,FALSE,(AND(AQ1041,AH1041,NOT(AI1040))))</f>
        <v/>
      </c>
      <c r="AJ1041" s="116">
        <f>(b*f_cd/L1041)*(a_1/2*J1041^2+a_2/3*J1041^3+a_3/4*J1041^4+a_4/5*J1041^5+a_5/6*J1041^6)+SUM(Q1041:R1041)</f>
        <v/>
      </c>
      <c r="AK1041">
        <f>AJ1041*(K1041-y+e)</f>
        <v/>
      </c>
      <c r="AL1041" s="118">
        <f>(b*f_cd/(L1041^2))*(a_1/3*J1041^3+a_2/4*J1041^4+a_3/5*J1041^5+a_4/6*J1041^6+a_5/7*J1041^7)+SUM(S1041:T1041)-AK1041</f>
        <v/>
      </c>
      <c r="AM1041" s="114">
        <f>AL1041&gt;0</f>
        <v/>
      </c>
      <c r="AN1041" s="115">
        <f>IF(A1041=1,FALSE,(AND(AQ1041,AM1041,NOT(AN1040))))</f>
        <v/>
      </c>
      <c r="AO1041">
        <f>IF(D1041=1,AND(AH1041,NOT(AI1041)),AND(AM1041,NOT(AN1041)))</f>
        <v/>
      </c>
      <c r="AP1041" s="119">
        <f>IF(D1041=1,AI1041,AN1041)</f>
        <v/>
      </c>
      <c r="AQ1041" s="125">
        <f>ABS(E1041)&lt;$AQ$2</f>
        <v/>
      </c>
      <c r="AS1041">
        <f>IF(AP1041,MAX(AS$3:AS1039)+1,"")</f>
        <v/>
      </c>
    </row>
    <row r="1042">
      <c r="A1042" t="n">
        <v>952</v>
      </c>
      <c r="B1042" s="131">
        <f>IF(A1042=1,0,IF(AP1042,0.1*ε_cu1cd,0))</f>
        <v/>
      </c>
      <c r="C1042" s="131">
        <f>IF(A1042=1,0.1*ε_cu1cd,C1041+B1041)</f>
        <v/>
      </c>
      <c r="D1042" s="113">
        <f>IF('Нормальний переріз'!$D$68&gt;0,1,2)</f>
        <v/>
      </c>
      <c r="E1042" s="144">
        <f>IF(D1042=1,F1042,G1042)</f>
        <v/>
      </c>
      <c r="F1042" s="124">
        <f>IF(AI1041,0.11*ε_cu1cd,IF(AH1041,F1041*0.01,F1041))</f>
        <v/>
      </c>
      <c r="G1042" s="124">
        <f>IF(AP1041,-0.1*ε_cu1cd,IF(AM1041,G1041*0.01,G1041))</f>
        <v/>
      </c>
      <c r="H1042" s="113">
        <f>IF(A1042=1,E1042,IF(AO1041,H1041-E1041+E1042,IF(AP1041,0.8*H1041,H1041+E1042)))</f>
        <v/>
      </c>
      <c r="I1042" s="169">
        <f>(C1042-H1042)/h</f>
        <v/>
      </c>
      <c r="J1042">
        <f>C1042/(ε_c1cd)</f>
        <v/>
      </c>
      <c r="K1042">
        <f>C1042/I1042</f>
        <v/>
      </c>
      <c r="L1042" s="131">
        <f>I1042/(ε_c1cd)</f>
        <v/>
      </c>
      <c r="M1042">
        <f>I1042*(K1042-Z_s1)</f>
        <v/>
      </c>
      <c r="N1042">
        <f>I1042*(K1042-Z_s2)</f>
        <v/>
      </c>
      <c r="O1042">
        <f>E_s*M1042</f>
        <v/>
      </c>
      <c r="P1042">
        <f>E_s*N1042</f>
        <v/>
      </c>
      <c r="Q1042">
        <f>O1042*A_s1</f>
        <v/>
      </c>
      <c r="R1042">
        <f>P1042*A_s2</f>
        <v/>
      </c>
      <c r="S1042">
        <f>Q1042*($K1042-Z_s1)</f>
        <v/>
      </c>
      <c r="T1042">
        <f>R1042*($K1042-Z_s2)</f>
        <v/>
      </c>
      <c r="U1042">
        <f>(INDIRECT("a_"&amp;U$2)/(U$2+1))*(($C1042^(U$2+1)-$H1042^(U$2+1))/(ε_c1cd^(U$2+1)))</f>
        <v/>
      </c>
      <c r="V1042">
        <f>(INDIRECT("a_"&amp;V$2)/(V$2+1))*(($C1042^(V$2+1)-$H1042^(V$2+1))/(ε_c1cd^(V$2+1)))</f>
        <v/>
      </c>
      <c r="W1042">
        <f>(INDIRECT("a_"&amp;W$2)/(W$2+1))*(($C1042^(W$2+1)-$H1042^(W$2+1))/(ε_c1cd^(W$2+1)))</f>
        <v/>
      </c>
      <c r="X1042">
        <f>(INDIRECT("a_"&amp;X$2)/(X$2+1))*(($C1042^(X$2+1)-$H1042^(X$2+1))/(ε_c1cd^(X$2+1)))</f>
        <v/>
      </c>
      <c r="Y1042">
        <f>(INDIRECT("a_"&amp;Y$2)/(Y$2+1))*(($C1042^(Y$2+1)-$H1042^(Y$2+1))/(ε_c1cd^(Y$2+1)))</f>
        <v/>
      </c>
      <c r="Z1042">
        <f>(INDIRECT("a_"&amp;Z$2)/(Z$2+2))*(($C1042^(Z$2+2)-$H1042^(Z$2+2))/(ε_c1cd^(Z$2+2)))</f>
        <v/>
      </c>
      <c r="AA1042">
        <f>(INDIRECT("a_"&amp;AA$2)/(AA$2+2))*(($C1042^(AA$2+2)-$H1042^(AA$2+2))/(ε_c1cd^(AA$2+2)))</f>
        <v/>
      </c>
      <c r="AB1042">
        <f>(INDIRECT("a_"&amp;AB$2)/(AB$2+2))*(($C1042^(AB$2+2)-$H1042^(AB$2+2))/(ε_c1cd^(AB$2+2)))</f>
        <v/>
      </c>
      <c r="AC1042">
        <f>(INDIRECT("a_"&amp;AC$2)/(AC$2+2))*(($C1042^(AC$2+2)-$H1042^(AC$2+2))/(ε_c1cd^(AC$2+2)))</f>
        <v/>
      </c>
      <c r="AD1042">
        <f>(INDIRECT("a_"&amp;AD$2)/(AD$2+2))*(($C1042^(AD$2+2)-$H1042^(AD$2+2))/(ε_c1cd^(AD$2+2)))</f>
        <v/>
      </c>
      <c r="AE1042" s="111">
        <f>(b*f_cd/L1042)*SUM(U1042:Y1042)+SUM(Q1042:R1042)</f>
        <v/>
      </c>
      <c r="AF1042" s="112">
        <f>AE1042*(K1042-y+e)</f>
        <v/>
      </c>
      <c r="AG1042" s="113">
        <f>(b*f_cd/(L1042^2))*SUM(Z1042:AD1042)+SUM(S1042:T1042)-AF1042</f>
        <v/>
      </c>
      <c r="AH1042" s="114">
        <f>AG1042&lt;0</f>
        <v/>
      </c>
      <c r="AI1042" s="115">
        <f>IF(A1042=1,FALSE,(AND(AQ1042,AH1042,NOT(AI1041))))</f>
        <v/>
      </c>
      <c r="AJ1042" s="116">
        <f>(b*f_cd/L1042)*(a_1/2*J1042^2+a_2/3*J1042^3+a_3/4*J1042^4+a_4/5*J1042^5+a_5/6*J1042^6)+SUM(Q1042:R1042)</f>
        <v/>
      </c>
      <c r="AK1042">
        <f>AJ1042*(K1042-y+e)</f>
        <v/>
      </c>
      <c r="AL1042" s="118">
        <f>(b*f_cd/(L1042^2))*(a_1/3*J1042^3+a_2/4*J1042^4+a_3/5*J1042^5+a_4/6*J1042^6+a_5/7*J1042^7)+SUM(S1042:T1042)-AK1042</f>
        <v/>
      </c>
      <c r="AM1042" s="114">
        <f>AL1042&gt;0</f>
        <v/>
      </c>
      <c r="AN1042" s="115">
        <f>IF(A1042=1,FALSE,(AND(AQ1042,AM1042,NOT(AN1041))))</f>
        <v/>
      </c>
      <c r="AO1042">
        <f>IF(D1042=1,AND(AH1042,NOT(AI1042)),AND(AM1042,NOT(AN1042)))</f>
        <v/>
      </c>
      <c r="AP1042" s="119">
        <f>IF(D1042=1,AI1042,AN1042)</f>
        <v/>
      </c>
      <c r="AQ1042" s="125">
        <f>ABS(E1042)&lt;$AQ$2</f>
        <v/>
      </c>
      <c r="AS1042">
        <f>IF(AP1042,MAX(AS$3:AS1040)+1,"")</f>
        <v/>
      </c>
    </row>
    <row r="1043">
      <c r="A1043" t="n">
        <v>953</v>
      </c>
      <c r="B1043" s="131">
        <f>IF(A1043=1,0,IF(AP1043,0.1*ε_cu1cd,0))</f>
        <v/>
      </c>
      <c r="C1043" s="131">
        <f>IF(A1043=1,0.1*ε_cu1cd,C1042+B1042)</f>
        <v/>
      </c>
      <c r="D1043" s="113">
        <f>IF('Нормальний переріз'!$D$68&gt;0,1,2)</f>
        <v/>
      </c>
      <c r="E1043" s="144">
        <f>IF(D1043=1,F1043,G1043)</f>
        <v/>
      </c>
      <c r="F1043" s="124">
        <f>IF(AI1042,0.11*ε_cu1cd,IF(AH1042,F1042*0.01,F1042))</f>
        <v/>
      </c>
      <c r="G1043" s="124">
        <f>IF(AP1042,-0.1*ε_cu1cd,IF(AM1042,G1042*0.01,G1042))</f>
        <v/>
      </c>
      <c r="H1043" s="113">
        <f>IF(A1043=1,E1043,IF(AO1042,H1042-E1042+E1043,IF(AP1042,0.8*H1042,H1042+E1043)))</f>
        <v/>
      </c>
      <c r="I1043" s="169">
        <f>(C1043-H1043)/h</f>
        <v/>
      </c>
      <c r="J1043">
        <f>C1043/(ε_c1cd)</f>
        <v/>
      </c>
      <c r="K1043">
        <f>C1043/I1043</f>
        <v/>
      </c>
      <c r="L1043" s="131">
        <f>I1043/(ε_c1cd)</f>
        <v/>
      </c>
      <c r="M1043">
        <f>I1043*(K1043-Z_s1)</f>
        <v/>
      </c>
      <c r="N1043">
        <f>I1043*(K1043-Z_s2)</f>
        <v/>
      </c>
      <c r="O1043">
        <f>E_s*M1043</f>
        <v/>
      </c>
      <c r="P1043">
        <f>E_s*N1043</f>
        <v/>
      </c>
      <c r="Q1043">
        <f>O1043*A_s1</f>
        <v/>
      </c>
      <c r="R1043">
        <f>P1043*A_s2</f>
        <v/>
      </c>
      <c r="S1043">
        <f>Q1043*($K1043-Z_s1)</f>
        <v/>
      </c>
      <c r="T1043">
        <f>R1043*($K1043-Z_s2)</f>
        <v/>
      </c>
      <c r="U1043">
        <f>(INDIRECT("a_"&amp;U$2)/(U$2+1))*(($C1043^(U$2+1)-$H1043^(U$2+1))/(ε_c1cd^(U$2+1)))</f>
        <v/>
      </c>
      <c r="V1043">
        <f>(INDIRECT("a_"&amp;V$2)/(V$2+1))*(($C1043^(V$2+1)-$H1043^(V$2+1))/(ε_c1cd^(V$2+1)))</f>
        <v/>
      </c>
      <c r="W1043">
        <f>(INDIRECT("a_"&amp;W$2)/(W$2+1))*(($C1043^(W$2+1)-$H1043^(W$2+1))/(ε_c1cd^(W$2+1)))</f>
        <v/>
      </c>
      <c r="X1043">
        <f>(INDIRECT("a_"&amp;X$2)/(X$2+1))*(($C1043^(X$2+1)-$H1043^(X$2+1))/(ε_c1cd^(X$2+1)))</f>
        <v/>
      </c>
      <c r="Y1043">
        <f>(INDIRECT("a_"&amp;Y$2)/(Y$2+1))*(($C1043^(Y$2+1)-$H1043^(Y$2+1))/(ε_c1cd^(Y$2+1)))</f>
        <v/>
      </c>
      <c r="Z1043">
        <f>(INDIRECT("a_"&amp;Z$2)/(Z$2+2))*(($C1043^(Z$2+2)-$H1043^(Z$2+2))/(ε_c1cd^(Z$2+2)))</f>
        <v/>
      </c>
      <c r="AA1043">
        <f>(INDIRECT("a_"&amp;AA$2)/(AA$2+2))*(($C1043^(AA$2+2)-$H1043^(AA$2+2))/(ε_c1cd^(AA$2+2)))</f>
        <v/>
      </c>
      <c r="AB1043">
        <f>(INDIRECT("a_"&amp;AB$2)/(AB$2+2))*(($C1043^(AB$2+2)-$H1043^(AB$2+2))/(ε_c1cd^(AB$2+2)))</f>
        <v/>
      </c>
      <c r="AC1043">
        <f>(INDIRECT("a_"&amp;AC$2)/(AC$2+2))*(($C1043^(AC$2+2)-$H1043^(AC$2+2))/(ε_c1cd^(AC$2+2)))</f>
        <v/>
      </c>
      <c r="AD1043">
        <f>(INDIRECT("a_"&amp;AD$2)/(AD$2+2))*(($C1043^(AD$2+2)-$H1043^(AD$2+2))/(ε_c1cd^(AD$2+2)))</f>
        <v/>
      </c>
      <c r="AE1043" s="111">
        <f>(b*f_cd/L1043)*SUM(U1043:Y1043)+SUM(Q1043:R1043)</f>
        <v/>
      </c>
      <c r="AF1043" s="112">
        <f>AE1043*(K1043-y+e)</f>
        <v/>
      </c>
      <c r="AG1043" s="113">
        <f>(b*f_cd/(L1043^2))*SUM(Z1043:AD1043)+SUM(S1043:T1043)-AF1043</f>
        <v/>
      </c>
      <c r="AH1043" s="114">
        <f>AG1043&lt;0</f>
        <v/>
      </c>
      <c r="AI1043" s="115">
        <f>IF(A1043=1,FALSE,(AND(AQ1043,AH1043,NOT(AI1042))))</f>
        <v/>
      </c>
      <c r="AJ1043" s="116">
        <f>(b*f_cd/L1043)*(a_1/2*J1043^2+a_2/3*J1043^3+a_3/4*J1043^4+a_4/5*J1043^5+a_5/6*J1043^6)+SUM(Q1043:R1043)</f>
        <v/>
      </c>
      <c r="AK1043">
        <f>AJ1043*(K1043-y+e)</f>
        <v/>
      </c>
      <c r="AL1043" s="118">
        <f>(b*f_cd/(L1043^2))*(a_1/3*J1043^3+a_2/4*J1043^4+a_3/5*J1043^5+a_4/6*J1043^6+a_5/7*J1043^7)+SUM(S1043:T1043)-AK1043</f>
        <v/>
      </c>
      <c r="AM1043" s="114">
        <f>AL1043&gt;0</f>
        <v/>
      </c>
      <c r="AN1043" s="115">
        <f>IF(A1043=1,FALSE,(AND(AQ1043,AM1043,NOT(AN1042))))</f>
        <v/>
      </c>
      <c r="AO1043">
        <f>IF(D1043=1,AND(AH1043,NOT(AI1043)),AND(AM1043,NOT(AN1043)))</f>
        <v/>
      </c>
      <c r="AP1043" s="119">
        <f>IF(D1043=1,AI1043,AN1043)</f>
        <v/>
      </c>
      <c r="AQ1043" s="125">
        <f>ABS(E1043)&lt;$AQ$2</f>
        <v/>
      </c>
      <c r="AS1043">
        <f>IF(AP1043,MAX(AS$3:AS1041)+1,"")</f>
        <v/>
      </c>
    </row>
    <row r="1044">
      <c r="A1044" t="n">
        <v>954</v>
      </c>
      <c r="B1044" s="131">
        <f>IF(A1044=1,0,IF(AP1044,0.1*ε_cu1cd,0))</f>
        <v/>
      </c>
      <c r="C1044" s="131">
        <f>IF(A1044=1,0.1*ε_cu1cd,C1043+B1043)</f>
        <v/>
      </c>
      <c r="D1044" s="113">
        <f>IF('Нормальний переріз'!$D$68&gt;0,1,2)</f>
        <v/>
      </c>
      <c r="E1044" s="144">
        <f>IF(D1044=1,F1044,G1044)</f>
        <v/>
      </c>
      <c r="F1044" s="124">
        <f>IF(AI1043,0.11*ε_cu1cd,IF(AH1043,F1043*0.01,F1043))</f>
        <v/>
      </c>
      <c r="G1044" s="124">
        <f>IF(AP1043,-0.1*ε_cu1cd,IF(AM1043,G1043*0.01,G1043))</f>
        <v/>
      </c>
      <c r="H1044" s="113">
        <f>IF(A1044=1,E1044,IF(AO1043,H1043-E1043+E1044,IF(AP1043,0.8*H1043,H1043+E1044)))</f>
        <v/>
      </c>
      <c r="I1044" s="169">
        <f>(C1044-H1044)/h</f>
        <v/>
      </c>
      <c r="J1044">
        <f>C1044/(ε_c1cd)</f>
        <v/>
      </c>
      <c r="K1044">
        <f>C1044/I1044</f>
        <v/>
      </c>
      <c r="L1044" s="131">
        <f>I1044/(ε_c1cd)</f>
        <v/>
      </c>
      <c r="M1044">
        <f>I1044*(K1044-Z_s1)</f>
        <v/>
      </c>
      <c r="N1044">
        <f>I1044*(K1044-Z_s2)</f>
        <v/>
      </c>
      <c r="O1044">
        <f>E_s*M1044</f>
        <v/>
      </c>
      <c r="P1044">
        <f>E_s*N1044</f>
        <v/>
      </c>
      <c r="Q1044">
        <f>O1044*A_s1</f>
        <v/>
      </c>
      <c r="R1044">
        <f>P1044*A_s2</f>
        <v/>
      </c>
      <c r="S1044">
        <f>Q1044*($K1044-Z_s1)</f>
        <v/>
      </c>
      <c r="T1044">
        <f>R1044*($K1044-Z_s2)</f>
        <v/>
      </c>
      <c r="U1044">
        <f>(INDIRECT("a_"&amp;U$2)/(U$2+1))*(($C1044^(U$2+1)-$H1044^(U$2+1))/(ε_c1cd^(U$2+1)))</f>
        <v/>
      </c>
      <c r="V1044">
        <f>(INDIRECT("a_"&amp;V$2)/(V$2+1))*(($C1044^(V$2+1)-$H1044^(V$2+1))/(ε_c1cd^(V$2+1)))</f>
        <v/>
      </c>
      <c r="W1044">
        <f>(INDIRECT("a_"&amp;W$2)/(W$2+1))*(($C1044^(W$2+1)-$H1044^(W$2+1))/(ε_c1cd^(W$2+1)))</f>
        <v/>
      </c>
      <c r="X1044">
        <f>(INDIRECT("a_"&amp;X$2)/(X$2+1))*(($C1044^(X$2+1)-$H1044^(X$2+1))/(ε_c1cd^(X$2+1)))</f>
        <v/>
      </c>
      <c r="Y1044">
        <f>(INDIRECT("a_"&amp;Y$2)/(Y$2+1))*(($C1044^(Y$2+1)-$H1044^(Y$2+1))/(ε_c1cd^(Y$2+1)))</f>
        <v/>
      </c>
      <c r="Z1044">
        <f>(INDIRECT("a_"&amp;Z$2)/(Z$2+2))*(($C1044^(Z$2+2)-$H1044^(Z$2+2))/(ε_c1cd^(Z$2+2)))</f>
        <v/>
      </c>
      <c r="AA1044">
        <f>(INDIRECT("a_"&amp;AA$2)/(AA$2+2))*(($C1044^(AA$2+2)-$H1044^(AA$2+2))/(ε_c1cd^(AA$2+2)))</f>
        <v/>
      </c>
      <c r="AB1044">
        <f>(INDIRECT("a_"&amp;AB$2)/(AB$2+2))*(($C1044^(AB$2+2)-$H1044^(AB$2+2))/(ε_c1cd^(AB$2+2)))</f>
        <v/>
      </c>
      <c r="AC1044">
        <f>(INDIRECT("a_"&amp;AC$2)/(AC$2+2))*(($C1044^(AC$2+2)-$H1044^(AC$2+2))/(ε_c1cd^(AC$2+2)))</f>
        <v/>
      </c>
      <c r="AD1044">
        <f>(INDIRECT("a_"&amp;AD$2)/(AD$2+2))*(($C1044^(AD$2+2)-$H1044^(AD$2+2))/(ε_c1cd^(AD$2+2)))</f>
        <v/>
      </c>
      <c r="AE1044" s="111">
        <f>(b*f_cd/L1044)*SUM(U1044:Y1044)+SUM(Q1044:R1044)</f>
        <v/>
      </c>
      <c r="AF1044" s="112">
        <f>AE1044*(K1044-y+e)</f>
        <v/>
      </c>
      <c r="AG1044" s="113">
        <f>(b*f_cd/(L1044^2))*SUM(Z1044:AD1044)+SUM(S1044:T1044)-AF1044</f>
        <v/>
      </c>
      <c r="AH1044" s="114">
        <f>AG1044&lt;0</f>
        <v/>
      </c>
      <c r="AI1044" s="115">
        <f>IF(A1044=1,FALSE,(AND(AQ1044,AH1044,NOT(AI1043))))</f>
        <v/>
      </c>
      <c r="AJ1044" s="116">
        <f>(b*f_cd/L1044)*(a_1/2*J1044^2+a_2/3*J1044^3+a_3/4*J1044^4+a_4/5*J1044^5+a_5/6*J1044^6)+SUM(Q1044:R1044)</f>
        <v/>
      </c>
      <c r="AK1044">
        <f>AJ1044*(K1044-y+e)</f>
        <v/>
      </c>
      <c r="AL1044" s="118">
        <f>(b*f_cd/(L1044^2))*(a_1/3*J1044^3+a_2/4*J1044^4+a_3/5*J1044^5+a_4/6*J1044^6+a_5/7*J1044^7)+SUM(S1044:T1044)-AK1044</f>
        <v/>
      </c>
      <c r="AM1044" s="114">
        <f>AL1044&gt;0</f>
        <v/>
      </c>
      <c r="AN1044" s="115">
        <f>IF(A1044=1,FALSE,(AND(AQ1044,AM1044,NOT(AN1043))))</f>
        <v/>
      </c>
      <c r="AO1044">
        <f>IF(D1044=1,AND(AH1044,NOT(AI1044)),AND(AM1044,NOT(AN1044)))</f>
        <v/>
      </c>
      <c r="AP1044" s="119">
        <f>IF(D1044=1,AI1044,AN1044)</f>
        <v/>
      </c>
      <c r="AQ1044" s="125">
        <f>ABS(E1044)&lt;$AQ$2</f>
        <v/>
      </c>
      <c r="AS1044">
        <f>IF(AP1044,MAX(AS$3:AS1042)+1,"")</f>
        <v/>
      </c>
    </row>
    <row r="1045">
      <c r="A1045" t="n">
        <v>955</v>
      </c>
      <c r="B1045" s="131">
        <f>IF(A1045=1,0,IF(AP1045,0.1*ε_cu1cd,0))</f>
        <v/>
      </c>
      <c r="C1045" s="131">
        <f>IF(A1045=1,0.1*ε_cu1cd,C1044+B1044)</f>
        <v/>
      </c>
      <c r="D1045" s="113">
        <f>IF('Нормальний переріз'!$D$68&gt;0,1,2)</f>
        <v/>
      </c>
      <c r="E1045" s="144">
        <f>IF(D1045=1,F1045,G1045)</f>
        <v/>
      </c>
      <c r="F1045" s="124">
        <f>IF(AI1044,0.11*ε_cu1cd,IF(AH1044,F1044*0.01,F1044))</f>
        <v/>
      </c>
      <c r="G1045" s="124">
        <f>IF(AP1044,-0.1*ε_cu1cd,IF(AM1044,G1044*0.01,G1044))</f>
        <v/>
      </c>
      <c r="H1045" s="113">
        <f>IF(A1045=1,E1045,IF(AO1044,H1044-E1044+E1045,IF(AP1044,0.8*H1044,H1044+E1045)))</f>
        <v/>
      </c>
      <c r="I1045" s="169">
        <f>(C1045-H1045)/h</f>
        <v/>
      </c>
      <c r="J1045">
        <f>C1045/(ε_c1cd)</f>
        <v/>
      </c>
      <c r="K1045">
        <f>C1045/I1045</f>
        <v/>
      </c>
      <c r="L1045" s="131">
        <f>I1045/(ε_c1cd)</f>
        <v/>
      </c>
      <c r="M1045">
        <f>I1045*(K1045-Z_s1)</f>
        <v/>
      </c>
      <c r="N1045">
        <f>I1045*(K1045-Z_s2)</f>
        <v/>
      </c>
      <c r="O1045">
        <f>E_s*M1045</f>
        <v/>
      </c>
      <c r="P1045">
        <f>E_s*N1045</f>
        <v/>
      </c>
      <c r="Q1045">
        <f>O1045*A_s1</f>
        <v/>
      </c>
      <c r="R1045">
        <f>P1045*A_s2</f>
        <v/>
      </c>
      <c r="S1045">
        <f>Q1045*($K1045-Z_s1)</f>
        <v/>
      </c>
      <c r="T1045">
        <f>R1045*($K1045-Z_s2)</f>
        <v/>
      </c>
      <c r="U1045">
        <f>(INDIRECT("a_"&amp;U$2)/(U$2+1))*(($C1045^(U$2+1)-$H1045^(U$2+1))/(ε_c1cd^(U$2+1)))</f>
        <v/>
      </c>
      <c r="V1045">
        <f>(INDIRECT("a_"&amp;V$2)/(V$2+1))*(($C1045^(V$2+1)-$H1045^(V$2+1))/(ε_c1cd^(V$2+1)))</f>
        <v/>
      </c>
      <c r="W1045">
        <f>(INDIRECT("a_"&amp;W$2)/(W$2+1))*(($C1045^(W$2+1)-$H1045^(W$2+1))/(ε_c1cd^(W$2+1)))</f>
        <v/>
      </c>
      <c r="X1045">
        <f>(INDIRECT("a_"&amp;X$2)/(X$2+1))*(($C1045^(X$2+1)-$H1045^(X$2+1))/(ε_c1cd^(X$2+1)))</f>
        <v/>
      </c>
      <c r="Y1045">
        <f>(INDIRECT("a_"&amp;Y$2)/(Y$2+1))*(($C1045^(Y$2+1)-$H1045^(Y$2+1))/(ε_c1cd^(Y$2+1)))</f>
        <v/>
      </c>
      <c r="Z1045">
        <f>(INDIRECT("a_"&amp;Z$2)/(Z$2+2))*(($C1045^(Z$2+2)-$H1045^(Z$2+2))/(ε_c1cd^(Z$2+2)))</f>
        <v/>
      </c>
      <c r="AA1045">
        <f>(INDIRECT("a_"&amp;AA$2)/(AA$2+2))*(($C1045^(AA$2+2)-$H1045^(AA$2+2))/(ε_c1cd^(AA$2+2)))</f>
        <v/>
      </c>
      <c r="AB1045">
        <f>(INDIRECT("a_"&amp;AB$2)/(AB$2+2))*(($C1045^(AB$2+2)-$H1045^(AB$2+2))/(ε_c1cd^(AB$2+2)))</f>
        <v/>
      </c>
      <c r="AC1045">
        <f>(INDIRECT("a_"&amp;AC$2)/(AC$2+2))*(($C1045^(AC$2+2)-$H1045^(AC$2+2))/(ε_c1cd^(AC$2+2)))</f>
        <v/>
      </c>
      <c r="AD1045">
        <f>(INDIRECT("a_"&amp;AD$2)/(AD$2+2))*(($C1045^(AD$2+2)-$H1045^(AD$2+2))/(ε_c1cd^(AD$2+2)))</f>
        <v/>
      </c>
      <c r="AE1045" s="111">
        <f>(b*f_cd/L1045)*SUM(U1045:Y1045)+SUM(Q1045:R1045)</f>
        <v/>
      </c>
      <c r="AF1045" s="112">
        <f>AE1045*(K1045-y+e)</f>
        <v/>
      </c>
      <c r="AG1045" s="113">
        <f>(b*f_cd/(L1045^2))*SUM(Z1045:AD1045)+SUM(S1045:T1045)-AF1045</f>
        <v/>
      </c>
      <c r="AH1045" s="114">
        <f>AG1045&lt;0</f>
        <v/>
      </c>
      <c r="AI1045" s="115">
        <f>IF(A1045=1,FALSE,(AND(AQ1045,AH1045,NOT(AI1044))))</f>
        <v/>
      </c>
      <c r="AJ1045" s="116">
        <f>(b*f_cd/L1045)*(a_1/2*J1045^2+a_2/3*J1045^3+a_3/4*J1045^4+a_4/5*J1045^5+a_5/6*J1045^6)+SUM(Q1045:R1045)</f>
        <v/>
      </c>
      <c r="AK1045">
        <f>AJ1045*(K1045-y+e)</f>
        <v/>
      </c>
      <c r="AL1045" s="118">
        <f>(b*f_cd/(L1045^2))*(a_1/3*J1045^3+a_2/4*J1045^4+a_3/5*J1045^5+a_4/6*J1045^6+a_5/7*J1045^7)+SUM(S1045:T1045)-AK1045</f>
        <v/>
      </c>
      <c r="AM1045" s="114">
        <f>AL1045&gt;0</f>
        <v/>
      </c>
      <c r="AN1045" s="115">
        <f>IF(A1045=1,FALSE,(AND(AQ1045,AM1045,NOT(AN1044))))</f>
        <v/>
      </c>
      <c r="AO1045">
        <f>IF(D1045=1,AND(AH1045,NOT(AI1045)),AND(AM1045,NOT(AN1045)))</f>
        <v/>
      </c>
      <c r="AP1045" s="119">
        <f>IF(D1045=1,AI1045,AN1045)</f>
        <v/>
      </c>
      <c r="AQ1045" s="125">
        <f>ABS(E1045)&lt;$AQ$2</f>
        <v/>
      </c>
      <c r="AS1045">
        <f>IF(AP1045,MAX(AS$3:AS1043)+1,"")</f>
        <v/>
      </c>
    </row>
    <row r="1046">
      <c r="A1046" t="n">
        <v>956</v>
      </c>
      <c r="B1046" s="131">
        <f>IF(A1046=1,0,IF(AP1046,0.1*ε_cu1cd,0))</f>
        <v/>
      </c>
      <c r="C1046" s="131">
        <f>IF(A1046=1,0.1*ε_cu1cd,C1045+B1045)</f>
        <v/>
      </c>
      <c r="D1046" s="113">
        <f>IF('Нормальний переріз'!$D$68&gt;0,1,2)</f>
        <v/>
      </c>
      <c r="E1046" s="144">
        <f>IF(D1046=1,F1046,G1046)</f>
        <v/>
      </c>
      <c r="F1046" s="124">
        <f>IF(AI1045,0.11*ε_cu1cd,IF(AH1045,F1045*0.01,F1045))</f>
        <v/>
      </c>
      <c r="G1046" s="124">
        <f>IF(AP1045,-0.1*ε_cu1cd,IF(AM1045,G1045*0.01,G1045))</f>
        <v/>
      </c>
      <c r="H1046" s="113">
        <f>IF(A1046=1,E1046,IF(AO1045,H1045-E1045+E1046,IF(AP1045,0.8*H1045,H1045+E1046)))</f>
        <v/>
      </c>
      <c r="I1046" s="169">
        <f>(C1046-H1046)/h</f>
        <v/>
      </c>
      <c r="J1046">
        <f>C1046/(ε_c1cd)</f>
        <v/>
      </c>
      <c r="K1046">
        <f>C1046/I1046</f>
        <v/>
      </c>
      <c r="L1046" s="131">
        <f>I1046/(ε_c1cd)</f>
        <v/>
      </c>
      <c r="M1046">
        <f>I1046*(K1046-Z_s1)</f>
        <v/>
      </c>
      <c r="N1046">
        <f>I1046*(K1046-Z_s2)</f>
        <v/>
      </c>
      <c r="O1046">
        <f>E_s*M1046</f>
        <v/>
      </c>
      <c r="P1046">
        <f>E_s*N1046</f>
        <v/>
      </c>
      <c r="Q1046">
        <f>O1046*A_s1</f>
        <v/>
      </c>
      <c r="R1046">
        <f>P1046*A_s2</f>
        <v/>
      </c>
      <c r="S1046">
        <f>Q1046*($K1046-Z_s1)</f>
        <v/>
      </c>
      <c r="T1046">
        <f>R1046*($K1046-Z_s2)</f>
        <v/>
      </c>
      <c r="U1046">
        <f>(INDIRECT("a_"&amp;U$2)/(U$2+1))*(($C1046^(U$2+1)-$H1046^(U$2+1))/(ε_c1cd^(U$2+1)))</f>
        <v/>
      </c>
      <c r="V1046">
        <f>(INDIRECT("a_"&amp;V$2)/(V$2+1))*(($C1046^(V$2+1)-$H1046^(V$2+1))/(ε_c1cd^(V$2+1)))</f>
        <v/>
      </c>
      <c r="W1046">
        <f>(INDIRECT("a_"&amp;W$2)/(W$2+1))*(($C1046^(W$2+1)-$H1046^(W$2+1))/(ε_c1cd^(W$2+1)))</f>
        <v/>
      </c>
      <c r="X1046">
        <f>(INDIRECT("a_"&amp;X$2)/(X$2+1))*(($C1046^(X$2+1)-$H1046^(X$2+1))/(ε_c1cd^(X$2+1)))</f>
        <v/>
      </c>
      <c r="Y1046">
        <f>(INDIRECT("a_"&amp;Y$2)/(Y$2+1))*(($C1046^(Y$2+1)-$H1046^(Y$2+1))/(ε_c1cd^(Y$2+1)))</f>
        <v/>
      </c>
      <c r="Z1046">
        <f>(INDIRECT("a_"&amp;Z$2)/(Z$2+2))*(($C1046^(Z$2+2)-$H1046^(Z$2+2))/(ε_c1cd^(Z$2+2)))</f>
        <v/>
      </c>
      <c r="AA1046">
        <f>(INDIRECT("a_"&amp;AA$2)/(AA$2+2))*(($C1046^(AA$2+2)-$H1046^(AA$2+2))/(ε_c1cd^(AA$2+2)))</f>
        <v/>
      </c>
      <c r="AB1046">
        <f>(INDIRECT("a_"&amp;AB$2)/(AB$2+2))*(($C1046^(AB$2+2)-$H1046^(AB$2+2))/(ε_c1cd^(AB$2+2)))</f>
        <v/>
      </c>
      <c r="AC1046">
        <f>(INDIRECT("a_"&amp;AC$2)/(AC$2+2))*(($C1046^(AC$2+2)-$H1046^(AC$2+2))/(ε_c1cd^(AC$2+2)))</f>
        <v/>
      </c>
      <c r="AD1046">
        <f>(INDIRECT("a_"&amp;AD$2)/(AD$2+2))*(($C1046^(AD$2+2)-$H1046^(AD$2+2))/(ε_c1cd^(AD$2+2)))</f>
        <v/>
      </c>
      <c r="AE1046" s="111">
        <f>(b*f_cd/L1046)*SUM(U1046:Y1046)+SUM(Q1046:R1046)</f>
        <v/>
      </c>
      <c r="AF1046" s="112">
        <f>AE1046*(K1046-y+e)</f>
        <v/>
      </c>
      <c r="AG1046" s="113">
        <f>(b*f_cd/(L1046^2))*SUM(Z1046:AD1046)+SUM(S1046:T1046)-AF1046</f>
        <v/>
      </c>
      <c r="AH1046" s="114">
        <f>AG1046&lt;0</f>
        <v/>
      </c>
      <c r="AI1046" s="115">
        <f>IF(A1046=1,FALSE,(AND(AQ1046,AH1046,NOT(AI1045))))</f>
        <v/>
      </c>
      <c r="AJ1046" s="116">
        <f>(b*f_cd/L1046)*(a_1/2*J1046^2+a_2/3*J1046^3+a_3/4*J1046^4+a_4/5*J1046^5+a_5/6*J1046^6)+SUM(Q1046:R1046)</f>
        <v/>
      </c>
      <c r="AK1046">
        <f>AJ1046*(K1046-y+e)</f>
        <v/>
      </c>
      <c r="AL1046" s="118">
        <f>(b*f_cd/(L1046^2))*(a_1/3*J1046^3+a_2/4*J1046^4+a_3/5*J1046^5+a_4/6*J1046^6+a_5/7*J1046^7)+SUM(S1046:T1046)-AK1046</f>
        <v/>
      </c>
      <c r="AM1046" s="114">
        <f>AL1046&gt;0</f>
        <v/>
      </c>
      <c r="AN1046" s="115">
        <f>IF(A1046=1,FALSE,(AND(AQ1046,AM1046,NOT(AN1045))))</f>
        <v/>
      </c>
      <c r="AO1046">
        <f>IF(D1046=1,AND(AH1046,NOT(AI1046)),AND(AM1046,NOT(AN1046)))</f>
        <v/>
      </c>
      <c r="AP1046" s="119">
        <f>IF(D1046=1,AI1046,AN1046)</f>
        <v/>
      </c>
      <c r="AQ1046" s="125">
        <f>ABS(E1046)&lt;$AQ$2</f>
        <v/>
      </c>
      <c r="AS1046">
        <f>IF(AP1046,MAX(AS$3:AS1044)+1,"")</f>
        <v/>
      </c>
    </row>
    <row r="1047">
      <c r="A1047" t="n">
        <v>957</v>
      </c>
      <c r="B1047" s="131">
        <f>IF(A1047=1,0,IF(AP1047,0.1*ε_cu1cd,0))</f>
        <v/>
      </c>
      <c r="C1047" s="131">
        <f>IF(A1047=1,0.1*ε_cu1cd,C1046+B1046)</f>
        <v/>
      </c>
      <c r="D1047" s="113">
        <f>IF('Нормальний переріз'!$D$68&gt;0,1,2)</f>
        <v/>
      </c>
      <c r="E1047" s="144">
        <f>IF(D1047=1,F1047,G1047)</f>
        <v/>
      </c>
      <c r="F1047" s="124">
        <f>IF(AI1046,0.11*ε_cu1cd,IF(AH1046,F1046*0.01,F1046))</f>
        <v/>
      </c>
      <c r="G1047" s="124">
        <f>IF(AP1046,-0.1*ε_cu1cd,IF(AM1046,G1046*0.01,G1046))</f>
        <v/>
      </c>
      <c r="H1047" s="113">
        <f>IF(A1047=1,E1047,IF(AO1046,H1046-E1046+E1047,IF(AP1046,0.8*H1046,H1046+E1047)))</f>
        <v/>
      </c>
      <c r="I1047" s="169">
        <f>(C1047-H1047)/h</f>
        <v/>
      </c>
      <c r="J1047">
        <f>C1047/(ε_c1cd)</f>
        <v/>
      </c>
      <c r="K1047">
        <f>C1047/I1047</f>
        <v/>
      </c>
      <c r="L1047" s="131">
        <f>I1047/(ε_c1cd)</f>
        <v/>
      </c>
      <c r="M1047">
        <f>I1047*(K1047-Z_s1)</f>
        <v/>
      </c>
      <c r="N1047">
        <f>I1047*(K1047-Z_s2)</f>
        <v/>
      </c>
      <c r="O1047">
        <f>E_s*M1047</f>
        <v/>
      </c>
      <c r="P1047">
        <f>E_s*N1047</f>
        <v/>
      </c>
      <c r="Q1047">
        <f>O1047*A_s1</f>
        <v/>
      </c>
      <c r="R1047">
        <f>P1047*A_s2</f>
        <v/>
      </c>
      <c r="S1047">
        <f>Q1047*($K1047-Z_s1)</f>
        <v/>
      </c>
      <c r="T1047">
        <f>R1047*($K1047-Z_s2)</f>
        <v/>
      </c>
      <c r="U1047">
        <f>(INDIRECT("a_"&amp;U$2)/(U$2+1))*(($C1047^(U$2+1)-$H1047^(U$2+1))/(ε_c1cd^(U$2+1)))</f>
        <v/>
      </c>
      <c r="V1047">
        <f>(INDIRECT("a_"&amp;V$2)/(V$2+1))*(($C1047^(V$2+1)-$H1047^(V$2+1))/(ε_c1cd^(V$2+1)))</f>
        <v/>
      </c>
      <c r="W1047">
        <f>(INDIRECT("a_"&amp;W$2)/(W$2+1))*(($C1047^(W$2+1)-$H1047^(W$2+1))/(ε_c1cd^(W$2+1)))</f>
        <v/>
      </c>
      <c r="X1047">
        <f>(INDIRECT("a_"&amp;X$2)/(X$2+1))*(($C1047^(X$2+1)-$H1047^(X$2+1))/(ε_c1cd^(X$2+1)))</f>
        <v/>
      </c>
      <c r="Y1047">
        <f>(INDIRECT("a_"&amp;Y$2)/(Y$2+1))*(($C1047^(Y$2+1)-$H1047^(Y$2+1))/(ε_c1cd^(Y$2+1)))</f>
        <v/>
      </c>
      <c r="Z1047">
        <f>(INDIRECT("a_"&amp;Z$2)/(Z$2+2))*(($C1047^(Z$2+2)-$H1047^(Z$2+2))/(ε_c1cd^(Z$2+2)))</f>
        <v/>
      </c>
      <c r="AA1047">
        <f>(INDIRECT("a_"&amp;AA$2)/(AA$2+2))*(($C1047^(AA$2+2)-$H1047^(AA$2+2))/(ε_c1cd^(AA$2+2)))</f>
        <v/>
      </c>
      <c r="AB1047">
        <f>(INDIRECT("a_"&amp;AB$2)/(AB$2+2))*(($C1047^(AB$2+2)-$H1047^(AB$2+2))/(ε_c1cd^(AB$2+2)))</f>
        <v/>
      </c>
      <c r="AC1047">
        <f>(INDIRECT("a_"&amp;AC$2)/(AC$2+2))*(($C1047^(AC$2+2)-$H1047^(AC$2+2))/(ε_c1cd^(AC$2+2)))</f>
        <v/>
      </c>
      <c r="AD1047">
        <f>(INDIRECT("a_"&amp;AD$2)/(AD$2+2))*(($C1047^(AD$2+2)-$H1047^(AD$2+2))/(ε_c1cd^(AD$2+2)))</f>
        <v/>
      </c>
      <c r="AE1047" s="111">
        <f>(b*f_cd/L1047)*SUM(U1047:Y1047)+SUM(Q1047:R1047)</f>
        <v/>
      </c>
      <c r="AF1047" s="112">
        <f>AE1047*(K1047-y+e)</f>
        <v/>
      </c>
      <c r="AG1047" s="113">
        <f>(b*f_cd/(L1047^2))*SUM(Z1047:AD1047)+SUM(S1047:T1047)-AF1047</f>
        <v/>
      </c>
      <c r="AH1047" s="114">
        <f>AG1047&lt;0</f>
        <v/>
      </c>
      <c r="AI1047" s="115">
        <f>IF(A1047=1,FALSE,(AND(AQ1047,AH1047,NOT(AI1046))))</f>
        <v/>
      </c>
      <c r="AJ1047" s="116">
        <f>(b*f_cd/L1047)*(a_1/2*J1047^2+a_2/3*J1047^3+a_3/4*J1047^4+a_4/5*J1047^5+a_5/6*J1047^6)+SUM(Q1047:R1047)</f>
        <v/>
      </c>
      <c r="AK1047">
        <f>AJ1047*(K1047-y+e)</f>
        <v/>
      </c>
      <c r="AL1047" s="118">
        <f>(b*f_cd/(L1047^2))*(a_1/3*J1047^3+a_2/4*J1047^4+a_3/5*J1047^5+a_4/6*J1047^6+a_5/7*J1047^7)+SUM(S1047:T1047)-AK1047</f>
        <v/>
      </c>
      <c r="AM1047" s="114">
        <f>AL1047&gt;0</f>
        <v/>
      </c>
      <c r="AN1047" s="115">
        <f>IF(A1047=1,FALSE,(AND(AQ1047,AM1047,NOT(AN1046))))</f>
        <v/>
      </c>
      <c r="AO1047">
        <f>IF(D1047=1,AND(AH1047,NOT(AI1047)),AND(AM1047,NOT(AN1047)))</f>
        <v/>
      </c>
      <c r="AP1047" s="119">
        <f>IF(D1047=1,AI1047,AN1047)</f>
        <v/>
      </c>
      <c r="AQ1047" s="125">
        <f>ABS(E1047)&lt;$AQ$2</f>
        <v/>
      </c>
      <c r="AS1047">
        <f>IF(AP1047,MAX(AS$3:AS1045)+1,"")</f>
        <v/>
      </c>
    </row>
    <row r="1048">
      <c r="A1048" t="n">
        <v>958</v>
      </c>
      <c r="B1048" s="131">
        <f>IF(A1048=1,0,IF(AP1048,0.1*ε_cu1cd,0))</f>
        <v/>
      </c>
      <c r="C1048" s="131">
        <f>IF(A1048=1,0.1*ε_cu1cd,C1047+B1047)</f>
        <v/>
      </c>
      <c r="D1048" s="113">
        <f>IF('Нормальний переріз'!$D$68&gt;0,1,2)</f>
        <v/>
      </c>
      <c r="E1048" s="144">
        <f>IF(D1048=1,F1048,G1048)</f>
        <v/>
      </c>
      <c r="F1048" s="124">
        <f>IF(AI1047,0.11*ε_cu1cd,IF(AH1047,F1047*0.01,F1047))</f>
        <v/>
      </c>
      <c r="G1048" s="124">
        <f>IF(AP1047,-0.1*ε_cu1cd,IF(AM1047,G1047*0.01,G1047))</f>
        <v/>
      </c>
      <c r="H1048" s="113">
        <f>IF(A1048=1,E1048,IF(AO1047,H1047-E1047+E1048,IF(AP1047,0.8*H1047,H1047+E1048)))</f>
        <v/>
      </c>
      <c r="I1048" s="169">
        <f>(C1048-H1048)/h</f>
        <v/>
      </c>
      <c r="J1048">
        <f>C1048/(ε_c1cd)</f>
        <v/>
      </c>
      <c r="K1048">
        <f>C1048/I1048</f>
        <v/>
      </c>
      <c r="L1048" s="131">
        <f>I1048/(ε_c1cd)</f>
        <v/>
      </c>
      <c r="M1048">
        <f>I1048*(K1048-Z_s1)</f>
        <v/>
      </c>
      <c r="N1048">
        <f>I1048*(K1048-Z_s2)</f>
        <v/>
      </c>
      <c r="O1048">
        <f>E_s*M1048</f>
        <v/>
      </c>
      <c r="P1048">
        <f>E_s*N1048</f>
        <v/>
      </c>
      <c r="Q1048">
        <f>O1048*A_s1</f>
        <v/>
      </c>
      <c r="R1048">
        <f>P1048*A_s2</f>
        <v/>
      </c>
      <c r="S1048">
        <f>Q1048*($K1048-Z_s1)</f>
        <v/>
      </c>
      <c r="T1048">
        <f>R1048*($K1048-Z_s2)</f>
        <v/>
      </c>
      <c r="U1048">
        <f>(INDIRECT("a_"&amp;U$2)/(U$2+1))*(($C1048^(U$2+1)-$H1048^(U$2+1))/(ε_c1cd^(U$2+1)))</f>
        <v/>
      </c>
      <c r="V1048">
        <f>(INDIRECT("a_"&amp;V$2)/(V$2+1))*(($C1048^(V$2+1)-$H1048^(V$2+1))/(ε_c1cd^(V$2+1)))</f>
        <v/>
      </c>
      <c r="W1048">
        <f>(INDIRECT("a_"&amp;W$2)/(W$2+1))*(($C1048^(W$2+1)-$H1048^(W$2+1))/(ε_c1cd^(W$2+1)))</f>
        <v/>
      </c>
      <c r="X1048">
        <f>(INDIRECT("a_"&amp;X$2)/(X$2+1))*(($C1048^(X$2+1)-$H1048^(X$2+1))/(ε_c1cd^(X$2+1)))</f>
        <v/>
      </c>
      <c r="Y1048">
        <f>(INDIRECT("a_"&amp;Y$2)/(Y$2+1))*(($C1048^(Y$2+1)-$H1048^(Y$2+1))/(ε_c1cd^(Y$2+1)))</f>
        <v/>
      </c>
      <c r="Z1048">
        <f>(INDIRECT("a_"&amp;Z$2)/(Z$2+2))*(($C1048^(Z$2+2)-$H1048^(Z$2+2))/(ε_c1cd^(Z$2+2)))</f>
        <v/>
      </c>
      <c r="AA1048">
        <f>(INDIRECT("a_"&amp;AA$2)/(AA$2+2))*(($C1048^(AA$2+2)-$H1048^(AA$2+2))/(ε_c1cd^(AA$2+2)))</f>
        <v/>
      </c>
      <c r="AB1048">
        <f>(INDIRECT("a_"&amp;AB$2)/(AB$2+2))*(($C1048^(AB$2+2)-$H1048^(AB$2+2))/(ε_c1cd^(AB$2+2)))</f>
        <v/>
      </c>
      <c r="AC1048">
        <f>(INDIRECT("a_"&amp;AC$2)/(AC$2+2))*(($C1048^(AC$2+2)-$H1048^(AC$2+2))/(ε_c1cd^(AC$2+2)))</f>
        <v/>
      </c>
      <c r="AD1048">
        <f>(INDIRECT("a_"&amp;AD$2)/(AD$2+2))*(($C1048^(AD$2+2)-$H1048^(AD$2+2))/(ε_c1cd^(AD$2+2)))</f>
        <v/>
      </c>
      <c r="AE1048" s="111">
        <f>(b*f_cd/L1048)*SUM(U1048:Y1048)+SUM(Q1048:R1048)</f>
        <v/>
      </c>
      <c r="AF1048" s="112">
        <f>AE1048*(K1048-y+e)</f>
        <v/>
      </c>
      <c r="AG1048" s="113">
        <f>(b*f_cd/(L1048^2))*SUM(Z1048:AD1048)+SUM(S1048:T1048)-AF1048</f>
        <v/>
      </c>
      <c r="AH1048" s="114">
        <f>AG1048&lt;0</f>
        <v/>
      </c>
      <c r="AI1048" s="115">
        <f>IF(A1048=1,FALSE,(AND(AQ1048,AH1048,NOT(AI1047))))</f>
        <v/>
      </c>
      <c r="AJ1048" s="116">
        <f>(b*f_cd/L1048)*(a_1/2*J1048^2+a_2/3*J1048^3+a_3/4*J1048^4+a_4/5*J1048^5+a_5/6*J1048^6)+SUM(Q1048:R1048)</f>
        <v/>
      </c>
      <c r="AK1048">
        <f>AJ1048*(K1048-y+e)</f>
        <v/>
      </c>
      <c r="AL1048" s="118">
        <f>(b*f_cd/(L1048^2))*(a_1/3*J1048^3+a_2/4*J1048^4+a_3/5*J1048^5+a_4/6*J1048^6+a_5/7*J1048^7)+SUM(S1048:T1048)-AK1048</f>
        <v/>
      </c>
      <c r="AM1048" s="114">
        <f>AL1048&gt;0</f>
        <v/>
      </c>
      <c r="AN1048" s="115">
        <f>IF(A1048=1,FALSE,(AND(AQ1048,AM1048,NOT(AN1047))))</f>
        <v/>
      </c>
      <c r="AO1048">
        <f>IF(D1048=1,AND(AH1048,NOT(AI1048)),AND(AM1048,NOT(AN1048)))</f>
        <v/>
      </c>
      <c r="AP1048" s="119">
        <f>IF(D1048=1,AI1048,AN1048)</f>
        <v/>
      </c>
      <c r="AQ1048" s="125">
        <f>ABS(E1048)&lt;$AQ$2</f>
        <v/>
      </c>
      <c r="AS1048">
        <f>IF(AP1048,MAX(AS$3:AS1046)+1,"")</f>
        <v/>
      </c>
    </row>
    <row r="1049">
      <c r="A1049" t="n">
        <v>959</v>
      </c>
      <c r="B1049" s="131">
        <f>IF(A1049=1,0,IF(AP1049,0.1*ε_cu1cd,0))</f>
        <v/>
      </c>
      <c r="C1049" s="131">
        <f>IF(A1049=1,0.1*ε_cu1cd,C1048+B1048)</f>
        <v/>
      </c>
      <c r="D1049" s="113">
        <f>IF('Нормальний переріз'!$D$68&gt;0,1,2)</f>
        <v/>
      </c>
      <c r="E1049" s="144">
        <f>IF(D1049=1,F1049,G1049)</f>
        <v/>
      </c>
      <c r="F1049" s="124">
        <f>IF(AI1048,0.11*ε_cu1cd,IF(AH1048,F1048*0.01,F1048))</f>
        <v/>
      </c>
      <c r="G1049" s="124">
        <f>IF(AP1048,-0.1*ε_cu1cd,IF(AM1048,G1048*0.01,G1048))</f>
        <v/>
      </c>
      <c r="H1049" s="113">
        <f>IF(A1049=1,E1049,IF(AO1048,H1048-E1048+E1049,IF(AP1048,0.8*H1048,H1048+E1049)))</f>
        <v/>
      </c>
      <c r="I1049" s="169">
        <f>(C1049-H1049)/h</f>
        <v/>
      </c>
      <c r="J1049">
        <f>C1049/(ε_c1cd)</f>
        <v/>
      </c>
      <c r="K1049">
        <f>C1049/I1049</f>
        <v/>
      </c>
      <c r="L1049" s="131">
        <f>I1049/(ε_c1cd)</f>
        <v/>
      </c>
      <c r="M1049">
        <f>I1049*(K1049-Z_s1)</f>
        <v/>
      </c>
      <c r="N1049">
        <f>I1049*(K1049-Z_s2)</f>
        <v/>
      </c>
      <c r="O1049">
        <f>E_s*M1049</f>
        <v/>
      </c>
      <c r="P1049">
        <f>E_s*N1049</f>
        <v/>
      </c>
      <c r="Q1049">
        <f>O1049*A_s1</f>
        <v/>
      </c>
      <c r="R1049">
        <f>P1049*A_s2</f>
        <v/>
      </c>
      <c r="S1049">
        <f>Q1049*($K1049-Z_s1)</f>
        <v/>
      </c>
      <c r="T1049">
        <f>R1049*($K1049-Z_s2)</f>
        <v/>
      </c>
      <c r="U1049">
        <f>(INDIRECT("a_"&amp;U$2)/(U$2+1))*(($C1049^(U$2+1)-$H1049^(U$2+1))/(ε_c1cd^(U$2+1)))</f>
        <v/>
      </c>
      <c r="V1049">
        <f>(INDIRECT("a_"&amp;V$2)/(V$2+1))*(($C1049^(V$2+1)-$H1049^(V$2+1))/(ε_c1cd^(V$2+1)))</f>
        <v/>
      </c>
      <c r="W1049">
        <f>(INDIRECT("a_"&amp;W$2)/(W$2+1))*(($C1049^(W$2+1)-$H1049^(W$2+1))/(ε_c1cd^(W$2+1)))</f>
        <v/>
      </c>
      <c r="X1049">
        <f>(INDIRECT("a_"&amp;X$2)/(X$2+1))*(($C1049^(X$2+1)-$H1049^(X$2+1))/(ε_c1cd^(X$2+1)))</f>
        <v/>
      </c>
      <c r="Y1049">
        <f>(INDIRECT("a_"&amp;Y$2)/(Y$2+1))*(($C1049^(Y$2+1)-$H1049^(Y$2+1))/(ε_c1cd^(Y$2+1)))</f>
        <v/>
      </c>
      <c r="Z1049">
        <f>(INDIRECT("a_"&amp;Z$2)/(Z$2+2))*(($C1049^(Z$2+2)-$H1049^(Z$2+2))/(ε_c1cd^(Z$2+2)))</f>
        <v/>
      </c>
      <c r="AA1049">
        <f>(INDIRECT("a_"&amp;AA$2)/(AA$2+2))*(($C1049^(AA$2+2)-$H1049^(AA$2+2))/(ε_c1cd^(AA$2+2)))</f>
        <v/>
      </c>
      <c r="AB1049">
        <f>(INDIRECT("a_"&amp;AB$2)/(AB$2+2))*(($C1049^(AB$2+2)-$H1049^(AB$2+2))/(ε_c1cd^(AB$2+2)))</f>
        <v/>
      </c>
      <c r="AC1049">
        <f>(INDIRECT("a_"&amp;AC$2)/(AC$2+2))*(($C1049^(AC$2+2)-$H1049^(AC$2+2))/(ε_c1cd^(AC$2+2)))</f>
        <v/>
      </c>
      <c r="AD1049">
        <f>(INDIRECT("a_"&amp;AD$2)/(AD$2+2))*(($C1049^(AD$2+2)-$H1049^(AD$2+2))/(ε_c1cd^(AD$2+2)))</f>
        <v/>
      </c>
      <c r="AE1049" s="111">
        <f>(b*f_cd/L1049)*SUM(U1049:Y1049)+SUM(Q1049:R1049)</f>
        <v/>
      </c>
      <c r="AF1049" s="112">
        <f>AE1049*(K1049-y+e)</f>
        <v/>
      </c>
      <c r="AG1049" s="113">
        <f>(b*f_cd/(L1049^2))*SUM(Z1049:AD1049)+SUM(S1049:T1049)-AF1049</f>
        <v/>
      </c>
      <c r="AH1049" s="114">
        <f>AG1049&lt;0</f>
        <v/>
      </c>
      <c r="AI1049" s="115">
        <f>IF(A1049=1,FALSE,(AND(AQ1049,AH1049,NOT(AI1048))))</f>
        <v/>
      </c>
      <c r="AJ1049" s="116">
        <f>(b*f_cd/L1049)*(a_1/2*J1049^2+a_2/3*J1049^3+a_3/4*J1049^4+a_4/5*J1049^5+a_5/6*J1049^6)+SUM(Q1049:R1049)</f>
        <v/>
      </c>
      <c r="AK1049">
        <f>AJ1049*(K1049-y+e)</f>
        <v/>
      </c>
      <c r="AL1049" s="118">
        <f>(b*f_cd/(L1049^2))*(a_1/3*J1049^3+a_2/4*J1049^4+a_3/5*J1049^5+a_4/6*J1049^6+a_5/7*J1049^7)+SUM(S1049:T1049)-AK1049</f>
        <v/>
      </c>
      <c r="AM1049" s="114">
        <f>AL1049&gt;0</f>
        <v/>
      </c>
      <c r="AN1049" s="115">
        <f>IF(A1049=1,FALSE,(AND(AQ1049,AM1049,NOT(AN1048))))</f>
        <v/>
      </c>
      <c r="AO1049">
        <f>IF(D1049=1,AND(AH1049,NOT(AI1049)),AND(AM1049,NOT(AN1049)))</f>
        <v/>
      </c>
      <c r="AP1049" s="119">
        <f>IF(D1049=1,AI1049,AN1049)</f>
        <v/>
      </c>
      <c r="AQ1049" s="125">
        <f>ABS(E1049)&lt;$AQ$2</f>
        <v/>
      </c>
      <c r="AS1049">
        <f>IF(AP1049,MAX(AS$3:AS1047)+1,"")</f>
        <v/>
      </c>
    </row>
    <row r="1050">
      <c r="A1050" t="n">
        <v>960</v>
      </c>
      <c r="B1050" s="131">
        <f>IF(A1050=1,0,IF(AP1050,0.1*ε_cu1cd,0))</f>
        <v/>
      </c>
      <c r="C1050" s="131">
        <f>IF(A1050=1,0.1*ε_cu1cd,C1049+B1049)</f>
        <v/>
      </c>
      <c r="D1050" s="113">
        <f>IF('Нормальний переріз'!$D$68&gt;0,1,2)</f>
        <v/>
      </c>
      <c r="E1050" s="144">
        <f>IF(D1050=1,F1050,G1050)</f>
        <v/>
      </c>
      <c r="F1050" s="124">
        <f>IF(AI1049,0.11*ε_cu1cd,IF(AH1049,F1049*0.01,F1049))</f>
        <v/>
      </c>
      <c r="G1050" s="124">
        <f>IF(AP1049,-0.1*ε_cu1cd,IF(AM1049,G1049*0.01,G1049))</f>
        <v/>
      </c>
      <c r="H1050" s="113">
        <f>IF(A1050=1,E1050,IF(AO1049,H1049-E1049+E1050,IF(AP1049,0.8*H1049,H1049+E1050)))</f>
        <v/>
      </c>
      <c r="I1050" s="169">
        <f>(C1050-H1050)/h</f>
        <v/>
      </c>
      <c r="J1050">
        <f>C1050/(ε_c1cd)</f>
        <v/>
      </c>
      <c r="K1050">
        <f>C1050/I1050</f>
        <v/>
      </c>
      <c r="L1050" s="131">
        <f>I1050/(ε_c1cd)</f>
        <v/>
      </c>
      <c r="M1050">
        <f>I1050*(K1050-Z_s1)</f>
        <v/>
      </c>
      <c r="N1050">
        <f>I1050*(K1050-Z_s2)</f>
        <v/>
      </c>
      <c r="O1050">
        <f>E_s*M1050</f>
        <v/>
      </c>
      <c r="P1050">
        <f>E_s*N1050</f>
        <v/>
      </c>
      <c r="Q1050">
        <f>O1050*A_s1</f>
        <v/>
      </c>
      <c r="R1050">
        <f>P1050*A_s2</f>
        <v/>
      </c>
      <c r="S1050">
        <f>Q1050*($K1050-Z_s1)</f>
        <v/>
      </c>
      <c r="T1050">
        <f>R1050*($K1050-Z_s2)</f>
        <v/>
      </c>
      <c r="U1050">
        <f>(INDIRECT("a_"&amp;U$2)/(U$2+1))*(($C1050^(U$2+1)-$H1050^(U$2+1))/(ε_c1cd^(U$2+1)))</f>
        <v/>
      </c>
      <c r="V1050">
        <f>(INDIRECT("a_"&amp;V$2)/(V$2+1))*(($C1050^(V$2+1)-$H1050^(V$2+1))/(ε_c1cd^(V$2+1)))</f>
        <v/>
      </c>
      <c r="W1050">
        <f>(INDIRECT("a_"&amp;W$2)/(W$2+1))*(($C1050^(W$2+1)-$H1050^(W$2+1))/(ε_c1cd^(W$2+1)))</f>
        <v/>
      </c>
      <c r="X1050">
        <f>(INDIRECT("a_"&amp;X$2)/(X$2+1))*(($C1050^(X$2+1)-$H1050^(X$2+1))/(ε_c1cd^(X$2+1)))</f>
        <v/>
      </c>
      <c r="Y1050">
        <f>(INDIRECT("a_"&amp;Y$2)/(Y$2+1))*(($C1050^(Y$2+1)-$H1050^(Y$2+1))/(ε_c1cd^(Y$2+1)))</f>
        <v/>
      </c>
      <c r="Z1050">
        <f>(INDIRECT("a_"&amp;Z$2)/(Z$2+2))*(($C1050^(Z$2+2)-$H1050^(Z$2+2))/(ε_c1cd^(Z$2+2)))</f>
        <v/>
      </c>
      <c r="AA1050">
        <f>(INDIRECT("a_"&amp;AA$2)/(AA$2+2))*(($C1050^(AA$2+2)-$H1050^(AA$2+2))/(ε_c1cd^(AA$2+2)))</f>
        <v/>
      </c>
      <c r="AB1050">
        <f>(INDIRECT("a_"&amp;AB$2)/(AB$2+2))*(($C1050^(AB$2+2)-$H1050^(AB$2+2))/(ε_c1cd^(AB$2+2)))</f>
        <v/>
      </c>
      <c r="AC1050">
        <f>(INDIRECT("a_"&amp;AC$2)/(AC$2+2))*(($C1050^(AC$2+2)-$H1050^(AC$2+2))/(ε_c1cd^(AC$2+2)))</f>
        <v/>
      </c>
      <c r="AD1050">
        <f>(INDIRECT("a_"&amp;AD$2)/(AD$2+2))*(($C1050^(AD$2+2)-$H1050^(AD$2+2))/(ε_c1cd^(AD$2+2)))</f>
        <v/>
      </c>
      <c r="AE1050" s="111">
        <f>(b*f_cd/L1050)*SUM(U1050:Y1050)+SUM(Q1050:R1050)</f>
        <v/>
      </c>
      <c r="AF1050" s="112">
        <f>AE1050*(K1050-y+e)</f>
        <v/>
      </c>
      <c r="AG1050" s="113">
        <f>(b*f_cd/(L1050^2))*SUM(Z1050:AD1050)+SUM(S1050:T1050)-AF1050</f>
        <v/>
      </c>
      <c r="AH1050" s="114">
        <f>AG1050&lt;0</f>
        <v/>
      </c>
      <c r="AI1050" s="115">
        <f>IF(A1050=1,FALSE,(AND(AQ1050,AH1050,NOT(AI1049))))</f>
        <v/>
      </c>
      <c r="AJ1050" s="116">
        <f>(b*f_cd/L1050)*(a_1/2*J1050^2+a_2/3*J1050^3+a_3/4*J1050^4+a_4/5*J1050^5+a_5/6*J1050^6)+SUM(Q1050:R1050)</f>
        <v/>
      </c>
      <c r="AK1050">
        <f>AJ1050*(K1050-y+e)</f>
        <v/>
      </c>
      <c r="AL1050" s="118">
        <f>(b*f_cd/(L1050^2))*(a_1/3*J1050^3+a_2/4*J1050^4+a_3/5*J1050^5+a_4/6*J1050^6+a_5/7*J1050^7)+SUM(S1050:T1050)-AK1050</f>
        <v/>
      </c>
      <c r="AM1050" s="114">
        <f>AL1050&gt;0</f>
        <v/>
      </c>
      <c r="AN1050" s="115">
        <f>IF(A1050=1,FALSE,(AND(AQ1050,AM1050,NOT(AN1049))))</f>
        <v/>
      </c>
      <c r="AO1050">
        <f>IF(D1050=1,AND(AH1050,NOT(AI1050)),AND(AM1050,NOT(AN1050)))</f>
        <v/>
      </c>
      <c r="AP1050" s="119">
        <f>IF(D1050=1,AI1050,AN1050)</f>
        <v/>
      </c>
      <c r="AQ1050" s="125">
        <f>ABS(E1050)&lt;$AQ$2</f>
        <v/>
      </c>
      <c r="AS1050">
        <f>IF(AP1050,MAX(AS$3:AS1048)+1,"")</f>
        <v/>
      </c>
    </row>
    <row r="1051">
      <c r="A1051" t="n">
        <v>961</v>
      </c>
      <c r="B1051" s="131">
        <f>IF(A1051=1,0,IF(AP1051,0.1*ε_cu1cd,0))</f>
        <v/>
      </c>
      <c r="C1051" s="131">
        <f>IF(A1051=1,0.1*ε_cu1cd,C1050+B1050)</f>
        <v/>
      </c>
      <c r="D1051" s="113">
        <f>IF('Нормальний переріз'!$D$68&gt;0,1,2)</f>
        <v/>
      </c>
      <c r="E1051" s="144">
        <f>IF(D1051=1,F1051,G1051)</f>
        <v/>
      </c>
      <c r="F1051" s="124">
        <f>IF(AI1050,0.11*ε_cu1cd,IF(AH1050,F1050*0.01,F1050))</f>
        <v/>
      </c>
      <c r="G1051" s="124">
        <f>IF(AP1050,-0.1*ε_cu1cd,IF(AM1050,G1050*0.01,G1050))</f>
        <v/>
      </c>
      <c r="H1051" s="113">
        <f>IF(A1051=1,E1051,IF(AO1050,H1050-E1050+E1051,IF(AP1050,0.8*H1050,H1050+E1051)))</f>
        <v/>
      </c>
      <c r="I1051" s="169">
        <f>(C1051-H1051)/h</f>
        <v/>
      </c>
      <c r="J1051">
        <f>C1051/(ε_c1cd)</f>
        <v/>
      </c>
      <c r="K1051">
        <f>C1051/I1051</f>
        <v/>
      </c>
      <c r="L1051" s="131">
        <f>I1051/(ε_c1cd)</f>
        <v/>
      </c>
      <c r="M1051">
        <f>I1051*(K1051-Z_s1)</f>
        <v/>
      </c>
      <c r="N1051">
        <f>I1051*(K1051-Z_s2)</f>
        <v/>
      </c>
      <c r="O1051">
        <f>E_s*M1051</f>
        <v/>
      </c>
      <c r="P1051">
        <f>E_s*N1051</f>
        <v/>
      </c>
      <c r="Q1051">
        <f>O1051*A_s1</f>
        <v/>
      </c>
      <c r="R1051">
        <f>P1051*A_s2</f>
        <v/>
      </c>
      <c r="S1051">
        <f>Q1051*($K1051-Z_s1)</f>
        <v/>
      </c>
      <c r="T1051">
        <f>R1051*($K1051-Z_s2)</f>
        <v/>
      </c>
      <c r="U1051">
        <f>(INDIRECT("a_"&amp;U$2)/(U$2+1))*(($C1051^(U$2+1)-$H1051^(U$2+1))/(ε_c1cd^(U$2+1)))</f>
        <v/>
      </c>
      <c r="V1051">
        <f>(INDIRECT("a_"&amp;V$2)/(V$2+1))*(($C1051^(V$2+1)-$H1051^(V$2+1))/(ε_c1cd^(V$2+1)))</f>
        <v/>
      </c>
      <c r="W1051">
        <f>(INDIRECT("a_"&amp;W$2)/(W$2+1))*(($C1051^(W$2+1)-$H1051^(W$2+1))/(ε_c1cd^(W$2+1)))</f>
        <v/>
      </c>
      <c r="X1051">
        <f>(INDIRECT("a_"&amp;X$2)/(X$2+1))*(($C1051^(X$2+1)-$H1051^(X$2+1))/(ε_c1cd^(X$2+1)))</f>
        <v/>
      </c>
      <c r="Y1051">
        <f>(INDIRECT("a_"&amp;Y$2)/(Y$2+1))*(($C1051^(Y$2+1)-$H1051^(Y$2+1))/(ε_c1cd^(Y$2+1)))</f>
        <v/>
      </c>
      <c r="Z1051">
        <f>(INDIRECT("a_"&amp;Z$2)/(Z$2+2))*(($C1051^(Z$2+2)-$H1051^(Z$2+2))/(ε_c1cd^(Z$2+2)))</f>
        <v/>
      </c>
      <c r="AA1051">
        <f>(INDIRECT("a_"&amp;AA$2)/(AA$2+2))*(($C1051^(AA$2+2)-$H1051^(AA$2+2))/(ε_c1cd^(AA$2+2)))</f>
        <v/>
      </c>
      <c r="AB1051">
        <f>(INDIRECT("a_"&amp;AB$2)/(AB$2+2))*(($C1051^(AB$2+2)-$H1051^(AB$2+2))/(ε_c1cd^(AB$2+2)))</f>
        <v/>
      </c>
      <c r="AC1051">
        <f>(INDIRECT("a_"&amp;AC$2)/(AC$2+2))*(($C1051^(AC$2+2)-$H1051^(AC$2+2))/(ε_c1cd^(AC$2+2)))</f>
        <v/>
      </c>
      <c r="AD1051">
        <f>(INDIRECT("a_"&amp;AD$2)/(AD$2+2))*(($C1051^(AD$2+2)-$H1051^(AD$2+2))/(ε_c1cd^(AD$2+2)))</f>
        <v/>
      </c>
      <c r="AE1051" s="111">
        <f>(b*f_cd/L1051)*SUM(U1051:Y1051)+SUM(Q1051:R1051)</f>
        <v/>
      </c>
      <c r="AF1051" s="112">
        <f>AE1051*(K1051-y+e)</f>
        <v/>
      </c>
      <c r="AG1051" s="113">
        <f>(b*f_cd/(L1051^2))*SUM(Z1051:AD1051)+SUM(S1051:T1051)-AF1051</f>
        <v/>
      </c>
      <c r="AH1051" s="114">
        <f>AG1051&lt;0</f>
        <v/>
      </c>
      <c r="AI1051" s="115">
        <f>IF(A1051=1,FALSE,(AND(AQ1051,AH1051,NOT(AI1050))))</f>
        <v/>
      </c>
      <c r="AJ1051" s="116">
        <f>(b*f_cd/L1051)*(a_1/2*J1051^2+a_2/3*J1051^3+a_3/4*J1051^4+a_4/5*J1051^5+a_5/6*J1051^6)+SUM(Q1051:R1051)</f>
        <v/>
      </c>
      <c r="AK1051">
        <f>AJ1051*(K1051-y+e)</f>
        <v/>
      </c>
      <c r="AL1051" s="118">
        <f>(b*f_cd/(L1051^2))*(a_1/3*J1051^3+a_2/4*J1051^4+a_3/5*J1051^5+a_4/6*J1051^6+a_5/7*J1051^7)+SUM(S1051:T1051)-AK1051</f>
        <v/>
      </c>
      <c r="AM1051" s="114">
        <f>AL1051&gt;0</f>
        <v/>
      </c>
      <c r="AN1051" s="115">
        <f>IF(A1051=1,FALSE,(AND(AQ1051,AM1051,NOT(AN1050))))</f>
        <v/>
      </c>
      <c r="AO1051">
        <f>IF(D1051=1,AND(AH1051,NOT(AI1051)),AND(AM1051,NOT(AN1051)))</f>
        <v/>
      </c>
      <c r="AP1051" s="119">
        <f>IF(D1051=1,AI1051,AN1051)</f>
        <v/>
      </c>
      <c r="AQ1051" s="125">
        <f>ABS(E1051)&lt;$AQ$2</f>
        <v/>
      </c>
      <c r="AS1051">
        <f>IF(AP1051,MAX(AS$3:AS1049)+1,"")</f>
        <v/>
      </c>
    </row>
    <row r="1052">
      <c r="A1052" t="n">
        <v>962</v>
      </c>
      <c r="B1052" s="131">
        <f>IF(A1052=1,0,IF(AP1052,0.1*ε_cu1cd,0))</f>
        <v/>
      </c>
      <c r="C1052" s="131">
        <f>IF(A1052=1,0.1*ε_cu1cd,C1051+B1051)</f>
        <v/>
      </c>
      <c r="D1052" s="113">
        <f>IF('Нормальний переріз'!$D$68&gt;0,1,2)</f>
        <v/>
      </c>
      <c r="E1052" s="144">
        <f>IF(D1052=1,F1052,G1052)</f>
        <v/>
      </c>
      <c r="F1052" s="124">
        <f>IF(AI1051,0.11*ε_cu1cd,IF(AH1051,F1051*0.01,F1051))</f>
        <v/>
      </c>
      <c r="G1052" s="124">
        <f>IF(AP1051,-0.1*ε_cu1cd,IF(AM1051,G1051*0.01,G1051))</f>
        <v/>
      </c>
      <c r="H1052" s="113">
        <f>IF(A1052=1,E1052,IF(AO1051,H1051-E1051+E1052,IF(AP1051,0.8*H1051,H1051+E1052)))</f>
        <v/>
      </c>
      <c r="I1052" s="169">
        <f>(C1052-H1052)/h</f>
        <v/>
      </c>
      <c r="J1052">
        <f>C1052/(ε_c1cd)</f>
        <v/>
      </c>
      <c r="K1052">
        <f>C1052/I1052</f>
        <v/>
      </c>
      <c r="L1052" s="131">
        <f>I1052/(ε_c1cd)</f>
        <v/>
      </c>
      <c r="M1052">
        <f>I1052*(K1052-Z_s1)</f>
        <v/>
      </c>
      <c r="N1052">
        <f>I1052*(K1052-Z_s2)</f>
        <v/>
      </c>
      <c r="O1052">
        <f>E_s*M1052</f>
        <v/>
      </c>
      <c r="P1052">
        <f>E_s*N1052</f>
        <v/>
      </c>
      <c r="Q1052">
        <f>O1052*A_s1</f>
        <v/>
      </c>
      <c r="R1052">
        <f>P1052*A_s2</f>
        <v/>
      </c>
      <c r="S1052">
        <f>Q1052*($K1052-Z_s1)</f>
        <v/>
      </c>
      <c r="T1052">
        <f>R1052*($K1052-Z_s2)</f>
        <v/>
      </c>
      <c r="U1052">
        <f>(INDIRECT("a_"&amp;U$2)/(U$2+1))*(($C1052^(U$2+1)-$H1052^(U$2+1))/(ε_c1cd^(U$2+1)))</f>
        <v/>
      </c>
      <c r="V1052">
        <f>(INDIRECT("a_"&amp;V$2)/(V$2+1))*(($C1052^(V$2+1)-$H1052^(V$2+1))/(ε_c1cd^(V$2+1)))</f>
        <v/>
      </c>
      <c r="W1052">
        <f>(INDIRECT("a_"&amp;W$2)/(W$2+1))*(($C1052^(W$2+1)-$H1052^(W$2+1))/(ε_c1cd^(W$2+1)))</f>
        <v/>
      </c>
      <c r="X1052">
        <f>(INDIRECT("a_"&amp;X$2)/(X$2+1))*(($C1052^(X$2+1)-$H1052^(X$2+1))/(ε_c1cd^(X$2+1)))</f>
        <v/>
      </c>
      <c r="Y1052">
        <f>(INDIRECT("a_"&amp;Y$2)/(Y$2+1))*(($C1052^(Y$2+1)-$H1052^(Y$2+1))/(ε_c1cd^(Y$2+1)))</f>
        <v/>
      </c>
      <c r="Z1052">
        <f>(INDIRECT("a_"&amp;Z$2)/(Z$2+2))*(($C1052^(Z$2+2)-$H1052^(Z$2+2))/(ε_c1cd^(Z$2+2)))</f>
        <v/>
      </c>
      <c r="AA1052">
        <f>(INDIRECT("a_"&amp;AA$2)/(AA$2+2))*(($C1052^(AA$2+2)-$H1052^(AA$2+2))/(ε_c1cd^(AA$2+2)))</f>
        <v/>
      </c>
      <c r="AB1052">
        <f>(INDIRECT("a_"&amp;AB$2)/(AB$2+2))*(($C1052^(AB$2+2)-$H1052^(AB$2+2))/(ε_c1cd^(AB$2+2)))</f>
        <v/>
      </c>
      <c r="AC1052">
        <f>(INDIRECT("a_"&amp;AC$2)/(AC$2+2))*(($C1052^(AC$2+2)-$H1052^(AC$2+2))/(ε_c1cd^(AC$2+2)))</f>
        <v/>
      </c>
      <c r="AD1052">
        <f>(INDIRECT("a_"&amp;AD$2)/(AD$2+2))*(($C1052^(AD$2+2)-$H1052^(AD$2+2))/(ε_c1cd^(AD$2+2)))</f>
        <v/>
      </c>
      <c r="AE1052" s="111">
        <f>(b*f_cd/L1052)*SUM(U1052:Y1052)+SUM(Q1052:R1052)</f>
        <v/>
      </c>
      <c r="AF1052" s="112">
        <f>AE1052*(K1052-y+e)</f>
        <v/>
      </c>
      <c r="AG1052" s="113">
        <f>(b*f_cd/(L1052^2))*SUM(Z1052:AD1052)+SUM(S1052:T1052)-AF1052</f>
        <v/>
      </c>
      <c r="AH1052" s="114">
        <f>AG1052&lt;0</f>
        <v/>
      </c>
      <c r="AI1052" s="115">
        <f>IF(A1052=1,FALSE,(AND(AQ1052,AH1052,NOT(AI1051))))</f>
        <v/>
      </c>
      <c r="AJ1052" s="116">
        <f>(b*f_cd/L1052)*(a_1/2*J1052^2+a_2/3*J1052^3+a_3/4*J1052^4+a_4/5*J1052^5+a_5/6*J1052^6)+SUM(Q1052:R1052)</f>
        <v/>
      </c>
      <c r="AK1052">
        <f>AJ1052*(K1052-y+e)</f>
        <v/>
      </c>
      <c r="AL1052" s="118">
        <f>(b*f_cd/(L1052^2))*(a_1/3*J1052^3+a_2/4*J1052^4+a_3/5*J1052^5+a_4/6*J1052^6+a_5/7*J1052^7)+SUM(S1052:T1052)-AK1052</f>
        <v/>
      </c>
      <c r="AM1052" s="114">
        <f>AL1052&gt;0</f>
        <v/>
      </c>
      <c r="AN1052" s="115">
        <f>IF(A1052=1,FALSE,(AND(AQ1052,AM1052,NOT(AN1051))))</f>
        <v/>
      </c>
      <c r="AO1052">
        <f>IF(D1052=1,AND(AH1052,NOT(AI1052)),AND(AM1052,NOT(AN1052)))</f>
        <v/>
      </c>
      <c r="AP1052" s="119">
        <f>IF(D1052=1,AI1052,AN1052)</f>
        <v/>
      </c>
      <c r="AQ1052" s="125">
        <f>ABS(E1052)&lt;$AQ$2</f>
        <v/>
      </c>
      <c r="AS1052">
        <f>IF(AP1052,MAX(AS$3:AS1050)+1,"")</f>
        <v/>
      </c>
    </row>
    <row r="1053">
      <c r="A1053" t="n">
        <v>963</v>
      </c>
      <c r="B1053" s="131">
        <f>IF(A1053=1,0,IF(AP1053,0.1*ε_cu1cd,0))</f>
        <v/>
      </c>
      <c r="C1053" s="131">
        <f>IF(A1053=1,0.1*ε_cu1cd,C1052+B1052)</f>
        <v/>
      </c>
      <c r="D1053" s="113">
        <f>IF('Нормальний переріз'!$D$68&gt;0,1,2)</f>
        <v/>
      </c>
      <c r="E1053" s="144">
        <f>IF(D1053=1,F1053,G1053)</f>
        <v/>
      </c>
      <c r="F1053" s="124">
        <f>IF(AI1052,0.11*ε_cu1cd,IF(AH1052,F1052*0.01,F1052))</f>
        <v/>
      </c>
      <c r="G1053" s="124">
        <f>IF(AP1052,-0.1*ε_cu1cd,IF(AM1052,G1052*0.01,G1052))</f>
        <v/>
      </c>
      <c r="H1053" s="113">
        <f>IF(A1053=1,E1053,IF(AO1052,H1052-E1052+E1053,IF(AP1052,0.8*H1052,H1052+E1053)))</f>
        <v/>
      </c>
      <c r="I1053" s="169">
        <f>(C1053-H1053)/h</f>
        <v/>
      </c>
      <c r="J1053">
        <f>C1053/(ε_c1cd)</f>
        <v/>
      </c>
      <c r="K1053">
        <f>C1053/I1053</f>
        <v/>
      </c>
      <c r="L1053" s="131">
        <f>I1053/(ε_c1cd)</f>
        <v/>
      </c>
      <c r="M1053">
        <f>I1053*(K1053-Z_s1)</f>
        <v/>
      </c>
      <c r="N1053">
        <f>I1053*(K1053-Z_s2)</f>
        <v/>
      </c>
      <c r="O1053">
        <f>E_s*M1053</f>
        <v/>
      </c>
      <c r="P1053">
        <f>E_s*N1053</f>
        <v/>
      </c>
      <c r="Q1053">
        <f>O1053*A_s1</f>
        <v/>
      </c>
      <c r="R1053">
        <f>P1053*A_s2</f>
        <v/>
      </c>
      <c r="S1053">
        <f>Q1053*($K1053-Z_s1)</f>
        <v/>
      </c>
      <c r="T1053">
        <f>R1053*($K1053-Z_s2)</f>
        <v/>
      </c>
      <c r="U1053">
        <f>(INDIRECT("a_"&amp;U$2)/(U$2+1))*(($C1053^(U$2+1)-$H1053^(U$2+1))/(ε_c1cd^(U$2+1)))</f>
        <v/>
      </c>
      <c r="V1053">
        <f>(INDIRECT("a_"&amp;V$2)/(V$2+1))*(($C1053^(V$2+1)-$H1053^(V$2+1))/(ε_c1cd^(V$2+1)))</f>
        <v/>
      </c>
      <c r="W1053">
        <f>(INDIRECT("a_"&amp;W$2)/(W$2+1))*(($C1053^(W$2+1)-$H1053^(W$2+1))/(ε_c1cd^(W$2+1)))</f>
        <v/>
      </c>
      <c r="X1053">
        <f>(INDIRECT("a_"&amp;X$2)/(X$2+1))*(($C1053^(X$2+1)-$H1053^(X$2+1))/(ε_c1cd^(X$2+1)))</f>
        <v/>
      </c>
      <c r="Y1053">
        <f>(INDIRECT("a_"&amp;Y$2)/(Y$2+1))*(($C1053^(Y$2+1)-$H1053^(Y$2+1))/(ε_c1cd^(Y$2+1)))</f>
        <v/>
      </c>
      <c r="Z1053">
        <f>(INDIRECT("a_"&amp;Z$2)/(Z$2+2))*(($C1053^(Z$2+2)-$H1053^(Z$2+2))/(ε_c1cd^(Z$2+2)))</f>
        <v/>
      </c>
      <c r="AA1053">
        <f>(INDIRECT("a_"&amp;AA$2)/(AA$2+2))*(($C1053^(AA$2+2)-$H1053^(AA$2+2))/(ε_c1cd^(AA$2+2)))</f>
        <v/>
      </c>
      <c r="AB1053">
        <f>(INDIRECT("a_"&amp;AB$2)/(AB$2+2))*(($C1053^(AB$2+2)-$H1053^(AB$2+2))/(ε_c1cd^(AB$2+2)))</f>
        <v/>
      </c>
      <c r="AC1053">
        <f>(INDIRECT("a_"&amp;AC$2)/(AC$2+2))*(($C1053^(AC$2+2)-$H1053^(AC$2+2))/(ε_c1cd^(AC$2+2)))</f>
        <v/>
      </c>
      <c r="AD1053">
        <f>(INDIRECT("a_"&amp;AD$2)/(AD$2+2))*(($C1053^(AD$2+2)-$H1053^(AD$2+2))/(ε_c1cd^(AD$2+2)))</f>
        <v/>
      </c>
      <c r="AE1053" s="111">
        <f>(b*f_cd/L1053)*SUM(U1053:Y1053)+SUM(Q1053:R1053)</f>
        <v/>
      </c>
      <c r="AF1053" s="112">
        <f>AE1053*(K1053-y+e)</f>
        <v/>
      </c>
      <c r="AG1053" s="113">
        <f>(b*f_cd/(L1053^2))*SUM(Z1053:AD1053)+SUM(S1053:T1053)-AF1053</f>
        <v/>
      </c>
      <c r="AH1053" s="114">
        <f>AG1053&lt;0</f>
        <v/>
      </c>
      <c r="AI1053" s="115">
        <f>IF(A1053=1,FALSE,(AND(AQ1053,AH1053,NOT(AI1052))))</f>
        <v/>
      </c>
      <c r="AJ1053" s="116">
        <f>(b*f_cd/L1053)*(a_1/2*J1053^2+a_2/3*J1053^3+a_3/4*J1053^4+a_4/5*J1053^5+a_5/6*J1053^6)+SUM(Q1053:R1053)</f>
        <v/>
      </c>
      <c r="AK1053">
        <f>AJ1053*(K1053-y+e)</f>
        <v/>
      </c>
      <c r="AL1053" s="118">
        <f>(b*f_cd/(L1053^2))*(a_1/3*J1053^3+a_2/4*J1053^4+a_3/5*J1053^5+a_4/6*J1053^6+a_5/7*J1053^7)+SUM(S1053:T1053)-AK1053</f>
        <v/>
      </c>
      <c r="AM1053" s="114">
        <f>AL1053&gt;0</f>
        <v/>
      </c>
      <c r="AN1053" s="115">
        <f>IF(A1053=1,FALSE,(AND(AQ1053,AM1053,NOT(AN1052))))</f>
        <v/>
      </c>
      <c r="AO1053">
        <f>IF(D1053=1,AND(AH1053,NOT(AI1053)),AND(AM1053,NOT(AN1053)))</f>
        <v/>
      </c>
      <c r="AP1053" s="119">
        <f>IF(D1053=1,AI1053,AN1053)</f>
        <v/>
      </c>
      <c r="AQ1053" s="125">
        <f>ABS(E1053)&lt;$AQ$2</f>
        <v/>
      </c>
      <c r="AS1053">
        <f>IF(AP1053,MAX(AS$3:AS1051)+1,"")</f>
        <v/>
      </c>
    </row>
    <row r="1054">
      <c r="A1054" t="n">
        <v>964</v>
      </c>
      <c r="B1054" s="131">
        <f>IF(A1054=1,0,IF(AP1054,0.1*ε_cu1cd,0))</f>
        <v/>
      </c>
      <c r="C1054" s="131">
        <f>IF(A1054=1,0.1*ε_cu1cd,C1053+B1053)</f>
        <v/>
      </c>
      <c r="D1054" s="113">
        <f>IF('Нормальний переріз'!$D$68&gt;0,1,2)</f>
        <v/>
      </c>
      <c r="E1054" s="144">
        <f>IF(D1054=1,F1054,G1054)</f>
        <v/>
      </c>
      <c r="F1054" s="124">
        <f>IF(AI1053,0.11*ε_cu1cd,IF(AH1053,F1053*0.01,F1053))</f>
        <v/>
      </c>
      <c r="G1054" s="124">
        <f>IF(AP1053,-0.1*ε_cu1cd,IF(AM1053,G1053*0.01,G1053))</f>
        <v/>
      </c>
      <c r="H1054" s="113">
        <f>IF(A1054=1,E1054,IF(AO1053,H1053-E1053+E1054,IF(AP1053,0.8*H1053,H1053+E1054)))</f>
        <v/>
      </c>
      <c r="I1054" s="169">
        <f>(C1054-H1054)/h</f>
        <v/>
      </c>
      <c r="J1054">
        <f>C1054/(ε_c1cd)</f>
        <v/>
      </c>
      <c r="K1054">
        <f>C1054/I1054</f>
        <v/>
      </c>
      <c r="L1054" s="131">
        <f>I1054/(ε_c1cd)</f>
        <v/>
      </c>
      <c r="M1054">
        <f>I1054*(K1054-Z_s1)</f>
        <v/>
      </c>
      <c r="N1054">
        <f>I1054*(K1054-Z_s2)</f>
        <v/>
      </c>
      <c r="O1054">
        <f>E_s*M1054</f>
        <v/>
      </c>
      <c r="P1054">
        <f>E_s*N1054</f>
        <v/>
      </c>
      <c r="Q1054">
        <f>O1054*A_s1</f>
        <v/>
      </c>
      <c r="R1054">
        <f>P1054*A_s2</f>
        <v/>
      </c>
      <c r="S1054">
        <f>Q1054*($K1054-Z_s1)</f>
        <v/>
      </c>
      <c r="T1054">
        <f>R1054*($K1054-Z_s2)</f>
        <v/>
      </c>
      <c r="U1054">
        <f>(INDIRECT("a_"&amp;U$2)/(U$2+1))*(($C1054^(U$2+1)-$H1054^(U$2+1))/(ε_c1cd^(U$2+1)))</f>
        <v/>
      </c>
      <c r="V1054">
        <f>(INDIRECT("a_"&amp;V$2)/(V$2+1))*(($C1054^(V$2+1)-$H1054^(V$2+1))/(ε_c1cd^(V$2+1)))</f>
        <v/>
      </c>
      <c r="W1054">
        <f>(INDIRECT("a_"&amp;W$2)/(W$2+1))*(($C1054^(W$2+1)-$H1054^(W$2+1))/(ε_c1cd^(W$2+1)))</f>
        <v/>
      </c>
      <c r="X1054">
        <f>(INDIRECT("a_"&amp;X$2)/(X$2+1))*(($C1054^(X$2+1)-$H1054^(X$2+1))/(ε_c1cd^(X$2+1)))</f>
        <v/>
      </c>
      <c r="Y1054">
        <f>(INDIRECT("a_"&amp;Y$2)/(Y$2+1))*(($C1054^(Y$2+1)-$H1054^(Y$2+1))/(ε_c1cd^(Y$2+1)))</f>
        <v/>
      </c>
      <c r="Z1054">
        <f>(INDIRECT("a_"&amp;Z$2)/(Z$2+2))*(($C1054^(Z$2+2)-$H1054^(Z$2+2))/(ε_c1cd^(Z$2+2)))</f>
        <v/>
      </c>
      <c r="AA1054">
        <f>(INDIRECT("a_"&amp;AA$2)/(AA$2+2))*(($C1054^(AA$2+2)-$H1054^(AA$2+2))/(ε_c1cd^(AA$2+2)))</f>
        <v/>
      </c>
      <c r="AB1054">
        <f>(INDIRECT("a_"&amp;AB$2)/(AB$2+2))*(($C1054^(AB$2+2)-$H1054^(AB$2+2))/(ε_c1cd^(AB$2+2)))</f>
        <v/>
      </c>
      <c r="AC1054">
        <f>(INDIRECT("a_"&amp;AC$2)/(AC$2+2))*(($C1054^(AC$2+2)-$H1054^(AC$2+2))/(ε_c1cd^(AC$2+2)))</f>
        <v/>
      </c>
      <c r="AD1054">
        <f>(INDIRECT("a_"&amp;AD$2)/(AD$2+2))*(($C1054^(AD$2+2)-$H1054^(AD$2+2))/(ε_c1cd^(AD$2+2)))</f>
        <v/>
      </c>
      <c r="AE1054" s="111">
        <f>(b*f_cd/L1054)*SUM(U1054:Y1054)+SUM(Q1054:R1054)</f>
        <v/>
      </c>
      <c r="AF1054" s="112">
        <f>AE1054*(K1054-y+e)</f>
        <v/>
      </c>
      <c r="AG1054" s="113">
        <f>(b*f_cd/(L1054^2))*SUM(Z1054:AD1054)+SUM(S1054:T1054)-AF1054</f>
        <v/>
      </c>
      <c r="AH1054" s="114">
        <f>AG1054&lt;0</f>
        <v/>
      </c>
      <c r="AI1054" s="115">
        <f>IF(A1054=1,FALSE,(AND(AQ1054,AH1054,NOT(AI1053))))</f>
        <v/>
      </c>
      <c r="AJ1054" s="116">
        <f>(b*f_cd/L1054)*(a_1/2*J1054^2+a_2/3*J1054^3+a_3/4*J1054^4+a_4/5*J1054^5+a_5/6*J1054^6)+SUM(Q1054:R1054)</f>
        <v/>
      </c>
      <c r="AK1054">
        <f>AJ1054*(K1054-y+e)</f>
        <v/>
      </c>
      <c r="AL1054" s="118">
        <f>(b*f_cd/(L1054^2))*(a_1/3*J1054^3+a_2/4*J1054^4+a_3/5*J1054^5+a_4/6*J1054^6+a_5/7*J1054^7)+SUM(S1054:T1054)-AK1054</f>
        <v/>
      </c>
      <c r="AM1054" s="114">
        <f>AL1054&gt;0</f>
        <v/>
      </c>
      <c r="AN1054" s="115">
        <f>IF(A1054=1,FALSE,(AND(AQ1054,AM1054,NOT(AN1053))))</f>
        <v/>
      </c>
      <c r="AO1054">
        <f>IF(D1054=1,AND(AH1054,NOT(AI1054)),AND(AM1054,NOT(AN1054)))</f>
        <v/>
      </c>
      <c r="AP1054" s="119">
        <f>IF(D1054=1,AI1054,AN1054)</f>
        <v/>
      </c>
      <c r="AQ1054" s="125">
        <f>ABS(E1054)&lt;$AQ$2</f>
        <v/>
      </c>
      <c r="AS1054">
        <f>IF(AP1054,MAX(AS$3:AS1052)+1,"")</f>
        <v/>
      </c>
    </row>
    <row r="1055">
      <c r="A1055" t="n">
        <v>965</v>
      </c>
      <c r="B1055" s="131">
        <f>IF(A1055=1,0,IF(AP1055,0.1*ε_cu1cd,0))</f>
        <v/>
      </c>
      <c r="C1055" s="131">
        <f>IF(A1055=1,0.1*ε_cu1cd,C1054+B1054)</f>
        <v/>
      </c>
      <c r="D1055" s="113">
        <f>IF('Нормальний переріз'!$D$68&gt;0,1,2)</f>
        <v/>
      </c>
      <c r="E1055" s="144">
        <f>IF(D1055=1,F1055,G1055)</f>
        <v/>
      </c>
      <c r="F1055" s="124">
        <f>IF(AI1054,0.11*ε_cu1cd,IF(AH1054,F1054*0.01,F1054))</f>
        <v/>
      </c>
      <c r="G1055" s="124">
        <f>IF(AP1054,-0.1*ε_cu1cd,IF(AM1054,G1054*0.01,G1054))</f>
        <v/>
      </c>
      <c r="H1055" s="113">
        <f>IF(A1055=1,E1055,IF(AO1054,H1054-E1054+E1055,IF(AP1054,0.8*H1054,H1054+E1055)))</f>
        <v/>
      </c>
      <c r="I1055" s="169">
        <f>(C1055-H1055)/h</f>
        <v/>
      </c>
      <c r="J1055">
        <f>C1055/(ε_c1cd)</f>
        <v/>
      </c>
      <c r="K1055">
        <f>C1055/I1055</f>
        <v/>
      </c>
      <c r="L1055" s="131">
        <f>I1055/(ε_c1cd)</f>
        <v/>
      </c>
      <c r="M1055">
        <f>I1055*(K1055-Z_s1)</f>
        <v/>
      </c>
      <c r="N1055">
        <f>I1055*(K1055-Z_s2)</f>
        <v/>
      </c>
      <c r="O1055">
        <f>E_s*M1055</f>
        <v/>
      </c>
      <c r="P1055">
        <f>E_s*N1055</f>
        <v/>
      </c>
      <c r="Q1055">
        <f>O1055*A_s1</f>
        <v/>
      </c>
      <c r="R1055">
        <f>P1055*A_s2</f>
        <v/>
      </c>
      <c r="S1055">
        <f>Q1055*($K1055-Z_s1)</f>
        <v/>
      </c>
      <c r="T1055">
        <f>R1055*($K1055-Z_s2)</f>
        <v/>
      </c>
      <c r="U1055">
        <f>(INDIRECT("a_"&amp;U$2)/(U$2+1))*(($C1055^(U$2+1)-$H1055^(U$2+1))/(ε_c1cd^(U$2+1)))</f>
        <v/>
      </c>
      <c r="V1055">
        <f>(INDIRECT("a_"&amp;V$2)/(V$2+1))*(($C1055^(V$2+1)-$H1055^(V$2+1))/(ε_c1cd^(V$2+1)))</f>
        <v/>
      </c>
      <c r="W1055">
        <f>(INDIRECT("a_"&amp;W$2)/(W$2+1))*(($C1055^(W$2+1)-$H1055^(W$2+1))/(ε_c1cd^(W$2+1)))</f>
        <v/>
      </c>
      <c r="X1055">
        <f>(INDIRECT("a_"&amp;X$2)/(X$2+1))*(($C1055^(X$2+1)-$H1055^(X$2+1))/(ε_c1cd^(X$2+1)))</f>
        <v/>
      </c>
      <c r="Y1055">
        <f>(INDIRECT("a_"&amp;Y$2)/(Y$2+1))*(($C1055^(Y$2+1)-$H1055^(Y$2+1))/(ε_c1cd^(Y$2+1)))</f>
        <v/>
      </c>
      <c r="Z1055">
        <f>(INDIRECT("a_"&amp;Z$2)/(Z$2+2))*(($C1055^(Z$2+2)-$H1055^(Z$2+2))/(ε_c1cd^(Z$2+2)))</f>
        <v/>
      </c>
      <c r="AA1055">
        <f>(INDIRECT("a_"&amp;AA$2)/(AA$2+2))*(($C1055^(AA$2+2)-$H1055^(AA$2+2))/(ε_c1cd^(AA$2+2)))</f>
        <v/>
      </c>
      <c r="AB1055">
        <f>(INDIRECT("a_"&amp;AB$2)/(AB$2+2))*(($C1055^(AB$2+2)-$H1055^(AB$2+2))/(ε_c1cd^(AB$2+2)))</f>
        <v/>
      </c>
      <c r="AC1055">
        <f>(INDIRECT("a_"&amp;AC$2)/(AC$2+2))*(($C1055^(AC$2+2)-$H1055^(AC$2+2))/(ε_c1cd^(AC$2+2)))</f>
        <v/>
      </c>
      <c r="AD1055">
        <f>(INDIRECT("a_"&amp;AD$2)/(AD$2+2))*(($C1055^(AD$2+2)-$H1055^(AD$2+2))/(ε_c1cd^(AD$2+2)))</f>
        <v/>
      </c>
      <c r="AE1055" s="111">
        <f>(b*f_cd/L1055)*SUM(U1055:Y1055)+SUM(Q1055:R1055)</f>
        <v/>
      </c>
      <c r="AF1055" s="112">
        <f>AE1055*(K1055-y+e)</f>
        <v/>
      </c>
      <c r="AG1055" s="113">
        <f>(b*f_cd/(L1055^2))*SUM(Z1055:AD1055)+SUM(S1055:T1055)-AF1055</f>
        <v/>
      </c>
      <c r="AH1055" s="114">
        <f>AG1055&lt;0</f>
        <v/>
      </c>
      <c r="AI1055" s="115">
        <f>IF(A1055=1,FALSE,(AND(AQ1055,AH1055,NOT(AI1054))))</f>
        <v/>
      </c>
      <c r="AJ1055" s="116">
        <f>(b*f_cd/L1055)*(a_1/2*J1055^2+a_2/3*J1055^3+a_3/4*J1055^4+a_4/5*J1055^5+a_5/6*J1055^6)+SUM(Q1055:R1055)</f>
        <v/>
      </c>
      <c r="AK1055">
        <f>AJ1055*(K1055-y+e)</f>
        <v/>
      </c>
      <c r="AL1055" s="118">
        <f>(b*f_cd/(L1055^2))*(a_1/3*J1055^3+a_2/4*J1055^4+a_3/5*J1055^5+a_4/6*J1055^6+a_5/7*J1055^7)+SUM(S1055:T1055)-AK1055</f>
        <v/>
      </c>
      <c r="AM1055" s="114">
        <f>AL1055&gt;0</f>
        <v/>
      </c>
      <c r="AN1055" s="115">
        <f>IF(A1055=1,FALSE,(AND(AQ1055,AM1055,NOT(AN1054))))</f>
        <v/>
      </c>
      <c r="AO1055">
        <f>IF(D1055=1,AND(AH1055,NOT(AI1055)),AND(AM1055,NOT(AN1055)))</f>
        <v/>
      </c>
      <c r="AP1055" s="119">
        <f>IF(D1055=1,AI1055,AN1055)</f>
        <v/>
      </c>
      <c r="AQ1055" s="125">
        <f>ABS(E1055)&lt;$AQ$2</f>
        <v/>
      </c>
      <c r="AS1055">
        <f>IF(AP1055,MAX(AS$3:AS1053)+1,"")</f>
        <v/>
      </c>
    </row>
    <row r="1056">
      <c r="A1056" t="n">
        <v>966</v>
      </c>
      <c r="B1056" s="131">
        <f>IF(A1056=1,0,IF(AP1056,0.1*ε_cu1cd,0))</f>
        <v/>
      </c>
      <c r="C1056" s="131">
        <f>IF(A1056=1,0.1*ε_cu1cd,C1055+B1055)</f>
        <v/>
      </c>
      <c r="D1056" s="113">
        <f>IF('Нормальний переріз'!$D$68&gt;0,1,2)</f>
        <v/>
      </c>
      <c r="E1056" s="144">
        <f>IF(D1056=1,F1056,G1056)</f>
        <v/>
      </c>
      <c r="F1056" s="124">
        <f>IF(AI1055,0.11*ε_cu1cd,IF(AH1055,F1055*0.01,F1055))</f>
        <v/>
      </c>
      <c r="G1056" s="124">
        <f>IF(AP1055,-0.1*ε_cu1cd,IF(AM1055,G1055*0.01,G1055))</f>
        <v/>
      </c>
      <c r="H1056" s="113">
        <f>IF(A1056=1,E1056,IF(AO1055,H1055-E1055+E1056,IF(AP1055,0.8*H1055,H1055+E1056)))</f>
        <v/>
      </c>
      <c r="I1056" s="169">
        <f>(C1056-H1056)/h</f>
        <v/>
      </c>
      <c r="J1056">
        <f>C1056/(ε_c1cd)</f>
        <v/>
      </c>
      <c r="K1056">
        <f>C1056/I1056</f>
        <v/>
      </c>
      <c r="L1056" s="131">
        <f>I1056/(ε_c1cd)</f>
        <v/>
      </c>
      <c r="M1056">
        <f>I1056*(K1056-Z_s1)</f>
        <v/>
      </c>
      <c r="N1056">
        <f>I1056*(K1056-Z_s2)</f>
        <v/>
      </c>
      <c r="O1056">
        <f>E_s*M1056</f>
        <v/>
      </c>
      <c r="P1056">
        <f>E_s*N1056</f>
        <v/>
      </c>
      <c r="Q1056">
        <f>O1056*A_s1</f>
        <v/>
      </c>
      <c r="R1056">
        <f>P1056*A_s2</f>
        <v/>
      </c>
      <c r="S1056">
        <f>Q1056*($K1056-Z_s1)</f>
        <v/>
      </c>
      <c r="T1056">
        <f>R1056*($K1056-Z_s2)</f>
        <v/>
      </c>
      <c r="U1056">
        <f>(INDIRECT("a_"&amp;U$2)/(U$2+1))*(($C1056^(U$2+1)-$H1056^(U$2+1))/(ε_c1cd^(U$2+1)))</f>
        <v/>
      </c>
      <c r="V1056">
        <f>(INDIRECT("a_"&amp;V$2)/(V$2+1))*(($C1056^(V$2+1)-$H1056^(V$2+1))/(ε_c1cd^(V$2+1)))</f>
        <v/>
      </c>
      <c r="W1056">
        <f>(INDIRECT("a_"&amp;W$2)/(W$2+1))*(($C1056^(W$2+1)-$H1056^(W$2+1))/(ε_c1cd^(W$2+1)))</f>
        <v/>
      </c>
      <c r="X1056">
        <f>(INDIRECT("a_"&amp;X$2)/(X$2+1))*(($C1056^(X$2+1)-$H1056^(X$2+1))/(ε_c1cd^(X$2+1)))</f>
        <v/>
      </c>
      <c r="Y1056">
        <f>(INDIRECT("a_"&amp;Y$2)/(Y$2+1))*(($C1056^(Y$2+1)-$H1056^(Y$2+1))/(ε_c1cd^(Y$2+1)))</f>
        <v/>
      </c>
      <c r="Z1056">
        <f>(INDIRECT("a_"&amp;Z$2)/(Z$2+2))*(($C1056^(Z$2+2)-$H1056^(Z$2+2))/(ε_c1cd^(Z$2+2)))</f>
        <v/>
      </c>
      <c r="AA1056">
        <f>(INDIRECT("a_"&amp;AA$2)/(AA$2+2))*(($C1056^(AA$2+2)-$H1056^(AA$2+2))/(ε_c1cd^(AA$2+2)))</f>
        <v/>
      </c>
      <c r="AB1056">
        <f>(INDIRECT("a_"&amp;AB$2)/(AB$2+2))*(($C1056^(AB$2+2)-$H1056^(AB$2+2))/(ε_c1cd^(AB$2+2)))</f>
        <v/>
      </c>
      <c r="AC1056">
        <f>(INDIRECT("a_"&amp;AC$2)/(AC$2+2))*(($C1056^(AC$2+2)-$H1056^(AC$2+2))/(ε_c1cd^(AC$2+2)))</f>
        <v/>
      </c>
      <c r="AD1056">
        <f>(INDIRECT("a_"&amp;AD$2)/(AD$2+2))*(($C1056^(AD$2+2)-$H1056^(AD$2+2))/(ε_c1cd^(AD$2+2)))</f>
        <v/>
      </c>
      <c r="AE1056" s="111">
        <f>(b*f_cd/L1056)*SUM(U1056:Y1056)+SUM(Q1056:R1056)</f>
        <v/>
      </c>
      <c r="AF1056" s="112">
        <f>AE1056*(K1056-y+e)</f>
        <v/>
      </c>
      <c r="AG1056" s="113">
        <f>(b*f_cd/(L1056^2))*SUM(Z1056:AD1056)+SUM(S1056:T1056)-AF1056</f>
        <v/>
      </c>
      <c r="AH1056" s="114">
        <f>AG1056&lt;0</f>
        <v/>
      </c>
      <c r="AI1056" s="115">
        <f>IF(A1056=1,FALSE,(AND(AQ1056,AH1056,NOT(AI1055))))</f>
        <v/>
      </c>
      <c r="AJ1056" s="116">
        <f>(b*f_cd/L1056)*(a_1/2*J1056^2+a_2/3*J1056^3+a_3/4*J1056^4+a_4/5*J1056^5+a_5/6*J1056^6)+SUM(Q1056:R1056)</f>
        <v/>
      </c>
      <c r="AK1056">
        <f>AJ1056*(K1056-y+e)</f>
        <v/>
      </c>
      <c r="AL1056" s="118">
        <f>(b*f_cd/(L1056^2))*(a_1/3*J1056^3+a_2/4*J1056^4+a_3/5*J1056^5+a_4/6*J1056^6+a_5/7*J1056^7)+SUM(S1056:T1056)-AK1056</f>
        <v/>
      </c>
      <c r="AM1056" s="114">
        <f>AL1056&gt;0</f>
        <v/>
      </c>
      <c r="AN1056" s="115">
        <f>IF(A1056=1,FALSE,(AND(AQ1056,AM1056,NOT(AN1055))))</f>
        <v/>
      </c>
      <c r="AO1056">
        <f>IF(D1056=1,AND(AH1056,NOT(AI1056)),AND(AM1056,NOT(AN1056)))</f>
        <v/>
      </c>
      <c r="AP1056" s="119">
        <f>IF(D1056=1,AI1056,AN1056)</f>
        <v/>
      </c>
      <c r="AQ1056" s="125">
        <f>ABS(E1056)&lt;$AQ$2</f>
        <v/>
      </c>
      <c r="AS1056">
        <f>IF(AP1056,MAX(AS$3:AS1054)+1,"")</f>
        <v/>
      </c>
    </row>
    <row r="1057">
      <c r="A1057" t="n">
        <v>967</v>
      </c>
      <c r="B1057" s="131">
        <f>IF(A1057=1,0,IF(AP1057,0.1*ε_cu1cd,0))</f>
        <v/>
      </c>
      <c r="C1057" s="131">
        <f>IF(A1057=1,0.1*ε_cu1cd,C1056+B1056)</f>
        <v/>
      </c>
      <c r="D1057" s="113">
        <f>IF('Нормальний переріз'!$D$68&gt;0,1,2)</f>
        <v/>
      </c>
      <c r="E1057" s="144">
        <f>IF(D1057=1,F1057,G1057)</f>
        <v/>
      </c>
      <c r="F1057" s="124">
        <f>IF(AI1056,0.11*ε_cu1cd,IF(AH1056,F1056*0.01,F1056))</f>
        <v/>
      </c>
      <c r="G1057" s="124">
        <f>IF(AP1056,-0.1*ε_cu1cd,IF(AM1056,G1056*0.01,G1056))</f>
        <v/>
      </c>
      <c r="H1057" s="113">
        <f>IF(A1057=1,E1057,IF(AO1056,H1056-E1056+E1057,IF(AP1056,0.8*H1056,H1056+E1057)))</f>
        <v/>
      </c>
      <c r="I1057" s="169">
        <f>(C1057-H1057)/h</f>
        <v/>
      </c>
      <c r="J1057">
        <f>C1057/(ε_c1cd)</f>
        <v/>
      </c>
      <c r="K1057">
        <f>C1057/I1057</f>
        <v/>
      </c>
      <c r="L1057" s="131">
        <f>I1057/(ε_c1cd)</f>
        <v/>
      </c>
      <c r="M1057">
        <f>I1057*(K1057-Z_s1)</f>
        <v/>
      </c>
      <c r="N1057">
        <f>I1057*(K1057-Z_s2)</f>
        <v/>
      </c>
      <c r="O1057">
        <f>E_s*M1057</f>
        <v/>
      </c>
      <c r="P1057">
        <f>E_s*N1057</f>
        <v/>
      </c>
      <c r="Q1057">
        <f>O1057*A_s1</f>
        <v/>
      </c>
      <c r="R1057">
        <f>P1057*A_s2</f>
        <v/>
      </c>
      <c r="S1057">
        <f>Q1057*($K1057-Z_s1)</f>
        <v/>
      </c>
      <c r="T1057">
        <f>R1057*($K1057-Z_s2)</f>
        <v/>
      </c>
      <c r="U1057">
        <f>(INDIRECT("a_"&amp;U$2)/(U$2+1))*(($C1057^(U$2+1)-$H1057^(U$2+1))/(ε_c1cd^(U$2+1)))</f>
        <v/>
      </c>
      <c r="V1057">
        <f>(INDIRECT("a_"&amp;V$2)/(V$2+1))*(($C1057^(V$2+1)-$H1057^(V$2+1))/(ε_c1cd^(V$2+1)))</f>
        <v/>
      </c>
      <c r="W1057">
        <f>(INDIRECT("a_"&amp;W$2)/(W$2+1))*(($C1057^(W$2+1)-$H1057^(W$2+1))/(ε_c1cd^(W$2+1)))</f>
        <v/>
      </c>
      <c r="X1057">
        <f>(INDIRECT("a_"&amp;X$2)/(X$2+1))*(($C1057^(X$2+1)-$H1057^(X$2+1))/(ε_c1cd^(X$2+1)))</f>
        <v/>
      </c>
      <c r="Y1057">
        <f>(INDIRECT("a_"&amp;Y$2)/(Y$2+1))*(($C1057^(Y$2+1)-$H1057^(Y$2+1))/(ε_c1cd^(Y$2+1)))</f>
        <v/>
      </c>
      <c r="Z1057">
        <f>(INDIRECT("a_"&amp;Z$2)/(Z$2+2))*(($C1057^(Z$2+2)-$H1057^(Z$2+2))/(ε_c1cd^(Z$2+2)))</f>
        <v/>
      </c>
      <c r="AA1057">
        <f>(INDIRECT("a_"&amp;AA$2)/(AA$2+2))*(($C1057^(AA$2+2)-$H1057^(AA$2+2))/(ε_c1cd^(AA$2+2)))</f>
        <v/>
      </c>
      <c r="AB1057">
        <f>(INDIRECT("a_"&amp;AB$2)/(AB$2+2))*(($C1057^(AB$2+2)-$H1057^(AB$2+2))/(ε_c1cd^(AB$2+2)))</f>
        <v/>
      </c>
      <c r="AC1057">
        <f>(INDIRECT("a_"&amp;AC$2)/(AC$2+2))*(($C1057^(AC$2+2)-$H1057^(AC$2+2))/(ε_c1cd^(AC$2+2)))</f>
        <v/>
      </c>
      <c r="AD1057">
        <f>(INDIRECT("a_"&amp;AD$2)/(AD$2+2))*(($C1057^(AD$2+2)-$H1057^(AD$2+2))/(ε_c1cd^(AD$2+2)))</f>
        <v/>
      </c>
      <c r="AE1057" s="111">
        <f>(b*f_cd/L1057)*SUM(U1057:Y1057)+SUM(Q1057:R1057)</f>
        <v/>
      </c>
      <c r="AF1057" s="112">
        <f>AE1057*(K1057-y+e)</f>
        <v/>
      </c>
      <c r="AG1057" s="113">
        <f>(b*f_cd/(L1057^2))*SUM(Z1057:AD1057)+SUM(S1057:T1057)-AF1057</f>
        <v/>
      </c>
      <c r="AH1057" s="114">
        <f>AG1057&lt;0</f>
        <v/>
      </c>
      <c r="AI1057" s="115">
        <f>IF(A1057=1,FALSE,(AND(AQ1057,AH1057,NOT(AI1056))))</f>
        <v/>
      </c>
      <c r="AJ1057" s="116">
        <f>(b*f_cd/L1057)*(a_1/2*J1057^2+a_2/3*J1057^3+a_3/4*J1057^4+a_4/5*J1057^5+a_5/6*J1057^6)+SUM(Q1057:R1057)</f>
        <v/>
      </c>
      <c r="AK1057">
        <f>AJ1057*(K1057-y+e)</f>
        <v/>
      </c>
      <c r="AL1057" s="118">
        <f>(b*f_cd/(L1057^2))*(a_1/3*J1057^3+a_2/4*J1057^4+a_3/5*J1057^5+a_4/6*J1057^6+a_5/7*J1057^7)+SUM(S1057:T1057)-AK1057</f>
        <v/>
      </c>
      <c r="AM1057" s="114">
        <f>AL1057&gt;0</f>
        <v/>
      </c>
      <c r="AN1057" s="115">
        <f>IF(A1057=1,FALSE,(AND(AQ1057,AM1057,NOT(AN1056))))</f>
        <v/>
      </c>
      <c r="AO1057">
        <f>IF(D1057=1,AND(AH1057,NOT(AI1057)),AND(AM1057,NOT(AN1057)))</f>
        <v/>
      </c>
      <c r="AP1057" s="119">
        <f>IF(D1057=1,AI1057,AN1057)</f>
        <v/>
      </c>
      <c r="AQ1057" s="125">
        <f>ABS(E1057)&lt;$AQ$2</f>
        <v/>
      </c>
      <c r="AS1057">
        <f>IF(AP1057,MAX(AS$3:AS1055)+1,"")</f>
        <v/>
      </c>
    </row>
    <row r="1058">
      <c r="A1058" t="n">
        <v>968</v>
      </c>
      <c r="B1058" s="131">
        <f>IF(A1058=1,0,IF(AP1058,0.1*ε_cu1cd,0))</f>
        <v/>
      </c>
      <c r="C1058" s="131">
        <f>IF(A1058=1,0.1*ε_cu1cd,C1057+B1057)</f>
        <v/>
      </c>
      <c r="D1058" s="113">
        <f>IF('Нормальний переріз'!$D$68&gt;0,1,2)</f>
        <v/>
      </c>
      <c r="E1058" s="144">
        <f>IF(D1058=1,F1058,G1058)</f>
        <v/>
      </c>
      <c r="F1058" s="124">
        <f>IF(AI1057,0.11*ε_cu1cd,IF(AH1057,F1057*0.01,F1057))</f>
        <v/>
      </c>
      <c r="G1058" s="124">
        <f>IF(AP1057,-0.1*ε_cu1cd,IF(AM1057,G1057*0.01,G1057))</f>
        <v/>
      </c>
      <c r="H1058" s="113">
        <f>IF(A1058=1,E1058,IF(AO1057,H1057-E1057+E1058,IF(AP1057,0.8*H1057,H1057+E1058)))</f>
        <v/>
      </c>
      <c r="I1058" s="169">
        <f>(C1058-H1058)/h</f>
        <v/>
      </c>
      <c r="J1058">
        <f>C1058/(ε_c1cd)</f>
        <v/>
      </c>
      <c r="K1058">
        <f>C1058/I1058</f>
        <v/>
      </c>
      <c r="L1058" s="131">
        <f>I1058/(ε_c1cd)</f>
        <v/>
      </c>
      <c r="M1058">
        <f>I1058*(K1058-Z_s1)</f>
        <v/>
      </c>
      <c r="N1058">
        <f>I1058*(K1058-Z_s2)</f>
        <v/>
      </c>
      <c r="O1058">
        <f>E_s*M1058</f>
        <v/>
      </c>
      <c r="P1058">
        <f>E_s*N1058</f>
        <v/>
      </c>
      <c r="Q1058">
        <f>O1058*A_s1</f>
        <v/>
      </c>
      <c r="R1058">
        <f>P1058*A_s2</f>
        <v/>
      </c>
      <c r="S1058">
        <f>Q1058*($K1058-Z_s1)</f>
        <v/>
      </c>
      <c r="T1058">
        <f>R1058*($K1058-Z_s2)</f>
        <v/>
      </c>
      <c r="U1058">
        <f>(INDIRECT("a_"&amp;U$2)/(U$2+1))*(($C1058^(U$2+1)-$H1058^(U$2+1))/(ε_c1cd^(U$2+1)))</f>
        <v/>
      </c>
      <c r="V1058">
        <f>(INDIRECT("a_"&amp;V$2)/(V$2+1))*(($C1058^(V$2+1)-$H1058^(V$2+1))/(ε_c1cd^(V$2+1)))</f>
        <v/>
      </c>
      <c r="W1058">
        <f>(INDIRECT("a_"&amp;W$2)/(W$2+1))*(($C1058^(W$2+1)-$H1058^(W$2+1))/(ε_c1cd^(W$2+1)))</f>
        <v/>
      </c>
      <c r="X1058">
        <f>(INDIRECT("a_"&amp;X$2)/(X$2+1))*(($C1058^(X$2+1)-$H1058^(X$2+1))/(ε_c1cd^(X$2+1)))</f>
        <v/>
      </c>
      <c r="Y1058">
        <f>(INDIRECT("a_"&amp;Y$2)/(Y$2+1))*(($C1058^(Y$2+1)-$H1058^(Y$2+1))/(ε_c1cd^(Y$2+1)))</f>
        <v/>
      </c>
      <c r="Z1058">
        <f>(INDIRECT("a_"&amp;Z$2)/(Z$2+2))*(($C1058^(Z$2+2)-$H1058^(Z$2+2))/(ε_c1cd^(Z$2+2)))</f>
        <v/>
      </c>
      <c r="AA1058">
        <f>(INDIRECT("a_"&amp;AA$2)/(AA$2+2))*(($C1058^(AA$2+2)-$H1058^(AA$2+2))/(ε_c1cd^(AA$2+2)))</f>
        <v/>
      </c>
      <c r="AB1058">
        <f>(INDIRECT("a_"&amp;AB$2)/(AB$2+2))*(($C1058^(AB$2+2)-$H1058^(AB$2+2))/(ε_c1cd^(AB$2+2)))</f>
        <v/>
      </c>
      <c r="AC1058">
        <f>(INDIRECT("a_"&amp;AC$2)/(AC$2+2))*(($C1058^(AC$2+2)-$H1058^(AC$2+2))/(ε_c1cd^(AC$2+2)))</f>
        <v/>
      </c>
      <c r="AD1058">
        <f>(INDIRECT("a_"&amp;AD$2)/(AD$2+2))*(($C1058^(AD$2+2)-$H1058^(AD$2+2))/(ε_c1cd^(AD$2+2)))</f>
        <v/>
      </c>
      <c r="AE1058" s="111">
        <f>(b*f_cd/L1058)*SUM(U1058:Y1058)+SUM(Q1058:R1058)</f>
        <v/>
      </c>
      <c r="AF1058" s="112">
        <f>AE1058*(K1058-y+e)</f>
        <v/>
      </c>
      <c r="AG1058" s="113">
        <f>(b*f_cd/(L1058^2))*SUM(Z1058:AD1058)+SUM(S1058:T1058)-AF1058</f>
        <v/>
      </c>
      <c r="AH1058" s="114">
        <f>AG1058&lt;0</f>
        <v/>
      </c>
      <c r="AI1058" s="115">
        <f>IF(A1058=1,FALSE,(AND(AQ1058,AH1058,NOT(AI1057))))</f>
        <v/>
      </c>
      <c r="AJ1058" s="116">
        <f>(b*f_cd/L1058)*(a_1/2*J1058^2+a_2/3*J1058^3+a_3/4*J1058^4+a_4/5*J1058^5+a_5/6*J1058^6)+SUM(Q1058:R1058)</f>
        <v/>
      </c>
      <c r="AK1058">
        <f>AJ1058*(K1058-y+e)</f>
        <v/>
      </c>
      <c r="AL1058" s="118">
        <f>(b*f_cd/(L1058^2))*(a_1/3*J1058^3+a_2/4*J1058^4+a_3/5*J1058^5+a_4/6*J1058^6+a_5/7*J1058^7)+SUM(S1058:T1058)-AK1058</f>
        <v/>
      </c>
      <c r="AM1058" s="114">
        <f>AL1058&gt;0</f>
        <v/>
      </c>
      <c r="AN1058" s="115">
        <f>IF(A1058=1,FALSE,(AND(AQ1058,AM1058,NOT(AN1057))))</f>
        <v/>
      </c>
      <c r="AO1058">
        <f>IF(D1058=1,AND(AH1058,NOT(AI1058)),AND(AM1058,NOT(AN1058)))</f>
        <v/>
      </c>
      <c r="AP1058" s="119">
        <f>IF(D1058=1,AI1058,AN1058)</f>
        <v/>
      </c>
      <c r="AQ1058" s="125">
        <f>ABS(E1058)&lt;$AQ$2</f>
        <v/>
      </c>
      <c r="AS1058">
        <f>IF(AP1058,MAX(AS$3:AS1056)+1,"")</f>
        <v/>
      </c>
    </row>
    <row r="1059">
      <c r="A1059" t="n">
        <v>969</v>
      </c>
      <c r="B1059" s="131">
        <f>IF(A1059=1,0,IF(AP1059,0.1*ε_cu1cd,0))</f>
        <v/>
      </c>
      <c r="C1059" s="131">
        <f>IF(A1059=1,0.1*ε_cu1cd,C1058+B1058)</f>
        <v/>
      </c>
      <c r="D1059" s="113">
        <f>IF('Нормальний переріз'!$D$68&gt;0,1,2)</f>
        <v/>
      </c>
      <c r="E1059" s="144">
        <f>IF(D1059=1,F1059,G1059)</f>
        <v/>
      </c>
      <c r="F1059" s="124">
        <f>IF(AI1058,0.11*ε_cu1cd,IF(AH1058,F1058*0.01,F1058))</f>
        <v/>
      </c>
      <c r="G1059" s="124">
        <f>IF(AP1058,-0.1*ε_cu1cd,IF(AM1058,G1058*0.01,G1058))</f>
        <v/>
      </c>
      <c r="H1059" s="113">
        <f>IF(A1059=1,E1059,IF(AO1058,H1058-E1058+E1059,IF(AP1058,0.8*H1058,H1058+E1059)))</f>
        <v/>
      </c>
      <c r="I1059" s="169">
        <f>(C1059-H1059)/h</f>
        <v/>
      </c>
      <c r="J1059">
        <f>C1059/(ε_c1cd)</f>
        <v/>
      </c>
      <c r="K1059">
        <f>C1059/I1059</f>
        <v/>
      </c>
      <c r="L1059" s="131">
        <f>I1059/(ε_c1cd)</f>
        <v/>
      </c>
      <c r="M1059">
        <f>I1059*(K1059-Z_s1)</f>
        <v/>
      </c>
      <c r="N1059">
        <f>I1059*(K1059-Z_s2)</f>
        <v/>
      </c>
      <c r="O1059">
        <f>E_s*M1059</f>
        <v/>
      </c>
      <c r="P1059">
        <f>E_s*N1059</f>
        <v/>
      </c>
      <c r="Q1059">
        <f>O1059*A_s1</f>
        <v/>
      </c>
      <c r="R1059">
        <f>P1059*A_s2</f>
        <v/>
      </c>
      <c r="S1059">
        <f>Q1059*($K1059-Z_s1)</f>
        <v/>
      </c>
      <c r="T1059">
        <f>R1059*($K1059-Z_s2)</f>
        <v/>
      </c>
      <c r="U1059">
        <f>(INDIRECT("a_"&amp;U$2)/(U$2+1))*(($C1059^(U$2+1)-$H1059^(U$2+1))/(ε_c1cd^(U$2+1)))</f>
        <v/>
      </c>
      <c r="V1059">
        <f>(INDIRECT("a_"&amp;V$2)/(V$2+1))*(($C1059^(V$2+1)-$H1059^(V$2+1))/(ε_c1cd^(V$2+1)))</f>
        <v/>
      </c>
      <c r="W1059">
        <f>(INDIRECT("a_"&amp;W$2)/(W$2+1))*(($C1059^(W$2+1)-$H1059^(W$2+1))/(ε_c1cd^(W$2+1)))</f>
        <v/>
      </c>
      <c r="X1059">
        <f>(INDIRECT("a_"&amp;X$2)/(X$2+1))*(($C1059^(X$2+1)-$H1059^(X$2+1))/(ε_c1cd^(X$2+1)))</f>
        <v/>
      </c>
      <c r="Y1059">
        <f>(INDIRECT("a_"&amp;Y$2)/(Y$2+1))*(($C1059^(Y$2+1)-$H1059^(Y$2+1))/(ε_c1cd^(Y$2+1)))</f>
        <v/>
      </c>
      <c r="Z1059">
        <f>(INDIRECT("a_"&amp;Z$2)/(Z$2+2))*(($C1059^(Z$2+2)-$H1059^(Z$2+2))/(ε_c1cd^(Z$2+2)))</f>
        <v/>
      </c>
      <c r="AA1059">
        <f>(INDIRECT("a_"&amp;AA$2)/(AA$2+2))*(($C1059^(AA$2+2)-$H1059^(AA$2+2))/(ε_c1cd^(AA$2+2)))</f>
        <v/>
      </c>
      <c r="AB1059">
        <f>(INDIRECT("a_"&amp;AB$2)/(AB$2+2))*(($C1059^(AB$2+2)-$H1059^(AB$2+2))/(ε_c1cd^(AB$2+2)))</f>
        <v/>
      </c>
      <c r="AC1059">
        <f>(INDIRECT("a_"&amp;AC$2)/(AC$2+2))*(($C1059^(AC$2+2)-$H1059^(AC$2+2))/(ε_c1cd^(AC$2+2)))</f>
        <v/>
      </c>
      <c r="AD1059">
        <f>(INDIRECT("a_"&amp;AD$2)/(AD$2+2))*(($C1059^(AD$2+2)-$H1059^(AD$2+2))/(ε_c1cd^(AD$2+2)))</f>
        <v/>
      </c>
      <c r="AE1059" s="111">
        <f>(b*f_cd/L1059)*SUM(U1059:Y1059)+SUM(Q1059:R1059)</f>
        <v/>
      </c>
      <c r="AF1059" s="112">
        <f>AE1059*(K1059-y+e)</f>
        <v/>
      </c>
      <c r="AG1059" s="113">
        <f>(b*f_cd/(L1059^2))*SUM(Z1059:AD1059)+SUM(S1059:T1059)-AF1059</f>
        <v/>
      </c>
      <c r="AH1059" s="114">
        <f>AG1059&lt;0</f>
        <v/>
      </c>
      <c r="AI1059" s="115">
        <f>IF(A1059=1,FALSE,(AND(AQ1059,AH1059,NOT(AI1058))))</f>
        <v/>
      </c>
      <c r="AJ1059" s="116">
        <f>(b*f_cd/L1059)*(a_1/2*J1059^2+a_2/3*J1059^3+a_3/4*J1059^4+a_4/5*J1059^5+a_5/6*J1059^6)+SUM(Q1059:R1059)</f>
        <v/>
      </c>
      <c r="AK1059">
        <f>AJ1059*(K1059-y+e)</f>
        <v/>
      </c>
      <c r="AL1059" s="118">
        <f>(b*f_cd/(L1059^2))*(a_1/3*J1059^3+a_2/4*J1059^4+a_3/5*J1059^5+a_4/6*J1059^6+a_5/7*J1059^7)+SUM(S1059:T1059)-AK1059</f>
        <v/>
      </c>
      <c r="AM1059" s="114">
        <f>AL1059&gt;0</f>
        <v/>
      </c>
      <c r="AN1059" s="115">
        <f>IF(A1059=1,FALSE,(AND(AQ1059,AM1059,NOT(AN1058))))</f>
        <v/>
      </c>
      <c r="AO1059">
        <f>IF(D1059=1,AND(AH1059,NOT(AI1059)),AND(AM1059,NOT(AN1059)))</f>
        <v/>
      </c>
      <c r="AP1059" s="119">
        <f>IF(D1059=1,AI1059,AN1059)</f>
        <v/>
      </c>
      <c r="AQ1059" s="125">
        <f>ABS(E1059)&lt;$AQ$2</f>
        <v/>
      </c>
      <c r="AS1059">
        <f>IF(AP1059,MAX(AS$3:AS1057)+1,"")</f>
        <v/>
      </c>
    </row>
    <row r="1060">
      <c r="A1060" t="n">
        <v>970</v>
      </c>
      <c r="B1060" s="131">
        <f>IF(A1060=1,0,IF(AP1060,0.1*ε_cu1cd,0))</f>
        <v/>
      </c>
      <c r="C1060" s="131">
        <f>IF(A1060=1,0.1*ε_cu1cd,C1059+B1059)</f>
        <v/>
      </c>
      <c r="D1060" s="113">
        <f>IF('Нормальний переріз'!$D$68&gt;0,1,2)</f>
        <v/>
      </c>
      <c r="E1060" s="144">
        <f>IF(D1060=1,F1060,G1060)</f>
        <v/>
      </c>
      <c r="F1060" s="124">
        <f>IF(AI1059,0.11*ε_cu1cd,IF(AH1059,F1059*0.01,F1059))</f>
        <v/>
      </c>
      <c r="G1060" s="124">
        <f>IF(AP1059,-0.1*ε_cu1cd,IF(AM1059,G1059*0.01,G1059))</f>
        <v/>
      </c>
      <c r="H1060" s="113">
        <f>IF(A1060=1,E1060,IF(AO1059,H1059-E1059+E1060,IF(AP1059,0.8*H1059,H1059+E1060)))</f>
        <v/>
      </c>
      <c r="I1060" s="169">
        <f>(C1060-H1060)/h</f>
        <v/>
      </c>
      <c r="J1060">
        <f>C1060/(ε_c1cd)</f>
        <v/>
      </c>
      <c r="K1060">
        <f>C1060/I1060</f>
        <v/>
      </c>
      <c r="L1060" s="131">
        <f>I1060/(ε_c1cd)</f>
        <v/>
      </c>
      <c r="M1060">
        <f>I1060*(K1060-Z_s1)</f>
        <v/>
      </c>
      <c r="N1060">
        <f>I1060*(K1060-Z_s2)</f>
        <v/>
      </c>
      <c r="O1060">
        <f>E_s*M1060</f>
        <v/>
      </c>
      <c r="P1060">
        <f>E_s*N1060</f>
        <v/>
      </c>
      <c r="Q1060">
        <f>O1060*A_s1</f>
        <v/>
      </c>
      <c r="R1060">
        <f>P1060*A_s2</f>
        <v/>
      </c>
      <c r="S1060">
        <f>Q1060*($K1060-Z_s1)</f>
        <v/>
      </c>
      <c r="T1060">
        <f>R1060*($K1060-Z_s2)</f>
        <v/>
      </c>
      <c r="U1060">
        <f>(INDIRECT("a_"&amp;U$2)/(U$2+1))*(($C1060^(U$2+1)-$H1060^(U$2+1))/(ε_c1cd^(U$2+1)))</f>
        <v/>
      </c>
      <c r="V1060">
        <f>(INDIRECT("a_"&amp;V$2)/(V$2+1))*(($C1060^(V$2+1)-$H1060^(V$2+1))/(ε_c1cd^(V$2+1)))</f>
        <v/>
      </c>
      <c r="W1060">
        <f>(INDIRECT("a_"&amp;W$2)/(W$2+1))*(($C1060^(W$2+1)-$H1060^(W$2+1))/(ε_c1cd^(W$2+1)))</f>
        <v/>
      </c>
      <c r="X1060">
        <f>(INDIRECT("a_"&amp;X$2)/(X$2+1))*(($C1060^(X$2+1)-$H1060^(X$2+1))/(ε_c1cd^(X$2+1)))</f>
        <v/>
      </c>
      <c r="Y1060">
        <f>(INDIRECT("a_"&amp;Y$2)/(Y$2+1))*(($C1060^(Y$2+1)-$H1060^(Y$2+1))/(ε_c1cd^(Y$2+1)))</f>
        <v/>
      </c>
      <c r="Z1060">
        <f>(INDIRECT("a_"&amp;Z$2)/(Z$2+2))*(($C1060^(Z$2+2)-$H1060^(Z$2+2))/(ε_c1cd^(Z$2+2)))</f>
        <v/>
      </c>
      <c r="AA1060">
        <f>(INDIRECT("a_"&amp;AA$2)/(AA$2+2))*(($C1060^(AA$2+2)-$H1060^(AA$2+2))/(ε_c1cd^(AA$2+2)))</f>
        <v/>
      </c>
      <c r="AB1060">
        <f>(INDIRECT("a_"&amp;AB$2)/(AB$2+2))*(($C1060^(AB$2+2)-$H1060^(AB$2+2))/(ε_c1cd^(AB$2+2)))</f>
        <v/>
      </c>
      <c r="AC1060">
        <f>(INDIRECT("a_"&amp;AC$2)/(AC$2+2))*(($C1060^(AC$2+2)-$H1060^(AC$2+2))/(ε_c1cd^(AC$2+2)))</f>
        <v/>
      </c>
      <c r="AD1060">
        <f>(INDIRECT("a_"&amp;AD$2)/(AD$2+2))*(($C1060^(AD$2+2)-$H1060^(AD$2+2))/(ε_c1cd^(AD$2+2)))</f>
        <v/>
      </c>
      <c r="AE1060" s="111">
        <f>(b*f_cd/L1060)*SUM(U1060:Y1060)+SUM(Q1060:R1060)</f>
        <v/>
      </c>
      <c r="AF1060" s="112">
        <f>AE1060*(K1060-y+e)</f>
        <v/>
      </c>
      <c r="AG1060" s="113">
        <f>(b*f_cd/(L1060^2))*SUM(Z1060:AD1060)+SUM(S1060:T1060)-AF1060</f>
        <v/>
      </c>
      <c r="AH1060" s="114">
        <f>AG1060&lt;0</f>
        <v/>
      </c>
      <c r="AI1060" s="115">
        <f>IF(A1060=1,FALSE,(AND(AQ1060,AH1060,NOT(AI1059))))</f>
        <v/>
      </c>
      <c r="AJ1060" s="116">
        <f>(b*f_cd/L1060)*(a_1/2*J1060^2+a_2/3*J1060^3+a_3/4*J1060^4+a_4/5*J1060^5+a_5/6*J1060^6)+SUM(Q1060:R1060)</f>
        <v/>
      </c>
      <c r="AK1060">
        <f>AJ1060*(K1060-y+e)</f>
        <v/>
      </c>
      <c r="AL1060" s="118">
        <f>(b*f_cd/(L1060^2))*(a_1/3*J1060^3+a_2/4*J1060^4+a_3/5*J1060^5+a_4/6*J1060^6+a_5/7*J1060^7)+SUM(S1060:T1060)-AK1060</f>
        <v/>
      </c>
      <c r="AM1060" s="114">
        <f>AL1060&gt;0</f>
        <v/>
      </c>
      <c r="AN1060" s="115">
        <f>IF(A1060=1,FALSE,(AND(AQ1060,AM1060,NOT(AN1059))))</f>
        <v/>
      </c>
      <c r="AO1060">
        <f>IF(D1060=1,AND(AH1060,NOT(AI1060)),AND(AM1060,NOT(AN1060)))</f>
        <v/>
      </c>
      <c r="AP1060" s="119">
        <f>IF(D1060=1,AI1060,AN1060)</f>
        <v/>
      </c>
      <c r="AQ1060" s="125">
        <f>ABS(E1060)&lt;$AQ$2</f>
        <v/>
      </c>
      <c r="AS1060">
        <f>IF(AP1060,MAX(AS$3:AS1058)+1,"")</f>
        <v/>
      </c>
    </row>
    <row r="1061">
      <c r="A1061" t="n">
        <v>971</v>
      </c>
      <c r="B1061" s="131">
        <f>IF(A1061=1,0,IF(AP1061,0.1*ε_cu1cd,0))</f>
        <v/>
      </c>
      <c r="C1061" s="131">
        <f>IF(A1061=1,0.1*ε_cu1cd,C1060+B1060)</f>
        <v/>
      </c>
      <c r="D1061" s="113">
        <f>IF('Нормальний переріз'!$D$68&gt;0,1,2)</f>
        <v/>
      </c>
      <c r="E1061" s="144">
        <f>IF(D1061=1,F1061,G1061)</f>
        <v/>
      </c>
      <c r="F1061" s="124">
        <f>IF(AI1060,0.11*ε_cu1cd,IF(AH1060,F1060*0.01,F1060))</f>
        <v/>
      </c>
      <c r="G1061" s="124">
        <f>IF(AP1060,-0.1*ε_cu1cd,IF(AM1060,G1060*0.01,G1060))</f>
        <v/>
      </c>
      <c r="H1061" s="113">
        <f>IF(A1061=1,E1061,IF(AO1060,H1060-E1060+E1061,IF(AP1060,0.8*H1060,H1060+E1061)))</f>
        <v/>
      </c>
      <c r="I1061" s="169">
        <f>(C1061-H1061)/h</f>
        <v/>
      </c>
      <c r="J1061">
        <f>C1061/(ε_c1cd)</f>
        <v/>
      </c>
      <c r="K1061">
        <f>C1061/I1061</f>
        <v/>
      </c>
      <c r="L1061" s="131">
        <f>I1061/(ε_c1cd)</f>
        <v/>
      </c>
      <c r="M1061">
        <f>I1061*(K1061-Z_s1)</f>
        <v/>
      </c>
      <c r="N1061">
        <f>I1061*(K1061-Z_s2)</f>
        <v/>
      </c>
      <c r="O1061">
        <f>E_s*M1061</f>
        <v/>
      </c>
      <c r="P1061">
        <f>E_s*N1061</f>
        <v/>
      </c>
      <c r="Q1061">
        <f>O1061*A_s1</f>
        <v/>
      </c>
      <c r="R1061">
        <f>P1061*A_s2</f>
        <v/>
      </c>
      <c r="S1061">
        <f>Q1061*($K1061-Z_s1)</f>
        <v/>
      </c>
      <c r="T1061">
        <f>R1061*($K1061-Z_s2)</f>
        <v/>
      </c>
      <c r="U1061">
        <f>(INDIRECT("a_"&amp;U$2)/(U$2+1))*(($C1061^(U$2+1)-$H1061^(U$2+1))/(ε_c1cd^(U$2+1)))</f>
        <v/>
      </c>
      <c r="V1061">
        <f>(INDIRECT("a_"&amp;V$2)/(V$2+1))*(($C1061^(V$2+1)-$H1061^(V$2+1))/(ε_c1cd^(V$2+1)))</f>
        <v/>
      </c>
      <c r="W1061">
        <f>(INDIRECT("a_"&amp;W$2)/(W$2+1))*(($C1061^(W$2+1)-$H1061^(W$2+1))/(ε_c1cd^(W$2+1)))</f>
        <v/>
      </c>
      <c r="X1061">
        <f>(INDIRECT("a_"&amp;X$2)/(X$2+1))*(($C1061^(X$2+1)-$H1061^(X$2+1))/(ε_c1cd^(X$2+1)))</f>
        <v/>
      </c>
      <c r="Y1061">
        <f>(INDIRECT("a_"&amp;Y$2)/(Y$2+1))*(($C1061^(Y$2+1)-$H1061^(Y$2+1))/(ε_c1cd^(Y$2+1)))</f>
        <v/>
      </c>
      <c r="Z1061">
        <f>(INDIRECT("a_"&amp;Z$2)/(Z$2+2))*(($C1061^(Z$2+2)-$H1061^(Z$2+2))/(ε_c1cd^(Z$2+2)))</f>
        <v/>
      </c>
      <c r="AA1061">
        <f>(INDIRECT("a_"&amp;AA$2)/(AA$2+2))*(($C1061^(AA$2+2)-$H1061^(AA$2+2))/(ε_c1cd^(AA$2+2)))</f>
        <v/>
      </c>
      <c r="AB1061">
        <f>(INDIRECT("a_"&amp;AB$2)/(AB$2+2))*(($C1061^(AB$2+2)-$H1061^(AB$2+2))/(ε_c1cd^(AB$2+2)))</f>
        <v/>
      </c>
      <c r="AC1061">
        <f>(INDIRECT("a_"&amp;AC$2)/(AC$2+2))*(($C1061^(AC$2+2)-$H1061^(AC$2+2))/(ε_c1cd^(AC$2+2)))</f>
        <v/>
      </c>
      <c r="AD1061">
        <f>(INDIRECT("a_"&amp;AD$2)/(AD$2+2))*(($C1061^(AD$2+2)-$H1061^(AD$2+2))/(ε_c1cd^(AD$2+2)))</f>
        <v/>
      </c>
      <c r="AE1061" s="111">
        <f>(b*f_cd/L1061)*SUM(U1061:Y1061)+SUM(Q1061:R1061)</f>
        <v/>
      </c>
      <c r="AF1061" s="112">
        <f>AE1061*(K1061-y+e)</f>
        <v/>
      </c>
      <c r="AG1061" s="113">
        <f>(b*f_cd/(L1061^2))*SUM(Z1061:AD1061)+SUM(S1061:T1061)-AF1061</f>
        <v/>
      </c>
      <c r="AH1061" s="114">
        <f>AG1061&lt;0</f>
        <v/>
      </c>
      <c r="AI1061" s="115">
        <f>IF(A1061=1,FALSE,(AND(AQ1061,AH1061,NOT(AI1060))))</f>
        <v/>
      </c>
      <c r="AJ1061" s="116">
        <f>(b*f_cd/L1061)*(a_1/2*J1061^2+a_2/3*J1061^3+a_3/4*J1061^4+a_4/5*J1061^5+a_5/6*J1061^6)+SUM(Q1061:R1061)</f>
        <v/>
      </c>
      <c r="AK1061">
        <f>AJ1061*(K1061-y+e)</f>
        <v/>
      </c>
      <c r="AL1061" s="118">
        <f>(b*f_cd/(L1061^2))*(a_1/3*J1061^3+a_2/4*J1061^4+a_3/5*J1061^5+a_4/6*J1061^6+a_5/7*J1061^7)+SUM(S1061:T1061)-AK1061</f>
        <v/>
      </c>
      <c r="AM1061" s="114">
        <f>AL1061&gt;0</f>
        <v/>
      </c>
      <c r="AN1061" s="115">
        <f>IF(A1061=1,FALSE,(AND(AQ1061,AM1061,NOT(AN1060))))</f>
        <v/>
      </c>
      <c r="AO1061">
        <f>IF(D1061=1,AND(AH1061,NOT(AI1061)),AND(AM1061,NOT(AN1061)))</f>
        <v/>
      </c>
      <c r="AP1061" s="119">
        <f>IF(D1061=1,AI1061,AN1061)</f>
        <v/>
      </c>
      <c r="AQ1061" s="125">
        <f>ABS(E1061)&lt;$AQ$2</f>
        <v/>
      </c>
      <c r="AS1061">
        <f>IF(AP1061,MAX(AS$3:AS1059)+1,"")</f>
        <v/>
      </c>
    </row>
    <row r="1062">
      <c r="A1062" t="n">
        <v>972</v>
      </c>
      <c r="B1062" s="131">
        <f>IF(A1062=1,0,IF(AP1062,0.1*ε_cu1cd,0))</f>
        <v/>
      </c>
      <c r="C1062" s="131">
        <f>IF(A1062=1,0.1*ε_cu1cd,C1061+B1061)</f>
        <v/>
      </c>
      <c r="D1062" s="113">
        <f>IF('Нормальний переріз'!$D$68&gt;0,1,2)</f>
        <v/>
      </c>
      <c r="E1062" s="144">
        <f>IF(D1062=1,F1062,G1062)</f>
        <v/>
      </c>
      <c r="F1062" s="124">
        <f>IF(AI1061,0.11*ε_cu1cd,IF(AH1061,F1061*0.01,F1061))</f>
        <v/>
      </c>
      <c r="G1062" s="124">
        <f>IF(AP1061,-0.1*ε_cu1cd,IF(AM1061,G1061*0.01,G1061))</f>
        <v/>
      </c>
      <c r="H1062" s="113">
        <f>IF(A1062=1,E1062,IF(AO1061,H1061-E1061+E1062,IF(AP1061,0.8*H1061,H1061+E1062)))</f>
        <v/>
      </c>
      <c r="I1062" s="169">
        <f>(C1062-H1062)/h</f>
        <v/>
      </c>
      <c r="J1062">
        <f>C1062/(ε_c1cd)</f>
        <v/>
      </c>
      <c r="K1062">
        <f>C1062/I1062</f>
        <v/>
      </c>
      <c r="L1062" s="131">
        <f>I1062/(ε_c1cd)</f>
        <v/>
      </c>
      <c r="M1062">
        <f>I1062*(K1062-Z_s1)</f>
        <v/>
      </c>
      <c r="N1062">
        <f>I1062*(K1062-Z_s2)</f>
        <v/>
      </c>
      <c r="O1062">
        <f>E_s*M1062</f>
        <v/>
      </c>
      <c r="P1062">
        <f>E_s*N1062</f>
        <v/>
      </c>
      <c r="Q1062">
        <f>O1062*A_s1</f>
        <v/>
      </c>
      <c r="R1062">
        <f>P1062*A_s2</f>
        <v/>
      </c>
      <c r="S1062">
        <f>Q1062*($K1062-Z_s1)</f>
        <v/>
      </c>
      <c r="T1062">
        <f>R1062*($K1062-Z_s2)</f>
        <v/>
      </c>
      <c r="U1062">
        <f>(INDIRECT("a_"&amp;U$2)/(U$2+1))*(($C1062^(U$2+1)-$H1062^(U$2+1))/(ε_c1cd^(U$2+1)))</f>
        <v/>
      </c>
      <c r="V1062">
        <f>(INDIRECT("a_"&amp;V$2)/(V$2+1))*(($C1062^(V$2+1)-$H1062^(V$2+1))/(ε_c1cd^(V$2+1)))</f>
        <v/>
      </c>
      <c r="W1062">
        <f>(INDIRECT("a_"&amp;W$2)/(W$2+1))*(($C1062^(W$2+1)-$H1062^(W$2+1))/(ε_c1cd^(W$2+1)))</f>
        <v/>
      </c>
      <c r="X1062">
        <f>(INDIRECT("a_"&amp;X$2)/(X$2+1))*(($C1062^(X$2+1)-$H1062^(X$2+1))/(ε_c1cd^(X$2+1)))</f>
        <v/>
      </c>
      <c r="Y1062">
        <f>(INDIRECT("a_"&amp;Y$2)/(Y$2+1))*(($C1062^(Y$2+1)-$H1062^(Y$2+1))/(ε_c1cd^(Y$2+1)))</f>
        <v/>
      </c>
      <c r="Z1062">
        <f>(INDIRECT("a_"&amp;Z$2)/(Z$2+2))*(($C1062^(Z$2+2)-$H1062^(Z$2+2))/(ε_c1cd^(Z$2+2)))</f>
        <v/>
      </c>
      <c r="AA1062">
        <f>(INDIRECT("a_"&amp;AA$2)/(AA$2+2))*(($C1062^(AA$2+2)-$H1062^(AA$2+2))/(ε_c1cd^(AA$2+2)))</f>
        <v/>
      </c>
      <c r="AB1062">
        <f>(INDIRECT("a_"&amp;AB$2)/(AB$2+2))*(($C1062^(AB$2+2)-$H1062^(AB$2+2))/(ε_c1cd^(AB$2+2)))</f>
        <v/>
      </c>
      <c r="AC1062">
        <f>(INDIRECT("a_"&amp;AC$2)/(AC$2+2))*(($C1062^(AC$2+2)-$H1062^(AC$2+2))/(ε_c1cd^(AC$2+2)))</f>
        <v/>
      </c>
      <c r="AD1062">
        <f>(INDIRECT("a_"&amp;AD$2)/(AD$2+2))*(($C1062^(AD$2+2)-$H1062^(AD$2+2))/(ε_c1cd^(AD$2+2)))</f>
        <v/>
      </c>
      <c r="AE1062" s="111">
        <f>(b*f_cd/L1062)*SUM(U1062:Y1062)+SUM(Q1062:R1062)</f>
        <v/>
      </c>
      <c r="AF1062" s="112">
        <f>AE1062*(K1062-y+e)</f>
        <v/>
      </c>
      <c r="AG1062" s="113">
        <f>(b*f_cd/(L1062^2))*SUM(Z1062:AD1062)+SUM(S1062:T1062)-AF1062</f>
        <v/>
      </c>
      <c r="AH1062" s="114">
        <f>AG1062&lt;0</f>
        <v/>
      </c>
      <c r="AI1062" s="115">
        <f>IF(A1062=1,FALSE,(AND(AQ1062,AH1062,NOT(AI1061))))</f>
        <v/>
      </c>
      <c r="AJ1062" s="116">
        <f>(b*f_cd/L1062)*(a_1/2*J1062^2+a_2/3*J1062^3+a_3/4*J1062^4+a_4/5*J1062^5+a_5/6*J1062^6)+SUM(Q1062:R1062)</f>
        <v/>
      </c>
      <c r="AK1062">
        <f>AJ1062*(K1062-y+e)</f>
        <v/>
      </c>
      <c r="AL1062" s="118">
        <f>(b*f_cd/(L1062^2))*(a_1/3*J1062^3+a_2/4*J1062^4+a_3/5*J1062^5+a_4/6*J1062^6+a_5/7*J1062^7)+SUM(S1062:T1062)-AK1062</f>
        <v/>
      </c>
      <c r="AM1062" s="114">
        <f>AL1062&gt;0</f>
        <v/>
      </c>
      <c r="AN1062" s="115">
        <f>IF(A1062=1,FALSE,(AND(AQ1062,AM1062,NOT(AN1061))))</f>
        <v/>
      </c>
      <c r="AO1062">
        <f>IF(D1062=1,AND(AH1062,NOT(AI1062)),AND(AM1062,NOT(AN1062)))</f>
        <v/>
      </c>
      <c r="AP1062" s="119">
        <f>IF(D1062=1,AI1062,AN1062)</f>
        <v/>
      </c>
      <c r="AQ1062" s="125">
        <f>ABS(E1062)&lt;$AQ$2</f>
        <v/>
      </c>
      <c r="AS1062">
        <f>IF(AP1062,MAX(AS$3:AS1060)+1,"")</f>
        <v/>
      </c>
    </row>
    <row r="1063">
      <c r="A1063" t="n">
        <v>973</v>
      </c>
      <c r="B1063" s="131">
        <f>IF(A1063=1,0,IF(AP1063,0.1*ε_cu1cd,0))</f>
        <v/>
      </c>
      <c r="C1063" s="131">
        <f>IF(A1063=1,0.1*ε_cu1cd,C1062+B1062)</f>
        <v/>
      </c>
      <c r="D1063" s="113">
        <f>IF('Нормальний переріз'!$D$68&gt;0,1,2)</f>
        <v/>
      </c>
      <c r="E1063" s="144">
        <f>IF(D1063=1,F1063,G1063)</f>
        <v/>
      </c>
      <c r="F1063" s="124">
        <f>IF(AI1062,0.11*ε_cu1cd,IF(AH1062,F1062*0.01,F1062))</f>
        <v/>
      </c>
      <c r="G1063" s="124">
        <f>IF(AP1062,-0.1*ε_cu1cd,IF(AM1062,G1062*0.01,G1062))</f>
        <v/>
      </c>
      <c r="H1063" s="113">
        <f>IF(A1063=1,E1063,IF(AO1062,H1062-E1062+E1063,IF(AP1062,0.8*H1062,H1062+E1063)))</f>
        <v/>
      </c>
      <c r="I1063" s="169">
        <f>(C1063-H1063)/h</f>
        <v/>
      </c>
      <c r="J1063">
        <f>C1063/(ε_c1cd)</f>
        <v/>
      </c>
      <c r="K1063">
        <f>C1063/I1063</f>
        <v/>
      </c>
      <c r="L1063" s="131">
        <f>I1063/(ε_c1cd)</f>
        <v/>
      </c>
      <c r="M1063">
        <f>I1063*(K1063-Z_s1)</f>
        <v/>
      </c>
      <c r="N1063">
        <f>I1063*(K1063-Z_s2)</f>
        <v/>
      </c>
      <c r="O1063">
        <f>E_s*M1063</f>
        <v/>
      </c>
      <c r="P1063">
        <f>E_s*N1063</f>
        <v/>
      </c>
      <c r="Q1063">
        <f>O1063*A_s1</f>
        <v/>
      </c>
      <c r="R1063">
        <f>P1063*A_s2</f>
        <v/>
      </c>
      <c r="S1063">
        <f>Q1063*($K1063-Z_s1)</f>
        <v/>
      </c>
      <c r="T1063">
        <f>R1063*($K1063-Z_s2)</f>
        <v/>
      </c>
      <c r="U1063">
        <f>(INDIRECT("a_"&amp;U$2)/(U$2+1))*(($C1063^(U$2+1)-$H1063^(U$2+1))/(ε_c1cd^(U$2+1)))</f>
        <v/>
      </c>
      <c r="V1063">
        <f>(INDIRECT("a_"&amp;V$2)/(V$2+1))*(($C1063^(V$2+1)-$H1063^(V$2+1))/(ε_c1cd^(V$2+1)))</f>
        <v/>
      </c>
      <c r="W1063">
        <f>(INDIRECT("a_"&amp;W$2)/(W$2+1))*(($C1063^(W$2+1)-$H1063^(W$2+1))/(ε_c1cd^(W$2+1)))</f>
        <v/>
      </c>
      <c r="X1063">
        <f>(INDIRECT("a_"&amp;X$2)/(X$2+1))*(($C1063^(X$2+1)-$H1063^(X$2+1))/(ε_c1cd^(X$2+1)))</f>
        <v/>
      </c>
      <c r="Y1063">
        <f>(INDIRECT("a_"&amp;Y$2)/(Y$2+1))*(($C1063^(Y$2+1)-$H1063^(Y$2+1))/(ε_c1cd^(Y$2+1)))</f>
        <v/>
      </c>
      <c r="Z1063">
        <f>(INDIRECT("a_"&amp;Z$2)/(Z$2+2))*(($C1063^(Z$2+2)-$H1063^(Z$2+2))/(ε_c1cd^(Z$2+2)))</f>
        <v/>
      </c>
      <c r="AA1063">
        <f>(INDIRECT("a_"&amp;AA$2)/(AA$2+2))*(($C1063^(AA$2+2)-$H1063^(AA$2+2))/(ε_c1cd^(AA$2+2)))</f>
        <v/>
      </c>
      <c r="AB1063">
        <f>(INDIRECT("a_"&amp;AB$2)/(AB$2+2))*(($C1063^(AB$2+2)-$H1063^(AB$2+2))/(ε_c1cd^(AB$2+2)))</f>
        <v/>
      </c>
      <c r="AC1063">
        <f>(INDIRECT("a_"&amp;AC$2)/(AC$2+2))*(($C1063^(AC$2+2)-$H1063^(AC$2+2))/(ε_c1cd^(AC$2+2)))</f>
        <v/>
      </c>
      <c r="AD1063">
        <f>(INDIRECT("a_"&amp;AD$2)/(AD$2+2))*(($C1063^(AD$2+2)-$H1063^(AD$2+2))/(ε_c1cd^(AD$2+2)))</f>
        <v/>
      </c>
      <c r="AE1063" s="111">
        <f>(b*f_cd/L1063)*SUM(U1063:Y1063)+SUM(Q1063:R1063)</f>
        <v/>
      </c>
      <c r="AF1063" s="112">
        <f>AE1063*(K1063-y+e)</f>
        <v/>
      </c>
      <c r="AG1063" s="113">
        <f>(b*f_cd/(L1063^2))*SUM(Z1063:AD1063)+SUM(S1063:T1063)-AF1063</f>
        <v/>
      </c>
      <c r="AH1063" s="114">
        <f>AG1063&lt;0</f>
        <v/>
      </c>
      <c r="AI1063" s="115">
        <f>IF(A1063=1,FALSE,(AND(AQ1063,AH1063,NOT(AI1062))))</f>
        <v/>
      </c>
      <c r="AJ1063" s="116">
        <f>(b*f_cd/L1063)*(a_1/2*J1063^2+a_2/3*J1063^3+a_3/4*J1063^4+a_4/5*J1063^5+a_5/6*J1063^6)+SUM(Q1063:R1063)</f>
        <v/>
      </c>
      <c r="AK1063">
        <f>AJ1063*(K1063-y+e)</f>
        <v/>
      </c>
      <c r="AL1063" s="118">
        <f>(b*f_cd/(L1063^2))*(a_1/3*J1063^3+a_2/4*J1063^4+a_3/5*J1063^5+a_4/6*J1063^6+a_5/7*J1063^7)+SUM(S1063:T1063)-AK1063</f>
        <v/>
      </c>
      <c r="AM1063" s="114">
        <f>AL1063&gt;0</f>
        <v/>
      </c>
      <c r="AN1063" s="115">
        <f>IF(A1063=1,FALSE,(AND(AQ1063,AM1063,NOT(AN1062))))</f>
        <v/>
      </c>
      <c r="AO1063">
        <f>IF(D1063=1,AND(AH1063,NOT(AI1063)),AND(AM1063,NOT(AN1063)))</f>
        <v/>
      </c>
      <c r="AP1063" s="119">
        <f>IF(D1063=1,AI1063,AN1063)</f>
        <v/>
      </c>
      <c r="AQ1063" s="125">
        <f>ABS(E1063)&lt;$AQ$2</f>
        <v/>
      </c>
      <c r="AS1063">
        <f>IF(AP1063,MAX(AS$3:AS1061)+1,"")</f>
        <v/>
      </c>
    </row>
    <row r="1064">
      <c r="A1064" t="n">
        <v>974</v>
      </c>
      <c r="B1064" s="131">
        <f>IF(A1064=1,0,IF(AP1064,0.1*ε_cu1cd,0))</f>
        <v/>
      </c>
      <c r="C1064" s="131">
        <f>IF(A1064=1,0.1*ε_cu1cd,C1063+B1063)</f>
        <v/>
      </c>
      <c r="D1064" s="113">
        <f>IF('Нормальний переріз'!$D$68&gt;0,1,2)</f>
        <v/>
      </c>
      <c r="E1064" s="144">
        <f>IF(D1064=1,F1064,G1064)</f>
        <v/>
      </c>
      <c r="F1064" s="124">
        <f>IF(AI1063,0.11*ε_cu1cd,IF(AH1063,F1063*0.01,F1063))</f>
        <v/>
      </c>
      <c r="G1064" s="124">
        <f>IF(AP1063,-0.1*ε_cu1cd,IF(AM1063,G1063*0.01,G1063))</f>
        <v/>
      </c>
      <c r="H1064" s="113">
        <f>IF(A1064=1,E1064,IF(AO1063,H1063-E1063+E1064,IF(AP1063,0.8*H1063,H1063+E1064)))</f>
        <v/>
      </c>
      <c r="I1064" s="169">
        <f>(C1064-H1064)/h</f>
        <v/>
      </c>
      <c r="J1064">
        <f>C1064/(ε_c1cd)</f>
        <v/>
      </c>
      <c r="K1064">
        <f>C1064/I1064</f>
        <v/>
      </c>
      <c r="L1064" s="131">
        <f>I1064/(ε_c1cd)</f>
        <v/>
      </c>
      <c r="M1064">
        <f>I1064*(K1064-Z_s1)</f>
        <v/>
      </c>
      <c r="N1064">
        <f>I1064*(K1064-Z_s2)</f>
        <v/>
      </c>
      <c r="O1064">
        <f>E_s*M1064</f>
        <v/>
      </c>
      <c r="P1064">
        <f>E_s*N1064</f>
        <v/>
      </c>
      <c r="Q1064">
        <f>O1064*A_s1</f>
        <v/>
      </c>
      <c r="R1064">
        <f>P1064*A_s2</f>
        <v/>
      </c>
      <c r="S1064">
        <f>Q1064*($K1064-Z_s1)</f>
        <v/>
      </c>
      <c r="T1064">
        <f>R1064*($K1064-Z_s2)</f>
        <v/>
      </c>
      <c r="U1064">
        <f>(INDIRECT("a_"&amp;U$2)/(U$2+1))*(($C1064^(U$2+1)-$H1064^(U$2+1))/(ε_c1cd^(U$2+1)))</f>
        <v/>
      </c>
      <c r="V1064">
        <f>(INDIRECT("a_"&amp;V$2)/(V$2+1))*(($C1064^(V$2+1)-$H1064^(V$2+1))/(ε_c1cd^(V$2+1)))</f>
        <v/>
      </c>
      <c r="W1064">
        <f>(INDIRECT("a_"&amp;W$2)/(W$2+1))*(($C1064^(W$2+1)-$H1064^(W$2+1))/(ε_c1cd^(W$2+1)))</f>
        <v/>
      </c>
      <c r="X1064">
        <f>(INDIRECT("a_"&amp;X$2)/(X$2+1))*(($C1064^(X$2+1)-$H1064^(X$2+1))/(ε_c1cd^(X$2+1)))</f>
        <v/>
      </c>
      <c r="Y1064">
        <f>(INDIRECT("a_"&amp;Y$2)/(Y$2+1))*(($C1064^(Y$2+1)-$H1064^(Y$2+1))/(ε_c1cd^(Y$2+1)))</f>
        <v/>
      </c>
      <c r="Z1064">
        <f>(INDIRECT("a_"&amp;Z$2)/(Z$2+2))*(($C1064^(Z$2+2)-$H1064^(Z$2+2))/(ε_c1cd^(Z$2+2)))</f>
        <v/>
      </c>
      <c r="AA1064">
        <f>(INDIRECT("a_"&amp;AA$2)/(AA$2+2))*(($C1064^(AA$2+2)-$H1064^(AA$2+2))/(ε_c1cd^(AA$2+2)))</f>
        <v/>
      </c>
      <c r="AB1064">
        <f>(INDIRECT("a_"&amp;AB$2)/(AB$2+2))*(($C1064^(AB$2+2)-$H1064^(AB$2+2))/(ε_c1cd^(AB$2+2)))</f>
        <v/>
      </c>
      <c r="AC1064">
        <f>(INDIRECT("a_"&amp;AC$2)/(AC$2+2))*(($C1064^(AC$2+2)-$H1064^(AC$2+2))/(ε_c1cd^(AC$2+2)))</f>
        <v/>
      </c>
      <c r="AD1064">
        <f>(INDIRECT("a_"&amp;AD$2)/(AD$2+2))*(($C1064^(AD$2+2)-$H1064^(AD$2+2))/(ε_c1cd^(AD$2+2)))</f>
        <v/>
      </c>
      <c r="AE1064" s="111">
        <f>(b*f_cd/L1064)*SUM(U1064:Y1064)+SUM(Q1064:R1064)</f>
        <v/>
      </c>
      <c r="AF1064" s="112">
        <f>AE1064*(K1064-y+e)</f>
        <v/>
      </c>
      <c r="AG1064" s="113">
        <f>(b*f_cd/(L1064^2))*SUM(Z1064:AD1064)+SUM(S1064:T1064)-AF1064</f>
        <v/>
      </c>
      <c r="AH1064" s="114">
        <f>AG1064&lt;0</f>
        <v/>
      </c>
      <c r="AI1064" s="115">
        <f>IF(A1064=1,FALSE,(AND(AQ1064,AH1064,NOT(AI1063))))</f>
        <v/>
      </c>
      <c r="AJ1064" s="116">
        <f>(b*f_cd/L1064)*(a_1/2*J1064^2+a_2/3*J1064^3+a_3/4*J1064^4+a_4/5*J1064^5+a_5/6*J1064^6)+SUM(Q1064:R1064)</f>
        <v/>
      </c>
      <c r="AK1064">
        <f>AJ1064*(K1064-y+e)</f>
        <v/>
      </c>
      <c r="AL1064" s="118">
        <f>(b*f_cd/(L1064^2))*(a_1/3*J1064^3+a_2/4*J1064^4+a_3/5*J1064^5+a_4/6*J1064^6+a_5/7*J1064^7)+SUM(S1064:T1064)-AK1064</f>
        <v/>
      </c>
      <c r="AM1064" s="114">
        <f>AL1064&gt;0</f>
        <v/>
      </c>
      <c r="AN1064" s="115">
        <f>IF(A1064=1,FALSE,(AND(AQ1064,AM1064,NOT(AN1063))))</f>
        <v/>
      </c>
      <c r="AO1064">
        <f>IF(D1064=1,AND(AH1064,NOT(AI1064)),AND(AM1064,NOT(AN1064)))</f>
        <v/>
      </c>
      <c r="AP1064" s="119">
        <f>IF(D1064=1,AI1064,AN1064)</f>
        <v/>
      </c>
      <c r="AQ1064" s="125">
        <f>ABS(E1064)&lt;$AQ$2</f>
        <v/>
      </c>
      <c r="AS1064">
        <f>IF(AP1064,MAX(AS$3:AS1062)+1,"")</f>
        <v/>
      </c>
    </row>
    <row r="1065">
      <c r="A1065" t="n">
        <v>975</v>
      </c>
      <c r="B1065" s="131">
        <f>IF(A1065=1,0,IF(AP1065,0.1*ε_cu1cd,0))</f>
        <v/>
      </c>
      <c r="C1065" s="131">
        <f>IF(A1065=1,0.1*ε_cu1cd,C1064+B1064)</f>
        <v/>
      </c>
      <c r="D1065" s="113">
        <f>IF('Нормальний переріз'!$D$68&gt;0,1,2)</f>
        <v/>
      </c>
      <c r="E1065" s="144">
        <f>IF(D1065=1,F1065,G1065)</f>
        <v/>
      </c>
      <c r="F1065" s="124">
        <f>IF(AI1064,0.11*ε_cu1cd,IF(AH1064,F1064*0.01,F1064))</f>
        <v/>
      </c>
      <c r="G1065" s="124">
        <f>IF(AP1064,-0.1*ε_cu1cd,IF(AM1064,G1064*0.01,G1064))</f>
        <v/>
      </c>
      <c r="H1065" s="113">
        <f>IF(A1065=1,E1065,IF(AO1064,H1064-E1064+E1065,IF(AP1064,0.8*H1064,H1064+E1065)))</f>
        <v/>
      </c>
      <c r="I1065" s="169">
        <f>(C1065-H1065)/h</f>
        <v/>
      </c>
      <c r="J1065">
        <f>C1065/(ε_c1cd)</f>
        <v/>
      </c>
      <c r="K1065">
        <f>C1065/I1065</f>
        <v/>
      </c>
      <c r="L1065" s="131">
        <f>I1065/(ε_c1cd)</f>
        <v/>
      </c>
      <c r="M1065">
        <f>I1065*(K1065-Z_s1)</f>
        <v/>
      </c>
      <c r="N1065">
        <f>I1065*(K1065-Z_s2)</f>
        <v/>
      </c>
      <c r="O1065">
        <f>E_s*M1065</f>
        <v/>
      </c>
      <c r="P1065">
        <f>E_s*N1065</f>
        <v/>
      </c>
      <c r="Q1065">
        <f>O1065*A_s1</f>
        <v/>
      </c>
      <c r="R1065">
        <f>P1065*A_s2</f>
        <v/>
      </c>
      <c r="S1065">
        <f>Q1065*($K1065-Z_s1)</f>
        <v/>
      </c>
      <c r="T1065">
        <f>R1065*($K1065-Z_s2)</f>
        <v/>
      </c>
      <c r="U1065">
        <f>(INDIRECT("a_"&amp;U$2)/(U$2+1))*(($C1065^(U$2+1)-$H1065^(U$2+1))/(ε_c1cd^(U$2+1)))</f>
        <v/>
      </c>
      <c r="V1065">
        <f>(INDIRECT("a_"&amp;V$2)/(V$2+1))*(($C1065^(V$2+1)-$H1065^(V$2+1))/(ε_c1cd^(V$2+1)))</f>
        <v/>
      </c>
      <c r="W1065">
        <f>(INDIRECT("a_"&amp;W$2)/(W$2+1))*(($C1065^(W$2+1)-$H1065^(W$2+1))/(ε_c1cd^(W$2+1)))</f>
        <v/>
      </c>
      <c r="X1065">
        <f>(INDIRECT("a_"&amp;X$2)/(X$2+1))*(($C1065^(X$2+1)-$H1065^(X$2+1))/(ε_c1cd^(X$2+1)))</f>
        <v/>
      </c>
      <c r="Y1065">
        <f>(INDIRECT("a_"&amp;Y$2)/(Y$2+1))*(($C1065^(Y$2+1)-$H1065^(Y$2+1))/(ε_c1cd^(Y$2+1)))</f>
        <v/>
      </c>
      <c r="Z1065">
        <f>(INDIRECT("a_"&amp;Z$2)/(Z$2+2))*(($C1065^(Z$2+2)-$H1065^(Z$2+2))/(ε_c1cd^(Z$2+2)))</f>
        <v/>
      </c>
      <c r="AA1065">
        <f>(INDIRECT("a_"&amp;AA$2)/(AA$2+2))*(($C1065^(AA$2+2)-$H1065^(AA$2+2))/(ε_c1cd^(AA$2+2)))</f>
        <v/>
      </c>
      <c r="AB1065">
        <f>(INDIRECT("a_"&amp;AB$2)/(AB$2+2))*(($C1065^(AB$2+2)-$H1065^(AB$2+2))/(ε_c1cd^(AB$2+2)))</f>
        <v/>
      </c>
      <c r="AC1065">
        <f>(INDIRECT("a_"&amp;AC$2)/(AC$2+2))*(($C1065^(AC$2+2)-$H1065^(AC$2+2))/(ε_c1cd^(AC$2+2)))</f>
        <v/>
      </c>
      <c r="AD1065">
        <f>(INDIRECT("a_"&amp;AD$2)/(AD$2+2))*(($C1065^(AD$2+2)-$H1065^(AD$2+2))/(ε_c1cd^(AD$2+2)))</f>
        <v/>
      </c>
      <c r="AE1065" s="111">
        <f>(b*f_cd/L1065)*SUM(U1065:Y1065)+SUM(Q1065:R1065)</f>
        <v/>
      </c>
      <c r="AF1065" s="112">
        <f>AE1065*(K1065-y+e)</f>
        <v/>
      </c>
      <c r="AG1065" s="113">
        <f>(b*f_cd/(L1065^2))*SUM(Z1065:AD1065)+SUM(S1065:T1065)-AF1065</f>
        <v/>
      </c>
      <c r="AH1065" s="114">
        <f>AG1065&lt;0</f>
        <v/>
      </c>
      <c r="AI1065" s="115">
        <f>IF(A1065=1,FALSE,(AND(AQ1065,AH1065,NOT(AI1064))))</f>
        <v/>
      </c>
      <c r="AJ1065" s="116">
        <f>(b*f_cd/L1065)*(a_1/2*J1065^2+a_2/3*J1065^3+a_3/4*J1065^4+a_4/5*J1065^5+a_5/6*J1065^6)+SUM(Q1065:R1065)</f>
        <v/>
      </c>
      <c r="AK1065">
        <f>AJ1065*(K1065-y+e)</f>
        <v/>
      </c>
      <c r="AL1065" s="118">
        <f>(b*f_cd/(L1065^2))*(a_1/3*J1065^3+a_2/4*J1065^4+a_3/5*J1065^5+a_4/6*J1065^6+a_5/7*J1065^7)+SUM(S1065:T1065)-AK1065</f>
        <v/>
      </c>
      <c r="AM1065" s="114">
        <f>AL1065&gt;0</f>
        <v/>
      </c>
      <c r="AN1065" s="115">
        <f>IF(A1065=1,FALSE,(AND(AQ1065,AM1065,NOT(AN1064))))</f>
        <v/>
      </c>
      <c r="AO1065">
        <f>IF(D1065=1,AND(AH1065,NOT(AI1065)),AND(AM1065,NOT(AN1065)))</f>
        <v/>
      </c>
      <c r="AP1065" s="119">
        <f>IF(D1065=1,AI1065,AN1065)</f>
        <v/>
      </c>
      <c r="AQ1065" s="125">
        <f>ABS(E1065)&lt;$AQ$2</f>
        <v/>
      </c>
      <c r="AS1065">
        <f>IF(AP1065,MAX(AS$3:AS1063)+1,"")</f>
        <v/>
      </c>
    </row>
    <row r="1066">
      <c r="A1066" t="n">
        <v>976</v>
      </c>
      <c r="B1066" s="131">
        <f>IF(A1066=1,0,IF(AP1066,0.1*ε_cu1cd,0))</f>
        <v/>
      </c>
      <c r="C1066" s="131">
        <f>IF(A1066=1,0.1*ε_cu1cd,C1065+B1065)</f>
        <v/>
      </c>
      <c r="D1066" s="113">
        <f>IF('Нормальний переріз'!$D$68&gt;0,1,2)</f>
        <v/>
      </c>
      <c r="E1066" s="144">
        <f>IF(D1066=1,F1066,G1066)</f>
        <v/>
      </c>
      <c r="F1066" s="124">
        <f>IF(AI1065,0.11*ε_cu1cd,IF(AH1065,F1065*0.01,F1065))</f>
        <v/>
      </c>
      <c r="G1066" s="124">
        <f>IF(AP1065,-0.1*ε_cu1cd,IF(AM1065,G1065*0.01,G1065))</f>
        <v/>
      </c>
      <c r="H1066" s="113">
        <f>IF(A1066=1,E1066,IF(AO1065,H1065-E1065+E1066,IF(AP1065,0.8*H1065,H1065+E1066)))</f>
        <v/>
      </c>
      <c r="I1066" s="169">
        <f>(C1066-H1066)/h</f>
        <v/>
      </c>
      <c r="J1066">
        <f>C1066/(ε_c1cd)</f>
        <v/>
      </c>
      <c r="K1066">
        <f>C1066/I1066</f>
        <v/>
      </c>
      <c r="L1066" s="131">
        <f>I1066/(ε_c1cd)</f>
        <v/>
      </c>
      <c r="M1066">
        <f>I1066*(K1066-Z_s1)</f>
        <v/>
      </c>
      <c r="N1066">
        <f>I1066*(K1066-Z_s2)</f>
        <v/>
      </c>
      <c r="O1066">
        <f>E_s*M1066</f>
        <v/>
      </c>
      <c r="P1066">
        <f>E_s*N1066</f>
        <v/>
      </c>
      <c r="Q1066">
        <f>O1066*A_s1</f>
        <v/>
      </c>
      <c r="R1066">
        <f>P1066*A_s2</f>
        <v/>
      </c>
      <c r="S1066">
        <f>Q1066*($K1066-Z_s1)</f>
        <v/>
      </c>
      <c r="T1066">
        <f>R1066*($K1066-Z_s2)</f>
        <v/>
      </c>
      <c r="U1066">
        <f>(INDIRECT("a_"&amp;U$2)/(U$2+1))*(($C1066^(U$2+1)-$H1066^(U$2+1))/(ε_c1cd^(U$2+1)))</f>
        <v/>
      </c>
      <c r="V1066">
        <f>(INDIRECT("a_"&amp;V$2)/(V$2+1))*(($C1066^(V$2+1)-$H1066^(V$2+1))/(ε_c1cd^(V$2+1)))</f>
        <v/>
      </c>
      <c r="W1066">
        <f>(INDIRECT("a_"&amp;W$2)/(W$2+1))*(($C1066^(W$2+1)-$H1066^(W$2+1))/(ε_c1cd^(W$2+1)))</f>
        <v/>
      </c>
      <c r="X1066">
        <f>(INDIRECT("a_"&amp;X$2)/(X$2+1))*(($C1066^(X$2+1)-$H1066^(X$2+1))/(ε_c1cd^(X$2+1)))</f>
        <v/>
      </c>
      <c r="Y1066">
        <f>(INDIRECT("a_"&amp;Y$2)/(Y$2+1))*(($C1066^(Y$2+1)-$H1066^(Y$2+1))/(ε_c1cd^(Y$2+1)))</f>
        <v/>
      </c>
      <c r="Z1066">
        <f>(INDIRECT("a_"&amp;Z$2)/(Z$2+2))*(($C1066^(Z$2+2)-$H1066^(Z$2+2))/(ε_c1cd^(Z$2+2)))</f>
        <v/>
      </c>
      <c r="AA1066">
        <f>(INDIRECT("a_"&amp;AA$2)/(AA$2+2))*(($C1066^(AA$2+2)-$H1066^(AA$2+2))/(ε_c1cd^(AA$2+2)))</f>
        <v/>
      </c>
      <c r="AB1066">
        <f>(INDIRECT("a_"&amp;AB$2)/(AB$2+2))*(($C1066^(AB$2+2)-$H1066^(AB$2+2))/(ε_c1cd^(AB$2+2)))</f>
        <v/>
      </c>
      <c r="AC1066">
        <f>(INDIRECT("a_"&amp;AC$2)/(AC$2+2))*(($C1066^(AC$2+2)-$H1066^(AC$2+2))/(ε_c1cd^(AC$2+2)))</f>
        <v/>
      </c>
      <c r="AD1066">
        <f>(INDIRECT("a_"&amp;AD$2)/(AD$2+2))*(($C1066^(AD$2+2)-$H1066^(AD$2+2))/(ε_c1cd^(AD$2+2)))</f>
        <v/>
      </c>
      <c r="AE1066" s="111">
        <f>(b*f_cd/L1066)*SUM(U1066:Y1066)+SUM(Q1066:R1066)</f>
        <v/>
      </c>
      <c r="AF1066" s="112">
        <f>AE1066*(K1066-y+e)</f>
        <v/>
      </c>
      <c r="AG1066" s="113">
        <f>(b*f_cd/(L1066^2))*SUM(Z1066:AD1066)+SUM(S1066:T1066)-AF1066</f>
        <v/>
      </c>
      <c r="AH1066" s="114">
        <f>AG1066&lt;0</f>
        <v/>
      </c>
      <c r="AI1066" s="115">
        <f>IF(A1066=1,FALSE,(AND(AQ1066,AH1066,NOT(AI1065))))</f>
        <v/>
      </c>
      <c r="AJ1066" s="116">
        <f>(b*f_cd/L1066)*(a_1/2*J1066^2+a_2/3*J1066^3+a_3/4*J1066^4+a_4/5*J1066^5+a_5/6*J1066^6)+SUM(Q1066:R1066)</f>
        <v/>
      </c>
      <c r="AK1066">
        <f>AJ1066*(K1066-y+e)</f>
        <v/>
      </c>
      <c r="AL1066" s="118">
        <f>(b*f_cd/(L1066^2))*(a_1/3*J1066^3+a_2/4*J1066^4+a_3/5*J1066^5+a_4/6*J1066^6+a_5/7*J1066^7)+SUM(S1066:T1066)-AK1066</f>
        <v/>
      </c>
      <c r="AM1066" s="114">
        <f>AL1066&gt;0</f>
        <v/>
      </c>
      <c r="AN1066" s="115">
        <f>IF(A1066=1,FALSE,(AND(AQ1066,AM1066,NOT(AN1065))))</f>
        <v/>
      </c>
      <c r="AO1066">
        <f>IF(D1066=1,AND(AH1066,NOT(AI1066)),AND(AM1066,NOT(AN1066)))</f>
        <v/>
      </c>
      <c r="AP1066" s="119">
        <f>IF(D1066=1,AI1066,AN1066)</f>
        <v/>
      </c>
      <c r="AQ1066" s="125">
        <f>ABS(E1066)&lt;$AQ$2</f>
        <v/>
      </c>
      <c r="AS1066">
        <f>IF(AP1066,MAX(AS$3:AS1064)+1,"")</f>
        <v/>
      </c>
    </row>
    <row r="1067">
      <c r="A1067" t="n">
        <v>977</v>
      </c>
      <c r="B1067" s="131">
        <f>IF(A1067=1,0,IF(AP1067,0.1*ε_cu1cd,0))</f>
        <v/>
      </c>
      <c r="C1067" s="131">
        <f>IF(A1067=1,0.1*ε_cu1cd,C1066+B1066)</f>
        <v/>
      </c>
      <c r="D1067" s="113">
        <f>IF('Нормальний переріз'!$D$68&gt;0,1,2)</f>
        <v/>
      </c>
      <c r="E1067" s="144">
        <f>IF(D1067=1,F1067,G1067)</f>
        <v/>
      </c>
      <c r="F1067" s="124">
        <f>IF(AI1066,0.11*ε_cu1cd,IF(AH1066,F1066*0.01,F1066))</f>
        <v/>
      </c>
      <c r="G1067" s="124">
        <f>IF(AP1066,-0.1*ε_cu1cd,IF(AM1066,G1066*0.01,G1066))</f>
        <v/>
      </c>
      <c r="H1067" s="113">
        <f>IF(A1067=1,E1067,IF(AO1066,H1066-E1066+E1067,IF(AP1066,0.8*H1066,H1066+E1067)))</f>
        <v/>
      </c>
      <c r="I1067" s="169">
        <f>(C1067-H1067)/h</f>
        <v/>
      </c>
      <c r="J1067">
        <f>C1067/(ε_c1cd)</f>
        <v/>
      </c>
      <c r="K1067">
        <f>C1067/I1067</f>
        <v/>
      </c>
      <c r="L1067" s="131">
        <f>I1067/(ε_c1cd)</f>
        <v/>
      </c>
      <c r="M1067">
        <f>I1067*(K1067-Z_s1)</f>
        <v/>
      </c>
      <c r="N1067">
        <f>I1067*(K1067-Z_s2)</f>
        <v/>
      </c>
      <c r="O1067">
        <f>E_s*M1067</f>
        <v/>
      </c>
      <c r="P1067">
        <f>E_s*N1067</f>
        <v/>
      </c>
      <c r="Q1067">
        <f>O1067*A_s1</f>
        <v/>
      </c>
      <c r="R1067">
        <f>P1067*A_s2</f>
        <v/>
      </c>
      <c r="S1067">
        <f>Q1067*($K1067-Z_s1)</f>
        <v/>
      </c>
      <c r="T1067">
        <f>R1067*($K1067-Z_s2)</f>
        <v/>
      </c>
      <c r="U1067">
        <f>(INDIRECT("a_"&amp;U$2)/(U$2+1))*(($C1067^(U$2+1)-$H1067^(U$2+1))/(ε_c1cd^(U$2+1)))</f>
        <v/>
      </c>
      <c r="V1067">
        <f>(INDIRECT("a_"&amp;V$2)/(V$2+1))*(($C1067^(V$2+1)-$H1067^(V$2+1))/(ε_c1cd^(V$2+1)))</f>
        <v/>
      </c>
      <c r="W1067">
        <f>(INDIRECT("a_"&amp;W$2)/(W$2+1))*(($C1067^(W$2+1)-$H1067^(W$2+1))/(ε_c1cd^(W$2+1)))</f>
        <v/>
      </c>
      <c r="X1067">
        <f>(INDIRECT("a_"&amp;X$2)/(X$2+1))*(($C1067^(X$2+1)-$H1067^(X$2+1))/(ε_c1cd^(X$2+1)))</f>
        <v/>
      </c>
      <c r="Y1067">
        <f>(INDIRECT("a_"&amp;Y$2)/(Y$2+1))*(($C1067^(Y$2+1)-$H1067^(Y$2+1))/(ε_c1cd^(Y$2+1)))</f>
        <v/>
      </c>
      <c r="Z1067">
        <f>(INDIRECT("a_"&amp;Z$2)/(Z$2+2))*(($C1067^(Z$2+2)-$H1067^(Z$2+2))/(ε_c1cd^(Z$2+2)))</f>
        <v/>
      </c>
      <c r="AA1067">
        <f>(INDIRECT("a_"&amp;AA$2)/(AA$2+2))*(($C1067^(AA$2+2)-$H1067^(AA$2+2))/(ε_c1cd^(AA$2+2)))</f>
        <v/>
      </c>
      <c r="AB1067">
        <f>(INDIRECT("a_"&amp;AB$2)/(AB$2+2))*(($C1067^(AB$2+2)-$H1067^(AB$2+2))/(ε_c1cd^(AB$2+2)))</f>
        <v/>
      </c>
      <c r="AC1067">
        <f>(INDIRECT("a_"&amp;AC$2)/(AC$2+2))*(($C1067^(AC$2+2)-$H1067^(AC$2+2))/(ε_c1cd^(AC$2+2)))</f>
        <v/>
      </c>
      <c r="AD1067">
        <f>(INDIRECT("a_"&amp;AD$2)/(AD$2+2))*(($C1067^(AD$2+2)-$H1067^(AD$2+2))/(ε_c1cd^(AD$2+2)))</f>
        <v/>
      </c>
      <c r="AE1067" s="111">
        <f>(b*f_cd/L1067)*SUM(U1067:Y1067)+SUM(Q1067:R1067)</f>
        <v/>
      </c>
      <c r="AF1067" s="112">
        <f>AE1067*(K1067-y+e)</f>
        <v/>
      </c>
      <c r="AG1067" s="113">
        <f>(b*f_cd/(L1067^2))*SUM(Z1067:AD1067)+SUM(S1067:T1067)-AF1067</f>
        <v/>
      </c>
      <c r="AH1067" s="114">
        <f>AG1067&lt;0</f>
        <v/>
      </c>
      <c r="AI1067" s="115">
        <f>IF(A1067=1,FALSE,(AND(AQ1067,AH1067,NOT(AI1066))))</f>
        <v/>
      </c>
      <c r="AJ1067" s="116">
        <f>(b*f_cd/L1067)*(a_1/2*J1067^2+a_2/3*J1067^3+a_3/4*J1067^4+a_4/5*J1067^5+a_5/6*J1067^6)+SUM(Q1067:R1067)</f>
        <v/>
      </c>
      <c r="AK1067">
        <f>AJ1067*(K1067-y+e)</f>
        <v/>
      </c>
      <c r="AL1067" s="118">
        <f>(b*f_cd/(L1067^2))*(a_1/3*J1067^3+a_2/4*J1067^4+a_3/5*J1067^5+a_4/6*J1067^6+a_5/7*J1067^7)+SUM(S1067:T1067)-AK1067</f>
        <v/>
      </c>
      <c r="AM1067" s="114">
        <f>AL1067&gt;0</f>
        <v/>
      </c>
      <c r="AN1067" s="115">
        <f>IF(A1067=1,FALSE,(AND(AQ1067,AM1067,NOT(AN1066))))</f>
        <v/>
      </c>
      <c r="AO1067">
        <f>IF(D1067=1,AND(AH1067,NOT(AI1067)),AND(AM1067,NOT(AN1067)))</f>
        <v/>
      </c>
      <c r="AP1067" s="119">
        <f>IF(D1067=1,AI1067,AN1067)</f>
        <v/>
      </c>
      <c r="AQ1067" s="125">
        <f>ABS(E1067)&lt;$AQ$2</f>
        <v/>
      </c>
      <c r="AS1067">
        <f>IF(AP1067,MAX(AS$3:AS1065)+1,"")</f>
        <v/>
      </c>
    </row>
    <row r="1068">
      <c r="A1068" t="n">
        <v>978</v>
      </c>
      <c r="B1068" s="131">
        <f>IF(A1068=1,0,IF(AP1068,0.1*ε_cu1cd,0))</f>
        <v/>
      </c>
      <c r="C1068" s="131">
        <f>IF(A1068=1,0.1*ε_cu1cd,C1067+B1067)</f>
        <v/>
      </c>
      <c r="D1068" s="113">
        <f>IF('Нормальний переріз'!$D$68&gt;0,1,2)</f>
        <v/>
      </c>
      <c r="E1068" s="144">
        <f>IF(D1068=1,F1068,G1068)</f>
        <v/>
      </c>
      <c r="F1068" s="124">
        <f>IF(AI1067,0.11*ε_cu1cd,IF(AH1067,F1067*0.01,F1067))</f>
        <v/>
      </c>
      <c r="G1068" s="124">
        <f>IF(AP1067,-0.1*ε_cu1cd,IF(AM1067,G1067*0.01,G1067))</f>
        <v/>
      </c>
      <c r="H1068" s="113">
        <f>IF(A1068=1,E1068,IF(AO1067,H1067-E1067+E1068,IF(AP1067,0.8*H1067,H1067+E1068)))</f>
        <v/>
      </c>
      <c r="I1068" s="169">
        <f>(C1068-H1068)/h</f>
        <v/>
      </c>
      <c r="J1068">
        <f>C1068/(ε_c1cd)</f>
        <v/>
      </c>
      <c r="K1068">
        <f>C1068/I1068</f>
        <v/>
      </c>
      <c r="L1068" s="131">
        <f>I1068/(ε_c1cd)</f>
        <v/>
      </c>
      <c r="M1068">
        <f>I1068*(K1068-Z_s1)</f>
        <v/>
      </c>
      <c r="N1068">
        <f>I1068*(K1068-Z_s2)</f>
        <v/>
      </c>
      <c r="O1068">
        <f>E_s*M1068</f>
        <v/>
      </c>
      <c r="P1068">
        <f>E_s*N1068</f>
        <v/>
      </c>
      <c r="Q1068">
        <f>O1068*A_s1</f>
        <v/>
      </c>
      <c r="R1068">
        <f>P1068*A_s2</f>
        <v/>
      </c>
      <c r="S1068">
        <f>Q1068*($K1068-Z_s1)</f>
        <v/>
      </c>
      <c r="T1068">
        <f>R1068*($K1068-Z_s2)</f>
        <v/>
      </c>
      <c r="U1068">
        <f>(INDIRECT("a_"&amp;U$2)/(U$2+1))*(($C1068^(U$2+1)-$H1068^(U$2+1))/(ε_c1cd^(U$2+1)))</f>
        <v/>
      </c>
      <c r="V1068">
        <f>(INDIRECT("a_"&amp;V$2)/(V$2+1))*(($C1068^(V$2+1)-$H1068^(V$2+1))/(ε_c1cd^(V$2+1)))</f>
        <v/>
      </c>
      <c r="W1068">
        <f>(INDIRECT("a_"&amp;W$2)/(W$2+1))*(($C1068^(W$2+1)-$H1068^(W$2+1))/(ε_c1cd^(W$2+1)))</f>
        <v/>
      </c>
      <c r="X1068">
        <f>(INDIRECT("a_"&amp;X$2)/(X$2+1))*(($C1068^(X$2+1)-$H1068^(X$2+1))/(ε_c1cd^(X$2+1)))</f>
        <v/>
      </c>
      <c r="Y1068">
        <f>(INDIRECT("a_"&amp;Y$2)/(Y$2+1))*(($C1068^(Y$2+1)-$H1068^(Y$2+1))/(ε_c1cd^(Y$2+1)))</f>
        <v/>
      </c>
      <c r="Z1068">
        <f>(INDIRECT("a_"&amp;Z$2)/(Z$2+2))*(($C1068^(Z$2+2)-$H1068^(Z$2+2))/(ε_c1cd^(Z$2+2)))</f>
        <v/>
      </c>
      <c r="AA1068">
        <f>(INDIRECT("a_"&amp;AA$2)/(AA$2+2))*(($C1068^(AA$2+2)-$H1068^(AA$2+2))/(ε_c1cd^(AA$2+2)))</f>
        <v/>
      </c>
      <c r="AB1068">
        <f>(INDIRECT("a_"&amp;AB$2)/(AB$2+2))*(($C1068^(AB$2+2)-$H1068^(AB$2+2))/(ε_c1cd^(AB$2+2)))</f>
        <v/>
      </c>
      <c r="AC1068">
        <f>(INDIRECT("a_"&amp;AC$2)/(AC$2+2))*(($C1068^(AC$2+2)-$H1068^(AC$2+2))/(ε_c1cd^(AC$2+2)))</f>
        <v/>
      </c>
      <c r="AD1068">
        <f>(INDIRECT("a_"&amp;AD$2)/(AD$2+2))*(($C1068^(AD$2+2)-$H1068^(AD$2+2))/(ε_c1cd^(AD$2+2)))</f>
        <v/>
      </c>
      <c r="AE1068" s="111">
        <f>(b*f_cd/L1068)*SUM(U1068:Y1068)+SUM(Q1068:R1068)</f>
        <v/>
      </c>
      <c r="AF1068" s="112">
        <f>AE1068*(K1068-y+e)</f>
        <v/>
      </c>
      <c r="AG1068" s="113">
        <f>(b*f_cd/(L1068^2))*SUM(Z1068:AD1068)+SUM(S1068:T1068)-AF1068</f>
        <v/>
      </c>
      <c r="AH1068" s="114">
        <f>AG1068&lt;0</f>
        <v/>
      </c>
      <c r="AI1068" s="115">
        <f>IF(A1068=1,FALSE,(AND(AQ1068,AH1068,NOT(AI1067))))</f>
        <v/>
      </c>
      <c r="AJ1068" s="116">
        <f>(b*f_cd/L1068)*(a_1/2*J1068^2+a_2/3*J1068^3+a_3/4*J1068^4+a_4/5*J1068^5+a_5/6*J1068^6)+SUM(Q1068:R1068)</f>
        <v/>
      </c>
      <c r="AK1068">
        <f>AJ1068*(K1068-y+e)</f>
        <v/>
      </c>
      <c r="AL1068" s="118">
        <f>(b*f_cd/(L1068^2))*(a_1/3*J1068^3+a_2/4*J1068^4+a_3/5*J1068^5+a_4/6*J1068^6+a_5/7*J1068^7)+SUM(S1068:T1068)-AK1068</f>
        <v/>
      </c>
      <c r="AM1068" s="114">
        <f>AL1068&gt;0</f>
        <v/>
      </c>
      <c r="AN1068" s="115">
        <f>IF(A1068=1,FALSE,(AND(AQ1068,AM1068,NOT(AN1067))))</f>
        <v/>
      </c>
      <c r="AO1068">
        <f>IF(D1068=1,AND(AH1068,NOT(AI1068)),AND(AM1068,NOT(AN1068)))</f>
        <v/>
      </c>
      <c r="AP1068" s="119">
        <f>IF(D1068=1,AI1068,AN1068)</f>
        <v/>
      </c>
      <c r="AQ1068" s="125">
        <f>ABS(E1068)&lt;$AQ$2</f>
        <v/>
      </c>
      <c r="AS1068">
        <f>IF(AP1068,MAX(AS$3:AS1066)+1,"")</f>
        <v/>
      </c>
    </row>
    <row r="1069">
      <c r="A1069" t="n">
        <v>979</v>
      </c>
      <c r="B1069" s="131">
        <f>IF(A1069=1,0,IF(AP1069,0.1*ε_cu1cd,0))</f>
        <v/>
      </c>
      <c r="C1069" s="131">
        <f>IF(A1069=1,0.1*ε_cu1cd,C1068+B1068)</f>
        <v/>
      </c>
      <c r="D1069" s="113">
        <f>IF('Нормальний переріз'!$D$68&gt;0,1,2)</f>
        <v/>
      </c>
      <c r="E1069" s="144">
        <f>IF(D1069=1,F1069,G1069)</f>
        <v/>
      </c>
      <c r="F1069" s="124">
        <f>IF(AI1068,0.11*ε_cu1cd,IF(AH1068,F1068*0.01,F1068))</f>
        <v/>
      </c>
      <c r="G1069" s="124">
        <f>IF(AP1068,-0.1*ε_cu1cd,IF(AM1068,G1068*0.01,G1068))</f>
        <v/>
      </c>
      <c r="H1069" s="113">
        <f>IF(A1069=1,E1069,IF(AO1068,H1068-E1068+E1069,IF(AP1068,0.8*H1068,H1068+E1069)))</f>
        <v/>
      </c>
      <c r="I1069" s="169">
        <f>(C1069-H1069)/h</f>
        <v/>
      </c>
      <c r="J1069">
        <f>C1069/(ε_c1cd)</f>
        <v/>
      </c>
      <c r="K1069">
        <f>C1069/I1069</f>
        <v/>
      </c>
      <c r="L1069" s="131">
        <f>I1069/(ε_c1cd)</f>
        <v/>
      </c>
      <c r="M1069">
        <f>I1069*(K1069-Z_s1)</f>
        <v/>
      </c>
      <c r="N1069">
        <f>I1069*(K1069-Z_s2)</f>
        <v/>
      </c>
      <c r="O1069">
        <f>E_s*M1069</f>
        <v/>
      </c>
      <c r="P1069">
        <f>E_s*N1069</f>
        <v/>
      </c>
      <c r="Q1069">
        <f>O1069*A_s1</f>
        <v/>
      </c>
      <c r="R1069">
        <f>P1069*A_s2</f>
        <v/>
      </c>
      <c r="S1069">
        <f>Q1069*($K1069-Z_s1)</f>
        <v/>
      </c>
      <c r="T1069">
        <f>R1069*($K1069-Z_s2)</f>
        <v/>
      </c>
      <c r="U1069">
        <f>(INDIRECT("a_"&amp;U$2)/(U$2+1))*(($C1069^(U$2+1)-$H1069^(U$2+1))/(ε_c1cd^(U$2+1)))</f>
        <v/>
      </c>
      <c r="V1069">
        <f>(INDIRECT("a_"&amp;V$2)/(V$2+1))*(($C1069^(V$2+1)-$H1069^(V$2+1))/(ε_c1cd^(V$2+1)))</f>
        <v/>
      </c>
      <c r="W1069">
        <f>(INDIRECT("a_"&amp;W$2)/(W$2+1))*(($C1069^(W$2+1)-$H1069^(W$2+1))/(ε_c1cd^(W$2+1)))</f>
        <v/>
      </c>
      <c r="X1069">
        <f>(INDIRECT("a_"&amp;X$2)/(X$2+1))*(($C1069^(X$2+1)-$H1069^(X$2+1))/(ε_c1cd^(X$2+1)))</f>
        <v/>
      </c>
      <c r="Y1069">
        <f>(INDIRECT("a_"&amp;Y$2)/(Y$2+1))*(($C1069^(Y$2+1)-$H1069^(Y$2+1))/(ε_c1cd^(Y$2+1)))</f>
        <v/>
      </c>
      <c r="Z1069">
        <f>(INDIRECT("a_"&amp;Z$2)/(Z$2+2))*(($C1069^(Z$2+2)-$H1069^(Z$2+2))/(ε_c1cd^(Z$2+2)))</f>
        <v/>
      </c>
      <c r="AA1069">
        <f>(INDIRECT("a_"&amp;AA$2)/(AA$2+2))*(($C1069^(AA$2+2)-$H1069^(AA$2+2))/(ε_c1cd^(AA$2+2)))</f>
        <v/>
      </c>
      <c r="AB1069">
        <f>(INDIRECT("a_"&amp;AB$2)/(AB$2+2))*(($C1069^(AB$2+2)-$H1069^(AB$2+2))/(ε_c1cd^(AB$2+2)))</f>
        <v/>
      </c>
      <c r="AC1069">
        <f>(INDIRECT("a_"&amp;AC$2)/(AC$2+2))*(($C1069^(AC$2+2)-$H1069^(AC$2+2))/(ε_c1cd^(AC$2+2)))</f>
        <v/>
      </c>
      <c r="AD1069">
        <f>(INDIRECT("a_"&amp;AD$2)/(AD$2+2))*(($C1069^(AD$2+2)-$H1069^(AD$2+2))/(ε_c1cd^(AD$2+2)))</f>
        <v/>
      </c>
      <c r="AE1069" s="111">
        <f>(b*f_cd/L1069)*SUM(U1069:Y1069)+SUM(Q1069:R1069)</f>
        <v/>
      </c>
      <c r="AF1069" s="112">
        <f>AE1069*(K1069-y+e)</f>
        <v/>
      </c>
      <c r="AG1069" s="113">
        <f>(b*f_cd/(L1069^2))*SUM(Z1069:AD1069)+SUM(S1069:T1069)-AF1069</f>
        <v/>
      </c>
      <c r="AH1069" s="114">
        <f>AG1069&lt;0</f>
        <v/>
      </c>
      <c r="AI1069" s="115">
        <f>IF(A1069=1,FALSE,(AND(AQ1069,AH1069,NOT(AI1068))))</f>
        <v/>
      </c>
      <c r="AJ1069" s="116">
        <f>(b*f_cd/L1069)*(a_1/2*J1069^2+a_2/3*J1069^3+a_3/4*J1069^4+a_4/5*J1069^5+a_5/6*J1069^6)+SUM(Q1069:R1069)</f>
        <v/>
      </c>
      <c r="AK1069">
        <f>AJ1069*(K1069-y+e)</f>
        <v/>
      </c>
      <c r="AL1069" s="118">
        <f>(b*f_cd/(L1069^2))*(a_1/3*J1069^3+a_2/4*J1069^4+a_3/5*J1069^5+a_4/6*J1069^6+a_5/7*J1069^7)+SUM(S1069:T1069)-AK1069</f>
        <v/>
      </c>
      <c r="AM1069" s="114">
        <f>AL1069&gt;0</f>
        <v/>
      </c>
      <c r="AN1069" s="115">
        <f>IF(A1069=1,FALSE,(AND(AQ1069,AM1069,NOT(AN1068))))</f>
        <v/>
      </c>
      <c r="AO1069">
        <f>IF(D1069=1,AND(AH1069,NOT(AI1069)),AND(AM1069,NOT(AN1069)))</f>
        <v/>
      </c>
      <c r="AP1069" s="119">
        <f>IF(D1069=1,AI1069,AN1069)</f>
        <v/>
      </c>
      <c r="AQ1069" s="125">
        <f>ABS(E1069)&lt;$AQ$2</f>
        <v/>
      </c>
      <c r="AS1069">
        <f>IF(AP1069,MAX(AS$3:AS1067)+1,"")</f>
        <v/>
      </c>
    </row>
    <row r="1070">
      <c r="A1070" t="n">
        <v>980</v>
      </c>
      <c r="B1070" s="131">
        <f>IF(A1070=1,0,IF(AP1070,0.1*ε_cu1cd,0))</f>
        <v/>
      </c>
      <c r="C1070" s="131">
        <f>IF(A1070=1,0.1*ε_cu1cd,C1069+B1069)</f>
        <v/>
      </c>
      <c r="D1070" s="113">
        <f>IF('Нормальний переріз'!$D$68&gt;0,1,2)</f>
        <v/>
      </c>
      <c r="E1070" s="144">
        <f>IF(D1070=1,F1070,G1070)</f>
        <v/>
      </c>
      <c r="F1070" s="124">
        <f>IF(AI1069,0.11*ε_cu1cd,IF(AH1069,F1069*0.01,F1069))</f>
        <v/>
      </c>
      <c r="G1070" s="124">
        <f>IF(AP1069,-0.1*ε_cu1cd,IF(AM1069,G1069*0.01,G1069))</f>
        <v/>
      </c>
      <c r="H1070" s="113">
        <f>IF(A1070=1,E1070,IF(AO1069,H1069-E1069+E1070,IF(AP1069,0.8*H1069,H1069+E1070)))</f>
        <v/>
      </c>
      <c r="I1070" s="169">
        <f>(C1070-H1070)/h</f>
        <v/>
      </c>
      <c r="J1070">
        <f>C1070/(ε_c1cd)</f>
        <v/>
      </c>
      <c r="K1070">
        <f>C1070/I1070</f>
        <v/>
      </c>
      <c r="L1070" s="131">
        <f>I1070/(ε_c1cd)</f>
        <v/>
      </c>
      <c r="M1070">
        <f>I1070*(K1070-Z_s1)</f>
        <v/>
      </c>
      <c r="N1070">
        <f>I1070*(K1070-Z_s2)</f>
        <v/>
      </c>
      <c r="O1070">
        <f>E_s*M1070</f>
        <v/>
      </c>
      <c r="P1070">
        <f>E_s*N1070</f>
        <v/>
      </c>
      <c r="Q1070">
        <f>O1070*A_s1</f>
        <v/>
      </c>
      <c r="R1070">
        <f>P1070*A_s2</f>
        <v/>
      </c>
      <c r="S1070">
        <f>Q1070*($K1070-Z_s1)</f>
        <v/>
      </c>
      <c r="T1070">
        <f>R1070*($K1070-Z_s2)</f>
        <v/>
      </c>
      <c r="U1070">
        <f>(INDIRECT("a_"&amp;U$2)/(U$2+1))*(($C1070^(U$2+1)-$H1070^(U$2+1))/(ε_c1cd^(U$2+1)))</f>
        <v/>
      </c>
      <c r="V1070">
        <f>(INDIRECT("a_"&amp;V$2)/(V$2+1))*(($C1070^(V$2+1)-$H1070^(V$2+1))/(ε_c1cd^(V$2+1)))</f>
        <v/>
      </c>
      <c r="W1070">
        <f>(INDIRECT("a_"&amp;W$2)/(W$2+1))*(($C1070^(W$2+1)-$H1070^(W$2+1))/(ε_c1cd^(W$2+1)))</f>
        <v/>
      </c>
      <c r="X1070">
        <f>(INDIRECT("a_"&amp;X$2)/(X$2+1))*(($C1070^(X$2+1)-$H1070^(X$2+1))/(ε_c1cd^(X$2+1)))</f>
        <v/>
      </c>
      <c r="Y1070">
        <f>(INDIRECT("a_"&amp;Y$2)/(Y$2+1))*(($C1070^(Y$2+1)-$H1070^(Y$2+1))/(ε_c1cd^(Y$2+1)))</f>
        <v/>
      </c>
      <c r="Z1070">
        <f>(INDIRECT("a_"&amp;Z$2)/(Z$2+2))*(($C1070^(Z$2+2)-$H1070^(Z$2+2))/(ε_c1cd^(Z$2+2)))</f>
        <v/>
      </c>
      <c r="AA1070">
        <f>(INDIRECT("a_"&amp;AA$2)/(AA$2+2))*(($C1070^(AA$2+2)-$H1070^(AA$2+2))/(ε_c1cd^(AA$2+2)))</f>
        <v/>
      </c>
      <c r="AB1070">
        <f>(INDIRECT("a_"&amp;AB$2)/(AB$2+2))*(($C1070^(AB$2+2)-$H1070^(AB$2+2))/(ε_c1cd^(AB$2+2)))</f>
        <v/>
      </c>
      <c r="AC1070">
        <f>(INDIRECT("a_"&amp;AC$2)/(AC$2+2))*(($C1070^(AC$2+2)-$H1070^(AC$2+2))/(ε_c1cd^(AC$2+2)))</f>
        <v/>
      </c>
      <c r="AD1070">
        <f>(INDIRECT("a_"&amp;AD$2)/(AD$2+2))*(($C1070^(AD$2+2)-$H1070^(AD$2+2))/(ε_c1cd^(AD$2+2)))</f>
        <v/>
      </c>
      <c r="AE1070" s="111">
        <f>(b*f_cd/L1070)*SUM(U1070:Y1070)+SUM(Q1070:R1070)</f>
        <v/>
      </c>
      <c r="AF1070" s="112">
        <f>AE1070*(K1070-y+e)</f>
        <v/>
      </c>
      <c r="AG1070" s="113">
        <f>(b*f_cd/(L1070^2))*SUM(Z1070:AD1070)+SUM(S1070:T1070)-AF1070</f>
        <v/>
      </c>
      <c r="AH1070" s="114">
        <f>AG1070&lt;0</f>
        <v/>
      </c>
      <c r="AI1070" s="115">
        <f>IF(A1070=1,FALSE,(AND(AQ1070,AH1070,NOT(AI1069))))</f>
        <v/>
      </c>
      <c r="AJ1070" s="116">
        <f>(b*f_cd/L1070)*(a_1/2*J1070^2+a_2/3*J1070^3+a_3/4*J1070^4+a_4/5*J1070^5+a_5/6*J1070^6)+SUM(Q1070:R1070)</f>
        <v/>
      </c>
      <c r="AK1070">
        <f>AJ1070*(K1070-y+e)</f>
        <v/>
      </c>
      <c r="AL1070" s="118">
        <f>(b*f_cd/(L1070^2))*(a_1/3*J1070^3+a_2/4*J1070^4+a_3/5*J1070^5+a_4/6*J1070^6+a_5/7*J1070^7)+SUM(S1070:T1070)-AK1070</f>
        <v/>
      </c>
      <c r="AM1070" s="114">
        <f>AL1070&gt;0</f>
        <v/>
      </c>
      <c r="AN1070" s="115">
        <f>IF(A1070=1,FALSE,(AND(AQ1070,AM1070,NOT(AN1069))))</f>
        <v/>
      </c>
      <c r="AO1070">
        <f>IF(D1070=1,AND(AH1070,NOT(AI1070)),AND(AM1070,NOT(AN1070)))</f>
        <v/>
      </c>
      <c r="AP1070" s="119">
        <f>IF(D1070=1,AI1070,AN1070)</f>
        <v/>
      </c>
      <c r="AQ1070" s="125">
        <f>ABS(E1070)&lt;$AQ$2</f>
        <v/>
      </c>
      <c r="AS1070">
        <f>IF(AP1070,MAX(AS$3:AS1068)+1,"")</f>
        <v/>
      </c>
    </row>
    <row r="1071">
      <c r="A1071" t="n">
        <v>981</v>
      </c>
      <c r="B1071" s="131">
        <f>IF(A1071=1,0,IF(AP1071,0.1*ε_cu1cd,0))</f>
        <v/>
      </c>
      <c r="C1071" s="131">
        <f>IF(A1071=1,0.1*ε_cu1cd,C1070+B1070)</f>
        <v/>
      </c>
      <c r="D1071" s="113">
        <f>IF('Нормальний переріз'!$D$68&gt;0,1,2)</f>
        <v/>
      </c>
      <c r="E1071" s="144">
        <f>IF(D1071=1,F1071,G1071)</f>
        <v/>
      </c>
      <c r="F1071" s="124">
        <f>IF(AI1070,0.11*ε_cu1cd,IF(AH1070,F1070*0.01,F1070))</f>
        <v/>
      </c>
      <c r="G1071" s="124">
        <f>IF(AP1070,-0.1*ε_cu1cd,IF(AM1070,G1070*0.01,G1070))</f>
        <v/>
      </c>
      <c r="H1071" s="113">
        <f>IF(A1071=1,E1071,IF(AO1070,H1070-E1070+E1071,IF(AP1070,0.8*H1070,H1070+E1071)))</f>
        <v/>
      </c>
      <c r="I1071" s="169">
        <f>(C1071-H1071)/h</f>
        <v/>
      </c>
      <c r="J1071">
        <f>C1071/(ε_c1cd)</f>
        <v/>
      </c>
      <c r="K1071">
        <f>C1071/I1071</f>
        <v/>
      </c>
      <c r="L1071" s="131">
        <f>I1071/(ε_c1cd)</f>
        <v/>
      </c>
      <c r="M1071">
        <f>I1071*(K1071-Z_s1)</f>
        <v/>
      </c>
      <c r="N1071">
        <f>I1071*(K1071-Z_s2)</f>
        <v/>
      </c>
      <c r="O1071">
        <f>E_s*M1071</f>
        <v/>
      </c>
      <c r="P1071">
        <f>E_s*N1071</f>
        <v/>
      </c>
      <c r="Q1071">
        <f>O1071*A_s1</f>
        <v/>
      </c>
      <c r="R1071">
        <f>P1071*A_s2</f>
        <v/>
      </c>
      <c r="S1071">
        <f>Q1071*($K1071-Z_s1)</f>
        <v/>
      </c>
      <c r="T1071">
        <f>R1071*($K1071-Z_s2)</f>
        <v/>
      </c>
      <c r="U1071">
        <f>(INDIRECT("a_"&amp;U$2)/(U$2+1))*(($C1071^(U$2+1)-$H1071^(U$2+1))/(ε_c1cd^(U$2+1)))</f>
        <v/>
      </c>
      <c r="V1071">
        <f>(INDIRECT("a_"&amp;V$2)/(V$2+1))*(($C1071^(V$2+1)-$H1071^(V$2+1))/(ε_c1cd^(V$2+1)))</f>
        <v/>
      </c>
      <c r="W1071">
        <f>(INDIRECT("a_"&amp;W$2)/(W$2+1))*(($C1071^(W$2+1)-$H1071^(W$2+1))/(ε_c1cd^(W$2+1)))</f>
        <v/>
      </c>
      <c r="X1071">
        <f>(INDIRECT("a_"&amp;X$2)/(X$2+1))*(($C1071^(X$2+1)-$H1071^(X$2+1))/(ε_c1cd^(X$2+1)))</f>
        <v/>
      </c>
      <c r="Y1071">
        <f>(INDIRECT("a_"&amp;Y$2)/(Y$2+1))*(($C1071^(Y$2+1)-$H1071^(Y$2+1))/(ε_c1cd^(Y$2+1)))</f>
        <v/>
      </c>
      <c r="Z1071">
        <f>(INDIRECT("a_"&amp;Z$2)/(Z$2+2))*(($C1071^(Z$2+2)-$H1071^(Z$2+2))/(ε_c1cd^(Z$2+2)))</f>
        <v/>
      </c>
      <c r="AA1071">
        <f>(INDIRECT("a_"&amp;AA$2)/(AA$2+2))*(($C1071^(AA$2+2)-$H1071^(AA$2+2))/(ε_c1cd^(AA$2+2)))</f>
        <v/>
      </c>
      <c r="AB1071">
        <f>(INDIRECT("a_"&amp;AB$2)/(AB$2+2))*(($C1071^(AB$2+2)-$H1071^(AB$2+2))/(ε_c1cd^(AB$2+2)))</f>
        <v/>
      </c>
      <c r="AC1071">
        <f>(INDIRECT("a_"&amp;AC$2)/(AC$2+2))*(($C1071^(AC$2+2)-$H1071^(AC$2+2))/(ε_c1cd^(AC$2+2)))</f>
        <v/>
      </c>
      <c r="AD1071">
        <f>(INDIRECT("a_"&amp;AD$2)/(AD$2+2))*(($C1071^(AD$2+2)-$H1071^(AD$2+2))/(ε_c1cd^(AD$2+2)))</f>
        <v/>
      </c>
      <c r="AE1071" s="111">
        <f>(b*f_cd/L1071)*SUM(U1071:Y1071)+SUM(Q1071:R1071)</f>
        <v/>
      </c>
      <c r="AF1071" s="112">
        <f>AE1071*(K1071-y+e)</f>
        <v/>
      </c>
      <c r="AG1071" s="113">
        <f>(b*f_cd/(L1071^2))*SUM(Z1071:AD1071)+SUM(S1071:T1071)-AF1071</f>
        <v/>
      </c>
      <c r="AH1071" s="114">
        <f>AG1071&lt;0</f>
        <v/>
      </c>
      <c r="AI1071" s="115">
        <f>IF(A1071=1,FALSE,(AND(AQ1071,AH1071,NOT(AI1070))))</f>
        <v/>
      </c>
      <c r="AJ1071" s="116">
        <f>(b*f_cd/L1071)*(a_1/2*J1071^2+a_2/3*J1071^3+a_3/4*J1071^4+a_4/5*J1071^5+a_5/6*J1071^6)+SUM(Q1071:R1071)</f>
        <v/>
      </c>
      <c r="AK1071">
        <f>AJ1071*(K1071-y+e)</f>
        <v/>
      </c>
      <c r="AL1071" s="118">
        <f>(b*f_cd/(L1071^2))*(a_1/3*J1071^3+a_2/4*J1071^4+a_3/5*J1071^5+a_4/6*J1071^6+a_5/7*J1071^7)+SUM(S1071:T1071)-AK1071</f>
        <v/>
      </c>
      <c r="AM1071" s="114">
        <f>AL1071&gt;0</f>
        <v/>
      </c>
      <c r="AN1071" s="115">
        <f>IF(A1071=1,FALSE,(AND(AQ1071,AM1071,NOT(AN1070))))</f>
        <v/>
      </c>
      <c r="AO1071">
        <f>IF(D1071=1,AND(AH1071,NOT(AI1071)),AND(AM1071,NOT(AN1071)))</f>
        <v/>
      </c>
      <c r="AP1071" s="119">
        <f>IF(D1071=1,AI1071,AN1071)</f>
        <v/>
      </c>
      <c r="AQ1071" s="125">
        <f>ABS(E1071)&lt;$AQ$2</f>
        <v/>
      </c>
      <c r="AS1071">
        <f>IF(AP1071,MAX(AS$3:AS1069)+1,"")</f>
        <v/>
      </c>
    </row>
    <row r="1072">
      <c r="A1072" t="n">
        <v>982</v>
      </c>
      <c r="B1072" s="131">
        <f>IF(A1072=1,0,IF(AP1072,0.1*ε_cu1cd,0))</f>
        <v/>
      </c>
      <c r="C1072" s="131">
        <f>IF(A1072=1,0.1*ε_cu1cd,C1071+B1071)</f>
        <v/>
      </c>
      <c r="D1072" s="113">
        <f>IF('Нормальний переріз'!$D$68&gt;0,1,2)</f>
        <v/>
      </c>
      <c r="E1072" s="144">
        <f>IF(D1072=1,F1072,G1072)</f>
        <v/>
      </c>
      <c r="F1072" s="124">
        <f>IF(AI1071,0.11*ε_cu1cd,IF(AH1071,F1071*0.01,F1071))</f>
        <v/>
      </c>
      <c r="G1072" s="124">
        <f>IF(AP1071,-0.1*ε_cu1cd,IF(AM1071,G1071*0.01,G1071))</f>
        <v/>
      </c>
      <c r="H1072" s="113">
        <f>IF(A1072=1,E1072,IF(AO1071,H1071-E1071+E1072,IF(AP1071,0.8*H1071,H1071+E1072)))</f>
        <v/>
      </c>
      <c r="I1072" s="169">
        <f>(C1072-H1072)/h</f>
        <v/>
      </c>
      <c r="J1072">
        <f>C1072/(ε_c1cd)</f>
        <v/>
      </c>
      <c r="K1072">
        <f>C1072/I1072</f>
        <v/>
      </c>
      <c r="L1072" s="131">
        <f>I1072/(ε_c1cd)</f>
        <v/>
      </c>
      <c r="M1072">
        <f>I1072*(K1072-Z_s1)</f>
        <v/>
      </c>
      <c r="N1072">
        <f>I1072*(K1072-Z_s2)</f>
        <v/>
      </c>
      <c r="O1072">
        <f>E_s*M1072</f>
        <v/>
      </c>
      <c r="P1072">
        <f>E_s*N1072</f>
        <v/>
      </c>
      <c r="Q1072">
        <f>O1072*A_s1</f>
        <v/>
      </c>
      <c r="R1072">
        <f>P1072*A_s2</f>
        <v/>
      </c>
      <c r="S1072">
        <f>Q1072*($K1072-Z_s1)</f>
        <v/>
      </c>
      <c r="T1072">
        <f>R1072*($K1072-Z_s2)</f>
        <v/>
      </c>
      <c r="U1072">
        <f>(INDIRECT("a_"&amp;U$2)/(U$2+1))*(($C1072^(U$2+1)-$H1072^(U$2+1))/(ε_c1cd^(U$2+1)))</f>
        <v/>
      </c>
      <c r="V1072">
        <f>(INDIRECT("a_"&amp;V$2)/(V$2+1))*(($C1072^(V$2+1)-$H1072^(V$2+1))/(ε_c1cd^(V$2+1)))</f>
        <v/>
      </c>
      <c r="W1072">
        <f>(INDIRECT("a_"&amp;W$2)/(W$2+1))*(($C1072^(W$2+1)-$H1072^(W$2+1))/(ε_c1cd^(W$2+1)))</f>
        <v/>
      </c>
      <c r="X1072">
        <f>(INDIRECT("a_"&amp;X$2)/(X$2+1))*(($C1072^(X$2+1)-$H1072^(X$2+1))/(ε_c1cd^(X$2+1)))</f>
        <v/>
      </c>
      <c r="Y1072">
        <f>(INDIRECT("a_"&amp;Y$2)/(Y$2+1))*(($C1072^(Y$2+1)-$H1072^(Y$2+1))/(ε_c1cd^(Y$2+1)))</f>
        <v/>
      </c>
      <c r="Z1072">
        <f>(INDIRECT("a_"&amp;Z$2)/(Z$2+2))*(($C1072^(Z$2+2)-$H1072^(Z$2+2))/(ε_c1cd^(Z$2+2)))</f>
        <v/>
      </c>
      <c r="AA1072">
        <f>(INDIRECT("a_"&amp;AA$2)/(AA$2+2))*(($C1072^(AA$2+2)-$H1072^(AA$2+2))/(ε_c1cd^(AA$2+2)))</f>
        <v/>
      </c>
      <c r="AB1072">
        <f>(INDIRECT("a_"&amp;AB$2)/(AB$2+2))*(($C1072^(AB$2+2)-$H1072^(AB$2+2))/(ε_c1cd^(AB$2+2)))</f>
        <v/>
      </c>
      <c r="AC1072">
        <f>(INDIRECT("a_"&amp;AC$2)/(AC$2+2))*(($C1072^(AC$2+2)-$H1072^(AC$2+2))/(ε_c1cd^(AC$2+2)))</f>
        <v/>
      </c>
      <c r="AD1072">
        <f>(INDIRECT("a_"&amp;AD$2)/(AD$2+2))*(($C1072^(AD$2+2)-$H1072^(AD$2+2))/(ε_c1cd^(AD$2+2)))</f>
        <v/>
      </c>
      <c r="AE1072" s="111">
        <f>(b*f_cd/L1072)*SUM(U1072:Y1072)+SUM(Q1072:R1072)</f>
        <v/>
      </c>
      <c r="AF1072" s="112">
        <f>AE1072*(K1072-y+e)</f>
        <v/>
      </c>
      <c r="AG1072" s="113">
        <f>(b*f_cd/(L1072^2))*SUM(Z1072:AD1072)+SUM(S1072:T1072)-AF1072</f>
        <v/>
      </c>
      <c r="AH1072" s="114">
        <f>AG1072&lt;0</f>
        <v/>
      </c>
      <c r="AI1072" s="115">
        <f>IF(A1072=1,FALSE,(AND(AQ1072,AH1072,NOT(AI1071))))</f>
        <v/>
      </c>
      <c r="AJ1072" s="116">
        <f>(b*f_cd/L1072)*(a_1/2*J1072^2+a_2/3*J1072^3+a_3/4*J1072^4+a_4/5*J1072^5+a_5/6*J1072^6)+SUM(Q1072:R1072)</f>
        <v/>
      </c>
      <c r="AK1072">
        <f>AJ1072*(K1072-y+e)</f>
        <v/>
      </c>
      <c r="AL1072" s="118">
        <f>(b*f_cd/(L1072^2))*(a_1/3*J1072^3+a_2/4*J1072^4+a_3/5*J1072^5+a_4/6*J1072^6+a_5/7*J1072^7)+SUM(S1072:T1072)-AK1072</f>
        <v/>
      </c>
      <c r="AM1072" s="114">
        <f>AL1072&gt;0</f>
        <v/>
      </c>
      <c r="AN1072" s="115">
        <f>IF(A1072=1,FALSE,(AND(AQ1072,AM1072,NOT(AN1071))))</f>
        <v/>
      </c>
      <c r="AO1072">
        <f>IF(D1072=1,AND(AH1072,NOT(AI1072)),AND(AM1072,NOT(AN1072)))</f>
        <v/>
      </c>
      <c r="AP1072" s="119">
        <f>IF(D1072=1,AI1072,AN1072)</f>
        <v/>
      </c>
      <c r="AQ1072" s="125">
        <f>ABS(E1072)&lt;$AQ$2</f>
        <v/>
      </c>
      <c r="AS1072">
        <f>IF(AP1072,MAX(AS$3:AS1070)+1,"")</f>
        <v/>
      </c>
    </row>
    <row r="1073">
      <c r="A1073" t="n">
        <v>983</v>
      </c>
      <c r="B1073" s="131">
        <f>IF(A1073=1,0,IF(AP1073,0.1*ε_cu1cd,0))</f>
        <v/>
      </c>
      <c r="C1073" s="131">
        <f>IF(A1073=1,0.1*ε_cu1cd,C1072+B1072)</f>
        <v/>
      </c>
      <c r="D1073" s="113">
        <f>IF('Нормальний переріз'!$D$68&gt;0,1,2)</f>
        <v/>
      </c>
      <c r="E1073" s="144">
        <f>IF(D1073=1,F1073,G1073)</f>
        <v/>
      </c>
      <c r="F1073" s="124">
        <f>IF(AI1072,0.11*ε_cu1cd,IF(AH1072,F1072*0.01,F1072))</f>
        <v/>
      </c>
      <c r="G1073" s="124">
        <f>IF(AP1072,-0.1*ε_cu1cd,IF(AM1072,G1072*0.01,G1072))</f>
        <v/>
      </c>
      <c r="H1073" s="113">
        <f>IF(A1073=1,E1073,IF(AO1072,H1072-E1072+E1073,IF(AP1072,0.8*H1072,H1072+E1073)))</f>
        <v/>
      </c>
      <c r="I1073" s="169">
        <f>(C1073-H1073)/h</f>
        <v/>
      </c>
      <c r="J1073">
        <f>C1073/(ε_c1cd)</f>
        <v/>
      </c>
      <c r="K1073">
        <f>C1073/I1073</f>
        <v/>
      </c>
      <c r="L1073" s="131">
        <f>I1073/(ε_c1cd)</f>
        <v/>
      </c>
      <c r="M1073">
        <f>I1073*(K1073-Z_s1)</f>
        <v/>
      </c>
      <c r="N1073">
        <f>I1073*(K1073-Z_s2)</f>
        <v/>
      </c>
      <c r="O1073">
        <f>E_s*M1073</f>
        <v/>
      </c>
      <c r="P1073">
        <f>E_s*N1073</f>
        <v/>
      </c>
      <c r="Q1073">
        <f>O1073*A_s1</f>
        <v/>
      </c>
      <c r="R1073">
        <f>P1073*A_s2</f>
        <v/>
      </c>
      <c r="S1073">
        <f>Q1073*($K1073-Z_s1)</f>
        <v/>
      </c>
      <c r="T1073">
        <f>R1073*($K1073-Z_s2)</f>
        <v/>
      </c>
      <c r="U1073">
        <f>(INDIRECT("a_"&amp;U$2)/(U$2+1))*(($C1073^(U$2+1)-$H1073^(U$2+1))/(ε_c1cd^(U$2+1)))</f>
        <v/>
      </c>
      <c r="V1073">
        <f>(INDIRECT("a_"&amp;V$2)/(V$2+1))*(($C1073^(V$2+1)-$H1073^(V$2+1))/(ε_c1cd^(V$2+1)))</f>
        <v/>
      </c>
      <c r="W1073">
        <f>(INDIRECT("a_"&amp;W$2)/(W$2+1))*(($C1073^(W$2+1)-$H1073^(W$2+1))/(ε_c1cd^(W$2+1)))</f>
        <v/>
      </c>
      <c r="X1073">
        <f>(INDIRECT("a_"&amp;X$2)/(X$2+1))*(($C1073^(X$2+1)-$H1073^(X$2+1))/(ε_c1cd^(X$2+1)))</f>
        <v/>
      </c>
      <c r="Y1073">
        <f>(INDIRECT("a_"&amp;Y$2)/(Y$2+1))*(($C1073^(Y$2+1)-$H1073^(Y$2+1))/(ε_c1cd^(Y$2+1)))</f>
        <v/>
      </c>
      <c r="Z1073">
        <f>(INDIRECT("a_"&amp;Z$2)/(Z$2+2))*(($C1073^(Z$2+2)-$H1073^(Z$2+2))/(ε_c1cd^(Z$2+2)))</f>
        <v/>
      </c>
      <c r="AA1073">
        <f>(INDIRECT("a_"&amp;AA$2)/(AA$2+2))*(($C1073^(AA$2+2)-$H1073^(AA$2+2))/(ε_c1cd^(AA$2+2)))</f>
        <v/>
      </c>
      <c r="AB1073">
        <f>(INDIRECT("a_"&amp;AB$2)/(AB$2+2))*(($C1073^(AB$2+2)-$H1073^(AB$2+2))/(ε_c1cd^(AB$2+2)))</f>
        <v/>
      </c>
      <c r="AC1073">
        <f>(INDIRECT("a_"&amp;AC$2)/(AC$2+2))*(($C1073^(AC$2+2)-$H1073^(AC$2+2))/(ε_c1cd^(AC$2+2)))</f>
        <v/>
      </c>
      <c r="AD1073">
        <f>(INDIRECT("a_"&amp;AD$2)/(AD$2+2))*(($C1073^(AD$2+2)-$H1073^(AD$2+2))/(ε_c1cd^(AD$2+2)))</f>
        <v/>
      </c>
      <c r="AE1073" s="111">
        <f>(b*f_cd/L1073)*SUM(U1073:Y1073)+SUM(Q1073:R1073)</f>
        <v/>
      </c>
      <c r="AF1073" s="112">
        <f>AE1073*(K1073-y+e)</f>
        <v/>
      </c>
      <c r="AG1073" s="113">
        <f>(b*f_cd/(L1073^2))*SUM(Z1073:AD1073)+SUM(S1073:T1073)-AF1073</f>
        <v/>
      </c>
      <c r="AH1073" s="114">
        <f>AG1073&lt;0</f>
        <v/>
      </c>
      <c r="AI1073" s="115">
        <f>IF(A1073=1,FALSE,(AND(AQ1073,AH1073,NOT(AI1072))))</f>
        <v/>
      </c>
      <c r="AJ1073" s="116">
        <f>(b*f_cd/L1073)*(a_1/2*J1073^2+a_2/3*J1073^3+a_3/4*J1073^4+a_4/5*J1073^5+a_5/6*J1073^6)+SUM(Q1073:R1073)</f>
        <v/>
      </c>
      <c r="AK1073">
        <f>AJ1073*(K1073-y+e)</f>
        <v/>
      </c>
      <c r="AL1073" s="118">
        <f>(b*f_cd/(L1073^2))*(a_1/3*J1073^3+a_2/4*J1073^4+a_3/5*J1073^5+a_4/6*J1073^6+a_5/7*J1073^7)+SUM(S1073:T1073)-AK1073</f>
        <v/>
      </c>
      <c r="AM1073" s="114">
        <f>AL1073&gt;0</f>
        <v/>
      </c>
      <c r="AN1073" s="115">
        <f>IF(A1073=1,FALSE,(AND(AQ1073,AM1073,NOT(AN1072))))</f>
        <v/>
      </c>
      <c r="AO1073">
        <f>IF(D1073=1,AND(AH1073,NOT(AI1073)),AND(AM1073,NOT(AN1073)))</f>
        <v/>
      </c>
      <c r="AP1073" s="119">
        <f>IF(D1073=1,AI1073,AN1073)</f>
        <v/>
      </c>
      <c r="AQ1073" s="125">
        <f>ABS(E1073)&lt;$AQ$2</f>
        <v/>
      </c>
      <c r="AS1073">
        <f>IF(AP1073,MAX(AS$3:AS1071)+1,"")</f>
        <v/>
      </c>
    </row>
    <row r="1074">
      <c r="A1074" t="n">
        <v>984</v>
      </c>
      <c r="B1074" s="131">
        <f>IF(A1074=1,0,IF(AP1074,0.1*ε_cu1cd,0))</f>
        <v/>
      </c>
      <c r="C1074" s="131">
        <f>IF(A1074=1,0.1*ε_cu1cd,C1073+B1073)</f>
        <v/>
      </c>
      <c r="D1074" s="113">
        <f>IF('Нормальний переріз'!$D$68&gt;0,1,2)</f>
        <v/>
      </c>
      <c r="E1074" s="144">
        <f>IF(D1074=1,F1074,G1074)</f>
        <v/>
      </c>
      <c r="F1074" s="124">
        <f>IF(AI1073,0.11*ε_cu1cd,IF(AH1073,F1073*0.01,F1073))</f>
        <v/>
      </c>
      <c r="G1074" s="124">
        <f>IF(AP1073,-0.1*ε_cu1cd,IF(AM1073,G1073*0.01,G1073))</f>
        <v/>
      </c>
      <c r="H1074" s="113">
        <f>IF(A1074=1,E1074,IF(AO1073,H1073-E1073+E1074,IF(AP1073,0.8*H1073,H1073+E1074)))</f>
        <v/>
      </c>
      <c r="I1074" s="169">
        <f>(C1074-H1074)/h</f>
        <v/>
      </c>
      <c r="J1074">
        <f>C1074/(ε_c1cd)</f>
        <v/>
      </c>
      <c r="K1074">
        <f>C1074/I1074</f>
        <v/>
      </c>
      <c r="L1074" s="131">
        <f>I1074/(ε_c1cd)</f>
        <v/>
      </c>
      <c r="M1074">
        <f>I1074*(K1074-Z_s1)</f>
        <v/>
      </c>
      <c r="N1074">
        <f>I1074*(K1074-Z_s2)</f>
        <v/>
      </c>
      <c r="O1074">
        <f>E_s*M1074</f>
        <v/>
      </c>
      <c r="P1074">
        <f>E_s*N1074</f>
        <v/>
      </c>
      <c r="Q1074">
        <f>O1074*A_s1</f>
        <v/>
      </c>
      <c r="R1074">
        <f>P1074*A_s2</f>
        <v/>
      </c>
      <c r="S1074">
        <f>Q1074*($K1074-Z_s1)</f>
        <v/>
      </c>
      <c r="T1074">
        <f>R1074*($K1074-Z_s2)</f>
        <v/>
      </c>
      <c r="U1074">
        <f>(INDIRECT("a_"&amp;U$2)/(U$2+1))*(($C1074^(U$2+1)-$H1074^(U$2+1))/(ε_c1cd^(U$2+1)))</f>
        <v/>
      </c>
      <c r="V1074">
        <f>(INDIRECT("a_"&amp;V$2)/(V$2+1))*(($C1074^(V$2+1)-$H1074^(V$2+1))/(ε_c1cd^(V$2+1)))</f>
        <v/>
      </c>
      <c r="W1074">
        <f>(INDIRECT("a_"&amp;W$2)/(W$2+1))*(($C1074^(W$2+1)-$H1074^(W$2+1))/(ε_c1cd^(W$2+1)))</f>
        <v/>
      </c>
      <c r="X1074">
        <f>(INDIRECT("a_"&amp;X$2)/(X$2+1))*(($C1074^(X$2+1)-$H1074^(X$2+1))/(ε_c1cd^(X$2+1)))</f>
        <v/>
      </c>
      <c r="Y1074">
        <f>(INDIRECT("a_"&amp;Y$2)/(Y$2+1))*(($C1074^(Y$2+1)-$H1074^(Y$2+1))/(ε_c1cd^(Y$2+1)))</f>
        <v/>
      </c>
      <c r="Z1074">
        <f>(INDIRECT("a_"&amp;Z$2)/(Z$2+2))*(($C1074^(Z$2+2)-$H1074^(Z$2+2))/(ε_c1cd^(Z$2+2)))</f>
        <v/>
      </c>
      <c r="AA1074">
        <f>(INDIRECT("a_"&amp;AA$2)/(AA$2+2))*(($C1074^(AA$2+2)-$H1074^(AA$2+2))/(ε_c1cd^(AA$2+2)))</f>
        <v/>
      </c>
      <c r="AB1074">
        <f>(INDIRECT("a_"&amp;AB$2)/(AB$2+2))*(($C1074^(AB$2+2)-$H1074^(AB$2+2))/(ε_c1cd^(AB$2+2)))</f>
        <v/>
      </c>
      <c r="AC1074">
        <f>(INDIRECT("a_"&amp;AC$2)/(AC$2+2))*(($C1074^(AC$2+2)-$H1074^(AC$2+2))/(ε_c1cd^(AC$2+2)))</f>
        <v/>
      </c>
      <c r="AD1074">
        <f>(INDIRECT("a_"&amp;AD$2)/(AD$2+2))*(($C1074^(AD$2+2)-$H1074^(AD$2+2))/(ε_c1cd^(AD$2+2)))</f>
        <v/>
      </c>
      <c r="AE1074" s="111">
        <f>(b*f_cd/L1074)*SUM(U1074:Y1074)+SUM(Q1074:R1074)</f>
        <v/>
      </c>
      <c r="AF1074" s="112">
        <f>AE1074*(K1074-y+e)</f>
        <v/>
      </c>
      <c r="AG1074" s="113">
        <f>(b*f_cd/(L1074^2))*SUM(Z1074:AD1074)+SUM(S1074:T1074)-AF1074</f>
        <v/>
      </c>
      <c r="AH1074" s="114">
        <f>AG1074&lt;0</f>
        <v/>
      </c>
      <c r="AI1074" s="115">
        <f>IF(A1074=1,FALSE,(AND(AQ1074,AH1074,NOT(AI1073))))</f>
        <v/>
      </c>
      <c r="AJ1074" s="116">
        <f>(b*f_cd/L1074)*(a_1/2*J1074^2+a_2/3*J1074^3+a_3/4*J1074^4+a_4/5*J1074^5+a_5/6*J1074^6)+SUM(Q1074:R1074)</f>
        <v/>
      </c>
      <c r="AK1074">
        <f>AJ1074*(K1074-y+e)</f>
        <v/>
      </c>
      <c r="AL1074" s="118">
        <f>(b*f_cd/(L1074^2))*(a_1/3*J1074^3+a_2/4*J1074^4+a_3/5*J1074^5+a_4/6*J1074^6+a_5/7*J1074^7)+SUM(S1074:T1074)-AK1074</f>
        <v/>
      </c>
      <c r="AM1074" s="114">
        <f>AL1074&gt;0</f>
        <v/>
      </c>
      <c r="AN1074" s="115">
        <f>IF(A1074=1,FALSE,(AND(AQ1074,AM1074,NOT(AN1073))))</f>
        <v/>
      </c>
      <c r="AO1074">
        <f>IF(D1074=1,AND(AH1074,NOT(AI1074)),AND(AM1074,NOT(AN1074)))</f>
        <v/>
      </c>
      <c r="AP1074" s="119">
        <f>IF(D1074=1,AI1074,AN1074)</f>
        <v/>
      </c>
      <c r="AQ1074" s="125">
        <f>ABS(E1074)&lt;$AQ$2</f>
        <v/>
      </c>
      <c r="AS1074">
        <f>IF(AP1074,MAX(AS$3:AS1072)+1,"")</f>
        <v/>
      </c>
    </row>
    <row r="1075">
      <c r="A1075" t="n">
        <v>985</v>
      </c>
      <c r="B1075" s="131">
        <f>IF(A1075=1,0,IF(AP1075,0.1*ε_cu1cd,0))</f>
        <v/>
      </c>
      <c r="C1075" s="131">
        <f>IF(A1075=1,0.1*ε_cu1cd,C1074+B1074)</f>
        <v/>
      </c>
      <c r="D1075" s="113">
        <f>IF('Нормальний переріз'!$D$68&gt;0,1,2)</f>
        <v/>
      </c>
      <c r="E1075" s="144">
        <f>IF(D1075=1,F1075,G1075)</f>
        <v/>
      </c>
      <c r="F1075" s="124">
        <f>IF(AI1074,0.11*ε_cu1cd,IF(AH1074,F1074*0.01,F1074))</f>
        <v/>
      </c>
      <c r="G1075" s="124">
        <f>IF(AP1074,-0.1*ε_cu1cd,IF(AM1074,G1074*0.01,G1074))</f>
        <v/>
      </c>
      <c r="H1075" s="113">
        <f>IF(A1075=1,E1075,IF(AO1074,H1074-E1074+E1075,IF(AP1074,0.8*H1074,H1074+E1075)))</f>
        <v/>
      </c>
      <c r="I1075" s="169">
        <f>(C1075-H1075)/h</f>
        <v/>
      </c>
      <c r="J1075">
        <f>C1075/(ε_c1cd)</f>
        <v/>
      </c>
      <c r="K1075">
        <f>C1075/I1075</f>
        <v/>
      </c>
      <c r="L1075" s="131">
        <f>I1075/(ε_c1cd)</f>
        <v/>
      </c>
      <c r="M1075">
        <f>I1075*(K1075-Z_s1)</f>
        <v/>
      </c>
      <c r="N1075">
        <f>I1075*(K1075-Z_s2)</f>
        <v/>
      </c>
      <c r="O1075">
        <f>E_s*M1075</f>
        <v/>
      </c>
      <c r="P1075">
        <f>E_s*N1075</f>
        <v/>
      </c>
      <c r="Q1075">
        <f>O1075*A_s1</f>
        <v/>
      </c>
      <c r="R1075">
        <f>P1075*A_s2</f>
        <v/>
      </c>
      <c r="S1075">
        <f>Q1075*($K1075-Z_s1)</f>
        <v/>
      </c>
      <c r="T1075">
        <f>R1075*($K1075-Z_s2)</f>
        <v/>
      </c>
      <c r="U1075">
        <f>(INDIRECT("a_"&amp;U$2)/(U$2+1))*(($C1075^(U$2+1)-$H1075^(U$2+1))/(ε_c1cd^(U$2+1)))</f>
        <v/>
      </c>
      <c r="V1075">
        <f>(INDIRECT("a_"&amp;V$2)/(V$2+1))*(($C1075^(V$2+1)-$H1075^(V$2+1))/(ε_c1cd^(V$2+1)))</f>
        <v/>
      </c>
      <c r="W1075">
        <f>(INDIRECT("a_"&amp;W$2)/(W$2+1))*(($C1075^(W$2+1)-$H1075^(W$2+1))/(ε_c1cd^(W$2+1)))</f>
        <v/>
      </c>
      <c r="X1075">
        <f>(INDIRECT("a_"&amp;X$2)/(X$2+1))*(($C1075^(X$2+1)-$H1075^(X$2+1))/(ε_c1cd^(X$2+1)))</f>
        <v/>
      </c>
      <c r="Y1075">
        <f>(INDIRECT("a_"&amp;Y$2)/(Y$2+1))*(($C1075^(Y$2+1)-$H1075^(Y$2+1))/(ε_c1cd^(Y$2+1)))</f>
        <v/>
      </c>
      <c r="Z1075">
        <f>(INDIRECT("a_"&amp;Z$2)/(Z$2+2))*(($C1075^(Z$2+2)-$H1075^(Z$2+2))/(ε_c1cd^(Z$2+2)))</f>
        <v/>
      </c>
      <c r="AA1075">
        <f>(INDIRECT("a_"&amp;AA$2)/(AA$2+2))*(($C1075^(AA$2+2)-$H1075^(AA$2+2))/(ε_c1cd^(AA$2+2)))</f>
        <v/>
      </c>
      <c r="AB1075">
        <f>(INDIRECT("a_"&amp;AB$2)/(AB$2+2))*(($C1075^(AB$2+2)-$H1075^(AB$2+2))/(ε_c1cd^(AB$2+2)))</f>
        <v/>
      </c>
      <c r="AC1075">
        <f>(INDIRECT("a_"&amp;AC$2)/(AC$2+2))*(($C1075^(AC$2+2)-$H1075^(AC$2+2))/(ε_c1cd^(AC$2+2)))</f>
        <v/>
      </c>
      <c r="AD1075">
        <f>(INDIRECT("a_"&amp;AD$2)/(AD$2+2))*(($C1075^(AD$2+2)-$H1075^(AD$2+2))/(ε_c1cd^(AD$2+2)))</f>
        <v/>
      </c>
      <c r="AE1075" s="111">
        <f>(b*f_cd/L1075)*SUM(U1075:Y1075)+SUM(Q1075:R1075)</f>
        <v/>
      </c>
      <c r="AF1075" s="112">
        <f>AE1075*(K1075-y+e)</f>
        <v/>
      </c>
      <c r="AG1075" s="113">
        <f>(b*f_cd/(L1075^2))*SUM(Z1075:AD1075)+SUM(S1075:T1075)-AF1075</f>
        <v/>
      </c>
      <c r="AH1075" s="114">
        <f>AG1075&lt;0</f>
        <v/>
      </c>
      <c r="AI1075" s="115">
        <f>IF(A1075=1,FALSE,(AND(AQ1075,AH1075,NOT(AI1074))))</f>
        <v/>
      </c>
      <c r="AJ1075" s="116">
        <f>(b*f_cd/L1075)*(a_1/2*J1075^2+a_2/3*J1075^3+a_3/4*J1075^4+a_4/5*J1075^5+a_5/6*J1075^6)+SUM(Q1075:R1075)</f>
        <v/>
      </c>
      <c r="AK1075">
        <f>AJ1075*(K1075-y+e)</f>
        <v/>
      </c>
      <c r="AL1075" s="118">
        <f>(b*f_cd/(L1075^2))*(a_1/3*J1075^3+a_2/4*J1075^4+a_3/5*J1075^5+a_4/6*J1075^6+a_5/7*J1075^7)+SUM(S1075:T1075)-AK1075</f>
        <v/>
      </c>
      <c r="AM1075" s="114">
        <f>AL1075&gt;0</f>
        <v/>
      </c>
      <c r="AN1075" s="115">
        <f>IF(A1075=1,FALSE,(AND(AQ1075,AM1075,NOT(AN1074))))</f>
        <v/>
      </c>
      <c r="AO1075">
        <f>IF(D1075=1,AND(AH1075,NOT(AI1075)),AND(AM1075,NOT(AN1075)))</f>
        <v/>
      </c>
      <c r="AP1075" s="119">
        <f>IF(D1075=1,AI1075,AN1075)</f>
        <v/>
      </c>
      <c r="AQ1075" s="125">
        <f>ABS(E1075)&lt;$AQ$2</f>
        <v/>
      </c>
      <c r="AS1075">
        <f>IF(AP1075,MAX(AS$3:AS1073)+1,"")</f>
        <v/>
      </c>
    </row>
    <row r="1076">
      <c r="A1076" t="n">
        <v>986</v>
      </c>
      <c r="B1076" s="131">
        <f>IF(A1076=1,0,IF(AP1076,0.1*ε_cu1cd,0))</f>
        <v/>
      </c>
      <c r="C1076" s="131">
        <f>IF(A1076=1,0.1*ε_cu1cd,C1075+B1075)</f>
        <v/>
      </c>
      <c r="D1076" s="113">
        <f>IF('Нормальний переріз'!$D$68&gt;0,1,2)</f>
        <v/>
      </c>
      <c r="E1076" s="144">
        <f>IF(D1076=1,F1076,G1076)</f>
        <v/>
      </c>
      <c r="F1076" s="124">
        <f>IF(AI1075,0.11*ε_cu1cd,IF(AH1075,F1075*0.01,F1075))</f>
        <v/>
      </c>
      <c r="G1076" s="124">
        <f>IF(AP1075,-0.1*ε_cu1cd,IF(AM1075,G1075*0.01,G1075))</f>
        <v/>
      </c>
      <c r="H1076" s="113">
        <f>IF(A1076=1,E1076,IF(AO1075,H1075-E1075+E1076,IF(AP1075,0.8*H1075,H1075+E1076)))</f>
        <v/>
      </c>
      <c r="I1076" s="169">
        <f>(C1076-H1076)/h</f>
        <v/>
      </c>
      <c r="J1076">
        <f>C1076/(ε_c1cd)</f>
        <v/>
      </c>
      <c r="K1076">
        <f>C1076/I1076</f>
        <v/>
      </c>
      <c r="L1076" s="131">
        <f>I1076/(ε_c1cd)</f>
        <v/>
      </c>
      <c r="M1076">
        <f>I1076*(K1076-Z_s1)</f>
        <v/>
      </c>
      <c r="N1076">
        <f>I1076*(K1076-Z_s2)</f>
        <v/>
      </c>
      <c r="O1076">
        <f>E_s*M1076</f>
        <v/>
      </c>
      <c r="P1076">
        <f>E_s*N1076</f>
        <v/>
      </c>
      <c r="Q1076">
        <f>O1076*A_s1</f>
        <v/>
      </c>
      <c r="R1076">
        <f>P1076*A_s2</f>
        <v/>
      </c>
      <c r="S1076">
        <f>Q1076*($K1076-Z_s1)</f>
        <v/>
      </c>
      <c r="T1076">
        <f>R1076*($K1076-Z_s2)</f>
        <v/>
      </c>
      <c r="U1076">
        <f>(INDIRECT("a_"&amp;U$2)/(U$2+1))*(($C1076^(U$2+1)-$H1076^(U$2+1))/(ε_c1cd^(U$2+1)))</f>
        <v/>
      </c>
      <c r="V1076">
        <f>(INDIRECT("a_"&amp;V$2)/(V$2+1))*(($C1076^(V$2+1)-$H1076^(V$2+1))/(ε_c1cd^(V$2+1)))</f>
        <v/>
      </c>
      <c r="W1076">
        <f>(INDIRECT("a_"&amp;W$2)/(W$2+1))*(($C1076^(W$2+1)-$H1076^(W$2+1))/(ε_c1cd^(W$2+1)))</f>
        <v/>
      </c>
      <c r="X1076">
        <f>(INDIRECT("a_"&amp;X$2)/(X$2+1))*(($C1076^(X$2+1)-$H1076^(X$2+1))/(ε_c1cd^(X$2+1)))</f>
        <v/>
      </c>
      <c r="Y1076">
        <f>(INDIRECT("a_"&amp;Y$2)/(Y$2+1))*(($C1076^(Y$2+1)-$H1076^(Y$2+1))/(ε_c1cd^(Y$2+1)))</f>
        <v/>
      </c>
      <c r="Z1076">
        <f>(INDIRECT("a_"&amp;Z$2)/(Z$2+2))*(($C1076^(Z$2+2)-$H1076^(Z$2+2))/(ε_c1cd^(Z$2+2)))</f>
        <v/>
      </c>
      <c r="AA1076">
        <f>(INDIRECT("a_"&amp;AA$2)/(AA$2+2))*(($C1076^(AA$2+2)-$H1076^(AA$2+2))/(ε_c1cd^(AA$2+2)))</f>
        <v/>
      </c>
      <c r="AB1076">
        <f>(INDIRECT("a_"&amp;AB$2)/(AB$2+2))*(($C1076^(AB$2+2)-$H1076^(AB$2+2))/(ε_c1cd^(AB$2+2)))</f>
        <v/>
      </c>
      <c r="AC1076">
        <f>(INDIRECT("a_"&amp;AC$2)/(AC$2+2))*(($C1076^(AC$2+2)-$H1076^(AC$2+2))/(ε_c1cd^(AC$2+2)))</f>
        <v/>
      </c>
      <c r="AD1076">
        <f>(INDIRECT("a_"&amp;AD$2)/(AD$2+2))*(($C1076^(AD$2+2)-$H1076^(AD$2+2))/(ε_c1cd^(AD$2+2)))</f>
        <v/>
      </c>
      <c r="AE1076" s="111">
        <f>(b*f_cd/L1076)*SUM(U1076:Y1076)+SUM(Q1076:R1076)</f>
        <v/>
      </c>
      <c r="AF1076" s="112">
        <f>AE1076*(K1076-y+e)</f>
        <v/>
      </c>
      <c r="AG1076" s="113">
        <f>(b*f_cd/(L1076^2))*SUM(Z1076:AD1076)+SUM(S1076:T1076)-AF1076</f>
        <v/>
      </c>
      <c r="AH1076" s="114">
        <f>AG1076&lt;0</f>
        <v/>
      </c>
      <c r="AI1076" s="115">
        <f>IF(A1076=1,FALSE,(AND(AQ1076,AH1076,NOT(AI1075))))</f>
        <v/>
      </c>
      <c r="AJ1076" s="116">
        <f>(b*f_cd/L1076)*(a_1/2*J1076^2+a_2/3*J1076^3+a_3/4*J1076^4+a_4/5*J1076^5+a_5/6*J1076^6)+SUM(Q1076:R1076)</f>
        <v/>
      </c>
      <c r="AK1076">
        <f>AJ1076*(K1076-y+e)</f>
        <v/>
      </c>
      <c r="AL1076" s="118">
        <f>(b*f_cd/(L1076^2))*(a_1/3*J1076^3+a_2/4*J1076^4+a_3/5*J1076^5+a_4/6*J1076^6+a_5/7*J1076^7)+SUM(S1076:T1076)-AK1076</f>
        <v/>
      </c>
      <c r="AM1076" s="114">
        <f>AL1076&gt;0</f>
        <v/>
      </c>
      <c r="AN1076" s="115">
        <f>IF(A1076=1,FALSE,(AND(AQ1076,AM1076,NOT(AN1075))))</f>
        <v/>
      </c>
      <c r="AO1076">
        <f>IF(D1076=1,AND(AH1076,NOT(AI1076)),AND(AM1076,NOT(AN1076)))</f>
        <v/>
      </c>
      <c r="AP1076" s="119">
        <f>IF(D1076=1,AI1076,AN1076)</f>
        <v/>
      </c>
      <c r="AQ1076" s="125">
        <f>ABS(E1076)&lt;$AQ$2</f>
        <v/>
      </c>
      <c r="AS1076">
        <f>IF(AP1076,MAX(AS$3:AS1074)+1,"")</f>
        <v/>
      </c>
    </row>
    <row r="1077">
      <c r="A1077" t="n">
        <v>987</v>
      </c>
      <c r="B1077" s="131">
        <f>IF(A1077=1,0,IF(AP1077,0.1*ε_cu1cd,0))</f>
        <v/>
      </c>
      <c r="C1077" s="131">
        <f>IF(A1077=1,0.1*ε_cu1cd,C1076+B1076)</f>
        <v/>
      </c>
      <c r="D1077" s="113">
        <f>IF('Нормальний переріз'!$D$68&gt;0,1,2)</f>
        <v/>
      </c>
      <c r="E1077" s="144">
        <f>IF(D1077=1,F1077,G1077)</f>
        <v/>
      </c>
      <c r="F1077" s="124">
        <f>IF(AI1076,0.11*ε_cu1cd,IF(AH1076,F1076*0.01,F1076))</f>
        <v/>
      </c>
      <c r="G1077" s="124">
        <f>IF(AP1076,-0.1*ε_cu1cd,IF(AM1076,G1076*0.01,G1076))</f>
        <v/>
      </c>
      <c r="H1077" s="113">
        <f>IF(A1077=1,E1077,IF(AO1076,H1076-E1076+E1077,IF(AP1076,0.8*H1076,H1076+E1077)))</f>
        <v/>
      </c>
      <c r="I1077" s="169">
        <f>(C1077-H1077)/h</f>
        <v/>
      </c>
      <c r="J1077">
        <f>C1077/(ε_c1cd)</f>
        <v/>
      </c>
      <c r="K1077">
        <f>C1077/I1077</f>
        <v/>
      </c>
      <c r="L1077" s="131">
        <f>I1077/(ε_c1cd)</f>
        <v/>
      </c>
      <c r="M1077">
        <f>I1077*(K1077-Z_s1)</f>
        <v/>
      </c>
      <c r="N1077">
        <f>I1077*(K1077-Z_s2)</f>
        <v/>
      </c>
      <c r="O1077">
        <f>E_s*M1077</f>
        <v/>
      </c>
      <c r="P1077">
        <f>E_s*N1077</f>
        <v/>
      </c>
      <c r="Q1077">
        <f>O1077*A_s1</f>
        <v/>
      </c>
      <c r="R1077">
        <f>P1077*A_s2</f>
        <v/>
      </c>
      <c r="S1077">
        <f>Q1077*($K1077-Z_s1)</f>
        <v/>
      </c>
      <c r="T1077">
        <f>R1077*($K1077-Z_s2)</f>
        <v/>
      </c>
      <c r="U1077">
        <f>(INDIRECT("a_"&amp;U$2)/(U$2+1))*(($C1077^(U$2+1)-$H1077^(U$2+1))/(ε_c1cd^(U$2+1)))</f>
        <v/>
      </c>
      <c r="V1077">
        <f>(INDIRECT("a_"&amp;V$2)/(V$2+1))*(($C1077^(V$2+1)-$H1077^(V$2+1))/(ε_c1cd^(V$2+1)))</f>
        <v/>
      </c>
      <c r="W1077">
        <f>(INDIRECT("a_"&amp;W$2)/(W$2+1))*(($C1077^(W$2+1)-$H1077^(W$2+1))/(ε_c1cd^(W$2+1)))</f>
        <v/>
      </c>
      <c r="X1077">
        <f>(INDIRECT("a_"&amp;X$2)/(X$2+1))*(($C1077^(X$2+1)-$H1077^(X$2+1))/(ε_c1cd^(X$2+1)))</f>
        <v/>
      </c>
      <c r="Y1077">
        <f>(INDIRECT("a_"&amp;Y$2)/(Y$2+1))*(($C1077^(Y$2+1)-$H1077^(Y$2+1))/(ε_c1cd^(Y$2+1)))</f>
        <v/>
      </c>
      <c r="Z1077">
        <f>(INDIRECT("a_"&amp;Z$2)/(Z$2+2))*(($C1077^(Z$2+2)-$H1077^(Z$2+2))/(ε_c1cd^(Z$2+2)))</f>
        <v/>
      </c>
      <c r="AA1077">
        <f>(INDIRECT("a_"&amp;AA$2)/(AA$2+2))*(($C1077^(AA$2+2)-$H1077^(AA$2+2))/(ε_c1cd^(AA$2+2)))</f>
        <v/>
      </c>
      <c r="AB1077">
        <f>(INDIRECT("a_"&amp;AB$2)/(AB$2+2))*(($C1077^(AB$2+2)-$H1077^(AB$2+2))/(ε_c1cd^(AB$2+2)))</f>
        <v/>
      </c>
      <c r="AC1077">
        <f>(INDIRECT("a_"&amp;AC$2)/(AC$2+2))*(($C1077^(AC$2+2)-$H1077^(AC$2+2))/(ε_c1cd^(AC$2+2)))</f>
        <v/>
      </c>
      <c r="AD1077">
        <f>(INDIRECT("a_"&amp;AD$2)/(AD$2+2))*(($C1077^(AD$2+2)-$H1077^(AD$2+2))/(ε_c1cd^(AD$2+2)))</f>
        <v/>
      </c>
      <c r="AE1077" s="111">
        <f>(b*f_cd/L1077)*SUM(U1077:Y1077)+SUM(Q1077:R1077)</f>
        <v/>
      </c>
      <c r="AF1077" s="112">
        <f>AE1077*(K1077-y+e)</f>
        <v/>
      </c>
      <c r="AG1077" s="113">
        <f>(b*f_cd/(L1077^2))*SUM(Z1077:AD1077)+SUM(S1077:T1077)-AF1077</f>
        <v/>
      </c>
      <c r="AH1077" s="114">
        <f>AG1077&lt;0</f>
        <v/>
      </c>
      <c r="AI1077" s="115">
        <f>IF(A1077=1,FALSE,(AND(AQ1077,AH1077,NOT(AI1076))))</f>
        <v/>
      </c>
      <c r="AJ1077" s="116">
        <f>(b*f_cd/L1077)*(a_1/2*J1077^2+a_2/3*J1077^3+a_3/4*J1077^4+a_4/5*J1077^5+a_5/6*J1077^6)+SUM(Q1077:R1077)</f>
        <v/>
      </c>
      <c r="AK1077">
        <f>AJ1077*(K1077-y+e)</f>
        <v/>
      </c>
      <c r="AL1077" s="118">
        <f>(b*f_cd/(L1077^2))*(a_1/3*J1077^3+a_2/4*J1077^4+a_3/5*J1077^5+a_4/6*J1077^6+a_5/7*J1077^7)+SUM(S1077:T1077)-AK1077</f>
        <v/>
      </c>
      <c r="AM1077" s="114">
        <f>AL1077&gt;0</f>
        <v/>
      </c>
      <c r="AN1077" s="115">
        <f>IF(A1077=1,FALSE,(AND(AQ1077,AM1077,NOT(AN1076))))</f>
        <v/>
      </c>
      <c r="AO1077">
        <f>IF(D1077=1,AND(AH1077,NOT(AI1077)),AND(AM1077,NOT(AN1077)))</f>
        <v/>
      </c>
      <c r="AP1077" s="119">
        <f>IF(D1077=1,AI1077,AN1077)</f>
        <v/>
      </c>
      <c r="AQ1077" s="125">
        <f>ABS(E1077)&lt;$AQ$2</f>
        <v/>
      </c>
      <c r="AS1077">
        <f>IF(AP1077,MAX(AS$3:AS1075)+1,"")</f>
        <v/>
      </c>
    </row>
    <row r="1078">
      <c r="A1078" t="n">
        <v>988</v>
      </c>
      <c r="B1078" s="131">
        <f>IF(A1078=1,0,IF(AP1078,0.1*ε_cu1cd,0))</f>
        <v/>
      </c>
      <c r="C1078" s="131">
        <f>IF(A1078=1,0.1*ε_cu1cd,C1077+B1077)</f>
        <v/>
      </c>
      <c r="D1078" s="113">
        <f>IF('Нормальний переріз'!$D$68&gt;0,1,2)</f>
        <v/>
      </c>
      <c r="E1078" s="144">
        <f>IF(D1078=1,F1078,G1078)</f>
        <v/>
      </c>
      <c r="F1078" s="124">
        <f>IF(AI1077,0.11*ε_cu1cd,IF(AH1077,F1077*0.01,F1077))</f>
        <v/>
      </c>
      <c r="G1078" s="124">
        <f>IF(AP1077,-0.1*ε_cu1cd,IF(AM1077,G1077*0.01,G1077))</f>
        <v/>
      </c>
      <c r="H1078" s="113">
        <f>IF(A1078=1,E1078,IF(AO1077,H1077-E1077+E1078,IF(AP1077,0.8*H1077,H1077+E1078)))</f>
        <v/>
      </c>
      <c r="I1078" s="169">
        <f>(C1078-H1078)/h</f>
        <v/>
      </c>
      <c r="J1078">
        <f>C1078/(ε_c1cd)</f>
        <v/>
      </c>
      <c r="K1078">
        <f>C1078/I1078</f>
        <v/>
      </c>
      <c r="L1078" s="131">
        <f>I1078/(ε_c1cd)</f>
        <v/>
      </c>
      <c r="M1078">
        <f>I1078*(K1078-Z_s1)</f>
        <v/>
      </c>
      <c r="N1078">
        <f>I1078*(K1078-Z_s2)</f>
        <v/>
      </c>
      <c r="O1078">
        <f>E_s*M1078</f>
        <v/>
      </c>
      <c r="P1078">
        <f>E_s*N1078</f>
        <v/>
      </c>
      <c r="Q1078">
        <f>O1078*A_s1</f>
        <v/>
      </c>
      <c r="R1078">
        <f>P1078*A_s2</f>
        <v/>
      </c>
      <c r="S1078">
        <f>Q1078*($K1078-Z_s1)</f>
        <v/>
      </c>
      <c r="T1078">
        <f>R1078*($K1078-Z_s2)</f>
        <v/>
      </c>
      <c r="U1078">
        <f>(INDIRECT("a_"&amp;U$2)/(U$2+1))*(($C1078^(U$2+1)-$H1078^(U$2+1))/(ε_c1cd^(U$2+1)))</f>
        <v/>
      </c>
      <c r="V1078">
        <f>(INDIRECT("a_"&amp;V$2)/(V$2+1))*(($C1078^(V$2+1)-$H1078^(V$2+1))/(ε_c1cd^(V$2+1)))</f>
        <v/>
      </c>
      <c r="W1078">
        <f>(INDIRECT("a_"&amp;W$2)/(W$2+1))*(($C1078^(W$2+1)-$H1078^(W$2+1))/(ε_c1cd^(W$2+1)))</f>
        <v/>
      </c>
      <c r="X1078">
        <f>(INDIRECT("a_"&amp;X$2)/(X$2+1))*(($C1078^(X$2+1)-$H1078^(X$2+1))/(ε_c1cd^(X$2+1)))</f>
        <v/>
      </c>
      <c r="Y1078">
        <f>(INDIRECT("a_"&amp;Y$2)/(Y$2+1))*(($C1078^(Y$2+1)-$H1078^(Y$2+1))/(ε_c1cd^(Y$2+1)))</f>
        <v/>
      </c>
      <c r="Z1078">
        <f>(INDIRECT("a_"&amp;Z$2)/(Z$2+2))*(($C1078^(Z$2+2)-$H1078^(Z$2+2))/(ε_c1cd^(Z$2+2)))</f>
        <v/>
      </c>
      <c r="AA1078">
        <f>(INDIRECT("a_"&amp;AA$2)/(AA$2+2))*(($C1078^(AA$2+2)-$H1078^(AA$2+2))/(ε_c1cd^(AA$2+2)))</f>
        <v/>
      </c>
      <c r="AB1078">
        <f>(INDIRECT("a_"&amp;AB$2)/(AB$2+2))*(($C1078^(AB$2+2)-$H1078^(AB$2+2))/(ε_c1cd^(AB$2+2)))</f>
        <v/>
      </c>
      <c r="AC1078">
        <f>(INDIRECT("a_"&amp;AC$2)/(AC$2+2))*(($C1078^(AC$2+2)-$H1078^(AC$2+2))/(ε_c1cd^(AC$2+2)))</f>
        <v/>
      </c>
      <c r="AD1078">
        <f>(INDIRECT("a_"&amp;AD$2)/(AD$2+2))*(($C1078^(AD$2+2)-$H1078^(AD$2+2))/(ε_c1cd^(AD$2+2)))</f>
        <v/>
      </c>
      <c r="AE1078" s="111">
        <f>(b*f_cd/L1078)*SUM(U1078:Y1078)+SUM(Q1078:R1078)</f>
        <v/>
      </c>
      <c r="AF1078" s="112">
        <f>AE1078*(K1078-y+e)</f>
        <v/>
      </c>
      <c r="AG1078" s="113">
        <f>(b*f_cd/(L1078^2))*SUM(Z1078:AD1078)+SUM(S1078:T1078)-AF1078</f>
        <v/>
      </c>
      <c r="AH1078" s="114">
        <f>AG1078&lt;0</f>
        <v/>
      </c>
      <c r="AI1078" s="115">
        <f>IF(A1078=1,FALSE,(AND(AQ1078,AH1078,NOT(AI1077))))</f>
        <v/>
      </c>
      <c r="AJ1078" s="116">
        <f>(b*f_cd/L1078)*(a_1/2*J1078^2+a_2/3*J1078^3+a_3/4*J1078^4+a_4/5*J1078^5+a_5/6*J1078^6)+SUM(Q1078:R1078)</f>
        <v/>
      </c>
      <c r="AK1078">
        <f>AJ1078*(K1078-y+e)</f>
        <v/>
      </c>
      <c r="AL1078" s="118">
        <f>(b*f_cd/(L1078^2))*(a_1/3*J1078^3+a_2/4*J1078^4+a_3/5*J1078^5+a_4/6*J1078^6+a_5/7*J1078^7)+SUM(S1078:T1078)-AK1078</f>
        <v/>
      </c>
      <c r="AM1078" s="114">
        <f>AL1078&gt;0</f>
        <v/>
      </c>
      <c r="AN1078" s="115">
        <f>IF(A1078=1,FALSE,(AND(AQ1078,AM1078,NOT(AN1077))))</f>
        <v/>
      </c>
      <c r="AO1078">
        <f>IF(D1078=1,AND(AH1078,NOT(AI1078)),AND(AM1078,NOT(AN1078)))</f>
        <v/>
      </c>
      <c r="AP1078" s="119">
        <f>IF(D1078=1,AI1078,AN1078)</f>
        <v/>
      </c>
      <c r="AQ1078" s="125">
        <f>ABS(E1078)&lt;$AQ$2</f>
        <v/>
      </c>
      <c r="AS1078">
        <f>IF(AP1078,MAX(AS$3:AS1076)+1,"")</f>
        <v/>
      </c>
    </row>
    <row r="1079">
      <c r="A1079" t="n">
        <v>989</v>
      </c>
      <c r="B1079" s="131">
        <f>IF(A1079=1,0,IF(AP1079,0.1*ε_cu1cd,0))</f>
        <v/>
      </c>
      <c r="C1079" s="131">
        <f>IF(A1079=1,0.1*ε_cu1cd,C1078+B1078)</f>
        <v/>
      </c>
      <c r="D1079" s="113">
        <f>IF('Нормальний переріз'!$D$68&gt;0,1,2)</f>
        <v/>
      </c>
      <c r="E1079" s="144">
        <f>IF(D1079=1,F1079,G1079)</f>
        <v/>
      </c>
      <c r="F1079" s="124">
        <f>IF(AI1078,0.11*ε_cu1cd,IF(AH1078,F1078*0.01,F1078))</f>
        <v/>
      </c>
      <c r="G1079" s="124">
        <f>IF(AP1078,-0.1*ε_cu1cd,IF(AM1078,G1078*0.01,G1078))</f>
        <v/>
      </c>
      <c r="H1079" s="113">
        <f>IF(A1079=1,E1079,IF(AO1078,H1078-E1078+E1079,IF(AP1078,0.8*H1078,H1078+E1079)))</f>
        <v/>
      </c>
      <c r="I1079" s="169">
        <f>(C1079-H1079)/h</f>
        <v/>
      </c>
      <c r="J1079">
        <f>C1079/(ε_c1cd)</f>
        <v/>
      </c>
      <c r="K1079">
        <f>C1079/I1079</f>
        <v/>
      </c>
      <c r="L1079" s="131">
        <f>I1079/(ε_c1cd)</f>
        <v/>
      </c>
      <c r="M1079">
        <f>I1079*(K1079-Z_s1)</f>
        <v/>
      </c>
      <c r="N1079">
        <f>I1079*(K1079-Z_s2)</f>
        <v/>
      </c>
      <c r="O1079">
        <f>E_s*M1079</f>
        <v/>
      </c>
      <c r="P1079">
        <f>E_s*N1079</f>
        <v/>
      </c>
      <c r="Q1079">
        <f>O1079*A_s1</f>
        <v/>
      </c>
      <c r="R1079">
        <f>P1079*A_s2</f>
        <v/>
      </c>
      <c r="S1079">
        <f>Q1079*($K1079-Z_s1)</f>
        <v/>
      </c>
      <c r="T1079">
        <f>R1079*($K1079-Z_s2)</f>
        <v/>
      </c>
      <c r="U1079">
        <f>(INDIRECT("a_"&amp;U$2)/(U$2+1))*(($C1079^(U$2+1)-$H1079^(U$2+1))/(ε_c1cd^(U$2+1)))</f>
        <v/>
      </c>
      <c r="V1079">
        <f>(INDIRECT("a_"&amp;V$2)/(V$2+1))*(($C1079^(V$2+1)-$H1079^(V$2+1))/(ε_c1cd^(V$2+1)))</f>
        <v/>
      </c>
      <c r="W1079">
        <f>(INDIRECT("a_"&amp;W$2)/(W$2+1))*(($C1079^(W$2+1)-$H1079^(W$2+1))/(ε_c1cd^(W$2+1)))</f>
        <v/>
      </c>
      <c r="X1079">
        <f>(INDIRECT("a_"&amp;X$2)/(X$2+1))*(($C1079^(X$2+1)-$H1079^(X$2+1))/(ε_c1cd^(X$2+1)))</f>
        <v/>
      </c>
      <c r="Y1079">
        <f>(INDIRECT("a_"&amp;Y$2)/(Y$2+1))*(($C1079^(Y$2+1)-$H1079^(Y$2+1))/(ε_c1cd^(Y$2+1)))</f>
        <v/>
      </c>
      <c r="Z1079">
        <f>(INDIRECT("a_"&amp;Z$2)/(Z$2+2))*(($C1079^(Z$2+2)-$H1079^(Z$2+2))/(ε_c1cd^(Z$2+2)))</f>
        <v/>
      </c>
      <c r="AA1079">
        <f>(INDIRECT("a_"&amp;AA$2)/(AA$2+2))*(($C1079^(AA$2+2)-$H1079^(AA$2+2))/(ε_c1cd^(AA$2+2)))</f>
        <v/>
      </c>
      <c r="AB1079">
        <f>(INDIRECT("a_"&amp;AB$2)/(AB$2+2))*(($C1079^(AB$2+2)-$H1079^(AB$2+2))/(ε_c1cd^(AB$2+2)))</f>
        <v/>
      </c>
      <c r="AC1079">
        <f>(INDIRECT("a_"&amp;AC$2)/(AC$2+2))*(($C1079^(AC$2+2)-$H1079^(AC$2+2))/(ε_c1cd^(AC$2+2)))</f>
        <v/>
      </c>
      <c r="AD1079">
        <f>(INDIRECT("a_"&amp;AD$2)/(AD$2+2))*(($C1079^(AD$2+2)-$H1079^(AD$2+2))/(ε_c1cd^(AD$2+2)))</f>
        <v/>
      </c>
      <c r="AE1079" s="111">
        <f>(b*f_cd/L1079)*SUM(U1079:Y1079)+SUM(Q1079:R1079)</f>
        <v/>
      </c>
      <c r="AF1079" s="112">
        <f>AE1079*(K1079-y+e)</f>
        <v/>
      </c>
      <c r="AG1079" s="113">
        <f>(b*f_cd/(L1079^2))*SUM(Z1079:AD1079)+SUM(S1079:T1079)-AF1079</f>
        <v/>
      </c>
      <c r="AH1079" s="114">
        <f>AG1079&lt;0</f>
        <v/>
      </c>
      <c r="AI1079" s="115">
        <f>IF(A1079=1,FALSE,(AND(AQ1079,AH1079,NOT(AI1078))))</f>
        <v/>
      </c>
      <c r="AJ1079" s="116">
        <f>(b*f_cd/L1079)*(a_1/2*J1079^2+a_2/3*J1079^3+a_3/4*J1079^4+a_4/5*J1079^5+a_5/6*J1079^6)+SUM(Q1079:R1079)</f>
        <v/>
      </c>
      <c r="AK1079">
        <f>AJ1079*(K1079-y+e)</f>
        <v/>
      </c>
      <c r="AL1079" s="118">
        <f>(b*f_cd/(L1079^2))*(a_1/3*J1079^3+a_2/4*J1079^4+a_3/5*J1079^5+a_4/6*J1079^6+a_5/7*J1079^7)+SUM(S1079:T1079)-AK1079</f>
        <v/>
      </c>
      <c r="AM1079" s="114">
        <f>AL1079&gt;0</f>
        <v/>
      </c>
      <c r="AN1079" s="115">
        <f>IF(A1079=1,FALSE,(AND(AQ1079,AM1079,NOT(AN1078))))</f>
        <v/>
      </c>
      <c r="AO1079">
        <f>IF(D1079=1,AND(AH1079,NOT(AI1079)),AND(AM1079,NOT(AN1079)))</f>
        <v/>
      </c>
      <c r="AP1079" s="119">
        <f>IF(D1079=1,AI1079,AN1079)</f>
        <v/>
      </c>
      <c r="AQ1079" s="125">
        <f>ABS(E1079)&lt;$AQ$2</f>
        <v/>
      </c>
      <c r="AS1079">
        <f>IF(AP1079,MAX(AS$3:AS1077)+1,"")</f>
        <v/>
      </c>
    </row>
    <row r="1080">
      <c r="A1080" t="n">
        <v>990</v>
      </c>
      <c r="B1080" s="131">
        <f>IF(A1080=1,0,IF(AP1080,0.1*ε_cu1cd,0))</f>
        <v/>
      </c>
      <c r="C1080" s="131">
        <f>IF(A1080=1,0.1*ε_cu1cd,C1079+B1079)</f>
        <v/>
      </c>
      <c r="D1080" s="113">
        <f>IF('Нормальний переріз'!$D$68&gt;0,1,2)</f>
        <v/>
      </c>
      <c r="E1080" s="144">
        <f>IF(D1080=1,F1080,G1080)</f>
        <v/>
      </c>
      <c r="F1080" s="124">
        <f>IF(AI1079,0.11*ε_cu1cd,IF(AH1079,F1079*0.01,F1079))</f>
        <v/>
      </c>
      <c r="G1080" s="124">
        <f>IF(AP1079,-0.1*ε_cu1cd,IF(AM1079,G1079*0.01,G1079))</f>
        <v/>
      </c>
      <c r="H1080" s="113">
        <f>IF(A1080=1,E1080,IF(AO1079,H1079-E1079+E1080,IF(AP1079,0.8*H1079,H1079+E1080)))</f>
        <v/>
      </c>
      <c r="I1080" s="169">
        <f>(C1080-H1080)/h</f>
        <v/>
      </c>
      <c r="J1080">
        <f>C1080/(ε_c1cd)</f>
        <v/>
      </c>
      <c r="K1080">
        <f>C1080/I1080</f>
        <v/>
      </c>
      <c r="L1080" s="131">
        <f>I1080/(ε_c1cd)</f>
        <v/>
      </c>
      <c r="M1080">
        <f>I1080*(K1080-Z_s1)</f>
        <v/>
      </c>
      <c r="N1080">
        <f>I1080*(K1080-Z_s2)</f>
        <v/>
      </c>
      <c r="O1080">
        <f>E_s*M1080</f>
        <v/>
      </c>
      <c r="P1080">
        <f>E_s*N1080</f>
        <v/>
      </c>
      <c r="Q1080">
        <f>O1080*A_s1</f>
        <v/>
      </c>
      <c r="R1080">
        <f>P1080*A_s2</f>
        <v/>
      </c>
      <c r="S1080">
        <f>Q1080*($K1080-Z_s1)</f>
        <v/>
      </c>
      <c r="T1080">
        <f>R1080*($K1080-Z_s2)</f>
        <v/>
      </c>
      <c r="U1080">
        <f>(INDIRECT("a_"&amp;U$2)/(U$2+1))*(($C1080^(U$2+1)-$H1080^(U$2+1))/(ε_c1cd^(U$2+1)))</f>
        <v/>
      </c>
      <c r="V1080">
        <f>(INDIRECT("a_"&amp;V$2)/(V$2+1))*(($C1080^(V$2+1)-$H1080^(V$2+1))/(ε_c1cd^(V$2+1)))</f>
        <v/>
      </c>
      <c r="W1080">
        <f>(INDIRECT("a_"&amp;W$2)/(W$2+1))*(($C1080^(W$2+1)-$H1080^(W$2+1))/(ε_c1cd^(W$2+1)))</f>
        <v/>
      </c>
      <c r="X1080">
        <f>(INDIRECT("a_"&amp;X$2)/(X$2+1))*(($C1080^(X$2+1)-$H1080^(X$2+1))/(ε_c1cd^(X$2+1)))</f>
        <v/>
      </c>
      <c r="Y1080">
        <f>(INDIRECT("a_"&amp;Y$2)/(Y$2+1))*(($C1080^(Y$2+1)-$H1080^(Y$2+1))/(ε_c1cd^(Y$2+1)))</f>
        <v/>
      </c>
      <c r="Z1080">
        <f>(INDIRECT("a_"&amp;Z$2)/(Z$2+2))*(($C1080^(Z$2+2)-$H1080^(Z$2+2))/(ε_c1cd^(Z$2+2)))</f>
        <v/>
      </c>
      <c r="AA1080">
        <f>(INDIRECT("a_"&amp;AA$2)/(AA$2+2))*(($C1080^(AA$2+2)-$H1080^(AA$2+2))/(ε_c1cd^(AA$2+2)))</f>
        <v/>
      </c>
      <c r="AB1080">
        <f>(INDIRECT("a_"&amp;AB$2)/(AB$2+2))*(($C1080^(AB$2+2)-$H1080^(AB$2+2))/(ε_c1cd^(AB$2+2)))</f>
        <v/>
      </c>
      <c r="AC1080">
        <f>(INDIRECT("a_"&amp;AC$2)/(AC$2+2))*(($C1080^(AC$2+2)-$H1080^(AC$2+2))/(ε_c1cd^(AC$2+2)))</f>
        <v/>
      </c>
      <c r="AD1080">
        <f>(INDIRECT("a_"&amp;AD$2)/(AD$2+2))*(($C1080^(AD$2+2)-$H1080^(AD$2+2))/(ε_c1cd^(AD$2+2)))</f>
        <v/>
      </c>
      <c r="AE1080" s="111">
        <f>(b*f_cd/L1080)*SUM(U1080:Y1080)+SUM(Q1080:R1080)</f>
        <v/>
      </c>
      <c r="AF1080" s="112">
        <f>AE1080*(K1080-y+e)</f>
        <v/>
      </c>
      <c r="AG1080" s="113">
        <f>(b*f_cd/(L1080^2))*SUM(Z1080:AD1080)+SUM(S1080:T1080)-AF1080</f>
        <v/>
      </c>
      <c r="AH1080" s="114">
        <f>AG1080&lt;0</f>
        <v/>
      </c>
      <c r="AI1080" s="115">
        <f>IF(A1080=1,FALSE,(AND(AQ1080,AH1080,NOT(AI1079))))</f>
        <v/>
      </c>
      <c r="AJ1080" s="116">
        <f>(b*f_cd/L1080)*(a_1/2*J1080^2+a_2/3*J1080^3+a_3/4*J1080^4+a_4/5*J1080^5+a_5/6*J1080^6)+SUM(Q1080:R1080)</f>
        <v/>
      </c>
      <c r="AK1080">
        <f>AJ1080*(K1080-y+e)</f>
        <v/>
      </c>
      <c r="AL1080" s="118">
        <f>(b*f_cd/(L1080^2))*(a_1/3*J1080^3+a_2/4*J1080^4+a_3/5*J1080^5+a_4/6*J1080^6+a_5/7*J1080^7)+SUM(S1080:T1080)-AK1080</f>
        <v/>
      </c>
      <c r="AM1080" s="114">
        <f>AL1080&gt;0</f>
        <v/>
      </c>
      <c r="AN1080" s="115">
        <f>IF(A1080=1,FALSE,(AND(AQ1080,AM1080,NOT(AN1079))))</f>
        <v/>
      </c>
      <c r="AO1080">
        <f>IF(D1080=1,AND(AH1080,NOT(AI1080)),AND(AM1080,NOT(AN1080)))</f>
        <v/>
      </c>
      <c r="AP1080" s="119">
        <f>IF(D1080=1,AI1080,AN1080)</f>
        <v/>
      </c>
      <c r="AQ1080" s="125">
        <f>ABS(E1080)&lt;$AQ$2</f>
        <v/>
      </c>
      <c r="AS1080">
        <f>IF(AP1080,MAX(AS$3:AS1078)+1,"")</f>
        <v/>
      </c>
    </row>
    <row r="1081">
      <c r="A1081" t="n">
        <v>991</v>
      </c>
      <c r="B1081" s="131">
        <f>IF(A1081=1,0,IF(AP1081,0.1*ε_cu1cd,0))</f>
        <v/>
      </c>
      <c r="C1081" s="131">
        <f>IF(A1081=1,0.1*ε_cu1cd,C1080+B1080)</f>
        <v/>
      </c>
      <c r="D1081" s="113">
        <f>IF('Нормальний переріз'!$D$68&gt;0,1,2)</f>
        <v/>
      </c>
      <c r="E1081" s="144">
        <f>IF(D1081=1,F1081,G1081)</f>
        <v/>
      </c>
      <c r="F1081" s="124">
        <f>IF(AI1080,0.11*ε_cu1cd,IF(AH1080,F1080*0.01,F1080))</f>
        <v/>
      </c>
      <c r="G1081" s="124">
        <f>IF(AP1080,-0.1*ε_cu1cd,IF(AM1080,G1080*0.01,G1080))</f>
        <v/>
      </c>
      <c r="H1081" s="113">
        <f>IF(A1081=1,E1081,IF(AO1080,H1080-E1080+E1081,IF(AP1080,0.8*H1080,H1080+E1081)))</f>
        <v/>
      </c>
      <c r="I1081" s="169">
        <f>(C1081-H1081)/h</f>
        <v/>
      </c>
      <c r="J1081">
        <f>C1081/(ε_c1cd)</f>
        <v/>
      </c>
      <c r="K1081">
        <f>C1081/I1081</f>
        <v/>
      </c>
      <c r="L1081" s="131">
        <f>I1081/(ε_c1cd)</f>
        <v/>
      </c>
      <c r="M1081">
        <f>I1081*(K1081-Z_s1)</f>
        <v/>
      </c>
      <c r="N1081">
        <f>I1081*(K1081-Z_s2)</f>
        <v/>
      </c>
      <c r="O1081">
        <f>E_s*M1081</f>
        <v/>
      </c>
      <c r="P1081">
        <f>E_s*N1081</f>
        <v/>
      </c>
      <c r="Q1081">
        <f>O1081*A_s1</f>
        <v/>
      </c>
      <c r="R1081">
        <f>P1081*A_s2</f>
        <v/>
      </c>
      <c r="S1081">
        <f>Q1081*($K1081-Z_s1)</f>
        <v/>
      </c>
      <c r="T1081">
        <f>R1081*($K1081-Z_s2)</f>
        <v/>
      </c>
      <c r="U1081">
        <f>(INDIRECT("a_"&amp;U$2)/(U$2+1))*(($C1081^(U$2+1)-$H1081^(U$2+1))/(ε_c1cd^(U$2+1)))</f>
        <v/>
      </c>
      <c r="V1081">
        <f>(INDIRECT("a_"&amp;V$2)/(V$2+1))*(($C1081^(V$2+1)-$H1081^(V$2+1))/(ε_c1cd^(V$2+1)))</f>
        <v/>
      </c>
      <c r="W1081">
        <f>(INDIRECT("a_"&amp;W$2)/(W$2+1))*(($C1081^(W$2+1)-$H1081^(W$2+1))/(ε_c1cd^(W$2+1)))</f>
        <v/>
      </c>
      <c r="X1081">
        <f>(INDIRECT("a_"&amp;X$2)/(X$2+1))*(($C1081^(X$2+1)-$H1081^(X$2+1))/(ε_c1cd^(X$2+1)))</f>
        <v/>
      </c>
      <c r="Y1081">
        <f>(INDIRECT("a_"&amp;Y$2)/(Y$2+1))*(($C1081^(Y$2+1)-$H1081^(Y$2+1))/(ε_c1cd^(Y$2+1)))</f>
        <v/>
      </c>
      <c r="Z1081">
        <f>(INDIRECT("a_"&amp;Z$2)/(Z$2+2))*(($C1081^(Z$2+2)-$H1081^(Z$2+2))/(ε_c1cd^(Z$2+2)))</f>
        <v/>
      </c>
      <c r="AA1081">
        <f>(INDIRECT("a_"&amp;AA$2)/(AA$2+2))*(($C1081^(AA$2+2)-$H1081^(AA$2+2))/(ε_c1cd^(AA$2+2)))</f>
        <v/>
      </c>
      <c r="AB1081">
        <f>(INDIRECT("a_"&amp;AB$2)/(AB$2+2))*(($C1081^(AB$2+2)-$H1081^(AB$2+2))/(ε_c1cd^(AB$2+2)))</f>
        <v/>
      </c>
      <c r="AC1081">
        <f>(INDIRECT("a_"&amp;AC$2)/(AC$2+2))*(($C1081^(AC$2+2)-$H1081^(AC$2+2))/(ε_c1cd^(AC$2+2)))</f>
        <v/>
      </c>
      <c r="AD1081">
        <f>(INDIRECT("a_"&amp;AD$2)/(AD$2+2))*(($C1081^(AD$2+2)-$H1081^(AD$2+2))/(ε_c1cd^(AD$2+2)))</f>
        <v/>
      </c>
      <c r="AE1081" s="111">
        <f>(b*f_cd/L1081)*SUM(U1081:Y1081)+SUM(Q1081:R1081)</f>
        <v/>
      </c>
      <c r="AF1081" s="112">
        <f>AE1081*(K1081-y+e)</f>
        <v/>
      </c>
      <c r="AG1081" s="113">
        <f>(b*f_cd/(L1081^2))*SUM(Z1081:AD1081)+SUM(S1081:T1081)-AF1081</f>
        <v/>
      </c>
      <c r="AH1081" s="114">
        <f>AG1081&lt;0</f>
        <v/>
      </c>
      <c r="AI1081" s="115">
        <f>IF(A1081=1,FALSE,(AND(AQ1081,AH1081,NOT(AI1080))))</f>
        <v/>
      </c>
      <c r="AJ1081" s="116">
        <f>(b*f_cd/L1081)*(a_1/2*J1081^2+a_2/3*J1081^3+a_3/4*J1081^4+a_4/5*J1081^5+a_5/6*J1081^6)+SUM(Q1081:R1081)</f>
        <v/>
      </c>
      <c r="AK1081">
        <f>AJ1081*(K1081-y+e)</f>
        <v/>
      </c>
      <c r="AL1081" s="118">
        <f>(b*f_cd/(L1081^2))*(a_1/3*J1081^3+a_2/4*J1081^4+a_3/5*J1081^5+a_4/6*J1081^6+a_5/7*J1081^7)+SUM(S1081:T1081)-AK1081</f>
        <v/>
      </c>
      <c r="AM1081" s="114">
        <f>AL1081&gt;0</f>
        <v/>
      </c>
      <c r="AN1081" s="115">
        <f>IF(A1081=1,FALSE,(AND(AQ1081,AM1081,NOT(AN1080))))</f>
        <v/>
      </c>
      <c r="AO1081">
        <f>IF(D1081=1,AND(AH1081,NOT(AI1081)),AND(AM1081,NOT(AN1081)))</f>
        <v/>
      </c>
      <c r="AP1081" s="119">
        <f>IF(D1081=1,AI1081,AN1081)</f>
        <v/>
      </c>
      <c r="AQ1081" s="125">
        <f>ABS(E1081)&lt;$AQ$2</f>
        <v/>
      </c>
      <c r="AS1081">
        <f>IF(AP1081,MAX(AS$3:AS1079)+1,"")</f>
        <v/>
      </c>
    </row>
    <row r="1082">
      <c r="A1082" t="n">
        <v>992</v>
      </c>
      <c r="B1082" s="131">
        <f>IF(A1082=1,0,IF(AP1082,0.1*ε_cu1cd,0))</f>
        <v/>
      </c>
      <c r="C1082" s="131">
        <f>IF(A1082=1,0.1*ε_cu1cd,C1081+B1081)</f>
        <v/>
      </c>
      <c r="D1082" s="113">
        <f>IF('Нормальний переріз'!$D$68&gt;0,1,2)</f>
        <v/>
      </c>
      <c r="E1082" s="144">
        <f>IF(D1082=1,F1082,G1082)</f>
        <v/>
      </c>
      <c r="F1082" s="124">
        <f>IF(AI1081,0.11*ε_cu1cd,IF(AH1081,F1081*0.01,F1081))</f>
        <v/>
      </c>
      <c r="G1082" s="124">
        <f>IF(AP1081,-0.1*ε_cu1cd,IF(AM1081,G1081*0.01,G1081))</f>
        <v/>
      </c>
      <c r="H1082" s="113">
        <f>IF(A1082=1,E1082,IF(AO1081,H1081-E1081+E1082,IF(AP1081,0.8*H1081,H1081+E1082)))</f>
        <v/>
      </c>
      <c r="I1082" s="169">
        <f>(C1082-H1082)/h</f>
        <v/>
      </c>
      <c r="J1082">
        <f>C1082/(ε_c1cd)</f>
        <v/>
      </c>
      <c r="K1082">
        <f>C1082/I1082</f>
        <v/>
      </c>
      <c r="L1082" s="131">
        <f>I1082/(ε_c1cd)</f>
        <v/>
      </c>
      <c r="M1082">
        <f>I1082*(K1082-Z_s1)</f>
        <v/>
      </c>
      <c r="N1082">
        <f>I1082*(K1082-Z_s2)</f>
        <v/>
      </c>
      <c r="O1082">
        <f>E_s*M1082</f>
        <v/>
      </c>
      <c r="P1082">
        <f>E_s*N1082</f>
        <v/>
      </c>
      <c r="Q1082">
        <f>O1082*A_s1</f>
        <v/>
      </c>
      <c r="R1082">
        <f>P1082*A_s2</f>
        <v/>
      </c>
      <c r="S1082">
        <f>Q1082*($K1082-Z_s1)</f>
        <v/>
      </c>
      <c r="T1082">
        <f>R1082*($K1082-Z_s2)</f>
        <v/>
      </c>
      <c r="U1082">
        <f>(INDIRECT("a_"&amp;U$2)/(U$2+1))*(($C1082^(U$2+1)-$H1082^(U$2+1))/(ε_c1cd^(U$2+1)))</f>
        <v/>
      </c>
      <c r="V1082">
        <f>(INDIRECT("a_"&amp;V$2)/(V$2+1))*(($C1082^(V$2+1)-$H1082^(V$2+1))/(ε_c1cd^(V$2+1)))</f>
        <v/>
      </c>
      <c r="W1082">
        <f>(INDIRECT("a_"&amp;W$2)/(W$2+1))*(($C1082^(W$2+1)-$H1082^(W$2+1))/(ε_c1cd^(W$2+1)))</f>
        <v/>
      </c>
      <c r="X1082">
        <f>(INDIRECT("a_"&amp;X$2)/(X$2+1))*(($C1082^(X$2+1)-$H1082^(X$2+1))/(ε_c1cd^(X$2+1)))</f>
        <v/>
      </c>
      <c r="Y1082">
        <f>(INDIRECT("a_"&amp;Y$2)/(Y$2+1))*(($C1082^(Y$2+1)-$H1082^(Y$2+1))/(ε_c1cd^(Y$2+1)))</f>
        <v/>
      </c>
      <c r="Z1082">
        <f>(INDIRECT("a_"&amp;Z$2)/(Z$2+2))*(($C1082^(Z$2+2)-$H1082^(Z$2+2))/(ε_c1cd^(Z$2+2)))</f>
        <v/>
      </c>
      <c r="AA1082">
        <f>(INDIRECT("a_"&amp;AA$2)/(AA$2+2))*(($C1082^(AA$2+2)-$H1082^(AA$2+2))/(ε_c1cd^(AA$2+2)))</f>
        <v/>
      </c>
      <c r="AB1082">
        <f>(INDIRECT("a_"&amp;AB$2)/(AB$2+2))*(($C1082^(AB$2+2)-$H1082^(AB$2+2))/(ε_c1cd^(AB$2+2)))</f>
        <v/>
      </c>
      <c r="AC1082">
        <f>(INDIRECT("a_"&amp;AC$2)/(AC$2+2))*(($C1082^(AC$2+2)-$H1082^(AC$2+2))/(ε_c1cd^(AC$2+2)))</f>
        <v/>
      </c>
      <c r="AD1082">
        <f>(INDIRECT("a_"&amp;AD$2)/(AD$2+2))*(($C1082^(AD$2+2)-$H1082^(AD$2+2))/(ε_c1cd^(AD$2+2)))</f>
        <v/>
      </c>
      <c r="AE1082" s="111">
        <f>(b*f_cd/L1082)*SUM(U1082:Y1082)+SUM(Q1082:R1082)</f>
        <v/>
      </c>
      <c r="AF1082" s="112">
        <f>AE1082*(K1082-y+e)</f>
        <v/>
      </c>
      <c r="AG1082" s="113">
        <f>(b*f_cd/(L1082^2))*SUM(Z1082:AD1082)+SUM(S1082:T1082)-AF1082</f>
        <v/>
      </c>
      <c r="AH1082" s="114">
        <f>AG1082&lt;0</f>
        <v/>
      </c>
      <c r="AI1082" s="115">
        <f>IF(A1082=1,FALSE,(AND(AQ1082,AH1082,NOT(AI1081))))</f>
        <v/>
      </c>
      <c r="AJ1082" s="116">
        <f>(b*f_cd/L1082)*(a_1/2*J1082^2+a_2/3*J1082^3+a_3/4*J1082^4+a_4/5*J1082^5+a_5/6*J1082^6)+SUM(Q1082:R1082)</f>
        <v/>
      </c>
      <c r="AK1082">
        <f>AJ1082*(K1082-y+e)</f>
        <v/>
      </c>
      <c r="AL1082" s="118">
        <f>(b*f_cd/(L1082^2))*(a_1/3*J1082^3+a_2/4*J1082^4+a_3/5*J1082^5+a_4/6*J1082^6+a_5/7*J1082^7)+SUM(S1082:T1082)-AK1082</f>
        <v/>
      </c>
      <c r="AM1082" s="114">
        <f>AL1082&gt;0</f>
        <v/>
      </c>
      <c r="AN1082" s="115">
        <f>IF(A1082=1,FALSE,(AND(AQ1082,AM1082,NOT(AN1081))))</f>
        <v/>
      </c>
      <c r="AO1082">
        <f>IF(D1082=1,AND(AH1082,NOT(AI1082)),AND(AM1082,NOT(AN1082)))</f>
        <v/>
      </c>
      <c r="AP1082" s="119">
        <f>IF(D1082=1,AI1082,AN1082)</f>
        <v/>
      </c>
      <c r="AQ1082" s="125">
        <f>ABS(E1082)&lt;$AQ$2</f>
        <v/>
      </c>
      <c r="AS1082">
        <f>IF(AP1082,MAX(AS$3:AS1080)+1,"")</f>
        <v/>
      </c>
    </row>
    <row r="1083">
      <c r="A1083" t="n">
        <v>993</v>
      </c>
      <c r="B1083" s="131">
        <f>IF(A1083=1,0,IF(AP1083,0.1*ε_cu1cd,0))</f>
        <v/>
      </c>
      <c r="C1083" s="131">
        <f>IF(A1083=1,0.1*ε_cu1cd,C1082+B1082)</f>
        <v/>
      </c>
      <c r="D1083" s="113">
        <f>IF('Нормальний переріз'!$D$68&gt;0,1,2)</f>
        <v/>
      </c>
      <c r="E1083" s="144">
        <f>IF(D1083=1,F1083,G1083)</f>
        <v/>
      </c>
      <c r="F1083" s="124">
        <f>IF(AI1082,0.11*ε_cu1cd,IF(AH1082,F1082*0.01,F1082))</f>
        <v/>
      </c>
      <c r="G1083" s="124">
        <f>IF(AP1082,-0.1*ε_cu1cd,IF(AM1082,G1082*0.01,G1082))</f>
        <v/>
      </c>
      <c r="H1083" s="113">
        <f>IF(A1083=1,E1083,IF(AO1082,H1082-E1082+E1083,IF(AP1082,0.8*H1082,H1082+E1083)))</f>
        <v/>
      </c>
      <c r="I1083" s="169">
        <f>(C1083-H1083)/h</f>
        <v/>
      </c>
      <c r="J1083">
        <f>C1083/(ε_c1cd)</f>
        <v/>
      </c>
      <c r="K1083">
        <f>C1083/I1083</f>
        <v/>
      </c>
      <c r="L1083" s="131">
        <f>I1083/(ε_c1cd)</f>
        <v/>
      </c>
      <c r="M1083">
        <f>I1083*(K1083-Z_s1)</f>
        <v/>
      </c>
      <c r="N1083">
        <f>I1083*(K1083-Z_s2)</f>
        <v/>
      </c>
      <c r="O1083">
        <f>E_s*M1083</f>
        <v/>
      </c>
      <c r="P1083">
        <f>E_s*N1083</f>
        <v/>
      </c>
      <c r="Q1083">
        <f>O1083*A_s1</f>
        <v/>
      </c>
      <c r="R1083">
        <f>P1083*A_s2</f>
        <v/>
      </c>
      <c r="S1083">
        <f>Q1083*($K1083-Z_s1)</f>
        <v/>
      </c>
      <c r="T1083">
        <f>R1083*($K1083-Z_s2)</f>
        <v/>
      </c>
      <c r="U1083">
        <f>(INDIRECT("a_"&amp;U$2)/(U$2+1))*(($C1083^(U$2+1)-$H1083^(U$2+1))/(ε_c1cd^(U$2+1)))</f>
        <v/>
      </c>
      <c r="V1083">
        <f>(INDIRECT("a_"&amp;V$2)/(V$2+1))*(($C1083^(V$2+1)-$H1083^(V$2+1))/(ε_c1cd^(V$2+1)))</f>
        <v/>
      </c>
      <c r="W1083">
        <f>(INDIRECT("a_"&amp;W$2)/(W$2+1))*(($C1083^(W$2+1)-$H1083^(W$2+1))/(ε_c1cd^(W$2+1)))</f>
        <v/>
      </c>
      <c r="X1083">
        <f>(INDIRECT("a_"&amp;X$2)/(X$2+1))*(($C1083^(X$2+1)-$H1083^(X$2+1))/(ε_c1cd^(X$2+1)))</f>
        <v/>
      </c>
      <c r="Y1083">
        <f>(INDIRECT("a_"&amp;Y$2)/(Y$2+1))*(($C1083^(Y$2+1)-$H1083^(Y$2+1))/(ε_c1cd^(Y$2+1)))</f>
        <v/>
      </c>
      <c r="Z1083">
        <f>(INDIRECT("a_"&amp;Z$2)/(Z$2+2))*(($C1083^(Z$2+2)-$H1083^(Z$2+2))/(ε_c1cd^(Z$2+2)))</f>
        <v/>
      </c>
      <c r="AA1083">
        <f>(INDIRECT("a_"&amp;AA$2)/(AA$2+2))*(($C1083^(AA$2+2)-$H1083^(AA$2+2))/(ε_c1cd^(AA$2+2)))</f>
        <v/>
      </c>
      <c r="AB1083">
        <f>(INDIRECT("a_"&amp;AB$2)/(AB$2+2))*(($C1083^(AB$2+2)-$H1083^(AB$2+2))/(ε_c1cd^(AB$2+2)))</f>
        <v/>
      </c>
      <c r="AC1083">
        <f>(INDIRECT("a_"&amp;AC$2)/(AC$2+2))*(($C1083^(AC$2+2)-$H1083^(AC$2+2))/(ε_c1cd^(AC$2+2)))</f>
        <v/>
      </c>
      <c r="AD1083">
        <f>(INDIRECT("a_"&amp;AD$2)/(AD$2+2))*(($C1083^(AD$2+2)-$H1083^(AD$2+2))/(ε_c1cd^(AD$2+2)))</f>
        <v/>
      </c>
      <c r="AE1083" s="111">
        <f>(b*f_cd/L1083)*SUM(U1083:Y1083)+SUM(Q1083:R1083)</f>
        <v/>
      </c>
      <c r="AF1083" s="112">
        <f>AE1083*(K1083-y+e)</f>
        <v/>
      </c>
      <c r="AG1083" s="113">
        <f>(b*f_cd/(L1083^2))*SUM(Z1083:AD1083)+SUM(S1083:T1083)-AF1083</f>
        <v/>
      </c>
      <c r="AH1083" s="114">
        <f>AG1083&lt;0</f>
        <v/>
      </c>
      <c r="AI1083" s="115">
        <f>IF(A1083=1,FALSE,(AND(AQ1083,AH1083,NOT(AI1082))))</f>
        <v/>
      </c>
      <c r="AJ1083" s="116">
        <f>(b*f_cd/L1083)*(a_1/2*J1083^2+a_2/3*J1083^3+a_3/4*J1083^4+a_4/5*J1083^5+a_5/6*J1083^6)+SUM(Q1083:R1083)</f>
        <v/>
      </c>
      <c r="AK1083">
        <f>AJ1083*(K1083-y+e)</f>
        <v/>
      </c>
      <c r="AL1083" s="118">
        <f>(b*f_cd/(L1083^2))*(a_1/3*J1083^3+a_2/4*J1083^4+a_3/5*J1083^5+a_4/6*J1083^6+a_5/7*J1083^7)+SUM(S1083:T1083)-AK1083</f>
        <v/>
      </c>
      <c r="AM1083" s="114">
        <f>AL1083&gt;0</f>
        <v/>
      </c>
      <c r="AN1083" s="115">
        <f>IF(A1083=1,FALSE,(AND(AQ1083,AM1083,NOT(AN1082))))</f>
        <v/>
      </c>
      <c r="AO1083">
        <f>IF(D1083=1,AND(AH1083,NOT(AI1083)),AND(AM1083,NOT(AN1083)))</f>
        <v/>
      </c>
      <c r="AP1083" s="119">
        <f>IF(D1083=1,AI1083,AN1083)</f>
        <v/>
      </c>
      <c r="AQ1083" s="125">
        <f>ABS(E1083)&lt;$AQ$2</f>
        <v/>
      </c>
      <c r="AS1083">
        <f>IF(AP1083,MAX(AS$3:AS1081)+1,"")</f>
        <v/>
      </c>
    </row>
    <row r="1084">
      <c r="A1084" t="n">
        <v>994</v>
      </c>
      <c r="B1084" s="131">
        <f>IF(A1084=1,0,IF(AP1084,0.1*ε_cu1cd,0))</f>
        <v/>
      </c>
      <c r="C1084" s="131">
        <f>IF(A1084=1,0.1*ε_cu1cd,C1083+B1083)</f>
        <v/>
      </c>
      <c r="D1084" s="113">
        <f>IF('Нормальний переріз'!$D$68&gt;0,1,2)</f>
        <v/>
      </c>
      <c r="E1084" s="144">
        <f>IF(D1084=1,F1084,G1084)</f>
        <v/>
      </c>
      <c r="F1084" s="124">
        <f>IF(AI1083,0.11*ε_cu1cd,IF(AH1083,F1083*0.01,F1083))</f>
        <v/>
      </c>
      <c r="G1084" s="124">
        <f>IF(AP1083,-0.1*ε_cu1cd,IF(AM1083,G1083*0.01,G1083))</f>
        <v/>
      </c>
      <c r="H1084" s="113">
        <f>IF(A1084=1,E1084,IF(AO1083,H1083-E1083+E1084,IF(AP1083,0.8*H1083,H1083+E1084)))</f>
        <v/>
      </c>
      <c r="I1084" s="169">
        <f>(C1084-H1084)/h</f>
        <v/>
      </c>
      <c r="J1084">
        <f>C1084/(ε_c1cd)</f>
        <v/>
      </c>
      <c r="K1084">
        <f>C1084/I1084</f>
        <v/>
      </c>
      <c r="L1084" s="131">
        <f>I1084/(ε_c1cd)</f>
        <v/>
      </c>
      <c r="M1084">
        <f>I1084*(K1084-Z_s1)</f>
        <v/>
      </c>
      <c r="N1084">
        <f>I1084*(K1084-Z_s2)</f>
        <v/>
      </c>
      <c r="O1084">
        <f>E_s*M1084</f>
        <v/>
      </c>
      <c r="P1084">
        <f>E_s*N1084</f>
        <v/>
      </c>
      <c r="Q1084">
        <f>O1084*A_s1</f>
        <v/>
      </c>
      <c r="R1084">
        <f>P1084*A_s2</f>
        <v/>
      </c>
      <c r="S1084">
        <f>Q1084*($K1084-Z_s1)</f>
        <v/>
      </c>
      <c r="T1084">
        <f>R1084*($K1084-Z_s2)</f>
        <v/>
      </c>
      <c r="U1084">
        <f>(INDIRECT("a_"&amp;U$2)/(U$2+1))*(($C1084^(U$2+1)-$H1084^(U$2+1))/(ε_c1cd^(U$2+1)))</f>
        <v/>
      </c>
      <c r="V1084">
        <f>(INDIRECT("a_"&amp;V$2)/(V$2+1))*(($C1084^(V$2+1)-$H1084^(V$2+1))/(ε_c1cd^(V$2+1)))</f>
        <v/>
      </c>
      <c r="W1084">
        <f>(INDIRECT("a_"&amp;W$2)/(W$2+1))*(($C1084^(W$2+1)-$H1084^(W$2+1))/(ε_c1cd^(W$2+1)))</f>
        <v/>
      </c>
      <c r="X1084">
        <f>(INDIRECT("a_"&amp;X$2)/(X$2+1))*(($C1084^(X$2+1)-$H1084^(X$2+1))/(ε_c1cd^(X$2+1)))</f>
        <v/>
      </c>
      <c r="Y1084">
        <f>(INDIRECT("a_"&amp;Y$2)/(Y$2+1))*(($C1084^(Y$2+1)-$H1084^(Y$2+1))/(ε_c1cd^(Y$2+1)))</f>
        <v/>
      </c>
      <c r="Z1084">
        <f>(INDIRECT("a_"&amp;Z$2)/(Z$2+2))*(($C1084^(Z$2+2)-$H1084^(Z$2+2))/(ε_c1cd^(Z$2+2)))</f>
        <v/>
      </c>
      <c r="AA1084">
        <f>(INDIRECT("a_"&amp;AA$2)/(AA$2+2))*(($C1084^(AA$2+2)-$H1084^(AA$2+2))/(ε_c1cd^(AA$2+2)))</f>
        <v/>
      </c>
      <c r="AB1084">
        <f>(INDIRECT("a_"&amp;AB$2)/(AB$2+2))*(($C1084^(AB$2+2)-$H1084^(AB$2+2))/(ε_c1cd^(AB$2+2)))</f>
        <v/>
      </c>
      <c r="AC1084">
        <f>(INDIRECT("a_"&amp;AC$2)/(AC$2+2))*(($C1084^(AC$2+2)-$H1084^(AC$2+2))/(ε_c1cd^(AC$2+2)))</f>
        <v/>
      </c>
      <c r="AD1084">
        <f>(INDIRECT("a_"&amp;AD$2)/(AD$2+2))*(($C1084^(AD$2+2)-$H1084^(AD$2+2))/(ε_c1cd^(AD$2+2)))</f>
        <v/>
      </c>
      <c r="AE1084" s="111">
        <f>(b*f_cd/L1084)*SUM(U1084:Y1084)+SUM(Q1084:R1084)</f>
        <v/>
      </c>
      <c r="AF1084" s="112">
        <f>AE1084*(K1084-y+e)</f>
        <v/>
      </c>
      <c r="AG1084" s="113">
        <f>(b*f_cd/(L1084^2))*SUM(Z1084:AD1084)+SUM(S1084:T1084)-AF1084</f>
        <v/>
      </c>
      <c r="AH1084" s="114">
        <f>AG1084&lt;0</f>
        <v/>
      </c>
      <c r="AI1084" s="115">
        <f>IF(A1084=1,FALSE,(AND(AQ1084,AH1084,NOT(AI1083))))</f>
        <v/>
      </c>
      <c r="AJ1084" s="116">
        <f>(b*f_cd/L1084)*(a_1/2*J1084^2+a_2/3*J1084^3+a_3/4*J1084^4+a_4/5*J1084^5+a_5/6*J1084^6)+SUM(Q1084:R1084)</f>
        <v/>
      </c>
      <c r="AK1084">
        <f>AJ1084*(K1084-y+e)</f>
        <v/>
      </c>
      <c r="AL1084" s="118">
        <f>(b*f_cd/(L1084^2))*(a_1/3*J1084^3+a_2/4*J1084^4+a_3/5*J1084^5+a_4/6*J1084^6+a_5/7*J1084^7)+SUM(S1084:T1084)-AK1084</f>
        <v/>
      </c>
      <c r="AM1084" s="114">
        <f>AL1084&gt;0</f>
        <v/>
      </c>
      <c r="AN1084" s="115">
        <f>IF(A1084=1,FALSE,(AND(AQ1084,AM1084,NOT(AN1083))))</f>
        <v/>
      </c>
      <c r="AO1084">
        <f>IF(D1084=1,AND(AH1084,NOT(AI1084)),AND(AM1084,NOT(AN1084)))</f>
        <v/>
      </c>
      <c r="AP1084" s="119">
        <f>IF(D1084=1,AI1084,AN1084)</f>
        <v/>
      </c>
      <c r="AQ1084" s="125">
        <f>ABS(E1084)&lt;$AQ$2</f>
        <v/>
      </c>
      <c r="AS1084">
        <f>IF(AP1084,MAX(AS$3:AS1082)+1,"")</f>
        <v/>
      </c>
    </row>
    <row r="1085">
      <c r="A1085" t="n">
        <v>995</v>
      </c>
      <c r="B1085" s="131">
        <f>IF(A1085=1,0,IF(AP1085,0.1*ε_cu1cd,0))</f>
        <v/>
      </c>
      <c r="C1085" s="131">
        <f>IF(A1085=1,0.1*ε_cu1cd,C1084+B1084)</f>
        <v/>
      </c>
      <c r="D1085" s="113">
        <f>IF('Нормальний переріз'!$D$68&gt;0,1,2)</f>
        <v/>
      </c>
      <c r="E1085" s="144">
        <f>IF(D1085=1,F1085,G1085)</f>
        <v/>
      </c>
      <c r="F1085" s="124">
        <f>IF(AI1084,0.11*ε_cu1cd,IF(AH1084,F1084*0.01,F1084))</f>
        <v/>
      </c>
      <c r="G1085" s="124">
        <f>IF(AP1084,-0.1*ε_cu1cd,IF(AM1084,G1084*0.01,G1084))</f>
        <v/>
      </c>
      <c r="H1085" s="113">
        <f>IF(A1085=1,E1085,IF(AO1084,H1084-E1084+E1085,IF(AP1084,0.8*H1084,H1084+E1085)))</f>
        <v/>
      </c>
      <c r="I1085" s="169">
        <f>(C1085-H1085)/h</f>
        <v/>
      </c>
      <c r="J1085">
        <f>C1085/(ε_c1cd)</f>
        <v/>
      </c>
      <c r="K1085">
        <f>C1085/I1085</f>
        <v/>
      </c>
      <c r="L1085" s="131">
        <f>I1085/(ε_c1cd)</f>
        <v/>
      </c>
      <c r="M1085">
        <f>I1085*(K1085-Z_s1)</f>
        <v/>
      </c>
      <c r="N1085">
        <f>I1085*(K1085-Z_s2)</f>
        <v/>
      </c>
      <c r="O1085">
        <f>E_s*M1085</f>
        <v/>
      </c>
      <c r="P1085">
        <f>E_s*N1085</f>
        <v/>
      </c>
      <c r="Q1085">
        <f>O1085*A_s1</f>
        <v/>
      </c>
      <c r="R1085">
        <f>P1085*A_s2</f>
        <v/>
      </c>
      <c r="S1085">
        <f>Q1085*($K1085-Z_s1)</f>
        <v/>
      </c>
      <c r="T1085">
        <f>R1085*($K1085-Z_s2)</f>
        <v/>
      </c>
      <c r="U1085">
        <f>(INDIRECT("a_"&amp;U$2)/(U$2+1))*(($C1085^(U$2+1)-$H1085^(U$2+1))/(ε_c1cd^(U$2+1)))</f>
        <v/>
      </c>
      <c r="V1085">
        <f>(INDIRECT("a_"&amp;V$2)/(V$2+1))*(($C1085^(V$2+1)-$H1085^(V$2+1))/(ε_c1cd^(V$2+1)))</f>
        <v/>
      </c>
      <c r="W1085">
        <f>(INDIRECT("a_"&amp;W$2)/(W$2+1))*(($C1085^(W$2+1)-$H1085^(W$2+1))/(ε_c1cd^(W$2+1)))</f>
        <v/>
      </c>
      <c r="X1085">
        <f>(INDIRECT("a_"&amp;X$2)/(X$2+1))*(($C1085^(X$2+1)-$H1085^(X$2+1))/(ε_c1cd^(X$2+1)))</f>
        <v/>
      </c>
      <c r="Y1085">
        <f>(INDIRECT("a_"&amp;Y$2)/(Y$2+1))*(($C1085^(Y$2+1)-$H1085^(Y$2+1))/(ε_c1cd^(Y$2+1)))</f>
        <v/>
      </c>
      <c r="Z1085">
        <f>(INDIRECT("a_"&amp;Z$2)/(Z$2+2))*(($C1085^(Z$2+2)-$H1085^(Z$2+2))/(ε_c1cd^(Z$2+2)))</f>
        <v/>
      </c>
      <c r="AA1085">
        <f>(INDIRECT("a_"&amp;AA$2)/(AA$2+2))*(($C1085^(AA$2+2)-$H1085^(AA$2+2))/(ε_c1cd^(AA$2+2)))</f>
        <v/>
      </c>
      <c r="AB1085">
        <f>(INDIRECT("a_"&amp;AB$2)/(AB$2+2))*(($C1085^(AB$2+2)-$H1085^(AB$2+2))/(ε_c1cd^(AB$2+2)))</f>
        <v/>
      </c>
      <c r="AC1085">
        <f>(INDIRECT("a_"&amp;AC$2)/(AC$2+2))*(($C1085^(AC$2+2)-$H1085^(AC$2+2))/(ε_c1cd^(AC$2+2)))</f>
        <v/>
      </c>
      <c r="AD1085">
        <f>(INDIRECT("a_"&amp;AD$2)/(AD$2+2))*(($C1085^(AD$2+2)-$H1085^(AD$2+2))/(ε_c1cd^(AD$2+2)))</f>
        <v/>
      </c>
      <c r="AE1085" s="111">
        <f>(b*f_cd/L1085)*SUM(U1085:Y1085)+SUM(Q1085:R1085)</f>
        <v/>
      </c>
      <c r="AF1085" s="112">
        <f>AE1085*(K1085-y+e)</f>
        <v/>
      </c>
      <c r="AG1085" s="113">
        <f>(b*f_cd/(L1085^2))*SUM(Z1085:AD1085)+SUM(S1085:T1085)-AF1085</f>
        <v/>
      </c>
      <c r="AH1085" s="114">
        <f>AG1085&lt;0</f>
        <v/>
      </c>
      <c r="AI1085" s="115">
        <f>IF(A1085=1,FALSE,(AND(AQ1085,AH1085,NOT(AI1084))))</f>
        <v/>
      </c>
      <c r="AJ1085" s="116">
        <f>(b*f_cd/L1085)*(a_1/2*J1085^2+a_2/3*J1085^3+a_3/4*J1085^4+a_4/5*J1085^5+a_5/6*J1085^6)+SUM(Q1085:R1085)</f>
        <v/>
      </c>
      <c r="AK1085">
        <f>AJ1085*(K1085-y+e)</f>
        <v/>
      </c>
      <c r="AL1085" s="118">
        <f>(b*f_cd/(L1085^2))*(a_1/3*J1085^3+a_2/4*J1085^4+a_3/5*J1085^5+a_4/6*J1085^6+a_5/7*J1085^7)+SUM(S1085:T1085)-AK1085</f>
        <v/>
      </c>
      <c r="AM1085" s="114">
        <f>AL1085&gt;0</f>
        <v/>
      </c>
      <c r="AN1085" s="115">
        <f>IF(A1085=1,FALSE,(AND(AQ1085,AM1085,NOT(AN1084))))</f>
        <v/>
      </c>
      <c r="AO1085">
        <f>IF(D1085=1,AND(AH1085,NOT(AI1085)),AND(AM1085,NOT(AN1085)))</f>
        <v/>
      </c>
      <c r="AP1085" s="119">
        <f>IF(D1085=1,AI1085,AN1085)</f>
        <v/>
      </c>
      <c r="AQ1085" s="125">
        <f>ABS(E1085)&lt;$AQ$2</f>
        <v/>
      </c>
      <c r="AS1085">
        <f>IF(AP1085,MAX(AS$3:AS1083)+1,"")</f>
        <v/>
      </c>
    </row>
    <row r="1086">
      <c r="A1086" t="n">
        <v>996</v>
      </c>
      <c r="B1086" s="131">
        <f>IF(A1086=1,0,IF(AP1086,0.1*ε_cu1cd,0))</f>
        <v/>
      </c>
      <c r="C1086" s="131">
        <f>IF(A1086=1,0.1*ε_cu1cd,C1085+B1085)</f>
        <v/>
      </c>
      <c r="D1086" s="113">
        <f>IF('Нормальний переріз'!$D$68&gt;0,1,2)</f>
        <v/>
      </c>
      <c r="E1086" s="144">
        <f>IF(D1086=1,F1086,G1086)</f>
        <v/>
      </c>
      <c r="F1086" s="124">
        <f>IF(AI1085,0.11*ε_cu1cd,IF(AH1085,F1085*0.01,F1085))</f>
        <v/>
      </c>
      <c r="G1086" s="124">
        <f>IF(AP1085,-0.1*ε_cu1cd,IF(AM1085,G1085*0.01,G1085))</f>
        <v/>
      </c>
      <c r="H1086" s="113">
        <f>IF(A1086=1,E1086,IF(AO1085,H1085-E1085+E1086,IF(AP1085,0.8*H1085,H1085+E1086)))</f>
        <v/>
      </c>
      <c r="I1086" s="169">
        <f>(C1086-H1086)/h</f>
        <v/>
      </c>
      <c r="J1086">
        <f>C1086/(ε_c1cd)</f>
        <v/>
      </c>
      <c r="K1086">
        <f>C1086/I1086</f>
        <v/>
      </c>
      <c r="L1086" s="131">
        <f>I1086/(ε_c1cd)</f>
        <v/>
      </c>
      <c r="M1086">
        <f>I1086*(K1086-Z_s1)</f>
        <v/>
      </c>
      <c r="N1086">
        <f>I1086*(K1086-Z_s2)</f>
        <v/>
      </c>
      <c r="O1086">
        <f>E_s*M1086</f>
        <v/>
      </c>
      <c r="P1086">
        <f>E_s*N1086</f>
        <v/>
      </c>
      <c r="Q1086">
        <f>O1086*A_s1</f>
        <v/>
      </c>
      <c r="R1086">
        <f>P1086*A_s2</f>
        <v/>
      </c>
      <c r="S1086">
        <f>Q1086*($K1086-Z_s1)</f>
        <v/>
      </c>
      <c r="T1086">
        <f>R1086*($K1086-Z_s2)</f>
        <v/>
      </c>
      <c r="U1086">
        <f>(INDIRECT("a_"&amp;U$2)/(U$2+1))*(($C1086^(U$2+1)-$H1086^(U$2+1))/(ε_c1cd^(U$2+1)))</f>
        <v/>
      </c>
      <c r="V1086">
        <f>(INDIRECT("a_"&amp;V$2)/(V$2+1))*(($C1086^(V$2+1)-$H1086^(V$2+1))/(ε_c1cd^(V$2+1)))</f>
        <v/>
      </c>
      <c r="W1086">
        <f>(INDIRECT("a_"&amp;W$2)/(W$2+1))*(($C1086^(W$2+1)-$H1086^(W$2+1))/(ε_c1cd^(W$2+1)))</f>
        <v/>
      </c>
      <c r="X1086">
        <f>(INDIRECT("a_"&amp;X$2)/(X$2+1))*(($C1086^(X$2+1)-$H1086^(X$2+1))/(ε_c1cd^(X$2+1)))</f>
        <v/>
      </c>
      <c r="Y1086">
        <f>(INDIRECT("a_"&amp;Y$2)/(Y$2+1))*(($C1086^(Y$2+1)-$H1086^(Y$2+1))/(ε_c1cd^(Y$2+1)))</f>
        <v/>
      </c>
      <c r="Z1086">
        <f>(INDIRECT("a_"&amp;Z$2)/(Z$2+2))*(($C1086^(Z$2+2)-$H1086^(Z$2+2))/(ε_c1cd^(Z$2+2)))</f>
        <v/>
      </c>
      <c r="AA1086">
        <f>(INDIRECT("a_"&amp;AA$2)/(AA$2+2))*(($C1086^(AA$2+2)-$H1086^(AA$2+2))/(ε_c1cd^(AA$2+2)))</f>
        <v/>
      </c>
      <c r="AB1086">
        <f>(INDIRECT("a_"&amp;AB$2)/(AB$2+2))*(($C1086^(AB$2+2)-$H1086^(AB$2+2))/(ε_c1cd^(AB$2+2)))</f>
        <v/>
      </c>
      <c r="AC1086">
        <f>(INDIRECT("a_"&amp;AC$2)/(AC$2+2))*(($C1086^(AC$2+2)-$H1086^(AC$2+2))/(ε_c1cd^(AC$2+2)))</f>
        <v/>
      </c>
      <c r="AD1086">
        <f>(INDIRECT("a_"&amp;AD$2)/(AD$2+2))*(($C1086^(AD$2+2)-$H1086^(AD$2+2))/(ε_c1cd^(AD$2+2)))</f>
        <v/>
      </c>
      <c r="AE1086" s="111">
        <f>(b*f_cd/L1086)*SUM(U1086:Y1086)+SUM(Q1086:R1086)</f>
        <v/>
      </c>
      <c r="AF1086" s="112">
        <f>AE1086*(K1086-y+e)</f>
        <v/>
      </c>
      <c r="AG1086" s="113">
        <f>(b*f_cd/(L1086^2))*SUM(Z1086:AD1086)+SUM(S1086:T1086)-AF1086</f>
        <v/>
      </c>
      <c r="AH1086" s="114">
        <f>AG1086&lt;0</f>
        <v/>
      </c>
      <c r="AI1086" s="115">
        <f>IF(A1086=1,FALSE,(AND(AQ1086,AH1086,NOT(AI1085))))</f>
        <v/>
      </c>
      <c r="AJ1086" s="116">
        <f>(b*f_cd/L1086)*(a_1/2*J1086^2+a_2/3*J1086^3+a_3/4*J1086^4+a_4/5*J1086^5+a_5/6*J1086^6)+SUM(Q1086:R1086)</f>
        <v/>
      </c>
      <c r="AK1086">
        <f>AJ1086*(K1086-y+e)</f>
        <v/>
      </c>
      <c r="AL1086" s="118">
        <f>(b*f_cd/(L1086^2))*(a_1/3*J1086^3+a_2/4*J1086^4+a_3/5*J1086^5+a_4/6*J1086^6+a_5/7*J1086^7)+SUM(S1086:T1086)-AK1086</f>
        <v/>
      </c>
      <c r="AM1086" s="114">
        <f>AL1086&gt;0</f>
        <v/>
      </c>
      <c r="AN1086" s="115">
        <f>IF(A1086=1,FALSE,(AND(AQ1086,AM1086,NOT(AN1085))))</f>
        <v/>
      </c>
      <c r="AO1086">
        <f>IF(D1086=1,AND(AH1086,NOT(AI1086)),AND(AM1086,NOT(AN1086)))</f>
        <v/>
      </c>
      <c r="AP1086" s="119">
        <f>IF(D1086=1,AI1086,AN1086)</f>
        <v/>
      </c>
      <c r="AQ1086" s="125">
        <f>ABS(E1086)&lt;$AQ$2</f>
        <v/>
      </c>
      <c r="AS1086">
        <f>IF(AP1086,MAX(AS$3:AS1084)+1,"")</f>
        <v/>
      </c>
    </row>
    <row r="1087">
      <c r="A1087" t="n">
        <v>997</v>
      </c>
      <c r="B1087" s="131">
        <f>IF(A1087=1,0,IF(AP1087,0.1*ε_cu1cd,0))</f>
        <v/>
      </c>
      <c r="C1087" s="131">
        <f>IF(A1087=1,0.1*ε_cu1cd,C1086+B1086)</f>
        <v/>
      </c>
      <c r="D1087" s="113">
        <f>IF('Нормальний переріз'!$D$68&gt;0,1,2)</f>
        <v/>
      </c>
      <c r="E1087" s="144">
        <f>IF(D1087=1,F1087,G1087)</f>
        <v/>
      </c>
      <c r="F1087" s="124">
        <f>IF(AI1086,0.11*ε_cu1cd,IF(AH1086,F1086*0.01,F1086))</f>
        <v/>
      </c>
      <c r="G1087" s="124">
        <f>IF(AP1086,-0.1*ε_cu1cd,IF(AM1086,G1086*0.01,G1086))</f>
        <v/>
      </c>
      <c r="H1087" s="113">
        <f>IF(A1087=1,E1087,IF(AO1086,H1086-E1086+E1087,IF(AP1086,0.8*H1086,H1086+E1087)))</f>
        <v/>
      </c>
      <c r="I1087" s="169">
        <f>(C1087-H1087)/h</f>
        <v/>
      </c>
      <c r="J1087">
        <f>C1087/(ε_c1cd)</f>
        <v/>
      </c>
      <c r="K1087">
        <f>C1087/I1087</f>
        <v/>
      </c>
      <c r="L1087" s="131">
        <f>I1087/(ε_c1cd)</f>
        <v/>
      </c>
      <c r="M1087">
        <f>I1087*(K1087-Z_s1)</f>
        <v/>
      </c>
      <c r="N1087">
        <f>I1087*(K1087-Z_s2)</f>
        <v/>
      </c>
      <c r="O1087">
        <f>E_s*M1087</f>
        <v/>
      </c>
      <c r="P1087">
        <f>E_s*N1087</f>
        <v/>
      </c>
      <c r="Q1087">
        <f>O1087*A_s1</f>
        <v/>
      </c>
      <c r="R1087">
        <f>P1087*A_s2</f>
        <v/>
      </c>
      <c r="S1087">
        <f>Q1087*($K1087-Z_s1)</f>
        <v/>
      </c>
      <c r="T1087">
        <f>R1087*($K1087-Z_s2)</f>
        <v/>
      </c>
      <c r="U1087">
        <f>(INDIRECT("a_"&amp;U$2)/(U$2+1))*(($C1087^(U$2+1)-$H1087^(U$2+1))/(ε_c1cd^(U$2+1)))</f>
        <v/>
      </c>
      <c r="V1087">
        <f>(INDIRECT("a_"&amp;V$2)/(V$2+1))*(($C1087^(V$2+1)-$H1087^(V$2+1))/(ε_c1cd^(V$2+1)))</f>
        <v/>
      </c>
      <c r="W1087">
        <f>(INDIRECT("a_"&amp;W$2)/(W$2+1))*(($C1087^(W$2+1)-$H1087^(W$2+1))/(ε_c1cd^(W$2+1)))</f>
        <v/>
      </c>
      <c r="X1087">
        <f>(INDIRECT("a_"&amp;X$2)/(X$2+1))*(($C1087^(X$2+1)-$H1087^(X$2+1))/(ε_c1cd^(X$2+1)))</f>
        <v/>
      </c>
      <c r="Y1087">
        <f>(INDIRECT("a_"&amp;Y$2)/(Y$2+1))*(($C1087^(Y$2+1)-$H1087^(Y$2+1))/(ε_c1cd^(Y$2+1)))</f>
        <v/>
      </c>
      <c r="Z1087">
        <f>(INDIRECT("a_"&amp;Z$2)/(Z$2+2))*(($C1087^(Z$2+2)-$H1087^(Z$2+2))/(ε_c1cd^(Z$2+2)))</f>
        <v/>
      </c>
      <c r="AA1087">
        <f>(INDIRECT("a_"&amp;AA$2)/(AA$2+2))*(($C1087^(AA$2+2)-$H1087^(AA$2+2))/(ε_c1cd^(AA$2+2)))</f>
        <v/>
      </c>
      <c r="AB1087">
        <f>(INDIRECT("a_"&amp;AB$2)/(AB$2+2))*(($C1087^(AB$2+2)-$H1087^(AB$2+2))/(ε_c1cd^(AB$2+2)))</f>
        <v/>
      </c>
      <c r="AC1087">
        <f>(INDIRECT("a_"&amp;AC$2)/(AC$2+2))*(($C1087^(AC$2+2)-$H1087^(AC$2+2))/(ε_c1cd^(AC$2+2)))</f>
        <v/>
      </c>
      <c r="AD1087">
        <f>(INDIRECT("a_"&amp;AD$2)/(AD$2+2))*(($C1087^(AD$2+2)-$H1087^(AD$2+2))/(ε_c1cd^(AD$2+2)))</f>
        <v/>
      </c>
      <c r="AE1087" s="111">
        <f>(b*f_cd/L1087)*SUM(U1087:Y1087)+SUM(Q1087:R1087)</f>
        <v/>
      </c>
      <c r="AF1087" s="112">
        <f>AE1087*(K1087-y+e)</f>
        <v/>
      </c>
      <c r="AG1087" s="113">
        <f>(b*f_cd/(L1087^2))*SUM(Z1087:AD1087)+SUM(S1087:T1087)-AF1087</f>
        <v/>
      </c>
      <c r="AH1087" s="114">
        <f>AG1087&lt;0</f>
        <v/>
      </c>
      <c r="AI1087" s="115">
        <f>IF(A1087=1,FALSE,(AND(AQ1087,AH1087,NOT(AI1086))))</f>
        <v/>
      </c>
      <c r="AJ1087" s="116">
        <f>(b*f_cd/L1087)*(a_1/2*J1087^2+a_2/3*J1087^3+a_3/4*J1087^4+a_4/5*J1087^5+a_5/6*J1087^6)+SUM(Q1087:R1087)</f>
        <v/>
      </c>
      <c r="AK1087">
        <f>AJ1087*(K1087-y+e)</f>
        <v/>
      </c>
      <c r="AL1087" s="118">
        <f>(b*f_cd/(L1087^2))*(a_1/3*J1087^3+a_2/4*J1087^4+a_3/5*J1087^5+a_4/6*J1087^6+a_5/7*J1087^7)+SUM(S1087:T1087)-AK1087</f>
        <v/>
      </c>
      <c r="AM1087" s="114">
        <f>AL1087&gt;0</f>
        <v/>
      </c>
      <c r="AN1087" s="115">
        <f>IF(A1087=1,FALSE,(AND(AQ1087,AM1087,NOT(AN1086))))</f>
        <v/>
      </c>
      <c r="AO1087">
        <f>IF(D1087=1,AND(AH1087,NOT(AI1087)),AND(AM1087,NOT(AN1087)))</f>
        <v/>
      </c>
      <c r="AP1087" s="119">
        <f>IF(D1087=1,AI1087,AN1087)</f>
        <v/>
      </c>
      <c r="AQ1087" s="125">
        <f>ABS(E1087)&lt;$AQ$2</f>
        <v/>
      </c>
      <c r="AS1087">
        <f>IF(AP1087,MAX(AS$3:AS1085)+1,"")</f>
        <v/>
      </c>
    </row>
    <row r="1088">
      <c r="A1088" t="n">
        <v>998</v>
      </c>
      <c r="B1088" s="131">
        <f>IF(A1088=1,0,IF(AP1088,0.1*ε_cu1cd,0))</f>
        <v/>
      </c>
      <c r="C1088" s="131">
        <f>IF(A1088=1,0.1*ε_cu1cd,C1087+B1087)</f>
        <v/>
      </c>
      <c r="D1088" s="113">
        <f>IF('Нормальний переріз'!$D$68&gt;0,1,2)</f>
        <v/>
      </c>
      <c r="E1088" s="144">
        <f>IF(D1088=1,F1088,G1088)</f>
        <v/>
      </c>
      <c r="F1088" s="124">
        <f>IF(AI1087,0.11*ε_cu1cd,IF(AH1087,F1087*0.01,F1087))</f>
        <v/>
      </c>
      <c r="G1088" s="124">
        <f>IF(AP1087,-0.1*ε_cu1cd,IF(AM1087,G1087*0.01,G1087))</f>
        <v/>
      </c>
      <c r="H1088" s="113">
        <f>IF(A1088=1,E1088,IF(AO1087,H1087-E1087+E1088,IF(AP1087,0.8*H1087,H1087+E1088)))</f>
        <v/>
      </c>
      <c r="I1088" s="169">
        <f>(C1088-H1088)/h</f>
        <v/>
      </c>
      <c r="J1088">
        <f>C1088/(ε_c1cd)</f>
        <v/>
      </c>
      <c r="K1088">
        <f>C1088/I1088</f>
        <v/>
      </c>
      <c r="L1088" s="131">
        <f>I1088/(ε_c1cd)</f>
        <v/>
      </c>
      <c r="M1088">
        <f>I1088*(K1088-Z_s1)</f>
        <v/>
      </c>
      <c r="N1088">
        <f>I1088*(K1088-Z_s2)</f>
        <v/>
      </c>
      <c r="O1088">
        <f>E_s*M1088</f>
        <v/>
      </c>
      <c r="P1088">
        <f>E_s*N1088</f>
        <v/>
      </c>
      <c r="Q1088">
        <f>O1088*A_s1</f>
        <v/>
      </c>
      <c r="R1088">
        <f>P1088*A_s2</f>
        <v/>
      </c>
      <c r="S1088">
        <f>Q1088*($K1088-Z_s1)</f>
        <v/>
      </c>
      <c r="T1088">
        <f>R1088*($K1088-Z_s2)</f>
        <v/>
      </c>
      <c r="U1088">
        <f>(INDIRECT("a_"&amp;U$2)/(U$2+1))*(($C1088^(U$2+1)-$H1088^(U$2+1))/(ε_c1cd^(U$2+1)))</f>
        <v/>
      </c>
      <c r="V1088">
        <f>(INDIRECT("a_"&amp;V$2)/(V$2+1))*(($C1088^(V$2+1)-$H1088^(V$2+1))/(ε_c1cd^(V$2+1)))</f>
        <v/>
      </c>
      <c r="W1088">
        <f>(INDIRECT("a_"&amp;W$2)/(W$2+1))*(($C1088^(W$2+1)-$H1088^(W$2+1))/(ε_c1cd^(W$2+1)))</f>
        <v/>
      </c>
      <c r="X1088">
        <f>(INDIRECT("a_"&amp;X$2)/(X$2+1))*(($C1088^(X$2+1)-$H1088^(X$2+1))/(ε_c1cd^(X$2+1)))</f>
        <v/>
      </c>
      <c r="Y1088">
        <f>(INDIRECT("a_"&amp;Y$2)/(Y$2+1))*(($C1088^(Y$2+1)-$H1088^(Y$2+1))/(ε_c1cd^(Y$2+1)))</f>
        <v/>
      </c>
      <c r="Z1088">
        <f>(INDIRECT("a_"&amp;Z$2)/(Z$2+2))*(($C1088^(Z$2+2)-$H1088^(Z$2+2))/(ε_c1cd^(Z$2+2)))</f>
        <v/>
      </c>
      <c r="AA1088">
        <f>(INDIRECT("a_"&amp;AA$2)/(AA$2+2))*(($C1088^(AA$2+2)-$H1088^(AA$2+2))/(ε_c1cd^(AA$2+2)))</f>
        <v/>
      </c>
      <c r="AB1088">
        <f>(INDIRECT("a_"&amp;AB$2)/(AB$2+2))*(($C1088^(AB$2+2)-$H1088^(AB$2+2))/(ε_c1cd^(AB$2+2)))</f>
        <v/>
      </c>
      <c r="AC1088">
        <f>(INDIRECT("a_"&amp;AC$2)/(AC$2+2))*(($C1088^(AC$2+2)-$H1088^(AC$2+2))/(ε_c1cd^(AC$2+2)))</f>
        <v/>
      </c>
      <c r="AD1088">
        <f>(INDIRECT("a_"&amp;AD$2)/(AD$2+2))*(($C1088^(AD$2+2)-$H1088^(AD$2+2))/(ε_c1cd^(AD$2+2)))</f>
        <v/>
      </c>
      <c r="AE1088" s="111">
        <f>(b*f_cd/L1088)*SUM(U1088:Y1088)+SUM(Q1088:R1088)</f>
        <v/>
      </c>
      <c r="AF1088" s="112">
        <f>AE1088*(K1088-y+e)</f>
        <v/>
      </c>
      <c r="AG1088" s="113">
        <f>(b*f_cd/(L1088^2))*SUM(Z1088:AD1088)+SUM(S1088:T1088)-AF1088</f>
        <v/>
      </c>
      <c r="AH1088" s="114">
        <f>AG1088&lt;0</f>
        <v/>
      </c>
      <c r="AI1088" s="115">
        <f>IF(A1088=1,FALSE,(AND(AQ1088,AH1088,NOT(AI1087))))</f>
        <v/>
      </c>
      <c r="AJ1088" s="116">
        <f>(b*f_cd/L1088)*(a_1/2*J1088^2+a_2/3*J1088^3+a_3/4*J1088^4+a_4/5*J1088^5+a_5/6*J1088^6)+SUM(Q1088:R1088)</f>
        <v/>
      </c>
      <c r="AK1088">
        <f>AJ1088*(K1088-y+e)</f>
        <v/>
      </c>
      <c r="AL1088" s="118">
        <f>(b*f_cd/(L1088^2))*(a_1/3*J1088^3+a_2/4*J1088^4+a_3/5*J1088^5+a_4/6*J1088^6+a_5/7*J1088^7)+SUM(S1088:T1088)-AK1088</f>
        <v/>
      </c>
      <c r="AM1088" s="114">
        <f>AL1088&gt;0</f>
        <v/>
      </c>
      <c r="AN1088" s="115">
        <f>IF(A1088=1,FALSE,(AND(AQ1088,AM1088,NOT(AN1087))))</f>
        <v/>
      </c>
      <c r="AO1088">
        <f>IF(D1088=1,AND(AH1088,NOT(AI1088)),AND(AM1088,NOT(AN1088)))</f>
        <v/>
      </c>
      <c r="AP1088" s="119">
        <f>IF(D1088=1,AI1088,AN1088)</f>
        <v/>
      </c>
      <c r="AQ1088" s="125">
        <f>ABS(E1088)&lt;$AQ$2</f>
        <v/>
      </c>
      <c r="AS1088">
        <f>IF(AP1088,MAX(AS$3:AS1086)+1,"")</f>
        <v/>
      </c>
    </row>
    <row r="1089">
      <c r="A1089" t="n">
        <v>999</v>
      </c>
      <c r="B1089" s="131">
        <f>IF(A1089=1,0,IF(AP1089,0.1*ε_cu1cd,0))</f>
        <v/>
      </c>
      <c r="C1089" s="131">
        <f>IF(A1089=1,0.1*ε_cu1cd,C1088+B1088)</f>
        <v/>
      </c>
      <c r="D1089" s="113">
        <f>IF('Нормальний переріз'!$D$68&gt;0,1,2)</f>
        <v/>
      </c>
      <c r="E1089" s="144">
        <f>IF(D1089=1,F1089,G1089)</f>
        <v/>
      </c>
      <c r="F1089" s="124">
        <f>IF(AI1088,0.11*ε_cu1cd,IF(AH1088,F1088*0.01,F1088))</f>
        <v/>
      </c>
      <c r="G1089" s="124">
        <f>IF(AP1088,-0.1*ε_cu1cd,IF(AM1088,G1088*0.01,G1088))</f>
        <v/>
      </c>
      <c r="H1089" s="113">
        <f>IF(A1089=1,E1089,IF(AO1088,H1088-E1088+E1089,IF(AP1088,0.8*H1088,H1088+E1089)))</f>
        <v/>
      </c>
      <c r="I1089" s="169">
        <f>(C1089-H1089)/h</f>
        <v/>
      </c>
      <c r="J1089">
        <f>C1089/(ε_c1cd)</f>
        <v/>
      </c>
      <c r="K1089">
        <f>C1089/I1089</f>
        <v/>
      </c>
      <c r="L1089" s="131">
        <f>I1089/(ε_c1cd)</f>
        <v/>
      </c>
      <c r="M1089">
        <f>I1089*(K1089-Z_s1)</f>
        <v/>
      </c>
      <c r="N1089">
        <f>I1089*(K1089-Z_s2)</f>
        <v/>
      </c>
      <c r="O1089">
        <f>E_s*M1089</f>
        <v/>
      </c>
      <c r="P1089">
        <f>E_s*N1089</f>
        <v/>
      </c>
      <c r="Q1089">
        <f>O1089*A_s1</f>
        <v/>
      </c>
      <c r="R1089">
        <f>P1089*A_s2</f>
        <v/>
      </c>
      <c r="S1089">
        <f>Q1089*($K1089-Z_s1)</f>
        <v/>
      </c>
      <c r="T1089">
        <f>R1089*($K1089-Z_s2)</f>
        <v/>
      </c>
      <c r="U1089">
        <f>(INDIRECT("a_"&amp;U$2)/(U$2+1))*(($C1089^(U$2+1)-$H1089^(U$2+1))/(ε_c1cd^(U$2+1)))</f>
        <v/>
      </c>
      <c r="V1089">
        <f>(INDIRECT("a_"&amp;V$2)/(V$2+1))*(($C1089^(V$2+1)-$H1089^(V$2+1))/(ε_c1cd^(V$2+1)))</f>
        <v/>
      </c>
      <c r="W1089">
        <f>(INDIRECT("a_"&amp;W$2)/(W$2+1))*(($C1089^(W$2+1)-$H1089^(W$2+1))/(ε_c1cd^(W$2+1)))</f>
        <v/>
      </c>
      <c r="X1089">
        <f>(INDIRECT("a_"&amp;X$2)/(X$2+1))*(($C1089^(X$2+1)-$H1089^(X$2+1))/(ε_c1cd^(X$2+1)))</f>
        <v/>
      </c>
      <c r="Y1089">
        <f>(INDIRECT("a_"&amp;Y$2)/(Y$2+1))*(($C1089^(Y$2+1)-$H1089^(Y$2+1))/(ε_c1cd^(Y$2+1)))</f>
        <v/>
      </c>
      <c r="Z1089">
        <f>(INDIRECT("a_"&amp;Z$2)/(Z$2+2))*(($C1089^(Z$2+2)-$H1089^(Z$2+2))/(ε_c1cd^(Z$2+2)))</f>
        <v/>
      </c>
      <c r="AA1089">
        <f>(INDIRECT("a_"&amp;AA$2)/(AA$2+2))*(($C1089^(AA$2+2)-$H1089^(AA$2+2))/(ε_c1cd^(AA$2+2)))</f>
        <v/>
      </c>
      <c r="AB1089">
        <f>(INDIRECT("a_"&amp;AB$2)/(AB$2+2))*(($C1089^(AB$2+2)-$H1089^(AB$2+2))/(ε_c1cd^(AB$2+2)))</f>
        <v/>
      </c>
      <c r="AC1089">
        <f>(INDIRECT("a_"&amp;AC$2)/(AC$2+2))*(($C1089^(AC$2+2)-$H1089^(AC$2+2))/(ε_c1cd^(AC$2+2)))</f>
        <v/>
      </c>
      <c r="AD1089">
        <f>(INDIRECT("a_"&amp;AD$2)/(AD$2+2))*(($C1089^(AD$2+2)-$H1089^(AD$2+2))/(ε_c1cd^(AD$2+2)))</f>
        <v/>
      </c>
      <c r="AE1089" s="111">
        <f>(b*f_cd/L1089)*SUM(U1089:Y1089)+SUM(Q1089:R1089)</f>
        <v/>
      </c>
      <c r="AF1089" s="112">
        <f>AE1089*(K1089-y+e)</f>
        <v/>
      </c>
      <c r="AG1089" s="113">
        <f>(b*f_cd/(L1089^2))*SUM(Z1089:AD1089)+SUM(S1089:T1089)-AF1089</f>
        <v/>
      </c>
      <c r="AH1089" s="114">
        <f>AG1089&lt;0</f>
        <v/>
      </c>
      <c r="AI1089" s="115">
        <f>IF(A1089=1,FALSE,(AND(AQ1089,AH1089,NOT(AI1088))))</f>
        <v/>
      </c>
      <c r="AJ1089" s="116">
        <f>(b*f_cd/L1089)*(a_1/2*J1089^2+a_2/3*J1089^3+a_3/4*J1089^4+a_4/5*J1089^5+a_5/6*J1089^6)+SUM(Q1089:R1089)</f>
        <v/>
      </c>
      <c r="AK1089">
        <f>AJ1089*(K1089-y+e)</f>
        <v/>
      </c>
      <c r="AL1089" s="118">
        <f>(b*f_cd/(L1089^2))*(a_1/3*J1089^3+a_2/4*J1089^4+a_3/5*J1089^5+a_4/6*J1089^6+a_5/7*J1089^7)+SUM(S1089:T1089)-AK1089</f>
        <v/>
      </c>
      <c r="AM1089" s="114">
        <f>AL1089&gt;0</f>
        <v/>
      </c>
      <c r="AN1089" s="115">
        <f>IF(A1089=1,FALSE,(AND(AQ1089,AM1089,NOT(AN1088))))</f>
        <v/>
      </c>
      <c r="AO1089">
        <f>IF(D1089=1,AND(AH1089,NOT(AI1089)),AND(AM1089,NOT(AN1089)))</f>
        <v/>
      </c>
      <c r="AP1089" s="119">
        <f>IF(D1089=1,AI1089,AN1089)</f>
        <v/>
      </c>
      <c r="AQ1089" s="125">
        <f>ABS(E1089)&lt;$AQ$2</f>
        <v/>
      </c>
      <c r="AS1089">
        <f>IF(AP1089,MAX(AS$3:AS1087)+1,"")</f>
        <v/>
      </c>
    </row>
    <row r="1090">
      <c r="A1090" t="n">
        <v>1000</v>
      </c>
      <c r="B1090" s="131">
        <f>IF(A1090=1,0,IF(AP1090,0.1*ε_cu1cd,0))</f>
        <v/>
      </c>
      <c r="C1090" s="131">
        <f>IF(A1090=1,0.1*ε_cu1cd,C1089+B1089)</f>
        <v/>
      </c>
      <c r="D1090" s="113">
        <f>IF('Нормальний переріз'!$D$68&gt;0,1,2)</f>
        <v/>
      </c>
      <c r="E1090" s="144">
        <f>IF(D1090=1,F1090,G1090)</f>
        <v/>
      </c>
      <c r="F1090" s="124">
        <f>IF(AI1089,0.11*ε_cu1cd,IF(AH1089,F1089*0.01,F1089))</f>
        <v/>
      </c>
      <c r="G1090" s="124">
        <f>IF(AP1089,-0.1*ε_cu1cd,IF(AM1089,G1089*0.01,G1089))</f>
        <v/>
      </c>
      <c r="H1090" s="113">
        <f>IF(A1090=1,E1090,IF(AO1089,H1089-E1089+E1090,IF(AP1089,0.8*H1089,H1089+E1090)))</f>
        <v/>
      </c>
      <c r="I1090" s="169">
        <f>(C1090-H1090)/h</f>
        <v/>
      </c>
      <c r="J1090">
        <f>C1090/(ε_c1cd)</f>
        <v/>
      </c>
      <c r="K1090">
        <f>C1090/I1090</f>
        <v/>
      </c>
      <c r="L1090" s="131">
        <f>I1090/(ε_c1cd)</f>
        <v/>
      </c>
      <c r="M1090">
        <f>I1090*(K1090-Z_s1)</f>
        <v/>
      </c>
      <c r="N1090">
        <f>I1090*(K1090-Z_s2)</f>
        <v/>
      </c>
      <c r="O1090">
        <f>E_s*M1090</f>
        <v/>
      </c>
      <c r="P1090">
        <f>E_s*N1090</f>
        <v/>
      </c>
      <c r="Q1090">
        <f>O1090*A_s1</f>
        <v/>
      </c>
      <c r="R1090">
        <f>P1090*A_s2</f>
        <v/>
      </c>
      <c r="S1090">
        <f>Q1090*($K1090-Z_s1)</f>
        <v/>
      </c>
      <c r="T1090">
        <f>R1090*($K1090-Z_s2)</f>
        <v/>
      </c>
      <c r="U1090">
        <f>(INDIRECT("a_"&amp;U$2)/(U$2+1))*(($C1090^(U$2+1)-$H1090^(U$2+1))/(ε_c1cd^(U$2+1)))</f>
        <v/>
      </c>
      <c r="V1090">
        <f>(INDIRECT("a_"&amp;V$2)/(V$2+1))*(($C1090^(V$2+1)-$H1090^(V$2+1))/(ε_c1cd^(V$2+1)))</f>
        <v/>
      </c>
      <c r="W1090">
        <f>(INDIRECT("a_"&amp;W$2)/(W$2+1))*(($C1090^(W$2+1)-$H1090^(W$2+1))/(ε_c1cd^(W$2+1)))</f>
        <v/>
      </c>
      <c r="X1090">
        <f>(INDIRECT("a_"&amp;X$2)/(X$2+1))*(($C1090^(X$2+1)-$H1090^(X$2+1))/(ε_c1cd^(X$2+1)))</f>
        <v/>
      </c>
      <c r="Y1090">
        <f>(INDIRECT("a_"&amp;Y$2)/(Y$2+1))*(($C1090^(Y$2+1)-$H1090^(Y$2+1))/(ε_c1cd^(Y$2+1)))</f>
        <v/>
      </c>
      <c r="Z1090">
        <f>(INDIRECT("a_"&amp;Z$2)/(Z$2+2))*(($C1090^(Z$2+2)-$H1090^(Z$2+2))/(ε_c1cd^(Z$2+2)))</f>
        <v/>
      </c>
      <c r="AA1090">
        <f>(INDIRECT("a_"&amp;AA$2)/(AA$2+2))*(($C1090^(AA$2+2)-$H1090^(AA$2+2))/(ε_c1cd^(AA$2+2)))</f>
        <v/>
      </c>
      <c r="AB1090">
        <f>(INDIRECT("a_"&amp;AB$2)/(AB$2+2))*(($C1090^(AB$2+2)-$H1090^(AB$2+2))/(ε_c1cd^(AB$2+2)))</f>
        <v/>
      </c>
      <c r="AC1090">
        <f>(INDIRECT("a_"&amp;AC$2)/(AC$2+2))*(($C1090^(AC$2+2)-$H1090^(AC$2+2))/(ε_c1cd^(AC$2+2)))</f>
        <v/>
      </c>
      <c r="AD1090">
        <f>(INDIRECT("a_"&amp;AD$2)/(AD$2+2))*(($C1090^(AD$2+2)-$H1090^(AD$2+2))/(ε_c1cd^(AD$2+2)))</f>
        <v/>
      </c>
      <c r="AE1090" s="111">
        <f>(b*f_cd/L1090)*SUM(U1090:Y1090)+SUM(Q1090:R1090)</f>
        <v/>
      </c>
      <c r="AF1090" s="112">
        <f>AE1090*(K1090-y+e)</f>
        <v/>
      </c>
      <c r="AG1090" s="113">
        <f>(b*f_cd/(L1090^2))*SUM(Z1090:AD1090)+SUM(S1090:T1090)-AF1090</f>
        <v/>
      </c>
      <c r="AH1090" s="114">
        <f>AG1090&lt;0</f>
        <v/>
      </c>
      <c r="AI1090" s="115">
        <f>IF(A1090=1,FALSE,(AND(AQ1090,AH1090,NOT(AI1089))))</f>
        <v/>
      </c>
      <c r="AJ1090" s="116">
        <f>(b*f_cd/L1090)*(a_1/2*J1090^2+a_2/3*J1090^3+a_3/4*J1090^4+a_4/5*J1090^5+a_5/6*J1090^6)+SUM(Q1090:R1090)</f>
        <v/>
      </c>
      <c r="AK1090">
        <f>AJ1090*(K1090-y+e)</f>
        <v/>
      </c>
      <c r="AL1090" s="118">
        <f>(b*f_cd/(L1090^2))*(a_1/3*J1090^3+a_2/4*J1090^4+a_3/5*J1090^5+a_4/6*J1090^6+a_5/7*J1090^7)+SUM(S1090:T1090)-AK1090</f>
        <v/>
      </c>
      <c r="AM1090" s="114">
        <f>AL1090&gt;0</f>
        <v/>
      </c>
      <c r="AN1090" s="115">
        <f>IF(A1090=1,FALSE,(AND(AQ1090,AM1090,NOT(AN1089))))</f>
        <v/>
      </c>
      <c r="AO1090">
        <f>IF(D1090=1,AND(AH1090,NOT(AI1090)),AND(AM1090,NOT(AN1090)))</f>
        <v/>
      </c>
      <c r="AP1090" s="119">
        <f>IF(D1090=1,AI1090,AN1090)</f>
        <v/>
      </c>
      <c r="AQ1090" s="125">
        <f>ABS(E1090)&lt;$AQ$2</f>
        <v/>
      </c>
      <c r="AS1090">
        <f>IF(AP1090,MAX(AS$3:AS1088)+1,"")</f>
        <v/>
      </c>
    </row>
    <row r="1091">
      <c r="A1091" t="n">
        <v>1001</v>
      </c>
      <c r="B1091" s="131">
        <f>IF(A1091=1,0,IF(AP1091,0.1*ε_cu1cd,0))</f>
        <v/>
      </c>
      <c r="C1091" s="131">
        <f>IF(A1091=1,0.1*ε_cu1cd,C1090+B1090)</f>
        <v/>
      </c>
      <c r="D1091" s="113">
        <f>IF('Нормальний переріз'!$D$68&gt;0,1,2)</f>
        <v/>
      </c>
      <c r="E1091" s="144">
        <f>IF(D1091=1,F1091,G1091)</f>
        <v/>
      </c>
      <c r="F1091" s="124">
        <f>IF(AI1090,0.11*ε_cu1cd,IF(AH1090,F1090*0.01,F1090))</f>
        <v/>
      </c>
      <c r="G1091" s="124">
        <f>IF(AP1090,-0.1*ε_cu1cd,IF(AM1090,G1090*0.01,G1090))</f>
        <v/>
      </c>
      <c r="H1091" s="113">
        <f>IF(A1091=1,E1091,IF(AO1090,H1090-E1090+E1091,IF(AP1090,0.8*H1090,H1090+E1091)))</f>
        <v/>
      </c>
      <c r="I1091" s="169">
        <f>(C1091-H1091)/h</f>
        <v/>
      </c>
      <c r="J1091">
        <f>C1091/(ε_c1cd)</f>
        <v/>
      </c>
      <c r="K1091">
        <f>C1091/I1091</f>
        <v/>
      </c>
      <c r="L1091" s="131">
        <f>I1091/(ε_c1cd)</f>
        <v/>
      </c>
      <c r="M1091">
        <f>I1091*(K1091-Z_s1)</f>
        <v/>
      </c>
      <c r="N1091">
        <f>I1091*(K1091-Z_s2)</f>
        <v/>
      </c>
      <c r="O1091">
        <f>E_s*M1091</f>
        <v/>
      </c>
      <c r="P1091">
        <f>E_s*N1091</f>
        <v/>
      </c>
      <c r="Q1091">
        <f>O1091*A_s1</f>
        <v/>
      </c>
      <c r="R1091">
        <f>P1091*A_s2</f>
        <v/>
      </c>
      <c r="S1091">
        <f>Q1091*($K1091-Z_s1)</f>
        <v/>
      </c>
      <c r="T1091">
        <f>R1091*($K1091-Z_s2)</f>
        <v/>
      </c>
      <c r="U1091">
        <f>(INDIRECT("a_"&amp;U$2)/(U$2+1))*(($C1091^(U$2+1)-$H1091^(U$2+1))/(ε_c1cd^(U$2+1)))</f>
        <v/>
      </c>
      <c r="V1091">
        <f>(INDIRECT("a_"&amp;V$2)/(V$2+1))*(($C1091^(V$2+1)-$H1091^(V$2+1))/(ε_c1cd^(V$2+1)))</f>
        <v/>
      </c>
      <c r="W1091">
        <f>(INDIRECT("a_"&amp;W$2)/(W$2+1))*(($C1091^(W$2+1)-$H1091^(W$2+1))/(ε_c1cd^(W$2+1)))</f>
        <v/>
      </c>
      <c r="X1091">
        <f>(INDIRECT("a_"&amp;X$2)/(X$2+1))*(($C1091^(X$2+1)-$H1091^(X$2+1))/(ε_c1cd^(X$2+1)))</f>
        <v/>
      </c>
      <c r="Y1091">
        <f>(INDIRECT("a_"&amp;Y$2)/(Y$2+1))*(($C1091^(Y$2+1)-$H1091^(Y$2+1))/(ε_c1cd^(Y$2+1)))</f>
        <v/>
      </c>
      <c r="Z1091">
        <f>(INDIRECT("a_"&amp;Z$2)/(Z$2+2))*(($C1091^(Z$2+2)-$H1091^(Z$2+2))/(ε_c1cd^(Z$2+2)))</f>
        <v/>
      </c>
      <c r="AA1091">
        <f>(INDIRECT("a_"&amp;AA$2)/(AA$2+2))*(($C1091^(AA$2+2)-$H1091^(AA$2+2))/(ε_c1cd^(AA$2+2)))</f>
        <v/>
      </c>
      <c r="AB1091">
        <f>(INDIRECT("a_"&amp;AB$2)/(AB$2+2))*(($C1091^(AB$2+2)-$H1091^(AB$2+2))/(ε_c1cd^(AB$2+2)))</f>
        <v/>
      </c>
      <c r="AC1091">
        <f>(INDIRECT("a_"&amp;AC$2)/(AC$2+2))*(($C1091^(AC$2+2)-$H1091^(AC$2+2))/(ε_c1cd^(AC$2+2)))</f>
        <v/>
      </c>
      <c r="AD1091">
        <f>(INDIRECT("a_"&amp;AD$2)/(AD$2+2))*(($C1091^(AD$2+2)-$H1091^(AD$2+2))/(ε_c1cd^(AD$2+2)))</f>
        <v/>
      </c>
      <c r="AE1091" s="111">
        <f>(b*f_cd/L1091)*SUM(U1091:Y1091)+SUM(Q1091:R1091)</f>
        <v/>
      </c>
      <c r="AF1091" s="112">
        <f>AE1091*(K1091-y+e)</f>
        <v/>
      </c>
      <c r="AG1091" s="113">
        <f>(b*f_cd/(L1091^2))*SUM(Z1091:AD1091)+SUM(S1091:T1091)-AF1091</f>
        <v/>
      </c>
      <c r="AH1091" s="114">
        <f>AG1091&lt;0</f>
        <v/>
      </c>
      <c r="AI1091" s="115">
        <f>IF(A1091=1,FALSE,(AND(AQ1091,AH1091,NOT(AI1090))))</f>
        <v/>
      </c>
      <c r="AJ1091" s="116">
        <f>(b*f_cd/L1091)*(a_1/2*J1091^2+a_2/3*J1091^3+a_3/4*J1091^4+a_4/5*J1091^5+a_5/6*J1091^6)+SUM(Q1091:R1091)</f>
        <v/>
      </c>
      <c r="AK1091">
        <f>AJ1091*(K1091-y+e)</f>
        <v/>
      </c>
      <c r="AL1091" s="118">
        <f>(b*f_cd/(L1091^2))*(a_1/3*J1091^3+a_2/4*J1091^4+a_3/5*J1091^5+a_4/6*J1091^6+a_5/7*J1091^7)+SUM(S1091:T1091)-AK1091</f>
        <v/>
      </c>
      <c r="AM1091" s="114">
        <f>AL1091&gt;0</f>
        <v/>
      </c>
      <c r="AN1091" s="115">
        <f>IF(A1091=1,FALSE,(AND(AQ1091,AM1091,NOT(AN1090))))</f>
        <v/>
      </c>
      <c r="AO1091">
        <f>IF(D1091=1,AND(AH1091,NOT(AI1091)),AND(AM1091,NOT(AN1091)))</f>
        <v/>
      </c>
      <c r="AP1091" s="119">
        <f>IF(D1091=1,AI1091,AN1091)</f>
        <v/>
      </c>
      <c r="AQ1091" s="125">
        <f>ABS(E1091)&lt;$AQ$2</f>
        <v/>
      </c>
      <c r="AS1091">
        <f>IF(AP1091,MAX(AS$3:AS1089)+1,"")</f>
        <v/>
      </c>
    </row>
    <row r="1092">
      <c r="A1092" t="n">
        <v>1002</v>
      </c>
      <c r="B1092" s="131">
        <f>IF(A1092=1,0,IF(AP1092,0.1*ε_cu1cd,0))</f>
        <v/>
      </c>
      <c r="C1092" s="131">
        <f>IF(A1092=1,0.1*ε_cu1cd,C1091+B1091)</f>
        <v/>
      </c>
      <c r="D1092" s="113">
        <f>IF('Нормальний переріз'!$D$68&gt;0,1,2)</f>
        <v/>
      </c>
      <c r="E1092" s="144">
        <f>IF(D1092=1,F1092,G1092)</f>
        <v/>
      </c>
      <c r="F1092" s="124">
        <f>IF(AI1091,0.11*ε_cu1cd,IF(AH1091,F1091*0.01,F1091))</f>
        <v/>
      </c>
      <c r="G1092" s="124">
        <f>IF(AP1091,-0.1*ε_cu1cd,IF(AM1091,G1091*0.01,G1091))</f>
        <v/>
      </c>
      <c r="H1092" s="113">
        <f>IF(A1092=1,E1092,IF(AO1091,H1091-E1091+E1092,IF(AP1091,0.8*H1091,H1091+E1092)))</f>
        <v/>
      </c>
      <c r="I1092" s="169">
        <f>(C1092-H1092)/h</f>
        <v/>
      </c>
      <c r="J1092">
        <f>C1092/(ε_c1cd)</f>
        <v/>
      </c>
      <c r="K1092">
        <f>C1092/I1092</f>
        <v/>
      </c>
      <c r="L1092" s="131">
        <f>I1092/(ε_c1cd)</f>
        <v/>
      </c>
      <c r="M1092">
        <f>I1092*(K1092-Z_s1)</f>
        <v/>
      </c>
      <c r="N1092">
        <f>I1092*(K1092-Z_s2)</f>
        <v/>
      </c>
      <c r="O1092">
        <f>E_s*M1092</f>
        <v/>
      </c>
      <c r="P1092">
        <f>E_s*N1092</f>
        <v/>
      </c>
      <c r="Q1092">
        <f>O1092*A_s1</f>
        <v/>
      </c>
      <c r="R1092">
        <f>P1092*A_s2</f>
        <v/>
      </c>
      <c r="S1092">
        <f>Q1092*($K1092-Z_s1)</f>
        <v/>
      </c>
      <c r="T1092">
        <f>R1092*($K1092-Z_s2)</f>
        <v/>
      </c>
      <c r="U1092">
        <f>(INDIRECT("a_"&amp;U$2)/(U$2+1))*(($C1092^(U$2+1)-$H1092^(U$2+1))/(ε_c1cd^(U$2+1)))</f>
        <v/>
      </c>
      <c r="V1092">
        <f>(INDIRECT("a_"&amp;V$2)/(V$2+1))*(($C1092^(V$2+1)-$H1092^(V$2+1))/(ε_c1cd^(V$2+1)))</f>
        <v/>
      </c>
      <c r="W1092">
        <f>(INDIRECT("a_"&amp;W$2)/(W$2+1))*(($C1092^(W$2+1)-$H1092^(W$2+1))/(ε_c1cd^(W$2+1)))</f>
        <v/>
      </c>
      <c r="X1092">
        <f>(INDIRECT("a_"&amp;X$2)/(X$2+1))*(($C1092^(X$2+1)-$H1092^(X$2+1))/(ε_c1cd^(X$2+1)))</f>
        <v/>
      </c>
      <c r="Y1092">
        <f>(INDIRECT("a_"&amp;Y$2)/(Y$2+1))*(($C1092^(Y$2+1)-$H1092^(Y$2+1))/(ε_c1cd^(Y$2+1)))</f>
        <v/>
      </c>
      <c r="Z1092">
        <f>(INDIRECT("a_"&amp;Z$2)/(Z$2+2))*(($C1092^(Z$2+2)-$H1092^(Z$2+2))/(ε_c1cd^(Z$2+2)))</f>
        <v/>
      </c>
      <c r="AA1092">
        <f>(INDIRECT("a_"&amp;AA$2)/(AA$2+2))*(($C1092^(AA$2+2)-$H1092^(AA$2+2))/(ε_c1cd^(AA$2+2)))</f>
        <v/>
      </c>
      <c r="AB1092">
        <f>(INDIRECT("a_"&amp;AB$2)/(AB$2+2))*(($C1092^(AB$2+2)-$H1092^(AB$2+2))/(ε_c1cd^(AB$2+2)))</f>
        <v/>
      </c>
      <c r="AC1092">
        <f>(INDIRECT("a_"&amp;AC$2)/(AC$2+2))*(($C1092^(AC$2+2)-$H1092^(AC$2+2))/(ε_c1cd^(AC$2+2)))</f>
        <v/>
      </c>
      <c r="AD1092">
        <f>(INDIRECT("a_"&amp;AD$2)/(AD$2+2))*(($C1092^(AD$2+2)-$H1092^(AD$2+2))/(ε_c1cd^(AD$2+2)))</f>
        <v/>
      </c>
      <c r="AE1092" s="111">
        <f>(b*f_cd/L1092)*SUM(U1092:Y1092)+SUM(Q1092:R1092)</f>
        <v/>
      </c>
      <c r="AF1092" s="112">
        <f>AE1092*(K1092-y+e)</f>
        <v/>
      </c>
      <c r="AG1092" s="113">
        <f>(b*f_cd/(L1092^2))*SUM(Z1092:AD1092)+SUM(S1092:T1092)-AF1092</f>
        <v/>
      </c>
      <c r="AH1092" s="114">
        <f>AG1092&lt;0</f>
        <v/>
      </c>
      <c r="AI1092" s="115">
        <f>IF(A1092=1,FALSE,(AND(AQ1092,AH1092,NOT(AI1091))))</f>
        <v/>
      </c>
      <c r="AJ1092" s="116">
        <f>(b*f_cd/L1092)*(a_1/2*J1092^2+a_2/3*J1092^3+a_3/4*J1092^4+a_4/5*J1092^5+a_5/6*J1092^6)+SUM(Q1092:R1092)</f>
        <v/>
      </c>
      <c r="AK1092">
        <f>AJ1092*(K1092-y+e)</f>
        <v/>
      </c>
      <c r="AL1092" s="118">
        <f>(b*f_cd/(L1092^2))*(a_1/3*J1092^3+a_2/4*J1092^4+a_3/5*J1092^5+a_4/6*J1092^6+a_5/7*J1092^7)+SUM(S1092:T1092)-AK1092</f>
        <v/>
      </c>
      <c r="AM1092" s="114">
        <f>AL1092&gt;0</f>
        <v/>
      </c>
      <c r="AN1092" s="115">
        <f>IF(A1092=1,FALSE,(AND(AQ1092,AM1092,NOT(AN1091))))</f>
        <v/>
      </c>
      <c r="AO1092">
        <f>IF(D1092=1,AND(AH1092,NOT(AI1092)),AND(AM1092,NOT(AN1092)))</f>
        <v/>
      </c>
      <c r="AP1092" s="119">
        <f>IF(D1092=1,AI1092,AN1092)</f>
        <v/>
      </c>
      <c r="AQ1092" s="125">
        <f>ABS(E1092)&lt;$AQ$2</f>
        <v/>
      </c>
      <c r="AS1092">
        <f>IF(AP1092,MAX(AS$3:AS1090)+1,"")</f>
        <v/>
      </c>
    </row>
    <row r="1093">
      <c r="A1093" t="n">
        <v>1003</v>
      </c>
      <c r="B1093" s="131">
        <f>IF(A1093=1,0,IF(AP1093,0.1*ε_cu1cd,0))</f>
        <v/>
      </c>
      <c r="C1093" s="131">
        <f>IF(A1093=1,0.1*ε_cu1cd,C1092+B1092)</f>
        <v/>
      </c>
      <c r="D1093" s="113">
        <f>IF('Нормальний переріз'!$D$68&gt;0,1,2)</f>
        <v/>
      </c>
      <c r="E1093" s="144">
        <f>IF(D1093=1,F1093,G1093)</f>
        <v/>
      </c>
      <c r="F1093" s="124">
        <f>IF(AI1092,0.11*ε_cu1cd,IF(AH1092,F1092*0.01,F1092))</f>
        <v/>
      </c>
      <c r="G1093" s="124">
        <f>IF(AP1092,-0.1*ε_cu1cd,IF(AM1092,G1092*0.01,G1092))</f>
        <v/>
      </c>
      <c r="H1093" s="113">
        <f>IF(A1093=1,E1093,IF(AO1092,H1092-E1092+E1093,IF(AP1092,0.8*H1092,H1092+E1093)))</f>
        <v/>
      </c>
      <c r="I1093" s="169">
        <f>(C1093-H1093)/h</f>
        <v/>
      </c>
      <c r="J1093">
        <f>C1093/(ε_c1cd)</f>
        <v/>
      </c>
      <c r="K1093">
        <f>C1093/I1093</f>
        <v/>
      </c>
      <c r="L1093" s="131">
        <f>I1093/(ε_c1cd)</f>
        <v/>
      </c>
      <c r="M1093">
        <f>I1093*(K1093-Z_s1)</f>
        <v/>
      </c>
      <c r="N1093">
        <f>I1093*(K1093-Z_s2)</f>
        <v/>
      </c>
      <c r="O1093">
        <f>E_s*M1093</f>
        <v/>
      </c>
      <c r="P1093">
        <f>E_s*N1093</f>
        <v/>
      </c>
      <c r="Q1093">
        <f>O1093*A_s1</f>
        <v/>
      </c>
      <c r="R1093">
        <f>P1093*A_s2</f>
        <v/>
      </c>
      <c r="S1093">
        <f>Q1093*($K1093-Z_s1)</f>
        <v/>
      </c>
      <c r="T1093">
        <f>R1093*($K1093-Z_s2)</f>
        <v/>
      </c>
      <c r="U1093">
        <f>(INDIRECT("a_"&amp;U$2)/(U$2+1))*(($C1093^(U$2+1)-$H1093^(U$2+1))/(ε_c1cd^(U$2+1)))</f>
        <v/>
      </c>
      <c r="V1093">
        <f>(INDIRECT("a_"&amp;V$2)/(V$2+1))*(($C1093^(V$2+1)-$H1093^(V$2+1))/(ε_c1cd^(V$2+1)))</f>
        <v/>
      </c>
      <c r="W1093">
        <f>(INDIRECT("a_"&amp;W$2)/(W$2+1))*(($C1093^(W$2+1)-$H1093^(W$2+1))/(ε_c1cd^(W$2+1)))</f>
        <v/>
      </c>
      <c r="X1093">
        <f>(INDIRECT("a_"&amp;X$2)/(X$2+1))*(($C1093^(X$2+1)-$H1093^(X$2+1))/(ε_c1cd^(X$2+1)))</f>
        <v/>
      </c>
      <c r="Y1093">
        <f>(INDIRECT("a_"&amp;Y$2)/(Y$2+1))*(($C1093^(Y$2+1)-$H1093^(Y$2+1))/(ε_c1cd^(Y$2+1)))</f>
        <v/>
      </c>
      <c r="Z1093">
        <f>(INDIRECT("a_"&amp;Z$2)/(Z$2+2))*(($C1093^(Z$2+2)-$H1093^(Z$2+2))/(ε_c1cd^(Z$2+2)))</f>
        <v/>
      </c>
      <c r="AA1093">
        <f>(INDIRECT("a_"&amp;AA$2)/(AA$2+2))*(($C1093^(AA$2+2)-$H1093^(AA$2+2))/(ε_c1cd^(AA$2+2)))</f>
        <v/>
      </c>
      <c r="AB1093">
        <f>(INDIRECT("a_"&amp;AB$2)/(AB$2+2))*(($C1093^(AB$2+2)-$H1093^(AB$2+2))/(ε_c1cd^(AB$2+2)))</f>
        <v/>
      </c>
      <c r="AC1093">
        <f>(INDIRECT("a_"&amp;AC$2)/(AC$2+2))*(($C1093^(AC$2+2)-$H1093^(AC$2+2))/(ε_c1cd^(AC$2+2)))</f>
        <v/>
      </c>
      <c r="AD1093">
        <f>(INDIRECT("a_"&amp;AD$2)/(AD$2+2))*(($C1093^(AD$2+2)-$H1093^(AD$2+2))/(ε_c1cd^(AD$2+2)))</f>
        <v/>
      </c>
      <c r="AE1093" s="111">
        <f>(b*f_cd/L1093)*SUM(U1093:Y1093)+SUM(Q1093:R1093)</f>
        <v/>
      </c>
      <c r="AF1093" s="112">
        <f>AE1093*(K1093-y+e)</f>
        <v/>
      </c>
      <c r="AG1093" s="113">
        <f>(b*f_cd/(L1093^2))*SUM(Z1093:AD1093)+SUM(S1093:T1093)-AF1093</f>
        <v/>
      </c>
      <c r="AH1093" s="114">
        <f>AG1093&lt;0</f>
        <v/>
      </c>
      <c r="AI1093" s="115">
        <f>IF(A1093=1,FALSE,(AND(AQ1093,AH1093,NOT(AI1092))))</f>
        <v/>
      </c>
      <c r="AJ1093" s="116">
        <f>(b*f_cd/L1093)*(a_1/2*J1093^2+a_2/3*J1093^3+a_3/4*J1093^4+a_4/5*J1093^5+a_5/6*J1093^6)+SUM(Q1093:R1093)</f>
        <v/>
      </c>
      <c r="AK1093">
        <f>AJ1093*(K1093-y+e)</f>
        <v/>
      </c>
      <c r="AL1093" s="118">
        <f>(b*f_cd/(L1093^2))*(a_1/3*J1093^3+a_2/4*J1093^4+a_3/5*J1093^5+a_4/6*J1093^6+a_5/7*J1093^7)+SUM(S1093:T1093)-AK1093</f>
        <v/>
      </c>
      <c r="AM1093" s="114">
        <f>AL1093&gt;0</f>
        <v/>
      </c>
      <c r="AN1093" s="115">
        <f>IF(A1093=1,FALSE,(AND(AQ1093,AM1093,NOT(AN1092))))</f>
        <v/>
      </c>
      <c r="AO1093">
        <f>IF(D1093=1,AND(AH1093,NOT(AI1093)),AND(AM1093,NOT(AN1093)))</f>
        <v/>
      </c>
      <c r="AP1093" s="119">
        <f>IF(D1093=1,AI1093,AN1093)</f>
        <v/>
      </c>
      <c r="AQ1093" s="125">
        <f>ABS(E1093)&lt;$AQ$2</f>
        <v/>
      </c>
      <c r="AS1093">
        <f>IF(AP1093,MAX(AS$3:AS1091)+1,"")</f>
        <v/>
      </c>
    </row>
    <row r="1094">
      <c r="A1094" t="n">
        <v>1004</v>
      </c>
      <c r="B1094" s="131">
        <f>IF(A1094=1,0,IF(AP1094,0.1*ε_cu1cd,0))</f>
        <v/>
      </c>
      <c r="C1094" s="131">
        <f>IF(A1094=1,0.1*ε_cu1cd,C1093+B1093)</f>
        <v/>
      </c>
      <c r="D1094" s="113">
        <f>IF('Нормальний переріз'!$D$68&gt;0,1,2)</f>
        <v/>
      </c>
      <c r="E1094" s="144">
        <f>IF(D1094=1,F1094,G1094)</f>
        <v/>
      </c>
      <c r="F1094" s="124">
        <f>IF(AI1093,0.11*ε_cu1cd,IF(AH1093,F1093*0.01,F1093))</f>
        <v/>
      </c>
      <c r="G1094" s="124">
        <f>IF(AP1093,-0.1*ε_cu1cd,IF(AM1093,G1093*0.01,G1093))</f>
        <v/>
      </c>
      <c r="H1094" s="113">
        <f>IF(A1094=1,E1094,IF(AO1093,H1093-E1093+E1094,IF(AP1093,0.8*H1093,H1093+E1094)))</f>
        <v/>
      </c>
      <c r="I1094" s="169">
        <f>(C1094-H1094)/h</f>
        <v/>
      </c>
      <c r="J1094">
        <f>C1094/(ε_c1cd)</f>
        <v/>
      </c>
      <c r="K1094">
        <f>C1094/I1094</f>
        <v/>
      </c>
      <c r="L1094" s="131">
        <f>I1094/(ε_c1cd)</f>
        <v/>
      </c>
      <c r="M1094">
        <f>I1094*(K1094-Z_s1)</f>
        <v/>
      </c>
      <c r="N1094">
        <f>I1094*(K1094-Z_s2)</f>
        <v/>
      </c>
      <c r="O1094">
        <f>E_s*M1094</f>
        <v/>
      </c>
      <c r="P1094">
        <f>E_s*N1094</f>
        <v/>
      </c>
      <c r="Q1094">
        <f>O1094*A_s1</f>
        <v/>
      </c>
      <c r="R1094">
        <f>P1094*A_s2</f>
        <v/>
      </c>
      <c r="S1094">
        <f>Q1094*($K1094-Z_s1)</f>
        <v/>
      </c>
      <c r="T1094">
        <f>R1094*($K1094-Z_s2)</f>
        <v/>
      </c>
      <c r="U1094">
        <f>(INDIRECT("a_"&amp;U$2)/(U$2+1))*(($C1094^(U$2+1)-$H1094^(U$2+1))/(ε_c1cd^(U$2+1)))</f>
        <v/>
      </c>
      <c r="V1094">
        <f>(INDIRECT("a_"&amp;V$2)/(V$2+1))*(($C1094^(V$2+1)-$H1094^(V$2+1))/(ε_c1cd^(V$2+1)))</f>
        <v/>
      </c>
      <c r="W1094">
        <f>(INDIRECT("a_"&amp;W$2)/(W$2+1))*(($C1094^(W$2+1)-$H1094^(W$2+1))/(ε_c1cd^(W$2+1)))</f>
        <v/>
      </c>
      <c r="X1094">
        <f>(INDIRECT("a_"&amp;X$2)/(X$2+1))*(($C1094^(X$2+1)-$H1094^(X$2+1))/(ε_c1cd^(X$2+1)))</f>
        <v/>
      </c>
      <c r="Y1094">
        <f>(INDIRECT("a_"&amp;Y$2)/(Y$2+1))*(($C1094^(Y$2+1)-$H1094^(Y$2+1))/(ε_c1cd^(Y$2+1)))</f>
        <v/>
      </c>
      <c r="Z1094">
        <f>(INDIRECT("a_"&amp;Z$2)/(Z$2+2))*(($C1094^(Z$2+2)-$H1094^(Z$2+2))/(ε_c1cd^(Z$2+2)))</f>
        <v/>
      </c>
      <c r="AA1094">
        <f>(INDIRECT("a_"&amp;AA$2)/(AA$2+2))*(($C1094^(AA$2+2)-$H1094^(AA$2+2))/(ε_c1cd^(AA$2+2)))</f>
        <v/>
      </c>
      <c r="AB1094">
        <f>(INDIRECT("a_"&amp;AB$2)/(AB$2+2))*(($C1094^(AB$2+2)-$H1094^(AB$2+2))/(ε_c1cd^(AB$2+2)))</f>
        <v/>
      </c>
      <c r="AC1094">
        <f>(INDIRECT("a_"&amp;AC$2)/(AC$2+2))*(($C1094^(AC$2+2)-$H1094^(AC$2+2))/(ε_c1cd^(AC$2+2)))</f>
        <v/>
      </c>
      <c r="AD1094">
        <f>(INDIRECT("a_"&amp;AD$2)/(AD$2+2))*(($C1094^(AD$2+2)-$H1094^(AD$2+2))/(ε_c1cd^(AD$2+2)))</f>
        <v/>
      </c>
      <c r="AE1094" s="111">
        <f>(b*f_cd/L1094)*SUM(U1094:Y1094)+SUM(Q1094:R1094)</f>
        <v/>
      </c>
      <c r="AF1094" s="112">
        <f>AE1094*(K1094-y+e)</f>
        <v/>
      </c>
      <c r="AG1094" s="113">
        <f>(b*f_cd/(L1094^2))*SUM(Z1094:AD1094)+SUM(S1094:T1094)-AF1094</f>
        <v/>
      </c>
      <c r="AH1094" s="114">
        <f>AG1094&lt;0</f>
        <v/>
      </c>
      <c r="AI1094" s="115">
        <f>IF(A1094=1,FALSE,(AND(AQ1094,AH1094,NOT(AI1093))))</f>
        <v/>
      </c>
      <c r="AJ1094" s="116">
        <f>(b*f_cd/L1094)*(a_1/2*J1094^2+a_2/3*J1094^3+a_3/4*J1094^4+a_4/5*J1094^5+a_5/6*J1094^6)+SUM(Q1094:R1094)</f>
        <v/>
      </c>
      <c r="AK1094">
        <f>AJ1094*(K1094-y+e)</f>
        <v/>
      </c>
      <c r="AL1094" s="118">
        <f>(b*f_cd/(L1094^2))*(a_1/3*J1094^3+a_2/4*J1094^4+a_3/5*J1094^5+a_4/6*J1094^6+a_5/7*J1094^7)+SUM(S1094:T1094)-AK1094</f>
        <v/>
      </c>
      <c r="AM1094" s="114">
        <f>AL1094&gt;0</f>
        <v/>
      </c>
      <c r="AN1094" s="115">
        <f>IF(A1094=1,FALSE,(AND(AQ1094,AM1094,NOT(AN1093))))</f>
        <v/>
      </c>
      <c r="AO1094">
        <f>IF(D1094=1,AND(AH1094,NOT(AI1094)),AND(AM1094,NOT(AN1094)))</f>
        <v/>
      </c>
      <c r="AP1094" s="119">
        <f>IF(D1094=1,AI1094,AN1094)</f>
        <v/>
      </c>
      <c r="AQ1094" s="125">
        <f>ABS(E1094)&lt;$AQ$2</f>
        <v/>
      </c>
      <c r="AS1094">
        <f>IF(AP1094,MAX(AS$3:AS1092)+1,"")</f>
        <v/>
      </c>
    </row>
    <row r="1095">
      <c r="A1095" t="n">
        <v>1005</v>
      </c>
      <c r="B1095" s="131">
        <f>IF(A1095=1,0,IF(AP1095,0.1*ε_cu1cd,0))</f>
        <v/>
      </c>
      <c r="C1095" s="131">
        <f>IF(A1095=1,0.1*ε_cu1cd,C1094+B1094)</f>
        <v/>
      </c>
      <c r="D1095" s="113">
        <f>IF('Нормальний переріз'!$D$68&gt;0,1,2)</f>
        <v/>
      </c>
      <c r="E1095" s="144">
        <f>IF(D1095=1,F1095,G1095)</f>
        <v/>
      </c>
      <c r="F1095" s="124">
        <f>IF(AI1094,0.11*ε_cu1cd,IF(AH1094,F1094*0.01,F1094))</f>
        <v/>
      </c>
      <c r="G1095" s="124">
        <f>IF(AP1094,-0.1*ε_cu1cd,IF(AM1094,G1094*0.01,G1094))</f>
        <v/>
      </c>
      <c r="H1095" s="113">
        <f>IF(A1095=1,E1095,IF(AO1094,H1094-E1094+E1095,IF(AP1094,0.8*H1094,H1094+E1095)))</f>
        <v/>
      </c>
      <c r="I1095" s="169">
        <f>(C1095-H1095)/h</f>
        <v/>
      </c>
      <c r="J1095">
        <f>C1095/(ε_c1cd)</f>
        <v/>
      </c>
      <c r="K1095">
        <f>C1095/I1095</f>
        <v/>
      </c>
      <c r="L1095" s="131">
        <f>I1095/(ε_c1cd)</f>
        <v/>
      </c>
      <c r="M1095">
        <f>I1095*(K1095-Z_s1)</f>
        <v/>
      </c>
      <c r="N1095">
        <f>I1095*(K1095-Z_s2)</f>
        <v/>
      </c>
      <c r="O1095">
        <f>E_s*M1095</f>
        <v/>
      </c>
      <c r="P1095">
        <f>E_s*N1095</f>
        <v/>
      </c>
      <c r="Q1095">
        <f>O1095*A_s1</f>
        <v/>
      </c>
      <c r="R1095">
        <f>P1095*A_s2</f>
        <v/>
      </c>
      <c r="S1095">
        <f>Q1095*($K1095-Z_s1)</f>
        <v/>
      </c>
      <c r="T1095">
        <f>R1095*($K1095-Z_s2)</f>
        <v/>
      </c>
      <c r="U1095">
        <f>(INDIRECT("a_"&amp;U$2)/(U$2+1))*(($C1095^(U$2+1)-$H1095^(U$2+1))/(ε_c1cd^(U$2+1)))</f>
        <v/>
      </c>
      <c r="V1095">
        <f>(INDIRECT("a_"&amp;V$2)/(V$2+1))*(($C1095^(V$2+1)-$H1095^(V$2+1))/(ε_c1cd^(V$2+1)))</f>
        <v/>
      </c>
      <c r="W1095">
        <f>(INDIRECT("a_"&amp;W$2)/(W$2+1))*(($C1095^(W$2+1)-$H1095^(W$2+1))/(ε_c1cd^(W$2+1)))</f>
        <v/>
      </c>
      <c r="X1095">
        <f>(INDIRECT("a_"&amp;X$2)/(X$2+1))*(($C1095^(X$2+1)-$H1095^(X$2+1))/(ε_c1cd^(X$2+1)))</f>
        <v/>
      </c>
      <c r="Y1095">
        <f>(INDIRECT("a_"&amp;Y$2)/(Y$2+1))*(($C1095^(Y$2+1)-$H1095^(Y$2+1))/(ε_c1cd^(Y$2+1)))</f>
        <v/>
      </c>
      <c r="Z1095">
        <f>(INDIRECT("a_"&amp;Z$2)/(Z$2+2))*(($C1095^(Z$2+2)-$H1095^(Z$2+2))/(ε_c1cd^(Z$2+2)))</f>
        <v/>
      </c>
      <c r="AA1095">
        <f>(INDIRECT("a_"&amp;AA$2)/(AA$2+2))*(($C1095^(AA$2+2)-$H1095^(AA$2+2))/(ε_c1cd^(AA$2+2)))</f>
        <v/>
      </c>
      <c r="AB1095">
        <f>(INDIRECT("a_"&amp;AB$2)/(AB$2+2))*(($C1095^(AB$2+2)-$H1095^(AB$2+2))/(ε_c1cd^(AB$2+2)))</f>
        <v/>
      </c>
      <c r="AC1095">
        <f>(INDIRECT("a_"&amp;AC$2)/(AC$2+2))*(($C1095^(AC$2+2)-$H1095^(AC$2+2))/(ε_c1cd^(AC$2+2)))</f>
        <v/>
      </c>
      <c r="AD1095">
        <f>(INDIRECT("a_"&amp;AD$2)/(AD$2+2))*(($C1095^(AD$2+2)-$H1095^(AD$2+2))/(ε_c1cd^(AD$2+2)))</f>
        <v/>
      </c>
      <c r="AE1095" s="111">
        <f>(b*f_cd/L1095)*SUM(U1095:Y1095)+SUM(Q1095:R1095)</f>
        <v/>
      </c>
      <c r="AF1095" s="112">
        <f>AE1095*(K1095-y+e)</f>
        <v/>
      </c>
      <c r="AG1095" s="113">
        <f>(b*f_cd/(L1095^2))*SUM(Z1095:AD1095)+SUM(S1095:T1095)-AF1095</f>
        <v/>
      </c>
      <c r="AH1095" s="114">
        <f>AG1095&lt;0</f>
        <v/>
      </c>
      <c r="AI1095" s="115">
        <f>IF(A1095=1,FALSE,(AND(AQ1095,AH1095,NOT(AI1094))))</f>
        <v/>
      </c>
      <c r="AJ1095" s="116">
        <f>(b*f_cd/L1095)*(a_1/2*J1095^2+a_2/3*J1095^3+a_3/4*J1095^4+a_4/5*J1095^5+a_5/6*J1095^6)+SUM(Q1095:R1095)</f>
        <v/>
      </c>
      <c r="AK1095">
        <f>AJ1095*(K1095-y+e)</f>
        <v/>
      </c>
      <c r="AL1095" s="118">
        <f>(b*f_cd/(L1095^2))*(a_1/3*J1095^3+a_2/4*J1095^4+a_3/5*J1095^5+a_4/6*J1095^6+a_5/7*J1095^7)+SUM(S1095:T1095)-AK1095</f>
        <v/>
      </c>
      <c r="AM1095" s="114">
        <f>AL1095&gt;0</f>
        <v/>
      </c>
      <c r="AN1095" s="115">
        <f>IF(A1095=1,FALSE,(AND(AQ1095,AM1095,NOT(AN1094))))</f>
        <v/>
      </c>
      <c r="AO1095">
        <f>IF(D1095=1,AND(AH1095,NOT(AI1095)),AND(AM1095,NOT(AN1095)))</f>
        <v/>
      </c>
      <c r="AP1095" s="119">
        <f>IF(D1095=1,AI1095,AN1095)</f>
        <v/>
      </c>
      <c r="AQ1095" s="125">
        <f>ABS(E1095)&lt;$AQ$2</f>
        <v/>
      </c>
      <c r="AS1095">
        <f>IF(AP1095,MAX(AS$3:AS1093)+1,"")</f>
        <v/>
      </c>
    </row>
    <row r="1096">
      <c r="A1096" t="n">
        <v>1006</v>
      </c>
      <c r="B1096" s="131">
        <f>IF(A1096=1,0,IF(AP1096,0.1*ε_cu1cd,0))</f>
        <v/>
      </c>
      <c r="C1096" s="131">
        <f>IF(A1096=1,0.1*ε_cu1cd,C1095+B1095)</f>
        <v/>
      </c>
      <c r="D1096" s="113">
        <f>IF('Нормальний переріз'!$D$68&gt;0,1,2)</f>
        <v/>
      </c>
      <c r="E1096" s="144">
        <f>IF(D1096=1,F1096,G1096)</f>
        <v/>
      </c>
      <c r="F1096" s="124">
        <f>IF(AI1095,0.11*ε_cu1cd,IF(AH1095,F1095*0.01,F1095))</f>
        <v/>
      </c>
      <c r="G1096" s="124">
        <f>IF(AP1095,-0.1*ε_cu1cd,IF(AM1095,G1095*0.01,G1095))</f>
        <v/>
      </c>
      <c r="H1096" s="113">
        <f>IF(A1096=1,E1096,IF(AO1095,H1095-E1095+E1096,IF(AP1095,0.8*H1095,H1095+E1096)))</f>
        <v/>
      </c>
      <c r="I1096" s="169">
        <f>(C1096-H1096)/h</f>
        <v/>
      </c>
      <c r="J1096">
        <f>C1096/(ε_c1cd)</f>
        <v/>
      </c>
      <c r="K1096">
        <f>C1096/I1096</f>
        <v/>
      </c>
      <c r="L1096" s="131">
        <f>I1096/(ε_c1cd)</f>
        <v/>
      </c>
      <c r="M1096">
        <f>I1096*(K1096-Z_s1)</f>
        <v/>
      </c>
      <c r="N1096">
        <f>I1096*(K1096-Z_s2)</f>
        <v/>
      </c>
      <c r="O1096">
        <f>E_s*M1096</f>
        <v/>
      </c>
      <c r="P1096">
        <f>E_s*N1096</f>
        <v/>
      </c>
      <c r="Q1096">
        <f>O1096*A_s1</f>
        <v/>
      </c>
      <c r="R1096">
        <f>P1096*A_s2</f>
        <v/>
      </c>
      <c r="S1096">
        <f>Q1096*($K1096-Z_s1)</f>
        <v/>
      </c>
      <c r="T1096">
        <f>R1096*($K1096-Z_s2)</f>
        <v/>
      </c>
      <c r="U1096">
        <f>(INDIRECT("a_"&amp;U$2)/(U$2+1))*(($C1096^(U$2+1)-$H1096^(U$2+1))/(ε_c1cd^(U$2+1)))</f>
        <v/>
      </c>
      <c r="V1096">
        <f>(INDIRECT("a_"&amp;V$2)/(V$2+1))*(($C1096^(V$2+1)-$H1096^(V$2+1))/(ε_c1cd^(V$2+1)))</f>
        <v/>
      </c>
      <c r="W1096">
        <f>(INDIRECT("a_"&amp;W$2)/(W$2+1))*(($C1096^(W$2+1)-$H1096^(W$2+1))/(ε_c1cd^(W$2+1)))</f>
        <v/>
      </c>
      <c r="X1096">
        <f>(INDIRECT("a_"&amp;X$2)/(X$2+1))*(($C1096^(X$2+1)-$H1096^(X$2+1))/(ε_c1cd^(X$2+1)))</f>
        <v/>
      </c>
      <c r="Y1096">
        <f>(INDIRECT("a_"&amp;Y$2)/(Y$2+1))*(($C1096^(Y$2+1)-$H1096^(Y$2+1))/(ε_c1cd^(Y$2+1)))</f>
        <v/>
      </c>
      <c r="Z1096">
        <f>(INDIRECT("a_"&amp;Z$2)/(Z$2+2))*(($C1096^(Z$2+2)-$H1096^(Z$2+2))/(ε_c1cd^(Z$2+2)))</f>
        <v/>
      </c>
      <c r="AA1096">
        <f>(INDIRECT("a_"&amp;AA$2)/(AA$2+2))*(($C1096^(AA$2+2)-$H1096^(AA$2+2))/(ε_c1cd^(AA$2+2)))</f>
        <v/>
      </c>
      <c r="AB1096">
        <f>(INDIRECT("a_"&amp;AB$2)/(AB$2+2))*(($C1096^(AB$2+2)-$H1096^(AB$2+2))/(ε_c1cd^(AB$2+2)))</f>
        <v/>
      </c>
      <c r="AC1096">
        <f>(INDIRECT("a_"&amp;AC$2)/(AC$2+2))*(($C1096^(AC$2+2)-$H1096^(AC$2+2))/(ε_c1cd^(AC$2+2)))</f>
        <v/>
      </c>
      <c r="AD1096">
        <f>(INDIRECT("a_"&amp;AD$2)/(AD$2+2))*(($C1096^(AD$2+2)-$H1096^(AD$2+2))/(ε_c1cd^(AD$2+2)))</f>
        <v/>
      </c>
      <c r="AE1096" s="111">
        <f>(b*f_cd/L1096)*SUM(U1096:Y1096)+SUM(Q1096:R1096)</f>
        <v/>
      </c>
      <c r="AF1096" s="112">
        <f>AE1096*(K1096-y+e)</f>
        <v/>
      </c>
      <c r="AG1096" s="113">
        <f>(b*f_cd/(L1096^2))*SUM(Z1096:AD1096)+SUM(S1096:T1096)-AF1096</f>
        <v/>
      </c>
      <c r="AH1096" s="114">
        <f>AG1096&lt;0</f>
        <v/>
      </c>
      <c r="AI1096" s="115">
        <f>IF(A1096=1,FALSE,(AND(AQ1096,AH1096,NOT(AI1095))))</f>
        <v/>
      </c>
      <c r="AJ1096" s="116">
        <f>(b*f_cd/L1096)*(a_1/2*J1096^2+a_2/3*J1096^3+a_3/4*J1096^4+a_4/5*J1096^5+a_5/6*J1096^6)+SUM(Q1096:R1096)</f>
        <v/>
      </c>
      <c r="AK1096">
        <f>AJ1096*(K1096-y+e)</f>
        <v/>
      </c>
      <c r="AL1096" s="118">
        <f>(b*f_cd/(L1096^2))*(a_1/3*J1096^3+a_2/4*J1096^4+a_3/5*J1096^5+a_4/6*J1096^6+a_5/7*J1096^7)+SUM(S1096:T1096)-AK1096</f>
        <v/>
      </c>
      <c r="AM1096" s="114">
        <f>AL1096&gt;0</f>
        <v/>
      </c>
      <c r="AN1096" s="115">
        <f>IF(A1096=1,FALSE,(AND(AQ1096,AM1096,NOT(AN1095))))</f>
        <v/>
      </c>
      <c r="AO1096">
        <f>IF(D1096=1,AND(AH1096,NOT(AI1096)),AND(AM1096,NOT(AN1096)))</f>
        <v/>
      </c>
      <c r="AP1096" s="119">
        <f>IF(D1096=1,AI1096,AN1096)</f>
        <v/>
      </c>
      <c r="AQ1096" s="125">
        <f>ABS(E1096)&lt;$AQ$2</f>
        <v/>
      </c>
      <c r="AS1096">
        <f>IF(AP1096,MAX(AS$3:AS1094)+1,"")</f>
        <v/>
      </c>
    </row>
    <row r="1097">
      <c r="A1097" t="n">
        <v>1007</v>
      </c>
      <c r="B1097" s="131">
        <f>IF(A1097=1,0,IF(AP1097,0.1*ε_cu1cd,0))</f>
        <v/>
      </c>
      <c r="C1097" s="131">
        <f>IF(A1097=1,0.1*ε_cu1cd,C1096+B1096)</f>
        <v/>
      </c>
      <c r="D1097" s="113">
        <f>IF('Нормальний переріз'!$D$68&gt;0,1,2)</f>
        <v/>
      </c>
      <c r="E1097" s="144">
        <f>IF(D1097=1,F1097,G1097)</f>
        <v/>
      </c>
      <c r="F1097" s="124">
        <f>IF(AI1096,0.11*ε_cu1cd,IF(AH1096,F1096*0.01,F1096))</f>
        <v/>
      </c>
      <c r="G1097" s="124">
        <f>IF(AP1096,-0.1*ε_cu1cd,IF(AM1096,G1096*0.01,G1096))</f>
        <v/>
      </c>
      <c r="H1097" s="113">
        <f>IF(A1097=1,E1097,IF(AO1096,H1096-E1096+E1097,IF(AP1096,0.8*H1096,H1096+E1097)))</f>
        <v/>
      </c>
      <c r="I1097" s="169">
        <f>(C1097-H1097)/h</f>
        <v/>
      </c>
      <c r="J1097">
        <f>C1097/(ε_c1cd)</f>
        <v/>
      </c>
      <c r="K1097">
        <f>C1097/I1097</f>
        <v/>
      </c>
      <c r="L1097" s="131">
        <f>I1097/(ε_c1cd)</f>
        <v/>
      </c>
      <c r="M1097">
        <f>I1097*(K1097-Z_s1)</f>
        <v/>
      </c>
      <c r="N1097">
        <f>I1097*(K1097-Z_s2)</f>
        <v/>
      </c>
      <c r="O1097">
        <f>E_s*M1097</f>
        <v/>
      </c>
      <c r="P1097">
        <f>E_s*N1097</f>
        <v/>
      </c>
      <c r="Q1097">
        <f>O1097*A_s1</f>
        <v/>
      </c>
      <c r="R1097">
        <f>P1097*A_s2</f>
        <v/>
      </c>
      <c r="S1097">
        <f>Q1097*($K1097-Z_s1)</f>
        <v/>
      </c>
      <c r="T1097">
        <f>R1097*($K1097-Z_s2)</f>
        <v/>
      </c>
      <c r="U1097">
        <f>(INDIRECT("a_"&amp;U$2)/(U$2+1))*(($C1097^(U$2+1)-$H1097^(U$2+1))/(ε_c1cd^(U$2+1)))</f>
        <v/>
      </c>
      <c r="V1097">
        <f>(INDIRECT("a_"&amp;V$2)/(V$2+1))*(($C1097^(V$2+1)-$H1097^(V$2+1))/(ε_c1cd^(V$2+1)))</f>
        <v/>
      </c>
      <c r="W1097">
        <f>(INDIRECT("a_"&amp;W$2)/(W$2+1))*(($C1097^(W$2+1)-$H1097^(W$2+1))/(ε_c1cd^(W$2+1)))</f>
        <v/>
      </c>
      <c r="X1097">
        <f>(INDIRECT("a_"&amp;X$2)/(X$2+1))*(($C1097^(X$2+1)-$H1097^(X$2+1))/(ε_c1cd^(X$2+1)))</f>
        <v/>
      </c>
      <c r="Y1097">
        <f>(INDIRECT("a_"&amp;Y$2)/(Y$2+1))*(($C1097^(Y$2+1)-$H1097^(Y$2+1))/(ε_c1cd^(Y$2+1)))</f>
        <v/>
      </c>
      <c r="Z1097">
        <f>(INDIRECT("a_"&amp;Z$2)/(Z$2+2))*(($C1097^(Z$2+2)-$H1097^(Z$2+2))/(ε_c1cd^(Z$2+2)))</f>
        <v/>
      </c>
      <c r="AA1097">
        <f>(INDIRECT("a_"&amp;AA$2)/(AA$2+2))*(($C1097^(AA$2+2)-$H1097^(AA$2+2))/(ε_c1cd^(AA$2+2)))</f>
        <v/>
      </c>
      <c r="AB1097">
        <f>(INDIRECT("a_"&amp;AB$2)/(AB$2+2))*(($C1097^(AB$2+2)-$H1097^(AB$2+2))/(ε_c1cd^(AB$2+2)))</f>
        <v/>
      </c>
      <c r="AC1097">
        <f>(INDIRECT("a_"&amp;AC$2)/(AC$2+2))*(($C1097^(AC$2+2)-$H1097^(AC$2+2))/(ε_c1cd^(AC$2+2)))</f>
        <v/>
      </c>
      <c r="AD1097">
        <f>(INDIRECT("a_"&amp;AD$2)/(AD$2+2))*(($C1097^(AD$2+2)-$H1097^(AD$2+2))/(ε_c1cd^(AD$2+2)))</f>
        <v/>
      </c>
      <c r="AE1097" s="111">
        <f>(b*f_cd/L1097)*SUM(U1097:Y1097)+SUM(Q1097:R1097)</f>
        <v/>
      </c>
      <c r="AF1097" s="112">
        <f>AE1097*(K1097-y+e)</f>
        <v/>
      </c>
      <c r="AG1097" s="113">
        <f>(b*f_cd/(L1097^2))*SUM(Z1097:AD1097)+SUM(S1097:T1097)-AF1097</f>
        <v/>
      </c>
      <c r="AH1097" s="114">
        <f>AG1097&lt;0</f>
        <v/>
      </c>
      <c r="AI1097" s="115">
        <f>IF(A1097=1,FALSE,(AND(AQ1097,AH1097,NOT(AI1096))))</f>
        <v/>
      </c>
      <c r="AJ1097" s="116">
        <f>(b*f_cd/L1097)*(a_1/2*J1097^2+a_2/3*J1097^3+a_3/4*J1097^4+a_4/5*J1097^5+a_5/6*J1097^6)+SUM(Q1097:R1097)</f>
        <v/>
      </c>
      <c r="AK1097">
        <f>AJ1097*(K1097-y+e)</f>
        <v/>
      </c>
      <c r="AL1097" s="118">
        <f>(b*f_cd/(L1097^2))*(a_1/3*J1097^3+a_2/4*J1097^4+a_3/5*J1097^5+a_4/6*J1097^6+a_5/7*J1097^7)+SUM(S1097:T1097)-AK1097</f>
        <v/>
      </c>
      <c r="AM1097" s="114">
        <f>AL1097&gt;0</f>
        <v/>
      </c>
      <c r="AN1097" s="115">
        <f>IF(A1097=1,FALSE,(AND(AQ1097,AM1097,NOT(AN1096))))</f>
        <v/>
      </c>
      <c r="AO1097">
        <f>IF(D1097=1,AND(AH1097,NOT(AI1097)),AND(AM1097,NOT(AN1097)))</f>
        <v/>
      </c>
      <c r="AP1097" s="119">
        <f>IF(D1097=1,AI1097,AN1097)</f>
        <v/>
      </c>
      <c r="AQ1097" s="125">
        <f>ABS(E1097)&lt;$AQ$2</f>
        <v/>
      </c>
      <c r="AS1097">
        <f>IF(AP1097,MAX(AS$3:AS1095)+1,"")</f>
        <v/>
      </c>
    </row>
    <row r="1098">
      <c r="A1098" t="n">
        <v>1008</v>
      </c>
      <c r="B1098" s="131">
        <f>IF(A1098=1,0,IF(AP1098,0.1*ε_cu1cd,0))</f>
        <v/>
      </c>
      <c r="C1098" s="131">
        <f>IF(A1098=1,0.1*ε_cu1cd,C1097+B1097)</f>
        <v/>
      </c>
      <c r="D1098" s="113">
        <f>IF('Нормальний переріз'!$D$68&gt;0,1,2)</f>
        <v/>
      </c>
      <c r="E1098" s="144">
        <f>IF(D1098=1,F1098,G1098)</f>
        <v/>
      </c>
      <c r="F1098" s="124">
        <f>IF(AI1097,0.11*ε_cu1cd,IF(AH1097,F1097*0.01,F1097))</f>
        <v/>
      </c>
      <c r="G1098" s="124">
        <f>IF(AP1097,-0.1*ε_cu1cd,IF(AM1097,G1097*0.01,G1097))</f>
        <v/>
      </c>
      <c r="H1098" s="113">
        <f>IF(A1098=1,E1098,IF(AO1097,H1097-E1097+E1098,IF(AP1097,0.8*H1097,H1097+E1098)))</f>
        <v/>
      </c>
      <c r="I1098" s="169">
        <f>(C1098-H1098)/h</f>
        <v/>
      </c>
      <c r="J1098">
        <f>C1098/(ε_c1cd)</f>
        <v/>
      </c>
      <c r="K1098">
        <f>C1098/I1098</f>
        <v/>
      </c>
      <c r="L1098" s="131">
        <f>I1098/(ε_c1cd)</f>
        <v/>
      </c>
      <c r="M1098">
        <f>I1098*(K1098-Z_s1)</f>
        <v/>
      </c>
      <c r="N1098">
        <f>I1098*(K1098-Z_s2)</f>
        <v/>
      </c>
      <c r="O1098">
        <f>E_s*M1098</f>
        <v/>
      </c>
      <c r="P1098">
        <f>E_s*N1098</f>
        <v/>
      </c>
      <c r="Q1098">
        <f>O1098*A_s1</f>
        <v/>
      </c>
      <c r="R1098">
        <f>P1098*A_s2</f>
        <v/>
      </c>
      <c r="S1098">
        <f>Q1098*($K1098-Z_s1)</f>
        <v/>
      </c>
      <c r="T1098">
        <f>R1098*($K1098-Z_s2)</f>
        <v/>
      </c>
      <c r="U1098">
        <f>(INDIRECT("a_"&amp;U$2)/(U$2+1))*(($C1098^(U$2+1)-$H1098^(U$2+1))/(ε_c1cd^(U$2+1)))</f>
        <v/>
      </c>
      <c r="V1098">
        <f>(INDIRECT("a_"&amp;V$2)/(V$2+1))*(($C1098^(V$2+1)-$H1098^(V$2+1))/(ε_c1cd^(V$2+1)))</f>
        <v/>
      </c>
      <c r="W1098">
        <f>(INDIRECT("a_"&amp;W$2)/(W$2+1))*(($C1098^(W$2+1)-$H1098^(W$2+1))/(ε_c1cd^(W$2+1)))</f>
        <v/>
      </c>
      <c r="X1098">
        <f>(INDIRECT("a_"&amp;X$2)/(X$2+1))*(($C1098^(X$2+1)-$H1098^(X$2+1))/(ε_c1cd^(X$2+1)))</f>
        <v/>
      </c>
      <c r="Y1098">
        <f>(INDIRECT("a_"&amp;Y$2)/(Y$2+1))*(($C1098^(Y$2+1)-$H1098^(Y$2+1))/(ε_c1cd^(Y$2+1)))</f>
        <v/>
      </c>
      <c r="Z1098">
        <f>(INDIRECT("a_"&amp;Z$2)/(Z$2+2))*(($C1098^(Z$2+2)-$H1098^(Z$2+2))/(ε_c1cd^(Z$2+2)))</f>
        <v/>
      </c>
      <c r="AA1098">
        <f>(INDIRECT("a_"&amp;AA$2)/(AA$2+2))*(($C1098^(AA$2+2)-$H1098^(AA$2+2))/(ε_c1cd^(AA$2+2)))</f>
        <v/>
      </c>
      <c r="AB1098">
        <f>(INDIRECT("a_"&amp;AB$2)/(AB$2+2))*(($C1098^(AB$2+2)-$H1098^(AB$2+2))/(ε_c1cd^(AB$2+2)))</f>
        <v/>
      </c>
      <c r="AC1098">
        <f>(INDIRECT("a_"&amp;AC$2)/(AC$2+2))*(($C1098^(AC$2+2)-$H1098^(AC$2+2))/(ε_c1cd^(AC$2+2)))</f>
        <v/>
      </c>
      <c r="AD1098">
        <f>(INDIRECT("a_"&amp;AD$2)/(AD$2+2))*(($C1098^(AD$2+2)-$H1098^(AD$2+2))/(ε_c1cd^(AD$2+2)))</f>
        <v/>
      </c>
      <c r="AE1098" s="111">
        <f>(b*f_cd/L1098)*SUM(U1098:Y1098)+SUM(Q1098:R1098)</f>
        <v/>
      </c>
      <c r="AF1098" s="112">
        <f>AE1098*(K1098-y+e)</f>
        <v/>
      </c>
      <c r="AG1098" s="113">
        <f>(b*f_cd/(L1098^2))*SUM(Z1098:AD1098)+SUM(S1098:T1098)-AF1098</f>
        <v/>
      </c>
      <c r="AH1098" s="114">
        <f>AG1098&lt;0</f>
        <v/>
      </c>
      <c r="AI1098" s="115">
        <f>IF(A1098=1,FALSE,(AND(AQ1098,AH1098,NOT(AI1097))))</f>
        <v/>
      </c>
      <c r="AJ1098" s="116">
        <f>(b*f_cd/L1098)*(a_1/2*J1098^2+a_2/3*J1098^3+a_3/4*J1098^4+a_4/5*J1098^5+a_5/6*J1098^6)+SUM(Q1098:R1098)</f>
        <v/>
      </c>
      <c r="AK1098">
        <f>AJ1098*(K1098-y+e)</f>
        <v/>
      </c>
      <c r="AL1098" s="118">
        <f>(b*f_cd/(L1098^2))*(a_1/3*J1098^3+a_2/4*J1098^4+a_3/5*J1098^5+a_4/6*J1098^6+a_5/7*J1098^7)+SUM(S1098:T1098)-AK1098</f>
        <v/>
      </c>
      <c r="AM1098" s="114">
        <f>AL1098&gt;0</f>
        <v/>
      </c>
      <c r="AN1098" s="115">
        <f>IF(A1098=1,FALSE,(AND(AQ1098,AM1098,NOT(AN1097))))</f>
        <v/>
      </c>
      <c r="AO1098">
        <f>IF(D1098=1,AND(AH1098,NOT(AI1098)),AND(AM1098,NOT(AN1098)))</f>
        <v/>
      </c>
      <c r="AP1098" s="119">
        <f>IF(D1098=1,AI1098,AN1098)</f>
        <v/>
      </c>
      <c r="AQ1098" s="125">
        <f>ABS(E1098)&lt;$AQ$2</f>
        <v/>
      </c>
      <c r="AS1098">
        <f>IF(AP1098,MAX(AS$3:AS1096)+1,"")</f>
        <v/>
      </c>
    </row>
    <row r="1099">
      <c r="A1099" t="n">
        <v>1009</v>
      </c>
      <c r="B1099" s="131">
        <f>IF(A1099=1,0,IF(AP1099,0.1*ε_cu1cd,0))</f>
        <v/>
      </c>
      <c r="C1099" s="131">
        <f>IF(A1099=1,0.1*ε_cu1cd,C1098+B1098)</f>
        <v/>
      </c>
      <c r="D1099" s="113">
        <f>IF('Нормальний переріз'!$D$68&gt;0,1,2)</f>
        <v/>
      </c>
      <c r="E1099" s="144">
        <f>IF(D1099=1,F1099,G1099)</f>
        <v/>
      </c>
      <c r="F1099" s="124">
        <f>IF(AI1098,0.11*ε_cu1cd,IF(AH1098,F1098*0.01,F1098))</f>
        <v/>
      </c>
      <c r="G1099" s="124">
        <f>IF(AP1098,-0.1*ε_cu1cd,IF(AM1098,G1098*0.01,G1098))</f>
        <v/>
      </c>
      <c r="H1099" s="113">
        <f>IF(A1099=1,E1099,IF(AO1098,H1098-E1098+E1099,IF(AP1098,0.8*H1098,H1098+E1099)))</f>
        <v/>
      </c>
      <c r="I1099" s="169">
        <f>(C1099-H1099)/h</f>
        <v/>
      </c>
      <c r="J1099">
        <f>C1099/(ε_c1cd)</f>
        <v/>
      </c>
      <c r="K1099">
        <f>C1099/I1099</f>
        <v/>
      </c>
      <c r="L1099" s="131">
        <f>I1099/(ε_c1cd)</f>
        <v/>
      </c>
      <c r="M1099">
        <f>I1099*(K1099-Z_s1)</f>
        <v/>
      </c>
      <c r="N1099">
        <f>I1099*(K1099-Z_s2)</f>
        <v/>
      </c>
      <c r="O1099">
        <f>E_s*M1099</f>
        <v/>
      </c>
      <c r="P1099">
        <f>E_s*N1099</f>
        <v/>
      </c>
      <c r="Q1099">
        <f>O1099*A_s1</f>
        <v/>
      </c>
      <c r="R1099">
        <f>P1099*A_s2</f>
        <v/>
      </c>
      <c r="S1099">
        <f>Q1099*($K1099-Z_s1)</f>
        <v/>
      </c>
      <c r="T1099">
        <f>R1099*($K1099-Z_s2)</f>
        <v/>
      </c>
      <c r="U1099">
        <f>(INDIRECT("a_"&amp;U$2)/(U$2+1))*(($C1099^(U$2+1)-$H1099^(U$2+1))/(ε_c1cd^(U$2+1)))</f>
        <v/>
      </c>
      <c r="V1099">
        <f>(INDIRECT("a_"&amp;V$2)/(V$2+1))*(($C1099^(V$2+1)-$H1099^(V$2+1))/(ε_c1cd^(V$2+1)))</f>
        <v/>
      </c>
      <c r="W1099">
        <f>(INDIRECT("a_"&amp;W$2)/(W$2+1))*(($C1099^(W$2+1)-$H1099^(W$2+1))/(ε_c1cd^(W$2+1)))</f>
        <v/>
      </c>
      <c r="X1099">
        <f>(INDIRECT("a_"&amp;X$2)/(X$2+1))*(($C1099^(X$2+1)-$H1099^(X$2+1))/(ε_c1cd^(X$2+1)))</f>
        <v/>
      </c>
      <c r="Y1099">
        <f>(INDIRECT("a_"&amp;Y$2)/(Y$2+1))*(($C1099^(Y$2+1)-$H1099^(Y$2+1))/(ε_c1cd^(Y$2+1)))</f>
        <v/>
      </c>
      <c r="Z1099">
        <f>(INDIRECT("a_"&amp;Z$2)/(Z$2+2))*(($C1099^(Z$2+2)-$H1099^(Z$2+2))/(ε_c1cd^(Z$2+2)))</f>
        <v/>
      </c>
      <c r="AA1099">
        <f>(INDIRECT("a_"&amp;AA$2)/(AA$2+2))*(($C1099^(AA$2+2)-$H1099^(AA$2+2))/(ε_c1cd^(AA$2+2)))</f>
        <v/>
      </c>
      <c r="AB1099">
        <f>(INDIRECT("a_"&amp;AB$2)/(AB$2+2))*(($C1099^(AB$2+2)-$H1099^(AB$2+2))/(ε_c1cd^(AB$2+2)))</f>
        <v/>
      </c>
      <c r="AC1099">
        <f>(INDIRECT("a_"&amp;AC$2)/(AC$2+2))*(($C1099^(AC$2+2)-$H1099^(AC$2+2))/(ε_c1cd^(AC$2+2)))</f>
        <v/>
      </c>
      <c r="AD1099">
        <f>(INDIRECT("a_"&amp;AD$2)/(AD$2+2))*(($C1099^(AD$2+2)-$H1099^(AD$2+2))/(ε_c1cd^(AD$2+2)))</f>
        <v/>
      </c>
      <c r="AE1099" s="111">
        <f>(b*f_cd/L1099)*SUM(U1099:Y1099)+SUM(Q1099:R1099)</f>
        <v/>
      </c>
      <c r="AF1099" s="112">
        <f>AE1099*(K1099-y+e)</f>
        <v/>
      </c>
      <c r="AG1099" s="113">
        <f>(b*f_cd/(L1099^2))*SUM(Z1099:AD1099)+SUM(S1099:T1099)-AF1099</f>
        <v/>
      </c>
      <c r="AH1099" s="114">
        <f>AG1099&lt;0</f>
        <v/>
      </c>
      <c r="AI1099" s="115">
        <f>IF(A1099=1,FALSE,(AND(AQ1099,AH1099,NOT(AI1098))))</f>
        <v/>
      </c>
      <c r="AJ1099" s="116">
        <f>(b*f_cd/L1099)*(a_1/2*J1099^2+a_2/3*J1099^3+a_3/4*J1099^4+a_4/5*J1099^5+a_5/6*J1099^6)+SUM(Q1099:R1099)</f>
        <v/>
      </c>
      <c r="AK1099">
        <f>AJ1099*(K1099-y+e)</f>
        <v/>
      </c>
      <c r="AL1099" s="118">
        <f>(b*f_cd/(L1099^2))*(a_1/3*J1099^3+a_2/4*J1099^4+a_3/5*J1099^5+a_4/6*J1099^6+a_5/7*J1099^7)+SUM(S1099:T1099)-AK1099</f>
        <v/>
      </c>
      <c r="AM1099" s="114">
        <f>AL1099&gt;0</f>
        <v/>
      </c>
      <c r="AN1099" s="115">
        <f>IF(A1099=1,FALSE,(AND(AQ1099,AM1099,NOT(AN1098))))</f>
        <v/>
      </c>
      <c r="AO1099">
        <f>IF(D1099=1,AND(AH1099,NOT(AI1099)),AND(AM1099,NOT(AN1099)))</f>
        <v/>
      </c>
      <c r="AP1099" s="119">
        <f>IF(D1099=1,AI1099,AN1099)</f>
        <v/>
      </c>
      <c r="AQ1099" s="125">
        <f>ABS(E1099)&lt;$AQ$2</f>
        <v/>
      </c>
      <c r="AS1099">
        <f>IF(AP1099,MAX(AS$3:AS1097)+1,"")</f>
        <v/>
      </c>
    </row>
    <row r="1100">
      <c r="A1100" t="n">
        <v>1010</v>
      </c>
      <c r="B1100" s="131">
        <f>IF(A1100=1,0,IF(AP1100,0.1*ε_cu1cd,0))</f>
        <v/>
      </c>
      <c r="C1100" s="131">
        <f>IF(A1100=1,0.1*ε_cu1cd,C1099+B1099)</f>
        <v/>
      </c>
      <c r="D1100" s="113">
        <f>IF('Нормальний переріз'!$D$68&gt;0,1,2)</f>
        <v/>
      </c>
      <c r="E1100" s="144">
        <f>IF(D1100=1,F1100,G1100)</f>
        <v/>
      </c>
      <c r="F1100" s="124">
        <f>IF(AI1099,0.11*ε_cu1cd,IF(AH1099,F1099*0.01,F1099))</f>
        <v/>
      </c>
      <c r="G1100" s="124">
        <f>IF(AP1099,-0.1*ε_cu1cd,IF(AM1099,G1099*0.01,G1099))</f>
        <v/>
      </c>
      <c r="H1100" s="113">
        <f>IF(A1100=1,E1100,IF(AO1099,H1099-E1099+E1100,IF(AP1099,0.8*H1099,H1099+E1100)))</f>
        <v/>
      </c>
      <c r="I1100" s="169">
        <f>(C1100-H1100)/h</f>
        <v/>
      </c>
      <c r="J1100">
        <f>C1100/(ε_c1cd)</f>
        <v/>
      </c>
      <c r="K1100">
        <f>C1100/I1100</f>
        <v/>
      </c>
      <c r="L1100" s="131">
        <f>I1100/(ε_c1cd)</f>
        <v/>
      </c>
      <c r="M1100">
        <f>I1100*(K1100-Z_s1)</f>
        <v/>
      </c>
      <c r="N1100">
        <f>I1100*(K1100-Z_s2)</f>
        <v/>
      </c>
      <c r="O1100">
        <f>E_s*M1100</f>
        <v/>
      </c>
      <c r="P1100">
        <f>E_s*N1100</f>
        <v/>
      </c>
      <c r="Q1100">
        <f>O1100*A_s1</f>
        <v/>
      </c>
      <c r="R1100">
        <f>P1100*A_s2</f>
        <v/>
      </c>
      <c r="S1100">
        <f>Q1100*($K1100-Z_s1)</f>
        <v/>
      </c>
      <c r="T1100">
        <f>R1100*($K1100-Z_s2)</f>
        <v/>
      </c>
      <c r="U1100">
        <f>(INDIRECT("a_"&amp;U$2)/(U$2+1))*(($C1100^(U$2+1)-$H1100^(U$2+1))/(ε_c1cd^(U$2+1)))</f>
        <v/>
      </c>
      <c r="V1100">
        <f>(INDIRECT("a_"&amp;V$2)/(V$2+1))*(($C1100^(V$2+1)-$H1100^(V$2+1))/(ε_c1cd^(V$2+1)))</f>
        <v/>
      </c>
      <c r="W1100">
        <f>(INDIRECT("a_"&amp;W$2)/(W$2+1))*(($C1100^(W$2+1)-$H1100^(W$2+1))/(ε_c1cd^(W$2+1)))</f>
        <v/>
      </c>
      <c r="X1100">
        <f>(INDIRECT("a_"&amp;X$2)/(X$2+1))*(($C1100^(X$2+1)-$H1100^(X$2+1))/(ε_c1cd^(X$2+1)))</f>
        <v/>
      </c>
      <c r="Y1100">
        <f>(INDIRECT("a_"&amp;Y$2)/(Y$2+1))*(($C1100^(Y$2+1)-$H1100^(Y$2+1))/(ε_c1cd^(Y$2+1)))</f>
        <v/>
      </c>
      <c r="Z1100">
        <f>(INDIRECT("a_"&amp;Z$2)/(Z$2+2))*(($C1100^(Z$2+2)-$H1100^(Z$2+2))/(ε_c1cd^(Z$2+2)))</f>
        <v/>
      </c>
      <c r="AA1100">
        <f>(INDIRECT("a_"&amp;AA$2)/(AA$2+2))*(($C1100^(AA$2+2)-$H1100^(AA$2+2))/(ε_c1cd^(AA$2+2)))</f>
        <v/>
      </c>
      <c r="AB1100">
        <f>(INDIRECT("a_"&amp;AB$2)/(AB$2+2))*(($C1100^(AB$2+2)-$H1100^(AB$2+2))/(ε_c1cd^(AB$2+2)))</f>
        <v/>
      </c>
      <c r="AC1100">
        <f>(INDIRECT("a_"&amp;AC$2)/(AC$2+2))*(($C1100^(AC$2+2)-$H1100^(AC$2+2))/(ε_c1cd^(AC$2+2)))</f>
        <v/>
      </c>
      <c r="AD1100">
        <f>(INDIRECT("a_"&amp;AD$2)/(AD$2+2))*(($C1100^(AD$2+2)-$H1100^(AD$2+2))/(ε_c1cd^(AD$2+2)))</f>
        <v/>
      </c>
      <c r="AE1100" s="111">
        <f>(b*f_cd/L1100)*SUM(U1100:Y1100)+SUM(Q1100:R1100)</f>
        <v/>
      </c>
      <c r="AF1100" s="112">
        <f>AE1100*(K1100-y+e)</f>
        <v/>
      </c>
      <c r="AG1100" s="113">
        <f>(b*f_cd/(L1100^2))*SUM(Z1100:AD1100)+SUM(S1100:T1100)-AF1100</f>
        <v/>
      </c>
      <c r="AH1100" s="114">
        <f>AG1100&lt;0</f>
        <v/>
      </c>
      <c r="AI1100" s="115">
        <f>IF(A1100=1,FALSE,(AND(AQ1100,AH1100,NOT(AI1099))))</f>
        <v/>
      </c>
      <c r="AJ1100" s="116">
        <f>(b*f_cd/L1100)*(a_1/2*J1100^2+a_2/3*J1100^3+a_3/4*J1100^4+a_4/5*J1100^5+a_5/6*J1100^6)+SUM(Q1100:R1100)</f>
        <v/>
      </c>
      <c r="AK1100">
        <f>AJ1100*(K1100-y+e)</f>
        <v/>
      </c>
      <c r="AL1100" s="118">
        <f>(b*f_cd/(L1100^2))*(a_1/3*J1100^3+a_2/4*J1100^4+a_3/5*J1100^5+a_4/6*J1100^6+a_5/7*J1100^7)+SUM(S1100:T1100)-AK1100</f>
        <v/>
      </c>
      <c r="AM1100" s="114">
        <f>AL1100&gt;0</f>
        <v/>
      </c>
      <c r="AN1100" s="115">
        <f>IF(A1100=1,FALSE,(AND(AQ1100,AM1100,NOT(AN1099))))</f>
        <v/>
      </c>
      <c r="AO1100">
        <f>IF(D1100=1,AND(AH1100,NOT(AI1100)),AND(AM1100,NOT(AN1100)))</f>
        <v/>
      </c>
      <c r="AP1100" s="119">
        <f>IF(D1100=1,AI1100,AN1100)</f>
        <v/>
      </c>
      <c r="AQ1100" s="125">
        <f>ABS(E1100)&lt;$AQ$2</f>
        <v/>
      </c>
      <c r="AS1100">
        <f>IF(AP1100,MAX(AS$3:AS1098)+1,"")</f>
        <v/>
      </c>
    </row>
    <row r="1101">
      <c r="A1101" t="n">
        <v>1011</v>
      </c>
      <c r="B1101" s="131">
        <f>IF(A1101=1,0,IF(AP1101,0.1*ε_cu1cd,0))</f>
        <v/>
      </c>
      <c r="C1101" s="131">
        <f>IF(A1101=1,0.1*ε_cu1cd,C1100+B1100)</f>
        <v/>
      </c>
      <c r="D1101" s="113">
        <f>IF('Нормальний переріз'!$D$68&gt;0,1,2)</f>
        <v/>
      </c>
      <c r="E1101" s="144">
        <f>IF(D1101=1,F1101,G1101)</f>
        <v/>
      </c>
      <c r="F1101" s="124">
        <f>IF(AI1100,0.11*ε_cu1cd,IF(AH1100,F1100*0.01,F1100))</f>
        <v/>
      </c>
      <c r="G1101" s="124">
        <f>IF(AP1100,-0.1*ε_cu1cd,IF(AM1100,G1100*0.01,G1100))</f>
        <v/>
      </c>
      <c r="H1101" s="113">
        <f>IF(A1101=1,E1101,IF(AO1100,H1100-E1100+E1101,IF(AP1100,0.8*H1100,H1100+E1101)))</f>
        <v/>
      </c>
      <c r="I1101" s="169">
        <f>(C1101-H1101)/h</f>
        <v/>
      </c>
      <c r="J1101">
        <f>C1101/(ε_c1cd)</f>
        <v/>
      </c>
      <c r="K1101">
        <f>C1101/I1101</f>
        <v/>
      </c>
      <c r="L1101" s="131">
        <f>I1101/(ε_c1cd)</f>
        <v/>
      </c>
      <c r="M1101">
        <f>I1101*(K1101-Z_s1)</f>
        <v/>
      </c>
      <c r="N1101">
        <f>I1101*(K1101-Z_s2)</f>
        <v/>
      </c>
      <c r="O1101">
        <f>E_s*M1101</f>
        <v/>
      </c>
      <c r="P1101">
        <f>E_s*N1101</f>
        <v/>
      </c>
      <c r="Q1101">
        <f>O1101*A_s1</f>
        <v/>
      </c>
      <c r="R1101">
        <f>P1101*A_s2</f>
        <v/>
      </c>
      <c r="S1101">
        <f>Q1101*($K1101-Z_s1)</f>
        <v/>
      </c>
      <c r="T1101">
        <f>R1101*($K1101-Z_s2)</f>
        <v/>
      </c>
      <c r="U1101">
        <f>(INDIRECT("a_"&amp;U$2)/(U$2+1))*(($C1101^(U$2+1)-$H1101^(U$2+1))/(ε_c1cd^(U$2+1)))</f>
        <v/>
      </c>
      <c r="V1101">
        <f>(INDIRECT("a_"&amp;V$2)/(V$2+1))*(($C1101^(V$2+1)-$H1101^(V$2+1))/(ε_c1cd^(V$2+1)))</f>
        <v/>
      </c>
      <c r="W1101">
        <f>(INDIRECT("a_"&amp;W$2)/(W$2+1))*(($C1101^(W$2+1)-$H1101^(W$2+1))/(ε_c1cd^(W$2+1)))</f>
        <v/>
      </c>
      <c r="X1101">
        <f>(INDIRECT("a_"&amp;X$2)/(X$2+1))*(($C1101^(X$2+1)-$H1101^(X$2+1))/(ε_c1cd^(X$2+1)))</f>
        <v/>
      </c>
      <c r="Y1101">
        <f>(INDIRECT("a_"&amp;Y$2)/(Y$2+1))*(($C1101^(Y$2+1)-$H1101^(Y$2+1))/(ε_c1cd^(Y$2+1)))</f>
        <v/>
      </c>
      <c r="Z1101">
        <f>(INDIRECT("a_"&amp;Z$2)/(Z$2+2))*(($C1101^(Z$2+2)-$H1101^(Z$2+2))/(ε_c1cd^(Z$2+2)))</f>
        <v/>
      </c>
      <c r="AA1101">
        <f>(INDIRECT("a_"&amp;AA$2)/(AA$2+2))*(($C1101^(AA$2+2)-$H1101^(AA$2+2))/(ε_c1cd^(AA$2+2)))</f>
        <v/>
      </c>
      <c r="AB1101">
        <f>(INDIRECT("a_"&amp;AB$2)/(AB$2+2))*(($C1101^(AB$2+2)-$H1101^(AB$2+2))/(ε_c1cd^(AB$2+2)))</f>
        <v/>
      </c>
      <c r="AC1101">
        <f>(INDIRECT("a_"&amp;AC$2)/(AC$2+2))*(($C1101^(AC$2+2)-$H1101^(AC$2+2))/(ε_c1cd^(AC$2+2)))</f>
        <v/>
      </c>
      <c r="AD1101">
        <f>(INDIRECT("a_"&amp;AD$2)/(AD$2+2))*(($C1101^(AD$2+2)-$H1101^(AD$2+2))/(ε_c1cd^(AD$2+2)))</f>
        <v/>
      </c>
      <c r="AE1101" s="111">
        <f>(b*f_cd/L1101)*SUM(U1101:Y1101)+SUM(Q1101:R1101)</f>
        <v/>
      </c>
      <c r="AF1101" s="112">
        <f>AE1101*(K1101-y+e)</f>
        <v/>
      </c>
      <c r="AG1101" s="113">
        <f>(b*f_cd/(L1101^2))*SUM(Z1101:AD1101)+SUM(S1101:T1101)-AF1101</f>
        <v/>
      </c>
      <c r="AH1101" s="114">
        <f>AG1101&lt;0</f>
        <v/>
      </c>
      <c r="AI1101" s="115">
        <f>IF(A1101=1,FALSE,(AND(AQ1101,AH1101,NOT(AI1100))))</f>
        <v/>
      </c>
      <c r="AJ1101" s="116">
        <f>(b*f_cd/L1101)*(a_1/2*J1101^2+a_2/3*J1101^3+a_3/4*J1101^4+a_4/5*J1101^5+a_5/6*J1101^6)+SUM(Q1101:R1101)</f>
        <v/>
      </c>
      <c r="AK1101">
        <f>AJ1101*(K1101-y+e)</f>
        <v/>
      </c>
      <c r="AL1101" s="118">
        <f>(b*f_cd/(L1101^2))*(a_1/3*J1101^3+a_2/4*J1101^4+a_3/5*J1101^5+a_4/6*J1101^6+a_5/7*J1101^7)+SUM(S1101:T1101)-AK1101</f>
        <v/>
      </c>
      <c r="AM1101" s="114">
        <f>AL1101&gt;0</f>
        <v/>
      </c>
      <c r="AN1101" s="115">
        <f>IF(A1101=1,FALSE,(AND(AQ1101,AM1101,NOT(AN1100))))</f>
        <v/>
      </c>
      <c r="AO1101">
        <f>IF(D1101=1,AND(AH1101,NOT(AI1101)),AND(AM1101,NOT(AN1101)))</f>
        <v/>
      </c>
      <c r="AP1101" s="119">
        <f>IF(D1101=1,AI1101,AN1101)</f>
        <v/>
      </c>
      <c r="AQ1101" s="125">
        <f>ABS(E1101)&lt;$AQ$2</f>
        <v/>
      </c>
      <c r="AS1101">
        <f>IF(AP1101,MAX(AS$3:AS1099)+1,"")</f>
        <v/>
      </c>
    </row>
    <row r="1102">
      <c r="A1102" t="n">
        <v>1012</v>
      </c>
      <c r="B1102" s="131">
        <f>IF(A1102=1,0,IF(AP1102,0.1*ε_cu1cd,0))</f>
        <v/>
      </c>
      <c r="C1102" s="131">
        <f>IF(A1102=1,0.1*ε_cu1cd,C1101+B1101)</f>
        <v/>
      </c>
      <c r="D1102" s="113">
        <f>IF('Нормальний переріз'!$D$68&gt;0,1,2)</f>
        <v/>
      </c>
      <c r="E1102" s="144">
        <f>IF(D1102=1,F1102,G1102)</f>
        <v/>
      </c>
      <c r="F1102" s="124">
        <f>IF(AI1101,0.11*ε_cu1cd,IF(AH1101,F1101*0.01,F1101))</f>
        <v/>
      </c>
      <c r="G1102" s="124">
        <f>IF(AP1101,-0.1*ε_cu1cd,IF(AM1101,G1101*0.01,G1101))</f>
        <v/>
      </c>
      <c r="H1102" s="113">
        <f>IF(A1102=1,E1102,IF(AO1101,H1101-E1101+E1102,IF(AP1101,0.8*H1101,H1101+E1102)))</f>
        <v/>
      </c>
      <c r="I1102" s="169">
        <f>(C1102-H1102)/h</f>
        <v/>
      </c>
      <c r="J1102">
        <f>C1102/(ε_c1cd)</f>
        <v/>
      </c>
      <c r="K1102">
        <f>C1102/I1102</f>
        <v/>
      </c>
      <c r="L1102" s="131">
        <f>I1102/(ε_c1cd)</f>
        <v/>
      </c>
      <c r="M1102">
        <f>I1102*(K1102-Z_s1)</f>
        <v/>
      </c>
      <c r="N1102">
        <f>I1102*(K1102-Z_s2)</f>
        <v/>
      </c>
      <c r="O1102">
        <f>E_s*M1102</f>
        <v/>
      </c>
      <c r="P1102">
        <f>E_s*N1102</f>
        <v/>
      </c>
      <c r="Q1102">
        <f>O1102*A_s1</f>
        <v/>
      </c>
      <c r="R1102">
        <f>P1102*A_s2</f>
        <v/>
      </c>
      <c r="S1102">
        <f>Q1102*($K1102-Z_s1)</f>
        <v/>
      </c>
      <c r="T1102">
        <f>R1102*($K1102-Z_s2)</f>
        <v/>
      </c>
      <c r="U1102">
        <f>(INDIRECT("a_"&amp;U$2)/(U$2+1))*(($C1102^(U$2+1)-$H1102^(U$2+1))/(ε_c1cd^(U$2+1)))</f>
        <v/>
      </c>
      <c r="V1102">
        <f>(INDIRECT("a_"&amp;V$2)/(V$2+1))*(($C1102^(V$2+1)-$H1102^(V$2+1))/(ε_c1cd^(V$2+1)))</f>
        <v/>
      </c>
      <c r="W1102">
        <f>(INDIRECT("a_"&amp;W$2)/(W$2+1))*(($C1102^(W$2+1)-$H1102^(W$2+1))/(ε_c1cd^(W$2+1)))</f>
        <v/>
      </c>
      <c r="X1102">
        <f>(INDIRECT("a_"&amp;X$2)/(X$2+1))*(($C1102^(X$2+1)-$H1102^(X$2+1))/(ε_c1cd^(X$2+1)))</f>
        <v/>
      </c>
      <c r="Y1102">
        <f>(INDIRECT("a_"&amp;Y$2)/(Y$2+1))*(($C1102^(Y$2+1)-$H1102^(Y$2+1))/(ε_c1cd^(Y$2+1)))</f>
        <v/>
      </c>
      <c r="Z1102">
        <f>(INDIRECT("a_"&amp;Z$2)/(Z$2+2))*(($C1102^(Z$2+2)-$H1102^(Z$2+2))/(ε_c1cd^(Z$2+2)))</f>
        <v/>
      </c>
      <c r="AA1102">
        <f>(INDIRECT("a_"&amp;AA$2)/(AA$2+2))*(($C1102^(AA$2+2)-$H1102^(AA$2+2))/(ε_c1cd^(AA$2+2)))</f>
        <v/>
      </c>
      <c r="AB1102">
        <f>(INDIRECT("a_"&amp;AB$2)/(AB$2+2))*(($C1102^(AB$2+2)-$H1102^(AB$2+2))/(ε_c1cd^(AB$2+2)))</f>
        <v/>
      </c>
      <c r="AC1102">
        <f>(INDIRECT("a_"&amp;AC$2)/(AC$2+2))*(($C1102^(AC$2+2)-$H1102^(AC$2+2))/(ε_c1cd^(AC$2+2)))</f>
        <v/>
      </c>
      <c r="AD1102">
        <f>(INDIRECT("a_"&amp;AD$2)/(AD$2+2))*(($C1102^(AD$2+2)-$H1102^(AD$2+2))/(ε_c1cd^(AD$2+2)))</f>
        <v/>
      </c>
      <c r="AE1102" s="111">
        <f>(b*f_cd/L1102)*SUM(U1102:Y1102)+SUM(Q1102:R1102)</f>
        <v/>
      </c>
      <c r="AF1102" s="112">
        <f>AE1102*(K1102-y+e)</f>
        <v/>
      </c>
      <c r="AG1102" s="113">
        <f>(b*f_cd/(L1102^2))*SUM(Z1102:AD1102)+SUM(S1102:T1102)-AF1102</f>
        <v/>
      </c>
      <c r="AH1102" s="114">
        <f>AG1102&lt;0</f>
        <v/>
      </c>
      <c r="AI1102" s="115">
        <f>IF(A1102=1,FALSE,(AND(AQ1102,AH1102,NOT(AI1101))))</f>
        <v/>
      </c>
      <c r="AJ1102" s="116">
        <f>(b*f_cd/L1102)*(a_1/2*J1102^2+a_2/3*J1102^3+a_3/4*J1102^4+a_4/5*J1102^5+a_5/6*J1102^6)+SUM(Q1102:R1102)</f>
        <v/>
      </c>
      <c r="AK1102">
        <f>AJ1102*(K1102-y+e)</f>
        <v/>
      </c>
      <c r="AL1102" s="118">
        <f>(b*f_cd/(L1102^2))*(a_1/3*J1102^3+a_2/4*J1102^4+a_3/5*J1102^5+a_4/6*J1102^6+a_5/7*J1102^7)+SUM(S1102:T1102)-AK1102</f>
        <v/>
      </c>
      <c r="AM1102" s="114">
        <f>AL1102&gt;0</f>
        <v/>
      </c>
      <c r="AN1102" s="115">
        <f>IF(A1102=1,FALSE,(AND(AQ1102,AM1102,NOT(AN1101))))</f>
        <v/>
      </c>
      <c r="AO1102">
        <f>IF(D1102=1,AND(AH1102,NOT(AI1102)),AND(AM1102,NOT(AN1102)))</f>
        <v/>
      </c>
      <c r="AP1102" s="119">
        <f>IF(D1102=1,AI1102,AN1102)</f>
        <v/>
      </c>
      <c r="AQ1102" s="125">
        <f>ABS(E1102)&lt;$AQ$2</f>
        <v/>
      </c>
      <c r="AS1102">
        <f>IF(AP1102,MAX(AS$3:AS1100)+1,"")</f>
        <v/>
      </c>
    </row>
    <row r="1103">
      <c r="A1103" t="n">
        <v>1013</v>
      </c>
      <c r="B1103" s="131">
        <f>IF(A1103=1,0,IF(AP1103,0.1*ε_cu1cd,0))</f>
        <v/>
      </c>
      <c r="C1103" s="131">
        <f>IF(A1103=1,0.1*ε_cu1cd,C1102+B1102)</f>
        <v/>
      </c>
      <c r="D1103" s="113">
        <f>IF('Нормальний переріз'!$D$68&gt;0,1,2)</f>
        <v/>
      </c>
      <c r="E1103" s="144">
        <f>IF(D1103=1,F1103,G1103)</f>
        <v/>
      </c>
      <c r="F1103" s="124">
        <f>IF(AI1102,0.11*ε_cu1cd,IF(AH1102,F1102*0.01,F1102))</f>
        <v/>
      </c>
      <c r="G1103" s="124">
        <f>IF(AP1102,-0.1*ε_cu1cd,IF(AM1102,G1102*0.01,G1102))</f>
        <v/>
      </c>
      <c r="H1103" s="113">
        <f>IF(A1103=1,E1103,IF(AO1102,H1102-E1102+E1103,IF(AP1102,0.8*H1102,H1102+E1103)))</f>
        <v/>
      </c>
      <c r="I1103" s="169">
        <f>(C1103-H1103)/h</f>
        <v/>
      </c>
      <c r="J1103">
        <f>C1103/(ε_c1cd)</f>
        <v/>
      </c>
      <c r="K1103">
        <f>C1103/I1103</f>
        <v/>
      </c>
      <c r="L1103" s="131">
        <f>I1103/(ε_c1cd)</f>
        <v/>
      </c>
      <c r="M1103">
        <f>I1103*(K1103-Z_s1)</f>
        <v/>
      </c>
      <c r="N1103">
        <f>I1103*(K1103-Z_s2)</f>
        <v/>
      </c>
      <c r="O1103">
        <f>E_s*M1103</f>
        <v/>
      </c>
      <c r="P1103">
        <f>E_s*N1103</f>
        <v/>
      </c>
      <c r="Q1103">
        <f>O1103*A_s1</f>
        <v/>
      </c>
      <c r="R1103">
        <f>P1103*A_s2</f>
        <v/>
      </c>
      <c r="S1103">
        <f>Q1103*($K1103-Z_s1)</f>
        <v/>
      </c>
      <c r="T1103">
        <f>R1103*($K1103-Z_s2)</f>
        <v/>
      </c>
      <c r="U1103">
        <f>(INDIRECT("a_"&amp;U$2)/(U$2+1))*(($C1103^(U$2+1)-$H1103^(U$2+1))/(ε_c1cd^(U$2+1)))</f>
        <v/>
      </c>
      <c r="V1103">
        <f>(INDIRECT("a_"&amp;V$2)/(V$2+1))*(($C1103^(V$2+1)-$H1103^(V$2+1))/(ε_c1cd^(V$2+1)))</f>
        <v/>
      </c>
      <c r="W1103">
        <f>(INDIRECT("a_"&amp;W$2)/(W$2+1))*(($C1103^(W$2+1)-$H1103^(W$2+1))/(ε_c1cd^(W$2+1)))</f>
        <v/>
      </c>
      <c r="X1103">
        <f>(INDIRECT("a_"&amp;X$2)/(X$2+1))*(($C1103^(X$2+1)-$H1103^(X$2+1))/(ε_c1cd^(X$2+1)))</f>
        <v/>
      </c>
      <c r="Y1103">
        <f>(INDIRECT("a_"&amp;Y$2)/(Y$2+1))*(($C1103^(Y$2+1)-$H1103^(Y$2+1))/(ε_c1cd^(Y$2+1)))</f>
        <v/>
      </c>
      <c r="Z1103">
        <f>(INDIRECT("a_"&amp;Z$2)/(Z$2+2))*(($C1103^(Z$2+2)-$H1103^(Z$2+2))/(ε_c1cd^(Z$2+2)))</f>
        <v/>
      </c>
      <c r="AA1103">
        <f>(INDIRECT("a_"&amp;AA$2)/(AA$2+2))*(($C1103^(AA$2+2)-$H1103^(AA$2+2))/(ε_c1cd^(AA$2+2)))</f>
        <v/>
      </c>
      <c r="AB1103">
        <f>(INDIRECT("a_"&amp;AB$2)/(AB$2+2))*(($C1103^(AB$2+2)-$H1103^(AB$2+2))/(ε_c1cd^(AB$2+2)))</f>
        <v/>
      </c>
      <c r="AC1103">
        <f>(INDIRECT("a_"&amp;AC$2)/(AC$2+2))*(($C1103^(AC$2+2)-$H1103^(AC$2+2))/(ε_c1cd^(AC$2+2)))</f>
        <v/>
      </c>
      <c r="AD1103">
        <f>(INDIRECT("a_"&amp;AD$2)/(AD$2+2))*(($C1103^(AD$2+2)-$H1103^(AD$2+2))/(ε_c1cd^(AD$2+2)))</f>
        <v/>
      </c>
      <c r="AE1103" s="111">
        <f>(b*f_cd/L1103)*SUM(U1103:Y1103)+SUM(Q1103:R1103)</f>
        <v/>
      </c>
      <c r="AF1103" s="112">
        <f>AE1103*(K1103-y+e)</f>
        <v/>
      </c>
      <c r="AG1103" s="113">
        <f>(b*f_cd/(L1103^2))*SUM(Z1103:AD1103)+SUM(S1103:T1103)-AF1103</f>
        <v/>
      </c>
      <c r="AH1103" s="114">
        <f>AG1103&lt;0</f>
        <v/>
      </c>
      <c r="AI1103" s="115">
        <f>IF(A1103=1,FALSE,(AND(AQ1103,AH1103,NOT(AI1102))))</f>
        <v/>
      </c>
      <c r="AJ1103" s="116">
        <f>(b*f_cd/L1103)*(a_1/2*J1103^2+a_2/3*J1103^3+a_3/4*J1103^4+a_4/5*J1103^5+a_5/6*J1103^6)+SUM(Q1103:R1103)</f>
        <v/>
      </c>
      <c r="AK1103">
        <f>AJ1103*(K1103-y+e)</f>
        <v/>
      </c>
      <c r="AL1103" s="118">
        <f>(b*f_cd/(L1103^2))*(a_1/3*J1103^3+a_2/4*J1103^4+a_3/5*J1103^5+a_4/6*J1103^6+a_5/7*J1103^7)+SUM(S1103:T1103)-AK1103</f>
        <v/>
      </c>
      <c r="AM1103" s="114">
        <f>AL1103&gt;0</f>
        <v/>
      </c>
      <c r="AN1103" s="115">
        <f>IF(A1103=1,FALSE,(AND(AQ1103,AM1103,NOT(AN1102))))</f>
        <v/>
      </c>
      <c r="AO1103">
        <f>IF(D1103=1,AND(AH1103,NOT(AI1103)),AND(AM1103,NOT(AN1103)))</f>
        <v/>
      </c>
      <c r="AP1103" s="119">
        <f>IF(D1103=1,AI1103,AN1103)</f>
        <v/>
      </c>
      <c r="AQ1103" s="125">
        <f>ABS(E1103)&lt;$AQ$2</f>
        <v/>
      </c>
      <c r="AS1103">
        <f>IF(AP1103,MAX(AS$3:AS1101)+1,"")</f>
        <v/>
      </c>
    </row>
    <row r="1104">
      <c r="A1104" t="n">
        <v>1014</v>
      </c>
      <c r="B1104" s="131">
        <f>IF(A1104=1,0,IF(AP1104,0.1*ε_cu1cd,0))</f>
        <v/>
      </c>
      <c r="C1104" s="131">
        <f>IF(A1104=1,0.1*ε_cu1cd,C1103+B1103)</f>
        <v/>
      </c>
      <c r="D1104" s="113">
        <f>IF('Нормальний переріз'!$D$68&gt;0,1,2)</f>
        <v/>
      </c>
      <c r="E1104" s="144">
        <f>IF(D1104=1,F1104,G1104)</f>
        <v/>
      </c>
      <c r="F1104" s="124">
        <f>IF(AI1103,0.11*ε_cu1cd,IF(AH1103,F1103*0.01,F1103))</f>
        <v/>
      </c>
      <c r="G1104" s="124">
        <f>IF(AP1103,-0.1*ε_cu1cd,IF(AM1103,G1103*0.01,G1103))</f>
        <v/>
      </c>
      <c r="H1104" s="113">
        <f>IF(A1104=1,E1104,IF(AO1103,H1103-E1103+E1104,IF(AP1103,0.8*H1103,H1103+E1104)))</f>
        <v/>
      </c>
      <c r="I1104" s="169">
        <f>(C1104-H1104)/h</f>
        <v/>
      </c>
      <c r="J1104">
        <f>C1104/(ε_c1cd)</f>
        <v/>
      </c>
      <c r="K1104">
        <f>C1104/I1104</f>
        <v/>
      </c>
      <c r="L1104" s="131">
        <f>I1104/(ε_c1cd)</f>
        <v/>
      </c>
      <c r="M1104">
        <f>I1104*(K1104-Z_s1)</f>
        <v/>
      </c>
      <c r="N1104">
        <f>I1104*(K1104-Z_s2)</f>
        <v/>
      </c>
      <c r="O1104">
        <f>E_s*M1104</f>
        <v/>
      </c>
      <c r="P1104">
        <f>E_s*N1104</f>
        <v/>
      </c>
      <c r="Q1104">
        <f>O1104*A_s1</f>
        <v/>
      </c>
      <c r="R1104">
        <f>P1104*A_s2</f>
        <v/>
      </c>
      <c r="S1104">
        <f>Q1104*($K1104-Z_s1)</f>
        <v/>
      </c>
      <c r="T1104">
        <f>R1104*($K1104-Z_s2)</f>
        <v/>
      </c>
      <c r="U1104">
        <f>(INDIRECT("a_"&amp;U$2)/(U$2+1))*(($C1104^(U$2+1)-$H1104^(U$2+1))/(ε_c1cd^(U$2+1)))</f>
        <v/>
      </c>
      <c r="V1104">
        <f>(INDIRECT("a_"&amp;V$2)/(V$2+1))*(($C1104^(V$2+1)-$H1104^(V$2+1))/(ε_c1cd^(V$2+1)))</f>
        <v/>
      </c>
      <c r="W1104">
        <f>(INDIRECT("a_"&amp;W$2)/(W$2+1))*(($C1104^(W$2+1)-$H1104^(W$2+1))/(ε_c1cd^(W$2+1)))</f>
        <v/>
      </c>
      <c r="X1104">
        <f>(INDIRECT("a_"&amp;X$2)/(X$2+1))*(($C1104^(X$2+1)-$H1104^(X$2+1))/(ε_c1cd^(X$2+1)))</f>
        <v/>
      </c>
      <c r="Y1104">
        <f>(INDIRECT("a_"&amp;Y$2)/(Y$2+1))*(($C1104^(Y$2+1)-$H1104^(Y$2+1))/(ε_c1cd^(Y$2+1)))</f>
        <v/>
      </c>
      <c r="Z1104">
        <f>(INDIRECT("a_"&amp;Z$2)/(Z$2+2))*(($C1104^(Z$2+2)-$H1104^(Z$2+2))/(ε_c1cd^(Z$2+2)))</f>
        <v/>
      </c>
      <c r="AA1104">
        <f>(INDIRECT("a_"&amp;AA$2)/(AA$2+2))*(($C1104^(AA$2+2)-$H1104^(AA$2+2))/(ε_c1cd^(AA$2+2)))</f>
        <v/>
      </c>
      <c r="AB1104">
        <f>(INDIRECT("a_"&amp;AB$2)/(AB$2+2))*(($C1104^(AB$2+2)-$H1104^(AB$2+2))/(ε_c1cd^(AB$2+2)))</f>
        <v/>
      </c>
      <c r="AC1104">
        <f>(INDIRECT("a_"&amp;AC$2)/(AC$2+2))*(($C1104^(AC$2+2)-$H1104^(AC$2+2))/(ε_c1cd^(AC$2+2)))</f>
        <v/>
      </c>
      <c r="AD1104">
        <f>(INDIRECT("a_"&amp;AD$2)/(AD$2+2))*(($C1104^(AD$2+2)-$H1104^(AD$2+2))/(ε_c1cd^(AD$2+2)))</f>
        <v/>
      </c>
      <c r="AE1104" s="111">
        <f>(b*f_cd/L1104)*SUM(U1104:Y1104)+SUM(Q1104:R1104)</f>
        <v/>
      </c>
      <c r="AF1104" s="112">
        <f>AE1104*(K1104-y+e)</f>
        <v/>
      </c>
      <c r="AG1104" s="113">
        <f>(b*f_cd/(L1104^2))*SUM(Z1104:AD1104)+SUM(S1104:T1104)-AF1104</f>
        <v/>
      </c>
      <c r="AH1104" s="114">
        <f>AG1104&lt;0</f>
        <v/>
      </c>
      <c r="AI1104" s="115">
        <f>IF(A1104=1,FALSE,(AND(AQ1104,AH1104,NOT(AI1103))))</f>
        <v/>
      </c>
      <c r="AJ1104" s="116">
        <f>(b*f_cd/L1104)*(a_1/2*J1104^2+a_2/3*J1104^3+a_3/4*J1104^4+a_4/5*J1104^5+a_5/6*J1104^6)+SUM(Q1104:R1104)</f>
        <v/>
      </c>
      <c r="AK1104">
        <f>AJ1104*(K1104-y+e)</f>
        <v/>
      </c>
      <c r="AL1104" s="118">
        <f>(b*f_cd/(L1104^2))*(a_1/3*J1104^3+a_2/4*J1104^4+a_3/5*J1104^5+a_4/6*J1104^6+a_5/7*J1104^7)+SUM(S1104:T1104)-AK1104</f>
        <v/>
      </c>
      <c r="AM1104" s="114">
        <f>AL1104&gt;0</f>
        <v/>
      </c>
      <c r="AN1104" s="115">
        <f>IF(A1104=1,FALSE,(AND(AQ1104,AM1104,NOT(AN1103))))</f>
        <v/>
      </c>
      <c r="AO1104">
        <f>IF(D1104=1,AND(AH1104,NOT(AI1104)),AND(AM1104,NOT(AN1104)))</f>
        <v/>
      </c>
      <c r="AP1104" s="119">
        <f>IF(D1104=1,AI1104,AN1104)</f>
        <v/>
      </c>
      <c r="AQ1104" s="125">
        <f>ABS(E1104)&lt;$AQ$2</f>
        <v/>
      </c>
      <c r="AS1104">
        <f>IF(AP1104,MAX(AS$3:AS1102)+1,"")</f>
        <v/>
      </c>
    </row>
    <row r="1105">
      <c r="A1105" t="n">
        <v>1015</v>
      </c>
      <c r="B1105" s="131">
        <f>IF(A1105=1,0,IF(AP1105,0.1*ε_cu1cd,0))</f>
        <v/>
      </c>
      <c r="C1105" s="131">
        <f>IF(A1105=1,0.1*ε_cu1cd,C1104+B1104)</f>
        <v/>
      </c>
      <c r="D1105" s="113">
        <f>IF('Нормальний переріз'!$D$68&gt;0,1,2)</f>
        <v/>
      </c>
      <c r="E1105" s="144">
        <f>IF(D1105=1,F1105,G1105)</f>
        <v/>
      </c>
      <c r="F1105" s="124">
        <f>IF(AI1104,0.11*ε_cu1cd,IF(AH1104,F1104*0.01,F1104))</f>
        <v/>
      </c>
      <c r="G1105" s="124">
        <f>IF(AP1104,-0.1*ε_cu1cd,IF(AM1104,G1104*0.01,G1104))</f>
        <v/>
      </c>
      <c r="H1105" s="113">
        <f>IF(A1105=1,E1105,IF(AO1104,H1104-E1104+E1105,IF(AP1104,0.8*H1104,H1104+E1105)))</f>
        <v/>
      </c>
      <c r="I1105" s="169">
        <f>(C1105-H1105)/h</f>
        <v/>
      </c>
      <c r="J1105">
        <f>C1105/(ε_c1cd)</f>
        <v/>
      </c>
      <c r="K1105">
        <f>C1105/I1105</f>
        <v/>
      </c>
      <c r="L1105" s="131">
        <f>I1105/(ε_c1cd)</f>
        <v/>
      </c>
      <c r="M1105">
        <f>I1105*(K1105-Z_s1)</f>
        <v/>
      </c>
      <c r="N1105">
        <f>I1105*(K1105-Z_s2)</f>
        <v/>
      </c>
      <c r="O1105">
        <f>E_s*M1105</f>
        <v/>
      </c>
      <c r="P1105">
        <f>E_s*N1105</f>
        <v/>
      </c>
      <c r="Q1105">
        <f>O1105*A_s1</f>
        <v/>
      </c>
      <c r="R1105">
        <f>P1105*A_s2</f>
        <v/>
      </c>
      <c r="S1105">
        <f>Q1105*($K1105-Z_s1)</f>
        <v/>
      </c>
      <c r="T1105">
        <f>R1105*($K1105-Z_s2)</f>
        <v/>
      </c>
      <c r="U1105">
        <f>(INDIRECT("a_"&amp;U$2)/(U$2+1))*(($C1105^(U$2+1)-$H1105^(U$2+1))/(ε_c1cd^(U$2+1)))</f>
        <v/>
      </c>
      <c r="V1105">
        <f>(INDIRECT("a_"&amp;V$2)/(V$2+1))*(($C1105^(V$2+1)-$H1105^(V$2+1))/(ε_c1cd^(V$2+1)))</f>
        <v/>
      </c>
      <c r="W1105">
        <f>(INDIRECT("a_"&amp;W$2)/(W$2+1))*(($C1105^(W$2+1)-$H1105^(W$2+1))/(ε_c1cd^(W$2+1)))</f>
        <v/>
      </c>
      <c r="X1105">
        <f>(INDIRECT("a_"&amp;X$2)/(X$2+1))*(($C1105^(X$2+1)-$H1105^(X$2+1))/(ε_c1cd^(X$2+1)))</f>
        <v/>
      </c>
      <c r="Y1105">
        <f>(INDIRECT("a_"&amp;Y$2)/(Y$2+1))*(($C1105^(Y$2+1)-$H1105^(Y$2+1))/(ε_c1cd^(Y$2+1)))</f>
        <v/>
      </c>
      <c r="Z1105">
        <f>(INDIRECT("a_"&amp;Z$2)/(Z$2+2))*(($C1105^(Z$2+2)-$H1105^(Z$2+2))/(ε_c1cd^(Z$2+2)))</f>
        <v/>
      </c>
      <c r="AA1105">
        <f>(INDIRECT("a_"&amp;AA$2)/(AA$2+2))*(($C1105^(AA$2+2)-$H1105^(AA$2+2))/(ε_c1cd^(AA$2+2)))</f>
        <v/>
      </c>
      <c r="AB1105">
        <f>(INDIRECT("a_"&amp;AB$2)/(AB$2+2))*(($C1105^(AB$2+2)-$H1105^(AB$2+2))/(ε_c1cd^(AB$2+2)))</f>
        <v/>
      </c>
      <c r="AC1105">
        <f>(INDIRECT("a_"&amp;AC$2)/(AC$2+2))*(($C1105^(AC$2+2)-$H1105^(AC$2+2))/(ε_c1cd^(AC$2+2)))</f>
        <v/>
      </c>
      <c r="AD1105">
        <f>(INDIRECT("a_"&amp;AD$2)/(AD$2+2))*(($C1105^(AD$2+2)-$H1105^(AD$2+2))/(ε_c1cd^(AD$2+2)))</f>
        <v/>
      </c>
      <c r="AE1105" s="111">
        <f>(b*f_cd/L1105)*SUM(U1105:Y1105)+SUM(Q1105:R1105)</f>
        <v/>
      </c>
      <c r="AF1105" s="112">
        <f>AE1105*(K1105-y+e)</f>
        <v/>
      </c>
      <c r="AG1105" s="113">
        <f>(b*f_cd/(L1105^2))*SUM(Z1105:AD1105)+SUM(S1105:T1105)-AF1105</f>
        <v/>
      </c>
      <c r="AH1105" s="114">
        <f>AG1105&lt;0</f>
        <v/>
      </c>
      <c r="AI1105" s="115">
        <f>IF(A1105=1,FALSE,(AND(AQ1105,AH1105,NOT(AI1104))))</f>
        <v/>
      </c>
      <c r="AJ1105" s="116">
        <f>(b*f_cd/L1105)*(a_1/2*J1105^2+a_2/3*J1105^3+a_3/4*J1105^4+a_4/5*J1105^5+a_5/6*J1105^6)+SUM(Q1105:R1105)</f>
        <v/>
      </c>
      <c r="AK1105">
        <f>AJ1105*(K1105-y+e)</f>
        <v/>
      </c>
      <c r="AL1105" s="118">
        <f>(b*f_cd/(L1105^2))*(a_1/3*J1105^3+a_2/4*J1105^4+a_3/5*J1105^5+a_4/6*J1105^6+a_5/7*J1105^7)+SUM(S1105:T1105)-AK1105</f>
        <v/>
      </c>
      <c r="AM1105" s="114">
        <f>AL1105&gt;0</f>
        <v/>
      </c>
      <c r="AN1105" s="115">
        <f>IF(A1105=1,FALSE,(AND(AQ1105,AM1105,NOT(AN1104))))</f>
        <v/>
      </c>
      <c r="AO1105">
        <f>IF(D1105=1,AND(AH1105,NOT(AI1105)),AND(AM1105,NOT(AN1105)))</f>
        <v/>
      </c>
      <c r="AP1105" s="119">
        <f>IF(D1105=1,AI1105,AN1105)</f>
        <v/>
      </c>
      <c r="AQ1105" s="125">
        <f>ABS(E1105)&lt;$AQ$2</f>
        <v/>
      </c>
      <c r="AS1105">
        <f>IF(AP1105,MAX(AS$3:AS1103)+1,"")</f>
        <v/>
      </c>
    </row>
    <row r="1106">
      <c r="A1106" t="n">
        <v>1016</v>
      </c>
      <c r="B1106" s="131">
        <f>IF(A1106=1,0,IF(AP1106,0.1*ε_cu1cd,0))</f>
        <v/>
      </c>
      <c r="C1106" s="131">
        <f>IF(A1106=1,0.1*ε_cu1cd,C1105+B1105)</f>
        <v/>
      </c>
      <c r="D1106" s="113">
        <f>IF('Нормальний переріз'!$D$68&gt;0,1,2)</f>
        <v/>
      </c>
      <c r="E1106" s="144">
        <f>IF(D1106=1,F1106,G1106)</f>
        <v/>
      </c>
      <c r="F1106" s="124">
        <f>IF(AI1105,0.11*ε_cu1cd,IF(AH1105,F1105*0.01,F1105))</f>
        <v/>
      </c>
      <c r="G1106" s="124">
        <f>IF(AP1105,-0.1*ε_cu1cd,IF(AM1105,G1105*0.01,G1105))</f>
        <v/>
      </c>
      <c r="H1106" s="113">
        <f>IF(A1106=1,E1106,IF(AO1105,H1105-E1105+E1106,IF(AP1105,0.8*H1105,H1105+E1106)))</f>
        <v/>
      </c>
      <c r="I1106" s="169">
        <f>(C1106-H1106)/h</f>
        <v/>
      </c>
      <c r="J1106">
        <f>C1106/(ε_c1cd)</f>
        <v/>
      </c>
      <c r="K1106">
        <f>C1106/I1106</f>
        <v/>
      </c>
      <c r="L1106" s="131">
        <f>I1106/(ε_c1cd)</f>
        <v/>
      </c>
      <c r="M1106">
        <f>I1106*(K1106-Z_s1)</f>
        <v/>
      </c>
      <c r="N1106">
        <f>I1106*(K1106-Z_s2)</f>
        <v/>
      </c>
      <c r="O1106">
        <f>E_s*M1106</f>
        <v/>
      </c>
      <c r="P1106">
        <f>E_s*N1106</f>
        <v/>
      </c>
      <c r="Q1106">
        <f>O1106*A_s1</f>
        <v/>
      </c>
      <c r="R1106">
        <f>P1106*A_s2</f>
        <v/>
      </c>
      <c r="S1106">
        <f>Q1106*($K1106-Z_s1)</f>
        <v/>
      </c>
      <c r="T1106">
        <f>R1106*($K1106-Z_s2)</f>
        <v/>
      </c>
      <c r="U1106">
        <f>(INDIRECT("a_"&amp;U$2)/(U$2+1))*(($C1106^(U$2+1)-$H1106^(U$2+1))/(ε_c1cd^(U$2+1)))</f>
        <v/>
      </c>
      <c r="V1106">
        <f>(INDIRECT("a_"&amp;V$2)/(V$2+1))*(($C1106^(V$2+1)-$H1106^(V$2+1))/(ε_c1cd^(V$2+1)))</f>
        <v/>
      </c>
      <c r="W1106">
        <f>(INDIRECT("a_"&amp;W$2)/(W$2+1))*(($C1106^(W$2+1)-$H1106^(W$2+1))/(ε_c1cd^(W$2+1)))</f>
        <v/>
      </c>
      <c r="X1106">
        <f>(INDIRECT("a_"&amp;X$2)/(X$2+1))*(($C1106^(X$2+1)-$H1106^(X$2+1))/(ε_c1cd^(X$2+1)))</f>
        <v/>
      </c>
      <c r="Y1106">
        <f>(INDIRECT("a_"&amp;Y$2)/(Y$2+1))*(($C1106^(Y$2+1)-$H1106^(Y$2+1))/(ε_c1cd^(Y$2+1)))</f>
        <v/>
      </c>
      <c r="Z1106">
        <f>(INDIRECT("a_"&amp;Z$2)/(Z$2+2))*(($C1106^(Z$2+2)-$H1106^(Z$2+2))/(ε_c1cd^(Z$2+2)))</f>
        <v/>
      </c>
      <c r="AA1106">
        <f>(INDIRECT("a_"&amp;AA$2)/(AA$2+2))*(($C1106^(AA$2+2)-$H1106^(AA$2+2))/(ε_c1cd^(AA$2+2)))</f>
        <v/>
      </c>
      <c r="AB1106">
        <f>(INDIRECT("a_"&amp;AB$2)/(AB$2+2))*(($C1106^(AB$2+2)-$H1106^(AB$2+2))/(ε_c1cd^(AB$2+2)))</f>
        <v/>
      </c>
      <c r="AC1106">
        <f>(INDIRECT("a_"&amp;AC$2)/(AC$2+2))*(($C1106^(AC$2+2)-$H1106^(AC$2+2))/(ε_c1cd^(AC$2+2)))</f>
        <v/>
      </c>
      <c r="AD1106">
        <f>(INDIRECT("a_"&amp;AD$2)/(AD$2+2))*(($C1106^(AD$2+2)-$H1106^(AD$2+2))/(ε_c1cd^(AD$2+2)))</f>
        <v/>
      </c>
      <c r="AE1106" s="111">
        <f>(b*f_cd/L1106)*SUM(U1106:Y1106)+SUM(Q1106:R1106)</f>
        <v/>
      </c>
      <c r="AF1106" s="112">
        <f>AE1106*(K1106-y+e)</f>
        <v/>
      </c>
      <c r="AG1106" s="113">
        <f>(b*f_cd/(L1106^2))*SUM(Z1106:AD1106)+SUM(S1106:T1106)-AF1106</f>
        <v/>
      </c>
      <c r="AH1106" s="114">
        <f>AG1106&lt;0</f>
        <v/>
      </c>
      <c r="AI1106" s="115">
        <f>IF(A1106=1,FALSE,(AND(AQ1106,AH1106,NOT(AI1105))))</f>
        <v/>
      </c>
      <c r="AJ1106" s="116">
        <f>(b*f_cd/L1106)*(a_1/2*J1106^2+a_2/3*J1106^3+a_3/4*J1106^4+a_4/5*J1106^5+a_5/6*J1106^6)+SUM(Q1106:R1106)</f>
        <v/>
      </c>
      <c r="AK1106">
        <f>AJ1106*(K1106-y+e)</f>
        <v/>
      </c>
      <c r="AL1106" s="118">
        <f>(b*f_cd/(L1106^2))*(a_1/3*J1106^3+a_2/4*J1106^4+a_3/5*J1106^5+a_4/6*J1106^6+a_5/7*J1106^7)+SUM(S1106:T1106)-AK1106</f>
        <v/>
      </c>
      <c r="AM1106" s="114">
        <f>AL1106&gt;0</f>
        <v/>
      </c>
      <c r="AN1106" s="115">
        <f>IF(A1106=1,FALSE,(AND(AQ1106,AM1106,NOT(AN1105))))</f>
        <v/>
      </c>
      <c r="AO1106">
        <f>IF(D1106=1,AND(AH1106,NOT(AI1106)),AND(AM1106,NOT(AN1106)))</f>
        <v/>
      </c>
      <c r="AP1106" s="119">
        <f>IF(D1106=1,AI1106,AN1106)</f>
        <v/>
      </c>
      <c r="AQ1106" s="125">
        <f>ABS(E1106)&lt;$AQ$2</f>
        <v/>
      </c>
      <c r="AS1106">
        <f>IF(AP1106,MAX(AS$3:AS1104)+1,"")</f>
        <v/>
      </c>
    </row>
    <row r="1107">
      <c r="A1107" t="n">
        <v>1017</v>
      </c>
      <c r="B1107" s="131">
        <f>IF(A1107=1,0,IF(AP1107,0.1*ε_cu1cd,0))</f>
        <v/>
      </c>
      <c r="C1107" s="131">
        <f>IF(A1107=1,0.1*ε_cu1cd,C1106+B1106)</f>
        <v/>
      </c>
      <c r="D1107" s="113">
        <f>IF('Нормальний переріз'!$D$68&gt;0,1,2)</f>
        <v/>
      </c>
      <c r="E1107" s="144">
        <f>IF(D1107=1,F1107,G1107)</f>
        <v/>
      </c>
      <c r="F1107" s="124">
        <f>IF(AI1106,0.11*ε_cu1cd,IF(AH1106,F1106*0.01,F1106))</f>
        <v/>
      </c>
      <c r="G1107" s="124">
        <f>IF(AP1106,-0.1*ε_cu1cd,IF(AM1106,G1106*0.01,G1106))</f>
        <v/>
      </c>
      <c r="H1107" s="113">
        <f>IF(A1107=1,E1107,IF(AO1106,H1106-E1106+E1107,IF(AP1106,0.8*H1106,H1106+E1107)))</f>
        <v/>
      </c>
      <c r="I1107" s="169">
        <f>(C1107-H1107)/h</f>
        <v/>
      </c>
      <c r="J1107">
        <f>C1107/(ε_c1cd)</f>
        <v/>
      </c>
      <c r="K1107">
        <f>C1107/I1107</f>
        <v/>
      </c>
      <c r="L1107" s="131">
        <f>I1107/(ε_c1cd)</f>
        <v/>
      </c>
      <c r="M1107">
        <f>I1107*(K1107-Z_s1)</f>
        <v/>
      </c>
      <c r="N1107">
        <f>I1107*(K1107-Z_s2)</f>
        <v/>
      </c>
      <c r="O1107">
        <f>E_s*M1107</f>
        <v/>
      </c>
      <c r="P1107">
        <f>E_s*N1107</f>
        <v/>
      </c>
      <c r="Q1107">
        <f>O1107*A_s1</f>
        <v/>
      </c>
      <c r="R1107">
        <f>P1107*A_s2</f>
        <v/>
      </c>
      <c r="S1107">
        <f>Q1107*($K1107-Z_s1)</f>
        <v/>
      </c>
      <c r="T1107">
        <f>R1107*($K1107-Z_s2)</f>
        <v/>
      </c>
      <c r="U1107">
        <f>(INDIRECT("a_"&amp;U$2)/(U$2+1))*(($C1107^(U$2+1)-$H1107^(U$2+1))/(ε_c1cd^(U$2+1)))</f>
        <v/>
      </c>
      <c r="V1107">
        <f>(INDIRECT("a_"&amp;V$2)/(V$2+1))*(($C1107^(V$2+1)-$H1107^(V$2+1))/(ε_c1cd^(V$2+1)))</f>
        <v/>
      </c>
      <c r="W1107">
        <f>(INDIRECT("a_"&amp;W$2)/(W$2+1))*(($C1107^(W$2+1)-$H1107^(W$2+1))/(ε_c1cd^(W$2+1)))</f>
        <v/>
      </c>
      <c r="X1107">
        <f>(INDIRECT("a_"&amp;X$2)/(X$2+1))*(($C1107^(X$2+1)-$H1107^(X$2+1))/(ε_c1cd^(X$2+1)))</f>
        <v/>
      </c>
      <c r="Y1107">
        <f>(INDIRECT("a_"&amp;Y$2)/(Y$2+1))*(($C1107^(Y$2+1)-$H1107^(Y$2+1))/(ε_c1cd^(Y$2+1)))</f>
        <v/>
      </c>
      <c r="Z1107">
        <f>(INDIRECT("a_"&amp;Z$2)/(Z$2+2))*(($C1107^(Z$2+2)-$H1107^(Z$2+2))/(ε_c1cd^(Z$2+2)))</f>
        <v/>
      </c>
      <c r="AA1107">
        <f>(INDIRECT("a_"&amp;AA$2)/(AA$2+2))*(($C1107^(AA$2+2)-$H1107^(AA$2+2))/(ε_c1cd^(AA$2+2)))</f>
        <v/>
      </c>
      <c r="AB1107">
        <f>(INDIRECT("a_"&amp;AB$2)/(AB$2+2))*(($C1107^(AB$2+2)-$H1107^(AB$2+2))/(ε_c1cd^(AB$2+2)))</f>
        <v/>
      </c>
      <c r="AC1107">
        <f>(INDIRECT("a_"&amp;AC$2)/(AC$2+2))*(($C1107^(AC$2+2)-$H1107^(AC$2+2))/(ε_c1cd^(AC$2+2)))</f>
        <v/>
      </c>
      <c r="AD1107">
        <f>(INDIRECT("a_"&amp;AD$2)/(AD$2+2))*(($C1107^(AD$2+2)-$H1107^(AD$2+2))/(ε_c1cd^(AD$2+2)))</f>
        <v/>
      </c>
      <c r="AE1107" s="111">
        <f>(b*f_cd/L1107)*SUM(U1107:Y1107)+SUM(Q1107:R1107)</f>
        <v/>
      </c>
      <c r="AF1107" s="112">
        <f>AE1107*(K1107-y+e)</f>
        <v/>
      </c>
      <c r="AG1107" s="113">
        <f>(b*f_cd/(L1107^2))*SUM(Z1107:AD1107)+SUM(S1107:T1107)-AF1107</f>
        <v/>
      </c>
      <c r="AH1107" s="114">
        <f>AG1107&lt;0</f>
        <v/>
      </c>
      <c r="AI1107" s="115">
        <f>IF(A1107=1,FALSE,(AND(AQ1107,AH1107,NOT(AI1106))))</f>
        <v/>
      </c>
      <c r="AJ1107" s="116">
        <f>(b*f_cd/L1107)*(a_1/2*J1107^2+a_2/3*J1107^3+a_3/4*J1107^4+a_4/5*J1107^5+a_5/6*J1107^6)+SUM(Q1107:R1107)</f>
        <v/>
      </c>
      <c r="AK1107">
        <f>AJ1107*(K1107-y+e)</f>
        <v/>
      </c>
      <c r="AL1107" s="118">
        <f>(b*f_cd/(L1107^2))*(a_1/3*J1107^3+a_2/4*J1107^4+a_3/5*J1107^5+a_4/6*J1107^6+a_5/7*J1107^7)+SUM(S1107:T1107)-AK1107</f>
        <v/>
      </c>
      <c r="AM1107" s="114">
        <f>AL1107&gt;0</f>
        <v/>
      </c>
      <c r="AN1107" s="115">
        <f>IF(A1107=1,FALSE,(AND(AQ1107,AM1107,NOT(AN1106))))</f>
        <v/>
      </c>
      <c r="AO1107">
        <f>IF(D1107=1,AND(AH1107,NOT(AI1107)),AND(AM1107,NOT(AN1107)))</f>
        <v/>
      </c>
      <c r="AP1107" s="119">
        <f>IF(D1107=1,AI1107,AN1107)</f>
        <v/>
      </c>
      <c r="AQ1107" s="125">
        <f>ABS(E1107)&lt;$AQ$2</f>
        <v/>
      </c>
      <c r="AS1107">
        <f>IF(AP1107,MAX(AS$3:AS1105)+1,"")</f>
        <v/>
      </c>
    </row>
    <row r="1108">
      <c r="A1108" t="n">
        <v>1018</v>
      </c>
      <c r="B1108" s="131">
        <f>IF(A1108=1,0,IF(AP1108,0.1*ε_cu1cd,0))</f>
        <v/>
      </c>
      <c r="C1108" s="131">
        <f>IF(A1108=1,0.1*ε_cu1cd,C1107+B1107)</f>
        <v/>
      </c>
      <c r="D1108" s="113">
        <f>IF('Нормальний переріз'!$D$68&gt;0,1,2)</f>
        <v/>
      </c>
      <c r="E1108" s="144">
        <f>IF(D1108=1,F1108,G1108)</f>
        <v/>
      </c>
      <c r="F1108" s="124">
        <f>IF(AI1107,0.11*ε_cu1cd,IF(AH1107,F1107*0.01,F1107))</f>
        <v/>
      </c>
      <c r="G1108" s="124">
        <f>IF(AP1107,-0.1*ε_cu1cd,IF(AM1107,G1107*0.01,G1107))</f>
        <v/>
      </c>
      <c r="H1108" s="113">
        <f>IF(A1108=1,E1108,IF(AO1107,H1107-E1107+E1108,IF(AP1107,0.8*H1107,H1107+E1108)))</f>
        <v/>
      </c>
      <c r="I1108" s="169">
        <f>(C1108-H1108)/h</f>
        <v/>
      </c>
      <c r="J1108">
        <f>C1108/(ε_c1cd)</f>
        <v/>
      </c>
      <c r="K1108">
        <f>C1108/I1108</f>
        <v/>
      </c>
      <c r="L1108" s="131">
        <f>I1108/(ε_c1cd)</f>
        <v/>
      </c>
      <c r="M1108">
        <f>I1108*(K1108-Z_s1)</f>
        <v/>
      </c>
      <c r="N1108">
        <f>I1108*(K1108-Z_s2)</f>
        <v/>
      </c>
      <c r="O1108">
        <f>E_s*M1108</f>
        <v/>
      </c>
      <c r="P1108">
        <f>E_s*N1108</f>
        <v/>
      </c>
      <c r="Q1108">
        <f>O1108*A_s1</f>
        <v/>
      </c>
      <c r="R1108">
        <f>P1108*A_s2</f>
        <v/>
      </c>
      <c r="S1108">
        <f>Q1108*($K1108-Z_s1)</f>
        <v/>
      </c>
      <c r="T1108">
        <f>R1108*($K1108-Z_s2)</f>
        <v/>
      </c>
      <c r="U1108">
        <f>(INDIRECT("a_"&amp;U$2)/(U$2+1))*(($C1108^(U$2+1)-$H1108^(U$2+1))/(ε_c1cd^(U$2+1)))</f>
        <v/>
      </c>
      <c r="V1108">
        <f>(INDIRECT("a_"&amp;V$2)/(V$2+1))*(($C1108^(V$2+1)-$H1108^(V$2+1))/(ε_c1cd^(V$2+1)))</f>
        <v/>
      </c>
      <c r="W1108">
        <f>(INDIRECT("a_"&amp;W$2)/(W$2+1))*(($C1108^(W$2+1)-$H1108^(W$2+1))/(ε_c1cd^(W$2+1)))</f>
        <v/>
      </c>
      <c r="X1108">
        <f>(INDIRECT("a_"&amp;X$2)/(X$2+1))*(($C1108^(X$2+1)-$H1108^(X$2+1))/(ε_c1cd^(X$2+1)))</f>
        <v/>
      </c>
      <c r="Y1108">
        <f>(INDIRECT("a_"&amp;Y$2)/(Y$2+1))*(($C1108^(Y$2+1)-$H1108^(Y$2+1))/(ε_c1cd^(Y$2+1)))</f>
        <v/>
      </c>
      <c r="Z1108">
        <f>(INDIRECT("a_"&amp;Z$2)/(Z$2+2))*(($C1108^(Z$2+2)-$H1108^(Z$2+2))/(ε_c1cd^(Z$2+2)))</f>
        <v/>
      </c>
      <c r="AA1108">
        <f>(INDIRECT("a_"&amp;AA$2)/(AA$2+2))*(($C1108^(AA$2+2)-$H1108^(AA$2+2))/(ε_c1cd^(AA$2+2)))</f>
        <v/>
      </c>
      <c r="AB1108">
        <f>(INDIRECT("a_"&amp;AB$2)/(AB$2+2))*(($C1108^(AB$2+2)-$H1108^(AB$2+2))/(ε_c1cd^(AB$2+2)))</f>
        <v/>
      </c>
      <c r="AC1108">
        <f>(INDIRECT("a_"&amp;AC$2)/(AC$2+2))*(($C1108^(AC$2+2)-$H1108^(AC$2+2))/(ε_c1cd^(AC$2+2)))</f>
        <v/>
      </c>
      <c r="AD1108">
        <f>(INDIRECT("a_"&amp;AD$2)/(AD$2+2))*(($C1108^(AD$2+2)-$H1108^(AD$2+2))/(ε_c1cd^(AD$2+2)))</f>
        <v/>
      </c>
      <c r="AE1108" s="111">
        <f>(b*f_cd/L1108)*SUM(U1108:Y1108)+SUM(Q1108:R1108)</f>
        <v/>
      </c>
      <c r="AF1108" s="112">
        <f>AE1108*(K1108-y+e)</f>
        <v/>
      </c>
      <c r="AG1108" s="113">
        <f>(b*f_cd/(L1108^2))*SUM(Z1108:AD1108)+SUM(S1108:T1108)-AF1108</f>
        <v/>
      </c>
      <c r="AH1108" s="114">
        <f>AG1108&lt;0</f>
        <v/>
      </c>
      <c r="AI1108" s="115">
        <f>IF(A1108=1,FALSE,(AND(AQ1108,AH1108,NOT(AI1107))))</f>
        <v/>
      </c>
      <c r="AJ1108" s="116">
        <f>(b*f_cd/L1108)*(a_1/2*J1108^2+a_2/3*J1108^3+a_3/4*J1108^4+a_4/5*J1108^5+a_5/6*J1108^6)+SUM(Q1108:R1108)</f>
        <v/>
      </c>
      <c r="AK1108">
        <f>AJ1108*(K1108-y+e)</f>
        <v/>
      </c>
      <c r="AL1108" s="118">
        <f>(b*f_cd/(L1108^2))*(a_1/3*J1108^3+a_2/4*J1108^4+a_3/5*J1108^5+a_4/6*J1108^6+a_5/7*J1108^7)+SUM(S1108:T1108)-AK1108</f>
        <v/>
      </c>
      <c r="AM1108" s="114">
        <f>AL1108&gt;0</f>
        <v/>
      </c>
      <c r="AN1108" s="115">
        <f>IF(A1108=1,FALSE,(AND(AQ1108,AM1108,NOT(AN1107))))</f>
        <v/>
      </c>
      <c r="AO1108">
        <f>IF(D1108=1,AND(AH1108,NOT(AI1108)),AND(AM1108,NOT(AN1108)))</f>
        <v/>
      </c>
      <c r="AP1108" s="119">
        <f>IF(D1108=1,AI1108,AN1108)</f>
        <v/>
      </c>
      <c r="AQ1108" s="125">
        <f>ABS(E1108)&lt;$AQ$2</f>
        <v/>
      </c>
      <c r="AS1108">
        <f>IF(AP1108,MAX(AS$3:AS1106)+1,"")</f>
        <v/>
      </c>
    </row>
    <row r="1109">
      <c r="A1109" t="n">
        <v>1019</v>
      </c>
      <c r="B1109" s="131">
        <f>IF(A1109=1,0,IF(AP1109,0.1*ε_cu1cd,0))</f>
        <v/>
      </c>
      <c r="C1109" s="131">
        <f>IF(A1109=1,0.1*ε_cu1cd,C1108+B1108)</f>
        <v/>
      </c>
      <c r="D1109" s="113">
        <f>IF('Нормальний переріз'!$D$68&gt;0,1,2)</f>
        <v/>
      </c>
      <c r="E1109" s="144">
        <f>IF(D1109=1,F1109,G1109)</f>
        <v/>
      </c>
      <c r="F1109" s="124">
        <f>IF(AI1108,0.11*ε_cu1cd,IF(AH1108,F1108*0.01,F1108))</f>
        <v/>
      </c>
      <c r="G1109" s="124">
        <f>IF(AP1108,-0.1*ε_cu1cd,IF(AM1108,G1108*0.01,G1108))</f>
        <v/>
      </c>
      <c r="H1109" s="113">
        <f>IF(A1109=1,E1109,IF(AO1108,H1108-E1108+E1109,IF(AP1108,0.8*H1108,H1108+E1109)))</f>
        <v/>
      </c>
      <c r="I1109" s="169">
        <f>(C1109-H1109)/h</f>
        <v/>
      </c>
      <c r="J1109">
        <f>C1109/(ε_c1cd)</f>
        <v/>
      </c>
      <c r="K1109">
        <f>C1109/I1109</f>
        <v/>
      </c>
      <c r="L1109" s="131">
        <f>I1109/(ε_c1cd)</f>
        <v/>
      </c>
      <c r="M1109">
        <f>I1109*(K1109-Z_s1)</f>
        <v/>
      </c>
      <c r="N1109">
        <f>I1109*(K1109-Z_s2)</f>
        <v/>
      </c>
      <c r="O1109">
        <f>E_s*M1109</f>
        <v/>
      </c>
      <c r="P1109">
        <f>E_s*N1109</f>
        <v/>
      </c>
      <c r="Q1109">
        <f>O1109*A_s1</f>
        <v/>
      </c>
      <c r="R1109">
        <f>P1109*A_s2</f>
        <v/>
      </c>
      <c r="S1109">
        <f>Q1109*($K1109-Z_s1)</f>
        <v/>
      </c>
      <c r="T1109">
        <f>R1109*($K1109-Z_s2)</f>
        <v/>
      </c>
      <c r="U1109">
        <f>(INDIRECT("a_"&amp;U$2)/(U$2+1))*(($C1109^(U$2+1)-$H1109^(U$2+1))/(ε_c1cd^(U$2+1)))</f>
        <v/>
      </c>
      <c r="V1109">
        <f>(INDIRECT("a_"&amp;V$2)/(V$2+1))*(($C1109^(V$2+1)-$H1109^(V$2+1))/(ε_c1cd^(V$2+1)))</f>
        <v/>
      </c>
      <c r="W1109">
        <f>(INDIRECT("a_"&amp;W$2)/(W$2+1))*(($C1109^(W$2+1)-$H1109^(W$2+1))/(ε_c1cd^(W$2+1)))</f>
        <v/>
      </c>
      <c r="X1109">
        <f>(INDIRECT("a_"&amp;X$2)/(X$2+1))*(($C1109^(X$2+1)-$H1109^(X$2+1))/(ε_c1cd^(X$2+1)))</f>
        <v/>
      </c>
      <c r="Y1109">
        <f>(INDIRECT("a_"&amp;Y$2)/(Y$2+1))*(($C1109^(Y$2+1)-$H1109^(Y$2+1))/(ε_c1cd^(Y$2+1)))</f>
        <v/>
      </c>
      <c r="Z1109">
        <f>(INDIRECT("a_"&amp;Z$2)/(Z$2+2))*(($C1109^(Z$2+2)-$H1109^(Z$2+2))/(ε_c1cd^(Z$2+2)))</f>
        <v/>
      </c>
      <c r="AA1109">
        <f>(INDIRECT("a_"&amp;AA$2)/(AA$2+2))*(($C1109^(AA$2+2)-$H1109^(AA$2+2))/(ε_c1cd^(AA$2+2)))</f>
        <v/>
      </c>
      <c r="AB1109">
        <f>(INDIRECT("a_"&amp;AB$2)/(AB$2+2))*(($C1109^(AB$2+2)-$H1109^(AB$2+2))/(ε_c1cd^(AB$2+2)))</f>
        <v/>
      </c>
      <c r="AC1109">
        <f>(INDIRECT("a_"&amp;AC$2)/(AC$2+2))*(($C1109^(AC$2+2)-$H1109^(AC$2+2))/(ε_c1cd^(AC$2+2)))</f>
        <v/>
      </c>
      <c r="AD1109">
        <f>(INDIRECT("a_"&amp;AD$2)/(AD$2+2))*(($C1109^(AD$2+2)-$H1109^(AD$2+2))/(ε_c1cd^(AD$2+2)))</f>
        <v/>
      </c>
      <c r="AE1109" s="111">
        <f>(b*f_cd/L1109)*SUM(U1109:Y1109)+SUM(Q1109:R1109)</f>
        <v/>
      </c>
      <c r="AF1109" s="112">
        <f>AE1109*(K1109-y+e)</f>
        <v/>
      </c>
      <c r="AG1109" s="113">
        <f>(b*f_cd/(L1109^2))*SUM(Z1109:AD1109)+SUM(S1109:T1109)-AF1109</f>
        <v/>
      </c>
      <c r="AH1109" s="114">
        <f>AG1109&lt;0</f>
        <v/>
      </c>
      <c r="AI1109" s="115">
        <f>IF(A1109=1,FALSE,(AND(AQ1109,AH1109,NOT(AI1108))))</f>
        <v/>
      </c>
      <c r="AJ1109" s="116">
        <f>(b*f_cd/L1109)*(a_1/2*J1109^2+a_2/3*J1109^3+a_3/4*J1109^4+a_4/5*J1109^5+a_5/6*J1109^6)+SUM(Q1109:R1109)</f>
        <v/>
      </c>
      <c r="AK1109">
        <f>AJ1109*(K1109-y+e)</f>
        <v/>
      </c>
      <c r="AL1109" s="118">
        <f>(b*f_cd/(L1109^2))*(a_1/3*J1109^3+a_2/4*J1109^4+a_3/5*J1109^5+a_4/6*J1109^6+a_5/7*J1109^7)+SUM(S1109:T1109)-AK1109</f>
        <v/>
      </c>
      <c r="AM1109" s="114">
        <f>AL1109&gt;0</f>
        <v/>
      </c>
      <c r="AN1109" s="115">
        <f>IF(A1109=1,FALSE,(AND(AQ1109,AM1109,NOT(AN1108))))</f>
        <v/>
      </c>
      <c r="AO1109">
        <f>IF(D1109=1,AND(AH1109,NOT(AI1109)),AND(AM1109,NOT(AN1109)))</f>
        <v/>
      </c>
      <c r="AP1109" s="119">
        <f>IF(D1109=1,AI1109,AN1109)</f>
        <v/>
      </c>
      <c r="AQ1109" s="125">
        <f>ABS(E1109)&lt;$AQ$2</f>
        <v/>
      </c>
      <c r="AS1109">
        <f>IF(AP1109,MAX(AS$3:AS1107)+1,"")</f>
        <v/>
      </c>
    </row>
    <row r="1110">
      <c r="A1110" t="n">
        <v>1020</v>
      </c>
      <c r="B1110" s="131">
        <f>IF(A1110=1,0,IF(AP1110,0.1*ε_cu1cd,0))</f>
        <v/>
      </c>
      <c r="C1110" s="131">
        <f>IF(A1110=1,0.1*ε_cu1cd,C1109+B1109)</f>
        <v/>
      </c>
      <c r="D1110" s="113">
        <f>IF('Нормальний переріз'!$D$68&gt;0,1,2)</f>
        <v/>
      </c>
      <c r="E1110" s="144">
        <f>IF(D1110=1,F1110,G1110)</f>
        <v/>
      </c>
      <c r="F1110" s="124">
        <f>IF(AI1109,0.11*ε_cu1cd,IF(AH1109,F1109*0.01,F1109))</f>
        <v/>
      </c>
      <c r="G1110" s="124">
        <f>IF(AP1109,-0.1*ε_cu1cd,IF(AM1109,G1109*0.01,G1109))</f>
        <v/>
      </c>
      <c r="H1110" s="113">
        <f>IF(A1110=1,E1110,IF(AO1109,H1109-E1109+E1110,IF(AP1109,0.8*H1109,H1109+E1110)))</f>
        <v/>
      </c>
      <c r="I1110" s="169">
        <f>(C1110-H1110)/h</f>
        <v/>
      </c>
      <c r="J1110">
        <f>C1110/(ε_c1cd)</f>
        <v/>
      </c>
      <c r="K1110">
        <f>C1110/I1110</f>
        <v/>
      </c>
      <c r="L1110" s="131">
        <f>I1110/(ε_c1cd)</f>
        <v/>
      </c>
      <c r="M1110">
        <f>I1110*(K1110-Z_s1)</f>
        <v/>
      </c>
      <c r="N1110">
        <f>I1110*(K1110-Z_s2)</f>
        <v/>
      </c>
      <c r="O1110">
        <f>E_s*M1110</f>
        <v/>
      </c>
      <c r="P1110">
        <f>E_s*N1110</f>
        <v/>
      </c>
      <c r="Q1110">
        <f>O1110*A_s1</f>
        <v/>
      </c>
      <c r="R1110">
        <f>P1110*A_s2</f>
        <v/>
      </c>
      <c r="S1110">
        <f>Q1110*($K1110-Z_s1)</f>
        <v/>
      </c>
      <c r="T1110">
        <f>R1110*($K1110-Z_s2)</f>
        <v/>
      </c>
      <c r="U1110">
        <f>(INDIRECT("a_"&amp;U$2)/(U$2+1))*(($C1110^(U$2+1)-$H1110^(U$2+1))/(ε_c1cd^(U$2+1)))</f>
        <v/>
      </c>
      <c r="V1110">
        <f>(INDIRECT("a_"&amp;V$2)/(V$2+1))*(($C1110^(V$2+1)-$H1110^(V$2+1))/(ε_c1cd^(V$2+1)))</f>
        <v/>
      </c>
      <c r="W1110">
        <f>(INDIRECT("a_"&amp;W$2)/(W$2+1))*(($C1110^(W$2+1)-$H1110^(W$2+1))/(ε_c1cd^(W$2+1)))</f>
        <v/>
      </c>
      <c r="X1110">
        <f>(INDIRECT("a_"&amp;X$2)/(X$2+1))*(($C1110^(X$2+1)-$H1110^(X$2+1))/(ε_c1cd^(X$2+1)))</f>
        <v/>
      </c>
      <c r="Y1110">
        <f>(INDIRECT("a_"&amp;Y$2)/(Y$2+1))*(($C1110^(Y$2+1)-$H1110^(Y$2+1))/(ε_c1cd^(Y$2+1)))</f>
        <v/>
      </c>
      <c r="Z1110">
        <f>(INDIRECT("a_"&amp;Z$2)/(Z$2+2))*(($C1110^(Z$2+2)-$H1110^(Z$2+2))/(ε_c1cd^(Z$2+2)))</f>
        <v/>
      </c>
      <c r="AA1110">
        <f>(INDIRECT("a_"&amp;AA$2)/(AA$2+2))*(($C1110^(AA$2+2)-$H1110^(AA$2+2))/(ε_c1cd^(AA$2+2)))</f>
        <v/>
      </c>
      <c r="AB1110">
        <f>(INDIRECT("a_"&amp;AB$2)/(AB$2+2))*(($C1110^(AB$2+2)-$H1110^(AB$2+2))/(ε_c1cd^(AB$2+2)))</f>
        <v/>
      </c>
      <c r="AC1110">
        <f>(INDIRECT("a_"&amp;AC$2)/(AC$2+2))*(($C1110^(AC$2+2)-$H1110^(AC$2+2))/(ε_c1cd^(AC$2+2)))</f>
        <v/>
      </c>
      <c r="AD1110">
        <f>(INDIRECT("a_"&amp;AD$2)/(AD$2+2))*(($C1110^(AD$2+2)-$H1110^(AD$2+2))/(ε_c1cd^(AD$2+2)))</f>
        <v/>
      </c>
      <c r="AE1110" s="111">
        <f>(b*f_cd/L1110)*SUM(U1110:Y1110)+SUM(Q1110:R1110)</f>
        <v/>
      </c>
      <c r="AF1110" s="112">
        <f>AE1110*(K1110-y+e)</f>
        <v/>
      </c>
      <c r="AG1110" s="113">
        <f>(b*f_cd/(L1110^2))*SUM(Z1110:AD1110)+SUM(S1110:T1110)-AF1110</f>
        <v/>
      </c>
      <c r="AH1110" s="114">
        <f>AG1110&lt;0</f>
        <v/>
      </c>
      <c r="AI1110" s="115">
        <f>IF(A1110=1,FALSE,(AND(AQ1110,AH1110,NOT(AI1109))))</f>
        <v/>
      </c>
      <c r="AJ1110" s="116">
        <f>(b*f_cd/L1110)*(a_1/2*J1110^2+a_2/3*J1110^3+a_3/4*J1110^4+a_4/5*J1110^5+a_5/6*J1110^6)+SUM(Q1110:R1110)</f>
        <v/>
      </c>
      <c r="AK1110">
        <f>AJ1110*(K1110-y+e)</f>
        <v/>
      </c>
      <c r="AL1110" s="118">
        <f>(b*f_cd/(L1110^2))*(a_1/3*J1110^3+a_2/4*J1110^4+a_3/5*J1110^5+a_4/6*J1110^6+a_5/7*J1110^7)+SUM(S1110:T1110)-AK1110</f>
        <v/>
      </c>
      <c r="AM1110" s="114">
        <f>AL1110&gt;0</f>
        <v/>
      </c>
      <c r="AN1110" s="115">
        <f>IF(A1110=1,FALSE,(AND(AQ1110,AM1110,NOT(AN1109))))</f>
        <v/>
      </c>
      <c r="AO1110">
        <f>IF(D1110=1,AND(AH1110,NOT(AI1110)),AND(AM1110,NOT(AN1110)))</f>
        <v/>
      </c>
      <c r="AP1110" s="119">
        <f>IF(D1110=1,AI1110,AN1110)</f>
        <v/>
      </c>
      <c r="AQ1110" s="125">
        <f>ABS(E1110)&lt;$AQ$2</f>
        <v/>
      </c>
      <c r="AS1110">
        <f>IF(AP1110,MAX(AS$3:AS1108)+1,"")</f>
        <v/>
      </c>
    </row>
    <row r="1111">
      <c r="A1111" t="n">
        <v>1021</v>
      </c>
      <c r="B1111" s="131">
        <f>IF(A1111=1,0,IF(AP1111,0.1*ε_cu1cd,0))</f>
        <v/>
      </c>
      <c r="C1111" s="131">
        <f>IF(A1111=1,0.1*ε_cu1cd,C1110+B1110)</f>
        <v/>
      </c>
      <c r="D1111" s="113">
        <f>IF('Нормальний переріз'!$D$68&gt;0,1,2)</f>
        <v/>
      </c>
      <c r="E1111" s="144">
        <f>IF(D1111=1,F1111,G1111)</f>
        <v/>
      </c>
      <c r="F1111" s="124">
        <f>IF(AI1110,0.11*ε_cu1cd,IF(AH1110,F1110*0.01,F1110))</f>
        <v/>
      </c>
      <c r="G1111" s="124">
        <f>IF(AP1110,-0.1*ε_cu1cd,IF(AM1110,G1110*0.01,G1110))</f>
        <v/>
      </c>
      <c r="H1111" s="113">
        <f>IF(A1111=1,E1111,IF(AO1110,H1110-E1110+E1111,IF(AP1110,0.8*H1110,H1110+E1111)))</f>
        <v/>
      </c>
      <c r="I1111" s="169">
        <f>(C1111-H1111)/h</f>
        <v/>
      </c>
      <c r="J1111">
        <f>C1111/(ε_c1cd)</f>
        <v/>
      </c>
      <c r="K1111">
        <f>C1111/I1111</f>
        <v/>
      </c>
      <c r="L1111" s="131">
        <f>I1111/(ε_c1cd)</f>
        <v/>
      </c>
      <c r="M1111">
        <f>I1111*(K1111-Z_s1)</f>
        <v/>
      </c>
      <c r="N1111">
        <f>I1111*(K1111-Z_s2)</f>
        <v/>
      </c>
      <c r="O1111">
        <f>E_s*M1111</f>
        <v/>
      </c>
      <c r="P1111">
        <f>E_s*N1111</f>
        <v/>
      </c>
      <c r="Q1111">
        <f>O1111*A_s1</f>
        <v/>
      </c>
      <c r="R1111">
        <f>P1111*A_s2</f>
        <v/>
      </c>
      <c r="S1111">
        <f>Q1111*($K1111-Z_s1)</f>
        <v/>
      </c>
      <c r="T1111">
        <f>R1111*($K1111-Z_s2)</f>
        <v/>
      </c>
      <c r="U1111">
        <f>(INDIRECT("a_"&amp;U$2)/(U$2+1))*(($C1111^(U$2+1)-$H1111^(U$2+1))/(ε_c1cd^(U$2+1)))</f>
        <v/>
      </c>
      <c r="V1111">
        <f>(INDIRECT("a_"&amp;V$2)/(V$2+1))*(($C1111^(V$2+1)-$H1111^(V$2+1))/(ε_c1cd^(V$2+1)))</f>
        <v/>
      </c>
      <c r="W1111">
        <f>(INDIRECT("a_"&amp;W$2)/(W$2+1))*(($C1111^(W$2+1)-$H1111^(W$2+1))/(ε_c1cd^(W$2+1)))</f>
        <v/>
      </c>
      <c r="X1111">
        <f>(INDIRECT("a_"&amp;X$2)/(X$2+1))*(($C1111^(X$2+1)-$H1111^(X$2+1))/(ε_c1cd^(X$2+1)))</f>
        <v/>
      </c>
      <c r="Y1111">
        <f>(INDIRECT("a_"&amp;Y$2)/(Y$2+1))*(($C1111^(Y$2+1)-$H1111^(Y$2+1))/(ε_c1cd^(Y$2+1)))</f>
        <v/>
      </c>
      <c r="Z1111">
        <f>(INDIRECT("a_"&amp;Z$2)/(Z$2+2))*(($C1111^(Z$2+2)-$H1111^(Z$2+2))/(ε_c1cd^(Z$2+2)))</f>
        <v/>
      </c>
      <c r="AA1111">
        <f>(INDIRECT("a_"&amp;AA$2)/(AA$2+2))*(($C1111^(AA$2+2)-$H1111^(AA$2+2))/(ε_c1cd^(AA$2+2)))</f>
        <v/>
      </c>
      <c r="AB1111">
        <f>(INDIRECT("a_"&amp;AB$2)/(AB$2+2))*(($C1111^(AB$2+2)-$H1111^(AB$2+2))/(ε_c1cd^(AB$2+2)))</f>
        <v/>
      </c>
      <c r="AC1111">
        <f>(INDIRECT("a_"&amp;AC$2)/(AC$2+2))*(($C1111^(AC$2+2)-$H1111^(AC$2+2))/(ε_c1cd^(AC$2+2)))</f>
        <v/>
      </c>
      <c r="AD1111">
        <f>(INDIRECT("a_"&amp;AD$2)/(AD$2+2))*(($C1111^(AD$2+2)-$H1111^(AD$2+2))/(ε_c1cd^(AD$2+2)))</f>
        <v/>
      </c>
      <c r="AE1111" s="111">
        <f>(b*f_cd/L1111)*SUM(U1111:Y1111)+SUM(Q1111:R1111)</f>
        <v/>
      </c>
      <c r="AF1111" s="112">
        <f>AE1111*(K1111-y+e)</f>
        <v/>
      </c>
      <c r="AG1111" s="113">
        <f>(b*f_cd/(L1111^2))*SUM(Z1111:AD1111)+SUM(S1111:T1111)-AF1111</f>
        <v/>
      </c>
      <c r="AH1111" s="114">
        <f>AG1111&lt;0</f>
        <v/>
      </c>
      <c r="AI1111" s="115">
        <f>IF(A1111=1,FALSE,(AND(AQ1111,AH1111,NOT(AI1110))))</f>
        <v/>
      </c>
      <c r="AJ1111" s="116">
        <f>(b*f_cd/L1111)*(a_1/2*J1111^2+a_2/3*J1111^3+a_3/4*J1111^4+a_4/5*J1111^5+a_5/6*J1111^6)+SUM(Q1111:R1111)</f>
        <v/>
      </c>
      <c r="AK1111">
        <f>AJ1111*(K1111-y+e)</f>
        <v/>
      </c>
      <c r="AL1111" s="118">
        <f>(b*f_cd/(L1111^2))*(a_1/3*J1111^3+a_2/4*J1111^4+a_3/5*J1111^5+a_4/6*J1111^6+a_5/7*J1111^7)+SUM(S1111:T1111)-AK1111</f>
        <v/>
      </c>
      <c r="AM1111" s="114">
        <f>AL1111&gt;0</f>
        <v/>
      </c>
      <c r="AN1111" s="115">
        <f>IF(A1111=1,FALSE,(AND(AQ1111,AM1111,NOT(AN1110))))</f>
        <v/>
      </c>
      <c r="AO1111">
        <f>IF(D1111=1,AND(AH1111,NOT(AI1111)),AND(AM1111,NOT(AN1111)))</f>
        <v/>
      </c>
      <c r="AP1111" s="119">
        <f>IF(D1111=1,AI1111,AN1111)</f>
        <v/>
      </c>
      <c r="AQ1111" s="125">
        <f>ABS(E1111)&lt;$AQ$2</f>
        <v/>
      </c>
      <c r="AS1111">
        <f>IF(AP1111,MAX(AS$3:AS1109)+1,"")</f>
        <v/>
      </c>
    </row>
    <row r="1112">
      <c r="A1112" t="n">
        <v>1022</v>
      </c>
      <c r="B1112" s="131">
        <f>IF(A1112=1,0,IF(AP1112,0.1*ε_cu1cd,0))</f>
        <v/>
      </c>
      <c r="C1112" s="131">
        <f>IF(A1112=1,0.1*ε_cu1cd,C1111+B1111)</f>
        <v/>
      </c>
      <c r="D1112" s="113">
        <f>IF('Нормальний переріз'!$D$68&gt;0,1,2)</f>
        <v/>
      </c>
      <c r="E1112" s="144">
        <f>IF(D1112=1,F1112,G1112)</f>
        <v/>
      </c>
      <c r="F1112" s="124">
        <f>IF(AI1111,0.11*ε_cu1cd,IF(AH1111,F1111*0.01,F1111))</f>
        <v/>
      </c>
      <c r="G1112" s="124">
        <f>IF(AP1111,-0.1*ε_cu1cd,IF(AM1111,G1111*0.01,G1111))</f>
        <v/>
      </c>
      <c r="H1112" s="113">
        <f>IF(A1112=1,E1112,IF(AO1111,H1111-E1111+E1112,IF(AP1111,0.8*H1111,H1111+E1112)))</f>
        <v/>
      </c>
      <c r="I1112" s="169">
        <f>(C1112-H1112)/h</f>
        <v/>
      </c>
      <c r="J1112">
        <f>C1112/(ε_c1cd)</f>
        <v/>
      </c>
      <c r="K1112">
        <f>C1112/I1112</f>
        <v/>
      </c>
      <c r="L1112" s="131">
        <f>I1112/(ε_c1cd)</f>
        <v/>
      </c>
      <c r="M1112">
        <f>I1112*(K1112-Z_s1)</f>
        <v/>
      </c>
      <c r="N1112">
        <f>I1112*(K1112-Z_s2)</f>
        <v/>
      </c>
      <c r="O1112">
        <f>E_s*M1112</f>
        <v/>
      </c>
      <c r="P1112">
        <f>E_s*N1112</f>
        <v/>
      </c>
      <c r="Q1112">
        <f>O1112*A_s1</f>
        <v/>
      </c>
      <c r="R1112">
        <f>P1112*A_s2</f>
        <v/>
      </c>
      <c r="S1112">
        <f>Q1112*($K1112-Z_s1)</f>
        <v/>
      </c>
      <c r="T1112">
        <f>R1112*($K1112-Z_s2)</f>
        <v/>
      </c>
      <c r="U1112">
        <f>(INDIRECT("a_"&amp;U$2)/(U$2+1))*(($C1112^(U$2+1)-$H1112^(U$2+1))/(ε_c1cd^(U$2+1)))</f>
        <v/>
      </c>
      <c r="V1112">
        <f>(INDIRECT("a_"&amp;V$2)/(V$2+1))*(($C1112^(V$2+1)-$H1112^(V$2+1))/(ε_c1cd^(V$2+1)))</f>
        <v/>
      </c>
      <c r="W1112">
        <f>(INDIRECT("a_"&amp;W$2)/(W$2+1))*(($C1112^(W$2+1)-$H1112^(W$2+1))/(ε_c1cd^(W$2+1)))</f>
        <v/>
      </c>
      <c r="X1112">
        <f>(INDIRECT("a_"&amp;X$2)/(X$2+1))*(($C1112^(X$2+1)-$H1112^(X$2+1))/(ε_c1cd^(X$2+1)))</f>
        <v/>
      </c>
      <c r="Y1112">
        <f>(INDIRECT("a_"&amp;Y$2)/(Y$2+1))*(($C1112^(Y$2+1)-$H1112^(Y$2+1))/(ε_c1cd^(Y$2+1)))</f>
        <v/>
      </c>
      <c r="Z1112">
        <f>(INDIRECT("a_"&amp;Z$2)/(Z$2+2))*(($C1112^(Z$2+2)-$H1112^(Z$2+2))/(ε_c1cd^(Z$2+2)))</f>
        <v/>
      </c>
      <c r="AA1112">
        <f>(INDIRECT("a_"&amp;AA$2)/(AA$2+2))*(($C1112^(AA$2+2)-$H1112^(AA$2+2))/(ε_c1cd^(AA$2+2)))</f>
        <v/>
      </c>
      <c r="AB1112">
        <f>(INDIRECT("a_"&amp;AB$2)/(AB$2+2))*(($C1112^(AB$2+2)-$H1112^(AB$2+2))/(ε_c1cd^(AB$2+2)))</f>
        <v/>
      </c>
      <c r="AC1112">
        <f>(INDIRECT("a_"&amp;AC$2)/(AC$2+2))*(($C1112^(AC$2+2)-$H1112^(AC$2+2))/(ε_c1cd^(AC$2+2)))</f>
        <v/>
      </c>
      <c r="AD1112">
        <f>(INDIRECT("a_"&amp;AD$2)/(AD$2+2))*(($C1112^(AD$2+2)-$H1112^(AD$2+2))/(ε_c1cd^(AD$2+2)))</f>
        <v/>
      </c>
      <c r="AE1112" s="111">
        <f>(b*f_cd/L1112)*SUM(U1112:Y1112)+SUM(Q1112:R1112)</f>
        <v/>
      </c>
      <c r="AF1112" s="112">
        <f>AE1112*(K1112-y+e)</f>
        <v/>
      </c>
      <c r="AG1112" s="113">
        <f>(b*f_cd/(L1112^2))*SUM(Z1112:AD1112)+SUM(S1112:T1112)-AF1112</f>
        <v/>
      </c>
      <c r="AH1112" s="114">
        <f>AG1112&lt;0</f>
        <v/>
      </c>
      <c r="AI1112" s="115">
        <f>IF(A1112=1,FALSE,(AND(AQ1112,AH1112,NOT(AI1111))))</f>
        <v/>
      </c>
      <c r="AJ1112" s="116">
        <f>(b*f_cd/L1112)*(a_1/2*J1112^2+a_2/3*J1112^3+a_3/4*J1112^4+a_4/5*J1112^5+a_5/6*J1112^6)+SUM(Q1112:R1112)</f>
        <v/>
      </c>
      <c r="AK1112">
        <f>AJ1112*(K1112-y+e)</f>
        <v/>
      </c>
      <c r="AL1112" s="118">
        <f>(b*f_cd/(L1112^2))*(a_1/3*J1112^3+a_2/4*J1112^4+a_3/5*J1112^5+a_4/6*J1112^6+a_5/7*J1112^7)+SUM(S1112:T1112)-AK1112</f>
        <v/>
      </c>
      <c r="AM1112" s="114">
        <f>AL1112&gt;0</f>
        <v/>
      </c>
      <c r="AN1112" s="115">
        <f>IF(A1112=1,FALSE,(AND(AQ1112,AM1112,NOT(AN1111))))</f>
        <v/>
      </c>
      <c r="AO1112">
        <f>IF(D1112=1,AND(AH1112,NOT(AI1112)),AND(AM1112,NOT(AN1112)))</f>
        <v/>
      </c>
      <c r="AP1112" s="119">
        <f>IF(D1112=1,AI1112,AN1112)</f>
        <v/>
      </c>
      <c r="AQ1112" s="125">
        <f>ABS(E1112)&lt;$AQ$2</f>
        <v/>
      </c>
      <c r="AS1112">
        <f>IF(AP1112,MAX(AS$3:AS1110)+1,"")</f>
        <v/>
      </c>
    </row>
    <row r="1113">
      <c r="A1113" t="n">
        <v>1023</v>
      </c>
      <c r="B1113" s="131">
        <f>IF(A1113=1,0,IF(AP1113,0.1*ε_cu1cd,0))</f>
        <v/>
      </c>
      <c r="C1113" s="131">
        <f>IF(A1113=1,0.1*ε_cu1cd,C1112+B1112)</f>
        <v/>
      </c>
      <c r="D1113" s="113">
        <f>IF('Нормальний переріз'!$D$68&gt;0,1,2)</f>
        <v/>
      </c>
      <c r="E1113" s="144">
        <f>IF(D1113=1,F1113,G1113)</f>
        <v/>
      </c>
      <c r="F1113" s="124">
        <f>IF(AI1112,0.11*ε_cu1cd,IF(AH1112,F1112*0.01,F1112))</f>
        <v/>
      </c>
      <c r="G1113" s="124">
        <f>IF(AP1112,-0.1*ε_cu1cd,IF(AM1112,G1112*0.01,G1112))</f>
        <v/>
      </c>
      <c r="H1113" s="113">
        <f>IF(A1113=1,E1113,IF(AO1112,H1112-E1112+E1113,IF(AP1112,0.8*H1112,H1112+E1113)))</f>
        <v/>
      </c>
      <c r="I1113" s="169">
        <f>(C1113-H1113)/h</f>
        <v/>
      </c>
      <c r="J1113">
        <f>C1113/(ε_c1cd)</f>
        <v/>
      </c>
      <c r="K1113">
        <f>C1113/I1113</f>
        <v/>
      </c>
      <c r="L1113" s="131">
        <f>I1113/(ε_c1cd)</f>
        <v/>
      </c>
      <c r="M1113">
        <f>I1113*(K1113-Z_s1)</f>
        <v/>
      </c>
      <c r="N1113">
        <f>I1113*(K1113-Z_s2)</f>
        <v/>
      </c>
      <c r="O1113">
        <f>E_s*M1113</f>
        <v/>
      </c>
      <c r="P1113">
        <f>E_s*N1113</f>
        <v/>
      </c>
      <c r="Q1113">
        <f>O1113*A_s1</f>
        <v/>
      </c>
      <c r="R1113">
        <f>P1113*A_s2</f>
        <v/>
      </c>
      <c r="S1113">
        <f>Q1113*($K1113-Z_s1)</f>
        <v/>
      </c>
      <c r="T1113">
        <f>R1113*($K1113-Z_s2)</f>
        <v/>
      </c>
      <c r="U1113">
        <f>(INDIRECT("a_"&amp;U$2)/(U$2+1))*(($C1113^(U$2+1)-$H1113^(U$2+1))/(ε_c1cd^(U$2+1)))</f>
        <v/>
      </c>
      <c r="V1113">
        <f>(INDIRECT("a_"&amp;V$2)/(V$2+1))*(($C1113^(V$2+1)-$H1113^(V$2+1))/(ε_c1cd^(V$2+1)))</f>
        <v/>
      </c>
      <c r="W1113">
        <f>(INDIRECT("a_"&amp;W$2)/(W$2+1))*(($C1113^(W$2+1)-$H1113^(W$2+1))/(ε_c1cd^(W$2+1)))</f>
        <v/>
      </c>
      <c r="X1113">
        <f>(INDIRECT("a_"&amp;X$2)/(X$2+1))*(($C1113^(X$2+1)-$H1113^(X$2+1))/(ε_c1cd^(X$2+1)))</f>
        <v/>
      </c>
      <c r="Y1113">
        <f>(INDIRECT("a_"&amp;Y$2)/(Y$2+1))*(($C1113^(Y$2+1)-$H1113^(Y$2+1))/(ε_c1cd^(Y$2+1)))</f>
        <v/>
      </c>
      <c r="Z1113">
        <f>(INDIRECT("a_"&amp;Z$2)/(Z$2+2))*(($C1113^(Z$2+2)-$H1113^(Z$2+2))/(ε_c1cd^(Z$2+2)))</f>
        <v/>
      </c>
      <c r="AA1113">
        <f>(INDIRECT("a_"&amp;AA$2)/(AA$2+2))*(($C1113^(AA$2+2)-$H1113^(AA$2+2))/(ε_c1cd^(AA$2+2)))</f>
        <v/>
      </c>
      <c r="AB1113">
        <f>(INDIRECT("a_"&amp;AB$2)/(AB$2+2))*(($C1113^(AB$2+2)-$H1113^(AB$2+2))/(ε_c1cd^(AB$2+2)))</f>
        <v/>
      </c>
      <c r="AC1113">
        <f>(INDIRECT("a_"&amp;AC$2)/(AC$2+2))*(($C1113^(AC$2+2)-$H1113^(AC$2+2))/(ε_c1cd^(AC$2+2)))</f>
        <v/>
      </c>
      <c r="AD1113">
        <f>(INDIRECT("a_"&amp;AD$2)/(AD$2+2))*(($C1113^(AD$2+2)-$H1113^(AD$2+2))/(ε_c1cd^(AD$2+2)))</f>
        <v/>
      </c>
      <c r="AE1113" s="111">
        <f>(b*f_cd/L1113)*SUM(U1113:Y1113)+SUM(Q1113:R1113)</f>
        <v/>
      </c>
      <c r="AF1113" s="112">
        <f>AE1113*(K1113-y+e)</f>
        <v/>
      </c>
      <c r="AG1113" s="113">
        <f>(b*f_cd/(L1113^2))*SUM(Z1113:AD1113)+SUM(S1113:T1113)-AF1113</f>
        <v/>
      </c>
      <c r="AH1113" s="114">
        <f>AG1113&lt;0</f>
        <v/>
      </c>
      <c r="AI1113" s="115">
        <f>IF(A1113=1,FALSE,(AND(AQ1113,AH1113,NOT(AI1112))))</f>
        <v/>
      </c>
      <c r="AJ1113" s="116">
        <f>(b*f_cd/L1113)*(a_1/2*J1113^2+a_2/3*J1113^3+a_3/4*J1113^4+a_4/5*J1113^5+a_5/6*J1113^6)+SUM(Q1113:R1113)</f>
        <v/>
      </c>
      <c r="AK1113">
        <f>AJ1113*(K1113-y+e)</f>
        <v/>
      </c>
      <c r="AL1113" s="118">
        <f>(b*f_cd/(L1113^2))*(a_1/3*J1113^3+a_2/4*J1113^4+a_3/5*J1113^5+a_4/6*J1113^6+a_5/7*J1113^7)+SUM(S1113:T1113)-AK1113</f>
        <v/>
      </c>
      <c r="AM1113" s="114">
        <f>AL1113&gt;0</f>
        <v/>
      </c>
      <c r="AN1113" s="115">
        <f>IF(A1113=1,FALSE,(AND(AQ1113,AM1113,NOT(AN1112))))</f>
        <v/>
      </c>
      <c r="AO1113">
        <f>IF(D1113=1,AND(AH1113,NOT(AI1113)),AND(AM1113,NOT(AN1113)))</f>
        <v/>
      </c>
      <c r="AP1113" s="119">
        <f>IF(D1113=1,AI1113,AN1113)</f>
        <v/>
      </c>
      <c r="AQ1113" s="125">
        <f>ABS(E1113)&lt;$AQ$2</f>
        <v/>
      </c>
      <c r="AS1113">
        <f>IF(AP1113,MAX(AS$3:AS1111)+1,"")</f>
        <v/>
      </c>
    </row>
    <row r="1114">
      <c r="A1114" t="n">
        <v>1024</v>
      </c>
      <c r="B1114" s="131">
        <f>IF(A1114=1,0,IF(AP1114,0.1*ε_cu1cd,0))</f>
        <v/>
      </c>
      <c r="C1114" s="131">
        <f>IF(A1114=1,0.1*ε_cu1cd,C1113+B1113)</f>
        <v/>
      </c>
      <c r="D1114" s="113">
        <f>IF('Нормальний переріз'!$D$68&gt;0,1,2)</f>
        <v/>
      </c>
      <c r="E1114" s="144">
        <f>IF(D1114=1,F1114,G1114)</f>
        <v/>
      </c>
      <c r="F1114" s="124">
        <f>IF(AI1113,0.11*ε_cu1cd,IF(AH1113,F1113*0.01,F1113))</f>
        <v/>
      </c>
      <c r="G1114" s="124">
        <f>IF(AP1113,-0.1*ε_cu1cd,IF(AM1113,G1113*0.01,G1113))</f>
        <v/>
      </c>
      <c r="H1114" s="113">
        <f>IF(A1114=1,E1114,IF(AO1113,H1113-E1113+E1114,IF(AP1113,0.8*H1113,H1113+E1114)))</f>
        <v/>
      </c>
      <c r="I1114" s="169">
        <f>(C1114-H1114)/h</f>
        <v/>
      </c>
      <c r="J1114">
        <f>C1114/(ε_c1cd)</f>
        <v/>
      </c>
      <c r="K1114">
        <f>C1114/I1114</f>
        <v/>
      </c>
      <c r="L1114" s="131">
        <f>I1114/(ε_c1cd)</f>
        <v/>
      </c>
      <c r="M1114">
        <f>I1114*(K1114-Z_s1)</f>
        <v/>
      </c>
      <c r="N1114">
        <f>I1114*(K1114-Z_s2)</f>
        <v/>
      </c>
      <c r="O1114">
        <f>E_s*M1114</f>
        <v/>
      </c>
      <c r="P1114">
        <f>E_s*N1114</f>
        <v/>
      </c>
      <c r="Q1114">
        <f>O1114*A_s1</f>
        <v/>
      </c>
      <c r="R1114">
        <f>P1114*A_s2</f>
        <v/>
      </c>
      <c r="S1114">
        <f>Q1114*($K1114-Z_s1)</f>
        <v/>
      </c>
      <c r="T1114">
        <f>R1114*($K1114-Z_s2)</f>
        <v/>
      </c>
      <c r="U1114">
        <f>(INDIRECT("a_"&amp;U$2)/(U$2+1))*(($C1114^(U$2+1)-$H1114^(U$2+1))/(ε_c1cd^(U$2+1)))</f>
        <v/>
      </c>
      <c r="V1114">
        <f>(INDIRECT("a_"&amp;V$2)/(V$2+1))*(($C1114^(V$2+1)-$H1114^(V$2+1))/(ε_c1cd^(V$2+1)))</f>
        <v/>
      </c>
      <c r="W1114">
        <f>(INDIRECT("a_"&amp;W$2)/(W$2+1))*(($C1114^(W$2+1)-$H1114^(W$2+1))/(ε_c1cd^(W$2+1)))</f>
        <v/>
      </c>
      <c r="X1114">
        <f>(INDIRECT("a_"&amp;X$2)/(X$2+1))*(($C1114^(X$2+1)-$H1114^(X$2+1))/(ε_c1cd^(X$2+1)))</f>
        <v/>
      </c>
      <c r="Y1114">
        <f>(INDIRECT("a_"&amp;Y$2)/(Y$2+1))*(($C1114^(Y$2+1)-$H1114^(Y$2+1))/(ε_c1cd^(Y$2+1)))</f>
        <v/>
      </c>
      <c r="Z1114">
        <f>(INDIRECT("a_"&amp;Z$2)/(Z$2+2))*(($C1114^(Z$2+2)-$H1114^(Z$2+2))/(ε_c1cd^(Z$2+2)))</f>
        <v/>
      </c>
      <c r="AA1114">
        <f>(INDIRECT("a_"&amp;AA$2)/(AA$2+2))*(($C1114^(AA$2+2)-$H1114^(AA$2+2))/(ε_c1cd^(AA$2+2)))</f>
        <v/>
      </c>
      <c r="AB1114">
        <f>(INDIRECT("a_"&amp;AB$2)/(AB$2+2))*(($C1114^(AB$2+2)-$H1114^(AB$2+2))/(ε_c1cd^(AB$2+2)))</f>
        <v/>
      </c>
      <c r="AC1114">
        <f>(INDIRECT("a_"&amp;AC$2)/(AC$2+2))*(($C1114^(AC$2+2)-$H1114^(AC$2+2))/(ε_c1cd^(AC$2+2)))</f>
        <v/>
      </c>
      <c r="AD1114">
        <f>(INDIRECT("a_"&amp;AD$2)/(AD$2+2))*(($C1114^(AD$2+2)-$H1114^(AD$2+2))/(ε_c1cd^(AD$2+2)))</f>
        <v/>
      </c>
      <c r="AE1114" s="111">
        <f>(b*f_cd/L1114)*SUM(U1114:Y1114)+SUM(Q1114:R1114)</f>
        <v/>
      </c>
      <c r="AF1114" s="112">
        <f>AE1114*(K1114-y+e)</f>
        <v/>
      </c>
      <c r="AG1114" s="113">
        <f>(b*f_cd/(L1114^2))*SUM(Z1114:AD1114)+SUM(S1114:T1114)-AF1114</f>
        <v/>
      </c>
      <c r="AH1114" s="114">
        <f>AG1114&lt;0</f>
        <v/>
      </c>
      <c r="AI1114" s="115">
        <f>IF(A1114=1,FALSE,(AND(AQ1114,AH1114,NOT(AI1113))))</f>
        <v/>
      </c>
      <c r="AJ1114" s="116">
        <f>(b*f_cd/L1114)*(a_1/2*J1114^2+a_2/3*J1114^3+a_3/4*J1114^4+a_4/5*J1114^5+a_5/6*J1114^6)+SUM(Q1114:R1114)</f>
        <v/>
      </c>
      <c r="AK1114">
        <f>AJ1114*(K1114-y+e)</f>
        <v/>
      </c>
      <c r="AL1114" s="118">
        <f>(b*f_cd/(L1114^2))*(a_1/3*J1114^3+a_2/4*J1114^4+a_3/5*J1114^5+a_4/6*J1114^6+a_5/7*J1114^7)+SUM(S1114:T1114)-AK1114</f>
        <v/>
      </c>
      <c r="AM1114" s="114">
        <f>AL1114&gt;0</f>
        <v/>
      </c>
      <c r="AN1114" s="115">
        <f>IF(A1114=1,FALSE,(AND(AQ1114,AM1114,NOT(AN1113))))</f>
        <v/>
      </c>
      <c r="AO1114">
        <f>IF(D1114=1,AND(AH1114,NOT(AI1114)),AND(AM1114,NOT(AN1114)))</f>
        <v/>
      </c>
      <c r="AP1114" s="119">
        <f>IF(D1114=1,AI1114,AN1114)</f>
        <v/>
      </c>
      <c r="AQ1114" s="125">
        <f>ABS(E1114)&lt;$AQ$2</f>
        <v/>
      </c>
      <c r="AS1114">
        <f>IF(AP1114,MAX(AS$3:AS1112)+1,"")</f>
        <v/>
      </c>
    </row>
    <row r="1115">
      <c r="A1115" t="n">
        <v>1025</v>
      </c>
      <c r="B1115" s="131">
        <f>IF(A1115=1,0,IF(AP1115,0.1*ε_cu1cd,0))</f>
        <v/>
      </c>
      <c r="C1115" s="131">
        <f>IF(A1115=1,0.1*ε_cu1cd,C1114+B1114)</f>
        <v/>
      </c>
      <c r="D1115" s="113">
        <f>IF('Нормальний переріз'!$D$68&gt;0,1,2)</f>
        <v/>
      </c>
      <c r="E1115" s="144">
        <f>IF(D1115=1,F1115,G1115)</f>
        <v/>
      </c>
      <c r="F1115" s="124">
        <f>IF(AI1114,0.11*ε_cu1cd,IF(AH1114,F1114*0.01,F1114))</f>
        <v/>
      </c>
      <c r="G1115" s="124">
        <f>IF(AP1114,-0.1*ε_cu1cd,IF(AM1114,G1114*0.01,G1114))</f>
        <v/>
      </c>
      <c r="H1115" s="113">
        <f>IF(A1115=1,E1115,IF(AO1114,H1114-E1114+E1115,IF(AP1114,0.8*H1114,H1114+E1115)))</f>
        <v/>
      </c>
      <c r="I1115" s="169">
        <f>(C1115-H1115)/h</f>
        <v/>
      </c>
      <c r="J1115">
        <f>C1115/(ε_c1cd)</f>
        <v/>
      </c>
      <c r="K1115">
        <f>C1115/I1115</f>
        <v/>
      </c>
      <c r="L1115" s="131">
        <f>I1115/(ε_c1cd)</f>
        <v/>
      </c>
      <c r="M1115">
        <f>I1115*(K1115-Z_s1)</f>
        <v/>
      </c>
      <c r="N1115">
        <f>I1115*(K1115-Z_s2)</f>
        <v/>
      </c>
      <c r="O1115">
        <f>E_s*M1115</f>
        <v/>
      </c>
      <c r="P1115">
        <f>E_s*N1115</f>
        <v/>
      </c>
      <c r="Q1115">
        <f>O1115*A_s1</f>
        <v/>
      </c>
      <c r="R1115">
        <f>P1115*A_s2</f>
        <v/>
      </c>
      <c r="S1115">
        <f>Q1115*($K1115-Z_s1)</f>
        <v/>
      </c>
      <c r="T1115">
        <f>R1115*($K1115-Z_s2)</f>
        <v/>
      </c>
      <c r="U1115">
        <f>(INDIRECT("a_"&amp;U$2)/(U$2+1))*(($C1115^(U$2+1)-$H1115^(U$2+1))/(ε_c1cd^(U$2+1)))</f>
        <v/>
      </c>
      <c r="V1115">
        <f>(INDIRECT("a_"&amp;V$2)/(V$2+1))*(($C1115^(V$2+1)-$H1115^(V$2+1))/(ε_c1cd^(V$2+1)))</f>
        <v/>
      </c>
      <c r="W1115">
        <f>(INDIRECT("a_"&amp;W$2)/(W$2+1))*(($C1115^(W$2+1)-$H1115^(W$2+1))/(ε_c1cd^(W$2+1)))</f>
        <v/>
      </c>
      <c r="X1115">
        <f>(INDIRECT("a_"&amp;X$2)/(X$2+1))*(($C1115^(X$2+1)-$H1115^(X$2+1))/(ε_c1cd^(X$2+1)))</f>
        <v/>
      </c>
      <c r="Y1115">
        <f>(INDIRECT("a_"&amp;Y$2)/(Y$2+1))*(($C1115^(Y$2+1)-$H1115^(Y$2+1))/(ε_c1cd^(Y$2+1)))</f>
        <v/>
      </c>
      <c r="Z1115">
        <f>(INDIRECT("a_"&amp;Z$2)/(Z$2+2))*(($C1115^(Z$2+2)-$H1115^(Z$2+2))/(ε_c1cd^(Z$2+2)))</f>
        <v/>
      </c>
      <c r="AA1115">
        <f>(INDIRECT("a_"&amp;AA$2)/(AA$2+2))*(($C1115^(AA$2+2)-$H1115^(AA$2+2))/(ε_c1cd^(AA$2+2)))</f>
        <v/>
      </c>
      <c r="AB1115">
        <f>(INDIRECT("a_"&amp;AB$2)/(AB$2+2))*(($C1115^(AB$2+2)-$H1115^(AB$2+2))/(ε_c1cd^(AB$2+2)))</f>
        <v/>
      </c>
      <c r="AC1115">
        <f>(INDIRECT("a_"&amp;AC$2)/(AC$2+2))*(($C1115^(AC$2+2)-$H1115^(AC$2+2))/(ε_c1cd^(AC$2+2)))</f>
        <v/>
      </c>
      <c r="AD1115">
        <f>(INDIRECT("a_"&amp;AD$2)/(AD$2+2))*(($C1115^(AD$2+2)-$H1115^(AD$2+2))/(ε_c1cd^(AD$2+2)))</f>
        <v/>
      </c>
      <c r="AE1115" s="111">
        <f>(b*f_cd/L1115)*SUM(U1115:Y1115)+SUM(Q1115:R1115)</f>
        <v/>
      </c>
      <c r="AF1115" s="112">
        <f>AE1115*(K1115-y+e)</f>
        <v/>
      </c>
      <c r="AG1115" s="113">
        <f>(b*f_cd/(L1115^2))*SUM(Z1115:AD1115)+SUM(S1115:T1115)-AF1115</f>
        <v/>
      </c>
      <c r="AH1115" s="114">
        <f>AG1115&lt;0</f>
        <v/>
      </c>
      <c r="AI1115" s="115">
        <f>IF(A1115=1,FALSE,(AND(AQ1115,AH1115,NOT(AI1114))))</f>
        <v/>
      </c>
      <c r="AJ1115" s="116">
        <f>(b*f_cd/L1115)*(a_1/2*J1115^2+a_2/3*J1115^3+a_3/4*J1115^4+a_4/5*J1115^5+a_5/6*J1115^6)+SUM(Q1115:R1115)</f>
        <v/>
      </c>
      <c r="AK1115">
        <f>AJ1115*(K1115-y+e)</f>
        <v/>
      </c>
      <c r="AL1115" s="118">
        <f>(b*f_cd/(L1115^2))*(a_1/3*J1115^3+a_2/4*J1115^4+a_3/5*J1115^5+a_4/6*J1115^6+a_5/7*J1115^7)+SUM(S1115:T1115)-AK1115</f>
        <v/>
      </c>
      <c r="AM1115" s="114">
        <f>AL1115&gt;0</f>
        <v/>
      </c>
      <c r="AN1115" s="115">
        <f>IF(A1115=1,FALSE,(AND(AQ1115,AM1115,NOT(AN1114))))</f>
        <v/>
      </c>
      <c r="AO1115">
        <f>IF(D1115=1,AND(AH1115,NOT(AI1115)),AND(AM1115,NOT(AN1115)))</f>
        <v/>
      </c>
      <c r="AP1115" s="119">
        <f>IF(D1115=1,AI1115,AN1115)</f>
        <v/>
      </c>
      <c r="AQ1115" s="125">
        <f>ABS(E1115)&lt;$AQ$2</f>
        <v/>
      </c>
      <c r="AS1115">
        <f>IF(AP1115,MAX(AS$3:AS1113)+1,"")</f>
        <v/>
      </c>
    </row>
    <row r="1116">
      <c r="A1116" t="n">
        <v>1026</v>
      </c>
      <c r="B1116" s="131">
        <f>IF(A1116=1,0,IF(AP1116,0.1*ε_cu1cd,0))</f>
        <v/>
      </c>
      <c r="C1116" s="131">
        <f>IF(A1116=1,0.1*ε_cu1cd,C1115+B1115)</f>
        <v/>
      </c>
      <c r="D1116" s="113">
        <f>IF('Нормальний переріз'!$D$68&gt;0,1,2)</f>
        <v/>
      </c>
      <c r="E1116" s="144">
        <f>IF(D1116=1,F1116,G1116)</f>
        <v/>
      </c>
      <c r="F1116" s="124">
        <f>IF(AI1115,0.11*ε_cu1cd,IF(AH1115,F1115*0.01,F1115))</f>
        <v/>
      </c>
      <c r="G1116" s="124">
        <f>IF(AP1115,-0.1*ε_cu1cd,IF(AM1115,G1115*0.01,G1115))</f>
        <v/>
      </c>
      <c r="H1116" s="113">
        <f>IF(A1116=1,E1116,IF(AO1115,H1115-E1115+E1116,IF(AP1115,0.8*H1115,H1115+E1116)))</f>
        <v/>
      </c>
      <c r="I1116" s="169">
        <f>(C1116-H1116)/h</f>
        <v/>
      </c>
      <c r="J1116">
        <f>C1116/(ε_c1cd)</f>
        <v/>
      </c>
      <c r="K1116">
        <f>C1116/I1116</f>
        <v/>
      </c>
      <c r="L1116" s="131">
        <f>I1116/(ε_c1cd)</f>
        <v/>
      </c>
      <c r="M1116">
        <f>I1116*(K1116-Z_s1)</f>
        <v/>
      </c>
      <c r="N1116">
        <f>I1116*(K1116-Z_s2)</f>
        <v/>
      </c>
      <c r="O1116">
        <f>E_s*M1116</f>
        <v/>
      </c>
      <c r="P1116">
        <f>E_s*N1116</f>
        <v/>
      </c>
      <c r="Q1116">
        <f>O1116*A_s1</f>
        <v/>
      </c>
      <c r="R1116">
        <f>P1116*A_s2</f>
        <v/>
      </c>
      <c r="S1116">
        <f>Q1116*($K1116-Z_s1)</f>
        <v/>
      </c>
      <c r="T1116">
        <f>R1116*($K1116-Z_s2)</f>
        <v/>
      </c>
      <c r="U1116">
        <f>(INDIRECT("a_"&amp;U$2)/(U$2+1))*(($C1116^(U$2+1)-$H1116^(U$2+1))/(ε_c1cd^(U$2+1)))</f>
        <v/>
      </c>
      <c r="V1116">
        <f>(INDIRECT("a_"&amp;V$2)/(V$2+1))*(($C1116^(V$2+1)-$H1116^(V$2+1))/(ε_c1cd^(V$2+1)))</f>
        <v/>
      </c>
      <c r="W1116">
        <f>(INDIRECT("a_"&amp;W$2)/(W$2+1))*(($C1116^(W$2+1)-$H1116^(W$2+1))/(ε_c1cd^(W$2+1)))</f>
        <v/>
      </c>
      <c r="X1116">
        <f>(INDIRECT("a_"&amp;X$2)/(X$2+1))*(($C1116^(X$2+1)-$H1116^(X$2+1))/(ε_c1cd^(X$2+1)))</f>
        <v/>
      </c>
      <c r="Y1116">
        <f>(INDIRECT("a_"&amp;Y$2)/(Y$2+1))*(($C1116^(Y$2+1)-$H1116^(Y$2+1))/(ε_c1cd^(Y$2+1)))</f>
        <v/>
      </c>
      <c r="Z1116">
        <f>(INDIRECT("a_"&amp;Z$2)/(Z$2+2))*(($C1116^(Z$2+2)-$H1116^(Z$2+2))/(ε_c1cd^(Z$2+2)))</f>
        <v/>
      </c>
      <c r="AA1116">
        <f>(INDIRECT("a_"&amp;AA$2)/(AA$2+2))*(($C1116^(AA$2+2)-$H1116^(AA$2+2))/(ε_c1cd^(AA$2+2)))</f>
        <v/>
      </c>
      <c r="AB1116">
        <f>(INDIRECT("a_"&amp;AB$2)/(AB$2+2))*(($C1116^(AB$2+2)-$H1116^(AB$2+2))/(ε_c1cd^(AB$2+2)))</f>
        <v/>
      </c>
      <c r="AC1116">
        <f>(INDIRECT("a_"&amp;AC$2)/(AC$2+2))*(($C1116^(AC$2+2)-$H1116^(AC$2+2))/(ε_c1cd^(AC$2+2)))</f>
        <v/>
      </c>
      <c r="AD1116">
        <f>(INDIRECT("a_"&amp;AD$2)/(AD$2+2))*(($C1116^(AD$2+2)-$H1116^(AD$2+2))/(ε_c1cd^(AD$2+2)))</f>
        <v/>
      </c>
      <c r="AE1116" s="111">
        <f>(b*f_cd/L1116)*SUM(U1116:Y1116)+SUM(Q1116:R1116)</f>
        <v/>
      </c>
      <c r="AF1116" s="112">
        <f>AE1116*(K1116-y+e)</f>
        <v/>
      </c>
      <c r="AG1116" s="113">
        <f>(b*f_cd/(L1116^2))*SUM(Z1116:AD1116)+SUM(S1116:T1116)-AF1116</f>
        <v/>
      </c>
      <c r="AH1116" s="114">
        <f>AG1116&lt;0</f>
        <v/>
      </c>
      <c r="AI1116" s="115">
        <f>IF(A1116=1,FALSE,(AND(AQ1116,AH1116,NOT(AI1115))))</f>
        <v/>
      </c>
      <c r="AJ1116" s="116">
        <f>(b*f_cd/L1116)*(a_1/2*J1116^2+a_2/3*J1116^3+a_3/4*J1116^4+a_4/5*J1116^5+a_5/6*J1116^6)+SUM(Q1116:R1116)</f>
        <v/>
      </c>
      <c r="AK1116">
        <f>AJ1116*(K1116-y+e)</f>
        <v/>
      </c>
      <c r="AL1116" s="118">
        <f>(b*f_cd/(L1116^2))*(a_1/3*J1116^3+a_2/4*J1116^4+a_3/5*J1116^5+a_4/6*J1116^6+a_5/7*J1116^7)+SUM(S1116:T1116)-AK1116</f>
        <v/>
      </c>
      <c r="AM1116" s="114">
        <f>AL1116&gt;0</f>
        <v/>
      </c>
      <c r="AN1116" s="115">
        <f>IF(A1116=1,FALSE,(AND(AQ1116,AM1116,NOT(AN1115))))</f>
        <v/>
      </c>
      <c r="AO1116">
        <f>IF(D1116=1,AND(AH1116,NOT(AI1116)),AND(AM1116,NOT(AN1116)))</f>
        <v/>
      </c>
      <c r="AP1116" s="119">
        <f>IF(D1116=1,AI1116,AN1116)</f>
        <v/>
      </c>
      <c r="AQ1116" s="125">
        <f>ABS(E1116)&lt;$AQ$2</f>
        <v/>
      </c>
      <c r="AS1116">
        <f>IF(AP1116,MAX(AS$3:AS1114)+1,"")</f>
        <v/>
      </c>
    </row>
    <row r="1117">
      <c r="A1117" t="n">
        <v>1027</v>
      </c>
      <c r="B1117" s="131">
        <f>IF(A1117=1,0,IF(AP1117,0.1*ε_cu1cd,0))</f>
        <v/>
      </c>
      <c r="C1117" s="131">
        <f>IF(A1117=1,0.1*ε_cu1cd,C1116+B1116)</f>
        <v/>
      </c>
      <c r="D1117" s="113">
        <f>IF('Нормальний переріз'!$D$68&gt;0,1,2)</f>
        <v/>
      </c>
      <c r="E1117" s="144">
        <f>IF(D1117=1,F1117,G1117)</f>
        <v/>
      </c>
      <c r="F1117" s="124">
        <f>IF(AI1116,0.11*ε_cu1cd,IF(AH1116,F1116*0.01,F1116))</f>
        <v/>
      </c>
      <c r="G1117" s="124">
        <f>IF(AP1116,-0.1*ε_cu1cd,IF(AM1116,G1116*0.01,G1116))</f>
        <v/>
      </c>
      <c r="H1117" s="113">
        <f>IF(A1117=1,E1117,IF(AO1116,H1116-E1116+E1117,IF(AP1116,0.8*H1116,H1116+E1117)))</f>
        <v/>
      </c>
      <c r="I1117" s="169">
        <f>(C1117-H1117)/h</f>
        <v/>
      </c>
      <c r="J1117">
        <f>C1117/(ε_c1cd)</f>
        <v/>
      </c>
      <c r="K1117">
        <f>C1117/I1117</f>
        <v/>
      </c>
      <c r="L1117" s="131">
        <f>I1117/(ε_c1cd)</f>
        <v/>
      </c>
      <c r="M1117">
        <f>I1117*(K1117-Z_s1)</f>
        <v/>
      </c>
      <c r="N1117">
        <f>I1117*(K1117-Z_s2)</f>
        <v/>
      </c>
      <c r="O1117">
        <f>E_s*M1117</f>
        <v/>
      </c>
      <c r="P1117">
        <f>E_s*N1117</f>
        <v/>
      </c>
      <c r="Q1117">
        <f>O1117*A_s1</f>
        <v/>
      </c>
      <c r="R1117">
        <f>P1117*A_s2</f>
        <v/>
      </c>
      <c r="S1117">
        <f>Q1117*($K1117-Z_s1)</f>
        <v/>
      </c>
      <c r="T1117">
        <f>R1117*($K1117-Z_s2)</f>
        <v/>
      </c>
      <c r="U1117">
        <f>(INDIRECT("a_"&amp;U$2)/(U$2+1))*(($C1117^(U$2+1)-$H1117^(U$2+1))/(ε_c1cd^(U$2+1)))</f>
        <v/>
      </c>
      <c r="V1117">
        <f>(INDIRECT("a_"&amp;V$2)/(V$2+1))*(($C1117^(V$2+1)-$H1117^(V$2+1))/(ε_c1cd^(V$2+1)))</f>
        <v/>
      </c>
      <c r="W1117">
        <f>(INDIRECT("a_"&amp;W$2)/(W$2+1))*(($C1117^(W$2+1)-$H1117^(W$2+1))/(ε_c1cd^(W$2+1)))</f>
        <v/>
      </c>
      <c r="X1117">
        <f>(INDIRECT("a_"&amp;X$2)/(X$2+1))*(($C1117^(X$2+1)-$H1117^(X$2+1))/(ε_c1cd^(X$2+1)))</f>
        <v/>
      </c>
      <c r="Y1117">
        <f>(INDIRECT("a_"&amp;Y$2)/(Y$2+1))*(($C1117^(Y$2+1)-$H1117^(Y$2+1))/(ε_c1cd^(Y$2+1)))</f>
        <v/>
      </c>
      <c r="Z1117">
        <f>(INDIRECT("a_"&amp;Z$2)/(Z$2+2))*(($C1117^(Z$2+2)-$H1117^(Z$2+2))/(ε_c1cd^(Z$2+2)))</f>
        <v/>
      </c>
      <c r="AA1117">
        <f>(INDIRECT("a_"&amp;AA$2)/(AA$2+2))*(($C1117^(AA$2+2)-$H1117^(AA$2+2))/(ε_c1cd^(AA$2+2)))</f>
        <v/>
      </c>
      <c r="AB1117">
        <f>(INDIRECT("a_"&amp;AB$2)/(AB$2+2))*(($C1117^(AB$2+2)-$H1117^(AB$2+2))/(ε_c1cd^(AB$2+2)))</f>
        <v/>
      </c>
      <c r="AC1117">
        <f>(INDIRECT("a_"&amp;AC$2)/(AC$2+2))*(($C1117^(AC$2+2)-$H1117^(AC$2+2))/(ε_c1cd^(AC$2+2)))</f>
        <v/>
      </c>
      <c r="AD1117">
        <f>(INDIRECT("a_"&amp;AD$2)/(AD$2+2))*(($C1117^(AD$2+2)-$H1117^(AD$2+2))/(ε_c1cd^(AD$2+2)))</f>
        <v/>
      </c>
      <c r="AE1117" s="111">
        <f>(b*f_cd/L1117)*SUM(U1117:Y1117)+SUM(Q1117:R1117)</f>
        <v/>
      </c>
      <c r="AF1117" s="112">
        <f>AE1117*(K1117-y+e)</f>
        <v/>
      </c>
      <c r="AG1117" s="113">
        <f>(b*f_cd/(L1117^2))*SUM(Z1117:AD1117)+SUM(S1117:T1117)-AF1117</f>
        <v/>
      </c>
      <c r="AH1117" s="114">
        <f>AG1117&lt;0</f>
        <v/>
      </c>
      <c r="AI1117" s="115">
        <f>IF(A1117=1,FALSE,(AND(AQ1117,AH1117,NOT(AI1116))))</f>
        <v/>
      </c>
      <c r="AJ1117" s="116">
        <f>(b*f_cd/L1117)*(a_1/2*J1117^2+a_2/3*J1117^3+a_3/4*J1117^4+a_4/5*J1117^5+a_5/6*J1117^6)+SUM(Q1117:R1117)</f>
        <v/>
      </c>
      <c r="AK1117">
        <f>AJ1117*(K1117-y+e)</f>
        <v/>
      </c>
      <c r="AL1117" s="118">
        <f>(b*f_cd/(L1117^2))*(a_1/3*J1117^3+a_2/4*J1117^4+a_3/5*J1117^5+a_4/6*J1117^6+a_5/7*J1117^7)+SUM(S1117:T1117)-AK1117</f>
        <v/>
      </c>
      <c r="AM1117" s="114">
        <f>AL1117&gt;0</f>
        <v/>
      </c>
      <c r="AN1117" s="115">
        <f>IF(A1117=1,FALSE,(AND(AQ1117,AM1117,NOT(AN1116))))</f>
        <v/>
      </c>
      <c r="AO1117">
        <f>IF(D1117=1,AND(AH1117,NOT(AI1117)),AND(AM1117,NOT(AN1117)))</f>
        <v/>
      </c>
      <c r="AP1117" s="119">
        <f>IF(D1117=1,AI1117,AN1117)</f>
        <v/>
      </c>
      <c r="AQ1117" s="125">
        <f>ABS(E1117)&lt;$AQ$2</f>
        <v/>
      </c>
      <c r="AS1117">
        <f>IF(AP1117,MAX(AS$3:AS1115)+1,"")</f>
        <v/>
      </c>
    </row>
    <row r="1118">
      <c r="A1118" t="n">
        <v>1028</v>
      </c>
      <c r="B1118" s="131">
        <f>IF(A1118=1,0,IF(AP1118,0.1*ε_cu1cd,0))</f>
        <v/>
      </c>
      <c r="C1118" s="131">
        <f>IF(A1118=1,0.1*ε_cu1cd,C1117+B1117)</f>
        <v/>
      </c>
      <c r="D1118" s="113">
        <f>IF('Нормальний переріз'!$D$68&gt;0,1,2)</f>
        <v/>
      </c>
      <c r="E1118" s="144">
        <f>IF(D1118=1,F1118,G1118)</f>
        <v/>
      </c>
      <c r="F1118" s="124">
        <f>IF(AI1117,0.11*ε_cu1cd,IF(AH1117,F1117*0.01,F1117))</f>
        <v/>
      </c>
      <c r="G1118" s="124">
        <f>IF(AP1117,-0.1*ε_cu1cd,IF(AM1117,G1117*0.01,G1117))</f>
        <v/>
      </c>
      <c r="H1118" s="113">
        <f>IF(A1118=1,E1118,IF(AO1117,H1117-E1117+E1118,IF(AP1117,0.8*H1117,H1117+E1118)))</f>
        <v/>
      </c>
      <c r="I1118" s="169">
        <f>(C1118-H1118)/h</f>
        <v/>
      </c>
      <c r="J1118">
        <f>C1118/(ε_c1cd)</f>
        <v/>
      </c>
      <c r="K1118">
        <f>C1118/I1118</f>
        <v/>
      </c>
      <c r="L1118" s="131">
        <f>I1118/(ε_c1cd)</f>
        <v/>
      </c>
      <c r="M1118">
        <f>I1118*(K1118-Z_s1)</f>
        <v/>
      </c>
      <c r="N1118">
        <f>I1118*(K1118-Z_s2)</f>
        <v/>
      </c>
      <c r="O1118">
        <f>E_s*M1118</f>
        <v/>
      </c>
      <c r="P1118">
        <f>E_s*N1118</f>
        <v/>
      </c>
      <c r="Q1118">
        <f>O1118*A_s1</f>
        <v/>
      </c>
      <c r="R1118">
        <f>P1118*A_s2</f>
        <v/>
      </c>
      <c r="S1118">
        <f>Q1118*($K1118-Z_s1)</f>
        <v/>
      </c>
      <c r="T1118">
        <f>R1118*($K1118-Z_s2)</f>
        <v/>
      </c>
      <c r="U1118">
        <f>(INDIRECT("a_"&amp;U$2)/(U$2+1))*(($C1118^(U$2+1)-$H1118^(U$2+1))/(ε_c1cd^(U$2+1)))</f>
        <v/>
      </c>
      <c r="V1118">
        <f>(INDIRECT("a_"&amp;V$2)/(V$2+1))*(($C1118^(V$2+1)-$H1118^(V$2+1))/(ε_c1cd^(V$2+1)))</f>
        <v/>
      </c>
      <c r="W1118">
        <f>(INDIRECT("a_"&amp;W$2)/(W$2+1))*(($C1118^(W$2+1)-$H1118^(W$2+1))/(ε_c1cd^(W$2+1)))</f>
        <v/>
      </c>
      <c r="X1118">
        <f>(INDIRECT("a_"&amp;X$2)/(X$2+1))*(($C1118^(X$2+1)-$H1118^(X$2+1))/(ε_c1cd^(X$2+1)))</f>
        <v/>
      </c>
      <c r="Y1118">
        <f>(INDIRECT("a_"&amp;Y$2)/(Y$2+1))*(($C1118^(Y$2+1)-$H1118^(Y$2+1))/(ε_c1cd^(Y$2+1)))</f>
        <v/>
      </c>
      <c r="Z1118">
        <f>(INDIRECT("a_"&amp;Z$2)/(Z$2+2))*(($C1118^(Z$2+2)-$H1118^(Z$2+2))/(ε_c1cd^(Z$2+2)))</f>
        <v/>
      </c>
      <c r="AA1118">
        <f>(INDIRECT("a_"&amp;AA$2)/(AA$2+2))*(($C1118^(AA$2+2)-$H1118^(AA$2+2))/(ε_c1cd^(AA$2+2)))</f>
        <v/>
      </c>
      <c r="AB1118">
        <f>(INDIRECT("a_"&amp;AB$2)/(AB$2+2))*(($C1118^(AB$2+2)-$H1118^(AB$2+2))/(ε_c1cd^(AB$2+2)))</f>
        <v/>
      </c>
      <c r="AC1118">
        <f>(INDIRECT("a_"&amp;AC$2)/(AC$2+2))*(($C1118^(AC$2+2)-$H1118^(AC$2+2))/(ε_c1cd^(AC$2+2)))</f>
        <v/>
      </c>
      <c r="AD1118">
        <f>(INDIRECT("a_"&amp;AD$2)/(AD$2+2))*(($C1118^(AD$2+2)-$H1118^(AD$2+2))/(ε_c1cd^(AD$2+2)))</f>
        <v/>
      </c>
      <c r="AE1118" s="111">
        <f>(b*f_cd/L1118)*SUM(U1118:Y1118)+SUM(Q1118:R1118)</f>
        <v/>
      </c>
      <c r="AF1118" s="112">
        <f>AE1118*(K1118-y+e)</f>
        <v/>
      </c>
      <c r="AG1118" s="113">
        <f>(b*f_cd/(L1118^2))*SUM(Z1118:AD1118)+SUM(S1118:T1118)-AF1118</f>
        <v/>
      </c>
      <c r="AH1118" s="114">
        <f>AG1118&lt;0</f>
        <v/>
      </c>
      <c r="AI1118" s="115">
        <f>IF(A1118=1,FALSE,(AND(AQ1118,AH1118,NOT(AI1117))))</f>
        <v/>
      </c>
      <c r="AJ1118" s="116">
        <f>(b*f_cd/L1118)*(a_1/2*J1118^2+a_2/3*J1118^3+a_3/4*J1118^4+a_4/5*J1118^5+a_5/6*J1118^6)+SUM(Q1118:R1118)</f>
        <v/>
      </c>
      <c r="AK1118">
        <f>AJ1118*(K1118-y+e)</f>
        <v/>
      </c>
      <c r="AL1118" s="118">
        <f>(b*f_cd/(L1118^2))*(a_1/3*J1118^3+a_2/4*J1118^4+a_3/5*J1118^5+a_4/6*J1118^6+a_5/7*J1118^7)+SUM(S1118:T1118)-AK1118</f>
        <v/>
      </c>
      <c r="AM1118" s="114">
        <f>AL1118&gt;0</f>
        <v/>
      </c>
      <c r="AN1118" s="115">
        <f>IF(A1118=1,FALSE,(AND(AQ1118,AM1118,NOT(AN1117))))</f>
        <v/>
      </c>
      <c r="AO1118">
        <f>IF(D1118=1,AND(AH1118,NOT(AI1118)),AND(AM1118,NOT(AN1118)))</f>
        <v/>
      </c>
      <c r="AP1118" s="119">
        <f>IF(D1118=1,AI1118,AN1118)</f>
        <v/>
      </c>
      <c r="AQ1118" s="125">
        <f>ABS(E1118)&lt;$AQ$2</f>
        <v/>
      </c>
      <c r="AS1118">
        <f>IF(AP1118,MAX(AS$3:AS1116)+1,"")</f>
        <v/>
      </c>
    </row>
    <row r="1119">
      <c r="A1119" t="n">
        <v>1029</v>
      </c>
      <c r="B1119" s="131">
        <f>IF(A1119=1,0,IF(AP1119,0.1*ε_cu1cd,0))</f>
        <v/>
      </c>
      <c r="C1119" s="131">
        <f>IF(A1119=1,0.1*ε_cu1cd,C1118+B1118)</f>
        <v/>
      </c>
      <c r="D1119" s="113">
        <f>IF('Нормальний переріз'!$D$68&gt;0,1,2)</f>
        <v/>
      </c>
      <c r="E1119" s="144">
        <f>IF(D1119=1,F1119,G1119)</f>
        <v/>
      </c>
      <c r="F1119" s="124">
        <f>IF(AI1118,0.11*ε_cu1cd,IF(AH1118,F1118*0.01,F1118))</f>
        <v/>
      </c>
      <c r="G1119" s="124">
        <f>IF(AP1118,-0.1*ε_cu1cd,IF(AM1118,G1118*0.01,G1118))</f>
        <v/>
      </c>
      <c r="H1119" s="113">
        <f>IF(A1119=1,E1119,IF(AO1118,H1118-E1118+E1119,IF(AP1118,0.8*H1118,H1118+E1119)))</f>
        <v/>
      </c>
      <c r="I1119" s="169">
        <f>(C1119-H1119)/h</f>
        <v/>
      </c>
      <c r="J1119">
        <f>C1119/(ε_c1cd)</f>
        <v/>
      </c>
      <c r="K1119">
        <f>C1119/I1119</f>
        <v/>
      </c>
      <c r="L1119" s="131">
        <f>I1119/(ε_c1cd)</f>
        <v/>
      </c>
      <c r="M1119">
        <f>I1119*(K1119-Z_s1)</f>
        <v/>
      </c>
      <c r="N1119">
        <f>I1119*(K1119-Z_s2)</f>
        <v/>
      </c>
      <c r="O1119">
        <f>E_s*M1119</f>
        <v/>
      </c>
      <c r="P1119">
        <f>E_s*N1119</f>
        <v/>
      </c>
      <c r="Q1119">
        <f>O1119*A_s1</f>
        <v/>
      </c>
      <c r="R1119">
        <f>P1119*A_s2</f>
        <v/>
      </c>
      <c r="S1119">
        <f>Q1119*($K1119-Z_s1)</f>
        <v/>
      </c>
      <c r="T1119">
        <f>R1119*($K1119-Z_s2)</f>
        <v/>
      </c>
      <c r="U1119">
        <f>(INDIRECT("a_"&amp;U$2)/(U$2+1))*(($C1119^(U$2+1)-$H1119^(U$2+1))/(ε_c1cd^(U$2+1)))</f>
        <v/>
      </c>
      <c r="V1119">
        <f>(INDIRECT("a_"&amp;V$2)/(V$2+1))*(($C1119^(V$2+1)-$H1119^(V$2+1))/(ε_c1cd^(V$2+1)))</f>
        <v/>
      </c>
      <c r="W1119">
        <f>(INDIRECT("a_"&amp;W$2)/(W$2+1))*(($C1119^(W$2+1)-$H1119^(W$2+1))/(ε_c1cd^(W$2+1)))</f>
        <v/>
      </c>
      <c r="X1119">
        <f>(INDIRECT("a_"&amp;X$2)/(X$2+1))*(($C1119^(X$2+1)-$H1119^(X$2+1))/(ε_c1cd^(X$2+1)))</f>
        <v/>
      </c>
      <c r="Y1119">
        <f>(INDIRECT("a_"&amp;Y$2)/(Y$2+1))*(($C1119^(Y$2+1)-$H1119^(Y$2+1))/(ε_c1cd^(Y$2+1)))</f>
        <v/>
      </c>
      <c r="Z1119">
        <f>(INDIRECT("a_"&amp;Z$2)/(Z$2+2))*(($C1119^(Z$2+2)-$H1119^(Z$2+2))/(ε_c1cd^(Z$2+2)))</f>
        <v/>
      </c>
      <c r="AA1119">
        <f>(INDIRECT("a_"&amp;AA$2)/(AA$2+2))*(($C1119^(AA$2+2)-$H1119^(AA$2+2))/(ε_c1cd^(AA$2+2)))</f>
        <v/>
      </c>
      <c r="AB1119">
        <f>(INDIRECT("a_"&amp;AB$2)/(AB$2+2))*(($C1119^(AB$2+2)-$H1119^(AB$2+2))/(ε_c1cd^(AB$2+2)))</f>
        <v/>
      </c>
      <c r="AC1119">
        <f>(INDIRECT("a_"&amp;AC$2)/(AC$2+2))*(($C1119^(AC$2+2)-$H1119^(AC$2+2))/(ε_c1cd^(AC$2+2)))</f>
        <v/>
      </c>
      <c r="AD1119">
        <f>(INDIRECT("a_"&amp;AD$2)/(AD$2+2))*(($C1119^(AD$2+2)-$H1119^(AD$2+2))/(ε_c1cd^(AD$2+2)))</f>
        <v/>
      </c>
      <c r="AE1119" s="111">
        <f>(b*f_cd/L1119)*SUM(U1119:Y1119)+SUM(Q1119:R1119)</f>
        <v/>
      </c>
      <c r="AF1119" s="112">
        <f>AE1119*(K1119-y+e)</f>
        <v/>
      </c>
      <c r="AG1119" s="113">
        <f>(b*f_cd/(L1119^2))*SUM(Z1119:AD1119)+SUM(S1119:T1119)-AF1119</f>
        <v/>
      </c>
      <c r="AH1119" s="114">
        <f>AG1119&lt;0</f>
        <v/>
      </c>
      <c r="AI1119" s="115">
        <f>IF(A1119=1,FALSE,(AND(AQ1119,AH1119,NOT(AI1118))))</f>
        <v/>
      </c>
      <c r="AJ1119" s="116">
        <f>(b*f_cd/L1119)*(a_1/2*J1119^2+a_2/3*J1119^3+a_3/4*J1119^4+a_4/5*J1119^5+a_5/6*J1119^6)+SUM(Q1119:R1119)</f>
        <v/>
      </c>
      <c r="AK1119">
        <f>AJ1119*(K1119-y+e)</f>
        <v/>
      </c>
      <c r="AL1119" s="118">
        <f>(b*f_cd/(L1119^2))*(a_1/3*J1119^3+a_2/4*J1119^4+a_3/5*J1119^5+a_4/6*J1119^6+a_5/7*J1119^7)+SUM(S1119:T1119)-AK1119</f>
        <v/>
      </c>
      <c r="AM1119" s="114">
        <f>AL1119&gt;0</f>
        <v/>
      </c>
      <c r="AN1119" s="115">
        <f>IF(A1119=1,FALSE,(AND(AQ1119,AM1119,NOT(AN1118))))</f>
        <v/>
      </c>
      <c r="AO1119">
        <f>IF(D1119=1,AND(AH1119,NOT(AI1119)),AND(AM1119,NOT(AN1119)))</f>
        <v/>
      </c>
      <c r="AP1119" s="119">
        <f>IF(D1119=1,AI1119,AN1119)</f>
        <v/>
      </c>
      <c r="AQ1119" s="125">
        <f>ABS(E1119)&lt;$AQ$2</f>
        <v/>
      </c>
      <c r="AS1119">
        <f>IF(AP1119,MAX(AS$3:AS1117)+1,"")</f>
        <v/>
      </c>
    </row>
    <row r="1120">
      <c r="A1120" t="n">
        <v>1030</v>
      </c>
      <c r="B1120" s="131">
        <f>IF(A1120=1,0,IF(AP1120,0.1*ε_cu1cd,0))</f>
        <v/>
      </c>
      <c r="C1120" s="131">
        <f>IF(A1120=1,0.1*ε_cu1cd,C1119+B1119)</f>
        <v/>
      </c>
      <c r="D1120" s="113">
        <f>IF('Нормальний переріз'!$D$68&gt;0,1,2)</f>
        <v/>
      </c>
      <c r="E1120" s="144">
        <f>IF(D1120=1,F1120,G1120)</f>
        <v/>
      </c>
      <c r="F1120" s="124">
        <f>IF(AI1119,0.11*ε_cu1cd,IF(AH1119,F1119*0.01,F1119))</f>
        <v/>
      </c>
      <c r="G1120" s="124">
        <f>IF(AP1119,-0.1*ε_cu1cd,IF(AM1119,G1119*0.01,G1119))</f>
        <v/>
      </c>
      <c r="H1120" s="113">
        <f>IF(A1120=1,E1120,IF(AO1119,H1119-E1119+E1120,IF(AP1119,0.8*H1119,H1119+E1120)))</f>
        <v/>
      </c>
      <c r="I1120" s="169">
        <f>(C1120-H1120)/h</f>
        <v/>
      </c>
      <c r="J1120">
        <f>C1120/(ε_c1cd)</f>
        <v/>
      </c>
      <c r="K1120">
        <f>C1120/I1120</f>
        <v/>
      </c>
      <c r="L1120" s="131">
        <f>I1120/(ε_c1cd)</f>
        <v/>
      </c>
      <c r="M1120">
        <f>I1120*(K1120-Z_s1)</f>
        <v/>
      </c>
      <c r="N1120">
        <f>I1120*(K1120-Z_s2)</f>
        <v/>
      </c>
      <c r="O1120">
        <f>E_s*M1120</f>
        <v/>
      </c>
      <c r="P1120">
        <f>E_s*N1120</f>
        <v/>
      </c>
      <c r="Q1120">
        <f>O1120*A_s1</f>
        <v/>
      </c>
      <c r="R1120">
        <f>P1120*A_s2</f>
        <v/>
      </c>
      <c r="S1120">
        <f>Q1120*($K1120-Z_s1)</f>
        <v/>
      </c>
      <c r="T1120">
        <f>R1120*($K1120-Z_s2)</f>
        <v/>
      </c>
      <c r="U1120">
        <f>(INDIRECT("a_"&amp;U$2)/(U$2+1))*(($C1120^(U$2+1)-$H1120^(U$2+1))/(ε_c1cd^(U$2+1)))</f>
        <v/>
      </c>
      <c r="V1120">
        <f>(INDIRECT("a_"&amp;V$2)/(V$2+1))*(($C1120^(V$2+1)-$H1120^(V$2+1))/(ε_c1cd^(V$2+1)))</f>
        <v/>
      </c>
      <c r="W1120">
        <f>(INDIRECT("a_"&amp;W$2)/(W$2+1))*(($C1120^(W$2+1)-$H1120^(W$2+1))/(ε_c1cd^(W$2+1)))</f>
        <v/>
      </c>
      <c r="X1120">
        <f>(INDIRECT("a_"&amp;X$2)/(X$2+1))*(($C1120^(X$2+1)-$H1120^(X$2+1))/(ε_c1cd^(X$2+1)))</f>
        <v/>
      </c>
      <c r="Y1120">
        <f>(INDIRECT("a_"&amp;Y$2)/(Y$2+1))*(($C1120^(Y$2+1)-$H1120^(Y$2+1))/(ε_c1cd^(Y$2+1)))</f>
        <v/>
      </c>
      <c r="Z1120">
        <f>(INDIRECT("a_"&amp;Z$2)/(Z$2+2))*(($C1120^(Z$2+2)-$H1120^(Z$2+2))/(ε_c1cd^(Z$2+2)))</f>
        <v/>
      </c>
      <c r="AA1120">
        <f>(INDIRECT("a_"&amp;AA$2)/(AA$2+2))*(($C1120^(AA$2+2)-$H1120^(AA$2+2))/(ε_c1cd^(AA$2+2)))</f>
        <v/>
      </c>
      <c r="AB1120">
        <f>(INDIRECT("a_"&amp;AB$2)/(AB$2+2))*(($C1120^(AB$2+2)-$H1120^(AB$2+2))/(ε_c1cd^(AB$2+2)))</f>
        <v/>
      </c>
      <c r="AC1120">
        <f>(INDIRECT("a_"&amp;AC$2)/(AC$2+2))*(($C1120^(AC$2+2)-$H1120^(AC$2+2))/(ε_c1cd^(AC$2+2)))</f>
        <v/>
      </c>
      <c r="AD1120">
        <f>(INDIRECT("a_"&amp;AD$2)/(AD$2+2))*(($C1120^(AD$2+2)-$H1120^(AD$2+2))/(ε_c1cd^(AD$2+2)))</f>
        <v/>
      </c>
      <c r="AE1120" s="111">
        <f>(b*f_cd/L1120)*SUM(U1120:Y1120)+SUM(Q1120:R1120)</f>
        <v/>
      </c>
      <c r="AF1120" s="112">
        <f>AE1120*(K1120-y+e)</f>
        <v/>
      </c>
      <c r="AG1120" s="113">
        <f>(b*f_cd/(L1120^2))*SUM(Z1120:AD1120)+SUM(S1120:T1120)-AF1120</f>
        <v/>
      </c>
      <c r="AH1120" s="114">
        <f>AG1120&lt;0</f>
        <v/>
      </c>
      <c r="AI1120" s="115">
        <f>IF(A1120=1,FALSE,(AND(AQ1120,AH1120,NOT(AI1119))))</f>
        <v/>
      </c>
      <c r="AJ1120" s="116">
        <f>(b*f_cd/L1120)*(a_1/2*J1120^2+a_2/3*J1120^3+a_3/4*J1120^4+a_4/5*J1120^5+a_5/6*J1120^6)+SUM(Q1120:R1120)</f>
        <v/>
      </c>
      <c r="AK1120">
        <f>AJ1120*(K1120-y+e)</f>
        <v/>
      </c>
      <c r="AL1120" s="118">
        <f>(b*f_cd/(L1120^2))*(a_1/3*J1120^3+a_2/4*J1120^4+a_3/5*J1120^5+a_4/6*J1120^6+a_5/7*J1120^7)+SUM(S1120:T1120)-AK1120</f>
        <v/>
      </c>
      <c r="AM1120" s="114">
        <f>AL1120&gt;0</f>
        <v/>
      </c>
      <c r="AN1120" s="115">
        <f>IF(A1120=1,FALSE,(AND(AQ1120,AM1120,NOT(AN1119))))</f>
        <v/>
      </c>
      <c r="AO1120">
        <f>IF(D1120=1,AND(AH1120,NOT(AI1120)),AND(AM1120,NOT(AN1120)))</f>
        <v/>
      </c>
      <c r="AP1120" s="119">
        <f>IF(D1120=1,AI1120,AN1120)</f>
        <v/>
      </c>
      <c r="AQ1120" s="125">
        <f>ABS(E1120)&lt;$AQ$2</f>
        <v/>
      </c>
      <c r="AS1120">
        <f>IF(AP1120,MAX(AS$3:AS1118)+1,"")</f>
        <v/>
      </c>
    </row>
    <row r="1121">
      <c r="A1121" t="n">
        <v>1031</v>
      </c>
      <c r="B1121" s="131">
        <f>IF(A1121=1,0,IF(AP1121,0.1*ε_cu1cd,0))</f>
        <v/>
      </c>
      <c r="C1121" s="131">
        <f>IF(A1121=1,0.1*ε_cu1cd,C1120+B1120)</f>
        <v/>
      </c>
      <c r="D1121" s="113">
        <f>IF('Нормальний переріз'!$D$68&gt;0,1,2)</f>
        <v/>
      </c>
      <c r="E1121" s="144">
        <f>IF(D1121=1,F1121,G1121)</f>
        <v/>
      </c>
      <c r="F1121" s="124">
        <f>IF(AI1120,0.11*ε_cu1cd,IF(AH1120,F1120*0.01,F1120))</f>
        <v/>
      </c>
      <c r="G1121" s="124">
        <f>IF(AP1120,-0.1*ε_cu1cd,IF(AM1120,G1120*0.01,G1120))</f>
        <v/>
      </c>
      <c r="H1121" s="113">
        <f>IF(A1121=1,E1121,IF(AO1120,H1120-E1120+E1121,IF(AP1120,0.8*H1120,H1120+E1121)))</f>
        <v/>
      </c>
      <c r="I1121" s="169">
        <f>(C1121-H1121)/h</f>
        <v/>
      </c>
      <c r="J1121">
        <f>C1121/(ε_c1cd)</f>
        <v/>
      </c>
      <c r="K1121">
        <f>C1121/I1121</f>
        <v/>
      </c>
      <c r="L1121" s="131">
        <f>I1121/(ε_c1cd)</f>
        <v/>
      </c>
      <c r="M1121">
        <f>I1121*(K1121-Z_s1)</f>
        <v/>
      </c>
      <c r="N1121">
        <f>I1121*(K1121-Z_s2)</f>
        <v/>
      </c>
      <c r="O1121">
        <f>E_s*M1121</f>
        <v/>
      </c>
      <c r="P1121">
        <f>E_s*N1121</f>
        <v/>
      </c>
      <c r="Q1121">
        <f>O1121*A_s1</f>
        <v/>
      </c>
      <c r="R1121">
        <f>P1121*A_s2</f>
        <v/>
      </c>
      <c r="S1121">
        <f>Q1121*($K1121-Z_s1)</f>
        <v/>
      </c>
      <c r="T1121">
        <f>R1121*($K1121-Z_s2)</f>
        <v/>
      </c>
      <c r="U1121">
        <f>(INDIRECT("a_"&amp;U$2)/(U$2+1))*(($C1121^(U$2+1)-$H1121^(U$2+1))/(ε_c1cd^(U$2+1)))</f>
        <v/>
      </c>
      <c r="V1121">
        <f>(INDIRECT("a_"&amp;V$2)/(V$2+1))*(($C1121^(V$2+1)-$H1121^(V$2+1))/(ε_c1cd^(V$2+1)))</f>
        <v/>
      </c>
      <c r="W1121">
        <f>(INDIRECT("a_"&amp;W$2)/(W$2+1))*(($C1121^(W$2+1)-$H1121^(W$2+1))/(ε_c1cd^(W$2+1)))</f>
        <v/>
      </c>
      <c r="X1121">
        <f>(INDIRECT("a_"&amp;X$2)/(X$2+1))*(($C1121^(X$2+1)-$H1121^(X$2+1))/(ε_c1cd^(X$2+1)))</f>
        <v/>
      </c>
      <c r="Y1121">
        <f>(INDIRECT("a_"&amp;Y$2)/(Y$2+1))*(($C1121^(Y$2+1)-$H1121^(Y$2+1))/(ε_c1cd^(Y$2+1)))</f>
        <v/>
      </c>
      <c r="Z1121">
        <f>(INDIRECT("a_"&amp;Z$2)/(Z$2+2))*(($C1121^(Z$2+2)-$H1121^(Z$2+2))/(ε_c1cd^(Z$2+2)))</f>
        <v/>
      </c>
      <c r="AA1121">
        <f>(INDIRECT("a_"&amp;AA$2)/(AA$2+2))*(($C1121^(AA$2+2)-$H1121^(AA$2+2))/(ε_c1cd^(AA$2+2)))</f>
        <v/>
      </c>
      <c r="AB1121">
        <f>(INDIRECT("a_"&amp;AB$2)/(AB$2+2))*(($C1121^(AB$2+2)-$H1121^(AB$2+2))/(ε_c1cd^(AB$2+2)))</f>
        <v/>
      </c>
      <c r="AC1121">
        <f>(INDIRECT("a_"&amp;AC$2)/(AC$2+2))*(($C1121^(AC$2+2)-$H1121^(AC$2+2))/(ε_c1cd^(AC$2+2)))</f>
        <v/>
      </c>
      <c r="AD1121">
        <f>(INDIRECT("a_"&amp;AD$2)/(AD$2+2))*(($C1121^(AD$2+2)-$H1121^(AD$2+2))/(ε_c1cd^(AD$2+2)))</f>
        <v/>
      </c>
      <c r="AE1121" s="111">
        <f>(b*f_cd/L1121)*SUM(U1121:Y1121)+SUM(Q1121:R1121)</f>
        <v/>
      </c>
      <c r="AF1121" s="112">
        <f>AE1121*(K1121-y+e)</f>
        <v/>
      </c>
      <c r="AG1121" s="113">
        <f>(b*f_cd/(L1121^2))*SUM(Z1121:AD1121)+SUM(S1121:T1121)-AF1121</f>
        <v/>
      </c>
      <c r="AH1121" s="114">
        <f>AG1121&lt;0</f>
        <v/>
      </c>
      <c r="AI1121" s="115">
        <f>IF(A1121=1,FALSE,(AND(AQ1121,AH1121,NOT(AI1120))))</f>
        <v/>
      </c>
      <c r="AJ1121" s="116">
        <f>(b*f_cd/L1121)*(a_1/2*J1121^2+a_2/3*J1121^3+a_3/4*J1121^4+a_4/5*J1121^5+a_5/6*J1121^6)+SUM(Q1121:R1121)</f>
        <v/>
      </c>
      <c r="AK1121">
        <f>AJ1121*(K1121-y+e)</f>
        <v/>
      </c>
      <c r="AL1121" s="118">
        <f>(b*f_cd/(L1121^2))*(a_1/3*J1121^3+a_2/4*J1121^4+a_3/5*J1121^5+a_4/6*J1121^6+a_5/7*J1121^7)+SUM(S1121:T1121)-AK1121</f>
        <v/>
      </c>
      <c r="AM1121" s="114">
        <f>AL1121&gt;0</f>
        <v/>
      </c>
      <c r="AN1121" s="115">
        <f>IF(A1121=1,FALSE,(AND(AQ1121,AM1121,NOT(AN1120))))</f>
        <v/>
      </c>
      <c r="AO1121">
        <f>IF(D1121=1,AND(AH1121,NOT(AI1121)),AND(AM1121,NOT(AN1121)))</f>
        <v/>
      </c>
      <c r="AP1121" s="119">
        <f>IF(D1121=1,AI1121,AN1121)</f>
        <v/>
      </c>
      <c r="AQ1121" s="125">
        <f>ABS(E1121)&lt;$AQ$2</f>
        <v/>
      </c>
      <c r="AS1121">
        <f>IF(AP1121,MAX(AS$3:AS1119)+1,"")</f>
        <v/>
      </c>
    </row>
    <row r="1122">
      <c r="A1122" t="n">
        <v>1032</v>
      </c>
      <c r="B1122" s="131">
        <f>IF(A1122=1,0,IF(AP1122,0.1*ε_cu1cd,0))</f>
        <v/>
      </c>
      <c r="C1122" s="131">
        <f>IF(A1122=1,0.1*ε_cu1cd,C1121+B1121)</f>
        <v/>
      </c>
      <c r="D1122" s="113">
        <f>IF('Нормальний переріз'!$D$68&gt;0,1,2)</f>
        <v/>
      </c>
      <c r="E1122" s="144">
        <f>IF(D1122=1,F1122,G1122)</f>
        <v/>
      </c>
      <c r="F1122" s="124">
        <f>IF(AI1121,0.11*ε_cu1cd,IF(AH1121,F1121*0.01,F1121))</f>
        <v/>
      </c>
      <c r="G1122" s="124">
        <f>IF(AP1121,-0.1*ε_cu1cd,IF(AM1121,G1121*0.01,G1121))</f>
        <v/>
      </c>
      <c r="H1122" s="113">
        <f>IF(A1122=1,E1122,IF(AO1121,H1121-E1121+E1122,IF(AP1121,0.8*H1121,H1121+E1122)))</f>
        <v/>
      </c>
      <c r="I1122" s="169">
        <f>(C1122-H1122)/h</f>
        <v/>
      </c>
      <c r="J1122">
        <f>C1122/(ε_c1cd)</f>
        <v/>
      </c>
      <c r="K1122">
        <f>C1122/I1122</f>
        <v/>
      </c>
      <c r="L1122" s="131">
        <f>I1122/(ε_c1cd)</f>
        <v/>
      </c>
      <c r="M1122">
        <f>I1122*(K1122-Z_s1)</f>
        <v/>
      </c>
      <c r="N1122">
        <f>I1122*(K1122-Z_s2)</f>
        <v/>
      </c>
      <c r="O1122">
        <f>E_s*M1122</f>
        <v/>
      </c>
      <c r="P1122">
        <f>E_s*N1122</f>
        <v/>
      </c>
      <c r="Q1122">
        <f>O1122*A_s1</f>
        <v/>
      </c>
      <c r="R1122">
        <f>P1122*A_s2</f>
        <v/>
      </c>
      <c r="S1122">
        <f>Q1122*($K1122-Z_s1)</f>
        <v/>
      </c>
      <c r="T1122">
        <f>R1122*($K1122-Z_s2)</f>
        <v/>
      </c>
      <c r="U1122">
        <f>(INDIRECT("a_"&amp;U$2)/(U$2+1))*(($C1122^(U$2+1)-$H1122^(U$2+1))/(ε_c1cd^(U$2+1)))</f>
        <v/>
      </c>
      <c r="V1122">
        <f>(INDIRECT("a_"&amp;V$2)/(V$2+1))*(($C1122^(V$2+1)-$H1122^(V$2+1))/(ε_c1cd^(V$2+1)))</f>
        <v/>
      </c>
      <c r="W1122">
        <f>(INDIRECT("a_"&amp;W$2)/(W$2+1))*(($C1122^(W$2+1)-$H1122^(W$2+1))/(ε_c1cd^(W$2+1)))</f>
        <v/>
      </c>
      <c r="X1122">
        <f>(INDIRECT("a_"&amp;X$2)/(X$2+1))*(($C1122^(X$2+1)-$H1122^(X$2+1))/(ε_c1cd^(X$2+1)))</f>
        <v/>
      </c>
      <c r="Y1122">
        <f>(INDIRECT("a_"&amp;Y$2)/(Y$2+1))*(($C1122^(Y$2+1)-$H1122^(Y$2+1))/(ε_c1cd^(Y$2+1)))</f>
        <v/>
      </c>
      <c r="Z1122">
        <f>(INDIRECT("a_"&amp;Z$2)/(Z$2+2))*(($C1122^(Z$2+2)-$H1122^(Z$2+2))/(ε_c1cd^(Z$2+2)))</f>
        <v/>
      </c>
      <c r="AA1122">
        <f>(INDIRECT("a_"&amp;AA$2)/(AA$2+2))*(($C1122^(AA$2+2)-$H1122^(AA$2+2))/(ε_c1cd^(AA$2+2)))</f>
        <v/>
      </c>
      <c r="AB1122">
        <f>(INDIRECT("a_"&amp;AB$2)/(AB$2+2))*(($C1122^(AB$2+2)-$H1122^(AB$2+2))/(ε_c1cd^(AB$2+2)))</f>
        <v/>
      </c>
      <c r="AC1122">
        <f>(INDIRECT("a_"&amp;AC$2)/(AC$2+2))*(($C1122^(AC$2+2)-$H1122^(AC$2+2))/(ε_c1cd^(AC$2+2)))</f>
        <v/>
      </c>
      <c r="AD1122">
        <f>(INDIRECT("a_"&amp;AD$2)/(AD$2+2))*(($C1122^(AD$2+2)-$H1122^(AD$2+2))/(ε_c1cd^(AD$2+2)))</f>
        <v/>
      </c>
      <c r="AE1122" s="111">
        <f>(b*f_cd/L1122)*SUM(U1122:Y1122)+SUM(Q1122:R1122)</f>
        <v/>
      </c>
      <c r="AF1122" s="112">
        <f>AE1122*(K1122-y+e)</f>
        <v/>
      </c>
      <c r="AG1122" s="113">
        <f>(b*f_cd/(L1122^2))*SUM(Z1122:AD1122)+SUM(S1122:T1122)-AF1122</f>
        <v/>
      </c>
      <c r="AH1122" s="114">
        <f>AG1122&lt;0</f>
        <v/>
      </c>
      <c r="AI1122" s="115">
        <f>IF(A1122=1,FALSE,(AND(AQ1122,AH1122,NOT(AI1121))))</f>
        <v/>
      </c>
      <c r="AJ1122" s="116">
        <f>(b*f_cd/L1122)*(a_1/2*J1122^2+a_2/3*J1122^3+a_3/4*J1122^4+a_4/5*J1122^5+a_5/6*J1122^6)+SUM(Q1122:R1122)</f>
        <v/>
      </c>
      <c r="AK1122">
        <f>AJ1122*(K1122-y+e)</f>
        <v/>
      </c>
      <c r="AL1122" s="118">
        <f>(b*f_cd/(L1122^2))*(a_1/3*J1122^3+a_2/4*J1122^4+a_3/5*J1122^5+a_4/6*J1122^6+a_5/7*J1122^7)+SUM(S1122:T1122)-AK1122</f>
        <v/>
      </c>
      <c r="AM1122" s="114">
        <f>AL1122&gt;0</f>
        <v/>
      </c>
      <c r="AN1122" s="115">
        <f>IF(A1122=1,FALSE,(AND(AQ1122,AM1122,NOT(AN1121))))</f>
        <v/>
      </c>
      <c r="AO1122">
        <f>IF(D1122=1,AND(AH1122,NOT(AI1122)),AND(AM1122,NOT(AN1122)))</f>
        <v/>
      </c>
      <c r="AP1122" s="119">
        <f>IF(D1122=1,AI1122,AN1122)</f>
        <v/>
      </c>
      <c r="AQ1122" s="125">
        <f>ABS(E1122)&lt;$AQ$2</f>
        <v/>
      </c>
      <c r="AS1122">
        <f>IF(AP1122,MAX(AS$3:AS1120)+1,"")</f>
        <v/>
      </c>
    </row>
    <row r="1123">
      <c r="A1123" t="n">
        <v>1033</v>
      </c>
      <c r="B1123" s="131">
        <f>IF(A1123=1,0,IF(AP1123,0.1*ε_cu1cd,0))</f>
        <v/>
      </c>
      <c r="C1123" s="131">
        <f>IF(A1123=1,0.1*ε_cu1cd,C1122+B1122)</f>
        <v/>
      </c>
      <c r="D1123" s="113">
        <f>IF('Нормальний переріз'!$D$68&gt;0,1,2)</f>
        <v/>
      </c>
      <c r="E1123" s="144">
        <f>IF(D1123=1,F1123,G1123)</f>
        <v/>
      </c>
      <c r="F1123" s="124">
        <f>IF(AI1122,0.11*ε_cu1cd,IF(AH1122,F1122*0.01,F1122))</f>
        <v/>
      </c>
      <c r="G1123" s="124">
        <f>IF(AP1122,-0.1*ε_cu1cd,IF(AM1122,G1122*0.01,G1122))</f>
        <v/>
      </c>
      <c r="H1123" s="113">
        <f>IF(A1123=1,E1123,IF(AO1122,H1122-E1122+E1123,IF(AP1122,0.8*H1122,H1122+E1123)))</f>
        <v/>
      </c>
      <c r="I1123" s="169">
        <f>(C1123-H1123)/h</f>
        <v/>
      </c>
      <c r="J1123">
        <f>C1123/(ε_c1cd)</f>
        <v/>
      </c>
      <c r="K1123">
        <f>C1123/I1123</f>
        <v/>
      </c>
      <c r="L1123" s="131">
        <f>I1123/(ε_c1cd)</f>
        <v/>
      </c>
      <c r="M1123">
        <f>I1123*(K1123-Z_s1)</f>
        <v/>
      </c>
      <c r="N1123">
        <f>I1123*(K1123-Z_s2)</f>
        <v/>
      </c>
      <c r="O1123">
        <f>E_s*M1123</f>
        <v/>
      </c>
      <c r="P1123">
        <f>E_s*N1123</f>
        <v/>
      </c>
      <c r="Q1123">
        <f>O1123*A_s1</f>
        <v/>
      </c>
      <c r="R1123">
        <f>P1123*A_s2</f>
        <v/>
      </c>
      <c r="S1123">
        <f>Q1123*($K1123-Z_s1)</f>
        <v/>
      </c>
      <c r="T1123">
        <f>R1123*($K1123-Z_s2)</f>
        <v/>
      </c>
      <c r="U1123">
        <f>(INDIRECT("a_"&amp;U$2)/(U$2+1))*(($C1123^(U$2+1)-$H1123^(U$2+1))/(ε_c1cd^(U$2+1)))</f>
        <v/>
      </c>
      <c r="V1123">
        <f>(INDIRECT("a_"&amp;V$2)/(V$2+1))*(($C1123^(V$2+1)-$H1123^(V$2+1))/(ε_c1cd^(V$2+1)))</f>
        <v/>
      </c>
      <c r="W1123">
        <f>(INDIRECT("a_"&amp;W$2)/(W$2+1))*(($C1123^(W$2+1)-$H1123^(W$2+1))/(ε_c1cd^(W$2+1)))</f>
        <v/>
      </c>
      <c r="X1123">
        <f>(INDIRECT("a_"&amp;X$2)/(X$2+1))*(($C1123^(X$2+1)-$H1123^(X$2+1))/(ε_c1cd^(X$2+1)))</f>
        <v/>
      </c>
      <c r="Y1123">
        <f>(INDIRECT("a_"&amp;Y$2)/(Y$2+1))*(($C1123^(Y$2+1)-$H1123^(Y$2+1))/(ε_c1cd^(Y$2+1)))</f>
        <v/>
      </c>
      <c r="Z1123">
        <f>(INDIRECT("a_"&amp;Z$2)/(Z$2+2))*(($C1123^(Z$2+2)-$H1123^(Z$2+2))/(ε_c1cd^(Z$2+2)))</f>
        <v/>
      </c>
      <c r="AA1123">
        <f>(INDIRECT("a_"&amp;AA$2)/(AA$2+2))*(($C1123^(AA$2+2)-$H1123^(AA$2+2))/(ε_c1cd^(AA$2+2)))</f>
        <v/>
      </c>
      <c r="AB1123">
        <f>(INDIRECT("a_"&amp;AB$2)/(AB$2+2))*(($C1123^(AB$2+2)-$H1123^(AB$2+2))/(ε_c1cd^(AB$2+2)))</f>
        <v/>
      </c>
      <c r="AC1123">
        <f>(INDIRECT("a_"&amp;AC$2)/(AC$2+2))*(($C1123^(AC$2+2)-$H1123^(AC$2+2))/(ε_c1cd^(AC$2+2)))</f>
        <v/>
      </c>
      <c r="AD1123">
        <f>(INDIRECT("a_"&amp;AD$2)/(AD$2+2))*(($C1123^(AD$2+2)-$H1123^(AD$2+2))/(ε_c1cd^(AD$2+2)))</f>
        <v/>
      </c>
      <c r="AE1123" s="111">
        <f>(b*f_cd/L1123)*SUM(U1123:Y1123)+SUM(Q1123:R1123)</f>
        <v/>
      </c>
      <c r="AF1123" s="112">
        <f>AE1123*(K1123-y+e)</f>
        <v/>
      </c>
      <c r="AG1123" s="113">
        <f>(b*f_cd/(L1123^2))*SUM(Z1123:AD1123)+SUM(S1123:T1123)-AF1123</f>
        <v/>
      </c>
      <c r="AH1123" s="114">
        <f>AG1123&lt;0</f>
        <v/>
      </c>
      <c r="AI1123" s="115">
        <f>IF(A1123=1,FALSE,(AND(AQ1123,AH1123,NOT(AI1122))))</f>
        <v/>
      </c>
      <c r="AJ1123" s="116">
        <f>(b*f_cd/L1123)*(a_1/2*J1123^2+a_2/3*J1123^3+a_3/4*J1123^4+a_4/5*J1123^5+a_5/6*J1123^6)+SUM(Q1123:R1123)</f>
        <v/>
      </c>
      <c r="AK1123">
        <f>AJ1123*(K1123-y+e)</f>
        <v/>
      </c>
      <c r="AL1123" s="118">
        <f>(b*f_cd/(L1123^2))*(a_1/3*J1123^3+a_2/4*J1123^4+a_3/5*J1123^5+a_4/6*J1123^6+a_5/7*J1123^7)+SUM(S1123:T1123)-AK1123</f>
        <v/>
      </c>
      <c r="AM1123" s="114">
        <f>AL1123&gt;0</f>
        <v/>
      </c>
      <c r="AN1123" s="115">
        <f>IF(A1123=1,FALSE,(AND(AQ1123,AM1123,NOT(AN1122))))</f>
        <v/>
      </c>
      <c r="AO1123">
        <f>IF(D1123=1,AND(AH1123,NOT(AI1123)),AND(AM1123,NOT(AN1123)))</f>
        <v/>
      </c>
      <c r="AP1123" s="119">
        <f>IF(D1123=1,AI1123,AN1123)</f>
        <v/>
      </c>
      <c r="AQ1123" s="125">
        <f>ABS(E1123)&lt;$AQ$2</f>
        <v/>
      </c>
      <c r="AS1123">
        <f>IF(AP1123,MAX(AS$3:AS1121)+1,"")</f>
        <v/>
      </c>
    </row>
    <row r="1124">
      <c r="A1124" t="n">
        <v>1034</v>
      </c>
      <c r="B1124" s="131">
        <f>IF(A1124=1,0,IF(AP1124,0.1*ε_cu1cd,0))</f>
        <v/>
      </c>
      <c r="C1124" s="131">
        <f>IF(A1124=1,0.1*ε_cu1cd,C1123+B1123)</f>
        <v/>
      </c>
      <c r="D1124" s="113">
        <f>IF('Нормальний переріз'!$D$68&gt;0,1,2)</f>
        <v/>
      </c>
      <c r="E1124" s="144">
        <f>IF(D1124=1,F1124,G1124)</f>
        <v/>
      </c>
      <c r="F1124" s="124">
        <f>IF(AI1123,0.11*ε_cu1cd,IF(AH1123,F1123*0.01,F1123))</f>
        <v/>
      </c>
      <c r="G1124" s="124">
        <f>IF(AP1123,-0.1*ε_cu1cd,IF(AM1123,G1123*0.01,G1123))</f>
        <v/>
      </c>
      <c r="H1124" s="113">
        <f>IF(A1124=1,E1124,IF(AO1123,H1123-E1123+E1124,IF(AP1123,0.8*H1123,H1123+E1124)))</f>
        <v/>
      </c>
      <c r="I1124" s="169">
        <f>(C1124-H1124)/h</f>
        <v/>
      </c>
      <c r="J1124">
        <f>C1124/(ε_c1cd)</f>
        <v/>
      </c>
      <c r="K1124">
        <f>C1124/I1124</f>
        <v/>
      </c>
      <c r="L1124" s="131">
        <f>I1124/(ε_c1cd)</f>
        <v/>
      </c>
      <c r="M1124">
        <f>I1124*(K1124-Z_s1)</f>
        <v/>
      </c>
      <c r="N1124">
        <f>I1124*(K1124-Z_s2)</f>
        <v/>
      </c>
      <c r="O1124">
        <f>E_s*M1124</f>
        <v/>
      </c>
      <c r="P1124">
        <f>E_s*N1124</f>
        <v/>
      </c>
      <c r="Q1124">
        <f>O1124*A_s1</f>
        <v/>
      </c>
      <c r="R1124">
        <f>P1124*A_s2</f>
        <v/>
      </c>
      <c r="S1124">
        <f>Q1124*($K1124-Z_s1)</f>
        <v/>
      </c>
      <c r="T1124">
        <f>R1124*($K1124-Z_s2)</f>
        <v/>
      </c>
      <c r="U1124">
        <f>(INDIRECT("a_"&amp;U$2)/(U$2+1))*(($C1124^(U$2+1)-$H1124^(U$2+1))/(ε_c1cd^(U$2+1)))</f>
        <v/>
      </c>
      <c r="V1124">
        <f>(INDIRECT("a_"&amp;V$2)/(V$2+1))*(($C1124^(V$2+1)-$H1124^(V$2+1))/(ε_c1cd^(V$2+1)))</f>
        <v/>
      </c>
      <c r="W1124">
        <f>(INDIRECT("a_"&amp;W$2)/(W$2+1))*(($C1124^(W$2+1)-$H1124^(W$2+1))/(ε_c1cd^(W$2+1)))</f>
        <v/>
      </c>
      <c r="X1124">
        <f>(INDIRECT("a_"&amp;X$2)/(X$2+1))*(($C1124^(X$2+1)-$H1124^(X$2+1))/(ε_c1cd^(X$2+1)))</f>
        <v/>
      </c>
      <c r="Y1124">
        <f>(INDIRECT("a_"&amp;Y$2)/(Y$2+1))*(($C1124^(Y$2+1)-$H1124^(Y$2+1))/(ε_c1cd^(Y$2+1)))</f>
        <v/>
      </c>
      <c r="Z1124">
        <f>(INDIRECT("a_"&amp;Z$2)/(Z$2+2))*(($C1124^(Z$2+2)-$H1124^(Z$2+2))/(ε_c1cd^(Z$2+2)))</f>
        <v/>
      </c>
      <c r="AA1124">
        <f>(INDIRECT("a_"&amp;AA$2)/(AA$2+2))*(($C1124^(AA$2+2)-$H1124^(AA$2+2))/(ε_c1cd^(AA$2+2)))</f>
        <v/>
      </c>
      <c r="AB1124">
        <f>(INDIRECT("a_"&amp;AB$2)/(AB$2+2))*(($C1124^(AB$2+2)-$H1124^(AB$2+2))/(ε_c1cd^(AB$2+2)))</f>
        <v/>
      </c>
      <c r="AC1124">
        <f>(INDIRECT("a_"&amp;AC$2)/(AC$2+2))*(($C1124^(AC$2+2)-$H1124^(AC$2+2))/(ε_c1cd^(AC$2+2)))</f>
        <v/>
      </c>
      <c r="AD1124">
        <f>(INDIRECT("a_"&amp;AD$2)/(AD$2+2))*(($C1124^(AD$2+2)-$H1124^(AD$2+2))/(ε_c1cd^(AD$2+2)))</f>
        <v/>
      </c>
      <c r="AE1124" s="111">
        <f>(b*f_cd/L1124)*SUM(U1124:Y1124)+SUM(Q1124:R1124)</f>
        <v/>
      </c>
      <c r="AF1124" s="112">
        <f>AE1124*(K1124-y+e)</f>
        <v/>
      </c>
      <c r="AG1124" s="113">
        <f>(b*f_cd/(L1124^2))*SUM(Z1124:AD1124)+SUM(S1124:T1124)-AF1124</f>
        <v/>
      </c>
      <c r="AH1124" s="114">
        <f>AG1124&lt;0</f>
        <v/>
      </c>
      <c r="AI1124" s="115">
        <f>IF(A1124=1,FALSE,(AND(AQ1124,AH1124,NOT(AI1123))))</f>
        <v/>
      </c>
      <c r="AJ1124" s="116">
        <f>(b*f_cd/L1124)*(a_1/2*J1124^2+a_2/3*J1124^3+a_3/4*J1124^4+a_4/5*J1124^5+a_5/6*J1124^6)+SUM(Q1124:R1124)</f>
        <v/>
      </c>
      <c r="AK1124">
        <f>AJ1124*(K1124-y+e)</f>
        <v/>
      </c>
      <c r="AL1124" s="118">
        <f>(b*f_cd/(L1124^2))*(a_1/3*J1124^3+a_2/4*J1124^4+a_3/5*J1124^5+a_4/6*J1124^6+a_5/7*J1124^7)+SUM(S1124:T1124)-AK1124</f>
        <v/>
      </c>
      <c r="AM1124" s="114">
        <f>AL1124&gt;0</f>
        <v/>
      </c>
      <c r="AN1124" s="115">
        <f>IF(A1124=1,FALSE,(AND(AQ1124,AM1124,NOT(AN1123))))</f>
        <v/>
      </c>
      <c r="AO1124">
        <f>IF(D1124=1,AND(AH1124,NOT(AI1124)),AND(AM1124,NOT(AN1124)))</f>
        <v/>
      </c>
      <c r="AP1124" s="119">
        <f>IF(D1124=1,AI1124,AN1124)</f>
        <v/>
      </c>
      <c r="AQ1124" s="125">
        <f>ABS(E1124)&lt;$AQ$2</f>
        <v/>
      </c>
      <c r="AS1124">
        <f>IF(AP1124,MAX(AS$3:AS1122)+1,"")</f>
        <v/>
      </c>
    </row>
    <row r="1125">
      <c r="A1125" t="n">
        <v>1035</v>
      </c>
      <c r="B1125" s="131">
        <f>IF(A1125=1,0,IF(AP1125,0.1*ε_cu1cd,0))</f>
        <v/>
      </c>
      <c r="C1125" s="131">
        <f>IF(A1125=1,0.1*ε_cu1cd,C1124+B1124)</f>
        <v/>
      </c>
      <c r="D1125" s="113">
        <f>IF('Нормальний переріз'!$D$68&gt;0,1,2)</f>
        <v/>
      </c>
      <c r="E1125" s="144">
        <f>IF(D1125=1,F1125,G1125)</f>
        <v/>
      </c>
      <c r="F1125" s="124">
        <f>IF(AI1124,0.11*ε_cu1cd,IF(AH1124,F1124*0.01,F1124))</f>
        <v/>
      </c>
      <c r="G1125" s="124">
        <f>IF(AP1124,-0.1*ε_cu1cd,IF(AM1124,G1124*0.01,G1124))</f>
        <v/>
      </c>
      <c r="H1125" s="113">
        <f>IF(A1125=1,E1125,IF(AO1124,H1124-E1124+E1125,IF(AP1124,0.8*H1124,H1124+E1125)))</f>
        <v/>
      </c>
      <c r="I1125" s="169">
        <f>(C1125-H1125)/h</f>
        <v/>
      </c>
      <c r="J1125">
        <f>C1125/(ε_c1cd)</f>
        <v/>
      </c>
      <c r="K1125">
        <f>C1125/I1125</f>
        <v/>
      </c>
      <c r="L1125" s="131">
        <f>I1125/(ε_c1cd)</f>
        <v/>
      </c>
      <c r="M1125">
        <f>I1125*(K1125-Z_s1)</f>
        <v/>
      </c>
      <c r="N1125">
        <f>I1125*(K1125-Z_s2)</f>
        <v/>
      </c>
      <c r="O1125">
        <f>E_s*M1125</f>
        <v/>
      </c>
      <c r="P1125">
        <f>E_s*N1125</f>
        <v/>
      </c>
      <c r="Q1125">
        <f>O1125*A_s1</f>
        <v/>
      </c>
      <c r="R1125">
        <f>P1125*A_s2</f>
        <v/>
      </c>
      <c r="S1125">
        <f>Q1125*($K1125-Z_s1)</f>
        <v/>
      </c>
      <c r="T1125">
        <f>R1125*($K1125-Z_s2)</f>
        <v/>
      </c>
      <c r="U1125">
        <f>(INDIRECT("a_"&amp;U$2)/(U$2+1))*(($C1125^(U$2+1)-$H1125^(U$2+1))/(ε_c1cd^(U$2+1)))</f>
        <v/>
      </c>
      <c r="V1125">
        <f>(INDIRECT("a_"&amp;V$2)/(V$2+1))*(($C1125^(V$2+1)-$H1125^(V$2+1))/(ε_c1cd^(V$2+1)))</f>
        <v/>
      </c>
      <c r="W1125">
        <f>(INDIRECT("a_"&amp;W$2)/(W$2+1))*(($C1125^(W$2+1)-$H1125^(W$2+1))/(ε_c1cd^(W$2+1)))</f>
        <v/>
      </c>
      <c r="X1125">
        <f>(INDIRECT("a_"&amp;X$2)/(X$2+1))*(($C1125^(X$2+1)-$H1125^(X$2+1))/(ε_c1cd^(X$2+1)))</f>
        <v/>
      </c>
      <c r="Y1125">
        <f>(INDIRECT("a_"&amp;Y$2)/(Y$2+1))*(($C1125^(Y$2+1)-$H1125^(Y$2+1))/(ε_c1cd^(Y$2+1)))</f>
        <v/>
      </c>
      <c r="Z1125">
        <f>(INDIRECT("a_"&amp;Z$2)/(Z$2+2))*(($C1125^(Z$2+2)-$H1125^(Z$2+2))/(ε_c1cd^(Z$2+2)))</f>
        <v/>
      </c>
      <c r="AA1125">
        <f>(INDIRECT("a_"&amp;AA$2)/(AA$2+2))*(($C1125^(AA$2+2)-$H1125^(AA$2+2))/(ε_c1cd^(AA$2+2)))</f>
        <v/>
      </c>
      <c r="AB1125">
        <f>(INDIRECT("a_"&amp;AB$2)/(AB$2+2))*(($C1125^(AB$2+2)-$H1125^(AB$2+2))/(ε_c1cd^(AB$2+2)))</f>
        <v/>
      </c>
      <c r="AC1125">
        <f>(INDIRECT("a_"&amp;AC$2)/(AC$2+2))*(($C1125^(AC$2+2)-$H1125^(AC$2+2))/(ε_c1cd^(AC$2+2)))</f>
        <v/>
      </c>
      <c r="AD1125">
        <f>(INDIRECT("a_"&amp;AD$2)/(AD$2+2))*(($C1125^(AD$2+2)-$H1125^(AD$2+2))/(ε_c1cd^(AD$2+2)))</f>
        <v/>
      </c>
      <c r="AE1125" s="111">
        <f>(b*f_cd/L1125)*SUM(U1125:Y1125)+SUM(Q1125:R1125)</f>
        <v/>
      </c>
      <c r="AF1125" s="112">
        <f>AE1125*(K1125-y+e)</f>
        <v/>
      </c>
      <c r="AG1125" s="113">
        <f>(b*f_cd/(L1125^2))*SUM(Z1125:AD1125)+SUM(S1125:T1125)-AF1125</f>
        <v/>
      </c>
      <c r="AH1125" s="114">
        <f>AG1125&lt;0</f>
        <v/>
      </c>
      <c r="AI1125" s="115">
        <f>IF(A1125=1,FALSE,(AND(AQ1125,AH1125,NOT(AI1124))))</f>
        <v/>
      </c>
      <c r="AJ1125" s="116">
        <f>(b*f_cd/L1125)*(a_1/2*J1125^2+a_2/3*J1125^3+a_3/4*J1125^4+a_4/5*J1125^5+a_5/6*J1125^6)+SUM(Q1125:R1125)</f>
        <v/>
      </c>
      <c r="AK1125">
        <f>AJ1125*(K1125-y+e)</f>
        <v/>
      </c>
      <c r="AL1125" s="118">
        <f>(b*f_cd/(L1125^2))*(a_1/3*J1125^3+a_2/4*J1125^4+a_3/5*J1125^5+a_4/6*J1125^6+a_5/7*J1125^7)+SUM(S1125:T1125)-AK1125</f>
        <v/>
      </c>
      <c r="AM1125" s="114">
        <f>AL1125&gt;0</f>
        <v/>
      </c>
      <c r="AN1125" s="115">
        <f>IF(A1125=1,FALSE,(AND(AQ1125,AM1125,NOT(AN1124))))</f>
        <v/>
      </c>
      <c r="AO1125">
        <f>IF(D1125=1,AND(AH1125,NOT(AI1125)),AND(AM1125,NOT(AN1125)))</f>
        <v/>
      </c>
      <c r="AP1125" s="119">
        <f>IF(D1125=1,AI1125,AN1125)</f>
        <v/>
      </c>
      <c r="AQ1125" s="125">
        <f>ABS(E1125)&lt;$AQ$2</f>
        <v/>
      </c>
      <c r="AS1125">
        <f>IF(AP1125,MAX(AS$3:AS1123)+1,"")</f>
        <v/>
      </c>
    </row>
    <row r="1126">
      <c r="A1126" t="n">
        <v>1036</v>
      </c>
      <c r="B1126" s="131">
        <f>IF(A1126=1,0,IF(AP1126,0.1*ε_cu1cd,0))</f>
        <v/>
      </c>
      <c r="C1126" s="131">
        <f>IF(A1126=1,0.1*ε_cu1cd,C1125+B1125)</f>
        <v/>
      </c>
      <c r="D1126" s="113">
        <f>IF('Нормальний переріз'!$D$68&gt;0,1,2)</f>
        <v/>
      </c>
      <c r="E1126" s="144">
        <f>IF(D1126=1,F1126,G1126)</f>
        <v/>
      </c>
      <c r="F1126" s="124">
        <f>IF(AI1125,0.11*ε_cu1cd,IF(AH1125,F1125*0.01,F1125))</f>
        <v/>
      </c>
      <c r="G1126" s="124">
        <f>IF(AP1125,-0.1*ε_cu1cd,IF(AM1125,G1125*0.01,G1125))</f>
        <v/>
      </c>
      <c r="H1126" s="113">
        <f>IF(A1126=1,E1126,IF(AO1125,H1125-E1125+E1126,IF(AP1125,0.8*H1125,H1125+E1126)))</f>
        <v/>
      </c>
      <c r="I1126" s="169">
        <f>(C1126-H1126)/h</f>
        <v/>
      </c>
      <c r="J1126">
        <f>C1126/(ε_c1cd)</f>
        <v/>
      </c>
      <c r="K1126">
        <f>C1126/I1126</f>
        <v/>
      </c>
      <c r="L1126" s="131">
        <f>I1126/(ε_c1cd)</f>
        <v/>
      </c>
      <c r="M1126">
        <f>I1126*(K1126-Z_s1)</f>
        <v/>
      </c>
      <c r="N1126">
        <f>I1126*(K1126-Z_s2)</f>
        <v/>
      </c>
      <c r="O1126">
        <f>E_s*M1126</f>
        <v/>
      </c>
      <c r="P1126">
        <f>E_s*N1126</f>
        <v/>
      </c>
      <c r="Q1126">
        <f>O1126*A_s1</f>
        <v/>
      </c>
      <c r="R1126">
        <f>P1126*A_s2</f>
        <v/>
      </c>
      <c r="S1126">
        <f>Q1126*($K1126-Z_s1)</f>
        <v/>
      </c>
      <c r="T1126">
        <f>R1126*($K1126-Z_s2)</f>
        <v/>
      </c>
      <c r="U1126">
        <f>(INDIRECT("a_"&amp;U$2)/(U$2+1))*(($C1126^(U$2+1)-$H1126^(U$2+1))/(ε_c1cd^(U$2+1)))</f>
        <v/>
      </c>
      <c r="V1126">
        <f>(INDIRECT("a_"&amp;V$2)/(V$2+1))*(($C1126^(V$2+1)-$H1126^(V$2+1))/(ε_c1cd^(V$2+1)))</f>
        <v/>
      </c>
      <c r="W1126">
        <f>(INDIRECT("a_"&amp;W$2)/(W$2+1))*(($C1126^(W$2+1)-$H1126^(W$2+1))/(ε_c1cd^(W$2+1)))</f>
        <v/>
      </c>
      <c r="X1126">
        <f>(INDIRECT("a_"&amp;X$2)/(X$2+1))*(($C1126^(X$2+1)-$H1126^(X$2+1))/(ε_c1cd^(X$2+1)))</f>
        <v/>
      </c>
      <c r="Y1126">
        <f>(INDIRECT("a_"&amp;Y$2)/(Y$2+1))*(($C1126^(Y$2+1)-$H1126^(Y$2+1))/(ε_c1cd^(Y$2+1)))</f>
        <v/>
      </c>
      <c r="Z1126">
        <f>(INDIRECT("a_"&amp;Z$2)/(Z$2+2))*(($C1126^(Z$2+2)-$H1126^(Z$2+2))/(ε_c1cd^(Z$2+2)))</f>
        <v/>
      </c>
      <c r="AA1126">
        <f>(INDIRECT("a_"&amp;AA$2)/(AA$2+2))*(($C1126^(AA$2+2)-$H1126^(AA$2+2))/(ε_c1cd^(AA$2+2)))</f>
        <v/>
      </c>
      <c r="AB1126">
        <f>(INDIRECT("a_"&amp;AB$2)/(AB$2+2))*(($C1126^(AB$2+2)-$H1126^(AB$2+2))/(ε_c1cd^(AB$2+2)))</f>
        <v/>
      </c>
      <c r="AC1126">
        <f>(INDIRECT("a_"&amp;AC$2)/(AC$2+2))*(($C1126^(AC$2+2)-$H1126^(AC$2+2))/(ε_c1cd^(AC$2+2)))</f>
        <v/>
      </c>
      <c r="AD1126">
        <f>(INDIRECT("a_"&amp;AD$2)/(AD$2+2))*(($C1126^(AD$2+2)-$H1126^(AD$2+2))/(ε_c1cd^(AD$2+2)))</f>
        <v/>
      </c>
      <c r="AE1126" s="111">
        <f>(b*f_cd/L1126)*SUM(U1126:Y1126)+SUM(Q1126:R1126)</f>
        <v/>
      </c>
      <c r="AF1126" s="112">
        <f>AE1126*(K1126-y+e)</f>
        <v/>
      </c>
      <c r="AG1126" s="113">
        <f>(b*f_cd/(L1126^2))*SUM(Z1126:AD1126)+SUM(S1126:T1126)-AF1126</f>
        <v/>
      </c>
      <c r="AH1126" s="114">
        <f>AG1126&lt;0</f>
        <v/>
      </c>
      <c r="AI1126" s="115">
        <f>IF(A1126=1,FALSE,(AND(AQ1126,AH1126,NOT(AI1125))))</f>
        <v/>
      </c>
      <c r="AJ1126" s="116">
        <f>(b*f_cd/L1126)*(a_1/2*J1126^2+a_2/3*J1126^3+a_3/4*J1126^4+a_4/5*J1126^5+a_5/6*J1126^6)+SUM(Q1126:R1126)</f>
        <v/>
      </c>
      <c r="AK1126">
        <f>AJ1126*(K1126-y+e)</f>
        <v/>
      </c>
      <c r="AL1126" s="118">
        <f>(b*f_cd/(L1126^2))*(a_1/3*J1126^3+a_2/4*J1126^4+a_3/5*J1126^5+a_4/6*J1126^6+a_5/7*J1126^7)+SUM(S1126:T1126)-AK1126</f>
        <v/>
      </c>
      <c r="AM1126" s="114">
        <f>AL1126&gt;0</f>
        <v/>
      </c>
      <c r="AN1126" s="115">
        <f>IF(A1126=1,FALSE,(AND(AQ1126,AM1126,NOT(AN1125))))</f>
        <v/>
      </c>
      <c r="AO1126">
        <f>IF(D1126=1,AND(AH1126,NOT(AI1126)),AND(AM1126,NOT(AN1126)))</f>
        <v/>
      </c>
      <c r="AP1126" s="119">
        <f>IF(D1126=1,AI1126,AN1126)</f>
        <v/>
      </c>
      <c r="AQ1126" s="125">
        <f>ABS(E1126)&lt;$AQ$2</f>
        <v/>
      </c>
      <c r="AS1126">
        <f>IF(AP1126,MAX(AS$3:AS1124)+1,"")</f>
        <v/>
      </c>
    </row>
    <row r="1127">
      <c r="A1127" t="n">
        <v>1037</v>
      </c>
      <c r="B1127" s="131">
        <f>IF(A1127=1,0,IF(AP1127,0.1*ε_cu1cd,0))</f>
        <v/>
      </c>
      <c r="C1127" s="131">
        <f>IF(A1127=1,0.1*ε_cu1cd,C1126+B1126)</f>
        <v/>
      </c>
      <c r="D1127" s="113">
        <f>IF('Нормальний переріз'!$D$68&gt;0,1,2)</f>
        <v/>
      </c>
      <c r="E1127" s="144">
        <f>IF(D1127=1,F1127,G1127)</f>
        <v/>
      </c>
      <c r="F1127" s="124">
        <f>IF(AI1126,0.11*ε_cu1cd,IF(AH1126,F1126*0.01,F1126))</f>
        <v/>
      </c>
      <c r="G1127" s="124">
        <f>IF(AP1126,-0.1*ε_cu1cd,IF(AM1126,G1126*0.01,G1126))</f>
        <v/>
      </c>
      <c r="H1127" s="113">
        <f>IF(A1127=1,E1127,IF(AO1126,H1126-E1126+E1127,IF(AP1126,0.8*H1126,H1126+E1127)))</f>
        <v/>
      </c>
      <c r="I1127" s="169">
        <f>(C1127-H1127)/h</f>
        <v/>
      </c>
      <c r="J1127">
        <f>C1127/(ε_c1cd)</f>
        <v/>
      </c>
      <c r="K1127">
        <f>C1127/I1127</f>
        <v/>
      </c>
      <c r="L1127" s="131">
        <f>I1127/(ε_c1cd)</f>
        <v/>
      </c>
      <c r="M1127">
        <f>I1127*(K1127-Z_s1)</f>
        <v/>
      </c>
      <c r="N1127">
        <f>I1127*(K1127-Z_s2)</f>
        <v/>
      </c>
      <c r="O1127">
        <f>E_s*M1127</f>
        <v/>
      </c>
      <c r="P1127">
        <f>E_s*N1127</f>
        <v/>
      </c>
      <c r="Q1127">
        <f>O1127*A_s1</f>
        <v/>
      </c>
      <c r="R1127">
        <f>P1127*A_s2</f>
        <v/>
      </c>
      <c r="S1127">
        <f>Q1127*($K1127-Z_s1)</f>
        <v/>
      </c>
      <c r="T1127">
        <f>R1127*($K1127-Z_s2)</f>
        <v/>
      </c>
      <c r="U1127">
        <f>(INDIRECT("a_"&amp;U$2)/(U$2+1))*(($C1127^(U$2+1)-$H1127^(U$2+1))/(ε_c1cd^(U$2+1)))</f>
        <v/>
      </c>
      <c r="V1127">
        <f>(INDIRECT("a_"&amp;V$2)/(V$2+1))*(($C1127^(V$2+1)-$H1127^(V$2+1))/(ε_c1cd^(V$2+1)))</f>
        <v/>
      </c>
      <c r="W1127">
        <f>(INDIRECT("a_"&amp;W$2)/(W$2+1))*(($C1127^(W$2+1)-$H1127^(W$2+1))/(ε_c1cd^(W$2+1)))</f>
        <v/>
      </c>
      <c r="X1127">
        <f>(INDIRECT("a_"&amp;X$2)/(X$2+1))*(($C1127^(X$2+1)-$H1127^(X$2+1))/(ε_c1cd^(X$2+1)))</f>
        <v/>
      </c>
      <c r="Y1127">
        <f>(INDIRECT("a_"&amp;Y$2)/(Y$2+1))*(($C1127^(Y$2+1)-$H1127^(Y$2+1))/(ε_c1cd^(Y$2+1)))</f>
        <v/>
      </c>
      <c r="Z1127">
        <f>(INDIRECT("a_"&amp;Z$2)/(Z$2+2))*(($C1127^(Z$2+2)-$H1127^(Z$2+2))/(ε_c1cd^(Z$2+2)))</f>
        <v/>
      </c>
      <c r="AA1127">
        <f>(INDIRECT("a_"&amp;AA$2)/(AA$2+2))*(($C1127^(AA$2+2)-$H1127^(AA$2+2))/(ε_c1cd^(AA$2+2)))</f>
        <v/>
      </c>
      <c r="AB1127">
        <f>(INDIRECT("a_"&amp;AB$2)/(AB$2+2))*(($C1127^(AB$2+2)-$H1127^(AB$2+2))/(ε_c1cd^(AB$2+2)))</f>
        <v/>
      </c>
      <c r="AC1127">
        <f>(INDIRECT("a_"&amp;AC$2)/(AC$2+2))*(($C1127^(AC$2+2)-$H1127^(AC$2+2))/(ε_c1cd^(AC$2+2)))</f>
        <v/>
      </c>
      <c r="AD1127">
        <f>(INDIRECT("a_"&amp;AD$2)/(AD$2+2))*(($C1127^(AD$2+2)-$H1127^(AD$2+2))/(ε_c1cd^(AD$2+2)))</f>
        <v/>
      </c>
      <c r="AE1127" s="111">
        <f>(b*f_cd/L1127)*SUM(U1127:Y1127)+SUM(Q1127:R1127)</f>
        <v/>
      </c>
      <c r="AF1127" s="112">
        <f>AE1127*(K1127-y+e)</f>
        <v/>
      </c>
      <c r="AG1127" s="113">
        <f>(b*f_cd/(L1127^2))*SUM(Z1127:AD1127)+SUM(S1127:T1127)-AF1127</f>
        <v/>
      </c>
      <c r="AH1127" s="114">
        <f>AG1127&lt;0</f>
        <v/>
      </c>
      <c r="AI1127" s="115">
        <f>IF(A1127=1,FALSE,(AND(AQ1127,AH1127,NOT(AI1126))))</f>
        <v/>
      </c>
      <c r="AJ1127" s="116">
        <f>(b*f_cd/L1127)*(a_1/2*J1127^2+a_2/3*J1127^3+a_3/4*J1127^4+a_4/5*J1127^5+a_5/6*J1127^6)+SUM(Q1127:R1127)</f>
        <v/>
      </c>
      <c r="AK1127">
        <f>AJ1127*(K1127-y+e)</f>
        <v/>
      </c>
      <c r="AL1127" s="118">
        <f>(b*f_cd/(L1127^2))*(a_1/3*J1127^3+a_2/4*J1127^4+a_3/5*J1127^5+a_4/6*J1127^6+a_5/7*J1127^7)+SUM(S1127:T1127)-AK1127</f>
        <v/>
      </c>
      <c r="AM1127" s="114">
        <f>AL1127&gt;0</f>
        <v/>
      </c>
      <c r="AN1127" s="115">
        <f>IF(A1127=1,FALSE,(AND(AQ1127,AM1127,NOT(AN1126))))</f>
        <v/>
      </c>
      <c r="AO1127">
        <f>IF(D1127=1,AND(AH1127,NOT(AI1127)),AND(AM1127,NOT(AN1127)))</f>
        <v/>
      </c>
      <c r="AP1127" s="119">
        <f>IF(D1127=1,AI1127,AN1127)</f>
        <v/>
      </c>
      <c r="AQ1127" s="125">
        <f>ABS(E1127)&lt;$AQ$2</f>
        <v/>
      </c>
      <c r="AS1127">
        <f>IF(AP1127,MAX(AS$3:AS1125)+1,"")</f>
        <v/>
      </c>
    </row>
    <row r="1128">
      <c r="A1128" t="n">
        <v>1038</v>
      </c>
      <c r="B1128" s="131">
        <f>IF(A1128=1,0,IF(AP1128,0.1*ε_cu1cd,0))</f>
        <v/>
      </c>
      <c r="C1128" s="131">
        <f>IF(A1128=1,0.1*ε_cu1cd,C1127+B1127)</f>
        <v/>
      </c>
      <c r="D1128" s="113">
        <f>IF('Нормальний переріз'!$D$68&gt;0,1,2)</f>
        <v/>
      </c>
      <c r="E1128" s="144">
        <f>IF(D1128=1,F1128,G1128)</f>
        <v/>
      </c>
      <c r="F1128" s="124">
        <f>IF(AI1127,0.11*ε_cu1cd,IF(AH1127,F1127*0.01,F1127))</f>
        <v/>
      </c>
      <c r="G1128" s="124">
        <f>IF(AP1127,-0.1*ε_cu1cd,IF(AM1127,G1127*0.01,G1127))</f>
        <v/>
      </c>
      <c r="H1128" s="113">
        <f>IF(A1128=1,E1128,IF(AO1127,H1127-E1127+E1128,IF(AP1127,0.8*H1127,H1127+E1128)))</f>
        <v/>
      </c>
      <c r="I1128" s="169">
        <f>(C1128-H1128)/h</f>
        <v/>
      </c>
      <c r="J1128">
        <f>C1128/(ε_c1cd)</f>
        <v/>
      </c>
      <c r="K1128">
        <f>C1128/I1128</f>
        <v/>
      </c>
      <c r="L1128" s="131">
        <f>I1128/(ε_c1cd)</f>
        <v/>
      </c>
      <c r="M1128">
        <f>I1128*(K1128-Z_s1)</f>
        <v/>
      </c>
      <c r="N1128">
        <f>I1128*(K1128-Z_s2)</f>
        <v/>
      </c>
      <c r="O1128">
        <f>E_s*M1128</f>
        <v/>
      </c>
      <c r="P1128">
        <f>E_s*N1128</f>
        <v/>
      </c>
      <c r="Q1128">
        <f>O1128*A_s1</f>
        <v/>
      </c>
      <c r="R1128">
        <f>P1128*A_s2</f>
        <v/>
      </c>
      <c r="S1128">
        <f>Q1128*($K1128-Z_s1)</f>
        <v/>
      </c>
      <c r="T1128">
        <f>R1128*($K1128-Z_s2)</f>
        <v/>
      </c>
      <c r="U1128">
        <f>(INDIRECT("a_"&amp;U$2)/(U$2+1))*(($C1128^(U$2+1)-$H1128^(U$2+1))/(ε_c1cd^(U$2+1)))</f>
        <v/>
      </c>
      <c r="V1128">
        <f>(INDIRECT("a_"&amp;V$2)/(V$2+1))*(($C1128^(V$2+1)-$H1128^(V$2+1))/(ε_c1cd^(V$2+1)))</f>
        <v/>
      </c>
      <c r="W1128">
        <f>(INDIRECT("a_"&amp;W$2)/(W$2+1))*(($C1128^(W$2+1)-$H1128^(W$2+1))/(ε_c1cd^(W$2+1)))</f>
        <v/>
      </c>
      <c r="X1128">
        <f>(INDIRECT("a_"&amp;X$2)/(X$2+1))*(($C1128^(X$2+1)-$H1128^(X$2+1))/(ε_c1cd^(X$2+1)))</f>
        <v/>
      </c>
      <c r="Y1128">
        <f>(INDIRECT("a_"&amp;Y$2)/(Y$2+1))*(($C1128^(Y$2+1)-$H1128^(Y$2+1))/(ε_c1cd^(Y$2+1)))</f>
        <v/>
      </c>
      <c r="Z1128">
        <f>(INDIRECT("a_"&amp;Z$2)/(Z$2+2))*(($C1128^(Z$2+2)-$H1128^(Z$2+2))/(ε_c1cd^(Z$2+2)))</f>
        <v/>
      </c>
      <c r="AA1128">
        <f>(INDIRECT("a_"&amp;AA$2)/(AA$2+2))*(($C1128^(AA$2+2)-$H1128^(AA$2+2))/(ε_c1cd^(AA$2+2)))</f>
        <v/>
      </c>
      <c r="AB1128">
        <f>(INDIRECT("a_"&amp;AB$2)/(AB$2+2))*(($C1128^(AB$2+2)-$H1128^(AB$2+2))/(ε_c1cd^(AB$2+2)))</f>
        <v/>
      </c>
      <c r="AC1128">
        <f>(INDIRECT("a_"&amp;AC$2)/(AC$2+2))*(($C1128^(AC$2+2)-$H1128^(AC$2+2))/(ε_c1cd^(AC$2+2)))</f>
        <v/>
      </c>
      <c r="AD1128">
        <f>(INDIRECT("a_"&amp;AD$2)/(AD$2+2))*(($C1128^(AD$2+2)-$H1128^(AD$2+2))/(ε_c1cd^(AD$2+2)))</f>
        <v/>
      </c>
      <c r="AE1128" s="111">
        <f>(b*f_cd/L1128)*SUM(U1128:Y1128)+SUM(Q1128:R1128)</f>
        <v/>
      </c>
      <c r="AF1128" s="112">
        <f>AE1128*(K1128-y+e)</f>
        <v/>
      </c>
      <c r="AG1128" s="113">
        <f>(b*f_cd/(L1128^2))*SUM(Z1128:AD1128)+SUM(S1128:T1128)-AF1128</f>
        <v/>
      </c>
      <c r="AH1128" s="114">
        <f>AG1128&lt;0</f>
        <v/>
      </c>
      <c r="AI1128" s="115">
        <f>IF(A1128=1,FALSE,(AND(AQ1128,AH1128,NOT(AI1127))))</f>
        <v/>
      </c>
      <c r="AJ1128" s="116">
        <f>(b*f_cd/L1128)*(a_1/2*J1128^2+a_2/3*J1128^3+a_3/4*J1128^4+a_4/5*J1128^5+a_5/6*J1128^6)+SUM(Q1128:R1128)</f>
        <v/>
      </c>
      <c r="AK1128">
        <f>AJ1128*(K1128-y+e)</f>
        <v/>
      </c>
      <c r="AL1128" s="118">
        <f>(b*f_cd/(L1128^2))*(a_1/3*J1128^3+a_2/4*J1128^4+a_3/5*J1128^5+a_4/6*J1128^6+a_5/7*J1128^7)+SUM(S1128:T1128)-AK1128</f>
        <v/>
      </c>
      <c r="AM1128" s="114">
        <f>AL1128&gt;0</f>
        <v/>
      </c>
      <c r="AN1128" s="115">
        <f>IF(A1128=1,FALSE,(AND(AQ1128,AM1128,NOT(AN1127))))</f>
        <v/>
      </c>
      <c r="AO1128">
        <f>IF(D1128=1,AND(AH1128,NOT(AI1128)),AND(AM1128,NOT(AN1128)))</f>
        <v/>
      </c>
      <c r="AP1128" s="119">
        <f>IF(D1128=1,AI1128,AN1128)</f>
        <v/>
      </c>
      <c r="AQ1128" s="125">
        <f>ABS(E1128)&lt;$AQ$2</f>
        <v/>
      </c>
      <c r="AS1128">
        <f>IF(AP1128,MAX(AS$3:AS1126)+1,"")</f>
        <v/>
      </c>
    </row>
    <row r="1129">
      <c r="A1129" t="n">
        <v>1039</v>
      </c>
      <c r="B1129" s="131">
        <f>IF(A1129=1,0,IF(AP1129,0.1*ε_cu1cd,0))</f>
        <v/>
      </c>
      <c r="C1129" s="131">
        <f>IF(A1129=1,0.1*ε_cu1cd,C1128+B1128)</f>
        <v/>
      </c>
      <c r="D1129" s="113">
        <f>IF('Нормальний переріз'!$D$68&gt;0,1,2)</f>
        <v/>
      </c>
      <c r="E1129" s="144">
        <f>IF(D1129=1,F1129,G1129)</f>
        <v/>
      </c>
      <c r="F1129" s="124">
        <f>IF(AI1128,0.11*ε_cu1cd,IF(AH1128,F1128*0.01,F1128))</f>
        <v/>
      </c>
      <c r="G1129" s="124">
        <f>IF(AP1128,-0.1*ε_cu1cd,IF(AM1128,G1128*0.01,G1128))</f>
        <v/>
      </c>
      <c r="H1129" s="113">
        <f>IF(A1129=1,E1129,IF(AO1128,H1128-E1128+E1129,IF(AP1128,0.8*H1128,H1128+E1129)))</f>
        <v/>
      </c>
      <c r="I1129" s="169">
        <f>(C1129-H1129)/h</f>
        <v/>
      </c>
      <c r="J1129">
        <f>C1129/(ε_c1cd)</f>
        <v/>
      </c>
      <c r="K1129">
        <f>C1129/I1129</f>
        <v/>
      </c>
      <c r="L1129" s="131">
        <f>I1129/(ε_c1cd)</f>
        <v/>
      </c>
      <c r="M1129">
        <f>I1129*(K1129-Z_s1)</f>
        <v/>
      </c>
      <c r="N1129">
        <f>I1129*(K1129-Z_s2)</f>
        <v/>
      </c>
      <c r="O1129">
        <f>E_s*M1129</f>
        <v/>
      </c>
      <c r="P1129">
        <f>E_s*N1129</f>
        <v/>
      </c>
      <c r="Q1129">
        <f>O1129*A_s1</f>
        <v/>
      </c>
      <c r="R1129">
        <f>P1129*A_s2</f>
        <v/>
      </c>
      <c r="S1129">
        <f>Q1129*($K1129-Z_s1)</f>
        <v/>
      </c>
      <c r="T1129">
        <f>R1129*($K1129-Z_s2)</f>
        <v/>
      </c>
      <c r="U1129">
        <f>(INDIRECT("a_"&amp;U$2)/(U$2+1))*(($C1129^(U$2+1)-$H1129^(U$2+1))/(ε_c1cd^(U$2+1)))</f>
        <v/>
      </c>
      <c r="V1129">
        <f>(INDIRECT("a_"&amp;V$2)/(V$2+1))*(($C1129^(V$2+1)-$H1129^(V$2+1))/(ε_c1cd^(V$2+1)))</f>
        <v/>
      </c>
      <c r="W1129">
        <f>(INDIRECT("a_"&amp;W$2)/(W$2+1))*(($C1129^(W$2+1)-$H1129^(W$2+1))/(ε_c1cd^(W$2+1)))</f>
        <v/>
      </c>
      <c r="X1129">
        <f>(INDIRECT("a_"&amp;X$2)/(X$2+1))*(($C1129^(X$2+1)-$H1129^(X$2+1))/(ε_c1cd^(X$2+1)))</f>
        <v/>
      </c>
      <c r="Y1129">
        <f>(INDIRECT("a_"&amp;Y$2)/(Y$2+1))*(($C1129^(Y$2+1)-$H1129^(Y$2+1))/(ε_c1cd^(Y$2+1)))</f>
        <v/>
      </c>
      <c r="Z1129">
        <f>(INDIRECT("a_"&amp;Z$2)/(Z$2+2))*(($C1129^(Z$2+2)-$H1129^(Z$2+2))/(ε_c1cd^(Z$2+2)))</f>
        <v/>
      </c>
      <c r="AA1129">
        <f>(INDIRECT("a_"&amp;AA$2)/(AA$2+2))*(($C1129^(AA$2+2)-$H1129^(AA$2+2))/(ε_c1cd^(AA$2+2)))</f>
        <v/>
      </c>
      <c r="AB1129">
        <f>(INDIRECT("a_"&amp;AB$2)/(AB$2+2))*(($C1129^(AB$2+2)-$H1129^(AB$2+2))/(ε_c1cd^(AB$2+2)))</f>
        <v/>
      </c>
      <c r="AC1129">
        <f>(INDIRECT("a_"&amp;AC$2)/(AC$2+2))*(($C1129^(AC$2+2)-$H1129^(AC$2+2))/(ε_c1cd^(AC$2+2)))</f>
        <v/>
      </c>
      <c r="AD1129">
        <f>(INDIRECT("a_"&amp;AD$2)/(AD$2+2))*(($C1129^(AD$2+2)-$H1129^(AD$2+2))/(ε_c1cd^(AD$2+2)))</f>
        <v/>
      </c>
      <c r="AE1129" s="111">
        <f>(b*f_cd/L1129)*SUM(U1129:Y1129)+SUM(Q1129:R1129)</f>
        <v/>
      </c>
      <c r="AF1129" s="112">
        <f>AE1129*(K1129-y+e)</f>
        <v/>
      </c>
      <c r="AG1129" s="113">
        <f>(b*f_cd/(L1129^2))*SUM(Z1129:AD1129)+SUM(S1129:T1129)-AF1129</f>
        <v/>
      </c>
      <c r="AH1129" s="114">
        <f>AG1129&lt;0</f>
        <v/>
      </c>
      <c r="AI1129" s="115">
        <f>IF(A1129=1,FALSE,(AND(AQ1129,AH1129,NOT(AI1128))))</f>
        <v/>
      </c>
      <c r="AJ1129" s="116">
        <f>(b*f_cd/L1129)*(a_1/2*J1129^2+a_2/3*J1129^3+a_3/4*J1129^4+a_4/5*J1129^5+a_5/6*J1129^6)+SUM(Q1129:R1129)</f>
        <v/>
      </c>
      <c r="AK1129">
        <f>AJ1129*(K1129-y+e)</f>
        <v/>
      </c>
      <c r="AL1129" s="118">
        <f>(b*f_cd/(L1129^2))*(a_1/3*J1129^3+a_2/4*J1129^4+a_3/5*J1129^5+a_4/6*J1129^6+a_5/7*J1129^7)+SUM(S1129:T1129)-AK1129</f>
        <v/>
      </c>
      <c r="AM1129" s="114">
        <f>AL1129&gt;0</f>
        <v/>
      </c>
      <c r="AN1129" s="115">
        <f>IF(A1129=1,FALSE,(AND(AQ1129,AM1129,NOT(AN1128))))</f>
        <v/>
      </c>
      <c r="AO1129">
        <f>IF(D1129=1,AND(AH1129,NOT(AI1129)),AND(AM1129,NOT(AN1129)))</f>
        <v/>
      </c>
      <c r="AP1129" s="119">
        <f>IF(D1129=1,AI1129,AN1129)</f>
        <v/>
      </c>
      <c r="AQ1129" s="125">
        <f>ABS(E1129)&lt;$AQ$2</f>
        <v/>
      </c>
      <c r="AS1129">
        <f>IF(AP1129,MAX(AS$3:AS1127)+1,"")</f>
        <v/>
      </c>
    </row>
    <row r="1130">
      <c r="A1130" t="n">
        <v>1040</v>
      </c>
      <c r="B1130" s="131">
        <f>IF(A1130=1,0,IF(AP1130,0.1*ε_cu1cd,0))</f>
        <v/>
      </c>
      <c r="C1130" s="131">
        <f>IF(A1130=1,0.1*ε_cu1cd,C1129+B1129)</f>
        <v/>
      </c>
      <c r="D1130" s="113">
        <f>IF('Нормальний переріз'!$D$68&gt;0,1,2)</f>
        <v/>
      </c>
      <c r="E1130" s="144">
        <f>IF(D1130=1,F1130,G1130)</f>
        <v/>
      </c>
      <c r="F1130" s="124">
        <f>IF(AI1129,0.11*ε_cu1cd,IF(AH1129,F1129*0.01,F1129))</f>
        <v/>
      </c>
      <c r="G1130" s="124">
        <f>IF(AP1129,-0.1*ε_cu1cd,IF(AM1129,G1129*0.01,G1129))</f>
        <v/>
      </c>
      <c r="H1130" s="113">
        <f>IF(A1130=1,E1130,IF(AO1129,H1129-E1129+E1130,IF(AP1129,0.8*H1129,H1129+E1130)))</f>
        <v/>
      </c>
      <c r="I1130" s="169">
        <f>(C1130-H1130)/h</f>
        <v/>
      </c>
      <c r="J1130">
        <f>C1130/(ε_c1cd)</f>
        <v/>
      </c>
      <c r="K1130">
        <f>C1130/I1130</f>
        <v/>
      </c>
      <c r="L1130" s="131">
        <f>I1130/(ε_c1cd)</f>
        <v/>
      </c>
      <c r="M1130">
        <f>I1130*(K1130-Z_s1)</f>
        <v/>
      </c>
      <c r="N1130">
        <f>I1130*(K1130-Z_s2)</f>
        <v/>
      </c>
      <c r="O1130">
        <f>E_s*M1130</f>
        <v/>
      </c>
      <c r="P1130">
        <f>E_s*N1130</f>
        <v/>
      </c>
      <c r="Q1130">
        <f>O1130*A_s1</f>
        <v/>
      </c>
      <c r="R1130">
        <f>P1130*A_s2</f>
        <v/>
      </c>
      <c r="S1130">
        <f>Q1130*($K1130-Z_s1)</f>
        <v/>
      </c>
      <c r="T1130">
        <f>R1130*($K1130-Z_s2)</f>
        <v/>
      </c>
      <c r="U1130">
        <f>(INDIRECT("a_"&amp;U$2)/(U$2+1))*(($C1130^(U$2+1)-$H1130^(U$2+1))/(ε_c1cd^(U$2+1)))</f>
        <v/>
      </c>
      <c r="V1130">
        <f>(INDIRECT("a_"&amp;V$2)/(V$2+1))*(($C1130^(V$2+1)-$H1130^(V$2+1))/(ε_c1cd^(V$2+1)))</f>
        <v/>
      </c>
      <c r="W1130">
        <f>(INDIRECT("a_"&amp;W$2)/(W$2+1))*(($C1130^(W$2+1)-$H1130^(W$2+1))/(ε_c1cd^(W$2+1)))</f>
        <v/>
      </c>
      <c r="X1130">
        <f>(INDIRECT("a_"&amp;X$2)/(X$2+1))*(($C1130^(X$2+1)-$H1130^(X$2+1))/(ε_c1cd^(X$2+1)))</f>
        <v/>
      </c>
      <c r="Y1130">
        <f>(INDIRECT("a_"&amp;Y$2)/(Y$2+1))*(($C1130^(Y$2+1)-$H1130^(Y$2+1))/(ε_c1cd^(Y$2+1)))</f>
        <v/>
      </c>
      <c r="Z1130">
        <f>(INDIRECT("a_"&amp;Z$2)/(Z$2+2))*(($C1130^(Z$2+2)-$H1130^(Z$2+2))/(ε_c1cd^(Z$2+2)))</f>
        <v/>
      </c>
      <c r="AA1130">
        <f>(INDIRECT("a_"&amp;AA$2)/(AA$2+2))*(($C1130^(AA$2+2)-$H1130^(AA$2+2))/(ε_c1cd^(AA$2+2)))</f>
        <v/>
      </c>
      <c r="AB1130">
        <f>(INDIRECT("a_"&amp;AB$2)/(AB$2+2))*(($C1130^(AB$2+2)-$H1130^(AB$2+2))/(ε_c1cd^(AB$2+2)))</f>
        <v/>
      </c>
      <c r="AC1130">
        <f>(INDIRECT("a_"&amp;AC$2)/(AC$2+2))*(($C1130^(AC$2+2)-$H1130^(AC$2+2))/(ε_c1cd^(AC$2+2)))</f>
        <v/>
      </c>
      <c r="AD1130">
        <f>(INDIRECT("a_"&amp;AD$2)/(AD$2+2))*(($C1130^(AD$2+2)-$H1130^(AD$2+2))/(ε_c1cd^(AD$2+2)))</f>
        <v/>
      </c>
      <c r="AE1130" s="111">
        <f>(b*f_cd/L1130)*SUM(U1130:Y1130)+SUM(Q1130:R1130)</f>
        <v/>
      </c>
      <c r="AF1130" s="112">
        <f>AE1130*(K1130-y+e)</f>
        <v/>
      </c>
      <c r="AG1130" s="113">
        <f>(b*f_cd/(L1130^2))*SUM(Z1130:AD1130)+SUM(S1130:T1130)-AF1130</f>
        <v/>
      </c>
      <c r="AH1130" s="114">
        <f>AG1130&lt;0</f>
        <v/>
      </c>
      <c r="AI1130" s="115">
        <f>IF(A1130=1,FALSE,(AND(AQ1130,AH1130,NOT(AI1129))))</f>
        <v/>
      </c>
      <c r="AJ1130" s="116">
        <f>(b*f_cd/L1130)*(a_1/2*J1130^2+a_2/3*J1130^3+a_3/4*J1130^4+a_4/5*J1130^5+a_5/6*J1130^6)+SUM(Q1130:R1130)</f>
        <v/>
      </c>
      <c r="AK1130">
        <f>AJ1130*(K1130-y+e)</f>
        <v/>
      </c>
      <c r="AL1130" s="118">
        <f>(b*f_cd/(L1130^2))*(a_1/3*J1130^3+a_2/4*J1130^4+a_3/5*J1130^5+a_4/6*J1130^6+a_5/7*J1130^7)+SUM(S1130:T1130)-AK1130</f>
        <v/>
      </c>
      <c r="AM1130" s="114">
        <f>AL1130&gt;0</f>
        <v/>
      </c>
      <c r="AN1130" s="115">
        <f>IF(A1130=1,FALSE,(AND(AQ1130,AM1130,NOT(AN1129))))</f>
        <v/>
      </c>
      <c r="AO1130">
        <f>IF(D1130=1,AND(AH1130,NOT(AI1130)),AND(AM1130,NOT(AN1130)))</f>
        <v/>
      </c>
      <c r="AP1130" s="119">
        <f>IF(D1130=1,AI1130,AN1130)</f>
        <v/>
      </c>
      <c r="AQ1130" s="125">
        <f>ABS(E1130)&lt;$AQ$2</f>
        <v/>
      </c>
      <c r="AS1130">
        <f>IF(AP1130,MAX(AS$3:AS1128)+1,"")</f>
        <v/>
      </c>
    </row>
    <row r="1131">
      <c r="A1131" t="n">
        <v>1041</v>
      </c>
      <c r="B1131" s="131">
        <f>IF(A1131=1,0,IF(AP1131,0.1*ε_cu1cd,0))</f>
        <v/>
      </c>
      <c r="C1131" s="131">
        <f>IF(A1131=1,0.1*ε_cu1cd,C1130+B1130)</f>
        <v/>
      </c>
      <c r="D1131" s="113">
        <f>IF('Нормальний переріз'!$D$68&gt;0,1,2)</f>
        <v/>
      </c>
      <c r="E1131" s="144">
        <f>IF(D1131=1,F1131,G1131)</f>
        <v/>
      </c>
      <c r="F1131" s="124">
        <f>IF(AI1130,0.11*ε_cu1cd,IF(AH1130,F1130*0.01,F1130))</f>
        <v/>
      </c>
      <c r="G1131" s="124">
        <f>IF(AP1130,-0.1*ε_cu1cd,IF(AM1130,G1130*0.01,G1130))</f>
        <v/>
      </c>
      <c r="H1131" s="113">
        <f>IF(A1131=1,E1131,IF(AO1130,H1130-E1130+E1131,IF(AP1130,0.8*H1130,H1130+E1131)))</f>
        <v/>
      </c>
      <c r="I1131" s="169">
        <f>(C1131-H1131)/h</f>
        <v/>
      </c>
      <c r="J1131">
        <f>C1131/(ε_c1cd)</f>
        <v/>
      </c>
      <c r="K1131">
        <f>C1131/I1131</f>
        <v/>
      </c>
      <c r="L1131" s="131">
        <f>I1131/(ε_c1cd)</f>
        <v/>
      </c>
      <c r="M1131">
        <f>I1131*(K1131-Z_s1)</f>
        <v/>
      </c>
      <c r="N1131">
        <f>I1131*(K1131-Z_s2)</f>
        <v/>
      </c>
      <c r="O1131">
        <f>E_s*M1131</f>
        <v/>
      </c>
      <c r="P1131">
        <f>E_s*N1131</f>
        <v/>
      </c>
      <c r="Q1131">
        <f>O1131*A_s1</f>
        <v/>
      </c>
      <c r="R1131">
        <f>P1131*A_s2</f>
        <v/>
      </c>
      <c r="S1131">
        <f>Q1131*($K1131-Z_s1)</f>
        <v/>
      </c>
      <c r="T1131">
        <f>R1131*($K1131-Z_s2)</f>
        <v/>
      </c>
      <c r="U1131">
        <f>(INDIRECT("a_"&amp;U$2)/(U$2+1))*(($C1131^(U$2+1)-$H1131^(U$2+1))/(ε_c1cd^(U$2+1)))</f>
        <v/>
      </c>
      <c r="V1131">
        <f>(INDIRECT("a_"&amp;V$2)/(V$2+1))*(($C1131^(V$2+1)-$H1131^(V$2+1))/(ε_c1cd^(V$2+1)))</f>
        <v/>
      </c>
      <c r="W1131">
        <f>(INDIRECT("a_"&amp;W$2)/(W$2+1))*(($C1131^(W$2+1)-$H1131^(W$2+1))/(ε_c1cd^(W$2+1)))</f>
        <v/>
      </c>
      <c r="X1131">
        <f>(INDIRECT("a_"&amp;X$2)/(X$2+1))*(($C1131^(X$2+1)-$H1131^(X$2+1))/(ε_c1cd^(X$2+1)))</f>
        <v/>
      </c>
      <c r="Y1131">
        <f>(INDIRECT("a_"&amp;Y$2)/(Y$2+1))*(($C1131^(Y$2+1)-$H1131^(Y$2+1))/(ε_c1cd^(Y$2+1)))</f>
        <v/>
      </c>
      <c r="Z1131">
        <f>(INDIRECT("a_"&amp;Z$2)/(Z$2+2))*(($C1131^(Z$2+2)-$H1131^(Z$2+2))/(ε_c1cd^(Z$2+2)))</f>
        <v/>
      </c>
      <c r="AA1131">
        <f>(INDIRECT("a_"&amp;AA$2)/(AA$2+2))*(($C1131^(AA$2+2)-$H1131^(AA$2+2))/(ε_c1cd^(AA$2+2)))</f>
        <v/>
      </c>
      <c r="AB1131">
        <f>(INDIRECT("a_"&amp;AB$2)/(AB$2+2))*(($C1131^(AB$2+2)-$H1131^(AB$2+2))/(ε_c1cd^(AB$2+2)))</f>
        <v/>
      </c>
      <c r="AC1131">
        <f>(INDIRECT("a_"&amp;AC$2)/(AC$2+2))*(($C1131^(AC$2+2)-$H1131^(AC$2+2))/(ε_c1cd^(AC$2+2)))</f>
        <v/>
      </c>
      <c r="AD1131">
        <f>(INDIRECT("a_"&amp;AD$2)/(AD$2+2))*(($C1131^(AD$2+2)-$H1131^(AD$2+2))/(ε_c1cd^(AD$2+2)))</f>
        <v/>
      </c>
      <c r="AE1131" s="111">
        <f>(b*f_cd/L1131)*SUM(U1131:Y1131)+SUM(Q1131:R1131)</f>
        <v/>
      </c>
      <c r="AF1131" s="112">
        <f>AE1131*(K1131-y+e)</f>
        <v/>
      </c>
      <c r="AG1131" s="113">
        <f>(b*f_cd/(L1131^2))*SUM(Z1131:AD1131)+SUM(S1131:T1131)-AF1131</f>
        <v/>
      </c>
      <c r="AH1131" s="114">
        <f>AG1131&lt;0</f>
        <v/>
      </c>
      <c r="AI1131" s="115">
        <f>IF(A1131=1,FALSE,(AND(AQ1131,AH1131,NOT(AI1130))))</f>
        <v/>
      </c>
      <c r="AJ1131" s="116">
        <f>(b*f_cd/L1131)*(a_1/2*J1131^2+a_2/3*J1131^3+a_3/4*J1131^4+a_4/5*J1131^5+a_5/6*J1131^6)+SUM(Q1131:R1131)</f>
        <v/>
      </c>
      <c r="AK1131">
        <f>AJ1131*(K1131-y+e)</f>
        <v/>
      </c>
      <c r="AL1131" s="118">
        <f>(b*f_cd/(L1131^2))*(a_1/3*J1131^3+a_2/4*J1131^4+a_3/5*J1131^5+a_4/6*J1131^6+a_5/7*J1131^7)+SUM(S1131:T1131)-AK1131</f>
        <v/>
      </c>
      <c r="AM1131" s="114">
        <f>AL1131&gt;0</f>
        <v/>
      </c>
      <c r="AN1131" s="115">
        <f>IF(A1131=1,FALSE,(AND(AQ1131,AM1131,NOT(AN1130))))</f>
        <v/>
      </c>
      <c r="AO1131">
        <f>IF(D1131=1,AND(AH1131,NOT(AI1131)),AND(AM1131,NOT(AN1131)))</f>
        <v/>
      </c>
      <c r="AP1131" s="119">
        <f>IF(D1131=1,AI1131,AN1131)</f>
        <v/>
      </c>
      <c r="AQ1131" s="125">
        <f>ABS(E1131)&lt;$AQ$2</f>
        <v/>
      </c>
      <c r="AS1131">
        <f>IF(AP1131,MAX(AS$3:AS1129)+1,"")</f>
        <v/>
      </c>
    </row>
    <row r="1132">
      <c r="A1132" t="n">
        <v>1042</v>
      </c>
      <c r="B1132" s="131">
        <f>IF(A1132=1,0,IF(AP1132,0.1*ε_cu1cd,0))</f>
        <v/>
      </c>
      <c r="C1132" s="131">
        <f>IF(A1132=1,0.1*ε_cu1cd,C1131+B1131)</f>
        <v/>
      </c>
      <c r="D1132" s="113">
        <f>IF('Нормальний переріз'!$D$68&gt;0,1,2)</f>
        <v/>
      </c>
      <c r="E1132" s="144">
        <f>IF(D1132=1,F1132,G1132)</f>
        <v/>
      </c>
      <c r="F1132" s="124">
        <f>IF(AI1131,0.11*ε_cu1cd,IF(AH1131,F1131*0.01,F1131))</f>
        <v/>
      </c>
      <c r="G1132" s="124">
        <f>IF(AP1131,-0.1*ε_cu1cd,IF(AM1131,G1131*0.01,G1131))</f>
        <v/>
      </c>
      <c r="H1132" s="113">
        <f>IF(A1132=1,E1132,IF(AO1131,H1131-E1131+E1132,IF(AP1131,0.8*H1131,H1131+E1132)))</f>
        <v/>
      </c>
      <c r="I1132" s="169">
        <f>(C1132-H1132)/h</f>
        <v/>
      </c>
      <c r="J1132">
        <f>C1132/(ε_c1cd)</f>
        <v/>
      </c>
      <c r="K1132">
        <f>C1132/I1132</f>
        <v/>
      </c>
      <c r="L1132" s="131">
        <f>I1132/(ε_c1cd)</f>
        <v/>
      </c>
      <c r="M1132">
        <f>I1132*(K1132-Z_s1)</f>
        <v/>
      </c>
      <c r="N1132">
        <f>I1132*(K1132-Z_s2)</f>
        <v/>
      </c>
      <c r="O1132">
        <f>E_s*M1132</f>
        <v/>
      </c>
      <c r="P1132">
        <f>E_s*N1132</f>
        <v/>
      </c>
      <c r="Q1132">
        <f>O1132*A_s1</f>
        <v/>
      </c>
      <c r="R1132">
        <f>P1132*A_s2</f>
        <v/>
      </c>
      <c r="S1132">
        <f>Q1132*($K1132-Z_s1)</f>
        <v/>
      </c>
      <c r="T1132">
        <f>R1132*($K1132-Z_s2)</f>
        <v/>
      </c>
      <c r="U1132">
        <f>(INDIRECT("a_"&amp;U$2)/(U$2+1))*(($C1132^(U$2+1)-$H1132^(U$2+1))/(ε_c1cd^(U$2+1)))</f>
        <v/>
      </c>
      <c r="V1132">
        <f>(INDIRECT("a_"&amp;V$2)/(V$2+1))*(($C1132^(V$2+1)-$H1132^(V$2+1))/(ε_c1cd^(V$2+1)))</f>
        <v/>
      </c>
      <c r="W1132">
        <f>(INDIRECT("a_"&amp;W$2)/(W$2+1))*(($C1132^(W$2+1)-$H1132^(W$2+1))/(ε_c1cd^(W$2+1)))</f>
        <v/>
      </c>
      <c r="X1132">
        <f>(INDIRECT("a_"&amp;X$2)/(X$2+1))*(($C1132^(X$2+1)-$H1132^(X$2+1))/(ε_c1cd^(X$2+1)))</f>
        <v/>
      </c>
      <c r="Y1132">
        <f>(INDIRECT("a_"&amp;Y$2)/(Y$2+1))*(($C1132^(Y$2+1)-$H1132^(Y$2+1))/(ε_c1cd^(Y$2+1)))</f>
        <v/>
      </c>
      <c r="Z1132">
        <f>(INDIRECT("a_"&amp;Z$2)/(Z$2+2))*(($C1132^(Z$2+2)-$H1132^(Z$2+2))/(ε_c1cd^(Z$2+2)))</f>
        <v/>
      </c>
      <c r="AA1132">
        <f>(INDIRECT("a_"&amp;AA$2)/(AA$2+2))*(($C1132^(AA$2+2)-$H1132^(AA$2+2))/(ε_c1cd^(AA$2+2)))</f>
        <v/>
      </c>
      <c r="AB1132">
        <f>(INDIRECT("a_"&amp;AB$2)/(AB$2+2))*(($C1132^(AB$2+2)-$H1132^(AB$2+2))/(ε_c1cd^(AB$2+2)))</f>
        <v/>
      </c>
      <c r="AC1132">
        <f>(INDIRECT("a_"&amp;AC$2)/(AC$2+2))*(($C1132^(AC$2+2)-$H1132^(AC$2+2))/(ε_c1cd^(AC$2+2)))</f>
        <v/>
      </c>
      <c r="AD1132">
        <f>(INDIRECT("a_"&amp;AD$2)/(AD$2+2))*(($C1132^(AD$2+2)-$H1132^(AD$2+2))/(ε_c1cd^(AD$2+2)))</f>
        <v/>
      </c>
      <c r="AE1132" s="111">
        <f>(b*f_cd/L1132)*SUM(U1132:Y1132)+SUM(Q1132:R1132)</f>
        <v/>
      </c>
      <c r="AF1132" s="112">
        <f>AE1132*(K1132-y+e)</f>
        <v/>
      </c>
      <c r="AG1132" s="113">
        <f>(b*f_cd/(L1132^2))*SUM(Z1132:AD1132)+SUM(S1132:T1132)-AF1132</f>
        <v/>
      </c>
      <c r="AH1132" s="114">
        <f>AG1132&lt;0</f>
        <v/>
      </c>
      <c r="AI1132" s="115">
        <f>IF(A1132=1,FALSE,(AND(AQ1132,AH1132,NOT(AI1131))))</f>
        <v/>
      </c>
      <c r="AJ1132" s="116">
        <f>(b*f_cd/L1132)*(a_1/2*J1132^2+a_2/3*J1132^3+a_3/4*J1132^4+a_4/5*J1132^5+a_5/6*J1132^6)+SUM(Q1132:R1132)</f>
        <v/>
      </c>
      <c r="AK1132">
        <f>AJ1132*(K1132-y+e)</f>
        <v/>
      </c>
      <c r="AL1132" s="118">
        <f>(b*f_cd/(L1132^2))*(a_1/3*J1132^3+a_2/4*J1132^4+a_3/5*J1132^5+a_4/6*J1132^6+a_5/7*J1132^7)+SUM(S1132:T1132)-AK1132</f>
        <v/>
      </c>
      <c r="AM1132" s="114">
        <f>AL1132&gt;0</f>
        <v/>
      </c>
      <c r="AN1132" s="115">
        <f>IF(A1132=1,FALSE,(AND(AQ1132,AM1132,NOT(AN1131))))</f>
        <v/>
      </c>
      <c r="AO1132">
        <f>IF(D1132=1,AND(AH1132,NOT(AI1132)),AND(AM1132,NOT(AN1132)))</f>
        <v/>
      </c>
      <c r="AP1132" s="119">
        <f>IF(D1132=1,AI1132,AN1132)</f>
        <v/>
      </c>
      <c r="AQ1132" s="125">
        <f>ABS(E1132)&lt;$AQ$2</f>
        <v/>
      </c>
      <c r="AS1132">
        <f>IF(AP1132,MAX(AS$3:AS1130)+1,"")</f>
        <v/>
      </c>
    </row>
    <row r="1133">
      <c r="A1133" t="n">
        <v>1043</v>
      </c>
      <c r="B1133" s="131">
        <f>IF(A1133=1,0,IF(AP1133,0.1*ε_cu1cd,0))</f>
        <v/>
      </c>
      <c r="C1133" s="131">
        <f>IF(A1133=1,0.1*ε_cu1cd,C1132+B1132)</f>
        <v/>
      </c>
      <c r="D1133" s="113">
        <f>IF('Нормальний переріз'!$D$68&gt;0,1,2)</f>
        <v/>
      </c>
      <c r="E1133" s="144">
        <f>IF(D1133=1,F1133,G1133)</f>
        <v/>
      </c>
      <c r="F1133" s="124">
        <f>IF(AI1132,0.11*ε_cu1cd,IF(AH1132,F1132*0.01,F1132))</f>
        <v/>
      </c>
      <c r="G1133" s="124">
        <f>IF(AP1132,-0.1*ε_cu1cd,IF(AM1132,G1132*0.01,G1132))</f>
        <v/>
      </c>
      <c r="H1133" s="113">
        <f>IF(A1133=1,E1133,IF(AO1132,H1132-E1132+E1133,IF(AP1132,0.8*H1132,H1132+E1133)))</f>
        <v/>
      </c>
      <c r="I1133" s="169">
        <f>(C1133-H1133)/h</f>
        <v/>
      </c>
      <c r="J1133">
        <f>C1133/(ε_c1cd)</f>
        <v/>
      </c>
      <c r="K1133">
        <f>C1133/I1133</f>
        <v/>
      </c>
      <c r="L1133" s="131">
        <f>I1133/(ε_c1cd)</f>
        <v/>
      </c>
      <c r="M1133">
        <f>I1133*(K1133-Z_s1)</f>
        <v/>
      </c>
      <c r="N1133">
        <f>I1133*(K1133-Z_s2)</f>
        <v/>
      </c>
      <c r="O1133">
        <f>E_s*M1133</f>
        <v/>
      </c>
      <c r="P1133">
        <f>E_s*N1133</f>
        <v/>
      </c>
      <c r="Q1133">
        <f>O1133*A_s1</f>
        <v/>
      </c>
      <c r="R1133">
        <f>P1133*A_s2</f>
        <v/>
      </c>
      <c r="S1133">
        <f>Q1133*($K1133-Z_s1)</f>
        <v/>
      </c>
      <c r="T1133">
        <f>R1133*($K1133-Z_s2)</f>
        <v/>
      </c>
      <c r="U1133">
        <f>(INDIRECT("a_"&amp;U$2)/(U$2+1))*(($C1133^(U$2+1)-$H1133^(U$2+1))/(ε_c1cd^(U$2+1)))</f>
        <v/>
      </c>
      <c r="V1133">
        <f>(INDIRECT("a_"&amp;V$2)/(V$2+1))*(($C1133^(V$2+1)-$H1133^(V$2+1))/(ε_c1cd^(V$2+1)))</f>
        <v/>
      </c>
      <c r="W1133">
        <f>(INDIRECT("a_"&amp;W$2)/(W$2+1))*(($C1133^(W$2+1)-$H1133^(W$2+1))/(ε_c1cd^(W$2+1)))</f>
        <v/>
      </c>
      <c r="X1133">
        <f>(INDIRECT("a_"&amp;X$2)/(X$2+1))*(($C1133^(X$2+1)-$H1133^(X$2+1))/(ε_c1cd^(X$2+1)))</f>
        <v/>
      </c>
      <c r="Y1133">
        <f>(INDIRECT("a_"&amp;Y$2)/(Y$2+1))*(($C1133^(Y$2+1)-$H1133^(Y$2+1))/(ε_c1cd^(Y$2+1)))</f>
        <v/>
      </c>
      <c r="Z1133">
        <f>(INDIRECT("a_"&amp;Z$2)/(Z$2+2))*(($C1133^(Z$2+2)-$H1133^(Z$2+2))/(ε_c1cd^(Z$2+2)))</f>
        <v/>
      </c>
      <c r="AA1133">
        <f>(INDIRECT("a_"&amp;AA$2)/(AA$2+2))*(($C1133^(AA$2+2)-$H1133^(AA$2+2))/(ε_c1cd^(AA$2+2)))</f>
        <v/>
      </c>
      <c r="AB1133">
        <f>(INDIRECT("a_"&amp;AB$2)/(AB$2+2))*(($C1133^(AB$2+2)-$H1133^(AB$2+2))/(ε_c1cd^(AB$2+2)))</f>
        <v/>
      </c>
      <c r="AC1133">
        <f>(INDIRECT("a_"&amp;AC$2)/(AC$2+2))*(($C1133^(AC$2+2)-$H1133^(AC$2+2))/(ε_c1cd^(AC$2+2)))</f>
        <v/>
      </c>
      <c r="AD1133">
        <f>(INDIRECT("a_"&amp;AD$2)/(AD$2+2))*(($C1133^(AD$2+2)-$H1133^(AD$2+2))/(ε_c1cd^(AD$2+2)))</f>
        <v/>
      </c>
      <c r="AE1133" s="111">
        <f>(b*f_cd/L1133)*SUM(U1133:Y1133)+SUM(Q1133:R1133)</f>
        <v/>
      </c>
      <c r="AF1133" s="112">
        <f>AE1133*(K1133-y+e)</f>
        <v/>
      </c>
      <c r="AG1133" s="113">
        <f>(b*f_cd/(L1133^2))*SUM(Z1133:AD1133)+SUM(S1133:T1133)-AF1133</f>
        <v/>
      </c>
      <c r="AH1133" s="114">
        <f>AG1133&lt;0</f>
        <v/>
      </c>
      <c r="AI1133" s="115">
        <f>IF(A1133=1,FALSE,(AND(AQ1133,AH1133,NOT(AI1132))))</f>
        <v/>
      </c>
      <c r="AJ1133" s="116">
        <f>(b*f_cd/L1133)*(a_1/2*J1133^2+a_2/3*J1133^3+a_3/4*J1133^4+a_4/5*J1133^5+a_5/6*J1133^6)+SUM(Q1133:R1133)</f>
        <v/>
      </c>
      <c r="AK1133">
        <f>AJ1133*(K1133-y+e)</f>
        <v/>
      </c>
      <c r="AL1133" s="118">
        <f>(b*f_cd/(L1133^2))*(a_1/3*J1133^3+a_2/4*J1133^4+a_3/5*J1133^5+a_4/6*J1133^6+a_5/7*J1133^7)+SUM(S1133:T1133)-AK1133</f>
        <v/>
      </c>
      <c r="AM1133" s="114">
        <f>AL1133&gt;0</f>
        <v/>
      </c>
      <c r="AN1133" s="115">
        <f>IF(A1133=1,FALSE,(AND(AQ1133,AM1133,NOT(AN1132))))</f>
        <v/>
      </c>
      <c r="AO1133">
        <f>IF(D1133=1,AND(AH1133,NOT(AI1133)),AND(AM1133,NOT(AN1133)))</f>
        <v/>
      </c>
      <c r="AP1133" s="119">
        <f>IF(D1133=1,AI1133,AN1133)</f>
        <v/>
      </c>
      <c r="AQ1133" s="125">
        <f>ABS(E1133)&lt;$AQ$2</f>
        <v/>
      </c>
      <c r="AS1133">
        <f>IF(AP1133,MAX(AS$3:AS1131)+1,"")</f>
        <v/>
      </c>
    </row>
    <row r="1134">
      <c r="A1134" t="n">
        <v>1044</v>
      </c>
      <c r="B1134" s="131">
        <f>IF(A1134=1,0,IF(AP1134,0.1*ε_cu1cd,0))</f>
        <v/>
      </c>
      <c r="C1134" s="131">
        <f>IF(A1134=1,0.1*ε_cu1cd,C1133+B1133)</f>
        <v/>
      </c>
      <c r="D1134" s="113">
        <f>IF('Нормальний переріз'!$D$68&gt;0,1,2)</f>
        <v/>
      </c>
      <c r="E1134" s="144">
        <f>IF(D1134=1,F1134,G1134)</f>
        <v/>
      </c>
      <c r="F1134" s="124">
        <f>IF(AI1133,0.11*ε_cu1cd,IF(AH1133,F1133*0.01,F1133))</f>
        <v/>
      </c>
      <c r="G1134" s="124">
        <f>IF(AP1133,-0.1*ε_cu1cd,IF(AM1133,G1133*0.01,G1133))</f>
        <v/>
      </c>
      <c r="H1134" s="113">
        <f>IF(A1134=1,E1134,IF(AO1133,H1133-E1133+E1134,IF(AP1133,0.8*H1133,H1133+E1134)))</f>
        <v/>
      </c>
      <c r="I1134" s="169">
        <f>(C1134-H1134)/h</f>
        <v/>
      </c>
      <c r="J1134">
        <f>C1134/(ε_c1cd)</f>
        <v/>
      </c>
      <c r="K1134">
        <f>C1134/I1134</f>
        <v/>
      </c>
      <c r="L1134" s="131">
        <f>I1134/(ε_c1cd)</f>
        <v/>
      </c>
      <c r="M1134">
        <f>I1134*(K1134-Z_s1)</f>
        <v/>
      </c>
      <c r="N1134">
        <f>I1134*(K1134-Z_s2)</f>
        <v/>
      </c>
      <c r="O1134">
        <f>E_s*M1134</f>
        <v/>
      </c>
      <c r="P1134">
        <f>E_s*N1134</f>
        <v/>
      </c>
      <c r="Q1134">
        <f>O1134*A_s1</f>
        <v/>
      </c>
      <c r="R1134">
        <f>P1134*A_s2</f>
        <v/>
      </c>
      <c r="S1134">
        <f>Q1134*($K1134-Z_s1)</f>
        <v/>
      </c>
      <c r="T1134">
        <f>R1134*($K1134-Z_s2)</f>
        <v/>
      </c>
      <c r="U1134">
        <f>(INDIRECT("a_"&amp;U$2)/(U$2+1))*(($C1134^(U$2+1)-$H1134^(U$2+1))/(ε_c1cd^(U$2+1)))</f>
        <v/>
      </c>
      <c r="V1134">
        <f>(INDIRECT("a_"&amp;V$2)/(V$2+1))*(($C1134^(V$2+1)-$H1134^(V$2+1))/(ε_c1cd^(V$2+1)))</f>
        <v/>
      </c>
      <c r="W1134">
        <f>(INDIRECT("a_"&amp;W$2)/(W$2+1))*(($C1134^(W$2+1)-$H1134^(W$2+1))/(ε_c1cd^(W$2+1)))</f>
        <v/>
      </c>
      <c r="X1134">
        <f>(INDIRECT("a_"&amp;X$2)/(X$2+1))*(($C1134^(X$2+1)-$H1134^(X$2+1))/(ε_c1cd^(X$2+1)))</f>
        <v/>
      </c>
      <c r="Y1134">
        <f>(INDIRECT("a_"&amp;Y$2)/(Y$2+1))*(($C1134^(Y$2+1)-$H1134^(Y$2+1))/(ε_c1cd^(Y$2+1)))</f>
        <v/>
      </c>
      <c r="Z1134">
        <f>(INDIRECT("a_"&amp;Z$2)/(Z$2+2))*(($C1134^(Z$2+2)-$H1134^(Z$2+2))/(ε_c1cd^(Z$2+2)))</f>
        <v/>
      </c>
      <c r="AA1134">
        <f>(INDIRECT("a_"&amp;AA$2)/(AA$2+2))*(($C1134^(AA$2+2)-$H1134^(AA$2+2))/(ε_c1cd^(AA$2+2)))</f>
        <v/>
      </c>
      <c r="AB1134">
        <f>(INDIRECT("a_"&amp;AB$2)/(AB$2+2))*(($C1134^(AB$2+2)-$H1134^(AB$2+2))/(ε_c1cd^(AB$2+2)))</f>
        <v/>
      </c>
      <c r="AC1134">
        <f>(INDIRECT("a_"&amp;AC$2)/(AC$2+2))*(($C1134^(AC$2+2)-$H1134^(AC$2+2))/(ε_c1cd^(AC$2+2)))</f>
        <v/>
      </c>
      <c r="AD1134">
        <f>(INDIRECT("a_"&amp;AD$2)/(AD$2+2))*(($C1134^(AD$2+2)-$H1134^(AD$2+2))/(ε_c1cd^(AD$2+2)))</f>
        <v/>
      </c>
      <c r="AE1134" s="111">
        <f>(b*f_cd/L1134)*SUM(U1134:Y1134)+SUM(Q1134:R1134)</f>
        <v/>
      </c>
      <c r="AF1134" s="112">
        <f>AE1134*(K1134-y+e)</f>
        <v/>
      </c>
      <c r="AG1134" s="113">
        <f>(b*f_cd/(L1134^2))*SUM(Z1134:AD1134)+SUM(S1134:T1134)-AF1134</f>
        <v/>
      </c>
      <c r="AH1134" s="114">
        <f>AG1134&lt;0</f>
        <v/>
      </c>
      <c r="AI1134" s="115">
        <f>IF(A1134=1,FALSE,(AND(AQ1134,AH1134,NOT(AI1133))))</f>
        <v/>
      </c>
      <c r="AJ1134" s="116">
        <f>(b*f_cd/L1134)*(a_1/2*J1134^2+a_2/3*J1134^3+a_3/4*J1134^4+a_4/5*J1134^5+a_5/6*J1134^6)+SUM(Q1134:R1134)</f>
        <v/>
      </c>
      <c r="AK1134">
        <f>AJ1134*(K1134-y+e)</f>
        <v/>
      </c>
      <c r="AL1134" s="118">
        <f>(b*f_cd/(L1134^2))*(a_1/3*J1134^3+a_2/4*J1134^4+a_3/5*J1134^5+a_4/6*J1134^6+a_5/7*J1134^7)+SUM(S1134:T1134)-AK1134</f>
        <v/>
      </c>
      <c r="AM1134" s="114">
        <f>AL1134&gt;0</f>
        <v/>
      </c>
      <c r="AN1134" s="115">
        <f>IF(A1134=1,FALSE,(AND(AQ1134,AM1134,NOT(AN1133))))</f>
        <v/>
      </c>
      <c r="AO1134">
        <f>IF(D1134=1,AND(AH1134,NOT(AI1134)),AND(AM1134,NOT(AN1134)))</f>
        <v/>
      </c>
      <c r="AP1134" s="119">
        <f>IF(D1134=1,AI1134,AN1134)</f>
        <v/>
      </c>
      <c r="AQ1134" s="125">
        <f>ABS(E1134)&lt;$AQ$2</f>
        <v/>
      </c>
      <c r="AS1134">
        <f>IF(AP1134,MAX(AS$3:AS1132)+1,"")</f>
        <v/>
      </c>
    </row>
    <row r="1135">
      <c r="A1135" t="n">
        <v>1045</v>
      </c>
      <c r="B1135" s="131">
        <f>IF(A1135=1,0,IF(AP1135,0.1*ε_cu1cd,0))</f>
        <v/>
      </c>
      <c r="C1135" s="131">
        <f>IF(A1135=1,0.1*ε_cu1cd,C1134+B1134)</f>
        <v/>
      </c>
      <c r="D1135" s="113">
        <f>IF('Нормальний переріз'!$D$68&gt;0,1,2)</f>
        <v/>
      </c>
      <c r="E1135" s="144">
        <f>IF(D1135=1,F1135,G1135)</f>
        <v/>
      </c>
      <c r="F1135" s="124">
        <f>IF(AI1134,0.11*ε_cu1cd,IF(AH1134,F1134*0.01,F1134))</f>
        <v/>
      </c>
      <c r="G1135" s="124">
        <f>IF(AP1134,-0.1*ε_cu1cd,IF(AM1134,G1134*0.01,G1134))</f>
        <v/>
      </c>
      <c r="H1135" s="113">
        <f>IF(A1135=1,E1135,IF(AO1134,H1134-E1134+E1135,IF(AP1134,0.8*H1134,H1134+E1135)))</f>
        <v/>
      </c>
      <c r="I1135" s="169">
        <f>(C1135-H1135)/h</f>
        <v/>
      </c>
      <c r="J1135">
        <f>C1135/(ε_c1cd)</f>
        <v/>
      </c>
      <c r="K1135">
        <f>C1135/I1135</f>
        <v/>
      </c>
      <c r="L1135" s="131">
        <f>I1135/(ε_c1cd)</f>
        <v/>
      </c>
      <c r="M1135">
        <f>I1135*(K1135-Z_s1)</f>
        <v/>
      </c>
      <c r="N1135">
        <f>I1135*(K1135-Z_s2)</f>
        <v/>
      </c>
      <c r="O1135">
        <f>E_s*M1135</f>
        <v/>
      </c>
      <c r="P1135">
        <f>E_s*N1135</f>
        <v/>
      </c>
      <c r="Q1135">
        <f>O1135*A_s1</f>
        <v/>
      </c>
      <c r="R1135">
        <f>P1135*A_s2</f>
        <v/>
      </c>
      <c r="S1135">
        <f>Q1135*($K1135-Z_s1)</f>
        <v/>
      </c>
      <c r="T1135">
        <f>R1135*($K1135-Z_s2)</f>
        <v/>
      </c>
      <c r="U1135">
        <f>(INDIRECT("a_"&amp;U$2)/(U$2+1))*(($C1135^(U$2+1)-$H1135^(U$2+1))/(ε_c1cd^(U$2+1)))</f>
        <v/>
      </c>
      <c r="V1135">
        <f>(INDIRECT("a_"&amp;V$2)/(V$2+1))*(($C1135^(V$2+1)-$H1135^(V$2+1))/(ε_c1cd^(V$2+1)))</f>
        <v/>
      </c>
      <c r="W1135">
        <f>(INDIRECT("a_"&amp;W$2)/(W$2+1))*(($C1135^(W$2+1)-$H1135^(W$2+1))/(ε_c1cd^(W$2+1)))</f>
        <v/>
      </c>
      <c r="X1135">
        <f>(INDIRECT("a_"&amp;X$2)/(X$2+1))*(($C1135^(X$2+1)-$H1135^(X$2+1))/(ε_c1cd^(X$2+1)))</f>
        <v/>
      </c>
      <c r="Y1135">
        <f>(INDIRECT("a_"&amp;Y$2)/(Y$2+1))*(($C1135^(Y$2+1)-$H1135^(Y$2+1))/(ε_c1cd^(Y$2+1)))</f>
        <v/>
      </c>
      <c r="Z1135">
        <f>(INDIRECT("a_"&amp;Z$2)/(Z$2+2))*(($C1135^(Z$2+2)-$H1135^(Z$2+2))/(ε_c1cd^(Z$2+2)))</f>
        <v/>
      </c>
      <c r="AA1135">
        <f>(INDIRECT("a_"&amp;AA$2)/(AA$2+2))*(($C1135^(AA$2+2)-$H1135^(AA$2+2))/(ε_c1cd^(AA$2+2)))</f>
        <v/>
      </c>
      <c r="AB1135">
        <f>(INDIRECT("a_"&amp;AB$2)/(AB$2+2))*(($C1135^(AB$2+2)-$H1135^(AB$2+2))/(ε_c1cd^(AB$2+2)))</f>
        <v/>
      </c>
      <c r="AC1135">
        <f>(INDIRECT("a_"&amp;AC$2)/(AC$2+2))*(($C1135^(AC$2+2)-$H1135^(AC$2+2))/(ε_c1cd^(AC$2+2)))</f>
        <v/>
      </c>
      <c r="AD1135">
        <f>(INDIRECT("a_"&amp;AD$2)/(AD$2+2))*(($C1135^(AD$2+2)-$H1135^(AD$2+2))/(ε_c1cd^(AD$2+2)))</f>
        <v/>
      </c>
      <c r="AE1135" s="111">
        <f>(b*f_cd/L1135)*SUM(U1135:Y1135)+SUM(Q1135:R1135)</f>
        <v/>
      </c>
      <c r="AF1135" s="112">
        <f>AE1135*(K1135-y+e)</f>
        <v/>
      </c>
      <c r="AG1135" s="113">
        <f>(b*f_cd/(L1135^2))*SUM(Z1135:AD1135)+SUM(S1135:T1135)-AF1135</f>
        <v/>
      </c>
      <c r="AH1135" s="114">
        <f>AG1135&lt;0</f>
        <v/>
      </c>
      <c r="AI1135" s="115">
        <f>IF(A1135=1,FALSE,(AND(AQ1135,AH1135,NOT(AI1134))))</f>
        <v/>
      </c>
      <c r="AJ1135" s="116">
        <f>(b*f_cd/L1135)*(a_1/2*J1135^2+a_2/3*J1135^3+a_3/4*J1135^4+a_4/5*J1135^5+a_5/6*J1135^6)+SUM(Q1135:R1135)</f>
        <v/>
      </c>
      <c r="AK1135">
        <f>AJ1135*(K1135-y+e)</f>
        <v/>
      </c>
      <c r="AL1135" s="118">
        <f>(b*f_cd/(L1135^2))*(a_1/3*J1135^3+a_2/4*J1135^4+a_3/5*J1135^5+a_4/6*J1135^6+a_5/7*J1135^7)+SUM(S1135:T1135)-AK1135</f>
        <v/>
      </c>
      <c r="AM1135" s="114">
        <f>AL1135&gt;0</f>
        <v/>
      </c>
      <c r="AN1135" s="115">
        <f>IF(A1135=1,FALSE,(AND(AQ1135,AM1135,NOT(AN1134))))</f>
        <v/>
      </c>
      <c r="AO1135">
        <f>IF(D1135=1,AND(AH1135,NOT(AI1135)),AND(AM1135,NOT(AN1135)))</f>
        <v/>
      </c>
      <c r="AP1135" s="119">
        <f>IF(D1135=1,AI1135,AN1135)</f>
        <v/>
      </c>
      <c r="AQ1135" s="125">
        <f>ABS(E1135)&lt;$AQ$2</f>
        <v/>
      </c>
      <c r="AS1135">
        <f>IF(AP1135,MAX(AS$3:AS1133)+1,"")</f>
        <v/>
      </c>
    </row>
    <row r="1136">
      <c r="A1136" t="n">
        <v>1046</v>
      </c>
      <c r="B1136" s="131">
        <f>IF(A1136=1,0,IF(AP1136,0.1*ε_cu1cd,0))</f>
        <v/>
      </c>
      <c r="C1136" s="131">
        <f>IF(A1136=1,0.1*ε_cu1cd,C1135+B1135)</f>
        <v/>
      </c>
      <c r="D1136" s="113">
        <f>IF('Нормальний переріз'!$D$68&gt;0,1,2)</f>
        <v/>
      </c>
      <c r="E1136" s="144">
        <f>IF(D1136=1,F1136,G1136)</f>
        <v/>
      </c>
      <c r="F1136" s="124">
        <f>IF(AI1135,0.11*ε_cu1cd,IF(AH1135,F1135*0.01,F1135))</f>
        <v/>
      </c>
      <c r="G1136" s="124">
        <f>IF(AP1135,-0.1*ε_cu1cd,IF(AM1135,G1135*0.01,G1135))</f>
        <v/>
      </c>
      <c r="H1136" s="113">
        <f>IF(A1136=1,E1136,IF(AO1135,H1135-E1135+E1136,IF(AP1135,0.8*H1135,H1135+E1136)))</f>
        <v/>
      </c>
      <c r="I1136" s="169">
        <f>(C1136-H1136)/h</f>
        <v/>
      </c>
      <c r="J1136">
        <f>C1136/(ε_c1cd)</f>
        <v/>
      </c>
      <c r="K1136">
        <f>C1136/I1136</f>
        <v/>
      </c>
      <c r="L1136" s="131">
        <f>I1136/(ε_c1cd)</f>
        <v/>
      </c>
      <c r="M1136">
        <f>I1136*(K1136-Z_s1)</f>
        <v/>
      </c>
      <c r="N1136">
        <f>I1136*(K1136-Z_s2)</f>
        <v/>
      </c>
      <c r="O1136">
        <f>E_s*M1136</f>
        <v/>
      </c>
      <c r="P1136">
        <f>E_s*N1136</f>
        <v/>
      </c>
      <c r="Q1136">
        <f>O1136*A_s1</f>
        <v/>
      </c>
      <c r="R1136">
        <f>P1136*A_s2</f>
        <v/>
      </c>
      <c r="S1136">
        <f>Q1136*($K1136-Z_s1)</f>
        <v/>
      </c>
      <c r="T1136">
        <f>R1136*($K1136-Z_s2)</f>
        <v/>
      </c>
      <c r="U1136">
        <f>(INDIRECT("a_"&amp;U$2)/(U$2+1))*(($C1136^(U$2+1)-$H1136^(U$2+1))/(ε_c1cd^(U$2+1)))</f>
        <v/>
      </c>
      <c r="V1136">
        <f>(INDIRECT("a_"&amp;V$2)/(V$2+1))*(($C1136^(V$2+1)-$H1136^(V$2+1))/(ε_c1cd^(V$2+1)))</f>
        <v/>
      </c>
      <c r="W1136">
        <f>(INDIRECT("a_"&amp;W$2)/(W$2+1))*(($C1136^(W$2+1)-$H1136^(W$2+1))/(ε_c1cd^(W$2+1)))</f>
        <v/>
      </c>
      <c r="X1136">
        <f>(INDIRECT("a_"&amp;X$2)/(X$2+1))*(($C1136^(X$2+1)-$H1136^(X$2+1))/(ε_c1cd^(X$2+1)))</f>
        <v/>
      </c>
      <c r="Y1136">
        <f>(INDIRECT("a_"&amp;Y$2)/(Y$2+1))*(($C1136^(Y$2+1)-$H1136^(Y$2+1))/(ε_c1cd^(Y$2+1)))</f>
        <v/>
      </c>
      <c r="Z1136">
        <f>(INDIRECT("a_"&amp;Z$2)/(Z$2+2))*(($C1136^(Z$2+2)-$H1136^(Z$2+2))/(ε_c1cd^(Z$2+2)))</f>
        <v/>
      </c>
      <c r="AA1136">
        <f>(INDIRECT("a_"&amp;AA$2)/(AA$2+2))*(($C1136^(AA$2+2)-$H1136^(AA$2+2))/(ε_c1cd^(AA$2+2)))</f>
        <v/>
      </c>
      <c r="AB1136">
        <f>(INDIRECT("a_"&amp;AB$2)/(AB$2+2))*(($C1136^(AB$2+2)-$H1136^(AB$2+2))/(ε_c1cd^(AB$2+2)))</f>
        <v/>
      </c>
      <c r="AC1136">
        <f>(INDIRECT("a_"&amp;AC$2)/(AC$2+2))*(($C1136^(AC$2+2)-$H1136^(AC$2+2))/(ε_c1cd^(AC$2+2)))</f>
        <v/>
      </c>
      <c r="AD1136">
        <f>(INDIRECT("a_"&amp;AD$2)/(AD$2+2))*(($C1136^(AD$2+2)-$H1136^(AD$2+2))/(ε_c1cd^(AD$2+2)))</f>
        <v/>
      </c>
      <c r="AE1136" s="111">
        <f>(b*f_cd/L1136)*SUM(U1136:Y1136)+SUM(Q1136:R1136)</f>
        <v/>
      </c>
      <c r="AF1136" s="112">
        <f>AE1136*(K1136-y+e)</f>
        <v/>
      </c>
      <c r="AG1136" s="113">
        <f>(b*f_cd/(L1136^2))*SUM(Z1136:AD1136)+SUM(S1136:T1136)-AF1136</f>
        <v/>
      </c>
      <c r="AH1136" s="114">
        <f>AG1136&lt;0</f>
        <v/>
      </c>
      <c r="AI1136" s="115">
        <f>IF(A1136=1,FALSE,(AND(AQ1136,AH1136,NOT(AI1135))))</f>
        <v/>
      </c>
      <c r="AJ1136" s="116">
        <f>(b*f_cd/L1136)*(a_1/2*J1136^2+a_2/3*J1136^3+a_3/4*J1136^4+a_4/5*J1136^5+a_5/6*J1136^6)+SUM(Q1136:R1136)</f>
        <v/>
      </c>
      <c r="AK1136">
        <f>AJ1136*(K1136-y+e)</f>
        <v/>
      </c>
      <c r="AL1136" s="118">
        <f>(b*f_cd/(L1136^2))*(a_1/3*J1136^3+a_2/4*J1136^4+a_3/5*J1136^5+a_4/6*J1136^6+a_5/7*J1136^7)+SUM(S1136:T1136)-AK1136</f>
        <v/>
      </c>
      <c r="AM1136" s="114">
        <f>AL1136&gt;0</f>
        <v/>
      </c>
      <c r="AN1136" s="115">
        <f>IF(A1136=1,FALSE,(AND(AQ1136,AM1136,NOT(AN1135))))</f>
        <v/>
      </c>
      <c r="AO1136">
        <f>IF(D1136=1,AND(AH1136,NOT(AI1136)),AND(AM1136,NOT(AN1136)))</f>
        <v/>
      </c>
      <c r="AP1136" s="119">
        <f>IF(D1136=1,AI1136,AN1136)</f>
        <v/>
      </c>
      <c r="AQ1136" s="125">
        <f>ABS(E1136)&lt;$AQ$2</f>
        <v/>
      </c>
      <c r="AS1136">
        <f>IF(AP1136,MAX(AS$3:AS1134)+1,"")</f>
        <v/>
      </c>
    </row>
    <row r="1137">
      <c r="A1137" t="n">
        <v>1047</v>
      </c>
      <c r="B1137" s="131">
        <f>IF(A1137=1,0,IF(AP1137,0.1*ε_cu1cd,0))</f>
        <v/>
      </c>
      <c r="C1137" s="131">
        <f>IF(A1137=1,0.1*ε_cu1cd,C1136+B1136)</f>
        <v/>
      </c>
      <c r="D1137" s="113">
        <f>IF('Нормальний переріз'!$D$68&gt;0,1,2)</f>
        <v/>
      </c>
      <c r="E1137" s="144">
        <f>IF(D1137=1,F1137,G1137)</f>
        <v/>
      </c>
      <c r="F1137" s="124">
        <f>IF(AI1136,0.11*ε_cu1cd,IF(AH1136,F1136*0.01,F1136))</f>
        <v/>
      </c>
      <c r="G1137" s="124">
        <f>IF(AP1136,-0.1*ε_cu1cd,IF(AM1136,G1136*0.01,G1136))</f>
        <v/>
      </c>
      <c r="H1137" s="113">
        <f>IF(A1137=1,E1137,IF(AO1136,H1136-E1136+E1137,IF(AP1136,0.8*H1136,H1136+E1137)))</f>
        <v/>
      </c>
      <c r="I1137" s="169">
        <f>(C1137-H1137)/h</f>
        <v/>
      </c>
      <c r="J1137">
        <f>C1137/(ε_c1cd)</f>
        <v/>
      </c>
      <c r="K1137">
        <f>C1137/I1137</f>
        <v/>
      </c>
      <c r="L1137" s="131">
        <f>I1137/(ε_c1cd)</f>
        <v/>
      </c>
      <c r="M1137">
        <f>I1137*(K1137-Z_s1)</f>
        <v/>
      </c>
      <c r="N1137">
        <f>I1137*(K1137-Z_s2)</f>
        <v/>
      </c>
      <c r="O1137">
        <f>E_s*M1137</f>
        <v/>
      </c>
      <c r="P1137">
        <f>E_s*N1137</f>
        <v/>
      </c>
      <c r="Q1137">
        <f>O1137*A_s1</f>
        <v/>
      </c>
      <c r="R1137">
        <f>P1137*A_s2</f>
        <v/>
      </c>
      <c r="S1137">
        <f>Q1137*($K1137-Z_s1)</f>
        <v/>
      </c>
      <c r="T1137">
        <f>R1137*($K1137-Z_s2)</f>
        <v/>
      </c>
      <c r="U1137">
        <f>(INDIRECT("a_"&amp;U$2)/(U$2+1))*(($C1137^(U$2+1)-$H1137^(U$2+1))/(ε_c1cd^(U$2+1)))</f>
        <v/>
      </c>
      <c r="V1137">
        <f>(INDIRECT("a_"&amp;V$2)/(V$2+1))*(($C1137^(V$2+1)-$H1137^(V$2+1))/(ε_c1cd^(V$2+1)))</f>
        <v/>
      </c>
      <c r="W1137">
        <f>(INDIRECT("a_"&amp;W$2)/(W$2+1))*(($C1137^(W$2+1)-$H1137^(W$2+1))/(ε_c1cd^(W$2+1)))</f>
        <v/>
      </c>
      <c r="X1137">
        <f>(INDIRECT("a_"&amp;X$2)/(X$2+1))*(($C1137^(X$2+1)-$H1137^(X$2+1))/(ε_c1cd^(X$2+1)))</f>
        <v/>
      </c>
      <c r="Y1137">
        <f>(INDIRECT("a_"&amp;Y$2)/(Y$2+1))*(($C1137^(Y$2+1)-$H1137^(Y$2+1))/(ε_c1cd^(Y$2+1)))</f>
        <v/>
      </c>
      <c r="Z1137">
        <f>(INDIRECT("a_"&amp;Z$2)/(Z$2+2))*(($C1137^(Z$2+2)-$H1137^(Z$2+2))/(ε_c1cd^(Z$2+2)))</f>
        <v/>
      </c>
      <c r="AA1137">
        <f>(INDIRECT("a_"&amp;AA$2)/(AA$2+2))*(($C1137^(AA$2+2)-$H1137^(AA$2+2))/(ε_c1cd^(AA$2+2)))</f>
        <v/>
      </c>
      <c r="AB1137">
        <f>(INDIRECT("a_"&amp;AB$2)/(AB$2+2))*(($C1137^(AB$2+2)-$H1137^(AB$2+2))/(ε_c1cd^(AB$2+2)))</f>
        <v/>
      </c>
      <c r="AC1137">
        <f>(INDIRECT("a_"&amp;AC$2)/(AC$2+2))*(($C1137^(AC$2+2)-$H1137^(AC$2+2))/(ε_c1cd^(AC$2+2)))</f>
        <v/>
      </c>
      <c r="AD1137">
        <f>(INDIRECT("a_"&amp;AD$2)/(AD$2+2))*(($C1137^(AD$2+2)-$H1137^(AD$2+2))/(ε_c1cd^(AD$2+2)))</f>
        <v/>
      </c>
      <c r="AE1137" s="111">
        <f>(b*f_cd/L1137)*SUM(U1137:Y1137)+SUM(Q1137:R1137)</f>
        <v/>
      </c>
      <c r="AF1137" s="112">
        <f>AE1137*(K1137-y+e)</f>
        <v/>
      </c>
      <c r="AG1137" s="113">
        <f>(b*f_cd/(L1137^2))*SUM(Z1137:AD1137)+SUM(S1137:T1137)-AF1137</f>
        <v/>
      </c>
      <c r="AH1137" s="114">
        <f>AG1137&lt;0</f>
        <v/>
      </c>
      <c r="AI1137" s="115">
        <f>IF(A1137=1,FALSE,(AND(AQ1137,AH1137,NOT(AI1136))))</f>
        <v/>
      </c>
      <c r="AJ1137" s="116">
        <f>(b*f_cd/L1137)*(a_1/2*J1137^2+a_2/3*J1137^3+a_3/4*J1137^4+a_4/5*J1137^5+a_5/6*J1137^6)+SUM(Q1137:R1137)</f>
        <v/>
      </c>
      <c r="AK1137">
        <f>AJ1137*(K1137-y+e)</f>
        <v/>
      </c>
      <c r="AL1137" s="118">
        <f>(b*f_cd/(L1137^2))*(a_1/3*J1137^3+a_2/4*J1137^4+a_3/5*J1137^5+a_4/6*J1137^6+a_5/7*J1137^7)+SUM(S1137:T1137)-AK1137</f>
        <v/>
      </c>
      <c r="AM1137" s="114">
        <f>AL1137&gt;0</f>
        <v/>
      </c>
      <c r="AN1137" s="115">
        <f>IF(A1137=1,FALSE,(AND(AQ1137,AM1137,NOT(AN1136))))</f>
        <v/>
      </c>
      <c r="AO1137">
        <f>IF(D1137=1,AND(AH1137,NOT(AI1137)),AND(AM1137,NOT(AN1137)))</f>
        <v/>
      </c>
      <c r="AP1137" s="119">
        <f>IF(D1137=1,AI1137,AN1137)</f>
        <v/>
      </c>
      <c r="AQ1137" s="125">
        <f>ABS(E1137)&lt;$AQ$2</f>
        <v/>
      </c>
      <c r="AS1137">
        <f>IF(AP1137,MAX(AS$3:AS1135)+1,"")</f>
        <v/>
      </c>
    </row>
    <row r="1138">
      <c r="A1138" t="n">
        <v>1048</v>
      </c>
      <c r="B1138" s="131">
        <f>IF(A1138=1,0,IF(AP1138,0.1*ε_cu1cd,0))</f>
        <v/>
      </c>
      <c r="C1138" s="131">
        <f>IF(A1138=1,0.1*ε_cu1cd,C1137+B1137)</f>
        <v/>
      </c>
      <c r="D1138" s="113">
        <f>IF('Нормальний переріз'!$D$68&gt;0,1,2)</f>
        <v/>
      </c>
      <c r="E1138" s="144">
        <f>IF(D1138=1,F1138,G1138)</f>
        <v/>
      </c>
      <c r="F1138" s="124">
        <f>IF(AI1137,0.11*ε_cu1cd,IF(AH1137,F1137*0.01,F1137))</f>
        <v/>
      </c>
      <c r="G1138" s="124">
        <f>IF(AP1137,-0.1*ε_cu1cd,IF(AM1137,G1137*0.01,G1137))</f>
        <v/>
      </c>
      <c r="H1138" s="113">
        <f>IF(A1138=1,E1138,IF(AO1137,H1137-E1137+E1138,IF(AP1137,0.8*H1137,H1137+E1138)))</f>
        <v/>
      </c>
      <c r="I1138" s="169">
        <f>(C1138-H1138)/h</f>
        <v/>
      </c>
      <c r="J1138">
        <f>C1138/(ε_c1cd)</f>
        <v/>
      </c>
      <c r="K1138">
        <f>C1138/I1138</f>
        <v/>
      </c>
      <c r="L1138" s="131">
        <f>I1138/(ε_c1cd)</f>
        <v/>
      </c>
      <c r="M1138">
        <f>I1138*(K1138-Z_s1)</f>
        <v/>
      </c>
      <c r="N1138">
        <f>I1138*(K1138-Z_s2)</f>
        <v/>
      </c>
      <c r="O1138">
        <f>E_s*M1138</f>
        <v/>
      </c>
      <c r="P1138">
        <f>E_s*N1138</f>
        <v/>
      </c>
      <c r="Q1138">
        <f>O1138*A_s1</f>
        <v/>
      </c>
      <c r="R1138">
        <f>P1138*A_s2</f>
        <v/>
      </c>
      <c r="S1138">
        <f>Q1138*($K1138-Z_s1)</f>
        <v/>
      </c>
      <c r="T1138">
        <f>R1138*($K1138-Z_s2)</f>
        <v/>
      </c>
      <c r="U1138">
        <f>(INDIRECT("a_"&amp;U$2)/(U$2+1))*(($C1138^(U$2+1)-$H1138^(U$2+1))/(ε_c1cd^(U$2+1)))</f>
        <v/>
      </c>
      <c r="V1138">
        <f>(INDIRECT("a_"&amp;V$2)/(V$2+1))*(($C1138^(V$2+1)-$H1138^(V$2+1))/(ε_c1cd^(V$2+1)))</f>
        <v/>
      </c>
      <c r="W1138">
        <f>(INDIRECT("a_"&amp;W$2)/(W$2+1))*(($C1138^(W$2+1)-$H1138^(W$2+1))/(ε_c1cd^(W$2+1)))</f>
        <v/>
      </c>
      <c r="X1138">
        <f>(INDIRECT("a_"&amp;X$2)/(X$2+1))*(($C1138^(X$2+1)-$H1138^(X$2+1))/(ε_c1cd^(X$2+1)))</f>
        <v/>
      </c>
      <c r="Y1138">
        <f>(INDIRECT("a_"&amp;Y$2)/(Y$2+1))*(($C1138^(Y$2+1)-$H1138^(Y$2+1))/(ε_c1cd^(Y$2+1)))</f>
        <v/>
      </c>
      <c r="Z1138">
        <f>(INDIRECT("a_"&amp;Z$2)/(Z$2+2))*(($C1138^(Z$2+2)-$H1138^(Z$2+2))/(ε_c1cd^(Z$2+2)))</f>
        <v/>
      </c>
      <c r="AA1138">
        <f>(INDIRECT("a_"&amp;AA$2)/(AA$2+2))*(($C1138^(AA$2+2)-$H1138^(AA$2+2))/(ε_c1cd^(AA$2+2)))</f>
        <v/>
      </c>
      <c r="AB1138">
        <f>(INDIRECT("a_"&amp;AB$2)/(AB$2+2))*(($C1138^(AB$2+2)-$H1138^(AB$2+2))/(ε_c1cd^(AB$2+2)))</f>
        <v/>
      </c>
      <c r="AC1138">
        <f>(INDIRECT("a_"&amp;AC$2)/(AC$2+2))*(($C1138^(AC$2+2)-$H1138^(AC$2+2))/(ε_c1cd^(AC$2+2)))</f>
        <v/>
      </c>
      <c r="AD1138">
        <f>(INDIRECT("a_"&amp;AD$2)/(AD$2+2))*(($C1138^(AD$2+2)-$H1138^(AD$2+2))/(ε_c1cd^(AD$2+2)))</f>
        <v/>
      </c>
      <c r="AE1138" s="111">
        <f>(b*f_cd/L1138)*SUM(U1138:Y1138)+SUM(Q1138:R1138)</f>
        <v/>
      </c>
      <c r="AF1138" s="112">
        <f>AE1138*(K1138-y+e)</f>
        <v/>
      </c>
      <c r="AG1138" s="113">
        <f>(b*f_cd/(L1138^2))*SUM(Z1138:AD1138)+SUM(S1138:T1138)-AF1138</f>
        <v/>
      </c>
      <c r="AH1138" s="114">
        <f>AG1138&lt;0</f>
        <v/>
      </c>
      <c r="AI1138" s="115">
        <f>IF(A1138=1,FALSE,(AND(AQ1138,AH1138,NOT(AI1137))))</f>
        <v/>
      </c>
      <c r="AJ1138" s="116">
        <f>(b*f_cd/L1138)*(a_1/2*J1138^2+a_2/3*J1138^3+a_3/4*J1138^4+a_4/5*J1138^5+a_5/6*J1138^6)+SUM(Q1138:R1138)</f>
        <v/>
      </c>
      <c r="AK1138">
        <f>AJ1138*(K1138-y+e)</f>
        <v/>
      </c>
      <c r="AL1138" s="118">
        <f>(b*f_cd/(L1138^2))*(a_1/3*J1138^3+a_2/4*J1138^4+a_3/5*J1138^5+a_4/6*J1138^6+a_5/7*J1138^7)+SUM(S1138:T1138)-AK1138</f>
        <v/>
      </c>
      <c r="AM1138" s="114">
        <f>AL1138&gt;0</f>
        <v/>
      </c>
      <c r="AN1138" s="115">
        <f>IF(A1138=1,FALSE,(AND(AQ1138,AM1138,NOT(AN1137))))</f>
        <v/>
      </c>
      <c r="AO1138">
        <f>IF(D1138=1,AND(AH1138,NOT(AI1138)),AND(AM1138,NOT(AN1138)))</f>
        <v/>
      </c>
      <c r="AP1138" s="119">
        <f>IF(D1138=1,AI1138,AN1138)</f>
        <v/>
      </c>
      <c r="AQ1138" s="125">
        <f>ABS(E1138)&lt;$AQ$2</f>
        <v/>
      </c>
      <c r="AS1138">
        <f>IF(AP1138,MAX(AS$3:AS1136)+1,"")</f>
        <v/>
      </c>
    </row>
    <row r="1139">
      <c r="A1139" t="n">
        <v>1049</v>
      </c>
      <c r="B1139" s="131">
        <f>IF(A1139=1,0,IF(AP1139,0.1*ε_cu1cd,0))</f>
        <v/>
      </c>
      <c r="C1139" s="131">
        <f>IF(A1139=1,0.1*ε_cu1cd,C1138+B1138)</f>
        <v/>
      </c>
      <c r="D1139" s="113">
        <f>IF('Нормальний переріз'!$D$68&gt;0,1,2)</f>
        <v/>
      </c>
      <c r="E1139" s="144">
        <f>IF(D1139=1,F1139,G1139)</f>
        <v/>
      </c>
      <c r="F1139" s="124">
        <f>IF(AI1138,0.11*ε_cu1cd,IF(AH1138,F1138*0.01,F1138))</f>
        <v/>
      </c>
      <c r="G1139" s="124">
        <f>IF(AP1138,-0.1*ε_cu1cd,IF(AM1138,G1138*0.01,G1138))</f>
        <v/>
      </c>
      <c r="H1139" s="113">
        <f>IF(A1139=1,E1139,IF(AO1138,H1138-E1138+E1139,IF(AP1138,0.8*H1138,H1138+E1139)))</f>
        <v/>
      </c>
      <c r="I1139" s="169">
        <f>(C1139-H1139)/h</f>
        <v/>
      </c>
      <c r="J1139">
        <f>C1139/(ε_c1cd)</f>
        <v/>
      </c>
      <c r="K1139">
        <f>C1139/I1139</f>
        <v/>
      </c>
      <c r="L1139" s="131">
        <f>I1139/(ε_c1cd)</f>
        <v/>
      </c>
      <c r="M1139">
        <f>I1139*(K1139-Z_s1)</f>
        <v/>
      </c>
      <c r="N1139">
        <f>I1139*(K1139-Z_s2)</f>
        <v/>
      </c>
      <c r="O1139">
        <f>E_s*M1139</f>
        <v/>
      </c>
      <c r="P1139">
        <f>E_s*N1139</f>
        <v/>
      </c>
      <c r="Q1139">
        <f>O1139*A_s1</f>
        <v/>
      </c>
      <c r="R1139">
        <f>P1139*A_s2</f>
        <v/>
      </c>
      <c r="S1139">
        <f>Q1139*($K1139-Z_s1)</f>
        <v/>
      </c>
      <c r="T1139">
        <f>R1139*($K1139-Z_s2)</f>
        <v/>
      </c>
      <c r="U1139">
        <f>(INDIRECT("a_"&amp;U$2)/(U$2+1))*(($C1139^(U$2+1)-$H1139^(U$2+1))/(ε_c1cd^(U$2+1)))</f>
        <v/>
      </c>
      <c r="V1139">
        <f>(INDIRECT("a_"&amp;V$2)/(V$2+1))*(($C1139^(V$2+1)-$H1139^(V$2+1))/(ε_c1cd^(V$2+1)))</f>
        <v/>
      </c>
      <c r="W1139">
        <f>(INDIRECT("a_"&amp;W$2)/(W$2+1))*(($C1139^(W$2+1)-$H1139^(W$2+1))/(ε_c1cd^(W$2+1)))</f>
        <v/>
      </c>
      <c r="X1139">
        <f>(INDIRECT("a_"&amp;X$2)/(X$2+1))*(($C1139^(X$2+1)-$H1139^(X$2+1))/(ε_c1cd^(X$2+1)))</f>
        <v/>
      </c>
      <c r="Y1139">
        <f>(INDIRECT("a_"&amp;Y$2)/(Y$2+1))*(($C1139^(Y$2+1)-$H1139^(Y$2+1))/(ε_c1cd^(Y$2+1)))</f>
        <v/>
      </c>
      <c r="Z1139">
        <f>(INDIRECT("a_"&amp;Z$2)/(Z$2+2))*(($C1139^(Z$2+2)-$H1139^(Z$2+2))/(ε_c1cd^(Z$2+2)))</f>
        <v/>
      </c>
      <c r="AA1139">
        <f>(INDIRECT("a_"&amp;AA$2)/(AA$2+2))*(($C1139^(AA$2+2)-$H1139^(AA$2+2))/(ε_c1cd^(AA$2+2)))</f>
        <v/>
      </c>
      <c r="AB1139">
        <f>(INDIRECT("a_"&amp;AB$2)/(AB$2+2))*(($C1139^(AB$2+2)-$H1139^(AB$2+2))/(ε_c1cd^(AB$2+2)))</f>
        <v/>
      </c>
      <c r="AC1139">
        <f>(INDIRECT("a_"&amp;AC$2)/(AC$2+2))*(($C1139^(AC$2+2)-$H1139^(AC$2+2))/(ε_c1cd^(AC$2+2)))</f>
        <v/>
      </c>
      <c r="AD1139">
        <f>(INDIRECT("a_"&amp;AD$2)/(AD$2+2))*(($C1139^(AD$2+2)-$H1139^(AD$2+2))/(ε_c1cd^(AD$2+2)))</f>
        <v/>
      </c>
      <c r="AE1139" s="111">
        <f>(b*f_cd/L1139)*SUM(U1139:Y1139)+SUM(Q1139:R1139)</f>
        <v/>
      </c>
      <c r="AF1139" s="112">
        <f>AE1139*(K1139-y+e)</f>
        <v/>
      </c>
      <c r="AG1139" s="113">
        <f>(b*f_cd/(L1139^2))*SUM(Z1139:AD1139)+SUM(S1139:T1139)-AF1139</f>
        <v/>
      </c>
      <c r="AH1139" s="114">
        <f>AG1139&lt;0</f>
        <v/>
      </c>
      <c r="AI1139" s="115">
        <f>IF(A1139=1,FALSE,(AND(AQ1139,AH1139,NOT(AI1138))))</f>
        <v/>
      </c>
      <c r="AJ1139" s="116">
        <f>(b*f_cd/L1139)*(a_1/2*J1139^2+a_2/3*J1139^3+a_3/4*J1139^4+a_4/5*J1139^5+a_5/6*J1139^6)+SUM(Q1139:R1139)</f>
        <v/>
      </c>
      <c r="AK1139">
        <f>AJ1139*(K1139-y+e)</f>
        <v/>
      </c>
      <c r="AL1139" s="118">
        <f>(b*f_cd/(L1139^2))*(a_1/3*J1139^3+a_2/4*J1139^4+a_3/5*J1139^5+a_4/6*J1139^6+a_5/7*J1139^7)+SUM(S1139:T1139)-AK1139</f>
        <v/>
      </c>
      <c r="AM1139" s="114">
        <f>AL1139&gt;0</f>
        <v/>
      </c>
      <c r="AN1139" s="115">
        <f>IF(A1139=1,FALSE,(AND(AQ1139,AM1139,NOT(AN1138))))</f>
        <v/>
      </c>
      <c r="AO1139">
        <f>IF(D1139=1,AND(AH1139,NOT(AI1139)),AND(AM1139,NOT(AN1139)))</f>
        <v/>
      </c>
      <c r="AP1139" s="119">
        <f>IF(D1139=1,AI1139,AN1139)</f>
        <v/>
      </c>
      <c r="AQ1139" s="125">
        <f>ABS(E1139)&lt;$AQ$2</f>
        <v/>
      </c>
      <c r="AS1139">
        <f>IF(AP1139,MAX(AS$3:AS1137)+1,"")</f>
        <v/>
      </c>
    </row>
    <row r="1140">
      <c r="A1140" t="n">
        <v>1050</v>
      </c>
      <c r="B1140" s="131">
        <f>IF(A1140=1,0,IF(AP1140,0.1*ε_cu1cd,0))</f>
        <v/>
      </c>
      <c r="C1140" s="131">
        <f>IF(A1140=1,0.1*ε_cu1cd,C1139+B1139)</f>
        <v/>
      </c>
      <c r="D1140" s="113">
        <f>IF('Нормальний переріз'!$D$68&gt;0,1,2)</f>
        <v/>
      </c>
      <c r="E1140" s="144">
        <f>IF(D1140=1,F1140,G1140)</f>
        <v/>
      </c>
      <c r="F1140" s="124">
        <f>IF(AI1139,0.11*ε_cu1cd,IF(AH1139,F1139*0.01,F1139))</f>
        <v/>
      </c>
      <c r="G1140" s="124">
        <f>IF(AP1139,-0.1*ε_cu1cd,IF(AM1139,G1139*0.01,G1139))</f>
        <v/>
      </c>
      <c r="H1140" s="113">
        <f>IF(A1140=1,E1140,IF(AO1139,H1139-E1139+E1140,IF(AP1139,0.8*H1139,H1139+E1140)))</f>
        <v/>
      </c>
      <c r="I1140" s="169">
        <f>(C1140-H1140)/h</f>
        <v/>
      </c>
      <c r="J1140">
        <f>C1140/(ε_c1cd)</f>
        <v/>
      </c>
      <c r="K1140">
        <f>C1140/I1140</f>
        <v/>
      </c>
      <c r="L1140" s="131">
        <f>I1140/(ε_c1cd)</f>
        <v/>
      </c>
      <c r="M1140">
        <f>I1140*(K1140-Z_s1)</f>
        <v/>
      </c>
      <c r="N1140">
        <f>I1140*(K1140-Z_s2)</f>
        <v/>
      </c>
      <c r="O1140">
        <f>E_s*M1140</f>
        <v/>
      </c>
      <c r="P1140">
        <f>E_s*N1140</f>
        <v/>
      </c>
      <c r="Q1140">
        <f>O1140*A_s1</f>
        <v/>
      </c>
      <c r="R1140">
        <f>P1140*A_s2</f>
        <v/>
      </c>
      <c r="S1140">
        <f>Q1140*($K1140-Z_s1)</f>
        <v/>
      </c>
      <c r="T1140">
        <f>R1140*($K1140-Z_s2)</f>
        <v/>
      </c>
      <c r="U1140">
        <f>(INDIRECT("a_"&amp;U$2)/(U$2+1))*(($C1140^(U$2+1)-$H1140^(U$2+1))/(ε_c1cd^(U$2+1)))</f>
        <v/>
      </c>
      <c r="V1140">
        <f>(INDIRECT("a_"&amp;V$2)/(V$2+1))*(($C1140^(V$2+1)-$H1140^(V$2+1))/(ε_c1cd^(V$2+1)))</f>
        <v/>
      </c>
      <c r="W1140">
        <f>(INDIRECT("a_"&amp;W$2)/(W$2+1))*(($C1140^(W$2+1)-$H1140^(W$2+1))/(ε_c1cd^(W$2+1)))</f>
        <v/>
      </c>
      <c r="X1140">
        <f>(INDIRECT("a_"&amp;X$2)/(X$2+1))*(($C1140^(X$2+1)-$H1140^(X$2+1))/(ε_c1cd^(X$2+1)))</f>
        <v/>
      </c>
      <c r="Y1140">
        <f>(INDIRECT("a_"&amp;Y$2)/(Y$2+1))*(($C1140^(Y$2+1)-$H1140^(Y$2+1))/(ε_c1cd^(Y$2+1)))</f>
        <v/>
      </c>
      <c r="Z1140">
        <f>(INDIRECT("a_"&amp;Z$2)/(Z$2+2))*(($C1140^(Z$2+2)-$H1140^(Z$2+2))/(ε_c1cd^(Z$2+2)))</f>
        <v/>
      </c>
      <c r="AA1140">
        <f>(INDIRECT("a_"&amp;AA$2)/(AA$2+2))*(($C1140^(AA$2+2)-$H1140^(AA$2+2))/(ε_c1cd^(AA$2+2)))</f>
        <v/>
      </c>
      <c r="AB1140">
        <f>(INDIRECT("a_"&amp;AB$2)/(AB$2+2))*(($C1140^(AB$2+2)-$H1140^(AB$2+2))/(ε_c1cd^(AB$2+2)))</f>
        <v/>
      </c>
      <c r="AC1140">
        <f>(INDIRECT("a_"&amp;AC$2)/(AC$2+2))*(($C1140^(AC$2+2)-$H1140^(AC$2+2))/(ε_c1cd^(AC$2+2)))</f>
        <v/>
      </c>
      <c r="AD1140">
        <f>(INDIRECT("a_"&amp;AD$2)/(AD$2+2))*(($C1140^(AD$2+2)-$H1140^(AD$2+2))/(ε_c1cd^(AD$2+2)))</f>
        <v/>
      </c>
      <c r="AE1140" s="111">
        <f>(b*f_cd/L1140)*SUM(U1140:Y1140)+SUM(Q1140:R1140)</f>
        <v/>
      </c>
      <c r="AF1140" s="112">
        <f>AE1140*(K1140-y+e)</f>
        <v/>
      </c>
      <c r="AG1140" s="113">
        <f>(b*f_cd/(L1140^2))*SUM(Z1140:AD1140)+SUM(S1140:T1140)-AF1140</f>
        <v/>
      </c>
      <c r="AH1140" s="114">
        <f>AG1140&lt;0</f>
        <v/>
      </c>
      <c r="AI1140" s="115">
        <f>IF(A1140=1,FALSE,(AND(AQ1140,AH1140,NOT(AI1139))))</f>
        <v/>
      </c>
      <c r="AJ1140" s="116">
        <f>(b*f_cd/L1140)*(a_1/2*J1140^2+a_2/3*J1140^3+a_3/4*J1140^4+a_4/5*J1140^5+a_5/6*J1140^6)+SUM(Q1140:R1140)</f>
        <v/>
      </c>
      <c r="AK1140">
        <f>AJ1140*(K1140-y+e)</f>
        <v/>
      </c>
      <c r="AL1140" s="118">
        <f>(b*f_cd/(L1140^2))*(a_1/3*J1140^3+a_2/4*J1140^4+a_3/5*J1140^5+a_4/6*J1140^6+a_5/7*J1140^7)+SUM(S1140:T1140)-AK1140</f>
        <v/>
      </c>
      <c r="AM1140" s="114">
        <f>AL1140&gt;0</f>
        <v/>
      </c>
      <c r="AN1140" s="115">
        <f>IF(A1140=1,FALSE,(AND(AQ1140,AM1140,NOT(AN1139))))</f>
        <v/>
      </c>
      <c r="AO1140">
        <f>IF(D1140=1,AND(AH1140,NOT(AI1140)),AND(AM1140,NOT(AN1140)))</f>
        <v/>
      </c>
      <c r="AP1140" s="119">
        <f>IF(D1140=1,AI1140,AN1140)</f>
        <v/>
      </c>
      <c r="AQ1140" s="125">
        <f>ABS(E1140)&lt;$AQ$2</f>
        <v/>
      </c>
      <c r="AS1140">
        <f>IF(AP1140,MAX(AS$3:AS1138)+1,"")</f>
        <v/>
      </c>
    </row>
    <row r="1141">
      <c r="A1141" t="n">
        <v>1051</v>
      </c>
      <c r="B1141" s="131">
        <f>IF(A1141=1,0,IF(AP1141,0.1*ε_cu1cd,0))</f>
        <v/>
      </c>
      <c r="C1141" s="131">
        <f>IF(A1141=1,0.1*ε_cu1cd,C1140+B1140)</f>
        <v/>
      </c>
      <c r="D1141" s="113">
        <f>IF('Нормальний переріз'!$D$68&gt;0,1,2)</f>
        <v/>
      </c>
      <c r="E1141" s="144">
        <f>IF(D1141=1,F1141,G1141)</f>
        <v/>
      </c>
      <c r="F1141" s="124">
        <f>IF(AI1140,0.11*ε_cu1cd,IF(AH1140,F1140*0.01,F1140))</f>
        <v/>
      </c>
      <c r="G1141" s="124">
        <f>IF(AP1140,-0.1*ε_cu1cd,IF(AM1140,G1140*0.01,G1140))</f>
        <v/>
      </c>
      <c r="H1141" s="113">
        <f>IF(A1141=1,E1141,IF(AO1140,H1140-E1140+E1141,IF(AP1140,0.8*H1140,H1140+E1141)))</f>
        <v/>
      </c>
      <c r="I1141" s="169">
        <f>(C1141-H1141)/h</f>
        <v/>
      </c>
      <c r="J1141">
        <f>C1141/(ε_c1cd)</f>
        <v/>
      </c>
      <c r="K1141">
        <f>C1141/I1141</f>
        <v/>
      </c>
      <c r="L1141" s="131">
        <f>I1141/(ε_c1cd)</f>
        <v/>
      </c>
      <c r="M1141">
        <f>I1141*(K1141-Z_s1)</f>
        <v/>
      </c>
      <c r="N1141">
        <f>I1141*(K1141-Z_s2)</f>
        <v/>
      </c>
      <c r="O1141">
        <f>E_s*M1141</f>
        <v/>
      </c>
      <c r="P1141">
        <f>E_s*N1141</f>
        <v/>
      </c>
      <c r="Q1141">
        <f>O1141*A_s1</f>
        <v/>
      </c>
      <c r="R1141">
        <f>P1141*A_s2</f>
        <v/>
      </c>
      <c r="S1141">
        <f>Q1141*($K1141-Z_s1)</f>
        <v/>
      </c>
      <c r="T1141">
        <f>R1141*($K1141-Z_s2)</f>
        <v/>
      </c>
      <c r="U1141">
        <f>(INDIRECT("a_"&amp;U$2)/(U$2+1))*(($C1141^(U$2+1)-$H1141^(U$2+1))/(ε_c1cd^(U$2+1)))</f>
        <v/>
      </c>
      <c r="V1141">
        <f>(INDIRECT("a_"&amp;V$2)/(V$2+1))*(($C1141^(V$2+1)-$H1141^(V$2+1))/(ε_c1cd^(V$2+1)))</f>
        <v/>
      </c>
      <c r="W1141">
        <f>(INDIRECT("a_"&amp;W$2)/(W$2+1))*(($C1141^(W$2+1)-$H1141^(W$2+1))/(ε_c1cd^(W$2+1)))</f>
        <v/>
      </c>
      <c r="X1141">
        <f>(INDIRECT("a_"&amp;X$2)/(X$2+1))*(($C1141^(X$2+1)-$H1141^(X$2+1))/(ε_c1cd^(X$2+1)))</f>
        <v/>
      </c>
      <c r="Y1141">
        <f>(INDIRECT("a_"&amp;Y$2)/(Y$2+1))*(($C1141^(Y$2+1)-$H1141^(Y$2+1))/(ε_c1cd^(Y$2+1)))</f>
        <v/>
      </c>
      <c r="Z1141">
        <f>(INDIRECT("a_"&amp;Z$2)/(Z$2+2))*(($C1141^(Z$2+2)-$H1141^(Z$2+2))/(ε_c1cd^(Z$2+2)))</f>
        <v/>
      </c>
      <c r="AA1141">
        <f>(INDIRECT("a_"&amp;AA$2)/(AA$2+2))*(($C1141^(AA$2+2)-$H1141^(AA$2+2))/(ε_c1cd^(AA$2+2)))</f>
        <v/>
      </c>
      <c r="AB1141">
        <f>(INDIRECT("a_"&amp;AB$2)/(AB$2+2))*(($C1141^(AB$2+2)-$H1141^(AB$2+2))/(ε_c1cd^(AB$2+2)))</f>
        <v/>
      </c>
      <c r="AC1141">
        <f>(INDIRECT("a_"&amp;AC$2)/(AC$2+2))*(($C1141^(AC$2+2)-$H1141^(AC$2+2))/(ε_c1cd^(AC$2+2)))</f>
        <v/>
      </c>
      <c r="AD1141">
        <f>(INDIRECT("a_"&amp;AD$2)/(AD$2+2))*(($C1141^(AD$2+2)-$H1141^(AD$2+2))/(ε_c1cd^(AD$2+2)))</f>
        <v/>
      </c>
      <c r="AE1141" s="111">
        <f>(b*f_cd/L1141)*SUM(U1141:Y1141)+SUM(Q1141:R1141)</f>
        <v/>
      </c>
      <c r="AF1141" s="112">
        <f>AE1141*(K1141-y+e)</f>
        <v/>
      </c>
      <c r="AG1141" s="113">
        <f>(b*f_cd/(L1141^2))*SUM(Z1141:AD1141)+SUM(S1141:T1141)-AF1141</f>
        <v/>
      </c>
      <c r="AH1141" s="114">
        <f>AG1141&lt;0</f>
        <v/>
      </c>
      <c r="AI1141" s="115">
        <f>IF(A1141=1,FALSE,(AND(AQ1141,AH1141,NOT(AI1140))))</f>
        <v/>
      </c>
      <c r="AJ1141" s="116">
        <f>(b*f_cd/L1141)*(a_1/2*J1141^2+a_2/3*J1141^3+a_3/4*J1141^4+a_4/5*J1141^5+a_5/6*J1141^6)+SUM(Q1141:R1141)</f>
        <v/>
      </c>
      <c r="AK1141">
        <f>AJ1141*(K1141-y+e)</f>
        <v/>
      </c>
      <c r="AL1141" s="118">
        <f>(b*f_cd/(L1141^2))*(a_1/3*J1141^3+a_2/4*J1141^4+a_3/5*J1141^5+a_4/6*J1141^6+a_5/7*J1141^7)+SUM(S1141:T1141)-AK1141</f>
        <v/>
      </c>
      <c r="AM1141" s="114">
        <f>AL1141&gt;0</f>
        <v/>
      </c>
      <c r="AN1141" s="115">
        <f>IF(A1141=1,FALSE,(AND(AQ1141,AM1141,NOT(AN1140))))</f>
        <v/>
      </c>
      <c r="AO1141">
        <f>IF(D1141=1,AND(AH1141,NOT(AI1141)),AND(AM1141,NOT(AN1141)))</f>
        <v/>
      </c>
      <c r="AP1141" s="119">
        <f>IF(D1141=1,AI1141,AN1141)</f>
        <v/>
      </c>
      <c r="AQ1141" s="125">
        <f>ABS(E1141)&lt;$AQ$2</f>
        <v/>
      </c>
      <c r="AS1141">
        <f>IF(AP1141,MAX(AS$3:AS1139)+1,"")</f>
        <v/>
      </c>
    </row>
    <row r="1142">
      <c r="A1142" t="n">
        <v>1052</v>
      </c>
      <c r="B1142" s="131">
        <f>IF(A1142=1,0,IF(AP1142,0.1*ε_cu1cd,0))</f>
        <v/>
      </c>
      <c r="C1142" s="131">
        <f>IF(A1142=1,0.1*ε_cu1cd,C1141+B1141)</f>
        <v/>
      </c>
      <c r="D1142" s="113">
        <f>IF('Нормальний переріз'!$D$68&gt;0,1,2)</f>
        <v/>
      </c>
      <c r="E1142" s="144">
        <f>IF(D1142=1,F1142,G1142)</f>
        <v/>
      </c>
      <c r="F1142" s="124">
        <f>IF(AI1141,0.11*ε_cu1cd,IF(AH1141,F1141*0.01,F1141))</f>
        <v/>
      </c>
      <c r="G1142" s="124">
        <f>IF(AP1141,-0.1*ε_cu1cd,IF(AM1141,G1141*0.01,G1141))</f>
        <v/>
      </c>
      <c r="H1142" s="113">
        <f>IF(A1142=1,E1142,IF(AO1141,H1141-E1141+E1142,IF(AP1141,0.8*H1141,H1141+E1142)))</f>
        <v/>
      </c>
      <c r="I1142" s="169">
        <f>(C1142-H1142)/h</f>
        <v/>
      </c>
      <c r="J1142">
        <f>C1142/(ε_c1cd)</f>
        <v/>
      </c>
      <c r="K1142">
        <f>C1142/I1142</f>
        <v/>
      </c>
      <c r="L1142" s="131">
        <f>I1142/(ε_c1cd)</f>
        <v/>
      </c>
      <c r="M1142">
        <f>I1142*(K1142-Z_s1)</f>
        <v/>
      </c>
      <c r="N1142">
        <f>I1142*(K1142-Z_s2)</f>
        <v/>
      </c>
      <c r="O1142">
        <f>E_s*M1142</f>
        <v/>
      </c>
      <c r="P1142">
        <f>E_s*N1142</f>
        <v/>
      </c>
      <c r="Q1142">
        <f>O1142*A_s1</f>
        <v/>
      </c>
      <c r="R1142">
        <f>P1142*A_s2</f>
        <v/>
      </c>
      <c r="S1142">
        <f>Q1142*($K1142-Z_s1)</f>
        <v/>
      </c>
      <c r="T1142">
        <f>R1142*($K1142-Z_s2)</f>
        <v/>
      </c>
      <c r="U1142">
        <f>(INDIRECT("a_"&amp;U$2)/(U$2+1))*(($C1142^(U$2+1)-$H1142^(U$2+1))/(ε_c1cd^(U$2+1)))</f>
        <v/>
      </c>
      <c r="V1142">
        <f>(INDIRECT("a_"&amp;V$2)/(V$2+1))*(($C1142^(V$2+1)-$H1142^(V$2+1))/(ε_c1cd^(V$2+1)))</f>
        <v/>
      </c>
      <c r="W1142">
        <f>(INDIRECT("a_"&amp;W$2)/(W$2+1))*(($C1142^(W$2+1)-$H1142^(W$2+1))/(ε_c1cd^(W$2+1)))</f>
        <v/>
      </c>
      <c r="X1142">
        <f>(INDIRECT("a_"&amp;X$2)/(X$2+1))*(($C1142^(X$2+1)-$H1142^(X$2+1))/(ε_c1cd^(X$2+1)))</f>
        <v/>
      </c>
      <c r="Y1142">
        <f>(INDIRECT("a_"&amp;Y$2)/(Y$2+1))*(($C1142^(Y$2+1)-$H1142^(Y$2+1))/(ε_c1cd^(Y$2+1)))</f>
        <v/>
      </c>
      <c r="Z1142">
        <f>(INDIRECT("a_"&amp;Z$2)/(Z$2+2))*(($C1142^(Z$2+2)-$H1142^(Z$2+2))/(ε_c1cd^(Z$2+2)))</f>
        <v/>
      </c>
      <c r="AA1142">
        <f>(INDIRECT("a_"&amp;AA$2)/(AA$2+2))*(($C1142^(AA$2+2)-$H1142^(AA$2+2))/(ε_c1cd^(AA$2+2)))</f>
        <v/>
      </c>
      <c r="AB1142">
        <f>(INDIRECT("a_"&amp;AB$2)/(AB$2+2))*(($C1142^(AB$2+2)-$H1142^(AB$2+2))/(ε_c1cd^(AB$2+2)))</f>
        <v/>
      </c>
      <c r="AC1142">
        <f>(INDIRECT("a_"&amp;AC$2)/(AC$2+2))*(($C1142^(AC$2+2)-$H1142^(AC$2+2))/(ε_c1cd^(AC$2+2)))</f>
        <v/>
      </c>
      <c r="AD1142">
        <f>(INDIRECT("a_"&amp;AD$2)/(AD$2+2))*(($C1142^(AD$2+2)-$H1142^(AD$2+2))/(ε_c1cd^(AD$2+2)))</f>
        <v/>
      </c>
      <c r="AE1142" s="111">
        <f>(b*f_cd/L1142)*SUM(U1142:Y1142)+SUM(Q1142:R1142)</f>
        <v/>
      </c>
      <c r="AF1142" s="112">
        <f>AE1142*(K1142-y+e)</f>
        <v/>
      </c>
      <c r="AG1142" s="113">
        <f>(b*f_cd/(L1142^2))*SUM(Z1142:AD1142)+SUM(S1142:T1142)-AF1142</f>
        <v/>
      </c>
      <c r="AH1142" s="114">
        <f>AG1142&lt;0</f>
        <v/>
      </c>
      <c r="AI1142" s="115">
        <f>IF(A1142=1,FALSE,(AND(AQ1142,AH1142,NOT(AI1141))))</f>
        <v/>
      </c>
      <c r="AJ1142" s="116">
        <f>(b*f_cd/L1142)*(a_1/2*J1142^2+a_2/3*J1142^3+a_3/4*J1142^4+a_4/5*J1142^5+a_5/6*J1142^6)+SUM(Q1142:R1142)</f>
        <v/>
      </c>
      <c r="AK1142">
        <f>AJ1142*(K1142-y+e)</f>
        <v/>
      </c>
      <c r="AL1142" s="118">
        <f>(b*f_cd/(L1142^2))*(a_1/3*J1142^3+a_2/4*J1142^4+a_3/5*J1142^5+a_4/6*J1142^6+a_5/7*J1142^7)+SUM(S1142:T1142)-AK1142</f>
        <v/>
      </c>
      <c r="AM1142" s="114">
        <f>AL1142&gt;0</f>
        <v/>
      </c>
      <c r="AN1142" s="115">
        <f>IF(A1142=1,FALSE,(AND(AQ1142,AM1142,NOT(AN1141))))</f>
        <v/>
      </c>
      <c r="AO1142">
        <f>IF(D1142=1,AND(AH1142,NOT(AI1142)),AND(AM1142,NOT(AN1142)))</f>
        <v/>
      </c>
      <c r="AP1142" s="119">
        <f>IF(D1142=1,AI1142,AN1142)</f>
        <v/>
      </c>
      <c r="AQ1142" s="125">
        <f>ABS(E1142)&lt;$AQ$2</f>
        <v/>
      </c>
      <c r="AS1142">
        <f>IF(AP1142,MAX(AS$3:AS1140)+1,"")</f>
        <v/>
      </c>
    </row>
    <row r="1143">
      <c r="A1143" t="n">
        <v>1053</v>
      </c>
      <c r="B1143" s="131">
        <f>IF(A1143=1,0,IF(AP1143,0.1*ε_cu1cd,0))</f>
        <v/>
      </c>
      <c r="C1143" s="131">
        <f>IF(A1143=1,0.1*ε_cu1cd,C1142+B1142)</f>
        <v/>
      </c>
      <c r="D1143" s="113">
        <f>IF('Нормальний переріз'!$D$68&gt;0,1,2)</f>
        <v/>
      </c>
      <c r="E1143" s="144">
        <f>IF(D1143=1,F1143,G1143)</f>
        <v/>
      </c>
      <c r="F1143" s="124">
        <f>IF(AI1142,0.11*ε_cu1cd,IF(AH1142,F1142*0.01,F1142))</f>
        <v/>
      </c>
      <c r="G1143" s="124">
        <f>IF(AP1142,-0.1*ε_cu1cd,IF(AM1142,G1142*0.01,G1142))</f>
        <v/>
      </c>
      <c r="H1143" s="113">
        <f>IF(A1143=1,E1143,IF(AO1142,H1142-E1142+E1143,IF(AP1142,0.8*H1142,H1142+E1143)))</f>
        <v/>
      </c>
      <c r="I1143" s="169">
        <f>(C1143-H1143)/h</f>
        <v/>
      </c>
      <c r="J1143">
        <f>C1143/(ε_c1cd)</f>
        <v/>
      </c>
      <c r="K1143">
        <f>C1143/I1143</f>
        <v/>
      </c>
      <c r="L1143" s="131">
        <f>I1143/(ε_c1cd)</f>
        <v/>
      </c>
      <c r="M1143">
        <f>I1143*(K1143-Z_s1)</f>
        <v/>
      </c>
      <c r="N1143">
        <f>I1143*(K1143-Z_s2)</f>
        <v/>
      </c>
      <c r="O1143">
        <f>E_s*M1143</f>
        <v/>
      </c>
      <c r="P1143">
        <f>E_s*N1143</f>
        <v/>
      </c>
      <c r="Q1143">
        <f>O1143*A_s1</f>
        <v/>
      </c>
      <c r="R1143">
        <f>P1143*A_s2</f>
        <v/>
      </c>
      <c r="S1143">
        <f>Q1143*($K1143-Z_s1)</f>
        <v/>
      </c>
      <c r="T1143">
        <f>R1143*($K1143-Z_s2)</f>
        <v/>
      </c>
      <c r="U1143">
        <f>(INDIRECT("a_"&amp;U$2)/(U$2+1))*(($C1143^(U$2+1)-$H1143^(U$2+1))/(ε_c1cd^(U$2+1)))</f>
        <v/>
      </c>
      <c r="V1143">
        <f>(INDIRECT("a_"&amp;V$2)/(V$2+1))*(($C1143^(V$2+1)-$H1143^(V$2+1))/(ε_c1cd^(V$2+1)))</f>
        <v/>
      </c>
      <c r="W1143">
        <f>(INDIRECT("a_"&amp;W$2)/(W$2+1))*(($C1143^(W$2+1)-$H1143^(W$2+1))/(ε_c1cd^(W$2+1)))</f>
        <v/>
      </c>
      <c r="X1143">
        <f>(INDIRECT("a_"&amp;X$2)/(X$2+1))*(($C1143^(X$2+1)-$H1143^(X$2+1))/(ε_c1cd^(X$2+1)))</f>
        <v/>
      </c>
      <c r="Y1143">
        <f>(INDIRECT("a_"&amp;Y$2)/(Y$2+1))*(($C1143^(Y$2+1)-$H1143^(Y$2+1))/(ε_c1cd^(Y$2+1)))</f>
        <v/>
      </c>
      <c r="Z1143">
        <f>(INDIRECT("a_"&amp;Z$2)/(Z$2+2))*(($C1143^(Z$2+2)-$H1143^(Z$2+2))/(ε_c1cd^(Z$2+2)))</f>
        <v/>
      </c>
      <c r="AA1143">
        <f>(INDIRECT("a_"&amp;AA$2)/(AA$2+2))*(($C1143^(AA$2+2)-$H1143^(AA$2+2))/(ε_c1cd^(AA$2+2)))</f>
        <v/>
      </c>
      <c r="AB1143">
        <f>(INDIRECT("a_"&amp;AB$2)/(AB$2+2))*(($C1143^(AB$2+2)-$H1143^(AB$2+2))/(ε_c1cd^(AB$2+2)))</f>
        <v/>
      </c>
      <c r="AC1143">
        <f>(INDIRECT("a_"&amp;AC$2)/(AC$2+2))*(($C1143^(AC$2+2)-$H1143^(AC$2+2))/(ε_c1cd^(AC$2+2)))</f>
        <v/>
      </c>
      <c r="AD1143">
        <f>(INDIRECT("a_"&amp;AD$2)/(AD$2+2))*(($C1143^(AD$2+2)-$H1143^(AD$2+2))/(ε_c1cd^(AD$2+2)))</f>
        <v/>
      </c>
      <c r="AE1143" s="111">
        <f>(b*f_cd/L1143)*SUM(U1143:Y1143)+SUM(Q1143:R1143)</f>
        <v/>
      </c>
      <c r="AF1143" s="112">
        <f>AE1143*(K1143-y+e)</f>
        <v/>
      </c>
      <c r="AG1143" s="113">
        <f>(b*f_cd/(L1143^2))*SUM(Z1143:AD1143)+SUM(S1143:T1143)-AF1143</f>
        <v/>
      </c>
      <c r="AH1143" s="114">
        <f>AG1143&lt;0</f>
        <v/>
      </c>
      <c r="AI1143" s="115">
        <f>IF(A1143=1,FALSE,(AND(AQ1143,AH1143,NOT(AI1142))))</f>
        <v/>
      </c>
      <c r="AJ1143" s="116">
        <f>(b*f_cd/L1143)*(a_1/2*J1143^2+a_2/3*J1143^3+a_3/4*J1143^4+a_4/5*J1143^5+a_5/6*J1143^6)+SUM(Q1143:R1143)</f>
        <v/>
      </c>
      <c r="AK1143">
        <f>AJ1143*(K1143-y+e)</f>
        <v/>
      </c>
      <c r="AL1143" s="118">
        <f>(b*f_cd/(L1143^2))*(a_1/3*J1143^3+a_2/4*J1143^4+a_3/5*J1143^5+a_4/6*J1143^6+a_5/7*J1143^7)+SUM(S1143:T1143)-AK1143</f>
        <v/>
      </c>
      <c r="AM1143" s="114">
        <f>AL1143&gt;0</f>
        <v/>
      </c>
      <c r="AN1143" s="115">
        <f>IF(A1143=1,FALSE,(AND(AQ1143,AM1143,NOT(AN1142))))</f>
        <v/>
      </c>
      <c r="AO1143">
        <f>IF(D1143=1,AND(AH1143,NOT(AI1143)),AND(AM1143,NOT(AN1143)))</f>
        <v/>
      </c>
      <c r="AP1143" s="119">
        <f>IF(D1143=1,AI1143,AN1143)</f>
        <v/>
      </c>
      <c r="AQ1143" s="125">
        <f>ABS(E1143)&lt;$AQ$2</f>
        <v/>
      </c>
      <c r="AS1143">
        <f>IF(AP1143,MAX(AS$3:AS1141)+1,"")</f>
        <v/>
      </c>
    </row>
    <row r="1144">
      <c r="A1144" t="n">
        <v>1054</v>
      </c>
      <c r="B1144" s="131">
        <f>IF(A1144=1,0,IF(AP1144,0.1*ε_cu1cd,0))</f>
        <v/>
      </c>
      <c r="C1144" s="131">
        <f>IF(A1144=1,0.1*ε_cu1cd,C1143+B1143)</f>
        <v/>
      </c>
      <c r="D1144" s="113">
        <f>IF('Нормальний переріз'!$D$68&gt;0,1,2)</f>
        <v/>
      </c>
      <c r="E1144" s="144">
        <f>IF(D1144=1,F1144,G1144)</f>
        <v/>
      </c>
      <c r="F1144" s="124">
        <f>IF(AI1143,0.11*ε_cu1cd,IF(AH1143,F1143*0.01,F1143))</f>
        <v/>
      </c>
      <c r="G1144" s="124">
        <f>IF(AP1143,-0.1*ε_cu1cd,IF(AM1143,G1143*0.01,G1143))</f>
        <v/>
      </c>
      <c r="H1144" s="113">
        <f>IF(A1144=1,E1144,IF(AO1143,H1143-E1143+E1144,IF(AP1143,0.8*H1143,H1143+E1144)))</f>
        <v/>
      </c>
      <c r="I1144" s="169">
        <f>(C1144-H1144)/h</f>
        <v/>
      </c>
      <c r="J1144">
        <f>C1144/(ε_c1cd)</f>
        <v/>
      </c>
      <c r="K1144">
        <f>C1144/I1144</f>
        <v/>
      </c>
      <c r="L1144" s="131">
        <f>I1144/(ε_c1cd)</f>
        <v/>
      </c>
      <c r="M1144">
        <f>I1144*(K1144-Z_s1)</f>
        <v/>
      </c>
      <c r="N1144">
        <f>I1144*(K1144-Z_s2)</f>
        <v/>
      </c>
      <c r="O1144">
        <f>E_s*M1144</f>
        <v/>
      </c>
      <c r="P1144">
        <f>E_s*N1144</f>
        <v/>
      </c>
      <c r="Q1144">
        <f>O1144*A_s1</f>
        <v/>
      </c>
      <c r="R1144">
        <f>P1144*A_s2</f>
        <v/>
      </c>
      <c r="S1144">
        <f>Q1144*($K1144-Z_s1)</f>
        <v/>
      </c>
      <c r="T1144">
        <f>R1144*($K1144-Z_s2)</f>
        <v/>
      </c>
      <c r="U1144">
        <f>(INDIRECT("a_"&amp;U$2)/(U$2+1))*(($C1144^(U$2+1)-$H1144^(U$2+1))/(ε_c1cd^(U$2+1)))</f>
        <v/>
      </c>
      <c r="V1144">
        <f>(INDIRECT("a_"&amp;V$2)/(V$2+1))*(($C1144^(V$2+1)-$H1144^(V$2+1))/(ε_c1cd^(V$2+1)))</f>
        <v/>
      </c>
      <c r="W1144">
        <f>(INDIRECT("a_"&amp;W$2)/(W$2+1))*(($C1144^(W$2+1)-$H1144^(W$2+1))/(ε_c1cd^(W$2+1)))</f>
        <v/>
      </c>
      <c r="X1144">
        <f>(INDIRECT("a_"&amp;X$2)/(X$2+1))*(($C1144^(X$2+1)-$H1144^(X$2+1))/(ε_c1cd^(X$2+1)))</f>
        <v/>
      </c>
      <c r="Y1144">
        <f>(INDIRECT("a_"&amp;Y$2)/(Y$2+1))*(($C1144^(Y$2+1)-$H1144^(Y$2+1))/(ε_c1cd^(Y$2+1)))</f>
        <v/>
      </c>
      <c r="Z1144">
        <f>(INDIRECT("a_"&amp;Z$2)/(Z$2+2))*(($C1144^(Z$2+2)-$H1144^(Z$2+2))/(ε_c1cd^(Z$2+2)))</f>
        <v/>
      </c>
      <c r="AA1144">
        <f>(INDIRECT("a_"&amp;AA$2)/(AA$2+2))*(($C1144^(AA$2+2)-$H1144^(AA$2+2))/(ε_c1cd^(AA$2+2)))</f>
        <v/>
      </c>
      <c r="AB1144">
        <f>(INDIRECT("a_"&amp;AB$2)/(AB$2+2))*(($C1144^(AB$2+2)-$H1144^(AB$2+2))/(ε_c1cd^(AB$2+2)))</f>
        <v/>
      </c>
      <c r="AC1144">
        <f>(INDIRECT("a_"&amp;AC$2)/(AC$2+2))*(($C1144^(AC$2+2)-$H1144^(AC$2+2))/(ε_c1cd^(AC$2+2)))</f>
        <v/>
      </c>
      <c r="AD1144">
        <f>(INDIRECT("a_"&amp;AD$2)/(AD$2+2))*(($C1144^(AD$2+2)-$H1144^(AD$2+2))/(ε_c1cd^(AD$2+2)))</f>
        <v/>
      </c>
      <c r="AE1144" s="111">
        <f>(b*f_cd/L1144)*SUM(U1144:Y1144)+SUM(Q1144:R1144)</f>
        <v/>
      </c>
      <c r="AF1144" s="112">
        <f>AE1144*(K1144-y+e)</f>
        <v/>
      </c>
      <c r="AG1144" s="113">
        <f>(b*f_cd/(L1144^2))*SUM(Z1144:AD1144)+SUM(S1144:T1144)-AF1144</f>
        <v/>
      </c>
      <c r="AH1144" s="114">
        <f>AG1144&lt;0</f>
        <v/>
      </c>
      <c r="AI1144" s="115">
        <f>IF(A1144=1,FALSE,(AND(AQ1144,AH1144,NOT(AI1143))))</f>
        <v/>
      </c>
      <c r="AJ1144" s="116">
        <f>(b*f_cd/L1144)*(a_1/2*J1144^2+a_2/3*J1144^3+a_3/4*J1144^4+a_4/5*J1144^5+a_5/6*J1144^6)+SUM(Q1144:R1144)</f>
        <v/>
      </c>
      <c r="AK1144">
        <f>AJ1144*(K1144-y+e)</f>
        <v/>
      </c>
      <c r="AL1144" s="118">
        <f>(b*f_cd/(L1144^2))*(a_1/3*J1144^3+a_2/4*J1144^4+a_3/5*J1144^5+a_4/6*J1144^6+a_5/7*J1144^7)+SUM(S1144:T1144)-AK1144</f>
        <v/>
      </c>
      <c r="AM1144" s="114">
        <f>AL1144&gt;0</f>
        <v/>
      </c>
      <c r="AN1144" s="115">
        <f>IF(A1144=1,FALSE,(AND(AQ1144,AM1144,NOT(AN1143))))</f>
        <v/>
      </c>
      <c r="AO1144">
        <f>IF(D1144=1,AND(AH1144,NOT(AI1144)),AND(AM1144,NOT(AN1144)))</f>
        <v/>
      </c>
      <c r="AP1144" s="119">
        <f>IF(D1144=1,AI1144,AN1144)</f>
        <v/>
      </c>
      <c r="AQ1144" s="125">
        <f>ABS(E1144)&lt;$AQ$2</f>
        <v/>
      </c>
      <c r="AS1144">
        <f>IF(AP1144,MAX(AS$3:AS1142)+1,"")</f>
        <v/>
      </c>
    </row>
    <row r="1145">
      <c r="A1145" t="n">
        <v>1055</v>
      </c>
      <c r="B1145" s="131">
        <f>IF(A1145=1,0,IF(AP1145,0.1*ε_cu1cd,0))</f>
        <v/>
      </c>
      <c r="C1145" s="131">
        <f>IF(A1145=1,0.1*ε_cu1cd,C1144+B1144)</f>
        <v/>
      </c>
      <c r="D1145" s="113">
        <f>IF('Нормальний переріз'!$D$68&gt;0,1,2)</f>
        <v/>
      </c>
      <c r="E1145" s="144">
        <f>IF(D1145=1,F1145,G1145)</f>
        <v/>
      </c>
      <c r="F1145" s="124">
        <f>IF(AI1144,0.11*ε_cu1cd,IF(AH1144,F1144*0.01,F1144))</f>
        <v/>
      </c>
      <c r="G1145" s="124">
        <f>IF(AP1144,-0.1*ε_cu1cd,IF(AM1144,G1144*0.01,G1144))</f>
        <v/>
      </c>
      <c r="H1145" s="113">
        <f>IF(A1145=1,E1145,IF(AO1144,H1144-E1144+E1145,IF(AP1144,0.8*H1144,H1144+E1145)))</f>
        <v/>
      </c>
      <c r="I1145" s="169">
        <f>(C1145-H1145)/h</f>
        <v/>
      </c>
      <c r="J1145">
        <f>C1145/(ε_c1cd)</f>
        <v/>
      </c>
      <c r="K1145">
        <f>C1145/I1145</f>
        <v/>
      </c>
      <c r="L1145" s="131">
        <f>I1145/(ε_c1cd)</f>
        <v/>
      </c>
      <c r="M1145">
        <f>I1145*(K1145-Z_s1)</f>
        <v/>
      </c>
      <c r="N1145">
        <f>I1145*(K1145-Z_s2)</f>
        <v/>
      </c>
      <c r="O1145">
        <f>E_s*M1145</f>
        <v/>
      </c>
      <c r="P1145">
        <f>E_s*N1145</f>
        <v/>
      </c>
      <c r="Q1145">
        <f>O1145*A_s1</f>
        <v/>
      </c>
      <c r="R1145">
        <f>P1145*A_s2</f>
        <v/>
      </c>
      <c r="S1145">
        <f>Q1145*($K1145-Z_s1)</f>
        <v/>
      </c>
      <c r="T1145">
        <f>R1145*($K1145-Z_s2)</f>
        <v/>
      </c>
      <c r="U1145">
        <f>(INDIRECT("a_"&amp;U$2)/(U$2+1))*(($C1145^(U$2+1)-$H1145^(U$2+1))/(ε_c1cd^(U$2+1)))</f>
        <v/>
      </c>
      <c r="V1145">
        <f>(INDIRECT("a_"&amp;V$2)/(V$2+1))*(($C1145^(V$2+1)-$H1145^(V$2+1))/(ε_c1cd^(V$2+1)))</f>
        <v/>
      </c>
      <c r="W1145">
        <f>(INDIRECT("a_"&amp;W$2)/(W$2+1))*(($C1145^(W$2+1)-$H1145^(W$2+1))/(ε_c1cd^(W$2+1)))</f>
        <v/>
      </c>
      <c r="X1145">
        <f>(INDIRECT("a_"&amp;X$2)/(X$2+1))*(($C1145^(X$2+1)-$H1145^(X$2+1))/(ε_c1cd^(X$2+1)))</f>
        <v/>
      </c>
      <c r="Y1145">
        <f>(INDIRECT("a_"&amp;Y$2)/(Y$2+1))*(($C1145^(Y$2+1)-$H1145^(Y$2+1))/(ε_c1cd^(Y$2+1)))</f>
        <v/>
      </c>
      <c r="Z1145">
        <f>(INDIRECT("a_"&amp;Z$2)/(Z$2+2))*(($C1145^(Z$2+2)-$H1145^(Z$2+2))/(ε_c1cd^(Z$2+2)))</f>
        <v/>
      </c>
      <c r="AA1145">
        <f>(INDIRECT("a_"&amp;AA$2)/(AA$2+2))*(($C1145^(AA$2+2)-$H1145^(AA$2+2))/(ε_c1cd^(AA$2+2)))</f>
        <v/>
      </c>
      <c r="AB1145">
        <f>(INDIRECT("a_"&amp;AB$2)/(AB$2+2))*(($C1145^(AB$2+2)-$H1145^(AB$2+2))/(ε_c1cd^(AB$2+2)))</f>
        <v/>
      </c>
      <c r="AC1145">
        <f>(INDIRECT("a_"&amp;AC$2)/(AC$2+2))*(($C1145^(AC$2+2)-$H1145^(AC$2+2))/(ε_c1cd^(AC$2+2)))</f>
        <v/>
      </c>
      <c r="AD1145">
        <f>(INDIRECT("a_"&amp;AD$2)/(AD$2+2))*(($C1145^(AD$2+2)-$H1145^(AD$2+2))/(ε_c1cd^(AD$2+2)))</f>
        <v/>
      </c>
      <c r="AE1145" s="111">
        <f>(b*f_cd/L1145)*SUM(U1145:Y1145)+SUM(Q1145:R1145)</f>
        <v/>
      </c>
      <c r="AF1145" s="112">
        <f>AE1145*(K1145-y+e)</f>
        <v/>
      </c>
      <c r="AG1145" s="113">
        <f>(b*f_cd/(L1145^2))*SUM(Z1145:AD1145)+SUM(S1145:T1145)-AF1145</f>
        <v/>
      </c>
      <c r="AH1145" s="114">
        <f>AG1145&lt;0</f>
        <v/>
      </c>
      <c r="AI1145" s="115">
        <f>IF(A1145=1,FALSE,(AND(AQ1145,AH1145,NOT(AI1144))))</f>
        <v/>
      </c>
      <c r="AJ1145" s="116">
        <f>(b*f_cd/L1145)*(a_1/2*J1145^2+a_2/3*J1145^3+a_3/4*J1145^4+a_4/5*J1145^5+a_5/6*J1145^6)+SUM(Q1145:R1145)</f>
        <v/>
      </c>
      <c r="AK1145">
        <f>AJ1145*(K1145-y+e)</f>
        <v/>
      </c>
      <c r="AL1145" s="118">
        <f>(b*f_cd/(L1145^2))*(a_1/3*J1145^3+a_2/4*J1145^4+a_3/5*J1145^5+a_4/6*J1145^6+a_5/7*J1145^7)+SUM(S1145:T1145)-AK1145</f>
        <v/>
      </c>
      <c r="AM1145" s="114">
        <f>AL1145&gt;0</f>
        <v/>
      </c>
      <c r="AN1145" s="115">
        <f>IF(A1145=1,FALSE,(AND(AQ1145,AM1145,NOT(AN1144))))</f>
        <v/>
      </c>
      <c r="AO1145">
        <f>IF(D1145=1,AND(AH1145,NOT(AI1145)),AND(AM1145,NOT(AN1145)))</f>
        <v/>
      </c>
      <c r="AP1145" s="119">
        <f>IF(D1145=1,AI1145,AN1145)</f>
        <v/>
      </c>
      <c r="AQ1145" s="125">
        <f>ABS(E1145)&lt;$AQ$2</f>
        <v/>
      </c>
      <c r="AS1145">
        <f>IF(AP1145,MAX(AS$3:AS1143)+1,"")</f>
        <v/>
      </c>
    </row>
    <row r="1146">
      <c r="A1146" t="n">
        <v>1056</v>
      </c>
      <c r="B1146" s="131">
        <f>IF(A1146=1,0,IF(AP1146,0.1*ε_cu1cd,0))</f>
        <v/>
      </c>
      <c r="C1146" s="131">
        <f>IF(A1146=1,0.1*ε_cu1cd,C1145+B1145)</f>
        <v/>
      </c>
      <c r="D1146" s="113">
        <f>IF('Нормальний переріз'!$D$68&gt;0,1,2)</f>
        <v/>
      </c>
      <c r="E1146" s="144">
        <f>IF(D1146=1,F1146,G1146)</f>
        <v/>
      </c>
      <c r="F1146" s="124">
        <f>IF(AI1145,0.11*ε_cu1cd,IF(AH1145,F1145*0.01,F1145))</f>
        <v/>
      </c>
      <c r="G1146" s="124">
        <f>IF(AP1145,-0.1*ε_cu1cd,IF(AM1145,G1145*0.01,G1145))</f>
        <v/>
      </c>
      <c r="H1146" s="113">
        <f>IF(A1146=1,E1146,IF(AO1145,H1145-E1145+E1146,IF(AP1145,0.8*H1145,H1145+E1146)))</f>
        <v/>
      </c>
      <c r="I1146" s="169">
        <f>(C1146-H1146)/h</f>
        <v/>
      </c>
      <c r="J1146">
        <f>C1146/(ε_c1cd)</f>
        <v/>
      </c>
      <c r="K1146">
        <f>C1146/I1146</f>
        <v/>
      </c>
      <c r="L1146" s="131">
        <f>I1146/(ε_c1cd)</f>
        <v/>
      </c>
      <c r="M1146">
        <f>I1146*(K1146-Z_s1)</f>
        <v/>
      </c>
      <c r="N1146">
        <f>I1146*(K1146-Z_s2)</f>
        <v/>
      </c>
      <c r="O1146">
        <f>E_s*M1146</f>
        <v/>
      </c>
      <c r="P1146">
        <f>E_s*N1146</f>
        <v/>
      </c>
      <c r="Q1146">
        <f>O1146*A_s1</f>
        <v/>
      </c>
      <c r="R1146">
        <f>P1146*A_s2</f>
        <v/>
      </c>
      <c r="S1146">
        <f>Q1146*($K1146-Z_s1)</f>
        <v/>
      </c>
      <c r="T1146">
        <f>R1146*($K1146-Z_s2)</f>
        <v/>
      </c>
      <c r="U1146">
        <f>(INDIRECT("a_"&amp;U$2)/(U$2+1))*(($C1146^(U$2+1)-$H1146^(U$2+1))/(ε_c1cd^(U$2+1)))</f>
        <v/>
      </c>
      <c r="V1146">
        <f>(INDIRECT("a_"&amp;V$2)/(V$2+1))*(($C1146^(V$2+1)-$H1146^(V$2+1))/(ε_c1cd^(V$2+1)))</f>
        <v/>
      </c>
      <c r="W1146">
        <f>(INDIRECT("a_"&amp;W$2)/(W$2+1))*(($C1146^(W$2+1)-$H1146^(W$2+1))/(ε_c1cd^(W$2+1)))</f>
        <v/>
      </c>
      <c r="X1146">
        <f>(INDIRECT("a_"&amp;X$2)/(X$2+1))*(($C1146^(X$2+1)-$H1146^(X$2+1))/(ε_c1cd^(X$2+1)))</f>
        <v/>
      </c>
      <c r="Y1146">
        <f>(INDIRECT("a_"&amp;Y$2)/(Y$2+1))*(($C1146^(Y$2+1)-$H1146^(Y$2+1))/(ε_c1cd^(Y$2+1)))</f>
        <v/>
      </c>
      <c r="Z1146">
        <f>(INDIRECT("a_"&amp;Z$2)/(Z$2+2))*(($C1146^(Z$2+2)-$H1146^(Z$2+2))/(ε_c1cd^(Z$2+2)))</f>
        <v/>
      </c>
      <c r="AA1146">
        <f>(INDIRECT("a_"&amp;AA$2)/(AA$2+2))*(($C1146^(AA$2+2)-$H1146^(AA$2+2))/(ε_c1cd^(AA$2+2)))</f>
        <v/>
      </c>
      <c r="AB1146">
        <f>(INDIRECT("a_"&amp;AB$2)/(AB$2+2))*(($C1146^(AB$2+2)-$H1146^(AB$2+2))/(ε_c1cd^(AB$2+2)))</f>
        <v/>
      </c>
      <c r="AC1146">
        <f>(INDIRECT("a_"&amp;AC$2)/(AC$2+2))*(($C1146^(AC$2+2)-$H1146^(AC$2+2))/(ε_c1cd^(AC$2+2)))</f>
        <v/>
      </c>
      <c r="AD1146">
        <f>(INDIRECT("a_"&amp;AD$2)/(AD$2+2))*(($C1146^(AD$2+2)-$H1146^(AD$2+2))/(ε_c1cd^(AD$2+2)))</f>
        <v/>
      </c>
      <c r="AE1146" s="111">
        <f>(b*f_cd/L1146)*SUM(U1146:Y1146)+SUM(Q1146:R1146)</f>
        <v/>
      </c>
      <c r="AF1146" s="112">
        <f>AE1146*(K1146-y+e)</f>
        <v/>
      </c>
      <c r="AG1146" s="113">
        <f>(b*f_cd/(L1146^2))*SUM(Z1146:AD1146)+SUM(S1146:T1146)-AF1146</f>
        <v/>
      </c>
      <c r="AH1146" s="114">
        <f>AG1146&lt;0</f>
        <v/>
      </c>
      <c r="AI1146" s="115">
        <f>IF(A1146=1,FALSE,(AND(AQ1146,AH1146,NOT(AI1145))))</f>
        <v/>
      </c>
      <c r="AJ1146" s="116">
        <f>(b*f_cd/L1146)*(a_1/2*J1146^2+a_2/3*J1146^3+a_3/4*J1146^4+a_4/5*J1146^5+a_5/6*J1146^6)+SUM(Q1146:R1146)</f>
        <v/>
      </c>
      <c r="AK1146">
        <f>AJ1146*(K1146-y+e)</f>
        <v/>
      </c>
      <c r="AL1146" s="118">
        <f>(b*f_cd/(L1146^2))*(a_1/3*J1146^3+a_2/4*J1146^4+a_3/5*J1146^5+a_4/6*J1146^6+a_5/7*J1146^7)+SUM(S1146:T1146)-AK1146</f>
        <v/>
      </c>
      <c r="AM1146" s="114">
        <f>AL1146&gt;0</f>
        <v/>
      </c>
      <c r="AN1146" s="115">
        <f>IF(A1146=1,FALSE,(AND(AQ1146,AM1146,NOT(AN1145))))</f>
        <v/>
      </c>
      <c r="AO1146">
        <f>IF(D1146=1,AND(AH1146,NOT(AI1146)),AND(AM1146,NOT(AN1146)))</f>
        <v/>
      </c>
      <c r="AP1146" s="119">
        <f>IF(D1146=1,AI1146,AN1146)</f>
        <v/>
      </c>
      <c r="AQ1146" s="125">
        <f>ABS(E1146)&lt;$AQ$2</f>
        <v/>
      </c>
      <c r="AS1146">
        <f>IF(AP1146,MAX(AS$3:AS1144)+1,"")</f>
        <v/>
      </c>
    </row>
    <row r="1147">
      <c r="A1147" t="n">
        <v>1057</v>
      </c>
      <c r="B1147" s="131">
        <f>IF(A1147=1,0,IF(AP1147,0.1*ε_cu1cd,0))</f>
        <v/>
      </c>
      <c r="C1147" s="131">
        <f>IF(A1147=1,0.1*ε_cu1cd,C1146+B1146)</f>
        <v/>
      </c>
      <c r="D1147" s="113">
        <f>IF('Нормальний переріз'!$D$68&gt;0,1,2)</f>
        <v/>
      </c>
      <c r="E1147" s="144">
        <f>IF(D1147=1,F1147,G1147)</f>
        <v/>
      </c>
      <c r="F1147" s="124">
        <f>IF(AI1146,0.11*ε_cu1cd,IF(AH1146,F1146*0.01,F1146))</f>
        <v/>
      </c>
      <c r="G1147" s="124">
        <f>IF(AP1146,-0.1*ε_cu1cd,IF(AM1146,G1146*0.01,G1146))</f>
        <v/>
      </c>
      <c r="H1147" s="113">
        <f>IF(A1147=1,E1147,IF(AO1146,H1146-E1146+E1147,IF(AP1146,0.8*H1146,H1146+E1147)))</f>
        <v/>
      </c>
      <c r="I1147" s="169">
        <f>(C1147-H1147)/h</f>
        <v/>
      </c>
      <c r="J1147">
        <f>C1147/(ε_c1cd)</f>
        <v/>
      </c>
      <c r="K1147">
        <f>C1147/I1147</f>
        <v/>
      </c>
      <c r="L1147" s="131">
        <f>I1147/(ε_c1cd)</f>
        <v/>
      </c>
      <c r="M1147">
        <f>I1147*(K1147-Z_s1)</f>
        <v/>
      </c>
      <c r="N1147">
        <f>I1147*(K1147-Z_s2)</f>
        <v/>
      </c>
      <c r="O1147">
        <f>E_s*M1147</f>
        <v/>
      </c>
      <c r="P1147">
        <f>E_s*N1147</f>
        <v/>
      </c>
      <c r="Q1147">
        <f>O1147*A_s1</f>
        <v/>
      </c>
      <c r="R1147">
        <f>P1147*A_s2</f>
        <v/>
      </c>
      <c r="S1147">
        <f>Q1147*($K1147-Z_s1)</f>
        <v/>
      </c>
      <c r="T1147">
        <f>R1147*($K1147-Z_s2)</f>
        <v/>
      </c>
      <c r="U1147">
        <f>(INDIRECT("a_"&amp;U$2)/(U$2+1))*(($C1147^(U$2+1)-$H1147^(U$2+1))/(ε_c1cd^(U$2+1)))</f>
        <v/>
      </c>
      <c r="V1147">
        <f>(INDIRECT("a_"&amp;V$2)/(V$2+1))*(($C1147^(V$2+1)-$H1147^(V$2+1))/(ε_c1cd^(V$2+1)))</f>
        <v/>
      </c>
      <c r="W1147">
        <f>(INDIRECT("a_"&amp;W$2)/(W$2+1))*(($C1147^(W$2+1)-$H1147^(W$2+1))/(ε_c1cd^(W$2+1)))</f>
        <v/>
      </c>
      <c r="X1147">
        <f>(INDIRECT("a_"&amp;X$2)/(X$2+1))*(($C1147^(X$2+1)-$H1147^(X$2+1))/(ε_c1cd^(X$2+1)))</f>
        <v/>
      </c>
      <c r="Y1147">
        <f>(INDIRECT("a_"&amp;Y$2)/(Y$2+1))*(($C1147^(Y$2+1)-$H1147^(Y$2+1))/(ε_c1cd^(Y$2+1)))</f>
        <v/>
      </c>
      <c r="Z1147">
        <f>(INDIRECT("a_"&amp;Z$2)/(Z$2+2))*(($C1147^(Z$2+2)-$H1147^(Z$2+2))/(ε_c1cd^(Z$2+2)))</f>
        <v/>
      </c>
      <c r="AA1147">
        <f>(INDIRECT("a_"&amp;AA$2)/(AA$2+2))*(($C1147^(AA$2+2)-$H1147^(AA$2+2))/(ε_c1cd^(AA$2+2)))</f>
        <v/>
      </c>
      <c r="AB1147">
        <f>(INDIRECT("a_"&amp;AB$2)/(AB$2+2))*(($C1147^(AB$2+2)-$H1147^(AB$2+2))/(ε_c1cd^(AB$2+2)))</f>
        <v/>
      </c>
      <c r="AC1147">
        <f>(INDIRECT("a_"&amp;AC$2)/(AC$2+2))*(($C1147^(AC$2+2)-$H1147^(AC$2+2))/(ε_c1cd^(AC$2+2)))</f>
        <v/>
      </c>
      <c r="AD1147">
        <f>(INDIRECT("a_"&amp;AD$2)/(AD$2+2))*(($C1147^(AD$2+2)-$H1147^(AD$2+2))/(ε_c1cd^(AD$2+2)))</f>
        <v/>
      </c>
      <c r="AE1147" s="111">
        <f>(b*f_cd/L1147)*SUM(U1147:Y1147)+SUM(Q1147:R1147)</f>
        <v/>
      </c>
      <c r="AF1147" s="112">
        <f>AE1147*(K1147-y+e)</f>
        <v/>
      </c>
      <c r="AG1147" s="113">
        <f>(b*f_cd/(L1147^2))*SUM(Z1147:AD1147)+SUM(S1147:T1147)-AF1147</f>
        <v/>
      </c>
      <c r="AH1147" s="114">
        <f>AG1147&lt;0</f>
        <v/>
      </c>
      <c r="AI1147" s="115">
        <f>IF(A1147=1,FALSE,(AND(AQ1147,AH1147,NOT(AI1146))))</f>
        <v/>
      </c>
      <c r="AJ1147" s="116">
        <f>(b*f_cd/L1147)*(a_1/2*J1147^2+a_2/3*J1147^3+a_3/4*J1147^4+a_4/5*J1147^5+a_5/6*J1147^6)+SUM(Q1147:R1147)</f>
        <v/>
      </c>
      <c r="AK1147">
        <f>AJ1147*(K1147-y+e)</f>
        <v/>
      </c>
      <c r="AL1147" s="118">
        <f>(b*f_cd/(L1147^2))*(a_1/3*J1147^3+a_2/4*J1147^4+a_3/5*J1147^5+a_4/6*J1147^6+a_5/7*J1147^7)+SUM(S1147:T1147)-AK1147</f>
        <v/>
      </c>
      <c r="AM1147" s="114">
        <f>AL1147&gt;0</f>
        <v/>
      </c>
      <c r="AN1147" s="115">
        <f>IF(A1147=1,FALSE,(AND(AQ1147,AM1147,NOT(AN1146))))</f>
        <v/>
      </c>
      <c r="AO1147">
        <f>IF(D1147=1,AND(AH1147,NOT(AI1147)),AND(AM1147,NOT(AN1147)))</f>
        <v/>
      </c>
      <c r="AP1147" s="119">
        <f>IF(D1147=1,AI1147,AN1147)</f>
        <v/>
      </c>
      <c r="AQ1147" s="125">
        <f>ABS(E1147)&lt;$AQ$2</f>
        <v/>
      </c>
      <c r="AS1147">
        <f>IF(AP1147,MAX(AS$3:AS1145)+1,"")</f>
        <v/>
      </c>
    </row>
    <row r="1148">
      <c r="A1148" t="n">
        <v>1058</v>
      </c>
      <c r="B1148" s="131">
        <f>IF(A1148=1,0,IF(AP1148,0.1*ε_cu1cd,0))</f>
        <v/>
      </c>
      <c r="C1148" s="131">
        <f>IF(A1148=1,0.1*ε_cu1cd,C1147+B1147)</f>
        <v/>
      </c>
      <c r="D1148" s="113">
        <f>IF('Нормальний переріз'!$D$68&gt;0,1,2)</f>
        <v/>
      </c>
      <c r="E1148" s="144">
        <f>IF(D1148=1,F1148,G1148)</f>
        <v/>
      </c>
      <c r="F1148" s="124">
        <f>IF(AI1147,0.11*ε_cu1cd,IF(AH1147,F1147*0.01,F1147))</f>
        <v/>
      </c>
      <c r="G1148" s="124">
        <f>IF(AP1147,-0.1*ε_cu1cd,IF(AM1147,G1147*0.01,G1147))</f>
        <v/>
      </c>
      <c r="H1148" s="113">
        <f>IF(A1148=1,E1148,IF(AO1147,H1147-E1147+E1148,IF(AP1147,0.8*H1147,H1147+E1148)))</f>
        <v/>
      </c>
      <c r="I1148" s="169">
        <f>(C1148-H1148)/h</f>
        <v/>
      </c>
      <c r="J1148">
        <f>C1148/(ε_c1cd)</f>
        <v/>
      </c>
      <c r="K1148">
        <f>C1148/I1148</f>
        <v/>
      </c>
      <c r="L1148" s="131">
        <f>I1148/(ε_c1cd)</f>
        <v/>
      </c>
      <c r="M1148">
        <f>I1148*(K1148-Z_s1)</f>
        <v/>
      </c>
      <c r="N1148">
        <f>I1148*(K1148-Z_s2)</f>
        <v/>
      </c>
      <c r="O1148">
        <f>E_s*M1148</f>
        <v/>
      </c>
      <c r="P1148">
        <f>E_s*N1148</f>
        <v/>
      </c>
      <c r="Q1148">
        <f>O1148*A_s1</f>
        <v/>
      </c>
      <c r="R1148">
        <f>P1148*A_s2</f>
        <v/>
      </c>
      <c r="S1148">
        <f>Q1148*($K1148-Z_s1)</f>
        <v/>
      </c>
      <c r="T1148">
        <f>R1148*($K1148-Z_s2)</f>
        <v/>
      </c>
      <c r="U1148">
        <f>(INDIRECT("a_"&amp;U$2)/(U$2+1))*(($C1148^(U$2+1)-$H1148^(U$2+1))/(ε_c1cd^(U$2+1)))</f>
        <v/>
      </c>
      <c r="V1148">
        <f>(INDIRECT("a_"&amp;V$2)/(V$2+1))*(($C1148^(V$2+1)-$H1148^(V$2+1))/(ε_c1cd^(V$2+1)))</f>
        <v/>
      </c>
      <c r="W1148">
        <f>(INDIRECT("a_"&amp;W$2)/(W$2+1))*(($C1148^(W$2+1)-$H1148^(W$2+1))/(ε_c1cd^(W$2+1)))</f>
        <v/>
      </c>
      <c r="X1148">
        <f>(INDIRECT("a_"&amp;X$2)/(X$2+1))*(($C1148^(X$2+1)-$H1148^(X$2+1))/(ε_c1cd^(X$2+1)))</f>
        <v/>
      </c>
      <c r="Y1148">
        <f>(INDIRECT("a_"&amp;Y$2)/(Y$2+1))*(($C1148^(Y$2+1)-$H1148^(Y$2+1))/(ε_c1cd^(Y$2+1)))</f>
        <v/>
      </c>
      <c r="Z1148">
        <f>(INDIRECT("a_"&amp;Z$2)/(Z$2+2))*(($C1148^(Z$2+2)-$H1148^(Z$2+2))/(ε_c1cd^(Z$2+2)))</f>
        <v/>
      </c>
      <c r="AA1148">
        <f>(INDIRECT("a_"&amp;AA$2)/(AA$2+2))*(($C1148^(AA$2+2)-$H1148^(AA$2+2))/(ε_c1cd^(AA$2+2)))</f>
        <v/>
      </c>
      <c r="AB1148">
        <f>(INDIRECT("a_"&amp;AB$2)/(AB$2+2))*(($C1148^(AB$2+2)-$H1148^(AB$2+2))/(ε_c1cd^(AB$2+2)))</f>
        <v/>
      </c>
      <c r="AC1148">
        <f>(INDIRECT("a_"&amp;AC$2)/(AC$2+2))*(($C1148^(AC$2+2)-$H1148^(AC$2+2))/(ε_c1cd^(AC$2+2)))</f>
        <v/>
      </c>
      <c r="AD1148">
        <f>(INDIRECT("a_"&amp;AD$2)/(AD$2+2))*(($C1148^(AD$2+2)-$H1148^(AD$2+2))/(ε_c1cd^(AD$2+2)))</f>
        <v/>
      </c>
      <c r="AE1148" s="111">
        <f>(b*f_cd/L1148)*SUM(U1148:Y1148)+SUM(Q1148:R1148)</f>
        <v/>
      </c>
      <c r="AF1148" s="112">
        <f>AE1148*(K1148-y+e)</f>
        <v/>
      </c>
      <c r="AG1148" s="113">
        <f>(b*f_cd/(L1148^2))*SUM(Z1148:AD1148)+SUM(S1148:T1148)-AF1148</f>
        <v/>
      </c>
      <c r="AH1148" s="114">
        <f>AG1148&lt;0</f>
        <v/>
      </c>
      <c r="AI1148" s="115">
        <f>IF(A1148=1,FALSE,(AND(AQ1148,AH1148,NOT(AI1147))))</f>
        <v/>
      </c>
      <c r="AJ1148" s="116">
        <f>(b*f_cd/L1148)*(a_1/2*J1148^2+a_2/3*J1148^3+a_3/4*J1148^4+a_4/5*J1148^5+a_5/6*J1148^6)+SUM(Q1148:R1148)</f>
        <v/>
      </c>
      <c r="AK1148">
        <f>AJ1148*(K1148-y+e)</f>
        <v/>
      </c>
      <c r="AL1148" s="118">
        <f>(b*f_cd/(L1148^2))*(a_1/3*J1148^3+a_2/4*J1148^4+a_3/5*J1148^5+a_4/6*J1148^6+a_5/7*J1148^7)+SUM(S1148:T1148)-AK1148</f>
        <v/>
      </c>
      <c r="AM1148" s="114">
        <f>AL1148&gt;0</f>
        <v/>
      </c>
      <c r="AN1148" s="115">
        <f>IF(A1148=1,FALSE,(AND(AQ1148,AM1148,NOT(AN1147))))</f>
        <v/>
      </c>
      <c r="AO1148">
        <f>IF(D1148=1,AND(AH1148,NOT(AI1148)),AND(AM1148,NOT(AN1148)))</f>
        <v/>
      </c>
      <c r="AP1148" s="119">
        <f>IF(D1148=1,AI1148,AN1148)</f>
        <v/>
      </c>
      <c r="AQ1148" s="125">
        <f>ABS(E1148)&lt;$AQ$2</f>
        <v/>
      </c>
      <c r="AS1148">
        <f>IF(AP1148,MAX(AS$3:AS1146)+1,"")</f>
        <v/>
      </c>
    </row>
    <row r="1149">
      <c r="A1149" t="n">
        <v>1059</v>
      </c>
      <c r="B1149" s="131">
        <f>IF(A1149=1,0,IF(AP1149,0.1*ε_cu1cd,0))</f>
        <v/>
      </c>
      <c r="C1149" s="131">
        <f>IF(A1149=1,0.1*ε_cu1cd,C1148+B1148)</f>
        <v/>
      </c>
      <c r="D1149" s="113">
        <f>IF('Нормальний переріз'!$D$68&gt;0,1,2)</f>
        <v/>
      </c>
      <c r="E1149" s="144">
        <f>IF(D1149=1,F1149,G1149)</f>
        <v/>
      </c>
      <c r="F1149" s="124">
        <f>IF(AI1148,0.11*ε_cu1cd,IF(AH1148,F1148*0.01,F1148))</f>
        <v/>
      </c>
      <c r="G1149" s="124">
        <f>IF(AP1148,-0.1*ε_cu1cd,IF(AM1148,G1148*0.01,G1148))</f>
        <v/>
      </c>
      <c r="H1149" s="113">
        <f>IF(A1149=1,E1149,IF(AO1148,H1148-E1148+E1149,IF(AP1148,0.8*H1148,H1148+E1149)))</f>
        <v/>
      </c>
      <c r="I1149" s="169">
        <f>(C1149-H1149)/h</f>
        <v/>
      </c>
      <c r="J1149">
        <f>C1149/(ε_c1cd)</f>
        <v/>
      </c>
      <c r="K1149">
        <f>C1149/I1149</f>
        <v/>
      </c>
      <c r="L1149" s="131">
        <f>I1149/(ε_c1cd)</f>
        <v/>
      </c>
      <c r="M1149">
        <f>I1149*(K1149-Z_s1)</f>
        <v/>
      </c>
      <c r="N1149">
        <f>I1149*(K1149-Z_s2)</f>
        <v/>
      </c>
      <c r="O1149">
        <f>E_s*M1149</f>
        <v/>
      </c>
      <c r="P1149">
        <f>E_s*N1149</f>
        <v/>
      </c>
      <c r="Q1149">
        <f>O1149*A_s1</f>
        <v/>
      </c>
      <c r="R1149">
        <f>P1149*A_s2</f>
        <v/>
      </c>
      <c r="S1149">
        <f>Q1149*($K1149-Z_s1)</f>
        <v/>
      </c>
      <c r="T1149">
        <f>R1149*($K1149-Z_s2)</f>
        <v/>
      </c>
      <c r="U1149">
        <f>(INDIRECT("a_"&amp;U$2)/(U$2+1))*(($C1149^(U$2+1)-$H1149^(U$2+1))/(ε_c1cd^(U$2+1)))</f>
        <v/>
      </c>
      <c r="V1149">
        <f>(INDIRECT("a_"&amp;V$2)/(V$2+1))*(($C1149^(V$2+1)-$H1149^(V$2+1))/(ε_c1cd^(V$2+1)))</f>
        <v/>
      </c>
      <c r="W1149">
        <f>(INDIRECT("a_"&amp;W$2)/(W$2+1))*(($C1149^(W$2+1)-$H1149^(W$2+1))/(ε_c1cd^(W$2+1)))</f>
        <v/>
      </c>
      <c r="X1149">
        <f>(INDIRECT("a_"&amp;X$2)/(X$2+1))*(($C1149^(X$2+1)-$H1149^(X$2+1))/(ε_c1cd^(X$2+1)))</f>
        <v/>
      </c>
      <c r="Y1149">
        <f>(INDIRECT("a_"&amp;Y$2)/(Y$2+1))*(($C1149^(Y$2+1)-$H1149^(Y$2+1))/(ε_c1cd^(Y$2+1)))</f>
        <v/>
      </c>
      <c r="Z1149">
        <f>(INDIRECT("a_"&amp;Z$2)/(Z$2+2))*(($C1149^(Z$2+2)-$H1149^(Z$2+2))/(ε_c1cd^(Z$2+2)))</f>
        <v/>
      </c>
      <c r="AA1149">
        <f>(INDIRECT("a_"&amp;AA$2)/(AA$2+2))*(($C1149^(AA$2+2)-$H1149^(AA$2+2))/(ε_c1cd^(AA$2+2)))</f>
        <v/>
      </c>
      <c r="AB1149">
        <f>(INDIRECT("a_"&amp;AB$2)/(AB$2+2))*(($C1149^(AB$2+2)-$H1149^(AB$2+2))/(ε_c1cd^(AB$2+2)))</f>
        <v/>
      </c>
      <c r="AC1149">
        <f>(INDIRECT("a_"&amp;AC$2)/(AC$2+2))*(($C1149^(AC$2+2)-$H1149^(AC$2+2))/(ε_c1cd^(AC$2+2)))</f>
        <v/>
      </c>
      <c r="AD1149">
        <f>(INDIRECT("a_"&amp;AD$2)/(AD$2+2))*(($C1149^(AD$2+2)-$H1149^(AD$2+2))/(ε_c1cd^(AD$2+2)))</f>
        <v/>
      </c>
      <c r="AE1149" s="111">
        <f>(b*f_cd/L1149)*SUM(U1149:Y1149)+SUM(Q1149:R1149)</f>
        <v/>
      </c>
      <c r="AF1149" s="112">
        <f>AE1149*(K1149-y+e)</f>
        <v/>
      </c>
      <c r="AG1149" s="113">
        <f>(b*f_cd/(L1149^2))*SUM(Z1149:AD1149)+SUM(S1149:T1149)-AF1149</f>
        <v/>
      </c>
      <c r="AH1149" s="114">
        <f>AG1149&lt;0</f>
        <v/>
      </c>
      <c r="AI1149" s="115">
        <f>IF(A1149=1,FALSE,(AND(AQ1149,AH1149,NOT(AI1148))))</f>
        <v/>
      </c>
      <c r="AJ1149" s="116">
        <f>(b*f_cd/L1149)*(a_1/2*J1149^2+a_2/3*J1149^3+a_3/4*J1149^4+a_4/5*J1149^5+a_5/6*J1149^6)+SUM(Q1149:R1149)</f>
        <v/>
      </c>
      <c r="AK1149">
        <f>AJ1149*(K1149-y+e)</f>
        <v/>
      </c>
      <c r="AL1149" s="118">
        <f>(b*f_cd/(L1149^2))*(a_1/3*J1149^3+a_2/4*J1149^4+a_3/5*J1149^5+a_4/6*J1149^6+a_5/7*J1149^7)+SUM(S1149:T1149)-AK1149</f>
        <v/>
      </c>
      <c r="AM1149" s="114">
        <f>AL1149&gt;0</f>
        <v/>
      </c>
      <c r="AN1149" s="115">
        <f>IF(A1149=1,FALSE,(AND(AQ1149,AM1149,NOT(AN1148))))</f>
        <v/>
      </c>
      <c r="AO1149">
        <f>IF(D1149=1,AND(AH1149,NOT(AI1149)),AND(AM1149,NOT(AN1149)))</f>
        <v/>
      </c>
      <c r="AP1149" s="119">
        <f>IF(D1149=1,AI1149,AN1149)</f>
        <v/>
      </c>
      <c r="AQ1149" s="125">
        <f>ABS(E1149)&lt;$AQ$2</f>
        <v/>
      </c>
      <c r="AS1149">
        <f>IF(AP1149,MAX(AS$3:AS1147)+1,"")</f>
        <v/>
      </c>
    </row>
    <row r="1150">
      <c r="A1150" t="n">
        <v>1060</v>
      </c>
      <c r="B1150" s="131">
        <f>IF(A1150=1,0,IF(AP1150,0.1*ε_cu1cd,0))</f>
        <v/>
      </c>
      <c r="C1150" s="131">
        <f>IF(A1150=1,0.1*ε_cu1cd,C1149+B1149)</f>
        <v/>
      </c>
      <c r="D1150" s="113">
        <f>IF('Нормальний переріз'!$D$68&gt;0,1,2)</f>
        <v/>
      </c>
      <c r="E1150" s="144">
        <f>IF(D1150=1,F1150,G1150)</f>
        <v/>
      </c>
      <c r="F1150" s="124">
        <f>IF(AI1149,0.11*ε_cu1cd,IF(AH1149,F1149*0.01,F1149))</f>
        <v/>
      </c>
      <c r="G1150" s="124">
        <f>IF(AP1149,-0.1*ε_cu1cd,IF(AM1149,G1149*0.01,G1149))</f>
        <v/>
      </c>
      <c r="H1150" s="113">
        <f>IF(A1150=1,E1150,IF(AO1149,H1149-E1149+E1150,IF(AP1149,0.8*H1149,H1149+E1150)))</f>
        <v/>
      </c>
      <c r="I1150" s="169">
        <f>(C1150-H1150)/h</f>
        <v/>
      </c>
      <c r="J1150">
        <f>C1150/(ε_c1cd)</f>
        <v/>
      </c>
      <c r="K1150">
        <f>C1150/I1150</f>
        <v/>
      </c>
      <c r="L1150" s="131">
        <f>I1150/(ε_c1cd)</f>
        <v/>
      </c>
      <c r="M1150">
        <f>I1150*(K1150-Z_s1)</f>
        <v/>
      </c>
      <c r="N1150">
        <f>I1150*(K1150-Z_s2)</f>
        <v/>
      </c>
      <c r="O1150">
        <f>E_s*M1150</f>
        <v/>
      </c>
      <c r="P1150">
        <f>E_s*N1150</f>
        <v/>
      </c>
      <c r="Q1150">
        <f>O1150*A_s1</f>
        <v/>
      </c>
      <c r="R1150">
        <f>P1150*A_s2</f>
        <v/>
      </c>
      <c r="S1150">
        <f>Q1150*($K1150-Z_s1)</f>
        <v/>
      </c>
      <c r="T1150">
        <f>R1150*($K1150-Z_s2)</f>
        <v/>
      </c>
      <c r="U1150">
        <f>(INDIRECT("a_"&amp;U$2)/(U$2+1))*(($C1150^(U$2+1)-$H1150^(U$2+1))/(ε_c1cd^(U$2+1)))</f>
        <v/>
      </c>
      <c r="V1150">
        <f>(INDIRECT("a_"&amp;V$2)/(V$2+1))*(($C1150^(V$2+1)-$H1150^(V$2+1))/(ε_c1cd^(V$2+1)))</f>
        <v/>
      </c>
      <c r="W1150">
        <f>(INDIRECT("a_"&amp;W$2)/(W$2+1))*(($C1150^(W$2+1)-$H1150^(W$2+1))/(ε_c1cd^(W$2+1)))</f>
        <v/>
      </c>
      <c r="X1150">
        <f>(INDIRECT("a_"&amp;X$2)/(X$2+1))*(($C1150^(X$2+1)-$H1150^(X$2+1))/(ε_c1cd^(X$2+1)))</f>
        <v/>
      </c>
      <c r="Y1150">
        <f>(INDIRECT("a_"&amp;Y$2)/(Y$2+1))*(($C1150^(Y$2+1)-$H1150^(Y$2+1))/(ε_c1cd^(Y$2+1)))</f>
        <v/>
      </c>
      <c r="Z1150">
        <f>(INDIRECT("a_"&amp;Z$2)/(Z$2+2))*(($C1150^(Z$2+2)-$H1150^(Z$2+2))/(ε_c1cd^(Z$2+2)))</f>
        <v/>
      </c>
      <c r="AA1150">
        <f>(INDIRECT("a_"&amp;AA$2)/(AA$2+2))*(($C1150^(AA$2+2)-$H1150^(AA$2+2))/(ε_c1cd^(AA$2+2)))</f>
        <v/>
      </c>
      <c r="AB1150">
        <f>(INDIRECT("a_"&amp;AB$2)/(AB$2+2))*(($C1150^(AB$2+2)-$H1150^(AB$2+2))/(ε_c1cd^(AB$2+2)))</f>
        <v/>
      </c>
      <c r="AC1150">
        <f>(INDIRECT("a_"&amp;AC$2)/(AC$2+2))*(($C1150^(AC$2+2)-$H1150^(AC$2+2))/(ε_c1cd^(AC$2+2)))</f>
        <v/>
      </c>
      <c r="AD1150">
        <f>(INDIRECT("a_"&amp;AD$2)/(AD$2+2))*(($C1150^(AD$2+2)-$H1150^(AD$2+2))/(ε_c1cd^(AD$2+2)))</f>
        <v/>
      </c>
      <c r="AE1150" s="111">
        <f>(b*f_cd/L1150)*SUM(U1150:Y1150)+SUM(Q1150:R1150)</f>
        <v/>
      </c>
      <c r="AF1150" s="112">
        <f>AE1150*(K1150-y+e)</f>
        <v/>
      </c>
      <c r="AG1150" s="113">
        <f>(b*f_cd/(L1150^2))*SUM(Z1150:AD1150)+SUM(S1150:T1150)-AF1150</f>
        <v/>
      </c>
      <c r="AH1150" s="114">
        <f>AG1150&lt;0</f>
        <v/>
      </c>
      <c r="AI1150" s="115">
        <f>IF(A1150=1,FALSE,(AND(AQ1150,AH1150,NOT(AI1149))))</f>
        <v/>
      </c>
      <c r="AJ1150" s="116">
        <f>(b*f_cd/L1150)*(a_1/2*J1150^2+a_2/3*J1150^3+a_3/4*J1150^4+a_4/5*J1150^5+a_5/6*J1150^6)+SUM(Q1150:R1150)</f>
        <v/>
      </c>
      <c r="AK1150">
        <f>AJ1150*(K1150-y+e)</f>
        <v/>
      </c>
      <c r="AL1150" s="118">
        <f>(b*f_cd/(L1150^2))*(a_1/3*J1150^3+a_2/4*J1150^4+a_3/5*J1150^5+a_4/6*J1150^6+a_5/7*J1150^7)+SUM(S1150:T1150)-AK1150</f>
        <v/>
      </c>
      <c r="AM1150" s="114">
        <f>AL1150&gt;0</f>
        <v/>
      </c>
      <c r="AN1150" s="115">
        <f>IF(A1150=1,FALSE,(AND(AQ1150,AM1150,NOT(AN1149))))</f>
        <v/>
      </c>
      <c r="AO1150">
        <f>IF(D1150=1,AND(AH1150,NOT(AI1150)),AND(AM1150,NOT(AN1150)))</f>
        <v/>
      </c>
      <c r="AP1150" s="119">
        <f>IF(D1150=1,AI1150,AN1150)</f>
        <v/>
      </c>
      <c r="AQ1150" s="125">
        <f>ABS(E1150)&lt;$AQ$2</f>
        <v/>
      </c>
      <c r="AS1150">
        <f>IF(AP1150,MAX(AS$3:AS1148)+1,"")</f>
        <v/>
      </c>
    </row>
    <row r="1151">
      <c r="A1151" t="n">
        <v>1061</v>
      </c>
      <c r="B1151" s="131">
        <f>IF(A1151=1,0,IF(AP1151,0.1*ε_cu1cd,0))</f>
        <v/>
      </c>
      <c r="C1151" s="131">
        <f>IF(A1151=1,0.1*ε_cu1cd,C1150+B1150)</f>
        <v/>
      </c>
      <c r="D1151" s="113">
        <f>IF('Нормальний переріз'!$D$68&gt;0,1,2)</f>
        <v/>
      </c>
      <c r="E1151" s="144">
        <f>IF(D1151=1,F1151,G1151)</f>
        <v/>
      </c>
      <c r="F1151" s="124">
        <f>IF(AI1150,0.11*ε_cu1cd,IF(AH1150,F1150*0.01,F1150))</f>
        <v/>
      </c>
      <c r="G1151" s="124">
        <f>IF(AP1150,-0.1*ε_cu1cd,IF(AM1150,G1150*0.01,G1150))</f>
        <v/>
      </c>
      <c r="H1151" s="113">
        <f>IF(A1151=1,E1151,IF(AO1150,H1150-E1150+E1151,IF(AP1150,0.8*H1150,H1150+E1151)))</f>
        <v/>
      </c>
      <c r="I1151" s="169">
        <f>(C1151-H1151)/h</f>
        <v/>
      </c>
      <c r="J1151">
        <f>C1151/(ε_c1cd)</f>
        <v/>
      </c>
      <c r="K1151">
        <f>C1151/I1151</f>
        <v/>
      </c>
      <c r="L1151" s="131">
        <f>I1151/(ε_c1cd)</f>
        <v/>
      </c>
      <c r="M1151">
        <f>I1151*(K1151-Z_s1)</f>
        <v/>
      </c>
      <c r="N1151">
        <f>I1151*(K1151-Z_s2)</f>
        <v/>
      </c>
      <c r="O1151">
        <f>E_s*M1151</f>
        <v/>
      </c>
      <c r="P1151">
        <f>E_s*N1151</f>
        <v/>
      </c>
      <c r="Q1151">
        <f>O1151*A_s1</f>
        <v/>
      </c>
      <c r="R1151">
        <f>P1151*A_s2</f>
        <v/>
      </c>
      <c r="S1151">
        <f>Q1151*($K1151-Z_s1)</f>
        <v/>
      </c>
      <c r="T1151">
        <f>R1151*($K1151-Z_s2)</f>
        <v/>
      </c>
      <c r="U1151">
        <f>(INDIRECT("a_"&amp;U$2)/(U$2+1))*(($C1151^(U$2+1)-$H1151^(U$2+1))/(ε_c1cd^(U$2+1)))</f>
        <v/>
      </c>
      <c r="V1151">
        <f>(INDIRECT("a_"&amp;V$2)/(V$2+1))*(($C1151^(V$2+1)-$H1151^(V$2+1))/(ε_c1cd^(V$2+1)))</f>
        <v/>
      </c>
      <c r="W1151">
        <f>(INDIRECT("a_"&amp;W$2)/(W$2+1))*(($C1151^(W$2+1)-$H1151^(W$2+1))/(ε_c1cd^(W$2+1)))</f>
        <v/>
      </c>
      <c r="X1151">
        <f>(INDIRECT("a_"&amp;X$2)/(X$2+1))*(($C1151^(X$2+1)-$H1151^(X$2+1))/(ε_c1cd^(X$2+1)))</f>
        <v/>
      </c>
      <c r="Y1151">
        <f>(INDIRECT("a_"&amp;Y$2)/(Y$2+1))*(($C1151^(Y$2+1)-$H1151^(Y$2+1))/(ε_c1cd^(Y$2+1)))</f>
        <v/>
      </c>
      <c r="Z1151">
        <f>(INDIRECT("a_"&amp;Z$2)/(Z$2+2))*(($C1151^(Z$2+2)-$H1151^(Z$2+2))/(ε_c1cd^(Z$2+2)))</f>
        <v/>
      </c>
      <c r="AA1151">
        <f>(INDIRECT("a_"&amp;AA$2)/(AA$2+2))*(($C1151^(AA$2+2)-$H1151^(AA$2+2))/(ε_c1cd^(AA$2+2)))</f>
        <v/>
      </c>
      <c r="AB1151">
        <f>(INDIRECT("a_"&amp;AB$2)/(AB$2+2))*(($C1151^(AB$2+2)-$H1151^(AB$2+2))/(ε_c1cd^(AB$2+2)))</f>
        <v/>
      </c>
      <c r="AC1151">
        <f>(INDIRECT("a_"&amp;AC$2)/(AC$2+2))*(($C1151^(AC$2+2)-$H1151^(AC$2+2))/(ε_c1cd^(AC$2+2)))</f>
        <v/>
      </c>
      <c r="AD1151">
        <f>(INDIRECT("a_"&amp;AD$2)/(AD$2+2))*(($C1151^(AD$2+2)-$H1151^(AD$2+2))/(ε_c1cd^(AD$2+2)))</f>
        <v/>
      </c>
      <c r="AE1151" s="111">
        <f>(b*f_cd/L1151)*SUM(U1151:Y1151)+SUM(Q1151:R1151)</f>
        <v/>
      </c>
      <c r="AF1151" s="112">
        <f>AE1151*(K1151-y+e)</f>
        <v/>
      </c>
      <c r="AG1151" s="113">
        <f>(b*f_cd/(L1151^2))*SUM(Z1151:AD1151)+SUM(S1151:T1151)-AF1151</f>
        <v/>
      </c>
      <c r="AH1151" s="114">
        <f>AG1151&lt;0</f>
        <v/>
      </c>
      <c r="AI1151" s="115">
        <f>IF(A1151=1,FALSE,(AND(AQ1151,AH1151,NOT(AI1150))))</f>
        <v/>
      </c>
      <c r="AJ1151" s="116">
        <f>(b*f_cd/L1151)*(a_1/2*J1151^2+a_2/3*J1151^3+a_3/4*J1151^4+a_4/5*J1151^5+a_5/6*J1151^6)+SUM(Q1151:R1151)</f>
        <v/>
      </c>
      <c r="AK1151">
        <f>AJ1151*(K1151-y+e)</f>
        <v/>
      </c>
      <c r="AL1151" s="118">
        <f>(b*f_cd/(L1151^2))*(a_1/3*J1151^3+a_2/4*J1151^4+a_3/5*J1151^5+a_4/6*J1151^6+a_5/7*J1151^7)+SUM(S1151:T1151)-AK1151</f>
        <v/>
      </c>
      <c r="AM1151" s="114">
        <f>AL1151&gt;0</f>
        <v/>
      </c>
      <c r="AN1151" s="115">
        <f>IF(A1151=1,FALSE,(AND(AQ1151,AM1151,NOT(AN1150))))</f>
        <v/>
      </c>
      <c r="AO1151">
        <f>IF(D1151=1,AND(AH1151,NOT(AI1151)),AND(AM1151,NOT(AN1151)))</f>
        <v/>
      </c>
      <c r="AP1151" s="119">
        <f>IF(D1151=1,AI1151,AN1151)</f>
        <v/>
      </c>
      <c r="AQ1151" s="125">
        <f>ABS(E1151)&lt;$AQ$2</f>
        <v/>
      </c>
      <c r="AS1151">
        <f>IF(AP1151,MAX(AS$3:AS1149)+1,"")</f>
        <v/>
      </c>
    </row>
    <row r="1152">
      <c r="A1152" t="n">
        <v>1062</v>
      </c>
      <c r="B1152" s="131">
        <f>IF(A1152=1,0,IF(AP1152,0.1*ε_cu1cd,0))</f>
        <v/>
      </c>
      <c r="C1152" s="131">
        <f>IF(A1152=1,0.1*ε_cu1cd,C1151+B1151)</f>
        <v/>
      </c>
      <c r="D1152" s="113">
        <f>IF('Нормальний переріз'!$D$68&gt;0,1,2)</f>
        <v/>
      </c>
      <c r="E1152" s="144">
        <f>IF(D1152=1,F1152,G1152)</f>
        <v/>
      </c>
      <c r="F1152" s="124">
        <f>IF(AI1151,0.11*ε_cu1cd,IF(AH1151,F1151*0.01,F1151))</f>
        <v/>
      </c>
      <c r="G1152" s="124">
        <f>IF(AP1151,-0.1*ε_cu1cd,IF(AM1151,G1151*0.01,G1151))</f>
        <v/>
      </c>
      <c r="H1152" s="113">
        <f>IF(A1152=1,E1152,IF(AO1151,H1151-E1151+E1152,IF(AP1151,0.8*H1151,H1151+E1152)))</f>
        <v/>
      </c>
      <c r="I1152" s="169">
        <f>(C1152-H1152)/h</f>
        <v/>
      </c>
      <c r="J1152">
        <f>C1152/(ε_c1cd)</f>
        <v/>
      </c>
      <c r="K1152">
        <f>C1152/I1152</f>
        <v/>
      </c>
      <c r="L1152" s="131">
        <f>I1152/(ε_c1cd)</f>
        <v/>
      </c>
      <c r="M1152">
        <f>I1152*(K1152-Z_s1)</f>
        <v/>
      </c>
      <c r="N1152">
        <f>I1152*(K1152-Z_s2)</f>
        <v/>
      </c>
      <c r="O1152">
        <f>E_s*M1152</f>
        <v/>
      </c>
      <c r="P1152">
        <f>E_s*N1152</f>
        <v/>
      </c>
      <c r="Q1152">
        <f>O1152*A_s1</f>
        <v/>
      </c>
      <c r="R1152">
        <f>P1152*A_s2</f>
        <v/>
      </c>
      <c r="S1152">
        <f>Q1152*($K1152-Z_s1)</f>
        <v/>
      </c>
      <c r="T1152">
        <f>R1152*($K1152-Z_s2)</f>
        <v/>
      </c>
      <c r="U1152">
        <f>(INDIRECT("a_"&amp;U$2)/(U$2+1))*(($C1152^(U$2+1)-$H1152^(U$2+1))/(ε_c1cd^(U$2+1)))</f>
        <v/>
      </c>
      <c r="V1152">
        <f>(INDIRECT("a_"&amp;V$2)/(V$2+1))*(($C1152^(V$2+1)-$H1152^(V$2+1))/(ε_c1cd^(V$2+1)))</f>
        <v/>
      </c>
      <c r="W1152">
        <f>(INDIRECT("a_"&amp;W$2)/(W$2+1))*(($C1152^(W$2+1)-$H1152^(W$2+1))/(ε_c1cd^(W$2+1)))</f>
        <v/>
      </c>
      <c r="X1152">
        <f>(INDIRECT("a_"&amp;X$2)/(X$2+1))*(($C1152^(X$2+1)-$H1152^(X$2+1))/(ε_c1cd^(X$2+1)))</f>
        <v/>
      </c>
      <c r="Y1152">
        <f>(INDIRECT("a_"&amp;Y$2)/(Y$2+1))*(($C1152^(Y$2+1)-$H1152^(Y$2+1))/(ε_c1cd^(Y$2+1)))</f>
        <v/>
      </c>
      <c r="Z1152">
        <f>(INDIRECT("a_"&amp;Z$2)/(Z$2+2))*(($C1152^(Z$2+2)-$H1152^(Z$2+2))/(ε_c1cd^(Z$2+2)))</f>
        <v/>
      </c>
      <c r="AA1152">
        <f>(INDIRECT("a_"&amp;AA$2)/(AA$2+2))*(($C1152^(AA$2+2)-$H1152^(AA$2+2))/(ε_c1cd^(AA$2+2)))</f>
        <v/>
      </c>
      <c r="AB1152">
        <f>(INDIRECT("a_"&amp;AB$2)/(AB$2+2))*(($C1152^(AB$2+2)-$H1152^(AB$2+2))/(ε_c1cd^(AB$2+2)))</f>
        <v/>
      </c>
      <c r="AC1152">
        <f>(INDIRECT("a_"&amp;AC$2)/(AC$2+2))*(($C1152^(AC$2+2)-$H1152^(AC$2+2))/(ε_c1cd^(AC$2+2)))</f>
        <v/>
      </c>
      <c r="AD1152">
        <f>(INDIRECT("a_"&amp;AD$2)/(AD$2+2))*(($C1152^(AD$2+2)-$H1152^(AD$2+2))/(ε_c1cd^(AD$2+2)))</f>
        <v/>
      </c>
      <c r="AE1152" s="111">
        <f>(b*f_cd/L1152)*SUM(U1152:Y1152)+SUM(Q1152:R1152)</f>
        <v/>
      </c>
      <c r="AF1152" s="112">
        <f>AE1152*(K1152-y+e)</f>
        <v/>
      </c>
      <c r="AG1152" s="113">
        <f>(b*f_cd/(L1152^2))*SUM(Z1152:AD1152)+SUM(S1152:T1152)-AF1152</f>
        <v/>
      </c>
      <c r="AH1152" s="114">
        <f>AG1152&lt;0</f>
        <v/>
      </c>
      <c r="AI1152" s="115">
        <f>IF(A1152=1,FALSE,(AND(AQ1152,AH1152,NOT(AI1151))))</f>
        <v/>
      </c>
      <c r="AJ1152" s="116">
        <f>(b*f_cd/L1152)*(a_1/2*J1152^2+a_2/3*J1152^3+a_3/4*J1152^4+a_4/5*J1152^5+a_5/6*J1152^6)+SUM(Q1152:R1152)</f>
        <v/>
      </c>
      <c r="AK1152">
        <f>AJ1152*(K1152-y+e)</f>
        <v/>
      </c>
      <c r="AL1152" s="118">
        <f>(b*f_cd/(L1152^2))*(a_1/3*J1152^3+a_2/4*J1152^4+a_3/5*J1152^5+a_4/6*J1152^6+a_5/7*J1152^7)+SUM(S1152:T1152)-AK1152</f>
        <v/>
      </c>
      <c r="AM1152" s="114">
        <f>AL1152&gt;0</f>
        <v/>
      </c>
      <c r="AN1152" s="115">
        <f>IF(A1152=1,FALSE,(AND(AQ1152,AM1152,NOT(AN1151))))</f>
        <v/>
      </c>
      <c r="AO1152">
        <f>IF(D1152=1,AND(AH1152,NOT(AI1152)),AND(AM1152,NOT(AN1152)))</f>
        <v/>
      </c>
      <c r="AP1152" s="119">
        <f>IF(D1152=1,AI1152,AN1152)</f>
        <v/>
      </c>
      <c r="AQ1152" s="125">
        <f>ABS(E1152)&lt;$AQ$2</f>
        <v/>
      </c>
      <c r="AS1152">
        <f>IF(AP1152,MAX(AS$3:AS1150)+1,"")</f>
        <v/>
      </c>
    </row>
    <row r="1153">
      <c r="A1153" t="n">
        <v>1063</v>
      </c>
      <c r="B1153" s="131">
        <f>IF(A1153=1,0,IF(AP1153,0.1*ε_cu1cd,0))</f>
        <v/>
      </c>
      <c r="C1153" s="131">
        <f>IF(A1153=1,0.1*ε_cu1cd,C1152+B1152)</f>
        <v/>
      </c>
      <c r="D1153" s="113">
        <f>IF('Нормальний переріз'!$D$68&gt;0,1,2)</f>
        <v/>
      </c>
      <c r="E1153" s="144">
        <f>IF(D1153=1,F1153,G1153)</f>
        <v/>
      </c>
      <c r="F1153" s="124">
        <f>IF(AI1152,0.11*ε_cu1cd,IF(AH1152,F1152*0.01,F1152))</f>
        <v/>
      </c>
      <c r="G1153" s="124">
        <f>IF(AP1152,-0.1*ε_cu1cd,IF(AM1152,G1152*0.01,G1152))</f>
        <v/>
      </c>
      <c r="H1153" s="113">
        <f>IF(A1153=1,E1153,IF(AO1152,H1152-E1152+E1153,IF(AP1152,0.8*H1152,H1152+E1153)))</f>
        <v/>
      </c>
      <c r="I1153" s="169">
        <f>(C1153-H1153)/h</f>
        <v/>
      </c>
      <c r="J1153">
        <f>C1153/(ε_c1cd)</f>
        <v/>
      </c>
      <c r="K1153">
        <f>C1153/I1153</f>
        <v/>
      </c>
      <c r="L1153" s="131">
        <f>I1153/(ε_c1cd)</f>
        <v/>
      </c>
      <c r="M1153">
        <f>I1153*(K1153-Z_s1)</f>
        <v/>
      </c>
      <c r="N1153">
        <f>I1153*(K1153-Z_s2)</f>
        <v/>
      </c>
      <c r="O1153">
        <f>E_s*M1153</f>
        <v/>
      </c>
      <c r="P1153">
        <f>E_s*N1153</f>
        <v/>
      </c>
      <c r="Q1153">
        <f>O1153*A_s1</f>
        <v/>
      </c>
      <c r="R1153">
        <f>P1153*A_s2</f>
        <v/>
      </c>
      <c r="S1153">
        <f>Q1153*($K1153-Z_s1)</f>
        <v/>
      </c>
      <c r="T1153">
        <f>R1153*($K1153-Z_s2)</f>
        <v/>
      </c>
      <c r="U1153">
        <f>(INDIRECT("a_"&amp;U$2)/(U$2+1))*(($C1153^(U$2+1)-$H1153^(U$2+1))/(ε_c1cd^(U$2+1)))</f>
        <v/>
      </c>
      <c r="V1153">
        <f>(INDIRECT("a_"&amp;V$2)/(V$2+1))*(($C1153^(V$2+1)-$H1153^(V$2+1))/(ε_c1cd^(V$2+1)))</f>
        <v/>
      </c>
      <c r="W1153">
        <f>(INDIRECT("a_"&amp;W$2)/(W$2+1))*(($C1153^(W$2+1)-$H1153^(W$2+1))/(ε_c1cd^(W$2+1)))</f>
        <v/>
      </c>
      <c r="X1153">
        <f>(INDIRECT("a_"&amp;X$2)/(X$2+1))*(($C1153^(X$2+1)-$H1153^(X$2+1))/(ε_c1cd^(X$2+1)))</f>
        <v/>
      </c>
      <c r="Y1153">
        <f>(INDIRECT("a_"&amp;Y$2)/(Y$2+1))*(($C1153^(Y$2+1)-$H1153^(Y$2+1))/(ε_c1cd^(Y$2+1)))</f>
        <v/>
      </c>
      <c r="Z1153">
        <f>(INDIRECT("a_"&amp;Z$2)/(Z$2+2))*(($C1153^(Z$2+2)-$H1153^(Z$2+2))/(ε_c1cd^(Z$2+2)))</f>
        <v/>
      </c>
      <c r="AA1153">
        <f>(INDIRECT("a_"&amp;AA$2)/(AA$2+2))*(($C1153^(AA$2+2)-$H1153^(AA$2+2))/(ε_c1cd^(AA$2+2)))</f>
        <v/>
      </c>
      <c r="AB1153">
        <f>(INDIRECT("a_"&amp;AB$2)/(AB$2+2))*(($C1153^(AB$2+2)-$H1153^(AB$2+2))/(ε_c1cd^(AB$2+2)))</f>
        <v/>
      </c>
      <c r="AC1153">
        <f>(INDIRECT("a_"&amp;AC$2)/(AC$2+2))*(($C1153^(AC$2+2)-$H1153^(AC$2+2))/(ε_c1cd^(AC$2+2)))</f>
        <v/>
      </c>
      <c r="AD1153">
        <f>(INDIRECT("a_"&amp;AD$2)/(AD$2+2))*(($C1153^(AD$2+2)-$H1153^(AD$2+2))/(ε_c1cd^(AD$2+2)))</f>
        <v/>
      </c>
      <c r="AE1153" s="111">
        <f>(b*f_cd/L1153)*SUM(U1153:Y1153)+SUM(Q1153:R1153)</f>
        <v/>
      </c>
      <c r="AF1153" s="112">
        <f>AE1153*(K1153-y+e)</f>
        <v/>
      </c>
      <c r="AG1153" s="113">
        <f>(b*f_cd/(L1153^2))*SUM(Z1153:AD1153)+SUM(S1153:T1153)-AF1153</f>
        <v/>
      </c>
      <c r="AH1153" s="114">
        <f>AG1153&lt;0</f>
        <v/>
      </c>
      <c r="AI1153" s="115">
        <f>IF(A1153=1,FALSE,(AND(AQ1153,AH1153,NOT(AI1152))))</f>
        <v/>
      </c>
      <c r="AJ1153" s="116">
        <f>(b*f_cd/L1153)*(a_1/2*J1153^2+a_2/3*J1153^3+a_3/4*J1153^4+a_4/5*J1153^5+a_5/6*J1153^6)+SUM(Q1153:R1153)</f>
        <v/>
      </c>
      <c r="AK1153">
        <f>AJ1153*(K1153-y+e)</f>
        <v/>
      </c>
      <c r="AL1153" s="118">
        <f>(b*f_cd/(L1153^2))*(a_1/3*J1153^3+a_2/4*J1153^4+a_3/5*J1153^5+a_4/6*J1153^6+a_5/7*J1153^7)+SUM(S1153:T1153)-AK1153</f>
        <v/>
      </c>
      <c r="AM1153" s="114">
        <f>AL1153&gt;0</f>
        <v/>
      </c>
      <c r="AN1153" s="115">
        <f>IF(A1153=1,FALSE,(AND(AQ1153,AM1153,NOT(AN1152))))</f>
        <v/>
      </c>
      <c r="AO1153">
        <f>IF(D1153=1,AND(AH1153,NOT(AI1153)),AND(AM1153,NOT(AN1153)))</f>
        <v/>
      </c>
      <c r="AP1153" s="119">
        <f>IF(D1153=1,AI1153,AN1153)</f>
        <v/>
      </c>
      <c r="AQ1153" s="125">
        <f>ABS(E1153)&lt;$AQ$2</f>
        <v/>
      </c>
      <c r="AS1153">
        <f>IF(AP1153,MAX(AS$3:AS1151)+1,"")</f>
        <v/>
      </c>
    </row>
    <row r="1154">
      <c r="A1154" t="n">
        <v>1064</v>
      </c>
      <c r="B1154" s="131">
        <f>IF(A1154=1,0,IF(AP1154,0.1*ε_cu1cd,0))</f>
        <v/>
      </c>
      <c r="C1154" s="131">
        <f>IF(A1154=1,0.1*ε_cu1cd,C1153+B1153)</f>
        <v/>
      </c>
      <c r="D1154" s="113">
        <f>IF('Нормальний переріз'!$D$68&gt;0,1,2)</f>
        <v/>
      </c>
      <c r="E1154" s="144">
        <f>IF(D1154=1,F1154,G1154)</f>
        <v/>
      </c>
      <c r="F1154" s="124">
        <f>IF(AI1153,0.11*ε_cu1cd,IF(AH1153,F1153*0.01,F1153))</f>
        <v/>
      </c>
      <c r="G1154" s="124">
        <f>IF(AP1153,-0.1*ε_cu1cd,IF(AM1153,G1153*0.01,G1153))</f>
        <v/>
      </c>
      <c r="H1154" s="113">
        <f>IF(A1154=1,E1154,IF(AO1153,H1153-E1153+E1154,IF(AP1153,0.8*H1153,H1153+E1154)))</f>
        <v/>
      </c>
      <c r="I1154" s="169">
        <f>(C1154-H1154)/h</f>
        <v/>
      </c>
      <c r="J1154">
        <f>C1154/(ε_c1cd)</f>
        <v/>
      </c>
      <c r="K1154">
        <f>C1154/I1154</f>
        <v/>
      </c>
      <c r="L1154" s="131">
        <f>I1154/(ε_c1cd)</f>
        <v/>
      </c>
      <c r="M1154">
        <f>I1154*(K1154-Z_s1)</f>
        <v/>
      </c>
      <c r="N1154">
        <f>I1154*(K1154-Z_s2)</f>
        <v/>
      </c>
      <c r="O1154">
        <f>E_s*M1154</f>
        <v/>
      </c>
      <c r="P1154">
        <f>E_s*N1154</f>
        <v/>
      </c>
      <c r="Q1154">
        <f>O1154*A_s1</f>
        <v/>
      </c>
      <c r="R1154">
        <f>P1154*A_s2</f>
        <v/>
      </c>
      <c r="S1154">
        <f>Q1154*($K1154-Z_s1)</f>
        <v/>
      </c>
      <c r="T1154">
        <f>R1154*($K1154-Z_s2)</f>
        <v/>
      </c>
      <c r="U1154">
        <f>(INDIRECT("a_"&amp;U$2)/(U$2+1))*(($C1154^(U$2+1)-$H1154^(U$2+1))/(ε_c1cd^(U$2+1)))</f>
        <v/>
      </c>
      <c r="V1154">
        <f>(INDIRECT("a_"&amp;V$2)/(V$2+1))*(($C1154^(V$2+1)-$H1154^(V$2+1))/(ε_c1cd^(V$2+1)))</f>
        <v/>
      </c>
      <c r="W1154">
        <f>(INDIRECT("a_"&amp;W$2)/(W$2+1))*(($C1154^(W$2+1)-$H1154^(W$2+1))/(ε_c1cd^(W$2+1)))</f>
        <v/>
      </c>
      <c r="X1154">
        <f>(INDIRECT("a_"&amp;X$2)/(X$2+1))*(($C1154^(X$2+1)-$H1154^(X$2+1))/(ε_c1cd^(X$2+1)))</f>
        <v/>
      </c>
      <c r="Y1154">
        <f>(INDIRECT("a_"&amp;Y$2)/(Y$2+1))*(($C1154^(Y$2+1)-$H1154^(Y$2+1))/(ε_c1cd^(Y$2+1)))</f>
        <v/>
      </c>
      <c r="Z1154">
        <f>(INDIRECT("a_"&amp;Z$2)/(Z$2+2))*(($C1154^(Z$2+2)-$H1154^(Z$2+2))/(ε_c1cd^(Z$2+2)))</f>
        <v/>
      </c>
      <c r="AA1154">
        <f>(INDIRECT("a_"&amp;AA$2)/(AA$2+2))*(($C1154^(AA$2+2)-$H1154^(AA$2+2))/(ε_c1cd^(AA$2+2)))</f>
        <v/>
      </c>
      <c r="AB1154">
        <f>(INDIRECT("a_"&amp;AB$2)/(AB$2+2))*(($C1154^(AB$2+2)-$H1154^(AB$2+2))/(ε_c1cd^(AB$2+2)))</f>
        <v/>
      </c>
      <c r="AC1154">
        <f>(INDIRECT("a_"&amp;AC$2)/(AC$2+2))*(($C1154^(AC$2+2)-$H1154^(AC$2+2))/(ε_c1cd^(AC$2+2)))</f>
        <v/>
      </c>
      <c r="AD1154">
        <f>(INDIRECT("a_"&amp;AD$2)/(AD$2+2))*(($C1154^(AD$2+2)-$H1154^(AD$2+2))/(ε_c1cd^(AD$2+2)))</f>
        <v/>
      </c>
      <c r="AE1154" s="111">
        <f>(b*f_cd/L1154)*SUM(U1154:Y1154)+SUM(Q1154:R1154)</f>
        <v/>
      </c>
      <c r="AF1154" s="112">
        <f>AE1154*(K1154-y+e)</f>
        <v/>
      </c>
      <c r="AG1154" s="113">
        <f>(b*f_cd/(L1154^2))*SUM(Z1154:AD1154)+SUM(S1154:T1154)-AF1154</f>
        <v/>
      </c>
      <c r="AH1154" s="114">
        <f>AG1154&lt;0</f>
        <v/>
      </c>
      <c r="AI1154" s="115">
        <f>IF(A1154=1,FALSE,(AND(AQ1154,AH1154,NOT(AI1153))))</f>
        <v/>
      </c>
      <c r="AJ1154" s="116">
        <f>(b*f_cd/L1154)*(a_1/2*J1154^2+a_2/3*J1154^3+a_3/4*J1154^4+a_4/5*J1154^5+a_5/6*J1154^6)+SUM(Q1154:R1154)</f>
        <v/>
      </c>
      <c r="AK1154">
        <f>AJ1154*(K1154-y+e)</f>
        <v/>
      </c>
      <c r="AL1154" s="118">
        <f>(b*f_cd/(L1154^2))*(a_1/3*J1154^3+a_2/4*J1154^4+a_3/5*J1154^5+a_4/6*J1154^6+a_5/7*J1154^7)+SUM(S1154:T1154)-AK1154</f>
        <v/>
      </c>
      <c r="AM1154" s="114">
        <f>AL1154&gt;0</f>
        <v/>
      </c>
      <c r="AN1154" s="115">
        <f>IF(A1154=1,FALSE,(AND(AQ1154,AM1154,NOT(AN1153))))</f>
        <v/>
      </c>
      <c r="AO1154">
        <f>IF(D1154=1,AND(AH1154,NOT(AI1154)),AND(AM1154,NOT(AN1154)))</f>
        <v/>
      </c>
      <c r="AP1154" s="119">
        <f>IF(D1154=1,AI1154,AN1154)</f>
        <v/>
      </c>
      <c r="AQ1154" s="125">
        <f>ABS(E1154)&lt;$AQ$2</f>
        <v/>
      </c>
      <c r="AS1154">
        <f>IF(AP1154,MAX(AS$3:AS1152)+1,"")</f>
        <v/>
      </c>
    </row>
    <row r="1155">
      <c r="A1155" t="n">
        <v>1065</v>
      </c>
      <c r="B1155" s="131">
        <f>IF(A1155=1,0,IF(AP1155,0.1*ε_cu1cd,0))</f>
        <v/>
      </c>
      <c r="C1155" s="131">
        <f>IF(A1155=1,0.1*ε_cu1cd,C1154+B1154)</f>
        <v/>
      </c>
      <c r="D1155" s="113">
        <f>IF('Нормальний переріз'!$D$68&gt;0,1,2)</f>
        <v/>
      </c>
      <c r="E1155" s="144">
        <f>IF(D1155=1,F1155,G1155)</f>
        <v/>
      </c>
      <c r="F1155" s="124">
        <f>IF(AI1154,0.11*ε_cu1cd,IF(AH1154,F1154*0.01,F1154))</f>
        <v/>
      </c>
      <c r="G1155" s="124">
        <f>IF(AP1154,-0.1*ε_cu1cd,IF(AM1154,G1154*0.01,G1154))</f>
        <v/>
      </c>
      <c r="H1155" s="113">
        <f>IF(A1155=1,E1155,IF(AO1154,H1154-E1154+E1155,IF(AP1154,0.8*H1154,H1154+E1155)))</f>
        <v/>
      </c>
      <c r="I1155" s="169">
        <f>(C1155-H1155)/h</f>
        <v/>
      </c>
      <c r="J1155">
        <f>C1155/(ε_c1cd)</f>
        <v/>
      </c>
      <c r="K1155">
        <f>C1155/I1155</f>
        <v/>
      </c>
      <c r="L1155" s="131">
        <f>I1155/(ε_c1cd)</f>
        <v/>
      </c>
      <c r="M1155">
        <f>I1155*(K1155-Z_s1)</f>
        <v/>
      </c>
      <c r="N1155">
        <f>I1155*(K1155-Z_s2)</f>
        <v/>
      </c>
      <c r="O1155">
        <f>E_s*M1155</f>
        <v/>
      </c>
      <c r="P1155">
        <f>E_s*N1155</f>
        <v/>
      </c>
      <c r="Q1155">
        <f>O1155*A_s1</f>
        <v/>
      </c>
      <c r="R1155">
        <f>P1155*A_s2</f>
        <v/>
      </c>
      <c r="S1155">
        <f>Q1155*($K1155-Z_s1)</f>
        <v/>
      </c>
      <c r="T1155">
        <f>R1155*($K1155-Z_s2)</f>
        <v/>
      </c>
      <c r="U1155">
        <f>(INDIRECT("a_"&amp;U$2)/(U$2+1))*(($C1155^(U$2+1)-$H1155^(U$2+1))/(ε_c1cd^(U$2+1)))</f>
        <v/>
      </c>
      <c r="V1155">
        <f>(INDIRECT("a_"&amp;V$2)/(V$2+1))*(($C1155^(V$2+1)-$H1155^(V$2+1))/(ε_c1cd^(V$2+1)))</f>
        <v/>
      </c>
      <c r="W1155">
        <f>(INDIRECT("a_"&amp;W$2)/(W$2+1))*(($C1155^(W$2+1)-$H1155^(W$2+1))/(ε_c1cd^(W$2+1)))</f>
        <v/>
      </c>
      <c r="X1155">
        <f>(INDIRECT("a_"&amp;X$2)/(X$2+1))*(($C1155^(X$2+1)-$H1155^(X$2+1))/(ε_c1cd^(X$2+1)))</f>
        <v/>
      </c>
      <c r="Y1155">
        <f>(INDIRECT("a_"&amp;Y$2)/(Y$2+1))*(($C1155^(Y$2+1)-$H1155^(Y$2+1))/(ε_c1cd^(Y$2+1)))</f>
        <v/>
      </c>
      <c r="Z1155">
        <f>(INDIRECT("a_"&amp;Z$2)/(Z$2+2))*(($C1155^(Z$2+2)-$H1155^(Z$2+2))/(ε_c1cd^(Z$2+2)))</f>
        <v/>
      </c>
      <c r="AA1155">
        <f>(INDIRECT("a_"&amp;AA$2)/(AA$2+2))*(($C1155^(AA$2+2)-$H1155^(AA$2+2))/(ε_c1cd^(AA$2+2)))</f>
        <v/>
      </c>
      <c r="AB1155">
        <f>(INDIRECT("a_"&amp;AB$2)/(AB$2+2))*(($C1155^(AB$2+2)-$H1155^(AB$2+2))/(ε_c1cd^(AB$2+2)))</f>
        <v/>
      </c>
      <c r="AC1155">
        <f>(INDIRECT("a_"&amp;AC$2)/(AC$2+2))*(($C1155^(AC$2+2)-$H1155^(AC$2+2))/(ε_c1cd^(AC$2+2)))</f>
        <v/>
      </c>
      <c r="AD1155">
        <f>(INDIRECT("a_"&amp;AD$2)/(AD$2+2))*(($C1155^(AD$2+2)-$H1155^(AD$2+2))/(ε_c1cd^(AD$2+2)))</f>
        <v/>
      </c>
      <c r="AE1155" s="111">
        <f>(b*f_cd/L1155)*SUM(U1155:Y1155)+SUM(Q1155:R1155)</f>
        <v/>
      </c>
      <c r="AF1155" s="112">
        <f>AE1155*(K1155-y+e)</f>
        <v/>
      </c>
      <c r="AG1155" s="113">
        <f>(b*f_cd/(L1155^2))*SUM(Z1155:AD1155)+SUM(S1155:T1155)-AF1155</f>
        <v/>
      </c>
      <c r="AH1155" s="114">
        <f>AG1155&lt;0</f>
        <v/>
      </c>
      <c r="AI1155" s="115">
        <f>IF(A1155=1,FALSE,(AND(AQ1155,AH1155,NOT(AI1154))))</f>
        <v/>
      </c>
      <c r="AJ1155" s="116">
        <f>(b*f_cd/L1155)*(a_1/2*J1155^2+a_2/3*J1155^3+a_3/4*J1155^4+a_4/5*J1155^5+a_5/6*J1155^6)+SUM(Q1155:R1155)</f>
        <v/>
      </c>
      <c r="AK1155">
        <f>AJ1155*(K1155-y+e)</f>
        <v/>
      </c>
      <c r="AL1155" s="118">
        <f>(b*f_cd/(L1155^2))*(a_1/3*J1155^3+a_2/4*J1155^4+a_3/5*J1155^5+a_4/6*J1155^6+a_5/7*J1155^7)+SUM(S1155:T1155)-AK1155</f>
        <v/>
      </c>
      <c r="AM1155" s="114">
        <f>AL1155&gt;0</f>
        <v/>
      </c>
      <c r="AN1155" s="115">
        <f>IF(A1155=1,FALSE,(AND(AQ1155,AM1155,NOT(AN1154))))</f>
        <v/>
      </c>
      <c r="AO1155">
        <f>IF(D1155=1,AND(AH1155,NOT(AI1155)),AND(AM1155,NOT(AN1155)))</f>
        <v/>
      </c>
      <c r="AP1155" s="119">
        <f>IF(D1155=1,AI1155,AN1155)</f>
        <v/>
      </c>
      <c r="AQ1155" s="125">
        <f>ABS(E1155)&lt;$AQ$2</f>
        <v/>
      </c>
      <c r="AS1155">
        <f>IF(AP1155,MAX(AS$3:AS1153)+1,"")</f>
        <v/>
      </c>
    </row>
    <row r="1156">
      <c r="A1156" t="n">
        <v>1066</v>
      </c>
      <c r="B1156" s="131">
        <f>IF(A1156=1,0,IF(AP1156,0.1*ε_cu1cd,0))</f>
        <v/>
      </c>
      <c r="C1156" s="131">
        <f>IF(A1156=1,0.1*ε_cu1cd,C1155+B1155)</f>
        <v/>
      </c>
      <c r="D1156" s="113">
        <f>IF('Нормальний переріз'!$D$68&gt;0,1,2)</f>
        <v/>
      </c>
      <c r="E1156" s="144">
        <f>IF(D1156=1,F1156,G1156)</f>
        <v/>
      </c>
      <c r="F1156" s="124">
        <f>IF(AI1155,0.11*ε_cu1cd,IF(AH1155,F1155*0.01,F1155))</f>
        <v/>
      </c>
      <c r="G1156" s="124">
        <f>IF(AP1155,-0.1*ε_cu1cd,IF(AM1155,G1155*0.01,G1155))</f>
        <v/>
      </c>
      <c r="H1156" s="113">
        <f>IF(A1156=1,E1156,IF(AO1155,H1155-E1155+E1156,IF(AP1155,0.8*H1155,H1155+E1156)))</f>
        <v/>
      </c>
      <c r="I1156" s="169">
        <f>(C1156-H1156)/h</f>
        <v/>
      </c>
      <c r="J1156">
        <f>C1156/(ε_c1cd)</f>
        <v/>
      </c>
      <c r="K1156">
        <f>C1156/I1156</f>
        <v/>
      </c>
      <c r="L1156" s="131">
        <f>I1156/(ε_c1cd)</f>
        <v/>
      </c>
      <c r="M1156">
        <f>I1156*(K1156-Z_s1)</f>
        <v/>
      </c>
      <c r="N1156">
        <f>I1156*(K1156-Z_s2)</f>
        <v/>
      </c>
      <c r="O1156">
        <f>E_s*M1156</f>
        <v/>
      </c>
      <c r="P1156">
        <f>E_s*N1156</f>
        <v/>
      </c>
      <c r="Q1156">
        <f>O1156*A_s1</f>
        <v/>
      </c>
      <c r="R1156">
        <f>P1156*A_s2</f>
        <v/>
      </c>
      <c r="S1156">
        <f>Q1156*($K1156-Z_s1)</f>
        <v/>
      </c>
      <c r="T1156">
        <f>R1156*($K1156-Z_s2)</f>
        <v/>
      </c>
      <c r="U1156">
        <f>(INDIRECT("a_"&amp;U$2)/(U$2+1))*(($C1156^(U$2+1)-$H1156^(U$2+1))/(ε_c1cd^(U$2+1)))</f>
        <v/>
      </c>
      <c r="V1156">
        <f>(INDIRECT("a_"&amp;V$2)/(V$2+1))*(($C1156^(V$2+1)-$H1156^(V$2+1))/(ε_c1cd^(V$2+1)))</f>
        <v/>
      </c>
      <c r="W1156">
        <f>(INDIRECT("a_"&amp;W$2)/(W$2+1))*(($C1156^(W$2+1)-$H1156^(W$2+1))/(ε_c1cd^(W$2+1)))</f>
        <v/>
      </c>
      <c r="X1156">
        <f>(INDIRECT("a_"&amp;X$2)/(X$2+1))*(($C1156^(X$2+1)-$H1156^(X$2+1))/(ε_c1cd^(X$2+1)))</f>
        <v/>
      </c>
      <c r="Y1156">
        <f>(INDIRECT("a_"&amp;Y$2)/(Y$2+1))*(($C1156^(Y$2+1)-$H1156^(Y$2+1))/(ε_c1cd^(Y$2+1)))</f>
        <v/>
      </c>
      <c r="Z1156">
        <f>(INDIRECT("a_"&amp;Z$2)/(Z$2+2))*(($C1156^(Z$2+2)-$H1156^(Z$2+2))/(ε_c1cd^(Z$2+2)))</f>
        <v/>
      </c>
      <c r="AA1156">
        <f>(INDIRECT("a_"&amp;AA$2)/(AA$2+2))*(($C1156^(AA$2+2)-$H1156^(AA$2+2))/(ε_c1cd^(AA$2+2)))</f>
        <v/>
      </c>
      <c r="AB1156">
        <f>(INDIRECT("a_"&amp;AB$2)/(AB$2+2))*(($C1156^(AB$2+2)-$H1156^(AB$2+2))/(ε_c1cd^(AB$2+2)))</f>
        <v/>
      </c>
      <c r="AC1156">
        <f>(INDIRECT("a_"&amp;AC$2)/(AC$2+2))*(($C1156^(AC$2+2)-$H1156^(AC$2+2))/(ε_c1cd^(AC$2+2)))</f>
        <v/>
      </c>
      <c r="AD1156">
        <f>(INDIRECT("a_"&amp;AD$2)/(AD$2+2))*(($C1156^(AD$2+2)-$H1156^(AD$2+2))/(ε_c1cd^(AD$2+2)))</f>
        <v/>
      </c>
      <c r="AE1156" s="111">
        <f>(b*f_cd/L1156)*SUM(U1156:Y1156)+SUM(Q1156:R1156)</f>
        <v/>
      </c>
      <c r="AF1156" s="112">
        <f>AE1156*(K1156-y+e)</f>
        <v/>
      </c>
      <c r="AG1156" s="113">
        <f>(b*f_cd/(L1156^2))*SUM(Z1156:AD1156)+SUM(S1156:T1156)-AF1156</f>
        <v/>
      </c>
      <c r="AH1156" s="114">
        <f>AG1156&lt;0</f>
        <v/>
      </c>
      <c r="AI1156" s="115">
        <f>IF(A1156=1,FALSE,(AND(AQ1156,AH1156,NOT(AI1155))))</f>
        <v/>
      </c>
      <c r="AJ1156" s="116">
        <f>(b*f_cd/L1156)*(a_1/2*J1156^2+a_2/3*J1156^3+a_3/4*J1156^4+a_4/5*J1156^5+a_5/6*J1156^6)+SUM(Q1156:R1156)</f>
        <v/>
      </c>
      <c r="AK1156">
        <f>AJ1156*(K1156-y+e)</f>
        <v/>
      </c>
      <c r="AL1156" s="118">
        <f>(b*f_cd/(L1156^2))*(a_1/3*J1156^3+a_2/4*J1156^4+a_3/5*J1156^5+a_4/6*J1156^6+a_5/7*J1156^7)+SUM(S1156:T1156)-AK1156</f>
        <v/>
      </c>
      <c r="AM1156" s="114">
        <f>AL1156&gt;0</f>
        <v/>
      </c>
      <c r="AN1156" s="115">
        <f>IF(A1156=1,FALSE,(AND(AQ1156,AM1156,NOT(AN1155))))</f>
        <v/>
      </c>
      <c r="AO1156">
        <f>IF(D1156=1,AND(AH1156,NOT(AI1156)),AND(AM1156,NOT(AN1156)))</f>
        <v/>
      </c>
      <c r="AP1156" s="119">
        <f>IF(D1156=1,AI1156,AN1156)</f>
        <v/>
      </c>
      <c r="AQ1156" s="125">
        <f>ABS(E1156)&lt;$AQ$2</f>
        <v/>
      </c>
      <c r="AS1156">
        <f>IF(AP1156,MAX(AS$3:AS1154)+1,"")</f>
        <v/>
      </c>
    </row>
    <row r="1157">
      <c r="A1157" t="n">
        <v>1067</v>
      </c>
      <c r="B1157" s="131">
        <f>IF(A1157=1,0,IF(AP1157,0.1*ε_cu1cd,0))</f>
        <v/>
      </c>
      <c r="C1157" s="131">
        <f>IF(A1157=1,0.1*ε_cu1cd,C1156+B1156)</f>
        <v/>
      </c>
      <c r="D1157" s="113">
        <f>IF('Нормальний переріз'!$D$68&gt;0,1,2)</f>
        <v/>
      </c>
      <c r="E1157" s="144">
        <f>IF(D1157=1,F1157,G1157)</f>
        <v/>
      </c>
      <c r="F1157" s="124">
        <f>IF(AI1156,0.11*ε_cu1cd,IF(AH1156,F1156*0.01,F1156))</f>
        <v/>
      </c>
      <c r="G1157" s="124">
        <f>IF(AP1156,-0.1*ε_cu1cd,IF(AM1156,G1156*0.01,G1156))</f>
        <v/>
      </c>
      <c r="H1157" s="113">
        <f>IF(A1157=1,E1157,IF(AO1156,H1156-E1156+E1157,IF(AP1156,0.8*H1156,H1156+E1157)))</f>
        <v/>
      </c>
      <c r="I1157" s="169">
        <f>(C1157-H1157)/h</f>
        <v/>
      </c>
      <c r="J1157">
        <f>C1157/(ε_c1cd)</f>
        <v/>
      </c>
      <c r="K1157">
        <f>C1157/I1157</f>
        <v/>
      </c>
      <c r="L1157" s="131">
        <f>I1157/(ε_c1cd)</f>
        <v/>
      </c>
      <c r="M1157">
        <f>I1157*(K1157-Z_s1)</f>
        <v/>
      </c>
      <c r="N1157">
        <f>I1157*(K1157-Z_s2)</f>
        <v/>
      </c>
      <c r="O1157">
        <f>E_s*M1157</f>
        <v/>
      </c>
      <c r="P1157">
        <f>E_s*N1157</f>
        <v/>
      </c>
      <c r="Q1157">
        <f>O1157*A_s1</f>
        <v/>
      </c>
      <c r="R1157">
        <f>P1157*A_s2</f>
        <v/>
      </c>
      <c r="S1157">
        <f>Q1157*($K1157-Z_s1)</f>
        <v/>
      </c>
      <c r="T1157">
        <f>R1157*($K1157-Z_s2)</f>
        <v/>
      </c>
      <c r="U1157">
        <f>(INDIRECT("a_"&amp;U$2)/(U$2+1))*(($C1157^(U$2+1)-$H1157^(U$2+1))/(ε_c1cd^(U$2+1)))</f>
        <v/>
      </c>
      <c r="V1157">
        <f>(INDIRECT("a_"&amp;V$2)/(V$2+1))*(($C1157^(V$2+1)-$H1157^(V$2+1))/(ε_c1cd^(V$2+1)))</f>
        <v/>
      </c>
      <c r="W1157">
        <f>(INDIRECT("a_"&amp;W$2)/(W$2+1))*(($C1157^(W$2+1)-$H1157^(W$2+1))/(ε_c1cd^(W$2+1)))</f>
        <v/>
      </c>
      <c r="X1157">
        <f>(INDIRECT("a_"&amp;X$2)/(X$2+1))*(($C1157^(X$2+1)-$H1157^(X$2+1))/(ε_c1cd^(X$2+1)))</f>
        <v/>
      </c>
      <c r="Y1157">
        <f>(INDIRECT("a_"&amp;Y$2)/(Y$2+1))*(($C1157^(Y$2+1)-$H1157^(Y$2+1))/(ε_c1cd^(Y$2+1)))</f>
        <v/>
      </c>
      <c r="Z1157">
        <f>(INDIRECT("a_"&amp;Z$2)/(Z$2+2))*(($C1157^(Z$2+2)-$H1157^(Z$2+2))/(ε_c1cd^(Z$2+2)))</f>
        <v/>
      </c>
      <c r="AA1157">
        <f>(INDIRECT("a_"&amp;AA$2)/(AA$2+2))*(($C1157^(AA$2+2)-$H1157^(AA$2+2))/(ε_c1cd^(AA$2+2)))</f>
        <v/>
      </c>
      <c r="AB1157">
        <f>(INDIRECT("a_"&amp;AB$2)/(AB$2+2))*(($C1157^(AB$2+2)-$H1157^(AB$2+2))/(ε_c1cd^(AB$2+2)))</f>
        <v/>
      </c>
      <c r="AC1157">
        <f>(INDIRECT("a_"&amp;AC$2)/(AC$2+2))*(($C1157^(AC$2+2)-$H1157^(AC$2+2))/(ε_c1cd^(AC$2+2)))</f>
        <v/>
      </c>
      <c r="AD1157">
        <f>(INDIRECT("a_"&amp;AD$2)/(AD$2+2))*(($C1157^(AD$2+2)-$H1157^(AD$2+2))/(ε_c1cd^(AD$2+2)))</f>
        <v/>
      </c>
      <c r="AE1157" s="111">
        <f>(b*f_cd/L1157)*SUM(U1157:Y1157)+SUM(Q1157:R1157)</f>
        <v/>
      </c>
      <c r="AF1157" s="112">
        <f>AE1157*(K1157-y+e)</f>
        <v/>
      </c>
      <c r="AG1157" s="113">
        <f>(b*f_cd/(L1157^2))*SUM(Z1157:AD1157)+SUM(S1157:T1157)-AF1157</f>
        <v/>
      </c>
      <c r="AH1157" s="114">
        <f>AG1157&lt;0</f>
        <v/>
      </c>
      <c r="AI1157" s="115">
        <f>IF(A1157=1,FALSE,(AND(AQ1157,AH1157,NOT(AI1156))))</f>
        <v/>
      </c>
      <c r="AJ1157" s="116">
        <f>(b*f_cd/L1157)*(a_1/2*J1157^2+a_2/3*J1157^3+a_3/4*J1157^4+a_4/5*J1157^5+a_5/6*J1157^6)+SUM(Q1157:R1157)</f>
        <v/>
      </c>
      <c r="AK1157">
        <f>AJ1157*(K1157-y+e)</f>
        <v/>
      </c>
      <c r="AL1157" s="118">
        <f>(b*f_cd/(L1157^2))*(a_1/3*J1157^3+a_2/4*J1157^4+a_3/5*J1157^5+a_4/6*J1157^6+a_5/7*J1157^7)+SUM(S1157:T1157)-AK1157</f>
        <v/>
      </c>
      <c r="AM1157" s="114">
        <f>AL1157&gt;0</f>
        <v/>
      </c>
      <c r="AN1157" s="115">
        <f>IF(A1157=1,FALSE,(AND(AQ1157,AM1157,NOT(AN1156))))</f>
        <v/>
      </c>
      <c r="AO1157">
        <f>IF(D1157=1,AND(AH1157,NOT(AI1157)),AND(AM1157,NOT(AN1157)))</f>
        <v/>
      </c>
      <c r="AP1157" s="119">
        <f>IF(D1157=1,AI1157,AN1157)</f>
        <v/>
      </c>
      <c r="AQ1157" s="125">
        <f>ABS(E1157)&lt;$AQ$2</f>
        <v/>
      </c>
      <c r="AS1157">
        <f>IF(AP1157,MAX(AS$3:AS1155)+1,"")</f>
        <v/>
      </c>
    </row>
    <row r="1158">
      <c r="A1158" t="n">
        <v>1068</v>
      </c>
      <c r="B1158" s="131">
        <f>IF(A1158=1,0,IF(AP1158,0.1*ε_cu1cd,0))</f>
        <v/>
      </c>
      <c r="C1158" s="131">
        <f>IF(A1158=1,0.1*ε_cu1cd,C1157+B1157)</f>
        <v/>
      </c>
      <c r="D1158" s="113">
        <f>IF('Нормальний переріз'!$D$68&gt;0,1,2)</f>
        <v/>
      </c>
      <c r="E1158" s="144">
        <f>IF(D1158=1,F1158,G1158)</f>
        <v/>
      </c>
      <c r="F1158" s="124">
        <f>IF(AI1157,0.11*ε_cu1cd,IF(AH1157,F1157*0.01,F1157))</f>
        <v/>
      </c>
      <c r="G1158" s="124">
        <f>IF(AP1157,-0.1*ε_cu1cd,IF(AM1157,G1157*0.01,G1157))</f>
        <v/>
      </c>
      <c r="H1158" s="113">
        <f>IF(A1158=1,E1158,IF(AO1157,H1157-E1157+E1158,IF(AP1157,0.8*H1157,H1157+E1158)))</f>
        <v/>
      </c>
      <c r="I1158" s="169">
        <f>(C1158-H1158)/h</f>
        <v/>
      </c>
      <c r="J1158">
        <f>C1158/(ε_c1cd)</f>
        <v/>
      </c>
      <c r="K1158">
        <f>C1158/I1158</f>
        <v/>
      </c>
      <c r="L1158" s="131">
        <f>I1158/(ε_c1cd)</f>
        <v/>
      </c>
      <c r="M1158">
        <f>I1158*(K1158-Z_s1)</f>
        <v/>
      </c>
      <c r="N1158">
        <f>I1158*(K1158-Z_s2)</f>
        <v/>
      </c>
      <c r="O1158">
        <f>E_s*M1158</f>
        <v/>
      </c>
      <c r="P1158">
        <f>E_s*N1158</f>
        <v/>
      </c>
      <c r="Q1158">
        <f>O1158*A_s1</f>
        <v/>
      </c>
      <c r="R1158">
        <f>P1158*A_s2</f>
        <v/>
      </c>
      <c r="S1158">
        <f>Q1158*($K1158-Z_s1)</f>
        <v/>
      </c>
      <c r="T1158">
        <f>R1158*($K1158-Z_s2)</f>
        <v/>
      </c>
      <c r="U1158">
        <f>(INDIRECT("a_"&amp;U$2)/(U$2+1))*(($C1158^(U$2+1)-$H1158^(U$2+1))/(ε_c1cd^(U$2+1)))</f>
        <v/>
      </c>
      <c r="V1158">
        <f>(INDIRECT("a_"&amp;V$2)/(V$2+1))*(($C1158^(V$2+1)-$H1158^(V$2+1))/(ε_c1cd^(V$2+1)))</f>
        <v/>
      </c>
      <c r="W1158">
        <f>(INDIRECT("a_"&amp;W$2)/(W$2+1))*(($C1158^(W$2+1)-$H1158^(W$2+1))/(ε_c1cd^(W$2+1)))</f>
        <v/>
      </c>
      <c r="X1158">
        <f>(INDIRECT("a_"&amp;X$2)/(X$2+1))*(($C1158^(X$2+1)-$H1158^(X$2+1))/(ε_c1cd^(X$2+1)))</f>
        <v/>
      </c>
      <c r="Y1158">
        <f>(INDIRECT("a_"&amp;Y$2)/(Y$2+1))*(($C1158^(Y$2+1)-$H1158^(Y$2+1))/(ε_c1cd^(Y$2+1)))</f>
        <v/>
      </c>
      <c r="Z1158">
        <f>(INDIRECT("a_"&amp;Z$2)/(Z$2+2))*(($C1158^(Z$2+2)-$H1158^(Z$2+2))/(ε_c1cd^(Z$2+2)))</f>
        <v/>
      </c>
      <c r="AA1158">
        <f>(INDIRECT("a_"&amp;AA$2)/(AA$2+2))*(($C1158^(AA$2+2)-$H1158^(AA$2+2))/(ε_c1cd^(AA$2+2)))</f>
        <v/>
      </c>
      <c r="AB1158">
        <f>(INDIRECT("a_"&amp;AB$2)/(AB$2+2))*(($C1158^(AB$2+2)-$H1158^(AB$2+2))/(ε_c1cd^(AB$2+2)))</f>
        <v/>
      </c>
      <c r="AC1158">
        <f>(INDIRECT("a_"&amp;AC$2)/(AC$2+2))*(($C1158^(AC$2+2)-$H1158^(AC$2+2))/(ε_c1cd^(AC$2+2)))</f>
        <v/>
      </c>
      <c r="AD1158">
        <f>(INDIRECT("a_"&amp;AD$2)/(AD$2+2))*(($C1158^(AD$2+2)-$H1158^(AD$2+2))/(ε_c1cd^(AD$2+2)))</f>
        <v/>
      </c>
      <c r="AE1158" s="111">
        <f>(b*f_cd/L1158)*SUM(U1158:Y1158)+SUM(Q1158:R1158)</f>
        <v/>
      </c>
      <c r="AF1158" s="112">
        <f>AE1158*(K1158-y+e)</f>
        <v/>
      </c>
      <c r="AG1158" s="113">
        <f>(b*f_cd/(L1158^2))*SUM(Z1158:AD1158)+SUM(S1158:T1158)-AF1158</f>
        <v/>
      </c>
      <c r="AH1158" s="114">
        <f>AG1158&lt;0</f>
        <v/>
      </c>
      <c r="AI1158" s="115">
        <f>IF(A1158=1,FALSE,(AND(AQ1158,AH1158,NOT(AI1157))))</f>
        <v/>
      </c>
      <c r="AJ1158" s="116">
        <f>(b*f_cd/L1158)*(a_1/2*J1158^2+a_2/3*J1158^3+a_3/4*J1158^4+a_4/5*J1158^5+a_5/6*J1158^6)+SUM(Q1158:R1158)</f>
        <v/>
      </c>
      <c r="AK1158">
        <f>AJ1158*(K1158-y+e)</f>
        <v/>
      </c>
      <c r="AL1158" s="118">
        <f>(b*f_cd/(L1158^2))*(a_1/3*J1158^3+a_2/4*J1158^4+a_3/5*J1158^5+a_4/6*J1158^6+a_5/7*J1158^7)+SUM(S1158:T1158)-AK1158</f>
        <v/>
      </c>
      <c r="AM1158" s="114">
        <f>AL1158&gt;0</f>
        <v/>
      </c>
      <c r="AN1158" s="115">
        <f>IF(A1158=1,FALSE,(AND(AQ1158,AM1158,NOT(AN1157))))</f>
        <v/>
      </c>
      <c r="AO1158">
        <f>IF(D1158=1,AND(AH1158,NOT(AI1158)),AND(AM1158,NOT(AN1158)))</f>
        <v/>
      </c>
      <c r="AP1158" s="119">
        <f>IF(D1158=1,AI1158,AN1158)</f>
        <v/>
      </c>
      <c r="AQ1158" s="125">
        <f>ABS(E1158)&lt;$AQ$2</f>
        <v/>
      </c>
      <c r="AS1158">
        <f>IF(AP1158,MAX(AS$3:AS1156)+1,"")</f>
        <v/>
      </c>
    </row>
    <row r="1159">
      <c r="A1159" t="n">
        <v>1069</v>
      </c>
      <c r="B1159" s="131">
        <f>IF(A1159=1,0,IF(AP1159,0.1*ε_cu1cd,0))</f>
        <v/>
      </c>
      <c r="C1159" s="131">
        <f>IF(A1159=1,0.1*ε_cu1cd,C1158+B1158)</f>
        <v/>
      </c>
      <c r="D1159" s="113">
        <f>IF('Нормальний переріз'!$D$68&gt;0,1,2)</f>
        <v/>
      </c>
      <c r="E1159" s="144">
        <f>IF(D1159=1,F1159,G1159)</f>
        <v/>
      </c>
      <c r="F1159" s="124">
        <f>IF(AI1158,0.11*ε_cu1cd,IF(AH1158,F1158*0.01,F1158))</f>
        <v/>
      </c>
      <c r="G1159" s="124">
        <f>IF(AP1158,-0.1*ε_cu1cd,IF(AM1158,G1158*0.01,G1158))</f>
        <v/>
      </c>
      <c r="H1159" s="113">
        <f>IF(A1159=1,E1159,IF(AO1158,H1158-E1158+E1159,IF(AP1158,0.8*H1158,H1158+E1159)))</f>
        <v/>
      </c>
      <c r="I1159" s="169">
        <f>(C1159-H1159)/h</f>
        <v/>
      </c>
      <c r="J1159">
        <f>C1159/(ε_c1cd)</f>
        <v/>
      </c>
      <c r="K1159">
        <f>C1159/I1159</f>
        <v/>
      </c>
      <c r="L1159" s="131">
        <f>I1159/(ε_c1cd)</f>
        <v/>
      </c>
      <c r="M1159">
        <f>I1159*(K1159-Z_s1)</f>
        <v/>
      </c>
      <c r="N1159">
        <f>I1159*(K1159-Z_s2)</f>
        <v/>
      </c>
      <c r="O1159">
        <f>E_s*M1159</f>
        <v/>
      </c>
      <c r="P1159">
        <f>E_s*N1159</f>
        <v/>
      </c>
      <c r="Q1159">
        <f>O1159*A_s1</f>
        <v/>
      </c>
      <c r="R1159">
        <f>P1159*A_s2</f>
        <v/>
      </c>
      <c r="S1159">
        <f>Q1159*($K1159-Z_s1)</f>
        <v/>
      </c>
      <c r="T1159">
        <f>R1159*($K1159-Z_s2)</f>
        <v/>
      </c>
      <c r="U1159">
        <f>(INDIRECT("a_"&amp;U$2)/(U$2+1))*(($C1159^(U$2+1)-$H1159^(U$2+1))/(ε_c1cd^(U$2+1)))</f>
        <v/>
      </c>
      <c r="V1159">
        <f>(INDIRECT("a_"&amp;V$2)/(V$2+1))*(($C1159^(V$2+1)-$H1159^(V$2+1))/(ε_c1cd^(V$2+1)))</f>
        <v/>
      </c>
      <c r="W1159">
        <f>(INDIRECT("a_"&amp;W$2)/(W$2+1))*(($C1159^(W$2+1)-$H1159^(W$2+1))/(ε_c1cd^(W$2+1)))</f>
        <v/>
      </c>
      <c r="X1159">
        <f>(INDIRECT("a_"&amp;X$2)/(X$2+1))*(($C1159^(X$2+1)-$H1159^(X$2+1))/(ε_c1cd^(X$2+1)))</f>
        <v/>
      </c>
      <c r="Y1159">
        <f>(INDIRECT("a_"&amp;Y$2)/(Y$2+1))*(($C1159^(Y$2+1)-$H1159^(Y$2+1))/(ε_c1cd^(Y$2+1)))</f>
        <v/>
      </c>
      <c r="Z1159">
        <f>(INDIRECT("a_"&amp;Z$2)/(Z$2+2))*(($C1159^(Z$2+2)-$H1159^(Z$2+2))/(ε_c1cd^(Z$2+2)))</f>
        <v/>
      </c>
      <c r="AA1159">
        <f>(INDIRECT("a_"&amp;AA$2)/(AA$2+2))*(($C1159^(AA$2+2)-$H1159^(AA$2+2))/(ε_c1cd^(AA$2+2)))</f>
        <v/>
      </c>
      <c r="AB1159">
        <f>(INDIRECT("a_"&amp;AB$2)/(AB$2+2))*(($C1159^(AB$2+2)-$H1159^(AB$2+2))/(ε_c1cd^(AB$2+2)))</f>
        <v/>
      </c>
      <c r="AC1159">
        <f>(INDIRECT("a_"&amp;AC$2)/(AC$2+2))*(($C1159^(AC$2+2)-$H1159^(AC$2+2))/(ε_c1cd^(AC$2+2)))</f>
        <v/>
      </c>
      <c r="AD1159">
        <f>(INDIRECT("a_"&amp;AD$2)/(AD$2+2))*(($C1159^(AD$2+2)-$H1159^(AD$2+2))/(ε_c1cd^(AD$2+2)))</f>
        <v/>
      </c>
      <c r="AE1159" s="111">
        <f>(b*f_cd/L1159)*SUM(U1159:Y1159)+SUM(Q1159:R1159)</f>
        <v/>
      </c>
      <c r="AF1159" s="112">
        <f>AE1159*(K1159-y+e)</f>
        <v/>
      </c>
      <c r="AG1159" s="113">
        <f>(b*f_cd/(L1159^2))*SUM(Z1159:AD1159)+SUM(S1159:T1159)-AF1159</f>
        <v/>
      </c>
      <c r="AH1159" s="114">
        <f>AG1159&lt;0</f>
        <v/>
      </c>
      <c r="AI1159" s="115">
        <f>IF(A1159=1,FALSE,(AND(AQ1159,AH1159,NOT(AI1158))))</f>
        <v/>
      </c>
      <c r="AJ1159" s="116">
        <f>(b*f_cd/L1159)*(a_1/2*J1159^2+a_2/3*J1159^3+a_3/4*J1159^4+a_4/5*J1159^5+a_5/6*J1159^6)+SUM(Q1159:R1159)</f>
        <v/>
      </c>
      <c r="AK1159">
        <f>AJ1159*(K1159-y+e)</f>
        <v/>
      </c>
      <c r="AL1159" s="118">
        <f>(b*f_cd/(L1159^2))*(a_1/3*J1159^3+a_2/4*J1159^4+a_3/5*J1159^5+a_4/6*J1159^6+a_5/7*J1159^7)+SUM(S1159:T1159)-AK1159</f>
        <v/>
      </c>
      <c r="AM1159" s="114">
        <f>AL1159&gt;0</f>
        <v/>
      </c>
      <c r="AN1159" s="115">
        <f>IF(A1159=1,FALSE,(AND(AQ1159,AM1159,NOT(AN1158))))</f>
        <v/>
      </c>
      <c r="AO1159">
        <f>IF(D1159=1,AND(AH1159,NOT(AI1159)),AND(AM1159,NOT(AN1159)))</f>
        <v/>
      </c>
      <c r="AP1159" s="119">
        <f>IF(D1159=1,AI1159,AN1159)</f>
        <v/>
      </c>
      <c r="AQ1159" s="125">
        <f>ABS(E1159)&lt;$AQ$2</f>
        <v/>
      </c>
      <c r="AS1159">
        <f>IF(AP1159,MAX(AS$3:AS1157)+1,"")</f>
        <v/>
      </c>
    </row>
    <row r="1160">
      <c r="A1160" t="n">
        <v>1070</v>
      </c>
      <c r="B1160" s="131">
        <f>IF(A1160=1,0,IF(AP1160,0.1*ε_cu1cd,0))</f>
        <v/>
      </c>
      <c r="C1160" s="131">
        <f>IF(A1160=1,0.1*ε_cu1cd,C1159+B1159)</f>
        <v/>
      </c>
      <c r="D1160" s="113">
        <f>IF('Нормальний переріз'!$D$68&gt;0,1,2)</f>
        <v/>
      </c>
      <c r="E1160" s="144">
        <f>IF(D1160=1,F1160,G1160)</f>
        <v/>
      </c>
      <c r="F1160" s="124">
        <f>IF(AI1159,0.11*ε_cu1cd,IF(AH1159,F1159*0.01,F1159))</f>
        <v/>
      </c>
      <c r="G1160" s="124">
        <f>IF(AP1159,-0.1*ε_cu1cd,IF(AM1159,G1159*0.01,G1159))</f>
        <v/>
      </c>
      <c r="H1160" s="113">
        <f>IF(A1160=1,E1160,IF(AO1159,H1159-E1159+E1160,IF(AP1159,0.8*H1159,H1159+E1160)))</f>
        <v/>
      </c>
      <c r="I1160" s="169">
        <f>(C1160-H1160)/h</f>
        <v/>
      </c>
      <c r="J1160">
        <f>C1160/(ε_c1cd)</f>
        <v/>
      </c>
      <c r="K1160">
        <f>C1160/I1160</f>
        <v/>
      </c>
      <c r="L1160" s="131">
        <f>I1160/(ε_c1cd)</f>
        <v/>
      </c>
      <c r="M1160">
        <f>I1160*(K1160-Z_s1)</f>
        <v/>
      </c>
      <c r="N1160">
        <f>I1160*(K1160-Z_s2)</f>
        <v/>
      </c>
      <c r="O1160">
        <f>E_s*M1160</f>
        <v/>
      </c>
      <c r="P1160">
        <f>E_s*N1160</f>
        <v/>
      </c>
      <c r="Q1160">
        <f>O1160*A_s1</f>
        <v/>
      </c>
      <c r="R1160">
        <f>P1160*A_s2</f>
        <v/>
      </c>
      <c r="S1160">
        <f>Q1160*($K1160-Z_s1)</f>
        <v/>
      </c>
      <c r="T1160">
        <f>R1160*($K1160-Z_s2)</f>
        <v/>
      </c>
      <c r="U1160">
        <f>(INDIRECT("a_"&amp;U$2)/(U$2+1))*(($C1160^(U$2+1)-$H1160^(U$2+1))/(ε_c1cd^(U$2+1)))</f>
        <v/>
      </c>
      <c r="V1160">
        <f>(INDIRECT("a_"&amp;V$2)/(V$2+1))*(($C1160^(V$2+1)-$H1160^(V$2+1))/(ε_c1cd^(V$2+1)))</f>
        <v/>
      </c>
      <c r="W1160">
        <f>(INDIRECT("a_"&amp;W$2)/(W$2+1))*(($C1160^(W$2+1)-$H1160^(W$2+1))/(ε_c1cd^(W$2+1)))</f>
        <v/>
      </c>
      <c r="X1160">
        <f>(INDIRECT("a_"&amp;X$2)/(X$2+1))*(($C1160^(X$2+1)-$H1160^(X$2+1))/(ε_c1cd^(X$2+1)))</f>
        <v/>
      </c>
      <c r="Y1160">
        <f>(INDIRECT("a_"&amp;Y$2)/(Y$2+1))*(($C1160^(Y$2+1)-$H1160^(Y$2+1))/(ε_c1cd^(Y$2+1)))</f>
        <v/>
      </c>
      <c r="Z1160">
        <f>(INDIRECT("a_"&amp;Z$2)/(Z$2+2))*(($C1160^(Z$2+2)-$H1160^(Z$2+2))/(ε_c1cd^(Z$2+2)))</f>
        <v/>
      </c>
      <c r="AA1160">
        <f>(INDIRECT("a_"&amp;AA$2)/(AA$2+2))*(($C1160^(AA$2+2)-$H1160^(AA$2+2))/(ε_c1cd^(AA$2+2)))</f>
        <v/>
      </c>
      <c r="AB1160">
        <f>(INDIRECT("a_"&amp;AB$2)/(AB$2+2))*(($C1160^(AB$2+2)-$H1160^(AB$2+2))/(ε_c1cd^(AB$2+2)))</f>
        <v/>
      </c>
      <c r="AC1160">
        <f>(INDIRECT("a_"&amp;AC$2)/(AC$2+2))*(($C1160^(AC$2+2)-$H1160^(AC$2+2))/(ε_c1cd^(AC$2+2)))</f>
        <v/>
      </c>
      <c r="AD1160">
        <f>(INDIRECT("a_"&amp;AD$2)/(AD$2+2))*(($C1160^(AD$2+2)-$H1160^(AD$2+2))/(ε_c1cd^(AD$2+2)))</f>
        <v/>
      </c>
      <c r="AE1160" s="111">
        <f>(b*f_cd/L1160)*SUM(U1160:Y1160)+SUM(Q1160:R1160)</f>
        <v/>
      </c>
      <c r="AF1160" s="112">
        <f>AE1160*(K1160-y+e)</f>
        <v/>
      </c>
      <c r="AG1160" s="113">
        <f>(b*f_cd/(L1160^2))*SUM(Z1160:AD1160)+SUM(S1160:T1160)-AF1160</f>
        <v/>
      </c>
      <c r="AH1160" s="114">
        <f>AG1160&lt;0</f>
        <v/>
      </c>
      <c r="AI1160" s="115">
        <f>IF(A1160=1,FALSE,(AND(AQ1160,AH1160,NOT(AI1159))))</f>
        <v/>
      </c>
      <c r="AJ1160" s="116">
        <f>(b*f_cd/L1160)*(a_1/2*J1160^2+a_2/3*J1160^3+a_3/4*J1160^4+a_4/5*J1160^5+a_5/6*J1160^6)+SUM(Q1160:R1160)</f>
        <v/>
      </c>
      <c r="AK1160">
        <f>AJ1160*(K1160-y+e)</f>
        <v/>
      </c>
      <c r="AL1160" s="118">
        <f>(b*f_cd/(L1160^2))*(a_1/3*J1160^3+a_2/4*J1160^4+a_3/5*J1160^5+a_4/6*J1160^6+a_5/7*J1160^7)+SUM(S1160:T1160)-AK1160</f>
        <v/>
      </c>
      <c r="AM1160" s="114">
        <f>AL1160&gt;0</f>
        <v/>
      </c>
      <c r="AN1160" s="115">
        <f>IF(A1160=1,FALSE,(AND(AQ1160,AM1160,NOT(AN1159))))</f>
        <v/>
      </c>
      <c r="AO1160">
        <f>IF(D1160=1,AND(AH1160,NOT(AI1160)),AND(AM1160,NOT(AN1160)))</f>
        <v/>
      </c>
      <c r="AP1160" s="119">
        <f>IF(D1160=1,AI1160,AN1160)</f>
        <v/>
      </c>
      <c r="AQ1160" s="125">
        <f>ABS(E1160)&lt;$AQ$2</f>
        <v/>
      </c>
      <c r="AS1160">
        <f>IF(AP1160,MAX(AS$3:AS1158)+1,"")</f>
        <v/>
      </c>
    </row>
    <row r="1161">
      <c r="A1161" t="n">
        <v>1071</v>
      </c>
      <c r="B1161" s="131">
        <f>IF(A1161=1,0,IF(AP1161,0.1*ε_cu1cd,0))</f>
        <v/>
      </c>
      <c r="C1161" s="131">
        <f>IF(A1161=1,0.1*ε_cu1cd,C1160+B1160)</f>
        <v/>
      </c>
      <c r="D1161" s="113">
        <f>IF('Нормальний переріз'!$D$68&gt;0,1,2)</f>
        <v/>
      </c>
      <c r="E1161" s="144">
        <f>IF(D1161=1,F1161,G1161)</f>
        <v/>
      </c>
      <c r="F1161" s="124">
        <f>IF(AI1160,0.11*ε_cu1cd,IF(AH1160,F1160*0.01,F1160))</f>
        <v/>
      </c>
      <c r="G1161" s="124">
        <f>IF(AP1160,-0.1*ε_cu1cd,IF(AM1160,G1160*0.01,G1160))</f>
        <v/>
      </c>
      <c r="H1161" s="113">
        <f>IF(A1161=1,E1161,IF(AO1160,H1160-E1160+E1161,IF(AP1160,0.8*H1160,H1160+E1161)))</f>
        <v/>
      </c>
      <c r="I1161" s="169">
        <f>(C1161-H1161)/h</f>
        <v/>
      </c>
      <c r="J1161">
        <f>C1161/(ε_c1cd)</f>
        <v/>
      </c>
      <c r="K1161">
        <f>C1161/I1161</f>
        <v/>
      </c>
      <c r="L1161" s="131">
        <f>I1161/(ε_c1cd)</f>
        <v/>
      </c>
      <c r="M1161">
        <f>I1161*(K1161-Z_s1)</f>
        <v/>
      </c>
      <c r="N1161">
        <f>I1161*(K1161-Z_s2)</f>
        <v/>
      </c>
      <c r="O1161">
        <f>E_s*M1161</f>
        <v/>
      </c>
      <c r="P1161">
        <f>E_s*N1161</f>
        <v/>
      </c>
      <c r="Q1161">
        <f>O1161*A_s1</f>
        <v/>
      </c>
      <c r="R1161">
        <f>P1161*A_s2</f>
        <v/>
      </c>
      <c r="S1161">
        <f>Q1161*($K1161-Z_s1)</f>
        <v/>
      </c>
      <c r="T1161">
        <f>R1161*($K1161-Z_s2)</f>
        <v/>
      </c>
      <c r="U1161">
        <f>(INDIRECT("a_"&amp;U$2)/(U$2+1))*(($C1161^(U$2+1)-$H1161^(U$2+1))/(ε_c1cd^(U$2+1)))</f>
        <v/>
      </c>
      <c r="V1161">
        <f>(INDIRECT("a_"&amp;V$2)/(V$2+1))*(($C1161^(V$2+1)-$H1161^(V$2+1))/(ε_c1cd^(V$2+1)))</f>
        <v/>
      </c>
      <c r="W1161">
        <f>(INDIRECT("a_"&amp;W$2)/(W$2+1))*(($C1161^(W$2+1)-$H1161^(W$2+1))/(ε_c1cd^(W$2+1)))</f>
        <v/>
      </c>
      <c r="X1161">
        <f>(INDIRECT("a_"&amp;X$2)/(X$2+1))*(($C1161^(X$2+1)-$H1161^(X$2+1))/(ε_c1cd^(X$2+1)))</f>
        <v/>
      </c>
      <c r="Y1161">
        <f>(INDIRECT("a_"&amp;Y$2)/(Y$2+1))*(($C1161^(Y$2+1)-$H1161^(Y$2+1))/(ε_c1cd^(Y$2+1)))</f>
        <v/>
      </c>
      <c r="Z1161">
        <f>(INDIRECT("a_"&amp;Z$2)/(Z$2+2))*(($C1161^(Z$2+2)-$H1161^(Z$2+2))/(ε_c1cd^(Z$2+2)))</f>
        <v/>
      </c>
      <c r="AA1161">
        <f>(INDIRECT("a_"&amp;AA$2)/(AA$2+2))*(($C1161^(AA$2+2)-$H1161^(AA$2+2))/(ε_c1cd^(AA$2+2)))</f>
        <v/>
      </c>
      <c r="AB1161">
        <f>(INDIRECT("a_"&amp;AB$2)/(AB$2+2))*(($C1161^(AB$2+2)-$H1161^(AB$2+2))/(ε_c1cd^(AB$2+2)))</f>
        <v/>
      </c>
      <c r="AC1161">
        <f>(INDIRECT("a_"&amp;AC$2)/(AC$2+2))*(($C1161^(AC$2+2)-$H1161^(AC$2+2))/(ε_c1cd^(AC$2+2)))</f>
        <v/>
      </c>
      <c r="AD1161">
        <f>(INDIRECT("a_"&amp;AD$2)/(AD$2+2))*(($C1161^(AD$2+2)-$H1161^(AD$2+2))/(ε_c1cd^(AD$2+2)))</f>
        <v/>
      </c>
      <c r="AE1161" s="111">
        <f>(b*f_cd/L1161)*SUM(U1161:Y1161)+SUM(Q1161:R1161)</f>
        <v/>
      </c>
      <c r="AF1161" s="112">
        <f>AE1161*(K1161-y+e)</f>
        <v/>
      </c>
      <c r="AG1161" s="113">
        <f>(b*f_cd/(L1161^2))*SUM(Z1161:AD1161)+SUM(S1161:T1161)-AF1161</f>
        <v/>
      </c>
      <c r="AH1161" s="114">
        <f>AG1161&lt;0</f>
        <v/>
      </c>
      <c r="AI1161" s="115">
        <f>IF(A1161=1,FALSE,(AND(AQ1161,AH1161,NOT(AI1160))))</f>
        <v/>
      </c>
      <c r="AJ1161" s="116">
        <f>(b*f_cd/L1161)*(a_1/2*J1161^2+a_2/3*J1161^3+a_3/4*J1161^4+a_4/5*J1161^5+a_5/6*J1161^6)+SUM(Q1161:R1161)</f>
        <v/>
      </c>
      <c r="AK1161">
        <f>AJ1161*(K1161-y+e)</f>
        <v/>
      </c>
      <c r="AL1161" s="118">
        <f>(b*f_cd/(L1161^2))*(a_1/3*J1161^3+a_2/4*J1161^4+a_3/5*J1161^5+a_4/6*J1161^6+a_5/7*J1161^7)+SUM(S1161:T1161)-AK1161</f>
        <v/>
      </c>
      <c r="AM1161" s="114">
        <f>AL1161&gt;0</f>
        <v/>
      </c>
      <c r="AN1161" s="115">
        <f>IF(A1161=1,FALSE,(AND(AQ1161,AM1161,NOT(AN1160))))</f>
        <v/>
      </c>
      <c r="AO1161">
        <f>IF(D1161=1,AND(AH1161,NOT(AI1161)),AND(AM1161,NOT(AN1161)))</f>
        <v/>
      </c>
      <c r="AP1161" s="119">
        <f>IF(D1161=1,AI1161,AN1161)</f>
        <v/>
      </c>
      <c r="AQ1161" s="125">
        <f>ABS(E1161)&lt;$AQ$2</f>
        <v/>
      </c>
      <c r="AS1161">
        <f>IF(AP1161,MAX(AS$3:AS1159)+1,"")</f>
        <v/>
      </c>
    </row>
    <row r="1162">
      <c r="A1162" t="n">
        <v>1072</v>
      </c>
      <c r="B1162" s="131">
        <f>IF(A1162=1,0,IF(AP1162,0.1*ε_cu1cd,0))</f>
        <v/>
      </c>
      <c r="C1162" s="131">
        <f>IF(A1162=1,0.1*ε_cu1cd,C1161+B1161)</f>
        <v/>
      </c>
      <c r="D1162" s="113">
        <f>IF('Нормальний переріз'!$D$68&gt;0,1,2)</f>
        <v/>
      </c>
      <c r="E1162" s="144">
        <f>IF(D1162=1,F1162,G1162)</f>
        <v/>
      </c>
      <c r="F1162" s="124">
        <f>IF(AI1161,0.11*ε_cu1cd,IF(AH1161,F1161*0.01,F1161))</f>
        <v/>
      </c>
      <c r="G1162" s="124">
        <f>IF(AP1161,-0.1*ε_cu1cd,IF(AM1161,G1161*0.01,G1161))</f>
        <v/>
      </c>
      <c r="H1162" s="113">
        <f>IF(A1162=1,E1162,IF(AO1161,H1161-E1161+E1162,IF(AP1161,0.8*H1161,H1161+E1162)))</f>
        <v/>
      </c>
      <c r="I1162" s="169">
        <f>(C1162-H1162)/h</f>
        <v/>
      </c>
      <c r="J1162">
        <f>C1162/(ε_c1cd)</f>
        <v/>
      </c>
      <c r="K1162">
        <f>C1162/I1162</f>
        <v/>
      </c>
      <c r="L1162" s="131">
        <f>I1162/(ε_c1cd)</f>
        <v/>
      </c>
      <c r="M1162">
        <f>I1162*(K1162-Z_s1)</f>
        <v/>
      </c>
      <c r="N1162">
        <f>I1162*(K1162-Z_s2)</f>
        <v/>
      </c>
      <c r="O1162">
        <f>E_s*M1162</f>
        <v/>
      </c>
      <c r="P1162">
        <f>E_s*N1162</f>
        <v/>
      </c>
      <c r="Q1162">
        <f>O1162*A_s1</f>
        <v/>
      </c>
      <c r="R1162">
        <f>P1162*A_s2</f>
        <v/>
      </c>
      <c r="S1162">
        <f>Q1162*($K1162-Z_s1)</f>
        <v/>
      </c>
      <c r="T1162">
        <f>R1162*($K1162-Z_s2)</f>
        <v/>
      </c>
      <c r="U1162">
        <f>(INDIRECT("a_"&amp;U$2)/(U$2+1))*(($C1162^(U$2+1)-$H1162^(U$2+1))/(ε_c1cd^(U$2+1)))</f>
        <v/>
      </c>
      <c r="V1162">
        <f>(INDIRECT("a_"&amp;V$2)/(V$2+1))*(($C1162^(V$2+1)-$H1162^(V$2+1))/(ε_c1cd^(V$2+1)))</f>
        <v/>
      </c>
      <c r="W1162">
        <f>(INDIRECT("a_"&amp;W$2)/(W$2+1))*(($C1162^(W$2+1)-$H1162^(W$2+1))/(ε_c1cd^(W$2+1)))</f>
        <v/>
      </c>
      <c r="X1162">
        <f>(INDIRECT("a_"&amp;X$2)/(X$2+1))*(($C1162^(X$2+1)-$H1162^(X$2+1))/(ε_c1cd^(X$2+1)))</f>
        <v/>
      </c>
      <c r="Y1162">
        <f>(INDIRECT("a_"&amp;Y$2)/(Y$2+1))*(($C1162^(Y$2+1)-$H1162^(Y$2+1))/(ε_c1cd^(Y$2+1)))</f>
        <v/>
      </c>
      <c r="Z1162">
        <f>(INDIRECT("a_"&amp;Z$2)/(Z$2+2))*(($C1162^(Z$2+2)-$H1162^(Z$2+2))/(ε_c1cd^(Z$2+2)))</f>
        <v/>
      </c>
      <c r="AA1162">
        <f>(INDIRECT("a_"&amp;AA$2)/(AA$2+2))*(($C1162^(AA$2+2)-$H1162^(AA$2+2))/(ε_c1cd^(AA$2+2)))</f>
        <v/>
      </c>
      <c r="AB1162">
        <f>(INDIRECT("a_"&amp;AB$2)/(AB$2+2))*(($C1162^(AB$2+2)-$H1162^(AB$2+2))/(ε_c1cd^(AB$2+2)))</f>
        <v/>
      </c>
      <c r="AC1162">
        <f>(INDIRECT("a_"&amp;AC$2)/(AC$2+2))*(($C1162^(AC$2+2)-$H1162^(AC$2+2))/(ε_c1cd^(AC$2+2)))</f>
        <v/>
      </c>
      <c r="AD1162">
        <f>(INDIRECT("a_"&amp;AD$2)/(AD$2+2))*(($C1162^(AD$2+2)-$H1162^(AD$2+2))/(ε_c1cd^(AD$2+2)))</f>
        <v/>
      </c>
      <c r="AE1162" s="111">
        <f>(b*f_cd/L1162)*SUM(U1162:Y1162)+SUM(Q1162:R1162)</f>
        <v/>
      </c>
      <c r="AF1162" s="112">
        <f>AE1162*(K1162-y+e)</f>
        <v/>
      </c>
      <c r="AG1162" s="113">
        <f>(b*f_cd/(L1162^2))*SUM(Z1162:AD1162)+SUM(S1162:T1162)-AF1162</f>
        <v/>
      </c>
      <c r="AH1162" s="114">
        <f>AG1162&lt;0</f>
        <v/>
      </c>
      <c r="AI1162" s="115">
        <f>IF(A1162=1,FALSE,(AND(AQ1162,AH1162,NOT(AI1161))))</f>
        <v/>
      </c>
      <c r="AJ1162" s="116">
        <f>(b*f_cd/L1162)*(a_1/2*J1162^2+a_2/3*J1162^3+a_3/4*J1162^4+a_4/5*J1162^5+a_5/6*J1162^6)+SUM(Q1162:R1162)</f>
        <v/>
      </c>
      <c r="AK1162">
        <f>AJ1162*(K1162-y+e)</f>
        <v/>
      </c>
      <c r="AL1162" s="118">
        <f>(b*f_cd/(L1162^2))*(a_1/3*J1162^3+a_2/4*J1162^4+a_3/5*J1162^5+a_4/6*J1162^6+a_5/7*J1162^7)+SUM(S1162:T1162)-AK1162</f>
        <v/>
      </c>
      <c r="AM1162" s="114">
        <f>AL1162&gt;0</f>
        <v/>
      </c>
      <c r="AN1162" s="115">
        <f>IF(A1162=1,FALSE,(AND(AQ1162,AM1162,NOT(AN1161))))</f>
        <v/>
      </c>
      <c r="AO1162">
        <f>IF(D1162=1,AND(AH1162,NOT(AI1162)),AND(AM1162,NOT(AN1162)))</f>
        <v/>
      </c>
      <c r="AP1162" s="119">
        <f>IF(D1162=1,AI1162,AN1162)</f>
        <v/>
      </c>
      <c r="AQ1162" s="125">
        <f>ABS(E1162)&lt;$AQ$2</f>
        <v/>
      </c>
      <c r="AS1162">
        <f>IF(AP1162,MAX(AS$3:AS1160)+1,"")</f>
        <v/>
      </c>
    </row>
    <row r="1163">
      <c r="A1163" t="n">
        <v>1073</v>
      </c>
      <c r="B1163" s="131">
        <f>IF(A1163=1,0,IF(AP1163,0.1*ε_cu1cd,0))</f>
        <v/>
      </c>
      <c r="C1163" s="131">
        <f>IF(A1163=1,0.1*ε_cu1cd,C1162+B1162)</f>
        <v/>
      </c>
      <c r="D1163" s="113">
        <f>IF('Нормальний переріз'!$D$68&gt;0,1,2)</f>
        <v/>
      </c>
      <c r="E1163" s="144">
        <f>IF(D1163=1,F1163,G1163)</f>
        <v/>
      </c>
      <c r="F1163" s="124">
        <f>IF(AI1162,0.11*ε_cu1cd,IF(AH1162,F1162*0.01,F1162))</f>
        <v/>
      </c>
      <c r="G1163" s="124">
        <f>IF(AP1162,-0.1*ε_cu1cd,IF(AM1162,G1162*0.01,G1162))</f>
        <v/>
      </c>
      <c r="H1163" s="113">
        <f>IF(A1163=1,E1163,IF(AO1162,H1162-E1162+E1163,IF(AP1162,0.8*H1162,H1162+E1163)))</f>
        <v/>
      </c>
      <c r="I1163" s="169">
        <f>(C1163-H1163)/h</f>
        <v/>
      </c>
      <c r="J1163">
        <f>C1163/(ε_c1cd)</f>
        <v/>
      </c>
      <c r="K1163">
        <f>C1163/I1163</f>
        <v/>
      </c>
      <c r="L1163" s="131">
        <f>I1163/(ε_c1cd)</f>
        <v/>
      </c>
      <c r="M1163">
        <f>I1163*(K1163-Z_s1)</f>
        <v/>
      </c>
      <c r="N1163">
        <f>I1163*(K1163-Z_s2)</f>
        <v/>
      </c>
      <c r="O1163">
        <f>E_s*M1163</f>
        <v/>
      </c>
      <c r="P1163">
        <f>E_s*N1163</f>
        <v/>
      </c>
      <c r="Q1163">
        <f>O1163*A_s1</f>
        <v/>
      </c>
      <c r="R1163">
        <f>P1163*A_s2</f>
        <v/>
      </c>
      <c r="S1163">
        <f>Q1163*($K1163-Z_s1)</f>
        <v/>
      </c>
      <c r="T1163">
        <f>R1163*($K1163-Z_s2)</f>
        <v/>
      </c>
      <c r="U1163">
        <f>(INDIRECT("a_"&amp;U$2)/(U$2+1))*(($C1163^(U$2+1)-$H1163^(U$2+1))/(ε_c1cd^(U$2+1)))</f>
        <v/>
      </c>
      <c r="V1163">
        <f>(INDIRECT("a_"&amp;V$2)/(V$2+1))*(($C1163^(V$2+1)-$H1163^(V$2+1))/(ε_c1cd^(V$2+1)))</f>
        <v/>
      </c>
      <c r="W1163">
        <f>(INDIRECT("a_"&amp;W$2)/(W$2+1))*(($C1163^(W$2+1)-$H1163^(W$2+1))/(ε_c1cd^(W$2+1)))</f>
        <v/>
      </c>
      <c r="X1163">
        <f>(INDIRECT("a_"&amp;X$2)/(X$2+1))*(($C1163^(X$2+1)-$H1163^(X$2+1))/(ε_c1cd^(X$2+1)))</f>
        <v/>
      </c>
      <c r="Y1163">
        <f>(INDIRECT("a_"&amp;Y$2)/(Y$2+1))*(($C1163^(Y$2+1)-$H1163^(Y$2+1))/(ε_c1cd^(Y$2+1)))</f>
        <v/>
      </c>
      <c r="Z1163">
        <f>(INDIRECT("a_"&amp;Z$2)/(Z$2+2))*(($C1163^(Z$2+2)-$H1163^(Z$2+2))/(ε_c1cd^(Z$2+2)))</f>
        <v/>
      </c>
      <c r="AA1163">
        <f>(INDIRECT("a_"&amp;AA$2)/(AA$2+2))*(($C1163^(AA$2+2)-$H1163^(AA$2+2))/(ε_c1cd^(AA$2+2)))</f>
        <v/>
      </c>
      <c r="AB1163">
        <f>(INDIRECT("a_"&amp;AB$2)/(AB$2+2))*(($C1163^(AB$2+2)-$H1163^(AB$2+2))/(ε_c1cd^(AB$2+2)))</f>
        <v/>
      </c>
      <c r="AC1163">
        <f>(INDIRECT("a_"&amp;AC$2)/(AC$2+2))*(($C1163^(AC$2+2)-$H1163^(AC$2+2))/(ε_c1cd^(AC$2+2)))</f>
        <v/>
      </c>
      <c r="AD1163">
        <f>(INDIRECT("a_"&amp;AD$2)/(AD$2+2))*(($C1163^(AD$2+2)-$H1163^(AD$2+2))/(ε_c1cd^(AD$2+2)))</f>
        <v/>
      </c>
      <c r="AE1163" s="111">
        <f>(b*f_cd/L1163)*SUM(U1163:Y1163)+SUM(Q1163:R1163)</f>
        <v/>
      </c>
      <c r="AF1163" s="112">
        <f>AE1163*(K1163-y+e)</f>
        <v/>
      </c>
      <c r="AG1163" s="113">
        <f>(b*f_cd/(L1163^2))*SUM(Z1163:AD1163)+SUM(S1163:T1163)-AF1163</f>
        <v/>
      </c>
      <c r="AH1163" s="114">
        <f>AG1163&lt;0</f>
        <v/>
      </c>
      <c r="AI1163" s="115">
        <f>IF(A1163=1,FALSE,(AND(AQ1163,AH1163,NOT(AI1162))))</f>
        <v/>
      </c>
      <c r="AJ1163" s="116">
        <f>(b*f_cd/L1163)*(a_1/2*J1163^2+a_2/3*J1163^3+a_3/4*J1163^4+a_4/5*J1163^5+a_5/6*J1163^6)+SUM(Q1163:R1163)</f>
        <v/>
      </c>
      <c r="AK1163">
        <f>AJ1163*(K1163-y+e)</f>
        <v/>
      </c>
      <c r="AL1163" s="118">
        <f>(b*f_cd/(L1163^2))*(a_1/3*J1163^3+a_2/4*J1163^4+a_3/5*J1163^5+a_4/6*J1163^6+a_5/7*J1163^7)+SUM(S1163:T1163)-AK1163</f>
        <v/>
      </c>
      <c r="AM1163" s="114">
        <f>AL1163&gt;0</f>
        <v/>
      </c>
      <c r="AN1163" s="115">
        <f>IF(A1163=1,FALSE,(AND(AQ1163,AM1163,NOT(AN1162))))</f>
        <v/>
      </c>
      <c r="AO1163">
        <f>IF(D1163=1,AND(AH1163,NOT(AI1163)),AND(AM1163,NOT(AN1163)))</f>
        <v/>
      </c>
      <c r="AP1163" s="119">
        <f>IF(D1163=1,AI1163,AN1163)</f>
        <v/>
      </c>
      <c r="AQ1163" s="125">
        <f>ABS(E1163)&lt;$AQ$2</f>
        <v/>
      </c>
      <c r="AS1163">
        <f>IF(AP1163,MAX(AS$3:AS1161)+1,"")</f>
        <v/>
      </c>
    </row>
    <row r="1164">
      <c r="A1164" t="n">
        <v>1074</v>
      </c>
      <c r="B1164" s="131">
        <f>IF(A1164=1,0,IF(AP1164,0.1*ε_cu1cd,0))</f>
        <v/>
      </c>
      <c r="C1164" s="131">
        <f>IF(A1164=1,0.1*ε_cu1cd,C1163+B1163)</f>
        <v/>
      </c>
      <c r="D1164" s="113">
        <f>IF('Нормальний переріз'!$D$68&gt;0,1,2)</f>
        <v/>
      </c>
      <c r="E1164" s="144">
        <f>IF(D1164=1,F1164,G1164)</f>
        <v/>
      </c>
      <c r="F1164" s="124">
        <f>IF(AI1163,0.11*ε_cu1cd,IF(AH1163,F1163*0.01,F1163))</f>
        <v/>
      </c>
      <c r="G1164" s="124">
        <f>IF(AP1163,-0.1*ε_cu1cd,IF(AM1163,G1163*0.01,G1163))</f>
        <v/>
      </c>
      <c r="H1164" s="113">
        <f>IF(A1164=1,E1164,IF(AO1163,H1163-E1163+E1164,IF(AP1163,0.8*H1163,H1163+E1164)))</f>
        <v/>
      </c>
      <c r="I1164" s="169">
        <f>(C1164-H1164)/h</f>
        <v/>
      </c>
      <c r="J1164">
        <f>C1164/(ε_c1cd)</f>
        <v/>
      </c>
      <c r="K1164">
        <f>C1164/I1164</f>
        <v/>
      </c>
      <c r="L1164" s="131">
        <f>I1164/(ε_c1cd)</f>
        <v/>
      </c>
      <c r="M1164">
        <f>I1164*(K1164-Z_s1)</f>
        <v/>
      </c>
      <c r="N1164">
        <f>I1164*(K1164-Z_s2)</f>
        <v/>
      </c>
      <c r="O1164">
        <f>E_s*M1164</f>
        <v/>
      </c>
      <c r="P1164">
        <f>E_s*N1164</f>
        <v/>
      </c>
      <c r="Q1164">
        <f>O1164*A_s1</f>
        <v/>
      </c>
      <c r="R1164">
        <f>P1164*A_s2</f>
        <v/>
      </c>
      <c r="S1164">
        <f>Q1164*($K1164-Z_s1)</f>
        <v/>
      </c>
      <c r="T1164">
        <f>R1164*($K1164-Z_s2)</f>
        <v/>
      </c>
      <c r="U1164">
        <f>(INDIRECT("a_"&amp;U$2)/(U$2+1))*(($C1164^(U$2+1)-$H1164^(U$2+1))/(ε_c1cd^(U$2+1)))</f>
        <v/>
      </c>
      <c r="V1164">
        <f>(INDIRECT("a_"&amp;V$2)/(V$2+1))*(($C1164^(V$2+1)-$H1164^(V$2+1))/(ε_c1cd^(V$2+1)))</f>
        <v/>
      </c>
      <c r="W1164">
        <f>(INDIRECT("a_"&amp;W$2)/(W$2+1))*(($C1164^(W$2+1)-$H1164^(W$2+1))/(ε_c1cd^(W$2+1)))</f>
        <v/>
      </c>
      <c r="X1164">
        <f>(INDIRECT("a_"&amp;X$2)/(X$2+1))*(($C1164^(X$2+1)-$H1164^(X$2+1))/(ε_c1cd^(X$2+1)))</f>
        <v/>
      </c>
      <c r="Y1164">
        <f>(INDIRECT("a_"&amp;Y$2)/(Y$2+1))*(($C1164^(Y$2+1)-$H1164^(Y$2+1))/(ε_c1cd^(Y$2+1)))</f>
        <v/>
      </c>
      <c r="Z1164">
        <f>(INDIRECT("a_"&amp;Z$2)/(Z$2+2))*(($C1164^(Z$2+2)-$H1164^(Z$2+2))/(ε_c1cd^(Z$2+2)))</f>
        <v/>
      </c>
      <c r="AA1164">
        <f>(INDIRECT("a_"&amp;AA$2)/(AA$2+2))*(($C1164^(AA$2+2)-$H1164^(AA$2+2))/(ε_c1cd^(AA$2+2)))</f>
        <v/>
      </c>
      <c r="AB1164">
        <f>(INDIRECT("a_"&amp;AB$2)/(AB$2+2))*(($C1164^(AB$2+2)-$H1164^(AB$2+2))/(ε_c1cd^(AB$2+2)))</f>
        <v/>
      </c>
      <c r="AC1164">
        <f>(INDIRECT("a_"&amp;AC$2)/(AC$2+2))*(($C1164^(AC$2+2)-$H1164^(AC$2+2))/(ε_c1cd^(AC$2+2)))</f>
        <v/>
      </c>
      <c r="AD1164">
        <f>(INDIRECT("a_"&amp;AD$2)/(AD$2+2))*(($C1164^(AD$2+2)-$H1164^(AD$2+2))/(ε_c1cd^(AD$2+2)))</f>
        <v/>
      </c>
      <c r="AE1164" s="111">
        <f>(b*f_cd/L1164)*SUM(U1164:Y1164)+SUM(Q1164:R1164)</f>
        <v/>
      </c>
      <c r="AF1164" s="112">
        <f>AE1164*(K1164-y+e)</f>
        <v/>
      </c>
      <c r="AG1164" s="113">
        <f>(b*f_cd/(L1164^2))*SUM(Z1164:AD1164)+SUM(S1164:T1164)-AF1164</f>
        <v/>
      </c>
      <c r="AH1164" s="114">
        <f>AG1164&lt;0</f>
        <v/>
      </c>
      <c r="AI1164" s="115">
        <f>IF(A1164=1,FALSE,(AND(AQ1164,AH1164,NOT(AI1163))))</f>
        <v/>
      </c>
      <c r="AJ1164" s="116">
        <f>(b*f_cd/L1164)*(a_1/2*J1164^2+a_2/3*J1164^3+a_3/4*J1164^4+a_4/5*J1164^5+a_5/6*J1164^6)+SUM(Q1164:R1164)</f>
        <v/>
      </c>
      <c r="AK1164">
        <f>AJ1164*(K1164-y+e)</f>
        <v/>
      </c>
      <c r="AL1164" s="118">
        <f>(b*f_cd/(L1164^2))*(a_1/3*J1164^3+a_2/4*J1164^4+a_3/5*J1164^5+a_4/6*J1164^6+a_5/7*J1164^7)+SUM(S1164:T1164)-AK1164</f>
        <v/>
      </c>
      <c r="AM1164" s="114">
        <f>AL1164&gt;0</f>
        <v/>
      </c>
      <c r="AN1164" s="115">
        <f>IF(A1164=1,FALSE,(AND(AQ1164,AM1164,NOT(AN1163))))</f>
        <v/>
      </c>
      <c r="AO1164">
        <f>IF(D1164=1,AND(AH1164,NOT(AI1164)),AND(AM1164,NOT(AN1164)))</f>
        <v/>
      </c>
      <c r="AP1164" s="119">
        <f>IF(D1164=1,AI1164,AN1164)</f>
        <v/>
      </c>
      <c r="AQ1164" s="125">
        <f>ABS(E1164)&lt;$AQ$2</f>
        <v/>
      </c>
      <c r="AS1164">
        <f>IF(AP1164,MAX(AS$3:AS1162)+1,"")</f>
        <v/>
      </c>
    </row>
    <row r="1165">
      <c r="A1165" t="n">
        <v>1075</v>
      </c>
      <c r="B1165" s="131">
        <f>IF(A1165=1,0,IF(AP1165,0.1*ε_cu1cd,0))</f>
        <v/>
      </c>
      <c r="C1165" s="131">
        <f>IF(A1165=1,0.1*ε_cu1cd,C1164+B1164)</f>
        <v/>
      </c>
      <c r="D1165" s="113">
        <f>IF('Нормальний переріз'!$D$68&gt;0,1,2)</f>
        <v/>
      </c>
      <c r="E1165" s="144">
        <f>IF(D1165=1,F1165,G1165)</f>
        <v/>
      </c>
      <c r="F1165" s="124">
        <f>IF(AI1164,0.11*ε_cu1cd,IF(AH1164,F1164*0.01,F1164))</f>
        <v/>
      </c>
      <c r="G1165" s="124">
        <f>IF(AP1164,-0.1*ε_cu1cd,IF(AM1164,G1164*0.01,G1164))</f>
        <v/>
      </c>
      <c r="H1165" s="113">
        <f>IF(A1165=1,E1165,IF(AO1164,H1164-E1164+E1165,IF(AP1164,0.8*H1164,H1164+E1165)))</f>
        <v/>
      </c>
      <c r="I1165" s="169">
        <f>(C1165-H1165)/h</f>
        <v/>
      </c>
      <c r="J1165">
        <f>C1165/(ε_c1cd)</f>
        <v/>
      </c>
      <c r="K1165">
        <f>C1165/I1165</f>
        <v/>
      </c>
      <c r="L1165" s="131">
        <f>I1165/(ε_c1cd)</f>
        <v/>
      </c>
      <c r="M1165">
        <f>I1165*(K1165-Z_s1)</f>
        <v/>
      </c>
      <c r="N1165">
        <f>I1165*(K1165-Z_s2)</f>
        <v/>
      </c>
      <c r="O1165">
        <f>E_s*M1165</f>
        <v/>
      </c>
      <c r="P1165">
        <f>E_s*N1165</f>
        <v/>
      </c>
      <c r="Q1165">
        <f>O1165*A_s1</f>
        <v/>
      </c>
      <c r="R1165">
        <f>P1165*A_s2</f>
        <v/>
      </c>
      <c r="S1165">
        <f>Q1165*($K1165-Z_s1)</f>
        <v/>
      </c>
      <c r="T1165">
        <f>R1165*($K1165-Z_s2)</f>
        <v/>
      </c>
      <c r="U1165">
        <f>(INDIRECT("a_"&amp;U$2)/(U$2+1))*(($C1165^(U$2+1)-$H1165^(U$2+1))/(ε_c1cd^(U$2+1)))</f>
        <v/>
      </c>
      <c r="V1165">
        <f>(INDIRECT("a_"&amp;V$2)/(V$2+1))*(($C1165^(V$2+1)-$H1165^(V$2+1))/(ε_c1cd^(V$2+1)))</f>
        <v/>
      </c>
      <c r="W1165">
        <f>(INDIRECT("a_"&amp;W$2)/(W$2+1))*(($C1165^(W$2+1)-$H1165^(W$2+1))/(ε_c1cd^(W$2+1)))</f>
        <v/>
      </c>
      <c r="X1165">
        <f>(INDIRECT("a_"&amp;X$2)/(X$2+1))*(($C1165^(X$2+1)-$H1165^(X$2+1))/(ε_c1cd^(X$2+1)))</f>
        <v/>
      </c>
      <c r="Y1165">
        <f>(INDIRECT("a_"&amp;Y$2)/(Y$2+1))*(($C1165^(Y$2+1)-$H1165^(Y$2+1))/(ε_c1cd^(Y$2+1)))</f>
        <v/>
      </c>
      <c r="Z1165">
        <f>(INDIRECT("a_"&amp;Z$2)/(Z$2+2))*(($C1165^(Z$2+2)-$H1165^(Z$2+2))/(ε_c1cd^(Z$2+2)))</f>
        <v/>
      </c>
      <c r="AA1165">
        <f>(INDIRECT("a_"&amp;AA$2)/(AA$2+2))*(($C1165^(AA$2+2)-$H1165^(AA$2+2))/(ε_c1cd^(AA$2+2)))</f>
        <v/>
      </c>
      <c r="AB1165">
        <f>(INDIRECT("a_"&amp;AB$2)/(AB$2+2))*(($C1165^(AB$2+2)-$H1165^(AB$2+2))/(ε_c1cd^(AB$2+2)))</f>
        <v/>
      </c>
      <c r="AC1165">
        <f>(INDIRECT("a_"&amp;AC$2)/(AC$2+2))*(($C1165^(AC$2+2)-$H1165^(AC$2+2))/(ε_c1cd^(AC$2+2)))</f>
        <v/>
      </c>
      <c r="AD1165">
        <f>(INDIRECT("a_"&amp;AD$2)/(AD$2+2))*(($C1165^(AD$2+2)-$H1165^(AD$2+2))/(ε_c1cd^(AD$2+2)))</f>
        <v/>
      </c>
      <c r="AE1165" s="111">
        <f>(b*f_cd/L1165)*SUM(U1165:Y1165)+SUM(Q1165:R1165)</f>
        <v/>
      </c>
      <c r="AF1165" s="112">
        <f>AE1165*(K1165-y+e)</f>
        <v/>
      </c>
      <c r="AG1165" s="113">
        <f>(b*f_cd/(L1165^2))*SUM(Z1165:AD1165)+SUM(S1165:T1165)-AF1165</f>
        <v/>
      </c>
      <c r="AH1165" s="114">
        <f>AG1165&lt;0</f>
        <v/>
      </c>
      <c r="AI1165" s="115">
        <f>IF(A1165=1,FALSE,(AND(AQ1165,AH1165,NOT(AI1164))))</f>
        <v/>
      </c>
      <c r="AJ1165" s="116">
        <f>(b*f_cd/L1165)*(a_1/2*J1165^2+a_2/3*J1165^3+a_3/4*J1165^4+a_4/5*J1165^5+a_5/6*J1165^6)+SUM(Q1165:R1165)</f>
        <v/>
      </c>
      <c r="AK1165">
        <f>AJ1165*(K1165-y+e)</f>
        <v/>
      </c>
      <c r="AL1165" s="118">
        <f>(b*f_cd/(L1165^2))*(a_1/3*J1165^3+a_2/4*J1165^4+a_3/5*J1165^5+a_4/6*J1165^6+a_5/7*J1165^7)+SUM(S1165:T1165)-AK1165</f>
        <v/>
      </c>
      <c r="AM1165" s="114">
        <f>AL1165&gt;0</f>
        <v/>
      </c>
      <c r="AN1165" s="115">
        <f>IF(A1165=1,FALSE,(AND(AQ1165,AM1165,NOT(AN1164))))</f>
        <v/>
      </c>
      <c r="AO1165">
        <f>IF(D1165=1,AND(AH1165,NOT(AI1165)),AND(AM1165,NOT(AN1165)))</f>
        <v/>
      </c>
      <c r="AP1165" s="119">
        <f>IF(D1165=1,AI1165,AN1165)</f>
        <v/>
      </c>
      <c r="AQ1165" s="125">
        <f>ABS(E1165)&lt;$AQ$2</f>
        <v/>
      </c>
      <c r="AS1165">
        <f>IF(AP1165,MAX(AS$3:AS1163)+1,"")</f>
        <v/>
      </c>
    </row>
    <row r="1166">
      <c r="A1166" t="n">
        <v>1076</v>
      </c>
      <c r="B1166" s="131">
        <f>IF(A1166=1,0,IF(AP1166,0.1*ε_cu1cd,0))</f>
        <v/>
      </c>
      <c r="C1166" s="131">
        <f>IF(A1166=1,0.1*ε_cu1cd,C1165+B1165)</f>
        <v/>
      </c>
      <c r="D1166" s="113">
        <f>IF('Нормальний переріз'!$D$68&gt;0,1,2)</f>
        <v/>
      </c>
      <c r="E1166" s="144">
        <f>IF(D1166=1,F1166,G1166)</f>
        <v/>
      </c>
      <c r="F1166" s="124">
        <f>IF(AI1165,0.11*ε_cu1cd,IF(AH1165,F1165*0.01,F1165))</f>
        <v/>
      </c>
      <c r="G1166" s="124">
        <f>IF(AP1165,-0.1*ε_cu1cd,IF(AM1165,G1165*0.01,G1165))</f>
        <v/>
      </c>
      <c r="H1166" s="113">
        <f>IF(A1166=1,E1166,IF(AO1165,H1165-E1165+E1166,IF(AP1165,0.8*H1165,H1165+E1166)))</f>
        <v/>
      </c>
      <c r="I1166" s="169">
        <f>(C1166-H1166)/h</f>
        <v/>
      </c>
      <c r="J1166">
        <f>C1166/(ε_c1cd)</f>
        <v/>
      </c>
      <c r="K1166">
        <f>C1166/I1166</f>
        <v/>
      </c>
      <c r="L1166" s="131">
        <f>I1166/(ε_c1cd)</f>
        <v/>
      </c>
      <c r="M1166">
        <f>I1166*(K1166-Z_s1)</f>
        <v/>
      </c>
      <c r="N1166">
        <f>I1166*(K1166-Z_s2)</f>
        <v/>
      </c>
      <c r="O1166">
        <f>E_s*M1166</f>
        <v/>
      </c>
      <c r="P1166">
        <f>E_s*N1166</f>
        <v/>
      </c>
      <c r="Q1166">
        <f>O1166*A_s1</f>
        <v/>
      </c>
      <c r="R1166">
        <f>P1166*A_s2</f>
        <v/>
      </c>
      <c r="S1166">
        <f>Q1166*($K1166-Z_s1)</f>
        <v/>
      </c>
      <c r="T1166">
        <f>R1166*($K1166-Z_s2)</f>
        <v/>
      </c>
      <c r="U1166">
        <f>(INDIRECT("a_"&amp;U$2)/(U$2+1))*(($C1166^(U$2+1)-$H1166^(U$2+1))/(ε_c1cd^(U$2+1)))</f>
        <v/>
      </c>
      <c r="V1166">
        <f>(INDIRECT("a_"&amp;V$2)/(V$2+1))*(($C1166^(V$2+1)-$H1166^(V$2+1))/(ε_c1cd^(V$2+1)))</f>
        <v/>
      </c>
      <c r="W1166">
        <f>(INDIRECT("a_"&amp;W$2)/(W$2+1))*(($C1166^(W$2+1)-$H1166^(W$2+1))/(ε_c1cd^(W$2+1)))</f>
        <v/>
      </c>
      <c r="X1166">
        <f>(INDIRECT("a_"&amp;X$2)/(X$2+1))*(($C1166^(X$2+1)-$H1166^(X$2+1))/(ε_c1cd^(X$2+1)))</f>
        <v/>
      </c>
      <c r="Y1166">
        <f>(INDIRECT("a_"&amp;Y$2)/(Y$2+1))*(($C1166^(Y$2+1)-$H1166^(Y$2+1))/(ε_c1cd^(Y$2+1)))</f>
        <v/>
      </c>
      <c r="Z1166">
        <f>(INDIRECT("a_"&amp;Z$2)/(Z$2+2))*(($C1166^(Z$2+2)-$H1166^(Z$2+2))/(ε_c1cd^(Z$2+2)))</f>
        <v/>
      </c>
      <c r="AA1166">
        <f>(INDIRECT("a_"&amp;AA$2)/(AA$2+2))*(($C1166^(AA$2+2)-$H1166^(AA$2+2))/(ε_c1cd^(AA$2+2)))</f>
        <v/>
      </c>
      <c r="AB1166">
        <f>(INDIRECT("a_"&amp;AB$2)/(AB$2+2))*(($C1166^(AB$2+2)-$H1166^(AB$2+2))/(ε_c1cd^(AB$2+2)))</f>
        <v/>
      </c>
      <c r="AC1166">
        <f>(INDIRECT("a_"&amp;AC$2)/(AC$2+2))*(($C1166^(AC$2+2)-$H1166^(AC$2+2))/(ε_c1cd^(AC$2+2)))</f>
        <v/>
      </c>
      <c r="AD1166">
        <f>(INDIRECT("a_"&amp;AD$2)/(AD$2+2))*(($C1166^(AD$2+2)-$H1166^(AD$2+2))/(ε_c1cd^(AD$2+2)))</f>
        <v/>
      </c>
      <c r="AE1166" s="111">
        <f>(b*f_cd/L1166)*SUM(U1166:Y1166)+SUM(Q1166:R1166)</f>
        <v/>
      </c>
      <c r="AF1166" s="112">
        <f>AE1166*(K1166-y+e)</f>
        <v/>
      </c>
      <c r="AG1166" s="113">
        <f>(b*f_cd/(L1166^2))*SUM(Z1166:AD1166)+SUM(S1166:T1166)-AF1166</f>
        <v/>
      </c>
      <c r="AH1166" s="114">
        <f>AG1166&lt;0</f>
        <v/>
      </c>
      <c r="AI1166" s="115">
        <f>IF(A1166=1,FALSE,(AND(AQ1166,AH1166,NOT(AI1165))))</f>
        <v/>
      </c>
      <c r="AJ1166" s="116">
        <f>(b*f_cd/L1166)*(a_1/2*J1166^2+a_2/3*J1166^3+a_3/4*J1166^4+a_4/5*J1166^5+a_5/6*J1166^6)+SUM(Q1166:R1166)</f>
        <v/>
      </c>
      <c r="AK1166">
        <f>AJ1166*(K1166-y+e)</f>
        <v/>
      </c>
      <c r="AL1166" s="118">
        <f>(b*f_cd/(L1166^2))*(a_1/3*J1166^3+a_2/4*J1166^4+a_3/5*J1166^5+a_4/6*J1166^6+a_5/7*J1166^7)+SUM(S1166:T1166)-AK1166</f>
        <v/>
      </c>
      <c r="AM1166" s="114">
        <f>AL1166&gt;0</f>
        <v/>
      </c>
      <c r="AN1166" s="115">
        <f>IF(A1166=1,FALSE,(AND(AQ1166,AM1166,NOT(AN1165))))</f>
        <v/>
      </c>
      <c r="AO1166">
        <f>IF(D1166=1,AND(AH1166,NOT(AI1166)),AND(AM1166,NOT(AN1166)))</f>
        <v/>
      </c>
      <c r="AP1166" s="119">
        <f>IF(D1166=1,AI1166,AN1166)</f>
        <v/>
      </c>
      <c r="AQ1166" s="125">
        <f>ABS(E1166)&lt;$AQ$2</f>
        <v/>
      </c>
      <c r="AS1166">
        <f>IF(AP1166,MAX(AS$3:AS1164)+1,"")</f>
        <v/>
      </c>
    </row>
    <row r="1167">
      <c r="A1167" t="n">
        <v>1077</v>
      </c>
      <c r="B1167" s="131">
        <f>IF(A1167=1,0,IF(AP1167,0.1*ε_cu1cd,0))</f>
        <v/>
      </c>
      <c r="C1167" s="131">
        <f>IF(A1167=1,0.1*ε_cu1cd,C1166+B1166)</f>
        <v/>
      </c>
      <c r="D1167" s="113">
        <f>IF('Нормальний переріз'!$D$68&gt;0,1,2)</f>
        <v/>
      </c>
      <c r="E1167" s="144">
        <f>IF(D1167=1,F1167,G1167)</f>
        <v/>
      </c>
      <c r="F1167" s="124">
        <f>IF(AI1166,0.11*ε_cu1cd,IF(AH1166,F1166*0.01,F1166))</f>
        <v/>
      </c>
      <c r="G1167" s="124">
        <f>IF(AP1166,-0.1*ε_cu1cd,IF(AM1166,G1166*0.01,G1166))</f>
        <v/>
      </c>
      <c r="H1167" s="113">
        <f>IF(A1167=1,E1167,IF(AO1166,H1166-E1166+E1167,IF(AP1166,0.8*H1166,H1166+E1167)))</f>
        <v/>
      </c>
      <c r="I1167" s="169">
        <f>(C1167-H1167)/h</f>
        <v/>
      </c>
      <c r="J1167">
        <f>C1167/(ε_c1cd)</f>
        <v/>
      </c>
      <c r="K1167">
        <f>C1167/I1167</f>
        <v/>
      </c>
      <c r="L1167" s="131">
        <f>I1167/(ε_c1cd)</f>
        <v/>
      </c>
      <c r="M1167">
        <f>I1167*(K1167-Z_s1)</f>
        <v/>
      </c>
      <c r="N1167">
        <f>I1167*(K1167-Z_s2)</f>
        <v/>
      </c>
      <c r="O1167">
        <f>E_s*M1167</f>
        <v/>
      </c>
      <c r="P1167">
        <f>E_s*N1167</f>
        <v/>
      </c>
      <c r="Q1167">
        <f>O1167*A_s1</f>
        <v/>
      </c>
      <c r="R1167">
        <f>P1167*A_s2</f>
        <v/>
      </c>
      <c r="S1167">
        <f>Q1167*($K1167-Z_s1)</f>
        <v/>
      </c>
      <c r="T1167">
        <f>R1167*($K1167-Z_s2)</f>
        <v/>
      </c>
      <c r="U1167">
        <f>(INDIRECT("a_"&amp;U$2)/(U$2+1))*(($C1167^(U$2+1)-$H1167^(U$2+1))/(ε_c1cd^(U$2+1)))</f>
        <v/>
      </c>
      <c r="V1167">
        <f>(INDIRECT("a_"&amp;V$2)/(V$2+1))*(($C1167^(V$2+1)-$H1167^(V$2+1))/(ε_c1cd^(V$2+1)))</f>
        <v/>
      </c>
      <c r="W1167">
        <f>(INDIRECT("a_"&amp;W$2)/(W$2+1))*(($C1167^(W$2+1)-$H1167^(W$2+1))/(ε_c1cd^(W$2+1)))</f>
        <v/>
      </c>
      <c r="X1167">
        <f>(INDIRECT("a_"&amp;X$2)/(X$2+1))*(($C1167^(X$2+1)-$H1167^(X$2+1))/(ε_c1cd^(X$2+1)))</f>
        <v/>
      </c>
      <c r="Y1167">
        <f>(INDIRECT("a_"&amp;Y$2)/(Y$2+1))*(($C1167^(Y$2+1)-$H1167^(Y$2+1))/(ε_c1cd^(Y$2+1)))</f>
        <v/>
      </c>
      <c r="Z1167">
        <f>(INDIRECT("a_"&amp;Z$2)/(Z$2+2))*(($C1167^(Z$2+2)-$H1167^(Z$2+2))/(ε_c1cd^(Z$2+2)))</f>
        <v/>
      </c>
      <c r="AA1167">
        <f>(INDIRECT("a_"&amp;AA$2)/(AA$2+2))*(($C1167^(AA$2+2)-$H1167^(AA$2+2))/(ε_c1cd^(AA$2+2)))</f>
        <v/>
      </c>
      <c r="AB1167">
        <f>(INDIRECT("a_"&amp;AB$2)/(AB$2+2))*(($C1167^(AB$2+2)-$H1167^(AB$2+2))/(ε_c1cd^(AB$2+2)))</f>
        <v/>
      </c>
      <c r="AC1167">
        <f>(INDIRECT("a_"&amp;AC$2)/(AC$2+2))*(($C1167^(AC$2+2)-$H1167^(AC$2+2))/(ε_c1cd^(AC$2+2)))</f>
        <v/>
      </c>
      <c r="AD1167">
        <f>(INDIRECT("a_"&amp;AD$2)/(AD$2+2))*(($C1167^(AD$2+2)-$H1167^(AD$2+2))/(ε_c1cd^(AD$2+2)))</f>
        <v/>
      </c>
      <c r="AE1167" s="111">
        <f>(b*f_cd/L1167)*SUM(U1167:Y1167)+SUM(Q1167:R1167)</f>
        <v/>
      </c>
      <c r="AF1167" s="112">
        <f>AE1167*(K1167-y+e)</f>
        <v/>
      </c>
      <c r="AG1167" s="113">
        <f>(b*f_cd/(L1167^2))*SUM(Z1167:AD1167)+SUM(S1167:T1167)-AF1167</f>
        <v/>
      </c>
      <c r="AH1167" s="114">
        <f>AG1167&lt;0</f>
        <v/>
      </c>
      <c r="AI1167" s="115">
        <f>IF(A1167=1,FALSE,(AND(AQ1167,AH1167,NOT(AI1166))))</f>
        <v/>
      </c>
      <c r="AJ1167" s="116">
        <f>(b*f_cd/L1167)*(a_1/2*J1167^2+a_2/3*J1167^3+a_3/4*J1167^4+a_4/5*J1167^5+a_5/6*J1167^6)+SUM(Q1167:R1167)</f>
        <v/>
      </c>
      <c r="AK1167">
        <f>AJ1167*(K1167-y+e)</f>
        <v/>
      </c>
      <c r="AL1167" s="118">
        <f>(b*f_cd/(L1167^2))*(a_1/3*J1167^3+a_2/4*J1167^4+a_3/5*J1167^5+a_4/6*J1167^6+a_5/7*J1167^7)+SUM(S1167:T1167)-AK1167</f>
        <v/>
      </c>
      <c r="AM1167" s="114">
        <f>AL1167&gt;0</f>
        <v/>
      </c>
      <c r="AN1167" s="115">
        <f>IF(A1167=1,FALSE,(AND(AQ1167,AM1167,NOT(AN1166))))</f>
        <v/>
      </c>
      <c r="AO1167">
        <f>IF(D1167=1,AND(AH1167,NOT(AI1167)),AND(AM1167,NOT(AN1167)))</f>
        <v/>
      </c>
      <c r="AP1167" s="119">
        <f>IF(D1167=1,AI1167,AN1167)</f>
        <v/>
      </c>
      <c r="AQ1167" s="125">
        <f>ABS(E1167)&lt;$AQ$2</f>
        <v/>
      </c>
      <c r="AS1167">
        <f>IF(AP1167,MAX(AS$3:AS1165)+1,"")</f>
        <v/>
      </c>
    </row>
    <row r="1168">
      <c r="A1168" t="n">
        <v>1078</v>
      </c>
      <c r="B1168" s="131">
        <f>IF(A1168=1,0,IF(AP1168,0.1*ε_cu1cd,0))</f>
        <v/>
      </c>
      <c r="C1168" s="131">
        <f>IF(A1168=1,0.1*ε_cu1cd,C1167+B1167)</f>
        <v/>
      </c>
      <c r="D1168" s="113">
        <f>IF('Нормальний переріз'!$D$68&gt;0,1,2)</f>
        <v/>
      </c>
      <c r="E1168" s="144">
        <f>IF(D1168=1,F1168,G1168)</f>
        <v/>
      </c>
      <c r="F1168" s="124">
        <f>IF(AI1167,0.11*ε_cu1cd,IF(AH1167,F1167*0.01,F1167))</f>
        <v/>
      </c>
      <c r="G1168" s="124">
        <f>IF(AP1167,-0.1*ε_cu1cd,IF(AM1167,G1167*0.01,G1167))</f>
        <v/>
      </c>
      <c r="H1168" s="113">
        <f>IF(A1168=1,E1168,IF(AO1167,H1167-E1167+E1168,IF(AP1167,0.8*H1167,H1167+E1168)))</f>
        <v/>
      </c>
      <c r="I1168" s="169">
        <f>(C1168-H1168)/h</f>
        <v/>
      </c>
      <c r="J1168">
        <f>C1168/(ε_c1cd)</f>
        <v/>
      </c>
      <c r="K1168">
        <f>C1168/I1168</f>
        <v/>
      </c>
      <c r="L1168" s="131">
        <f>I1168/(ε_c1cd)</f>
        <v/>
      </c>
      <c r="M1168">
        <f>I1168*(K1168-Z_s1)</f>
        <v/>
      </c>
      <c r="N1168">
        <f>I1168*(K1168-Z_s2)</f>
        <v/>
      </c>
      <c r="O1168">
        <f>E_s*M1168</f>
        <v/>
      </c>
      <c r="P1168">
        <f>E_s*N1168</f>
        <v/>
      </c>
      <c r="Q1168">
        <f>O1168*A_s1</f>
        <v/>
      </c>
      <c r="R1168">
        <f>P1168*A_s2</f>
        <v/>
      </c>
      <c r="S1168">
        <f>Q1168*($K1168-Z_s1)</f>
        <v/>
      </c>
      <c r="T1168">
        <f>R1168*($K1168-Z_s2)</f>
        <v/>
      </c>
      <c r="U1168">
        <f>(INDIRECT("a_"&amp;U$2)/(U$2+1))*(($C1168^(U$2+1)-$H1168^(U$2+1))/(ε_c1cd^(U$2+1)))</f>
        <v/>
      </c>
      <c r="V1168">
        <f>(INDIRECT("a_"&amp;V$2)/(V$2+1))*(($C1168^(V$2+1)-$H1168^(V$2+1))/(ε_c1cd^(V$2+1)))</f>
        <v/>
      </c>
      <c r="W1168">
        <f>(INDIRECT("a_"&amp;W$2)/(W$2+1))*(($C1168^(W$2+1)-$H1168^(W$2+1))/(ε_c1cd^(W$2+1)))</f>
        <v/>
      </c>
      <c r="X1168">
        <f>(INDIRECT("a_"&amp;X$2)/(X$2+1))*(($C1168^(X$2+1)-$H1168^(X$2+1))/(ε_c1cd^(X$2+1)))</f>
        <v/>
      </c>
      <c r="Y1168">
        <f>(INDIRECT("a_"&amp;Y$2)/(Y$2+1))*(($C1168^(Y$2+1)-$H1168^(Y$2+1))/(ε_c1cd^(Y$2+1)))</f>
        <v/>
      </c>
      <c r="Z1168">
        <f>(INDIRECT("a_"&amp;Z$2)/(Z$2+2))*(($C1168^(Z$2+2)-$H1168^(Z$2+2))/(ε_c1cd^(Z$2+2)))</f>
        <v/>
      </c>
      <c r="AA1168">
        <f>(INDIRECT("a_"&amp;AA$2)/(AA$2+2))*(($C1168^(AA$2+2)-$H1168^(AA$2+2))/(ε_c1cd^(AA$2+2)))</f>
        <v/>
      </c>
      <c r="AB1168">
        <f>(INDIRECT("a_"&amp;AB$2)/(AB$2+2))*(($C1168^(AB$2+2)-$H1168^(AB$2+2))/(ε_c1cd^(AB$2+2)))</f>
        <v/>
      </c>
      <c r="AC1168">
        <f>(INDIRECT("a_"&amp;AC$2)/(AC$2+2))*(($C1168^(AC$2+2)-$H1168^(AC$2+2))/(ε_c1cd^(AC$2+2)))</f>
        <v/>
      </c>
      <c r="AD1168">
        <f>(INDIRECT("a_"&amp;AD$2)/(AD$2+2))*(($C1168^(AD$2+2)-$H1168^(AD$2+2))/(ε_c1cd^(AD$2+2)))</f>
        <v/>
      </c>
      <c r="AE1168" s="111">
        <f>(b*f_cd/L1168)*SUM(U1168:Y1168)+SUM(Q1168:R1168)</f>
        <v/>
      </c>
      <c r="AF1168" s="112">
        <f>AE1168*(K1168-y+e)</f>
        <v/>
      </c>
      <c r="AG1168" s="113">
        <f>(b*f_cd/(L1168^2))*SUM(Z1168:AD1168)+SUM(S1168:T1168)-AF1168</f>
        <v/>
      </c>
      <c r="AH1168" s="114">
        <f>AG1168&lt;0</f>
        <v/>
      </c>
      <c r="AI1168" s="115">
        <f>IF(A1168=1,FALSE,(AND(AQ1168,AH1168,NOT(AI1167))))</f>
        <v/>
      </c>
      <c r="AJ1168" s="116">
        <f>(b*f_cd/L1168)*(a_1/2*J1168^2+a_2/3*J1168^3+a_3/4*J1168^4+a_4/5*J1168^5+a_5/6*J1168^6)+SUM(Q1168:R1168)</f>
        <v/>
      </c>
      <c r="AK1168">
        <f>AJ1168*(K1168-y+e)</f>
        <v/>
      </c>
      <c r="AL1168" s="118">
        <f>(b*f_cd/(L1168^2))*(a_1/3*J1168^3+a_2/4*J1168^4+a_3/5*J1168^5+a_4/6*J1168^6+a_5/7*J1168^7)+SUM(S1168:T1168)-AK1168</f>
        <v/>
      </c>
      <c r="AM1168" s="114">
        <f>AL1168&gt;0</f>
        <v/>
      </c>
      <c r="AN1168" s="115">
        <f>IF(A1168=1,FALSE,(AND(AQ1168,AM1168,NOT(AN1167))))</f>
        <v/>
      </c>
      <c r="AO1168">
        <f>IF(D1168=1,AND(AH1168,NOT(AI1168)),AND(AM1168,NOT(AN1168)))</f>
        <v/>
      </c>
      <c r="AP1168" s="119">
        <f>IF(D1168=1,AI1168,AN1168)</f>
        <v/>
      </c>
      <c r="AQ1168" s="125">
        <f>ABS(E1168)&lt;$AQ$2</f>
        <v/>
      </c>
      <c r="AS1168">
        <f>IF(AP1168,MAX(AS$3:AS1166)+1,"")</f>
        <v/>
      </c>
    </row>
    <row r="1169">
      <c r="A1169" t="n">
        <v>1079</v>
      </c>
      <c r="B1169" s="131">
        <f>IF(A1169=1,0,IF(AP1169,0.1*ε_cu1cd,0))</f>
        <v/>
      </c>
      <c r="C1169" s="131">
        <f>IF(A1169=1,0.1*ε_cu1cd,C1168+B1168)</f>
        <v/>
      </c>
      <c r="D1169" s="113">
        <f>IF('Нормальний переріз'!$D$68&gt;0,1,2)</f>
        <v/>
      </c>
      <c r="E1169" s="144">
        <f>IF(D1169=1,F1169,G1169)</f>
        <v/>
      </c>
      <c r="F1169" s="124">
        <f>IF(AI1168,0.11*ε_cu1cd,IF(AH1168,F1168*0.01,F1168))</f>
        <v/>
      </c>
      <c r="G1169" s="124">
        <f>IF(AP1168,-0.1*ε_cu1cd,IF(AM1168,G1168*0.01,G1168))</f>
        <v/>
      </c>
      <c r="H1169" s="113">
        <f>IF(A1169=1,E1169,IF(AO1168,H1168-E1168+E1169,IF(AP1168,0.8*H1168,H1168+E1169)))</f>
        <v/>
      </c>
      <c r="I1169" s="169">
        <f>(C1169-H1169)/h</f>
        <v/>
      </c>
      <c r="J1169">
        <f>C1169/(ε_c1cd)</f>
        <v/>
      </c>
      <c r="K1169">
        <f>C1169/I1169</f>
        <v/>
      </c>
      <c r="L1169" s="131">
        <f>I1169/(ε_c1cd)</f>
        <v/>
      </c>
      <c r="M1169">
        <f>I1169*(K1169-Z_s1)</f>
        <v/>
      </c>
      <c r="N1169">
        <f>I1169*(K1169-Z_s2)</f>
        <v/>
      </c>
      <c r="O1169">
        <f>E_s*M1169</f>
        <v/>
      </c>
      <c r="P1169">
        <f>E_s*N1169</f>
        <v/>
      </c>
      <c r="Q1169">
        <f>O1169*A_s1</f>
        <v/>
      </c>
      <c r="R1169">
        <f>P1169*A_s2</f>
        <v/>
      </c>
      <c r="S1169">
        <f>Q1169*($K1169-Z_s1)</f>
        <v/>
      </c>
      <c r="T1169">
        <f>R1169*($K1169-Z_s2)</f>
        <v/>
      </c>
      <c r="U1169">
        <f>(INDIRECT("a_"&amp;U$2)/(U$2+1))*(($C1169^(U$2+1)-$H1169^(U$2+1))/(ε_c1cd^(U$2+1)))</f>
        <v/>
      </c>
      <c r="V1169">
        <f>(INDIRECT("a_"&amp;V$2)/(V$2+1))*(($C1169^(V$2+1)-$H1169^(V$2+1))/(ε_c1cd^(V$2+1)))</f>
        <v/>
      </c>
      <c r="W1169">
        <f>(INDIRECT("a_"&amp;W$2)/(W$2+1))*(($C1169^(W$2+1)-$H1169^(W$2+1))/(ε_c1cd^(W$2+1)))</f>
        <v/>
      </c>
      <c r="X1169">
        <f>(INDIRECT("a_"&amp;X$2)/(X$2+1))*(($C1169^(X$2+1)-$H1169^(X$2+1))/(ε_c1cd^(X$2+1)))</f>
        <v/>
      </c>
      <c r="Y1169">
        <f>(INDIRECT("a_"&amp;Y$2)/(Y$2+1))*(($C1169^(Y$2+1)-$H1169^(Y$2+1))/(ε_c1cd^(Y$2+1)))</f>
        <v/>
      </c>
      <c r="Z1169">
        <f>(INDIRECT("a_"&amp;Z$2)/(Z$2+2))*(($C1169^(Z$2+2)-$H1169^(Z$2+2))/(ε_c1cd^(Z$2+2)))</f>
        <v/>
      </c>
      <c r="AA1169">
        <f>(INDIRECT("a_"&amp;AA$2)/(AA$2+2))*(($C1169^(AA$2+2)-$H1169^(AA$2+2))/(ε_c1cd^(AA$2+2)))</f>
        <v/>
      </c>
      <c r="AB1169">
        <f>(INDIRECT("a_"&amp;AB$2)/(AB$2+2))*(($C1169^(AB$2+2)-$H1169^(AB$2+2))/(ε_c1cd^(AB$2+2)))</f>
        <v/>
      </c>
      <c r="AC1169">
        <f>(INDIRECT("a_"&amp;AC$2)/(AC$2+2))*(($C1169^(AC$2+2)-$H1169^(AC$2+2))/(ε_c1cd^(AC$2+2)))</f>
        <v/>
      </c>
      <c r="AD1169">
        <f>(INDIRECT("a_"&amp;AD$2)/(AD$2+2))*(($C1169^(AD$2+2)-$H1169^(AD$2+2))/(ε_c1cd^(AD$2+2)))</f>
        <v/>
      </c>
      <c r="AE1169" s="111">
        <f>(b*f_cd/L1169)*SUM(U1169:Y1169)+SUM(Q1169:R1169)</f>
        <v/>
      </c>
      <c r="AF1169" s="112">
        <f>AE1169*(K1169-y+e)</f>
        <v/>
      </c>
      <c r="AG1169" s="113">
        <f>(b*f_cd/(L1169^2))*SUM(Z1169:AD1169)+SUM(S1169:T1169)-AF1169</f>
        <v/>
      </c>
      <c r="AH1169" s="114">
        <f>AG1169&lt;0</f>
        <v/>
      </c>
      <c r="AI1169" s="115">
        <f>IF(A1169=1,FALSE,(AND(AQ1169,AH1169,NOT(AI1168))))</f>
        <v/>
      </c>
      <c r="AJ1169" s="116">
        <f>(b*f_cd/L1169)*(a_1/2*J1169^2+a_2/3*J1169^3+a_3/4*J1169^4+a_4/5*J1169^5+a_5/6*J1169^6)+SUM(Q1169:R1169)</f>
        <v/>
      </c>
      <c r="AK1169">
        <f>AJ1169*(K1169-y+e)</f>
        <v/>
      </c>
      <c r="AL1169" s="118">
        <f>(b*f_cd/(L1169^2))*(a_1/3*J1169^3+a_2/4*J1169^4+a_3/5*J1169^5+a_4/6*J1169^6+a_5/7*J1169^7)+SUM(S1169:T1169)-AK1169</f>
        <v/>
      </c>
      <c r="AM1169" s="114">
        <f>AL1169&gt;0</f>
        <v/>
      </c>
      <c r="AN1169" s="115">
        <f>IF(A1169=1,FALSE,(AND(AQ1169,AM1169,NOT(AN1168))))</f>
        <v/>
      </c>
      <c r="AO1169">
        <f>IF(D1169=1,AND(AH1169,NOT(AI1169)),AND(AM1169,NOT(AN1169)))</f>
        <v/>
      </c>
      <c r="AP1169" s="119">
        <f>IF(D1169=1,AI1169,AN1169)</f>
        <v/>
      </c>
      <c r="AQ1169" s="125">
        <f>ABS(E1169)&lt;$AQ$2</f>
        <v/>
      </c>
      <c r="AS1169">
        <f>IF(AP1169,MAX(AS$3:AS1167)+1,"")</f>
        <v/>
      </c>
    </row>
    <row r="1170">
      <c r="A1170" t="n">
        <v>1080</v>
      </c>
      <c r="B1170" s="131">
        <f>IF(A1170=1,0,IF(AP1170,0.1*ε_cu1cd,0))</f>
        <v/>
      </c>
      <c r="C1170" s="131">
        <f>IF(A1170=1,0.1*ε_cu1cd,C1169+B1169)</f>
        <v/>
      </c>
      <c r="D1170" s="113">
        <f>IF('Нормальний переріз'!$D$68&gt;0,1,2)</f>
        <v/>
      </c>
      <c r="E1170" s="144">
        <f>IF(D1170=1,F1170,G1170)</f>
        <v/>
      </c>
      <c r="F1170" s="124">
        <f>IF(AI1169,0.11*ε_cu1cd,IF(AH1169,F1169*0.01,F1169))</f>
        <v/>
      </c>
      <c r="G1170" s="124">
        <f>IF(AP1169,-0.1*ε_cu1cd,IF(AM1169,G1169*0.01,G1169))</f>
        <v/>
      </c>
      <c r="H1170" s="113">
        <f>IF(A1170=1,E1170,IF(AO1169,H1169-E1169+E1170,IF(AP1169,0.8*H1169,H1169+E1170)))</f>
        <v/>
      </c>
      <c r="I1170" s="169">
        <f>(C1170-H1170)/h</f>
        <v/>
      </c>
      <c r="J1170">
        <f>C1170/(ε_c1cd)</f>
        <v/>
      </c>
      <c r="K1170">
        <f>C1170/I1170</f>
        <v/>
      </c>
      <c r="L1170" s="131">
        <f>I1170/(ε_c1cd)</f>
        <v/>
      </c>
      <c r="M1170">
        <f>I1170*(K1170-Z_s1)</f>
        <v/>
      </c>
      <c r="N1170">
        <f>I1170*(K1170-Z_s2)</f>
        <v/>
      </c>
      <c r="O1170">
        <f>E_s*M1170</f>
        <v/>
      </c>
      <c r="P1170">
        <f>E_s*N1170</f>
        <v/>
      </c>
      <c r="Q1170">
        <f>O1170*A_s1</f>
        <v/>
      </c>
      <c r="R1170">
        <f>P1170*A_s2</f>
        <v/>
      </c>
      <c r="S1170">
        <f>Q1170*($K1170-Z_s1)</f>
        <v/>
      </c>
      <c r="T1170">
        <f>R1170*($K1170-Z_s2)</f>
        <v/>
      </c>
      <c r="U1170">
        <f>(INDIRECT("a_"&amp;U$2)/(U$2+1))*(($C1170^(U$2+1)-$H1170^(U$2+1))/(ε_c1cd^(U$2+1)))</f>
        <v/>
      </c>
      <c r="V1170">
        <f>(INDIRECT("a_"&amp;V$2)/(V$2+1))*(($C1170^(V$2+1)-$H1170^(V$2+1))/(ε_c1cd^(V$2+1)))</f>
        <v/>
      </c>
      <c r="W1170">
        <f>(INDIRECT("a_"&amp;W$2)/(W$2+1))*(($C1170^(W$2+1)-$H1170^(W$2+1))/(ε_c1cd^(W$2+1)))</f>
        <v/>
      </c>
      <c r="X1170">
        <f>(INDIRECT("a_"&amp;X$2)/(X$2+1))*(($C1170^(X$2+1)-$H1170^(X$2+1))/(ε_c1cd^(X$2+1)))</f>
        <v/>
      </c>
      <c r="Y1170">
        <f>(INDIRECT("a_"&amp;Y$2)/(Y$2+1))*(($C1170^(Y$2+1)-$H1170^(Y$2+1))/(ε_c1cd^(Y$2+1)))</f>
        <v/>
      </c>
      <c r="Z1170">
        <f>(INDIRECT("a_"&amp;Z$2)/(Z$2+2))*(($C1170^(Z$2+2)-$H1170^(Z$2+2))/(ε_c1cd^(Z$2+2)))</f>
        <v/>
      </c>
      <c r="AA1170">
        <f>(INDIRECT("a_"&amp;AA$2)/(AA$2+2))*(($C1170^(AA$2+2)-$H1170^(AA$2+2))/(ε_c1cd^(AA$2+2)))</f>
        <v/>
      </c>
      <c r="AB1170">
        <f>(INDIRECT("a_"&amp;AB$2)/(AB$2+2))*(($C1170^(AB$2+2)-$H1170^(AB$2+2))/(ε_c1cd^(AB$2+2)))</f>
        <v/>
      </c>
      <c r="AC1170">
        <f>(INDIRECT("a_"&amp;AC$2)/(AC$2+2))*(($C1170^(AC$2+2)-$H1170^(AC$2+2))/(ε_c1cd^(AC$2+2)))</f>
        <v/>
      </c>
      <c r="AD1170">
        <f>(INDIRECT("a_"&amp;AD$2)/(AD$2+2))*(($C1170^(AD$2+2)-$H1170^(AD$2+2))/(ε_c1cd^(AD$2+2)))</f>
        <v/>
      </c>
      <c r="AE1170" s="111">
        <f>(b*f_cd/L1170)*SUM(U1170:Y1170)+SUM(Q1170:R1170)</f>
        <v/>
      </c>
      <c r="AF1170" s="112">
        <f>AE1170*(K1170-y+e)</f>
        <v/>
      </c>
      <c r="AG1170" s="113">
        <f>(b*f_cd/(L1170^2))*SUM(Z1170:AD1170)+SUM(S1170:T1170)-AF1170</f>
        <v/>
      </c>
      <c r="AH1170" s="114">
        <f>AG1170&lt;0</f>
        <v/>
      </c>
      <c r="AI1170" s="115">
        <f>IF(A1170=1,FALSE,(AND(AQ1170,AH1170,NOT(AI1169))))</f>
        <v/>
      </c>
      <c r="AJ1170" s="116">
        <f>(b*f_cd/L1170)*(a_1/2*J1170^2+a_2/3*J1170^3+a_3/4*J1170^4+a_4/5*J1170^5+a_5/6*J1170^6)+SUM(Q1170:R1170)</f>
        <v/>
      </c>
      <c r="AK1170">
        <f>AJ1170*(K1170-y+e)</f>
        <v/>
      </c>
      <c r="AL1170" s="118">
        <f>(b*f_cd/(L1170^2))*(a_1/3*J1170^3+a_2/4*J1170^4+a_3/5*J1170^5+a_4/6*J1170^6+a_5/7*J1170^7)+SUM(S1170:T1170)-AK1170</f>
        <v/>
      </c>
      <c r="AM1170" s="114">
        <f>AL1170&gt;0</f>
        <v/>
      </c>
      <c r="AN1170" s="115">
        <f>IF(A1170=1,FALSE,(AND(AQ1170,AM1170,NOT(AN1169))))</f>
        <v/>
      </c>
      <c r="AO1170">
        <f>IF(D1170=1,AND(AH1170,NOT(AI1170)),AND(AM1170,NOT(AN1170)))</f>
        <v/>
      </c>
      <c r="AP1170" s="119">
        <f>IF(D1170=1,AI1170,AN1170)</f>
        <v/>
      </c>
      <c r="AQ1170" s="125">
        <f>ABS(E1170)&lt;$AQ$2</f>
        <v/>
      </c>
      <c r="AS1170">
        <f>IF(AP1170,MAX(AS$3:AS1168)+1,"")</f>
        <v/>
      </c>
    </row>
    <row r="1171">
      <c r="A1171" t="n">
        <v>1081</v>
      </c>
      <c r="B1171" s="131">
        <f>IF(A1171=1,0,IF(AP1171,0.1*ε_cu1cd,0))</f>
        <v/>
      </c>
      <c r="C1171" s="131">
        <f>IF(A1171=1,0.1*ε_cu1cd,C1170+B1170)</f>
        <v/>
      </c>
      <c r="D1171" s="113">
        <f>IF('Нормальний переріз'!$D$68&gt;0,1,2)</f>
        <v/>
      </c>
      <c r="E1171" s="144">
        <f>IF(D1171=1,F1171,G1171)</f>
        <v/>
      </c>
      <c r="F1171" s="124">
        <f>IF(AI1170,0.11*ε_cu1cd,IF(AH1170,F1170*0.01,F1170))</f>
        <v/>
      </c>
      <c r="G1171" s="124">
        <f>IF(AP1170,-0.1*ε_cu1cd,IF(AM1170,G1170*0.01,G1170))</f>
        <v/>
      </c>
      <c r="H1171" s="113">
        <f>IF(A1171=1,E1171,IF(AO1170,H1170-E1170+E1171,IF(AP1170,0.8*H1170,H1170+E1171)))</f>
        <v/>
      </c>
      <c r="I1171" s="169">
        <f>(C1171-H1171)/h</f>
        <v/>
      </c>
      <c r="J1171">
        <f>C1171/(ε_c1cd)</f>
        <v/>
      </c>
      <c r="K1171">
        <f>C1171/I1171</f>
        <v/>
      </c>
      <c r="L1171" s="131">
        <f>I1171/(ε_c1cd)</f>
        <v/>
      </c>
      <c r="M1171">
        <f>I1171*(K1171-Z_s1)</f>
        <v/>
      </c>
      <c r="N1171">
        <f>I1171*(K1171-Z_s2)</f>
        <v/>
      </c>
      <c r="O1171">
        <f>E_s*M1171</f>
        <v/>
      </c>
      <c r="P1171">
        <f>E_s*N1171</f>
        <v/>
      </c>
      <c r="Q1171">
        <f>O1171*A_s1</f>
        <v/>
      </c>
      <c r="R1171">
        <f>P1171*A_s2</f>
        <v/>
      </c>
      <c r="S1171">
        <f>Q1171*($K1171-Z_s1)</f>
        <v/>
      </c>
      <c r="T1171">
        <f>R1171*($K1171-Z_s2)</f>
        <v/>
      </c>
      <c r="U1171">
        <f>(INDIRECT("a_"&amp;U$2)/(U$2+1))*(($C1171^(U$2+1)-$H1171^(U$2+1))/(ε_c1cd^(U$2+1)))</f>
        <v/>
      </c>
      <c r="V1171">
        <f>(INDIRECT("a_"&amp;V$2)/(V$2+1))*(($C1171^(V$2+1)-$H1171^(V$2+1))/(ε_c1cd^(V$2+1)))</f>
        <v/>
      </c>
      <c r="W1171">
        <f>(INDIRECT("a_"&amp;W$2)/(W$2+1))*(($C1171^(W$2+1)-$H1171^(W$2+1))/(ε_c1cd^(W$2+1)))</f>
        <v/>
      </c>
      <c r="X1171">
        <f>(INDIRECT("a_"&amp;X$2)/(X$2+1))*(($C1171^(X$2+1)-$H1171^(X$2+1))/(ε_c1cd^(X$2+1)))</f>
        <v/>
      </c>
      <c r="Y1171">
        <f>(INDIRECT("a_"&amp;Y$2)/(Y$2+1))*(($C1171^(Y$2+1)-$H1171^(Y$2+1))/(ε_c1cd^(Y$2+1)))</f>
        <v/>
      </c>
      <c r="Z1171">
        <f>(INDIRECT("a_"&amp;Z$2)/(Z$2+2))*(($C1171^(Z$2+2)-$H1171^(Z$2+2))/(ε_c1cd^(Z$2+2)))</f>
        <v/>
      </c>
      <c r="AA1171">
        <f>(INDIRECT("a_"&amp;AA$2)/(AA$2+2))*(($C1171^(AA$2+2)-$H1171^(AA$2+2))/(ε_c1cd^(AA$2+2)))</f>
        <v/>
      </c>
      <c r="AB1171">
        <f>(INDIRECT("a_"&amp;AB$2)/(AB$2+2))*(($C1171^(AB$2+2)-$H1171^(AB$2+2))/(ε_c1cd^(AB$2+2)))</f>
        <v/>
      </c>
      <c r="AC1171">
        <f>(INDIRECT("a_"&amp;AC$2)/(AC$2+2))*(($C1171^(AC$2+2)-$H1171^(AC$2+2))/(ε_c1cd^(AC$2+2)))</f>
        <v/>
      </c>
      <c r="AD1171">
        <f>(INDIRECT("a_"&amp;AD$2)/(AD$2+2))*(($C1171^(AD$2+2)-$H1171^(AD$2+2))/(ε_c1cd^(AD$2+2)))</f>
        <v/>
      </c>
      <c r="AE1171" s="111">
        <f>(b*f_cd/L1171)*SUM(U1171:Y1171)+SUM(Q1171:R1171)</f>
        <v/>
      </c>
      <c r="AF1171" s="112">
        <f>AE1171*(K1171-y+e)</f>
        <v/>
      </c>
      <c r="AG1171" s="113">
        <f>(b*f_cd/(L1171^2))*SUM(Z1171:AD1171)+SUM(S1171:T1171)-AF1171</f>
        <v/>
      </c>
      <c r="AH1171" s="114">
        <f>AG1171&lt;0</f>
        <v/>
      </c>
      <c r="AI1171" s="115">
        <f>IF(A1171=1,FALSE,(AND(AQ1171,AH1171,NOT(AI1170))))</f>
        <v/>
      </c>
      <c r="AJ1171" s="116">
        <f>(b*f_cd/L1171)*(a_1/2*J1171^2+a_2/3*J1171^3+a_3/4*J1171^4+a_4/5*J1171^5+a_5/6*J1171^6)+SUM(Q1171:R1171)</f>
        <v/>
      </c>
      <c r="AK1171">
        <f>AJ1171*(K1171-y+e)</f>
        <v/>
      </c>
      <c r="AL1171" s="118">
        <f>(b*f_cd/(L1171^2))*(a_1/3*J1171^3+a_2/4*J1171^4+a_3/5*J1171^5+a_4/6*J1171^6+a_5/7*J1171^7)+SUM(S1171:T1171)-AK1171</f>
        <v/>
      </c>
      <c r="AM1171" s="114">
        <f>AL1171&gt;0</f>
        <v/>
      </c>
      <c r="AN1171" s="115">
        <f>IF(A1171=1,FALSE,(AND(AQ1171,AM1171,NOT(AN1170))))</f>
        <v/>
      </c>
      <c r="AO1171">
        <f>IF(D1171=1,AND(AH1171,NOT(AI1171)),AND(AM1171,NOT(AN1171)))</f>
        <v/>
      </c>
      <c r="AP1171" s="119">
        <f>IF(D1171=1,AI1171,AN1171)</f>
        <v/>
      </c>
      <c r="AQ1171" s="125">
        <f>ABS(E1171)&lt;$AQ$2</f>
        <v/>
      </c>
      <c r="AS1171">
        <f>IF(AP1171,MAX(AS$3:AS1169)+1,"")</f>
        <v/>
      </c>
    </row>
    <row r="1172">
      <c r="A1172" t="n">
        <v>1082</v>
      </c>
      <c r="B1172" s="131">
        <f>IF(A1172=1,0,IF(AP1172,0.1*ε_cu1cd,0))</f>
        <v/>
      </c>
      <c r="C1172" s="131">
        <f>IF(A1172=1,0.1*ε_cu1cd,C1171+B1171)</f>
        <v/>
      </c>
      <c r="D1172" s="113">
        <f>IF('Нормальний переріз'!$D$68&gt;0,1,2)</f>
        <v/>
      </c>
      <c r="E1172" s="144">
        <f>IF(D1172=1,F1172,G1172)</f>
        <v/>
      </c>
      <c r="F1172" s="124">
        <f>IF(AI1171,0.11*ε_cu1cd,IF(AH1171,F1171*0.01,F1171))</f>
        <v/>
      </c>
      <c r="G1172" s="124">
        <f>IF(AP1171,-0.1*ε_cu1cd,IF(AM1171,G1171*0.01,G1171))</f>
        <v/>
      </c>
      <c r="H1172" s="113">
        <f>IF(A1172=1,E1172,IF(AO1171,H1171-E1171+E1172,IF(AP1171,0.8*H1171,H1171+E1172)))</f>
        <v/>
      </c>
      <c r="I1172" s="169">
        <f>(C1172-H1172)/h</f>
        <v/>
      </c>
      <c r="J1172">
        <f>C1172/(ε_c1cd)</f>
        <v/>
      </c>
      <c r="K1172">
        <f>C1172/I1172</f>
        <v/>
      </c>
      <c r="L1172" s="131">
        <f>I1172/(ε_c1cd)</f>
        <v/>
      </c>
      <c r="M1172">
        <f>I1172*(K1172-Z_s1)</f>
        <v/>
      </c>
      <c r="N1172">
        <f>I1172*(K1172-Z_s2)</f>
        <v/>
      </c>
      <c r="O1172">
        <f>E_s*M1172</f>
        <v/>
      </c>
      <c r="P1172">
        <f>E_s*N1172</f>
        <v/>
      </c>
      <c r="Q1172">
        <f>O1172*A_s1</f>
        <v/>
      </c>
      <c r="R1172">
        <f>P1172*A_s2</f>
        <v/>
      </c>
      <c r="S1172">
        <f>Q1172*($K1172-Z_s1)</f>
        <v/>
      </c>
      <c r="T1172">
        <f>R1172*($K1172-Z_s2)</f>
        <v/>
      </c>
      <c r="U1172">
        <f>(INDIRECT("a_"&amp;U$2)/(U$2+1))*(($C1172^(U$2+1)-$H1172^(U$2+1))/(ε_c1cd^(U$2+1)))</f>
        <v/>
      </c>
      <c r="V1172">
        <f>(INDIRECT("a_"&amp;V$2)/(V$2+1))*(($C1172^(V$2+1)-$H1172^(V$2+1))/(ε_c1cd^(V$2+1)))</f>
        <v/>
      </c>
      <c r="W1172">
        <f>(INDIRECT("a_"&amp;W$2)/(W$2+1))*(($C1172^(W$2+1)-$H1172^(W$2+1))/(ε_c1cd^(W$2+1)))</f>
        <v/>
      </c>
      <c r="X1172">
        <f>(INDIRECT("a_"&amp;X$2)/(X$2+1))*(($C1172^(X$2+1)-$H1172^(X$2+1))/(ε_c1cd^(X$2+1)))</f>
        <v/>
      </c>
      <c r="Y1172">
        <f>(INDIRECT("a_"&amp;Y$2)/(Y$2+1))*(($C1172^(Y$2+1)-$H1172^(Y$2+1))/(ε_c1cd^(Y$2+1)))</f>
        <v/>
      </c>
      <c r="Z1172">
        <f>(INDIRECT("a_"&amp;Z$2)/(Z$2+2))*(($C1172^(Z$2+2)-$H1172^(Z$2+2))/(ε_c1cd^(Z$2+2)))</f>
        <v/>
      </c>
      <c r="AA1172">
        <f>(INDIRECT("a_"&amp;AA$2)/(AA$2+2))*(($C1172^(AA$2+2)-$H1172^(AA$2+2))/(ε_c1cd^(AA$2+2)))</f>
        <v/>
      </c>
      <c r="AB1172">
        <f>(INDIRECT("a_"&amp;AB$2)/(AB$2+2))*(($C1172^(AB$2+2)-$H1172^(AB$2+2))/(ε_c1cd^(AB$2+2)))</f>
        <v/>
      </c>
      <c r="AC1172">
        <f>(INDIRECT("a_"&amp;AC$2)/(AC$2+2))*(($C1172^(AC$2+2)-$H1172^(AC$2+2))/(ε_c1cd^(AC$2+2)))</f>
        <v/>
      </c>
      <c r="AD1172">
        <f>(INDIRECT("a_"&amp;AD$2)/(AD$2+2))*(($C1172^(AD$2+2)-$H1172^(AD$2+2))/(ε_c1cd^(AD$2+2)))</f>
        <v/>
      </c>
      <c r="AE1172" s="111">
        <f>(b*f_cd/L1172)*SUM(U1172:Y1172)+SUM(Q1172:R1172)</f>
        <v/>
      </c>
      <c r="AF1172" s="112">
        <f>AE1172*(K1172-y+e)</f>
        <v/>
      </c>
      <c r="AG1172" s="113">
        <f>(b*f_cd/(L1172^2))*SUM(Z1172:AD1172)+SUM(S1172:T1172)-AF1172</f>
        <v/>
      </c>
      <c r="AH1172" s="114">
        <f>AG1172&lt;0</f>
        <v/>
      </c>
      <c r="AI1172" s="115">
        <f>IF(A1172=1,FALSE,(AND(AQ1172,AH1172,NOT(AI1171))))</f>
        <v/>
      </c>
      <c r="AJ1172" s="116">
        <f>(b*f_cd/L1172)*(a_1/2*J1172^2+a_2/3*J1172^3+a_3/4*J1172^4+a_4/5*J1172^5+a_5/6*J1172^6)+SUM(Q1172:R1172)</f>
        <v/>
      </c>
      <c r="AK1172">
        <f>AJ1172*(K1172-y+e)</f>
        <v/>
      </c>
      <c r="AL1172" s="118">
        <f>(b*f_cd/(L1172^2))*(a_1/3*J1172^3+a_2/4*J1172^4+a_3/5*J1172^5+a_4/6*J1172^6+a_5/7*J1172^7)+SUM(S1172:T1172)-AK1172</f>
        <v/>
      </c>
      <c r="AM1172" s="114">
        <f>AL1172&gt;0</f>
        <v/>
      </c>
      <c r="AN1172" s="115">
        <f>IF(A1172=1,FALSE,(AND(AQ1172,AM1172,NOT(AN1171))))</f>
        <v/>
      </c>
      <c r="AO1172">
        <f>IF(D1172=1,AND(AH1172,NOT(AI1172)),AND(AM1172,NOT(AN1172)))</f>
        <v/>
      </c>
      <c r="AP1172" s="119">
        <f>IF(D1172=1,AI1172,AN1172)</f>
        <v/>
      </c>
      <c r="AQ1172" s="125">
        <f>ABS(E1172)&lt;$AQ$2</f>
        <v/>
      </c>
      <c r="AS1172">
        <f>IF(AP1172,MAX(AS$3:AS1170)+1,"")</f>
        <v/>
      </c>
    </row>
    <row r="1173">
      <c r="A1173" t="n">
        <v>1083</v>
      </c>
      <c r="B1173" s="131">
        <f>IF(A1173=1,0,IF(AP1173,0.1*ε_cu1cd,0))</f>
        <v/>
      </c>
      <c r="C1173" s="131">
        <f>IF(A1173=1,0.1*ε_cu1cd,C1172+B1172)</f>
        <v/>
      </c>
      <c r="D1173" s="113">
        <f>IF('Нормальний переріз'!$D$68&gt;0,1,2)</f>
        <v/>
      </c>
      <c r="E1173" s="144">
        <f>IF(D1173=1,F1173,G1173)</f>
        <v/>
      </c>
      <c r="F1173" s="124">
        <f>IF(AI1172,0.11*ε_cu1cd,IF(AH1172,F1172*0.01,F1172))</f>
        <v/>
      </c>
      <c r="G1173" s="124">
        <f>IF(AP1172,-0.1*ε_cu1cd,IF(AM1172,G1172*0.01,G1172))</f>
        <v/>
      </c>
      <c r="H1173" s="113">
        <f>IF(A1173=1,E1173,IF(AO1172,H1172-E1172+E1173,IF(AP1172,0.8*H1172,H1172+E1173)))</f>
        <v/>
      </c>
      <c r="I1173" s="169">
        <f>(C1173-H1173)/h</f>
        <v/>
      </c>
      <c r="J1173">
        <f>C1173/(ε_c1cd)</f>
        <v/>
      </c>
      <c r="K1173">
        <f>C1173/I1173</f>
        <v/>
      </c>
      <c r="L1173" s="131">
        <f>I1173/(ε_c1cd)</f>
        <v/>
      </c>
      <c r="M1173">
        <f>I1173*(K1173-Z_s1)</f>
        <v/>
      </c>
      <c r="N1173">
        <f>I1173*(K1173-Z_s2)</f>
        <v/>
      </c>
      <c r="O1173">
        <f>E_s*M1173</f>
        <v/>
      </c>
      <c r="P1173">
        <f>E_s*N1173</f>
        <v/>
      </c>
      <c r="Q1173">
        <f>O1173*A_s1</f>
        <v/>
      </c>
      <c r="R1173">
        <f>P1173*A_s2</f>
        <v/>
      </c>
      <c r="S1173">
        <f>Q1173*($K1173-Z_s1)</f>
        <v/>
      </c>
      <c r="T1173">
        <f>R1173*($K1173-Z_s2)</f>
        <v/>
      </c>
      <c r="U1173">
        <f>(INDIRECT("a_"&amp;U$2)/(U$2+1))*(($C1173^(U$2+1)-$H1173^(U$2+1))/(ε_c1cd^(U$2+1)))</f>
        <v/>
      </c>
      <c r="V1173">
        <f>(INDIRECT("a_"&amp;V$2)/(V$2+1))*(($C1173^(V$2+1)-$H1173^(V$2+1))/(ε_c1cd^(V$2+1)))</f>
        <v/>
      </c>
      <c r="W1173">
        <f>(INDIRECT("a_"&amp;W$2)/(W$2+1))*(($C1173^(W$2+1)-$H1173^(W$2+1))/(ε_c1cd^(W$2+1)))</f>
        <v/>
      </c>
      <c r="X1173">
        <f>(INDIRECT("a_"&amp;X$2)/(X$2+1))*(($C1173^(X$2+1)-$H1173^(X$2+1))/(ε_c1cd^(X$2+1)))</f>
        <v/>
      </c>
      <c r="Y1173">
        <f>(INDIRECT("a_"&amp;Y$2)/(Y$2+1))*(($C1173^(Y$2+1)-$H1173^(Y$2+1))/(ε_c1cd^(Y$2+1)))</f>
        <v/>
      </c>
      <c r="Z1173">
        <f>(INDIRECT("a_"&amp;Z$2)/(Z$2+2))*(($C1173^(Z$2+2)-$H1173^(Z$2+2))/(ε_c1cd^(Z$2+2)))</f>
        <v/>
      </c>
      <c r="AA1173">
        <f>(INDIRECT("a_"&amp;AA$2)/(AA$2+2))*(($C1173^(AA$2+2)-$H1173^(AA$2+2))/(ε_c1cd^(AA$2+2)))</f>
        <v/>
      </c>
      <c r="AB1173">
        <f>(INDIRECT("a_"&amp;AB$2)/(AB$2+2))*(($C1173^(AB$2+2)-$H1173^(AB$2+2))/(ε_c1cd^(AB$2+2)))</f>
        <v/>
      </c>
      <c r="AC1173">
        <f>(INDIRECT("a_"&amp;AC$2)/(AC$2+2))*(($C1173^(AC$2+2)-$H1173^(AC$2+2))/(ε_c1cd^(AC$2+2)))</f>
        <v/>
      </c>
      <c r="AD1173">
        <f>(INDIRECT("a_"&amp;AD$2)/(AD$2+2))*(($C1173^(AD$2+2)-$H1173^(AD$2+2))/(ε_c1cd^(AD$2+2)))</f>
        <v/>
      </c>
      <c r="AE1173" s="111">
        <f>(b*f_cd/L1173)*SUM(U1173:Y1173)+SUM(Q1173:R1173)</f>
        <v/>
      </c>
      <c r="AF1173" s="112">
        <f>AE1173*(K1173-y+e)</f>
        <v/>
      </c>
      <c r="AG1173" s="113">
        <f>(b*f_cd/(L1173^2))*SUM(Z1173:AD1173)+SUM(S1173:T1173)-AF1173</f>
        <v/>
      </c>
      <c r="AH1173" s="114">
        <f>AG1173&lt;0</f>
        <v/>
      </c>
      <c r="AI1173" s="115">
        <f>IF(A1173=1,FALSE,(AND(AQ1173,AH1173,NOT(AI1172))))</f>
        <v/>
      </c>
      <c r="AJ1173" s="116">
        <f>(b*f_cd/L1173)*(a_1/2*J1173^2+a_2/3*J1173^3+a_3/4*J1173^4+a_4/5*J1173^5+a_5/6*J1173^6)+SUM(Q1173:R1173)</f>
        <v/>
      </c>
      <c r="AK1173">
        <f>AJ1173*(K1173-y+e)</f>
        <v/>
      </c>
      <c r="AL1173" s="118">
        <f>(b*f_cd/(L1173^2))*(a_1/3*J1173^3+a_2/4*J1173^4+a_3/5*J1173^5+a_4/6*J1173^6+a_5/7*J1173^7)+SUM(S1173:T1173)-AK1173</f>
        <v/>
      </c>
      <c r="AM1173" s="114">
        <f>AL1173&gt;0</f>
        <v/>
      </c>
      <c r="AN1173" s="115">
        <f>IF(A1173=1,FALSE,(AND(AQ1173,AM1173,NOT(AN1172))))</f>
        <v/>
      </c>
      <c r="AO1173">
        <f>IF(D1173=1,AND(AH1173,NOT(AI1173)),AND(AM1173,NOT(AN1173)))</f>
        <v/>
      </c>
      <c r="AP1173" s="119">
        <f>IF(D1173=1,AI1173,AN1173)</f>
        <v/>
      </c>
      <c r="AQ1173" s="125">
        <f>ABS(E1173)&lt;$AQ$2</f>
        <v/>
      </c>
      <c r="AS1173">
        <f>IF(AP1173,MAX(AS$3:AS1171)+1,"")</f>
        <v/>
      </c>
    </row>
    <row r="1174">
      <c r="A1174" t="n">
        <v>1084</v>
      </c>
      <c r="B1174" s="131">
        <f>IF(A1174=1,0,IF(AP1174,0.1*ε_cu1cd,0))</f>
        <v/>
      </c>
      <c r="C1174" s="131">
        <f>IF(A1174=1,0.1*ε_cu1cd,C1173+B1173)</f>
        <v/>
      </c>
      <c r="D1174" s="113">
        <f>IF('Нормальний переріз'!$D$68&gt;0,1,2)</f>
        <v/>
      </c>
      <c r="E1174" s="144">
        <f>IF(D1174=1,F1174,G1174)</f>
        <v/>
      </c>
      <c r="F1174" s="124">
        <f>IF(AI1173,0.11*ε_cu1cd,IF(AH1173,F1173*0.01,F1173))</f>
        <v/>
      </c>
      <c r="G1174" s="124">
        <f>IF(AP1173,-0.1*ε_cu1cd,IF(AM1173,G1173*0.01,G1173))</f>
        <v/>
      </c>
      <c r="H1174" s="113">
        <f>IF(A1174=1,E1174,IF(AO1173,H1173-E1173+E1174,IF(AP1173,0.8*H1173,H1173+E1174)))</f>
        <v/>
      </c>
      <c r="I1174" s="169">
        <f>(C1174-H1174)/h</f>
        <v/>
      </c>
      <c r="J1174">
        <f>C1174/(ε_c1cd)</f>
        <v/>
      </c>
      <c r="K1174">
        <f>C1174/I1174</f>
        <v/>
      </c>
      <c r="L1174" s="131">
        <f>I1174/(ε_c1cd)</f>
        <v/>
      </c>
      <c r="M1174">
        <f>I1174*(K1174-Z_s1)</f>
        <v/>
      </c>
      <c r="N1174">
        <f>I1174*(K1174-Z_s2)</f>
        <v/>
      </c>
      <c r="O1174">
        <f>E_s*M1174</f>
        <v/>
      </c>
      <c r="P1174">
        <f>E_s*N1174</f>
        <v/>
      </c>
      <c r="Q1174">
        <f>O1174*A_s1</f>
        <v/>
      </c>
      <c r="R1174">
        <f>P1174*A_s2</f>
        <v/>
      </c>
      <c r="S1174">
        <f>Q1174*($K1174-Z_s1)</f>
        <v/>
      </c>
      <c r="T1174">
        <f>R1174*($K1174-Z_s2)</f>
        <v/>
      </c>
      <c r="U1174">
        <f>(INDIRECT("a_"&amp;U$2)/(U$2+1))*(($C1174^(U$2+1)-$H1174^(U$2+1))/(ε_c1cd^(U$2+1)))</f>
        <v/>
      </c>
      <c r="V1174">
        <f>(INDIRECT("a_"&amp;V$2)/(V$2+1))*(($C1174^(V$2+1)-$H1174^(V$2+1))/(ε_c1cd^(V$2+1)))</f>
        <v/>
      </c>
      <c r="W1174">
        <f>(INDIRECT("a_"&amp;W$2)/(W$2+1))*(($C1174^(W$2+1)-$H1174^(W$2+1))/(ε_c1cd^(W$2+1)))</f>
        <v/>
      </c>
      <c r="X1174">
        <f>(INDIRECT("a_"&amp;X$2)/(X$2+1))*(($C1174^(X$2+1)-$H1174^(X$2+1))/(ε_c1cd^(X$2+1)))</f>
        <v/>
      </c>
      <c r="Y1174">
        <f>(INDIRECT("a_"&amp;Y$2)/(Y$2+1))*(($C1174^(Y$2+1)-$H1174^(Y$2+1))/(ε_c1cd^(Y$2+1)))</f>
        <v/>
      </c>
      <c r="Z1174">
        <f>(INDIRECT("a_"&amp;Z$2)/(Z$2+2))*(($C1174^(Z$2+2)-$H1174^(Z$2+2))/(ε_c1cd^(Z$2+2)))</f>
        <v/>
      </c>
      <c r="AA1174">
        <f>(INDIRECT("a_"&amp;AA$2)/(AA$2+2))*(($C1174^(AA$2+2)-$H1174^(AA$2+2))/(ε_c1cd^(AA$2+2)))</f>
        <v/>
      </c>
      <c r="AB1174">
        <f>(INDIRECT("a_"&amp;AB$2)/(AB$2+2))*(($C1174^(AB$2+2)-$H1174^(AB$2+2))/(ε_c1cd^(AB$2+2)))</f>
        <v/>
      </c>
      <c r="AC1174">
        <f>(INDIRECT("a_"&amp;AC$2)/(AC$2+2))*(($C1174^(AC$2+2)-$H1174^(AC$2+2))/(ε_c1cd^(AC$2+2)))</f>
        <v/>
      </c>
      <c r="AD1174">
        <f>(INDIRECT("a_"&amp;AD$2)/(AD$2+2))*(($C1174^(AD$2+2)-$H1174^(AD$2+2))/(ε_c1cd^(AD$2+2)))</f>
        <v/>
      </c>
      <c r="AE1174" s="111">
        <f>(b*f_cd/L1174)*SUM(U1174:Y1174)+SUM(Q1174:R1174)</f>
        <v/>
      </c>
      <c r="AF1174" s="112">
        <f>AE1174*(K1174-y+e)</f>
        <v/>
      </c>
      <c r="AG1174" s="113">
        <f>(b*f_cd/(L1174^2))*SUM(Z1174:AD1174)+SUM(S1174:T1174)-AF1174</f>
        <v/>
      </c>
      <c r="AH1174" s="114">
        <f>AG1174&lt;0</f>
        <v/>
      </c>
      <c r="AI1174" s="115">
        <f>IF(A1174=1,FALSE,(AND(AQ1174,AH1174,NOT(AI1173))))</f>
        <v/>
      </c>
      <c r="AJ1174" s="116">
        <f>(b*f_cd/L1174)*(a_1/2*J1174^2+a_2/3*J1174^3+a_3/4*J1174^4+a_4/5*J1174^5+a_5/6*J1174^6)+SUM(Q1174:R1174)</f>
        <v/>
      </c>
      <c r="AK1174">
        <f>AJ1174*(K1174-y+e)</f>
        <v/>
      </c>
      <c r="AL1174" s="118">
        <f>(b*f_cd/(L1174^2))*(a_1/3*J1174^3+a_2/4*J1174^4+a_3/5*J1174^5+a_4/6*J1174^6+a_5/7*J1174^7)+SUM(S1174:T1174)-AK1174</f>
        <v/>
      </c>
      <c r="AM1174" s="114">
        <f>AL1174&gt;0</f>
        <v/>
      </c>
      <c r="AN1174" s="115">
        <f>IF(A1174=1,FALSE,(AND(AQ1174,AM1174,NOT(AN1173))))</f>
        <v/>
      </c>
      <c r="AO1174">
        <f>IF(D1174=1,AND(AH1174,NOT(AI1174)),AND(AM1174,NOT(AN1174)))</f>
        <v/>
      </c>
      <c r="AP1174" s="119">
        <f>IF(D1174=1,AI1174,AN1174)</f>
        <v/>
      </c>
      <c r="AQ1174" s="125">
        <f>ABS(E1174)&lt;$AQ$2</f>
        <v/>
      </c>
      <c r="AS1174">
        <f>IF(AP1174,MAX(AS$3:AS1172)+1,"")</f>
        <v/>
      </c>
    </row>
    <row r="1175">
      <c r="A1175" t="n">
        <v>1085</v>
      </c>
      <c r="B1175" s="131">
        <f>IF(A1175=1,0,IF(AP1175,0.1*ε_cu1cd,0))</f>
        <v/>
      </c>
      <c r="C1175" s="131">
        <f>IF(A1175=1,0.1*ε_cu1cd,C1174+B1174)</f>
        <v/>
      </c>
      <c r="D1175" s="113">
        <f>IF('Нормальний переріз'!$D$68&gt;0,1,2)</f>
        <v/>
      </c>
      <c r="E1175" s="144">
        <f>IF(D1175=1,F1175,G1175)</f>
        <v/>
      </c>
      <c r="F1175" s="124">
        <f>IF(AI1174,0.11*ε_cu1cd,IF(AH1174,F1174*0.01,F1174))</f>
        <v/>
      </c>
      <c r="G1175" s="124">
        <f>IF(AP1174,-0.1*ε_cu1cd,IF(AM1174,G1174*0.01,G1174))</f>
        <v/>
      </c>
      <c r="H1175" s="113">
        <f>IF(A1175=1,E1175,IF(AO1174,H1174-E1174+E1175,IF(AP1174,0.8*H1174,H1174+E1175)))</f>
        <v/>
      </c>
      <c r="I1175" s="169">
        <f>(C1175-H1175)/h</f>
        <v/>
      </c>
      <c r="J1175">
        <f>C1175/(ε_c1cd)</f>
        <v/>
      </c>
      <c r="K1175">
        <f>C1175/I1175</f>
        <v/>
      </c>
      <c r="L1175" s="131">
        <f>I1175/(ε_c1cd)</f>
        <v/>
      </c>
      <c r="M1175">
        <f>I1175*(K1175-Z_s1)</f>
        <v/>
      </c>
      <c r="N1175">
        <f>I1175*(K1175-Z_s2)</f>
        <v/>
      </c>
      <c r="O1175">
        <f>E_s*M1175</f>
        <v/>
      </c>
      <c r="P1175">
        <f>E_s*N1175</f>
        <v/>
      </c>
      <c r="Q1175">
        <f>O1175*A_s1</f>
        <v/>
      </c>
      <c r="R1175">
        <f>P1175*A_s2</f>
        <v/>
      </c>
      <c r="S1175">
        <f>Q1175*($K1175-Z_s1)</f>
        <v/>
      </c>
      <c r="T1175">
        <f>R1175*($K1175-Z_s2)</f>
        <v/>
      </c>
      <c r="U1175">
        <f>(INDIRECT("a_"&amp;U$2)/(U$2+1))*(($C1175^(U$2+1)-$H1175^(U$2+1))/(ε_c1cd^(U$2+1)))</f>
        <v/>
      </c>
      <c r="V1175">
        <f>(INDIRECT("a_"&amp;V$2)/(V$2+1))*(($C1175^(V$2+1)-$H1175^(V$2+1))/(ε_c1cd^(V$2+1)))</f>
        <v/>
      </c>
      <c r="W1175">
        <f>(INDIRECT("a_"&amp;W$2)/(W$2+1))*(($C1175^(W$2+1)-$H1175^(W$2+1))/(ε_c1cd^(W$2+1)))</f>
        <v/>
      </c>
      <c r="X1175">
        <f>(INDIRECT("a_"&amp;X$2)/(X$2+1))*(($C1175^(X$2+1)-$H1175^(X$2+1))/(ε_c1cd^(X$2+1)))</f>
        <v/>
      </c>
      <c r="Y1175">
        <f>(INDIRECT("a_"&amp;Y$2)/(Y$2+1))*(($C1175^(Y$2+1)-$H1175^(Y$2+1))/(ε_c1cd^(Y$2+1)))</f>
        <v/>
      </c>
      <c r="Z1175">
        <f>(INDIRECT("a_"&amp;Z$2)/(Z$2+2))*(($C1175^(Z$2+2)-$H1175^(Z$2+2))/(ε_c1cd^(Z$2+2)))</f>
        <v/>
      </c>
      <c r="AA1175">
        <f>(INDIRECT("a_"&amp;AA$2)/(AA$2+2))*(($C1175^(AA$2+2)-$H1175^(AA$2+2))/(ε_c1cd^(AA$2+2)))</f>
        <v/>
      </c>
      <c r="AB1175">
        <f>(INDIRECT("a_"&amp;AB$2)/(AB$2+2))*(($C1175^(AB$2+2)-$H1175^(AB$2+2))/(ε_c1cd^(AB$2+2)))</f>
        <v/>
      </c>
      <c r="AC1175">
        <f>(INDIRECT("a_"&amp;AC$2)/(AC$2+2))*(($C1175^(AC$2+2)-$H1175^(AC$2+2))/(ε_c1cd^(AC$2+2)))</f>
        <v/>
      </c>
      <c r="AD1175">
        <f>(INDIRECT("a_"&amp;AD$2)/(AD$2+2))*(($C1175^(AD$2+2)-$H1175^(AD$2+2))/(ε_c1cd^(AD$2+2)))</f>
        <v/>
      </c>
      <c r="AE1175" s="111">
        <f>(b*f_cd/L1175)*SUM(U1175:Y1175)+SUM(Q1175:R1175)</f>
        <v/>
      </c>
      <c r="AF1175" s="112">
        <f>AE1175*(K1175-y+e)</f>
        <v/>
      </c>
      <c r="AG1175" s="113">
        <f>(b*f_cd/(L1175^2))*SUM(Z1175:AD1175)+SUM(S1175:T1175)-AF1175</f>
        <v/>
      </c>
      <c r="AH1175" s="114">
        <f>AG1175&lt;0</f>
        <v/>
      </c>
      <c r="AI1175" s="115">
        <f>IF(A1175=1,FALSE,(AND(AQ1175,AH1175,NOT(AI1174))))</f>
        <v/>
      </c>
      <c r="AJ1175" s="116">
        <f>(b*f_cd/L1175)*(a_1/2*J1175^2+a_2/3*J1175^3+a_3/4*J1175^4+a_4/5*J1175^5+a_5/6*J1175^6)+SUM(Q1175:R1175)</f>
        <v/>
      </c>
      <c r="AK1175">
        <f>AJ1175*(K1175-y+e)</f>
        <v/>
      </c>
      <c r="AL1175" s="118">
        <f>(b*f_cd/(L1175^2))*(a_1/3*J1175^3+a_2/4*J1175^4+a_3/5*J1175^5+a_4/6*J1175^6+a_5/7*J1175^7)+SUM(S1175:T1175)-AK1175</f>
        <v/>
      </c>
      <c r="AM1175" s="114">
        <f>AL1175&gt;0</f>
        <v/>
      </c>
      <c r="AN1175" s="115">
        <f>IF(A1175=1,FALSE,(AND(AQ1175,AM1175,NOT(AN1174))))</f>
        <v/>
      </c>
      <c r="AO1175">
        <f>IF(D1175=1,AND(AH1175,NOT(AI1175)),AND(AM1175,NOT(AN1175)))</f>
        <v/>
      </c>
      <c r="AP1175" s="119">
        <f>IF(D1175=1,AI1175,AN1175)</f>
        <v/>
      </c>
      <c r="AQ1175" s="125">
        <f>ABS(E1175)&lt;$AQ$2</f>
        <v/>
      </c>
      <c r="AS1175">
        <f>IF(AP1175,MAX(AS$3:AS1173)+1,"")</f>
        <v/>
      </c>
    </row>
    <row r="1176">
      <c r="A1176" t="n">
        <v>1086</v>
      </c>
      <c r="B1176" s="131">
        <f>IF(A1176=1,0,IF(AP1176,0.1*ε_cu1cd,0))</f>
        <v/>
      </c>
      <c r="C1176" s="131">
        <f>IF(A1176=1,0.1*ε_cu1cd,C1175+B1175)</f>
        <v/>
      </c>
      <c r="D1176" s="113">
        <f>IF('Нормальний переріз'!$D$68&gt;0,1,2)</f>
        <v/>
      </c>
      <c r="E1176" s="144">
        <f>IF(D1176=1,F1176,G1176)</f>
        <v/>
      </c>
      <c r="F1176" s="124">
        <f>IF(AI1175,0.11*ε_cu1cd,IF(AH1175,F1175*0.01,F1175))</f>
        <v/>
      </c>
      <c r="G1176" s="124">
        <f>IF(AP1175,-0.1*ε_cu1cd,IF(AM1175,G1175*0.01,G1175))</f>
        <v/>
      </c>
      <c r="H1176" s="113">
        <f>IF(A1176=1,E1176,IF(AO1175,H1175-E1175+E1176,IF(AP1175,0.8*H1175,H1175+E1176)))</f>
        <v/>
      </c>
      <c r="I1176" s="169">
        <f>(C1176-H1176)/h</f>
        <v/>
      </c>
      <c r="J1176">
        <f>C1176/(ε_c1cd)</f>
        <v/>
      </c>
      <c r="K1176">
        <f>C1176/I1176</f>
        <v/>
      </c>
      <c r="L1176" s="131">
        <f>I1176/(ε_c1cd)</f>
        <v/>
      </c>
      <c r="M1176">
        <f>I1176*(K1176-Z_s1)</f>
        <v/>
      </c>
      <c r="N1176">
        <f>I1176*(K1176-Z_s2)</f>
        <v/>
      </c>
      <c r="O1176">
        <f>E_s*M1176</f>
        <v/>
      </c>
      <c r="P1176">
        <f>E_s*N1176</f>
        <v/>
      </c>
      <c r="Q1176">
        <f>O1176*A_s1</f>
        <v/>
      </c>
      <c r="R1176">
        <f>P1176*A_s2</f>
        <v/>
      </c>
      <c r="S1176">
        <f>Q1176*($K1176-Z_s1)</f>
        <v/>
      </c>
      <c r="T1176">
        <f>R1176*($K1176-Z_s2)</f>
        <v/>
      </c>
      <c r="U1176">
        <f>(INDIRECT("a_"&amp;U$2)/(U$2+1))*(($C1176^(U$2+1)-$H1176^(U$2+1))/(ε_c1cd^(U$2+1)))</f>
        <v/>
      </c>
      <c r="V1176">
        <f>(INDIRECT("a_"&amp;V$2)/(V$2+1))*(($C1176^(V$2+1)-$H1176^(V$2+1))/(ε_c1cd^(V$2+1)))</f>
        <v/>
      </c>
      <c r="W1176">
        <f>(INDIRECT("a_"&amp;W$2)/(W$2+1))*(($C1176^(W$2+1)-$H1176^(W$2+1))/(ε_c1cd^(W$2+1)))</f>
        <v/>
      </c>
      <c r="X1176">
        <f>(INDIRECT("a_"&amp;X$2)/(X$2+1))*(($C1176^(X$2+1)-$H1176^(X$2+1))/(ε_c1cd^(X$2+1)))</f>
        <v/>
      </c>
      <c r="Y1176">
        <f>(INDIRECT("a_"&amp;Y$2)/(Y$2+1))*(($C1176^(Y$2+1)-$H1176^(Y$2+1))/(ε_c1cd^(Y$2+1)))</f>
        <v/>
      </c>
      <c r="Z1176">
        <f>(INDIRECT("a_"&amp;Z$2)/(Z$2+2))*(($C1176^(Z$2+2)-$H1176^(Z$2+2))/(ε_c1cd^(Z$2+2)))</f>
        <v/>
      </c>
      <c r="AA1176">
        <f>(INDIRECT("a_"&amp;AA$2)/(AA$2+2))*(($C1176^(AA$2+2)-$H1176^(AA$2+2))/(ε_c1cd^(AA$2+2)))</f>
        <v/>
      </c>
      <c r="AB1176">
        <f>(INDIRECT("a_"&amp;AB$2)/(AB$2+2))*(($C1176^(AB$2+2)-$H1176^(AB$2+2))/(ε_c1cd^(AB$2+2)))</f>
        <v/>
      </c>
      <c r="AC1176">
        <f>(INDIRECT("a_"&amp;AC$2)/(AC$2+2))*(($C1176^(AC$2+2)-$H1176^(AC$2+2))/(ε_c1cd^(AC$2+2)))</f>
        <v/>
      </c>
      <c r="AD1176">
        <f>(INDIRECT("a_"&amp;AD$2)/(AD$2+2))*(($C1176^(AD$2+2)-$H1176^(AD$2+2))/(ε_c1cd^(AD$2+2)))</f>
        <v/>
      </c>
      <c r="AE1176" s="111">
        <f>(b*f_cd/L1176)*SUM(U1176:Y1176)+SUM(Q1176:R1176)</f>
        <v/>
      </c>
      <c r="AF1176" s="112">
        <f>AE1176*(K1176-y+e)</f>
        <v/>
      </c>
      <c r="AG1176" s="113">
        <f>(b*f_cd/(L1176^2))*SUM(Z1176:AD1176)+SUM(S1176:T1176)-AF1176</f>
        <v/>
      </c>
      <c r="AH1176" s="114">
        <f>AG1176&lt;0</f>
        <v/>
      </c>
      <c r="AI1176" s="115">
        <f>IF(A1176=1,FALSE,(AND(AQ1176,AH1176,NOT(AI1175))))</f>
        <v/>
      </c>
      <c r="AJ1176" s="116">
        <f>(b*f_cd/L1176)*(a_1/2*J1176^2+a_2/3*J1176^3+a_3/4*J1176^4+a_4/5*J1176^5+a_5/6*J1176^6)+SUM(Q1176:R1176)</f>
        <v/>
      </c>
      <c r="AK1176">
        <f>AJ1176*(K1176-y+e)</f>
        <v/>
      </c>
      <c r="AL1176" s="118">
        <f>(b*f_cd/(L1176^2))*(a_1/3*J1176^3+a_2/4*J1176^4+a_3/5*J1176^5+a_4/6*J1176^6+a_5/7*J1176^7)+SUM(S1176:T1176)-AK1176</f>
        <v/>
      </c>
      <c r="AM1176" s="114">
        <f>AL1176&gt;0</f>
        <v/>
      </c>
      <c r="AN1176" s="115">
        <f>IF(A1176=1,FALSE,(AND(AQ1176,AM1176,NOT(AN1175))))</f>
        <v/>
      </c>
      <c r="AO1176">
        <f>IF(D1176=1,AND(AH1176,NOT(AI1176)),AND(AM1176,NOT(AN1176)))</f>
        <v/>
      </c>
      <c r="AP1176" s="119">
        <f>IF(D1176=1,AI1176,AN1176)</f>
        <v/>
      </c>
      <c r="AQ1176" s="125">
        <f>ABS(E1176)&lt;$AQ$2</f>
        <v/>
      </c>
      <c r="AS1176">
        <f>IF(AP1176,MAX(AS$3:AS1174)+1,"")</f>
        <v/>
      </c>
    </row>
    <row r="1177">
      <c r="A1177" t="n">
        <v>1087</v>
      </c>
      <c r="B1177" s="131">
        <f>IF(A1177=1,0,IF(AP1177,0.1*ε_cu1cd,0))</f>
        <v/>
      </c>
      <c r="C1177" s="131">
        <f>IF(A1177=1,0.1*ε_cu1cd,C1176+B1176)</f>
        <v/>
      </c>
      <c r="D1177" s="113">
        <f>IF('Нормальний переріз'!$D$68&gt;0,1,2)</f>
        <v/>
      </c>
      <c r="E1177" s="144">
        <f>IF(D1177=1,F1177,G1177)</f>
        <v/>
      </c>
      <c r="F1177" s="124">
        <f>IF(AI1176,0.11*ε_cu1cd,IF(AH1176,F1176*0.01,F1176))</f>
        <v/>
      </c>
      <c r="G1177" s="124">
        <f>IF(AP1176,-0.1*ε_cu1cd,IF(AM1176,G1176*0.01,G1176))</f>
        <v/>
      </c>
      <c r="H1177" s="113">
        <f>IF(A1177=1,E1177,IF(AO1176,H1176-E1176+E1177,IF(AP1176,0.8*H1176,H1176+E1177)))</f>
        <v/>
      </c>
      <c r="I1177" s="169">
        <f>(C1177-H1177)/h</f>
        <v/>
      </c>
      <c r="J1177">
        <f>C1177/(ε_c1cd)</f>
        <v/>
      </c>
      <c r="K1177">
        <f>C1177/I1177</f>
        <v/>
      </c>
      <c r="L1177" s="131">
        <f>I1177/(ε_c1cd)</f>
        <v/>
      </c>
      <c r="M1177">
        <f>I1177*(K1177-Z_s1)</f>
        <v/>
      </c>
      <c r="N1177">
        <f>I1177*(K1177-Z_s2)</f>
        <v/>
      </c>
      <c r="O1177">
        <f>E_s*M1177</f>
        <v/>
      </c>
      <c r="P1177">
        <f>E_s*N1177</f>
        <v/>
      </c>
      <c r="Q1177">
        <f>O1177*A_s1</f>
        <v/>
      </c>
      <c r="R1177">
        <f>P1177*A_s2</f>
        <v/>
      </c>
      <c r="S1177">
        <f>Q1177*($K1177-Z_s1)</f>
        <v/>
      </c>
      <c r="T1177">
        <f>R1177*($K1177-Z_s2)</f>
        <v/>
      </c>
      <c r="U1177">
        <f>(INDIRECT("a_"&amp;U$2)/(U$2+1))*(($C1177^(U$2+1)-$H1177^(U$2+1))/(ε_c1cd^(U$2+1)))</f>
        <v/>
      </c>
      <c r="V1177">
        <f>(INDIRECT("a_"&amp;V$2)/(V$2+1))*(($C1177^(V$2+1)-$H1177^(V$2+1))/(ε_c1cd^(V$2+1)))</f>
        <v/>
      </c>
      <c r="W1177">
        <f>(INDIRECT("a_"&amp;W$2)/(W$2+1))*(($C1177^(W$2+1)-$H1177^(W$2+1))/(ε_c1cd^(W$2+1)))</f>
        <v/>
      </c>
      <c r="X1177">
        <f>(INDIRECT("a_"&amp;X$2)/(X$2+1))*(($C1177^(X$2+1)-$H1177^(X$2+1))/(ε_c1cd^(X$2+1)))</f>
        <v/>
      </c>
      <c r="Y1177">
        <f>(INDIRECT("a_"&amp;Y$2)/(Y$2+1))*(($C1177^(Y$2+1)-$H1177^(Y$2+1))/(ε_c1cd^(Y$2+1)))</f>
        <v/>
      </c>
      <c r="Z1177">
        <f>(INDIRECT("a_"&amp;Z$2)/(Z$2+2))*(($C1177^(Z$2+2)-$H1177^(Z$2+2))/(ε_c1cd^(Z$2+2)))</f>
        <v/>
      </c>
      <c r="AA1177">
        <f>(INDIRECT("a_"&amp;AA$2)/(AA$2+2))*(($C1177^(AA$2+2)-$H1177^(AA$2+2))/(ε_c1cd^(AA$2+2)))</f>
        <v/>
      </c>
      <c r="AB1177">
        <f>(INDIRECT("a_"&amp;AB$2)/(AB$2+2))*(($C1177^(AB$2+2)-$H1177^(AB$2+2))/(ε_c1cd^(AB$2+2)))</f>
        <v/>
      </c>
      <c r="AC1177">
        <f>(INDIRECT("a_"&amp;AC$2)/(AC$2+2))*(($C1177^(AC$2+2)-$H1177^(AC$2+2))/(ε_c1cd^(AC$2+2)))</f>
        <v/>
      </c>
      <c r="AD1177">
        <f>(INDIRECT("a_"&amp;AD$2)/(AD$2+2))*(($C1177^(AD$2+2)-$H1177^(AD$2+2))/(ε_c1cd^(AD$2+2)))</f>
        <v/>
      </c>
      <c r="AE1177" s="111">
        <f>(b*f_cd/L1177)*SUM(U1177:Y1177)+SUM(Q1177:R1177)</f>
        <v/>
      </c>
      <c r="AF1177" s="112">
        <f>AE1177*(K1177-y+e)</f>
        <v/>
      </c>
      <c r="AG1177" s="113">
        <f>(b*f_cd/(L1177^2))*SUM(Z1177:AD1177)+SUM(S1177:T1177)-AF1177</f>
        <v/>
      </c>
      <c r="AH1177" s="114">
        <f>AG1177&lt;0</f>
        <v/>
      </c>
      <c r="AI1177" s="115">
        <f>IF(A1177=1,FALSE,(AND(AQ1177,AH1177,NOT(AI1176))))</f>
        <v/>
      </c>
      <c r="AJ1177" s="116">
        <f>(b*f_cd/L1177)*(a_1/2*J1177^2+a_2/3*J1177^3+a_3/4*J1177^4+a_4/5*J1177^5+a_5/6*J1177^6)+SUM(Q1177:R1177)</f>
        <v/>
      </c>
      <c r="AK1177">
        <f>AJ1177*(K1177-y+e)</f>
        <v/>
      </c>
      <c r="AL1177" s="118">
        <f>(b*f_cd/(L1177^2))*(a_1/3*J1177^3+a_2/4*J1177^4+a_3/5*J1177^5+a_4/6*J1177^6+a_5/7*J1177^7)+SUM(S1177:T1177)-AK1177</f>
        <v/>
      </c>
      <c r="AM1177" s="114">
        <f>AL1177&gt;0</f>
        <v/>
      </c>
      <c r="AN1177" s="115">
        <f>IF(A1177=1,FALSE,(AND(AQ1177,AM1177,NOT(AN1176))))</f>
        <v/>
      </c>
      <c r="AO1177">
        <f>IF(D1177=1,AND(AH1177,NOT(AI1177)),AND(AM1177,NOT(AN1177)))</f>
        <v/>
      </c>
      <c r="AP1177" s="119">
        <f>IF(D1177=1,AI1177,AN1177)</f>
        <v/>
      </c>
      <c r="AQ1177" s="125">
        <f>ABS(E1177)&lt;$AQ$2</f>
        <v/>
      </c>
      <c r="AS1177">
        <f>IF(AP1177,MAX(AS$3:AS1175)+1,"")</f>
        <v/>
      </c>
    </row>
    <row r="1178">
      <c r="A1178" t="n">
        <v>1088</v>
      </c>
      <c r="B1178" s="131">
        <f>IF(A1178=1,0,IF(AP1178,0.1*ε_cu1cd,0))</f>
        <v/>
      </c>
      <c r="C1178" s="131">
        <f>IF(A1178=1,0.1*ε_cu1cd,C1177+B1177)</f>
        <v/>
      </c>
      <c r="D1178" s="113">
        <f>IF('Нормальний переріз'!$D$68&gt;0,1,2)</f>
        <v/>
      </c>
      <c r="E1178" s="144">
        <f>IF(D1178=1,F1178,G1178)</f>
        <v/>
      </c>
      <c r="F1178" s="124">
        <f>IF(AI1177,0.11*ε_cu1cd,IF(AH1177,F1177*0.01,F1177))</f>
        <v/>
      </c>
      <c r="G1178" s="124">
        <f>IF(AP1177,-0.1*ε_cu1cd,IF(AM1177,G1177*0.01,G1177))</f>
        <v/>
      </c>
      <c r="H1178" s="113">
        <f>IF(A1178=1,E1178,IF(AO1177,H1177-E1177+E1178,IF(AP1177,0.8*H1177,H1177+E1178)))</f>
        <v/>
      </c>
      <c r="I1178" s="169">
        <f>(C1178-H1178)/h</f>
        <v/>
      </c>
      <c r="J1178">
        <f>C1178/(ε_c1cd)</f>
        <v/>
      </c>
      <c r="K1178">
        <f>C1178/I1178</f>
        <v/>
      </c>
      <c r="L1178" s="131">
        <f>I1178/(ε_c1cd)</f>
        <v/>
      </c>
      <c r="M1178">
        <f>I1178*(K1178-Z_s1)</f>
        <v/>
      </c>
      <c r="N1178">
        <f>I1178*(K1178-Z_s2)</f>
        <v/>
      </c>
      <c r="O1178">
        <f>E_s*M1178</f>
        <v/>
      </c>
      <c r="P1178">
        <f>E_s*N1178</f>
        <v/>
      </c>
      <c r="Q1178">
        <f>O1178*A_s1</f>
        <v/>
      </c>
      <c r="R1178">
        <f>P1178*A_s2</f>
        <v/>
      </c>
      <c r="S1178">
        <f>Q1178*($K1178-Z_s1)</f>
        <v/>
      </c>
      <c r="T1178">
        <f>R1178*($K1178-Z_s2)</f>
        <v/>
      </c>
      <c r="U1178">
        <f>(INDIRECT("a_"&amp;U$2)/(U$2+1))*(($C1178^(U$2+1)-$H1178^(U$2+1))/(ε_c1cd^(U$2+1)))</f>
        <v/>
      </c>
      <c r="V1178">
        <f>(INDIRECT("a_"&amp;V$2)/(V$2+1))*(($C1178^(V$2+1)-$H1178^(V$2+1))/(ε_c1cd^(V$2+1)))</f>
        <v/>
      </c>
      <c r="W1178">
        <f>(INDIRECT("a_"&amp;W$2)/(W$2+1))*(($C1178^(W$2+1)-$H1178^(W$2+1))/(ε_c1cd^(W$2+1)))</f>
        <v/>
      </c>
      <c r="X1178">
        <f>(INDIRECT("a_"&amp;X$2)/(X$2+1))*(($C1178^(X$2+1)-$H1178^(X$2+1))/(ε_c1cd^(X$2+1)))</f>
        <v/>
      </c>
      <c r="Y1178">
        <f>(INDIRECT("a_"&amp;Y$2)/(Y$2+1))*(($C1178^(Y$2+1)-$H1178^(Y$2+1))/(ε_c1cd^(Y$2+1)))</f>
        <v/>
      </c>
      <c r="Z1178">
        <f>(INDIRECT("a_"&amp;Z$2)/(Z$2+2))*(($C1178^(Z$2+2)-$H1178^(Z$2+2))/(ε_c1cd^(Z$2+2)))</f>
        <v/>
      </c>
      <c r="AA1178">
        <f>(INDIRECT("a_"&amp;AA$2)/(AA$2+2))*(($C1178^(AA$2+2)-$H1178^(AA$2+2))/(ε_c1cd^(AA$2+2)))</f>
        <v/>
      </c>
      <c r="AB1178">
        <f>(INDIRECT("a_"&amp;AB$2)/(AB$2+2))*(($C1178^(AB$2+2)-$H1178^(AB$2+2))/(ε_c1cd^(AB$2+2)))</f>
        <v/>
      </c>
      <c r="AC1178">
        <f>(INDIRECT("a_"&amp;AC$2)/(AC$2+2))*(($C1178^(AC$2+2)-$H1178^(AC$2+2))/(ε_c1cd^(AC$2+2)))</f>
        <v/>
      </c>
      <c r="AD1178">
        <f>(INDIRECT("a_"&amp;AD$2)/(AD$2+2))*(($C1178^(AD$2+2)-$H1178^(AD$2+2))/(ε_c1cd^(AD$2+2)))</f>
        <v/>
      </c>
      <c r="AE1178" s="111">
        <f>(b*f_cd/L1178)*SUM(U1178:Y1178)+SUM(Q1178:R1178)</f>
        <v/>
      </c>
      <c r="AF1178" s="112">
        <f>AE1178*(K1178-y+e)</f>
        <v/>
      </c>
      <c r="AG1178" s="113">
        <f>(b*f_cd/(L1178^2))*SUM(Z1178:AD1178)+SUM(S1178:T1178)-AF1178</f>
        <v/>
      </c>
      <c r="AH1178" s="114">
        <f>AG1178&lt;0</f>
        <v/>
      </c>
      <c r="AI1178" s="115">
        <f>IF(A1178=1,FALSE,(AND(AQ1178,AH1178,NOT(AI1177))))</f>
        <v/>
      </c>
      <c r="AJ1178" s="116">
        <f>(b*f_cd/L1178)*(a_1/2*J1178^2+a_2/3*J1178^3+a_3/4*J1178^4+a_4/5*J1178^5+a_5/6*J1178^6)+SUM(Q1178:R1178)</f>
        <v/>
      </c>
      <c r="AK1178">
        <f>AJ1178*(K1178-y+e)</f>
        <v/>
      </c>
      <c r="AL1178" s="118">
        <f>(b*f_cd/(L1178^2))*(a_1/3*J1178^3+a_2/4*J1178^4+a_3/5*J1178^5+a_4/6*J1178^6+a_5/7*J1178^7)+SUM(S1178:T1178)-AK1178</f>
        <v/>
      </c>
      <c r="AM1178" s="114">
        <f>AL1178&gt;0</f>
        <v/>
      </c>
      <c r="AN1178" s="115">
        <f>IF(A1178=1,FALSE,(AND(AQ1178,AM1178,NOT(AN1177))))</f>
        <v/>
      </c>
      <c r="AO1178">
        <f>IF(D1178=1,AND(AH1178,NOT(AI1178)),AND(AM1178,NOT(AN1178)))</f>
        <v/>
      </c>
      <c r="AP1178" s="119">
        <f>IF(D1178=1,AI1178,AN1178)</f>
        <v/>
      </c>
      <c r="AQ1178" s="125">
        <f>ABS(E1178)&lt;$AQ$2</f>
        <v/>
      </c>
      <c r="AS1178">
        <f>IF(AP1178,MAX(AS$3:AS1176)+1,"")</f>
        <v/>
      </c>
    </row>
    <row r="1179">
      <c r="A1179" t="n">
        <v>1089</v>
      </c>
      <c r="B1179" s="131">
        <f>IF(A1179=1,0,IF(AP1179,0.1*ε_cu1cd,0))</f>
        <v/>
      </c>
      <c r="C1179" s="131">
        <f>IF(A1179=1,0.1*ε_cu1cd,C1178+B1178)</f>
        <v/>
      </c>
      <c r="D1179" s="113">
        <f>IF('Нормальний переріз'!$D$68&gt;0,1,2)</f>
        <v/>
      </c>
      <c r="E1179" s="144">
        <f>IF(D1179=1,F1179,G1179)</f>
        <v/>
      </c>
      <c r="F1179" s="124">
        <f>IF(AI1178,0.11*ε_cu1cd,IF(AH1178,F1178*0.01,F1178))</f>
        <v/>
      </c>
      <c r="G1179" s="124">
        <f>IF(AP1178,-0.1*ε_cu1cd,IF(AM1178,G1178*0.01,G1178))</f>
        <v/>
      </c>
      <c r="H1179" s="113">
        <f>IF(A1179=1,E1179,IF(AO1178,H1178-E1178+E1179,IF(AP1178,0.8*H1178,H1178+E1179)))</f>
        <v/>
      </c>
      <c r="I1179" s="169">
        <f>(C1179-H1179)/h</f>
        <v/>
      </c>
      <c r="J1179">
        <f>C1179/(ε_c1cd)</f>
        <v/>
      </c>
      <c r="K1179">
        <f>C1179/I1179</f>
        <v/>
      </c>
      <c r="L1179" s="131">
        <f>I1179/(ε_c1cd)</f>
        <v/>
      </c>
      <c r="M1179">
        <f>I1179*(K1179-Z_s1)</f>
        <v/>
      </c>
      <c r="N1179">
        <f>I1179*(K1179-Z_s2)</f>
        <v/>
      </c>
      <c r="O1179">
        <f>E_s*M1179</f>
        <v/>
      </c>
      <c r="P1179">
        <f>E_s*N1179</f>
        <v/>
      </c>
      <c r="Q1179">
        <f>O1179*A_s1</f>
        <v/>
      </c>
      <c r="R1179">
        <f>P1179*A_s2</f>
        <v/>
      </c>
      <c r="S1179">
        <f>Q1179*($K1179-Z_s1)</f>
        <v/>
      </c>
      <c r="T1179">
        <f>R1179*($K1179-Z_s2)</f>
        <v/>
      </c>
      <c r="U1179">
        <f>(INDIRECT("a_"&amp;U$2)/(U$2+1))*(($C1179^(U$2+1)-$H1179^(U$2+1))/(ε_c1cd^(U$2+1)))</f>
        <v/>
      </c>
      <c r="V1179">
        <f>(INDIRECT("a_"&amp;V$2)/(V$2+1))*(($C1179^(V$2+1)-$H1179^(V$2+1))/(ε_c1cd^(V$2+1)))</f>
        <v/>
      </c>
      <c r="W1179">
        <f>(INDIRECT("a_"&amp;W$2)/(W$2+1))*(($C1179^(W$2+1)-$H1179^(W$2+1))/(ε_c1cd^(W$2+1)))</f>
        <v/>
      </c>
      <c r="X1179">
        <f>(INDIRECT("a_"&amp;X$2)/(X$2+1))*(($C1179^(X$2+1)-$H1179^(X$2+1))/(ε_c1cd^(X$2+1)))</f>
        <v/>
      </c>
      <c r="Y1179">
        <f>(INDIRECT("a_"&amp;Y$2)/(Y$2+1))*(($C1179^(Y$2+1)-$H1179^(Y$2+1))/(ε_c1cd^(Y$2+1)))</f>
        <v/>
      </c>
      <c r="Z1179">
        <f>(INDIRECT("a_"&amp;Z$2)/(Z$2+2))*(($C1179^(Z$2+2)-$H1179^(Z$2+2))/(ε_c1cd^(Z$2+2)))</f>
        <v/>
      </c>
      <c r="AA1179">
        <f>(INDIRECT("a_"&amp;AA$2)/(AA$2+2))*(($C1179^(AA$2+2)-$H1179^(AA$2+2))/(ε_c1cd^(AA$2+2)))</f>
        <v/>
      </c>
      <c r="AB1179">
        <f>(INDIRECT("a_"&amp;AB$2)/(AB$2+2))*(($C1179^(AB$2+2)-$H1179^(AB$2+2))/(ε_c1cd^(AB$2+2)))</f>
        <v/>
      </c>
      <c r="AC1179">
        <f>(INDIRECT("a_"&amp;AC$2)/(AC$2+2))*(($C1179^(AC$2+2)-$H1179^(AC$2+2))/(ε_c1cd^(AC$2+2)))</f>
        <v/>
      </c>
      <c r="AD1179">
        <f>(INDIRECT("a_"&amp;AD$2)/(AD$2+2))*(($C1179^(AD$2+2)-$H1179^(AD$2+2))/(ε_c1cd^(AD$2+2)))</f>
        <v/>
      </c>
      <c r="AE1179" s="111">
        <f>(b*f_cd/L1179)*SUM(U1179:Y1179)+SUM(Q1179:R1179)</f>
        <v/>
      </c>
      <c r="AF1179" s="112">
        <f>AE1179*(K1179-y+e)</f>
        <v/>
      </c>
      <c r="AG1179" s="113">
        <f>(b*f_cd/(L1179^2))*SUM(Z1179:AD1179)+SUM(S1179:T1179)-AF1179</f>
        <v/>
      </c>
      <c r="AH1179" s="114">
        <f>AG1179&lt;0</f>
        <v/>
      </c>
      <c r="AI1179" s="115">
        <f>IF(A1179=1,FALSE,(AND(AQ1179,AH1179,NOT(AI1178))))</f>
        <v/>
      </c>
      <c r="AJ1179" s="116">
        <f>(b*f_cd/L1179)*(a_1/2*J1179^2+a_2/3*J1179^3+a_3/4*J1179^4+a_4/5*J1179^5+a_5/6*J1179^6)+SUM(Q1179:R1179)</f>
        <v/>
      </c>
      <c r="AK1179">
        <f>AJ1179*(K1179-y+e)</f>
        <v/>
      </c>
      <c r="AL1179" s="118">
        <f>(b*f_cd/(L1179^2))*(a_1/3*J1179^3+a_2/4*J1179^4+a_3/5*J1179^5+a_4/6*J1179^6+a_5/7*J1179^7)+SUM(S1179:T1179)-AK1179</f>
        <v/>
      </c>
      <c r="AM1179" s="114">
        <f>AL1179&gt;0</f>
        <v/>
      </c>
      <c r="AN1179" s="115">
        <f>IF(A1179=1,FALSE,(AND(AQ1179,AM1179,NOT(AN1178))))</f>
        <v/>
      </c>
      <c r="AO1179">
        <f>IF(D1179=1,AND(AH1179,NOT(AI1179)),AND(AM1179,NOT(AN1179)))</f>
        <v/>
      </c>
      <c r="AP1179" s="119">
        <f>IF(D1179=1,AI1179,AN1179)</f>
        <v/>
      </c>
      <c r="AQ1179" s="125">
        <f>ABS(E1179)&lt;$AQ$2</f>
        <v/>
      </c>
      <c r="AS1179">
        <f>IF(AP1179,MAX(AS$3:AS1177)+1,"")</f>
        <v/>
      </c>
    </row>
    <row r="1180">
      <c r="A1180" t="n">
        <v>1090</v>
      </c>
      <c r="B1180" s="131">
        <f>IF(A1180=1,0,IF(AP1180,0.1*ε_cu1cd,0))</f>
        <v/>
      </c>
      <c r="C1180" s="131">
        <f>IF(A1180=1,0.1*ε_cu1cd,C1179+B1179)</f>
        <v/>
      </c>
      <c r="D1180" s="113">
        <f>IF('Нормальний переріз'!$D$68&gt;0,1,2)</f>
        <v/>
      </c>
      <c r="E1180" s="144">
        <f>IF(D1180=1,F1180,G1180)</f>
        <v/>
      </c>
      <c r="F1180" s="124">
        <f>IF(AI1179,0.11*ε_cu1cd,IF(AH1179,F1179*0.01,F1179))</f>
        <v/>
      </c>
      <c r="G1180" s="124">
        <f>IF(AP1179,-0.1*ε_cu1cd,IF(AM1179,G1179*0.01,G1179))</f>
        <v/>
      </c>
      <c r="H1180" s="113">
        <f>IF(A1180=1,E1180,IF(AO1179,H1179-E1179+E1180,IF(AP1179,0.8*H1179,H1179+E1180)))</f>
        <v/>
      </c>
      <c r="I1180" s="169">
        <f>(C1180-H1180)/h</f>
        <v/>
      </c>
      <c r="J1180">
        <f>C1180/(ε_c1cd)</f>
        <v/>
      </c>
      <c r="K1180">
        <f>C1180/I1180</f>
        <v/>
      </c>
      <c r="L1180" s="131">
        <f>I1180/(ε_c1cd)</f>
        <v/>
      </c>
      <c r="M1180">
        <f>I1180*(K1180-Z_s1)</f>
        <v/>
      </c>
      <c r="N1180">
        <f>I1180*(K1180-Z_s2)</f>
        <v/>
      </c>
      <c r="O1180">
        <f>E_s*M1180</f>
        <v/>
      </c>
      <c r="P1180">
        <f>E_s*N1180</f>
        <v/>
      </c>
      <c r="Q1180">
        <f>O1180*A_s1</f>
        <v/>
      </c>
      <c r="R1180">
        <f>P1180*A_s2</f>
        <v/>
      </c>
      <c r="S1180">
        <f>Q1180*($K1180-Z_s1)</f>
        <v/>
      </c>
      <c r="T1180">
        <f>R1180*($K1180-Z_s2)</f>
        <v/>
      </c>
      <c r="U1180">
        <f>(INDIRECT("a_"&amp;U$2)/(U$2+1))*(($C1180^(U$2+1)-$H1180^(U$2+1))/(ε_c1cd^(U$2+1)))</f>
        <v/>
      </c>
      <c r="V1180">
        <f>(INDIRECT("a_"&amp;V$2)/(V$2+1))*(($C1180^(V$2+1)-$H1180^(V$2+1))/(ε_c1cd^(V$2+1)))</f>
        <v/>
      </c>
      <c r="W1180">
        <f>(INDIRECT("a_"&amp;W$2)/(W$2+1))*(($C1180^(W$2+1)-$H1180^(W$2+1))/(ε_c1cd^(W$2+1)))</f>
        <v/>
      </c>
      <c r="X1180">
        <f>(INDIRECT("a_"&amp;X$2)/(X$2+1))*(($C1180^(X$2+1)-$H1180^(X$2+1))/(ε_c1cd^(X$2+1)))</f>
        <v/>
      </c>
      <c r="Y1180">
        <f>(INDIRECT("a_"&amp;Y$2)/(Y$2+1))*(($C1180^(Y$2+1)-$H1180^(Y$2+1))/(ε_c1cd^(Y$2+1)))</f>
        <v/>
      </c>
      <c r="Z1180">
        <f>(INDIRECT("a_"&amp;Z$2)/(Z$2+2))*(($C1180^(Z$2+2)-$H1180^(Z$2+2))/(ε_c1cd^(Z$2+2)))</f>
        <v/>
      </c>
      <c r="AA1180">
        <f>(INDIRECT("a_"&amp;AA$2)/(AA$2+2))*(($C1180^(AA$2+2)-$H1180^(AA$2+2))/(ε_c1cd^(AA$2+2)))</f>
        <v/>
      </c>
      <c r="AB1180">
        <f>(INDIRECT("a_"&amp;AB$2)/(AB$2+2))*(($C1180^(AB$2+2)-$H1180^(AB$2+2))/(ε_c1cd^(AB$2+2)))</f>
        <v/>
      </c>
      <c r="AC1180">
        <f>(INDIRECT("a_"&amp;AC$2)/(AC$2+2))*(($C1180^(AC$2+2)-$H1180^(AC$2+2))/(ε_c1cd^(AC$2+2)))</f>
        <v/>
      </c>
      <c r="AD1180">
        <f>(INDIRECT("a_"&amp;AD$2)/(AD$2+2))*(($C1180^(AD$2+2)-$H1180^(AD$2+2))/(ε_c1cd^(AD$2+2)))</f>
        <v/>
      </c>
      <c r="AE1180" s="111">
        <f>(b*f_cd/L1180)*SUM(U1180:Y1180)+SUM(Q1180:R1180)</f>
        <v/>
      </c>
      <c r="AF1180" s="112">
        <f>AE1180*(K1180-y+e)</f>
        <v/>
      </c>
      <c r="AG1180" s="113">
        <f>(b*f_cd/(L1180^2))*SUM(Z1180:AD1180)+SUM(S1180:T1180)-AF1180</f>
        <v/>
      </c>
      <c r="AH1180" s="114">
        <f>AG1180&lt;0</f>
        <v/>
      </c>
      <c r="AI1180" s="115">
        <f>IF(A1180=1,FALSE,(AND(AQ1180,AH1180,NOT(AI1179))))</f>
        <v/>
      </c>
      <c r="AJ1180" s="116">
        <f>(b*f_cd/L1180)*(a_1/2*J1180^2+a_2/3*J1180^3+a_3/4*J1180^4+a_4/5*J1180^5+a_5/6*J1180^6)+SUM(Q1180:R1180)</f>
        <v/>
      </c>
      <c r="AK1180">
        <f>AJ1180*(K1180-y+e)</f>
        <v/>
      </c>
      <c r="AL1180" s="118">
        <f>(b*f_cd/(L1180^2))*(a_1/3*J1180^3+a_2/4*J1180^4+a_3/5*J1180^5+a_4/6*J1180^6+a_5/7*J1180^7)+SUM(S1180:T1180)-AK1180</f>
        <v/>
      </c>
      <c r="AM1180" s="114">
        <f>AL1180&gt;0</f>
        <v/>
      </c>
      <c r="AN1180" s="115">
        <f>IF(A1180=1,FALSE,(AND(AQ1180,AM1180,NOT(AN1179))))</f>
        <v/>
      </c>
      <c r="AO1180">
        <f>IF(D1180=1,AND(AH1180,NOT(AI1180)),AND(AM1180,NOT(AN1180)))</f>
        <v/>
      </c>
      <c r="AP1180" s="119">
        <f>IF(D1180=1,AI1180,AN1180)</f>
        <v/>
      </c>
      <c r="AQ1180" s="125">
        <f>ABS(E1180)&lt;$AQ$2</f>
        <v/>
      </c>
      <c r="AS1180">
        <f>IF(AP1180,MAX(AS$3:AS1178)+1,"")</f>
        <v/>
      </c>
    </row>
    <row r="1181">
      <c r="A1181" t="n">
        <v>1091</v>
      </c>
      <c r="B1181" s="131">
        <f>IF(A1181=1,0,IF(AP1181,0.1*ε_cu1cd,0))</f>
        <v/>
      </c>
      <c r="C1181" s="131">
        <f>IF(A1181=1,0.1*ε_cu1cd,C1180+B1180)</f>
        <v/>
      </c>
      <c r="D1181" s="113">
        <f>IF('Нормальний переріз'!$D$68&gt;0,1,2)</f>
        <v/>
      </c>
      <c r="E1181" s="144">
        <f>IF(D1181=1,F1181,G1181)</f>
        <v/>
      </c>
      <c r="F1181" s="124">
        <f>IF(AI1180,0.11*ε_cu1cd,IF(AH1180,F1180*0.01,F1180))</f>
        <v/>
      </c>
      <c r="G1181" s="124">
        <f>IF(AP1180,-0.1*ε_cu1cd,IF(AM1180,G1180*0.01,G1180))</f>
        <v/>
      </c>
      <c r="H1181" s="113">
        <f>IF(A1181=1,E1181,IF(AO1180,H1180-E1180+E1181,IF(AP1180,0.8*H1180,H1180+E1181)))</f>
        <v/>
      </c>
      <c r="I1181" s="169">
        <f>(C1181-H1181)/h</f>
        <v/>
      </c>
      <c r="J1181">
        <f>C1181/(ε_c1cd)</f>
        <v/>
      </c>
      <c r="K1181">
        <f>C1181/I1181</f>
        <v/>
      </c>
      <c r="L1181" s="131">
        <f>I1181/(ε_c1cd)</f>
        <v/>
      </c>
      <c r="M1181">
        <f>I1181*(K1181-Z_s1)</f>
        <v/>
      </c>
      <c r="N1181">
        <f>I1181*(K1181-Z_s2)</f>
        <v/>
      </c>
      <c r="O1181">
        <f>E_s*M1181</f>
        <v/>
      </c>
      <c r="P1181">
        <f>E_s*N1181</f>
        <v/>
      </c>
      <c r="Q1181">
        <f>O1181*A_s1</f>
        <v/>
      </c>
      <c r="R1181">
        <f>P1181*A_s2</f>
        <v/>
      </c>
      <c r="S1181">
        <f>Q1181*($K1181-Z_s1)</f>
        <v/>
      </c>
      <c r="T1181">
        <f>R1181*($K1181-Z_s2)</f>
        <v/>
      </c>
      <c r="U1181">
        <f>(INDIRECT("a_"&amp;U$2)/(U$2+1))*(($C1181^(U$2+1)-$H1181^(U$2+1))/(ε_c1cd^(U$2+1)))</f>
        <v/>
      </c>
      <c r="V1181">
        <f>(INDIRECT("a_"&amp;V$2)/(V$2+1))*(($C1181^(V$2+1)-$H1181^(V$2+1))/(ε_c1cd^(V$2+1)))</f>
        <v/>
      </c>
      <c r="W1181">
        <f>(INDIRECT("a_"&amp;W$2)/(W$2+1))*(($C1181^(W$2+1)-$H1181^(W$2+1))/(ε_c1cd^(W$2+1)))</f>
        <v/>
      </c>
      <c r="X1181">
        <f>(INDIRECT("a_"&amp;X$2)/(X$2+1))*(($C1181^(X$2+1)-$H1181^(X$2+1))/(ε_c1cd^(X$2+1)))</f>
        <v/>
      </c>
      <c r="Y1181">
        <f>(INDIRECT("a_"&amp;Y$2)/(Y$2+1))*(($C1181^(Y$2+1)-$H1181^(Y$2+1))/(ε_c1cd^(Y$2+1)))</f>
        <v/>
      </c>
      <c r="Z1181">
        <f>(INDIRECT("a_"&amp;Z$2)/(Z$2+2))*(($C1181^(Z$2+2)-$H1181^(Z$2+2))/(ε_c1cd^(Z$2+2)))</f>
        <v/>
      </c>
      <c r="AA1181">
        <f>(INDIRECT("a_"&amp;AA$2)/(AA$2+2))*(($C1181^(AA$2+2)-$H1181^(AA$2+2))/(ε_c1cd^(AA$2+2)))</f>
        <v/>
      </c>
      <c r="AB1181">
        <f>(INDIRECT("a_"&amp;AB$2)/(AB$2+2))*(($C1181^(AB$2+2)-$H1181^(AB$2+2))/(ε_c1cd^(AB$2+2)))</f>
        <v/>
      </c>
      <c r="AC1181">
        <f>(INDIRECT("a_"&amp;AC$2)/(AC$2+2))*(($C1181^(AC$2+2)-$H1181^(AC$2+2))/(ε_c1cd^(AC$2+2)))</f>
        <v/>
      </c>
      <c r="AD1181">
        <f>(INDIRECT("a_"&amp;AD$2)/(AD$2+2))*(($C1181^(AD$2+2)-$H1181^(AD$2+2))/(ε_c1cd^(AD$2+2)))</f>
        <v/>
      </c>
      <c r="AE1181" s="111">
        <f>(b*f_cd/L1181)*SUM(U1181:Y1181)+SUM(Q1181:R1181)</f>
        <v/>
      </c>
      <c r="AF1181" s="112">
        <f>AE1181*(K1181-y+e)</f>
        <v/>
      </c>
      <c r="AG1181" s="113">
        <f>(b*f_cd/(L1181^2))*SUM(Z1181:AD1181)+SUM(S1181:T1181)-AF1181</f>
        <v/>
      </c>
      <c r="AH1181" s="114">
        <f>AG1181&lt;0</f>
        <v/>
      </c>
      <c r="AI1181" s="115">
        <f>IF(A1181=1,FALSE,(AND(AQ1181,AH1181,NOT(AI1180))))</f>
        <v/>
      </c>
      <c r="AJ1181" s="116">
        <f>(b*f_cd/L1181)*(a_1/2*J1181^2+a_2/3*J1181^3+a_3/4*J1181^4+a_4/5*J1181^5+a_5/6*J1181^6)+SUM(Q1181:R1181)</f>
        <v/>
      </c>
      <c r="AK1181">
        <f>AJ1181*(K1181-y+e)</f>
        <v/>
      </c>
      <c r="AL1181" s="118">
        <f>(b*f_cd/(L1181^2))*(a_1/3*J1181^3+a_2/4*J1181^4+a_3/5*J1181^5+a_4/6*J1181^6+a_5/7*J1181^7)+SUM(S1181:T1181)-AK1181</f>
        <v/>
      </c>
      <c r="AM1181" s="114">
        <f>AL1181&gt;0</f>
        <v/>
      </c>
      <c r="AN1181" s="115">
        <f>IF(A1181=1,FALSE,(AND(AQ1181,AM1181,NOT(AN1180))))</f>
        <v/>
      </c>
      <c r="AO1181">
        <f>IF(D1181=1,AND(AH1181,NOT(AI1181)),AND(AM1181,NOT(AN1181)))</f>
        <v/>
      </c>
      <c r="AP1181" s="119">
        <f>IF(D1181=1,AI1181,AN1181)</f>
        <v/>
      </c>
      <c r="AQ1181" s="125">
        <f>ABS(E1181)&lt;$AQ$2</f>
        <v/>
      </c>
      <c r="AS1181">
        <f>IF(AP1181,MAX(AS$3:AS1179)+1,"")</f>
        <v/>
      </c>
    </row>
    <row r="1182">
      <c r="A1182" t="n">
        <v>1092</v>
      </c>
      <c r="B1182" s="131">
        <f>IF(A1182=1,0,IF(AP1182,0.1*ε_cu1cd,0))</f>
        <v/>
      </c>
      <c r="C1182" s="131">
        <f>IF(A1182=1,0.1*ε_cu1cd,C1181+B1181)</f>
        <v/>
      </c>
      <c r="D1182" s="113">
        <f>IF('Нормальний переріз'!$D$68&gt;0,1,2)</f>
        <v/>
      </c>
      <c r="E1182" s="144">
        <f>IF(D1182=1,F1182,G1182)</f>
        <v/>
      </c>
      <c r="F1182" s="124">
        <f>IF(AI1181,0.11*ε_cu1cd,IF(AH1181,F1181*0.01,F1181))</f>
        <v/>
      </c>
      <c r="G1182" s="124">
        <f>IF(AP1181,-0.1*ε_cu1cd,IF(AM1181,G1181*0.01,G1181))</f>
        <v/>
      </c>
      <c r="H1182" s="113">
        <f>IF(A1182=1,E1182,IF(AO1181,H1181-E1181+E1182,IF(AP1181,0.8*H1181,H1181+E1182)))</f>
        <v/>
      </c>
      <c r="I1182" s="169">
        <f>(C1182-H1182)/h</f>
        <v/>
      </c>
      <c r="J1182">
        <f>C1182/(ε_c1cd)</f>
        <v/>
      </c>
      <c r="K1182">
        <f>C1182/I1182</f>
        <v/>
      </c>
      <c r="L1182" s="131">
        <f>I1182/(ε_c1cd)</f>
        <v/>
      </c>
      <c r="M1182">
        <f>I1182*(K1182-Z_s1)</f>
        <v/>
      </c>
      <c r="N1182">
        <f>I1182*(K1182-Z_s2)</f>
        <v/>
      </c>
      <c r="O1182">
        <f>E_s*M1182</f>
        <v/>
      </c>
      <c r="P1182">
        <f>E_s*N1182</f>
        <v/>
      </c>
      <c r="Q1182">
        <f>O1182*A_s1</f>
        <v/>
      </c>
      <c r="R1182">
        <f>P1182*A_s2</f>
        <v/>
      </c>
      <c r="S1182">
        <f>Q1182*($K1182-Z_s1)</f>
        <v/>
      </c>
      <c r="T1182">
        <f>R1182*($K1182-Z_s2)</f>
        <v/>
      </c>
      <c r="U1182">
        <f>(INDIRECT("a_"&amp;U$2)/(U$2+1))*(($C1182^(U$2+1)-$H1182^(U$2+1))/(ε_c1cd^(U$2+1)))</f>
        <v/>
      </c>
      <c r="V1182">
        <f>(INDIRECT("a_"&amp;V$2)/(V$2+1))*(($C1182^(V$2+1)-$H1182^(V$2+1))/(ε_c1cd^(V$2+1)))</f>
        <v/>
      </c>
      <c r="W1182">
        <f>(INDIRECT("a_"&amp;W$2)/(W$2+1))*(($C1182^(W$2+1)-$H1182^(W$2+1))/(ε_c1cd^(W$2+1)))</f>
        <v/>
      </c>
      <c r="X1182">
        <f>(INDIRECT("a_"&amp;X$2)/(X$2+1))*(($C1182^(X$2+1)-$H1182^(X$2+1))/(ε_c1cd^(X$2+1)))</f>
        <v/>
      </c>
      <c r="Y1182">
        <f>(INDIRECT("a_"&amp;Y$2)/(Y$2+1))*(($C1182^(Y$2+1)-$H1182^(Y$2+1))/(ε_c1cd^(Y$2+1)))</f>
        <v/>
      </c>
      <c r="Z1182">
        <f>(INDIRECT("a_"&amp;Z$2)/(Z$2+2))*(($C1182^(Z$2+2)-$H1182^(Z$2+2))/(ε_c1cd^(Z$2+2)))</f>
        <v/>
      </c>
      <c r="AA1182">
        <f>(INDIRECT("a_"&amp;AA$2)/(AA$2+2))*(($C1182^(AA$2+2)-$H1182^(AA$2+2))/(ε_c1cd^(AA$2+2)))</f>
        <v/>
      </c>
      <c r="AB1182">
        <f>(INDIRECT("a_"&amp;AB$2)/(AB$2+2))*(($C1182^(AB$2+2)-$H1182^(AB$2+2))/(ε_c1cd^(AB$2+2)))</f>
        <v/>
      </c>
      <c r="AC1182">
        <f>(INDIRECT("a_"&amp;AC$2)/(AC$2+2))*(($C1182^(AC$2+2)-$H1182^(AC$2+2))/(ε_c1cd^(AC$2+2)))</f>
        <v/>
      </c>
      <c r="AD1182">
        <f>(INDIRECT("a_"&amp;AD$2)/(AD$2+2))*(($C1182^(AD$2+2)-$H1182^(AD$2+2))/(ε_c1cd^(AD$2+2)))</f>
        <v/>
      </c>
      <c r="AE1182" s="111">
        <f>(b*f_cd/L1182)*SUM(U1182:Y1182)+SUM(Q1182:R1182)</f>
        <v/>
      </c>
      <c r="AF1182" s="112">
        <f>AE1182*(K1182-y+e)</f>
        <v/>
      </c>
      <c r="AG1182" s="113">
        <f>(b*f_cd/(L1182^2))*SUM(Z1182:AD1182)+SUM(S1182:T1182)-AF1182</f>
        <v/>
      </c>
      <c r="AH1182" s="114">
        <f>AG1182&lt;0</f>
        <v/>
      </c>
      <c r="AI1182" s="115">
        <f>IF(A1182=1,FALSE,(AND(AQ1182,AH1182,NOT(AI1181))))</f>
        <v/>
      </c>
      <c r="AJ1182" s="116">
        <f>(b*f_cd/L1182)*(a_1/2*J1182^2+a_2/3*J1182^3+a_3/4*J1182^4+a_4/5*J1182^5+a_5/6*J1182^6)+SUM(Q1182:R1182)</f>
        <v/>
      </c>
      <c r="AK1182">
        <f>AJ1182*(K1182-y+e)</f>
        <v/>
      </c>
      <c r="AL1182" s="118">
        <f>(b*f_cd/(L1182^2))*(a_1/3*J1182^3+a_2/4*J1182^4+a_3/5*J1182^5+a_4/6*J1182^6+a_5/7*J1182^7)+SUM(S1182:T1182)-AK1182</f>
        <v/>
      </c>
      <c r="AM1182" s="114">
        <f>AL1182&gt;0</f>
        <v/>
      </c>
      <c r="AN1182" s="115">
        <f>IF(A1182=1,FALSE,(AND(AQ1182,AM1182,NOT(AN1181))))</f>
        <v/>
      </c>
      <c r="AO1182">
        <f>IF(D1182=1,AND(AH1182,NOT(AI1182)),AND(AM1182,NOT(AN1182)))</f>
        <v/>
      </c>
      <c r="AP1182" s="119">
        <f>IF(D1182=1,AI1182,AN1182)</f>
        <v/>
      </c>
      <c r="AQ1182" s="125">
        <f>ABS(E1182)&lt;$AQ$2</f>
        <v/>
      </c>
      <c r="AS1182">
        <f>IF(AP1182,MAX(AS$3:AS1180)+1,"")</f>
        <v/>
      </c>
    </row>
    <row r="1183">
      <c r="A1183" t="n">
        <v>1093</v>
      </c>
      <c r="B1183" s="131">
        <f>IF(A1183=1,0,IF(AP1183,0.1*ε_cu1cd,0))</f>
        <v/>
      </c>
      <c r="C1183" s="131">
        <f>IF(A1183=1,0.1*ε_cu1cd,C1182+B1182)</f>
        <v/>
      </c>
      <c r="D1183" s="113">
        <f>IF('Нормальний переріз'!$D$68&gt;0,1,2)</f>
        <v/>
      </c>
      <c r="E1183" s="144">
        <f>IF(D1183=1,F1183,G1183)</f>
        <v/>
      </c>
      <c r="F1183" s="124">
        <f>IF(AI1182,0.11*ε_cu1cd,IF(AH1182,F1182*0.01,F1182))</f>
        <v/>
      </c>
      <c r="G1183" s="124">
        <f>IF(AP1182,-0.1*ε_cu1cd,IF(AM1182,G1182*0.01,G1182))</f>
        <v/>
      </c>
      <c r="H1183" s="113">
        <f>IF(A1183=1,E1183,IF(AO1182,H1182-E1182+E1183,IF(AP1182,0.8*H1182,H1182+E1183)))</f>
        <v/>
      </c>
      <c r="I1183" s="169">
        <f>(C1183-H1183)/h</f>
        <v/>
      </c>
      <c r="J1183">
        <f>C1183/(ε_c1cd)</f>
        <v/>
      </c>
      <c r="K1183">
        <f>C1183/I1183</f>
        <v/>
      </c>
      <c r="L1183" s="131">
        <f>I1183/(ε_c1cd)</f>
        <v/>
      </c>
      <c r="M1183">
        <f>I1183*(K1183-Z_s1)</f>
        <v/>
      </c>
      <c r="N1183">
        <f>I1183*(K1183-Z_s2)</f>
        <v/>
      </c>
      <c r="O1183">
        <f>E_s*M1183</f>
        <v/>
      </c>
      <c r="P1183">
        <f>E_s*N1183</f>
        <v/>
      </c>
      <c r="Q1183">
        <f>O1183*A_s1</f>
        <v/>
      </c>
      <c r="R1183">
        <f>P1183*A_s2</f>
        <v/>
      </c>
      <c r="S1183">
        <f>Q1183*($K1183-Z_s1)</f>
        <v/>
      </c>
      <c r="T1183">
        <f>R1183*($K1183-Z_s2)</f>
        <v/>
      </c>
      <c r="U1183">
        <f>(INDIRECT("a_"&amp;U$2)/(U$2+1))*(($C1183^(U$2+1)-$H1183^(U$2+1))/(ε_c1cd^(U$2+1)))</f>
        <v/>
      </c>
      <c r="V1183">
        <f>(INDIRECT("a_"&amp;V$2)/(V$2+1))*(($C1183^(V$2+1)-$H1183^(V$2+1))/(ε_c1cd^(V$2+1)))</f>
        <v/>
      </c>
      <c r="W1183">
        <f>(INDIRECT("a_"&amp;W$2)/(W$2+1))*(($C1183^(W$2+1)-$H1183^(W$2+1))/(ε_c1cd^(W$2+1)))</f>
        <v/>
      </c>
      <c r="X1183">
        <f>(INDIRECT("a_"&amp;X$2)/(X$2+1))*(($C1183^(X$2+1)-$H1183^(X$2+1))/(ε_c1cd^(X$2+1)))</f>
        <v/>
      </c>
      <c r="Y1183">
        <f>(INDIRECT("a_"&amp;Y$2)/(Y$2+1))*(($C1183^(Y$2+1)-$H1183^(Y$2+1))/(ε_c1cd^(Y$2+1)))</f>
        <v/>
      </c>
      <c r="Z1183">
        <f>(INDIRECT("a_"&amp;Z$2)/(Z$2+2))*(($C1183^(Z$2+2)-$H1183^(Z$2+2))/(ε_c1cd^(Z$2+2)))</f>
        <v/>
      </c>
      <c r="AA1183">
        <f>(INDIRECT("a_"&amp;AA$2)/(AA$2+2))*(($C1183^(AA$2+2)-$H1183^(AA$2+2))/(ε_c1cd^(AA$2+2)))</f>
        <v/>
      </c>
      <c r="AB1183">
        <f>(INDIRECT("a_"&amp;AB$2)/(AB$2+2))*(($C1183^(AB$2+2)-$H1183^(AB$2+2))/(ε_c1cd^(AB$2+2)))</f>
        <v/>
      </c>
      <c r="AC1183">
        <f>(INDIRECT("a_"&amp;AC$2)/(AC$2+2))*(($C1183^(AC$2+2)-$H1183^(AC$2+2))/(ε_c1cd^(AC$2+2)))</f>
        <v/>
      </c>
      <c r="AD1183">
        <f>(INDIRECT("a_"&amp;AD$2)/(AD$2+2))*(($C1183^(AD$2+2)-$H1183^(AD$2+2))/(ε_c1cd^(AD$2+2)))</f>
        <v/>
      </c>
      <c r="AE1183" s="111">
        <f>(b*f_cd/L1183)*SUM(U1183:Y1183)+SUM(Q1183:R1183)</f>
        <v/>
      </c>
      <c r="AF1183" s="112">
        <f>AE1183*(K1183-y+e)</f>
        <v/>
      </c>
      <c r="AG1183" s="113">
        <f>(b*f_cd/(L1183^2))*SUM(Z1183:AD1183)+SUM(S1183:T1183)-AF1183</f>
        <v/>
      </c>
      <c r="AH1183" s="114">
        <f>AG1183&lt;0</f>
        <v/>
      </c>
      <c r="AI1183" s="115">
        <f>IF(A1183=1,FALSE,(AND(AQ1183,AH1183,NOT(AI1182))))</f>
        <v/>
      </c>
      <c r="AJ1183" s="116">
        <f>(b*f_cd/L1183)*(a_1/2*J1183^2+a_2/3*J1183^3+a_3/4*J1183^4+a_4/5*J1183^5+a_5/6*J1183^6)+SUM(Q1183:R1183)</f>
        <v/>
      </c>
      <c r="AK1183">
        <f>AJ1183*(K1183-y+e)</f>
        <v/>
      </c>
      <c r="AL1183" s="118">
        <f>(b*f_cd/(L1183^2))*(a_1/3*J1183^3+a_2/4*J1183^4+a_3/5*J1183^5+a_4/6*J1183^6+a_5/7*J1183^7)+SUM(S1183:T1183)-AK1183</f>
        <v/>
      </c>
      <c r="AM1183" s="114">
        <f>AL1183&gt;0</f>
        <v/>
      </c>
      <c r="AN1183" s="115">
        <f>IF(A1183=1,FALSE,(AND(AQ1183,AM1183,NOT(AN1182))))</f>
        <v/>
      </c>
      <c r="AO1183">
        <f>IF(D1183=1,AND(AH1183,NOT(AI1183)),AND(AM1183,NOT(AN1183)))</f>
        <v/>
      </c>
      <c r="AP1183" s="119">
        <f>IF(D1183=1,AI1183,AN1183)</f>
        <v/>
      </c>
      <c r="AQ1183" s="125">
        <f>ABS(E1183)&lt;$AQ$2</f>
        <v/>
      </c>
      <c r="AS1183">
        <f>IF(AP1183,MAX(AS$3:AS1181)+1,"")</f>
        <v/>
      </c>
    </row>
    <row r="1184">
      <c r="A1184" t="n">
        <v>1094</v>
      </c>
      <c r="B1184" s="131">
        <f>IF(A1184=1,0,IF(AP1184,0.1*ε_cu1cd,0))</f>
        <v/>
      </c>
      <c r="C1184" s="131">
        <f>IF(A1184=1,0.1*ε_cu1cd,C1183+B1183)</f>
        <v/>
      </c>
      <c r="D1184" s="113">
        <f>IF('Нормальний переріз'!$D$68&gt;0,1,2)</f>
        <v/>
      </c>
      <c r="E1184" s="144">
        <f>IF(D1184=1,F1184,G1184)</f>
        <v/>
      </c>
      <c r="F1184" s="124">
        <f>IF(AI1183,0.11*ε_cu1cd,IF(AH1183,F1183*0.01,F1183))</f>
        <v/>
      </c>
      <c r="G1184" s="124">
        <f>IF(AP1183,-0.1*ε_cu1cd,IF(AM1183,G1183*0.01,G1183))</f>
        <v/>
      </c>
      <c r="H1184" s="113">
        <f>IF(A1184=1,E1184,IF(AO1183,H1183-E1183+E1184,IF(AP1183,0.8*H1183,H1183+E1184)))</f>
        <v/>
      </c>
      <c r="I1184" s="169">
        <f>(C1184-H1184)/h</f>
        <v/>
      </c>
      <c r="J1184">
        <f>C1184/(ε_c1cd)</f>
        <v/>
      </c>
      <c r="K1184">
        <f>C1184/I1184</f>
        <v/>
      </c>
      <c r="L1184" s="131">
        <f>I1184/(ε_c1cd)</f>
        <v/>
      </c>
      <c r="M1184">
        <f>I1184*(K1184-Z_s1)</f>
        <v/>
      </c>
      <c r="N1184">
        <f>I1184*(K1184-Z_s2)</f>
        <v/>
      </c>
      <c r="O1184">
        <f>E_s*M1184</f>
        <v/>
      </c>
      <c r="P1184">
        <f>E_s*N1184</f>
        <v/>
      </c>
      <c r="Q1184">
        <f>O1184*A_s1</f>
        <v/>
      </c>
      <c r="R1184">
        <f>P1184*A_s2</f>
        <v/>
      </c>
      <c r="S1184">
        <f>Q1184*($K1184-Z_s1)</f>
        <v/>
      </c>
      <c r="T1184">
        <f>R1184*($K1184-Z_s2)</f>
        <v/>
      </c>
      <c r="U1184">
        <f>(INDIRECT("a_"&amp;U$2)/(U$2+1))*(($C1184^(U$2+1)-$H1184^(U$2+1))/(ε_c1cd^(U$2+1)))</f>
        <v/>
      </c>
      <c r="V1184">
        <f>(INDIRECT("a_"&amp;V$2)/(V$2+1))*(($C1184^(V$2+1)-$H1184^(V$2+1))/(ε_c1cd^(V$2+1)))</f>
        <v/>
      </c>
      <c r="W1184">
        <f>(INDIRECT("a_"&amp;W$2)/(W$2+1))*(($C1184^(W$2+1)-$H1184^(W$2+1))/(ε_c1cd^(W$2+1)))</f>
        <v/>
      </c>
      <c r="X1184">
        <f>(INDIRECT("a_"&amp;X$2)/(X$2+1))*(($C1184^(X$2+1)-$H1184^(X$2+1))/(ε_c1cd^(X$2+1)))</f>
        <v/>
      </c>
      <c r="Y1184">
        <f>(INDIRECT("a_"&amp;Y$2)/(Y$2+1))*(($C1184^(Y$2+1)-$H1184^(Y$2+1))/(ε_c1cd^(Y$2+1)))</f>
        <v/>
      </c>
      <c r="Z1184">
        <f>(INDIRECT("a_"&amp;Z$2)/(Z$2+2))*(($C1184^(Z$2+2)-$H1184^(Z$2+2))/(ε_c1cd^(Z$2+2)))</f>
        <v/>
      </c>
      <c r="AA1184">
        <f>(INDIRECT("a_"&amp;AA$2)/(AA$2+2))*(($C1184^(AA$2+2)-$H1184^(AA$2+2))/(ε_c1cd^(AA$2+2)))</f>
        <v/>
      </c>
      <c r="AB1184">
        <f>(INDIRECT("a_"&amp;AB$2)/(AB$2+2))*(($C1184^(AB$2+2)-$H1184^(AB$2+2))/(ε_c1cd^(AB$2+2)))</f>
        <v/>
      </c>
      <c r="AC1184">
        <f>(INDIRECT("a_"&amp;AC$2)/(AC$2+2))*(($C1184^(AC$2+2)-$H1184^(AC$2+2))/(ε_c1cd^(AC$2+2)))</f>
        <v/>
      </c>
      <c r="AD1184">
        <f>(INDIRECT("a_"&amp;AD$2)/(AD$2+2))*(($C1184^(AD$2+2)-$H1184^(AD$2+2))/(ε_c1cd^(AD$2+2)))</f>
        <v/>
      </c>
      <c r="AE1184" s="111">
        <f>(b*f_cd/L1184)*SUM(U1184:Y1184)+SUM(Q1184:R1184)</f>
        <v/>
      </c>
      <c r="AF1184" s="112">
        <f>AE1184*(K1184-y+e)</f>
        <v/>
      </c>
      <c r="AG1184" s="113">
        <f>(b*f_cd/(L1184^2))*SUM(Z1184:AD1184)+SUM(S1184:T1184)-AF1184</f>
        <v/>
      </c>
      <c r="AH1184" s="114">
        <f>AG1184&lt;0</f>
        <v/>
      </c>
      <c r="AI1184" s="115">
        <f>IF(A1184=1,FALSE,(AND(AQ1184,AH1184,NOT(AI1183))))</f>
        <v/>
      </c>
      <c r="AJ1184" s="116">
        <f>(b*f_cd/L1184)*(a_1/2*J1184^2+a_2/3*J1184^3+a_3/4*J1184^4+a_4/5*J1184^5+a_5/6*J1184^6)+SUM(Q1184:R1184)</f>
        <v/>
      </c>
      <c r="AK1184">
        <f>AJ1184*(K1184-y+e)</f>
        <v/>
      </c>
      <c r="AL1184" s="118">
        <f>(b*f_cd/(L1184^2))*(a_1/3*J1184^3+a_2/4*J1184^4+a_3/5*J1184^5+a_4/6*J1184^6+a_5/7*J1184^7)+SUM(S1184:T1184)-AK1184</f>
        <v/>
      </c>
      <c r="AM1184" s="114">
        <f>AL1184&gt;0</f>
        <v/>
      </c>
      <c r="AN1184" s="115">
        <f>IF(A1184=1,FALSE,(AND(AQ1184,AM1184,NOT(AN1183))))</f>
        <v/>
      </c>
      <c r="AO1184">
        <f>IF(D1184=1,AND(AH1184,NOT(AI1184)),AND(AM1184,NOT(AN1184)))</f>
        <v/>
      </c>
      <c r="AP1184" s="119">
        <f>IF(D1184=1,AI1184,AN1184)</f>
        <v/>
      </c>
      <c r="AQ1184" s="125">
        <f>ABS(E1184)&lt;$AQ$2</f>
        <v/>
      </c>
      <c r="AS1184">
        <f>IF(AP1184,MAX(AS$3:AS1182)+1,"")</f>
        <v/>
      </c>
    </row>
    <row r="1185">
      <c r="A1185" t="n">
        <v>1095</v>
      </c>
      <c r="B1185" s="131">
        <f>IF(A1185=1,0,IF(AP1185,0.1*ε_cu1cd,0))</f>
        <v/>
      </c>
      <c r="C1185" s="131">
        <f>IF(A1185=1,0.1*ε_cu1cd,C1184+B1184)</f>
        <v/>
      </c>
      <c r="D1185" s="113">
        <f>IF('Нормальний переріз'!$D$68&gt;0,1,2)</f>
        <v/>
      </c>
      <c r="E1185" s="144">
        <f>IF(D1185=1,F1185,G1185)</f>
        <v/>
      </c>
      <c r="F1185" s="124">
        <f>IF(AI1184,0.11*ε_cu1cd,IF(AH1184,F1184*0.01,F1184))</f>
        <v/>
      </c>
      <c r="G1185" s="124">
        <f>IF(AP1184,-0.1*ε_cu1cd,IF(AM1184,G1184*0.01,G1184))</f>
        <v/>
      </c>
      <c r="H1185" s="113">
        <f>IF(A1185=1,E1185,IF(AO1184,H1184-E1184+E1185,IF(AP1184,0.8*H1184,H1184+E1185)))</f>
        <v/>
      </c>
      <c r="I1185" s="169">
        <f>(C1185-H1185)/h</f>
        <v/>
      </c>
      <c r="J1185">
        <f>C1185/(ε_c1cd)</f>
        <v/>
      </c>
      <c r="K1185">
        <f>C1185/I1185</f>
        <v/>
      </c>
      <c r="L1185" s="131">
        <f>I1185/(ε_c1cd)</f>
        <v/>
      </c>
      <c r="M1185">
        <f>I1185*(K1185-Z_s1)</f>
        <v/>
      </c>
      <c r="N1185">
        <f>I1185*(K1185-Z_s2)</f>
        <v/>
      </c>
      <c r="O1185">
        <f>E_s*M1185</f>
        <v/>
      </c>
      <c r="P1185">
        <f>E_s*N1185</f>
        <v/>
      </c>
      <c r="Q1185">
        <f>O1185*A_s1</f>
        <v/>
      </c>
      <c r="R1185">
        <f>P1185*A_s2</f>
        <v/>
      </c>
      <c r="S1185">
        <f>Q1185*($K1185-Z_s1)</f>
        <v/>
      </c>
      <c r="T1185">
        <f>R1185*($K1185-Z_s2)</f>
        <v/>
      </c>
      <c r="U1185">
        <f>(INDIRECT("a_"&amp;U$2)/(U$2+1))*(($C1185^(U$2+1)-$H1185^(U$2+1))/(ε_c1cd^(U$2+1)))</f>
        <v/>
      </c>
      <c r="V1185">
        <f>(INDIRECT("a_"&amp;V$2)/(V$2+1))*(($C1185^(V$2+1)-$H1185^(V$2+1))/(ε_c1cd^(V$2+1)))</f>
        <v/>
      </c>
      <c r="W1185">
        <f>(INDIRECT("a_"&amp;W$2)/(W$2+1))*(($C1185^(W$2+1)-$H1185^(W$2+1))/(ε_c1cd^(W$2+1)))</f>
        <v/>
      </c>
      <c r="X1185">
        <f>(INDIRECT("a_"&amp;X$2)/(X$2+1))*(($C1185^(X$2+1)-$H1185^(X$2+1))/(ε_c1cd^(X$2+1)))</f>
        <v/>
      </c>
      <c r="Y1185">
        <f>(INDIRECT("a_"&amp;Y$2)/(Y$2+1))*(($C1185^(Y$2+1)-$H1185^(Y$2+1))/(ε_c1cd^(Y$2+1)))</f>
        <v/>
      </c>
      <c r="Z1185">
        <f>(INDIRECT("a_"&amp;Z$2)/(Z$2+2))*(($C1185^(Z$2+2)-$H1185^(Z$2+2))/(ε_c1cd^(Z$2+2)))</f>
        <v/>
      </c>
      <c r="AA1185">
        <f>(INDIRECT("a_"&amp;AA$2)/(AA$2+2))*(($C1185^(AA$2+2)-$H1185^(AA$2+2))/(ε_c1cd^(AA$2+2)))</f>
        <v/>
      </c>
      <c r="AB1185">
        <f>(INDIRECT("a_"&amp;AB$2)/(AB$2+2))*(($C1185^(AB$2+2)-$H1185^(AB$2+2))/(ε_c1cd^(AB$2+2)))</f>
        <v/>
      </c>
      <c r="AC1185">
        <f>(INDIRECT("a_"&amp;AC$2)/(AC$2+2))*(($C1185^(AC$2+2)-$H1185^(AC$2+2))/(ε_c1cd^(AC$2+2)))</f>
        <v/>
      </c>
      <c r="AD1185">
        <f>(INDIRECT("a_"&amp;AD$2)/(AD$2+2))*(($C1185^(AD$2+2)-$H1185^(AD$2+2))/(ε_c1cd^(AD$2+2)))</f>
        <v/>
      </c>
      <c r="AE1185" s="111">
        <f>(b*f_cd/L1185)*SUM(U1185:Y1185)+SUM(Q1185:R1185)</f>
        <v/>
      </c>
      <c r="AF1185" s="112">
        <f>AE1185*(K1185-y+e)</f>
        <v/>
      </c>
      <c r="AG1185" s="113">
        <f>(b*f_cd/(L1185^2))*SUM(Z1185:AD1185)+SUM(S1185:T1185)-AF1185</f>
        <v/>
      </c>
      <c r="AH1185" s="114">
        <f>AG1185&lt;0</f>
        <v/>
      </c>
      <c r="AI1185" s="115">
        <f>IF(A1185=1,FALSE,(AND(AQ1185,AH1185,NOT(AI1184))))</f>
        <v/>
      </c>
      <c r="AJ1185" s="116">
        <f>(b*f_cd/L1185)*(a_1/2*J1185^2+a_2/3*J1185^3+a_3/4*J1185^4+a_4/5*J1185^5+a_5/6*J1185^6)+SUM(Q1185:R1185)</f>
        <v/>
      </c>
      <c r="AK1185">
        <f>AJ1185*(K1185-y+e)</f>
        <v/>
      </c>
      <c r="AL1185" s="118">
        <f>(b*f_cd/(L1185^2))*(a_1/3*J1185^3+a_2/4*J1185^4+a_3/5*J1185^5+a_4/6*J1185^6+a_5/7*J1185^7)+SUM(S1185:T1185)-AK1185</f>
        <v/>
      </c>
      <c r="AM1185" s="114">
        <f>AL1185&gt;0</f>
        <v/>
      </c>
      <c r="AN1185" s="115">
        <f>IF(A1185=1,FALSE,(AND(AQ1185,AM1185,NOT(AN1184))))</f>
        <v/>
      </c>
      <c r="AO1185">
        <f>IF(D1185=1,AND(AH1185,NOT(AI1185)),AND(AM1185,NOT(AN1185)))</f>
        <v/>
      </c>
      <c r="AP1185" s="119">
        <f>IF(D1185=1,AI1185,AN1185)</f>
        <v/>
      </c>
      <c r="AQ1185" s="125">
        <f>ABS(E1185)&lt;$AQ$2</f>
        <v/>
      </c>
      <c r="AS1185">
        <f>IF(AP1185,MAX(AS$3:AS1183)+1,"")</f>
        <v/>
      </c>
    </row>
    <row r="1186">
      <c r="A1186" t="n">
        <v>1096</v>
      </c>
      <c r="B1186" s="131">
        <f>IF(A1186=1,0,IF(AP1186,0.1*ε_cu1cd,0))</f>
        <v/>
      </c>
      <c r="C1186" s="131">
        <f>IF(A1186=1,0.1*ε_cu1cd,C1185+B1185)</f>
        <v/>
      </c>
      <c r="D1186" s="113">
        <f>IF('Нормальний переріз'!$D$68&gt;0,1,2)</f>
        <v/>
      </c>
      <c r="E1186" s="144">
        <f>IF(D1186=1,F1186,G1186)</f>
        <v/>
      </c>
      <c r="F1186" s="124">
        <f>IF(AI1185,0.11*ε_cu1cd,IF(AH1185,F1185*0.01,F1185))</f>
        <v/>
      </c>
      <c r="G1186" s="124">
        <f>IF(AP1185,-0.1*ε_cu1cd,IF(AM1185,G1185*0.01,G1185))</f>
        <v/>
      </c>
      <c r="H1186" s="113">
        <f>IF(A1186=1,E1186,IF(AO1185,H1185-E1185+E1186,IF(AP1185,0.8*H1185,H1185+E1186)))</f>
        <v/>
      </c>
      <c r="I1186" s="169">
        <f>(C1186-H1186)/h</f>
        <v/>
      </c>
      <c r="J1186">
        <f>C1186/(ε_c1cd)</f>
        <v/>
      </c>
      <c r="K1186">
        <f>C1186/I1186</f>
        <v/>
      </c>
      <c r="L1186" s="131">
        <f>I1186/(ε_c1cd)</f>
        <v/>
      </c>
      <c r="M1186">
        <f>I1186*(K1186-Z_s1)</f>
        <v/>
      </c>
      <c r="N1186">
        <f>I1186*(K1186-Z_s2)</f>
        <v/>
      </c>
      <c r="O1186">
        <f>E_s*M1186</f>
        <v/>
      </c>
      <c r="P1186">
        <f>E_s*N1186</f>
        <v/>
      </c>
      <c r="Q1186">
        <f>O1186*A_s1</f>
        <v/>
      </c>
      <c r="R1186">
        <f>P1186*A_s2</f>
        <v/>
      </c>
      <c r="S1186">
        <f>Q1186*($K1186-Z_s1)</f>
        <v/>
      </c>
      <c r="T1186">
        <f>R1186*($K1186-Z_s2)</f>
        <v/>
      </c>
      <c r="U1186">
        <f>(INDIRECT("a_"&amp;U$2)/(U$2+1))*(($C1186^(U$2+1)-$H1186^(U$2+1))/(ε_c1cd^(U$2+1)))</f>
        <v/>
      </c>
      <c r="V1186">
        <f>(INDIRECT("a_"&amp;V$2)/(V$2+1))*(($C1186^(V$2+1)-$H1186^(V$2+1))/(ε_c1cd^(V$2+1)))</f>
        <v/>
      </c>
      <c r="W1186">
        <f>(INDIRECT("a_"&amp;W$2)/(W$2+1))*(($C1186^(W$2+1)-$H1186^(W$2+1))/(ε_c1cd^(W$2+1)))</f>
        <v/>
      </c>
      <c r="X1186">
        <f>(INDIRECT("a_"&amp;X$2)/(X$2+1))*(($C1186^(X$2+1)-$H1186^(X$2+1))/(ε_c1cd^(X$2+1)))</f>
        <v/>
      </c>
      <c r="Y1186">
        <f>(INDIRECT("a_"&amp;Y$2)/(Y$2+1))*(($C1186^(Y$2+1)-$H1186^(Y$2+1))/(ε_c1cd^(Y$2+1)))</f>
        <v/>
      </c>
      <c r="Z1186">
        <f>(INDIRECT("a_"&amp;Z$2)/(Z$2+2))*(($C1186^(Z$2+2)-$H1186^(Z$2+2))/(ε_c1cd^(Z$2+2)))</f>
        <v/>
      </c>
      <c r="AA1186">
        <f>(INDIRECT("a_"&amp;AA$2)/(AA$2+2))*(($C1186^(AA$2+2)-$H1186^(AA$2+2))/(ε_c1cd^(AA$2+2)))</f>
        <v/>
      </c>
      <c r="AB1186">
        <f>(INDIRECT("a_"&amp;AB$2)/(AB$2+2))*(($C1186^(AB$2+2)-$H1186^(AB$2+2))/(ε_c1cd^(AB$2+2)))</f>
        <v/>
      </c>
      <c r="AC1186">
        <f>(INDIRECT("a_"&amp;AC$2)/(AC$2+2))*(($C1186^(AC$2+2)-$H1186^(AC$2+2))/(ε_c1cd^(AC$2+2)))</f>
        <v/>
      </c>
      <c r="AD1186">
        <f>(INDIRECT("a_"&amp;AD$2)/(AD$2+2))*(($C1186^(AD$2+2)-$H1186^(AD$2+2))/(ε_c1cd^(AD$2+2)))</f>
        <v/>
      </c>
      <c r="AE1186" s="111">
        <f>(b*f_cd/L1186)*SUM(U1186:Y1186)+SUM(Q1186:R1186)</f>
        <v/>
      </c>
      <c r="AF1186" s="112">
        <f>AE1186*(K1186-y+e)</f>
        <v/>
      </c>
      <c r="AG1186" s="113">
        <f>(b*f_cd/(L1186^2))*SUM(Z1186:AD1186)+SUM(S1186:T1186)-AF1186</f>
        <v/>
      </c>
      <c r="AH1186" s="114">
        <f>AG1186&lt;0</f>
        <v/>
      </c>
      <c r="AI1186" s="115">
        <f>IF(A1186=1,FALSE,(AND(AQ1186,AH1186,NOT(AI1185))))</f>
        <v/>
      </c>
      <c r="AJ1186" s="116">
        <f>(b*f_cd/L1186)*(a_1/2*J1186^2+a_2/3*J1186^3+a_3/4*J1186^4+a_4/5*J1186^5+a_5/6*J1186^6)+SUM(Q1186:R1186)</f>
        <v/>
      </c>
      <c r="AK1186">
        <f>AJ1186*(K1186-y+e)</f>
        <v/>
      </c>
      <c r="AL1186" s="118">
        <f>(b*f_cd/(L1186^2))*(a_1/3*J1186^3+a_2/4*J1186^4+a_3/5*J1186^5+a_4/6*J1186^6+a_5/7*J1186^7)+SUM(S1186:T1186)-AK1186</f>
        <v/>
      </c>
      <c r="AM1186" s="114">
        <f>AL1186&gt;0</f>
        <v/>
      </c>
      <c r="AN1186" s="115">
        <f>IF(A1186=1,FALSE,(AND(AQ1186,AM1186,NOT(AN1185))))</f>
        <v/>
      </c>
      <c r="AO1186">
        <f>IF(D1186=1,AND(AH1186,NOT(AI1186)),AND(AM1186,NOT(AN1186)))</f>
        <v/>
      </c>
      <c r="AP1186" s="119">
        <f>IF(D1186=1,AI1186,AN1186)</f>
        <v/>
      </c>
      <c r="AQ1186" s="125">
        <f>ABS(E1186)&lt;$AQ$2</f>
        <v/>
      </c>
      <c r="AS1186">
        <f>IF(AP1186,MAX(AS$3:AS1184)+1,"")</f>
        <v/>
      </c>
    </row>
    <row r="1187">
      <c r="A1187" t="n">
        <v>1097</v>
      </c>
      <c r="B1187" s="131">
        <f>IF(A1187=1,0,IF(AP1187,0.1*ε_cu1cd,0))</f>
        <v/>
      </c>
      <c r="C1187" s="131">
        <f>IF(A1187=1,0.1*ε_cu1cd,C1186+B1186)</f>
        <v/>
      </c>
      <c r="D1187" s="113">
        <f>IF('Нормальний переріз'!$D$68&gt;0,1,2)</f>
        <v/>
      </c>
      <c r="E1187" s="144">
        <f>IF(D1187=1,F1187,G1187)</f>
        <v/>
      </c>
      <c r="F1187" s="124">
        <f>IF(AI1186,0.11*ε_cu1cd,IF(AH1186,F1186*0.01,F1186))</f>
        <v/>
      </c>
      <c r="G1187" s="124">
        <f>IF(AP1186,-0.1*ε_cu1cd,IF(AM1186,G1186*0.01,G1186))</f>
        <v/>
      </c>
      <c r="H1187" s="113">
        <f>IF(A1187=1,E1187,IF(AO1186,H1186-E1186+E1187,IF(AP1186,0.8*H1186,H1186+E1187)))</f>
        <v/>
      </c>
      <c r="I1187" s="169">
        <f>(C1187-H1187)/h</f>
        <v/>
      </c>
      <c r="J1187">
        <f>C1187/(ε_c1cd)</f>
        <v/>
      </c>
      <c r="K1187">
        <f>C1187/I1187</f>
        <v/>
      </c>
      <c r="L1187" s="131">
        <f>I1187/(ε_c1cd)</f>
        <v/>
      </c>
      <c r="M1187">
        <f>I1187*(K1187-Z_s1)</f>
        <v/>
      </c>
      <c r="N1187">
        <f>I1187*(K1187-Z_s2)</f>
        <v/>
      </c>
      <c r="O1187">
        <f>E_s*M1187</f>
        <v/>
      </c>
      <c r="P1187">
        <f>E_s*N1187</f>
        <v/>
      </c>
      <c r="Q1187">
        <f>O1187*A_s1</f>
        <v/>
      </c>
      <c r="R1187">
        <f>P1187*A_s2</f>
        <v/>
      </c>
      <c r="S1187">
        <f>Q1187*($K1187-Z_s1)</f>
        <v/>
      </c>
      <c r="T1187">
        <f>R1187*($K1187-Z_s2)</f>
        <v/>
      </c>
      <c r="U1187">
        <f>(INDIRECT("a_"&amp;U$2)/(U$2+1))*(($C1187^(U$2+1)-$H1187^(U$2+1))/(ε_c1cd^(U$2+1)))</f>
        <v/>
      </c>
      <c r="V1187">
        <f>(INDIRECT("a_"&amp;V$2)/(V$2+1))*(($C1187^(V$2+1)-$H1187^(V$2+1))/(ε_c1cd^(V$2+1)))</f>
        <v/>
      </c>
      <c r="W1187">
        <f>(INDIRECT("a_"&amp;W$2)/(W$2+1))*(($C1187^(W$2+1)-$H1187^(W$2+1))/(ε_c1cd^(W$2+1)))</f>
        <v/>
      </c>
      <c r="X1187">
        <f>(INDIRECT("a_"&amp;X$2)/(X$2+1))*(($C1187^(X$2+1)-$H1187^(X$2+1))/(ε_c1cd^(X$2+1)))</f>
        <v/>
      </c>
      <c r="Y1187">
        <f>(INDIRECT("a_"&amp;Y$2)/(Y$2+1))*(($C1187^(Y$2+1)-$H1187^(Y$2+1))/(ε_c1cd^(Y$2+1)))</f>
        <v/>
      </c>
      <c r="Z1187">
        <f>(INDIRECT("a_"&amp;Z$2)/(Z$2+2))*(($C1187^(Z$2+2)-$H1187^(Z$2+2))/(ε_c1cd^(Z$2+2)))</f>
        <v/>
      </c>
      <c r="AA1187">
        <f>(INDIRECT("a_"&amp;AA$2)/(AA$2+2))*(($C1187^(AA$2+2)-$H1187^(AA$2+2))/(ε_c1cd^(AA$2+2)))</f>
        <v/>
      </c>
      <c r="AB1187">
        <f>(INDIRECT("a_"&amp;AB$2)/(AB$2+2))*(($C1187^(AB$2+2)-$H1187^(AB$2+2))/(ε_c1cd^(AB$2+2)))</f>
        <v/>
      </c>
      <c r="AC1187">
        <f>(INDIRECT("a_"&amp;AC$2)/(AC$2+2))*(($C1187^(AC$2+2)-$H1187^(AC$2+2))/(ε_c1cd^(AC$2+2)))</f>
        <v/>
      </c>
      <c r="AD1187">
        <f>(INDIRECT("a_"&amp;AD$2)/(AD$2+2))*(($C1187^(AD$2+2)-$H1187^(AD$2+2))/(ε_c1cd^(AD$2+2)))</f>
        <v/>
      </c>
      <c r="AE1187" s="111">
        <f>(b*f_cd/L1187)*SUM(U1187:Y1187)+SUM(Q1187:R1187)</f>
        <v/>
      </c>
      <c r="AF1187" s="112">
        <f>AE1187*(K1187-y+e)</f>
        <v/>
      </c>
      <c r="AG1187" s="113">
        <f>(b*f_cd/(L1187^2))*SUM(Z1187:AD1187)+SUM(S1187:T1187)-AF1187</f>
        <v/>
      </c>
      <c r="AH1187" s="114">
        <f>AG1187&lt;0</f>
        <v/>
      </c>
      <c r="AI1187" s="115">
        <f>IF(A1187=1,FALSE,(AND(AQ1187,AH1187,NOT(AI1186))))</f>
        <v/>
      </c>
      <c r="AJ1187" s="116">
        <f>(b*f_cd/L1187)*(a_1/2*J1187^2+a_2/3*J1187^3+a_3/4*J1187^4+a_4/5*J1187^5+a_5/6*J1187^6)+SUM(Q1187:R1187)</f>
        <v/>
      </c>
      <c r="AK1187">
        <f>AJ1187*(K1187-y+e)</f>
        <v/>
      </c>
      <c r="AL1187" s="118">
        <f>(b*f_cd/(L1187^2))*(a_1/3*J1187^3+a_2/4*J1187^4+a_3/5*J1187^5+a_4/6*J1187^6+a_5/7*J1187^7)+SUM(S1187:T1187)-AK1187</f>
        <v/>
      </c>
      <c r="AM1187" s="114">
        <f>AL1187&gt;0</f>
        <v/>
      </c>
      <c r="AN1187" s="115">
        <f>IF(A1187=1,FALSE,(AND(AQ1187,AM1187,NOT(AN1186))))</f>
        <v/>
      </c>
      <c r="AO1187">
        <f>IF(D1187=1,AND(AH1187,NOT(AI1187)),AND(AM1187,NOT(AN1187)))</f>
        <v/>
      </c>
      <c r="AP1187" s="119">
        <f>IF(D1187=1,AI1187,AN1187)</f>
        <v/>
      </c>
      <c r="AQ1187" s="125">
        <f>ABS(E1187)&lt;$AQ$2</f>
        <v/>
      </c>
      <c r="AS1187">
        <f>IF(AP1187,MAX(AS$3:AS1185)+1,"")</f>
        <v/>
      </c>
    </row>
    <row r="1188">
      <c r="A1188" t="n">
        <v>1098</v>
      </c>
      <c r="B1188" s="131">
        <f>IF(A1188=1,0,IF(AP1188,0.1*ε_cu1cd,0))</f>
        <v/>
      </c>
      <c r="C1188" s="131">
        <f>IF(A1188=1,0.1*ε_cu1cd,C1187+B1187)</f>
        <v/>
      </c>
      <c r="D1188" s="113">
        <f>IF('Нормальний переріз'!$D$68&gt;0,1,2)</f>
        <v/>
      </c>
      <c r="E1188" s="144">
        <f>IF(D1188=1,F1188,G1188)</f>
        <v/>
      </c>
      <c r="F1188" s="124">
        <f>IF(AI1187,0.11*ε_cu1cd,IF(AH1187,F1187*0.01,F1187))</f>
        <v/>
      </c>
      <c r="G1188" s="124">
        <f>IF(AP1187,-0.1*ε_cu1cd,IF(AM1187,G1187*0.01,G1187))</f>
        <v/>
      </c>
      <c r="H1188" s="113">
        <f>IF(A1188=1,E1188,IF(AO1187,H1187-E1187+E1188,IF(AP1187,0.8*H1187,H1187+E1188)))</f>
        <v/>
      </c>
      <c r="I1188" s="169">
        <f>(C1188-H1188)/h</f>
        <v/>
      </c>
      <c r="J1188">
        <f>C1188/(ε_c1cd)</f>
        <v/>
      </c>
      <c r="K1188">
        <f>C1188/I1188</f>
        <v/>
      </c>
      <c r="L1188" s="131">
        <f>I1188/(ε_c1cd)</f>
        <v/>
      </c>
      <c r="M1188">
        <f>I1188*(K1188-Z_s1)</f>
        <v/>
      </c>
      <c r="N1188">
        <f>I1188*(K1188-Z_s2)</f>
        <v/>
      </c>
      <c r="O1188">
        <f>E_s*M1188</f>
        <v/>
      </c>
      <c r="P1188">
        <f>E_s*N1188</f>
        <v/>
      </c>
      <c r="Q1188">
        <f>O1188*A_s1</f>
        <v/>
      </c>
      <c r="R1188">
        <f>P1188*A_s2</f>
        <v/>
      </c>
      <c r="S1188">
        <f>Q1188*($K1188-Z_s1)</f>
        <v/>
      </c>
      <c r="T1188">
        <f>R1188*($K1188-Z_s2)</f>
        <v/>
      </c>
      <c r="U1188">
        <f>(INDIRECT("a_"&amp;U$2)/(U$2+1))*(($C1188^(U$2+1)-$H1188^(U$2+1))/(ε_c1cd^(U$2+1)))</f>
        <v/>
      </c>
      <c r="V1188">
        <f>(INDIRECT("a_"&amp;V$2)/(V$2+1))*(($C1188^(V$2+1)-$H1188^(V$2+1))/(ε_c1cd^(V$2+1)))</f>
        <v/>
      </c>
      <c r="W1188">
        <f>(INDIRECT("a_"&amp;W$2)/(W$2+1))*(($C1188^(W$2+1)-$H1188^(W$2+1))/(ε_c1cd^(W$2+1)))</f>
        <v/>
      </c>
      <c r="X1188">
        <f>(INDIRECT("a_"&amp;X$2)/(X$2+1))*(($C1188^(X$2+1)-$H1188^(X$2+1))/(ε_c1cd^(X$2+1)))</f>
        <v/>
      </c>
      <c r="Y1188">
        <f>(INDIRECT("a_"&amp;Y$2)/(Y$2+1))*(($C1188^(Y$2+1)-$H1188^(Y$2+1))/(ε_c1cd^(Y$2+1)))</f>
        <v/>
      </c>
      <c r="Z1188">
        <f>(INDIRECT("a_"&amp;Z$2)/(Z$2+2))*(($C1188^(Z$2+2)-$H1188^(Z$2+2))/(ε_c1cd^(Z$2+2)))</f>
        <v/>
      </c>
      <c r="AA1188">
        <f>(INDIRECT("a_"&amp;AA$2)/(AA$2+2))*(($C1188^(AA$2+2)-$H1188^(AA$2+2))/(ε_c1cd^(AA$2+2)))</f>
        <v/>
      </c>
      <c r="AB1188">
        <f>(INDIRECT("a_"&amp;AB$2)/(AB$2+2))*(($C1188^(AB$2+2)-$H1188^(AB$2+2))/(ε_c1cd^(AB$2+2)))</f>
        <v/>
      </c>
      <c r="AC1188">
        <f>(INDIRECT("a_"&amp;AC$2)/(AC$2+2))*(($C1188^(AC$2+2)-$H1188^(AC$2+2))/(ε_c1cd^(AC$2+2)))</f>
        <v/>
      </c>
      <c r="AD1188">
        <f>(INDIRECT("a_"&amp;AD$2)/(AD$2+2))*(($C1188^(AD$2+2)-$H1188^(AD$2+2))/(ε_c1cd^(AD$2+2)))</f>
        <v/>
      </c>
      <c r="AE1188" s="111">
        <f>(b*f_cd/L1188)*SUM(U1188:Y1188)+SUM(Q1188:R1188)</f>
        <v/>
      </c>
      <c r="AF1188" s="112">
        <f>AE1188*(K1188-y+e)</f>
        <v/>
      </c>
      <c r="AG1188" s="113">
        <f>(b*f_cd/(L1188^2))*SUM(Z1188:AD1188)+SUM(S1188:T1188)-AF1188</f>
        <v/>
      </c>
      <c r="AH1188" s="114">
        <f>AG1188&lt;0</f>
        <v/>
      </c>
      <c r="AI1188" s="115">
        <f>IF(A1188=1,FALSE,(AND(AQ1188,AH1188,NOT(AI1187))))</f>
        <v/>
      </c>
      <c r="AJ1188" s="116">
        <f>(b*f_cd/L1188)*(a_1/2*J1188^2+a_2/3*J1188^3+a_3/4*J1188^4+a_4/5*J1188^5+a_5/6*J1188^6)+SUM(Q1188:R1188)</f>
        <v/>
      </c>
      <c r="AK1188">
        <f>AJ1188*(K1188-y+e)</f>
        <v/>
      </c>
      <c r="AL1188" s="118">
        <f>(b*f_cd/(L1188^2))*(a_1/3*J1188^3+a_2/4*J1188^4+a_3/5*J1188^5+a_4/6*J1188^6+a_5/7*J1188^7)+SUM(S1188:T1188)-AK1188</f>
        <v/>
      </c>
      <c r="AM1188" s="114">
        <f>AL1188&gt;0</f>
        <v/>
      </c>
      <c r="AN1188" s="115">
        <f>IF(A1188=1,FALSE,(AND(AQ1188,AM1188,NOT(AN1187))))</f>
        <v/>
      </c>
      <c r="AO1188">
        <f>IF(D1188=1,AND(AH1188,NOT(AI1188)),AND(AM1188,NOT(AN1188)))</f>
        <v/>
      </c>
      <c r="AP1188" s="119">
        <f>IF(D1188=1,AI1188,AN1188)</f>
        <v/>
      </c>
      <c r="AQ1188" s="125">
        <f>ABS(E1188)&lt;$AQ$2</f>
        <v/>
      </c>
      <c r="AS1188">
        <f>IF(AP1188,MAX(AS$3:AS1186)+1,"")</f>
        <v/>
      </c>
    </row>
    <row r="1189">
      <c r="A1189" t="n">
        <v>1099</v>
      </c>
      <c r="B1189" s="131">
        <f>IF(A1189=1,0,IF(AP1189,0.1*ε_cu1cd,0))</f>
        <v/>
      </c>
      <c r="C1189" s="131">
        <f>IF(A1189=1,0.1*ε_cu1cd,C1188+B1188)</f>
        <v/>
      </c>
      <c r="D1189" s="113">
        <f>IF('Нормальний переріз'!$D$68&gt;0,1,2)</f>
        <v/>
      </c>
      <c r="E1189" s="144">
        <f>IF(D1189=1,F1189,G1189)</f>
        <v/>
      </c>
      <c r="F1189" s="124">
        <f>IF(AI1188,0.11*ε_cu1cd,IF(AH1188,F1188*0.01,F1188))</f>
        <v/>
      </c>
      <c r="G1189" s="124">
        <f>IF(AP1188,-0.1*ε_cu1cd,IF(AM1188,G1188*0.01,G1188))</f>
        <v/>
      </c>
      <c r="H1189" s="113">
        <f>IF(A1189=1,E1189,IF(AO1188,H1188-E1188+E1189,IF(AP1188,0.8*H1188,H1188+E1189)))</f>
        <v/>
      </c>
      <c r="I1189" s="169">
        <f>(C1189-H1189)/h</f>
        <v/>
      </c>
      <c r="J1189">
        <f>C1189/(ε_c1cd)</f>
        <v/>
      </c>
      <c r="K1189">
        <f>C1189/I1189</f>
        <v/>
      </c>
      <c r="L1189" s="131">
        <f>I1189/(ε_c1cd)</f>
        <v/>
      </c>
      <c r="M1189">
        <f>I1189*(K1189-Z_s1)</f>
        <v/>
      </c>
      <c r="N1189">
        <f>I1189*(K1189-Z_s2)</f>
        <v/>
      </c>
      <c r="O1189">
        <f>E_s*M1189</f>
        <v/>
      </c>
      <c r="P1189">
        <f>E_s*N1189</f>
        <v/>
      </c>
      <c r="Q1189">
        <f>O1189*A_s1</f>
        <v/>
      </c>
      <c r="R1189">
        <f>P1189*A_s2</f>
        <v/>
      </c>
      <c r="S1189">
        <f>Q1189*($K1189-Z_s1)</f>
        <v/>
      </c>
      <c r="T1189">
        <f>R1189*($K1189-Z_s2)</f>
        <v/>
      </c>
      <c r="U1189">
        <f>(INDIRECT("a_"&amp;U$2)/(U$2+1))*(($C1189^(U$2+1)-$H1189^(U$2+1))/(ε_c1cd^(U$2+1)))</f>
        <v/>
      </c>
      <c r="V1189">
        <f>(INDIRECT("a_"&amp;V$2)/(V$2+1))*(($C1189^(V$2+1)-$H1189^(V$2+1))/(ε_c1cd^(V$2+1)))</f>
        <v/>
      </c>
      <c r="W1189">
        <f>(INDIRECT("a_"&amp;W$2)/(W$2+1))*(($C1189^(W$2+1)-$H1189^(W$2+1))/(ε_c1cd^(W$2+1)))</f>
        <v/>
      </c>
      <c r="X1189">
        <f>(INDIRECT("a_"&amp;X$2)/(X$2+1))*(($C1189^(X$2+1)-$H1189^(X$2+1))/(ε_c1cd^(X$2+1)))</f>
        <v/>
      </c>
      <c r="Y1189">
        <f>(INDIRECT("a_"&amp;Y$2)/(Y$2+1))*(($C1189^(Y$2+1)-$H1189^(Y$2+1))/(ε_c1cd^(Y$2+1)))</f>
        <v/>
      </c>
      <c r="Z1189">
        <f>(INDIRECT("a_"&amp;Z$2)/(Z$2+2))*(($C1189^(Z$2+2)-$H1189^(Z$2+2))/(ε_c1cd^(Z$2+2)))</f>
        <v/>
      </c>
      <c r="AA1189">
        <f>(INDIRECT("a_"&amp;AA$2)/(AA$2+2))*(($C1189^(AA$2+2)-$H1189^(AA$2+2))/(ε_c1cd^(AA$2+2)))</f>
        <v/>
      </c>
      <c r="AB1189">
        <f>(INDIRECT("a_"&amp;AB$2)/(AB$2+2))*(($C1189^(AB$2+2)-$H1189^(AB$2+2))/(ε_c1cd^(AB$2+2)))</f>
        <v/>
      </c>
      <c r="AC1189">
        <f>(INDIRECT("a_"&amp;AC$2)/(AC$2+2))*(($C1189^(AC$2+2)-$H1189^(AC$2+2))/(ε_c1cd^(AC$2+2)))</f>
        <v/>
      </c>
      <c r="AD1189">
        <f>(INDIRECT("a_"&amp;AD$2)/(AD$2+2))*(($C1189^(AD$2+2)-$H1189^(AD$2+2))/(ε_c1cd^(AD$2+2)))</f>
        <v/>
      </c>
      <c r="AE1189" s="111">
        <f>(b*f_cd/L1189)*SUM(U1189:Y1189)+SUM(Q1189:R1189)</f>
        <v/>
      </c>
      <c r="AF1189" s="112">
        <f>AE1189*(K1189-y+e)</f>
        <v/>
      </c>
      <c r="AG1189" s="113">
        <f>(b*f_cd/(L1189^2))*SUM(Z1189:AD1189)+SUM(S1189:T1189)-AF1189</f>
        <v/>
      </c>
      <c r="AH1189" s="114">
        <f>AG1189&lt;0</f>
        <v/>
      </c>
      <c r="AI1189" s="115">
        <f>IF(A1189=1,FALSE,(AND(AQ1189,AH1189,NOT(AI1188))))</f>
        <v/>
      </c>
      <c r="AJ1189" s="116">
        <f>(b*f_cd/L1189)*(a_1/2*J1189^2+a_2/3*J1189^3+a_3/4*J1189^4+a_4/5*J1189^5+a_5/6*J1189^6)+SUM(Q1189:R1189)</f>
        <v/>
      </c>
      <c r="AK1189">
        <f>AJ1189*(K1189-y+e)</f>
        <v/>
      </c>
      <c r="AL1189" s="118">
        <f>(b*f_cd/(L1189^2))*(a_1/3*J1189^3+a_2/4*J1189^4+a_3/5*J1189^5+a_4/6*J1189^6+a_5/7*J1189^7)+SUM(S1189:T1189)-AK1189</f>
        <v/>
      </c>
      <c r="AM1189" s="114">
        <f>AL1189&gt;0</f>
        <v/>
      </c>
      <c r="AN1189" s="115">
        <f>IF(A1189=1,FALSE,(AND(AQ1189,AM1189,NOT(AN1188))))</f>
        <v/>
      </c>
      <c r="AO1189">
        <f>IF(D1189=1,AND(AH1189,NOT(AI1189)),AND(AM1189,NOT(AN1189)))</f>
        <v/>
      </c>
      <c r="AP1189" s="119">
        <f>IF(D1189=1,AI1189,AN1189)</f>
        <v/>
      </c>
      <c r="AQ1189" s="125">
        <f>ABS(E1189)&lt;$AQ$2</f>
        <v/>
      </c>
      <c r="AS1189">
        <f>IF(AP1189,MAX(AS$3:AS1187)+1,"")</f>
        <v/>
      </c>
    </row>
    <row r="1190">
      <c r="A1190" t="n">
        <v>1100</v>
      </c>
      <c r="B1190" s="131">
        <f>IF(A1190=1,0,IF(AP1190,0.1*ε_cu1cd,0))</f>
        <v/>
      </c>
      <c r="C1190" s="131">
        <f>IF(A1190=1,0.1*ε_cu1cd,C1189+B1189)</f>
        <v/>
      </c>
      <c r="D1190" s="113">
        <f>IF('Нормальний переріз'!$D$68&gt;0,1,2)</f>
        <v/>
      </c>
      <c r="E1190" s="144">
        <f>IF(D1190=1,F1190,G1190)</f>
        <v/>
      </c>
      <c r="F1190" s="124">
        <f>IF(AI1189,0.11*ε_cu1cd,IF(AH1189,F1189*0.01,F1189))</f>
        <v/>
      </c>
      <c r="G1190" s="124">
        <f>IF(AP1189,-0.1*ε_cu1cd,IF(AM1189,G1189*0.01,G1189))</f>
        <v/>
      </c>
      <c r="H1190" s="113">
        <f>IF(A1190=1,E1190,IF(AO1189,H1189-E1189+E1190,IF(AP1189,0.8*H1189,H1189+E1190)))</f>
        <v/>
      </c>
      <c r="I1190" s="169">
        <f>(C1190-H1190)/h</f>
        <v/>
      </c>
      <c r="J1190">
        <f>C1190/(ε_c1cd)</f>
        <v/>
      </c>
      <c r="K1190">
        <f>C1190/I1190</f>
        <v/>
      </c>
      <c r="L1190" s="131">
        <f>I1190/(ε_c1cd)</f>
        <v/>
      </c>
      <c r="M1190">
        <f>I1190*(K1190-Z_s1)</f>
        <v/>
      </c>
      <c r="N1190">
        <f>I1190*(K1190-Z_s2)</f>
        <v/>
      </c>
      <c r="O1190">
        <f>E_s*M1190</f>
        <v/>
      </c>
      <c r="P1190">
        <f>E_s*N1190</f>
        <v/>
      </c>
      <c r="Q1190">
        <f>O1190*A_s1</f>
        <v/>
      </c>
      <c r="R1190">
        <f>P1190*A_s2</f>
        <v/>
      </c>
      <c r="S1190">
        <f>Q1190*($K1190-Z_s1)</f>
        <v/>
      </c>
      <c r="T1190">
        <f>R1190*($K1190-Z_s2)</f>
        <v/>
      </c>
      <c r="U1190">
        <f>(INDIRECT("a_"&amp;U$2)/(U$2+1))*(($C1190^(U$2+1)-$H1190^(U$2+1))/(ε_c1cd^(U$2+1)))</f>
        <v/>
      </c>
      <c r="V1190">
        <f>(INDIRECT("a_"&amp;V$2)/(V$2+1))*(($C1190^(V$2+1)-$H1190^(V$2+1))/(ε_c1cd^(V$2+1)))</f>
        <v/>
      </c>
      <c r="W1190">
        <f>(INDIRECT("a_"&amp;W$2)/(W$2+1))*(($C1190^(W$2+1)-$H1190^(W$2+1))/(ε_c1cd^(W$2+1)))</f>
        <v/>
      </c>
      <c r="X1190">
        <f>(INDIRECT("a_"&amp;X$2)/(X$2+1))*(($C1190^(X$2+1)-$H1190^(X$2+1))/(ε_c1cd^(X$2+1)))</f>
        <v/>
      </c>
      <c r="Y1190">
        <f>(INDIRECT("a_"&amp;Y$2)/(Y$2+1))*(($C1190^(Y$2+1)-$H1190^(Y$2+1))/(ε_c1cd^(Y$2+1)))</f>
        <v/>
      </c>
      <c r="Z1190">
        <f>(INDIRECT("a_"&amp;Z$2)/(Z$2+2))*(($C1190^(Z$2+2)-$H1190^(Z$2+2))/(ε_c1cd^(Z$2+2)))</f>
        <v/>
      </c>
      <c r="AA1190">
        <f>(INDIRECT("a_"&amp;AA$2)/(AA$2+2))*(($C1190^(AA$2+2)-$H1190^(AA$2+2))/(ε_c1cd^(AA$2+2)))</f>
        <v/>
      </c>
      <c r="AB1190">
        <f>(INDIRECT("a_"&amp;AB$2)/(AB$2+2))*(($C1190^(AB$2+2)-$H1190^(AB$2+2))/(ε_c1cd^(AB$2+2)))</f>
        <v/>
      </c>
      <c r="AC1190">
        <f>(INDIRECT("a_"&amp;AC$2)/(AC$2+2))*(($C1190^(AC$2+2)-$H1190^(AC$2+2))/(ε_c1cd^(AC$2+2)))</f>
        <v/>
      </c>
      <c r="AD1190">
        <f>(INDIRECT("a_"&amp;AD$2)/(AD$2+2))*(($C1190^(AD$2+2)-$H1190^(AD$2+2))/(ε_c1cd^(AD$2+2)))</f>
        <v/>
      </c>
      <c r="AE1190" s="111">
        <f>(b*f_cd/L1190)*SUM(U1190:Y1190)+SUM(Q1190:R1190)</f>
        <v/>
      </c>
      <c r="AF1190" s="112">
        <f>AE1190*(K1190-y+e)</f>
        <v/>
      </c>
      <c r="AG1190" s="113">
        <f>(b*f_cd/(L1190^2))*SUM(Z1190:AD1190)+SUM(S1190:T1190)-AF1190</f>
        <v/>
      </c>
      <c r="AH1190" s="114">
        <f>AG1190&lt;0</f>
        <v/>
      </c>
      <c r="AI1190" s="115">
        <f>IF(A1190=1,FALSE,(AND(AQ1190,AH1190,NOT(AI1189))))</f>
        <v/>
      </c>
      <c r="AJ1190" s="116">
        <f>(b*f_cd/L1190)*(a_1/2*J1190^2+a_2/3*J1190^3+a_3/4*J1190^4+a_4/5*J1190^5+a_5/6*J1190^6)+SUM(Q1190:R1190)</f>
        <v/>
      </c>
      <c r="AK1190">
        <f>AJ1190*(K1190-y+e)</f>
        <v/>
      </c>
      <c r="AL1190" s="118">
        <f>(b*f_cd/(L1190^2))*(a_1/3*J1190^3+a_2/4*J1190^4+a_3/5*J1190^5+a_4/6*J1190^6+a_5/7*J1190^7)+SUM(S1190:T1190)-AK1190</f>
        <v/>
      </c>
      <c r="AM1190" s="114">
        <f>AL1190&gt;0</f>
        <v/>
      </c>
      <c r="AN1190" s="115">
        <f>IF(A1190=1,FALSE,(AND(AQ1190,AM1190,NOT(AN1189))))</f>
        <v/>
      </c>
      <c r="AO1190">
        <f>IF(D1190=1,AND(AH1190,NOT(AI1190)),AND(AM1190,NOT(AN1190)))</f>
        <v/>
      </c>
      <c r="AP1190" s="119">
        <f>IF(D1190=1,AI1190,AN1190)</f>
        <v/>
      </c>
      <c r="AQ1190" s="125">
        <f>ABS(E1190)&lt;$AQ$2</f>
        <v/>
      </c>
      <c r="AS1190">
        <f>IF(AP1190,MAX(AS$3:AS1188)+1,"")</f>
        <v/>
      </c>
    </row>
    <row r="1191">
      <c r="A1191" t="n">
        <v>1101</v>
      </c>
      <c r="B1191" s="131">
        <f>IF(A1191=1,0,IF(AP1191,0.1*ε_cu1cd,0))</f>
        <v/>
      </c>
      <c r="C1191" s="131">
        <f>IF(A1191=1,0.1*ε_cu1cd,C1190+B1190)</f>
        <v/>
      </c>
      <c r="D1191" s="113">
        <f>IF('Нормальний переріз'!$D$68&gt;0,1,2)</f>
        <v/>
      </c>
      <c r="E1191" s="144">
        <f>IF(D1191=1,F1191,G1191)</f>
        <v/>
      </c>
      <c r="F1191" s="124">
        <f>IF(AI1190,0.11*ε_cu1cd,IF(AH1190,F1190*0.01,F1190))</f>
        <v/>
      </c>
      <c r="G1191" s="124">
        <f>IF(AP1190,-0.1*ε_cu1cd,IF(AM1190,G1190*0.01,G1190))</f>
        <v/>
      </c>
      <c r="H1191" s="113">
        <f>IF(A1191=1,E1191,IF(AO1190,H1190-E1190+E1191,IF(AP1190,0.8*H1190,H1190+E1191)))</f>
        <v/>
      </c>
      <c r="I1191" s="169">
        <f>(C1191-H1191)/h</f>
        <v/>
      </c>
      <c r="J1191">
        <f>C1191/(ε_c1cd)</f>
        <v/>
      </c>
      <c r="K1191">
        <f>C1191/I1191</f>
        <v/>
      </c>
      <c r="L1191" s="131">
        <f>I1191/(ε_c1cd)</f>
        <v/>
      </c>
      <c r="M1191">
        <f>I1191*(K1191-Z_s1)</f>
        <v/>
      </c>
      <c r="N1191">
        <f>I1191*(K1191-Z_s2)</f>
        <v/>
      </c>
      <c r="O1191">
        <f>E_s*M1191</f>
        <v/>
      </c>
      <c r="P1191">
        <f>E_s*N1191</f>
        <v/>
      </c>
      <c r="Q1191">
        <f>O1191*A_s1</f>
        <v/>
      </c>
      <c r="R1191">
        <f>P1191*A_s2</f>
        <v/>
      </c>
      <c r="S1191">
        <f>Q1191*($K1191-Z_s1)</f>
        <v/>
      </c>
      <c r="T1191">
        <f>R1191*($K1191-Z_s2)</f>
        <v/>
      </c>
      <c r="U1191">
        <f>(INDIRECT("a_"&amp;U$2)/(U$2+1))*(($C1191^(U$2+1)-$H1191^(U$2+1))/(ε_c1cd^(U$2+1)))</f>
        <v/>
      </c>
      <c r="V1191">
        <f>(INDIRECT("a_"&amp;V$2)/(V$2+1))*(($C1191^(V$2+1)-$H1191^(V$2+1))/(ε_c1cd^(V$2+1)))</f>
        <v/>
      </c>
      <c r="W1191">
        <f>(INDIRECT("a_"&amp;W$2)/(W$2+1))*(($C1191^(W$2+1)-$H1191^(W$2+1))/(ε_c1cd^(W$2+1)))</f>
        <v/>
      </c>
      <c r="X1191">
        <f>(INDIRECT("a_"&amp;X$2)/(X$2+1))*(($C1191^(X$2+1)-$H1191^(X$2+1))/(ε_c1cd^(X$2+1)))</f>
        <v/>
      </c>
      <c r="Y1191">
        <f>(INDIRECT("a_"&amp;Y$2)/(Y$2+1))*(($C1191^(Y$2+1)-$H1191^(Y$2+1))/(ε_c1cd^(Y$2+1)))</f>
        <v/>
      </c>
      <c r="Z1191">
        <f>(INDIRECT("a_"&amp;Z$2)/(Z$2+2))*(($C1191^(Z$2+2)-$H1191^(Z$2+2))/(ε_c1cd^(Z$2+2)))</f>
        <v/>
      </c>
      <c r="AA1191">
        <f>(INDIRECT("a_"&amp;AA$2)/(AA$2+2))*(($C1191^(AA$2+2)-$H1191^(AA$2+2))/(ε_c1cd^(AA$2+2)))</f>
        <v/>
      </c>
      <c r="AB1191">
        <f>(INDIRECT("a_"&amp;AB$2)/(AB$2+2))*(($C1191^(AB$2+2)-$H1191^(AB$2+2))/(ε_c1cd^(AB$2+2)))</f>
        <v/>
      </c>
      <c r="AC1191">
        <f>(INDIRECT("a_"&amp;AC$2)/(AC$2+2))*(($C1191^(AC$2+2)-$H1191^(AC$2+2))/(ε_c1cd^(AC$2+2)))</f>
        <v/>
      </c>
      <c r="AD1191">
        <f>(INDIRECT("a_"&amp;AD$2)/(AD$2+2))*(($C1191^(AD$2+2)-$H1191^(AD$2+2))/(ε_c1cd^(AD$2+2)))</f>
        <v/>
      </c>
      <c r="AE1191" s="111">
        <f>(b*f_cd/L1191)*SUM(U1191:Y1191)+SUM(Q1191:R1191)</f>
        <v/>
      </c>
      <c r="AF1191" s="112">
        <f>AE1191*(K1191-y+e)</f>
        <v/>
      </c>
      <c r="AG1191" s="113">
        <f>(b*f_cd/(L1191^2))*SUM(Z1191:AD1191)+SUM(S1191:T1191)-AF1191</f>
        <v/>
      </c>
      <c r="AH1191" s="114">
        <f>AG1191&lt;0</f>
        <v/>
      </c>
      <c r="AI1191" s="115">
        <f>IF(A1191=1,FALSE,(AND(AQ1191,AH1191,NOT(AI1190))))</f>
        <v/>
      </c>
      <c r="AJ1191" s="116">
        <f>(b*f_cd/L1191)*(a_1/2*J1191^2+a_2/3*J1191^3+a_3/4*J1191^4+a_4/5*J1191^5+a_5/6*J1191^6)+SUM(Q1191:R1191)</f>
        <v/>
      </c>
      <c r="AK1191">
        <f>AJ1191*(K1191-y+e)</f>
        <v/>
      </c>
      <c r="AL1191" s="118">
        <f>(b*f_cd/(L1191^2))*(a_1/3*J1191^3+a_2/4*J1191^4+a_3/5*J1191^5+a_4/6*J1191^6+a_5/7*J1191^7)+SUM(S1191:T1191)-AK1191</f>
        <v/>
      </c>
      <c r="AM1191" s="114">
        <f>AL1191&gt;0</f>
        <v/>
      </c>
      <c r="AN1191" s="115">
        <f>IF(A1191=1,FALSE,(AND(AQ1191,AM1191,NOT(AN1190))))</f>
        <v/>
      </c>
      <c r="AO1191">
        <f>IF(D1191=1,AND(AH1191,NOT(AI1191)),AND(AM1191,NOT(AN1191)))</f>
        <v/>
      </c>
      <c r="AP1191" s="119">
        <f>IF(D1191=1,AI1191,AN1191)</f>
        <v/>
      </c>
      <c r="AQ1191" s="125">
        <f>ABS(E1191)&lt;$AQ$2</f>
        <v/>
      </c>
      <c r="AS1191">
        <f>IF(AP1191,MAX(AS$3:AS1189)+1,"")</f>
        <v/>
      </c>
    </row>
    <row r="1192">
      <c r="A1192" t="n">
        <v>1102</v>
      </c>
      <c r="B1192" s="131">
        <f>IF(A1192=1,0,IF(AP1192,0.1*ε_cu1cd,0))</f>
        <v/>
      </c>
      <c r="C1192" s="131">
        <f>IF(A1192=1,0.1*ε_cu1cd,C1191+B1191)</f>
        <v/>
      </c>
      <c r="D1192" s="113">
        <f>IF('Нормальний переріз'!$D$68&gt;0,1,2)</f>
        <v/>
      </c>
      <c r="E1192" s="144">
        <f>IF(D1192=1,F1192,G1192)</f>
        <v/>
      </c>
      <c r="F1192" s="124">
        <f>IF(AI1191,0.11*ε_cu1cd,IF(AH1191,F1191*0.01,F1191))</f>
        <v/>
      </c>
      <c r="G1192" s="124">
        <f>IF(AP1191,-0.1*ε_cu1cd,IF(AM1191,G1191*0.01,G1191))</f>
        <v/>
      </c>
      <c r="H1192" s="113">
        <f>IF(A1192=1,E1192,IF(AO1191,H1191-E1191+E1192,IF(AP1191,0.8*H1191,H1191+E1192)))</f>
        <v/>
      </c>
      <c r="I1192" s="169">
        <f>(C1192-H1192)/h</f>
        <v/>
      </c>
      <c r="J1192">
        <f>C1192/(ε_c1cd)</f>
        <v/>
      </c>
      <c r="K1192">
        <f>C1192/I1192</f>
        <v/>
      </c>
      <c r="L1192" s="131">
        <f>I1192/(ε_c1cd)</f>
        <v/>
      </c>
      <c r="M1192">
        <f>I1192*(K1192-Z_s1)</f>
        <v/>
      </c>
      <c r="N1192">
        <f>I1192*(K1192-Z_s2)</f>
        <v/>
      </c>
      <c r="O1192">
        <f>E_s*M1192</f>
        <v/>
      </c>
      <c r="P1192">
        <f>E_s*N1192</f>
        <v/>
      </c>
      <c r="Q1192">
        <f>O1192*A_s1</f>
        <v/>
      </c>
      <c r="R1192">
        <f>P1192*A_s2</f>
        <v/>
      </c>
      <c r="S1192">
        <f>Q1192*($K1192-Z_s1)</f>
        <v/>
      </c>
      <c r="T1192">
        <f>R1192*($K1192-Z_s2)</f>
        <v/>
      </c>
      <c r="U1192">
        <f>(INDIRECT("a_"&amp;U$2)/(U$2+1))*(($C1192^(U$2+1)-$H1192^(U$2+1))/(ε_c1cd^(U$2+1)))</f>
        <v/>
      </c>
      <c r="V1192">
        <f>(INDIRECT("a_"&amp;V$2)/(V$2+1))*(($C1192^(V$2+1)-$H1192^(V$2+1))/(ε_c1cd^(V$2+1)))</f>
        <v/>
      </c>
      <c r="W1192">
        <f>(INDIRECT("a_"&amp;W$2)/(W$2+1))*(($C1192^(W$2+1)-$H1192^(W$2+1))/(ε_c1cd^(W$2+1)))</f>
        <v/>
      </c>
      <c r="X1192">
        <f>(INDIRECT("a_"&amp;X$2)/(X$2+1))*(($C1192^(X$2+1)-$H1192^(X$2+1))/(ε_c1cd^(X$2+1)))</f>
        <v/>
      </c>
      <c r="Y1192">
        <f>(INDIRECT("a_"&amp;Y$2)/(Y$2+1))*(($C1192^(Y$2+1)-$H1192^(Y$2+1))/(ε_c1cd^(Y$2+1)))</f>
        <v/>
      </c>
      <c r="Z1192">
        <f>(INDIRECT("a_"&amp;Z$2)/(Z$2+2))*(($C1192^(Z$2+2)-$H1192^(Z$2+2))/(ε_c1cd^(Z$2+2)))</f>
        <v/>
      </c>
      <c r="AA1192">
        <f>(INDIRECT("a_"&amp;AA$2)/(AA$2+2))*(($C1192^(AA$2+2)-$H1192^(AA$2+2))/(ε_c1cd^(AA$2+2)))</f>
        <v/>
      </c>
      <c r="AB1192">
        <f>(INDIRECT("a_"&amp;AB$2)/(AB$2+2))*(($C1192^(AB$2+2)-$H1192^(AB$2+2))/(ε_c1cd^(AB$2+2)))</f>
        <v/>
      </c>
      <c r="AC1192">
        <f>(INDIRECT("a_"&amp;AC$2)/(AC$2+2))*(($C1192^(AC$2+2)-$H1192^(AC$2+2))/(ε_c1cd^(AC$2+2)))</f>
        <v/>
      </c>
      <c r="AD1192">
        <f>(INDIRECT("a_"&amp;AD$2)/(AD$2+2))*(($C1192^(AD$2+2)-$H1192^(AD$2+2))/(ε_c1cd^(AD$2+2)))</f>
        <v/>
      </c>
      <c r="AE1192" s="111">
        <f>(b*f_cd/L1192)*SUM(U1192:Y1192)+SUM(Q1192:R1192)</f>
        <v/>
      </c>
      <c r="AF1192" s="112">
        <f>AE1192*(K1192-y+e)</f>
        <v/>
      </c>
      <c r="AG1192" s="113">
        <f>(b*f_cd/(L1192^2))*SUM(Z1192:AD1192)+SUM(S1192:T1192)-AF1192</f>
        <v/>
      </c>
      <c r="AH1192" s="114">
        <f>AG1192&lt;0</f>
        <v/>
      </c>
      <c r="AI1192" s="115">
        <f>IF(A1192=1,FALSE,(AND(AQ1192,AH1192,NOT(AI1191))))</f>
        <v/>
      </c>
      <c r="AJ1192" s="116">
        <f>(b*f_cd/L1192)*(a_1/2*J1192^2+a_2/3*J1192^3+a_3/4*J1192^4+a_4/5*J1192^5+a_5/6*J1192^6)+SUM(Q1192:R1192)</f>
        <v/>
      </c>
      <c r="AK1192">
        <f>AJ1192*(K1192-y+e)</f>
        <v/>
      </c>
      <c r="AL1192" s="118">
        <f>(b*f_cd/(L1192^2))*(a_1/3*J1192^3+a_2/4*J1192^4+a_3/5*J1192^5+a_4/6*J1192^6+a_5/7*J1192^7)+SUM(S1192:T1192)-AK1192</f>
        <v/>
      </c>
      <c r="AM1192" s="114">
        <f>AL1192&gt;0</f>
        <v/>
      </c>
      <c r="AN1192" s="115">
        <f>IF(A1192=1,FALSE,(AND(AQ1192,AM1192,NOT(AN1191))))</f>
        <v/>
      </c>
      <c r="AO1192">
        <f>IF(D1192=1,AND(AH1192,NOT(AI1192)),AND(AM1192,NOT(AN1192)))</f>
        <v/>
      </c>
      <c r="AP1192" s="119">
        <f>IF(D1192=1,AI1192,AN1192)</f>
        <v/>
      </c>
      <c r="AQ1192" s="125">
        <f>ABS(E1192)&lt;$AQ$2</f>
        <v/>
      </c>
      <c r="AS1192">
        <f>IF(AP1192,MAX(AS$3:AS1190)+1,"")</f>
        <v/>
      </c>
    </row>
    <row r="1193">
      <c r="A1193" t="n">
        <v>1103</v>
      </c>
      <c r="B1193" s="131">
        <f>IF(A1193=1,0,IF(AP1193,0.1*ε_cu1cd,0))</f>
        <v/>
      </c>
      <c r="C1193" s="131">
        <f>IF(A1193=1,0.1*ε_cu1cd,C1192+B1192)</f>
        <v/>
      </c>
      <c r="D1193" s="113">
        <f>IF('Нормальний переріз'!$D$68&gt;0,1,2)</f>
        <v/>
      </c>
      <c r="E1193" s="144">
        <f>IF(D1193=1,F1193,G1193)</f>
        <v/>
      </c>
      <c r="F1193" s="124">
        <f>IF(AI1192,0.11*ε_cu1cd,IF(AH1192,F1192*0.01,F1192))</f>
        <v/>
      </c>
      <c r="G1193" s="124">
        <f>IF(AP1192,-0.1*ε_cu1cd,IF(AM1192,G1192*0.01,G1192))</f>
        <v/>
      </c>
      <c r="H1193" s="113">
        <f>IF(A1193=1,E1193,IF(AO1192,H1192-E1192+E1193,IF(AP1192,0.8*H1192,H1192+E1193)))</f>
        <v/>
      </c>
      <c r="I1193" s="169">
        <f>(C1193-H1193)/h</f>
        <v/>
      </c>
      <c r="J1193">
        <f>C1193/(ε_c1cd)</f>
        <v/>
      </c>
      <c r="K1193">
        <f>C1193/I1193</f>
        <v/>
      </c>
      <c r="L1193" s="131">
        <f>I1193/(ε_c1cd)</f>
        <v/>
      </c>
      <c r="M1193">
        <f>I1193*(K1193-Z_s1)</f>
        <v/>
      </c>
      <c r="N1193">
        <f>I1193*(K1193-Z_s2)</f>
        <v/>
      </c>
      <c r="O1193">
        <f>E_s*M1193</f>
        <v/>
      </c>
      <c r="P1193">
        <f>E_s*N1193</f>
        <v/>
      </c>
      <c r="Q1193">
        <f>O1193*A_s1</f>
        <v/>
      </c>
      <c r="R1193">
        <f>P1193*A_s2</f>
        <v/>
      </c>
      <c r="S1193">
        <f>Q1193*($K1193-Z_s1)</f>
        <v/>
      </c>
      <c r="T1193">
        <f>R1193*($K1193-Z_s2)</f>
        <v/>
      </c>
      <c r="U1193">
        <f>(INDIRECT("a_"&amp;U$2)/(U$2+1))*(($C1193^(U$2+1)-$H1193^(U$2+1))/(ε_c1cd^(U$2+1)))</f>
        <v/>
      </c>
      <c r="V1193">
        <f>(INDIRECT("a_"&amp;V$2)/(V$2+1))*(($C1193^(V$2+1)-$H1193^(V$2+1))/(ε_c1cd^(V$2+1)))</f>
        <v/>
      </c>
      <c r="W1193">
        <f>(INDIRECT("a_"&amp;W$2)/(W$2+1))*(($C1193^(W$2+1)-$H1193^(W$2+1))/(ε_c1cd^(W$2+1)))</f>
        <v/>
      </c>
      <c r="X1193">
        <f>(INDIRECT("a_"&amp;X$2)/(X$2+1))*(($C1193^(X$2+1)-$H1193^(X$2+1))/(ε_c1cd^(X$2+1)))</f>
        <v/>
      </c>
      <c r="Y1193">
        <f>(INDIRECT("a_"&amp;Y$2)/(Y$2+1))*(($C1193^(Y$2+1)-$H1193^(Y$2+1))/(ε_c1cd^(Y$2+1)))</f>
        <v/>
      </c>
      <c r="Z1193">
        <f>(INDIRECT("a_"&amp;Z$2)/(Z$2+2))*(($C1193^(Z$2+2)-$H1193^(Z$2+2))/(ε_c1cd^(Z$2+2)))</f>
        <v/>
      </c>
      <c r="AA1193">
        <f>(INDIRECT("a_"&amp;AA$2)/(AA$2+2))*(($C1193^(AA$2+2)-$H1193^(AA$2+2))/(ε_c1cd^(AA$2+2)))</f>
        <v/>
      </c>
      <c r="AB1193">
        <f>(INDIRECT("a_"&amp;AB$2)/(AB$2+2))*(($C1193^(AB$2+2)-$H1193^(AB$2+2))/(ε_c1cd^(AB$2+2)))</f>
        <v/>
      </c>
      <c r="AC1193">
        <f>(INDIRECT("a_"&amp;AC$2)/(AC$2+2))*(($C1193^(AC$2+2)-$H1193^(AC$2+2))/(ε_c1cd^(AC$2+2)))</f>
        <v/>
      </c>
      <c r="AD1193">
        <f>(INDIRECT("a_"&amp;AD$2)/(AD$2+2))*(($C1193^(AD$2+2)-$H1193^(AD$2+2))/(ε_c1cd^(AD$2+2)))</f>
        <v/>
      </c>
      <c r="AE1193" s="111">
        <f>(b*f_cd/L1193)*SUM(U1193:Y1193)+SUM(Q1193:R1193)</f>
        <v/>
      </c>
      <c r="AF1193" s="112">
        <f>AE1193*(K1193-y+e)</f>
        <v/>
      </c>
      <c r="AG1193" s="113">
        <f>(b*f_cd/(L1193^2))*SUM(Z1193:AD1193)+SUM(S1193:T1193)-AF1193</f>
        <v/>
      </c>
      <c r="AH1193" s="114">
        <f>AG1193&lt;0</f>
        <v/>
      </c>
      <c r="AI1193" s="115">
        <f>IF(A1193=1,FALSE,(AND(AQ1193,AH1193,NOT(AI1192))))</f>
        <v/>
      </c>
      <c r="AJ1193" s="116">
        <f>(b*f_cd/L1193)*(a_1/2*J1193^2+a_2/3*J1193^3+a_3/4*J1193^4+a_4/5*J1193^5+a_5/6*J1193^6)+SUM(Q1193:R1193)</f>
        <v/>
      </c>
      <c r="AK1193">
        <f>AJ1193*(K1193-y+e)</f>
        <v/>
      </c>
      <c r="AL1193" s="118">
        <f>(b*f_cd/(L1193^2))*(a_1/3*J1193^3+a_2/4*J1193^4+a_3/5*J1193^5+a_4/6*J1193^6+a_5/7*J1193^7)+SUM(S1193:T1193)-AK1193</f>
        <v/>
      </c>
      <c r="AM1193" s="114">
        <f>AL1193&gt;0</f>
        <v/>
      </c>
      <c r="AN1193" s="115">
        <f>IF(A1193=1,FALSE,(AND(AQ1193,AM1193,NOT(AN1192))))</f>
        <v/>
      </c>
      <c r="AO1193">
        <f>IF(D1193=1,AND(AH1193,NOT(AI1193)),AND(AM1193,NOT(AN1193)))</f>
        <v/>
      </c>
      <c r="AP1193" s="119">
        <f>IF(D1193=1,AI1193,AN1193)</f>
        <v/>
      </c>
      <c r="AQ1193" s="125">
        <f>ABS(E1193)&lt;$AQ$2</f>
        <v/>
      </c>
      <c r="AS1193">
        <f>IF(AP1193,MAX(AS$3:AS1191)+1,"")</f>
        <v/>
      </c>
    </row>
    <row r="1194">
      <c r="A1194" t="n">
        <v>1104</v>
      </c>
      <c r="B1194" s="131">
        <f>IF(A1194=1,0,IF(AP1194,0.1*ε_cu1cd,0))</f>
        <v/>
      </c>
      <c r="C1194" s="131">
        <f>IF(A1194=1,0.1*ε_cu1cd,C1193+B1193)</f>
        <v/>
      </c>
      <c r="D1194" s="113">
        <f>IF('Нормальний переріз'!$D$68&gt;0,1,2)</f>
        <v/>
      </c>
      <c r="E1194" s="144">
        <f>IF(D1194=1,F1194,G1194)</f>
        <v/>
      </c>
      <c r="F1194" s="124">
        <f>IF(AI1193,0.11*ε_cu1cd,IF(AH1193,F1193*0.01,F1193))</f>
        <v/>
      </c>
      <c r="G1194" s="124">
        <f>IF(AP1193,-0.1*ε_cu1cd,IF(AM1193,G1193*0.01,G1193))</f>
        <v/>
      </c>
      <c r="H1194" s="113">
        <f>IF(A1194=1,E1194,IF(AO1193,H1193-E1193+E1194,IF(AP1193,0.8*H1193,H1193+E1194)))</f>
        <v/>
      </c>
      <c r="I1194" s="169">
        <f>(C1194-H1194)/h</f>
        <v/>
      </c>
      <c r="J1194">
        <f>C1194/(ε_c1cd)</f>
        <v/>
      </c>
      <c r="K1194">
        <f>C1194/I1194</f>
        <v/>
      </c>
      <c r="L1194" s="131">
        <f>I1194/(ε_c1cd)</f>
        <v/>
      </c>
      <c r="M1194">
        <f>I1194*(K1194-Z_s1)</f>
        <v/>
      </c>
      <c r="N1194">
        <f>I1194*(K1194-Z_s2)</f>
        <v/>
      </c>
      <c r="O1194">
        <f>E_s*M1194</f>
        <v/>
      </c>
      <c r="P1194">
        <f>E_s*N1194</f>
        <v/>
      </c>
      <c r="Q1194">
        <f>O1194*A_s1</f>
        <v/>
      </c>
      <c r="R1194">
        <f>P1194*A_s2</f>
        <v/>
      </c>
      <c r="S1194">
        <f>Q1194*($K1194-Z_s1)</f>
        <v/>
      </c>
      <c r="T1194">
        <f>R1194*($K1194-Z_s2)</f>
        <v/>
      </c>
      <c r="U1194">
        <f>(INDIRECT("a_"&amp;U$2)/(U$2+1))*(($C1194^(U$2+1)-$H1194^(U$2+1))/(ε_c1cd^(U$2+1)))</f>
        <v/>
      </c>
      <c r="V1194">
        <f>(INDIRECT("a_"&amp;V$2)/(V$2+1))*(($C1194^(V$2+1)-$H1194^(V$2+1))/(ε_c1cd^(V$2+1)))</f>
        <v/>
      </c>
      <c r="W1194">
        <f>(INDIRECT("a_"&amp;W$2)/(W$2+1))*(($C1194^(W$2+1)-$H1194^(W$2+1))/(ε_c1cd^(W$2+1)))</f>
        <v/>
      </c>
      <c r="X1194">
        <f>(INDIRECT("a_"&amp;X$2)/(X$2+1))*(($C1194^(X$2+1)-$H1194^(X$2+1))/(ε_c1cd^(X$2+1)))</f>
        <v/>
      </c>
      <c r="Y1194">
        <f>(INDIRECT("a_"&amp;Y$2)/(Y$2+1))*(($C1194^(Y$2+1)-$H1194^(Y$2+1))/(ε_c1cd^(Y$2+1)))</f>
        <v/>
      </c>
      <c r="Z1194">
        <f>(INDIRECT("a_"&amp;Z$2)/(Z$2+2))*(($C1194^(Z$2+2)-$H1194^(Z$2+2))/(ε_c1cd^(Z$2+2)))</f>
        <v/>
      </c>
      <c r="AA1194">
        <f>(INDIRECT("a_"&amp;AA$2)/(AA$2+2))*(($C1194^(AA$2+2)-$H1194^(AA$2+2))/(ε_c1cd^(AA$2+2)))</f>
        <v/>
      </c>
      <c r="AB1194">
        <f>(INDIRECT("a_"&amp;AB$2)/(AB$2+2))*(($C1194^(AB$2+2)-$H1194^(AB$2+2))/(ε_c1cd^(AB$2+2)))</f>
        <v/>
      </c>
      <c r="AC1194">
        <f>(INDIRECT("a_"&amp;AC$2)/(AC$2+2))*(($C1194^(AC$2+2)-$H1194^(AC$2+2))/(ε_c1cd^(AC$2+2)))</f>
        <v/>
      </c>
      <c r="AD1194">
        <f>(INDIRECT("a_"&amp;AD$2)/(AD$2+2))*(($C1194^(AD$2+2)-$H1194^(AD$2+2))/(ε_c1cd^(AD$2+2)))</f>
        <v/>
      </c>
      <c r="AE1194" s="111">
        <f>(b*f_cd/L1194)*SUM(U1194:Y1194)+SUM(Q1194:R1194)</f>
        <v/>
      </c>
      <c r="AF1194" s="112">
        <f>AE1194*(K1194-y+e)</f>
        <v/>
      </c>
      <c r="AG1194" s="113">
        <f>(b*f_cd/(L1194^2))*SUM(Z1194:AD1194)+SUM(S1194:T1194)-AF1194</f>
        <v/>
      </c>
      <c r="AH1194" s="114">
        <f>AG1194&lt;0</f>
        <v/>
      </c>
      <c r="AI1194" s="115">
        <f>IF(A1194=1,FALSE,(AND(AQ1194,AH1194,NOT(AI1193))))</f>
        <v/>
      </c>
      <c r="AJ1194" s="116">
        <f>(b*f_cd/L1194)*(a_1/2*J1194^2+a_2/3*J1194^3+a_3/4*J1194^4+a_4/5*J1194^5+a_5/6*J1194^6)+SUM(Q1194:R1194)</f>
        <v/>
      </c>
      <c r="AK1194">
        <f>AJ1194*(K1194-y+e)</f>
        <v/>
      </c>
      <c r="AL1194" s="118">
        <f>(b*f_cd/(L1194^2))*(a_1/3*J1194^3+a_2/4*J1194^4+a_3/5*J1194^5+a_4/6*J1194^6+a_5/7*J1194^7)+SUM(S1194:T1194)-AK1194</f>
        <v/>
      </c>
      <c r="AM1194" s="114">
        <f>AL1194&gt;0</f>
        <v/>
      </c>
      <c r="AN1194" s="115">
        <f>IF(A1194=1,FALSE,(AND(AQ1194,AM1194,NOT(AN1193))))</f>
        <v/>
      </c>
      <c r="AO1194">
        <f>IF(D1194=1,AND(AH1194,NOT(AI1194)),AND(AM1194,NOT(AN1194)))</f>
        <v/>
      </c>
      <c r="AP1194" s="119">
        <f>IF(D1194=1,AI1194,AN1194)</f>
        <v/>
      </c>
      <c r="AQ1194" s="125">
        <f>ABS(E1194)&lt;$AQ$2</f>
        <v/>
      </c>
      <c r="AS1194">
        <f>IF(AP1194,MAX(AS$3:AS1192)+1,"")</f>
        <v/>
      </c>
    </row>
    <row r="1195">
      <c r="A1195" t="n">
        <v>1105</v>
      </c>
      <c r="B1195" s="131">
        <f>IF(A1195=1,0,IF(AP1195,0.1*ε_cu1cd,0))</f>
        <v/>
      </c>
      <c r="C1195" s="131">
        <f>IF(A1195=1,0.1*ε_cu1cd,C1194+B1194)</f>
        <v/>
      </c>
      <c r="D1195" s="113">
        <f>IF('Нормальний переріз'!$D$68&gt;0,1,2)</f>
        <v/>
      </c>
      <c r="E1195" s="144">
        <f>IF(D1195=1,F1195,G1195)</f>
        <v/>
      </c>
      <c r="F1195" s="124">
        <f>IF(AI1194,0.11*ε_cu1cd,IF(AH1194,F1194*0.01,F1194))</f>
        <v/>
      </c>
      <c r="G1195" s="124">
        <f>IF(AP1194,-0.1*ε_cu1cd,IF(AM1194,G1194*0.01,G1194))</f>
        <v/>
      </c>
      <c r="H1195" s="113">
        <f>IF(A1195=1,E1195,IF(AO1194,H1194-E1194+E1195,IF(AP1194,0.8*H1194,H1194+E1195)))</f>
        <v/>
      </c>
      <c r="I1195" s="169">
        <f>(C1195-H1195)/h</f>
        <v/>
      </c>
      <c r="J1195">
        <f>C1195/(ε_c1cd)</f>
        <v/>
      </c>
      <c r="K1195">
        <f>C1195/I1195</f>
        <v/>
      </c>
      <c r="L1195" s="131">
        <f>I1195/(ε_c1cd)</f>
        <v/>
      </c>
      <c r="M1195">
        <f>I1195*(K1195-Z_s1)</f>
        <v/>
      </c>
      <c r="N1195">
        <f>I1195*(K1195-Z_s2)</f>
        <v/>
      </c>
      <c r="O1195">
        <f>E_s*M1195</f>
        <v/>
      </c>
      <c r="P1195">
        <f>E_s*N1195</f>
        <v/>
      </c>
      <c r="Q1195">
        <f>O1195*A_s1</f>
        <v/>
      </c>
      <c r="R1195">
        <f>P1195*A_s2</f>
        <v/>
      </c>
      <c r="S1195">
        <f>Q1195*($K1195-Z_s1)</f>
        <v/>
      </c>
      <c r="T1195">
        <f>R1195*($K1195-Z_s2)</f>
        <v/>
      </c>
      <c r="U1195">
        <f>(INDIRECT("a_"&amp;U$2)/(U$2+1))*(($C1195^(U$2+1)-$H1195^(U$2+1))/(ε_c1cd^(U$2+1)))</f>
        <v/>
      </c>
      <c r="V1195">
        <f>(INDIRECT("a_"&amp;V$2)/(V$2+1))*(($C1195^(V$2+1)-$H1195^(V$2+1))/(ε_c1cd^(V$2+1)))</f>
        <v/>
      </c>
      <c r="W1195">
        <f>(INDIRECT("a_"&amp;W$2)/(W$2+1))*(($C1195^(W$2+1)-$H1195^(W$2+1))/(ε_c1cd^(W$2+1)))</f>
        <v/>
      </c>
      <c r="X1195">
        <f>(INDIRECT("a_"&amp;X$2)/(X$2+1))*(($C1195^(X$2+1)-$H1195^(X$2+1))/(ε_c1cd^(X$2+1)))</f>
        <v/>
      </c>
      <c r="Y1195">
        <f>(INDIRECT("a_"&amp;Y$2)/(Y$2+1))*(($C1195^(Y$2+1)-$H1195^(Y$2+1))/(ε_c1cd^(Y$2+1)))</f>
        <v/>
      </c>
      <c r="Z1195">
        <f>(INDIRECT("a_"&amp;Z$2)/(Z$2+2))*(($C1195^(Z$2+2)-$H1195^(Z$2+2))/(ε_c1cd^(Z$2+2)))</f>
        <v/>
      </c>
      <c r="AA1195">
        <f>(INDIRECT("a_"&amp;AA$2)/(AA$2+2))*(($C1195^(AA$2+2)-$H1195^(AA$2+2))/(ε_c1cd^(AA$2+2)))</f>
        <v/>
      </c>
      <c r="AB1195">
        <f>(INDIRECT("a_"&amp;AB$2)/(AB$2+2))*(($C1195^(AB$2+2)-$H1195^(AB$2+2))/(ε_c1cd^(AB$2+2)))</f>
        <v/>
      </c>
      <c r="AC1195">
        <f>(INDIRECT("a_"&amp;AC$2)/(AC$2+2))*(($C1195^(AC$2+2)-$H1195^(AC$2+2))/(ε_c1cd^(AC$2+2)))</f>
        <v/>
      </c>
      <c r="AD1195">
        <f>(INDIRECT("a_"&amp;AD$2)/(AD$2+2))*(($C1195^(AD$2+2)-$H1195^(AD$2+2))/(ε_c1cd^(AD$2+2)))</f>
        <v/>
      </c>
      <c r="AE1195" s="111">
        <f>(b*f_cd/L1195)*SUM(U1195:Y1195)+SUM(Q1195:R1195)</f>
        <v/>
      </c>
      <c r="AF1195" s="112">
        <f>AE1195*(K1195-y+e)</f>
        <v/>
      </c>
      <c r="AG1195" s="113">
        <f>(b*f_cd/(L1195^2))*SUM(Z1195:AD1195)+SUM(S1195:T1195)-AF1195</f>
        <v/>
      </c>
      <c r="AH1195" s="114">
        <f>AG1195&lt;0</f>
        <v/>
      </c>
      <c r="AI1195" s="115">
        <f>IF(A1195=1,FALSE,(AND(AQ1195,AH1195,NOT(AI1194))))</f>
        <v/>
      </c>
      <c r="AJ1195" s="116">
        <f>(b*f_cd/L1195)*(a_1/2*J1195^2+a_2/3*J1195^3+a_3/4*J1195^4+a_4/5*J1195^5+a_5/6*J1195^6)+SUM(Q1195:R1195)</f>
        <v/>
      </c>
      <c r="AK1195">
        <f>AJ1195*(K1195-y+e)</f>
        <v/>
      </c>
      <c r="AL1195" s="118">
        <f>(b*f_cd/(L1195^2))*(a_1/3*J1195^3+a_2/4*J1195^4+a_3/5*J1195^5+a_4/6*J1195^6+a_5/7*J1195^7)+SUM(S1195:T1195)-AK1195</f>
        <v/>
      </c>
      <c r="AM1195" s="114">
        <f>AL1195&gt;0</f>
        <v/>
      </c>
      <c r="AN1195" s="115">
        <f>IF(A1195=1,FALSE,(AND(AQ1195,AM1195,NOT(AN1194))))</f>
        <v/>
      </c>
      <c r="AO1195">
        <f>IF(D1195=1,AND(AH1195,NOT(AI1195)),AND(AM1195,NOT(AN1195)))</f>
        <v/>
      </c>
      <c r="AP1195" s="119">
        <f>IF(D1195=1,AI1195,AN1195)</f>
        <v/>
      </c>
      <c r="AQ1195" s="125">
        <f>ABS(E1195)&lt;$AQ$2</f>
        <v/>
      </c>
      <c r="AS1195">
        <f>IF(AP1195,MAX(AS$3:AS1193)+1,"")</f>
        <v/>
      </c>
    </row>
    <row r="1196">
      <c r="A1196" t="n">
        <v>1106</v>
      </c>
      <c r="B1196" s="131">
        <f>IF(A1196=1,0,IF(AP1196,0.1*ε_cu1cd,0))</f>
        <v/>
      </c>
      <c r="C1196" s="131">
        <f>IF(A1196=1,0.1*ε_cu1cd,C1195+B1195)</f>
        <v/>
      </c>
      <c r="D1196" s="113">
        <f>IF('Нормальний переріз'!$D$68&gt;0,1,2)</f>
        <v/>
      </c>
      <c r="E1196" s="144">
        <f>IF(D1196=1,F1196,G1196)</f>
        <v/>
      </c>
      <c r="F1196" s="124">
        <f>IF(AI1195,0.11*ε_cu1cd,IF(AH1195,F1195*0.01,F1195))</f>
        <v/>
      </c>
      <c r="G1196" s="124">
        <f>IF(AP1195,-0.1*ε_cu1cd,IF(AM1195,G1195*0.01,G1195))</f>
        <v/>
      </c>
      <c r="H1196" s="113">
        <f>IF(A1196=1,E1196,IF(AO1195,H1195-E1195+E1196,IF(AP1195,0.8*H1195,H1195+E1196)))</f>
        <v/>
      </c>
      <c r="I1196" s="169">
        <f>(C1196-H1196)/h</f>
        <v/>
      </c>
      <c r="J1196">
        <f>C1196/(ε_c1cd)</f>
        <v/>
      </c>
      <c r="K1196">
        <f>C1196/I1196</f>
        <v/>
      </c>
      <c r="L1196" s="131">
        <f>I1196/(ε_c1cd)</f>
        <v/>
      </c>
      <c r="M1196">
        <f>I1196*(K1196-Z_s1)</f>
        <v/>
      </c>
      <c r="N1196">
        <f>I1196*(K1196-Z_s2)</f>
        <v/>
      </c>
      <c r="O1196">
        <f>E_s*M1196</f>
        <v/>
      </c>
      <c r="P1196">
        <f>E_s*N1196</f>
        <v/>
      </c>
      <c r="Q1196">
        <f>O1196*A_s1</f>
        <v/>
      </c>
      <c r="R1196">
        <f>P1196*A_s2</f>
        <v/>
      </c>
      <c r="S1196">
        <f>Q1196*($K1196-Z_s1)</f>
        <v/>
      </c>
      <c r="T1196">
        <f>R1196*($K1196-Z_s2)</f>
        <v/>
      </c>
      <c r="U1196">
        <f>(INDIRECT("a_"&amp;U$2)/(U$2+1))*(($C1196^(U$2+1)-$H1196^(U$2+1))/(ε_c1cd^(U$2+1)))</f>
        <v/>
      </c>
      <c r="V1196">
        <f>(INDIRECT("a_"&amp;V$2)/(V$2+1))*(($C1196^(V$2+1)-$H1196^(V$2+1))/(ε_c1cd^(V$2+1)))</f>
        <v/>
      </c>
      <c r="W1196">
        <f>(INDIRECT("a_"&amp;W$2)/(W$2+1))*(($C1196^(W$2+1)-$H1196^(W$2+1))/(ε_c1cd^(W$2+1)))</f>
        <v/>
      </c>
      <c r="X1196">
        <f>(INDIRECT("a_"&amp;X$2)/(X$2+1))*(($C1196^(X$2+1)-$H1196^(X$2+1))/(ε_c1cd^(X$2+1)))</f>
        <v/>
      </c>
      <c r="Y1196">
        <f>(INDIRECT("a_"&amp;Y$2)/(Y$2+1))*(($C1196^(Y$2+1)-$H1196^(Y$2+1))/(ε_c1cd^(Y$2+1)))</f>
        <v/>
      </c>
      <c r="Z1196">
        <f>(INDIRECT("a_"&amp;Z$2)/(Z$2+2))*(($C1196^(Z$2+2)-$H1196^(Z$2+2))/(ε_c1cd^(Z$2+2)))</f>
        <v/>
      </c>
      <c r="AA1196">
        <f>(INDIRECT("a_"&amp;AA$2)/(AA$2+2))*(($C1196^(AA$2+2)-$H1196^(AA$2+2))/(ε_c1cd^(AA$2+2)))</f>
        <v/>
      </c>
      <c r="AB1196">
        <f>(INDIRECT("a_"&amp;AB$2)/(AB$2+2))*(($C1196^(AB$2+2)-$H1196^(AB$2+2))/(ε_c1cd^(AB$2+2)))</f>
        <v/>
      </c>
      <c r="AC1196">
        <f>(INDIRECT("a_"&amp;AC$2)/(AC$2+2))*(($C1196^(AC$2+2)-$H1196^(AC$2+2))/(ε_c1cd^(AC$2+2)))</f>
        <v/>
      </c>
      <c r="AD1196">
        <f>(INDIRECT("a_"&amp;AD$2)/(AD$2+2))*(($C1196^(AD$2+2)-$H1196^(AD$2+2))/(ε_c1cd^(AD$2+2)))</f>
        <v/>
      </c>
      <c r="AE1196" s="111">
        <f>(b*f_cd/L1196)*SUM(U1196:Y1196)+SUM(Q1196:R1196)</f>
        <v/>
      </c>
      <c r="AF1196" s="112">
        <f>AE1196*(K1196-y+e)</f>
        <v/>
      </c>
      <c r="AG1196" s="113">
        <f>(b*f_cd/(L1196^2))*SUM(Z1196:AD1196)+SUM(S1196:T1196)-AF1196</f>
        <v/>
      </c>
      <c r="AH1196" s="114">
        <f>AG1196&lt;0</f>
        <v/>
      </c>
      <c r="AI1196" s="115">
        <f>IF(A1196=1,FALSE,(AND(AQ1196,AH1196,NOT(AI1195))))</f>
        <v/>
      </c>
      <c r="AJ1196" s="116">
        <f>(b*f_cd/L1196)*(a_1/2*J1196^2+a_2/3*J1196^3+a_3/4*J1196^4+a_4/5*J1196^5+a_5/6*J1196^6)+SUM(Q1196:R1196)</f>
        <v/>
      </c>
      <c r="AK1196">
        <f>AJ1196*(K1196-y+e)</f>
        <v/>
      </c>
      <c r="AL1196" s="118">
        <f>(b*f_cd/(L1196^2))*(a_1/3*J1196^3+a_2/4*J1196^4+a_3/5*J1196^5+a_4/6*J1196^6+a_5/7*J1196^7)+SUM(S1196:T1196)-AK1196</f>
        <v/>
      </c>
      <c r="AM1196" s="114">
        <f>AL1196&gt;0</f>
        <v/>
      </c>
      <c r="AN1196" s="115">
        <f>IF(A1196=1,FALSE,(AND(AQ1196,AM1196,NOT(AN1195))))</f>
        <v/>
      </c>
      <c r="AO1196">
        <f>IF(D1196=1,AND(AH1196,NOT(AI1196)),AND(AM1196,NOT(AN1196)))</f>
        <v/>
      </c>
      <c r="AP1196" s="119">
        <f>IF(D1196=1,AI1196,AN1196)</f>
        <v/>
      </c>
      <c r="AQ1196" s="125">
        <f>ABS(E1196)&lt;$AQ$2</f>
        <v/>
      </c>
      <c r="AS1196">
        <f>IF(AP1196,MAX(AS$3:AS1194)+1,"")</f>
        <v/>
      </c>
    </row>
    <row r="1197">
      <c r="A1197" t="n">
        <v>1107</v>
      </c>
      <c r="B1197" s="131">
        <f>IF(A1197=1,0,IF(AP1197,0.1*ε_cu1cd,0))</f>
        <v/>
      </c>
      <c r="C1197" s="131">
        <f>IF(A1197=1,0.1*ε_cu1cd,C1196+B1196)</f>
        <v/>
      </c>
      <c r="D1197" s="113">
        <f>IF('Нормальний переріз'!$D$68&gt;0,1,2)</f>
        <v/>
      </c>
      <c r="E1197" s="144">
        <f>IF(D1197=1,F1197,G1197)</f>
        <v/>
      </c>
      <c r="F1197" s="124">
        <f>IF(AI1196,0.11*ε_cu1cd,IF(AH1196,F1196*0.01,F1196))</f>
        <v/>
      </c>
      <c r="G1197" s="124">
        <f>IF(AP1196,-0.1*ε_cu1cd,IF(AM1196,G1196*0.01,G1196))</f>
        <v/>
      </c>
      <c r="H1197" s="113">
        <f>IF(A1197=1,E1197,IF(AO1196,H1196-E1196+E1197,IF(AP1196,0.8*H1196,H1196+E1197)))</f>
        <v/>
      </c>
      <c r="I1197" s="169">
        <f>(C1197-H1197)/h</f>
        <v/>
      </c>
      <c r="J1197">
        <f>C1197/(ε_c1cd)</f>
        <v/>
      </c>
      <c r="K1197">
        <f>C1197/I1197</f>
        <v/>
      </c>
      <c r="L1197" s="131">
        <f>I1197/(ε_c1cd)</f>
        <v/>
      </c>
      <c r="M1197">
        <f>I1197*(K1197-Z_s1)</f>
        <v/>
      </c>
      <c r="N1197">
        <f>I1197*(K1197-Z_s2)</f>
        <v/>
      </c>
      <c r="O1197">
        <f>E_s*M1197</f>
        <v/>
      </c>
      <c r="P1197">
        <f>E_s*N1197</f>
        <v/>
      </c>
      <c r="Q1197">
        <f>O1197*A_s1</f>
        <v/>
      </c>
      <c r="R1197">
        <f>P1197*A_s2</f>
        <v/>
      </c>
      <c r="S1197">
        <f>Q1197*($K1197-Z_s1)</f>
        <v/>
      </c>
      <c r="T1197">
        <f>R1197*($K1197-Z_s2)</f>
        <v/>
      </c>
      <c r="U1197">
        <f>(INDIRECT("a_"&amp;U$2)/(U$2+1))*(($C1197^(U$2+1)-$H1197^(U$2+1))/(ε_c1cd^(U$2+1)))</f>
        <v/>
      </c>
      <c r="V1197">
        <f>(INDIRECT("a_"&amp;V$2)/(V$2+1))*(($C1197^(V$2+1)-$H1197^(V$2+1))/(ε_c1cd^(V$2+1)))</f>
        <v/>
      </c>
      <c r="W1197">
        <f>(INDIRECT("a_"&amp;W$2)/(W$2+1))*(($C1197^(W$2+1)-$H1197^(W$2+1))/(ε_c1cd^(W$2+1)))</f>
        <v/>
      </c>
      <c r="X1197">
        <f>(INDIRECT("a_"&amp;X$2)/(X$2+1))*(($C1197^(X$2+1)-$H1197^(X$2+1))/(ε_c1cd^(X$2+1)))</f>
        <v/>
      </c>
      <c r="Y1197">
        <f>(INDIRECT("a_"&amp;Y$2)/(Y$2+1))*(($C1197^(Y$2+1)-$H1197^(Y$2+1))/(ε_c1cd^(Y$2+1)))</f>
        <v/>
      </c>
      <c r="Z1197">
        <f>(INDIRECT("a_"&amp;Z$2)/(Z$2+2))*(($C1197^(Z$2+2)-$H1197^(Z$2+2))/(ε_c1cd^(Z$2+2)))</f>
        <v/>
      </c>
      <c r="AA1197">
        <f>(INDIRECT("a_"&amp;AA$2)/(AA$2+2))*(($C1197^(AA$2+2)-$H1197^(AA$2+2))/(ε_c1cd^(AA$2+2)))</f>
        <v/>
      </c>
      <c r="AB1197">
        <f>(INDIRECT("a_"&amp;AB$2)/(AB$2+2))*(($C1197^(AB$2+2)-$H1197^(AB$2+2))/(ε_c1cd^(AB$2+2)))</f>
        <v/>
      </c>
      <c r="AC1197">
        <f>(INDIRECT("a_"&amp;AC$2)/(AC$2+2))*(($C1197^(AC$2+2)-$H1197^(AC$2+2))/(ε_c1cd^(AC$2+2)))</f>
        <v/>
      </c>
      <c r="AD1197">
        <f>(INDIRECT("a_"&amp;AD$2)/(AD$2+2))*(($C1197^(AD$2+2)-$H1197^(AD$2+2))/(ε_c1cd^(AD$2+2)))</f>
        <v/>
      </c>
      <c r="AE1197" s="111">
        <f>(b*f_cd/L1197)*SUM(U1197:Y1197)+SUM(Q1197:R1197)</f>
        <v/>
      </c>
      <c r="AF1197" s="112">
        <f>AE1197*(K1197-y+e)</f>
        <v/>
      </c>
      <c r="AG1197" s="113">
        <f>(b*f_cd/(L1197^2))*SUM(Z1197:AD1197)+SUM(S1197:T1197)-AF1197</f>
        <v/>
      </c>
      <c r="AH1197" s="114">
        <f>AG1197&lt;0</f>
        <v/>
      </c>
      <c r="AI1197" s="115">
        <f>IF(A1197=1,FALSE,(AND(AQ1197,AH1197,NOT(AI1196))))</f>
        <v/>
      </c>
      <c r="AJ1197" s="116">
        <f>(b*f_cd/L1197)*(a_1/2*J1197^2+a_2/3*J1197^3+a_3/4*J1197^4+a_4/5*J1197^5+a_5/6*J1197^6)+SUM(Q1197:R1197)</f>
        <v/>
      </c>
      <c r="AK1197">
        <f>AJ1197*(K1197-y+e)</f>
        <v/>
      </c>
      <c r="AL1197" s="118">
        <f>(b*f_cd/(L1197^2))*(a_1/3*J1197^3+a_2/4*J1197^4+a_3/5*J1197^5+a_4/6*J1197^6+a_5/7*J1197^7)+SUM(S1197:T1197)-AK1197</f>
        <v/>
      </c>
      <c r="AM1197" s="114">
        <f>AL1197&gt;0</f>
        <v/>
      </c>
      <c r="AN1197" s="115">
        <f>IF(A1197=1,FALSE,(AND(AQ1197,AM1197,NOT(AN1196))))</f>
        <v/>
      </c>
      <c r="AO1197">
        <f>IF(D1197=1,AND(AH1197,NOT(AI1197)),AND(AM1197,NOT(AN1197)))</f>
        <v/>
      </c>
      <c r="AP1197" s="119">
        <f>IF(D1197=1,AI1197,AN1197)</f>
        <v/>
      </c>
      <c r="AQ1197" s="125">
        <f>ABS(E1197)&lt;$AQ$2</f>
        <v/>
      </c>
      <c r="AS1197">
        <f>IF(AP1197,MAX(AS$3:AS1195)+1,"")</f>
        <v/>
      </c>
    </row>
    <row r="1198">
      <c r="A1198" t="n">
        <v>1108</v>
      </c>
      <c r="B1198" s="131">
        <f>IF(A1198=1,0,IF(AP1198,0.1*ε_cu1cd,0))</f>
        <v/>
      </c>
      <c r="C1198" s="131">
        <f>IF(A1198=1,0.1*ε_cu1cd,C1197+B1197)</f>
        <v/>
      </c>
      <c r="D1198" s="113">
        <f>IF('Нормальний переріз'!$D$68&gt;0,1,2)</f>
        <v/>
      </c>
      <c r="E1198" s="144">
        <f>IF(D1198=1,F1198,G1198)</f>
        <v/>
      </c>
      <c r="F1198" s="124">
        <f>IF(AI1197,0.11*ε_cu1cd,IF(AH1197,F1197*0.01,F1197))</f>
        <v/>
      </c>
      <c r="G1198" s="124">
        <f>IF(AP1197,-0.1*ε_cu1cd,IF(AM1197,G1197*0.01,G1197))</f>
        <v/>
      </c>
      <c r="H1198" s="113">
        <f>IF(A1198=1,E1198,IF(AO1197,H1197-E1197+E1198,IF(AP1197,0.8*H1197,H1197+E1198)))</f>
        <v/>
      </c>
      <c r="I1198" s="169">
        <f>(C1198-H1198)/h</f>
        <v/>
      </c>
      <c r="J1198">
        <f>C1198/(ε_c1cd)</f>
        <v/>
      </c>
      <c r="K1198">
        <f>C1198/I1198</f>
        <v/>
      </c>
      <c r="L1198" s="131">
        <f>I1198/(ε_c1cd)</f>
        <v/>
      </c>
      <c r="M1198">
        <f>I1198*(K1198-Z_s1)</f>
        <v/>
      </c>
      <c r="N1198">
        <f>I1198*(K1198-Z_s2)</f>
        <v/>
      </c>
      <c r="O1198">
        <f>E_s*M1198</f>
        <v/>
      </c>
      <c r="P1198">
        <f>E_s*N1198</f>
        <v/>
      </c>
      <c r="Q1198">
        <f>O1198*A_s1</f>
        <v/>
      </c>
      <c r="R1198">
        <f>P1198*A_s2</f>
        <v/>
      </c>
      <c r="S1198">
        <f>Q1198*($K1198-Z_s1)</f>
        <v/>
      </c>
      <c r="T1198">
        <f>R1198*($K1198-Z_s2)</f>
        <v/>
      </c>
      <c r="U1198">
        <f>(INDIRECT("a_"&amp;U$2)/(U$2+1))*(($C1198^(U$2+1)-$H1198^(U$2+1))/(ε_c1cd^(U$2+1)))</f>
        <v/>
      </c>
      <c r="V1198">
        <f>(INDIRECT("a_"&amp;V$2)/(V$2+1))*(($C1198^(V$2+1)-$H1198^(V$2+1))/(ε_c1cd^(V$2+1)))</f>
        <v/>
      </c>
      <c r="W1198">
        <f>(INDIRECT("a_"&amp;W$2)/(W$2+1))*(($C1198^(W$2+1)-$H1198^(W$2+1))/(ε_c1cd^(W$2+1)))</f>
        <v/>
      </c>
      <c r="X1198">
        <f>(INDIRECT("a_"&amp;X$2)/(X$2+1))*(($C1198^(X$2+1)-$H1198^(X$2+1))/(ε_c1cd^(X$2+1)))</f>
        <v/>
      </c>
      <c r="Y1198">
        <f>(INDIRECT("a_"&amp;Y$2)/(Y$2+1))*(($C1198^(Y$2+1)-$H1198^(Y$2+1))/(ε_c1cd^(Y$2+1)))</f>
        <v/>
      </c>
      <c r="Z1198">
        <f>(INDIRECT("a_"&amp;Z$2)/(Z$2+2))*(($C1198^(Z$2+2)-$H1198^(Z$2+2))/(ε_c1cd^(Z$2+2)))</f>
        <v/>
      </c>
      <c r="AA1198">
        <f>(INDIRECT("a_"&amp;AA$2)/(AA$2+2))*(($C1198^(AA$2+2)-$H1198^(AA$2+2))/(ε_c1cd^(AA$2+2)))</f>
        <v/>
      </c>
      <c r="AB1198">
        <f>(INDIRECT("a_"&amp;AB$2)/(AB$2+2))*(($C1198^(AB$2+2)-$H1198^(AB$2+2))/(ε_c1cd^(AB$2+2)))</f>
        <v/>
      </c>
      <c r="AC1198">
        <f>(INDIRECT("a_"&amp;AC$2)/(AC$2+2))*(($C1198^(AC$2+2)-$H1198^(AC$2+2))/(ε_c1cd^(AC$2+2)))</f>
        <v/>
      </c>
      <c r="AD1198">
        <f>(INDIRECT("a_"&amp;AD$2)/(AD$2+2))*(($C1198^(AD$2+2)-$H1198^(AD$2+2))/(ε_c1cd^(AD$2+2)))</f>
        <v/>
      </c>
      <c r="AE1198" s="111">
        <f>(b*f_cd/L1198)*SUM(U1198:Y1198)+SUM(Q1198:R1198)</f>
        <v/>
      </c>
      <c r="AF1198" s="112">
        <f>AE1198*(K1198-y+e)</f>
        <v/>
      </c>
      <c r="AG1198" s="113">
        <f>(b*f_cd/(L1198^2))*SUM(Z1198:AD1198)+SUM(S1198:T1198)-AF1198</f>
        <v/>
      </c>
      <c r="AH1198" s="114">
        <f>AG1198&lt;0</f>
        <v/>
      </c>
      <c r="AI1198" s="115">
        <f>IF(A1198=1,FALSE,(AND(AQ1198,AH1198,NOT(AI1197))))</f>
        <v/>
      </c>
      <c r="AJ1198" s="116">
        <f>(b*f_cd/L1198)*(a_1/2*J1198^2+a_2/3*J1198^3+a_3/4*J1198^4+a_4/5*J1198^5+a_5/6*J1198^6)+SUM(Q1198:R1198)</f>
        <v/>
      </c>
      <c r="AK1198">
        <f>AJ1198*(K1198-y+e)</f>
        <v/>
      </c>
      <c r="AL1198" s="118">
        <f>(b*f_cd/(L1198^2))*(a_1/3*J1198^3+a_2/4*J1198^4+a_3/5*J1198^5+a_4/6*J1198^6+a_5/7*J1198^7)+SUM(S1198:T1198)-AK1198</f>
        <v/>
      </c>
      <c r="AM1198" s="114">
        <f>AL1198&gt;0</f>
        <v/>
      </c>
      <c r="AN1198" s="115">
        <f>IF(A1198=1,FALSE,(AND(AQ1198,AM1198,NOT(AN1197))))</f>
        <v/>
      </c>
      <c r="AO1198">
        <f>IF(D1198=1,AND(AH1198,NOT(AI1198)),AND(AM1198,NOT(AN1198)))</f>
        <v/>
      </c>
      <c r="AP1198" s="119">
        <f>IF(D1198=1,AI1198,AN1198)</f>
        <v/>
      </c>
      <c r="AQ1198" s="125">
        <f>ABS(E1198)&lt;$AQ$2</f>
        <v/>
      </c>
      <c r="AS1198">
        <f>IF(AP1198,MAX(AS$3:AS1196)+1,"")</f>
        <v/>
      </c>
    </row>
    <row r="1199">
      <c r="A1199" t="n">
        <v>1109</v>
      </c>
      <c r="B1199" s="131">
        <f>IF(A1199=1,0,IF(AP1199,0.1*ε_cu1cd,0))</f>
        <v/>
      </c>
      <c r="C1199" s="131">
        <f>IF(A1199=1,0.1*ε_cu1cd,C1198+B1198)</f>
        <v/>
      </c>
      <c r="D1199" s="113">
        <f>IF('Нормальний переріз'!$D$68&gt;0,1,2)</f>
        <v/>
      </c>
      <c r="E1199" s="144">
        <f>IF(D1199=1,F1199,G1199)</f>
        <v/>
      </c>
      <c r="F1199" s="124">
        <f>IF(AI1198,0.11*ε_cu1cd,IF(AH1198,F1198*0.01,F1198))</f>
        <v/>
      </c>
      <c r="G1199" s="124">
        <f>IF(AP1198,-0.1*ε_cu1cd,IF(AM1198,G1198*0.01,G1198))</f>
        <v/>
      </c>
      <c r="H1199" s="113">
        <f>IF(A1199=1,E1199,IF(AO1198,H1198-E1198+E1199,IF(AP1198,0.8*H1198,H1198+E1199)))</f>
        <v/>
      </c>
      <c r="I1199" s="169">
        <f>(C1199-H1199)/h</f>
        <v/>
      </c>
      <c r="J1199">
        <f>C1199/(ε_c1cd)</f>
        <v/>
      </c>
      <c r="K1199">
        <f>C1199/I1199</f>
        <v/>
      </c>
      <c r="L1199" s="131">
        <f>I1199/(ε_c1cd)</f>
        <v/>
      </c>
      <c r="M1199">
        <f>I1199*(K1199-Z_s1)</f>
        <v/>
      </c>
      <c r="N1199">
        <f>I1199*(K1199-Z_s2)</f>
        <v/>
      </c>
      <c r="O1199">
        <f>E_s*M1199</f>
        <v/>
      </c>
      <c r="P1199">
        <f>E_s*N1199</f>
        <v/>
      </c>
      <c r="Q1199">
        <f>O1199*A_s1</f>
        <v/>
      </c>
      <c r="R1199">
        <f>P1199*A_s2</f>
        <v/>
      </c>
      <c r="S1199">
        <f>Q1199*($K1199-Z_s1)</f>
        <v/>
      </c>
      <c r="T1199">
        <f>R1199*($K1199-Z_s2)</f>
        <v/>
      </c>
      <c r="U1199">
        <f>(INDIRECT("a_"&amp;U$2)/(U$2+1))*(($C1199^(U$2+1)-$H1199^(U$2+1))/(ε_c1cd^(U$2+1)))</f>
        <v/>
      </c>
      <c r="V1199">
        <f>(INDIRECT("a_"&amp;V$2)/(V$2+1))*(($C1199^(V$2+1)-$H1199^(V$2+1))/(ε_c1cd^(V$2+1)))</f>
        <v/>
      </c>
      <c r="W1199">
        <f>(INDIRECT("a_"&amp;W$2)/(W$2+1))*(($C1199^(W$2+1)-$H1199^(W$2+1))/(ε_c1cd^(W$2+1)))</f>
        <v/>
      </c>
      <c r="X1199">
        <f>(INDIRECT("a_"&amp;X$2)/(X$2+1))*(($C1199^(X$2+1)-$H1199^(X$2+1))/(ε_c1cd^(X$2+1)))</f>
        <v/>
      </c>
      <c r="Y1199">
        <f>(INDIRECT("a_"&amp;Y$2)/(Y$2+1))*(($C1199^(Y$2+1)-$H1199^(Y$2+1))/(ε_c1cd^(Y$2+1)))</f>
        <v/>
      </c>
      <c r="Z1199">
        <f>(INDIRECT("a_"&amp;Z$2)/(Z$2+2))*(($C1199^(Z$2+2)-$H1199^(Z$2+2))/(ε_c1cd^(Z$2+2)))</f>
        <v/>
      </c>
      <c r="AA1199">
        <f>(INDIRECT("a_"&amp;AA$2)/(AA$2+2))*(($C1199^(AA$2+2)-$H1199^(AA$2+2))/(ε_c1cd^(AA$2+2)))</f>
        <v/>
      </c>
      <c r="AB1199">
        <f>(INDIRECT("a_"&amp;AB$2)/(AB$2+2))*(($C1199^(AB$2+2)-$H1199^(AB$2+2))/(ε_c1cd^(AB$2+2)))</f>
        <v/>
      </c>
      <c r="AC1199">
        <f>(INDIRECT("a_"&amp;AC$2)/(AC$2+2))*(($C1199^(AC$2+2)-$H1199^(AC$2+2))/(ε_c1cd^(AC$2+2)))</f>
        <v/>
      </c>
      <c r="AD1199">
        <f>(INDIRECT("a_"&amp;AD$2)/(AD$2+2))*(($C1199^(AD$2+2)-$H1199^(AD$2+2))/(ε_c1cd^(AD$2+2)))</f>
        <v/>
      </c>
      <c r="AE1199" s="111">
        <f>(b*f_cd/L1199)*SUM(U1199:Y1199)+SUM(Q1199:R1199)</f>
        <v/>
      </c>
      <c r="AF1199" s="112">
        <f>AE1199*(K1199-y+e)</f>
        <v/>
      </c>
      <c r="AG1199" s="113">
        <f>(b*f_cd/(L1199^2))*SUM(Z1199:AD1199)+SUM(S1199:T1199)-AF1199</f>
        <v/>
      </c>
      <c r="AH1199" s="114">
        <f>AG1199&lt;0</f>
        <v/>
      </c>
      <c r="AI1199" s="115">
        <f>IF(A1199=1,FALSE,(AND(AQ1199,AH1199,NOT(AI1198))))</f>
        <v/>
      </c>
      <c r="AJ1199" s="116">
        <f>(b*f_cd/L1199)*(a_1/2*J1199^2+a_2/3*J1199^3+a_3/4*J1199^4+a_4/5*J1199^5+a_5/6*J1199^6)+SUM(Q1199:R1199)</f>
        <v/>
      </c>
      <c r="AK1199">
        <f>AJ1199*(K1199-y+e)</f>
        <v/>
      </c>
      <c r="AL1199" s="118">
        <f>(b*f_cd/(L1199^2))*(a_1/3*J1199^3+a_2/4*J1199^4+a_3/5*J1199^5+a_4/6*J1199^6+a_5/7*J1199^7)+SUM(S1199:T1199)-AK1199</f>
        <v/>
      </c>
      <c r="AM1199" s="114">
        <f>AL1199&gt;0</f>
        <v/>
      </c>
      <c r="AN1199" s="115">
        <f>IF(A1199=1,FALSE,(AND(AQ1199,AM1199,NOT(AN1198))))</f>
        <v/>
      </c>
      <c r="AO1199">
        <f>IF(D1199=1,AND(AH1199,NOT(AI1199)),AND(AM1199,NOT(AN1199)))</f>
        <v/>
      </c>
      <c r="AP1199" s="119">
        <f>IF(D1199=1,AI1199,AN1199)</f>
        <v/>
      </c>
      <c r="AQ1199" s="125">
        <f>ABS(E1199)&lt;$AQ$2</f>
        <v/>
      </c>
      <c r="AS1199">
        <f>IF(AP1199,MAX(AS$3:AS1197)+1,"")</f>
        <v/>
      </c>
    </row>
    <row r="1200">
      <c r="A1200" t="n">
        <v>1110</v>
      </c>
      <c r="B1200" s="131">
        <f>IF(A1200=1,0,IF(AP1200,0.1*ε_cu1cd,0))</f>
        <v/>
      </c>
      <c r="C1200" s="131">
        <f>IF(A1200=1,0.1*ε_cu1cd,C1199+B1199)</f>
        <v/>
      </c>
      <c r="D1200" s="113">
        <f>IF('Нормальний переріз'!$D$68&gt;0,1,2)</f>
        <v/>
      </c>
      <c r="E1200" s="144">
        <f>IF(D1200=1,F1200,G1200)</f>
        <v/>
      </c>
      <c r="F1200" s="124">
        <f>IF(AI1199,0.11*ε_cu1cd,IF(AH1199,F1199*0.01,F1199))</f>
        <v/>
      </c>
      <c r="G1200" s="124">
        <f>IF(AP1199,-0.1*ε_cu1cd,IF(AM1199,G1199*0.01,G1199))</f>
        <v/>
      </c>
      <c r="H1200" s="113">
        <f>IF(A1200=1,E1200,IF(AO1199,H1199-E1199+E1200,IF(AP1199,0.8*H1199,H1199+E1200)))</f>
        <v/>
      </c>
      <c r="I1200" s="169">
        <f>(C1200-H1200)/h</f>
        <v/>
      </c>
      <c r="J1200">
        <f>C1200/(ε_c1cd)</f>
        <v/>
      </c>
      <c r="K1200">
        <f>C1200/I1200</f>
        <v/>
      </c>
      <c r="L1200" s="131">
        <f>I1200/(ε_c1cd)</f>
        <v/>
      </c>
      <c r="M1200">
        <f>I1200*(K1200-Z_s1)</f>
        <v/>
      </c>
      <c r="N1200">
        <f>I1200*(K1200-Z_s2)</f>
        <v/>
      </c>
      <c r="O1200">
        <f>E_s*M1200</f>
        <v/>
      </c>
      <c r="P1200">
        <f>E_s*N1200</f>
        <v/>
      </c>
      <c r="Q1200">
        <f>O1200*A_s1</f>
        <v/>
      </c>
      <c r="R1200">
        <f>P1200*A_s2</f>
        <v/>
      </c>
      <c r="S1200">
        <f>Q1200*($K1200-Z_s1)</f>
        <v/>
      </c>
      <c r="T1200">
        <f>R1200*($K1200-Z_s2)</f>
        <v/>
      </c>
      <c r="U1200">
        <f>(INDIRECT("a_"&amp;U$2)/(U$2+1))*(($C1200^(U$2+1)-$H1200^(U$2+1))/(ε_c1cd^(U$2+1)))</f>
        <v/>
      </c>
      <c r="V1200">
        <f>(INDIRECT("a_"&amp;V$2)/(V$2+1))*(($C1200^(V$2+1)-$H1200^(V$2+1))/(ε_c1cd^(V$2+1)))</f>
        <v/>
      </c>
      <c r="W1200">
        <f>(INDIRECT("a_"&amp;W$2)/(W$2+1))*(($C1200^(W$2+1)-$H1200^(W$2+1))/(ε_c1cd^(W$2+1)))</f>
        <v/>
      </c>
      <c r="X1200">
        <f>(INDIRECT("a_"&amp;X$2)/(X$2+1))*(($C1200^(X$2+1)-$H1200^(X$2+1))/(ε_c1cd^(X$2+1)))</f>
        <v/>
      </c>
      <c r="Y1200">
        <f>(INDIRECT("a_"&amp;Y$2)/(Y$2+1))*(($C1200^(Y$2+1)-$H1200^(Y$2+1))/(ε_c1cd^(Y$2+1)))</f>
        <v/>
      </c>
      <c r="Z1200">
        <f>(INDIRECT("a_"&amp;Z$2)/(Z$2+2))*(($C1200^(Z$2+2)-$H1200^(Z$2+2))/(ε_c1cd^(Z$2+2)))</f>
        <v/>
      </c>
      <c r="AA1200">
        <f>(INDIRECT("a_"&amp;AA$2)/(AA$2+2))*(($C1200^(AA$2+2)-$H1200^(AA$2+2))/(ε_c1cd^(AA$2+2)))</f>
        <v/>
      </c>
      <c r="AB1200">
        <f>(INDIRECT("a_"&amp;AB$2)/(AB$2+2))*(($C1200^(AB$2+2)-$H1200^(AB$2+2))/(ε_c1cd^(AB$2+2)))</f>
        <v/>
      </c>
      <c r="AC1200">
        <f>(INDIRECT("a_"&amp;AC$2)/(AC$2+2))*(($C1200^(AC$2+2)-$H1200^(AC$2+2))/(ε_c1cd^(AC$2+2)))</f>
        <v/>
      </c>
      <c r="AD1200">
        <f>(INDIRECT("a_"&amp;AD$2)/(AD$2+2))*(($C1200^(AD$2+2)-$H1200^(AD$2+2))/(ε_c1cd^(AD$2+2)))</f>
        <v/>
      </c>
      <c r="AE1200" s="111">
        <f>(b*f_cd/L1200)*SUM(U1200:Y1200)+SUM(Q1200:R1200)</f>
        <v/>
      </c>
      <c r="AF1200" s="112">
        <f>AE1200*(K1200-y+e)</f>
        <v/>
      </c>
      <c r="AG1200" s="113">
        <f>(b*f_cd/(L1200^2))*SUM(Z1200:AD1200)+SUM(S1200:T1200)-AF1200</f>
        <v/>
      </c>
      <c r="AH1200" s="114">
        <f>AG1200&lt;0</f>
        <v/>
      </c>
      <c r="AI1200" s="115">
        <f>IF(A1200=1,FALSE,(AND(AQ1200,AH1200,NOT(AI1199))))</f>
        <v/>
      </c>
      <c r="AJ1200" s="116">
        <f>(b*f_cd/L1200)*(a_1/2*J1200^2+a_2/3*J1200^3+a_3/4*J1200^4+a_4/5*J1200^5+a_5/6*J1200^6)+SUM(Q1200:R1200)</f>
        <v/>
      </c>
      <c r="AK1200">
        <f>AJ1200*(K1200-y+e)</f>
        <v/>
      </c>
      <c r="AL1200" s="118">
        <f>(b*f_cd/(L1200^2))*(a_1/3*J1200^3+a_2/4*J1200^4+a_3/5*J1200^5+a_4/6*J1200^6+a_5/7*J1200^7)+SUM(S1200:T1200)-AK1200</f>
        <v/>
      </c>
      <c r="AM1200" s="114">
        <f>AL1200&gt;0</f>
        <v/>
      </c>
      <c r="AN1200" s="115">
        <f>IF(A1200=1,FALSE,(AND(AQ1200,AM1200,NOT(AN1199))))</f>
        <v/>
      </c>
      <c r="AO1200">
        <f>IF(D1200=1,AND(AH1200,NOT(AI1200)),AND(AM1200,NOT(AN1200)))</f>
        <v/>
      </c>
      <c r="AP1200" s="119">
        <f>IF(D1200=1,AI1200,AN1200)</f>
        <v/>
      </c>
      <c r="AQ1200" s="125">
        <f>ABS(E1200)&lt;$AQ$2</f>
        <v/>
      </c>
      <c r="AS1200">
        <f>IF(AP1200,MAX(AS$3:AS1198)+1,"")</f>
        <v/>
      </c>
    </row>
    <row r="1201">
      <c r="A1201" t="n">
        <v>1111</v>
      </c>
      <c r="B1201" s="131">
        <f>IF(A1201=1,0,IF(AP1201,0.1*ε_cu1cd,0))</f>
        <v/>
      </c>
      <c r="C1201" s="131">
        <f>IF(A1201=1,0.1*ε_cu1cd,C1200+B1200)</f>
        <v/>
      </c>
      <c r="D1201" s="113">
        <f>IF('Нормальний переріз'!$D$68&gt;0,1,2)</f>
        <v/>
      </c>
      <c r="E1201" s="144">
        <f>IF(D1201=1,F1201,G1201)</f>
        <v/>
      </c>
      <c r="F1201" s="124">
        <f>IF(AI1200,0.11*ε_cu1cd,IF(AH1200,F1200*0.01,F1200))</f>
        <v/>
      </c>
      <c r="G1201" s="124">
        <f>IF(AP1200,-0.1*ε_cu1cd,IF(AM1200,G1200*0.01,G1200))</f>
        <v/>
      </c>
      <c r="H1201" s="113">
        <f>IF(A1201=1,E1201,IF(AO1200,H1200-E1200+E1201,IF(AP1200,0.8*H1200,H1200+E1201)))</f>
        <v/>
      </c>
      <c r="I1201" s="169">
        <f>(C1201-H1201)/h</f>
        <v/>
      </c>
      <c r="J1201">
        <f>C1201/(ε_c1cd)</f>
        <v/>
      </c>
      <c r="K1201">
        <f>C1201/I1201</f>
        <v/>
      </c>
      <c r="L1201" s="131">
        <f>I1201/(ε_c1cd)</f>
        <v/>
      </c>
      <c r="M1201">
        <f>I1201*(K1201-Z_s1)</f>
        <v/>
      </c>
      <c r="N1201">
        <f>I1201*(K1201-Z_s2)</f>
        <v/>
      </c>
      <c r="O1201">
        <f>E_s*M1201</f>
        <v/>
      </c>
      <c r="P1201">
        <f>E_s*N1201</f>
        <v/>
      </c>
      <c r="Q1201">
        <f>O1201*A_s1</f>
        <v/>
      </c>
      <c r="R1201">
        <f>P1201*A_s2</f>
        <v/>
      </c>
      <c r="S1201">
        <f>Q1201*($K1201-Z_s1)</f>
        <v/>
      </c>
      <c r="T1201">
        <f>R1201*($K1201-Z_s2)</f>
        <v/>
      </c>
      <c r="U1201">
        <f>(INDIRECT("a_"&amp;U$2)/(U$2+1))*(($C1201^(U$2+1)-$H1201^(U$2+1))/(ε_c1cd^(U$2+1)))</f>
        <v/>
      </c>
      <c r="V1201">
        <f>(INDIRECT("a_"&amp;V$2)/(V$2+1))*(($C1201^(V$2+1)-$H1201^(V$2+1))/(ε_c1cd^(V$2+1)))</f>
        <v/>
      </c>
      <c r="W1201">
        <f>(INDIRECT("a_"&amp;W$2)/(W$2+1))*(($C1201^(W$2+1)-$H1201^(W$2+1))/(ε_c1cd^(W$2+1)))</f>
        <v/>
      </c>
      <c r="X1201">
        <f>(INDIRECT("a_"&amp;X$2)/(X$2+1))*(($C1201^(X$2+1)-$H1201^(X$2+1))/(ε_c1cd^(X$2+1)))</f>
        <v/>
      </c>
      <c r="Y1201">
        <f>(INDIRECT("a_"&amp;Y$2)/(Y$2+1))*(($C1201^(Y$2+1)-$H1201^(Y$2+1))/(ε_c1cd^(Y$2+1)))</f>
        <v/>
      </c>
      <c r="Z1201">
        <f>(INDIRECT("a_"&amp;Z$2)/(Z$2+2))*(($C1201^(Z$2+2)-$H1201^(Z$2+2))/(ε_c1cd^(Z$2+2)))</f>
        <v/>
      </c>
      <c r="AA1201">
        <f>(INDIRECT("a_"&amp;AA$2)/(AA$2+2))*(($C1201^(AA$2+2)-$H1201^(AA$2+2))/(ε_c1cd^(AA$2+2)))</f>
        <v/>
      </c>
      <c r="AB1201">
        <f>(INDIRECT("a_"&amp;AB$2)/(AB$2+2))*(($C1201^(AB$2+2)-$H1201^(AB$2+2))/(ε_c1cd^(AB$2+2)))</f>
        <v/>
      </c>
      <c r="AC1201">
        <f>(INDIRECT("a_"&amp;AC$2)/(AC$2+2))*(($C1201^(AC$2+2)-$H1201^(AC$2+2))/(ε_c1cd^(AC$2+2)))</f>
        <v/>
      </c>
      <c r="AD1201">
        <f>(INDIRECT("a_"&amp;AD$2)/(AD$2+2))*(($C1201^(AD$2+2)-$H1201^(AD$2+2))/(ε_c1cd^(AD$2+2)))</f>
        <v/>
      </c>
      <c r="AE1201" s="111">
        <f>(b*f_cd/L1201)*SUM(U1201:Y1201)+SUM(Q1201:R1201)</f>
        <v/>
      </c>
      <c r="AF1201" s="112">
        <f>AE1201*(K1201-y+e)</f>
        <v/>
      </c>
      <c r="AG1201" s="113">
        <f>(b*f_cd/(L1201^2))*SUM(Z1201:AD1201)+SUM(S1201:T1201)-AF1201</f>
        <v/>
      </c>
      <c r="AH1201" s="114">
        <f>AG1201&lt;0</f>
        <v/>
      </c>
      <c r="AI1201" s="115">
        <f>IF(A1201=1,FALSE,(AND(AQ1201,AH1201,NOT(AI1200))))</f>
        <v/>
      </c>
      <c r="AJ1201" s="116">
        <f>(b*f_cd/L1201)*(a_1/2*J1201^2+a_2/3*J1201^3+a_3/4*J1201^4+a_4/5*J1201^5+a_5/6*J1201^6)+SUM(Q1201:R1201)</f>
        <v/>
      </c>
      <c r="AK1201">
        <f>AJ1201*(K1201-y+e)</f>
        <v/>
      </c>
      <c r="AL1201" s="118">
        <f>(b*f_cd/(L1201^2))*(a_1/3*J1201^3+a_2/4*J1201^4+a_3/5*J1201^5+a_4/6*J1201^6+a_5/7*J1201^7)+SUM(S1201:T1201)-AK1201</f>
        <v/>
      </c>
      <c r="AM1201" s="114">
        <f>AL1201&gt;0</f>
        <v/>
      </c>
      <c r="AN1201" s="115">
        <f>IF(A1201=1,FALSE,(AND(AQ1201,AM1201,NOT(AN1200))))</f>
        <v/>
      </c>
      <c r="AO1201">
        <f>IF(D1201=1,AND(AH1201,NOT(AI1201)),AND(AM1201,NOT(AN1201)))</f>
        <v/>
      </c>
      <c r="AP1201" s="119">
        <f>IF(D1201=1,AI1201,AN1201)</f>
        <v/>
      </c>
      <c r="AQ1201" s="125">
        <f>ABS(E1201)&lt;$AQ$2</f>
        <v/>
      </c>
      <c r="AS1201">
        <f>IF(AP1201,MAX(AS$3:AS1199)+1,"")</f>
        <v/>
      </c>
    </row>
    <row r="1202">
      <c r="A1202" t="n">
        <v>1112</v>
      </c>
      <c r="B1202" s="131">
        <f>IF(A1202=1,0,IF(AP1202,0.1*ε_cu1cd,0))</f>
        <v/>
      </c>
      <c r="C1202" s="131">
        <f>IF(A1202=1,0.1*ε_cu1cd,C1201+B1201)</f>
        <v/>
      </c>
      <c r="D1202" s="113">
        <f>IF('Нормальний переріз'!$D$68&gt;0,1,2)</f>
        <v/>
      </c>
      <c r="E1202" s="144">
        <f>IF(D1202=1,F1202,G1202)</f>
        <v/>
      </c>
      <c r="F1202" s="124">
        <f>IF(AI1201,0.11*ε_cu1cd,IF(AH1201,F1201*0.01,F1201))</f>
        <v/>
      </c>
      <c r="G1202" s="124">
        <f>IF(AP1201,-0.1*ε_cu1cd,IF(AM1201,G1201*0.01,G1201))</f>
        <v/>
      </c>
      <c r="H1202" s="113">
        <f>IF(A1202=1,E1202,IF(AO1201,H1201-E1201+E1202,IF(AP1201,0.8*H1201,H1201+E1202)))</f>
        <v/>
      </c>
      <c r="I1202" s="169">
        <f>(C1202-H1202)/h</f>
        <v/>
      </c>
      <c r="J1202">
        <f>C1202/(ε_c1cd)</f>
        <v/>
      </c>
      <c r="K1202">
        <f>C1202/I1202</f>
        <v/>
      </c>
      <c r="L1202" s="131">
        <f>I1202/(ε_c1cd)</f>
        <v/>
      </c>
      <c r="M1202">
        <f>I1202*(K1202-Z_s1)</f>
        <v/>
      </c>
      <c r="N1202">
        <f>I1202*(K1202-Z_s2)</f>
        <v/>
      </c>
      <c r="O1202">
        <f>E_s*M1202</f>
        <v/>
      </c>
      <c r="P1202">
        <f>E_s*N1202</f>
        <v/>
      </c>
      <c r="Q1202">
        <f>O1202*A_s1</f>
        <v/>
      </c>
      <c r="R1202">
        <f>P1202*A_s2</f>
        <v/>
      </c>
      <c r="S1202">
        <f>Q1202*($K1202-Z_s1)</f>
        <v/>
      </c>
      <c r="T1202">
        <f>R1202*($K1202-Z_s2)</f>
        <v/>
      </c>
      <c r="U1202">
        <f>(INDIRECT("a_"&amp;U$2)/(U$2+1))*(($C1202^(U$2+1)-$H1202^(U$2+1))/(ε_c1cd^(U$2+1)))</f>
        <v/>
      </c>
      <c r="V1202">
        <f>(INDIRECT("a_"&amp;V$2)/(V$2+1))*(($C1202^(V$2+1)-$H1202^(V$2+1))/(ε_c1cd^(V$2+1)))</f>
        <v/>
      </c>
      <c r="W1202">
        <f>(INDIRECT("a_"&amp;W$2)/(W$2+1))*(($C1202^(W$2+1)-$H1202^(W$2+1))/(ε_c1cd^(W$2+1)))</f>
        <v/>
      </c>
      <c r="X1202">
        <f>(INDIRECT("a_"&amp;X$2)/(X$2+1))*(($C1202^(X$2+1)-$H1202^(X$2+1))/(ε_c1cd^(X$2+1)))</f>
        <v/>
      </c>
      <c r="Y1202">
        <f>(INDIRECT("a_"&amp;Y$2)/(Y$2+1))*(($C1202^(Y$2+1)-$H1202^(Y$2+1))/(ε_c1cd^(Y$2+1)))</f>
        <v/>
      </c>
      <c r="Z1202">
        <f>(INDIRECT("a_"&amp;Z$2)/(Z$2+2))*(($C1202^(Z$2+2)-$H1202^(Z$2+2))/(ε_c1cd^(Z$2+2)))</f>
        <v/>
      </c>
      <c r="AA1202">
        <f>(INDIRECT("a_"&amp;AA$2)/(AA$2+2))*(($C1202^(AA$2+2)-$H1202^(AA$2+2))/(ε_c1cd^(AA$2+2)))</f>
        <v/>
      </c>
      <c r="AB1202">
        <f>(INDIRECT("a_"&amp;AB$2)/(AB$2+2))*(($C1202^(AB$2+2)-$H1202^(AB$2+2))/(ε_c1cd^(AB$2+2)))</f>
        <v/>
      </c>
      <c r="AC1202">
        <f>(INDIRECT("a_"&amp;AC$2)/(AC$2+2))*(($C1202^(AC$2+2)-$H1202^(AC$2+2))/(ε_c1cd^(AC$2+2)))</f>
        <v/>
      </c>
      <c r="AD1202">
        <f>(INDIRECT("a_"&amp;AD$2)/(AD$2+2))*(($C1202^(AD$2+2)-$H1202^(AD$2+2))/(ε_c1cd^(AD$2+2)))</f>
        <v/>
      </c>
      <c r="AE1202" s="111">
        <f>(b*f_cd/L1202)*SUM(U1202:Y1202)+SUM(Q1202:R1202)</f>
        <v/>
      </c>
      <c r="AF1202" s="112">
        <f>AE1202*(K1202-y+e)</f>
        <v/>
      </c>
      <c r="AG1202" s="113">
        <f>(b*f_cd/(L1202^2))*SUM(Z1202:AD1202)+SUM(S1202:T1202)-AF1202</f>
        <v/>
      </c>
      <c r="AH1202" s="114">
        <f>AG1202&lt;0</f>
        <v/>
      </c>
      <c r="AI1202" s="115">
        <f>IF(A1202=1,FALSE,(AND(AQ1202,AH1202,NOT(AI1201))))</f>
        <v/>
      </c>
      <c r="AJ1202" s="116">
        <f>(b*f_cd/L1202)*(a_1/2*J1202^2+a_2/3*J1202^3+a_3/4*J1202^4+a_4/5*J1202^5+a_5/6*J1202^6)+SUM(Q1202:R1202)</f>
        <v/>
      </c>
      <c r="AK1202">
        <f>AJ1202*(K1202-y+e)</f>
        <v/>
      </c>
      <c r="AL1202" s="118">
        <f>(b*f_cd/(L1202^2))*(a_1/3*J1202^3+a_2/4*J1202^4+a_3/5*J1202^5+a_4/6*J1202^6+a_5/7*J1202^7)+SUM(S1202:T1202)-AK1202</f>
        <v/>
      </c>
      <c r="AM1202" s="114">
        <f>AL1202&gt;0</f>
        <v/>
      </c>
      <c r="AN1202" s="115">
        <f>IF(A1202=1,FALSE,(AND(AQ1202,AM1202,NOT(AN1201))))</f>
        <v/>
      </c>
      <c r="AO1202">
        <f>IF(D1202=1,AND(AH1202,NOT(AI1202)),AND(AM1202,NOT(AN1202)))</f>
        <v/>
      </c>
      <c r="AP1202" s="119">
        <f>IF(D1202=1,AI1202,AN1202)</f>
        <v/>
      </c>
      <c r="AQ1202" s="125">
        <f>ABS(E1202)&lt;$AQ$2</f>
        <v/>
      </c>
      <c r="AS1202">
        <f>IF(AP1202,MAX(AS$3:AS1200)+1,"")</f>
        <v/>
      </c>
    </row>
    <row r="1203">
      <c r="A1203" t="n">
        <v>1113</v>
      </c>
      <c r="B1203" s="131">
        <f>IF(A1203=1,0,IF(AP1203,0.1*ε_cu1cd,0))</f>
        <v/>
      </c>
      <c r="C1203" s="131">
        <f>IF(A1203=1,0.1*ε_cu1cd,C1202+B1202)</f>
        <v/>
      </c>
      <c r="D1203" s="113">
        <f>IF('Нормальний переріз'!$D$68&gt;0,1,2)</f>
        <v/>
      </c>
      <c r="E1203" s="144">
        <f>IF(D1203=1,F1203,G1203)</f>
        <v/>
      </c>
      <c r="F1203" s="124">
        <f>IF(AI1202,0.11*ε_cu1cd,IF(AH1202,F1202*0.01,F1202))</f>
        <v/>
      </c>
      <c r="G1203" s="124">
        <f>IF(AP1202,-0.1*ε_cu1cd,IF(AM1202,G1202*0.01,G1202))</f>
        <v/>
      </c>
      <c r="H1203" s="113">
        <f>IF(A1203=1,E1203,IF(AO1202,H1202-E1202+E1203,IF(AP1202,0.8*H1202,H1202+E1203)))</f>
        <v/>
      </c>
      <c r="I1203" s="169">
        <f>(C1203-H1203)/h</f>
        <v/>
      </c>
      <c r="J1203">
        <f>C1203/(ε_c1cd)</f>
        <v/>
      </c>
      <c r="K1203">
        <f>C1203/I1203</f>
        <v/>
      </c>
      <c r="L1203" s="131">
        <f>I1203/(ε_c1cd)</f>
        <v/>
      </c>
      <c r="M1203">
        <f>I1203*(K1203-Z_s1)</f>
        <v/>
      </c>
      <c r="N1203">
        <f>I1203*(K1203-Z_s2)</f>
        <v/>
      </c>
      <c r="O1203">
        <f>E_s*M1203</f>
        <v/>
      </c>
      <c r="P1203">
        <f>E_s*N1203</f>
        <v/>
      </c>
      <c r="Q1203">
        <f>O1203*A_s1</f>
        <v/>
      </c>
      <c r="R1203">
        <f>P1203*A_s2</f>
        <v/>
      </c>
      <c r="S1203">
        <f>Q1203*($K1203-Z_s1)</f>
        <v/>
      </c>
      <c r="T1203">
        <f>R1203*($K1203-Z_s2)</f>
        <v/>
      </c>
      <c r="U1203">
        <f>(INDIRECT("a_"&amp;U$2)/(U$2+1))*(($C1203^(U$2+1)-$H1203^(U$2+1))/(ε_c1cd^(U$2+1)))</f>
        <v/>
      </c>
      <c r="V1203">
        <f>(INDIRECT("a_"&amp;V$2)/(V$2+1))*(($C1203^(V$2+1)-$H1203^(V$2+1))/(ε_c1cd^(V$2+1)))</f>
        <v/>
      </c>
      <c r="W1203">
        <f>(INDIRECT("a_"&amp;W$2)/(W$2+1))*(($C1203^(W$2+1)-$H1203^(W$2+1))/(ε_c1cd^(W$2+1)))</f>
        <v/>
      </c>
      <c r="X1203">
        <f>(INDIRECT("a_"&amp;X$2)/(X$2+1))*(($C1203^(X$2+1)-$H1203^(X$2+1))/(ε_c1cd^(X$2+1)))</f>
        <v/>
      </c>
      <c r="Y1203">
        <f>(INDIRECT("a_"&amp;Y$2)/(Y$2+1))*(($C1203^(Y$2+1)-$H1203^(Y$2+1))/(ε_c1cd^(Y$2+1)))</f>
        <v/>
      </c>
      <c r="Z1203">
        <f>(INDIRECT("a_"&amp;Z$2)/(Z$2+2))*(($C1203^(Z$2+2)-$H1203^(Z$2+2))/(ε_c1cd^(Z$2+2)))</f>
        <v/>
      </c>
      <c r="AA1203">
        <f>(INDIRECT("a_"&amp;AA$2)/(AA$2+2))*(($C1203^(AA$2+2)-$H1203^(AA$2+2))/(ε_c1cd^(AA$2+2)))</f>
        <v/>
      </c>
      <c r="AB1203">
        <f>(INDIRECT("a_"&amp;AB$2)/(AB$2+2))*(($C1203^(AB$2+2)-$H1203^(AB$2+2))/(ε_c1cd^(AB$2+2)))</f>
        <v/>
      </c>
      <c r="AC1203">
        <f>(INDIRECT("a_"&amp;AC$2)/(AC$2+2))*(($C1203^(AC$2+2)-$H1203^(AC$2+2))/(ε_c1cd^(AC$2+2)))</f>
        <v/>
      </c>
      <c r="AD1203">
        <f>(INDIRECT("a_"&amp;AD$2)/(AD$2+2))*(($C1203^(AD$2+2)-$H1203^(AD$2+2))/(ε_c1cd^(AD$2+2)))</f>
        <v/>
      </c>
      <c r="AE1203" s="111">
        <f>(b*f_cd/L1203)*SUM(U1203:Y1203)+SUM(Q1203:R1203)</f>
        <v/>
      </c>
      <c r="AF1203" s="112">
        <f>AE1203*(K1203-y+e)</f>
        <v/>
      </c>
      <c r="AG1203" s="113">
        <f>(b*f_cd/(L1203^2))*SUM(Z1203:AD1203)+SUM(S1203:T1203)-AF1203</f>
        <v/>
      </c>
      <c r="AH1203" s="114">
        <f>AG1203&lt;0</f>
        <v/>
      </c>
      <c r="AI1203" s="115">
        <f>IF(A1203=1,FALSE,(AND(AQ1203,AH1203,NOT(AI1202))))</f>
        <v/>
      </c>
      <c r="AJ1203" s="116">
        <f>(b*f_cd/L1203)*(a_1/2*J1203^2+a_2/3*J1203^3+a_3/4*J1203^4+a_4/5*J1203^5+a_5/6*J1203^6)+SUM(Q1203:R1203)</f>
        <v/>
      </c>
      <c r="AK1203">
        <f>AJ1203*(K1203-y+e)</f>
        <v/>
      </c>
      <c r="AL1203" s="118">
        <f>(b*f_cd/(L1203^2))*(a_1/3*J1203^3+a_2/4*J1203^4+a_3/5*J1203^5+a_4/6*J1203^6+a_5/7*J1203^7)+SUM(S1203:T1203)-AK1203</f>
        <v/>
      </c>
      <c r="AM1203" s="114">
        <f>AL1203&gt;0</f>
        <v/>
      </c>
      <c r="AN1203" s="115">
        <f>IF(A1203=1,FALSE,(AND(AQ1203,AM1203,NOT(AN1202))))</f>
        <v/>
      </c>
      <c r="AO1203">
        <f>IF(D1203=1,AND(AH1203,NOT(AI1203)),AND(AM1203,NOT(AN1203)))</f>
        <v/>
      </c>
      <c r="AP1203" s="119">
        <f>IF(D1203=1,AI1203,AN1203)</f>
        <v/>
      </c>
      <c r="AQ1203" s="125">
        <f>ABS(E1203)&lt;$AQ$2</f>
        <v/>
      </c>
      <c r="AS1203">
        <f>IF(AP1203,MAX(AS$3:AS1201)+1,"")</f>
        <v/>
      </c>
    </row>
    <row r="1204">
      <c r="A1204" t="n">
        <v>1114</v>
      </c>
      <c r="B1204" s="131">
        <f>IF(A1204=1,0,IF(AP1204,0.1*ε_cu1cd,0))</f>
        <v/>
      </c>
      <c r="C1204" s="131">
        <f>IF(A1204=1,0.1*ε_cu1cd,C1203+B1203)</f>
        <v/>
      </c>
      <c r="D1204" s="113">
        <f>IF('Нормальний переріз'!$D$68&gt;0,1,2)</f>
        <v/>
      </c>
      <c r="E1204" s="144">
        <f>IF(D1204=1,F1204,G1204)</f>
        <v/>
      </c>
      <c r="F1204" s="124">
        <f>IF(AI1203,0.11*ε_cu1cd,IF(AH1203,F1203*0.01,F1203))</f>
        <v/>
      </c>
      <c r="G1204" s="124">
        <f>IF(AP1203,-0.1*ε_cu1cd,IF(AM1203,G1203*0.01,G1203))</f>
        <v/>
      </c>
      <c r="H1204" s="113">
        <f>IF(A1204=1,E1204,IF(AO1203,H1203-E1203+E1204,IF(AP1203,0.8*H1203,H1203+E1204)))</f>
        <v/>
      </c>
      <c r="I1204" s="169">
        <f>(C1204-H1204)/h</f>
        <v/>
      </c>
      <c r="J1204">
        <f>C1204/(ε_c1cd)</f>
        <v/>
      </c>
      <c r="K1204">
        <f>C1204/I1204</f>
        <v/>
      </c>
      <c r="L1204" s="131">
        <f>I1204/(ε_c1cd)</f>
        <v/>
      </c>
      <c r="M1204">
        <f>I1204*(K1204-Z_s1)</f>
        <v/>
      </c>
      <c r="N1204">
        <f>I1204*(K1204-Z_s2)</f>
        <v/>
      </c>
      <c r="O1204">
        <f>E_s*M1204</f>
        <v/>
      </c>
      <c r="P1204">
        <f>E_s*N1204</f>
        <v/>
      </c>
      <c r="Q1204">
        <f>O1204*A_s1</f>
        <v/>
      </c>
      <c r="R1204">
        <f>P1204*A_s2</f>
        <v/>
      </c>
      <c r="S1204">
        <f>Q1204*($K1204-Z_s1)</f>
        <v/>
      </c>
      <c r="T1204">
        <f>R1204*($K1204-Z_s2)</f>
        <v/>
      </c>
      <c r="U1204">
        <f>(INDIRECT("a_"&amp;U$2)/(U$2+1))*(($C1204^(U$2+1)-$H1204^(U$2+1))/(ε_c1cd^(U$2+1)))</f>
        <v/>
      </c>
      <c r="V1204">
        <f>(INDIRECT("a_"&amp;V$2)/(V$2+1))*(($C1204^(V$2+1)-$H1204^(V$2+1))/(ε_c1cd^(V$2+1)))</f>
        <v/>
      </c>
      <c r="W1204">
        <f>(INDIRECT("a_"&amp;W$2)/(W$2+1))*(($C1204^(W$2+1)-$H1204^(W$2+1))/(ε_c1cd^(W$2+1)))</f>
        <v/>
      </c>
      <c r="X1204">
        <f>(INDIRECT("a_"&amp;X$2)/(X$2+1))*(($C1204^(X$2+1)-$H1204^(X$2+1))/(ε_c1cd^(X$2+1)))</f>
        <v/>
      </c>
      <c r="Y1204">
        <f>(INDIRECT("a_"&amp;Y$2)/(Y$2+1))*(($C1204^(Y$2+1)-$H1204^(Y$2+1))/(ε_c1cd^(Y$2+1)))</f>
        <v/>
      </c>
      <c r="Z1204">
        <f>(INDIRECT("a_"&amp;Z$2)/(Z$2+2))*(($C1204^(Z$2+2)-$H1204^(Z$2+2))/(ε_c1cd^(Z$2+2)))</f>
        <v/>
      </c>
      <c r="AA1204">
        <f>(INDIRECT("a_"&amp;AA$2)/(AA$2+2))*(($C1204^(AA$2+2)-$H1204^(AA$2+2))/(ε_c1cd^(AA$2+2)))</f>
        <v/>
      </c>
      <c r="AB1204">
        <f>(INDIRECT("a_"&amp;AB$2)/(AB$2+2))*(($C1204^(AB$2+2)-$H1204^(AB$2+2))/(ε_c1cd^(AB$2+2)))</f>
        <v/>
      </c>
      <c r="AC1204">
        <f>(INDIRECT("a_"&amp;AC$2)/(AC$2+2))*(($C1204^(AC$2+2)-$H1204^(AC$2+2))/(ε_c1cd^(AC$2+2)))</f>
        <v/>
      </c>
      <c r="AD1204">
        <f>(INDIRECT("a_"&amp;AD$2)/(AD$2+2))*(($C1204^(AD$2+2)-$H1204^(AD$2+2))/(ε_c1cd^(AD$2+2)))</f>
        <v/>
      </c>
      <c r="AE1204" s="111">
        <f>(b*f_cd/L1204)*SUM(U1204:Y1204)+SUM(Q1204:R1204)</f>
        <v/>
      </c>
      <c r="AF1204" s="112">
        <f>AE1204*(K1204-y+e)</f>
        <v/>
      </c>
      <c r="AG1204" s="113">
        <f>(b*f_cd/(L1204^2))*SUM(Z1204:AD1204)+SUM(S1204:T1204)-AF1204</f>
        <v/>
      </c>
      <c r="AH1204" s="114">
        <f>AG1204&lt;0</f>
        <v/>
      </c>
      <c r="AI1204" s="115">
        <f>IF(A1204=1,FALSE,(AND(AQ1204,AH1204,NOT(AI1203))))</f>
        <v/>
      </c>
      <c r="AJ1204" s="116">
        <f>(b*f_cd/L1204)*(a_1/2*J1204^2+a_2/3*J1204^3+a_3/4*J1204^4+a_4/5*J1204^5+a_5/6*J1204^6)+SUM(Q1204:R1204)</f>
        <v/>
      </c>
      <c r="AK1204">
        <f>AJ1204*(K1204-y+e)</f>
        <v/>
      </c>
      <c r="AL1204" s="118">
        <f>(b*f_cd/(L1204^2))*(a_1/3*J1204^3+a_2/4*J1204^4+a_3/5*J1204^5+a_4/6*J1204^6+a_5/7*J1204^7)+SUM(S1204:T1204)-AK1204</f>
        <v/>
      </c>
      <c r="AM1204" s="114">
        <f>AL1204&gt;0</f>
        <v/>
      </c>
      <c r="AN1204" s="115">
        <f>IF(A1204=1,FALSE,(AND(AQ1204,AM1204,NOT(AN1203))))</f>
        <v/>
      </c>
      <c r="AO1204">
        <f>IF(D1204=1,AND(AH1204,NOT(AI1204)),AND(AM1204,NOT(AN1204)))</f>
        <v/>
      </c>
      <c r="AP1204" s="119">
        <f>IF(D1204=1,AI1204,AN1204)</f>
        <v/>
      </c>
      <c r="AQ1204" s="125">
        <f>ABS(E1204)&lt;$AQ$2</f>
        <v/>
      </c>
      <c r="AS1204">
        <f>IF(AP1204,MAX(AS$3:AS1202)+1,"")</f>
        <v/>
      </c>
    </row>
    <row r="1205">
      <c r="A1205" t="n">
        <v>1115</v>
      </c>
      <c r="B1205" s="131">
        <f>IF(A1205=1,0,IF(AP1205,0.1*ε_cu1cd,0))</f>
        <v/>
      </c>
      <c r="C1205" s="131">
        <f>IF(A1205=1,0.1*ε_cu1cd,C1204+B1204)</f>
        <v/>
      </c>
      <c r="D1205" s="113">
        <f>IF('Нормальний переріз'!$D$68&gt;0,1,2)</f>
        <v/>
      </c>
      <c r="E1205" s="144">
        <f>IF(D1205=1,F1205,G1205)</f>
        <v/>
      </c>
      <c r="F1205" s="124">
        <f>IF(AI1204,0.11*ε_cu1cd,IF(AH1204,F1204*0.01,F1204))</f>
        <v/>
      </c>
      <c r="G1205" s="124">
        <f>IF(AP1204,-0.1*ε_cu1cd,IF(AM1204,G1204*0.01,G1204))</f>
        <v/>
      </c>
      <c r="H1205" s="113">
        <f>IF(A1205=1,E1205,IF(AO1204,H1204-E1204+E1205,IF(AP1204,0.8*H1204,H1204+E1205)))</f>
        <v/>
      </c>
      <c r="I1205" s="169">
        <f>(C1205-H1205)/h</f>
        <v/>
      </c>
      <c r="J1205">
        <f>C1205/(ε_c1cd)</f>
        <v/>
      </c>
      <c r="K1205">
        <f>C1205/I1205</f>
        <v/>
      </c>
      <c r="L1205" s="131">
        <f>I1205/(ε_c1cd)</f>
        <v/>
      </c>
      <c r="M1205">
        <f>I1205*(K1205-Z_s1)</f>
        <v/>
      </c>
      <c r="N1205">
        <f>I1205*(K1205-Z_s2)</f>
        <v/>
      </c>
      <c r="O1205">
        <f>E_s*M1205</f>
        <v/>
      </c>
      <c r="P1205">
        <f>E_s*N1205</f>
        <v/>
      </c>
      <c r="Q1205">
        <f>O1205*A_s1</f>
        <v/>
      </c>
      <c r="R1205">
        <f>P1205*A_s2</f>
        <v/>
      </c>
      <c r="S1205">
        <f>Q1205*($K1205-Z_s1)</f>
        <v/>
      </c>
      <c r="T1205">
        <f>R1205*($K1205-Z_s2)</f>
        <v/>
      </c>
      <c r="U1205">
        <f>(INDIRECT("a_"&amp;U$2)/(U$2+1))*(($C1205^(U$2+1)-$H1205^(U$2+1))/(ε_c1cd^(U$2+1)))</f>
        <v/>
      </c>
      <c r="V1205">
        <f>(INDIRECT("a_"&amp;V$2)/(V$2+1))*(($C1205^(V$2+1)-$H1205^(V$2+1))/(ε_c1cd^(V$2+1)))</f>
        <v/>
      </c>
      <c r="W1205">
        <f>(INDIRECT("a_"&amp;W$2)/(W$2+1))*(($C1205^(W$2+1)-$H1205^(W$2+1))/(ε_c1cd^(W$2+1)))</f>
        <v/>
      </c>
      <c r="X1205">
        <f>(INDIRECT("a_"&amp;X$2)/(X$2+1))*(($C1205^(X$2+1)-$H1205^(X$2+1))/(ε_c1cd^(X$2+1)))</f>
        <v/>
      </c>
      <c r="Y1205">
        <f>(INDIRECT("a_"&amp;Y$2)/(Y$2+1))*(($C1205^(Y$2+1)-$H1205^(Y$2+1))/(ε_c1cd^(Y$2+1)))</f>
        <v/>
      </c>
      <c r="Z1205">
        <f>(INDIRECT("a_"&amp;Z$2)/(Z$2+2))*(($C1205^(Z$2+2)-$H1205^(Z$2+2))/(ε_c1cd^(Z$2+2)))</f>
        <v/>
      </c>
      <c r="AA1205">
        <f>(INDIRECT("a_"&amp;AA$2)/(AA$2+2))*(($C1205^(AA$2+2)-$H1205^(AA$2+2))/(ε_c1cd^(AA$2+2)))</f>
        <v/>
      </c>
      <c r="AB1205">
        <f>(INDIRECT("a_"&amp;AB$2)/(AB$2+2))*(($C1205^(AB$2+2)-$H1205^(AB$2+2))/(ε_c1cd^(AB$2+2)))</f>
        <v/>
      </c>
      <c r="AC1205">
        <f>(INDIRECT("a_"&amp;AC$2)/(AC$2+2))*(($C1205^(AC$2+2)-$H1205^(AC$2+2))/(ε_c1cd^(AC$2+2)))</f>
        <v/>
      </c>
      <c r="AD1205">
        <f>(INDIRECT("a_"&amp;AD$2)/(AD$2+2))*(($C1205^(AD$2+2)-$H1205^(AD$2+2))/(ε_c1cd^(AD$2+2)))</f>
        <v/>
      </c>
      <c r="AE1205" s="111">
        <f>(b*f_cd/L1205)*SUM(U1205:Y1205)+SUM(Q1205:R1205)</f>
        <v/>
      </c>
      <c r="AF1205" s="112">
        <f>AE1205*(K1205-y+e)</f>
        <v/>
      </c>
      <c r="AG1205" s="113">
        <f>(b*f_cd/(L1205^2))*SUM(Z1205:AD1205)+SUM(S1205:T1205)-AF1205</f>
        <v/>
      </c>
      <c r="AH1205" s="114">
        <f>AG1205&lt;0</f>
        <v/>
      </c>
      <c r="AI1205" s="115">
        <f>IF(A1205=1,FALSE,(AND(AQ1205,AH1205,NOT(AI1204))))</f>
        <v/>
      </c>
      <c r="AJ1205" s="116">
        <f>(b*f_cd/L1205)*(a_1/2*J1205^2+a_2/3*J1205^3+a_3/4*J1205^4+a_4/5*J1205^5+a_5/6*J1205^6)+SUM(Q1205:R1205)</f>
        <v/>
      </c>
      <c r="AK1205">
        <f>AJ1205*(K1205-y+e)</f>
        <v/>
      </c>
      <c r="AL1205" s="118">
        <f>(b*f_cd/(L1205^2))*(a_1/3*J1205^3+a_2/4*J1205^4+a_3/5*J1205^5+a_4/6*J1205^6+a_5/7*J1205^7)+SUM(S1205:T1205)-AK1205</f>
        <v/>
      </c>
      <c r="AM1205" s="114">
        <f>AL1205&gt;0</f>
        <v/>
      </c>
      <c r="AN1205" s="115">
        <f>IF(A1205=1,FALSE,(AND(AQ1205,AM1205,NOT(AN1204))))</f>
        <v/>
      </c>
      <c r="AO1205">
        <f>IF(D1205=1,AND(AH1205,NOT(AI1205)),AND(AM1205,NOT(AN1205)))</f>
        <v/>
      </c>
      <c r="AP1205" s="119">
        <f>IF(D1205=1,AI1205,AN1205)</f>
        <v/>
      </c>
      <c r="AQ1205" s="125">
        <f>ABS(E1205)&lt;$AQ$2</f>
        <v/>
      </c>
      <c r="AS1205">
        <f>IF(AP1205,MAX(AS$3:AS1203)+1,"")</f>
        <v/>
      </c>
    </row>
    <row r="1206">
      <c r="A1206" t="n">
        <v>1116</v>
      </c>
      <c r="B1206" s="131">
        <f>IF(A1206=1,0,IF(AP1206,0.1*ε_cu1cd,0))</f>
        <v/>
      </c>
      <c r="C1206" s="131">
        <f>IF(A1206=1,0.1*ε_cu1cd,C1205+B1205)</f>
        <v/>
      </c>
      <c r="D1206" s="113">
        <f>IF('Нормальний переріз'!$D$68&gt;0,1,2)</f>
        <v/>
      </c>
      <c r="E1206" s="144">
        <f>IF(D1206=1,F1206,G1206)</f>
        <v/>
      </c>
      <c r="F1206" s="124">
        <f>IF(AI1205,0.11*ε_cu1cd,IF(AH1205,F1205*0.01,F1205))</f>
        <v/>
      </c>
      <c r="G1206" s="124">
        <f>IF(AP1205,-0.1*ε_cu1cd,IF(AM1205,G1205*0.01,G1205))</f>
        <v/>
      </c>
      <c r="H1206" s="113">
        <f>IF(A1206=1,E1206,IF(AO1205,H1205-E1205+E1206,IF(AP1205,0.8*H1205,H1205+E1206)))</f>
        <v/>
      </c>
      <c r="I1206" s="169">
        <f>(C1206-H1206)/h</f>
        <v/>
      </c>
      <c r="J1206">
        <f>C1206/(ε_c1cd)</f>
        <v/>
      </c>
      <c r="K1206">
        <f>C1206/I1206</f>
        <v/>
      </c>
      <c r="L1206" s="131">
        <f>I1206/(ε_c1cd)</f>
        <v/>
      </c>
      <c r="M1206">
        <f>I1206*(K1206-Z_s1)</f>
        <v/>
      </c>
      <c r="N1206">
        <f>I1206*(K1206-Z_s2)</f>
        <v/>
      </c>
      <c r="O1206">
        <f>E_s*M1206</f>
        <v/>
      </c>
      <c r="P1206">
        <f>E_s*N1206</f>
        <v/>
      </c>
      <c r="Q1206">
        <f>O1206*A_s1</f>
        <v/>
      </c>
      <c r="R1206">
        <f>P1206*A_s2</f>
        <v/>
      </c>
      <c r="S1206">
        <f>Q1206*($K1206-Z_s1)</f>
        <v/>
      </c>
      <c r="T1206">
        <f>R1206*($K1206-Z_s2)</f>
        <v/>
      </c>
      <c r="U1206">
        <f>(INDIRECT("a_"&amp;U$2)/(U$2+1))*(($C1206^(U$2+1)-$H1206^(U$2+1))/(ε_c1cd^(U$2+1)))</f>
        <v/>
      </c>
      <c r="V1206">
        <f>(INDIRECT("a_"&amp;V$2)/(V$2+1))*(($C1206^(V$2+1)-$H1206^(V$2+1))/(ε_c1cd^(V$2+1)))</f>
        <v/>
      </c>
      <c r="W1206">
        <f>(INDIRECT("a_"&amp;W$2)/(W$2+1))*(($C1206^(W$2+1)-$H1206^(W$2+1))/(ε_c1cd^(W$2+1)))</f>
        <v/>
      </c>
      <c r="X1206">
        <f>(INDIRECT("a_"&amp;X$2)/(X$2+1))*(($C1206^(X$2+1)-$H1206^(X$2+1))/(ε_c1cd^(X$2+1)))</f>
        <v/>
      </c>
      <c r="Y1206">
        <f>(INDIRECT("a_"&amp;Y$2)/(Y$2+1))*(($C1206^(Y$2+1)-$H1206^(Y$2+1))/(ε_c1cd^(Y$2+1)))</f>
        <v/>
      </c>
      <c r="Z1206">
        <f>(INDIRECT("a_"&amp;Z$2)/(Z$2+2))*(($C1206^(Z$2+2)-$H1206^(Z$2+2))/(ε_c1cd^(Z$2+2)))</f>
        <v/>
      </c>
      <c r="AA1206">
        <f>(INDIRECT("a_"&amp;AA$2)/(AA$2+2))*(($C1206^(AA$2+2)-$H1206^(AA$2+2))/(ε_c1cd^(AA$2+2)))</f>
        <v/>
      </c>
      <c r="AB1206">
        <f>(INDIRECT("a_"&amp;AB$2)/(AB$2+2))*(($C1206^(AB$2+2)-$H1206^(AB$2+2))/(ε_c1cd^(AB$2+2)))</f>
        <v/>
      </c>
      <c r="AC1206">
        <f>(INDIRECT("a_"&amp;AC$2)/(AC$2+2))*(($C1206^(AC$2+2)-$H1206^(AC$2+2))/(ε_c1cd^(AC$2+2)))</f>
        <v/>
      </c>
      <c r="AD1206">
        <f>(INDIRECT("a_"&amp;AD$2)/(AD$2+2))*(($C1206^(AD$2+2)-$H1206^(AD$2+2))/(ε_c1cd^(AD$2+2)))</f>
        <v/>
      </c>
      <c r="AE1206" s="111">
        <f>(b*f_cd/L1206)*SUM(U1206:Y1206)+SUM(Q1206:R1206)</f>
        <v/>
      </c>
      <c r="AF1206" s="112">
        <f>AE1206*(K1206-y+e)</f>
        <v/>
      </c>
      <c r="AG1206" s="113">
        <f>(b*f_cd/(L1206^2))*SUM(Z1206:AD1206)+SUM(S1206:T1206)-AF1206</f>
        <v/>
      </c>
      <c r="AH1206" s="114">
        <f>AG1206&lt;0</f>
        <v/>
      </c>
      <c r="AI1206" s="115">
        <f>IF(A1206=1,FALSE,(AND(AQ1206,AH1206,NOT(AI1205))))</f>
        <v/>
      </c>
      <c r="AJ1206" s="116">
        <f>(b*f_cd/L1206)*(a_1/2*J1206^2+a_2/3*J1206^3+a_3/4*J1206^4+a_4/5*J1206^5+a_5/6*J1206^6)+SUM(Q1206:R1206)</f>
        <v/>
      </c>
      <c r="AK1206">
        <f>AJ1206*(K1206-y+e)</f>
        <v/>
      </c>
      <c r="AL1206" s="118">
        <f>(b*f_cd/(L1206^2))*(a_1/3*J1206^3+a_2/4*J1206^4+a_3/5*J1206^5+a_4/6*J1206^6+a_5/7*J1206^7)+SUM(S1206:T1206)-AK1206</f>
        <v/>
      </c>
      <c r="AM1206" s="114">
        <f>AL1206&gt;0</f>
        <v/>
      </c>
      <c r="AN1206" s="115">
        <f>IF(A1206=1,FALSE,(AND(AQ1206,AM1206,NOT(AN1205))))</f>
        <v/>
      </c>
      <c r="AO1206">
        <f>IF(D1206=1,AND(AH1206,NOT(AI1206)),AND(AM1206,NOT(AN1206)))</f>
        <v/>
      </c>
      <c r="AP1206" s="119">
        <f>IF(D1206=1,AI1206,AN1206)</f>
        <v/>
      </c>
      <c r="AQ1206" s="125">
        <f>ABS(E1206)&lt;$AQ$2</f>
        <v/>
      </c>
      <c r="AS1206">
        <f>IF(AP1206,MAX(AS$3:AS1204)+1,"")</f>
        <v/>
      </c>
    </row>
    <row r="1207">
      <c r="A1207" t="n">
        <v>1117</v>
      </c>
      <c r="B1207" s="131">
        <f>IF(A1207=1,0,IF(AP1207,0.1*ε_cu1cd,0))</f>
        <v/>
      </c>
      <c r="C1207" s="131">
        <f>IF(A1207=1,0.1*ε_cu1cd,C1206+B1206)</f>
        <v/>
      </c>
      <c r="D1207" s="113">
        <f>IF('Нормальний переріз'!$D$68&gt;0,1,2)</f>
        <v/>
      </c>
      <c r="E1207" s="144">
        <f>IF(D1207=1,F1207,G1207)</f>
        <v/>
      </c>
      <c r="F1207" s="124">
        <f>IF(AI1206,0.11*ε_cu1cd,IF(AH1206,F1206*0.01,F1206))</f>
        <v/>
      </c>
      <c r="G1207" s="124">
        <f>IF(AP1206,-0.1*ε_cu1cd,IF(AM1206,G1206*0.01,G1206))</f>
        <v/>
      </c>
      <c r="H1207" s="113">
        <f>IF(A1207=1,E1207,IF(AO1206,H1206-E1206+E1207,IF(AP1206,0.8*H1206,H1206+E1207)))</f>
        <v/>
      </c>
      <c r="I1207" s="169">
        <f>(C1207-H1207)/h</f>
        <v/>
      </c>
      <c r="J1207">
        <f>C1207/(ε_c1cd)</f>
        <v/>
      </c>
      <c r="K1207">
        <f>C1207/I1207</f>
        <v/>
      </c>
      <c r="L1207" s="131">
        <f>I1207/(ε_c1cd)</f>
        <v/>
      </c>
      <c r="M1207">
        <f>I1207*(K1207-Z_s1)</f>
        <v/>
      </c>
      <c r="N1207">
        <f>I1207*(K1207-Z_s2)</f>
        <v/>
      </c>
      <c r="O1207">
        <f>E_s*M1207</f>
        <v/>
      </c>
      <c r="P1207">
        <f>E_s*N1207</f>
        <v/>
      </c>
      <c r="Q1207">
        <f>O1207*A_s1</f>
        <v/>
      </c>
      <c r="R1207">
        <f>P1207*A_s2</f>
        <v/>
      </c>
      <c r="S1207">
        <f>Q1207*($K1207-Z_s1)</f>
        <v/>
      </c>
      <c r="T1207">
        <f>R1207*($K1207-Z_s2)</f>
        <v/>
      </c>
      <c r="U1207">
        <f>(INDIRECT("a_"&amp;U$2)/(U$2+1))*(($C1207^(U$2+1)-$H1207^(U$2+1))/(ε_c1cd^(U$2+1)))</f>
        <v/>
      </c>
      <c r="V1207">
        <f>(INDIRECT("a_"&amp;V$2)/(V$2+1))*(($C1207^(V$2+1)-$H1207^(V$2+1))/(ε_c1cd^(V$2+1)))</f>
        <v/>
      </c>
      <c r="W1207">
        <f>(INDIRECT("a_"&amp;W$2)/(W$2+1))*(($C1207^(W$2+1)-$H1207^(W$2+1))/(ε_c1cd^(W$2+1)))</f>
        <v/>
      </c>
      <c r="X1207">
        <f>(INDIRECT("a_"&amp;X$2)/(X$2+1))*(($C1207^(X$2+1)-$H1207^(X$2+1))/(ε_c1cd^(X$2+1)))</f>
        <v/>
      </c>
      <c r="Y1207">
        <f>(INDIRECT("a_"&amp;Y$2)/(Y$2+1))*(($C1207^(Y$2+1)-$H1207^(Y$2+1))/(ε_c1cd^(Y$2+1)))</f>
        <v/>
      </c>
      <c r="Z1207">
        <f>(INDIRECT("a_"&amp;Z$2)/(Z$2+2))*(($C1207^(Z$2+2)-$H1207^(Z$2+2))/(ε_c1cd^(Z$2+2)))</f>
        <v/>
      </c>
      <c r="AA1207">
        <f>(INDIRECT("a_"&amp;AA$2)/(AA$2+2))*(($C1207^(AA$2+2)-$H1207^(AA$2+2))/(ε_c1cd^(AA$2+2)))</f>
        <v/>
      </c>
      <c r="AB1207">
        <f>(INDIRECT("a_"&amp;AB$2)/(AB$2+2))*(($C1207^(AB$2+2)-$H1207^(AB$2+2))/(ε_c1cd^(AB$2+2)))</f>
        <v/>
      </c>
      <c r="AC1207">
        <f>(INDIRECT("a_"&amp;AC$2)/(AC$2+2))*(($C1207^(AC$2+2)-$H1207^(AC$2+2))/(ε_c1cd^(AC$2+2)))</f>
        <v/>
      </c>
      <c r="AD1207">
        <f>(INDIRECT("a_"&amp;AD$2)/(AD$2+2))*(($C1207^(AD$2+2)-$H1207^(AD$2+2))/(ε_c1cd^(AD$2+2)))</f>
        <v/>
      </c>
      <c r="AE1207" s="111">
        <f>(b*f_cd/L1207)*SUM(U1207:Y1207)+SUM(Q1207:R1207)</f>
        <v/>
      </c>
      <c r="AF1207" s="112">
        <f>AE1207*(K1207-y+e)</f>
        <v/>
      </c>
      <c r="AG1207" s="113">
        <f>(b*f_cd/(L1207^2))*SUM(Z1207:AD1207)+SUM(S1207:T1207)-AF1207</f>
        <v/>
      </c>
      <c r="AH1207" s="114">
        <f>AG1207&lt;0</f>
        <v/>
      </c>
      <c r="AI1207" s="115">
        <f>IF(A1207=1,FALSE,(AND(AQ1207,AH1207,NOT(AI1206))))</f>
        <v/>
      </c>
      <c r="AJ1207" s="116">
        <f>(b*f_cd/L1207)*(a_1/2*J1207^2+a_2/3*J1207^3+a_3/4*J1207^4+a_4/5*J1207^5+a_5/6*J1207^6)+SUM(Q1207:R1207)</f>
        <v/>
      </c>
      <c r="AK1207">
        <f>AJ1207*(K1207-y+e)</f>
        <v/>
      </c>
      <c r="AL1207" s="118">
        <f>(b*f_cd/(L1207^2))*(a_1/3*J1207^3+a_2/4*J1207^4+a_3/5*J1207^5+a_4/6*J1207^6+a_5/7*J1207^7)+SUM(S1207:T1207)-AK1207</f>
        <v/>
      </c>
      <c r="AM1207" s="114">
        <f>AL1207&gt;0</f>
        <v/>
      </c>
      <c r="AN1207" s="115">
        <f>IF(A1207=1,FALSE,(AND(AQ1207,AM1207,NOT(AN1206))))</f>
        <v/>
      </c>
      <c r="AO1207">
        <f>IF(D1207=1,AND(AH1207,NOT(AI1207)),AND(AM1207,NOT(AN1207)))</f>
        <v/>
      </c>
      <c r="AP1207" s="119">
        <f>IF(D1207=1,AI1207,AN1207)</f>
        <v/>
      </c>
      <c r="AQ1207" s="125">
        <f>ABS(E1207)&lt;$AQ$2</f>
        <v/>
      </c>
      <c r="AS1207">
        <f>IF(AP1207,MAX(AS$3:AS1205)+1,"")</f>
        <v/>
      </c>
    </row>
    <row r="1208">
      <c r="A1208" t="n">
        <v>1118</v>
      </c>
      <c r="B1208" s="131">
        <f>IF(A1208=1,0,IF(AP1208,0.1*ε_cu1cd,0))</f>
        <v/>
      </c>
      <c r="C1208" s="131">
        <f>IF(A1208=1,0.1*ε_cu1cd,C1207+B1207)</f>
        <v/>
      </c>
      <c r="D1208" s="113">
        <f>IF('Нормальний переріз'!$D$68&gt;0,1,2)</f>
        <v/>
      </c>
      <c r="E1208" s="144">
        <f>IF(D1208=1,F1208,G1208)</f>
        <v/>
      </c>
      <c r="F1208" s="124">
        <f>IF(AI1207,0.11*ε_cu1cd,IF(AH1207,F1207*0.01,F1207))</f>
        <v/>
      </c>
      <c r="G1208" s="124">
        <f>IF(AP1207,-0.1*ε_cu1cd,IF(AM1207,G1207*0.01,G1207))</f>
        <v/>
      </c>
      <c r="H1208" s="113">
        <f>IF(A1208=1,E1208,IF(AO1207,H1207-E1207+E1208,IF(AP1207,0.8*H1207,H1207+E1208)))</f>
        <v/>
      </c>
      <c r="I1208" s="169">
        <f>(C1208-H1208)/h</f>
        <v/>
      </c>
      <c r="J1208">
        <f>C1208/(ε_c1cd)</f>
        <v/>
      </c>
      <c r="K1208">
        <f>C1208/I1208</f>
        <v/>
      </c>
      <c r="L1208" s="131">
        <f>I1208/(ε_c1cd)</f>
        <v/>
      </c>
      <c r="M1208">
        <f>I1208*(K1208-Z_s1)</f>
        <v/>
      </c>
      <c r="N1208">
        <f>I1208*(K1208-Z_s2)</f>
        <v/>
      </c>
      <c r="O1208">
        <f>E_s*M1208</f>
        <v/>
      </c>
      <c r="P1208">
        <f>E_s*N1208</f>
        <v/>
      </c>
      <c r="Q1208">
        <f>O1208*A_s1</f>
        <v/>
      </c>
      <c r="R1208">
        <f>P1208*A_s2</f>
        <v/>
      </c>
      <c r="S1208">
        <f>Q1208*($K1208-Z_s1)</f>
        <v/>
      </c>
      <c r="T1208">
        <f>R1208*($K1208-Z_s2)</f>
        <v/>
      </c>
      <c r="U1208">
        <f>(INDIRECT("a_"&amp;U$2)/(U$2+1))*(($C1208^(U$2+1)-$H1208^(U$2+1))/(ε_c1cd^(U$2+1)))</f>
        <v/>
      </c>
      <c r="V1208">
        <f>(INDIRECT("a_"&amp;V$2)/(V$2+1))*(($C1208^(V$2+1)-$H1208^(V$2+1))/(ε_c1cd^(V$2+1)))</f>
        <v/>
      </c>
      <c r="W1208">
        <f>(INDIRECT("a_"&amp;W$2)/(W$2+1))*(($C1208^(W$2+1)-$H1208^(W$2+1))/(ε_c1cd^(W$2+1)))</f>
        <v/>
      </c>
      <c r="X1208">
        <f>(INDIRECT("a_"&amp;X$2)/(X$2+1))*(($C1208^(X$2+1)-$H1208^(X$2+1))/(ε_c1cd^(X$2+1)))</f>
        <v/>
      </c>
      <c r="Y1208">
        <f>(INDIRECT("a_"&amp;Y$2)/(Y$2+1))*(($C1208^(Y$2+1)-$H1208^(Y$2+1))/(ε_c1cd^(Y$2+1)))</f>
        <v/>
      </c>
      <c r="Z1208">
        <f>(INDIRECT("a_"&amp;Z$2)/(Z$2+2))*(($C1208^(Z$2+2)-$H1208^(Z$2+2))/(ε_c1cd^(Z$2+2)))</f>
        <v/>
      </c>
      <c r="AA1208">
        <f>(INDIRECT("a_"&amp;AA$2)/(AA$2+2))*(($C1208^(AA$2+2)-$H1208^(AA$2+2))/(ε_c1cd^(AA$2+2)))</f>
        <v/>
      </c>
      <c r="AB1208">
        <f>(INDIRECT("a_"&amp;AB$2)/(AB$2+2))*(($C1208^(AB$2+2)-$H1208^(AB$2+2))/(ε_c1cd^(AB$2+2)))</f>
        <v/>
      </c>
      <c r="AC1208">
        <f>(INDIRECT("a_"&amp;AC$2)/(AC$2+2))*(($C1208^(AC$2+2)-$H1208^(AC$2+2))/(ε_c1cd^(AC$2+2)))</f>
        <v/>
      </c>
      <c r="AD1208">
        <f>(INDIRECT("a_"&amp;AD$2)/(AD$2+2))*(($C1208^(AD$2+2)-$H1208^(AD$2+2))/(ε_c1cd^(AD$2+2)))</f>
        <v/>
      </c>
      <c r="AE1208" s="111">
        <f>(b*f_cd/L1208)*SUM(U1208:Y1208)+SUM(Q1208:R1208)</f>
        <v/>
      </c>
      <c r="AF1208" s="112">
        <f>AE1208*(K1208-y+e)</f>
        <v/>
      </c>
      <c r="AG1208" s="113">
        <f>(b*f_cd/(L1208^2))*SUM(Z1208:AD1208)+SUM(S1208:T1208)-AF1208</f>
        <v/>
      </c>
      <c r="AH1208" s="114">
        <f>AG1208&lt;0</f>
        <v/>
      </c>
      <c r="AI1208" s="115">
        <f>IF(A1208=1,FALSE,(AND(AQ1208,AH1208,NOT(AI1207))))</f>
        <v/>
      </c>
      <c r="AJ1208" s="116">
        <f>(b*f_cd/L1208)*(a_1/2*J1208^2+a_2/3*J1208^3+a_3/4*J1208^4+a_4/5*J1208^5+a_5/6*J1208^6)+SUM(Q1208:R1208)</f>
        <v/>
      </c>
      <c r="AK1208">
        <f>AJ1208*(K1208-y+e)</f>
        <v/>
      </c>
      <c r="AL1208" s="118">
        <f>(b*f_cd/(L1208^2))*(a_1/3*J1208^3+a_2/4*J1208^4+a_3/5*J1208^5+a_4/6*J1208^6+a_5/7*J1208^7)+SUM(S1208:T1208)-AK1208</f>
        <v/>
      </c>
      <c r="AM1208" s="114">
        <f>AL1208&gt;0</f>
        <v/>
      </c>
      <c r="AN1208" s="115">
        <f>IF(A1208=1,FALSE,(AND(AQ1208,AM1208,NOT(AN1207))))</f>
        <v/>
      </c>
      <c r="AO1208">
        <f>IF(D1208=1,AND(AH1208,NOT(AI1208)),AND(AM1208,NOT(AN1208)))</f>
        <v/>
      </c>
      <c r="AP1208" s="119">
        <f>IF(D1208=1,AI1208,AN1208)</f>
        <v/>
      </c>
      <c r="AQ1208" s="125">
        <f>ABS(E1208)&lt;$AQ$2</f>
        <v/>
      </c>
      <c r="AS1208">
        <f>IF(AP1208,MAX(AS$3:AS1206)+1,"")</f>
        <v/>
      </c>
    </row>
    <row r="1209">
      <c r="A1209" t="n">
        <v>1119</v>
      </c>
      <c r="B1209" s="131">
        <f>IF(A1209=1,0,IF(AP1209,0.1*ε_cu1cd,0))</f>
        <v/>
      </c>
      <c r="C1209" s="131">
        <f>IF(A1209=1,0.1*ε_cu1cd,C1208+B1208)</f>
        <v/>
      </c>
      <c r="D1209" s="113">
        <f>IF('Нормальний переріз'!$D$68&gt;0,1,2)</f>
        <v/>
      </c>
      <c r="E1209" s="144">
        <f>IF(D1209=1,F1209,G1209)</f>
        <v/>
      </c>
      <c r="F1209" s="124">
        <f>IF(AI1208,0.11*ε_cu1cd,IF(AH1208,F1208*0.01,F1208))</f>
        <v/>
      </c>
      <c r="G1209" s="124">
        <f>IF(AP1208,-0.1*ε_cu1cd,IF(AM1208,G1208*0.01,G1208))</f>
        <v/>
      </c>
      <c r="H1209" s="113">
        <f>IF(A1209=1,E1209,IF(AO1208,H1208-E1208+E1209,IF(AP1208,0.8*H1208,H1208+E1209)))</f>
        <v/>
      </c>
      <c r="I1209" s="169">
        <f>(C1209-H1209)/h</f>
        <v/>
      </c>
      <c r="J1209">
        <f>C1209/(ε_c1cd)</f>
        <v/>
      </c>
      <c r="K1209">
        <f>C1209/I1209</f>
        <v/>
      </c>
      <c r="L1209" s="131">
        <f>I1209/(ε_c1cd)</f>
        <v/>
      </c>
      <c r="M1209">
        <f>I1209*(K1209-Z_s1)</f>
        <v/>
      </c>
      <c r="N1209">
        <f>I1209*(K1209-Z_s2)</f>
        <v/>
      </c>
      <c r="O1209">
        <f>E_s*M1209</f>
        <v/>
      </c>
      <c r="P1209">
        <f>E_s*N1209</f>
        <v/>
      </c>
      <c r="Q1209">
        <f>O1209*A_s1</f>
        <v/>
      </c>
      <c r="R1209">
        <f>P1209*A_s2</f>
        <v/>
      </c>
      <c r="S1209">
        <f>Q1209*($K1209-Z_s1)</f>
        <v/>
      </c>
      <c r="T1209">
        <f>R1209*($K1209-Z_s2)</f>
        <v/>
      </c>
      <c r="U1209">
        <f>(INDIRECT("a_"&amp;U$2)/(U$2+1))*(($C1209^(U$2+1)-$H1209^(U$2+1))/(ε_c1cd^(U$2+1)))</f>
        <v/>
      </c>
      <c r="V1209">
        <f>(INDIRECT("a_"&amp;V$2)/(V$2+1))*(($C1209^(V$2+1)-$H1209^(V$2+1))/(ε_c1cd^(V$2+1)))</f>
        <v/>
      </c>
      <c r="W1209">
        <f>(INDIRECT("a_"&amp;W$2)/(W$2+1))*(($C1209^(W$2+1)-$H1209^(W$2+1))/(ε_c1cd^(W$2+1)))</f>
        <v/>
      </c>
      <c r="X1209">
        <f>(INDIRECT("a_"&amp;X$2)/(X$2+1))*(($C1209^(X$2+1)-$H1209^(X$2+1))/(ε_c1cd^(X$2+1)))</f>
        <v/>
      </c>
      <c r="Y1209">
        <f>(INDIRECT("a_"&amp;Y$2)/(Y$2+1))*(($C1209^(Y$2+1)-$H1209^(Y$2+1))/(ε_c1cd^(Y$2+1)))</f>
        <v/>
      </c>
      <c r="Z1209">
        <f>(INDIRECT("a_"&amp;Z$2)/(Z$2+2))*(($C1209^(Z$2+2)-$H1209^(Z$2+2))/(ε_c1cd^(Z$2+2)))</f>
        <v/>
      </c>
      <c r="AA1209">
        <f>(INDIRECT("a_"&amp;AA$2)/(AA$2+2))*(($C1209^(AA$2+2)-$H1209^(AA$2+2))/(ε_c1cd^(AA$2+2)))</f>
        <v/>
      </c>
      <c r="AB1209">
        <f>(INDIRECT("a_"&amp;AB$2)/(AB$2+2))*(($C1209^(AB$2+2)-$H1209^(AB$2+2))/(ε_c1cd^(AB$2+2)))</f>
        <v/>
      </c>
      <c r="AC1209">
        <f>(INDIRECT("a_"&amp;AC$2)/(AC$2+2))*(($C1209^(AC$2+2)-$H1209^(AC$2+2))/(ε_c1cd^(AC$2+2)))</f>
        <v/>
      </c>
      <c r="AD1209">
        <f>(INDIRECT("a_"&amp;AD$2)/(AD$2+2))*(($C1209^(AD$2+2)-$H1209^(AD$2+2))/(ε_c1cd^(AD$2+2)))</f>
        <v/>
      </c>
      <c r="AE1209" s="111">
        <f>(b*f_cd/L1209)*SUM(U1209:Y1209)+SUM(Q1209:R1209)</f>
        <v/>
      </c>
      <c r="AF1209" s="112">
        <f>AE1209*(K1209-y+e)</f>
        <v/>
      </c>
      <c r="AG1209" s="113">
        <f>(b*f_cd/(L1209^2))*SUM(Z1209:AD1209)+SUM(S1209:T1209)-AF1209</f>
        <v/>
      </c>
      <c r="AH1209" s="114">
        <f>AG1209&lt;0</f>
        <v/>
      </c>
      <c r="AI1209" s="115">
        <f>IF(A1209=1,FALSE,(AND(AQ1209,AH1209,NOT(AI1208))))</f>
        <v/>
      </c>
      <c r="AJ1209" s="116">
        <f>(b*f_cd/L1209)*(a_1/2*J1209^2+a_2/3*J1209^3+a_3/4*J1209^4+a_4/5*J1209^5+a_5/6*J1209^6)+SUM(Q1209:R1209)</f>
        <v/>
      </c>
      <c r="AK1209">
        <f>AJ1209*(K1209-y+e)</f>
        <v/>
      </c>
      <c r="AL1209" s="118">
        <f>(b*f_cd/(L1209^2))*(a_1/3*J1209^3+a_2/4*J1209^4+a_3/5*J1209^5+a_4/6*J1209^6+a_5/7*J1209^7)+SUM(S1209:T1209)-AK1209</f>
        <v/>
      </c>
      <c r="AM1209" s="114">
        <f>AL1209&gt;0</f>
        <v/>
      </c>
      <c r="AN1209" s="115">
        <f>IF(A1209=1,FALSE,(AND(AQ1209,AM1209,NOT(AN1208))))</f>
        <v/>
      </c>
      <c r="AO1209">
        <f>IF(D1209=1,AND(AH1209,NOT(AI1209)),AND(AM1209,NOT(AN1209)))</f>
        <v/>
      </c>
      <c r="AP1209" s="119">
        <f>IF(D1209=1,AI1209,AN1209)</f>
        <v/>
      </c>
      <c r="AQ1209" s="125">
        <f>ABS(E1209)&lt;$AQ$2</f>
        <v/>
      </c>
      <c r="AS1209">
        <f>IF(AP1209,MAX(AS$3:AS1207)+1,"")</f>
        <v/>
      </c>
    </row>
    <row r="1210">
      <c r="A1210" t="n">
        <v>1120</v>
      </c>
      <c r="B1210" s="131">
        <f>IF(A1210=1,0,IF(AP1210,0.1*ε_cu1cd,0))</f>
        <v/>
      </c>
      <c r="C1210" s="131">
        <f>IF(A1210=1,0.1*ε_cu1cd,C1209+B1209)</f>
        <v/>
      </c>
      <c r="D1210" s="113">
        <f>IF('Нормальний переріз'!$D$68&gt;0,1,2)</f>
        <v/>
      </c>
      <c r="E1210" s="144">
        <f>IF(D1210=1,F1210,G1210)</f>
        <v/>
      </c>
      <c r="F1210" s="124">
        <f>IF(AI1209,0.11*ε_cu1cd,IF(AH1209,F1209*0.01,F1209))</f>
        <v/>
      </c>
      <c r="G1210" s="124">
        <f>IF(AP1209,-0.1*ε_cu1cd,IF(AM1209,G1209*0.01,G1209))</f>
        <v/>
      </c>
      <c r="H1210" s="113">
        <f>IF(A1210=1,E1210,IF(AO1209,H1209-E1209+E1210,IF(AP1209,0.8*H1209,H1209+E1210)))</f>
        <v/>
      </c>
      <c r="I1210" s="169">
        <f>(C1210-H1210)/h</f>
        <v/>
      </c>
      <c r="J1210">
        <f>C1210/(ε_c1cd)</f>
        <v/>
      </c>
      <c r="K1210">
        <f>C1210/I1210</f>
        <v/>
      </c>
      <c r="L1210" s="131">
        <f>I1210/(ε_c1cd)</f>
        <v/>
      </c>
      <c r="M1210">
        <f>I1210*(K1210-Z_s1)</f>
        <v/>
      </c>
      <c r="N1210">
        <f>I1210*(K1210-Z_s2)</f>
        <v/>
      </c>
      <c r="O1210">
        <f>E_s*M1210</f>
        <v/>
      </c>
      <c r="P1210">
        <f>E_s*N1210</f>
        <v/>
      </c>
      <c r="Q1210">
        <f>O1210*A_s1</f>
        <v/>
      </c>
      <c r="R1210">
        <f>P1210*A_s2</f>
        <v/>
      </c>
      <c r="S1210">
        <f>Q1210*($K1210-Z_s1)</f>
        <v/>
      </c>
      <c r="T1210">
        <f>R1210*($K1210-Z_s2)</f>
        <v/>
      </c>
      <c r="U1210">
        <f>(INDIRECT("a_"&amp;U$2)/(U$2+1))*(($C1210^(U$2+1)-$H1210^(U$2+1))/(ε_c1cd^(U$2+1)))</f>
        <v/>
      </c>
      <c r="V1210">
        <f>(INDIRECT("a_"&amp;V$2)/(V$2+1))*(($C1210^(V$2+1)-$H1210^(V$2+1))/(ε_c1cd^(V$2+1)))</f>
        <v/>
      </c>
      <c r="W1210">
        <f>(INDIRECT("a_"&amp;W$2)/(W$2+1))*(($C1210^(W$2+1)-$H1210^(W$2+1))/(ε_c1cd^(W$2+1)))</f>
        <v/>
      </c>
      <c r="X1210">
        <f>(INDIRECT("a_"&amp;X$2)/(X$2+1))*(($C1210^(X$2+1)-$H1210^(X$2+1))/(ε_c1cd^(X$2+1)))</f>
        <v/>
      </c>
      <c r="Y1210">
        <f>(INDIRECT("a_"&amp;Y$2)/(Y$2+1))*(($C1210^(Y$2+1)-$H1210^(Y$2+1))/(ε_c1cd^(Y$2+1)))</f>
        <v/>
      </c>
      <c r="Z1210">
        <f>(INDIRECT("a_"&amp;Z$2)/(Z$2+2))*(($C1210^(Z$2+2)-$H1210^(Z$2+2))/(ε_c1cd^(Z$2+2)))</f>
        <v/>
      </c>
      <c r="AA1210">
        <f>(INDIRECT("a_"&amp;AA$2)/(AA$2+2))*(($C1210^(AA$2+2)-$H1210^(AA$2+2))/(ε_c1cd^(AA$2+2)))</f>
        <v/>
      </c>
      <c r="AB1210">
        <f>(INDIRECT("a_"&amp;AB$2)/(AB$2+2))*(($C1210^(AB$2+2)-$H1210^(AB$2+2))/(ε_c1cd^(AB$2+2)))</f>
        <v/>
      </c>
      <c r="AC1210">
        <f>(INDIRECT("a_"&amp;AC$2)/(AC$2+2))*(($C1210^(AC$2+2)-$H1210^(AC$2+2))/(ε_c1cd^(AC$2+2)))</f>
        <v/>
      </c>
      <c r="AD1210">
        <f>(INDIRECT("a_"&amp;AD$2)/(AD$2+2))*(($C1210^(AD$2+2)-$H1210^(AD$2+2))/(ε_c1cd^(AD$2+2)))</f>
        <v/>
      </c>
      <c r="AE1210" s="111">
        <f>(b*f_cd/L1210)*SUM(U1210:Y1210)+SUM(Q1210:R1210)</f>
        <v/>
      </c>
      <c r="AF1210" s="112">
        <f>AE1210*(K1210-y+e)</f>
        <v/>
      </c>
      <c r="AG1210" s="113">
        <f>(b*f_cd/(L1210^2))*SUM(Z1210:AD1210)+SUM(S1210:T1210)-AF1210</f>
        <v/>
      </c>
      <c r="AH1210" s="114">
        <f>AG1210&lt;0</f>
        <v/>
      </c>
      <c r="AI1210" s="115">
        <f>IF(A1210=1,FALSE,(AND(AQ1210,AH1210,NOT(AI1209))))</f>
        <v/>
      </c>
      <c r="AJ1210" s="116">
        <f>(b*f_cd/L1210)*(a_1/2*J1210^2+a_2/3*J1210^3+a_3/4*J1210^4+a_4/5*J1210^5+a_5/6*J1210^6)+SUM(Q1210:R1210)</f>
        <v/>
      </c>
      <c r="AK1210">
        <f>AJ1210*(K1210-y+e)</f>
        <v/>
      </c>
      <c r="AL1210" s="118">
        <f>(b*f_cd/(L1210^2))*(a_1/3*J1210^3+a_2/4*J1210^4+a_3/5*J1210^5+a_4/6*J1210^6+a_5/7*J1210^7)+SUM(S1210:T1210)-AK1210</f>
        <v/>
      </c>
      <c r="AM1210" s="114">
        <f>AL1210&gt;0</f>
        <v/>
      </c>
      <c r="AN1210" s="115">
        <f>IF(A1210=1,FALSE,(AND(AQ1210,AM1210,NOT(AN1209))))</f>
        <v/>
      </c>
      <c r="AO1210">
        <f>IF(D1210=1,AND(AH1210,NOT(AI1210)),AND(AM1210,NOT(AN1210)))</f>
        <v/>
      </c>
      <c r="AP1210" s="119">
        <f>IF(D1210=1,AI1210,AN1210)</f>
        <v/>
      </c>
      <c r="AQ1210" s="125">
        <f>ABS(E1210)&lt;$AQ$2</f>
        <v/>
      </c>
      <c r="AS1210">
        <f>IF(AP1210,MAX(AS$3:AS1208)+1,"")</f>
        <v/>
      </c>
    </row>
    <row r="1211">
      <c r="A1211" t="n">
        <v>1121</v>
      </c>
      <c r="B1211" s="131">
        <f>IF(A1211=1,0,IF(AP1211,0.1*ε_cu1cd,0))</f>
        <v/>
      </c>
      <c r="C1211" s="131">
        <f>IF(A1211=1,0.1*ε_cu1cd,C1210+B1210)</f>
        <v/>
      </c>
      <c r="D1211" s="113">
        <f>IF('Нормальний переріз'!$D$68&gt;0,1,2)</f>
        <v/>
      </c>
      <c r="E1211" s="144">
        <f>IF(D1211=1,F1211,G1211)</f>
        <v/>
      </c>
      <c r="F1211" s="124">
        <f>IF(AI1210,0.11*ε_cu1cd,IF(AH1210,F1210*0.01,F1210))</f>
        <v/>
      </c>
      <c r="G1211" s="124">
        <f>IF(AP1210,-0.1*ε_cu1cd,IF(AM1210,G1210*0.01,G1210))</f>
        <v/>
      </c>
      <c r="H1211" s="113">
        <f>IF(A1211=1,E1211,IF(AO1210,H1210-E1210+E1211,IF(AP1210,0.8*H1210,H1210+E1211)))</f>
        <v/>
      </c>
      <c r="I1211" s="169">
        <f>(C1211-H1211)/h</f>
        <v/>
      </c>
      <c r="J1211">
        <f>C1211/(ε_c1cd)</f>
        <v/>
      </c>
      <c r="K1211">
        <f>C1211/I1211</f>
        <v/>
      </c>
      <c r="L1211" s="131">
        <f>I1211/(ε_c1cd)</f>
        <v/>
      </c>
      <c r="M1211">
        <f>I1211*(K1211-Z_s1)</f>
        <v/>
      </c>
      <c r="N1211">
        <f>I1211*(K1211-Z_s2)</f>
        <v/>
      </c>
      <c r="O1211">
        <f>E_s*M1211</f>
        <v/>
      </c>
      <c r="P1211">
        <f>E_s*N1211</f>
        <v/>
      </c>
      <c r="Q1211">
        <f>O1211*A_s1</f>
        <v/>
      </c>
      <c r="R1211">
        <f>P1211*A_s2</f>
        <v/>
      </c>
      <c r="S1211">
        <f>Q1211*($K1211-Z_s1)</f>
        <v/>
      </c>
      <c r="T1211">
        <f>R1211*($K1211-Z_s2)</f>
        <v/>
      </c>
      <c r="U1211">
        <f>(INDIRECT("a_"&amp;U$2)/(U$2+1))*(($C1211^(U$2+1)-$H1211^(U$2+1))/(ε_c1cd^(U$2+1)))</f>
        <v/>
      </c>
      <c r="V1211">
        <f>(INDIRECT("a_"&amp;V$2)/(V$2+1))*(($C1211^(V$2+1)-$H1211^(V$2+1))/(ε_c1cd^(V$2+1)))</f>
        <v/>
      </c>
      <c r="W1211">
        <f>(INDIRECT("a_"&amp;W$2)/(W$2+1))*(($C1211^(W$2+1)-$H1211^(W$2+1))/(ε_c1cd^(W$2+1)))</f>
        <v/>
      </c>
      <c r="X1211">
        <f>(INDIRECT("a_"&amp;X$2)/(X$2+1))*(($C1211^(X$2+1)-$H1211^(X$2+1))/(ε_c1cd^(X$2+1)))</f>
        <v/>
      </c>
      <c r="Y1211">
        <f>(INDIRECT("a_"&amp;Y$2)/(Y$2+1))*(($C1211^(Y$2+1)-$H1211^(Y$2+1))/(ε_c1cd^(Y$2+1)))</f>
        <v/>
      </c>
      <c r="Z1211">
        <f>(INDIRECT("a_"&amp;Z$2)/(Z$2+2))*(($C1211^(Z$2+2)-$H1211^(Z$2+2))/(ε_c1cd^(Z$2+2)))</f>
        <v/>
      </c>
      <c r="AA1211">
        <f>(INDIRECT("a_"&amp;AA$2)/(AA$2+2))*(($C1211^(AA$2+2)-$H1211^(AA$2+2))/(ε_c1cd^(AA$2+2)))</f>
        <v/>
      </c>
      <c r="AB1211">
        <f>(INDIRECT("a_"&amp;AB$2)/(AB$2+2))*(($C1211^(AB$2+2)-$H1211^(AB$2+2))/(ε_c1cd^(AB$2+2)))</f>
        <v/>
      </c>
      <c r="AC1211">
        <f>(INDIRECT("a_"&amp;AC$2)/(AC$2+2))*(($C1211^(AC$2+2)-$H1211^(AC$2+2))/(ε_c1cd^(AC$2+2)))</f>
        <v/>
      </c>
      <c r="AD1211">
        <f>(INDIRECT("a_"&amp;AD$2)/(AD$2+2))*(($C1211^(AD$2+2)-$H1211^(AD$2+2))/(ε_c1cd^(AD$2+2)))</f>
        <v/>
      </c>
      <c r="AE1211" s="111">
        <f>(b*f_cd/L1211)*SUM(U1211:Y1211)+SUM(Q1211:R1211)</f>
        <v/>
      </c>
      <c r="AF1211" s="112">
        <f>AE1211*(K1211-y+e)</f>
        <v/>
      </c>
      <c r="AG1211" s="113">
        <f>(b*f_cd/(L1211^2))*SUM(Z1211:AD1211)+SUM(S1211:T1211)-AF1211</f>
        <v/>
      </c>
      <c r="AH1211" s="114">
        <f>AG1211&lt;0</f>
        <v/>
      </c>
      <c r="AI1211" s="115">
        <f>IF(A1211=1,FALSE,(AND(AQ1211,AH1211,NOT(AI1210))))</f>
        <v/>
      </c>
      <c r="AJ1211" s="116">
        <f>(b*f_cd/L1211)*(a_1/2*J1211^2+a_2/3*J1211^3+a_3/4*J1211^4+a_4/5*J1211^5+a_5/6*J1211^6)+SUM(Q1211:R1211)</f>
        <v/>
      </c>
      <c r="AK1211">
        <f>AJ1211*(K1211-y+e)</f>
        <v/>
      </c>
      <c r="AL1211" s="118">
        <f>(b*f_cd/(L1211^2))*(a_1/3*J1211^3+a_2/4*J1211^4+a_3/5*J1211^5+a_4/6*J1211^6+a_5/7*J1211^7)+SUM(S1211:T1211)-AK1211</f>
        <v/>
      </c>
      <c r="AM1211" s="114">
        <f>AL1211&gt;0</f>
        <v/>
      </c>
      <c r="AN1211" s="115">
        <f>IF(A1211=1,FALSE,(AND(AQ1211,AM1211,NOT(AN1210))))</f>
        <v/>
      </c>
      <c r="AO1211">
        <f>IF(D1211=1,AND(AH1211,NOT(AI1211)),AND(AM1211,NOT(AN1211)))</f>
        <v/>
      </c>
      <c r="AP1211" s="119">
        <f>IF(D1211=1,AI1211,AN1211)</f>
        <v/>
      </c>
      <c r="AQ1211" s="125">
        <f>ABS(E1211)&lt;$AQ$2</f>
        <v/>
      </c>
      <c r="AS1211">
        <f>IF(AP1211,MAX(AS$3:AS1209)+1,"")</f>
        <v/>
      </c>
    </row>
    <row r="1212">
      <c r="A1212" t="n">
        <v>1122</v>
      </c>
      <c r="B1212" s="131">
        <f>IF(A1212=1,0,IF(AP1212,0.1*ε_cu1cd,0))</f>
        <v/>
      </c>
      <c r="C1212" s="131">
        <f>IF(A1212=1,0.1*ε_cu1cd,C1211+B1211)</f>
        <v/>
      </c>
      <c r="D1212" s="113">
        <f>IF('Нормальний переріз'!$D$68&gt;0,1,2)</f>
        <v/>
      </c>
      <c r="E1212" s="144">
        <f>IF(D1212=1,F1212,G1212)</f>
        <v/>
      </c>
      <c r="F1212" s="124">
        <f>IF(AI1211,0.11*ε_cu1cd,IF(AH1211,F1211*0.01,F1211))</f>
        <v/>
      </c>
      <c r="G1212" s="124">
        <f>IF(AP1211,-0.1*ε_cu1cd,IF(AM1211,G1211*0.01,G1211))</f>
        <v/>
      </c>
      <c r="H1212" s="113">
        <f>IF(A1212=1,E1212,IF(AO1211,H1211-E1211+E1212,IF(AP1211,0.8*H1211,H1211+E1212)))</f>
        <v/>
      </c>
      <c r="I1212" s="169">
        <f>(C1212-H1212)/h</f>
        <v/>
      </c>
      <c r="J1212">
        <f>C1212/(ε_c1cd)</f>
        <v/>
      </c>
      <c r="K1212">
        <f>C1212/I1212</f>
        <v/>
      </c>
      <c r="L1212" s="131">
        <f>I1212/(ε_c1cd)</f>
        <v/>
      </c>
      <c r="M1212">
        <f>I1212*(K1212-Z_s1)</f>
        <v/>
      </c>
      <c r="N1212">
        <f>I1212*(K1212-Z_s2)</f>
        <v/>
      </c>
      <c r="O1212">
        <f>E_s*M1212</f>
        <v/>
      </c>
      <c r="P1212">
        <f>E_s*N1212</f>
        <v/>
      </c>
      <c r="Q1212">
        <f>O1212*A_s1</f>
        <v/>
      </c>
      <c r="R1212">
        <f>P1212*A_s2</f>
        <v/>
      </c>
      <c r="S1212">
        <f>Q1212*($K1212-Z_s1)</f>
        <v/>
      </c>
      <c r="T1212">
        <f>R1212*($K1212-Z_s2)</f>
        <v/>
      </c>
      <c r="U1212">
        <f>(INDIRECT("a_"&amp;U$2)/(U$2+1))*(($C1212^(U$2+1)-$H1212^(U$2+1))/(ε_c1cd^(U$2+1)))</f>
        <v/>
      </c>
      <c r="V1212">
        <f>(INDIRECT("a_"&amp;V$2)/(V$2+1))*(($C1212^(V$2+1)-$H1212^(V$2+1))/(ε_c1cd^(V$2+1)))</f>
        <v/>
      </c>
      <c r="W1212">
        <f>(INDIRECT("a_"&amp;W$2)/(W$2+1))*(($C1212^(W$2+1)-$H1212^(W$2+1))/(ε_c1cd^(W$2+1)))</f>
        <v/>
      </c>
      <c r="X1212">
        <f>(INDIRECT("a_"&amp;X$2)/(X$2+1))*(($C1212^(X$2+1)-$H1212^(X$2+1))/(ε_c1cd^(X$2+1)))</f>
        <v/>
      </c>
      <c r="Y1212">
        <f>(INDIRECT("a_"&amp;Y$2)/(Y$2+1))*(($C1212^(Y$2+1)-$H1212^(Y$2+1))/(ε_c1cd^(Y$2+1)))</f>
        <v/>
      </c>
      <c r="Z1212">
        <f>(INDIRECT("a_"&amp;Z$2)/(Z$2+2))*(($C1212^(Z$2+2)-$H1212^(Z$2+2))/(ε_c1cd^(Z$2+2)))</f>
        <v/>
      </c>
      <c r="AA1212">
        <f>(INDIRECT("a_"&amp;AA$2)/(AA$2+2))*(($C1212^(AA$2+2)-$H1212^(AA$2+2))/(ε_c1cd^(AA$2+2)))</f>
        <v/>
      </c>
      <c r="AB1212">
        <f>(INDIRECT("a_"&amp;AB$2)/(AB$2+2))*(($C1212^(AB$2+2)-$H1212^(AB$2+2))/(ε_c1cd^(AB$2+2)))</f>
        <v/>
      </c>
      <c r="AC1212">
        <f>(INDIRECT("a_"&amp;AC$2)/(AC$2+2))*(($C1212^(AC$2+2)-$H1212^(AC$2+2))/(ε_c1cd^(AC$2+2)))</f>
        <v/>
      </c>
      <c r="AD1212">
        <f>(INDIRECT("a_"&amp;AD$2)/(AD$2+2))*(($C1212^(AD$2+2)-$H1212^(AD$2+2))/(ε_c1cd^(AD$2+2)))</f>
        <v/>
      </c>
      <c r="AE1212" s="111">
        <f>(b*f_cd/L1212)*SUM(U1212:Y1212)+SUM(Q1212:R1212)</f>
        <v/>
      </c>
      <c r="AF1212" s="112">
        <f>AE1212*(K1212-y+e)</f>
        <v/>
      </c>
      <c r="AG1212" s="113">
        <f>(b*f_cd/(L1212^2))*SUM(Z1212:AD1212)+SUM(S1212:T1212)-AF1212</f>
        <v/>
      </c>
      <c r="AH1212" s="114">
        <f>AG1212&lt;0</f>
        <v/>
      </c>
      <c r="AI1212" s="115">
        <f>IF(A1212=1,FALSE,(AND(AQ1212,AH1212,NOT(AI1211))))</f>
        <v/>
      </c>
      <c r="AJ1212" s="116">
        <f>(b*f_cd/L1212)*(a_1/2*J1212^2+a_2/3*J1212^3+a_3/4*J1212^4+a_4/5*J1212^5+a_5/6*J1212^6)+SUM(Q1212:R1212)</f>
        <v/>
      </c>
      <c r="AK1212">
        <f>AJ1212*(K1212-y+e)</f>
        <v/>
      </c>
      <c r="AL1212" s="118">
        <f>(b*f_cd/(L1212^2))*(a_1/3*J1212^3+a_2/4*J1212^4+a_3/5*J1212^5+a_4/6*J1212^6+a_5/7*J1212^7)+SUM(S1212:T1212)-AK1212</f>
        <v/>
      </c>
      <c r="AM1212" s="114">
        <f>AL1212&gt;0</f>
        <v/>
      </c>
      <c r="AN1212" s="115">
        <f>IF(A1212=1,FALSE,(AND(AQ1212,AM1212,NOT(AN1211))))</f>
        <v/>
      </c>
      <c r="AO1212">
        <f>IF(D1212=1,AND(AH1212,NOT(AI1212)),AND(AM1212,NOT(AN1212)))</f>
        <v/>
      </c>
      <c r="AP1212" s="119">
        <f>IF(D1212=1,AI1212,AN1212)</f>
        <v/>
      </c>
      <c r="AQ1212" s="125">
        <f>ABS(E1212)&lt;$AQ$2</f>
        <v/>
      </c>
      <c r="AS1212">
        <f>IF(AP1212,MAX(AS$3:AS1210)+1,"")</f>
        <v/>
      </c>
    </row>
    <row r="1213">
      <c r="A1213" t="n">
        <v>1123</v>
      </c>
      <c r="B1213" s="131">
        <f>IF(A1213=1,0,IF(AP1213,0.1*ε_cu1cd,0))</f>
        <v/>
      </c>
      <c r="C1213" s="131">
        <f>IF(A1213=1,0.1*ε_cu1cd,C1212+B1212)</f>
        <v/>
      </c>
      <c r="D1213" s="113">
        <f>IF('Нормальний переріз'!$D$68&gt;0,1,2)</f>
        <v/>
      </c>
      <c r="E1213" s="144">
        <f>IF(D1213=1,F1213,G1213)</f>
        <v/>
      </c>
      <c r="F1213" s="124">
        <f>IF(AI1212,0.11*ε_cu1cd,IF(AH1212,F1212*0.01,F1212))</f>
        <v/>
      </c>
      <c r="G1213" s="124">
        <f>IF(AP1212,-0.1*ε_cu1cd,IF(AM1212,G1212*0.01,G1212))</f>
        <v/>
      </c>
      <c r="H1213" s="113">
        <f>IF(A1213=1,E1213,IF(AO1212,H1212-E1212+E1213,IF(AP1212,0.8*H1212,H1212+E1213)))</f>
        <v/>
      </c>
      <c r="I1213" s="169">
        <f>(C1213-H1213)/h</f>
        <v/>
      </c>
      <c r="J1213">
        <f>C1213/(ε_c1cd)</f>
        <v/>
      </c>
      <c r="K1213">
        <f>C1213/I1213</f>
        <v/>
      </c>
      <c r="L1213" s="131">
        <f>I1213/(ε_c1cd)</f>
        <v/>
      </c>
      <c r="M1213">
        <f>I1213*(K1213-Z_s1)</f>
        <v/>
      </c>
      <c r="N1213">
        <f>I1213*(K1213-Z_s2)</f>
        <v/>
      </c>
      <c r="O1213">
        <f>E_s*M1213</f>
        <v/>
      </c>
      <c r="P1213">
        <f>E_s*N1213</f>
        <v/>
      </c>
      <c r="Q1213">
        <f>O1213*A_s1</f>
        <v/>
      </c>
      <c r="R1213">
        <f>P1213*A_s2</f>
        <v/>
      </c>
      <c r="S1213">
        <f>Q1213*($K1213-Z_s1)</f>
        <v/>
      </c>
      <c r="T1213">
        <f>R1213*($K1213-Z_s2)</f>
        <v/>
      </c>
      <c r="U1213">
        <f>(INDIRECT("a_"&amp;U$2)/(U$2+1))*(($C1213^(U$2+1)-$H1213^(U$2+1))/(ε_c1cd^(U$2+1)))</f>
        <v/>
      </c>
      <c r="V1213">
        <f>(INDIRECT("a_"&amp;V$2)/(V$2+1))*(($C1213^(V$2+1)-$H1213^(V$2+1))/(ε_c1cd^(V$2+1)))</f>
        <v/>
      </c>
      <c r="W1213">
        <f>(INDIRECT("a_"&amp;W$2)/(W$2+1))*(($C1213^(W$2+1)-$H1213^(W$2+1))/(ε_c1cd^(W$2+1)))</f>
        <v/>
      </c>
      <c r="X1213">
        <f>(INDIRECT("a_"&amp;X$2)/(X$2+1))*(($C1213^(X$2+1)-$H1213^(X$2+1))/(ε_c1cd^(X$2+1)))</f>
        <v/>
      </c>
      <c r="Y1213">
        <f>(INDIRECT("a_"&amp;Y$2)/(Y$2+1))*(($C1213^(Y$2+1)-$H1213^(Y$2+1))/(ε_c1cd^(Y$2+1)))</f>
        <v/>
      </c>
      <c r="Z1213">
        <f>(INDIRECT("a_"&amp;Z$2)/(Z$2+2))*(($C1213^(Z$2+2)-$H1213^(Z$2+2))/(ε_c1cd^(Z$2+2)))</f>
        <v/>
      </c>
      <c r="AA1213">
        <f>(INDIRECT("a_"&amp;AA$2)/(AA$2+2))*(($C1213^(AA$2+2)-$H1213^(AA$2+2))/(ε_c1cd^(AA$2+2)))</f>
        <v/>
      </c>
      <c r="AB1213">
        <f>(INDIRECT("a_"&amp;AB$2)/(AB$2+2))*(($C1213^(AB$2+2)-$H1213^(AB$2+2))/(ε_c1cd^(AB$2+2)))</f>
        <v/>
      </c>
      <c r="AC1213">
        <f>(INDIRECT("a_"&amp;AC$2)/(AC$2+2))*(($C1213^(AC$2+2)-$H1213^(AC$2+2))/(ε_c1cd^(AC$2+2)))</f>
        <v/>
      </c>
      <c r="AD1213">
        <f>(INDIRECT("a_"&amp;AD$2)/(AD$2+2))*(($C1213^(AD$2+2)-$H1213^(AD$2+2))/(ε_c1cd^(AD$2+2)))</f>
        <v/>
      </c>
      <c r="AE1213" s="111">
        <f>(b*f_cd/L1213)*SUM(U1213:Y1213)+SUM(Q1213:R1213)</f>
        <v/>
      </c>
      <c r="AF1213" s="112">
        <f>AE1213*(K1213-y+e)</f>
        <v/>
      </c>
      <c r="AG1213" s="113">
        <f>(b*f_cd/(L1213^2))*SUM(Z1213:AD1213)+SUM(S1213:T1213)-AF1213</f>
        <v/>
      </c>
      <c r="AH1213" s="114">
        <f>AG1213&lt;0</f>
        <v/>
      </c>
      <c r="AI1213" s="115">
        <f>IF(A1213=1,FALSE,(AND(AQ1213,AH1213,NOT(AI1212))))</f>
        <v/>
      </c>
      <c r="AJ1213" s="116">
        <f>(b*f_cd/L1213)*(a_1/2*J1213^2+a_2/3*J1213^3+a_3/4*J1213^4+a_4/5*J1213^5+a_5/6*J1213^6)+SUM(Q1213:R1213)</f>
        <v/>
      </c>
      <c r="AK1213">
        <f>AJ1213*(K1213-y+e)</f>
        <v/>
      </c>
      <c r="AL1213" s="118">
        <f>(b*f_cd/(L1213^2))*(a_1/3*J1213^3+a_2/4*J1213^4+a_3/5*J1213^5+a_4/6*J1213^6+a_5/7*J1213^7)+SUM(S1213:T1213)-AK1213</f>
        <v/>
      </c>
      <c r="AM1213" s="114">
        <f>AL1213&gt;0</f>
        <v/>
      </c>
      <c r="AN1213" s="115">
        <f>IF(A1213=1,FALSE,(AND(AQ1213,AM1213,NOT(AN1212))))</f>
        <v/>
      </c>
      <c r="AO1213">
        <f>IF(D1213=1,AND(AH1213,NOT(AI1213)),AND(AM1213,NOT(AN1213)))</f>
        <v/>
      </c>
      <c r="AP1213" s="119">
        <f>IF(D1213=1,AI1213,AN1213)</f>
        <v/>
      </c>
      <c r="AQ1213" s="125">
        <f>ABS(E1213)&lt;$AQ$2</f>
        <v/>
      </c>
      <c r="AS1213">
        <f>IF(AP1213,MAX(AS$3:AS1211)+1,"")</f>
        <v/>
      </c>
    </row>
    <row r="1214">
      <c r="A1214" t="n">
        <v>1124</v>
      </c>
      <c r="B1214" s="131">
        <f>IF(A1214=1,0,IF(AP1214,0.1*ε_cu1cd,0))</f>
        <v/>
      </c>
      <c r="C1214" s="131">
        <f>IF(A1214=1,0.1*ε_cu1cd,C1213+B1213)</f>
        <v/>
      </c>
      <c r="D1214" s="113">
        <f>IF('Нормальний переріз'!$D$68&gt;0,1,2)</f>
        <v/>
      </c>
      <c r="E1214" s="144">
        <f>IF(D1214=1,F1214,G1214)</f>
        <v/>
      </c>
      <c r="F1214" s="124">
        <f>IF(AI1213,0.11*ε_cu1cd,IF(AH1213,F1213*0.01,F1213))</f>
        <v/>
      </c>
      <c r="G1214" s="124">
        <f>IF(AP1213,-0.1*ε_cu1cd,IF(AM1213,G1213*0.01,G1213))</f>
        <v/>
      </c>
      <c r="H1214" s="113">
        <f>IF(A1214=1,E1214,IF(AO1213,H1213-E1213+E1214,IF(AP1213,0.8*H1213,H1213+E1214)))</f>
        <v/>
      </c>
      <c r="I1214" s="169">
        <f>(C1214-H1214)/h</f>
        <v/>
      </c>
      <c r="J1214">
        <f>C1214/(ε_c1cd)</f>
        <v/>
      </c>
      <c r="K1214">
        <f>C1214/I1214</f>
        <v/>
      </c>
      <c r="L1214" s="131">
        <f>I1214/(ε_c1cd)</f>
        <v/>
      </c>
      <c r="M1214">
        <f>I1214*(K1214-Z_s1)</f>
        <v/>
      </c>
      <c r="N1214">
        <f>I1214*(K1214-Z_s2)</f>
        <v/>
      </c>
      <c r="O1214">
        <f>E_s*M1214</f>
        <v/>
      </c>
      <c r="P1214">
        <f>E_s*N1214</f>
        <v/>
      </c>
      <c r="Q1214">
        <f>O1214*A_s1</f>
        <v/>
      </c>
      <c r="R1214">
        <f>P1214*A_s2</f>
        <v/>
      </c>
      <c r="S1214">
        <f>Q1214*($K1214-Z_s1)</f>
        <v/>
      </c>
      <c r="T1214">
        <f>R1214*($K1214-Z_s2)</f>
        <v/>
      </c>
      <c r="U1214">
        <f>(INDIRECT("a_"&amp;U$2)/(U$2+1))*(($C1214^(U$2+1)-$H1214^(U$2+1))/(ε_c1cd^(U$2+1)))</f>
        <v/>
      </c>
      <c r="V1214">
        <f>(INDIRECT("a_"&amp;V$2)/(V$2+1))*(($C1214^(V$2+1)-$H1214^(V$2+1))/(ε_c1cd^(V$2+1)))</f>
        <v/>
      </c>
      <c r="W1214">
        <f>(INDIRECT("a_"&amp;W$2)/(W$2+1))*(($C1214^(W$2+1)-$H1214^(W$2+1))/(ε_c1cd^(W$2+1)))</f>
        <v/>
      </c>
      <c r="X1214">
        <f>(INDIRECT("a_"&amp;X$2)/(X$2+1))*(($C1214^(X$2+1)-$H1214^(X$2+1))/(ε_c1cd^(X$2+1)))</f>
        <v/>
      </c>
      <c r="Y1214">
        <f>(INDIRECT("a_"&amp;Y$2)/(Y$2+1))*(($C1214^(Y$2+1)-$H1214^(Y$2+1))/(ε_c1cd^(Y$2+1)))</f>
        <v/>
      </c>
      <c r="Z1214">
        <f>(INDIRECT("a_"&amp;Z$2)/(Z$2+2))*(($C1214^(Z$2+2)-$H1214^(Z$2+2))/(ε_c1cd^(Z$2+2)))</f>
        <v/>
      </c>
      <c r="AA1214">
        <f>(INDIRECT("a_"&amp;AA$2)/(AA$2+2))*(($C1214^(AA$2+2)-$H1214^(AA$2+2))/(ε_c1cd^(AA$2+2)))</f>
        <v/>
      </c>
      <c r="AB1214">
        <f>(INDIRECT("a_"&amp;AB$2)/(AB$2+2))*(($C1214^(AB$2+2)-$H1214^(AB$2+2))/(ε_c1cd^(AB$2+2)))</f>
        <v/>
      </c>
      <c r="AC1214">
        <f>(INDIRECT("a_"&amp;AC$2)/(AC$2+2))*(($C1214^(AC$2+2)-$H1214^(AC$2+2))/(ε_c1cd^(AC$2+2)))</f>
        <v/>
      </c>
      <c r="AD1214">
        <f>(INDIRECT("a_"&amp;AD$2)/(AD$2+2))*(($C1214^(AD$2+2)-$H1214^(AD$2+2))/(ε_c1cd^(AD$2+2)))</f>
        <v/>
      </c>
      <c r="AE1214" s="111">
        <f>(b*f_cd/L1214)*SUM(U1214:Y1214)+SUM(Q1214:R1214)</f>
        <v/>
      </c>
      <c r="AF1214" s="112">
        <f>AE1214*(K1214-y+e)</f>
        <v/>
      </c>
      <c r="AG1214" s="113">
        <f>(b*f_cd/(L1214^2))*SUM(Z1214:AD1214)+SUM(S1214:T1214)-AF1214</f>
        <v/>
      </c>
      <c r="AH1214" s="114">
        <f>AG1214&lt;0</f>
        <v/>
      </c>
      <c r="AI1214" s="115">
        <f>IF(A1214=1,FALSE,(AND(AQ1214,AH1214,NOT(AI1213))))</f>
        <v/>
      </c>
      <c r="AJ1214" s="116">
        <f>(b*f_cd/L1214)*(a_1/2*J1214^2+a_2/3*J1214^3+a_3/4*J1214^4+a_4/5*J1214^5+a_5/6*J1214^6)+SUM(Q1214:R1214)</f>
        <v/>
      </c>
      <c r="AK1214">
        <f>AJ1214*(K1214-y+e)</f>
        <v/>
      </c>
      <c r="AL1214" s="118">
        <f>(b*f_cd/(L1214^2))*(a_1/3*J1214^3+a_2/4*J1214^4+a_3/5*J1214^5+a_4/6*J1214^6+a_5/7*J1214^7)+SUM(S1214:T1214)-AK1214</f>
        <v/>
      </c>
      <c r="AM1214" s="114">
        <f>AL1214&gt;0</f>
        <v/>
      </c>
      <c r="AN1214" s="115">
        <f>IF(A1214=1,FALSE,(AND(AQ1214,AM1214,NOT(AN1213))))</f>
        <v/>
      </c>
      <c r="AO1214">
        <f>IF(D1214=1,AND(AH1214,NOT(AI1214)),AND(AM1214,NOT(AN1214)))</f>
        <v/>
      </c>
      <c r="AP1214" s="119">
        <f>IF(D1214=1,AI1214,AN1214)</f>
        <v/>
      </c>
      <c r="AQ1214" s="125">
        <f>ABS(E1214)&lt;$AQ$2</f>
        <v/>
      </c>
      <c r="AS1214">
        <f>IF(AP1214,MAX(AS$3:AS1212)+1,"")</f>
        <v/>
      </c>
    </row>
    <row r="1215">
      <c r="A1215" t="n">
        <v>1125</v>
      </c>
      <c r="B1215" s="131">
        <f>IF(A1215=1,0,IF(AP1215,0.1*ε_cu1cd,0))</f>
        <v/>
      </c>
      <c r="C1215" s="131">
        <f>IF(A1215=1,0.1*ε_cu1cd,C1214+B1214)</f>
        <v/>
      </c>
      <c r="D1215" s="113">
        <f>IF('Нормальний переріз'!$D$68&gt;0,1,2)</f>
        <v/>
      </c>
      <c r="E1215" s="144">
        <f>IF(D1215=1,F1215,G1215)</f>
        <v/>
      </c>
      <c r="F1215" s="124">
        <f>IF(AI1214,0.11*ε_cu1cd,IF(AH1214,F1214*0.01,F1214))</f>
        <v/>
      </c>
      <c r="G1215" s="124">
        <f>IF(AP1214,-0.1*ε_cu1cd,IF(AM1214,G1214*0.01,G1214))</f>
        <v/>
      </c>
      <c r="H1215" s="113">
        <f>IF(A1215=1,E1215,IF(AO1214,H1214-E1214+E1215,IF(AP1214,0.8*H1214,H1214+E1215)))</f>
        <v/>
      </c>
      <c r="I1215" s="169">
        <f>(C1215-H1215)/h</f>
        <v/>
      </c>
      <c r="J1215">
        <f>C1215/(ε_c1cd)</f>
        <v/>
      </c>
      <c r="K1215">
        <f>C1215/I1215</f>
        <v/>
      </c>
      <c r="L1215" s="131">
        <f>I1215/(ε_c1cd)</f>
        <v/>
      </c>
      <c r="M1215">
        <f>I1215*(K1215-Z_s1)</f>
        <v/>
      </c>
      <c r="N1215">
        <f>I1215*(K1215-Z_s2)</f>
        <v/>
      </c>
      <c r="O1215">
        <f>E_s*M1215</f>
        <v/>
      </c>
      <c r="P1215">
        <f>E_s*N1215</f>
        <v/>
      </c>
      <c r="Q1215">
        <f>O1215*A_s1</f>
        <v/>
      </c>
      <c r="R1215">
        <f>P1215*A_s2</f>
        <v/>
      </c>
      <c r="S1215">
        <f>Q1215*($K1215-Z_s1)</f>
        <v/>
      </c>
      <c r="T1215">
        <f>R1215*($K1215-Z_s2)</f>
        <v/>
      </c>
      <c r="U1215">
        <f>(INDIRECT("a_"&amp;U$2)/(U$2+1))*(($C1215^(U$2+1)-$H1215^(U$2+1))/(ε_c1cd^(U$2+1)))</f>
        <v/>
      </c>
      <c r="V1215">
        <f>(INDIRECT("a_"&amp;V$2)/(V$2+1))*(($C1215^(V$2+1)-$H1215^(V$2+1))/(ε_c1cd^(V$2+1)))</f>
        <v/>
      </c>
      <c r="W1215">
        <f>(INDIRECT("a_"&amp;W$2)/(W$2+1))*(($C1215^(W$2+1)-$H1215^(W$2+1))/(ε_c1cd^(W$2+1)))</f>
        <v/>
      </c>
      <c r="X1215">
        <f>(INDIRECT("a_"&amp;X$2)/(X$2+1))*(($C1215^(X$2+1)-$H1215^(X$2+1))/(ε_c1cd^(X$2+1)))</f>
        <v/>
      </c>
      <c r="Y1215">
        <f>(INDIRECT("a_"&amp;Y$2)/(Y$2+1))*(($C1215^(Y$2+1)-$H1215^(Y$2+1))/(ε_c1cd^(Y$2+1)))</f>
        <v/>
      </c>
      <c r="Z1215">
        <f>(INDIRECT("a_"&amp;Z$2)/(Z$2+2))*(($C1215^(Z$2+2)-$H1215^(Z$2+2))/(ε_c1cd^(Z$2+2)))</f>
        <v/>
      </c>
      <c r="AA1215">
        <f>(INDIRECT("a_"&amp;AA$2)/(AA$2+2))*(($C1215^(AA$2+2)-$H1215^(AA$2+2))/(ε_c1cd^(AA$2+2)))</f>
        <v/>
      </c>
      <c r="AB1215">
        <f>(INDIRECT("a_"&amp;AB$2)/(AB$2+2))*(($C1215^(AB$2+2)-$H1215^(AB$2+2))/(ε_c1cd^(AB$2+2)))</f>
        <v/>
      </c>
      <c r="AC1215">
        <f>(INDIRECT("a_"&amp;AC$2)/(AC$2+2))*(($C1215^(AC$2+2)-$H1215^(AC$2+2))/(ε_c1cd^(AC$2+2)))</f>
        <v/>
      </c>
      <c r="AD1215">
        <f>(INDIRECT("a_"&amp;AD$2)/(AD$2+2))*(($C1215^(AD$2+2)-$H1215^(AD$2+2))/(ε_c1cd^(AD$2+2)))</f>
        <v/>
      </c>
      <c r="AE1215" s="111">
        <f>(b*f_cd/L1215)*SUM(U1215:Y1215)+SUM(Q1215:R1215)</f>
        <v/>
      </c>
      <c r="AF1215" s="112">
        <f>AE1215*(K1215-y+e)</f>
        <v/>
      </c>
      <c r="AG1215" s="113">
        <f>(b*f_cd/(L1215^2))*SUM(Z1215:AD1215)+SUM(S1215:T1215)-AF1215</f>
        <v/>
      </c>
      <c r="AH1215" s="114">
        <f>AG1215&lt;0</f>
        <v/>
      </c>
      <c r="AI1215" s="115">
        <f>IF(A1215=1,FALSE,(AND(AQ1215,AH1215,NOT(AI1214))))</f>
        <v/>
      </c>
      <c r="AJ1215" s="116">
        <f>(b*f_cd/L1215)*(a_1/2*J1215^2+a_2/3*J1215^3+a_3/4*J1215^4+a_4/5*J1215^5+a_5/6*J1215^6)+SUM(Q1215:R1215)</f>
        <v/>
      </c>
      <c r="AK1215">
        <f>AJ1215*(K1215-y+e)</f>
        <v/>
      </c>
      <c r="AL1215" s="118">
        <f>(b*f_cd/(L1215^2))*(a_1/3*J1215^3+a_2/4*J1215^4+a_3/5*J1215^5+a_4/6*J1215^6+a_5/7*J1215^7)+SUM(S1215:T1215)-AK1215</f>
        <v/>
      </c>
      <c r="AM1215" s="114">
        <f>AL1215&gt;0</f>
        <v/>
      </c>
      <c r="AN1215" s="115">
        <f>IF(A1215=1,FALSE,(AND(AQ1215,AM1215,NOT(AN1214))))</f>
        <v/>
      </c>
      <c r="AO1215">
        <f>IF(D1215=1,AND(AH1215,NOT(AI1215)),AND(AM1215,NOT(AN1215)))</f>
        <v/>
      </c>
      <c r="AP1215" s="119">
        <f>IF(D1215=1,AI1215,AN1215)</f>
        <v/>
      </c>
      <c r="AQ1215" s="125">
        <f>ABS(E1215)&lt;$AQ$2</f>
        <v/>
      </c>
      <c r="AS1215">
        <f>IF(AP1215,MAX(AS$3:AS1213)+1,"")</f>
        <v/>
      </c>
    </row>
    <row r="1216">
      <c r="A1216" t="n">
        <v>1126</v>
      </c>
      <c r="B1216" s="131">
        <f>IF(A1216=1,0,IF(AP1216,0.1*ε_cu1cd,0))</f>
        <v/>
      </c>
      <c r="C1216" s="131">
        <f>IF(A1216=1,0.1*ε_cu1cd,C1215+B1215)</f>
        <v/>
      </c>
      <c r="D1216" s="113">
        <f>IF('Нормальний переріз'!$D$68&gt;0,1,2)</f>
        <v/>
      </c>
      <c r="E1216" s="144">
        <f>IF(D1216=1,F1216,G1216)</f>
        <v/>
      </c>
      <c r="F1216" s="124">
        <f>IF(AI1215,0.11*ε_cu1cd,IF(AH1215,F1215*0.01,F1215))</f>
        <v/>
      </c>
      <c r="G1216" s="124">
        <f>IF(AP1215,-0.1*ε_cu1cd,IF(AM1215,G1215*0.01,G1215))</f>
        <v/>
      </c>
      <c r="H1216" s="113">
        <f>IF(A1216=1,E1216,IF(AO1215,H1215-E1215+E1216,IF(AP1215,0.8*H1215,H1215+E1216)))</f>
        <v/>
      </c>
      <c r="I1216" s="169">
        <f>(C1216-H1216)/h</f>
        <v/>
      </c>
      <c r="J1216">
        <f>C1216/(ε_c1cd)</f>
        <v/>
      </c>
      <c r="K1216">
        <f>C1216/I1216</f>
        <v/>
      </c>
      <c r="L1216" s="131">
        <f>I1216/(ε_c1cd)</f>
        <v/>
      </c>
      <c r="M1216">
        <f>I1216*(K1216-Z_s1)</f>
        <v/>
      </c>
      <c r="N1216">
        <f>I1216*(K1216-Z_s2)</f>
        <v/>
      </c>
      <c r="O1216">
        <f>E_s*M1216</f>
        <v/>
      </c>
      <c r="P1216">
        <f>E_s*N1216</f>
        <v/>
      </c>
      <c r="Q1216">
        <f>O1216*A_s1</f>
        <v/>
      </c>
      <c r="R1216">
        <f>P1216*A_s2</f>
        <v/>
      </c>
      <c r="S1216">
        <f>Q1216*($K1216-Z_s1)</f>
        <v/>
      </c>
      <c r="T1216">
        <f>R1216*($K1216-Z_s2)</f>
        <v/>
      </c>
      <c r="U1216">
        <f>(INDIRECT("a_"&amp;U$2)/(U$2+1))*(($C1216^(U$2+1)-$H1216^(U$2+1))/(ε_c1cd^(U$2+1)))</f>
        <v/>
      </c>
      <c r="V1216">
        <f>(INDIRECT("a_"&amp;V$2)/(V$2+1))*(($C1216^(V$2+1)-$H1216^(V$2+1))/(ε_c1cd^(V$2+1)))</f>
        <v/>
      </c>
      <c r="W1216">
        <f>(INDIRECT("a_"&amp;W$2)/(W$2+1))*(($C1216^(W$2+1)-$H1216^(W$2+1))/(ε_c1cd^(W$2+1)))</f>
        <v/>
      </c>
      <c r="X1216">
        <f>(INDIRECT("a_"&amp;X$2)/(X$2+1))*(($C1216^(X$2+1)-$H1216^(X$2+1))/(ε_c1cd^(X$2+1)))</f>
        <v/>
      </c>
      <c r="Y1216">
        <f>(INDIRECT("a_"&amp;Y$2)/(Y$2+1))*(($C1216^(Y$2+1)-$H1216^(Y$2+1))/(ε_c1cd^(Y$2+1)))</f>
        <v/>
      </c>
      <c r="Z1216">
        <f>(INDIRECT("a_"&amp;Z$2)/(Z$2+2))*(($C1216^(Z$2+2)-$H1216^(Z$2+2))/(ε_c1cd^(Z$2+2)))</f>
        <v/>
      </c>
      <c r="AA1216">
        <f>(INDIRECT("a_"&amp;AA$2)/(AA$2+2))*(($C1216^(AA$2+2)-$H1216^(AA$2+2))/(ε_c1cd^(AA$2+2)))</f>
        <v/>
      </c>
      <c r="AB1216">
        <f>(INDIRECT("a_"&amp;AB$2)/(AB$2+2))*(($C1216^(AB$2+2)-$H1216^(AB$2+2))/(ε_c1cd^(AB$2+2)))</f>
        <v/>
      </c>
      <c r="AC1216">
        <f>(INDIRECT("a_"&amp;AC$2)/(AC$2+2))*(($C1216^(AC$2+2)-$H1216^(AC$2+2))/(ε_c1cd^(AC$2+2)))</f>
        <v/>
      </c>
      <c r="AD1216">
        <f>(INDIRECT("a_"&amp;AD$2)/(AD$2+2))*(($C1216^(AD$2+2)-$H1216^(AD$2+2))/(ε_c1cd^(AD$2+2)))</f>
        <v/>
      </c>
      <c r="AE1216" s="111">
        <f>(b*f_cd/L1216)*SUM(U1216:Y1216)+SUM(Q1216:R1216)</f>
        <v/>
      </c>
      <c r="AF1216" s="112">
        <f>AE1216*(K1216-y+e)</f>
        <v/>
      </c>
      <c r="AG1216" s="113">
        <f>(b*f_cd/(L1216^2))*SUM(Z1216:AD1216)+SUM(S1216:T1216)-AF1216</f>
        <v/>
      </c>
      <c r="AH1216" s="114">
        <f>AG1216&lt;0</f>
        <v/>
      </c>
      <c r="AI1216" s="115">
        <f>IF(A1216=1,FALSE,(AND(AQ1216,AH1216,NOT(AI1215))))</f>
        <v/>
      </c>
      <c r="AJ1216" s="116">
        <f>(b*f_cd/L1216)*(a_1/2*J1216^2+a_2/3*J1216^3+a_3/4*J1216^4+a_4/5*J1216^5+a_5/6*J1216^6)+SUM(Q1216:R1216)</f>
        <v/>
      </c>
      <c r="AK1216">
        <f>AJ1216*(K1216-y+e)</f>
        <v/>
      </c>
      <c r="AL1216" s="118">
        <f>(b*f_cd/(L1216^2))*(a_1/3*J1216^3+a_2/4*J1216^4+a_3/5*J1216^5+a_4/6*J1216^6+a_5/7*J1216^7)+SUM(S1216:T1216)-AK1216</f>
        <v/>
      </c>
      <c r="AM1216" s="114">
        <f>AL1216&gt;0</f>
        <v/>
      </c>
      <c r="AN1216" s="115">
        <f>IF(A1216=1,FALSE,(AND(AQ1216,AM1216,NOT(AN1215))))</f>
        <v/>
      </c>
      <c r="AO1216">
        <f>IF(D1216=1,AND(AH1216,NOT(AI1216)),AND(AM1216,NOT(AN1216)))</f>
        <v/>
      </c>
      <c r="AP1216" s="119">
        <f>IF(D1216=1,AI1216,AN1216)</f>
        <v/>
      </c>
      <c r="AQ1216" s="125">
        <f>ABS(E1216)&lt;$AQ$2</f>
        <v/>
      </c>
      <c r="AS1216">
        <f>IF(AP1216,MAX(AS$3:AS1214)+1,"")</f>
        <v/>
      </c>
    </row>
    <row r="1217">
      <c r="A1217" t="n">
        <v>1127</v>
      </c>
      <c r="B1217" s="131">
        <f>IF(A1217=1,0,IF(AP1217,0.1*ε_cu1cd,0))</f>
        <v/>
      </c>
      <c r="C1217" s="131">
        <f>IF(A1217=1,0.1*ε_cu1cd,C1216+B1216)</f>
        <v/>
      </c>
      <c r="D1217" s="113">
        <f>IF('Нормальний переріз'!$D$68&gt;0,1,2)</f>
        <v/>
      </c>
      <c r="E1217" s="144">
        <f>IF(D1217=1,F1217,G1217)</f>
        <v/>
      </c>
      <c r="F1217" s="124">
        <f>IF(AI1216,0.11*ε_cu1cd,IF(AH1216,F1216*0.01,F1216))</f>
        <v/>
      </c>
      <c r="G1217" s="124">
        <f>IF(AP1216,-0.1*ε_cu1cd,IF(AM1216,G1216*0.01,G1216))</f>
        <v/>
      </c>
      <c r="H1217" s="113">
        <f>IF(A1217=1,E1217,IF(AO1216,H1216-E1216+E1217,IF(AP1216,0.8*H1216,H1216+E1217)))</f>
        <v/>
      </c>
      <c r="I1217" s="169">
        <f>(C1217-H1217)/h</f>
        <v/>
      </c>
      <c r="J1217">
        <f>C1217/(ε_c1cd)</f>
        <v/>
      </c>
      <c r="K1217">
        <f>C1217/I1217</f>
        <v/>
      </c>
      <c r="L1217" s="131">
        <f>I1217/(ε_c1cd)</f>
        <v/>
      </c>
      <c r="M1217">
        <f>I1217*(K1217-Z_s1)</f>
        <v/>
      </c>
      <c r="N1217">
        <f>I1217*(K1217-Z_s2)</f>
        <v/>
      </c>
      <c r="O1217">
        <f>E_s*M1217</f>
        <v/>
      </c>
      <c r="P1217">
        <f>E_s*N1217</f>
        <v/>
      </c>
      <c r="Q1217">
        <f>O1217*A_s1</f>
        <v/>
      </c>
      <c r="R1217">
        <f>P1217*A_s2</f>
        <v/>
      </c>
      <c r="S1217">
        <f>Q1217*($K1217-Z_s1)</f>
        <v/>
      </c>
      <c r="T1217">
        <f>R1217*($K1217-Z_s2)</f>
        <v/>
      </c>
      <c r="U1217">
        <f>(INDIRECT("a_"&amp;U$2)/(U$2+1))*(($C1217^(U$2+1)-$H1217^(U$2+1))/(ε_c1cd^(U$2+1)))</f>
        <v/>
      </c>
      <c r="V1217">
        <f>(INDIRECT("a_"&amp;V$2)/(V$2+1))*(($C1217^(V$2+1)-$H1217^(V$2+1))/(ε_c1cd^(V$2+1)))</f>
        <v/>
      </c>
      <c r="W1217">
        <f>(INDIRECT("a_"&amp;W$2)/(W$2+1))*(($C1217^(W$2+1)-$H1217^(W$2+1))/(ε_c1cd^(W$2+1)))</f>
        <v/>
      </c>
      <c r="X1217">
        <f>(INDIRECT("a_"&amp;X$2)/(X$2+1))*(($C1217^(X$2+1)-$H1217^(X$2+1))/(ε_c1cd^(X$2+1)))</f>
        <v/>
      </c>
      <c r="Y1217">
        <f>(INDIRECT("a_"&amp;Y$2)/(Y$2+1))*(($C1217^(Y$2+1)-$H1217^(Y$2+1))/(ε_c1cd^(Y$2+1)))</f>
        <v/>
      </c>
      <c r="Z1217">
        <f>(INDIRECT("a_"&amp;Z$2)/(Z$2+2))*(($C1217^(Z$2+2)-$H1217^(Z$2+2))/(ε_c1cd^(Z$2+2)))</f>
        <v/>
      </c>
      <c r="AA1217">
        <f>(INDIRECT("a_"&amp;AA$2)/(AA$2+2))*(($C1217^(AA$2+2)-$H1217^(AA$2+2))/(ε_c1cd^(AA$2+2)))</f>
        <v/>
      </c>
      <c r="AB1217">
        <f>(INDIRECT("a_"&amp;AB$2)/(AB$2+2))*(($C1217^(AB$2+2)-$H1217^(AB$2+2))/(ε_c1cd^(AB$2+2)))</f>
        <v/>
      </c>
      <c r="AC1217">
        <f>(INDIRECT("a_"&amp;AC$2)/(AC$2+2))*(($C1217^(AC$2+2)-$H1217^(AC$2+2))/(ε_c1cd^(AC$2+2)))</f>
        <v/>
      </c>
      <c r="AD1217">
        <f>(INDIRECT("a_"&amp;AD$2)/(AD$2+2))*(($C1217^(AD$2+2)-$H1217^(AD$2+2))/(ε_c1cd^(AD$2+2)))</f>
        <v/>
      </c>
      <c r="AE1217" s="111">
        <f>(b*f_cd/L1217)*SUM(U1217:Y1217)+SUM(Q1217:R1217)</f>
        <v/>
      </c>
      <c r="AF1217" s="112">
        <f>AE1217*(K1217-y+e)</f>
        <v/>
      </c>
      <c r="AG1217" s="113">
        <f>(b*f_cd/(L1217^2))*SUM(Z1217:AD1217)+SUM(S1217:T1217)-AF1217</f>
        <v/>
      </c>
      <c r="AH1217" s="114">
        <f>AG1217&lt;0</f>
        <v/>
      </c>
      <c r="AI1217" s="115">
        <f>IF(A1217=1,FALSE,(AND(AQ1217,AH1217,NOT(AI1216))))</f>
        <v/>
      </c>
      <c r="AJ1217" s="116">
        <f>(b*f_cd/L1217)*(a_1/2*J1217^2+a_2/3*J1217^3+a_3/4*J1217^4+a_4/5*J1217^5+a_5/6*J1217^6)+SUM(Q1217:R1217)</f>
        <v/>
      </c>
      <c r="AK1217">
        <f>AJ1217*(K1217-y+e)</f>
        <v/>
      </c>
      <c r="AL1217" s="118">
        <f>(b*f_cd/(L1217^2))*(a_1/3*J1217^3+a_2/4*J1217^4+a_3/5*J1217^5+a_4/6*J1217^6+a_5/7*J1217^7)+SUM(S1217:T1217)-AK1217</f>
        <v/>
      </c>
      <c r="AM1217" s="114">
        <f>AL1217&gt;0</f>
        <v/>
      </c>
      <c r="AN1217" s="115">
        <f>IF(A1217=1,FALSE,(AND(AQ1217,AM1217,NOT(AN1216))))</f>
        <v/>
      </c>
      <c r="AO1217">
        <f>IF(D1217=1,AND(AH1217,NOT(AI1217)),AND(AM1217,NOT(AN1217)))</f>
        <v/>
      </c>
      <c r="AP1217" s="119">
        <f>IF(D1217=1,AI1217,AN1217)</f>
        <v/>
      </c>
      <c r="AQ1217" s="125">
        <f>ABS(E1217)&lt;$AQ$2</f>
        <v/>
      </c>
      <c r="AS1217">
        <f>IF(AP1217,MAX(AS$3:AS1215)+1,"")</f>
        <v/>
      </c>
    </row>
    <row r="1218">
      <c r="A1218" t="n">
        <v>1128</v>
      </c>
      <c r="B1218" s="131">
        <f>IF(A1218=1,0,IF(AP1218,0.1*ε_cu1cd,0))</f>
        <v/>
      </c>
      <c r="C1218" s="131">
        <f>IF(A1218=1,0.1*ε_cu1cd,C1217+B1217)</f>
        <v/>
      </c>
      <c r="D1218" s="113">
        <f>IF('Нормальний переріз'!$D$68&gt;0,1,2)</f>
        <v/>
      </c>
      <c r="E1218" s="144">
        <f>IF(D1218=1,F1218,G1218)</f>
        <v/>
      </c>
      <c r="F1218" s="124">
        <f>IF(AI1217,0.11*ε_cu1cd,IF(AH1217,F1217*0.01,F1217))</f>
        <v/>
      </c>
      <c r="G1218" s="124">
        <f>IF(AP1217,-0.1*ε_cu1cd,IF(AM1217,G1217*0.01,G1217))</f>
        <v/>
      </c>
      <c r="H1218" s="113">
        <f>IF(A1218=1,E1218,IF(AO1217,H1217-E1217+E1218,IF(AP1217,0.8*H1217,H1217+E1218)))</f>
        <v/>
      </c>
      <c r="I1218" s="169">
        <f>(C1218-H1218)/h</f>
        <v/>
      </c>
      <c r="J1218">
        <f>C1218/(ε_c1cd)</f>
        <v/>
      </c>
      <c r="K1218">
        <f>C1218/I1218</f>
        <v/>
      </c>
      <c r="L1218" s="131">
        <f>I1218/(ε_c1cd)</f>
        <v/>
      </c>
      <c r="M1218">
        <f>I1218*(K1218-Z_s1)</f>
        <v/>
      </c>
      <c r="N1218">
        <f>I1218*(K1218-Z_s2)</f>
        <v/>
      </c>
      <c r="O1218">
        <f>E_s*M1218</f>
        <v/>
      </c>
      <c r="P1218">
        <f>E_s*N1218</f>
        <v/>
      </c>
      <c r="Q1218">
        <f>O1218*A_s1</f>
        <v/>
      </c>
      <c r="R1218">
        <f>P1218*A_s2</f>
        <v/>
      </c>
      <c r="S1218">
        <f>Q1218*($K1218-Z_s1)</f>
        <v/>
      </c>
      <c r="T1218">
        <f>R1218*($K1218-Z_s2)</f>
        <v/>
      </c>
      <c r="U1218">
        <f>(INDIRECT("a_"&amp;U$2)/(U$2+1))*(($C1218^(U$2+1)-$H1218^(U$2+1))/(ε_c1cd^(U$2+1)))</f>
        <v/>
      </c>
      <c r="V1218">
        <f>(INDIRECT("a_"&amp;V$2)/(V$2+1))*(($C1218^(V$2+1)-$H1218^(V$2+1))/(ε_c1cd^(V$2+1)))</f>
        <v/>
      </c>
      <c r="W1218">
        <f>(INDIRECT("a_"&amp;W$2)/(W$2+1))*(($C1218^(W$2+1)-$H1218^(W$2+1))/(ε_c1cd^(W$2+1)))</f>
        <v/>
      </c>
      <c r="X1218">
        <f>(INDIRECT("a_"&amp;X$2)/(X$2+1))*(($C1218^(X$2+1)-$H1218^(X$2+1))/(ε_c1cd^(X$2+1)))</f>
        <v/>
      </c>
      <c r="Y1218">
        <f>(INDIRECT("a_"&amp;Y$2)/(Y$2+1))*(($C1218^(Y$2+1)-$H1218^(Y$2+1))/(ε_c1cd^(Y$2+1)))</f>
        <v/>
      </c>
      <c r="Z1218">
        <f>(INDIRECT("a_"&amp;Z$2)/(Z$2+2))*(($C1218^(Z$2+2)-$H1218^(Z$2+2))/(ε_c1cd^(Z$2+2)))</f>
        <v/>
      </c>
      <c r="AA1218">
        <f>(INDIRECT("a_"&amp;AA$2)/(AA$2+2))*(($C1218^(AA$2+2)-$H1218^(AA$2+2))/(ε_c1cd^(AA$2+2)))</f>
        <v/>
      </c>
      <c r="AB1218">
        <f>(INDIRECT("a_"&amp;AB$2)/(AB$2+2))*(($C1218^(AB$2+2)-$H1218^(AB$2+2))/(ε_c1cd^(AB$2+2)))</f>
        <v/>
      </c>
      <c r="AC1218">
        <f>(INDIRECT("a_"&amp;AC$2)/(AC$2+2))*(($C1218^(AC$2+2)-$H1218^(AC$2+2))/(ε_c1cd^(AC$2+2)))</f>
        <v/>
      </c>
      <c r="AD1218">
        <f>(INDIRECT("a_"&amp;AD$2)/(AD$2+2))*(($C1218^(AD$2+2)-$H1218^(AD$2+2))/(ε_c1cd^(AD$2+2)))</f>
        <v/>
      </c>
      <c r="AE1218" s="111">
        <f>(b*f_cd/L1218)*SUM(U1218:Y1218)+SUM(Q1218:R1218)</f>
        <v/>
      </c>
      <c r="AF1218" s="112">
        <f>AE1218*(K1218-y+e)</f>
        <v/>
      </c>
      <c r="AG1218" s="113">
        <f>(b*f_cd/(L1218^2))*SUM(Z1218:AD1218)+SUM(S1218:T1218)-AF1218</f>
        <v/>
      </c>
      <c r="AH1218" s="114">
        <f>AG1218&lt;0</f>
        <v/>
      </c>
      <c r="AI1218" s="115">
        <f>IF(A1218=1,FALSE,(AND(AQ1218,AH1218,NOT(AI1217))))</f>
        <v/>
      </c>
      <c r="AJ1218" s="116">
        <f>(b*f_cd/L1218)*(a_1/2*J1218^2+a_2/3*J1218^3+a_3/4*J1218^4+a_4/5*J1218^5+a_5/6*J1218^6)+SUM(Q1218:R1218)</f>
        <v/>
      </c>
      <c r="AK1218">
        <f>AJ1218*(K1218-y+e)</f>
        <v/>
      </c>
      <c r="AL1218" s="118">
        <f>(b*f_cd/(L1218^2))*(a_1/3*J1218^3+a_2/4*J1218^4+a_3/5*J1218^5+a_4/6*J1218^6+a_5/7*J1218^7)+SUM(S1218:T1218)-AK1218</f>
        <v/>
      </c>
      <c r="AM1218" s="114">
        <f>AL1218&gt;0</f>
        <v/>
      </c>
      <c r="AN1218" s="115">
        <f>IF(A1218=1,FALSE,(AND(AQ1218,AM1218,NOT(AN1217))))</f>
        <v/>
      </c>
      <c r="AO1218">
        <f>IF(D1218=1,AND(AH1218,NOT(AI1218)),AND(AM1218,NOT(AN1218)))</f>
        <v/>
      </c>
      <c r="AP1218" s="119">
        <f>IF(D1218=1,AI1218,AN1218)</f>
        <v/>
      </c>
      <c r="AQ1218" s="125">
        <f>ABS(E1218)&lt;$AQ$2</f>
        <v/>
      </c>
      <c r="AS1218">
        <f>IF(AP1218,MAX(AS$3:AS1216)+1,"")</f>
        <v/>
      </c>
    </row>
    <row r="1219">
      <c r="A1219" t="n">
        <v>1129</v>
      </c>
      <c r="B1219" s="131">
        <f>IF(A1219=1,0,IF(AP1219,0.1*ε_cu1cd,0))</f>
        <v/>
      </c>
      <c r="C1219" s="131">
        <f>IF(A1219=1,0.1*ε_cu1cd,C1218+B1218)</f>
        <v/>
      </c>
      <c r="D1219" s="113">
        <f>IF('Нормальний переріз'!$D$68&gt;0,1,2)</f>
        <v/>
      </c>
      <c r="E1219" s="144">
        <f>IF(D1219=1,F1219,G1219)</f>
        <v/>
      </c>
      <c r="F1219" s="124">
        <f>IF(AI1218,0.11*ε_cu1cd,IF(AH1218,F1218*0.01,F1218))</f>
        <v/>
      </c>
      <c r="G1219" s="124">
        <f>IF(AP1218,-0.1*ε_cu1cd,IF(AM1218,G1218*0.01,G1218))</f>
        <v/>
      </c>
      <c r="H1219" s="113">
        <f>IF(A1219=1,E1219,IF(AO1218,H1218-E1218+E1219,IF(AP1218,0.8*H1218,H1218+E1219)))</f>
        <v/>
      </c>
      <c r="I1219" s="169">
        <f>(C1219-H1219)/h</f>
        <v/>
      </c>
      <c r="J1219">
        <f>C1219/(ε_c1cd)</f>
        <v/>
      </c>
      <c r="K1219">
        <f>C1219/I1219</f>
        <v/>
      </c>
      <c r="L1219" s="131">
        <f>I1219/(ε_c1cd)</f>
        <v/>
      </c>
      <c r="M1219">
        <f>I1219*(K1219-Z_s1)</f>
        <v/>
      </c>
      <c r="N1219">
        <f>I1219*(K1219-Z_s2)</f>
        <v/>
      </c>
      <c r="O1219">
        <f>E_s*M1219</f>
        <v/>
      </c>
      <c r="P1219">
        <f>E_s*N1219</f>
        <v/>
      </c>
      <c r="Q1219">
        <f>O1219*A_s1</f>
        <v/>
      </c>
      <c r="R1219">
        <f>P1219*A_s2</f>
        <v/>
      </c>
      <c r="S1219">
        <f>Q1219*($K1219-Z_s1)</f>
        <v/>
      </c>
      <c r="T1219">
        <f>R1219*($K1219-Z_s2)</f>
        <v/>
      </c>
      <c r="U1219">
        <f>(INDIRECT("a_"&amp;U$2)/(U$2+1))*(($C1219^(U$2+1)-$H1219^(U$2+1))/(ε_c1cd^(U$2+1)))</f>
        <v/>
      </c>
      <c r="V1219">
        <f>(INDIRECT("a_"&amp;V$2)/(V$2+1))*(($C1219^(V$2+1)-$H1219^(V$2+1))/(ε_c1cd^(V$2+1)))</f>
        <v/>
      </c>
      <c r="W1219">
        <f>(INDIRECT("a_"&amp;W$2)/(W$2+1))*(($C1219^(W$2+1)-$H1219^(W$2+1))/(ε_c1cd^(W$2+1)))</f>
        <v/>
      </c>
      <c r="X1219">
        <f>(INDIRECT("a_"&amp;X$2)/(X$2+1))*(($C1219^(X$2+1)-$H1219^(X$2+1))/(ε_c1cd^(X$2+1)))</f>
        <v/>
      </c>
      <c r="Y1219">
        <f>(INDIRECT("a_"&amp;Y$2)/(Y$2+1))*(($C1219^(Y$2+1)-$H1219^(Y$2+1))/(ε_c1cd^(Y$2+1)))</f>
        <v/>
      </c>
      <c r="Z1219">
        <f>(INDIRECT("a_"&amp;Z$2)/(Z$2+2))*(($C1219^(Z$2+2)-$H1219^(Z$2+2))/(ε_c1cd^(Z$2+2)))</f>
        <v/>
      </c>
      <c r="AA1219">
        <f>(INDIRECT("a_"&amp;AA$2)/(AA$2+2))*(($C1219^(AA$2+2)-$H1219^(AA$2+2))/(ε_c1cd^(AA$2+2)))</f>
        <v/>
      </c>
      <c r="AB1219">
        <f>(INDIRECT("a_"&amp;AB$2)/(AB$2+2))*(($C1219^(AB$2+2)-$H1219^(AB$2+2))/(ε_c1cd^(AB$2+2)))</f>
        <v/>
      </c>
      <c r="AC1219">
        <f>(INDIRECT("a_"&amp;AC$2)/(AC$2+2))*(($C1219^(AC$2+2)-$H1219^(AC$2+2))/(ε_c1cd^(AC$2+2)))</f>
        <v/>
      </c>
      <c r="AD1219">
        <f>(INDIRECT("a_"&amp;AD$2)/(AD$2+2))*(($C1219^(AD$2+2)-$H1219^(AD$2+2))/(ε_c1cd^(AD$2+2)))</f>
        <v/>
      </c>
      <c r="AE1219" s="111">
        <f>(b*f_cd/L1219)*SUM(U1219:Y1219)+SUM(Q1219:R1219)</f>
        <v/>
      </c>
      <c r="AF1219" s="112">
        <f>AE1219*(K1219-y+e)</f>
        <v/>
      </c>
      <c r="AG1219" s="113">
        <f>(b*f_cd/(L1219^2))*SUM(Z1219:AD1219)+SUM(S1219:T1219)-AF1219</f>
        <v/>
      </c>
      <c r="AH1219" s="114">
        <f>AG1219&lt;0</f>
        <v/>
      </c>
      <c r="AI1219" s="115">
        <f>IF(A1219=1,FALSE,(AND(AQ1219,AH1219,NOT(AI1218))))</f>
        <v/>
      </c>
      <c r="AJ1219" s="116">
        <f>(b*f_cd/L1219)*(a_1/2*J1219^2+a_2/3*J1219^3+a_3/4*J1219^4+a_4/5*J1219^5+a_5/6*J1219^6)+SUM(Q1219:R1219)</f>
        <v/>
      </c>
      <c r="AK1219">
        <f>AJ1219*(K1219-y+e)</f>
        <v/>
      </c>
      <c r="AL1219" s="118">
        <f>(b*f_cd/(L1219^2))*(a_1/3*J1219^3+a_2/4*J1219^4+a_3/5*J1219^5+a_4/6*J1219^6+a_5/7*J1219^7)+SUM(S1219:T1219)-AK1219</f>
        <v/>
      </c>
      <c r="AM1219" s="114">
        <f>AL1219&gt;0</f>
        <v/>
      </c>
      <c r="AN1219" s="115">
        <f>IF(A1219=1,FALSE,(AND(AQ1219,AM1219,NOT(AN1218))))</f>
        <v/>
      </c>
      <c r="AO1219">
        <f>IF(D1219=1,AND(AH1219,NOT(AI1219)),AND(AM1219,NOT(AN1219)))</f>
        <v/>
      </c>
      <c r="AP1219" s="119">
        <f>IF(D1219=1,AI1219,AN1219)</f>
        <v/>
      </c>
      <c r="AQ1219" s="125">
        <f>ABS(E1219)&lt;$AQ$2</f>
        <v/>
      </c>
      <c r="AS1219">
        <f>IF(AP1219,MAX(AS$3:AS1217)+1,"")</f>
        <v/>
      </c>
    </row>
    <row r="1220">
      <c r="A1220" t="n">
        <v>1130</v>
      </c>
      <c r="B1220" s="131">
        <f>IF(A1220=1,0,IF(AP1220,0.1*ε_cu1cd,0))</f>
        <v/>
      </c>
      <c r="C1220" s="131">
        <f>IF(A1220=1,0.1*ε_cu1cd,C1219+B1219)</f>
        <v/>
      </c>
      <c r="D1220" s="113">
        <f>IF('Нормальний переріз'!$D$68&gt;0,1,2)</f>
        <v/>
      </c>
      <c r="E1220" s="144">
        <f>IF(D1220=1,F1220,G1220)</f>
        <v/>
      </c>
      <c r="F1220" s="124">
        <f>IF(AI1219,0.11*ε_cu1cd,IF(AH1219,F1219*0.01,F1219))</f>
        <v/>
      </c>
      <c r="G1220" s="124">
        <f>IF(AP1219,-0.1*ε_cu1cd,IF(AM1219,G1219*0.01,G1219))</f>
        <v/>
      </c>
      <c r="H1220" s="113">
        <f>IF(A1220=1,E1220,IF(AO1219,H1219-E1219+E1220,IF(AP1219,0.8*H1219,H1219+E1220)))</f>
        <v/>
      </c>
      <c r="I1220" s="169">
        <f>(C1220-H1220)/h</f>
        <v/>
      </c>
      <c r="J1220">
        <f>C1220/(ε_c1cd)</f>
        <v/>
      </c>
      <c r="K1220">
        <f>C1220/I1220</f>
        <v/>
      </c>
      <c r="L1220" s="131">
        <f>I1220/(ε_c1cd)</f>
        <v/>
      </c>
      <c r="M1220">
        <f>I1220*(K1220-Z_s1)</f>
        <v/>
      </c>
      <c r="N1220">
        <f>I1220*(K1220-Z_s2)</f>
        <v/>
      </c>
      <c r="O1220">
        <f>E_s*M1220</f>
        <v/>
      </c>
      <c r="P1220">
        <f>E_s*N1220</f>
        <v/>
      </c>
      <c r="Q1220">
        <f>O1220*A_s1</f>
        <v/>
      </c>
      <c r="R1220">
        <f>P1220*A_s2</f>
        <v/>
      </c>
      <c r="S1220">
        <f>Q1220*($K1220-Z_s1)</f>
        <v/>
      </c>
      <c r="T1220">
        <f>R1220*($K1220-Z_s2)</f>
        <v/>
      </c>
      <c r="U1220">
        <f>(INDIRECT("a_"&amp;U$2)/(U$2+1))*(($C1220^(U$2+1)-$H1220^(U$2+1))/(ε_c1cd^(U$2+1)))</f>
        <v/>
      </c>
      <c r="V1220">
        <f>(INDIRECT("a_"&amp;V$2)/(V$2+1))*(($C1220^(V$2+1)-$H1220^(V$2+1))/(ε_c1cd^(V$2+1)))</f>
        <v/>
      </c>
      <c r="W1220">
        <f>(INDIRECT("a_"&amp;W$2)/(W$2+1))*(($C1220^(W$2+1)-$H1220^(W$2+1))/(ε_c1cd^(W$2+1)))</f>
        <v/>
      </c>
      <c r="X1220">
        <f>(INDIRECT("a_"&amp;X$2)/(X$2+1))*(($C1220^(X$2+1)-$H1220^(X$2+1))/(ε_c1cd^(X$2+1)))</f>
        <v/>
      </c>
      <c r="Y1220">
        <f>(INDIRECT("a_"&amp;Y$2)/(Y$2+1))*(($C1220^(Y$2+1)-$H1220^(Y$2+1))/(ε_c1cd^(Y$2+1)))</f>
        <v/>
      </c>
      <c r="Z1220">
        <f>(INDIRECT("a_"&amp;Z$2)/(Z$2+2))*(($C1220^(Z$2+2)-$H1220^(Z$2+2))/(ε_c1cd^(Z$2+2)))</f>
        <v/>
      </c>
      <c r="AA1220">
        <f>(INDIRECT("a_"&amp;AA$2)/(AA$2+2))*(($C1220^(AA$2+2)-$H1220^(AA$2+2))/(ε_c1cd^(AA$2+2)))</f>
        <v/>
      </c>
      <c r="AB1220">
        <f>(INDIRECT("a_"&amp;AB$2)/(AB$2+2))*(($C1220^(AB$2+2)-$H1220^(AB$2+2))/(ε_c1cd^(AB$2+2)))</f>
        <v/>
      </c>
      <c r="AC1220">
        <f>(INDIRECT("a_"&amp;AC$2)/(AC$2+2))*(($C1220^(AC$2+2)-$H1220^(AC$2+2))/(ε_c1cd^(AC$2+2)))</f>
        <v/>
      </c>
      <c r="AD1220">
        <f>(INDIRECT("a_"&amp;AD$2)/(AD$2+2))*(($C1220^(AD$2+2)-$H1220^(AD$2+2))/(ε_c1cd^(AD$2+2)))</f>
        <v/>
      </c>
      <c r="AE1220" s="111">
        <f>(b*f_cd/L1220)*SUM(U1220:Y1220)+SUM(Q1220:R1220)</f>
        <v/>
      </c>
      <c r="AF1220" s="112">
        <f>AE1220*(K1220-y+e)</f>
        <v/>
      </c>
      <c r="AG1220" s="113">
        <f>(b*f_cd/(L1220^2))*SUM(Z1220:AD1220)+SUM(S1220:T1220)-AF1220</f>
        <v/>
      </c>
      <c r="AH1220" s="114">
        <f>AG1220&lt;0</f>
        <v/>
      </c>
      <c r="AI1220" s="115">
        <f>IF(A1220=1,FALSE,(AND(AQ1220,AH1220,NOT(AI1219))))</f>
        <v/>
      </c>
      <c r="AJ1220" s="116">
        <f>(b*f_cd/L1220)*(a_1/2*J1220^2+a_2/3*J1220^3+a_3/4*J1220^4+a_4/5*J1220^5+a_5/6*J1220^6)+SUM(Q1220:R1220)</f>
        <v/>
      </c>
      <c r="AK1220">
        <f>AJ1220*(K1220-y+e)</f>
        <v/>
      </c>
      <c r="AL1220" s="118">
        <f>(b*f_cd/(L1220^2))*(a_1/3*J1220^3+a_2/4*J1220^4+a_3/5*J1220^5+a_4/6*J1220^6+a_5/7*J1220^7)+SUM(S1220:T1220)-AK1220</f>
        <v/>
      </c>
      <c r="AM1220" s="114">
        <f>AL1220&gt;0</f>
        <v/>
      </c>
      <c r="AN1220" s="115">
        <f>IF(A1220=1,FALSE,(AND(AQ1220,AM1220,NOT(AN1219))))</f>
        <v/>
      </c>
      <c r="AO1220">
        <f>IF(D1220=1,AND(AH1220,NOT(AI1220)),AND(AM1220,NOT(AN1220)))</f>
        <v/>
      </c>
      <c r="AP1220" s="119">
        <f>IF(D1220=1,AI1220,AN1220)</f>
        <v/>
      </c>
      <c r="AQ1220" s="125">
        <f>ABS(E1220)&lt;$AQ$2</f>
        <v/>
      </c>
      <c r="AS1220">
        <f>IF(AP1220,MAX(AS$3:AS1218)+1,"")</f>
        <v/>
      </c>
    </row>
    <row r="1221">
      <c r="A1221" t="n">
        <v>1131</v>
      </c>
      <c r="B1221" s="131">
        <f>IF(A1221=1,0,IF(AP1221,0.1*ε_cu1cd,0))</f>
        <v/>
      </c>
      <c r="C1221" s="131">
        <f>IF(A1221=1,0.1*ε_cu1cd,C1220+B1220)</f>
        <v/>
      </c>
      <c r="D1221" s="113">
        <f>IF('Нормальний переріз'!$D$68&gt;0,1,2)</f>
        <v/>
      </c>
      <c r="E1221" s="144">
        <f>IF(D1221=1,F1221,G1221)</f>
        <v/>
      </c>
      <c r="F1221" s="124">
        <f>IF(AI1220,0.11*ε_cu1cd,IF(AH1220,F1220*0.01,F1220))</f>
        <v/>
      </c>
      <c r="G1221" s="124">
        <f>IF(AP1220,-0.1*ε_cu1cd,IF(AM1220,G1220*0.01,G1220))</f>
        <v/>
      </c>
      <c r="H1221" s="113">
        <f>IF(A1221=1,E1221,IF(AO1220,H1220-E1220+E1221,IF(AP1220,0.8*H1220,H1220+E1221)))</f>
        <v/>
      </c>
      <c r="I1221" s="169">
        <f>(C1221-H1221)/h</f>
        <v/>
      </c>
      <c r="J1221">
        <f>C1221/(ε_c1cd)</f>
        <v/>
      </c>
      <c r="K1221">
        <f>C1221/I1221</f>
        <v/>
      </c>
      <c r="L1221" s="131">
        <f>I1221/(ε_c1cd)</f>
        <v/>
      </c>
      <c r="M1221">
        <f>I1221*(K1221-Z_s1)</f>
        <v/>
      </c>
      <c r="N1221">
        <f>I1221*(K1221-Z_s2)</f>
        <v/>
      </c>
      <c r="O1221">
        <f>E_s*M1221</f>
        <v/>
      </c>
      <c r="P1221">
        <f>E_s*N1221</f>
        <v/>
      </c>
      <c r="Q1221">
        <f>O1221*A_s1</f>
        <v/>
      </c>
      <c r="R1221">
        <f>P1221*A_s2</f>
        <v/>
      </c>
      <c r="S1221">
        <f>Q1221*($K1221-Z_s1)</f>
        <v/>
      </c>
      <c r="T1221">
        <f>R1221*($K1221-Z_s2)</f>
        <v/>
      </c>
      <c r="U1221">
        <f>(INDIRECT("a_"&amp;U$2)/(U$2+1))*(($C1221^(U$2+1)-$H1221^(U$2+1))/(ε_c1cd^(U$2+1)))</f>
        <v/>
      </c>
      <c r="V1221">
        <f>(INDIRECT("a_"&amp;V$2)/(V$2+1))*(($C1221^(V$2+1)-$H1221^(V$2+1))/(ε_c1cd^(V$2+1)))</f>
        <v/>
      </c>
      <c r="W1221">
        <f>(INDIRECT("a_"&amp;W$2)/(W$2+1))*(($C1221^(W$2+1)-$H1221^(W$2+1))/(ε_c1cd^(W$2+1)))</f>
        <v/>
      </c>
      <c r="X1221">
        <f>(INDIRECT("a_"&amp;X$2)/(X$2+1))*(($C1221^(X$2+1)-$H1221^(X$2+1))/(ε_c1cd^(X$2+1)))</f>
        <v/>
      </c>
      <c r="Y1221">
        <f>(INDIRECT("a_"&amp;Y$2)/(Y$2+1))*(($C1221^(Y$2+1)-$H1221^(Y$2+1))/(ε_c1cd^(Y$2+1)))</f>
        <v/>
      </c>
      <c r="Z1221">
        <f>(INDIRECT("a_"&amp;Z$2)/(Z$2+2))*(($C1221^(Z$2+2)-$H1221^(Z$2+2))/(ε_c1cd^(Z$2+2)))</f>
        <v/>
      </c>
      <c r="AA1221">
        <f>(INDIRECT("a_"&amp;AA$2)/(AA$2+2))*(($C1221^(AA$2+2)-$H1221^(AA$2+2))/(ε_c1cd^(AA$2+2)))</f>
        <v/>
      </c>
      <c r="AB1221">
        <f>(INDIRECT("a_"&amp;AB$2)/(AB$2+2))*(($C1221^(AB$2+2)-$H1221^(AB$2+2))/(ε_c1cd^(AB$2+2)))</f>
        <v/>
      </c>
      <c r="AC1221">
        <f>(INDIRECT("a_"&amp;AC$2)/(AC$2+2))*(($C1221^(AC$2+2)-$H1221^(AC$2+2))/(ε_c1cd^(AC$2+2)))</f>
        <v/>
      </c>
      <c r="AD1221">
        <f>(INDIRECT("a_"&amp;AD$2)/(AD$2+2))*(($C1221^(AD$2+2)-$H1221^(AD$2+2))/(ε_c1cd^(AD$2+2)))</f>
        <v/>
      </c>
      <c r="AE1221" s="111">
        <f>(b*f_cd/L1221)*SUM(U1221:Y1221)+SUM(Q1221:R1221)</f>
        <v/>
      </c>
      <c r="AF1221" s="112">
        <f>AE1221*(K1221-y+e)</f>
        <v/>
      </c>
      <c r="AG1221" s="113">
        <f>(b*f_cd/(L1221^2))*SUM(Z1221:AD1221)+SUM(S1221:T1221)-AF1221</f>
        <v/>
      </c>
      <c r="AH1221" s="114">
        <f>AG1221&lt;0</f>
        <v/>
      </c>
      <c r="AI1221" s="115">
        <f>IF(A1221=1,FALSE,(AND(AQ1221,AH1221,NOT(AI1220))))</f>
        <v/>
      </c>
      <c r="AJ1221" s="116">
        <f>(b*f_cd/L1221)*(a_1/2*J1221^2+a_2/3*J1221^3+a_3/4*J1221^4+a_4/5*J1221^5+a_5/6*J1221^6)+SUM(Q1221:R1221)</f>
        <v/>
      </c>
      <c r="AK1221">
        <f>AJ1221*(K1221-y+e)</f>
        <v/>
      </c>
      <c r="AL1221" s="118">
        <f>(b*f_cd/(L1221^2))*(a_1/3*J1221^3+a_2/4*J1221^4+a_3/5*J1221^5+a_4/6*J1221^6+a_5/7*J1221^7)+SUM(S1221:T1221)-AK1221</f>
        <v/>
      </c>
      <c r="AM1221" s="114">
        <f>AL1221&gt;0</f>
        <v/>
      </c>
      <c r="AN1221" s="115">
        <f>IF(A1221=1,FALSE,(AND(AQ1221,AM1221,NOT(AN1220))))</f>
        <v/>
      </c>
      <c r="AO1221">
        <f>IF(D1221=1,AND(AH1221,NOT(AI1221)),AND(AM1221,NOT(AN1221)))</f>
        <v/>
      </c>
      <c r="AP1221" s="119">
        <f>IF(D1221=1,AI1221,AN1221)</f>
        <v/>
      </c>
      <c r="AQ1221" s="125">
        <f>ABS(E1221)&lt;$AQ$2</f>
        <v/>
      </c>
      <c r="AS1221">
        <f>IF(AP1221,MAX(AS$3:AS1219)+1,"")</f>
        <v/>
      </c>
    </row>
    <row r="1222">
      <c r="A1222" t="n">
        <v>1132</v>
      </c>
      <c r="B1222" s="131">
        <f>IF(A1222=1,0,IF(AP1222,0.1*ε_cu1cd,0))</f>
        <v/>
      </c>
      <c r="C1222" s="131">
        <f>IF(A1222=1,0.1*ε_cu1cd,C1221+B1221)</f>
        <v/>
      </c>
      <c r="D1222" s="113">
        <f>IF('Нормальний переріз'!$D$68&gt;0,1,2)</f>
        <v/>
      </c>
      <c r="E1222" s="144">
        <f>IF(D1222=1,F1222,G1222)</f>
        <v/>
      </c>
      <c r="F1222" s="124">
        <f>IF(AI1221,0.11*ε_cu1cd,IF(AH1221,F1221*0.01,F1221))</f>
        <v/>
      </c>
      <c r="G1222" s="124">
        <f>IF(AP1221,-0.1*ε_cu1cd,IF(AM1221,G1221*0.01,G1221))</f>
        <v/>
      </c>
      <c r="H1222" s="113">
        <f>IF(A1222=1,E1222,IF(AO1221,H1221-E1221+E1222,IF(AP1221,0.8*H1221,H1221+E1222)))</f>
        <v/>
      </c>
      <c r="I1222" s="169">
        <f>(C1222-H1222)/h</f>
        <v/>
      </c>
      <c r="J1222">
        <f>C1222/(ε_c1cd)</f>
        <v/>
      </c>
      <c r="K1222">
        <f>C1222/I1222</f>
        <v/>
      </c>
      <c r="L1222" s="131">
        <f>I1222/(ε_c1cd)</f>
        <v/>
      </c>
      <c r="M1222">
        <f>I1222*(K1222-Z_s1)</f>
        <v/>
      </c>
      <c r="N1222">
        <f>I1222*(K1222-Z_s2)</f>
        <v/>
      </c>
      <c r="O1222">
        <f>E_s*M1222</f>
        <v/>
      </c>
      <c r="P1222">
        <f>E_s*N1222</f>
        <v/>
      </c>
      <c r="Q1222">
        <f>O1222*A_s1</f>
        <v/>
      </c>
      <c r="R1222">
        <f>P1222*A_s2</f>
        <v/>
      </c>
      <c r="S1222">
        <f>Q1222*($K1222-Z_s1)</f>
        <v/>
      </c>
      <c r="T1222">
        <f>R1222*($K1222-Z_s2)</f>
        <v/>
      </c>
      <c r="U1222">
        <f>(INDIRECT("a_"&amp;U$2)/(U$2+1))*(($C1222^(U$2+1)-$H1222^(U$2+1))/(ε_c1cd^(U$2+1)))</f>
        <v/>
      </c>
      <c r="V1222">
        <f>(INDIRECT("a_"&amp;V$2)/(V$2+1))*(($C1222^(V$2+1)-$H1222^(V$2+1))/(ε_c1cd^(V$2+1)))</f>
        <v/>
      </c>
      <c r="W1222">
        <f>(INDIRECT("a_"&amp;W$2)/(W$2+1))*(($C1222^(W$2+1)-$H1222^(W$2+1))/(ε_c1cd^(W$2+1)))</f>
        <v/>
      </c>
      <c r="X1222">
        <f>(INDIRECT("a_"&amp;X$2)/(X$2+1))*(($C1222^(X$2+1)-$H1222^(X$2+1))/(ε_c1cd^(X$2+1)))</f>
        <v/>
      </c>
      <c r="Y1222">
        <f>(INDIRECT("a_"&amp;Y$2)/(Y$2+1))*(($C1222^(Y$2+1)-$H1222^(Y$2+1))/(ε_c1cd^(Y$2+1)))</f>
        <v/>
      </c>
      <c r="Z1222">
        <f>(INDIRECT("a_"&amp;Z$2)/(Z$2+2))*(($C1222^(Z$2+2)-$H1222^(Z$2+2))/(ε_c1cd^(Z$2+2)))</f>
        <v/>
      </c>
      <c r="AA1222">
        <f>(INDIRECT("a_"&amp;AA$2)/(AA$2+2))*(($C1222^(AA$2+2)-$H1222^(AA$2+2))/(ε_c1cd^(AA$2+2)))</f>
        <v/>
      </c>
      <c r="AB1222">
        <f>(INDIRECT("a_"&amp;AB$2)/(AB$2+2))*(($C1222^(AB$2+2)-$H1222^(AB$2+2))/(ε_c1cd^(AB$2+2)))</f>
        <v/>
      </c>
      <c r="AC1222">
        <f>(INDIRECT("a_"&amp;AC$2)/(AC$2+2))*(($C1222^(AC$2+2)-$H1222^(AC$2+2))/(ε_c1cd^(AC$2+2)))</f>
        <v/>
      </c>
      <c r="AD1222">
        <f>(INDIRECT("a_"&amp;AD$2)/(AD$2+2))*(($C1222^(AD$2+2)-$H1222^(AD$2+2))/(ε_c1cd^(AD$2+2)))</f>
        <v/>
      </c>
      <c r="AE1222" s="111">
        <f>(b*f_cd/L1222)*SUM(U1222:Y1222)+SUM(Q1222:R1222)</f>
        <v/>
      </c>
      <c r="AF1222" s="112">
        <f>AE1222*(K1222-y+e)</f>
        <v/>
      </c>
      <c r="AG1222" s="113">
        <f>(b*f_cd/(L1222^2))*SUM(Z1222:AD1222)+SUM(S1222:T1222)-AF1222</f>
        <v/>
      </c>
      <c r="AH1222" s="114">
        <f>AG1222&lt;0</f>
        <v/>
      </c>
      <c r="AI1222" s="115">
        <f>IF(A1222=1,FALSE,(AND(AQ1222,AH1222,NOT(AI1221))))</f>
        <v/>
      </c>
      <c r="AJ1222" s="116">
        <f>(b*f_cd/L1222)*(a_1/2*J1222^2+a_2/3*J1222^3+a_3/4*J1222^4+a_4/5*J1222^5+a_5/6*J1222^6)+SUM(Q1222:R1222)</f>
        <v/>
      </c>
      <c r="AK1222">
        <f>AJ1222*(K1222-y+e)</f>
        <v/>
      </c>
      <c r="AL1222" s="118">
        <f>(b*f_cd/(L1222^2))*(a_1/3*J1222^3+a_2/4*J1222^4+a_3/5*J1222^5+a_4/6*J1222^6+a_5/7*J1222^7)+SUM(S1222:T1222)-AK1222</f>
        <v/>
      </c>
      <c r="AM1222" s="114">
        <f>AL1222&gt;0</f>
        <v/>
      </c>
      <c r="AN1222" s="115">
        <f>IF(A1222=1,FALSE,(AND(AQ1222,AM1222,NOT(AN1221))))</f>
        <v/>
      </c>
      <c r="AO1222">
        <f>IF(D1222=1,AND(AH1222,NOT(AI1222)),AND(AM1222,NOT(AN1222)))</f>
        <v/>
      </c>
      <c r="AP1222" s="119">
        <f>IF(D1222=1,AI1222,AN1222)</f>
        <v/>
      </c>
      <c r="AQ1222" s="125">
        <f>ABS(E1222)&lt;$AQ$2</f>
        <v/>
      </c>
      <c r="AS1222">
        <f>IF(AP1222,MAX(AS$3:AS1220)+1,"")</f>
        <v/>
      </c>
    </row>
    <row r="1223">
      <c r="A1223" t="n">
        <v>1133</v>
      </c>
      <c r="B1223" s="131">
        <f>IF(A1223=1,0,IF(AP1223,0.1*ε_cu1cd,0))</f>
        <v/>
      </c>
      <c r="C1223" s="131">
        <f>IF(A1223=1,0.1*ε_cu1cd,C1222+B1222)</f>
        <v/>
      </c>
      <c r="D1223" s="113">
        <f>IF('Нормальний переріз'!$D$68&gt;0,1,2)</f>
        <v/>
      </c>
      <c r="E1223" s="144">
        <f>IF(D1223=1,F1223,G1223)</f>
        <v/>
      </c>
      <c r="F1223" s="124">
        <f>IF(AI1222,0.11*ε_cu1cd,IF(AH1222,F1222*0.01,F1222))</f>
        <v/>
      </c>
      <c r="G1223" s="124">
        <f>IF(AP1222,-0.1*ε_cu1cd,IF(AM1222,G1222*0.01,G1222))</f>
        <v/>
      </c>
      <c r="H1223" s="113">
        <f>IF(A1223=1,E1223,IF(AO1222,H1222-E1222+E1223,IF(AP1222,0.8*H1222,H1222+E1223)))</f>
        <v/>
      </c>
      <c r="I1223" s="169">
        <f>(C1223-H1223)/h</f>
        <v/>
      </c>
      <c r="J1223">
        <f>C1223/(ε_c1cd)</f>
        <v/>
      </c>
      <c r="K1223">
        <f>C1223/I1223</f>
        <v/>
      </c>
      <c r="L1223" s="131">
        <f>I1223/(ε_c1cd)</f>
        <v/>
      </c>
      <c r="M1223">
        <f>I1223*(K1223-Z_s1)</f>
        <v/>
      </c>
      <c r="N1223">
        <f>I1223*(K1223-Z_s2)</f>
        <v/>
      </c>
      <c r="O1223">
        <f>E_s*M1223</f>
        <v/>
      </c>
      <c r="P1223">
        <f>E_s*N1223</f>
        <v/>
      </c>
      <c r="Q1223">
        <f>O1223*A_s1</f>
        <v/>
      </c>
      <c r="R1223">
        <f>P1223*A_s2</f>
        <v/>
      </c>
      <c r="S1223">
        <f>Q1223*($K1223-Z_s1)</f>
        <v/>
      </c>
      <c r="T1223">
        <f>R1223*($K1223-Z_s2)</f>
        <v/>
      </c>
      <c r="U1223">
        <f>(INDIRECT("a_"&amp;U$2)/(U$2+1))*(($C1223^(U$2+1)-$H1223^(U$2+1))/(ε_c1cd^(U$2+1)))</f>
        <v/>
      </c>
      <c r="V1223">
        <f>(INDIRECT("a_"&amp;V$2)/(V$2+1))*(($C1223^(V$2+1)-$H1223^(V$2+1))/(ε_c1cd^(V$2+1)))</f>
        <v/>
      </c>
      <c r="W1223">
        <f>(INDIRECT("a_"&amp;W$2)/(W$2+1))*(($C1223^(W$2+1)-$H1223^(W$2+1))/(ε_c1cd^(W$2+1)))</f>
        <v/>
      </c>
      <c r="X1223">
        <f>(INDIRECT("a_"&amp;X$2)/(X$2+1))*(($C1223^(X$2+1)-$H1223^(X$2+1))/(ε_c1cd^(X$2+1)))</f>
        <v/>
      </c>
      <c r="Y1223">
        <f>(INDIRECT("a_"&amp;Y$2)/(Y$2+1))*(($C1223^(Y$2+1)-$H1223^(Y$2+1))/(ε_c1cd^(Y$2+1)))</f>
        <v/>
      </c>
      <c r="Z1223">
        <f>(INDIRECT("a_"&amp;Z$2)/(Z$2+2))*(($C1223^(Z$2+2)-$H1223^(Z$2+2))/(ε_c1cd^(Z$2+2)))</f>
        <v/>
      </c>
      <c r="AA1223">
        <f>(INDIRECT("a_"&amp;AA$2)/(AA$2+2))*(($C1223^(AA$2+2)-$H1223^(AA$2+2))/(ε_c1cd^(AA$2+2)))</f>
        <v/>
      </c>
      <c r="AB1223">
        <f>(INDIRECT("a_"&amp;AB$2)/(AB$2+2))*(($C1223^(AB$2+2)-$H1223^(AB$2+2))/(ε_c1cd^(AB$2+2)))</f>
        <v/>
      </c>
      <c r="AC1223">
        <f>(INDIRECT("a_"&amp;AC$2)/(AC$2+2))*(($C1223^(AC$2+2)-$H1223^(AC$2+2))/(ε_c1cd^(AC$2+2)))</f>
        <v/>
      </c>
      <c r="AD1223">
        <f>(INDIRECT("a_"&amp;AD$2)/(AD$2+2))*(($C1223^(AD$2+2)-$H1223^(AD$2+2))/(ε_c1cd^(AD$2+2)))</f>
        <v/>
      </c>
      <c r="AE1223" s="111">
        <f>(b*f_cd/L1223)*SUM(U1223:Y1223)+SUM(Q1223:R1223)</f>
        <v/>
      </c>
      <c r="AF1223" s="112">
        <f>AE1223*(K1223-y+e)</f>
        <v/>
      </c>
      <c r="AG1223" s="113">
        <f>(b*f_cd/(L1223^2))*SUM(Z1223:AD1223)+SUM(S1223:T1223)-AF1223</f>
        <v/>
      </c>
      <c r="AH1223" s="114">
        <f>AG1223&lt;0</f>
        <v/>
      </c>
      <c r="AI1223" s="115">
        <f>IF(A1223=1,FALSE,(AND(AQ1223,AH1223,NOT(AI1222))))</f>
        <v/>
      </c>
      <c r="AJ1223" s="116">
        <f>(b*f_cd/L1223)*(a_1/2*J1223^2+a_2/3*J1223^3+a_3/4*J1223^4+a_4/5*J1223^5+a_5/6*J1223^6)+SUM(Q1223:R1223)</f>
        <v/>
      </c>
      <c r="AK1223">
        <f>AJ1223*(K1223-y+e)</f>
        <v/>
      </c>
      <c r="AL1223" s="118">
        <f>(b*f_cd/(L1223^2))*(a_1/3*J1223^3+a_2/4*J1223^4+a_3/5*J1223^5+a_4/6*J1223^6+a_5/7*J1223^7)+SUM(S1223:T1223)-AK1223</f>
        <v/>
      </c>
      <c r="AM1223" s="114">
        <f>AL1223&gt;0</f>
        <v/>
      </c>
      <c r="AN1223" s="115">
        <f>IF(A1223=1,FALSE,(AND(AQ1223,AM1223,NOT(AN1222))))</f>
        <v/>
      </c>
      <c r="AO1223">
        <f>IF(D1223=1,AND(AH1223,NOT(AI1223)),AND(AM1223,NOT(AN1223)))</f>
        <v/>
      </c>
      <c r="AP1223" s="119">
        <f>IF(D1223=1,AI1223,AN1223)</f>
        <v/>
      </c>
      <c r="AQ1223" s="125">
        <f>ABS(E1223)&lt;$AQ$2</f>
        <v/>
      </c>
      <c r="AS1223">
        <f>IF(AP1223,MAX(AS$3:AS1221)+1,"")</f>
        <v/>
      </c>
    </row>
    <row r="1224">
      <c r="A1224" t="n">
        <v>1134</v>
      </c>
      <c r="B1224" s="131">
        <f>IF(A1224=1,0,IF(AP1224,0.1*ε_cu1cd,0))</f>
        <v/>
      </c>
      <c r="C1224" s="131">
        <f>IF(A1224=1,0.1*ε_cu1cd,C1223+B1223)</f>
        <v/>
      </c>
      <c r="D1224" s="113">
        <f>IF('Нормальний переріз'!$D$68&gt;0,1,2)</f>
        <v/>
      </c>
      <c r="E1224" s="144">
        <f>IF(D1224=1,F1224,G1224)</f>
        <v/>
      </c>
      <c r="F1224" s="124">
        <f>IF(AI1223,0.11*ε_cu1cd,IF(AH1223,F1223*0.01,F1223))</f>
        <v/>
      </c>
      <c r="G1224" s="124">
        <f>IF(AP1223,-0.1*ε_cu1cd,IF(AM1223,G1223*0.01,G1223))</f>
        <v/>
      </c>
      <c r="H1224" s="113">
        <f>IF(A1224=1,E1224,IF(AO1223,H1223-E1223+E1224,IF(AP1223,0.8*H1223,H1223+E1224)))</f>
        <v/>
      </c>
      <c r="I1224" s="169">
        <f>(C1224-H1224)/h</f>
        <v/>
      </c>
      <c r="J1224">
        <f>C1224/(ε_c1cd)</f>
        <v/>
      </c>
      <c r="K1224">
        <f>C1224/I1224</f>
        <v/>
      </c>
      <c r="L1224" s="131">
        <f>I1224/(ε_c1cd)</f>
        <v/>
      </c>
      <c r="M1224">
        <f>I1224*(K1224-Z_s1)</f>
        <v/>
      </c>
      <c r="N1224">
        <f>I1224*(K1224-Z_s2)</f>
        <v/>
      </c>
      <c r="O1224">
        <f>E_s*M1224</f>
        <v/>
      </c>
      <c r="P1224">
        <f>E_s*N1224</f>
        <v/>
      </c>
      <c r="Q1224">
        <f>O1224*A_s1</f>
        <v/>
      </c>
      <c r="R1224">
        <f>P1224*A_s2</f>
        <v/>
      </c>
      <c r="S1224">
        <f>Q1224*($K1224-Z_s1)</f>
        <v/>
      </c>
      <c r="T1224">
        <f>R1224*($K1224-Z_s2)</f>
        <v/>
      </c>
      <c r="U1224">
        <f>(INDIRECT("a_"&amp;U$2)/(U$2+1))*(($C1224^(U$2+1)-$H1224^(U$2+1))/(ε_c1cd^(U$2+1)))</f>
        <v/>
      </c>
      <c r="V1224">
        <f>(INDIRECT("a_"&amp;V$2)/(V$2+1))*(($C1224^(V$2+1)-$H1224^(V$2+1))/(ε_c1cd^(V$2+1)))</f>
        <v/>
      </c>
      <c r="W1224">
        <f>(INDIRECT("a_"&amp;W$2)/(W$2+1))*(($C1224^(W$2+1)-$H1224^(W$2+1))/(ε_c1cd^(W$2+1)))</f>
        <v/>
      </c>
      <c r="X1224">
        <f>(INDIRECT("a_"&amp;X$2)/(X$2+1))*(($C1224^(X$2+1)-$H1224^(X$2+1))/(ε_c1cd^(X$2+1)))</f>
        <v/>
      </c>
      <c r="Y1224">
        <f>(INDIRECT("a_"&amp;Y$2)/(Y$2+1))*(($C1224^(Y$2+1)-$H1224^(Y$2+1))/(ε_c1cd^(Y$2+1)))</f>
        <v/>
      </c>
      <c r="Z1224">
        <f>(INDIRECT("a_"&amp;Z$2)/(Z$2+2))*(($C1224^(Z$2+2)-$H1224^(Z$2+2))/(ε_c1cd^(Z$2+2)))</f>
        <v/>
      </c>
      <c r="AA1224">
        <f>(INDIRECT("a_"&amp;AA$2)/(AA$2+2))*(($C1224^(AA$2+2)-$H1224^(AA$2+2))/(ε_c1cd^(AA$2+2)))</f>
        <v/>
      </c>
      <c r="AB1224">
        <f>(INDIRECT("a_"&amp;AB$2)/(AB$2+2))*(($C1224^(AB$2+2)-$H1224^(AB$2+2))/(ε_c1cd^(AB$2+2)))</f>
        <v/>
      </c>
      <c r="AC1224">
        <f>(INDIRECT("a_"&amp;AC$2)/(AC$2+2))*(($C1224^(AC$2+2)-$H1224^(AC$2+2))/(ε_c1cd^(AC$2+2)))</f>
        <v/>
      </c>
      <c r="AD1224">
        <f>(INDIRECT("a_"&amp;AD$2)/(AD$2+2))*(($C1224^(AD$2+2)-$H1224^(AD$2+2))/(ε_c1cd^(AD$2+2)))</f>
        <v/>
      </c>
      <c r="AE1224" s="111">
        <f>(b*f_cd/L1224)*SUM(U1224:Y1224)+SUM(Q1224:R1224)</f>
        <v/>
      </c>
      <c r="AF1224" s="112">
        <f>AE1224*(K1224-y+e)</f>
        <v/>
      </c>
      <c r="AG1224" s="113">
        <f>(b*f_cd/(L1224^2))*SUM(Z1224:AD1224)+SUM(S1224:T1224)-AF1224</f>
        <v/>
      </c>
      <c r="AH1224" s="114">
        <f>AG1224&lt;0</f>
        <v/>
      </c>
      <c r="AI1224" s="115">
        <f>IF(A1224=1,FALSE,(AND(AQ1224,AH1224,NOT(AI1223))))</f>
        <v/>
      </c>
      <c r="AJ1224" s="116">
        <f>(b*f_cd/L1224)*(a_1/2*J1224^2+a_2/3*J1224^3+a_3/4*J1224^4+a_4/5*J1224^5+a_5/6*J1224^6)+SUM(Q1224:R1224)</f>
        <v/>
      </c>
      <c r="AK1224">
        <f>AJ1224*(K1224-y+e)</f>
        <v/>
      </c>
      <c r="AL1224" s="118">
        <f>(b*f_cd/(L1224^2))*(a_1/3*J1224^3+a_2/4*J1224^4+a_3/5*J1224^5+a_4/6*J1224^6+a_5/7*J1224^7)+SUM(S1224:T1224)-AK1224</f>
        <v/>
      </c>
      <c r="AM1224" s="114">
        <f>AL1224&gt;0</f>
        <v/>
      </c>
      <c r="AN1224" s="115">
        <f>IF(A1224=1,FALSE,(AND(AQ1224,AM1224,NOT(AN1223))))</f>
        <v/>
      </c>
      <c r="AO1224">
        <f>IF(D1224=1,AND(AH1224,NOT(AI1224)),AND(AM1224,NOT(AN1224)))</f>
        <v/>
      </c>
      <c r="AP1224" s="119">
        <f>IF(D1224=1,AI1224,AN1224)</f>
        <v/>
      </c>
      <c r="AQ1224" s="125">
        <f>ABS(E1224)&lt;$AQ$2</f>
        <v/>
      </c>
      <c r="AS1224">
        <f>IF(AP1224,MAX(AS$3:AS1222)+1,"")</f>
        <v/>
      </c>
    </row>
    <row r="1225">
      <c r="A1225" t="n">
        <v>1135</v>
      </c>
      <c r="B1225" s="131">
        <f>IF(A1225=1,0,IF(AP1225,0.1*ε_cu1cd,0))</f>
        <v/>
      </c>
      <c r="C1225" s="131">
        <f>IF(A1225=1,0.1*ε_cu1cd,C1224+B1224)</f>
        <v/>
      </c>
      <c r="D1225" s="113">
        <f>IF('Нормальний переріз'!$D$68&gt;0,1,2)</f>
        <v/>
      </c>
      <c r="E1225" s="144">
        <f>IF(D1225=1,F1225,G1225)</f>
        <v/>
      </c>
      <c r="F1225" s="124">
        <f>IF(AI1224,0.11*ε_cu1cd,IF(AH1224,F1224*0.01,F1224))</f>
        <v/>
      </c>
      <c r="G1225" s="124">
        <f>IF(AP1224,-0.1*ε_cu1cd,IF(AM1224,G1224*0.01,G1224))</f>
        <v/>
      </c>
      <c r="H1225" s="113">
        <f>IF(A1225=1,E1225,IF(AO1224,H1224-E1224+E1225,IF(AP1224,0.8*H1224,H1224+E1225)))</f>
        <v/>
      </c>
      <c r="I1225" s="169">
        <f>(C1225-H1225)/h</f>
        <v/>
      </c>
      <c r="J1225">
        <f>C1225/(ε_c1cd)</f>
        <v/>
      </c>
      <c r="K1225">
        <f>C1225/I1225</f>
        <v/>
      </c>
      <c r="L1225" s="131">
        <f>I1225/(ε_c1cd)</f>
        <v/>
      </c>
      <c r="M1225">
        <f>I1225*(K1225-Z_s1)</f>
        <v/>
      </c>
      <c r="N1225">
        <f>I1225*(K1225-Z_s2)</f>
        <v/>
      </c>
      <c r="O1225">
        <f>E_s*M1225</f>
        <v/>
      </c>
      <c r="P1225">
        <f>E_s*N1225</f>
        <v/>
      </c>
      <c r="Q1225">
        <f>O1225*A_s1</f>
        <v/>
      </c>
      <c r="R1225">
        <f>P1225*A_s2</f>
        <v/>
      </c>
      <c r="S1225">
        <f>Q1225*($K1225-Z_s1)</f>
        <v/>
      </c>
      <c r="T1225">
        <f>R1225*($K1225-Z_s2)</f>
        <v/>
      </c>
      <c r="U1225">
        <f>(INDIRECT("a_"&amp;U$2)/(U$2+1))*(($C1225^(U$2+1)-$H1225^(U$2+1))/(ε_c1cd^(U$2+1)))</f>
        <v/>
      </c>
      <c r="V1225">
        <f>(INDIRECT("a_"&amp;V$2)/(V$2+1))*(($C1225^(V$2+1)-$H1225^(V$2+1))/(ε_c1cd^(V$2+1)))</f>
        <v/>
      </c>
      <c r="W1225">
        <f>(INDIRECT("a_"&amp;W$2)/(W$2+1))*(($C1225^(W$2+1)-$H1225^(W$2+1))/(ε_c1cd^(W$2+1)))</f>
        <v/>
      </c>
      <c r="X1225">
        <f>(INDIRECT("a_"&amp;X$2)/(X$2+1))*(($C1225^(X$2+1)-$H1225^(X$2+1))/(ε_c1cd^(X$2+1)))</f>
        <v/>
      </c>
      <c r="Y1225">
        <f>(INDIRECT("a_"&amp;Y$2)/(Y$2+1))*(($C1225^(Y$2+1)-$H1225^(Y$2+1))/(ε_c1cd^(Y$2+1)))</f>
        <v/>
      </c>
      <c r="Z1225">
        <f>(INDIRECT("a_"&amp;Z$2)/(Z$2+2))*(($C1225^(Z$2+2)-$H1225^(Z$2+2))/(ε_c1cd^(Z$2+2)))</f>
        <v/>
      </c>
      <c r="AA1225">
        <f>(INDIRECT("a_"&amp;AA$2)/(AA$2+2))*(($C1225^(AA$2+2)-$H1225^(AA$2+2))/(ε_c1cd^(AA$2+2)))</f>
        <v/>
      </c>
      <c r="AB1225">
        <f>(INDIRECT("a_"&amp;AB$2)/(AB$2+2))*(($C1225^(AB$2+2)-$H1225^(AB$2+2))/(ε_c1cd^(AB$2+2)))</f>
        <v/>
      </c>
      <c r="AC1225">
        <f>(INDIRECT("a_"&amp;AC$2)/(AC$2+2))*(($C1225^(AC$2+2)-$H1225^(AC$2+2))/(ε_c1cd^(AC$2+2)))</f>
        <v/>
      </c>
      <c r="AD1225">
        <f>(INDIRECT("a_"&amp;AD$2)/(AD$2+2))*(($C1225^(AD$2+2)-$H1225^(AD$2+2))/(ε_c1cd^(AD$2+2)))</f>
        <v/>
      </c>
      <c r="AE1225" s="111">
        <f>(b*f_cd/L1225)*SUM(U1225:Y1225)+SUM(Q1225:R1225)</f>
        <v/>
      </c>
      <c r="AF1225" s="112">
        <f>AE1225*(K1225-y+e)</f>
        <v/>
      </c>
      <c r="AG1225" s="113">
        <f>(b*f_cd/(L1225^2))*SUM(Z1225:AD1225)+SUM(S1225:T1225)-AF1225</f>
        <v/>
      </c>
      <c r="AH1225" s="114">
        <f>AG1225&lt;0</f>
        <v/>
      </c>
      <c r="AI1225" s="115">
        <f>IF(A1225=1,FALSE,(AND(AQ1225,AH1225,NOT(AI1224))))</f>
        <v/>
      </c>
      <c r="AJ1225" s="116">
        <f>(b*f_cd/L1225)*(a_1/2*J1225^2+a_2/3*J1225^3+a_3/4*J1225^4+a_4/5*J1225^5+a_5/6*J1225^6)+SUM(Q1225:R1225)</f>
        <v/>
      </c>
      <c r="AK1225">
        <f>AJ1225*(K1225-y+e)</f>
        <v/>
      </c>
      <c r="AL1225" s="118">
        <f>(b*f_cd/(L1225^2))*(a_1/3*J1225^3+a_2/4*J1225^4+a_3/5*J1225^5+a_4/6*J1225^6+a_5/7*J1225^7)+SUM(S1225:T1225)-AK1225</f>
        <v/>
      </c>
      <c r="AM1225" s="114">
        <f>AL1225&gt;0</f>
        <v/>
      </c>
      <c r="AN1225" s="115">
        <f>IF(A1225=1,FALSE,(AND(AQ1225,AM1225,NOT(AN1224))))</f>
        <v/>
      </c>
      <c r="AO1225">
        <f>IF(D1225=1,AND(AH1225,NOT(AI1225)),AND(AM1225,NOT(AN1225)))</f>
        <v/>
      </c>
      <c r="AP1225" s="119">
        <f>IF(D1225=1,AI1225,AN1225)</f>
        <v/>
      </c>
      <c r="AQ1225" s="125">
        <f>ABS(E1225)&lt;$AQ$2</f>
        <v/>
      </c>
      <c r="AS1225">
        <f>IF(AP1225,MAX(AS$3:AS1223)+1,"")</f>
        <v/>
      </c>
    </row>
    <row r="1226">
      <c r="A1226" t="n">
        <v>1136</v>
      </c>
      <c r="B1226" s="131">
        <f>IF(A1226=1,0,IF(AP1226,0.1*ε_cu1cd,0))</f>
        <v/>
      </c>
      <c r="C1226" s="131">
        <f>IF(A1226=1,0.1*ε_cu1cd,C1225+B1225)</f>
        <v/>
      </c>
      <c r="D1226" s="113">
        <f>IF('Нормальний переріз'!$D$68&gt;0,1,2)</f>
        <v/>
      </c>
      <c r="E1226" s="144">
        <f>IF(D1226=1,F1226,G1226)</f>
        <v/>
      </c>
      <c r="F1226" s="124">
        <f>IF(AI1225,0.11*ε_cu1cd,IF(AH1225,F1225*0.01,F1225))</f>
        <v/>
      </c>
      <c r="G1226" s="124">
        <f>IF(AP1225,-0.1*ε_cu1cd,IF(AM1225,G1225*0.01,G1225))</f>
        <v/>
      </c>
      <c r="H1226" s="113">
        <f>IF(A1226=1,E1226,IF(AO1225,H1225-E1225+E1226,IF(AP1225,0.8*H1225,H1225+E1226)))</f>
        <v/>
      </c>
      <c r="I1226" s="169">
        <f>(C1226-H1226)/h</f>
        <v/>
      </c>
      <c r="J1226">
        <f>C1226/(ε_c1cd)</f>
        <v/>
      </c>
      <c r="K1226">
        <f>C1226/I1226</f>
        <v/>
      </c>
      <c r="L1226" s="131">
        <f>I1226/(ε_c1cd)</f>
        <v/>
      </c>
      <c r="M1226">
        <f>I1226*(K1226-Z_s1)</f>
        <v/>
      </c>
      <c r="N1226">
        <f>I1226*(K1226-Z_s2)</f>
        <v/>
      </c>
      <c r="O1226">
        <f>E_s*M1226</f>
        <v/>
      </c>
      <c r="P1226">
        <f>E_s*N1226</f>
        <v/>
      </c>
      <c r="Q1226">
        <f>O1226*A_s1</f>
        <v/>
      </c>
      <c r="R1226">
        <f>P1226*A_s2</f>
        <v/>
      </c>
      <c r="S1226">
        <f>Q1226*($K1226-Z_s1)</f>
        <v/>
      </c>
      <c r="T1226">
        <f>R1226*($K1226-Z_s2)</f>
        <v/>
      </c>
      <c r="U1226">
        <f>(INDIRECT("a_"&amp;U$2)/(U$2+1))*(($C1226^(U$2+1)-$H1226^(U$2+1))/(ε_c1cd^(U$2+1)))</f>
        <v/>
      </c>
      <c r="V1226">
        <f>(INDIRECT("a_"&amp;V$2)/(V$2+1))*(($C1226^(V$2+1)-$H1226^(V$2+1))/(ε_c1cd^(V$2+1)))</f>
        <v/>
      </c>
      <c r="W1226">
        <f>(INDIRECT("a_"&amp;W$2)/(W$2+1))*(($C1226^(W$2+1)-$H1226^(W$2+1))/(ε_c1cd^(W$2+1)))</f>
        <v/>
      </c>
      <c r="X1226">
        <f>(INDIRECT("a_"&amp;X$2)/(X$2+1))*(($C1226^(X$2+1)-$H1226^(X$2+1))/(ε_c1cd^(X$2+1)))</f>
        <v/>
      </c>
      <c r="Y1226">
        <f>(INDIRECT("a_"&amp;Y$2)/(Y$2+1))*(($C1226^(Y$2+1)-$H1226^(Y$2+1))/(ε_c1cd^(Y$2+1)))</f>
        <v/>
      </c>
      <c r="Z1226">
        <f>(INDIRECT("a_"&amp;Z$2)/(Z$2+2))*(($C1226^(Z$2+2)-$H1226^(Z$2+2))/(ε_c1cd^(Z$2+2)))</f>
        <v/>
      </c>
      <c r="AA1226">
        <f>(INDIRECT("a_"&amp;AA$2)/(AA$2+2))*(($C1226^(AA$2+2)-$H1226^(AA$2+2))/(ε_c1cd^(AA$2+2)))</f>
        <v/>
      </c>
      <c r="AB1226">
        <f>(INDIRECT("a_"&amp;AB$2)/(AB$2+2))*(($C1226^(AB$2+2)-$H1226^(AB$2+2))/(ε_c1cd^(AB$2+2)))</f>
        <v/>
      </c>
      <c r="AC1226">
        <f>(INDIRECT("a_"&amp;AC$2)/(AC$2+2))*(($C1226^(AC$2+2)-$H1226^(AC$2+2))/(ε_c1cd^(AC$2+2)))</f>
        <v/>
      </c>
      <c r="AD1226">
        <f>(INDIRECT("a_"&amp;AD$2)/(AD$2+2))*(($C1226^(AD$2+2)-$H1226^(AD$2+2))/(ε_c1cd^(AD$2+2)))</f>
        <v/>
      </c>
      <c r="AE1226" s="111">
        <f>(b*f_cd/L1226)*SUM(U1226:Y1226)+SUM(Q1226:R1226)</f>
        <v/>
      </c>
      <c r="AF1226" s="112">
        <f>AE1226*(K1226-y+e)</f>
        <v/>
      </c>
      <c r="AG1226" s="113">
        <f>(b*f_cd/(L1226^2))*SUM(Z1226:AD1226)+SUM(S1226:T1226)-AF1226</f>
        <v/>
      </c>
      <c r="AH1226" s="114">
        <f>AG1226&lt;0</f>
        <v/>
      </c>
      <c r="AI1226" s="115">
        <f>IF(A1226=1,FALSE,(AND(AQ1226,AH1226,NOT(AI1225))))</f>
        <v/>
      </c>
      <c r="AJ1226" s="116">
        <f>(b*f_cd/L1226)*(a_1/2*J1226^2+a_2/3*J1226^3+a_3/4*J1226^4+a_4/5*J1226^5+a_5/6*J1226^6)+SUM(Q1226:R1226)</f>
        <v/>
      </c>
      <c r="AK1226">
        <f>AJ1226*(K1226-y+e)</f>
        <v/>
      </c>
      <c r="AL1226" s="118">
        <f>(b*f_cd/(L1226^2))*(a_1/3*J1226^3+a_2/4*J1226^4+a_3/5*J1226^5+a_4/6*J1226^6+a_5/7*J1226^7)+SUM(S1226:T1226)-AK1226</f>
        <v/>
      </c>
      <c r="AM1226" s="114">
        <f>AL1226&gt;0</f>
        <v/>
      </c>
      <c r="AN1226" s="115">
        <f>IF(A1226=1,FALSE,(AND(AQ1226,AM1226,NOT(AN1225))))</f>
        <v/>
      </c>
      <c r="AO1226">
        <f>IF(D1226=1,AND(AH1226,NOT(AI1226)),AND(AM1226,NOT(AN1226)))</f>
        <v/>
      </c>
      <c r="AP1226" s="119">
        <f>IF(D1226=1,AI1226,AN1226)</f>
        <v/>
      </c>
      <c r="AQ1226" s="125">
        <f>ABS(E1226)&lt;$AQ$2</f>
        <v/>
      </c>
      <c r="AS1226">
        <f>IF(AP1226,MAX(AS$3:AS1224)+1,"")</f>
        <v/>
      </c>
    </row>
    <row r="1227">
      <c r="A1227" t="n">
        <v>1137</v>
      </c>
      <c r="B1227" s="131">
        <f>IF(A1227=1,0,IF(AP1227,0.1*ε_cu1cd,0))</f>
        <v/>
      </c>
      <c r="C1227" s="131">
        <f>IF(A1227=1,0.1*ε_cu1cd,C1226+B1226)</f>
        <v/>
      </c>
      <c r="D1227" s="113">
        <f>IF('Нормальний переріз'!$D$68&gt;0,1,2)</f>
        <v/>
      </c>
      <c r="E1227" s="144">
        <f>IF(D1227=1,F1227,G1227)</f>
        <v/>
      </c>
      <c r="F1227" s="124">
        <f>IF(AI1226,0.11*ε_cu1cd,IF(AH1226,F1226*0.01,F1226))</f>
        <v/>
      </c>
      <c r="G1227" s="124">
        <f>IF(AP1226,-0.1*ε_cu1cd,IF(AM1226,G1226*0.01,G1226))</f>
        <v/>
      </c>
      <c r="H1227" s="113">
        <f>IF(A1227=1,E1227,IF(AO1226,H1226-E1226+E1227,IF(AP1226,0.8*H1226,H1226+E1227)))</f>
        <v/>
      </c>
      <c r="I1227" s="169">
        <f>(C1227-H1227)/h</f>
        <v/>
      </c>
      <c r="J1227">
        <f>C1227/(ε_c1cd)</f>
        <v/>
      </c>
      <c r="K1227">
        <f>C1227/I1227</f>
        <v/>
      </c>
      <c r="L1227" s="131">
        <f>I1227/(ε_c1cd)</f>
        <v/>
      </c>
      <c r="M1227">
        <f>I1227*(K1227-Z_s1)</f>
        <v/>
      </c>
      <c r="N1227">
        <f>I1227*(K1227-Z_s2)</f>
        <v/>
      </c>
      <c r="O1227">
        <f>E_s*M1227</f>
        <v/>
      </c>
      <c r="P1227">
        <f>E_s*N1227</f>
        <v/>
      </c>
      <c r="Q1227">
        <f>O1227*A_s1</f>
        <v/>
      </c>
      <c r="R1227">
        <f>P1227*A_s2</f>
        <v/>
      </c>
      <c r="S1227">
        <f>Q1227*($K1227-Z_s1)</f>
        <v/>
      </c>
      <c r="T1227">
        <f>R1227*($K1227-Z_s2)</f>
        <v/>
      </c>
      <c r="U1227">
        <f>(INDIRECT("a_"&amp;U$2)/(U$2+1))*(($C1227^(U$2+1)-$H1227^(U$2+1))/(ε_c1cd^(U$2+1)))</f>
        <v/>
      </c>
      <c r="V1227">
        <f>(INDIRECT("a_"&amp;V$2)/(V$2+1))*(($C1227^(V$2+1)-$H1227^(V$2+1))/(ε_c1cd^(V$2+1)))</f>
        <v/>
      </c>
      <c r="W1227">
        <f>(INDIRECT("a_"&amp;W$2)/(W$2+1))*(($C1227^(W$2+1)-$H1227^(W$2+1))/(ε_c1cd^(W$2+1)))</f>
        <v/>
      </c>
      <c r="X1227">
        <f>(INDIRECT("a_"&amp;X$2)/(X$2+1))*(($C1227^(X$2+1)-$H1227^(X$2+1))/(ε_c1cd^(X$2+1)))</f>
        <v/>
      </c>
      <c r="Y1227">
        <f>(INDIRECT("a_"&amp;Y$2)/(Y$2+1))*(($C1227^(Y$2+1)-$H1227^(Y$2+1))/(ε_c1cd^(Y$2+1)))</f>
        <v/>
      </c>
      <c r="Z1227">
        <f>(INDIRECT("a_"&amp;Z$2)/(Z$2+2))*(($C1227^(Z$2+2)-$H1227^(Z$2+2))/(ε_c1cd^(Z$2+2)))</f>
        <v/>
      </c>
      <c r="AA1227">
        <f>(INDIRECT("a_"&amp;AA$2)/(AA$2+2))*(($C1227^(AA$2+2)-$H1227^(AA$2+2))/(ε_c1cd^(AA$2+2)))</f>
        <v/>
      </c>
      <c r="AB1227">
        <f>(INDIRECT("a_"&amp;AB$2)/(AB$2+2))*(($C1227^(AB$2+2)-$H1227^(AB$2+2))/(ε_c1cd^(AB$2+2)))</f>
        <v/>
      </c>
      <c r="AC1227">
        <f>(INDIRECT("a_"&amp;AC$2)/(AC$2+2))*(($C1227^(AC$2+2)-$H1227^(AC$2+2))/(ε_c1cd^(AC$2+2)))</f>
        <v/>
      </c>
      <c r="AD1227">
        <f>(INDIRECT("a_"&amp;AD$2)/(AD$2+2))*(($C1227^(AD$2+2)-$H1227^(AD$2+2))/(ε_c1cd^(AD$2+2)))</f>
        <v/>
      </c>
      <c r="AE1227" s="111">
        <f>(b*f_cd/L1227)*SUM(U1227:Y1227)+SUM(Q1227:R1227)</f>
        <v/>
      </c>
      <c r="AF1227" s="112">
        <f>AE1227*(K1227-y+e)</f>
        <v/>
      </c>
      <c r="AG1227" s="113">
        <f>(b*f_cd/(L1227^2))*SUM(Z1227:AD1227)+SUM(S1227:T1227)-AF1227</f>
        <v/>
      </c>
      <c r="AH1227" s="114">
        <f>AG1227&lt;0</f>
        <v/>
      </c>
      <c r="AI1227" s="115">
        <f>IF(A1227=1,FALSE,(AND(AQ1227,AH1227,NOT(AI1226))))</f>
        <v/>
      </c>
      <c r="AJ1227" s="116">
        <f>(b*f_cd/L1227)*(a_1/2*J1227^2+a_2/3*J1227^3+a_3/4*J1227^4+a_4/5*J1227^5+a_5/6*J1227^6)+SUM(Q1227:R1227)</f>
        <v/>
      </c>
      <c r="AK1227">
        <f>AJ1227*(K1227-y+e)</f>
        <v/>
      </c>
      <c r="AL1227" s="118">
        <f>(b*f_cd/(L1227^2))*(a_1/3*J1227^3+a_2/4*J1227^4+a_3/5*J1227^5+a_4/6*J1227^6+a_5/7*J1227^7)+SUM(S1227:T1227)-AK1227</f>
        <v/>
      </c>
      <c r="AM1227" s="114">
        <f>AL1227&gt;0</f>
        <v/>
      </c>
      <c r="AN1227" s="115">
        <f>IF(A1227=1,FALSE,(AND(AQ1227,AM1227,NOT(AN1226))))</f>
        <v/>
      </c>
      <c r="AO1227">
        <f>IF(D1227=1,AND(AH1227,NOT(AI1227)),AND(AM1227,NOT(AN1227)))</f>
        <v/>
      </c>
      <c r="AP1227" s="119">
        <f>IF(D1227=1,AI1227,AN1227)</f>
        <v/>
      </c>
      <c r="AQ1227" s="125">
        <f>ABS(E1227)&lt;$AQ$2</f>
        <v/>
      </c>
      <c r="AS1227">
        <f>IF(AP1227,MAX(AS$3:AS1225)+1,"")</f>
        <v/>
      </c>
    </row>
    <row r="1228">
      <c r="A1228" t="n">
        <v>1138</v>
      </c>
      <c r="B1228" s="131">
        <f>IF(A1228=1,0,IF(AP1228,0.1*ε_cu1cd,0))</f>
        <v/>
      </c>
      <c r="C1228" s="131">
        <f>IF(A1228=1,0.1*ε_cu1cd,C1227+B1227)</f>
        <v/>
      </c>
      <c r="D1228" s="113">
        <f>IF('Нормальний переріз'!$D$68&gt;0,1,2)</f>
        <v/>
      </c>
      <c r="E1228" s="144">
        <f>IF(D1228=1,F1228,G1228)</f>
        <v/>
      </c>
      <c r="F1228" s="124">
        <f>IF(AI1227,0.11*ε_cu1cd,IF(AH1227,F1227*0.01,F1227))</f>
        <v/>
      </c>
      <c r="G1228" s="124">
        <f>IF(AP1227,-0.1*ε_cu1cd,IF(AM1227,G1227*0.01,G1227))</f>
        <v/>
      </c>
      <c r="H1228" s="113">
        <f>IF(A1228=1,E1228,IF(AO1227,H1227-E1227+E1228,IF(AP1227,0.8*H1227,H1227+E1228)))</f>
        <v/>
      </c>
      <c r="I1228" s="169">
        <f>(C1228-H1228)/h</f>
        <v/>
      </c>
      <c r="J1228">
        <f>C1228/(ε_c1cd)</f>
        <v/>
      </c>
      <c r="K1228">
        <f>C1228/I1228</f>
        <v/>
      </c>
      <c r="L1228" s="131">
        <f>I1228/(ε_c1cd)</f>
        <v/>
      </c>
      <c r="M1228">
        <f>I1228*(K1228-Z_s1)</f>
        <v/>
      </c>
      <c r="N1228">
        <f>I1228*(K1228-Z_s2)</f>
        <v/>
      </c>
      <c r="O1228">
        <f>E_s*M1228</f>
        <v/>
      </c>
      <c r="P1228">
        <f>E_s*N1228</f>
        <v/>
      </c>
      <c r="Q1228">
        <f>O1228*A_s1</f>
        <v/>
      </c>
      <c r="R1228">
        <f>P1228*A_s2</f>
        <v/>
      </c>
      <c r="S1228">
        <f>Q1228*($K1228-Z_s1)</f>
        <v/>
      </c>
      <c r="T1228">
        <f>R1228*($K1228-Z_s2)</f>
        <v/>
      </c>
      <c r="U1228">
        <f>(INDIRECT("a_"&amp;U$2)/(U$2+1))*(($C1228^(U$2+1)-$H1228^(U$2+1))/(ε_c1cd^(U$2+1)))</f>
        <v/>
      </c>
      <c r="V1228">
        <f>(INDIRECT("a_"&amp;V$2)/(V$2+1))*(($C1228^(V$2+1)-$H1228^(V$2+1))/(ε_c1cd^(V$2+1)))</f>
        <v/>
      </c>
      <c r="W1228">
        <f>(INDIRECT("a_"&amp;W$2)/(W$2+1))*(($C1228^(W$2+1)-$H1228^(W$2+1))/(ε_c1cd^(W$2+1)))</f>
        <v/>
      </c>
      <c r="X1228">
        <f>(INDIRECT("a_"&amp;X$2)/(X$2+1))*(($C1228^(X$2+1)-$H1228^(X$2+1))/(ε_c1cd^(X$2+1)))</f>
        <v/>
      </c>
      <c r="Y1228">
        <f>(INDIRECT("a_"&amp;Y$2)/(Y$2+1))*(($C1228^(Y$2+1)-$H1228^(Y$2+1))/(ε_c1cd^(Y$2+1)))</f>
        <v/>
      </c>
      <c r="Z1228">
        <f>(INDIRECT("a_"&amp;Z$2)/(Z$2+2))*(($C1228^(Z$2+2)-$H1228^(Z$2+2))/(ε_c1cd^(Z$2+2)))</f>
        <v/>
      </c>
      <c r="AA1228">
        <f>(INDIRECT("a_"&amp;AA$2)/(AA$2+2))*(($C1228^(AA$2+2)-$H1228^(AA$2+2))/(ε_c1cd^(AA$2+2)))</f>
        <v/>
      </c>
      <c r="AB1228">
        <f>(INDIRECT("a_"&amp;AB$2)/(AB$2+2))*(($C1228^(AB$2+2)-$H1228^(AB$2+2))/(ε_c1cd^(AB$2+2)))</f>
        <v/>
      </c>
      <c r="AC1228">
        <f>(INDIRECT("a_"&amp;AC$2)/(AC$2+2))*(($C1228^(AC$2+2)-$H1228^(AC$2+2))/(ε_c1cd^(AC$2+2)))</f>
        <v/>
      </c>
      <c r="AD1228">
        <f>(INDIRECT("a_"&amp;AD$2)/(AD$2+2))*(($C1228^(AD$2+2)-$H1228^(AD$2+2))/(ε_c1cd^(AD$2+2)))</f>
        <v/>
      </c>
      <c r="AE1228" s="111">
        <f>(b*f_cd/L1228)*SUM(U1228:Y1228)+SUM(Q1228:R1228)</f>
        <v/>
      </c>
      <c r="AF1228" s="112">
        <f>AE1228*(K1228-y+e)</f>
        <v/>
      </c>
      <c r="AG1228" s="113">
        <f>(b*f_cd/(L1228^2))*SUM(Z1228:AD1228)+SUM(S1228:T1228)-AF1228</f>
        <v/>
      </c>
      <c r="AH1228" s="114">
        <f>AG1228&lt;0</f>
        <v/>
      </c>
      <c r="AI1228" s="115">
        <f>IF(A1228=1,FALSE,(AND(AQ1228,AH1228,NOT(AI1227))))</f>
        <v/>
      </c>
      <c r="AJ1228" s="116">
        <f>(b*f_cd/L1228)*(a_1/2*J1228^2+a_2/3*J1228^3+a_3/4*J1228^4+a_4/5*J1228^5+a_5/6*J1228^6)+SUM(Q1228:R1228)</f>
        <v/>
      </c>
      <c r="AK1228">
        <f>AJ1228*(K1228-y+e)</f>
        <v/>
      </c>
      <c r="AL1228" s="118">
        <f>(b*f_cd/(L1228^2))*(a_1/3*J1228^3+a_2/4*J1228^4+a_3/5*J1228^5+a_4/6*J1228^6+a_5/7*J1228^7)+SUM(S1228:T1228)-AK1228</f>
        <v/>
      </c>
      <c r="AM1228" s="114">
        <f>AL1228&gt;0</f>
        <v/>
      </c>
      <c r="AN1228" s="115">
        <f>IF(A1228=1,FALSE,(AND(AQ1228,AM1228,NOT(AN1227))))</f>
        <v/>
      </c>
      <c r="AO1228">
        <f>IF(D1228=1,AND(AH1228,NOT(AI1228)),AND(AM1228,NOT(AN1228)))</f>
        <v/>
      </c>
      <c r="AP1228" s="119">
        <f>IF(D1228=1,AI1228,AN1228)</f>
        <v/>
      </c>
      <c r="AQ1228" s="125">
        <f>ABS(E1228)&lt;$AQ$2</f>
        <v/>
      </c>
      <c r="AS1228">
        <f>IF(AP1228,MAX(AS$3:AS1226)+1,"")</f>
        <v/>
      </c>
    </row>
    <row r="1229">
      <c r="A1229" t="n">
        <v>1139</v>
      </c>
      <c r="B1229" s="131">
        <f>IF(A1229=1,0,IF(AP1229,0.1*ε_cu1cd,0))</f>
        <v/>
      </c>
      <c r="C1229" s="131">
        <f>IF(A1229=1,0.1*ε_cu1cd,C1228+B1228)</f>
        <v/>
      </c>
      <c r="D1229" s="113">
        <f>IF('Нормальний переріз'!$D$68&gt;0,1,2)</f>
        <v/>
      </c>
      <c r="E1229" s="144">
        <f>IF(D1229=1,F1229,G1229)</f>
        <v/>
      </c>
      <c r="F1229" s="124">
        <f>IF(AI1228,0.11*ε_cu1cd,IF(AH1228,F1228*0.01,F1228))</f>
        <v/>
      </c>
      <c r="G1229" s="124">
        <f>IF(AP1228,-0.1*ε_cu1cd,IF(AM1228,G1228*0.01,G1228))</f>
        <v/>
      </c>
      <c r="H1229" s="113">
        <f>IF(A1229=1,E1229,IF(AO1228,H1228-E1228+E1229,IF(AP1228,0.8*H1228,H1228+E1229)))</f>
        <v/>
      </c>
      <c r="I1229" s="169">
        <f>(C1229-H1229)/h</f>
        <v/>
      </c>
      <c r="J1229">
        <f>C1229/(ε_c1cd)</f>
        <v/>
      </c>
      <c r="K1229">
        <f>C1229/I1229</f>
        <v/>
      </c>
      <c r="L1229" s="131">
        <f>I1229/(ε_c1cd)</f>
        <v/>
      </c>
      <c r="M1229">
        <f>I1229*(K1229-Z_s1)</f>
        <v/>
      </c>
      <c r="N1229">
        <f>I1229*(K1229-Z_s2)</f>
        <v/>
      </c>
      <c r="O1229">
        <f>E_s*M1229</f>
        <v/>
      </c>
      <c r="P1229">
        <f>E_s*N1229</f>
        <v/>
      </c>
      <c r="Q1229">
        <f>O1229*A_s1</f>
        <v/>
      </c>
      <c r="R1229">
        <f>P1229*A_s2</f>
        <v/>
      </c>
      <c r="S1229">
        <f>Q1229*($K1229-Z_s1)</f>
        <v/>
      </c>
      <c r="T1229">
        <f>R1229*($K1229-Z_s2)</f>
        <v/>
      </c>
      <c r="U1229">
        <f>(INDIRECT("a_"&amp;U$2)/(U$2+1))*(($C1229^(U$2+1)-$H1229^(U$2+1))/(ε_c1cd^(U$2+1)))</f>
        <v/>
      </c>
      <c r="V1229">
        <f>(INDIRECT("a_"&amp;V$2)/(V$2+1))*(($C1229^(V$2+1)-$H1229^(V$2+1))/(ε_c1cd^(V$2+1)))</f>
        <v/>
      </c>
      <c r="W1229">
        <f>(INDIRECT("a_"&amp;W$2)/(W$2+1))*(($C1229^(W$2+1)-$H1229^(W$2+1))/(ε_c1cd^(W$2+1)))</f>
        <v/>
      </c>
      <c r="X1229">
        <f>(INDIRECT("a_"&amp;X$2)/(X$2+1))*(($C1229^(X$2+1)-$H1229^(X$2+1))/(ε_c1cd^(X$2+1)))</f>
        <v/>
      </c>
      <c r="Y1229">
        <f>(INDIRECT("a_"&amp;Y$2)/(Y$2+1))*(($C1229^(Y$2+1)-$H1229^(Y$2+1))/(ε_c1cd^(Y$2+1)))</f>
        <v/>
      </c>
      <c r="Z1229">
        <f>(INDIRECT("a_"&amp;Z$2)/(Z$2+2))*(($C1229^(Z$2+2)-$H1229^(Z$2+2))/(ε_c1cd^(Z$2+2)))</f>
        <v/>
      </c>
      <c r="AA1229">
        <f>(INDIRECT("a_"&amp;AA$2)/(AA$2+2))*(($C1229^(AA$2+2)-$H1229^(AA$2+2))/(ε_c1cd^(AA$2+2)))</f>
        <v/>
      </c>
      <c r="AB1229">
        <f>(INDIRECT("a_"&amp;AB$2)/(AB$2+2))*(($C1229^(AB$2+2)-$H1229^(AB$2+2))/(ε_c1cd^(AB$2+2)))</f>
        <v/>
      </c>
      <c r="AC1229">
        <f>(INDIRECT("a_"&amp;AC$2)/(AC$2+2))*(($C1229^(AC$2+2)-$H1229^(AC$2+2))/(ε_c1cd^(AC$2+2)))</f>
        <v/>
      </c>
      <c r="AD1229">
        <f>(INDIRECT("a_"&amp;AD$2)/(AD$2+2))*(($C1229^(AD$2+2)-$H1229^(AD$2+2))/(ε_c1cd^(AD$2+2)))</f>
        <v/>
      </c>
      <c r="AE1229" s="111">
        <f>(b*f_cd/L1229)*SUM(U1229:Y1229)+SUM(Q1229:R1229)</f>
        <v/>
      </c>
      <c r="AF1229" s="112">
        <f>AE1229*(K1229-y+e)</f>
        <v/>
      </c>
      <c r="AG1229" s="113">
        <f>(b*f_cd/(L1229^2))*SUM(Z1229:AD1229)+SUM(S1229:T1229)-AF1229</f>
        <v/>
      </c>
      <c r="AH1229" s="114">
        <f>AG1229&lt;0</f>
        <v/>
      </c>
      <c r="AI1229" s="115">
        <f>IF(A1229=1,FALSE,(AND(AQ1229,AH1229,NOT(AI1228))))</f>
        <v/>
      </c>
      <c r="AJ1229" s="116">
        <f>(b*f_cd/L1229)*(a_1/2*J1229^2+a_2/3*J1229^3+a_3/4*J1229^4+a_4/5*J1229^5+a_5/6*J1229^6)+SUM(Q1229:R1229)</f>
        <v/>
      </c>
      <c r="AK1229">
        <f>AJ1229*(K1229-y+e)</f>
        <v/>
      </c>
      <c r="AL1229" s="118">
        <f>(b*f_cd/(L1229^2))*(a_1/3*J1229^3+a_2/4*J1229^4+a_3/5*J1229^5+a_4/6*J1229^6+a_5/7*J1229^7)+SUM(S1229:T1229)-AK1229</f>
        <v/>
      </c>
      <c r="AM1229" s="114">
        <f>AL1229&gt;0</f>
        <v/>
      </c>
      <c r="AN1229" s="115">
        <f>IF(A1229=1,FALSE,(AND(AQ1229,AM1229,NOT(AN1228))))</f>
        <v/>
      </c>
      <c r="AO1229">
        <f>IF(D1229=1,AND(AH1229,NOT(AI1229)),AND(AM1229,NOT(AN1229)))</f>
        <v/>
      </c>
      <c r="AP1229" s="119">
        <f>IF(D1229=1,AI1229,AN1229)</f>
        <v/>
      </c>
      <c r="AQ1229" s="125">
        <f>ABS(E1229)&lt;$AQ$2</f>
        <v/>
      </c>
      <c r="AS1229">
        <f>IF(AP1229,MAX(AS$3:AS1227)+1,"")</f>
        <v/>
      </c>
    </row>
    <row r="1230">
      <c r="A1230" t="n">
        <v>1140</v>
      </c>
      <c r="B1230" s="131">
        <f>IF(A1230=1,0,IF(AP1230,0.1*ε_cu1cd,0))</f>
        <v/>
      </c>
      <c r="C1230" s="131">
        <f>IF(A1230=1,0.1*ε_cu1cd,C1229+B1229)</f>
        <v/>
      </c>
      <c r="D1230" s="113">
        <f>IF('Нормальний переріз'!$D$68&gt;0,1,2)</f>
        <v/>
      </c>
      <c r="E1230" s="144">
        <f>IF(D1230=1,F1230,G1230)</f>
        <v/>
      </c>
      <c r="F1230" s="124">
        <f>IF(AI1229,0.11*ε_cu1cd,IF(AH1229,F1229*0.01,F1229))</f>
        <v/>
      </c>
      <c r="G1230" s="124">
        <f>IF(AP1229,-0.1*ε_cu1cd,IF(AM1229,G1229*0.01,G1229))</f>
        <v/>
      </c>
      <c r="H1230" s="113">
        <f>IF(A1230=1,E1230,IF(AO1229,H1229-E1229+E1230,IF(AP1229,0.8*H1229,H1229+E1230)))</f>
        <v/>
      </c>
      <c r="I1230" s="169">
        <f>(C1230-H1230)/h</f>
        <v/>
      </c>
      <c r="J1230">
        <f>C1230/(ε_c1cd)</f>
        <v/>
      </c>
      <c r="K1230">
        <f>C1230/I1230</f>
        <v/>
      </c>
      <c r="L1230" s="131">
        <f>I1230/(ε_c1cd)</f>
        <v/>
      </c>
      <c r="M1230">
        <f>I1230*(K1230-Z_s1)</f>
        <v/>
      </c>
      <c r="N1230">
        <f>I1230*(K1230-Z_s2)</f>
        <v/>
      </c>
      <c r="O1230">
        <f>E_s*M1230</f>
        <v/>
      </c>
      <c r="P1230">
        <f>E_s*N1230</f>
        <v/>
      </c>
      <c r="Q1230">
        <f>O1230*A_s1</f>
        <v/>
      </c>
      <c r="R1230">
        <f>P1230*A_s2</f>
        <v/>
      </c>
      <c r="S1230">
        <f>Q1230*($K1230-Z_s1)</f>
        <v/>
      </c>
      <c r="T1230">
        <f>R1230*($K1230-Z_s2)</f>
        <v/>
      </c>
      <c r="U1230">
        <f>(INDIRECT("a_"&amp;U$2)/(U$2+1))*(($C1230^(U$2+1)-$H1230^(U$2+1))/(ε_c1cd^(U$2+1)))</f>
        <v/>
      </c>
      <c r="V1230">
        <f>(INDIRECT("a_"&amp;V$2)/(V$2+1))*(($C1230^(V$2+1)-$H1230^(V$2+1))/(ε_c1cd^(V$2+1)))</f>
        <v/>
      </c>
      <c r="W1230">
        <f>(INDIRECT("a_"&amp;W$2)/(W$2+1))*(($C1230^(W$2+1)-$H1230^(W$2+1))/(ε_c1cd^(W$2+1)))</f>
        <v/>
      </c>
      <c r="X1230">
        <f>(INDIRECT("a_"&amp;X$2)/(X$2+1))*(($C1230^(X$2+1)-$H1230^(X$2+1))/(ε_c1cd^(X$2+1)))</f>
        <v/>
      </c>
      <c r="Y1230">
        <f>(INDIRECT("a_"&amp;Y$2)/(Y$2+1))*(($C1230^(Y$2+1)-$H1230^(Y$2+1))/(ε_c1cd^(Y$2+1)))</f>
        <v/>
      </c>
      <c r="Z1230">
        <f>(INDIRECT("a_"&amp;Z$2)/(Z$2+2))*(($C1230^(Z$2+2)-$H1230^(Z$2+2))/(ε_c1cd^(Z$2+2)))</f>
        <v/>
      </c>
      <c r="AA1230">
        <f>(INDIRECT("a_"&amp;AA$2)/(AA$2+2))*(($C1230^(AA$2+2)-$H1230^(AA$2+2))/(ε_c1cd^(AA$2+2)))</f>
        <v/>
      </c>
      <c r="AB1230">
        <f>(INDIRECT("a_"&amp;AB$2)/(AB$2+2))*(($C1230^(AB$2+2)-$H1230^(AB$2+2))/(ε_c1cd^(AB$2+2)))</f>
        <v/>
      </c>
      <c r="AC1230">
        <f>(INDIRECT("a_"&amp;AC$2)/(AC$2+2))*(($C1230^(AC$2+2)-$H1230^(AC$2+2))/(ε_c1cd^(AC$2+2)))</f>
        <v/>
      </c>
      <c r="AD1230">
        <f>(INDIRECT("a_"&amp;AD$2)/(AD$2+2))*(($C1230^(AD$2+2)-$H1230^(AD$2+2))/(ε_c1cd^(AD$2+2)))</f>
        <v/>
      </c>
      <c r="AE1230" s="111">
        <f>(b*f_cd/L1230)*SUM(U1230:Y1230)+SUM(Q1230:R1230)</f>
        <v/>
      </c>
      <c r="AF1230" s="112">
        <f>AE1230*(K1230-y+e)</f>
        <v/>
      </c>
      <c r="AG1230" s="113">
        <f>(b*f_cd/(L1230^2))*SUM(Z1230:AD1230)+SUM(S1230:T1230)-AF1230</f>
        <v/>
      </c>
      <c r="AH1230" s="114">
        <f>AG1230&lt;0</f>
        <v/>
      </c>
      <c r="AI1230" s="115">
        <f>IF(A1230=1,FALSE,(AND(AQ1230,AH1230,NOT(AI1229))))</f>
        <v/>
      </c>
      <c r="AJ1230" s="116">
        <f>(b*f_cd/L1230)*(a_1/2*J1230^2+a_2/3*J1230^3+a_3/4*J1230^4+a_4/5*J1230^5+a_5/6*J1230^6)+SUM(Q1230:R1230)</f>
        <v/>
      </c>
      <c r="AK1230">
        <f>AJ1230*(K1230-y+e)</f>
        <v/>
      </c>
      <c r="AL1230" s="118">
        <f>(b*f_cd/(L1230^2))*(a_1/3*J1230^3+a_2/4*J1230^4+a_3/5*J1230^5+a_4/6*J1230^6+a_5/7*J1230^7)+SUM(S1230:T1230)-AK1230</f>
        <v/>
      </c>
      <c r="AM1230" s="114">
        <f>AL1230&gt;0</f>
        <v/>
      </c>
      <c r="AN1230" s="115">
        <f>IF(A1230=1,FALSE,(AND(AQ1230,AM1230,NOT(AN1229))))</f>
        <v/>
      </c>
      <c r="AO1230">
        <f>IF(D1230=1,AND(AH1230,NOT(AI1230)),AND(AM1230,NOT(AN1230)))</f>
        <v/>
      </c>
      <c r="AP1230" s="119">
        <f>IF(D1230=1,AI1230,AN1230)</f>
        <v/>
      </c>
      <c r="AQ1230" s="125">
        <f>ABS(E1230)&lt;$AQ$2</f>
        <v/>
      </c>
      <c r="AS1230">
        <f>IF(AP1230,MAX(AS$3:AS1228)+1,"")</f>
        <v/>
      </c>
    </row>
    <row r="1231">
      <c r="A1231" t="n">
        <v>1141</v>
      </c>
      <c r="B1231" s="131">
        <f>IF(A1231=1,0,IF(AP1231,0.1*ε_cu1cd,0))</f>
        <v/>
      </c>
      <c r="C1231" s="131">
        <f>IF(A1231=1,0.1*ε_cu1cd,C1230+B1230)</f>
        <v/>
      </c>
      <c r="D1231" s="113">
        <f>IF('Нормальний переріз'!$D$68&gt;0,1,2)</f>
        <v/>
      </c>
      <c r="E1231" s="144">
        <f>IF(D1231=1,F1231,G1231)</f>
        <v/>
      </c>
      <c r="F1231" s="124">
        <f>IF(AI1230,0.11*ε_cu1cd,IF(AH1230,F1230*0.01,F1230))</f>
        <v/>
      </c>
      <c r="G1231" s="124">
        <f>IF(AP1230,-0.1*ε_cu1cd,IF(AM1230,G1230*0.01,G1230))</f>
        <v/>
      </c>
      <c r="H1231" s="113">
        <f>IF(A1231=1,E1231,IF(AO1230,H1230-E1230+E1231,IF(AP1230,0.8*H1230,H1230+E1231)))</f>
        <v/>
      </c>
      <c r="I1231" s="169">
        <f>(C1231-H1231)/h</f>
        <v/>
      </c>
      <c r="J1231">
        <f>C1231/(ε_c1cd)</f>
        <v/>
      </c>
      <c r="K1231">
        <f>C1231/I1231</f>
        <v/>
      </c>
      <c r="L1231" s="131">
        <f>I1231/(ε_c1cd)</f>
        <v/>
      </c>
      <c r="M1231">
        <f>I1231*(K1231-Z_s1)</f>
        <v/>
      </c>
      <c r="N1231">
        <f>I1231*(K1231-Z_s2)</f>
        <v/>
      </c>
      <c r="O1231">
        <f>E_s*M1231</f>
        <v/>
      </c>
      <c r="P1231">
        <f>E_s*N1231</f>
        <v/>
      </c>
      <c r="Q1231">
        <f>O1231*A_s1</f>
        <v/>
      </c>
      <c r="R1231">
        <f>P1231*A_s2</f>
        <v/>
      </c>
      <c r="S1231">
        <f>Q1231*($K1231-Z_s1)</f>
        <v/>
      </c>
      <c r="T1231">
        <f>R1231*($K1231-Z_s2)</f>
        <v/>
      </c>
      <c r="U1231">
        <f>(INDIRECT("a_"&amp;U$2)/(U$2+1))*(($C1231^(U$2+1)-$H1231^(U$2+1))/(ε_c1cd^(U$2+1)))</f>
        <v/>
      </c>
      <c r="V1231">
        <f>(INDIRECT("a_"&amp;V$2)/(V$2+1))*(($C1231^(V$2+1)-$H1231^(V$2+1))/(ε_c1cd^(V$2+1)))</f>
        <v/>
      </c>
      <c r="W1231">
        <f>(INDIRECT("a_"&amp;W$2)/(W$2+1))*(($C1231^(W$2+1)-$H1231^(W$2+1))/(ε_c1cd^(W$2+1)))</f>
        <v/>
      </c>
      <c r="X1231">
        <f>(INDIRECT("a_"&amp;X$2)/(X$2+1))*(($C1231^(X$2+1)-$H1231^(X$2+1))/(ε_c1cd^(X$2+1)))</f>
        <v/>
      </c>
      <c r="Y1231">
        <f>(INDIRECT("a_"&amp;Y$2)/(Y$2+1))*(($C1231^(Y$2+1)-$H1231^(Y$2+1))/(ε_c1cd^(Y$2+1)))</f>
        <v/>
      </c>
      <c r="Z1231">
        <f>(INDIRECT("a_"&amp;Z$2)/(Z$2+2))*(($C1231^(Z$2+2)-$H1231^(Z$2+2))/(ε_c1cd^(Z$2+2)))</f>
        <v/>
      </c>
      <c r="AA1231">
        <f>(INDIRECT("a_"&amp;AA$2)/(AA$2+2))*(($C1231^(AA$2+2)-$H1231^(AA$2+2))/(ε_c1cd^(AA$2+2)))</f>
        <v/>
      </c>
      <c r="AB1231">
        <f>(INDIRECT("a_"&amp;AB$2)/(AB$2+2))*(($C1231^(AB$2+2)-$H1231^(AB$2+2))/(ε_c1cd^(AB$2+2)))</f>
        <v/>
      </c>
      <c r="AC1231">
        <f>(INDIRECT("a_"&amp;AC$2)/(AC$2+2))*(($C1231^(AC$2+2)-$H1231^(AC$2+2))/(ε_c1cd^(AC$2+2)))</f>
        <v/>
      </c>
      <c r="AD1231">
        <f>(INDIRECT("a_"&amp;AD$2)/(AD$2+2))*(($C1231^(AD$2+2)-$H1231^(AD$2+2))/(ε_c1cd^(AD$2+2)))</f>
        <v/>
      </c>
      <c r="AE1231" s="111">
        <f>(b*f_cd/L1231)*SUM(U1231:Y1231)+SUM(Q1231:R1231)</f>
        <v/>
      </c>
      <c r="AF1231" s="112">
        <f>AE1231*(K1231-y+e)</f>
        <v/>
      </c>
      <c r="AG1231" s="113">
        <f>(b*f_cd/(L1231^2))*SUM(Z1231:AD1231)+SUM(S1231:T1231)-AF1231</f>
        <v/>
      </c>
      <c r="AH1231" s="114">
        <f>AG1231&lt;0</f>
        <v/>
      </c>
      <c r="AI1231" s="115">
        <f>IF(A1231=1,FALSE,(AND(AQ1231,AH1231,NOT(AI1230))))</f>
        <v/>
      </c>
      <c r="AJ1231" s="116">
        <f>(b*f_cd/L1231)*(a_1/2*J1231^2+a_2/3*J1231^3+a_3/4*J1231^4+a_4/5*J1231^5+a_5/6*J1231^6)+SUM(Q1231:R1231)</f>
        <v/>
      </c>
      <c r="AK1231">
        <f>AJ1231*(K1231-y+e)</f>
        <v/>
      </c>
      <c r="AL1231" s="118">
        <f>(b*f_cd/(L1231^2))*(a_1/3*J1231^3+a_2/4*J1231^4+a_3/5*J1231^5+a_4/6*J1231^6+a_5/7*J1231^7)+SUM(S1231:T1231)-AK1231</f>
        <v/>
      </c>
      <c r="AM1231" s="114">
        <f>AL1231&gt;0</f>
        <v/>
      </c>
      <c r="AN1231" s="115">
        <f>IF(A1231=1,FALSE,(AND(AQ1231,AM1231,NOT(AN1230))))</f>
        <v/>
      </c>
      <c r="AO1231">
        <f>IF(D1231=1,AND(AH1231,NOT(AI1231)),AND(AM1231,NOT(AN1231)))</f>
        <v/>
      </c>
      <c r="AP1231" s="119">
        <f>IF(D1231=1,AI1231,AN1231)</f>
        <v/>
      </c>
      <c r="AQ1231" s="125">
        <f>ABS(E1231)&lt;$AQ$2</f>
        <v/>
      </c>
      <c r="AS1231">
        <f>IF(AP1231,MAX(AS$3:AS1229)+1,"")</f>
        <v/>
      </c>
    </row>
    <row r="1232">
      <c r="A1232" t="n">
        <v>1142</v>
      </c>
      <c r="B1232" s="131">
        <f>IF(A1232=1,0,IF(AP1232,0.1*ε_cu1cd,0))</f>
        <v/>
      </c>
      <c r="C1232" s="131">
        <f>IF(A1232=1,0.1*ε_cu1cd,C1231+B1231)</f>
        <v/>
      </c>
      <c r="D1232" s="113">
        <f>IF('Нормальний переріз'!$D$68&gt;0,1,2)</f>
        <v/>
      </c>
      <c r="E1232" s="144">
        <f>IF(D1232=1,F1232,G1232)</f>
        <v/>
      </c>
      <c r="F1232" s="124">
        <f>IF(AI1231,0.11*ε_cu1cd,IF(AH1231,F1231*0.01,F1231))</f>
        <v/>
      </c>
      <c r="G1232" s="124">
        <f>IF(AP1231,-0.1*ε_cu1cd,IF(AM1231,G1231*0.01,G1231))</f>
        <v/>
      </c>
      <c r="H1232" s="113">
        <f>IF(A1232=1,E1232,IF(AO1231,H1231-E1231+E1232,IF(AP1231,0.8*H1231,H1231+E1232)))</f>
        <v/>
      </c>
      <c r="I1232" s="169">
        <f>(C1232-H1232)/h</f>
        <v/>
      </c>
      <c r="J1232">
        <f>C1232/(ε_c1cd)</f>
        <v/>
      </c>
      <c r="K1232">
        <f>C1232/I1232</f>
        <v/>
      </c>
      <c r="L1232" s="131">
        <f>I1232/(ε_c1cd)</f>
        <v/>
      </c>
      <c r="M1232">
        <f>I1232*(K1232-Z_s1)</f>
        <v/>
      </c>
      <c r="N1232">
        <f>I1232*(K1232-Z_s2)</f>
        <v/>
      </c>
      <c r="O1232">
        <f>E_s*M1232</f>
        <v/>
      </c>
      <c r="P1232">
        <f>E_s*N1232</f>
        <v/>
      </c>
      <c r="Q1232">
        <f>O1232*A_s1</f>
        <v/>
      </c>
      <c r="R1232">
        <f>P1232*A_s2</f>
        <v/>
      </c>
      <c r="S1232">
        <f>Q1232*($K1232-Z_s1)</f>
        <v/>
      </c>
      <c r="T1232">
        <f>R1232*($K1232-Z_s2)</f>
        <v/>
      </c>
      <c r="U1232">
        <f>(INDIRECT("a_"&amp;U$2)/(U$2+1))*(($C1232^(U$2+1)-$H1232^(U$2+1))/(ε_c1cd^(U$2+1)))</f>
        <v/>
      </c>
      <c r="V1232">
        <f>(INDIRECT("a_"&amp;V$2)/(V$2+1))*(($C1232^(V$2+1)-$H1232^(V$2+1))/(ε_c1cd^(V$2+1)))</f>
        <v/>
      </c>
      <c r="W1232">
        <f>(INDIRECT("a_"&amp;W$2)/(W$2+1))*(($C1232^(W$2+1)-$H1232^(W$2+1))/(ε_c1cd^(W$2+1)))</f>
        <v/>
      </c>
      <c r="X1232">
        <f>(INDIRECT("a_"&amp;X$2)/(X$2+1))*(($C1232^(X$2+1)-$H1232^(X$2+1))/(ε_c1cd^(X$2+1)))</f>
        <v/>
      </c>
      <c r="Y1232">
        <f>(INDIRECT("a_"&amp;Y$2)/(Y$2+1))*(($C1232^(Y$2+1)-$H1232^(Y$2+1))/(ε_c1cd^(Y$2+1)))</f>
        <v/>
      </c>
      <c r="Z1232">
        <f>(INDIRECT("a_"&amp;Z$2)/(Z$2+2))*(($C1232^(Z$2+2)-$H1232^(Z$2+2))/(ε_c1cd^(Z$2+2)))</f>
        <v/>
      </c>
      <c r="AA1232">
        <f>(INDIRECT("a_"&amp;AA$2)/(AA$2+2))*(($C1232^(AA$2+2)-$H1232^(AA$2+2))/(ε_c1cd^(AA$2+2)))</f>
        <v/>
      </c>
      <c r="AB1232">
        <f>(INDIRECT("a_"&amp;AB$2)/(AB$2+2))*(($C1232^(AB$2+2)-$H1232^(AB$2+2))/(ε_c1cd^(AB$2+2)))</f>
        <v/>
      </c>
      <c r="AC1232">
        <f>(INDIRECT("a_"&amp;AC$2)/(AC$2+2))*(($C1232^(AC$2+2)-$H1232^(AC$2+2))/(ε_c1cd^(AC$2+2)))</f>
        <v/>
      </c>
      <c r="AD1232">
        <f>(INDIRECT("a_"&amp;AD$2)/(AD$2+2))*(($C1232^(AD$2+2)-$H1232^(AD$2+2))/(ε_c1cd^(AD$2+2)))</f>
        <v/>
      </c>
      <c r="AE1232" s="111">
        <f>(b*f_cd/L1232)*SUM(U1232:Y1232)+SUM(Q1232:R1232)</f>
        <v/>
      </c>
      <c r="AF1232" s="112">
        <f>AE1232*(K1232-y+e)</f>
        <v/>
      </c>
      <c r="AG1232" s="113">
        <f>(b*f_cd/(L1232^2))*SUM(Z1232:AD1232)+SUM(S1232:T1232)-AF1232</f>
        <v/>
      </c>
      <c r="AH1232" s="114">
        <f>AG1232&lt;0</f>
        <v/>
      </c>
      <c r="AI1232" s="115">
        <f>IF(A1232=1,FALSE,(AND(AQ1232,AH1232,NOT(AI1231))))</f>
        <v/>
      </c>
      <c r="AJ1232" s="116">
        <f>(b*f_cd/L1232)*(a_1/2*J1232^2+a_2/3*J1232^3+a_3/4*J1232^4+a_4/5*J1232^5+a_5/6*J1232^6)+SUM(Q1232:R1232)</f>
        <v/>
      </c>
      <c r="AK1232">
        <f>AJ1232*(K1232-y+e)</f>
        <v/>
      </c>
      <c r="AL1232" s="118">
        <f>(b*f_cd/(L1232^2))*(a_1/3*J1232^3+a_2/4*J1232^4+a_3/5*J1232^5+a_4/6*J1232^6+a_5/7*J1232^7)+SUM(S1232:T1232)-AK1232</f>
        <v/>
      </c>
      <c r="AM1232" s="114">
        <f>AL1232&gt;0</f>
        <v/>
      </c>
      <c r="AN1232" s="115">
        <f>IF(A1232=1,FALSE,(AND(AQ1232,AM1232,NOT(AN1231))))</f>
        <v/>
      </c>
      <c r="AO1232">
        <f>IF(D1232=1,AND(AH1232,NOT(AI1232)),AND(AM1232,NOT(AN1232)))</f>
        <v/>
      </c>
      <c r="AP1232" s="119">
        <f>IF(D1232=1,AI1232,AN1232)</f>
        <v/>
      </c>
      <c r="AQ1232" s="125">
        <f>ABS(E1232)&lt;$AQ$2</f>
        <v/>
      </c>
      <c r="AS1232">
        <f>IF(AP1232,MAX(AS$3:AS1230)+1,"")</f>
        <v/>
      </c>
    </row>
    <row r="1233">
      <c r="A1233" t="n">
        <v>1143</v>
      </c>
      <c r="B1233" s="131">
        <f>IF(A1233=1,0,IF(AP1233,0.1*ε_cu1cd,0))</f>
        <v/>
      </c>
      <c r="C1233" s="131">
        <f>IF(A1233=1,0.1*ε_cu1cd,C1232+B1232)</f>
        <v/>
      </c>
      <c r="D1233" s="113">
        <f>IF('Нормальний переріз'!$D$68&gt;0,1,2)</f>
        <v/>
      </c>
      <c r="E1233" s="144">
        <f>IF(D1233=1,F1233,G1233)</f>
        <v/>
      </c>
      <c r="F1233" s="124">
        <f>IF(AI1232,0.11*ε_cu1cd,IF(AH1232,F1232*0.01,F1232))</f>
        <v/>
      </c>
      <c r="G1233" s="124">
        <f>IF(AP1232,-0.1*ε_cu1cd,IF(AM1232,G1232*0.01,G1232))</f>
        <v/>
      </c>
      <c r="H1233" s="113">
        <f>IF(A1233=1,E1233,IF(AO1232,H1232-E1232+E1233,IF(AP1232,0.8*H1232,H1232+E1233)))</f>
        <v/>
      </c>
      <c r="I1233" s="169">
        <f>(C1233-H1233)/h</f>
        <v/>
      </c>
      <c r="J1233">
        <f>C1233/(ε_c1cd)</f>
        <v/>
      </c>
      <c r="K1233">
        <f>C1233/I1233</f>
        <v/>
      </c>
      <c r="L1233" s="131">
        <f>I1233/(ε_c1cd)</f>
        <v/>
      </c>
      <c r="M1233">
        <f>I1233*(K1233-Z_s1)</f>
        <v/>
      </c>
      <c r="N1233">
        <f>I1233*(K1233-Z_s2)</f>
        <v/>
      </c>
      <c r="O1233">
        <f>E_s*M1233</f>
        <v/>
      </c>
      <c r="P1233">
        <f>E_s*N1233</f>
        <v/>
      </c>
      <c r="Q1233">
        <f>O1233*A_s1</f>
        <v/>
      </c>
      <c r="R1233">
        <f>P1233*A_s2</f>
        <v/>
      </c>
      <c r="S1233">
        <f>Q1233*($K1233-Z_s1)</f>
        <v/>
      </c>
      <c r="T1233">
        <f>R1233*($K1233-Z_s2)</f>
        <v/>
      </c>
      <c r="U1233">
        <f>(INDIRECT("a_"&amp;U$2)/(U$2+1))*(($C1233^(U$2+1)-$H1233^(U$2+1))/(ε_c1cd^(U$2+1)))</f>
        <v/>
      </c>
      <c r="V1233">
        <f>(INDIRECT("a_"&amp;V$2)/(V$2+1))*(($C1233^(V$2+1)-$H1233^(V$2+1))/(ε_c1cd^(V$2+1)))</f>
        <v/>
      </c>
      <c r="W1233">
        <f>(INDIRECT("a_"&amp;W$2)/(W$2+1))*(($C1233^(W$2+1)-$H1233^(W$2+1))/(ε_c1cd^(W$2+1)))</f>
        <v/>
      </c>
      <c r="X1233">
        <f>(INDIRECT("a_"&amp;X$2)/(X$2+1))*(($C1233^(X$2+1)-$H1233^(X$2+1))/(ε_c1cd^(X$2+1)))</f>
        <v/>
      </c>
      <c r="Y1233">
        <f>(INDIRECT("a_"&amp;Y$2)/(Y$2+1))*(($C1233^(Y$2+1)-$H1233^(Y$2+1))/(ε_c1cd^(Y$2+1)))</f>
        <v/>
      </c>
      <c r="Z1233">
        <f>(INDIRECT("a_"&amp;Z$2)/(Z$2+2))*(($C1233^(Z$2+2)-$H1233^(Z$2+2))/(ε_c1cd^(Z$2+2)))</f>
        <v/>
      </c>
      <c r="AA1233">
        <f>(INDIRECT("a_"&amp;AA$2)/(AA$2+2))*(($C1233^(AA$2+2)-$H1233^(AA$2+2))/(ε_c1cd^(AA$2+2)))</f>
        <v/>
      </c>
      <c r="AB1233">
        <f>(INDIRECT("a_"&amp;AB$2)/(AB$2+2))*(($C1233^(AB$2+2)-$H1233^(AB$2+2))/(ε_c1cd^(AB$2+2)))</f>
        <v/>
      </c>
      <c r="AC1233">
        <f>(INDIRECT("a_"&amp;AC$2)/(AC$2+2))*(($C1233^(AC$2+2)-$H1233^(AC$2+2))/(ε_c1cd^(AC$2+2)))</f>
        <v/>
      </c>
      <c r="AD1233">
        <f>(INDIRECT("a_"&amp;AD$2)/(AD$2+2))*(($C1233^(AD$2+2)-$H1233^(AD$2+2))/(ε_c1cd^(AD$2+2)))</f>
        <v/>
      </c>
      <c r="AE1233" s="111">
        <f>(b*f_cd/L1233)*SUM(U1233:Y1233)+SUM(Q1233:R1233)</f>
        <v/>
      </c>
      <c r="AF1233" s="112">
        <f>AE1233*(K1233-y+e)</f>
        <v/>
      </c>
      <c r="AG1233" s="113">
        <f>(b*f_cd/(L1233^2))*SUM(Z1233:AD1233)+SUM(S1233:T1233)-AF1233</f>
        <v/>
      </c>
      <c r="AH1233" s="114">
        <f>AG1233&lt;0</f>
        <v/>
      </c>
      <c r="AI1233" s="115">
        <f>IF(A1233=1,FALSE,(AND(AQ1233,AH1233,NOT(AI1232))))</f>
        <v/>
      </c>
      <c r="AJ1233" s="116">
        <f>(b*f_cd/L1233)*(a_1/2*J1233^2+a_2/3*J1233^3+a_3/4*J1233^4+a_4/5*J1233^5+a_5/6*J1233^6)+SUM(Q1233:R1233)</f>
        <v/>
      </c>
      <c r="AK1233">
        <f>AJ1233*(K1233-y+e)</f>
        <v/>
      </c>
      <c r="AL1233" s="118">
        <f>(b*f_cd/(L1233^2))*(a_1/3*J1233^3+a_2/4*J1233^4+a_3/5*J1233^5+a_4/6*J1233^6+a_5/7*J1233^7)+SUM(S1233:T1233)-AK1233</f>
        <v/>
      </c>
      <c r="AM1233" s="114">
        <f>AL1233&gt;0</f>
        <v/>
      </c>
      <c r="AN1233" s="115">
        <f>IF(A1233=1,FALSE,(AND(AQ1233,AM1233,NOT(AN1232))))</f>
        <v/>
      </c>
      <c r="AO1233">
        <f>IF(D1233=1,AND(AH1233,NOT(AI1233)),AND(AM1233,NOT(AN1233)))</f>
        <v/>
      </c>
      <c r="AP1233" s="119">
        <f>IF(D1233=1,AI1233,AN1233)</f>
        <v/>
      </c>
      <c r="AQ1233" s="125">
        <f>ABS(E1233)&lt;$AQ$2</f>
        <v/>
      </c>
      <c r="AS1233">
        <f>IF(AP1233,MAX(AS$3:AS1231)+1,"")</f>
        <v/>
      </c>
    </row>
    <row r="1234">
      <c r="A1234" t="n">
        <v>1144</v>
      </c>
      <c r="B1234" s="131">
        <f>IF(A1234=1,0,IF(AP1234,0.1*ε_cu1cd,0))</f>
        <v/>
      </c>
      <c r="C1234" s="131">
        <f>IF(A1234=1,0.1*ε_cu1cd,C1233+B1233)</f>
        <v/>
      </c>
      <c r="D1234" s="113">
        <f>IF('Нормальний переріз'!$D$68&gt;0,1,2)</f>
        <v/>
      </c>
      <c r="E1234" s="144">
        <f>IF(D1234=1,F1234,G1234)</f>
        <v/>
      </c>
      <c r="F1234" s="124">
        <f>IF(AI1233,0.11*ε_cu1cd,IF(AH1233,F1233*0.01,F1233))</f>
        <v/>
      </c>
      <c r="G1234" s="124">
        <f>IF(AP1233,-0.1*ε_cu1cd,IF(AM1233,G1233*0.01,G1233))</f>
        <v/>
      </c>
      <c r="H1234" s="113">
        <f>IF(A1234=1,E1234,IF(AO1233,H1233-E1233+E1234,IF(AP1233,0.8*H1233,H1233+E1234)))</f>
        <v/>
      </c>
      <c r="I1234" s="169">
        <f>(C1234-H1234)/h</f>
        <v/>
      </c>
      <c r="J1234">
        <f>C1234/(ε_c1cd)</f>
        <v/>
      </c>
      <c r="K1234">
        <f>C1234/I1234</f>
        <v/>
      </c>
      <c r="L1234" s="131">
        <f>I1234/(ε_c1cd)</f>
        <v/>
      </c>
      <c r="M1234">
        <f>I1234*(K1234-Z_s1)</f>
        <v/>
      </c>
      <c r="N1234">
        <f>I1234*(K1234-Z_s2)</f>
        <v/>
      </c>
      <c r="O1234">
        <f>E_s*M1234</f>
        <v/>
      </c>
      <c r="P1234">
        <f>E_s*N1234</f>
        <v/>
      </c>
      <c r="Q1234">
        <f>O1234*A_s1</f>
        <v/>
      </c>
      <c r="R1234">
        <f>P1234*A_s2</f>
        <v/>
      </c>
      <c r="S1234">
        <f>Q1234*($K1234-Z_s1)</f>
        <v/>
      </c>
      <c r="T1234">
        <f>R1234*($K1234-Z_s2)</f>
        <v/>
      </c>
      <c r="U1234">
        <f>(INDIRECT("a_"&amp;U$2)/(U$2+1))*(($C1234^(U$2+1)-$H1234^(U$2+1))/(ε_c1cd^(U$2+1)))</f>
        <v/>
      </c>
      <c r="V1234">
        <f>(INDIRECT("a_"&amp;V$2)/(V$2+1))*(($C1234^(V$2+1)-$H1234^(V$2+1))/(ε_c1cd^(V$2+1)))</f>
        <v/>
      </c>
      <c r="W1234">
        <f>(INDIRECT("a_"&amp;W$2)/(W$2+1))*(($C1234^(W$2+1)-$H1234^(W$2+1))/(ε_c1cd^(W$2+1)))</f>
        <v/>
      </c>
      <c r="X1234">
        <f>(INDIRECT("a_"&amp;X$2)/(X$2+1))*(($C1234^(X$2+1)-$H1234^(X$2+1))/(ε_c1cd^(X$2+1)))</f>
        <v/>
      </c>
      <c r="Y1234">
        <f>(INDIRECT("a_"&amp;Y$2)/(Y$2+1))*(($C1234^(Y$2+1)-$H1234^(Y$2+1))/(ε_c1cd^(Y$2+1)))</f>
        <v/>
      </c>
      <c r="Z1234">
        <f>(INDIRECT("a_"&amp;Z$2)/(Z$2+2))*(($C1234^(Z$2+2)-$H1234^(Z$2+2))/(ε_c1cd^(Z$2+2)))</f>
        <v/>
      </c>
      <c r="AA1234">
        <f>(INDIRECT("a_"&amp;AA$2)/(AA$2+2))*(($C1234^(AA$2+2)-$H1234^(AA$2+2))/(ε_c1cd^(AA$2+2)))</f>
        <v/>
      </c>
      <c r="AB1234">
        <f>(INDIRECT("a_"&amp;AB$2)/(AB$2+2))*(($C1234^(AB$2+2)-$H1234^(AB$2+2))/(ε_c1cd^(AB$2+2)))</f>
        <v/>
      </c>
      <c r="AC1234">
        <f>(INDIRECT("a_"&amp;AC$2)/(AC$2+2))*(($C1234^(AC$2+2)-$H1234^(AC$2+2))/(ε_c1cd^(AC$2+2)))</f>
        <v/>
      </c>
      <c r="AD1234">
        <f>(INDIRECT("a_"&amp;AD$2)/(AD$2+2))*(($C1234^(AD$2+2)-$H1234^(AD$2+2))/(ε_c1cd^(AD$2+2)))</f>
        <v/>
      </c>
      <c r="AE1234" s="111">
        <f>(b*f_cd/L1234)*SUM(U1234:Y1234)+SUM(Q1234:R1234)</f>
        <v/>
      </c>
      <c r="AF1234" s="112">
        <f>AE1234*(K1234-y+e)</f>
        <v/>
      </c>
      <c r="AG1234" s="113">
        <f>(b*f_cd/(L1234^2))*SUM(Z1234:AD1234)+SUM(S1234:T1234)-AF1234</f>
        <v/>
      </c>
      <c r="AH1234" s="114">
        <f>AG1234&lt;0</f>
        <v/>
      </c>
      <c r="AI1234" s="115">
        <f>IF(A1234=1,FALSE,(AND(AQ1234,AH1234,NOT(AI1233))))</f>
        <v/>
      </c>
      <c r="AJ1234" s="116">
        <f>(b*f_cd/L1234)*(a_1/2*J1234^2+a_2/3*J1234^3+a_3/4*J1234^4+a_4/5*J1234^5+a_5/6*J1234^6)+SUM(Q1234:R1234)</f>
        <v/>
      </c>
      <c r="AK1234">
        <f>AJ1234*(K1234-y+e)</f>
        <v/>
      </c>
      <c r="AL1234" s="118">
        <f>(b*f_cd/(L1234^2))*(a_1/3*J1234^3+a_2/4*J1234^4+a_3/5*J1234^5+a_4/6*J1234^6+a_5/7*J1234^7)+SUM(S1234:T1234)-AK1234</f>
        <v/>
      </c>
      <c r="AM1234" s="114">
        <f>AL1234&gt;0</f>
        <v/>
      </c>
      <c r="AN1234" s="115">
        <f>IF(A1234=1,FALSE,(AND(AQ1234,AM1234,NOT(AN1233))))</f>
        <v/>
      </c>
      <c r="AO1234">
        <f>IF(D1234=1,AND(AH1234,NOT(AI1234)),AND(AM1234,NOT(AN1234)))</f>
        <v/>
      </c>
      <c r="AP1234" s="119">
        <f>IF(D1234=1,AI1234,AN1234)</f>
        <v/>
      </c>
      <c r="AQ1234" s="125">
        <f>ABS(E1234)&lt;$AQ$2</f>
        <v/>
      </c>
      <c r="AS1234">
        <f>IF(AP1234,MAX(AS$3:AS1232)+1,"")</f>
        <v/>
      </c>
    </row>
    <row r="1235">
      <c r="A1235" t="n">
        <v>1145</v>
      </c>
      <c r="B1235" s="131">
        <f>IF(A1235=1,0,IF(AP1235,0.1*ε_cu1cd,0))</f>
        <v/>
      </c>
      <c r="C1235" s="131">
        <f>IF(A1235=1,0.1*ε_cu1cd,C1234+B1234)</f>
        <v/>
      </c>
      <c r="D1235" s="113">
        <f>IF('Нормальний переріз'!$D$68&gt;0,1,2)</f>
        <v/>
      </c>
      <c r="E1235" s="144">
        <f>IF(D1235=1,F1235,G1235)</f>
        <v/>
      </c>
      <c r="F1235" s="124">
        <f>IF(AI1234,0.11*ε_cu1cd,IF(AH1234,F1234*0.01,F1234))</f>
        <v/>
      </c>
      <c r="G1235" s="124">
        <f>IF(AP1234,-0.1*ε_cu1cd,IF(AM1234,G1234*0.01,G1234))</f>
        <v/>
      </c>
      <c r="H1235" s="113">
        <f>IF(A1235=1,E1235,IF(AO1234,H1234-E1234+E1235,IF(AP1234,0.8*H1234,H1234+E1235)))</f>
        <v/>
      </c>
      <c r="I1235" s="169">
        <f>(C1235-H1235)/h</f>
        <v/>
      </c>
      <c r="J1235">
        <f>C1235/(ε_c1cd)</f>
        <v/>
      </c>
      <c r="K1235">
        <f>C1235/I1235</f>
        <v/>
      </c>
      <c r="L1235" s="131">
        <f>I1235/(ε_c1cd)</f>
        <v/>
      </c>
      <c r="M1235">
        <f>I1235*(K1235-Z_s1)</f>
        <v/>
      </c>
      <c r="N1235">
        <f>I1235*(K1235-Z_s2)</f>
        <v/>
      </c>
      <c r="O1235">
        <f>E_s*M1235</f>
        <v/>
      </c>
      <c r="P1235">
        <f>E_s*N1235</f>
        <v/>
      </c>
      <c r="Q1235">
        <f>O1235*A_s1</f>
        <v/>
      </c>
      <c r="R1235">
        <f>P1235*A_s2</f>
        <v/>
      </c>
      <c r="S1235">
        <f>Q1235*($K1235-Z_s1)</f>
        <v/>
      </c>
      <c r="T1235">
        <f>R1235*($K1235-Z_s2)</f>
        <v/>
      </c>
      <c r="U1235">
        <f>(INDIRECT("a_"&amp;U$2)/(U$2+1))*(($C1235^(U$2+1)-$H1235^(U$2+1))/(ε_c1cd^(U$2+1)))</f>
        <v/>
      </c>
      <c r="V1235">
        <f>(INDIRECT("a_"&amp;V$2)/(V$2+1))*(($C1235^(V$2+1)-$H1235^(V$2+1))/(ε_c1cd^(V$2+1)))</f>
        <v/>
      </c>
      <c r="W1235">
        <f>(INDIRECT("a_"&amp;W$2)/(W$2+1))*(($C1235^(W$2+1)-$H1235^(W$2+1))/(ε_c1cd^(W$2+1)))</f>
        <v/>
      </c>
      <c r="X1235">
        <f>(INDIRECT("a_"&amp;X$2)/(X$2+1))*(($C1235^(X$2+1)-$H1235^(X$2+1))/(ε_c1cd^(X$2+1)))</f>
        <v/>
      </c>
      <c r="Y1235">
        <f>(INDIRECT("a_"&amp;Y$2)/(Y$2+1))*(($C1235^(Y$2+1)-$H1235^(Y$2+1))/(ε_c1cd^(Y$2+1)))</f>
        <v/>
      </c>
      <c r="Z1235">
        <f>(INDIRECT("a_"&amp;Z$2)/(Z$2+2))*(($C1235^(Z$2+2)-$H1235^(Z$2+2))/(ε_c1cd^(Z$2+2)))</f>
        <v/>
      </c>
      <c r="AA1235">
        <f>(INDIRECT("a_"&amp;AA$2)/(AA$2+2))*(($C1235^(AA$2+2)-$H1235^(AA$2+2))/(ε_c1cd^(AA$2+2)))</f>
        <v/>
      </c>
      <c r="AB1235">
        <f>(INDIRECT("a_"&amp;AB$2)/(AB$2+2))*(($C1235^(AB$2+2)-$H1235^(AB$2+2))/(ε_c1cd^(AB$2+2)))</f>
        <v/>
      </c>
      <c r="AC1235">
        <f>(INDIRECT("a_"&amp;AC$2)/(AC$2+2))*(($C1235^(AC$2+2)-$H1235^(AC$2+2))/(ε_c1cd^(AC$2+2)))</f>
        <v/>
      </c>
      <c r="AD1235">
        <f>(INDIRECT("a_"&amp;AD$2)/(AD$2+2))*(($C1235^(AD$2+2)-$H1235^(AD$2+2))/(ε_c1cd^(AD$2+2)))</f>
        <v/>
      </c>
      <c r="AE1235" s="111">
        <f>(b*f_cd/L1235)*SUM(U1235:Y1235)+SUM(Q1235:R1235)</f>
        <v/>
      </c>
      <c r="AF1235" s="112">
        <f>AE1235*(K1235-y+e)</f>
        <v/>
      </c>
      <c r="AG1235" s="113">
        <f>(b*f_cd/(L1235^2))*SUM(Z1235:AD1235)+SUM(S1235:T1235)-AF1235</f>
        <v/>
      </c>
      <c r="AH1235" s="114">
        <f>AG1235&lt;0</f>
        <v/>
      </c>
      <c r="AI1235" s="115">
        <f>IF(A1235=1,FALSE,(AND(AQ1235,AH1235,NOT(AI1234))))</f>
        <v/>
      </c>
      <c r="AJ1235" s="116">
        <f>(b*f_cd/L1235)*(a_1/2*J1235^2+a_2/3*J1235^3+a_3/4*J1235^4+a_4/5*J1235^5+a_5/6*J1235^6)+SUM(Q1235:R1235)</f>
        <v/>
      </c>
      <c r="AK1235">
        <f>AJ1235*(K1235-y+e)</f>
        <v/>
      </c>
      <c r="AL1235" s="118">
        <f>(b*f_cd/(L1235^2))*(a_1/3*J1235^3+a_2/4*J1235^4+a_3/5*J1235^5+a_4/6*J1235^6+a_5/7*J1235^7)+SUM(S1235:T1235)-AK1235</f>
        <v/>
      </c>
      <c r="AM1235" s="114">
        <f>AL1235&gt;0</f>
        <v/>
      </c>
      <c r="AN1235" s="115">
        <f>IF(A1235=1,FALSE,(AND(AQ1235,AM1235,NOT(AN1234))))</f>
        <v/>
      </c>
      <c r="AO1235">
        <f>IF(D1235=1,AND(AH1235,NOT(AI1235)),AND(AM1235,NOT(AN1235)))</f>
        <v/>
      </c>
      <c r="AP1235" s="119">
        <f>IF(D1235=1,AI1235,AN1235)</f>
        <v/>
      </c>
      <c r="AQ1235" s="125">
        <f>ABS(E1235)&lt;$AQ$2</f>
        <v/>
      </c>
      <c r="AS1235">
        <f>IF(AP1235,MAX(AS$3:AS1233)+1,"")</f>
        <v/>
      </c>
    </row>
    <row r="1236">
      <c r="A1236" t="n">
        <v>1146</v>
      </c>
      <c r="B1236" s="131">
        <f>IF(A1236=1,0,IF(AP1236,0.1*ε_cu1cd,0))</f>
        <v/>
      </c>
      <c r="C1236" s="131">
        <f>IF(A1236=1,0.1*ε_cu1cd,C1235+B1235)</f>
        <v/>
      </c>
      <c r="D1236" s="113">
        <f>IF('Нормальний переріз'!$D$68&gt;0,1,2)</f>
        <v/>
      </c>
      <c r="E1236" s="144">
        <f>IF(D1236=1,F1236,G1236)</f>
        <v/>
      </c>
      <c r="F1236" s="124">
        <f>IF(AI1235,0.11*ε_cu1cd,IF(AH1235,F1235*0.01,F1235))</f>
        <v/>
      </c>
      <c r="G1236" s="124">
        <f>IF(AP1235,-0.1*ε_cu1cd,IF(AM1235,G1235*0.01,G1235))</f>
        <v/>
      </c>
      <c r="H1236" s="113">
        <f>IF(A1236=1,E1236,IF(AO1235,H1235-E1235+E1236,IF(AP1235,0.8*H1235,H1235+E1236)))</f>
        <v/>
      </c>
      <c r="I1236" s="169">
        <f>(C1236-H1236)/h</f>
        <v/>
      </c>
      <c r="J1236">
        <f>C1236/(ε_c1cd)</f>
        <v/>
      </c>
      <c r="K1236">
        <f>C1236/I1236</f>
        <v/>
      </c>
      <c r="L1236" s="131">
        <f>I1236/(ε_c1cd)</f>
        <v/>
      </c>
      <c r="M1236">
        <f>I1236*(K1236-Z_s1)</f>
        <v/>
      </c>
      <c r="N1236">
        <f>I1236*(K1236-Z_s2)</f>
        <v/>
      </c>
      <c r="O1236">
        <f>E_s*M1236</f>
        <v/>
      </c>
      <c r="P1236">
        <f>E_s*N1236</f>
        <v/>
      </c>
      <c r="Q1236">
        <f>O1236*A_s1</f>
        <v/>
      </c>
      <c r="R1236">
        <f>P1236*A_s2</f>
        <v/>
      </c>
      <c r="S1236">
        <f>Q1236*($K1236-Z_s1)</f>
        <v/>
      </c>
      <c r="T1236">
        <f>R1236*($K1236-Z_s2)</f>
        <v/>
      </c>
      <c r="U1236">
        <f>(INDIRECT("a_"&amp;U$2)/(U$2+1))*(($C1236^(U$2+1)-$H1236^(U$2+1))/(ε_c1cd^(U$2+1)))</f>
        <v/>
      </c>
      <c r="V1236">
        <f>(INDIRECT("a_"&amp;V$2)/(V$2+1))*(($C1236^(V$2+1)-$H1236^(V$2+1))/(ε_c1cd^(V$2+1)))</f>
        <v/>
      </c>
      <c r="W1236">
        <f>(INDIRECT("a_"&amp;W$2)/(W$2+1))*(($C1236^(W$2+1)-$H1236^(W$2+1))/(ε_c1cd^(W$2+1)))</f>
        <v/>
      </c>
      <c r="X1236">
        <f>(INDIRECT("a_"&amp;X$2)/(X$2+1))*(($C1236^(X$2+1)-$H1236^(X$2+1))/(ε_c1cd^(X$2+1)))</f>
        <v/>
      </c>
      <c r="Y1236">
        <f>(INDIRECT("a_"&amp;Y$2)/(Y$2+1))*(($C1236^(Y$2+1)-$H1236^(Y$2+1))/(ε_c1cd^(Y$2+1)))</f>
        <v/>
      </c>
      <c r="Z1236">
        <f>(INDIRECT("a_"&amp;Z$2)/(Z$2+2))*(($C1236^(Z$2+2)-$H1236^(Z$2+2))/(ε_c1cd^(Z$2+2)))</f>
        <v/>
      </c>
      <c r="AA1236">
        <f>(INDIRECT("a_"&amp;AA$2)/(AA$2+2))*(($C1236^(AA$2+2)-$H1236^(AA$2+2))/(ε_c1cd^(AA$2+2)))</f>
        <v/>
      </c>
      <c r="AB1236">
        <f>(INDIRECT("a_"&amp;AB$2)/(AB$2+2))*(($C1236^(AB$2+2)-$H1236^(AB$2+2))/(ε_c1cd^(AB$2+2)))</f>
        <v/>
      </c>
      <c r="AC1236">
        <f>(INDIRECT("a_"&amp;AC$2)/(AC$2+2))*(($C1236^(AC$2+2)-$H1236^(AC$2+2))/(ε_c1cd^(AC$2+2)))</f>
        <v/>
      </c>
      <c r="AD1236">
        <f>(INDIRECT("a_"&amp;AD$2)/(AD$2+2))*(($C1236^(AD$2+2)-$H1236^(AD$2+2))/(ε_c1cd^(AD$2+2)))</f>
        <v/>
      </c>
      <c r="AE1236" s="111">
        <f>(b*f_cd/L1236)*SUM(U1236:Y1236)+SUM(Q1236:R1236)</f>
        <v/>
      </c>
      <c r="AF1236" s="112">
        <f>AE1236*(K1236-y+e)</f>
        <v/>
      </c>
      <c r="AG1236" s="113">
        <f>(b*f_cd/(L1236^2))*SUM(Z1236:AD1236)+SUM(S1236:T1236)-AF1236</f>
        <v/>
      </c>
      <c r="AH1236" s="114">
        <f>AG1236&lt;0</f>
        <v/>
      </c>
      <c r="AI1236" s="115">
        <f>IF(A1236=1,FALSE,(AND(AQ1236,AH1236,NOT(AI1235))))</f>
        <v/>
      </c>
      <c r="AJ1236" s="116">
        <f>(b*f_cd/L1236)*(a_1/2*J1236^2+a_2/3*J1236^3+a_3/4*J1236^4+a_4/5*J1236^5+a_5/6*J1236^6)+SUM(Q1236:R1236)</f>
        <v/>
      </c>
      <c r="AK1236">
        <f>AJ1236*(K1236-y+e)</f>
        <v/>
      </c>
      <c r="AL1236" s="118">
        <f>(b*f_cd/(L1236^2))*(a_1/3*J1236^3+a_2/4*J1236^4+a_3/5*J1236^5+a_4/6*J1236^6+a_5/7*J1236^7)+SUM(S1236:T1236)-AK1236</f>
        <v/>
      </c>
      <c r="AM1236" s="114">
        <f>AL1236&gt;0</f>
        <v/>
      </c>
      <c r="AN1236" s="115">
        <f>IF(A1236=1,FALSE,(AND(AQ1236,AM1236,NOT(AN1235))))</f>
        <v/>
      </c>
      <c r="AO1236">
        <f>IF(D1236=1,AND(AH1236,NOT(AI1236)),AND(AM1236,NOT(AN1236)))</f>
        <v/>
      </c>
      <c r="AP1236" s="119">
        <f>IF(D1236=1,AI1236,AN1236)</f>
        <v/>
      </c>
      <c r="AQ1236" s="125">
        <f>ABS(E1236)&lt;$AQ$2</f>
        <v/>
      </c>
      <c r="AS1236">
        <f>IF(AP1236,MAX(AS$3:AS1234)+1,"")</f>
        <v/>
      </c>
    </row>
    <row r="1237">
      <c r="A1237" t="n">
        <v>1147</v>
      </c>
      <c r="B1237" s="131">
        <f>IF(A1237=1,0,IF(AP1237,0.1*ε_cu1cd,0))</f>
        <v/>
      </c>
      <c r="C1237" s="131">
        <f>IF(A1237=1,0.1*ε_cu1cd,C1236+B1236)</f>
        <v/>
      </c>
      <c r="D1237" s="113">
        <f>IF('Нормальний переріз'!$D$68&gt;0,1,2)</f>
        <v/>
      </c>
      <c r="E1237" s="144">
        <f>IF(D1237=1,F1237,G1237)</f>
        <v/>
      </c>
      <c r="F1237" s="124">
        <f>IF(AI1236,0.11*ε_cu1cd,IF(AH1236,F1236*0.01,F1236))</f>
        <v/>
      </c>
      <c r="G1237" s="124">
        <f>IF(AP1236,-0.1*ε_cu1cd,IF(AM1236,G1236*0.01,G1236))</f>
        <v/>
      </c>
      <c r="H1237" s="113">
        <f>IF(A1237=1,E1237,IF(AO1236,H1236-E1236+E1237,IF(AP1236,0.8*H1236,H1236+E1237)))</f>
        <v/>
      </c>
      <c r="I1237" s="169">
        <f>(C1237-H1237)/h</f>
        <v/>
      </c>
      <c r="J1237">
        <f>C1237/(ε_c1cd)</f>
        <v/>
      </c>
      <c r="K1237">
        <f>C1237/I1237</f>
        <v/>
      </c>
      <c r="L1237" s="131">
        <f>I1237/(ε_c1cd)</f>
        <v/>
      </c>
      <c r="M1237">
        <f>I1237*(K1237-Z_s1)</f>
        <v/>
      </c>
      <c r="N1237">
        <f>I1237*(K1237-Z_s2)</f>
        <v/>
      </c>
      <c r="O1237">
        <f>E_s*M1237</f>
        <v/>
      </c>
      <c r="P1237">
        <f>E_s*N1237</f>
        <v/>
      </c>
      <c r="Q1237">
        <f>O1237*A_s1</f>
        <v/>
      </c>
      <c r="R1237">
        <f>P1237*A_s2</f>
        <v/>
      </c>
      <c r="S1237">
        <f>Q1237*($K1237-Z_s1)</f>
        <v/>
      </c>
      <c r="T1237">
        <f>R1237*($K1237-Z_s2)</f>
        <v/>
      </c>
      <c r="U1237">
        <f>(INDIRECT("a_"&amp;U$2)/(U$2+1))*(($C1237^(U$2+1)-$H1237^(U$2+1))/(ε_c1cd^(U$2+1)))</f>
        <v/>
      </c>
      <c r="V1237">
        <f>(INDIRECT("a_"&amp;V$2)/(V$2+1))*(($C1237^(V$2+1)-$H1237^(V$2+1))/(ε_c1cd^(V$2+1)))</f>
        <v/>
      </c>
      <c r="W1237">
        <f>(INDIRECT("a_"&amp;W$2)/(W$2+1))*(($C1237^(W$2+1)-$H1237^(W$2+1))/(ε_c1cd^(W$2+1)))</f>
        <v/>
      </c>
      <c r="X1237">
        <f>(INDIRECT("a_"&amp;X$2)/(X$2+1))*(($C1237^(X$2+1)-$H1237^(X$2+1))/(ε_c1cd^(X$2+1)))</f>
        <v/>
      </c>
      <c r="Y1237">
        <f>(INDIRECT("a_"&amp;Y$2)/(Y$2+1))*(($C1237^(Y$2+1)-$H1237^(Y$2+1))/(ε_c1cd^(Y$2+1)))</f>
        <v/>
      </c>
      <c r="Z1237">
        <f>(INDIRECT("a_"&amp;Z$2)/(Z$2+2))*(($C1237^(Z$2+2)-$H1237^(Z$2+2))/(ε_c1cd^(Z$2+2)))</f>
        <v/>
      </c>
      <c r="AA1237">
        <f>(INDIRECT("a_"&amp;AA$2)/(AA$2+2))*(($C1237^(AA$2+2)-$H1237^(AA$2+2))/(ε_c1cd^(AA$2+2)))</f>
        <v/>
      </c>
      <c r="AB1237">
        <f>(INDIRECT("a_"&amp;AB$2)/(AB$2+2))*(($C1237^(AB$2+2)-$H1237^(AB$2+2))/(ε_c1cd^(AB$2+2)))</f>
        <v/>
      </c>
      <c r="AC1237">
        <f>(INDIRECT("a_"&amp;AC$2)/(AC$2+2))*(($C1237^(AC$2+2)-$H1237^(AC$2+2))/(ε_c1cd^(AC$2+2)))</f>
        <v/>
      </c>
      <c r="AD1237">
        <f>(INDIRECT("a_"&amp;AD$2)/(AD$2+2))*(($C1237^(AD$2+2)-$H1237^(AD$2+2))/(ε_c1cd^(AD$2+2)))</f>
        <v/>
      </c>
      <c r="AE1237" s="111">
        <f>(b*f_cd/L1237)*SUM(U1237:Y1237)+SUM(Q1237:R1237)</f>
        <v/>
      </c>
      <c r="AF1237" s="112">
        <f>AE1237*(K1237-y+e)</f>
        <v/>
      </c>
      <c r="AG1237" s="113">
        <f>(b*f_cd/(L1237^2))*SUM(Z1237:AD1237)+SUM(S1237:T1237)-AF1237</f>
        <v/>
      </c>
      <c r="AH1237" s="114">
        <f>AG1237&lt;0</f>
        <v/>
      </c>
      <c r="AI1237" s="115">
        <f>IF(A1237=1,FALSE,(AND(AQ1237,AH1237,NOT(AI1236))))</f>
        <v/>
      </c>
      <c r="AJ1237" s="116">
        <f>(b*f_cd/L1237)*(a_1/2*J1237^2+a_2/3*J1237^3+a_3/4*J1237^4+a_4/5*J1237^5+a_5/6*J1237^6)+SUM(Q1237:R1237)</f>
        <v/>
      </c>
      <c r="AK1237">
        <f>AJ1237*(K1237-y+e)</f>
        <v/>
      </c>
      <c r="AL1237" s="118">
        <f>(b*f_cd/(L1237^2))*(a_1/3*J1237^3+a_2/4*J1237^4+a_3/5*J1237^5+a_4/6*J1237^6+a_5/7*J1237^7)+SUM(S1237:T1237)-AK1237</f>
        <v/>
      </c>
      <c r="AM1237" s="114">
        <f>AL1237&gt;0</f>
        <v/>
      </c>
      <c r="AN1237" s="115">
        <f>IF(A1237=1,FALSE,(AND(AQ1237,AM1237,NOT(AN1236))))</f>
        <v/>
      </c>
      <c r="AO1237">
        <f>IF(D1237=1,AND(AH1237,NOT(AI1237)),AND(AM1237,NOT(AN1237)))</f>
        <v/>
      </c>
      <c r="AP1237" s="119">
        <f>IF(D1237=1,AI1237,AN1237)</f>
        <v/>
      </c>
      <c r="AQ1237" s="125">
        <f>ABS(E1237)&lt;$AQ$2</f>
        <v/>
      </c>
      <c r="AS1237">
        <f>IF(AP1237,MAX(AS$3:AS1235)+1,"")</f>
        <v/>
      </c>
    </row>
    <row r="1238">
      <c r="A1238" t="n">
        <v>1148</v>
      </c>
      <c r="B1238" s="131">
        <f>IF(A1238=1,0,IF(AP1238,0.1*ε_cu1cd,0))</f>
        <v/>
      </c>
      <c r="C1238" s="131">
        <f>IF(A1238=1,0.1*ε_cu1cd,C1237+B1237)</f>
        <v/>
      </c>
      <c r="D1238" s="113">
        <f>IF('Нормальний переріз'!$D$68&gt;0,1,2)</f>
        <v/>
      </c>
      <c r="E1238" s="144">
        <f>IF(D1238=1,F1238,G1238)</f>
        <v/>
      </c>
      <c r="F1238" s="124">
        <f>IF(AI1237,0.11*ε_cu1cd,IF(AH1237,F1237*0.01,F1237))</f>
        <v/>
      </c>
      <c r="G1238" s="124">
        <f>IF(AP1237,-0.1*ε_cu1cd,IF(AM1237,G1237*0.01,G1237))</f>
        <v/>
      </c>
      <c r="H1238" s="113">
        <f>IF(A1238=1,E1238,IF(AO1237,H1237-E1237+E1238,IF(AP1237,0.8*H1237,H1237+E1238)))</f>
        <v/>
      </c>
      <c r="I1238" s="169">
        <f>(C1238-H1238)/h</f>
        <v/>
      </c>
      <c r="J1238">
        <f>C1238/(ε_c1cd)</f>
        <v/>
      </c>
      <c r="K1238">
        <f>C1238/I1238</f>
        <v/>
      </c>
      <c r="L1238" s="131">
        <f>I1238/(ε_c1cd)</f>
        <v/>
      </c>
      <c r="M1238">
        <f>I1238*(K1238-Z_s1)</f>
        <v/>
      </c>
      <c r="N1238">
        <f>I1238*(K1238-Z_s2)</f>
        <v/>
      </c>
      <c r="O1238">
        <f>E_s*M1238</f>
        <v/>
      </c>
      <c r="P1238">
        <f>E_s*N1238</f>
        <v/>
      </c>
      <c r="Q1238">
        <f>O1238*A_s1</f>
        <v/>
      </c>
      <c r="R1238">
        <f>P1238*A_s2</f>
        <v/>
      </c>
      <c r="S1238">
        <f>Q1238*($K1238-Z_s1)</f>
        <v/>
      </c>
      <c r="T1238">
        <f>R1238*($K1238-Z_s2)</f>
        <v/>
      </c>
      <c r="U1238">
        <f>(INDIRECT("a_"&amp;U$2)/(U$2+1))*(($C1238^(U$2+1)-$H1238^(U$2+1))/(ε_c1cd^(U$2+1)))</f>
        <v/>
      </c>
      <c r="V1238">
        <f>(INDIRECT("a_"&amp;V$2)/(V$2+1))*(($C1238^(V$2+1)-$H1238^(V$2+1))/(ε_c1cd^(V$2+1)))</f>
        <v/>
      </c>
      <c r="W1238">
        <f>(INDIRECT("a_"&amp;W$2)/(W$2+1))*(($C1238^(W$2+1)-$H1238^(W$2+1))/(ε_c1cd^(W$2+1)))</f>
        <v/>
      </c>
      <c r="X1238">
        <f>(INDIRECT("a_"&amp;X$2)/(X$2+1))*(($C1238^(X$2+1)-$H1238^(X$2+1))/(ε_c1cd^(X$2+1)))</f>
        <v/>
      </c>
      <c r="Y1238">
        <f>(INDIRECT("a_"&amp;Y$2)/(Y$2+1))*(($C1238^(Y$2+1)-$H1238^(Y$2+1))/(ε_c1cd^(Y$2+1)))</f>
        <v/>
      </c>
      <c r="Z1238">
        <f>(INDIRECT("a_"&amp;Z$2)/(Z$2+2))*(($C1238^(Z$2+2)-$H1238^(Z$2+2))/(ε_c1cd^(Z$2+2)))</f>
        <v/>
      </c>
      <c r="AA1238">
        <f>(INDIRECT("a_"&amp;AA$2)/(AA$2+2))*(($C1238^(AA$2+2)-$H1238^(AA$2+2))/(ε_c1cd^(AA$2+2)))</f>
        <v/>
      </c>
      <c r="AB1238">
        <f>(INDIRECT("a_"&amp;AB$2)/(AB$2+2))*(($C1238^(AB$2+2)-$H1238^(AB$2+2))/(ε_c1cd^(AB$2+2)))</f>
        <v/>
      </c>
      <c r="AC1238">
        <f>(INDIRECT("a_"&amp;AC$2)/(AC$2+2))*(($C1238^(AC$2+2)-$H1238^(AC$2+2))/(ε_c1cd^(AC$2+2)))</f>
        <v/>
      </c>
      <c r="AD1238">
        <f>(INDIRECT("a_"&amp;AD$2)/(AD$2+2))*(($C1238^(AD$2+2)-$H1238^(AD$2+2))/(ε_c1cd^(AD$2+2)))</f>
        <v/>
      </c>
      <c r="AE1238" s="111">
        <f>(b*f_cd/L1238)*SUM(U1238:Y1238)+SUM(Q1238:R1238)</f>
        <v/>
      </c>
      <c r="AF1238" s="112">
        <f>AE1238*(K1238-y+e)</f>
        <v/>
      </c>
      <c r="AG1238" s="113">
        <f>(b*f_cd/(L1238^2))*SUM(Z1238:AD1238)+SUM(S1238:T1238)-AF1238</f>
        <v/>
      </c>
      <c r="AH1238" s="114">
        <f>AG1238&lt;0</f>
        <v/>
      </c>
      <c r="AI1238" s="115">
        <f>IF(A1238=1,FALSE,(AND(AQ1238,AH1238,NOT(AI1237))))</f>
        <v/>
      </c>
      <c r="AJ1238" s="116">
        <f>(b*f_cd/L1238)*(a_1/2*J1238^2+a_2/3*J1238^3+a_3/4*J1238^4+a_4/5*J1238^5+a_5/6*J1238^6)+SUM(Q1238:R1238)</f>
        <v/>
      </c>
      <c r="AK1238">
        <f>AJ1238*(K1238-y+e)</f>
        <v/>
      </c>
      <c r="AL1238" s="118">
        <f>(b*f_cd/(L1238^2))*(a_1/3*J1238^3+a_2/4*J1238^4+a_3/5*J1238^5+a_4/6*J1238^6+a_5/7*J1238^7)+SUM(S1238:T1238)-AK1238</f>
        <v/>
      </c>
      <c r="AM1238" s="114">
        <f>AL1238&gt;0</f>
        <v/>
      </c>
      <c r="AN1238" s="115">
        <f>IF(A1238=1,FALSE,(AND(AQ1238,AM1238,NOT(AN1237))))</f>
        <v/>
      </c>
      <c r="AO1238">
        <f>IF(D1238=1,AND(AH1238,NOT(AI1238)),AND(AM1238,NOT(AN1238)))</f>
        <v/>
      </c>
      <c r="AP1238" s="119">
        <f>IF(D1238=1,AI1238,AN1238)</f>
        <v/>
      </c>
      <c r="AQ1238" s="125">
        <f>ABS(E1238)&lt;$AQ$2</f>
        <v/>
      </c>
      <c r="AS1238">
        <f>IF(AP1238,MAX(AS$3:AS1236)+1,"")</f>
        <v/>
      </c>
    </row>
    <row r="1239">
      <c r="A1239" t="n">
        <v>1149</v>
      </c>
      <c r="B1239" s="131">
        <f>IF(A1239=1,0,IF(AP1239,0.1*ε_cu1cd,0))</f>
        <v/>
      </c>
      <c r="C1239" s="131">
        <f>IF(A1239=1,0.1*ε_cu1cd,C1238+B1238)</f>
        <v/>
      </c>
      <c r="D1239" s="113">
        <f>IF('Нормальний переріз'!$D$68&gt;0,1,2)</f>
        <v/>
      </c>
      <c r="E1239" s="144">
        <f>IF(D1239=1,F1239,G1239)</f>
        <v/>
      </c>
      <c r="F1239" s="124">
        <f>IF(AI1238,0.11*ε_cu1cd,IF(AH1238,F1238*0.01,F1238))</f>
        <v/>
      </c>
      <c r="G1239" s="124">
        <f>IF(AP1238,-0.1*ε_cu1cd,IF(AM1238,G1238*0.01,G1238))</f>
        <v/>
      </c>
      <c r="H1239" s="113">
        <f>IF(A1239=1,E1239,IF(AO1238,H1238-E1238+E1239,IF(AP1238,0.8*H1238,H1238+E1239)))</f>
        <v/>
      </c>
      <c r="I1239" s="169">
        <f>(C1239-H1239)/h</f>
        <v/>
      </c>
      <c r="J1239">
        <f>C1239/(ε_c1cd)</f>
        <v/>
      </c>
      <c r="K1239">
        <f>C1239/I1239</f>
        <v/>
      </c>
      <c r="L1239" s="131">
        <f>I1239/(ε_c1cd)</f>
        <v/>
      </c>
      <c r="M1239">
        <f>I1239*(K1239-Z_s1)</f>
        <v/>
      </c>
      <c r="N1239">
        <f>I1239*(K1239-Z_s2)</f>
        <v/>
      </c>
      <c r="O1239">
        <f>E_s*M1239</f>
        <v/>
      </c>
      <c r="P1239">
        <f>E_s*N1239</f>
        <v/>
      </c>
      <c r="Q1239">
        <f>O1239*A_s1</f>
        <v/>
      </c>
      <c r="R1239">
        <f>P1239*A_s2</f>
        <v/>
      </c>
      <c r="S1239">
        <f>Q1239*($K1239-Z_s1)</f>
        <v/>
      </c>
      <c r="T1239">
        <f>R1239*($K1239-Z_s2)</f>
        <v/>
      </c>
      <c r="U1239">
        <f>(INDIRECT("a_"&amp;U$2)/(U$2+1))*(($C1239^(U$2+1)-$H1239^(U$2+1))/(ε_c1cd^(U$2+1)))</f>
        <v/>
      </c>
      <c r="V1239">
        <f>(INDIRECT("a_"&amp;V$2)/(V$2+1))*(($C1239^(V$2+1)-$H1239^(V$2+1))/(ε_c1cd^(V$2+1)))</f>
        <v/>
      </c>
      <c r="W1239">
        <f>(INDIRECT("a_"&amp;W$2)/(W$2+1))*(($C1239^(W$2+1)-$H1239^(W$2+1))/(ε_c1cd^(W$2+1)))</f>
        <v/>
      </c>
      <c r="X1239">
        <f>(INDIRECT("a_"&amp;X$2)/(X$2+1))*(($C1239^(X$2+1)-$H1239^(X$2+1))/(ε_c1cd^(X$2+1)))</f>
        <v/>
      </c>
      <c r="Y1239">
        <f>(INDIRECT("a_"&amp;Y$2)/(Y$2+1))*(($C1239^(Y$2+1)-$H1239^(Y$2+1))/(ε_c1cd^(Y$2+1)))</f>
        <v/>
      </c>
      <c r="Z1239">
        <f>(INDIRECT("a_"&amp;Z$2)/(Z$2+2))*(($C1239^(Z$2+2)-$H1239^(Z$2+2))/(ε_c1cd^(Z$2+2)))</f>
        <v/>
      </c>
      <c r="AA1239">
        <f>(INDIRECT("a_"&amp;AA$2)/(AA$2+2))*(($C1239^(AA$2+2)-$H1239^(AA$2+2))/(ε_c1cd^(AA$2+2)))</f>
        <v/>
      </c>
      <c r="AB1239">
        <f>(INDIRECT("a_"&amp;AB$2)/(AB$2+2))*(($C1239^(AB$2+2)-$H1239^(AB$2+2))/(ε_c1cd^(AB$2+2)))</f>
        <v/>
      </c>
      <c r="AC1239">
        <f>(INDIRECT("a_"&amp;AC$2)/(AC$2+2))*(($C1239^(AC$2+2)-$H1239^(AC$2+2))/(ε_c1cd^(AC$2+2)))</f>
        <v/>
      </c>
      <c r="AD1239">
        <f>(INDIRECT("a_"&amp;AD$2)/(AD$2+2))*(($C1239^(AD$2+2)-$H1239^(AD$2+2))/(ε_c1cd^(AD$2+2)))</f>
        <v/>
      </c>
      <c r="AE1239" s="111">
        <f>(b*f_cd/L1239)*SUM(U1239:Y1239)+SUM(Q1239:R1239)</f>
        <v/>
      </c>
      <c r="AF1239" s="112">
        <f>AE1239*(K1239-y+e)</f>
        <v/>
      </c>
      <c r="AG1239" s="113">
        <f>(b*f_cd/(L1239^2))*SUM(Z1239:AD1239)+SUM(S1239:T1239)-AF1239</f>
        <v/>
      </c>
      <c r="AH1239" s="114">
        <f>AG1239&lt;0</f>
        <v/>
      </c>
      <c r="AI1239" s="115">
        <f>IF(A1239=1,FALSE,(AND(AQ1239,AH1239,NOT(AI1238))))</f>
        <v/>
      </c>
      <c r="AJ1239" s="116">
        <f>(b*f_cd/L1239)*(a_1/2*J1239^2+a_2/3*J1239^3+a_3/4*J1239^4+a_4/5*J1239^5+a_5/6*J1239^6)+SUM(Q1239:R1239)</f>
        <v/>
      </c>
      <c r="AK1239">
        <f>AJ1239*(K1239-y+e)</f>
        <v/>
      </c>
      <c r="AL1239" s="118">
        <f>(b*f_cd/(L1239^2))*(a_1/3*J1239^3+a_2/4*J1239^4+a_3/5*J1239^5+a_4/6*J1239^6+a_5/7*J1239^7)+SUM(S1239:T1239)-AK1239</f>
        <v/>
      </c>
      <c r="AM1239" s="114">
        <f>AL1239&gt;0</f>
        <v/>
      </c>
      <c r="AN1239" s="115">
        <f>IF(A1239=1,FALSE,(AND(AQ1239,AM1239,NOT(AN1238))))</f>
        <v/>
      </c>
      <c r="AO1239">
        <f>IF(D1239=1,AND(AH1239,NOT(AI1239)),AND(AM1239,NOT(AN1239)))</f>
        <v/>
      </c>
      <c r="AP1239" s="119">
        <f>IF(D1239=1,AI1239,AN1239)</f>
        <v/>
      </c>
      <c r="AQ1239" s="125">
        <f>ABS(E1239)&lt;$AQ$2</f>
        <v/>
      </c>
      <c r="AS1239">
        <f>IF(AP1239,MAX(AS$3:AS1237)+1,"")</f>
        <v/>
      </c>
    </row>
    <row r="1240">
      <c r="A1240" t="n">
        <v>1150</v>
      </c>
      <c r="B1240" s="131">
        <f>IF(A1240=1,0,IF(AP1240,0.1*ε_cu1cd,0))</f>
        <v/>
      </c>
      <c r="C1240" s="131">
        <f>IF(A1240=1,0.1*ε_cu1cd,C1239+B1239)</f>
        <v/>
      </c>
      <c r="D1240" s="113">
        <f>IF('Нормальний переріз'!$D$68&gt;0,1,2)</f>
        <v/>
      </c>
      <c r="E1240" s="144">
        <f>IF(D1240=1,F1240,G1240)</f>
        <v/>
      </c>
      <c r="F1240" s="124">
        <f>IF(AI1239,0.11*ε_cu1cd,IF(AH1239,F1239*0.01,F1239))</f>
        <v/>
      </c>
      <c r="G1240" s="124">
        <f>IF(AP1239,-0.1*ε_cu1cd,IF(AM1239,G1239*0.01,G1239))</f>
        <v/>
      </c>
      <c r="H1240" s="113">
        <f>IF(A1240=1,E1240,IF(AO1239,H1239-E1239+E1240,IF(AP1239,0.8*H1239,H1239+E1240)))</f>
        <v/>
      </c>
      <c r="I1240" s="169">
        <f>(C1240-H1240)/h</f>
        <v/>
      </c>
      <c r="J1240">
        <f>C1240/(ε_c1cd)</f>
        <v/>
      </c>
      <c r="K1240">
        <f>C1240/I1240</f>
        <v/>
      </c>
      <c r="L1240" s="131">
        <f>I1240/(ε_c1cd)</f>
        <v/>
      </c>
      <c r="M1240">
        <f>I1240*(K1240-Z_s1)</f>
        <v/>
      </c>
      <c r="N1240">
        <f>I1240*(K1240-Z_s2)</f>
        <v/>
      </c>
      <c r="O1240">
        <f>E_s*M1240</f>
        <v/>
      </c>
      <c r="P1240">
        <f>E_s*N1240</f>
        <v/>
      </c>
      <c r="Q1240">
        <f>O1240*A_s1</f>
        <v/>
      </c>
      <c r="R1240">
        <f>P1240*A_s2</f>
        <v/>
      </c>
      <c r="S1240">
        <f>Q1240*($K1240-Z_s1)</f>
        <v/>
      </c>
      <c r="T1240">
        <f>R1240*($K1240-Z_s2)</f>
        <v/>
      </c>
      <c r="U1240">
        <f>(INDIRECT("a_"&amp;U$2)/(U$2+1))*(($C1240^(U$2+1)-$H1240^(U$2+1))/(ε_c1cd^(U$2+1)))</f>
        <v/>
      </c>
      <c r="V1240">
        <f>(INDIRECT("a_"&amp;V$2)/(V$2+1))*(($C1240^(V$2+1)-$H1240^(V$2+1))/(ε_c1cd^(V$2+1)))</f>
        <v/>
      </c>
      <c r="W1240">
        <f>(INDIRECT("a_"&amp;W$2)/(W$2+1))*(($C1240^(W$2+1)-$H1240^(W$2+1))/(ε_c1cd^(W$2+1)))</f>
        <v/>
      </c>
      <c r="X1240">
        <f>(INDIRECT("a_"&amp;X$2)/(X$2+1))*(($C1240^(X$2+1)-$H1240^(X$2+1))/(ε_c1cd^(X$2+1)))</f>
        <v/>
      </c>
      <c r="Y1240">
        <f>(INDIRECT("a_"&amp;Y$2)/(Y$2+1))*(($C1240^(Y$2+1)-$H1240^(Y$2+1))/(ε_c1cd^(Y$2+1)))</f>
        <v/>
      </c>
      <c r="Z1240">
        <f>(INDIRECT("a_"&amp;Z$2)/(Z$2+2))*(($C1240^(Z$2+2)-$H1240^(Z$2+2))/(ε_c1cd^(Z$2+2)))</f>
        <v/>
      </c>
      <c r="AA1240">
        <f>(INDIRECT("a_"&amp;AA$2)/(AA$2+2))*(($C1240^(AA$2+2)-$H1240^(AA$2+2))/(ε_c1cd^(AA$2+2)))</f>
        <v/>
      </c>
      <c r="AB1240">
        <f>(INDIRECT("a_"&amp;AB$2)/(AB$2+2))*(($C1240^(AB$2+2)-$H1240^(AB$2+2))/(ε_c1cd^(AB$2+2)))</f>
        <v/>
      </c>
      <c r="AC1240">
        <f>(INDIRECT("a_"&amp;AC$2)/(AC$2+2))*(($C1240^(AC$2+2)-$H1240^(AC$2+2))/(ε_c1cd^(AC$2+2)))</f>
        <v/>
      </c>
      <c r="AD1240">
        <f>(INDIRECT("a_"&amp;AD$2)/(AD$2+2))*(($C1240^(AD$2+2)-$H1240^(AD$2+2))/(ε_c1cd^(AD$2+2)))</f>
        <v/>
      </c>
      <c r="AE1240" s="111">
        <f>(b*f_cd/L1240)*SUM(U1240:Y1240)+SUM(Q1240:R1240)</f>
        <v/>
      </c>
      <c r="AF1240" s="112">
        <f>AE1240*(K1240-y+e)</f>
        <v/>
      </c>
      <c r="AG1240" s="113">
        <f>(b*f_cd/(L1240^2))*SUM(Z1240:AD1240)+SUM(S1240:T1240)-AF1240</f>
        <v/>
      </c>
      <c r="AH1240" s="114">
        <f>AG1240&lt;0</f>
        <v/>
      </c>
      <c r="AI1240" s="115">
        <f>IF(A1240=1,FALSE,(AND(AQ1240,AH1240,NOT(AI1239))))</f>
        <v/>
      </c>
      <c r="AJ1240" s="116">
        <f>(b*f_cd/L1240)*(a_1/2*J1240^2+a_2/3*J1240^3+a_3/4*J1240^4+a_4/5*J1240^5+a_5/6*J1240^6)+SUM(Q1240:R1240)</f>
        <v/>
      </c>
      <c r="AK1240">
        <f>AJ1240*(K1240-y+e)</f>
        <v/>
      </c>
      <c r="AL1240" s="118">
        <f>(b*f_cd/(L1240^2))*(a_1/3*J1240^3+a_2/4*J1240^4+a_3/5*J1240^5+a_4/6*J1240^6+a_5/7*J1240^7)+SUM(S1240:T1240)-AK1240</f>
        <v/>
      </c>
      <c r="AM1240" s="114">
        <f>AL1240&gt;0</f>
        <v/>
      </c>
      <c r="AN1240" s="115">
        <f>IF(A1240=1,FALSE,(AND(AQ1240,AM1240,NOT(AN1239))))</f>
        <v/>
      </c>
      <c r="AO1240">
        <f>IF(D1240=1,AND(AH1240,NOT(AI1240)),AND(AM1240,NOT(AN1240)))</f>
        <v/>
      </c>
      <c r="AP1240" s="119">
        <f>IF(D1240=1,AI1240,AN1240)</f>
        <v/>
      </c>
      <c r="AQ1240" s="125">
        <f>ABS(E1240)&lt;$AQ$2</f>
        <v/>
      </c>
      <c r="AS1240">
        <f>IF(AP1240,MAX(AS$3:AS1238)+1,"")</f>
        <v/>
      </c>
    </row>
    <row r="1241">
      <c r="A1241" t="n">
        <v>1151</v>
      </c>
      <c r="B1241" s="131">
        <f>IF(A1241=1,0,IF(AP1241,0.1*ε_cu1cd,0))</f>
        <v/>
      </c>
      <c r="C1241" s="131">
        <f>IF(A1241=1,0.1*ε_cu1cd,C1240+B1240)</f>
        <v/>
      </c>
      <c r="D1241" s="113">
        <f>IF('Нормальний переріз'!$D$68&gt;0,1,2)</f>
        <v/>
      </c>
      <c r="E1241" s="144">
        <f>IF(D1241=1,F1241,G1241)</f>
        <v/>
      </c>
      <c r="F1241" s="124">
        <f>IF(AI1240,0.11*ε_cu1cd,IF(AH1240,F1240*0.01,F1240))</f>
        <v/>
      </c>
      <c r="G1241" s="124">
        <f>IF(AP1240,-0.1*ε_cu1cd,IF(AM1240,G1240*0.01,G1240))</f>
        <v/>
      </c>
      <c r="H1241" s="113">
        <f>IF(A1241=1,E1241,IF(AO1240,H1240-E1240+E1241,IF(AP1240,0.8*H1240,H1240+E1241)))</f>
        <v/>
      </c>
      <c r="I1241" s="169">
        <f>(C1241-H1241)/h</f>
        <v/>
      </c>
      <c r="J1241">
        <f>C1241/(ε_c1cd)</f>
        <v/>
      </c>
      <c r="K1241">
        <f>C1241/I1241</f>
        <v/>
      </c>
      <c r="L1241" s="131">
        <f>I1241/(ε_c1cd)</f>
        <v/>
      </c>
      <c r="M1241">
        <f>I1241*(K1241-Z_s1)</f>
        <v/>
      </c>
      <c r="N1241">
        <f>I1241*(K1241-Z_s2)</f>
        <v/>
      </c>
      <c r="O1241">
        <f>E_s*M1241</f>
        <v/>
      </c>
      <c r="P1241">
        <f>E_s*N1241</f>
        <v/>
      </c>
      <c r="Q1241">
        <f>O1241*A_s1</f>
        <v/>
      </c>
      <c r="R1241">
        <f>P1241*A_s2</f>
        <v/>
      </c>
      <c r="S1241">
        <f>Q1241*($K1241-Z_s1)</f>
        <v/>
      </c>
      <c r="T1241">
        <f>R1241*($K1241-Z_s2)</f>
        <v/>
      </c>
      <c r="U1241">
        <f>(INDIRECT("a_"&amp;U$2)/(U$2+1))*(($C1241^(U$2+1)-$H1241^(U$2+1))/(ε_c1cd^(U$2+1)))</f>
        <v/>
      </c>
      <c r="V1241">
        <f>(INDIRECT("a_"&amp;V$2)/(V$2+1))*(($C1241^(V$2+1)-$H1241^(V$2+1))/(ε_c1cd^(V$2+1)))</f>
        <v/>
      </c>
      <c r="W1241">
        <f>(INDIRECT("a_"&amp;W$2)/(W$2+1))*(($C1241^(W$2+1)-$H1241^(W$2+1))/(ε_c1cd^(W$2+1)))</f>
        <v/>
      </c>
      <c r="X1241">
        <f>(INDIRECT("a_"&amp;X$2)/(X$2+1))*(($C1241^(X$2+1)-$H1241^(X$2+1))/(ε_c1cd^(X$2+1)))</f>
        <v/>
      </c>
      <c r="Y1241">
        <f>(INDIRECT("a_"&amp;Y$2)/(Y$2+1))*(($C1241^(Y$2+1)-$H1241^(Y$2+1))/(ε_c1cd^(Y$2+1)))</f>
        <v/>
      </c>
      <c r="Z1241">
        <f>(INDIRECT("a_"&amp;Z$2)/(Z$2+2))*(($C1241^(Z$2+2)-$H1241^(Z$2+2))/(ε_c1cd^(Z$2+2)))</f>
        <v/>
      </c>
      <c r="AA1241">
        <f>(INDIRECT("a_"&amp;AA$2)/(AA$2+2))*(($C1241^(AA$2+2)-$H1241^(AA$2+2))/(ε_c1cd^(AA$2+2)))</f>
        <v/>
      </c>
      <c r="AB1241">
        <f>(INDIRECT("a_"&amp;AB$2)/(AB$2+2))*(($C1241^(AB$2+2)-$H1241^(AB$2+2))/(ε_c1cd^(AB$2+2)))</f>
        <v/>
      </c>
      <c r="AC1241">
        <f>(INDIRECT("a_"&amp;AC$2)/(AC$2+2))*(($C1241^(AC$2+2)-$H1241^(AC$2+2))/(ε_c1cd^(AC$2+2)))</f>
        <v/>
      </c>
      <c r="AD1241">
        <f>(INDIRECT("a_"&amp;AD$2)/(AD$2+2))*(($C1241^(AD$2+2)-$H1241^(AD$2+2))/(ε_c1cd^(AD$2+2)))</f>
        <v/>
      </c>
      <c r="AE1241" s="111">
        <f>(b*f_cd/L1241)*SUM(U1241:Y1241)+SUM(Q1241:R1241)</f>
        <v/>
      </c>
      <c r="AF1241" s="112">
        <f>AE1241*(K1241-y+e)</f>
        <v/>
      </c>
      <c r="AG1241" s="113">
        <f>(b*f_cd/(L1241^2))*SUM(Z1241:AD1241)+SUM(S1241:T1241)-AF1241</f>
        <v/>
      </c>
      <c r="AH1241" s="114">
        <f>AG1241&lt;0</f>
        <v/>
      </c>
      <c r="AI1241" s="115">
        <f>IF(A1241=1,FALSE,(AND(AQ1241,AH1241,NOT(AI1240))))</f>
        <v/>
      </c>
      <c r="AJ1241" s="116">
        <f>(b*f_cd/L1241)*(a_1/2*J1241^2+a_2/3*J1241^3+a_3/4*J1241^4+a_4/5*J1241^5+a_5/6*J1241^6)+SUM(Q1241:R1241)</f>
        <v/>
      </c>
      <c r="AK1241">
        <f>AJ1241*(K1241-y+e)</f>
        <v/>
      </c>
      <c r="AL1241" s="118">
        <f>(b*f_cd/(L1241^2))*(a_1/3*J1241^3+a_2/4*J1241^4+a_3/5*J1241^5+a_4/6*J1241^6+a_5/7*J1241^7)+SUM(S1241:T1241)-AK1241</f>
        <v/>
      </c>
      <c r="AM1241" s="114">
        <f>AL1241&gt;0</f>
        <v/>
      </c>
      <c r="AN1241" s="115">
        <f>IF(A1241=1,FALSE,(AND(AQ1241,AM1241,NOT(AN1240))))</f>
        <v/>
      </c>
      <c r="AO1241">
        <f>IF(D1241=1,AND(AH1241,NOT(AI1241)),AND(AM1241,NOT(AN1241)))</f>
        <v/>
      </c>
      <c r="AP1241" s="119">
        <f>IF(D1241=1,AI1241,AN1241)</f>
        <v/>
      </c>
      <c r="AQ1241" s="125">
        <f>ABS(E1241)&lt;$AQ$2</f>
        <v/>
      </c>
      <c r="AS1241">
        <f>IF(AP1241,MAX(AS$3:AS1239)+1,"")</f>
        <v/>
      </c>
    </row>
    <row r="1242">
      <c r="A1242" t="n">
        <v>1152</v>
      </c>
      <c r="B1242" s="131">
        <f>IF(A1242=1,0,IF(AP1242,0.1*ε_cu1cd,0))</f>
        <v/>
      </c>
      <c r="C1242" s="131">
        <f>IF(A1242=1,0.1*ε_cu1cd,C1241+B1241)</f>
        <v/>
      </c>
      <c r="D1242" s="113">
        <f>IF('Нормальний переріз'!$D$68&gt;0,1,2)</f>
        <v/>
      </c>
      <c r="E1242" s="144">
        <f>IF(D1242=1,F1242,G1242)</f>
        <v/>
      </c>
      <c r="F1242" s="124">
        <f>IF(AI1241,0.11*ε_cu1cd,IF(AH1241,F1241*0.01,F1241))</f>
        <v/>
      </c>
      <c r="G1242" s="124">
        <f>IF(AP1241,-0.1*ε_cu1cd,IF(AM1241,G1241*0.01,G1241))</f>
        <v/>
      </c>
      <c r="H1242" s="113">
        <f>IF(A1242=1,E1242,IF(AO1241,H1241-E1241+E1242,IF(AP1241,0.8*H1241,H1241+E1242)))</f>
        <v/>
      </c>
      <c r="I1242" s="169">
        <f>(C1242-H1242)/h</f>
        <v/>
      </c>
      <c r="J1242">
        <f>C1242/(ε_c1cd)</f>
        <v/>
      </c>
      <c r="K1242">
        <f>C1242/I1242</f>
        <v/>
      </c>
      <c r="L1242" s="131">
        <f>I1242/(ε_c1cd)</f>
        <v/>
      </c>
      <c r="M1242">
        <f>I1242*(K1242-Z_s1)</f>
        <v/>
      </c>
      <c r="N1242">
        <f>I1242*(K1242-Z_s2)</f>
        <v/>
      </c>
      <c r="O1242">
        <f>E_s*M1242</f>
        <v/>
      </c>
      <c r="P1242">
        <f>E_s*N1242</f>
        <v/>
      </c>
      <c r="Q1242">
        <f>O1242*A_s1</f>
        <v/>
      </c>
      <c r="R1242">
        <f>P1242*A_s2</f>
        <v/>
      </c>
      <c r="S1242">
        <f>Q1242*($K1242-Z_s1)</f>
        <v/>
      </c>
      <c r="T1242">
        <f>R1242*($K1242-Z_s2)</f>
        <v/>
      </c>
      <c r="U1242">
        <f>(INDIRECT("a_"&amp;U$2)/(U$2+1))*(($C1242^(U$2+1)-$H1242^(U$2+1))/(ε_c1cd^(U$2+1)))</f>
        <v/>
      </c>
      <c r="V1242">
        <f>(INDIRECT("a_"&amp;V$2)/(V$2+1))*(($C1242^(V$2+1)-$H1242^(V$2+1))/(ε_c1cd^(V$2+1)))</f>
        <v/>
      </c>
      <c r="W1242">
        <f>(INDIRECT("a_"&amp;W$2)/(W$2+1))*(($C1242^(W$2+1)-$H1242^(W$2+1))/(ε_c1cd^(W$2+1)))</f>
        <v/>
      </c>
      <c r="X1242">
        <f>(INDIRECT("a_"&amp;X$2)/(X$2+1))*(($C1242^(X$2+1)-$H1242^(X$2+1))/(ε_c1cd^(X$2+1)))</f>
        <v/>
      </c>
      <c r="Y1242">
        <f>(INDIRECT("a_"&amp;Y$2)/(Y$2+1))*(($C1242^(Y$2+1)-$H1242^(Y$2+1))/(ε_c1cd^(Y$2+1)))</f>
        <v/>
      </c>
      <c r="Z1242">
        <f>(INDIRECT("a_"&amp;Z$2)/(Z$2+2))*(($C1242^(Z$2+2)-$H1242^(Z$2+2))/(ε_c1cd^(Z$2+2)))</f>
        <v/>
      </c>
      <c r="AA1242">
        <f>(INDIRECT("a_"&amp;AA$2)/(AA$2+2))*(($C1242^(AA$2+2)-$H1242^(AA$2+2))/(ε_c1cd^(AA$2+2)))</f>
        <v/>
      </c>
      <c r="AB1242">
        <f>(INDIRECT("a_"&amp;AB$2)/(AB$2+2))*(($C1242^(AB$2+2)-$H1242^(AB$2+2))/(ε_c1cd^(AB$2+2)))</f>
        <v/>
      </c>
      <c r="AC1242">
        <f>(INDIRECT("a_"&amp;AC$2)/(AC$2+2))*(($C1242^(AC$2+2)-$H1242^(AC$2+2))/(ε_c1cd^(AC$2+2)))</f>
        <v/>
      </c>
      <c r="AD1242">
        <f>(INDIRECT("a_"&amp;AD$2)/(AD$2+2))*(($C1242^(AD$2+2)-$H1242^(AD$2+2))/(ε_c1cd^(AD$2+2)))</f>
        <v/>
      </c>
      <c r="AE1242" s="111">
        <f>(b*f_cd/L1242)*SUM(U1242:Y1242)+SUM(Q1242:R1242)</f>
        <v/>
      </c>
      <c r="AF1242" s="112">
        <f>AE1242*(K1242-y+e)</f>
        <v/>
      </c>
      <c r="AG1242" s="113">
        <f>(b*f_cd/(L1242^2))*SUM(Z1242:AD1242)+SUM(S1242:T1242)-AF1242</f>
        <v/>
      </c>
      <c r="AH1242" s="114">
        <f>AG1242&lt;0</f>
        <v/>
      </c>
      <c r="AI1242" s="115">
        <f>IF(A1242=1,FALSE,(AND(AQ1242,AH1242,NOT(AI1241))))</f>
        <v/>
      </c>
      <c r="AJ1242" s="116">
        <f>(b*f_cd/L1242)*(a_1/2*J1242^2+a_2/3*J1242^3+a_3/4*J1242^4+a_4/5*J1242^5+a_5/6*J1242^6)+SUM(Q1242:R1242)</f>
        <v/>
      </c>
      <c r="AK1242">
        <f>AJ1242*(K1242-y+e)</f>
        <v/>
      </c>
      <c r="AL1242" s="118">
        <f>(b*f_cd/(L1242^2))*(a_1/3*J1242^3+a_2/4*J1242^4+a_3/5*J1242^5+a_4/6*J1242^6+a_5/7*J1242^7)+SUM(S1242:T1242)-AK1242</f>
        <v/>
      </c>
      <c r="AM1242" s="114">
        <f>AL1242&gt;0</f>
        <v/>
      </c>
      <c r="AN1242" s="115">
        <f>IF(A1242=1,FALSE,(AND(AQ1242,AM1242,NOT(AN1241))))</f>
        <v/>
      </c>
      <c r="AO1242">
        <f>IF(D1242=1,AND(AH1242,NOT(AI1242)),AND(AM1242,NOT(AN1242)))</f>
        <v/>
      </c>
      <c r="AP1242" s="119">
        <f>IF(D1242=1,AI1242,AN1242)</f>
        <v/>
      </c>
      <c r="AQ1242" s="125">
        <f>ABS(E1242)&lt;$AQ$2</f>
        <v/>
      </c>
      <c r="AS1242">
        <f>IF(AP1242,MAX(AS$3:AS1240)+1,"")</f>
        <v/>
      </c>
    </row>
    <row r="1243">
      <c r="A1243" t="n">
        <v>1153</v>
      </c>
      <c r="B1243" s="131">
        <f>IF(A1243=1,0,IF(AP1243,0.1*ε_cu1cd,0))</f>
        <v/>
      </c>
      <c r="C1243" s="131">
        <f>IF(A1243=1,0.1*ε_cu1cd,C1242+B1242)</f>
        <v/>
      </c>
      <c r="D1243" s="113">
        <f>IF('Нормальний переріз'!$D$68&gt;0,1,2)</f>
        <v/>
      </c>
      <c r="E1243" s="144">
        <f>IF(D1243=1,F1243,G1243)</f>
        <v/>
      </c>
      <c r="F1243" s="124">
        <f>IF(AI1242,0.11*ε_cu1cd,IF(AH1242,F1242*0.01,F1242))</f>
        <v/>
      </c>
      <c r="G1243" s="124">
        <f>IF(AP1242,-0.1*ε_cu1cd,IF(AM1242,G1242*0.01,G1242))</f>
        <v/>
      </c>
      <c r="H1243" s="113">
        <f>IF(A1243=1,E1243,IF(AO1242,H1242-E1242+E1243,IF(AP1242,0.8*H1242,H1242+E1243)))</f>
        <v/>
      </c>
      <c r="I1243" s="169">
        <f>(C1243-H1243)/h</f>
        <v/>
      </c>
      <c r="J1243">
        <f>C1243/(ε_c1cd)</f>
        <v/>
      </c>
      <c r="K1243">
        <f>C1243/I1243</f>
        <v/>
      </c>
      <c r="L1243" s="131">
        <f>I1243/(ε_c1cd)</f>
        <v/>
      </c>
      <c r="M1243">
        <f>I1243*(K1243-Z_s1)</f>
        <v/>
      </c>
      <c r="N1243">
        <f>I1243*(K1243-Z_s2)</f>
        <v/>
      </c>
      <c r="O1243">
        <f>E_s*M1243</f>
        <v/>
      </c>
      <c r="P1243">
        <f>E_s*N1243</f>
        <v/>
      </c>
      <c r="Q1243">
        <f>O1243*A_s1</f>
        <v/>
      </c>
      <c r="R1243">
        <f>P1243*A_s2</f>
        <v/>
      </c>
      <c r="S1243">
        <f>Q1243*($K1243-Z_s1)</f>
        <v/>
      </c>
      <c r="T1243">
        <f>R1243*($K1243-Z_s2)</f>
        <v/>
      </c>
      <c r="U1243">
        <f>(INDIRECT("a_"&amp;U$2)/(U$2+1))*(($C1243^(U$2+1)-$H1243^(U$2+1))/(ε_c1cd^(U$2+1)))</f>
        <v/>
      </c>
      <c r="V1243">
        <f>(INDIRECT("a_"&amp;V$2)/(V$2+1))*(($C1243^(V$2+1)-$H1243^(V$2+1))/(ε_c1cd^(V$2+1)))</f>
        <v/>
      </c>
      <c r="W1243">
        <f>(INDIRECT("a_"&amp;W$2)/(W$2+1))*(($C1243^(W$2+1)-$H1243^(W$2+1))/(ε_c1cd^(W$2+1)))</f>
        <v/>
      </c>
      <c r="X1243">
        <f>(INDIRECT("a_"&amp;X$2)/(X$2+1))*(($C1243^(X$2+1)-$H1243^(X$2+1))/(ε_c1cd^(X$2+1)))</f>
        <v/>
      </c>
      <c r="Y1243">
        <f>(INDIRECT("a_"&amp;Y$2)/(Y$2+1))*(($C1243^(Y$2+1)-$H1243^(Y$2+1))/(ε_c1cd^(Y$2+1)))</f>
        <v/>
      </c>
      <c r="Z1243">
        <f>(INDIRECT("a_"&amp;Z$2)/(Z$2+2))*(($C1243^(Z$2+2)-$H1243^(Z$2+2))/(ε_c1cd^(Z$2+2)))</f>
        <v/>
      </c>
      <c r="AA1243">
        <f>(INDIRECT("a_"&amp;AA$2)/(AA$2+2))*(($C1243^(AA$2+2)-$H1243^(AA$2+2))/(ε_c1cd^(AA$2+2)))</f>
        <v/>
      </c>
      <c r="AB1243">
        <f>(INDIRECT("a_"&amp;AB$2)/(AB$2+2))*(($C1243^(AB$2+2)-$H1243^(AB$2+2))/(ε_c1cd^(AB$2+2)))</f>
        <v/>
      </c>
      <c r="AC1243">
        <f>(INDIRECT("a_"&amp;AC$2)/(AC$2+2))*(($C1243^(AC$2+2)-$H1243^(AC$2+2))/(ε_c1cd^(AC$2+2)))</f>
        <v/>
      </c>
      <c r="AD1243">
        <f>(INDIRECT("a_"&amp;AD$2)/(AD$2+2))*(($C1243^(AD$2+2)-$H1243^(AD$2+2))/(ε_c1cd^(AD$2+2)))</f>
        <v/>
      </c>
      <c r="AE1243" s="111">
        <f>(b*f_cd/L1243)*SUM(U1243:Y1243)+SUM(Q1243:R1243)</f>
        <v/>
      </c>
      <c r="AF1243" s="112">
        <f>AE1243*(K1243-y+e)</f>
        <v/>
      </c>
      <c r="AG1243" s="113">
        <f>(b*f_cd/(L1243^2))*SUM(Z1243:AD1243)+SUM(S1243:T1243)-AF1243</f>
        <v/>
      </c>
      <c r="AH1243" s="114">
        <f>AG1243&lt;0</f>
        <v/>
      </c>
      <c r="AI1243" s="115">
        <f>IF(A1243=1,FALSE,(AND(AQ1243,AH1243,NOT(AI1242))))</f>
        <v/>
      </c>
      <c r="AJ1243" s="116">
        <f>(b*f_cd/L1243)*(a_1/2*J1243^2+a_2/3*J1243^3+a_3/4*J1243^4+a_4/5*J1243^5+a_5/6*J1243^6)+SUM(Q1243:R1243)</f>
        <v/>
      </c>
      <c r="AK1243">
        <f>AJ1243*(K1243-y+e)</f>
        <v/>
      </c>
      <c r="AL1243" s="118">
        <f>(b*f_cd/(L1243^2))*(a_1/3*J1243^3+a_2/4*J1243^4+a_3/5*J1243^5+a_4/6*J1243^6+a_5/7*J1243^7)+SUM(S1243:T1243)-AK1243</f>
        <v/>
      </c>
      <c r="AM1243" s="114">
        <f>AL1243&gt;0</f>
        <v/>
      </c>
      <c r="AN1243" s="115">
        <f>IF(A1243=1,FALSE,(AND(AQ1243,AM1243,NOT(AN1242))))</f>
        <v/>
      </c>
      <c r="AO1243">
        <f>IF(D1243=1,AND(AH1243,NOT(AI1243)),AND(AM1243,NOT(AN1243)))</f>
        <v/>
      </c>
      <c r="AP1243" s="119">
        <f>IF(D1243=1,AI1243,AN1243)</f>
        <v/>
      </c>
      <c r="AQ1243" s="125">
        <f>ABS(E1243)&lt;$AQ$2</f>
        <v/>
      </c>
      <c r="AS1243">
        <f>IF(AP1243,MAX(AS$3:AS1241)+1,"")</f>
        <v/>
      </c>
    </row>
    <row r="1244">
      <c r="A1244" t="n">
        <v>1154</v>
      </c>
      <c r="B1244" s="131">
        <f>IF(A1244=1,0,IF(AP1244,0.1*ε_cu1cd,0))</f>
        <v/>
      </c>
      <c r="C1244" s="131">
        <f>IF(A1244=1,0.1*ε_cu1cd,C1243+B1243)</f>
        <v/>
      </c>
      <c r="D1244" s="113">
        <f>IF('Нормальний переріз'!$D$68&gt;0,1,2)</f>
        <v/>
      </c>
      <c r="E1244" s="144">
        <f>IF(D1244=1,F1244,G1244)</f>
        <v/>
      </c>
      <c r="F1244" s="124">
        <f>IF(AI1243,0.11*ε_cu1cd,IF(AH1243,F1243*0.01,F1243))</f>
        <v/>
      </c>
      <c r="G1244" s="124">
        <f>IF(AP1243,-0.1*ε_cu1cd,IF(AM1243,G1243*0.01,G1243))</f>
        <v/>
      </c>
      <c r="H1244" s="113">
        <f>IF(A1244=1,E1244,IF(AO1243,H1243-E1243+E1244,IF(AP1243,0.8*H1243,H1243+E1244)))</f>
        <v/>
      </c>
      <c r="I1244" s="169">
        <f>(C1244-H1244)/h</f>
        <v/>
      </c>
      <c r="J1244">
        <f>C1244/(ε_c1cd)</f>
        <v/>
      </c>
      <c r="K1244">
        <f>C1244/I1244</f>
        <v/>
      </c>
      <c r="L1244" s="131">
        <f>I1244/(ε_c1cd)</f>
        <v/>
      </c>
      <c r="M1244">
        <f>I1244*(K1244-Z_s1)</f>
        <v/>
      </c>
      <c r="N1244">
        <f>I1244*(K1244-Z_s2)</f>
        <v/>
      </c>
      <c r="O1244">
        <f>E_s*M1244</f>
        <v/>
      </c>
      <c r="P1244">
        <f>E_s*N1244</f>
        <v/>
      </c>
      <c r="Q1244">
        <f>O1244*A_s1</f>
        <v/>
      </c>
      <c r="R1244">
        <f>P1244*A_s2</f>
        <v/>
      </c>
      <c r="S1244">
        <f>Q1244*($K1244-Z_s1)</f>
        <v/>
      </c>
      <c r="T1244">
        <f>R1244*($K1244-Z_s2)</f>
        <v/>
      </c>
      <c r="U1244">
        <f>(INDIRECT("a_"&amp;U$2)/(U$2+1))*(($C1244^(U$2+1)-$H1244^(U$2+1))/(ε_c1cd^(U$2+1)))</f>
        <v/>
      </c>
      <c r="V1244">
        <f>(INDIRECT("a_"&amp;V$2)/(V$2+1))*(($C1244^(V$2+1)-$H1244^(V$2+1))/(ε_c1cd^(V$2+1)))</f>
        <v/>
      </c>
      <c r="W1244">
        <f>(INDIRECT("a_"&amp;W$2)/(W$2+1))*(($C1244^(W$2+1)-$H1244^(W$2+1))/(ε_c1cd^(W$2+1)))</f>
        <v/>
      </c>
      <c r="X1244">
        <f>(INDIRECT("a_"&amp;X$2)/(X$2+1))*(($C1244^(X$2+1)-$H1244^(X$2+1))/(ε_c1cd^(X$2+1)))</f>
        <v/>
      </c>
      <c r="Y1244">
        <f>(INDIRECT("a_"&amp;Y$2)/(Y$2+1))*(($C1244^(Y$2+1)-$H1244^(Y$2+1))/(ε_c1cd^(Y$2+1)))</f>
        <v/>
      </c>
      <c r="Z1244">
        <f>(INDIRECT("a_"&amp;Z$2)/(Z$2+2))*(($C1244^(Z$2+2)-$H1244^(Z$2+2))/(ε_c1cd^(Z$2+2)))</f>
        <v/>
      </c>
      <c r="AA1244">
        <f>(INDIRECT("a_"&amp;AA$2)/(AA$2+2))*(($C1244^(AA$2+2)-$H1244^(AA$2+2))/(ε_c1cd^(AA$2+2)))</f>
        <v/>
      </c>
      <c r="AB1244">
        <f>(INDIRECT("a_"&amp;AB$2)/(AB$2+2))*(($C1244^(AB$2+2)-$H1244^(AB$2+2))/(ε_c1cd^(AB$2+2)))</f>
        <v/>
      </c>
      <c r="AC1244">
        <f>(INDIRECT("a_"&amp;AC$2)/(AC$2+2))*(($C1244^(AC$2+2)-$H1244^(AC$2+2))/(ε_c1cd^(AC$2+2)))</f>
        <v/>
      </c>
      <c r="AD1244">
        <f>(INDIRECT("a_"&amp;AD$2)/(AD$2+2))*(($C1244^(AD$2+2)-$H1244^(AD$2+2))/(ε_c1cd^(AD$2+2)))</f>
        <v/>
      </c>
      <c r="AE1244" s="111">
        <f>(b*f_cd/L1244)*SUM(U1244:Y1244)+SUM(Q1244:R1244)</f>
        <v/>
      </c>
      <c r="AF1244" s="112">
        <f>AE1244*(K1244-y+e)</f>
        <v/>
      </c>
      <c r="AG1244" s="113">
        <f>(b*f_cd/(L1244^2))*SUM(Z1244:AD1244)+SUM(S1244:T1244)-AF1244</f>
        <v/>
      </c>
      <c r="AH1244" s="114">
        <f>AG1244&lt;0</f>
        <v/>
      </c>
      <c r="AI1244" s="115">
        <f>IF(A1244=1,FALSE,(AND(AQ1244,AH1244,NOT(AI1243))))</f>
        <v/>
      </c>
      <c r="AJ1244" s="116">
        <f>(b*f_cd/L1244)*(a_1/2*J1244^2+a_2/3*J1244^3+a_3/4*J1244^4+a_4/5*J1244^5+a_5/6*J1244^6)+SUM(Q1244:R1244)</f>
        <v/>
      </c>
      <c r="AK1244">
        <f>AJ1244*(K1244-y+e)</f>
        <v/>
      </c>
      <c r="AL1244" s="118">
        <f>(b*f_cd/(L1244^2))*(a_1/3*J1244^3+a_2/4*J1244^4+a_3/5*J1244^5+a_4/6*J1244^6+a_5/7*J1244^7)+SUM(S1244:T1244)-AK1244</f>
        <v/>
      </c>
      <c r="AM1244" s="114">
        <f>AL1244&gt;0</f>
        <v/>
      </c>
      <c r="AN1244" s="115">
        <f>IF(A1244=1,FALSE,(AND(AQ1244,AM1244,NOT(AN1243))))</f>
        <v/>
      </c>
      <c r="AO1244">
        <f>IF(D1244=1,AND(AH1244,NOT(AI1244)),AND(AM1244,NOT(AN1244)))</f>
        <v/>
      </c>
      <c r="AP1244" s="119">
        <f>IF(D1244=1,AI1244,AN1244)</f>
        <v/>
      </c>
      <c r="AQ1244" s="125">
        <f>ABS(E1244)&lt;$AQ$2</f>
        <v/>
      </c>
      <c r="AS1244">
        <f>IF(AP1244,MAX(AS$3:AS1242)+1,"")</f>
        <v/>
      </c>
    </row>
    <row r="1245">
      <c r="A1245" t="n">
        <v>1155</v>
      </c>
      <c r="B1245" s="131">
        <f>IF(A1245=1,0,IF(AP1245,0.1*ε_cu1cd,0))</f>
        <v/>
      </c>
      <c r="C1245" s="131">
        <f>IF(A1245=1,0.1*ε_cu1cd,C1244+B1244)</f>
        <v/>
      </c>
      <c r="D1245" s="113">
        <f>IF('Нормальний переріз'!$D$68&gt;0,1,2)</f>
        <v/>
      </c>
      <c r="E1245" s="144">
        <f>IF(D1245=1,F1245,G1245)</f>
        <v/>
      </c>
      <c r="F1245" s="124">
        <f>IF(AI1244,0.11*ε_cu1cd,IF(AH1244,F1244*0.01,F1244))</f>
        <v/>
      </c>
      <c r="G1245" s="124">
        <f>IF(AP1244,-0.1*ε_cu1cd,IF(AM1244,G1244*0.01,G1244))</f>
        <v/>
      </c>
      <c r="H1245" s="113">
        <f>IF(A1245=1,E1245,IF(AO1244,H1244-E1244+E1245,IF(AP1244,0.8*H1244,H1244+E1245)))</f>
        <v/>
      </c>
      <c r="I1245" s="169">
        <f>(C1245-H1245)/h</f>
        <v/>
      </c>
      <c r="J1245">
        <f>C1245/(ε_c1cd)</f>
        <v/>
      </c>
      <c r="K1245">
        <f>C1245/I1245</f>
        <v/>
      </c>
      <c r="L1245" s="131">
        <f>I1245/(ε_c1cd)</f>
        <v/>
      </c>
      <c r="M1245">
        <f>I1245*(K1245-Z_s1)</f>
        <v/>
      </c>
      <c r="N1245">
        <f>I1245*(K1245-Z_s2)</f>
        <v/>
      </c>
      <c r="O1245">
        <f>E_s*M1245</f>
        <v/>
      </c>
      <c r="P1245">
        <f>E_s*N1245</f>
        <v/>
      </c>
      <c r="Q1245">
        <f>O1245*A_s1</f>
        <v/>
      </c>
      <c r="R1245">
        <f>P1245*A_s2</f>
        <v/>
      </c>
      <c r="S1245">
        <f>Q1245*($K1245-Z_s1)</f>
        <v/>
      </c>
      <c r="T1245">
        <f>R1245*($K1245-Z_s2)</f>
        <v/>
      </c>
      <c r="U1245">
        <f>(INDIRECT("a_"&amp;U$2)/(U$2+1))*(($C1245^(U$2+1)-$H1245^(U$2+1))/(ε_c1cd^(U$2+1)))</f>
        <v/>
      </c>
      <c r="V1245">
        <f>(INDIRECT("a_"&amp;V$2)/(V$2+1))*(($C1245^(V$2+1)-$H1245^(V$2+1))/(ε_c1cd^(V$2+1)))</f>
        <v/>
      </c>
      <c r="W1245">
        <f>(INDIRECT("a_"&amp;W$2)/(W$2+1))*(($C1245^(W$2+1)-$H1245^(W$2+1))/(ε_c1cd^(W$2+1)))</f>
        <v/>
      </c>
      <c r="X1245">
        <f>(INDIRECT("a_"&amp;X$2)/(X$2+1))*(($C1245^(X$2+1)-$H1245^(X$2+1))/(ε_c1cd^(X$2+1)))</f>
        <v/>
      </c>
      <c r="Y1245">
        <f>(INDIRECT("a_"&amp;Y$2)/(Y$2+1))*(($C1245^(Y$2+1)-$H1245^(Y$2+1))/(ε_c1cd^(Y$2+1)))</f>
        <v/>
      </c>
      <c r="Z1245">
        <f>(INDIRECT("a_"&amp;Z$2)/(Z$2+2))*(($C1245^(Z$2+2)-$H1245^(Z$2+2))/(ε_c1cd^(Z$2+2)))</f>
        <v/>
      </c>
      <c r="AA1245">
        <f>(INDIRECT("a_"&amp;AA$2)/(AA$2+2))*(($C1245^(AA$2+2)-$H1245^(AA$2+2))/(ε_c1cd^(AA$2+2)))</f>
        <v/>
      </c>
      <c r="AB1245">
        <f>(INDIRECT("a_"&amp;AB$2)/(AB$2+2))*(($C1245^(AB$2+2)-$H1245^(AB$2+2))/(ε_c1cd^(AB$2+2)))</f>
        <v/>
      </c>
      <c r="AC1245">
        <f>(INDIRECT("a_"&amp;AC$2)/(AC$2+2))*(($C1245^(AC$2+2)-$H1245^(AC$2+2))/(ε_c1cd^(AC$2+2)))</f>
        <v/>
      </c>
      <c r="AD1245">
        <f>(INDIRECT("a_"&amp;AD$2)/(AD$2+2))*(($C1245^(AD$2+2)-$H1245^(AD$2+2))/(ε_c1cd^(AD$2+2)))</f>
        <v/>
      </c>
      <c r="AE1245" s="111">
        <f>(b*f_cd/L1245)*SUM(U1245:Y1245)+SUM(Q1245:R1245)</f>
        <v/>
      </c>
      <c r="AF1245" s="112">
        <f>AE1245*(K1245-y+e)</f>
        <v/>
      </c>
      <c r="AG1245" s="113">
        <f>(b*f_cd/(L1245^2))*SUM(Z1245:AD1245)+SUM(S1245:T1245)-AF1245</f>
        <v/>
      </c>
      <c r="AH1245" s="114">
        <f>AG1245&lt;0</f>
        <v/>
      </c>
      <c r="AI1245" s="115">
        <f>IF(A1245=1,FALSE,(AND(AQ1245,AH1245,NOT(AI1244))))</f>
        <v/>
      </c>
      <c r="AJ1245" s="116">
        <f>(b*f_cd/L1245)*(a_1/2*J1245^2+a_2/3*J1245^3+a_3/4*J1245^4+a_4/5*J1245^5+a_5/6*J1245^6)+SUM(Q1245:R1245)</f>
        <v/>
      </c>
      <c r="AK1245">
        <f>AJ1245*(K1245-y+e)</f>
        <v/>
      </c>
      <c r="AL1245" s="118">
        <f>(b*f_cd/(L1245^2))*(a_1/3*J1245^3+a_2/4*J1245^4+a_3/5*J1245^5+a_4/6*J1245^6+a_5/7*J1245^7)+SUM(S1245:T1245)-AK1245</f>
        <v/>
      </c>
      <c r="AM1245" s="114">
        <f>AL1245&gt;0</f>
        <v/>
      </c>
      <c r="AN1245" s="115">
        <f>IF(A1245=1,FALSE,(AND(AQ1245,AM1245,NOT(AN1244))))</f>
        <v/>
      </c>
      <c r="AO1245">
        <f>IF(D1245=1,AND(AH1245,NOT(AI1245)),AND(AM1245,NOT(AN1245)))</f>
        <v/>
      </c>
      <c r="AP1245" s="119">
        <f>IF(D1245=1,AI1245,AN1245)</f>
        <v/>
      </c>
      <c r="AQ1245" s="125">
        <f>ABS(E1245)&lt;$AQ$2</f>
        <v/>
      </c>
      <c r="AS1245">
        <f>IF(AP1245,MAX(AS$3:AS1243)+1,"")</f>
        <v/>
      </c>
    </row>
    <row r="1246">
      <c r="A1246" t="n">
        <v>1156</v>
      </c>
      <c r="B1246" s="131">
        <f>IF(A1246=1,0,IF(AP1246,0.1*ε_cu1cd,0))</f>
        <v/>
      </c>
      <c r="C1246" s="131">
        <f>IF(A1246=1,0.1*ε_cu1cd,C1245+B1245)</f>
        <v/>
      </c>
      <c r="D1246" s="113">
        <f>IF('Нормальний переріз'!$D$68&gt;0,1,2)</f>
        <v/>
      </c>
      <c r="E1246" s="144">
        <f>IF(D1246=1,F1246,G1246)</f>
        <v/>
      </c>
      <c r="F1246" s="124">
        <f>IF(AI1245,0.11*ε_cu1cd,IF(AH1245,F1245*0.01,F1245))</f>
        <v/>
      </c>
      <c r="G1246" s="124">
        <f>IF(AP1245,-0.1*ε_cu1cd,IF(AM1245,G1245*0.01,G1245))</f>
        <v/>
      </c>
      <c r="H1246" s="113">
        <f>IF(A1246=1,E1246,IF(AO1245,H1245-E1245+E1246,IF(AP1245,0.8*H1245,H1245+E1246)))</f>
        <v/>
      </c>
      <c r="I1246" s="169">
        <f>(C1246-H1246)/h</f>
        <v/>
      </c>
      <c r="J1246">
        <f>C1246/(ε_c1cd)</f>
        <v/>
      </c>
      <c r="K1246">
        <f>C1246/I1246</f>
        <v/>
      </c>
      <c r="L1246" s="131">
        <f>I1246/(ε_c1cd)</f>
        <v/>
      </c>
      <c r="M1246">
        <f>I1246*(K1246-Z_s1)</f>
        <v/>
      </c>
      <c r="N1246">
        <f>I1246*(K1246-Z_s2)</f>
        <v/>
      </c>
      <c r="O1246">
        <f>E_s*M1246</f>
        <v/>
      </c>
      <c r="P1246">
        <f>E_s*N1246</f>
        <v/>
      </c>
      <c r="Q1246">
        <f>O1246*A_s1</f>
        <v/>
      </c>
      <c r="R1246">
        <f>P1246*A_s2</f>
        <v/>
      </c>
      <c r="S1246">
        <f>Q1246*($K1246-Z_s1)</f>
        <v/>
      </c>
      <c r="T1246">
        <f>R1246*($K1246-Z_s2)</f>
        <v/>
      </c>
      <c r="U1246">
        <f>(INDIRECT("a_"&amp;U$2)/(U$2+1))*(($C1246^(U$2+1)-$H1246^(U$2+1))/(ε_c1cd^(U$2+1)))</f>
        <v/>
      </c>
      <c r="V1246">
        <f>(INDIRECT("a_"&amp;V$2)/(V$2+1))*(($C1246^(V$2+1)-$H1246^(V$2+1))/(ε_c1cd^(V$2+1)))</f>
        <v/>
      </c>
      <c r="W1246">
        <f>(INDIRECT("a_"&amp;W$2)/(W$2+1))*(($C1246^(W$2+1)-$H1246^(W$2+1))/(ε_c1cd^(W$2+1)))</f>
        <v/>
      </c>
      <c r="X1246">
        <f>(INDIRECT("a_"&amp;X$2)/(X$2+1))*(($C1246^(X$2+1)-$H1246^(X$2+1))/(ε_c1cd^(X$2+1)))</f>
        <v/>
      </c>
      <c r="Y1246">
        <f>(INDIRECT("a_"&amp;Y$2)/(Y$2+1))*(($C1246^(Y$2+1)-$H1246^(Y$2+1))/(ε_c1cd^(Y$2+1)))</f>
        <v/>
      </c>
      <c r="Z1246">
        <f>(INDIRECT("a_"&amp;Z$2)/(Z$2+2))*(($C1246^(Z$2+2)-$H1246^(Z$2+2))/(ε_c1cd^(Z$2+2)))</f>
        <v/>
      </c>
      <c r="AA1246">
        <f>(INDIRECT("a_"&amp;AA$2)/(AA$2+2))*(($C1246^(AA$2+2)-$H1246^(AA$2+2))/(ε_c1cd^(AA$2+2)))</f>
        <v/>
      </c>
      <c r="AB1246">
        <f>(INDIRECT("a_"&amp;AB$2)/(AB$2+2))*(($C1246^(AB$2+2)-$H1246^(AB$2+2))/(ε_c1cd^(AB$2+2)))</f>
        <v/>
      </c>
      <c r="AC1246">
        <f>(INDIRECT("a_"&amp;AC$2)/(AC$2+2))*(($C1246^(AC$2+2)-$H1246^(AC$2+2))/(ε_c1cd^(AC$2+2)))</f>
        <v/>
      </c>
      <c r="AD1246">
        <f>(INDIRECT("a_"&amp;AD$2)/(AD$2+2))*(($C1246^(AD$2+2)-$H1246^(AD$2+2))/(ε_c1cd^(AD$2+2)))</f>
        <v/>
      </c>
      <c r="AE1246" s="111">
        <f>(b*f_cd/L1246)*SUM(U1246:Y1246)+SUM(Q1246:R1246)</f>
        <v/>
      </c>
      <c r="AF1246" s="112">
        <f>AE1246*(K1246-y+e)</f>
        <v/>
      </c>
      <c r="AG1246" s="113">
        <f>(b*f_cd/(L1246^2))*SUM(Z1246:AD1246)+SUM(S1246:T1246)-AF1246</f>
        <v/>
      </c>
      <c r="AH1246" s="114">
        <f>AG1246&lt;0</f>
        <v/>
      </c>
      <c r="AI1246" s="115">
        <f>IF(A1246=1,FALSE,(AND(AQ1246,AH1246,NOT(AI1245))))</f>
        <v/>
      </c>
      <c r="AJ1246" s="116">
        <f>(b*f_cd/L1246)*(a_1/2*J1246^2+a_2/3*J1246^3+a_3/4*J1246^4+a_4/5*J1246^5+a_5/6*J1246^6)+SUM(Q1246:R1246)</f>
        <v/>
      </c>
      <c r="AK1246">
        <f>AJ1246*(K1246-y+e)</f>
        <v/>
      </c>
      <c r="AL1246" s="118">
        <f>(b*f_cd/(L1246^2))*(a_1/3*J1246^3+a_2/4*J1246^4+a_3/5*J1246^5+a_4/6*J1246^6+a_5/7*J1246^7)+SUM(S1246:T1246)-AK1246</f>
        <v/>
      </c>
      <c r="AM1246" s="114">
        <f>AL1246&gt;0</f>
        <v/>
      </c>
      <c r="AN1246" s="115">
        <f>IF(A1246=1,FALSE,(AND(AQ1246,AM1246,NOT(AN1245))))</f>
        <v/>
      </c>
      <c r="AO1246">
        <f>IF(D1246=1,AND(AH1246,NOT(AI1246)),AND(AM1246,NOT(AN1246)))</f>
        <v/>
      </c>
      <c r="AP1246" s="119">
        <f>IF(D1246=1,AI1246,AN1246)</f>
        <v/>
      </c>
      <c r="AQ1246" s="125">
        <f>ABS(E1246)&lt;$AQ$2</f>
        <v/>
      </c>
      <c r="AS1246">
        <f>IF(AP1246,MAX(AS$3:AS1244)+1,"")</f>
        <v/>
      </c>
    </row>
    <row r="1247">
      <c r="A1247" t="n">
        <v>1157</v>
      </c>
      <c r="B1247" s="131">
        <f>IF(A1247=1,0,IF(AP1247,0.1*ε_cu1cd,0))</f>
        <v/>
      </c>
      <c r="C1247" s="131">
        <f>IF(A1247=1,0.1*ε_cu1cd,C1246+B1246)</f>
        <v/>
      </c>
      <c r="D1247" s="113">
        <f>IF('Нормальний переріз'!$D$68&gt;0,1,2)</f>
        <v/>
      </c>
      <c r="E1247" s="144">
        <f>IF(D1247=1,F1247,G1247)</f>
        <v/>
      </c>
      <c r="F1247" s="124">
        <f>IF(AI1246,0.11*ε_cu1cd,IF(AH1246,F1246*0.01,F1246))</f>
        <v/>
      </c>
      <c r="G1247" s="124">
        <f>IF(AP1246,-0.1*ε_cu1cd,IF(AM1246,G1246*0.01,G1246))</f>
        <v/>
      </c>
      <c r="H1247" s="113">
        <f>IF(A1247=1,E1247,IF(AO1246,H1246-E1246+E1247,IF(AP1246,0.8*H1246,H1246+E1247)))</f>
        <v/>
      </c>
      <c r="I1247" s="169">
        <f>(C1247-H1247)/h</f>
        <v/>
      </c>
      <c r="J1247">
        <f>C1247/(ε_c1cd)</f>
        <v/>
      </c>
      <c r="K1247">
        <f>C1247/I1247</f>
        <v/>
      </c>
      <c r="L1247" s="131">
        <f>I1247/(ε_c1cd)</f>
        <v/>
      </c>
      <c r="M1247">
        <f>I1247*(K1247-Z_s1)</f>
        <v/>
      </c>
      <c r="N1247">
        <f>I1247*(K1247-Z_s2)</f>
        <v/>
      </c>
      <c r="O1247">
        <f>E_s*M1247</f>
        <v/>
      </c>
      <c r="P1247">
        <f>E_s*N1247</f>
        <v/>
      </c>
      <c r="Q1247">
        <f>O1247*A_s1</f>
        <v/>
      </c>
      <c r="R1247">
        <f>P1247*A_s2</f>
        <v/>
      </c>
      <c r="S1247">
        <f>Q1247*($K1247-Z_s1)</f>
        <v/>
      </c>
      <c r="T1247">
        <f>R1247*($K1247-Z_s2)</f>
        <v/>
      </c>
      <c r="U1247">
        <f>(INDIRECT("a_"&amp;U$2)/(U$2+1))*(($C1247^(U$2+1)-$H1247^(U$2+1))/(ε_c1cd^(U$2+1)))</f>
        <v/>
      </c>
      <c r="V1247">
        <f>(INDIRECT("a_"&amp;V$2)/(V$2+1))*(($C1247^(V$2+1)-$H1247^(V$2+1))/(ε_c1cd^(V$2+1)))</f>
        <v/>
      </c>
      <c r="W1247">
        <f>(INDIRECT("a_"&amp;W$2)/(W$2+1))*(($C1247^(W$2+1)-$H1247^(W$2+1))/(ε_c1cd^(W$2+1)))</f>
        <v/>
      </c>
      <c r="X1247">
        <f>(INDIRECT("a_"&amp;X$2)/(X$2+1))*(($C1247^(X$2+1)-$H1247^(X$2+1))/(ε_c1cd^(X$2+1)))</f>
        <v/>
      </c>
      <c r="Y1247">
        <f>(INDIRECT("a_"&amp;Y$2)/(Y$2+1))*(($C1247^(Y$2+1)-$H1247^(Y$2+1))/(ε_c1cd^(Y$2+1)))</f>
        <v/>
      </c>
      <c r="Z1247">
        <f>(INDIRECT("a_"&amp;Z$2)/(Z$2+2))*(($C1247^(Z$2+2)-$H1247^(Z$2+2))/(ε_c1cd^(Z$2+2)))</f>
        <v/>
      </c>
      <c r="AA1247">
        <f>(INDIRECT("a_"&amp;AA$2)/(AA$2+2))*(($C1247^(AA$2+2)-$H1247^(AA$2+2))/(ε_c1cd^(AA$2+2)))</f>
        <v/>
      </c>
      <c r="AB1247">
        <f>(INDIRECT("a_"&amp;AB$2)/(AB$2+2))*(($C1247^(AB$2+2)-$H1247^(AB$2+2))/(ε_c1cd^(AB$2+2)))</f>
        <v/>
      </c>
      <c r="AC1247">
        <f>(INDIRECT("a_"&amp;AC$2)/(AC$2+2))*(($C1247^(AC$2+2)-$H1247^(AC$2+2))/(ε_c1cd^(AC$2+2)))</f>
        <v/>
      </c>
      <c r="AD1247">
        <f>(INDIRECT("a_"&amp;AD$2)/(AD$2+2))*(($C1247^(AD$2+2)-$H1247^(AD$2+2))/(ε_c1cd^(AD$2+2)))</f>
        <v/>
      </c>
      <c r="AE1247" s="111">
        <f>(b*f_cd/L1247)*SUM(U1247:Y1247)+SUM(Q1247:R1247)</f>
        <v/>
      </c>
      <c r="AF1247" s="112">
        <f>AE1247*(K1247-y+e)</f>
        <v/>
      </c>
      <c r="AG1247" s="113">
        <f>(b*f_cd/(L1247^2))*SUM(Z1247:AD1247)+SUM(S1247:T1247)-AF1247</f>
        <v/>
      </c>
      <c r="AH1247" s="114">
        <f>AG1247&lt;0</f>
        <v/>
      </c>
      <c r="AI1247" s="115">
        <f>IF(A1247=1,FALSE,(AND(AQ1247,AH1247,NOT(AI1246))))</f>
        <v/>
      </c>
      <c r="AJ1247" s="116">
        <f>(b*f_cd/L1247)*(a_1/2*J1247^2+a_2/3*J1247^3+a_3/4*J1247^4+a_4/5*J1247^5+a_5/6*J1247^6)+SUM(Q1247:R1247)</f>
        <v/>
      </c>
      <c r="AK1247">
        <f>AJ1247*(K1247-y+e)</f>
        <v/>
      </c>
      <c r="AL1247" s="118">
        <f>(b*f_cd/(L1247^2))*(a_1/3*J1247^3+a_2/4*J1247^4+a_3/5*J1247^5+a_4/6*J1247^6+a_5/7*J1247^7)+SUM(S1247:T1247)-AK1247</f>
        <v/>
      </c>
      <c r="AM1247" s="114">
        <f>AL1247&gt;0</f>
        <v/>
      </c>
      <c r="AN1247" s="115">
        <f>IF(A1247=1,FALSE,(AND(AQ1247,AM1247,NOT(AN1246))))</f>
        <v/>
      </c>
      <c r="AO1247">
        <f>IF(D1247=1,AND(AH1247,NOT(AI1247)),AND(AM1247,NOT(AN1247)))</f>
        <v/>
      </c>
      <c r="AP1247" s="119">
        <f>IF(D1247=1,AI1247,AN1247)</f>
        <v/>
      </c>
      <c r="AQ1247" s="125">
        <f>ABS(E1247)&lt;$AQ$2</f>
        <v/>
      </c>
      <c r="AS1247">
        <f>IF(AP1247,MAX(AS$3:AS1245)+1,"")</f>
        <v/>
      </c>
    </row>
    <row r="1248">
      <c r="A1248" t="n">
        <v>1158</v>
      </c>
      <c r="B1248" s="131">
        <f>IF(A1248=1,0,IF(AP1248,0.1*ε_cu1cd,0))</f>
        <v/>
      </c>
      <c r="C1248" s="131">
        <f>IF(A1248=1,0.1*ε_cu1cd,C1247+B1247)</f>
        <v/>
      </c>
      <c r="D1248" s="113">
        <f>IF('Нормальний переріз'!$D$68&gt;0,1,2)</f>
        <v/>
      </c>
      <c r="E1248" s="144">
        <f>IF(D1248=1,F1248,G1248)</f>
        <v/>
      </c>
      <c r="F1248" s="124">
        <f>IF(AI1247,0.11*ε_cu1cd,IF(AH1247,F1247*0.01,F1247))</f>
        <v/>
      </c>
      <c r="G1248" s="124">
        <f>IF(AP1247,-0.1*ε_cu1cd,IF(AM1247,G1247*0.01,G1247))</f>
        <v/>
      </c>
      <c r="H1248" s="113">
        <f>IF(A1248=1,E1248,IF(AO1247,H1247-E1247+E1248,IF(AP1247,0.8*H1247,H1247+E1248)))</f>
        <v/>
      </c>
      <c r="I1248" s="169">
        <f>(C1248-H1248)/h</f>
        <v/>
      </c>
      <c r="J1248">
        <f>C1248/(ε_c1cd)</f>
        <v/>
      </c>
      <c r="K1248">
        <f>C1248/I1248</f>
        <v/>
      </c>
      <c r="L1248" s="131">
        <f>I1248/(ε_c1cd)</f>
        <v/>
      </c>
      <c r="M1248">
        <f>I1248*(K1248-Z_s1)</f>
        <v/>
      </c>
      <c r="N1248">
        <f>I1248*(K1248-Z_s2)</f>
        <v/>
      </c>
      <c r="O1248">
        <f>E_s*M1248</f>
        <v/>
      </c>
      <c r="P1248">
        <f>E_s*N1248</f>
        <v/>
      </c>
      <c r="Q1248">
        <f>O1248*A_s1</f>
        <v/>
      </c>
      <c r="R1248">
        <f>P1248*A_s2</f>
        <v/>
      </c>
      <c r="S1248">
        <f>Q1248*($K1248-Z_s1)</f>
        <v/>
      </c>
      <c r="T1248">
        <f>R1248*($K1248-Z_s2)</f>
        <v/>
      </c>
      <c r="U1248">
        <f>(INDIRECT("a_"&amp;U$2)/(U$2+1))*(($C1248^(U$2+1)-$H1248^(U$2+1))/(ε_c1cd^(U$2+1)))</f>
        <v/>
      </c>
      <c r="V1248">
        <f>(INDIRECT("a_"&amp;V$2)/(V$2+1))*(($C1248^(V$2+1)-$H1248^(V$2+1))/(ε_c1cd^(V$2+1)))</f>
        <v/>
      </c>
      <c r="W1248">
        <f>(INDIRECT("a_"&amp;W$2)/(W$2+1))*(($C1248^(W$2+1)-$H1248^(W$2+1))/(ε_c1cd^(W$2+1)))</f>
        <v/>
      </c>
      <c r="X1248">
        <f>(INDIRECT("a_"&amp;X$2)/(X$2+1))*(($C1248^(X$2+1)-$H1248^(X$2+1))/(ε_c1cd^(X$2+1)))</f>
        <v/>
      </c>
      <c r="Y1248">
        <f>(INDIRECT("a_"&amp;Y$2)/(Y$2+1))*(($C1248^(Y$2+1)-$H1248^(Y$2+1))/(ε_c1cd^(Y$2+1)))</f>
        <v/>
      </c>
      <c r="Z1248">
        <f>(INDIRECT("a_"&amp;Z$2)/(Z$2+2))*(($C1248^(Z$2+2)-$H1248^(Z$2+2))/(ε_c1cd^(Z$2+2)))</f>
        <v/>
      </c>
      <c r="AA1248">
        <f>(INDIRECT("a_"&amp;AA$2)/(AA$2+2))*(($C1248^(AA$2+2)-$H1248^(AA$2+2))/(ε_c1cd^(AA$2+2)))</f>
        <v/>
      </c>
      <c r="AB1248">
        <f>(INDIRECT("a_"&amp;AB$2)/(AB$2+2))*(($C1248^(AB$2+2)-$H1248^(AB$2+2))/(ε_c1cd^(AB$2+2)))</f>
        <v/>
      </c>
      <c r="AC1248">
        <f>(INDIRECT("a_"&amp;AC$2)/(AC$2+2))*(($C1248^(AC$2+2)-$H1248^(AC$2+2))/(ε_c1cd^(AC$2+2)))</f>
        <v/>
      </c>
      <c r="AD1248">
        <f>(INDIRECT("a_"&amp;AD$2)/(AD$2+2))*(($C1248^(AD$2+2)-$H1248^(AD$2+2))/(ε_c1cd^(AD$2+2)))</f>
        <v/>
      </c>
      <c r="AE1248" s="111">
        <f>(b*f_cd/L1248)*SUM(U1248:Y1248)+SUM(Q1248:R1248)</f>
        <v/>
      </c>
      <c r="AF1248" s="112">
        <f>AE1248*(K1248-y+e)</f>
        <v/>
      </c>
      <c r="AG1248" s="113">
        <f>(b*f_cd/(L1248^2))*SUM(Z1248:AD1248)+SUM(S1248:T1248)-AF1248</f>
        <v/>
      </c>
      <c r="AH1248" s="114">
        <f>AG1248&lt;0</f>
        <v/>
      </c>
      <c r="AI1248" s="115">
        <f>IF(A1248=1,FALSE,(AND(AQ1248,AH1248,NOT(AI1247))))</f>
        <v/>
      </c>
      <c r="AJ1248" s="116">
        <f>(b*f_cd/L1248)*(a_1/2*J1248^2+a_2/3*J1248^3+a_3/4*J1248^4+a_4/5*J1248^5+a_5/6*J1248^6)+SUM(Q1248:R1248)</f>
        <v/>
      </c>
      <c r="AK1248">
        <f>AJ1248*(K1248-y+e)</f>
        <v/>
      </c>
      <c r="AL1248" s="118">
        <f>(b*f_cd/(L1248^2))*(a_1/3*J1248^3+a_2/4*J1248^4+a_3/5*J1248^5+a_4/6*J1248^6+a_5/7*J1248^7)+SUM(S1248:T1248)-AK1248</f>
        <v/>
      </c>
      <c r="AM1248" s="114">
        <f>AL1248&gt;0</f>
        <v/>
      </c>
      <c r="AN1248" s="115">
        <f>IF(A1248=1,FALSE,(AND(AQ1248,AM1248,NOT(AN1247))))</f>
        <v/>
      </c>
      <c r="AO1248">
        <f>IF(D1248=1,AND(AH1248,NOT(AI1248)),AND(AM1248,NOT(AN1248)))</f>
        <v/>
      </c>
      <c r="AP1248" s="119">
        <f>IF(D1248=1,AI1248,AN1248)</f>
        <v/>
      </c>
      <c r="AQ1248" s="125">
        <f>ABS(E1248)&lt;$AQ$2</f>
        <v/>
      </c>
      <c r="AS1248">
        <f>IF(AP1248,MAX(AS$3:AS1246)+1,"")</f>
        <v/>
      </c>
    </row>
    <row r="1249">
      <c r="A1249" t="n">
        <v>1159</v>
      </c>
      <c r="B1249" s="131">
        <f>IF(A1249=1,0,IF(AP1249,0.1*ε_cu1cd,0))</f>
        <v/>
      </c>
      <c r="C1249" s="131">
        <f>IF(A1249=1,0.1*ε_cu1cd,C1248+B1248)</f>
        <v/>
      </c>
      <c r="D1249" s="113">
        <f>IF('Нормальний переріз'!$D$68&gt;0,1,2)</f>
        <v/>
      </c>
      <c r="E1249" s="144">
        <f>IF(D1249=1,F1249,G1249)</f>
        <v/>
      </c>
      <c r="F1249" s="124">
        <f>IF(AI1248,0.11*ε_cu1cd,IF(AH1248,F1248*0.01,F1248))</f>
        <v/>
      </c>
      <c r="G1249" s="124">
        <f>IF(AP1248,-0.1*ε_cu1cd,IF(AM1248,G1248*0.01,G1248))</f>
        <v/>
      </c>
      <c r="H1249" s="113">
        <f>IF(A1249=1,E1249,IF(AO1248,H1248-E1248+E1249,IF(AP1248,0.8*H1248,H1248+E1249)))</f>
        <v/>
      </c>
      <c r="I1249" s="169">
        <f>(C1249-H1249)/h</f>
        <v/>
      </c>
      <c r="J1249">
        <f>C1249/(ε_c1cd)</f>
        <v/>
      </c>
      <c r="K1249">
        <f>C1249/I1249</f>
        <v/>
      </c>
      <c r="L1249" s="131">
        <f>I1249/(ε_c1cd)</f>
        <v/>
      </c>
      <c r="M1249">
        <f>I1249*(K1249-Z_s1)</f>
        <v/>
      </c>
      <c r="N1249">
        <f>I1249*(K1249-Z_s2)</f>
        <v/>
      </c>
      <c r="O1249">
        <f>E_s*M1249</f>
        <v/>
      </c>
      <c r="P1249">
        <f>E_s*N1249</f>
        <v/>
      </c>
      <c r="Q1249">
        <f>O1249*A_s1</f>
        <v/>
      </c>
      <c r="R1249">
        <f>P1249*A_s2</f>
        <v/>
      </c>
      <c r="S1249">
        <f>Q1249*($K1249-Z_s1)</f>
        <v/>
      </c>
      <c r="T1249">
        <f>R1249*($K1249-Z_s2)</f>
        <v/>
      </c>
      <c r="U1249">
        <f>(INDIRECT("a_"&amp;U$2)/(U$2+1))*(($C1249^(U$2+1)-$H1249^(U$2+1))/(ε_c1cd^(U$2+1)))</f>
        <v/>
      </c>
      <c r="V1249">
        <f>(INDIRECT("a_"&amp;V$2)/(V$2+1))*(($C1249^(V$2+1)-$H1249^(V$2+1))/(ε_c1cd^(V$2+1)))</f>
        <v/>
      </c>
      <c r="W1249">
        <f>(INDIRECT("a_"&amp;W$2)/(W$2+1))*(($C1249^(W$2+1)-$H1249^(W$2+1))/(ε_c1cd^(W$2+1)))</f>
        <v/>
      </c>
      <c r="X1249">
        <f>(INDIRECT("a_"&amp;X$2)/(X$2+1))*(($C1249^(X$2+1)-$H1249^(X$2+1))/(ε_c1cd^(X$2+1)))</f>
        <v/>
      </c>
      <c r="Y1249">
        <f>(INDIRECT("a_"&amp;Y$2)/(Y$2+1))*(($C1249^(Y$2+1)-$H1249^(Y$2+1))/(ε_c1cd^(Y$2+1)))</f>
        <v/>
      </c>
      <c r="Z1249">
        <f>(INDIRECT("a_"&amp;Z$2)/(Z$2+2))*(($C1249^(Z$2+2)-$H1249^(Z$2+2))/(ε_c1cd^(Z$2+2)))</f>
        <v/>
      </c>
      <c r="AA1249">
        <f>(INDIRECT("a_"&amp;AA$2)/(AA$2+2))*(($C1249^(AA$2+2)-$H1249^(AA$2+2))/(ε_c1cd^(AA$2+2)))</f>
        <v/>
      </c>
      <c r="AB1249">
        <f>(INDIRECT("a_"&amp;AB$2)/(AB$2+2))*(($C1249^(AB$2+2)-$H1249^(AB$2+2))/(ε_c1cd^(AB$2+2)))</f>
        <v/>
      </c>
      <c r="AC1249">
        <f>(INDIRECT("a_"&amp;AC$2)/(AC$2+2))*(($C1249^(AC$2+2)-$H1249^(AC$2+2))/(ε_c1cd^(AC$2+2)))</f>
        <v/>
      </c>
      <c r="AD1249">
        <f>(INDIRECT("a_"&amp;AD$2)/(AD$2+2))*(($C1249^(AD$2+2)-$H1249^(AD$2+2))/(ε_c1cd^(AD$2+2)))</f>
        <v/>
      </c>
      <c r="AE1249" s="111">
        <f>(b*f_cd/L1249)*SUM(U1249:Y1249)+SUM(Q1249:R1249)</f>
        <v/>
      </c>
      <c r="AF1249" s="112">
        <f>AE1249*(K1249-y+e)</f>
        <v/>
      </c>
      <c r="AG1249" s="113">
        <f>(b*f_cd/(L1249^2))*SUM(Z1249:AD1249)+SUM(S1249:T1249)-AF1249</f>
        <v/>
      </c>
      <c r="AH1249" s="114">
        <f>AG1249&lt;0</f>
        <v/>
      </c>
      <c r="AI1249" s="115">
        <f>IF(A1249=1,FALSE,(AND(AQ1249,AH1249,NOT(AI1248))))</f>
        <v/>
      </c>
      <c r="AJ1249" s="116">
        <f>(b*f_cd/L1249)*(a_1/2*J1249^2+a_2/3*J1249^3+a_3/4*J1249^4+a_4/5*J1249^5+a_5/6*J1249^6)+SUM(Q1249:R1249)</f>
        <v/>
      </c>
      <c r="AK1249">
        <f>AJ1249*(K1249-y+e)</f>
        <v/>
      </c>
      <c r="AL1249" s="118">
        <f>(b*f_cd/(L1249^2))*(a_1/3*J1249^3+a_2/4*J1249^4+a_3/5*J1249^5+a_4/6*J1249^6+a_5/7*J1249^7)+SUM(S1249:T1249)-AK1249</f>
        <v/>
      </c>
      <c r="AM1249" s="114">
        <f>AL1249&gt;0</f>
        <v/>
      </c>
      <c r="AN1249" s="115">
        <f>IF(A1249=1,FALSE,(AND(AQ1249,AM1249,NOT(AN1248))))</f>
        <v/>
      </c>
      <c r="AO1249">
        <f>IF(D1249=1,AND(AH1249,NOT(AI1249)),AND(AM1249,NOT(AN1249)))</f>
        <v/>
      </c>
      <c r="AP1249" s="119">
        <f>IF(D1249=1,AI1249,AN1249)</f>
        <v/>
      </c>
      <c r="AQ1249" s="125">
        <f>ABS(E1249)&lt;$AQ$2</f>
        <v/>
      </c>
      <c r="AS1249">
        <f>IF(AP1249,MAX(AS$3:AS1247)+1,"")</f>
        <v/>
      </c>
    </row>
    <row r="1250">
      <c r="A1250" t="n">
        <v>1160</v>
      </c>
      <c r="B1250" s="131">
        <f>IF(A1250=1,0,IF(AP1250,0.1*ε_cu1cd,0))</f>
        <v/>
      </c>
      <c r="C1250" s="131">
        <f>IF(A1250=1,0.1*ε_cu1cd,C1249+B1249)</f>
        <v/>
      </c>
      <c r="D1250" s="113">
        <f>IF('Нормальний переріз'!$D$68&gt;0,1,2)</f>
        <v/>
      </c>
      <c r="E1250" s="144">
        <f>IF(D1250=1,F1250,G1250)</f>
        <v/>
      </c>
      <c r="F1250" s="124">
        <f>IF(AI1249,0.11*ε_cu1cd,IF(AH1249,F1249*0.01,F1249))</f>
        <v/>
      </c>
      <c r="G1250" s="124">
        <f>IF(AP1249,-0.1*ε_cu1cd,IF(AM1249,G1249*0.01,G1249))</f>
        <v/>
      </c>
      <c r="H1250" s="113">
        <f>IF(A1250=1,E1250,IF(AO1249,H1249-E1249+E1250,IF(AP1249,0.8*H1249,H1249+E1250)))</f>
        <v/>
      </c>
      <c r="I1250" s="169">
        <f>(C1250-H1250)/h</f>
        <v/>
      </c>
      <c r="J1250">
        <f>C1250/(ε_c1cd)</f>
        <v/>
      </c>
      <c r="K1250">
        <f>C1250/I1250</f>
        <v/>
      </c>
      <c r="L1250" s="131">
        <f>I1250/(ε_c1cd)</f>
        <v/>
      </c>
      <c r="M1250">
        <f>I1250*(K1250-Z_s1)</f>
        <v/>
      </c>
      <c r="N1250">
        <f>I1250*(K1250-Z_s2)</f>
        <v/>
      </c>
      <c r="O1250">
        <f>E_s*M1250</f>
        <v/>
      </c>
      <c r="P1250">
        <f>E_s*N1250</f>
        <v/>
      </c>
      <c r="Q1250">
        <f>O1250*A_s1</f>
        <v/>
      </c>
      <c r="R1250">
        <f>P1250*A_s2</f>
        <v/>
      </c>
      <c r="S1250">
        <f>Q1250*($K1250-Z_s1)</f>
        <v/>
      </c>
      <c r="T1250">
        <f>R1250*($K1250-Z_s2)</f>
        <v/>
      </c>
      <c r="U1250">
        <f>(INDIRECT("a_"&amp;U$2)/(U$2+1))*(($C1250^(U$2+1)-$H1250^(U$2+1))/(ε_c1cd^(U$2+1)))</f>
        <v/>
      </c>
      <c r="V1250">
        <f>(INDIRECT("a_"&amp;V$2)/(V$2+1))*(($C1250^(V$2+1)-$H1250^(V$2+1))/(ε_c1cd^(V$2+1)))</f>
        <v/>
      </c>
      <c r="W1250">
        <f>(INDIRECT("a_"&amp;W$2)/(W$2+1))*(($C1250^(W$2+1)-$H1250^(W$2+1))/(ε_c1cd^(W$2+1)))</f>
        <v/>
      </c>
      <c r="X1250">
        <f>(INDIRECT("a_"&amp;X$2)/(X$2+1))*(($C1250^(X$2+1)-$H1250^(X$2+1))/(ε_c1cd^(X$2+1)))</f>
        <v/>
      </c>
      <c r="Y1250">
        <f>(INDIRECT("a_"&amp;Y$2)/(Y$2+1))*(($C1250^(Y$2+1)-$H1250^(Y$2+1))/(ε_c1cd^(Y$2+1)))</f>
        <v/>
      </c>
      <c r="Z1250">
        <f>(INDIRECT("a_"&amp;Z$2)/(Z$2+2))*(($C1250^(Z$2+2)-$H1250^(Z$2+2))/(ε_c1cd^(Z$2+2)))</f>
        <v/>
      </c>
      <c r="AA1250">
        <f>(INDIRECT("a_"&amp;AA$2)/(AA$2+2))*(($C1250^(AA$2+2)-$H1250^(AA$2+2))/(ε_c1cd^(AA$2+2)))</f>
        <v/>
      </c>
      <c r="AB1250">
        <f>(INDIRECT("a_"&amp;AB$2)/(AB$2+2))*(($C1250^(AB$2+2)-$H1250^(AB$2+2))/(ε_c1cd^(AB$2+2)))</f>
        <v/>
      </c>
      <c r="AC1250">
        <f>(INDIRECT("a_"&amp;AC$2)/(AC$2+2))*(($C1250^(AC$2+2)-$H1250^(AC$2+2))/(ε_c1cd^(AC$2+2)))</f>
        <v/>
      </c>
      <c r="AD1250">
        <f>(INDIRECT("a_"&amp;AD$2)/(AD$2+2))*(($C1250^(AD$2+2)-$H1250^(AD$2+2))/(ε_c1cd^(AD$2+2)))</f>
        <v/>
      </c>
      <c r="AE1250" s="111">
        <f>(b*f_cd/L1250)*SUM(U1250:Y1250)+SUM(Q1250:R1250)</f>
        <v/>
      </c>
      <c r="AF1250" s="112">
        <f>AE1250*(K1250-y+e)</f>
        <v/>
      </c>
      <c r="AG1250" s="113">
        <f>(b*f_cd/(L1250^2))*SUM(Z1250:AD1250)+SUM(S1250:T1250)-AF1250</f>
        <v/>
      </c>
      <c r="AH1250" s="114">
        <f>AG1250&lt;0</f>
        <v/>
      </c>
      <c r="AI1250" s="115">
        <f>IF(A1250=1,FALSE,(AND(AQ1250,AH1250,NOT(AI1249))))</f>
        <v/>
      </c>
      <c r="AJ1250" s="116">
        <f>(b*f_cd/L1250)*(a_1/2*J1250^2+a_2/3*J1250^3+a_3/4*J1250^4+a_4/5*J1250^5+a_5/6*J1250^6)+SUM(Q1250:R1250)</f>
        <v/>
      </c>
      <c r="AK1250">
        <f>AJ1250*(K1250-y+e)</f>
        <v/>
      </c>
      <c r="AL1250" s="118">
        <f>(b*f_cd/(L1250^2))*(a_1/3*J1250^3+a_2/4*J1250^4+a_3/5*J1250^5+a_4/6*J1250^6+a_5/7*J1250^7)+SUM(S1250:T1250)-AK1250</f>
        <v/>
      </c>
      <c r="AM1250" s="114">
        <f>AL1250&gt;0</f>
        <v/>
      </c>
      <c r="AN1250" s="115">
        <f>IF(A1250=1,FALSE,(AND(AQ1250,AM1250,NOT(AN1249))))</f>
        <v/>
      </c>
      <c r="AO1250">
        <f>IF(D1250=1,AND(AH1250,NOT(AI1250)),AND(AM1250,NOT(AN1250)))</f>
        <v/>
      </c>
      <c r="AP1250" s="119">
        <f>IF(D1250=1,AI1250,AN1250)</f>
        <v/>
      </c>
      <c r="AQ1250" s="125">
        <f>ABS(E1250)&lt;$AQ$2</f>
        <v/>
      </c>
      <c r="AS1250">
        <f>IF(AP1250,MAX(AS$3:AS1248)+1,"")</f>
        <v/>
      </c>
    </row>
    <row r="1251">
      <c r="A1251" t="n">
        <v>1161</v>
      </c>
      <c r="B1251" s="131">
        <f>IF(A1251=1,0,IF(AP1251,0.1*ε_cu1cd,0))</f>
        <v/>
      </c>
      <c r="C1251" s="131">
        <f>IF(A1251=1,0.1*ε_cu1cd,C1250+B1250)</f>
        <v/>
      </c>
      <c r="D1251" s="113">
        <f>IF('Нормальний переріз'!$D$68&gt;0,1,2)</f>
        <v/>
      </c>
      <c r="E1251" s="144">
        <f>IF(D1251=1,F1251,G1251)</f>
        <v/>
      </c>
      <c r="F1251" s="124">
        <f>IF(AI1250,0.11*ε_cu1cd,IF(AH1250,F1250*0.01,F1250))</f>
        <v/>
      </c>
      <c r="G1251" s="124">
        <f>IF(AP1250,-0.1*ε_cu1cd,IF(AM1250,G1250*0.01,G1250))</f>
        <v/>
      </c>
      <c r="H1251" s="113">
        <f>IF(A1251=1,E1251,IF(AO1250,H1250-E1250+E1251,IF(AP1250,0.8*H1250,H1250+E1251)))</f>
        <v/>
      </c>
      <c r="I1251" s="169">
        <f>(C1251-H1251)/h</f>
        <v/>
      </c>
      <c r="J1251">
        <f>C1251/(ε_c1cd)</f>
        <v/>
      </c>
      <c r="K1251">
        <f>C1251/I1251</f>
        <v/>
      </c>
      <c r="L1251" s="131">
        <f>I1251/(ε_c1cd)</f>
        <v/>
      </c>
      <c r="M1251">
        <f>I1251*(K1251-Z_s1)</f>
        <v/>
      </c>
      <c r="N1251">
        <f>I1251*(K1251-Z_s2)</f>
        <v/>
      </c>
      <c r="O1251">
        <f>E_s*M1251</f>
        <v/>
      </c>
      <c r="P1251">
        <f>E_s*N1251</f>
        <v/>
      </c>
      <c r="Q1251">
        <f>O1251*A_s1</f>
        <v/>
      </c>
      <c r="R1251">
        <f>P1251*A_s2</f>
        <v/>
      </c>
      <c r="S1251">
        <f>Q1251*($K1251-Z_s1)</f>
        <v/>
      </c>
      <c r="T1251">
        <f>R1251*($K1251-Z_s2)</f>
        <v/>
      </c>
      <c r="U1251">
        <f>(INDIRECT("a_"&amp;U$2)/(U$2+1))*(($C1251^(U$2+1)-$H1251^(U$2+1))/(ε_c1cd^(U$2+1)))</f>
        <v/>
      </c>
      <c r="V1251">
        <f>(INDIRECT("a_"&amp;V$2)/(V$2+1))*(($C1251^(V$2+1)-$H1251^(V$2+1))/(ε_c1cd^(V$2+1)))</f>
        <v/>
      </c>
      <c r="W1251">
        <f>(INDIRECT("a_"&amp;W$2)/(W$2+1))*(($C1251^(W$2+1)-$H1251^(W$2+1))/(ε_c1cd^(W$2+1)))</f>
        <v/>
      </c>
      <c r="X1251">
        <f>(INDIRECT("a_"&amp;X$2)/(X$2+1))*(($C1251^(X$2+1)-$H1251^(X$2+1))/(ε_c1cd^(X$2+1)))</f>
        <v/>
      </c>
      <c r="Y1251">
        <f>(INDIRECT("a_"&amp;Y$2)/(Y$2+1))*(($C1251^(Y$2+1)-$H1251^(Y$2+1))/(ε_c1cd^(Y$2+1)))</f>
        <v/>
      </c>
      <c r="Z1251">
        <f>(INDIRECT("a_"&amp;Z$2)/(Z$2+2))*(($C1251^(Z$2+2)-$H1251^(Z$2+2))/(ε_c1cd^(Z$2+2)))</f>
        <v/>
      </c>
      <c r="AA1251">
        <f>(INDIRECT("a_"&amp;AA$2)/(AA$2+2))*(($C1251^(AA$2+2)-$H1251^(AA$2+2))/(ε_c1cd^(AA$2+2)))</f>
        <v/>
      </c>
      <c r="AB1251">
        <f>(INDIRECT("a_"&amp;AB$2)/(AB$2+2))*(($C1251^(AB$2+2)-$H1251^(AB$2+2))/(ε_c1cd^(AB$2+2)))</f>
        <v/>
      </c>
      <c r="AC1251">
        <f>(INDIRECT("a_"&amp;AC$2)/(AC$2+2))*(($C1251^(AC$2+2)-$H1251^(AC$2+2))/(ε_c1cd^(AC$2+2)))</f>
        <v/>
      </c>
      <c r="AD1251">
        <f>(INDIRECT("a_"&amp;AD$2)/(AD$2+2))*(($C1251^(AD$2+2)-$H1251^(AD$2+2))/(ε_c1cd^(AD$2+2)))</f>
        <v/>
      </c>
      <c r="AE1251" s="111">
        <f>(b*f_cd/L1251)*SUM(U1251:Y1251)+SUM(Q1251:R1251)</f>
        <v/>
      </c>
      <c r="AF1251" s="112">
        <f>AE1251*(K1251-y+e)</f>
        <v/>
      </c>
      <c r="AG1251" s="113">
        <f>(b*f_cd/(L1251^2))*SUM(Z1251:AD1251)+SUM(S1251:T1251)-AF1251</f>
        <v/>
      </c>
      <c r="AH1251" s="114">
        <f>AG1251&lt;0</f>
        <v/>
      </c>
      <c r="AI1251" s="115">
        <f>IF(A1251=1,FALSE,(AND(AQ1251,AH1251,NOT(AI1250))))</f>
        <v/>
      </c>
      <c r="AJ1251" s="116">
        <f>(b*f_cd/L1251)*(a_1/2*J1251^2+a_2/3*J1251^3+a_3/4*J1251^4+a_4/5*J1251^5+a_5/6*J1251^6)+SUM(Q1251:R1251)</f>
        <v/>
      </c>
      <c r="AK1251">
        <f>AJ1251*(K1251-y+e)</f>
        <v/>
      </c>
      <c r="AL1251" s="118">
        <f>(b*f_cd/(L1251^2))*(a_1/3*J1251^3+a_2/4*J1251^4+a_3/5*J1251^5+a_4/6*J1251^6+a_5/7*J1251^7)+SUM(S1251:T1251)-AK1251</f>
        <v/>
      </c>
      <c r="AM1251" s="114">
        <f>AL1251&gt;0</f>
        <v/>
      </c>
      <c r="AN1251" s="115">
        <f>IF(A1251=1,FALSE,(AND(AQ1251,AM1251,NOT(AN1250))))</f>
        <v/>
      </c>
      <c r="AO1251">
        <f>IF(D1251=1,AND(AH1251,NOT(AI1251)),AND(AM1251,NOT(AN1251)))</f>
        <v/>
      </c>
      <c r="AP1251" s="119">
        <f>IF(D1251=1,AI1251,AN1251)</f>
        <v/>
      </c>
      <c r="AQ1251" s="125">
        <f>ABS(E1251)&lt;$AQ$2</f>
        <v/>
      </c>
      <c r="AS1251">
        <f>IF(AP1251,MAX(AS$3:AS1249)+1,"")</f>
        <v/>
      </c>
    </row>
    <row r="1252">
      <c r="A1252" t="n">
        <v>1162</v>
      </c>
      <c r="B1252" s="131">
        <f>IF(A1252=1,0,IF(AP1252,0.1*ε_cu1cd,0))</f>
        <v/>
      </c>
      <c r="C1252" s="131">
        <f>IF(A1252=1,0.1*ε_cu1cd,C1251+B1251)</f>
        <v/>
      </c>
      <c r="D1252" s="113">
        <f>IF('Нормальний переріз'!$D$68&gt;0,1,2)</f>
        <v/>
      </c>
      <c r="E1252" s="144">
        <f>IF(D1252=1,F1252,G1252)</f>
        <v/>
      </c>
      <c r="F1252" s="124">
        <f>IF(AI1251,0.11*ε_cu1cd,IF(AH1251,F1251*0.01,F1251))</f>
        <v/>
      </c>
      <c r="G1252" s="124">
        <f>IF(AP1251,-0.1*ε_cu1cd,IF(AM1251,G1251*0.01,G1251))</f>
        <v/>
      </c>
      <c r="H1252" s="113">
        <f>IF(A1252=1,E1252,IF(AO1251,H1251-E1251+E1252,IF(AP1251,0.8*H1251,H1251+E1252)))</f>
        <v/>
      </c>
      <c r="I1252" s="169">
        <f>(C1252-H1252)/h</f>
        <v/>
      </c>
      <c r="J1252">
        <f>C1252/(ε_c1cd)</f>
        <v/>
      </c>
      <c r="K1252">
        <f>C1252/I1252</f>
        <v/>
      </c>
      <c r="L1252" s="131">
        <f>I1252/(ε_c1cd)</f>
        <v/>
      </c>
      <c r="M1252">
        <f>I1252*(K1252-Z_s1)</f>
        <v/>
      </c>
      <c r="N1252">
        <f>I1252*(K1252-Z_s2)</f>
        <v/>
      </c>
      <c r="O1252">
        <f>E_s*M1252</f>
        <v/>
      </c>
      <c r="P1252">
        <f>E_s*N1252</f>
        <v/>
      </c>
      <c r="Q1252">
        <f>O1252*A_s1</f>
        <v/>
      </c>
      <c r="R1252">
        <f>P1252*A_s2</f>
        <v/>
      </c>
      <c r="S1252">
        <f>Q1252*($K1252-Z_s1)</f>
        <v/>
      </c>
      <c r="T1252">
        <f>R1252*($K1252-Z_s2)</f>
        <v/>
      </c>
      <c r="U1252">
        <f>(INDIRECT("a_"&amp;U$2)/(U$2+1))*(($C1252^(U$2+1)-$H1252^(U$2+1))/(ε_c1cd^(U$2+1)))</f>
        <v/>
      </c>
      <c r="V1252">
        <f>(INDIRECT("a_"&amp;V$2)/(V$2+1))*(($C1252^(V$2+1)-$H1252^(V$2+1))/(ε_c1cd^(V$2+1)))</f>
        <v/>
      </c>
      <c r="W1252">
        <f>(INDIRECT("a_"&amp;W$2)/(W$2+1))*(($C1252^(W$2+1)-$H1252^(W$2+1))/(ε_c1cd^(W$2+1)))</f>
        <v/>
      </c>
      <c r="X1252">
        <f>(INDIRECT("a_"&amp;X$2)/(X$2+1))*(($C1252^(X$2+1)-$H1252^(X$2+1))/(ε_c1cd^(X$2+1)))</f>
        <v/>
      </c>
      <c r="Y1252">
        <f>(INDIRECT("a_"&amp;Y$2)/(Y$2+1))*(($C1252^(Y$2+1)-$H1252^(Y$2+1))/(ε_c1cd^(Y$2+1)))</f>
        <v/>
      </c>
      <c r="Z1252">
        <f>(INDIRECT("a_"&amp;Z$2)/(Z$2+2))*(($C1252^(Z$2+2)-$H1252^(Z$2+2))/(ε_c1cd^(Z$2+2)))</f>
        <v/>
      </c>
      <c r="AA1252">
        <f>(INDIRECT("a_"&amp;AA$2)/(AA$2+2))*(($C1252^(AA$2+2)-$H1252^(AA$2+2))/(ε_c1cd^(AA$2+2)))</f>
        <v/>
      </c>
      <c r="AB1252">
        <f>(INDIRECT("a_"&amp;AB$2)/(AB$2+2))*(($C1252^(AB$2+2)-$H1252^(AB$2+2))/(ε_c1cd^(AB$2+2)))</f>
        <v/>
      </c>
      <c r="AC1252">
        <f>(INDIRECT("a_"&amp;AC$2)/(AC$2+2))*(($C1252^(AC$2+2)-$H1252^(AC$2+2))/(ε_c1cd^(AC$2+2)))</f>
        <v/>
      </c>
      <c r="AD1252">
        <f>(INDIRECT("a_"&amp;AD$2)/(AD$2+2))*(($C1252^(AD$2+2)-$H1252^(AD$2+2))/(ε_c1cd^(AD$2+2)))</f>
        <v/>
      </c>
      <c r="AE1252" s="111">
        <f>(b*f_cd/L1252)*SUM(U1252:Y1252)+SUM(Q1252:R1252)</f>
        <v/>
      </c>
      <c r="AF1252" s="112">
        <f>AE1252*(K1252-y+e)</f>
        <v/>
      </c>
      <c r="AG1252" s="113">
        <f>(b*f_cd/(L1252^2))*SUM(Z1252:AD1252)+SUM(S1252:T1252)-AF1252</f>
        <v/>
      </c>
      <c r="AH1252" s="114">
        <f>AG1252&lt;0</f>
        <v/>
      </c>
      <c r="AI1252" s="115">
        <f>IF(A1252=1,FALSE,(AND(AQ1252,AH1252,NOT(AI1251))))</f>
        <v/>
      </c>
      <c r="AJ1252" s="116">
        <f>(b*f_cd/L1252)*(a_1/2*J1252^2+a_2/3*J1252^3+a_3/4*J1252^4+a_4/5*J1252^5+a_5/6*J1252^6)+SUM(Q1252:R1252)</f>
        <v/>
      </c>
      <c r="AK1252">
        <f>AJ1252*(K1252-y+e)</f>
        <v/>
      </c>
      <c r="AL1252" s="118">
        <f>(b*f_cd/(L1252^2))*(a_1/3*J1252^3+a_2/4*J1252^4+a_3/5*J1252^5+a_4/6*J1252^6+a_5/7*J1252^7)+SUM(S1252:T1252)-AK1252</f>
        <v/>
      </c>
      <c r="AM1252" s="114">
        <f>AL1252&gt;0</f>
        <v/>
      </c>
      <c r="AN1252" s="115">
        <f>IF(A1252=1,FALSE,(AND(AQ1252,AM1252,NOT(AN1251))))</f>
        <v/>
      </c>
      <c r="AO1252">
        <f>IF(D1252=1,AND(AH1252,NOT(AI1252)),AND(AM1252,NOT(AN1252)))</f>
        <v/>
      </c>
      <c r="AP1252" s="119">
        <f>IF(D1252=1,AI1252,AN1252)</f>
        <v/>
      </c>
      <c r="AQ1252" s="125">
        <f>ABS(E1252)&lt;$AQ$2</f>
        <v/>
      </c>
      <c r="AS1252">
        <f>IF(AP1252,MAX(AS$3:AS1250)+1,"")</f>
        <v/>
      </c>
    </row>
    <row r="1253">
      <c r="A1253" t="n">
        <v>1163</v>
      </c>
      <c r="B1253" s="131">
        <f>IF(A1253=1,0,IF(AP1253,0.1*ε_cu1cd,0))</f>
        <v/>
      </c>
      <c r="C1253" s="131">
        <f>IF(A1253=1,0.1*ε_cu1cd,C1252+B1252)</f>
        <v/>
      </c>
      <c r="D1253" s="113">
        <f>IF('Нормальний переріз'!$D$68&gt;0,1,2)</f>
        <v/>
      </c>
      <c r="E1253" s="144">
        <f>IF(D1253=1,F1253,G1253)</f>
        <v/>
      </c>
      <c r="F1253" s="124">
        <f>IF(AI1252,0.11*ε_cu1cd,IF(AH1252,F1252*0.01,F1252))</f>
        <v/>
      </c>
      <c r="G1253" s="124">
        <f>IF(AP1252,-0.1*ε_cu1cd,IF(AM1252,G1252*0.01,G1252))</f>
        <v/>
      </c>
      <c r="H1253" s="113">
        <f>IF(A1253=1,E1253,IF(AO1252,H1252-E1252+E1253,IF(AP1252,0.8*H1252,H1252+E1253)))</f>
        <v/>
      </c>
      <c r="I1253" s="169">
        <f>(C1253-H1253)/h</f>
        <v/>
      </c>
      <c r="J1253">
        <f>C1253/(ε_c1cd)</f>
        <v/>
      </c>
      <c r="K1253">
        <f>C1253/I1253</f>
        <v/>
      </c>
      <c r="L1253" s="131">
        <f>I1253/(ε_c1cd)</f>
        <v/>
      </c>
      <c r="M1253">
        <f>I1253*(K1253-Z_s1)</f>
        <v/>
      </c>
      <c r="N1253">
        <f>I1253*(K1253-Z_s2)</f>
        <v/>
      </c>
      <c r="O1253">
        <f>E_s*M1253</f>
        <v/>
      </c>
      <c r="P1253">
        <f>E_s*N1253</f>
        <v/>
      </c>
      <c r="Q1253">
        <f>O1253*A_s1</f>
        <v/>
      </c>
      <c r="R1253">
        <f>P1253*A_s2</f>
        <v/>
      </c>
      <c r="S1253">
        <f>Q1253*($K1253-Z_s1)</f>
        <v/>
      </c>
      <c r="T1253">
        <f>R1253*($K1253-Z_s2)</f>
        <v/>
      </c>
      <c r="U1253">
        <f>(INDIRECT("a_"&amp;U$2)/(U$2+1))*(($C1253^(U$2+1)-$H1253^(U$2+1))/(ε_c1cd^(U$2+1)))</f>
        <v/>
      </c>
      <c r="V1253">
        <f>(INDIRECT("a_"&amp;V$2)/(V$2+1))*(($C1253^(V$2+1)-$H1253^(V$2+1))/(ε_c1cd^(V$2+1)))</f>
        <v/>
      </c>
      <c r="W1253">
        <f>(INDIRECT("a_"&amp;W$2)/(W$2+1))*(($C1253^(W$2+1)-$H1253^(W$2+1))/(ε_c1cd^(W$2+1)))</f>
        <v/>
      </c>
      <c r="X1253">
        <f>(INDIRECT("a_"&amp;X$2)/(X$2+1))*(($C1253^(X$2+1)-$H1253^(X$2+1))/(ε_c1cd^(X$2+1)))</f>
        <v/>
      </c>
      <c r="Y1253">
        <f>(INDIRECT("a_"&amp;Y$2)/(Y$2+1))*(($C1253^(Y$2+1)-$H1253^(Y$2+1))/(ε_c1cd^(Y$2+1)))</f>
        <v/>
      </c>
      <c r="Z1253">
        <f>(INDIRECT("a_"&amp;Z$2)/(Z$2+2))*(($C1253^(Z$2+2)-$H1253^(Z$2+2))/(ε_c1cd^(Z$2+2)))</f>
        <v/>
      </c>
      <c r="AA1253">
        <f>(INDIRECT("a_"&amp;AA$2)/(AA$2+2))*(($C1253^(AA$2+2)-$H1253^(AA$2+2))/(ε_c1cd^(AA$2+2)))</f>
        <v/>
      </c>
      <c r="AB1253">
        <f>(INDIRECT("a_"&amp;AB$2)/(AB$2+2))*(($C1253^(AB$2+2)-$H1253^(AB$2+2))/(ε_c1cd^(AB$2+2)))</f>
        <v/>
      </c>
      <c r="AC1253">
        <f>(INDIRECT("a_"&amp;AC$2)/(AC$2+2))*(($C1253^(AC$2+2)-$H1253^(AC$2+2))/(ε_c1cd^(AC$2+2)))</f>
        <v/>
      </c>
      <c r="AD1253">
        <f>(INDIRECT("a_"&amp;AD$2)/(AD$2+2))*(($C1253^(AD$2+2)-$H1253^(AD$2+2))/(ε_c1cd^(AD$2+2)))</f>
        <v/>
      </c>
      <c r="AE1253" s="111">
        <f>(b*f_cd/L1253)*SUM(U1253:Y1253)+SUM(Q1253:R1253)</f>
        <v/>
      </c>
      <c r="AF1253" s="112">
        <f>AE1253*(K1253-y+e)</f>
        <v/>
      </c>
      <c r="AG1253" s="113">
        <f>(b*f_cd/(L1253^2))*SUM(Z1253:AD1253)+SUM(S1253:T1253)-AF1253</f>
        <v/>
      </c>
      <c r="AH1253" s="114">
        <f>AG1253&lt;0</f>
        <v/>
      </c>
      <c r="AI1253" s="115">
        <f>IF(A1253=1,FALSE,(AND(AQ1253,AH1253,NOT(AI1252))))</f>
        <v/>
      </c>
      <c r="AJ1253" s="116">
        <f>(b*f_cd/L1253)*(a_1/2*J1253^2+a_2/3*J1253^3+a_3/4*J1253^4+a_4/5*J1253^5+a_5/6*J1253^6)+SUM(Q1253:R1253)</f>
        <v/>
      </c>
      <c r="AK1253">
        <f>AJ1253*(K1253-y+e)</f>
        <v/>
      </c>
      <c r="AL1253" s="118">
        <f>(b*f_cd/(L1253^2))*(a_1/3*J1253^3+a_2/4*J1253^4+a_3/5*J1253^5+a_4/6*J1253^6+a_5/7*J1253^7)+SUM(S1253:T1253)-AK1253</f>
        <v/>
      </c>
      <c r="AM1253" s="114">
        <f>AL1253&gt;0</f>
        <v/>
      </c>
      <c r="AN1253" s="115">
        <f>IF(A1253=1,FALSE,(AND(AQ1253,AM1253,NOT(AN1252))))</f>
        <v/>
      </c>
      <c r="AO1253">
        <f>IF(D1253=1,AND(AH1253,NOT(AI1253)),AND(AM1253,NOT(AN1253)))</f>
        <v/>
      </c>
      <c r="AP1253" s="119">
        <f>IF(D1253=1,AI1253,AN1253)</f>
        <v/>
      </c>
      <c r="AQ1253" s="125">
        <f>ABS(E1253)&lt;$AQ$2</f>
        <v/>
      </c>
      <c r="AS1253">
        <f>IF(AP1253,MAX(AS$3:AS1251)+1,"")</f>
        <v/>
      </c>
    </row>
    <row r="1254">
      <c r="A1254" t="n">
        <v>1164</v>
      </c>
      <c r="B1254" s="131">
        <f>IF(A1254=1,0,IF(AP1254,0.1*ε_cu1cd,0))</f>
        <v/>
      </c>
      <c r="C1254" s="131">
        <f>IF(A1254=1,0.1*ε_cu1cd,C1253+B1253)</f>
        <v/>
      </c>
      <c r="D1254" s="113">
        <f>IF('Нормальний переріз'!$D$68&gt;0,1,2)</f>
        <v/>
      </c>
      <c r="E1254" s="144">
        <f>IF(D1254=1,F1254,G1254)</f>
        <v/>
      </c>
      <c r="F1254" s="124">
        <f>IF(AI1253,0.11*ε_cu1cd,IF(AH1253,F1253*0.01,F1253))</f>
        <v/>
      </c>
      <c r="G1254" s="124">
        <f>IF(AP1253,-0.1*ε_cu1cd,IF(AM1253,G1253*0.01,G1253))</f>
        <v/>
      </c>
      <c r="H1254" s="113">
        <f>IF(A1254=1,E1254,IF(AO1253,H1253-E1253+E1254,IF(AP1253,0.8*H1253,H1253+E1254)))</f>
        <v/>
      </c>
      <c r="I1254" s="169">
        <f>(C1254-H1254)/h</f>
        <v/>
      </c>
      <c r="J1254">
        <f>C1254/(ε_c1cd)</f>
        <v/>
      </c>
      <c r="K1254">
        <f>C1254/I1254</f>
        <v/>
      </c>
      <c r="L1254" s="131">
        <f>I1254/(ε_c1cd)</f>
        <v/>
      </c>
      <c r="M1254">
        <f>I1254*(K1254-Z_s1)</f>
        <v/>
      </c>
      <c r="N1254">
        <f>I1254*(K1254-Z_s2)</f>
        <v/>
      </c>
      <c r="O1254">
        <f>E_s*M1254</f>
        <v/>
      </c>
      <c r="P1254">
        <f>E_s*N1254</f>
        <v/>
      </c>
      <c r="Q1254">
        <f>O1254*A_s1</f>
        <v/>
      </c>
      <c r="R1254">
        <f>P1254*A_s2</f>
        <v/>
      </c>
      <c r="S1254">
        <f>Q1254*($K1254-Z_s1)</f>
        <v/>
      </c>
      <c r="T1254">
        <f>R1254*($K1254-Z_s2)</f>
        <v/>
      </c>
      <c r="U1254">
        <f>(INDIRECT("a_"&amp;U$2)/(U$2+1))*(($C1254^(U$2+1)-$H1254^(U$2+1))/(ε_c1cd^(U$2+1)))</f>
        <v/>
      </c>
      <c r="V1254">
        <f>(INDIRECT("a_"&amp;V$2)/(V$2+1))*(($C1254^(V$2+1)-$H1254^(V$2+1))/(ε_c1cd^(V$2+1)))</f>
        <v/>
      </c>
      <c r="W1254">
        <f>(INDIRECT("a_"&amp;W$2)/(W$2+1))*(($C1254^(W$2+1)-$H1254^(W$2+1))/(ε_c1cd^(W$2+1)))</f>
        <v/>
      </c>
      <c r="X1254">
        <f>(INDIRECT("a_"&amp;X$2)/(X$2+1))*(($C1254^(X$2+1)-$H1254^(X$2+1))/(ε_c1cd^(X$2+1)))</f>
        <v/>
      </c>
      <c r="Y1254">
        <f>(INDIRECT("a_"&amp;Y$2)/(Y$2+1))*(($C1254^(Y$2+1)-$H1254^(Y$2+1))/(ε_c1cd^(Y$2+1)))</f>
        <v/>
      </c>
      <c r="Z1254">
        <f>(INDIRECT("a_"&amp;Z$2)/(Z$2+2))*(($C1254^(Z$2+2)-$H1254^(Z$2+2))/(ε_c1cd^(Z$2+2)))</f>
        <v/>
      </c>
      <c r="AA1254">
        <f>(INDIRECT("a_"&amp;AA$2)/(AA$2+2))*(($C1254^(AA$2+2)-$H1254^(AA$2+2))/(ε_c1cd^(AA$2+2)))</f>
        <v/>
      </c>
      <c r="AB1254">
        <f>(INDIRECT("a_"&amp;AB$2)/(AB$2+2))*(($C1254^(AB$2+2)-$H1254^(AB$2+2))/(ε_c1cd^(AB$2+2)))</f>
        <v/>
      </c>
      <c r="AC1254">
        <f>(INDIRECT("a_"&amp;AC$2)/(AC$2+2))*(($C1254^(AC$2+2)-$H1254^(AC$2+2))/(ε_c1cd^(AC$2+2)))</f>
        <v/>
      </c>
      <c r="AD1254">
        <f>(INDIRECT("a_"&amp;AD$2)/(AD$2+2))*(($C1254^(AD$2+2)-$H1254^(AD$2+2))/(ε_c1cd^(AD$2+2)))</f>
        <v/>
      </c>
      <c r="AE1254" s="111">
        <f>(b*f_cd/L1254)*SUM(U1254:Y1254)+SUM(Q1254:R1254)</f>
        <v/>
      </c>
      <c r="AF1254" s="112">
        <f>AE1254*(K1254-y+e)</f>
        <v/>
      </c>
      <c r="AG1254" s="113">
        <f>(b*f_cd/(L1254^2))*SUM(Z1254:AD1254)+SUM(S1254:T1254)-AF1254</f>
        <v/>
      </c>
      <c r="AH1254" s="114">
        <f>AG1254&lt;0</f>
        <v/>
      </c>
      <c r="AI1254" s="115">
        <f>IF(A1254=1,FALSE,(AND(AQ1254,AH1254,NOT(AI1253))))</f>
        <v/>
      </c>
      <c r="AJ1254" s="116">
        <f>(b*f_cd/L1254)*(a_1/2*J1254^2+a_2/3*J1254^3+a_3/4*J1254^4+a_4/5*J1254^5+a_5/6*J1254^6)+SUM(Q1254:R1254)</f>
        <v/>
      </c>
      <c r="AK1254">
        <f>AJ1254*(K1254-y+e)</f>
        <v/>
      </c>
      <c r="AL1254" s="118">
        <f>(b*f_cd/(L1254^2))*(a_1/3*J1254^3+a_2/4*J1254^4+a_3/5*J1254^5+a_4/6*J1254^6+a_5/7*J1254^7)+SUM(S1254:T1254)-AK1254</f>
        <v/>
      </c>
      <c r="AM1254" s="114">
        <f>AL1254&gt;0</f>
        <v/>
      </c>
      <c r="AN1254" s="115">
        <f>IF(A1254=1,FALSE,(AND(AQ1254,AM1254,NOT(AN1253))))</f>
        <v/>
      </c>
      <c r="AO1254">
        <f>IF(D1254=1,AND(AH1254,NOT(AI1254)),AND(AM1254,NOT(AN1254)))</f>
        <v/>
      </c>
      <c r="AP1254" s="119">
        <f>IF(D1254=1,AI1254,AN1254)</f>
        <v/>
      </c>
      <c r="AQ1254" s="125">
        <f>ABS(E1254)&lt;$AQ$2</f>
        <v/>
      </c>
      <c r="AS1254">
        <f>IF(AP1254,MAX(AS$3:AS1252)+1,"")</f>
        <v/>
      </c>
    </row>
    <row r="1255">
      <c r="A1255" t="n">
        <v>1165</v>
      </c>
      <c r="B1255" s="131">
        <f>IF(A1255=1,0,IF(AP1255,0.1*ε_cu1cd,0))</f>
        <v/>
      </c>
      <c r="C1255" s="131">
        <f>IF(A1255=1,0.1*ε_cu1cd,C1254+B1254)</f>
        <v/>
      </c>
      <c r="D1255" s="113">
        <f>IF('Нормальний переріз'!$D$68&gt;0,1,2)</f>
        <v/>
      </c>
      <c r="E1255" s="144">
        <f>IF(D1255=1,F1255,G1255)</f>
        <v/>
      </c>
      <c r="F1255" s="124">
        <f>IF(AI1254,0.11*ε_cu1cd,IF(AH1254,F1254*0.01,F1254))</f>
        <v/>
      </c>
      <c r="G1255" s="124">
        <f>IF(AP1254,-0.1*ε_cu1cd,IF(AM1254,G1254*0.01,G1254))</f>
        <v/>
      </c>
      <c r="H1255" s="113">
        <f>IF(A1255=1,E1255,IF(AO1254,H1254-E1254+E1255,IF(AP1254,0.8*H1254,H1254+E1255)))</f>
        <v/>
      </c>
      <c r="I1255" s="169">
        <f>(C1255-H1255)/h</f>
        <v/>
      </c>
      <c r="J1255">
        <f>C1255/(ε_c1cd)</f>
        <v/>
      </c>
      <c r="K1255">
        <f>C1255/I1255</f>
        <v/>
      </c>
      <c r="L1255" s="131">
        <f>I1255/(ε_c1cd)</f>
        <v/>
      </c>
      <c r="M1255">
        <f>I1255*(K1255-Z_s1)</f>
        <v/>
      </c>
      <c r="N1255">
        <f>I1255*(K1255-Z_s2)</f>
        <v/>
      </c>
      <c r="O1255">
        <f>E_s*M1255</f>
        <v/>
      </c>
      <c r="P1255">
        <f>E_s*N1255</f>
        <v/>
      </c>
      <c r="Q1255">
        <f>O1255*A_s1</f>
        <v/>
      </c>
      <c r="R1255">
        <f>P1255*A_s2</f>
        <v/>
      </c>
      <c r="S1255">
        <f>Q1255*($K1255-Z_s1)</f>
        <v/>
      </c>
      <c r="T1255">
        <f>R1255*($K1255-Z_s2)</f>
        <v/>
      </c>
      <c r="U1255">
        <f>(INDIRECT("a_"&amp;U$2)/(U$2+1))*(($C1255^(U$2+1)-$H1255^(U$2+1))/(ε_c1cd^(U$2+1)))</f>
        <v/>
      </c>
      <c r="V1255">
        <f>(INDIRECT("a_"&amp;V$2)/(V$2+1))*(($C1255^(V$2+1)-$H1255^(V$2+1))/(ε_c1cd^(V$2+1)))</f>
        <v/>
      </c>
      <c r="W1255">
        <f>(INDIRECT("a_"&amp;W$2)/(W$2+1))*(($C1255^(W$2+1)-$H1255^(W$2+1))/(ε_c1cd^(W$2+1)))</f>
        <v/>
      </c>
      <c r="X1255">
        <f>(INDIRECT("a_"&amp;X$2)/(X$2+1))*(($C1255^(X$2+1)-$H1255^(X$2+1))/(ε_c1cd^(X$2+1)))</f>
        <v/>
      </c>
      <c r="Y1255">
        <f>(INDIRECT("a_"&amp;Y$2)/(Y$2+1))*(($C1255^(Y$2+1)-$H1255^(Y$2+1))/(ε_c1cd^(Y$2+1)))</f>
        <v/>
      </c>
      <c r="Z1255">
        <f>(INDIRECT("a_"&amp;Z$2)/(Z$2+2))*(($C1255^(Z$2+2)-$H1255^(Z$2+2))/(ε_c1cd^(Z$2+2)))</f>
        <v/>
      </c>
      <c r="AA1255">
        <f>(INDIRECT("a_"&amp;AA$2)/(AA$2+2))*(($C1255^(AA$2+2)-$H1255^(AA$2+2))/(ε_c1cd^(AA$2+2)))</f>
        <v/>
      </c>
      <c r="AB1255">
        <f>(INDIRECT("a_"&amp;AB$2)/(AB$2+2))*(($C1255^(AB$2+2)-$H1255^(AB$2+2))/(ε_c1cd^(AB$2+2)))</f>
        <v/>
      </c>
      <c r="AC1255">
        <f>(INDIRECT("a_"&amp;AC$2)/(AC$2+2))*(($C1255^(AC$2+2)-$H1255^(AC$2+2))/(ε_c1cd^(AC$2+2)))</f>
        <v/>
      </c>
      <c r="AD1255">
        <f>(INDIRECT("a_"&amp;AD$2)/(AD$2+2))*(($C1255^(AD$2+2)-$H1255^(AD$2+2))/(ε_c1cd^(AD$2+2)))</f>
        <v/>
      </c>
      <c r="AE1255" s="111">
        <f>(b*f_cd/L1255)*SUM(U1255:Y1255)+SUM(Q1255:R1255)</f>
        <v/>
      </c>
      <c r="AF1255" s="112">
        <f>AE1255*(K1255-y+e)</f>
        <v/>
      </c>
      <c r="AG1255" s="113">
        <f>(b*f_cd/(L1255^2))*SUM(Z1255:AD1255)+SUM(S1255:T1255)-AF1255</f>
        <v/>
      </c>
      <c r="AH1255" s="114">
        <f>AG1255&lt;0</f>
        <v/>
      </c>
      <c r="AI1255" s="115">
        <f>IF(A1255=1,FALSE,(AND(AQ1255,AH1255,NOT(AI1254))))</f>
        <v/>
      </c>
      <c r="AJ1255" s="116">
        <f>(b*f_cd/L1255)*(a_1/2*J1255^2+a_2/3*J1255^3+a_3/4*J1255^4+a_4/5*J1255^5+a_5/6*J1255^6)+SUM(Q1255:R1255)</f>
        <v/>
      </c>
      <c r="AK1255">
        <f>AJ1255*(K1255-y+e)</f>
        <v/>
      </c>
      <c r="AL1255" s="118">
        <f>(b*f_cd/(L1255^2))*(a_1/3*J1255^3+a_2/4*J1255^4+a_3/5*J1255^5+a_4/6*J1255^6+a_5/7*J1255^7)+SUM(S1255:T1255)-AK1255</f>
        <v/>
      </c>
      <c r="AM1255" s="114">
        <f>AL1255&gt;0</f>
        <v/>
      </c>
      <c r="AN1255" s="115">
        <f>IF(A1255=1,FALSE,(AND(AQ1255,AM1255,NOT(AN1254))))</f>
        <v/>
      </c>
      <c r="AO1255">
        <f>IF(D1255=1,AND(AH1255,NOT(AI1255)),AND(AM1255,NOT(AN1255)))</f>
        <v/>
      </c>
      <c r="AP1255" s="119">
        <f>IF(D1255=1,AI1255,AN1255)</f>
        <v/>
      </c>
      <c r="AQ1255" s="125">
        <f>ABS(E1255)&lt;$AQ$2</f>
        <v/>
      </c>
      <c r="AS1255">
        <f>IF(AP1255,MAX(AS$3:AS1253)+1,"")</f>
        <v/>
      </c>
    </row>
    <row r="1256">
      <c r="A1256" t="n">
        <v>1166</v>
      </c>
      <c r="B1256" s="131">
        <f>IF(A1256=1,0,IF(AP1256,0.1*ε_cu1cd,0))</f>
        <v/>
      </c>
      <c r="C1256" s="131">
        <f>IF(A1256=1,0.1*ε_cu1cd,C1255+B1255)</f>
        <v/>
      </c>
      <c r="D1256" s="113">
        <f>IF('Нормальний переріз'!$D$68&gt;0,1,2)</f>
        <v/>
      </c>
      <c r="E1256" s="144">
        <f>IF(D1256=1,F1256,G1256)</f>
        <v/>
      </c>
      <c r="F1256" s="124">
        <f>IF(AI1255,0.11*ε_cu1cd,IF(AH1255,F1255*0.01,F1255))</f>
        <v/>
      </c>
      <c r="G1256" s="124">
        <f>IF(AP1255,-0.1*ε_cu1cd,IF(AM1255,G1255*0.01,G1255))</f>
        <v/>
      </c>
      <c r="H1256" s="113">
        <f>IF(A1256=1,E1256,IF(AO1255,H1255-E1255+E1256,IF(AP1255,0.8*H1255,H1255+E1256)))</f>
        <v/>
      </c>
      <c r="I1256" s="169">
        <f>(C1256-H1256)/h</f>
        <v/>
      </c>
      <c r="J1256">
        <f>C1256/(ε_c1cd)</f>
        <v/>
      </c>
      <c r="K1256">
        <f>C1256/I1256</f>
        <v/>
      </c>
      <c r="L1256" s="131">
        <f>I1256/(ε_c1cd)</f>
        <v/>
      </c>
      <c r="M1256">
        <f>I1256*(K1256-Z_s1)</f>
        <v/>
      </c>
      <c r="N1256">
        <f>I1256*(K1256-Z_s2)</f>
        <v/>
      </c>
      <c r="O1256">
        <f>E_s*M1256</f>
        <v/>
      </c>
      <c r="P1256">
        <f>E_s*N1256</f>
        <v/>
      </c>
      <c r="Q1256">
        <f>O1256*A_s1</f>
        <v/>
      </c>
      <c r="R1256">
        <f>P1256*A_s2</f>
        <v/>
      </c>
      <c r="S1256">
        <f>Q1256*($K1256-Z_s1)</f>
        <v/>
      </c>
      <c r="T1256">
        <f>R1256*($K1256-Z_s2)</f>
        <v/>
      </c>
      <c r="U1256">
        <f>(INDIRECT("a_"&amp;U$2)/(U$2+1))*(($C1256^(U$2+1)-$H1256^(U$2+1))/(ε_c1cd^(U$2+1)))</f>
        <v/>
      </c>
      <c r="V1256">
        <f>(INDIRECT("a_"&amp;V$2)/(V$2+1))*(($C1256^(V$2+1)-$H1256^(V$2+1))/(ε_c1cd^(V$2+1)))</f>
        <v/>
      </c>
      <c r="W1256">
        <f>(INDIRECT("a_"&amp;W$2)/(W$2+1))*(($C1256^(W$2+1)-$H1256^(W$2+1))/(ε_c1cd^(W$2+1)))</f>
        <v/>
      </c>
      <c r="X1256">
        <f>(INDIRECT("a_"&amp;X$2)/(X$2+1))*(($C1256^(X$2+1)-$H1256^(X$2+1))/(ε_c1cd^(X$2+1)))</f>
        <v/>
      </c>
      <c r="Y1256">
        <f>(INDIRECT("a_"&amp;Y$2)/(Y$2+1))*(($C1256^(Y$2+1)-$H1256^(Y$2+1))/(ε_c1cd^(Y$2+1)))</f>
        <v/>
      </c>
      <c r="Z1256">
        <f>(INDIRECT("a_"&amp;Z$2)/(Z$2+2))*(($C1256^(Z$2+2)-$H1256^(Z$2+2))/(ε_c1cd^(Z$2+2)))</f>
        <v/>
      </c>
      <c r="AA1256">
        <f>(INDIRECT("a_"&amp;AA$2)/(AA$2+2))*(($C1256^(AA$2+2)-$H1256^(AA$2+2))/(ε_c1cd^(AA$2+2)))</f>
        <v/>
      </c>
      <c r="AB1256">
        <f>(INDIRECT("a_"&amp;AB$2)/(AB$2+2))*(($C1256^(AB$2+2)-$H1256^(AB$2+2))/(ε_c1cd^(AB$2+2)))</f>
        <v/>
      </c>
      <c r="AC1256">
        <f>(INDIRECT("a_"&amp;AC$2)/(AC$2+2))*(($C1256^(AC$2+2)-$H1256^(AC$2+2))/(ε_c1cd^(AC$2+2)))</f>
        <v/>
      </c>
      <c r="AD1256">
        <f>(INDIRECT("a_"&amp;AD$2)/(AD$2+2))*(($C1256^(AD$2+2)-$H1256^(AD$2+2))/(ε_c1cd^(AD$2+2)))</f>
        <v/>
      </c>
      <c r="AE1256" s="111">
        <f>(b*f_cd/L1256)*SUM(U1256:Y1256)+SUM(Q1256:R1256)</f>
        <v/>
      </c>
      <c r="AF1256" s="112">
        <f>AE1256*(K1256-y+e)</f>
        <v/>
      </c>
      <c r="AG1256" s="113">
        <f>(b*f_cd/(L1256^2))*SUM(Z1256:AD1256)+SUM(S1256:T1256)-AF1256</f>
        <v/>
      </c>
      <c r="AH1256" s="114">
        <f>AG1256&lt;0</f>
        <v/>
      </c>
      <c r="AI1256" s="115">
        <f>IF(A1256=1,FALSE,(AND(AQ1256,AH1256,NOT(AI1255))))</f>
        <v/>
      </c>
      <c r="AJ1256" s="116">
        <f>(b*f_cd/L1256)*(a_1/2*J1256^2+a_2/3*J1256^3+a_3/4*J1256^4+a_4/5*J1256^5+a_5/6*J1256^6)+SUM(Q1256:R1256)</f>
        <v/>
      </c>
      <c r="AK1256">
        <f>AJ1256*(K1256-y+e)</f>
        <v/>
      </c>
      <c r="AL1256" s="118">
        <f>(b*f_cd/(L1256^2))*(a_1/3*J1256^3+a_2/4*J1256^4+a_3/5*J1256^5+a_4/6*J1256^6+a_5/7*J1256^7)+SUM(S1256:T1256)-AK1256</f>
        <v/>
      </c>
      <c r="AM1256" s="114">
        <f>AL1256&gt;0</f>
        <v/>
      </c>
      <c r="AN1256" s="115">
        <f>IF(A1256=1,FALSE,(AND(AQ1256,AM1256,NOT(AN1255))))</f>
        <v/>
      </c>
      <c r="AO1256">
        <f>IF(D1256=1,AND(AH1256,NOT(AI1256)),AND(AM1256,NOT(AN1256)))</f>
        <v/>
      </c>
      <c r="AP1256" s="119">
        <f>IF(D1256=1,AI1256,AN1256)</f>
        <v/>
      </c>
      <c r="AQ1256" s="125">
        <f>ABS(E1256)&lt;$AQ$2</f>
        <v/>
      </c>
      <c r="AS1256">
        <f>IF(AP1256,MAX(AS$3:AS1254)+1,"")</f>
        <v/>
      </c>
    </row>
    <row r="1257">
      <c r="A1257" t="n">
        <v>1167</v>
      </c>
      <c r="B1257" s="131">
        <f>IF(A1257=1,0,IF(AP1257,0.1*ε_cu1cd,0))</f>
        <v/>
      </c>
      <c r="C1257" s="131">
        <f>IF(A1257=1,0.1*ε_cu1cd,C1256+B1256)</f>
        <v/>
      </c>
      <c r="D1257" s="113">
        <f>IF('Нормальний переріз'!$D$68&gt;0,1,2)</f>
        <v/>
      </c>
      <c r="E1257" s="144">
        <f>IF(D1257=1,F1257,G1257)</f>
        <v/>
      </c>
      <c r="F1257" s="124">
        <f>IF(AI1256,0.11*ε_cu1cd,IF(AH1256,F1256*0.01,F1256))</f>
        <v/>
      </c>
      <c r="G1257" s="124">
        <f>IF(AP1256,-0.1*ε_cu1cd,IF(AM1256,G1256*0.01,G1256))</f>
        <v/>
      </c>
      <c r="H1257" s="113">
        <f>IF(A1257=1,E1257,IF(AO1256,H1256-E1256+E1257,IF(AP1256,0.8*H1256,H1256+E1257)))</f>
        <v/>
      </c>
      <c r="I1257" s="169">
        <f>(C1257-H1257)/h</f>
        <v/>
      </c>
      <c r="J1257">
        <f>C1257/(ε_c1cd)</f>
        <v/>
      </c>
      <c r="K1257">
        <f>C1257/I1257</f>
        <v/>
      </c>
      <c r="L1257" s="131">
        <f>I1257/(ε_c1cd)</f>
        <v/>
      </c>
      <c r="M1257">
        <f>I1257*(K1257-Z_s1)</f>
        <v/>
      </c>
      <c r="N1257">
        <f>I1257*(K1257-Z_s2)</f>
        <v/>
      </c>
      <c r="O1257">
        <f>E_s*M1257</f>
        <v/>
      </c>
      <c r="P1257">
        <f>E_s*N1257</f>
        <v/>
      </c>
      <c r="Q1257">
        <f>O1257*A_s1</f>
        <v/>
      </c>
      <c r="R1257">
        <f>P1257*A_s2</f>
        <v/>
      </c>
      <c r="S1257">
        <f>Q1257*($K1257-Z_s1)</f>
        <v/>
      </c>
      <c r="T1257">
        <f>R1257*($K1257-Z_s2)</f>
        <v/>
      </c>
      <c r="U1257">
        <f>(INDIRECT("a_"&amp;U$2)/(U$2+1))*(($C1257^(U$2+1)-$H1257^(U$2+1))/(ε_c1cd^(U$2+1)))</f>
        <v/>
      </c>
      <c r="V1257">
        <f>(INDIRECT("a_"&amp;V$2)/(V$2+1))*(($C1257^(V$2+1)-$H1257^(V$2+1))/(ε_c1cd^(V$2+1)))</f>
        <v/>
      </c>
      <c r="W1257">
        <f>(INDIRECT("a_"&amp;W$2)/(W$2+1))*(($C1257^(W$2+1)-$H1257^(W$2+1))/(ε_c1cd^(W$2+1)))</f>
        <v/>
      </c>
      <c r="X1257">
        <f>(INDIRECT("a_"&amp;X$2)/(X$2+1))*(($C1257^(X$2+1)-$H1257^(X$2+1))/(ε_c1cd^(X$2+1)))</f>
        <v/>
      </c>
      <c r="Y1257">
        <f>(INDIRECT("a_"&amp;Y$2)/(Y$2+1))*(($C1257^(Y$2+1)-$H1257^(Y$2+1))/(ε_c1cd^(Y$2+1)))</f>
        <v/>
      </c>
      <c r="Z1257">
        <f>(INDIRECT("a_"&amp;Z$2)/(Z$2+2))*(($C1257^(Z$2+2)-$H1257^(Z$2+2))/(ε_c1cd^(Z$2+2)))</f>
        <v/>
      </c>
      <c r="AA1257">
        <f>(INDIRECT("a_"&amp;AA$2)/(AA$2+2))*(($C1257^(AA$2+2)-$H1257^(AA$2+2))/(ε_c1cd^(AA$2+2)))</f>
        <v/>
      </c>
      <c r="AB1257">
        <f>(INDIRECT("a_"&amp;AB$2)/(AB$2+2))*(($C1257^(AB$2+2)-$H1257^(AB$2+2))/(ε_c1cd^(AB$2+2)))</f>
        <v/>
      </c>
      <c r="AC1257">
        <f>(INDIRECT("a_"&amp;AC$2)/(AC$2+2))*(($C1257^(AC$2+2)-$H1257^(AC$2+2))/(ε_c1cd^(AC$2+2)))</f>
        <v/>
      </c>
      <c r="AD1257">
        <f>(INDIRECT("a_"&amp;AD$2)/(AD$2+2))*(($C1257^(AD$2+2)-$H1257^(AD$2+2))/(ε_c1cd^(AD$2+2)))</f>
        <v/>
      </c>
      <c r="AE1257" s="111">
        <f>(b*f_cd/L1257)*SUM(U1257:Y1257)+SUM(Q1257:R1257)</f>
        <v/>
      </c>
      <c r="AF1257" s="112">
        <f>AE1257*(K1257-y+e)</f>
        <v/>
      </c>
      <c r="AG1257" s="113">
        <f>(b*f_cd/(L1257^2))*SUM(Z1257:AD1257)+SUM(S1257:T1257)-AF1257</f>
        <v/>
      </c>
      <c r="AH1257" s="114">
        <f>AG1257&lt;0</f>
        <v/>
      </c>
      <c r="AI1257" s="115">
        <f>IF(A1257=1,FALSE,(AND(AQ1257,AH1257,NOT(AI1256))))</f>
        <v/>
      </c>
      <c r="AJ1257" s="116">
        <f>(b*f_cd/L1257)*(a_1/2*J1257^2+a_2/3*J1257^3+a_3/4*J1257^4+a_4/5*J1257^5+a_5/6*J1257^6)+SUM(Q1257:R1257)</f>
        <v/>
      </c>
      <c r="AK1257">
        <f>AJ1257*(K1257-y+e)</f>
        <v/>
      </c>
      <c r="AL1257" s="118">
        <f>(b*f_cd/(L1257^2))*(a_1/3*J1257^3+a_2/4*J1257^4+a_3/5*J1257^5+a_4/6*J1257^6+a_5/7*J1257^7)+SUM(S1257:T1257)-AK1257</f>
        <v/>
      </c>
      <c r="AM1257" s="114">
        <f>AL1257&gt;0</f>
        <v/>
      </c>
      <c r="AN1257" s="115">
        <f>IF(A1257=1,FALSE,(AND(AQ1257,AM1257,NOT(AN1256))))</f>
        <v/>
      </c>
      <c r="AO1257">
        <f>IF(D1257=1,AND(AH1257,NOT(AI1257)),AND(AM1257,NOT(AN1257)))</f>
        <v/>
      </c>
      <c r="AP1257" s="119">
        <f>IF(D1257=1,AI1257,AN1257)</f>
        <v/>
      </c>
      <c r="AQ1257" s="125">
        <f>ABS(E1257)&lt;$AQ$2</f>
        <v/>
      </c>
      <c r="AS1257">
        <f>IF(AP1257,MAX(AS$3:AS1255)+1,"")</f>
        <v/>
      </c>
    </row>
    <row r="1258">
      <c r="A1258" t="n">
        <v>1168</v>
      </c>
      <c r="B1258" s="131">
        <f>IF(A1258=1,0,IF(AP1258,0.1*ε_cu1cd,0))</f>
        <v/>
      </c>
      <c r="C1258" s="131">
        <f>IF(A1258=1,0.1*ε_cu1cd,C1257+B1257)</f>
        <v/>
      </c>
      <c r="D1258" s="113">
        <f>IF('Нормальний переріз'!$D$68&gt;0,1,2)</f>
        <v/>
      </c>
      <c r="E1258" s="144">
        <f>IF(D1258=1,F1258,G1258)</f>
        <v/>
      </c>
      <c r="F1258" s="124">
        <f>IF(AI1257,0.11*ε_cu1cd,IF(AH1257,F1257*0.01,F1257))</f>
        <v/>
      </c>
      <c r="G1258" s="124">
        <f>IF(AP1257,-0.1*ε_cu1cd,IF(AM1257,G1257*0.01,G1257))</f>
        <v/>
      </c>
      <c r="H1258" s="113">
        <f>IF(A1258=1,E1258,IF(AO1257,H1257-E1257+E1258,IF(AP1257,0.8*H1257,H1257+E1258)))</f>
        <v/>
      </c>
      <c r="I1258" s="169">
        <f>(C1258-H1258)/h</f>
        <v/>
      </c>
      <c r="J1258">
        <f>C1258/(ε_c1cd)</f>
        <v/>
      </c>
      <c r="K1258">
        <f>C1258/I1258</f>
        <v/>
      </c>
      <c r="L1258" s="131">
        <f>I1258/(ε_c1cd)</f>
        <v/>
      </c>
      <c r="M1258">
        <f>I1258*(K1258-Z_s1)</f>
        <v/>
      </c>
      <c r="N1258">
        <f>I1258*(K1258-Z_s2)</f>
        <v/>
      </c>
      <c r="O1258">
        <f>E_s*M1258</f>
        <v/>
      </c>
      <c r="P1258">
        <f>E_s*N1258</f>
        <v/>
      </c>
      <c r="Q1258">
        <f>O1258*A_s1</f>
        <v/>
      </c>
      <c r="R1258">
        <f>P1258*A_s2</f>
        <v/>
      </c>
      <c r="S1258">
        <f>Q1258*($K1258-Z_s1)</f>
        <v/>
      </c>
      <c r="T1258">
        <f>R1258*($K1258-Z_s2)</f>
        <v/>
      </c>
      <c r="U1258">
        <f>(INDIRECT("a_"&amp;U$2)/(U$2+1))*(($C1258^(U$2+1)-$H1258^(U$2+1))/(ε_c1cd^(U$2+1)))</f>
        <v/>
      </c>
      <c r="V1258">
        <f>(INDIRECT("a_"&amp;V$2)/(V$2+1))*(($C1258^(V$2+1)-$H1258^(V$2+1))/(ε_c1cd^(V$2+1)))</f>
        <v/>
      </c>
      <c r="W1258">
        <f>(INDIRECT("a_"&amp;W$2)/(W$2+1))*(($C1258^(W$2+1)-$H1258^(W$2+1))/(ε_c1cd^(W$2+1)))</f>
        <v/>
      </c>
      <c r="X1258">
        <f>(INDIRECT("a_"&amp;X$2)/(X$2+1))*(($C1258^(X$2+1)-$H1258^(X$2+1))/(ε_c1cd^(X$2+1)))</f>
        <v/>
      </c>
      <c r="Y1258">
        <f>(INDIRECT("a_"&amp;Y$2)/(Y$2+1))*(($C1258^(Y$2+1)-$H1258^(Y$2+1))/(ε_c1cd^(Y$2+1)))</f>
        <v/>
      </c>
      <c r="Z1258">
        <f>(INDIRECT("a_"&amp;Z$2)/(Z$2+2))*(($C1258^(Z$2+2)-$H1258^(Z$2+2))/(ε_c1cd^(Z$2+2)))</f>
        <v/>
      </c>
      <c r="AA1258">
        <f>(INDIRECT("a_"&amp;AA$2)/(AA$2+2))*(($C1258^(AA$2+2)-$H1258^(AA$2+2))/(ε_c1cd^(AA$2+2)))</f>
        <v/>
      </c>
      <c r="AB1258">
        <f>(INDIRECT("a_"&amp;AB$2)/(AB$2+2))*(($C1258^(AB$2+2)-$H1258^(AB$2+2))/(ε_c1cd^(AB$2+2)))</f>
        <v/>
      </c>
      <c r="AC1258">
        <f>(INDIRECT("a_"&amp;AC$2)/(AC$2+2))*(($C1258^(AC$2+2)-$H1258^(AC$2+2))/(ε_c1cd^(AC$2+2)))</f>
        <v/>
      </c>
      <c r="AD1258">
        <f>(INDIRECT("a_"&amp;AD$2)/(AD$2+2))*(($C1258^(AD$2+2)-$H1258^(AD$2+2))/(ε_c1cd^(AD$2+2)))</f>
        <v/>
      </c>
      <c r="AE1258" s="111">
        <f>(b*f_cd/L1258)*SUM(U1258:Y1258)+SUM(Q1258:R1258)</f>
        <v/>
      </c>
      <c r="AF1258" s="112">
        <f>AE1258*(K1258-y+e)</f>
        <v/>
      </c>
      <c r="AG1258" s="113">
        <f>(b*f_cd/(L1258^2))*SUM(Z1258:AD1258)+SUM(S1258:T1258)-AF1258</f>
        <v/>
      </c>
      <c r="AH1258" s="114">
        <f>AG1258&lt;0</f>
        <v/>
      </c>
      <c r="AI1258" s="115">
        <f>IF(A1258=1,FALSE,(AND(AQ1258,AH1258,NOT(AI1257))))</f>
        <v/>
      </c>
      <c r="AJ1258" s="116">
        <f>(b*f_cd/L1258)*(a_1/2*J1258^2+a_2/3*J1258^3+a_3/4*J1258^4+a_4/5*J1258^5+a_5/6*J1258^6)+SUM(Q1258:R1258)</f>
        <v/>
      </c>
      <c r="AK1258">
        <f>AJ1258*(K1258-y+e)</f>
        <v/>
      </c>
      <c r="AL1258" s="118">
        <f>(b*f_cd/(L1258^2))*(a_1/3*J1258^3+a_2/4*J1258^4+a_3/5*J1258^5+a_4/6*J1258^6+a_5/7*J1258^7)+SUM(S1258:T1258)-AK1258</f>
        <v/>
      </c>
      <c r="AM1258" s="114">
        <f>AL1258&gt;0</f>
        <v/>
      </c>
      <c r="AN1258" s="115">
        <f>IF(A1258=1,FALSE,(AND(AQ1258,AM1258,NOT(AN1257))))</f>
        <v/>
      </c>
      <c r="AO1258">
        <f>IF(D1258=1,AND(AH1258,NOT(AI1258)),AND(AM1258,NOT(AN1258)))</f>
        <v/>
      </c>
      <c r="AP1258" s="119">
        <f>IF(D1258=1,AI1258,AN1258)</f>
        <v/>
      </c>
      <c r="AQ1258" s="125">
        <f>ABS(E1258)&lt;$AQ$2</f>
        <v/>
      </c>
      <c r="AS1258">
        <f>IF(AP1258,MAX(AS$3:AS1256)+1,"")</f>
        <v/>
      </c>
    </row>
    <row r="1259">
      <c r="A1259" t="n">
        <v>1169</v>
      </c>
      <c r="B1259" s="131">
        <f>IF(A1259=1,0,IF(AP1259,0.1*ε_cu1cd,0))</f>
        <v/>
      </c>
      <c r="C1259" s="131">
        <f>IF(A1259=1,0.1*ε_cu1cd,C1258+B1258)</f>
        <v/>
      </c>
      <c r="D1259" s="113">
        <f>IF('Нормальний переріз'!$D$68&gt;0,1,2)</f>
        <v/>
      </c>
      <c r="E1259" s="144">
        <f>IF(D1259=1,F1259,G1259)</f>
        <v/>
      </c>
      <c r="F1259" s="124">
        <f>IF(AI1258,0.11*ε_cu1cd,IF(AH1258,F1258*0.01,F1258))</f>
        <v/>
      </c>
      <c r="G1259" s="124">
        <f>IF(AP1258,-0.1*ε_cu1cd,IF(AM1258,G1258*0.01,G1258))</f>
        <v/>
      </c>
      <c r="H1259" s="113">
        <f>IF(A1259=1,E1259,IF(AO1258,H1258-E1258+E1259,IF(AP1258,0.8*H1258,H1258+E1259)))</f>
        <v/>
      </c>
      <c r="I1259" s="169">
        <f>(C1259-H1259)/h</f>
        <v/>
      </c>
      <c r="J1259">
        <f>C1259/(ε_c1cd)</f>
        <v/>
      </c>
      <c r="K1259">
        <f>C1259/I1259</f>
        <v/>
      </c>
      <c r="L1259" s="131">
        <f>I1259/(ε_c1cd)</f>
        <v/>
      </c>
      <c r="M1259">
        <f>I1259*(K1259-Z_s1)</f>
        <v/>
      </c>
      <c r="N1259">
        <f>I1259*(K1259-Z_s2)</f>
        <v/>
      </c>
      <c r="O1259">
        <f>E_s*M1259</f>
        <v/>
      </c>
      <c r="P1259">
        <f>E_s*N1259</f>
        <v/>
      </c>
      <c r="Q1259">
        <f>O1259*A_s1</f>
        <v/>
      </c>
      <c r="R1259">
        <f>P1259*A_s2</f>
        <v/>
      </c>
      <c r="S1259">
        <f>Q1259*($K1259-Z_s1)</f>
        <v/>
      </c>
      <c r="T1259">
        <f>R1259*($K1259-Z_s2)</f>
        <v/>
      </c>
      <c r="U1259">
        <f>(INDIRECT("a_"&amp;U$2)/(U$2+1))*(($C1259^(U$2+1)-$H1259^(U$2+1))/(ε_c1cd^(U$2+1)))</f>
        <v/>
      </c>
      <c r="V1259">
        <f>(INDIRECT("a_"&amp;V$2)/(V$2+1))*(($C1259^(V$2+1)-$H1259^(V$2+1))/(ε_c1cd^(V$2+1)))</f>
        <v/>
      </c>
      <c r="W1259">
        <f>(INDIRECT("a_"&amp;W$2)/(W$2+1))*(($C1259^(W$2+1)-$H1259^(W$2+1))/(ε_c1cd^(W$2+1)))</f>
        <v/>
      </c>
      <c r="X1259">
        <f>(INDIRECT("a_"&amp;X$2)/(X$2+1))*(($C1259^(X$2+1)-$H1259^(X$2+1))/(ε_c1cd^(X$2+1)))</f>
        <v/>
      </c>
      <c r="Y1259">
        <f>(INDIRECT("a_"&amp;Y$2)/(Y$2+1))*(($C1259^(Y$2+1)-$H1259^(Y$2+1))/(ε_c1cd^(Y$2+1)))</f>
        <v/>
      </c>
      <c r="Z1259">
        <f>(INDIRECT("a_"&amp;Z$2)/(Z$2+2))*(($C1259^(Z$2+2)-$H1259^(Z$2+2))/(ε_c1cd^(Z$2+2)))</f>
        <v/>
      </c>
      <c r="AA1259">
        <f>(INDIRECT("a_"&amp;AA$2)/(AA$2+2))*(($C1259^(AA$2+2)-$H1259^(AA$2+2))/(ε_c1cd^(AA$2+2)))</f>
        <v/>
      </c>
      <c r="AB1259">
        <f>(INDIRECT("a_"&amp;AB$2)/(AB$2+2))*(($C1259^(AB$2+2)-$H1259^(AB$2+2))/(ε_c1cd^(AB$2+2)))</f>
        <v/>
      </c>
      <c r="AC1259">
        <f>(INDIRECT("a_"&amp;AC$2)/(AC$2+2))*(($C1259^(AC$2+2)-$H1259^(AC$2+2))/(ε_c1cd^(AC$2+2)))</f>
        <v/>
      </c>
      <c r="AD1259">
        <f>(INDIRECT("a_"&amp;AD$2)/(AD$2+2))*(($C1259^(AD$2+2)-$H1259^(AD$2+2))/(ε_c1cd^(AD$2+2)))</f>
        <v/>
      </c>
      <c r="AE1259" s="111">
        <f>(b*f_cd/L1259)*SUM(U1259:Y1259)+SUM(Q1259:R1259)</f>
        <v/>
      </c>
      <c r="AF1259" s="112">
        <f>AE1259*(K1259-y+e)</f>
        <v/>
      </c>
      <c r="AG1259" s="113">
        <f>(b*f_cd/(L1259^2))*SUM(Z1259:AD1259)+SUM(S1259:T1259)-AF1259</f>
        <v/>
      </c>
      <c r="AH1259" s="114">
        <f>AG1259&lt;0</f>
        <v/>
      </c>
      <c r="AI1259" s="115">
        <f>IF(A1259=1,FALSE,(AND(AQ1259,AH1259,NOT(AI1258))))</f>
        <v/>
      </c>
      <c r="AJ1259" s="116">
        <f>(b*f_cd/L1259)*(a_1/2*J1259^2+a_2/3*J1259^3+a_3/4*J1259^4+a_4/5*J1259^5+a_5/6*J1259^6)+SUM(Q1259:R1259)</f>
        <v/>
      </c>
      <c r="AK1259">
        <f>AJ1259*(K1259-y+e)</f>
        <v/>
      </c>
      <c r="AL1259" s="118">
        <f>(b*f_cd/(L1259^2))*(a_1/3*J1259^3+a_2/4*J1259^4+a_3/5*J1259^5+a_4/6*J1259^6+a_5/7*J1259^7)+SUM(S1259:T1259)-AK1259</f>
        <v/>
      </c>
      <c r="AM1259" s="114">
        <f>AL1259&gt;0</f>
        <v/>
      </c>
      <c r="AN1259" s="115">
        <f>IF(A1259=1,FALSE,(AND(AQ1259,AM1259,NOT(AN1258))))</f>
        <v/>
      </c>
      <c r="AO1259">
        <f>IF(D1259=1,AND(AH1259,NOT(AI1259)),AND(AM1259,NOT(AN1259)))</f>
        <v/>
      </c>
      <c r="AP1259" s="119">
        <f>IF(D1259=1,AI1259,AN1259)</f>
        <v/>
      </c>
      <c r="AQ1259" s="125">
        <f>ABS(E1259)&lt;$AQ$2</f>
        <v/>
      </c>
      <c r="AS1259">
        <f>IF(AP1259,MAX(AS$3:AS1257)+1,"")</f>
        <v/>
      </c>
    </row>
    <row r="1260">
      <c r="A1260" t="n">
        <v>1170</v>
      </c>
      <c r="B1260" s="131">
        <f>IF(A1260=1,0,IF(AP1260,0.1*ε_cu1cd,0))</f>
        <v/>
      </c>
      <c r="C1260" s="131">
        <f>IF(A1260=1,0.1*ε_cu1cd,C1259+B1259)</f>
        <v/>
      </c>
      <c r="D1260" s="113">
        <f>IF('Нормальний переріз'!$D$68&gt;0,1,2)</f>
        <v/>
      </c>
      <c r="E1260" s="144">
        <f>IF(D1260=1,F1260,G1260)</f>
        <v/>
      </c>
      <c r="F1260" s="124">
        <f>IF(AI1259,0.11*ε_cu1cd,IF(AH1259,F1259*0.01,F1259))</f>
        <v/>
      </c>
      <c r="G1260" s="124">
        <f>IF(AP1259,-0.1*ε_cu1cd,IF(AM1259,G1259*0.01,G1259))</f>
        <v/>
      </c>
      <c r="H1260" s="113">
        <f>IF(A1260=1,E1260,IF(AO1259,H1259-E1259+E1260,IF(AP1259,0.8*H1259,H1259+E1260)))</f>
        <v/>
      </c>
      <c r="I1260" s="169">
        <f>(C1260-H1260)/h</f>
        <v/>
      </c>
      <c r="J1260">
        <f>C1260/(ε_c1cd)</f>
        <v/>
      </c>
      <c r="K1260">
        <f>C1260/I1260</f>
        <v/>
      </c>
      <c r="L1260" s="131">
        <f>I1260/(ε_c1cd)</f>
        <v/>
      </c>
      <c r="M1260">
        <f>I1260*(K1260-Z_s1)</f>
        <v/>
      </c>
      <c r="N1260">
        <f>I1260*(K1260-Z_s2)</f>
        <v/>
      </c>
      <c r="O1260">
        <f>E_s*M1260</f>
        <v/>
      </c>
      <c r="P1260">
        <f>E_s*N1260</f>
        <v/>
      </c>
      <c r="Q1260">
        <f>O1260*A_s1</f>
        <v/>
      </c>
      <c r="R1260">
        <f>P1260*A_s2</f>
        <v/>
      </c>
      <c r="S1260">
        <f>Q1260*($K1260-Z_s1)</f>
        <v/>
      </c>
      <c r="T1260">
        <f>R1260*($K1260-Z_s2)</f>
        <v/>
      </c>
      <c r="U1260">
        <f>(INDIRECT("a_"&amp;U$2)/(U$2+1))*(($C1260^(U$2+1)-$H1260^(U$2+1))/(ε_c1cd^(U$2+1)))</f>
        <v/>
      </c>
      <c r="V1260">
        <f>(INDIRECT("a_"&amp;V$2)/(V$2+1))*(($C1260^(V$2+1)-$H1260^(V$2+1))/(ε_c1cd^(V$2+1)))</f>
        <v/>
      </c>
      <c r="W1260">
        <f>(INDIRECT("a_"&amp;W$2)/(W$2+1))*(($C1260^(W$2+1)-$H1260^(W$2+1))/(ε_c1cd^(W$2+1)))</f>
        <v/>
      </c>
      <c r="X1260">
        <f>(INDIRECT("a_"&amp;X$2)/(X$2+1))*(($C1260^(X$2+1)-$H1260^(X$2+1))/(ε_c1cd^(X$2+1)))</f>
        <v/>
      </c>
      <c r="Y1260">
        <f>(INDIRECT("a_"&amp;Y$2)/(Y$2+1))*(($C1260^(Y$2+1)-$H1260^(Y$2+1))/(ε_c1cd^(Y$2+1)))</f>
        <v/>
      </c>
      <c r="Z1260">
        <f>(INDIRECT("a_"&amp;Z$2)/(Z$2+2))*(($C1260^(Z$2+2)-$H1260^(Z$2+2))/(ε_c1cd^(Z$2+2)))</f>
        <v/>
      </c>
      <c r="AA1260">
        <f>(INDIRECT("a_"&amp;AA$2)/(AA$2+2))*(($C1260^(AA$2+2)-$H1260^(AA$2+2))/(ε_c1cd^(AA$2+2)))</f>
        <v/>
      </c>
      <c r="AB1260">
        <f>(INDIRECT("a_"&amp;AB$2)/(AB$2+2))*(($C1260^(AB$2+2)-$H1260^(AB$2+2))/(ε_c1cd^(AB$2+2)))</f>
        <v/>
      </c>
      <c r="AC1260">
        <f>(INDIRECT("a_"&amp;AC$2)/(AC$2+2))*(($C1260^(AC$2+2)-$H1260^(AC$2+2))/(ε_c1cd^(AC$2+2)))</f>
        <v/>
      </c>
      <c r="AD1260">
        <f>(INDIRECT("a_"&amp;AD$2)/(AD$2+2))*(($C1260^(AD$2+2)-$H1260^(AD$2+2))/(ε_c1cd^(AD$2+2)))</f>
        <v/>
      </c>
      <c r="AE1260" s="111">
        <f>(b*f_cd/L1260)*SUM(U1260:Y1260)+SUM(Q1260:R1260)</f>
        <v/>
      </c>
      <c r="AF1260" s="112">
        <f>AE1260*(K1260-y+e)</f>
        <v/>
      </c>
      <c r="AG1260" s="113">
        <f>(b*f_cd/(L1260^2))*SUM(Z1260:AD1260)+SUM(S1260:T1260)-AF1260</f>
        <v/>
      </c>
      <c r="AH1260" s="114">
        <f>AG1260&lt;0</f>
        <v/>
      </c>
      <c r="AI1260" s="115">
        <f>IF(A1260=1,FALSE,(AND(AQ1260,AH1260,NOT(AI1259))))</f>
        <v/>
      </c>
      <c r="AJ1260" s="116">
        <f>(b*f_cd/L1260)*(a_1/2*J1260^2+a_2/3*J1260^3+a_3/4*J1260^4+a_4/5*J1260^5+a_5/6*J1260^6)+SUM(Q1260:R1260)</f>
        <v/>
      </c>
      <c r="AK1260">
        <f>AJ1260*(K1260-y+e)</f>
        <v/>
      </c>
      <c r="AL1260" s="118">
        <f>(b*f_cd/(L1260^2))*(a_1/3*J1260^3+a_2/4*J1260^4+a_3/5*J1260^5+a_4/6*J1260^6+a_5/7*J1260^7)+SUM(S1260:T1260)-AK1260</f>
        <v/>
      </c>
      <c r="AM1260" s="114">
        <f>AL1260&gt;0</f>
        <v/>
      </c>
      <c r="AN1260" s="115">
        <f>IF(A1260=1,FALSE,(AND(AQ1260,AM1260,NOT(AN1259))))</f>
        <v/>
      </c>
      <c r="AO1260">
        <f>IF(D1260=1,AND(AH1260,NOT(AI1260)),AND(AM1260,NOT(AN1260)))</f>
        <v/>
      </c>
      <c r="AP1260" s="119">
        <f>IF(D1260=1,AI1260,AN1260)</f>
        <v/>
      </c>
      <c r="AQ1260" s="125">
        <f>ABS(E1260)&lt;$AQ$2</f>
        <v/>
      </c>
      <c r="AS1260">
        <f>IF(AP1260,MAX(AS$3:AS1258)+1,"")</f>
        <v/>
      </c>
    </row>
    <row r="1261">
      <c r="A1261" t="n">
        <v>1171</v>
      </c>
      <c r="B1261" s="131">
        <f>IF(A1261=1,0,IF(AP1261,0.1*ε_cu1cd,0))</f>
        <v/>
      </c>
      <c r="C1261" s="131">
        <f>IF(A1261=1,0.1*ε_cu1cd,C1260+B1260)</f>
        <v/>
      </c>
      <c r="D1261" s="113">
        <f>IF('Нормальний переріз'!$D$68&gt;0,1,2)</f>
        <v/>
      </c>
      <c r="E1261" s="144">
        <f>IF(D1261=1,F1261,G1261)</f>
        <v/>
      </c>
      <c r="F1261" s="124">
        <f>IF(AI1260,0.11*ε_cu1cd,IF(AH1260,F1260*0.01,F1260))</f>
        <v/>
      </c>
      <c r="G1261" s="124">
        <f>IF(AP1260,-0.1*ε_cu1cd,IF(AM1260,G1260*0.01,G1260))</f>
        <v/>
      </c>
      <c r="H1261" s="113">
        <f>IF(A1261=1,E1261,IF(AO1260,H1260-E1260+E1261,IF(AP1260,0.8*H1260,H1260+E1261)))</f>
        <v/>
      </c>
      <c r="I1261" s="169">
        <f>(C1261-H1261)/h</f>
        <v/>
      </c>
      <c r="J1261">
        <f>C1261/(ε_c1cd)</f>
        <v/>
      </c>
      <c r="K1261">
        <f>C1261/I1261</f>
        <v/>
      </c>
      <c r="L1261" s="131">
        <f>I1261/(ε_c1cd)</f>
        <v/>
      </c>
      <c r="M1261">
        <f>I1261*(K1261-Z_s1)</f>
        <v/>
      </c>
      <c r="N1261">
        <f>I1261*(K1261-Z_s2)</f>
        <v/>
      </c>
      <c r="O1261">
        <f>E_s*M1261</f>
        <v/>
      </c>
      <c r="P1261">
        <f>E_s*N1261</f>
        <v/>
      </c>
      <c r="Q1261">
        <f>O1261*A_s1</f>
        <v/>
      </c>
      <c r="R1261">
        <f>P1261*A_s2</f>
        <v/>
      </c>
      <c r="S1261">
        <f>Q1261*($K1261-Z_s1)</f>
        <v/>
      </c>
      <c r="T1261">
        <f>R1261*($K1261-Z_s2)</f>
        <v/>
      </c>
      <c r="U1261">
        <f>(INDIRECT("a_"&amp;U$2)/(U$2+1))*(($C1261^(U$2+1)-$H1261^(U$2+1))/(ε_c1cd^(U$2+1)))</f>
        <v/>
      </c>
      <c r="V1261">
        <f>(INDIRECT("a_"&amp;V$2)/(V$2+1))*(($C1261^(V$2+1)-$H1261^(V$2+1))/(ε_c1cd^(V$2+1)))</f>
        <v/>
      </c>
      <c r="W1261">
        <f>(INDIRECT("a_"&amp;W$2)/(W$2+1))*(($C1261^(W$2+1)-$H1261^(W$2+1))/(ε_c1cd^(W$2+1)))</f>
        <v/>
      </c>
      <c r="X1261">
        <f>(INDIRECT("a_"&amp;X$2)/(X$2+1))*(($C1261^(X$2+1)-$H1261^(X$2+1))/(ε_c1cd^(X$2+1)))</f>
        <v/>
      </c>
      <c r="Y1261">
        <f>(INDIRECT("a_"&amp;Y$2)/(Y$2+1))*(($C1261^(Y$2+1)-$H1261^(Y$2+1))/(ε_c1cd^(Y$2+1)))</f>
        <v/>
      </c>
      <c r="Z1261">
        <f>(INDIRECT("a_"&amp;Z$2)/(Z$2+2))*(($C1261^(Z$2+2)-$H1261^(Z$2+2))/(ε_c1cd^(Z$2+2)))</f>
        <v/>
      </c>
      <c r="AA1261">
        <f>(INDIRECT("a_"&amp;AA$2)/(AA$2+2))*(($C1261^(AA$2+2)-$H1261^(AA$2+2))/(ε_c1cd^(AA$2+2)))</f>
        <v/>
      </c>
      <c r="AB1261">
        <f>(INDIRECT("a_"&amp;AB$2)/(AB$2+2))*(($C1261^(AB$2+2)-$H1261^(AB$2+2))/(ε_c1cd^(AB$2+2)))</f>
        <v/>
      </c>
      <c r="AC1261">
        <f>(INDIRECT("a_"&amp;AC$2)/(AC$2+2))*(($C1261^(AC$2+2)-$H1261^(AC$2+2))/(ε_c1cd^(AC$2+2)))</f>
        <v/>
      </c>
      <c r="AD1261">
        <f>(INDIRECT("a_"&amp;AD$2)/(AD$2+2))*(($C1261^(AD$2+2)-$H1261^(AD$2+2))/(ε_c1cd^(AD$2+2)))</f>
        <v/>
      </c>
      <c r="AE1261" s="111">
        <f>(b*f_cd/L1261)*SUM(U1261:Y1261)+SUM(Q1261:R1261)</f>
        <v/>
      </c>
      <c r="AF1261" s="112">
        <f>AE1261*(K1261-y+e)</f>
        <v/>
      </c>
      <c r="AG1261" s="113">
        <f>(b*f_cd/(L1261^2))*SUM(Z1261:AD1261)+SUM(S1261:T1261)-AF1261</f>
        <v/>
      </c>
      <c r="AH1261" s="114">
        <f>AG1261&lt;0</f>
        <v/>
      </c>
      <c r="AI1261" s="115">
        <f>IF(A1261=1,FALSE,(AND(AQ1261,AH1261,NOT(AI1260))))</f>
        <v/>
      </c>
      <c r="AJ1261" s="116">
        <f>(b*f_cd/L1261)*(a_1/2*J1261^2+a_2/3*J1261^3+a_3/4*J1261^4+a_4/5*J1261^5+a_5/6*J1261^6)+SUM(Q1261:R1261)</f>
        <v/>
      </c>
      <c r="AK1261">
        <f>AJ1261*(K1261-y+e)</f>
        <v/>
      </c>
      <c r="AL1261" s="118">
        <f>(b*f_cd/(L1261^2))*(a_1/3*J1261^3+a_2/4*J1261^4+a_3/5*J1261^5+a_4/6*J1261^6+a_5/7*J1261^7)+SUM(S1261:T1261)-AK1261</f>
        <v/>
      </c>
      <c r="AM1261" s="114">
        <f>AL1261&gt;0</f>
        <v/>
      </c>
      <c r="AN1261" s="115">
        <f>IF(A1261=1,FALSE,(AND(AQ1261,AM1261,NOT(AN1260))))</f>
        <v/>
      </c>
      <c r="AO1261">
        <f>IF(D1261=1,AND(AH1261,NOT(AI1261)),AND(AM1261,NOT(AN1261)))</f>
        <v/>
      </c>
      <c r="AP1261" s="119">
        <f>IF(D1261=1,AI1261,AN1261)</f>
        <v/>
      </c>
      <c r="AQ1261" s="125">
        <f>ABS(E1261)&lt;$AQ$2</f>
        <v/>
      </c>
      <c r="AS1261">
        <f>IF(AP1261,MAX(AS$3:AS1259)+1,"")</f>
        <v/>
      </c>
    </row>
    <row r="1262">
      <c r="A1262" t="n">
        <v>1172</v>
      </c>
      <c r="B1262" s="131">
        <f>IF(A1262=1,0,IF(AP1262,0.1*ε_cu1cd,0))</f>
        <v/>
      </c>
      <c r="C1262" s="131">
        <f>IF(A1262=1,0.1*ε_cu1cd,C1261+B1261)</f>
        <v/>
      </c>
      <c r="D1262" s="113">
        <f>IF('Нормальний переріз'!$D$68&gt;0,1,2)</f>
        <v/>
      </c>
      <c r="E1262" s="144">
        <f>IF(D1262=1,F1262,G1262)</f>
        <v/>
      </c>
      <c r="F1262" s="124">
        <f>IF(AI1261,0.11*ε_cu1cd,IF(AH1261,F1261*0.01,F1261))</f>
        <v/>
      </c>
      <c r="G1262" s="124">
        <f>IF(AP1261,-0.1*ε_cu1cd,IF(AM1261,G1261*0.01,G1261))</f>
        <v/>
      </c>
      <c r="H1262" s="113">
        <f>IF(A1262=1,E1262,IF(AO1261,H1261-E1261+E1262,IF(AP1261,0.8*H1261,H1261+E1262)))</f>
        <v/>
      </c>
      <c r="I1262" s="169">
        <f>(C1262-H1262)/h</f>
        <v/>
      </c>
      <c r="J1262">
        <f>C1262/(ε_c1cd)</f>
        <v/>
      </c>
      <c r="K1262">
        <f>C1262/I1262</f>
        <v/>
      </c>
      <c r="L1262" s="131">
        <f>I1262/(ε_c1cd)</f>
        <v/>
      </c>
      <c r="M1262">
        <f>I1262*(K1262-Z_s1)</f>
        <v/>
      </c>
      <c r="N1262">
        <f>I1262*(K1262-Z_s2)</f>
        <v/>
      </c>
      <c r="O1262">
        <f>E_s*M1262</f>
        <v/>
      </c>
      <c r="P1262">
        <f>E_s*N1262</f>
        <v/>
      </c>
      <c r="Q1262">
        <f>O1262*A_s1</f>
        <v/>
      </c>
      <c r="R1262">
        <f>P1262*A_s2</f>
        <v/>
      </c>
      <c r="S1262">
        <f>Q1262*($K1262-Z_s1)</f>
        <v/>
      </c>
      <c r="T1262">
        <f>R1262*($K1262-Z_s2)</f>
        <v/>
      </c>
      <c r="U1262">
        <f>(INDIRECT("a_"&amp;U$2)/(U$2+1))*(($C1262^(U$2+1)-$H1262^(U$2+1))/(ε_c1cd^(U$2+1)))</f>
        <v/>
      </c>
      <c r="V1262">
        <f>(INDIRECT("a_"&amp;V$2)/(V$2+1))*(($C1262^(V$2+1)-$H1262^(V$2+1))/(ε_c1cd^(V$2+1)))</f>
        <v/>
      </c>
      <c r="W1262">
        <f>(INDIRECT("a_"&amp;W$2)/(W$2+1))*(($C1262^(W$2+1)-$H1262^(W$2+1))/(ε_c1cd^(W$2+1)))</f>
        <v/>
      </c>
      <c r="X1262">
        <f>(INDIRECT("a_"&amp;X$2)/(X$2+1))*(($C1262^(X$2+1)-$H1262^(X$2+1))/(ε_c1cd^(X$2+1)))</f>
        <v/>
      </c>
      <c r="Y1262">
        <f>(INDIRECT("a_"&amp;Y$2)/(Y$2+1))*(($C1262^(Y$2+1)-$H1262^(Y$2+1))/(ε_c1cd^(Y$2+1)))</f>
        <v/>
      </c>
      <c r="Z1262">
        <f>(INDIRECT("a_"&amp;Z$2)/(Z$2+2))*(($C1262^(Z$2+2)-$H1262^(Z$2+2))/(ε_c1cd^(Z$2+2)))</f>
        <v/>
      </c>
      <c r="AA1262">
        <f>(INDIRECT("a_"&amp;AA$2)/(AA$2+2))*(($C1262^(AA$2+2)-$H1262^(AA$2+2))/(ε_c1cd^(AA$2+2)))</f>
        <v/>
      </c>
      <c r="AB1262">
        <f>(INDIRECT("a_"&amp;AB$2)/(AB$2+2))*(($C1262^(AB$2+2)-$H1262^(AB$2+2))/(ε_c1cd^(AB$2+2)))</f>
        <v/>
      </c>
      <c r="AC1262">
        <f>(INDIRECT("a_"&amp;AC$2)/(AC$2+2))*(($C1262^(AC$2+2)-$H1262^(AC$2+2))/(ε_c1cd^(AC$2+2)))</f>
        <v/>
      </c>
      <c r="AD1262">
        <f>(INDIRECT("a_"&amp;AD$2)/(AD$2+2))*(($C1262^(AD$2+2)-$H1262^(AD$2+2))/(ε_c1cd^(AD$2+2)))</f>
        <v/>
      </c>
      <c r="AE1262" s="111">
        <f>(b*f_cd/L1262)*SUM(U1262:Y1262)+SUM(Q1262:R1262)</f>
        <v/>
      </c>
      <c r="AF1262" s="112">
        <f>AE1262*(K1262-y+e)</f>
        <v/>
      </c>
      <c r="AG1262" s="113">
        <f>(b*f_cd/(L1262^2))*SUM(Z1262:AD1262)+SUM(S1262:T1262)-AF1262</f>
        <v/>
      </c>
      <c r="AH1262" s="114">
        <f>AG1262&lt;0</f>
        <v/>
      </c>
      <c r="AI1262" s="115">
        <f>IF(A1262=1,FALSE,(AND(AQ1262,AH1262,NOT(AI1261))))</f>
        <v/>
      </c>
      <c r="AJ1262" s="116">
        <f>(b*f_cd/L1262)*(a_1/2*J1262^2+a_2/3*J1262^3+a_3/4*J1262^4+a_4/5*J1262^5+a_5/6*J1262^6)+SUM(Q1262:R1262)</f>
        <v/>
      </c>
      <c r="AK1262">
        <f>AJ1262*(K1262-y+e)</f>
        <v/>
      </c>
      <c r="AL1262" s="118">
        <f>(b*f_cd/(L1262^2))*(a_1/3*J1262^3+a_2/4*J1262^4+a_3/5*J1262^5+a_4/6*J1262^6+a_5/7*J1262^7)+SUM(S1262:T1262)-AK1262</f>
        <v/>
      </c>
      <c r="AM1262" s="114">
        <f>AL1262&gt;0</f>
        <v/>
      </c>
      <c r="AN1262" s="115">
        <f>IF(A1262=1,FALSE,(AND(AQ1262,AM1262,NOT(AN1261))))</f>
        <v/>
      </c>
      <c r="AO1262">
        <f>IF(D1262=1,AND(AH1262,NOT(AI1262)),AND(AM1262,NOT(AN1262)))</f>
        <v/>
      </c>
      <c r="AP1262" s="119">
        <f>IF(D1262=1,AI1262,AN1262)</f>
        <v/>
      </c>
      <c r="AQ1262" s="125">
        <f>ABS(E1262)&lt;$AQ$2</f>
        <v/>
      </c>
      <c r="AS1262">
        <f>IF(AP1262,MAX(AS$3:AS1260)+1,"")</f>
        <v/>
      </c>
    </row>
    <row r="1263">
      <c r="A1263" t="n">
        <v>1173</v>
      </c>
      <c r="B1263" s="131">
        <f>IF(A1263=1,0,IF(AP1263,0.1*ε_cu1cd,0))</f>
        <v/>
      </c>
      <c r="C1263" s="131">
        <f>IF(A1263=1,0.1*ε_cu1cd,C1262+B1262)</f>
        <v/>
      </c>
      <c r="D1263" s="113">
        <f>IF('Нормальний переріз'!$D$68&gt;0,1,2)</f>
        <v/>
      </c>
      <c r="E1263" s="144">
        <f>IF(D1263=1,F1263,G1263)</f>
        <v/>
      </c>
      <c r="F1263" s="124">
        <f>IF(AI1262,0.11*ε_cu1cd,IF(AH1262,F1262*0.01,F1262))</f>
        <v/>
      </c>
      <c r="G1263" s="124">
        <f>IF(AP1262,-0.1*ε_cu1cd,IF(AM1262,G1262*0.01,G1262))</f>
        <v/>
      </c>
      <c r="H1263" s="113">
        <f>IF(A1263=1,E1263,IF(AO1262,H1262-E1262+E1263,IF(AP1262,0.8*H1262,H1262+E1263)))</f>
        <v/>
      </c>
      <c r="I1263" s="169">
        <f>(C1263-H1263)/h</f>
        <v/>
      </c>
      <c r="J1263">
        <f>C1263/(ε_c1cd)</f>
        <v/>
      </c>
      <c r="K1263">
        <f>C1263/I1263</f>
        <v/>
      </c>
      <c r="L1263" s="131">
        <f>I1263/(ε_c1cd)</f>
        <v/>
      </c>
      <c r="M1263">
        <f>I1263*(K1263-Z_s1)</f>
        <v/>
      </c>
      <c r="N1263">
        <f>I1263*(K1263-Z_s2)</f>
        <v/>
      </c>
      <c r="O1263">
        <f>E_s*M1263</f>
        <v/>
      </c>
      <c r="P1263">
        <f>E_s*N1263</f>
        <v/>
      </c>
      <c r="Q1263">
        <f>O1263*A_s1</f>
        <v/>
      </c>
      <c r="R1263">
        <f>P1263*A_s2</f>
        <v/>
      </c>
      <c r="S1263">
        <f>Q1263*($K1263-Z_s1)</f>
        <v/>
      </c>
      <c r="T1263">
        <f>R1263*($K1263-Z_s2)</f>
        <v/>
      </c>
      <c r="U1263">
        <f>(INDIRECT("a_"&amp;U$2)/(U$2+1))*(($C1263^(U$2+1)-$H1263^(U$2+1))/(ε_c1cd^(U$2+1)))</f>
        <v/>
      </c>
      <c r="V1263">
        <f>(INDIRECT("a_"&amp;V$2)/(V$2+1))*(($C1263^(V$2+1)-$H1263^(V$2+1))/(ε_c1cd^(V$2+1)))</f>
        <v/>
      </c>
      <c r="W1263">
        <f>(INDIRECT("a_"&amp;W$2)/(W$2+1))*(($C1263^(W$2+1)-$H1263^(W$2+1))/(ε_c1cd^(W$2+1)))</f>
        <v/>
      </c>
      <c r="X1263">
        <f>(INDIRECT("a_"&amp;X$2)/(X$2+1))*(($C1263^(X$2+1)-$H1263^(X$2+1))/(ε_c1cd^(X$2+1)))</f>
        <v/>
      </c>
      <c r="Y1263">
        <f>(INDIRECT("a_"&amp;Y$2)/(Y$2+1))*(($C1263^(Y$2+1)-$H1263^(Y$2+1))/(ε_c1cd^(Y$2+1)))</f>
        <v/>
      </c>
      <c r="Z1263">
        <f>(INDIRECT("a_"&amp;Z$2)/(Z$2+2))*(($C1263^(Z$2+2)-$H1263^(Z$2+2))/(ε_c1cd^(Z$2+2)))</f>
        <v/>
      </c>
      <c r="AA1263">
        <f>(INDIRECT("a_"&amp;AA$2)/(AA$2+2))*(($C1263^(AA$2+2)-$H1263^(AA$2+2))/(ε_c1cd^(AA$2+2)))</f>
        <v/>
      </c>
      <c r="AB1263">
        <f>(INDIRECT("a_"&amp;AB$2)/(AB$2+2))*(($C1263^(AB$2+2)-$H1263^(AB$2+2))/(ε_c1cd^(AB$2+2)))</f>
        <v/>
      </c>
      <c r="AC1263">
        <f>(INDIRECT("a_"&amp;AC$2)/(AC$2+2))*(($C1263^(AC$2+2)-$H1263^(AC$2+2))/(ε_c1cd^(AC$2+2)))</f>
        <v/>
      </c>
      <c r="AD1263">
        <f>(INDIRECT("a_"&amp;AD$2)/(AD$2+2))*(($C1263^(AD$2+2)-$H1263^(AD$2+2))/(ε_c1cd^(AD$2+2)))</f>
        <v/>
      </c>
      <c r="AE1263" s="111">
        <f>(b*f_cd/L1263)*SUM(U1263:Y1263)+SUM(Q1263:R1263)</f>
        <v/>
      </c>
      <c r="AF1263" s="112">
        <f>AE1263*(K1263-y+e)</f>
        <v/>
      </c>
      <c r="AG1263" s="113">
        <f>(b*f_cd/(L1263^2))*SUM(Z1263:AD1263)+SUM(S1263:T1263)-AF1263</f>
        <v/>
      </c>
      <c r="AH1263" s="114">
        <f>AG1263&lt;0</f>
        <v/>
      </c>
      <c r="AI1263" s="115">
        <f>IF(A1263=1,FALSE,(AND(AQ1263,AH1263,NOT(AI1262))))</f>
        <v/>
      </c>
      <c r="AJ1263" s="116">
        <f>(b*f_cd/L1263)*(a_1/2*J1263^2+a_2/3*J1263^3+a_3/4*J1263^4+a_4/5*J1263^5+a_5/6*J1263^6)+SUM(Q1263:R1263)</f>
        <v/>
      </c>
      <c r="AK1263">
        <f>AJ1263*(K1263-y+e)</f>
        <v/>
      </c>
      <c r="AL1263" s="118">
        <f>(b*f_cd/(L1263^2))*(a_1/3*J1263^3+a_2/4*J1263^4+a_3/5*J1263^5+a_4/6*J1263^6+a_5/7*J1263^7)+SUM(S1263:T1263)-AK1263</f>
        <v/>
      </c>
      <c r="AM1263" s="114">
        <f>AL1263&gt;0</f>
        <v/>
      </c>
      <c r="AN1263" s="115">
        <f>IF(A1263=1,FALSE,(AND(AQ1263,AM1263,NOT(AN1262))))</f>
        <v/>
      </c>
      <c r="AO1263">
        <f>IF(D1263=1,AND(AH1263,NOT(AI1263)),AND(AM1263,NOT(AN1263)))</f>
        <v/>
      </c>
      <c r="AP1263" s="119">
        <f>IF(D1263=1,AI1263,AN1263)</f>
        <v/>
      </c>
      <c r="AQ1263" s="125">
        <f>ABS(E1263)&lt;$AQ$2</f>
        <v/>
      </c>
      <c r="AS1263">
        <f>IF(AP1263,MAX(AS$3:AS1261)+1,"")</f>
        <v/>
      </c>
    </row>
    <row r="1264">
      <c r="A1264" t="n">
        <v>1174</v>
      </c>
      <c r="B1264" s="131">
        <f>IF(A1264=1,0,IF(AP1264,0.1*ε_cu1cd,0))</f>
        <v/>
      </c>
      <c r="C1264" s="131">
        <f>IF(A1264=1,0.1*ε_cu1cd,C1263+B1263)</f>
        <v/>
      </c>
      <c r="D1264" s="113">
        <f>IF('Нормальний переріз'!$D$68&gt;0,1,2)</f>
        <v/>
      </c>
      <c r="E1264" s="144">
        <f>IF(D1264=1,F1264,G1264)</f>
        <v/>
      </c>
      <c r="F1264" s="124">
        <f>IF(AI1263,0.11*ε_cu1cd,IF(AH1263,F1263*0.01,F1263))</f>
        <v/>
      </c>
      <c r="G1264" s="124">
        <f>IF(AP1263,-0.1*ε_cu1cd,IF(AM1263,G1263*0.01,G1263))</f>
        <v/>
      </c>
      <c r="H1264" s="113">
        <f>IF(A1264=1,E1264,IF(AO1263,H1263-E1263+E1264,IF(AP1263,0.8*H1263,H1263+E1264)))</f>
        <v/>
      </c>
      <c r="I1264" s="169">
        <f>(C1264-H1264)/h</f>
        <v/>
      </c>
      <c r="J1264">
        <f>C1264/(ε_c1cd)</f>
        <v/>
      </c>
      <c r="K1264">
        <f>C1264/I1264</f>
        <v/>
      </c>
      <c r="L1264" s="131">
        <f>I1264/(ε_c1cd)</f>
        <v/>
      </c>
      <c r="M1264">
        <f>I1264*(K1264-Z_s1)</f>
        <v/>
      </c>
      <c r="N1264">
        <f>I1264*(K1264-Z_s2)</f>
        <v/>
      </c>
      <c r="O1264">
        <f>E_s*M1264</f>
        <v/>
      </c>
      <c r="P1264">
        <f>E_s*N1264</f>
        <v/>
      </c>
      <c r="Q1264">
        <f>O1264*A_s1</f>
        <v/>
      </c>
      <c r="R1264">
        <f>P1264*A_s2</f>
        <v/>
      </c>
      <c r="S1264">
        <f>Q1264*($K1264-Z_s1)</f>
        <v/>
      </c>
      <c r="T1264">
        <f>R1264*($K1264-Z_s2)</f>
        <v/>
      </c>
      <c r="U1264">
        <f>(INDIRECT("a_"&amp;U$2)/(U$2+1))*(($C1264^(U$2+1)-$H1264^(U$2+1))/(ε_c1cd^(U$2+1)))</f>
        <v/>
      </c>
      <c r="V1264">
        <f>(INDIRECT("a_"&amp;V$2)/(V$2+1))*(($C1264^(V$2+1)-$H1264^(V$2+1))/(ε_c1cd^(V$2+1)))</f>
        <v/>
      </c>
      <c r="W1264">
        <f>(INDIRECT("a_"&amp;W$2)/(W$2+1))*(($C1264^(W$2+1)-$H1264^(W$2+1))/(ε_c1cd^(W$2+1)))</f>
        <v/>
      </c>
      <c r="X1264">
        <f>(INDIRECT("a_"&amp;X$2)/(X$2+1))*(($C1264^(X$2+1)-$H1264^(X$2+1))/(ε_c1cd^(X$2+1)))</f>
        <v/>
      </c>
      <c r="Y1264">
        <f>(INDIRECT("a_"&amp;Y$2)/(Y$2+1))*(($C1264^(Y$2+1)-$H1264^(Y$2+1))/(ε_c1cd^(Y$2+1)))</f>
        <v/>
      </c>
      <c r="Z1264">
        <f>(INDIRECT("a_"&amp;Z$2)/(Z$2+2))*(($C1264^(Z$2+2)-$H1264^(Z$2+2))/(ε_c1cd^(Z$2+2)))</f>
        <v/>
      </c>
      <c r="AA1264">
        <f>(INDIRECT("a_"&amp;AA$2)/(AA$2+2))*(($C1264^(AA$2+2)-$H1264^(AA$2+2))/(ε_c1cd^(AA$2+2)))</f>
        <v/>
      </c>
      <c r="AB1264">
        <f>(INDIRECT("a_"&amp;AB$2)/(AB$2+2))*(($C1264^(AB$2+2)-$H1264^(AB$2+2))/(ε_c1cd^(AB$2+2)))</f>
        <v/>
      </c>
      <c r="AC1264">
        <f>(INDIRECT("a_"&amp;AC$2)/(AC$2+2))*(($C1264^(AC$2+2)-$H1264^(AC$2+2))/(ε_c1cd^(AC$2+2)))</f>
        <v/>
      </c>
      <c r="AD1264">
        <f>(INDIRECT("a_"&amp;AD$2)/(AD$2+2))*(($C1264^(AD$2+2)-$H1264^(AD$2+2))/(ε_c1cd^(AD$2+2)))</f>
        <v/>
      </c>
      <c r="AE1264" s="111">
        <f>(b*f_cd/L1264)*SUM(U1264:Y1264)+SUM(Q1264:R1264)</f>
        <v/>
      </c>
      <c r="AF1264" s="112">
        <f>AE1264*(K1264-y+e)</f>
        <v/>
      </c>
      <c r="AG1264" s="113">
        <f>(b*f_cd/(L1264^2))*SUM(Z1264:AD1264)+SUM(S1264:T1264)-AF1264</f>
        <v/>
      </c>
      <c r="AH1264" s="114">
        <f>AG1264&lt;0</f>
        <v/>
      </c>
      <c r="AI1264" s="115">
        <f>IF(A1264=1,FALSE,(AND(AQ1264,AH1264,NOT(AI1263))))</f>
        <v/>
      </c>
      <c r="AJ1264" s="116">
        <f>(b*f_cd/L1264)*(a_1/2*J1264^2+a_2/3*J1264^3+a_3/4*J1264^4+a_4/5*J1264^5+a_5/6*J1264^6)+SUM(Q1264:R1264)</f>
        <v/>
      </c>
      <c r="AK1264">
        <f>AJ1264*(K1264-y+e)</f>
        <v/>
      </c>
      <c r="AL1264" s="118">
        <f>(b*f_cd/(L1264^2))*(a_1/3*J1264^3+a_2/4*J1264^4+a_3/5*J1264^5+a_4/6*J1264^6+a_5/7*J1264^7)+SUM(S1264:T1264)-AK1264</f>
        <v/>
      </c>
      <c r="AM1264" s="114">
        <f>AL1264&gt;0</f>
        <v/>
      </c>
      <c r="AN1264" s="115">
        <f>IF(A1264=1,FALSE,(AND(AQ1264,AM1264,NOT(AN1263))))</f>
        <v/>
      </c>
      <c r="AO1264">
        <f>IF(D1264=1,AND(AH1264,NOT(AI1264)),AND(AM1264,NOT(AN1264)))</f>
        <v/>
      </c>
      <c r="AP1264" s="119">
        <f>IF(D1264=1,AI1264,AN1264)</f>
        <v/>
      </c>
      <c r="AQ1264" s="125">
        <f>ABS(E1264)&lt;$AQ$2</f>
        <v/>
      </c>
      <c r="AS1264">
        <f>IF(AP1264,MAX(AS$3:AS1262)+1,"")</f>
        <v/>
      </c>
    </row>
    <row r="1265">
      <c r="A1265" t="n">
        <v>1175</v>
      </c>
      <c r="B1265" s="131">
        <f>IF(A1265=1,0,IF(AP1265,0.1*ε_cu1cd,0))</f>
        <v/>
      </c>
      <c r="C1265" s="131">
        <f>IF(A1265=1,0.1*ε_cu1cd,C1264+B1264)</f>
        <v/>
      </c>
      <c r="D1265" s="113">
        <f>IF('Нормальний переріз'!$D$68&gt;0,1,2)</f>
        <v/>
      </c>
      <c r="E1265" s="144">
        <f>IF(D1265=1,F1265,G1265)</f>
        <v/>
      </c>
      <c r="F1265" s="124">
        <f>IF(AI1264,0.11*ε_cu1cd,IF(AH1264,F1264*0.01,F1264))</f>
        <v/>
      </c>
      <c r="G1265" s="124">
        <f>IF(AP1264,-0.1*ε_cu1cd,IF(AM1264,G1264*0.01,G1264))</f>
        <v/>
      </c>
      <c r="H1265" s="113">
        <f>IF(A1265=1,E1265,IF(AO1264,H1264-E1264+E1265,IF(AP1264,0.8*H1264,H1264+E1265)))</f>
        <v/>
      </c>
      <c r="I1265" s="169">
        <f>(C1265-H1265)/h</f>
        <v/>
      </c>
      <c r="J1265">
        <f>C1265/(ε_c1cd)</f>
        <v/>
      </c>
      <c r="K1265">
        <f>C1265/I1265</f>
        <v/>
      </c>
      <c r="L1265" s="131">
        <f>I1265/(ε_c1cd)</f>
        <v/>
      </c>
      <c r="M1265">
        <f>I1265*(K1265-Z_s1)</f>
        <v/>
      </c>
      <c r="N1265">
        <f>I1265*(K1265-Z_s2)</f>
        <v/>
      </c>
      <c r="O1265">
        <f>E_s*M1265</f>
        <v/>
      </c>
      <c r="P1265">
        <f>E_s*N1265</f>
        <v/>
      </c>
      <c r="Q1265">
        <f>O1265*A_s1</f>
        <v/>
      </c>
      <c r="R1265">
        <f>P1265*A_s2</f>
        <v/>
      </c>
      <c r="S1265">
        <f>Q1265*($K1265-Z_s1)</f>
        <v/>
      </c>
      <c r="T1265">
        <f>R1265*($K1265-Z_s2)</f>
        <v/>
      </c>
      <c r="U1265">
        <f>(INDIRECT("a_"&amp;U$2)/(U$2+1))*(($C1265^(U$2+1)-$H1265^(U$2+1))/(ε_c1cd^(U$2+1)))</f>
        <v/>
      </c>
      <c r="V1265">
        <f>(INDIRECT("a_"&amp;V$2)/(V$2+1))*(($C1265^(V$2+1)-$H1265^(V$2+1))/(ε_c1cd^(V$2+1)))</f>
        <v/>
      </c>
      <c r="W1265">
        <f>(INDIRECT("a_"&amp;W$2)/(W$2+1))*(($C1265^(W$2+1)-$H1265^(W$2+1))/(ε_c1cd^(W$2+1)))</f>
        <v/>
      </c>
      <c r="X1265">
        <f>(INDIRECT("a_"&amp;X$2)/(X$2+1))*(($C1265^(X$2+1)-$H1265^(X$2+1))/(ε_c1cd^(X$2+1)))</f>
        <v/>
      </c>
      <c r="Y1265">
        <f>(INDIRECT("a_"&amp;Y$2)/(Y$2+1))*(($C1265^(Y$2+1)-$H1265^(Y$2+1))/(ε_c1cd^(Y$2+1)))</f>
        <v/>
      </c>
      <c r="Z1265">
        <f>(INDIRECT("a_"&amp;Z$2)/(Z$2+2))*(($C1265^(Z$2+2)-$H1265^(Z$2+2))/(ε_c1cd^(Z$2+2)))</f>
        <v/>
      </c>
      <c r="AA1265">
        <f>(INDIRECT("a_"&amp;AA$2)/(AA$2+2))*(($C1265^(AA$2+2)-$H1265^(AA$2+2))/(ε_c1cd^(AA$2+2)))</f>
        <v/>
      </c>
      <c r="AB1265">
        <f>(INDIRECT("a_"&amp;AB$2)/(AB$2+2))*(($C1265^(AB$2+2)-$H1265^(AB$2+2))/(ε_c1cd^(AB$2+2)))</f>
        <v/>
      </c>
      <c r="AC1265">
        <f>(INDIRECT("a_"&amp;AC$2)/(AC$2+2))*(($C1265^(AC$2+2)-$H1265^(AC$2+2))/(ε_c1cd^(AC$2+2)))</f>
        <v/>
      </c>
      <c r="AD1265">
        <f>(INDIRECT("a_"&amp;AD$2)/(AD$2+2))*(($C1265^(AD$2+2)-$H1265^(AD$2+2))/(ε_c1cd^(AD$2+2)))</f>
        <v/>
      </c>
      <c r="AE1265" s="111">
        <f>(b*f_cd/L1265)*SUM(U1265:Y1265)+SUM(Q1265:R1265)</f>
        <v/>
      </c>
      <c r="AF1265" s="112">
        <f>AE1265*(K1265-y+e)</f>
        <v/>
      </c>
      <c r="AG1265" s="113">
        <f>(b*f_cd/(L1265^2))*SUM(Z1265:AD1265)+SUM(S1265:T1265)-AF1265</f>
        <v/>
      </c>
      <c r="AH1265" s="114">
        <f>AG1265&lt;0</f>
        <v/>
      </c>
      <c r="AI1265" s="115">
        <f>IF(A1265=1,FALSE,(AND(AQ1265,AH1265,NOT(AI1264))))</f>
        <v/>
      </c>
      <c r="AJ1265" s="116">
        <f>(b*f_cd/L1265)*(a_1/2*J1265^2+a_2/3*J1265^3+a_3/4*J1265^4+a_4/5*J1265^5+a_5/6*J1265^6)+SUM(Q1265:R1265)</f>
        <v/>
      </c>
      <c r="AK1265">
        <f>AJ1265*(K1265-y+e)</f>
        <v/>
      </c>
      <c r="AL1265" s="118">
        <f>(b*f_cd/(L1265^2))*(a_1/3*J1265^3+a_2/4*J1265^4+a_3/5*J1265^5+a_4/6*J1265^6+a_5/7*J1265^7)+SUM(S1265:T1265)-AK1265</f>
        <v/>
      </c>
      <c r="AM1265" s="114">
        <f>AL1265&gt;0</f>
        <v/>
      </c>
      <c r="AN1265" s="115">
        <f>IF(A1265=1,FALSE,(AND(AQ1265,AM1265,NOT(AN1264))))</f>
        <v/>
      </c>
      <c r="AO1265">
        <f>IF(D1265=1,AND(AH1265,NOT(AI1265)),AND(AM1265,NOT(AN1265)))</f>
        <v/>
      </c>
      <c r="AP1265" s="119">
        <f>IF(D1265=1,AI1265,AN1265)</f>
        <v/>
      </c>
      <c r="AQ1265" s="125">
        <f>ABS(E1265)&lt;$AQ$2</f>
        <v/>
      </c>
      <c r="AS1265">
        <f>IF(AP1265,MAX(AS$3:AS1263)+1,"")</f>
        <v/>
      </c>
    </row>
    <row r="1266">
      <c r="A1266" t="n">
        <v>1176</v>
      </c>
      <c r="B1266" s="131">
        <f>IF(A1266=1,0,IF(AP1266,0.1*ε_cu1cd,0))</f>
        <v/>
      </c>
      <c r="C1266" s="131">
        <f>IF(A1266=1,0.1*ε_cu1cd,C1265+B1265)</f>
        <v/>
      </c>
      <c r="D1266" s="113">
        <f>IF('Нормальний переріз'!$D$68&gt;0,1,2)</f>
        <v/>
      </c>
      <c r="E1266" s="144">
        <f>IF(D1266=1,F1266,G1266)</f>
        <v/>
      </c>
      <c r="F1266" s="124">
        <f>IF(AI1265,0.11*ε_cu1cd,IF(AH1265,F1265*0.01,F1265))</f>
        <v/>
      </c>
      <c r="G1266" s="124">
        <f>IF(AP1265,-0.1*ε_cu1cd,IF(AM1265,G1265*0.01,G1265))</f>
        <v/>
      </c>
      <c r="H1266" s="113">
        <f>IF(A1266=1,E1266,IF(AO1265,H1265-E1265+E1266,IF(AP1265,0.8*H1265,H1265+E1266)))</f>
        <v/>
      </c>
      <c r="I1266" s="169">
        <f>(C1266-H1266)/h</f>
        <v/>
      </c>
      <c r="J1266">
        <f>C1266/(ε_c1cd)</f>
        <v/>
      </c>
      <c r="K1266">
        <f>C1266/I1266</f>
        <v/>
      </c>
      <c r="L1266" s="131">
        <f>I1266/(ε_c1cd)</f>
        <v/>
      </c>
      <c r="M1266">
        <f>I1266*(K1266-Z_s1)</f>
        <v/>
      </c>
      <c r="N1266">
        <f>I1266*(K1266-Z_s2)</f>
        <v/>
      </c>
      <c r="O1266">
        <f>E_s*M1266</f>
        <v/>
      </c>
      <c r="P1266">
        <f>E_s*N1266</f>
        <v/>
      </c>
      <c r="Q1266">
        <f>O1266*A_s1</f>
        <v/>
      </c>
      <c r="R1266">
        <f>P1266*A_s2</f>
        <v/>
      </c>
      <c r="S1266">
        <f>Q1266*($K1266-Z_s1)</f>
        <v/>
      </c>
      <c r="T1266">
        <f>R1266*($K1266-Z_s2)</f>
        <v/>
      </c>
      <c r="U1266">
        <f>(INDIRECT("a_"&amp;U$2)/(U$2+1))*(($C1266^(U$2+1)-$H1266^(U$2+1))/(ε_c1cd^(U$2+1)))</f>
        <v/>
      </c>
      <c r="V1266">
        <f>(INDIRECT("a_"&amp;V$2)/(V$2+1))*(($C1266^(V$2+1)-$H1266^(V$2+1))/(ε_c1cd^(V$2+1)))</f>
        <v/>
      </c>
      <c r="W1266">
        <f>(INDIRECT("a_"&amp;W$2)/(W$2+1))*(($C1266^(W$2+1)-$H1266^(W$2+1))/(ε_c1cd^(W$2+1)))</f>
        <v/>
      </c>
      <c r="X1266">
        <f>(INDIRECT("a_"&amp;X$2)/(X$2+1))*(($C1266^(X$2+1)-$H1266^(X$2+1))/(ε_c1cd^(X$2+1)))</f>
        <v/>
      </c>
      <c r="Y1266">
        <f>(INDIRECT("a_"&amp;Y$2)/(Y$2+1))*(($C1266^(Y$2+1)-$H1266^(Y$2+1))/(ε_c1cd^(Y$2+1)))</f>
        <v/>
      </c>
      <c r="Z1266">
        <f>(INDIRECT("a_"&amp;Z$2)/(Z$2+2))*(($C1266^(Z$2+2)-$H1266^(Z$2+2))/(ε_c1cd^(Z$2+2)))</f>
        <v/>
      </c>
      <c r="AA1266">
        <f>(INDIRECT("a_"&amp;AA$2)/(AA$2+2))*(($C1266^(AA$2+2)-$H1266^(AA$2+2))/(ε_c1cd^(AA$2+2)))</f>
        <v/>
      </c>
      <c r="AB1266">
        <f>(INDIRECT("a_"&amp;AB$2)/(AB$2+2))*(($C1266^(AB$2+2)-$H1266^(AB$2+2))/(ε_c1cd^(AB$2+2)))</f>
        <v/>
      </c>
      <c r="AC1266">
        <f>(INDIRECT("a_"&amp;AC$2)/(AC$2+2))*(($C1266^(AC$2+2)-$H1266^(AC$2+2))/(ε_c1cd^(AC$2+2)))</f>
        <v/>
      </c>
      <c r="AD1266">
        <f>(INDIRECT("a_"&amp;AD$2)/(AD$2+2))*(($C1266^(AD$2+2)-$H1266^(AD$2+2))/(ε_c1cd^(AD$2+2)))</f>
        <v/>
      </c>
      <c r="AE1266" s="111">
        <f>(b*f_cd/L1266)*SUM(U1266:Y1266)+SUM(Q1266:R1266)</f>
        <v/>
      </c>
      <c r="AF1266" s="112">
        <f>AE1266*(K1266-y+e)</f>
        <v/>
      </c>
      <c r="AG1266" s="113">
        <f>(b*f_cd/(L1266^2))*SUM(Z1266:AD1266)+SUM(S1266:T1266)-AF1266</f>
        <v/>
      </c>
      <c r="AH1266" s="114">
        <f>AG1266&lt;0</f>
        <v/>
      </c>
      <c r="AI1266" s="115">
        <f>IF(A1266=1,FALSE,(AND(AQ1266,AH1266,NOT(AI1265))))</f>
        <v/>
      </c>
      <c r="AJ1266" s="116">
        <f>(b*f_cd/L1266)*(a_1/2*J1266^2+a_2/3*J1266^3+a_3/4*J1266^4+a_4/5*J1266^5+a_5/6*J1266^6)+SUM(Q1266:R1266)</f>
        <v/>
      </c>
      <c r="AK1266">
        <f>AJ1266*(K1266-y+e)</f>
        <v/>
      </c>
      <c r="AL1266" s="118">
        <f>(b*f_cd/(L1266^2))*(a_1/3*J1266^3+a_2/4*J1266^4+a_3/5*J1266^5+a_4/6*J1266^6+a_5/7*J1266^7)+SUM(S1266:T1266)-AK1266</f>
        <v/>
      </c>
      <c r="AM1266" s="114">
        <f>AL1266&gt;0</f>
        <v/>
      </c>
      <c r="AN1266" s="115">
        <f>IF(A1266=1,FALSE,(AND(AQ1266,AM1266,NOT(AN1265))))</f>
        <v/>
      </c>
      <c r="AO1266">
        <f>IF(D1266=1,AND(AH1266,NOT(AI1266)),AND(AM1266,NOT(AN1266)))</f>
        <v/>
      </c>
      <c r="AP1266" s="119">
        <f>IF(D1266=1,AI1266,AN1266)</f>
        <v/>
      </c>
      <c r="AQ1266" s="125">
        <f>ABS(E1266)&lt;$AQ$2</f>
        <v/>
      </c>
      <c r="AS1266">
        <f>IF(AP1266,MAX(AS$3:AS1264)+1,"")</f>
        <v/>
      </c>
    </row>
    <row r="1267">
      <c r="A1267" t="n">
        <v>1177</v>
      </c>
      <c r="B1267" s="131">
        <f>IF(A1267=1,0,IF(AP1267,0.1*ε_cu1cd,0))</f>
        <v/>
      </c>
      <c r="C1267" s="131">
        <f>IF(A1267=1,0.1*ε_cu1cd,C1266+B1266)</f>
        <v/>
      </c>
      <c r="D1267" s="113">
        <f>IF('Нормальний переріз'!$D$68&gt;0,1,2)</f>
        <v/>
      </c>
      <c r="E1267" s="144">
        <f>IF(D1267=1,F1267,G1267)</f>
        <v/>
      </c>
      <c r="F1267" s="124">
        <f>IF(AI1266,0.11*ε_cu1cd,IF(AH1266,F1266*0.01,F1266))</f>
        <v/>
      </c>
      <c r="G1267" s="124">
        <f>IF(AP1266,-0.1*ε_cu1cd,IF(AM1266,G1266*0.01,G1266))</f>
        <v/>
      </c>
      <c r="H1267" s="113">
        <f>IF(A1267=1,E1267,IF(AO1266,H1266-E1266+E1267,IF(AP1266,0.8*H1266,H1266+E1267)))</f>
        <v/>
      </c>
      <c r="I1267" s="169">
        <f>(C1267-H1267)/h</f>
        <v/>
      </c>
      <c r="J1267">
        <f>C1267/(ε_c1cd)</f>
        <v/>
      </c>
      <c r="K1267">
        <f>C1267/I1267</f>
        <v/>
      </c>
      <c r="L1267" s="131">
        <f>I1267/(ε_c1cd)</f>
        <v/>
      </c>
      <c r="M1267">
        <f>I1267*(K1267-Z_s1)</f>
        <v/>
      </c>
      <c r="N1267">
        <f>I1267*(K1267-Z_s2)</f>
        <v/>
      </c>
      <c r="O1267">
        <f>E_s*M1267</f>
        <v/>
      </c>
      <c r="P1267">
        <f>E_s*N1267</f>
        <v/>
      </c>
      <c r="Q1267">
        <f>O1267*A_s1</f>
        <v/>
      </c>
      <c r="R1267">
        <f>P1267*A_s2</f>
        <v/>
      </c>
      <c r="S1267">
        <f>Q1267*($K1267-Z_s1)</f>
        <v/>
      </c>
      <c r="T1267">
        <f>R1267*($K1267-Z_s2)</f>
        <v/>
      </c>
      <c r="U1267">
        <f>(INDIRECT("a_"&amp;U$2)/(U$2+1))*(($C1267^(U$2+1)-$H1267^(U$2+1))/(ε_c1cd^(U$2+1)))</f>
        <v/>
      </c>
      <c r="V1267">
        <f>(INDIRECT("a_"&amp;V$2)/(V$2+1))*(($C1267^(V$2+1)-$H1267^(V$2+1))/(ε_c1cd^(V$2+1)))</f>
        <v/>
      </c>
      <c r="W1267">
        <f>(INDIRECT("a_"&amp;W$2)/(W$2+1))*(($C1267^(W$2+1)-$H1267^(W$2+1))/(ε_c1cd^(W$2+1)))</f>
        <v/>
      </c>
      <c r="X1267">
        <f>(INDIRECT("a_"&amp;X$2)/(X$2+1))*(($C1267^(X$2+1)-$H1267^(X$2+1))/(ε_c1cd^(X$2+1)))</f>
        <v/>
      </c>
      <c r="Y1267">
        <f>(INDIRECT("a_"&amp;Y$2)/(Y$2+1))*(($C1267^(Y$2+1)-$H1267^(Y$2+1))/(ε_c1cd^(Y$2+1)))</f>
        <v/>
      </c>
      <c r="Z1267">
        <f>(INDIRECT("a_"&amp;Z$2)/(Z$2+2))*(($C1267^(Z$2+2)-$H1267^(Z$2+2))/(ε_c1cd^(Z$2+2)))</f>
        <v/>
      </c>
      <c r="AA1267">
        <f>(INDIRECT("a_"&amp;AA$2)/(AA$2+2))*(($C1267^(AA$2+2)-$H1267^(AA$2+2))/(ε_c1cd^(AA$2+2)))</f>
        <v/>
      </c>
      <c r="AB1267">
        <f>(INDIRECT("a_"&amp;AB$2)/(AB$2+2))*(($C1267^(AB$2+2)-$H1267^(AB$2+2))/(ε_c1cd^(AB$2+2)))</f>
        <v/>
      </c>
      <c r="AC1267">
        <f>(INDIRECT("a_"&amp;AC$2)/(AC$2+2))*(($C1267^(AC$2+2)-$H1267^(AC$2+2))/(ε_c1cd^(AC$2+2)))</f>
        <v/>
      </c>
      <c r="AD1267">
        <f>(INDIRECT("a_"&amp;AD$2)/(AD$2+2))*(($C1267^(AD$2+2)-$H1267^(AD$2+2))/(ε_c1cd^(AD$2+2)))</f>
        <v/>
      </c>
      <c r="AE1267" s="111">
        <f>(b*f_cd/L1267)*SUM(U1267:Y1267)+SUM(Q1267:R1267)</f>
        <v/>
      </c>
      <c r="AF1267" s="112">
        <f>AE1267*(K1267-y+e)</f>
        <v/>
      </c>
      <c r="AG1267" s="113">
        <f>(b*f_cd/(L1267^2))*SUM(Z1267:AD1267)+SUM(S1267:T1267)-AF1267</f>
        <v/>
      </c>
      <c r="AH1267" s="114">
        <f>AG1267&lt;0</f>
        <v/>
      </c>
      <c r="AI1267" s="115">
        <f>IF(A1267=1,FALSE,(AND(AQ1267,AH1267,NOT(AI1266))))</f>
        <v/>
      </c>
      <c r="AJ1267" s="116">
        <f>(b*f_cd/L1267)*(a_1/2*J1267^2+a_2/3*J1267^3+a_3/4*J1267^4+a_4/5*J1267^5+a_5/6*J1267^6)+SUM(Q1267:R1267)</f>
        <v/>
      </c>
      <c r="AK1267">
        <f>AJ1267*(K1267-y+e)</f>
        <v/>
      </c>
      <c r="AL1267" s="118">
        <f>(b*f_cd/(L1267^2))*(a_1/3*J1267^3+a_2/4*J1267^4+a_3/5*J1267^5+a_4/6*J1267^6+a_5/7*J1267^7)+SUM(S1267:T1267)-AK1267</f>
        <v/>
      </c>
      <c r="AM1267" s="114">
        <f>AL1267&gt;0</f>
        <v/>
      </c>
      <c r="AN1267" s="115">
        <f>IF(A1267=1,FALSE,(AND(AQ1267,AM1267,NOT(AN1266))))</f>
        <v/>
      </c>
      <c r="AO1267">
        <f>IF(D1267=1,AND(AH1267,NOT(AI1267)),AND(AM1267,NOT(AN1267)))</f>
        <v/>
      </c>
      <c r="AP1267" s="119">
        <f>IF(D1267=1,AI1267,AN1267)</f>
        <v/>
      </c>
      <c r="AQ1267" s="125">
        <f>ABS(E1267)&lt;$AQ$2</f>
        <v/>
      </c>
      <c r="AS1267">
        <f>IF(AP1267,MAX(AS$3:AS1265)+1,"")</f>
        <v/>
      </c>
    </row>
    <row r="1268">
      <c r="A1268" t="n">
        <v>1178</v>
      </c>
      <c r="B1268" s="131">
        <f>IF(A1268=1,0,IF(AP1268,0.1*ε_cu1cd,0))</f>
        <v/>
      </c>
      <c r="C1268" s="131">
        <f>IF(A1268=1,0.1*ε_cu1cd,C1267+B1267)</f>
        <v/>
      </c>
      <c r="D1268" s="113">
        <f>IF('Нормальний переріз'!$D$68&gt;0,1,2)</f>
        <v/>
      </c>
      <c r="E1268" s="144">
        <f>IF(D1268=1,F1268,G1268)</f>
        <v/>
      </c>
      <c r="F1268" s="124">
        <f>IF(AI1267,0.11*ε_cu1cd,IF(AH1267,F1267*0.01,F1267))</f>
        <v/>
      </c>
      <c r="G1268" s="124">
        <f>IF(AP1267,-0.1*ε_cu1cd,IF(AM1267,G1267*0.01,G1267))</f>
        <v/>
      </c>
      <c r="H1268" s="113">
        <f>IF(A1268=1,E1268,IF(AO1267,H1267-E1267+E1268,IF(AP1267,0.8*H1267,H1267+E1268)))</f>
        <v/>
      </c>
      <c r="I1268" s="169">
        <f>(C1268-H1268)/h</f>
        <v/>
      </c>
      <c r="J1268">
        <f>C1268/(ε_c1cd)</f>
        <v/>
      </c>
      <c r="K1268">
        <f>C1268/I1268</f>
        <v/>
      </c>
      <c r="L1268" s="131">
        <f>I1268/(ε_c1cd)</f>
        <v/>
      </c>
      <c r="M1268">
        <f>I1268*(K1268-Z_s1)</f>
        <v/>
      </c>
      <c r="N1268">
        <f>I1268*(K1268-Z_s2)</f>
        <v/>
      </c>
      <c r="O1268">
        <f>E_s*M1268</f>
        <v/>
      </c>
      <c r="P1268">
        <f>E_s*N1268</f>
        <v/>
      </c>
      <c r="Q1268">
        <f>O1268*A_s1</f>
        <v/>
      </c>
      <c r="R1268">
        <f>P1268*A_s2</f>
        <v/>
      </c>
      <c r="S1268">
        <f>Q1268*($K1268-Z_s1)</f>
        <v/>
      </c>
      <c r="T1268">
        <f>R1268*($K1268-Z_s2)</f>
        <v/>
      </c>
      <c r="U1268">
        <f>(INDIRECT("a_"&amp;U$2)/(U$2+1))*(($C1268^(U$2+1)-$H1268^(U$2+1))/(ε_c1cd^(U$2+1)))</f>
        <v/>
      </c>
      <c r="V1268">
        <f>(INDIRECT("a_"&amp;V$2)/(V$2+1))*(($C1268^(V$2+1)-$H1268^(V$2+1))/(ε_c1cd^(V$2+1)))</f>
        <v/>
      </c>
      <c r="W1268">
        <f>(INDIRECT("a_"&amp;W$2)/(W$2+1))*(($C1268^(W$2+1)-$H1268^(W$2+1))/(ε_c1cd^(W$2+1)))</f>
        <v/>
      </c>
      <c r="X1268">
        <f>(INDIRECT("a_"&amp;X$2)/(X$2+1))*(($C1268^(X$2+1)-$H1268^(X$2+1))/(ε_c1cd^(X$2+1)))</f>
        <v/>
      </c>
      <c r="Y1268">
        <f>(INDIRECT("a_"&amp;Y$2)/(Y$2+1))*(($C1268^(Y$2+1)-$H1268^(Y$2+1))/(ε_c1cd^(Y$2+1)))</f>
        <v/>
      </c>
      <c r="Z1268">
        <f>(INDIRECT("a_"&amp;Z$2)/(Z$2+2))*(($C1268^(Z$2+2)-$H1268^(Z$2+2))/(ε_c1cd^(Z$2+2)))</f>
        <v/>
      </c>
      <c r="AA1268">
        <f>(INDIRECT("a_"&amp;AA$2)/(AA$2+2))*(($C1268^(AA$2+2)-$H1268^(AA$2+2))/(ε_c1cd^(AA$2+2)))</f>
        <v/>
      </c>
      <c r="AB1268">
        <f>(INDIRECT("a_"&amp;AB$2)/(AB$2+2))*(($C1268^(AB$2+2)-$H1268^(AB$2+2))/(ε_c1cd^(AB$2+2)))</f>
        <v/>
      </c>
      <c r="AC1268">
        <f>(INDIRECT("a_"&amp;AC$2)/(AC$2+2))*(($C1268^(AC$2+2)-$H1268^(AC$2+2))/(ε_c1cd^(AC$2+2)))</f>
        <v/>
      </c>
      <c r="AD1268">
        <f>(INDIRECT("a_"&amp;AD$2)/(AD$2+2))*(($C1268^(AD$2+2)-$H1268^(AD$2+2))/(ε_c1cd^(AD$2+2)))</f>
        <v/>
      </c>
      <c r="AE1268" s="111">
        <f>(b*f_cd/L1268)*SUM(U1268:Y1268)+SUM(Q1268:R1268)</f>
        <v/>
      </c>
      <c r="AF1268" s="112">
        <f>AE1268*(K1268-y+e)</f>
        <v/>
      </c>
      <c r="AG1268" s="113">
        <f>(b*f_cd/(L1268^2))*SUM(Z1268:AD1268)+SUM(S1268:T1268)-AF1268</f>
        <v/>
      </c>
      <c r="AH1268" s="114">
        <f>AG1268&lt;0</f>
        <v/>
      </c>
      <c r="AI1268" s="115">
        <f>IF(A1268=1,FALSE,(AND(AQ1268,AH1268,NOT(AI1267))))</f>
        <v/>
      </c>
      <c r="AJ1268" s="116">
        <f>(b*f_cd/L1268)*(a_1/2*J1268^2+a_2/3*J1268^3+a_3/4*J1268^4+a_4/5*J1268^5+a_5/6*J1268^6)+SUM(Q1268:R1268)</f>
        <v/>
      </c>
      <c r="AK1268">
        <f>AJ1268*(K1268-y+e)</f>
        <v/>
      </c>
      <c r="AL1268" s="118">
        <f>(b*f_cd/(L1268^2))*(a_1/3*J1268^3+a_2/4*J1268^4+a_3/5*J1268^5+a_4/6*J1268^6+a_5/7*J1268^7)+SUM(S1268:T1268)-AK1268</f>
        <v/>
      </c>
      <c r="AM1268" s="114">
        <f>AL1268&gt;0</f>
        <v/>
      </c>
      <c r="AN1268" s="115">
        <f>IF(A1268=1,FALSE,(AND(AQ1268,AM1268,NOT(AN1267))))</f>
        <v/>
      </c>
      <c r="AO1268">
        <f>IF(D1268=1,AND(AH1268,NOT(AI1268)),AND(AM1268,NOT(AN1268)))</f>
        <v/>
      </c>
      <c r="AP1268" s="119">
        <f>IF(D1268=1,AI1268,AN1268)</f>
        <v/>
      </c>
      <c r="AQ1268" s="125">
        <f>ABS(E1268)&lt;$AQ$2</f>
        <v/>
      </c>
      <c r="AS1268">
        <f>IF(AP1268,MAX(AS$3:AS1266)+1,"")</f>
        <v/>
      </c>
    </row>
    <row r="1269">
      <c r="A1269" t="n">
        <v>1179</v>
      </c>
      <c r="B1269" s="131">
        <f>IF(A1269=1,0,IF(AP1269,0.1*ε_cu1cd,0))</f>
        <v/>
      </c>
      <c r="C1269" s="131">
        <f>IF(A1269=1,0.1*ε_cu1cd,C1268+B1268)</f>
        <v/>
      </c>
      <c r="D1269" s="113">
        <f>IF('Нормальний переріз'!$D$68&gt;0,1,2)</f>
        <v/>
      </c>
      <c r="E1269" s="144">
        <f>IF(D1269=1,F1269,G1269)</f>
        <v/>
      </c>
      <c r="F1269" s="124">
        <f>IF(AI1268,0.11*ε_cu1cd,IF(AH1268,F1268*0.01,F1268))</f>
        <v/>
      </c>
      <c r="G1269" s="124">
        <f>IF(AP1268,-0.1*ε_cu1cd,IF(AM1268,G1268*0.01,G1268))</f>
        <v/>
      </c>
      <c r="H1269" s="113">
        <f>IF(A1269=1,E1269,IF(AO1268,H1268-E1268+E1269,IF(AP1268,0.8*H1268,H1268+E1269)))</f>
        <v/>
      </c>
      <c r="I1269" s="169">
        <f>(C1269-H1269)/h</f>
        <v/>
      </c>
      <c r="J1269">
        <f>C1269/(ε_c1cd)</f>
        <v/>
      </c>
      <c r="K1269">
        <f>C1269/I1269</f>
        <v/>
      </c>
      <c r="L1269" s="131">
        <f>I1269/(ε_c1cd)</f>
        <v/>
      </c>
      <c r="M1269">
        <f>I1269*(K1269-Z_s1)</f>
        <v/>
      </c>
      <c r="N1269">
        <f>I1269*(K1269-Z_s2)</f>
        <v/>
      </c>
      <c r="O1269">
        <f>E_s*M1269</f>
        <v/>
      </c>
      <c r="P1269">
        <f>E_s*N1269</f>
        <v/>
      </c>
      <c r="Q1269">
        <f>O1269*A_s1</f>
        <v/>
      </c>
      <c r="R1269">
        <f>P1269*A_s2</f>
        <v/>
      </c>
      <c r="S1269">
        <f>Q1269*($K1269-Z_s1)</f>
        <v/>
      </c>
      <c r="T1269">
        <f>R1269*($K1269-Z_s2)</f>
        <v/>
      </c>
      <c r="U1269">
        <f>(INDIRECT("a_"&amp;U$2)/(U$2+1))*(($C1269^(U$2+1)-$H1269^(U$2+1))/(ε_c1cd^(U$2+1)))</f>
        <v/>
      </c>
      <c r="V1269">
        <f>(INDIRECT("a_"&amp;V$2)/(V$2+1))*(($C1269^(V$2+1)-$H1269^(V$2+1))/(ε_c1cd^(V$2+1)))</f>
        <v/>
      </c>
      <c r="W1269">
        <f>(INDIRECT("a_"&amp;W$2)/(W$2+1))*(($C1269^(W$2+1)-$H1269^(W$2+1))/(ε_c1cd^(W$2+1)))</f>
        <v/>
      </c>
      <c r="X1269">
        <f>(INDIRECT("a_"&amp;X$2)/(X$2+1))*(($C1269^(X$2+1)-$H1269^(X$2+1))/(ε_c1cd^(X$2+1)))</f>
        <v/>
      </c>
      <c r="Y1269">
        <f>(INDIRECT("a_"&amp;Y$2)/(Y$2+1))*(($C1269^(Y$2+1)-$H1269^(Y$2+1))/(ε_c1cd^(Y$2+1)))</f>
        <v/>
      </c>
      <c r="Z1269">
        <f>(INDIRECT("a_"&amp;Z$2)/(Z$2+2))*(($C1269^(Z$2+2)-$H1269^(Z$2+2))/(ε_c1cd^(Z$2+2)))</f>
        <v/>
      </c>
      <c r="AA1269">
        <f>(INDIRECT("a_"&amp;AA$2)/(AA$2+2))*(($C1269^(AA$2+2)-$H1269^(AA$2+2))/(ε_c1cd^(AA$2+2)))</f>
        <v/>
      </c>
      <c r="AB1269">
        <f>(INDIRECT("a_"&amp;AB$2)/(AB$2+2))*(($C1269^(AB$2+2)-$H1269^(AB$2+2))/(ε_c1cd^(AB$2+2)))</f>
        <v/>
      </c>
      <c r="AC1269">
        <f>(INDIRECT("a_"&amp;AC$2)/(AC$2+2))*(($C1269^(AC$2+2)-$H1269^(AC$2+2))/(ε_c1cd^(AC$2+2)))</f>
        <v/>
      </c>
      <c r="AD1269">
        <f>(INDIRECT("a_"&amp;AD$2)/(AD$2+2))*(($C1269^(AD$2+2)-$H1269^(AD$2+2))/(ε_c1cd^(AD$2+2)))</f>
        <v/>
      </c>
      <c r="AE1269" s="111">
        <f>(b*f_cd/L1269)*SUM(U1269:Y1269)+SUM(Q1269:R1269)</f>
        <v/>
      </c>
      <c r="AF1269" s="112">
        <f>AE1269*(K1269-y+e)</f>
        <v/>
      </c>
      <c r="AG1269" s="113">
        <f>(b*f_cd/(L1269^2))*SUM(Z1269:AD1269)+SUM(S1269:T1269)-AF1269</f>
        <v/>
      </c>
      <c r="AH1269" s="114">
        <f>AG1269&lt;0</f>
        <v/>
      </c>
      <c r="AI1269" s="115">
        <f>IF(A1269=1,FALSE,(AND(AQ1269,AH1269,NOT(AI1268))))</f>
        <v/>
      </c>
      <c r="AJ1269" s="116">
        <f>(b*f_cd/L1269)*(a_1/2*J1269^2+a_2/3*J1269^3+a_3/4*J1269^4+a_4/5*J1269^5+a_5/6*J1269^6)+SUM(Q1269:R1269)</f>
        <v/>
      </c>
      <c r="AK1269">
        <f>AJ1269*(K1269-y+e)</f>
        <v/>
      </c>
      <c r="AL1269" s="118">
        <f>(b*f_cd/(L1269^2))*(a_1/3*J1269^3+a_2/4*J1269^4+a_3/5*J1269^5+a_4/6*J1269^6+a_5/7*J1269^7)+SUM(S1269:T1269)-AK1269</f>
        <v/>
      </c>
      <c r="AM1269" s="114">
        <f>AL1269&gt;0</f>
        <v/>
      </c>
      <c r="AN1269" s="115">
        <f>IF(A1269=1,FALSE,(AND(AQ1269,AM1269,NOT(AN1268))))</f>
        <v/>
      </c>
      <c r="AO1269">
        <f>IF(D1269=1,AND(AH1269,NOT(AI1269)),AND(AM1269,NOT(AN1269)))</f>
        <v/>
      </c>
      <c r="AP1269" s="119">
        <f>IF(D1269=1,AI1269,AN1269)</f>
        <v/>
      </c>
      <c r="AQ1269" s="125">
        <f>ABS(E1269)&lt;$AQ$2</f>
        <v/>
      </c>
      <c r="AS1269">
        <f>IF(AP1269,MAX(AS$3:AS1267)+1,"")</f>
        <v/>
      </c>
    </row>
    <row r="1270">
      <c r="A1270" t="n">
        <v>1180</v>
      </c>
      <c r="B1270" s="131">
        <f>IF(A1270=1,0,IF(AP1270,0.1*ε_cu1cd,0))</f>
        <v/>
      </c>
      <c r="C1270" s="131">
        <f>IF(A1270=1,0.1*ε_cu1cd,C1269+B1269)</f>
        <v/>
      </c>
      <c r="D1270" s="113">
        <f>IF('Нормальний переріз'!$D$68&gt;0,1,2)</f>
        <v/>
      </c>
      <c r="E1270" s="144">
        <f>IF(D1270=1,F1270,G1270)</f>
        <v/>
      </c>
      <c r="F1270" s="124">
        <f>IF(AI1269,0.11*ε_cu1cd,IF(AH1269,F1269*0.01,F1269))</f>
        <v/>
      </c>
      <c r="G1270" s="124">
        <f>IF(AP1269,-0.1*ε_cu1cd,IF(AM1269,G1269*0.01,G1269))</f>
        <v/>
      </c>
      <c r="H1270" s="113">
        <f>IF(A1270=1,E1270,IF(AO1269,H1269-E1269+E1270,IF(AP1269,0.8*H1269,H1269+E1270)))</f>
        <v/>
      </c>
      <c r="I1270" s="169">
        <f>(C1270-H1270)/h</f>
        <v/>
      </c>
      <c r="J1270">
        <f>C1270/(ε_c1cd)</f>
        <v/>
      </c>
      <c r="K1270">
        <f>C1270/I1270</f>
        <v/>
      </c>
      <c r="L1270" s="131">
        <f>I1270/(ε_c1cd)</f>
        <v/>
      </c>
      <c r="M1270">
        <f>I1270*(K1270-Z_s1)</f>
        <v/>
      </c>
      <c r="N1270">
        <f>I1270*(K1270-Z_s2)</f>
        <v/>
      </c>
      <c r="O1270">
        <f>E_s*M1270</f>
        <v/>
      </c>
      <c r="P1270">
        <f>E_s*N1270</f>
        <v/>
      </c>
      <c r="Q1270">
        <f>O1270*A_s1</f>
        <v/>
      </c>
      <c r="R1270">
        <f>P1270*A_s2</f>
        <v/>
      </c>
      <c r="S1270">
        <f>Q1270*($K1270-Z_s1)</f>
        <v/>
      </c>
      <c r="T1270">
        <f>R1270*($K1270-Z_s2)</f>
        <v/>
      </c>
      <c r="U1270">
        <f>(INDIRECT("a_"&amp;U$2)/(U$2+1))*(($C1270^(U$2+1)-$H1270^(U$2+1))/(ε_c1cd^(U$2+1)))</f>
        <v/>
      </c>
      <c r="V1270">
        <f>(INDIRECT("a_"&amp;V$2)/(V$2+1))*(($C1270^(V$2+1)-$H1270^(V$2+1))/(ε_c1cd^(V$2+1)))</f>
        <v/>
      </c>
      <c r="W1270">
        <f>(INDIRECT("a_"&amp;W$2)/(W$2+1))*(($C1270^(W$2+1)-$H1270^(W$2+1))/(ε_c1cd^(W$2+1)))</f>
        <v/>
      </c>
      <c r="X1270">
        <f>(INDIRECT("a_"&amp;X$2)/(X$2+1))*(($C1270^(X$2+1)-$H1270^(X$2+1))/(ε_c1cd^(X$2+1)))</f>
        <v/>
      </c>
      <c r="Y1270">
        <f>(INDIRECT("a_"&amp;Y$2)/(Y$2+1))*(($C1270^(Y$2+1)-$H1270^(Y$2+1))/(ε_c1cd^(Y$2+1)))</f>
        <v/>
      </c>
      <c r="Z1270">
        <f>(INDIRECT("a_"&amp;Z$2)/(Z$2+2))*(($C1270^(Z$2+2)-$H1270^(Z$2+2))/(ε_c1cd^(Z$2+2)))</f>
        <v/>
      </c>
      <c r="AA1270">
        <f>(INDIRECT("a_"&amp;AA$2)/(AA$2+2))*(($C1270^(AA$2+2)-$H1270^(AA$2+2))/(ε_c1cd^(AA$2+2)))</f>
        <v/>
      </c>
      <c r="AB1270">
        <f>(INDIRECT("a_"&amp;AB$2)/(AB$2+2))*(($C1270^(AB$2+2)-$H1270^(AB$2+2))/(ε_c1cd^(AB$2+2)))</f>
        <v/>
      </c>
      <c r="AC1270">
        <f>(INDIRECT("a_"&amp;AC$2)/(AC$2+2))*(($C1270^(AC$2+2)-$H1270^(AC$2+2))/(ε_c1cd^(AC$2+2)))</f>
        <v/>
      </c>
      <c r="AD1270">
        <f>(INDIRECT("a_"&amp;AD$2)/(AD$2+2))*(($C1270^(AD$2+2)-$H1270^(AD$2+2))/(ε_c1cd^(AD$2+2)))</f>
        <v/>
      </c>
      <c r="AE1270" s="111">
        <f>(b*f_cd/L1270)*SUM(U1270:Y1270)+SUM(Q1270:R1270)</f>
        <v/>
      </c>
      <c r="AF1270" s="112">
        <f>AE1270*(K1270-y+e)</f>
        <v/>
      </c>
      <c r="AG1270" s="113">
        <f>(b*f_cd/(L1270^2))*SUM(Z1270:AD1270)+SUM(S1270:T1270)-AF1270</f>
        <v/>
      </c>
      <c r="AH1270" s="114">
        <f>AG1270&lt;0</f>
        <v/>
      </c>
      <c r="AI1270" s="115">
        <f>IF(A1270=1,FALSE,(AND(AQ1270,AH1270,NOT(AI1269))))</f>
        <v/>
      </c>
      <c r="AJ1270" s="116">
        <f>(b*f_cd/L1270)*(a_1/2*J1270^2+a_2/3*J1270^3+a_3/4*J1270^4+a_4/5*J1270^5+a_5/6*J1270^6)+SUM(Q1270:R1270)</f>
        <v/>
      </c>
      <c r="AK1270">
        <f>AJ1270*(K1270-y+e)</f>
        <v/>
      </c>
      <c r="AL1270" s="118">
        <f>(b*f_cd/(L1270^2))*(a_1/3*J1270^3+a_2/4*J1270^4+a_3/5*J1270^5+a_4/6*J1270^6+a_5/7*J1270^7)+SUM(S1270:T1270)-AK1270</f>
        <v/>
      </c>
      <c r="AM1270" s="114">
        <f>AL1270&gt;0</f>
        <v/>
      </c>
      <c r="AN1270" s="115">
        <f>IF(A1270=1,FALSE,(AND(AQ1270,AM1270,NOT(AN1269))))</f>
        <v/>
      </c>
      <c r="AO1270">
        <f>IF(D1270=1,AND(AH1270,NOT(AI1270)),AND(AM1270,NOT(AN1270)))</f>
        <v/>
      </c>
      <c r="AP1270" s="119">
        <f>IF(D1270=1,AI1270,AN1270)</f>
        <v/>
      </c>
      <c r="AQ1270" s="125">
        <f>ABS(E1270)&lt;$AQ$2</f>
        <v/>
      </c>
      <c r="AS1270">
        <f>IF(AP1270,MAX(AS$3:AS1268)+1,"")</f>
        <v/>
      </c>
    </row>
    <row r="1271">
      <c r="A1271" t="n">
        <v>1181</v>
      </c>
      <c r="B1271" s="131">
        <f>IF(A1271=1,0,IF(AP1271,0.1*ε_cu1cd,0))</f>
        <v/>
      </c>
      <c r="C1271" s="131">
        <f>IF(A1271=1,0.1*ε_cu1cd,C1270+B1270)</f>
        <v/>
      </c>
      <c r="D1271" s="113">
        <f>IF('Нормальний переріз'!$D$68&gt;0,1,2)</f>
        <v/>
      </c>
      <c r="E1271" s="144">
        <f>IF(D1271=1,F1271,G1271)</f>
        <v/>
      </c>
      <c r="F1271" s="124">
        <f>IF(AI1270,0.11*ε_cu1cd,IF(AH1270,F1270*0.01,F1270))</f>
        <v/>
      </c>
      <c r="G1271" s="124">
        <f>IF(AP1270,-0.1*ε_cu1cd,IF(AM1270,G1270*0.01,G1270))</f>
        <v/>
      </c>
      <c r="H1271" s="113">
        <f>IF(A1271=1,E1271,IF(AO1270,H1270-E1270+E1271,IF(AP1270,0.8*H1270,H1270+E1271)))</f>
        <v/>
      </c>
      <c r="I1271" s="169">
        <f>(C1271-H1271)/h</f>
        <v/>
      </c>
      <c r="J1271">
        <f>C1271/(ε_c1cd)</f>
        <v/>
      </c>
      <c r="K1271">
        <f>C1271/I1271</f>
        <v/>
      </c>
      <c r="L1271" s="131">
        <f>I1271/(ε_c1cd)</f>
        <v/>
      </c>
      <c r="M1271">
        <f>I1271*(K1271-Z_s1)</f>
        <v/>
      </c>
      <c r="N1271">
        <f>I1271*(K1271-Z_s2)</f>
        <v/>
      </c>
      <c r="O1271">
        <f>E_s*M1271</f>
        <v/>
      </c>
      <c r="P1271">
        <f>E_s*N1271</f>
        <v/>
      </c>
      <c r="Q1271">
        <f>O1271*A_s1</f>
        <v/>
      </c>
      <c r="R1271">
        <f>P1271*A_s2</f>
        <v/>
      </c>
      <c r="S1271">
        <f>Q1271*($K1271-Z_s1)</f>
        <v/>
      </c>
      <c r="T1271">
        <f>R1271*($K1271-Z_s2)</f>
        <v/>
      </c>
      <c r="U1271">
        <f>(INDIRECT("a_"&amp;U$2)/(U$2+1))*(($C1271^(U$2+1)-$H1271^(U$2+1))/(ε_c1cd^(U$2+1)))</f>
        <v/>
      </c>
      <c r="V1271">
        <f>(INDIRECT("a_"&amp;V$2)/(V$2+1))*(($C1271^(V$2+1)-$H1271^(V$2+1))/(ε_c1cd^(V$2+1)))</f>
        <v/>
      </c>
      <c r="W1271">
        <f>(INDIRECT("a_"&amp;W$2)/(W$2+1))*(($C1271^(W$2+1)-$H1271^(W$2+1))/(ε_c1cd^(W$2+1)))</f>
        <v/>
      </c>
      <c r="X1271">
        <f>(INDIRECT("a_"&amp;X$2)/(X$2+1))*(($C1271^(X$2+1)-$H1271^(X$2+1))/(ε_c1cd^(X$2+1)))</f>
        <v/>
      </c>
      <c r="Y1271">
        <f>(INDIRECT("a_"&amp;Y$2)/(Y$2+1))*(($C1271^(Y$2+1)-$H1271^(Y$2+1))/(ε_c1cd^(Y$2+1)))</f>
        <v/>
      </c>
      <c r="Z1271">
        <f>(INDIRECT("a_"&amp;Z$2)/(Z$2+2))*(($C1271^(Z$2+2)-$H1271^(Z$2+2))/(ε_c1cd^(Z$2+2)))</f>
        <v/>
      </c>
      <c r="AA1271">
        <f>(INDIRECT("a_"&amp;AA$2)/(AA$2+2))*(($C1271^(AA$2+2)-$H1271^(AA$2+2))/(ε_c1cd^(AA$2+2)))</f>
        <v/>
      </c>
      <c r="AB1271">
        <f>(INDIRECT("a_"&amp;AB$2)/(AB$2+2))*(($C1271^(AB$2+2)-$H1271^(AB$2+2))/(ε_c1cd^(AB$2+2)))</f>
        <v/>
      </c>
      <c r="AC1271">
        <f>(INDIRECT("a_"&amp;AC$2)/(AC$2+2))*(($C1271^(AC$2+2)-$H1271^(AC$2+2))/(ε_c1cd^(AC$2+2)))</f>
        <v/>
      </c>
      <c r="AD1271">
        <f>(INDIRECT("a_"&amp;AD$2)/(AD$2+2))*(($C1271^(AD$2+2)-$H1271^(AD$2+2))/(ε_c1cd^(AD$2+2)))</f>
        <v/>
      </c>
      <c r="AE1271" s="111">
        <f>(b*f_cd/L1271)*SUM(U1271:Y1271)+SUM(Q1271:R1271)</f>
        <v/>
      </c>
      <c r="AF1271" s="112">
        <f>AE1271*(K1271-y+e)</f>
        <v/>
      </c>
      <c r="AG1271" s="113">
        <f>(b*f_cd/(L1271^2))*SUM(Z1271:AD1271)+SUM(S1271:T1271)-AF1271</f>
        <v/>
      </c>
      <c r="AH1271" s="114">
        <f>AG1271&lt;0</f>
        <v/>
      </c>
      <c r="AI1271" s="115">
        <f>IF(A1271=1,FALSE,(AND(AQ1271,AH1271,NOT(AI1270))))</f>
        <v/>
      </c>
      <c r="AJ1271" s="116">
        <f>(b*f_cd/L1271)*(a_1/2*J1271^2+a_2/3*J1271^3+a_3/4*J1271^4+a_4/5*J1271^5+a_5/6*J1271^6)+SUM(Q1271:R1271)</f>
        <v/>
      </c>
      <c r="AK1271">
        <f>AJ1271*(K1271-y+e)</f>
        <v/>
      </c>
      <c r="AL1271" s="118">
        <f>(b*f_cd/(L1271^2))*(a_1/3*J1271^3+a_2/4*J1271^4+a_3/5*J1271^5+a_4/6*J1271^6+a_5/7*J1271^7)+SUM(S1271:T1271)-AK1271</f>
        <v/>
      </c>
      <c r="AM1271" s="114">
        <f>AL1271&gt;0</f>
        <v/>
      </c>
      <c r="AN1271" s="115">
        <f>IF(A1271=1,FALSE,(AND(AQ1271,AM1271,NOT(AN1270))))</f>
        <v/>
      </c>
      <c r="AO1271">
        <f>IF(D1271=1,AND(AH1271,NOT(AI1271)),AND(AM1271,NOT(AN1271)))</f>
        <v/>
      </c>
      <c r="AP1271" s="119">
        <f>IF(D1271=1,AI1271,AN1271)</f>
        <v/>
      </c>
      <c r="AQ1271" s="125">
        <f>ABS(E1271)&lt;$AQ$2</f>
        <v/>
      </c>
      <c r="AS1271">
        <f>IF(AP1271,MAX(AS$3:AS1269)+1,"")</f>
        <v/>
      </c>
    </row>
    <row r="1272">
      <c r="A1272" t="n">
        <v>1182</v>
      </c>
      <c r="B1272" s="131">
        <f>IF(A1272=1,0,IF(AP1272,0.1*ε_cu1cd,0))</f>
        <v/>
      </c>
      <c r="C1272" s="131">
        <f>IF(A1272=1,0.1*ε_cu1cd,C1271+B1271)</f>
        <v/>
      </c>
      <c r="D1272" s="113">
        <f>IF('Нормальний переріз'!$D$68&gt;0,1,2)</f>
        <v/>
      </c>
      <c r="E1272" s="144">
        <f>IF(D1272=1,F1272,G1272)</f>
        <v/>
      </c>
      <c r="F1272" s="124">
        <f>IF(AI1271,0.11*ε_cu1cd,IF(AH1271,F1271*0.01,F1271))</f>
        <v/>
      </c>
      <c r="G1272" s="124">
        <f>IF(AP1271,-0.1*ε_cu1cd,IF(AM1271,G1271*0.01,G1271))</f>
        <v/>
      </c>
      <c r="H1272" s="113">
        <f>IF(A1272=1,E1272,IF(AO1271,H1271-E1271+E1272,IF(AP1271,0.8*H1271,H1271+E1272)))</f>
        <v/>
      </c>
      <c r="I1272" s="169">
        <f>(C1272-H1272)/h</f>
        <v/>
      </c>
      <c r="J1272">
        <f>C1272/(ε_c1cd)</f>
        <v/>
      </c>
      <c r="K1272">
        <f>C1272/I1272</f>
        <v/>
      </c>
      <c r="L1272" s="131">
        <f>I1272/(ε_c1cd)</f>
        <v/>
      </c>
      <c r="M1272">
        <f>I1272*(K1272-Z_s1)</f>
        <v/>
      </c>
      <c r="N1272">
        <f>I1272*(K1272-Z_s2)</f>
        <v/>
      </c>
      <c r="O1272">
        <f>E_s*M1272</f>
        <v/>
      </c>
      <c r="P1272">
        <f>E_s*N1272</f>
        <v/>
      </c>
      <c r="Q1272">
        <f>O1272*A_s1</f>
        <v/>
      </c>
      <c r="R1272">
        <f>P1272*A_s2</f>
        <v/>
      </c>
      <c r="S1272">
        <f>Q1272*($K1272-Z_s1)</f>
        <v/>
      </c>
      <c r="T1272">
        <f>R1272*($K1272-Z_s2)</f>
        <v/>
      </c>
      <c r="U1272">
        <f>(INDIRECT("a_"&amp;U$2)/(U$2+1))*(($C1272^(U$2+1)-$H1272^(U$2+1))/(ε_c1cd^(U$2+1)))</f>
        <v/>
      </c>
      <c r="V1272">
        <f>(INDIRECT("a_"&amp;V$2)/(V$2+1))*(($C1272^(V$2+1)-$H1272^(V$2+1))/(ε_c1cd^(V$2+1)))</f>
        <v/>
      </c>
      <c r="W1272">
        <f>(INDIRECT("a_"&amp;W$2)/(W$2+1))*(($C1272^(W$2+1)-$H1272^(W$2+1))/(ε_c1cd^(W$2+1)))</f>
        <v/>
      </c>
      <c r="X1272">
        <f>(INDIRECT("a_"&amp;X$2)/(X$2+1))*(($C1272^(X$2+1)-$H1272^(X$2+1))/(ε_c1cd^(X$2+1)))</f>
        <v/>
      </c>
      <c r="Y1272">
        <f>(INDIRECT("a_"&amp;Y$2)/(Y$2+1))*(($C1272^(Y$2+1)-$H1272^(Y$2+1))/(ε_c1cd^(Y$2+1)))</f>
        <v/>
      </c>
      <c r="Z1272">
        <f>(INDIRECT("a_"&amp;Z$2)/(Z$2+2))*(($C1272^(Z$2+2)-$H1272^(Z$2+2))/(ε_c1cd^(Z$2+2)))</f>
        <v/>
      </c>
      <c r="AA1272">
        <f>(INDIRECT("a_"&amp;AA$2)/(AA$2+2))*(($C1272^(AA$2+2)-$H1272^(AA$2+2))/(ε_c1cd^(AA$2+2)))</f>
        <v/>
      </c>
      <c r="AB1272">
        <f>(INDIRECT("a_"&amp;AB$2)/(AB$2+2))*(($C1272^(AB$2+2)-$H1272^(AB$2+2))/(ε_c1cd^(AB$2+2)))</f>
        <v/>
      </c>
      <c r="AC1272">
        <f>(INDIRECT("a_"&amp;AC$2)/(AC$2+2))*(($C1272^(AC$2+2)-$H1272^(AC$2+2))/(ε_c1cd^(AC$2+2)))</f>
        <v/>
      </c>
      <c r="AD1272">
        <f>(INDIRECT("a_"&amp;AD$2)/(AD$2+2))*(($C1272^(AD$2+2)-$H1272^(AD$2+2))/(ε_c1cd^(AD$2+2)))</f>
        <v/>
      </c>
      <c r="AE1272" s="111">
        <f>(b*f_cd/L1272)*SUM(U1272:Y1272)+SUM(Q1272:R1272)</f>
        <v/>
      </c>
      <c r="AF1272" s="112">
        <f>AE1272*(K1272-y+e)</f>
        <v/>
      </c>
      <c r="AG1272" s="113">
        <f>(b*f_cd/(L1272^2))*SUM(Z1272:AD1272)+SUM(S1272:T1272)-AF1272</f>
        <v/>
      </c>
      <c r="AH1272" s="114">
        <f>AG1272&lt;0</f>
        <v/>
      </c>
      <c r="AI1272" s="115">
        <f>IF(A1272=1,FALSE,(AND(AQ1272,AH1272,NOT(AI1271))))</f>
        <v/>
      </c>
      <c r="AJ1272" s="116">
        <f>(b*f_cd/L1272)*(a_1/2*J1272^2+a_2/3*J1272^3+a_3/4*J1272^4+a_4/5*J1272^5+a_5/6*J1272^6)+SUM(Q1272:R1272)</f>
        <v/>
      </c>
      <c r="AK1272">
        <f>AJ1272*(K1272-y+e)</f>
        <v/>
      </c>
      <c r="AL1272" s="118">
        <f>(b*f_cd/(L1272^2))*(a_1/3*J1272^3+a_2/4*J1272^4+a_3/5*J1272^5+a_4/6*J1272^6+a_5/7*J1272^7)+SUM(S1272:T1272)-AK1272</f>
        <v/>
      </c>
      <c r="AM1272" s="114">
        <f>AL1272&gt;0</f>
        <v/>
      </c>
      <c r="AN1272" s="115">
        <f>IF(A1272=1,FALSE,(AND(AQ1272,AM1272,NOT(AN1271))))</f>
        <v/>
      </c>
      <c r="AO1272">
        <f>IF(D1272=1,AND(AH1272,NOT(AI1272)),AND(AM1272,NOT(AN1272)))</f>
        <v/>
      </c>
      <c r="AP1272" s="119">
        <f>IF(D1272=1,AI1272,AN1272)</f>
        <v/>
      </c>
      <c r="AQ1272" s="125">
        <f>ABS(E1272)&lt;$AQ$2</f>
        <v/>
      </c>
      <c r="AS1272">
        <f>IF(AP1272,MAX(AS$3:AS1270)+1,"")</f>
        <v/>
      </c>
    </row>
    <row r="1273">
      <c r="A1273" t="n">
        <v>1183</v>
      </c>
      <c r="B1273" s="131">
        <f>IF(A1273=1,0,IF(AP1273,0.1*ε_cu1cd,0))</f>
        <v/>
      </c>
      <c r="C1273" s="131">
        <f>IF(A1273=1,0.1*ε_cu1cd,C1272+B1272)</f>
        <v/>
      </c>
      <c r="D1273" s="113">
        <f>IF('Нормальний переріз'!$D$68&gt;0,1,2)</f>
        <v/>
      </c>
      <c r="E1273" s="144">
        <f>IF(D1273=1,F1273,G1273)</f>
        <v/>
      </c>
      <c r="F1273" s="124">
        <f>IF(AI1272,0.11*ε_cu1cd,IF(AH1272,F1272*0.01,F1272))</f>
        <v/>
      </c>
      <c r="G1273" s="124">
        <f>IF(AP1272,-0.1*ε_cu1cd,IF(AM1272,G1272*0.01,G1272))</f>
        <v/>
      </c>
      <c r="H1273" s="113">
        <f>IF(A1273=1,E1273,IF(AO1272,H1272-E1272+E1273,IF(AP1272,0.8*H1272,H1272+E1273)))</f>
        <v/>
      </c>
      <c r="I1273" s="169">
        <f>(C1273-H1273)/h</f>
        <v/>
      </c>
      <c r="J1273">
        <f>C1273/(ε_c1cd)</f>
        <v/>
      </c>
      <c r="K1273">
        <f>C1273/I1273</f>
        <v/>
      </c>
      <c r="L1273" s="131">
        <f>I1273/(ε_c1cd)</f>
        <v/>
      </c>
      <c r="M1273">
        <f>I1273*(K1273-Z_s1)</f>
        <v/>
      </c>
      <c r="N1273">
        <f>I1273*(K1273-Z_s2)</f>
        <v/>
      </c>
      <c r="O1273">
        <f>E_s*M1273</f>
        <v/>
      </c>
      <c r="P1273">
        <f>E_s*N1273</f>
        <v/>
      </c>
      <c r="Q1273">
        <f>O1273*A_s1</f>
        <v/>
      </c>
      <c r="R1273">
        <f>P1273*A_s2</f>
        <v/>
      </c>
      <c r="S1273">
        <f>Q1273*($K1273-Z_s1)</f>
        <v/>
      </c>
      <c r="T1273">
        <f>R1273*($K1273-Z_s2)</f>
        <v/>
      </c>
      <c r="U1273">
        <f>(INDIRECT("a_"&amp;U$2)/(U$2+1))*(($C1273^(U$2+1)-$H1273^(U$2+1))/(ε_c1cd^(U$2+1)))</f>
        <v/>
      </c>
      <c r="V1273">
        <f>(INDIRECT("a_"&amp;V$2)/(V$2+1))*(($C1273^(V$2+1)-$H1273^(V$2+1))/(ε_c1cd^(V$2+1)))</f>
        <v/>
      </c>
      <c r="W1273">
        <f>(INDIRECT("a_"&amp;W$2)/(W$2+1))*(($C1273^(W$2+1)-$H1273^(W$2+1))/(ε_c1cd^(W$2+1)))</f>
        <v/>
      </c>
      <c r="X1273">
        <f>(INDIRECT("a_"&amp;X$2)/(X$2+1))*(($C1273^(X$2+1)-$H1273^(X$2+1))/(ε_c1cd^(X$2+1)))</f>
        <v/>
      </c>
      <c r="Y1273">
        <f>(INDIRECT("a_"&amp;Y$2)/(Y$2+1))*(($C1273^(Y$2+1)-$H1273^(Y$2+1))/(ε_c1cd^(Y$2+1)))</f>
        <v/>
      </c>
      <c r="Z1273">
        <f>(INDIRECT("a_"&amp;Z$2)/(Z$2+2))*(($C1273^(Z$2+2)-$H1273^(Z$2+2))/(ε_c1cd^(Z$2+2)))</f>
        <v/>
      </c>
      <c r="AA1273">
        <f>(INDIRECT("a_"&amp;AA$2)/(AA$2+2))*(($C1273^(AA$2+2)-$H1273^(AA$2+2))/(ε_c1cd^(AA$2+2)))</f>
        <v/>
      </c>
      <c r="AB1273">
        <f>(INDIRECT("a_"&amp;AB$2)/(AB$2+2))*(($C1273^(AB$2+2)-$H1273^(AB$2+2))/(ε_c1cd^(AB$2+2)))</f>
        <v/>
      </c>
      <c r="AC1273">
        <f>(INDIRECT("a_"&amp;AC$2)/(AC$2+2))*(($C1273^(AC$2+2)-$H1273^(AC$2+2))/(ε_c1cd^(AC$2+2)))</f>
        <v/>
      </c>
      <c r="AD1273">
        <f>(INDIRECT("a_"&amp;AD$2)/(AD$2+2))*(($C1273^(AD$2+2)-$H1273^(AD$2+2))/(ε_c1cd^(AD$2+2)))</f>
        <v/>
      </c>
      <c r="AE1273" s="111">
        <f>(b*f_cd/L1273)*SUM(U1273:Y1273)+SUM(Q1273:R1273)</f>
        <v/>
      </c>
      <c r="AF1273" s="112">
        <f>AE1273*(K1273-y+e)</f>
        <v/>
      </c>
      <c r="AG1273" s="113">
        <f>(b*f_cd/(L1273^2))*SUM(Z1273:AD1273)+SUM(S1273:T1273)-AF1273</f>
        <v/>
      </c>
      <c r="AH1273" s="114">
        <f>AG1273&lt;0</f>
        <v/>
      </c>
      <c r="AI1273" s="115">
        <f>IF(A1273=1,FALSE,(AND(AQ1273,AH1273,NOT(AI1272))))</f>
        <v/>
      </c>
      <c r="AJ1273" s="116">
        <f>(b*f_cd/L1273)*(a_1/2*J1273^2+a_2/3*J1273^3+a_3/4*J1273^4+a_4/5*J1273^5+a_5/6*J1273^6)+SUM(Q1273:R1273)</f>
        <v/>
      </c>
      <c r="AK1273">
        <f>AJ1273*(K1273-y+e)</f>
        <v/>
      </c>
      <c r="AL1273" s="118">
        <f>(b*f_cd/(L1273^2))*(a_1/3*J1273^3+a_2/4*J1273^4+a_3/5*J1273^5+a_4/6*J1273^6+a_5/7*J1273^7)+SUM(S1273:T1273)-AK1273</f>
        <v/>
      </c>
      <c r="AM1273" s="114">
        <f>AL1273&gt;0</f>
        <v/>
      </c>
      <c r="AN1273" s="115">
        <f>IF(A1273=1,FALSE,(AND(AQ1273,AM1273,NOT(AN1272))))</f>
        <v/>
      </c>
      <c r="AO1273">
        <f>IF(D1273=1,AND(AH1273,NOT(AI1273)),AND(AM1273,NOT(AN1273)))</f>
        <v/>
      </c>
      <c r="AP1273" s="119">
        <f>IF(D1273=1,AI1273,AN1273)</f>
        <v/>
      </c>
      <c r="AQ1273" s="125">
        <f>ABS(E1273)&lt;$AQ$2</f>
        <v/>
      </c>
      <c r="AS1273">
        <f>IF(AP1273,MAX(AS$3:AS1271)+1,"")</f>
        <v/>
      </c>
    </row>
    <row r="1274">
      <c r="A1274" t="n">
        <v>1184</v>
      </c>
      <c r="B1274" s="131">
        <f>IF(A1274=1,0,IF(AP1274,0.1*ε_cu1cd,0))</f>
        <v/>
      </c>
      <c r="C1274" s="131">
        <f>IF(A1274=1,0.1*ε_cu1cd,C1273+B1273)</f>
        <v/>
      </c>
      <c r="D1274" s="113">
        <f>IF('Нормальний переріз'!$D$68&gt;0,1,2)</f>
        <v/>
      </c>
      <c r="E1274" s="144">
        <f>IF(D1274=1,F1274,G1274)</f>
        <v/>
      </c>
      <c r="F1274" s="124">
        <f>IF(AI1273,0.11*ε_cu1cd,IF(AH1273,F1273*0.01,F1273))</f>
        <v/>
      </c>
      <c r="G1274" s="124">
        <f>IF(AP1273,-0.1*ε_cu1cd,IF(AM1273,G1273*0.01,G1273))</f>
        <v/>
      </c>
      <c r="H1274" s="113">
        <f>IF(A1274=1,E1274,IF(AO1273,H1273-E1273+E1274,IF(AP1273,0.8*H1273,H1273+E1274)))</f>
        <v/>
      </c>
      <c r="I1274" s="169">
        <f>(C1274-H1274)/h</f>
        <v/>
      </c>
      <c r="J1274">
        <f>C1274/(ε_c1cd)</f>
        <v/>
      </c>
      <c r="K1274">
        <f>C1274/I1274</f>
        <v/>
      </c>
      <c r="L1274" s="131">
        <f>I1274/(ε_c1cd)</f>
        <v/>
      </c>
      <c r="M1274">
        <f>I1274*(K1274-Z_s1)</f>
        <v/>
      </c>
      <c r="N1274">
        <f>I1274*(K1274-Z_s2)</f>
        <v/>
      </c>
      <c r="O1274">
        <f>E_s*M1274</f>
        <v/>
      </c>
      <c r="P1274">
        <f>E_s*N1274</f>
        <v/>
      </c>
      <c r="Q1274">
        <f>O1274*A_s1</f>
        <v/>
      </c>
      <c r="R1274">
        <f>P1274*A_s2</f>
        <v/>
      </c>
      <c r="S1274">
        <f>Q1274*($K1274-Z_s1)</f>
        <v/>
      </c>
      <c r="T1274">
        <f>R1274*($K1274-Z_s2)</f>
        <v/>
      </c>
      <c r="U1274">
        <f>(INDIRECT("a_"&amp;U$2)/(U$2+1))*(($C1274^(U$2+1)-$H1274^(U$2+1))/(ε_c1cd^(U$2+1)))</f>
        <v/>
      </c>
      <c r="V1274">
        <f>(INDIRECT("a_"&amp;V$2)/(V$2+1))*(($C1274^(V$2+1)-$H1274^(V$2+1))/(ε_c1cd^(V$2+1)))</f>
        <v/>
      </c>
      <c r="W1274">
        <f>(INDIRECT("a_"&amp;W$2)/(W$2+1))*(($C1274^(W$2+1)-$H1274^(W$2+1))/(ε_c1cd^(W$2+1)))</f>
        <v/>
      </c>
      <c r="X1274">
        <f>(INDIRECT("a_"&amp;X$2)/(X$2+1))*(($C1274^(X$2+1)-$H1274^(X$2+1))/(ε_c1cd^(X$2+1)))</f>
        <v/>
      </c>
      <c r="Y1274">
        <f>(INDIRECT("a_"&amp;Y$2)/(Y$2+1))*(($C1274^(Y$2+1)-$H1274^(Y$2+1))/(ε_c1cd^(Y$2+1)))</f>
        <v/>
      </c>
      <c r="Z1274">
        <f>(INDIRECT("a_"&amp;Z$2)/(Z$2+2))*(($C1274^(Z$2+2)-$H1274^(Z$2+2))/(ε_c1cd^(Z$2+2)))</f>
        <v/>
      </c>
      <c r="AA1274">
        <f>(INDIRECT("a_"&amp;AA$2)/(AA$2+2))*(($C1274^(AA$2+2)-$H1274^(AA$2+2))/(ε_c1cd^(AA$2+2)))</f>
        <v/>
      </c>
      <c r="AB1274">
        <f>(INDIRECT("a_"&amp;AB$2)/(AB$2+2))*(($C1274^(AB$2+2)-$H1274^(AB$2+2))/(ε_c1cd^(AB$2+2)))</f>
        <v/>
      </c>
      <c r="AC1274">
        <f>(INDIRECT("a_"&amp;AC$2)/(AC$2+2))*(($C1274^(AC$2+2)-$H1274^(AC$2+2))/(ε_c1cd^(AC$2+2)))</f>
        <v/>
      </c>
      <c r="AD1274">
        <f>(INDIRECT("a_"&amp;AD$2)/(AD$2+2))*(($C1274^(AD$2+2)-$H1274^(AD$2+2))/(ε_c1cd^(AD$2+2)))</f>
        <v/>
      </c>
      <c r="AE1274" s="111">
        <f>(b*f_cd/L1274)*SUM(U1274:Y1274)+SUM(Q1274:R1274)</f>
        <v/>
      </c>
      <c r="AF1274" s="112">
        <f>AE1274*(K1274-y+e)</f>
        <v/>
      </c>
      <c r="AG1274" s="113">
        <f>(b*f_cd/(L1274^2))*SUM(Z1274:AD1274)+SUM(S1274:T1274)-AF1274</f>
        <v/>
      </c>
      <c r="AH1274" s="114">
        <f>AG1274&lt;0</f>
        <v/>
      </c>
      <c r="AI1274" s="115">
        <f>IF(A1274=1,FALSE,(AND(AQ1274,AH1274,NOT(AI1273))))</f>
        <v/>
      </c>
      <c r="AJ1274" s="116">
        <f>(b*f_cd/L1274)*(a_1/2*J1274^2+a_2/3*J1274^3+a_3/4*J1274^4+a_4/5*J1274^5+a_5/6*J1274^6)+SUM(Q1274:R1274)</f>
        <v/>
      </c>
      <c r="AK1274">
        <f>AJ1274*(K1274-y+e)</f>
        <v/>
      </c>
      <c r="AL1274" s="118">
        <f>(b*f_cd/(L1274^2))*(a_1/3*J1274^3+a_2/4*J1274^4+a_3/5*J1274^5+a_4/6*J1274^6+a_5/7*J1274^7)+SUM(S1274:T1274)-AK1274</f>
        <v/>
      </c>
      <c r="AM1274" s="114">
        <f>AL1274&gt;0</f>
        <v/>
      </c>
      <c r="AN1274" s="115">
        <f>IF(A1274=1,FALSE,(AND(AQ1274,AM1274,NOT(AN1273))))</f>
        <v/>
      </c>
      <c r="AO1274">
        <f>IF(D1274=1,AND(AH1274,NOT(AI1274)),AND(AM1274,NOT(AN1274)))</f>
        <v/>
      </c>
      <c r="AP1274" s="119">
        <f>IF(D1274=1,AI1274,AN1274)</f>
        <v/>
      </c>
      <c r="AQ1274" s="125">
        <f>ABS(E1274)&lt;$AQ$2</f>
        <v/>
      </c>
      <c r="AS1274">
        <f>IF(AP1274,MAX(AS$3:AS1272)+1,"")</f>
        <v/>
      </c>
    </row>
    <row r="1275">
      <c r="A1275" t="n">
        <v>1185</v>
      </c>
      <c r="B1275" s="131">
        <f>IF(A1275=1,0,IF(AP1275,0.1*ε_cu1cd,0))</f>
        <v/>
      </c>
      <c r="C1275" s="131">
        <f>IF(A1275=1,0.1*ε_cu1cd,C1274+B1274)</f>
        <v/>
      </c>
      <c r="D1275" s="113">
        <f>IF('Нормальний переріз'!$D$68&gt;0,1,2)</f>
        <v/>
      </c>
      <c r="E1275" s="144">
        <f>IF(D1275=1,F1275,G1275)</f>
        <v/>
      </c>
      <c r="F1275" s="124">
        <f>IF(AI1274,0.11*ε_cu1cd,IF(AH1274,F1274*0.01,F1274))</f>
        <v/>
      </c>
      <c r="G1275" s="124">
        <f>IF(AP1274,-0.1*ε_cu1cd,IF(AM1274,G1274*0.01,G1274))</f>
        <v/>
      </c>
      <c r="H1275" s="113">
        <f>IF(A1275=1,E1275,IF(AO1274,H1274-E1274+E1275,IF(AP1274,0.8*H1274,H1274+E1275)))</f>
        <v/>
      </c>
      <c r="I1275" s="169">
        <f>(C1275-H1275)/h</f>
        <v/>
      </c>
      <c r="J1275">
        <f>C1275/(ε_c1cd)</f>
        <v/>
      </c>
      <c r="K1275">
        <f>C1275/I1275</f>
        <v/>
      </c>
      <c r="L1275" s="131">
        <f>I1275/(ε_c1cd)</f>
        <v/>
      </c>
      <c r="M1275">
        <f>I1275*(K1275-Z_s1)</f>
        <v/>
      </c>
      <c r="N1275">
        <f>I1275*(K1275-Z_s2)</f>
        <v/>
      </c>
      <c r="O1275">
        <f>E_s*M1275</f>
        <v/>
      </c>
      <c r="P1275">
        <f>E_s*N1275</f>
        <v/>
      </c>
      <c r="Q1275">
        <f>O1275*A_s1</f>
        <v/>
      </c>
      <c r="R1275">
        <f>P1275*A_s2</f>
        <v/>
      </c>
      <c r="S1275">
        <f>Q1275*($K1275-Z_s1)</f>
        <v/>
      </c>
      <c r="T1275">
        <f>R1275*($K1275-Z_s2)</f>
        <v/>
      </c>
      <c r="U1275">
        <f>(INDIRECT("a_"&amp;U$2)/(U$2+1))*(($C1275^(U$2+1)-$H1275^(U$2+1))/(ε_c1cd^(U$2+1)))</f>
        <v/>
      </c>
      <c r="V1275">
        <f>(INDIRECT("a_"&amp;V$2)/(V$2+1))*(($C1275^(V$2+1)-$H1275^(V$2+1))/(ε_c1cd^(V$2+1)))</f>
        <v/>
      </c>
      <c r="W1275">
        <f>(INDIRECT("a_"&amp;W$2)/(W$2+1))*(($C1275^(W$2+1)-$H1275^(W$2+1))/(ε_c1cd^(W$2+1)))</f>
        <v/>
      </c>
      <c r="X1275">
        <f>(INDIRECT("a_"&amp;X$2)/(X$2+1))*(($C1275^(X$2+1)-$H1275^(X$2+1))/(ε_c1cd^(X$2+1)))</f>
        <v/>
      </c>
      <c r="Y1275">
        <f>(INDIRECT("a_"&amp;Y$2)/(Y$2+1))*(($C1275^(Y$2+1)-$H1275^(Y$2+1))/(ε_c1cd^(Y$2+1)))</f>
        <v/>
      </c>
      <c r="Z1275">
        <f>(INDIRECT("a_"&amp;Z$2)/(Z$2+2))*(($C1275^(Z$2+2)-$H1275^(Z$2+2))/(ε_c1cd^(Z$2+2)))</f>
        <v/>
      </c>
      <c r="AA1275">
        <f>(INDIRECT("a_"&amp;AA$2)/(AA$2+2))*(($C1275^(AA$2+2)-$H1275^(AA$2+2))/(ε_c1cd^(AA$2+2)))</f>
        <v/>
      </c>
      <c r="AB1275">
        <f>(INDIRECT("a_"&amp;AB$2)/(AB$2+2))*(($C1275^(AB$2+2)-$H1275^(AB$2+2))/(ε_c1cd^(AB$2+2)))</f>
        <v/>
      </c>
      <c r="AC1275">
        <f>(INDIRECT("a_"&amp;AC$2)/(AC$2+2))*(($C1275^(AC$2+2)-$H1275^(AC$2+2))/(ε_c1cd^(AC$2+2)))</f>
        <v/>
      </c>
      <c r="AD1275">
        <f>(INDIRECT("a_"&amp;AD$2)/(AD$2+2))*(($C1275^(AD$2+2)-$H1275^(AD$2+2))/(ε_c1cd^(AD$2+2)))</f>
        <v/>
      </c>
      <c r="AE1275" s="111">
        <f>(b*f_cd/L1275)*SUM(U1275:Y1275)+SUM(Q1275:R1275)</f>
        <v/>
      </c>
      <c r="AF1275" s="112">
        <f>AE1275*(K1275-y+e)</f>
        <v/>
      </c>
      <c r="AG1275" s="113">
        <f>(b*f_cd/(L1275^2))*SUM(Z1275:AD1275)+SUM(S1275:T1275)-AF1275</f>
        <v/>
      </c>
      <c r="AH1275" s="114">
        <f>AG1275&lt;0</f>
        <v/>
      </c>
      <c r="AI1275" s="115">
        <f>IF(A1275=1,FALSE,(AND(AQ1275,AH1275,NOT(AI1274))))</f>
        <v/>
      </c>
      <c r="AJ1275" s="116">
        <f>(b*f_cd/L1275)*(a_1/2*J1275^2+a_2/3*J1275^3+a_3/4*J1275^4+a_4/5*J1275^5+a_5/6*J1275^6)+SUM(Q1275:R1275)</f>
        <v/>
      </c>
      <c r="AK1275">
        <f>AJ1275*(K1275-y+e)</f>
        <v/>
      </c>
      <c r="AL1275" s="118">
        <f>(b*f_cd/(L1275^2))*(a_1/3*J1275^3+a_2/4*J1275^4+a_3/5*J1275^5+a_4/6*J1275^6+a_5/7*J1275^7)+SUM(S1275:T1275)-AK1275</f>
        <v/>
      </c>
      <c r="AM1275" s="114">
        <f>AL1275&gt;0</f>
        <v/>
      </c>
      <c r="AN1275" s="115">
        <f>IF(A1275=1,FALSE,(AND(AQ1275,AM1275,NOT(AN1274))))</f>
        <v/>
      </c>
      <c r="AO1275">
        <f>IF(D1275=1,AND(AH1275,NOT(AI1275)),AND(AM1275,NOT(AN1275)))</f>
        <v/>
      </c>
      <c r="AP1275" s="119">
        <f>IF(D1275=1,AI1275,AN1275)</f>
        <v/>
      </c>
      <c r="AQ1275" s="125">
        <f>ABS(E1275)&lt;$AQ$2</f>
        <v/>
      </c>
      <c r="AS1275">
        <f>IF(AP1275,MAX(AS$3:AS1273)+1,"")</f>
        <v/>
      </c>
    </row>
    <row r="1276">
      <c r="A1276" t="n">
        <v>1186</v>
      </c>
      <c r="B1276" s="131">
        <f>IF(A1276=1,0,IF(AP1276,0.1*ε_cu1cd,0))</f>
        <v/>
      </c>
      <c r="C1276" s="131">
        <f>IF(A1276=1,0.1*ε_cu1cd,C1275+B1275)</f>
        <v/>
      </c>
      <c r="D1276" s="113">
        <f>IF('Нормальний переріз'!$D$68&gt;0,1,2)</f>
        <v/>
      </c>
      <c r="E1276" s="144">
        <f>IF(D1276=1,F1276,G1276)</f>
        <v/>
      </c>
      <c r="F1276" s="124">
        <f>IF(AI1275,0.11*ε_cu1cd,IF(AH1275,F1275*0.01,F1275))</f>
        <v/>
      </c>
      <c r="G1276" s="124">
        <f>IF(AP1275,-0.1*ε_cu1cd,IF(AM1275,G1275*0.01,G1275))</f>
        <v/>
      </c>
      <c r="H1276" s="113">
        <f>IF(A1276=1,E1276,IF(AO1275,H1275-E1275+E1276,IF(AP1275,0.8*H1275,H1275+E1276)))</f>
        <v/>
      </c>
      <c r="I1276" s="169">
        <f>(C1276-H1276)/h</f>
        <v/>
      </c>
      <c r="J1276">
        <f>C1276/(ε_c1cd)</f>
        <v/>
      </c>
      <c r="K1276">
        <f>C1276/I1276</f>
        <v/>
      </c>
      <c r="L1276" s="131">
        <f>I1276/(ε_c1cd)</f>
        <v/>
      </c>
      <c r="M1276">
        <f>I1276*(K1276-Z_s1)</f>
        <v/>
      </c>
      <c r="N1276">
        <f>I1276*(K1276-Z_s2)</f>
        <v/>
      </c>
      <c r="O1276">
        <f>E_s*M1276</f>
        <v/>
      </c>
      <c r="P1276">
        <f>E_s*N1276</f>
        <v/>
      </c>
      <c r="Q1276">
        <f>O1276*A_s1</f>
        <v/>
      </c>
      <c r="R1276">
        <f>P1276*A_s2</f>
        <v/>
      </c>
      <c r="S1276">
        <f>Q1276*($K1276-Z_s1)</f>
        <v/>
      </c>
      <c r="T1276">
        <f>R1276*($K1276-Z_s2)</f>
        <v/>
      </c>
      <c r="U1276">
        <f>(INDIRECT("a_"&amp;U$2)/(U$2+1))*(($C1276^(U$2+1)-$H1276^(U$2+1))/(ε_c1cd^(U$2+1)))</f>
        <v/>
      </c>
      <c r="V1276">
        <f>(INDIRECT("a_"&amp;V$2)/(V$2+1))*(($C1276^(V$2+1)-$H1276^(V$2+1))/(ε_c1cd^(V$2+1)))</f>
        <v/>
      </c>
      <c r="W1276">
        <f>(INDIRECT("a_"&amp;W$2)/(W$2+1))*(($C1276^(W$2+1)-$H1276^(W$2+1))/(ε_c1cd^(W$2+1)))</f>
        <v/>
      </c>
      <c r="X1276">
        <f>(INDIRECT("a_"&amp;X$2)/(X$2+1))*(($C1276^(X$2+1)-$H1276^(X$2+1))/(ε_c1cd^(X$2+1)))</f>
        <v/>
      </c>
      <c r="Y1276">
        <f>(INDIRECT("a_"&amp;Y$2)/(Y$2+1))*(($C1276^(Y$2+1)-$H1276^(Y$2+1))/(ε_c1cd^(Y$2+1)))</f>
        <v/>
      </c>
      <c r="Z1276">
        <f>(INDIRECT("a_"&amp;Z$2)/(Z$2+2))*(($C1276^(Z$2+2)-$H1276^(Z$2+2))/(ε_c1cd^(Z$2+2)))</f>
        <v/>
      </c>
      <c r="AA1276">
        <f>(INDIRECT("a_"&amp;AA$2)/(AA$2+2))*(($C1276^(AA$2+2)-$H1276^(AA$2+2))/(ε_c1cd^(AA$2+2)))</f>
        <v/>
      </c>
      <c r="AB1276">
        <f>(INDIRECT("a_"&amp;AB$2)/(AB$2+2))*(($C1276^(AB$2+2)-$H1276^(AB$2+2))/(ε_c1cd^(AB$2+2)))</f>
        <v/>
      </c>
      <c r="AC1276">
        <f>(INDIRECT("a_"&amp;AC$2)/(AC$2+2))*(($C1276^(AC$2+2)-$H1276^(AC$2+2))/(ε_c1cd^(AC$2+2)))</f>
        <v/>
      </c>
      <c r="AD1276">
        <f>(INDIRECT("a_"&amp;AD$2)/(AD$2+2))*(($C1276^(AD$2+2)-$H1276^(AD$2+2))/(ε_c1cd^(AD$2+2)))</f>
        <v/>
      </c>
      <c r="AE1276" s="111">
        <f>(b*f_cd/L1276)*SUM(U1276:Y1276)+SUM(Q1276:R1276)</f>
        <v/>
      </c>
      <c r="AF1276" s="112">
        <f>AE1276*(K1276-y+e)</f>
        <v/>
      </c>
      <c r="AG1276" s="113">
        <f>(b*f_cd/(L1276^2))*SUM(Z1276:AD1276)+SUM(S1276:T1276)-AF1276</f>
        <v/>
      </c>
      <c r="AH1276" s="114">
        <f>AG1276&lt;0</f>
        <v/>
      </c>
      <c r="AI1276" s="115">
        <f>IF(A1276=1,FALSE,(AND(AQ1276,AH1276,NOT(AI1275))))</f>
        <v/>
      </c>
      <c r="AJ1276" s="116">
        <f>(b*f_cd/L1276)*(a_1/2*J1276^2+a_2/3*J1276^3+a_3/4*J1276^4+a_4/5*J1276^5+a_5/6*J1276^6)+SUM(Q1276:R1276)</f>
        <v/>
      </c>
      <c r="AK1276">
        <f>AJ1276*(K1276-y+e)</f>
        <v/>
      </c>
      <c r="AL1276" s="118">
        <f>(b*f_cd/(L1276^2))*(a_1/3*J1276^3+a_2/4*J1276^4+a_3/5*J1276^5+a_4/6*J1276^6+a_5/7*J1276^7)+SUM(S1276:T1276)-AK1276</f>
        <v/>
      </c>
      <c r="AM1276" s="114">
        <f>AL1276&gt;0</f>
        <v/>
      </c>
      <c r="AN1276" s="115">
        <f>IF(A1276=1,FALSE,(AND(AQ1276,AM1276,NOT(AN1275))))</f>
        <v/>
      </c>
      <c r="AO1276">
        <f>IF(D1276=1,AND(AH1276,NOT(AI1276)),AND(AM1276,NOT(AN1276)))</f>
        <v/>
      </c>
      <c r="AP1276" s="119">
        <f>IF(D1276=1,AI1276,AN1276)</f>
        <v/>
      </c>
      <c r="AQ1276" s="125">
        <f>ABS(E1276)&lt;$AQ$2</f>
        <v/>
      </c>
      <c r="AS1276">
        <f>IF(AP1276,MAX(AS$3:AS1274)+1,"")</f>
        <v/>
      </c>
    </row>
    <row r="1277">
      <c r="A1277" t="n">
        <v>1187</v>
      </c>
      <c r="B1277" s="131">
        <f>IF(A1277=1,0,IF(AP1277,0.1*ε_cu1cd,0))</f>
        <v/>
      </c>
      <c r="C1277" s="131">
        <f>IF(A1277=1,0.1*ε_cu1cd,C1276+B1276)</f>
        <v/>
      </c>
      <c r="D1277" s="113">
        <f>IF('Нормальний переріз'!$D$68&gt;0,1,2)</f>
        <v/>
      </c>
      <c r="E1277" s="144">
        <f>IF(D1277=1,F1277,G1277)</f>
        <v/>
      </c>
      <c r="F1277" s="124">
        <f>IF(AI1276,0.11*ε_cu1cd,IF(AH1276,F1276*0.01,F1276))</f>
        <v/>
      </c>
      <c r="G1277" s="124">
        <f>IF(AP1276,-0.1*ε_cu1cd,IF(AM1276,G1276*0.01,G1276))</f>
        <v/>
      </c>
      <c r="H1277" s="113">
        <f>IF(A1277=1,E1277,IF(AO1276,H1276-E1276+E1277,IF(AP1276,0.8*H1276,H1276+E1277)))</f>
        <v/>
      </c>
      <c r="I1277" s="169">
        <f>(C1277-H1277)/h</f>
        <v/>
      </c>
      <c r="J1277">
        <f>C1277/(ε_c1cd)</f>
        <v/>
      </c>
      <c r="K1277">
        <f>C1277/I1277</f>
        <v/>
      </c>
      <c r="L1277" s="131">
        <f>I1277/(ε_c1cd)</f>
        <v/>
      </c>
      <c r="M1277">
        <f>I1277*(K1277-Z_s1)</f>
        <v/>
      </c>
      <c r="N1277">
        <f>I1277*(K1277-Z_s2)</f>
        <v/>
      </c>
      <c r="O1277">
        <f>E_s*M1277</f>
        <v/>
      </c>
      <c r="P1277">
        <f>E_s*N1277</f>
        <v/>
      </c>
      <c r="Q1277">
        <f>O1277*A_s1</f>
        <v/>
      </c>
      <c r="R1277">
        <f>P1277*A_s2</f>
        <v/>
      </c>
      <c r="S1277">
        <f>Q1277*($K1277-Z_s1)</f>
        <v/>
      </c>
      <c r="T1277">
        <f>R1277*($K1277-Z_s2)</f>
        <v/>
      </c>
      <c r="U1277">
        <f>(INDIRECT("a_"&amp;U$2)/(U$2+1))*(($C1277^(U$2+1)-$H1277^(U$2+1))/(ε_c1cd^(U$2+1)))</f>
        <v/>
      </c>
      <c r="V1277">
        <f>(INDIRECT("a_"&amp;V$2)/(V$2+1))*(($C1277^(V$2+1)-$H1277^(V$2+1))/(ε_c1cd^(V$2+1)))</f>
        <v/>
      </c>
      <c r="W1277">
        <f>(INDIRECT("a_"&amp;W$2)/(W$2+1))*(($C1277^(W$2+1)-$H1277^(W$2+1))/(ε_c1cd^(W$2+1)))</f>
        <v/>
      </c>
      <c r="X1277">
        <f>(INDIRECT("a_"&amp;X$2)/(X$2+1))*(($C1277^(X$2+1)-$H1277^(X$2+1))/(ε_c1cd^(X$2+1)))</f>
        <v/>
      </c>
      <c r="Y1277">
        <f>(INDIRECT("a_"&amp;Y$2)/(Y$2+1))*(($C1277^(Y$2+1)-$H1277^(Y$2+1))/(ε_c1cd^(Y$2+1)))</f>
        <v/>
      </c>
      <c r="Z1277">
        <f>(INDIRECT("a_"&amp;Z$2)/(Z$2+2))*(($C1277^(Z$2+2)-$H1277^(Z$2+2))/(ε_c1cd^(Z$2+2)))</f>
        <v/>
      </c>
      <c r="AA1277">
        <f>(INDIRECT("a_"&amp;AA$2)/(AA$2+2))*(($C1277^(AA$2+2)-$H1277^(AA$2+2))/(ε_c1cd^(AA$2+2)))</f>
        <v/>
      </c>
      <c r="AB1277">
        <f>(INDIRECT("a_"&amp;AB$2)/(AB$2+2))*(($C1277^(AB$2+2)-$H1277^(AB$2+2))/(ε_c1cd^(AB$2+2)))</f>
        <v/>
      </c>
      <c r="AC1277">
        <f>(INDIRECT("a_"&amp;AC$2)/(AC$2+2))*(($C1277^(AC$2+2)-$H1277^(AC$2+2))/(ε_c1cd^(AC$2+2)))</f>
        <v/>
      </c>
      <c r="AD1277">
        <f>(INDIRECT("a_"&amp;AD$2)/(AD$2+2))*(($C1277^(AD$2+2)-$H1277^(AD$2+2))/(ε_c1cd^(AD$2+2)))</f>
        <v/>
      </c>
      <c r="AE1277" s="111">
        <f>(b*f_cd/L1277)*SUM(U1277:Y1277)+SUM(Q1277:R1277)</f>
        <v/>
      </c>
      <c r="AF1277" s="112">
        <f>AE1277*(K1277-y+e)</f>
        <v/>
      </c>
      <c r="AG1277" s="113">
        <f>(b*f_cd/(L1277^2))*SUM(Z1277:AD1277)+SUM(S1277:T1277)-AF1277</f>
        <v/>
      </c>
      <c r="AH1277" s="114">
        <f>AG1277&lt;0</f>
        <v/>
      </c>
      <c r="AI1277" s="115">
        <f>IF(A1277=1,FALSE,(AND(AQ1277,AH1277,NOT(AI1276))))</f>
        <v/>
      </c>
      <c r="AJ1277" s="116">
        <f>(b*f_cd/L1277)*(a_1/2*J1277^2+a_2/3*J1277^3+a_3/4*J1277^4+a_4/5*J1277^5+a_5/6*J1277^6)+SUM(Q1277:R1277)</f>
        <v/>
      </c>
      <c r="AK1277">
        <f>AJ1277*(K1277-y+e)</f>
        <v/>
      </c>
      <c r="AL1277" s="118">
        <f>(b*f_cd/(L1277^2))*(a_1/3*J1277^3+a_2/4*J1277^4+a_3/5*J1277^5+a_4/6*J1277^6+a_5/7*J1277^7)+SUM(S1277:T1277)-AK1277</f>
        <v/>
      </c>
      <c r="AM1277" s="114">
        <f>AL1277&gt;0</f>
        <v/>
      </c>
      <c r="AN1277" s="115">
        <f>IF(A1277=1,FALSE,(AND(AQ1277,AM1277,NOT(AN1276))))</f>
        <v/>
      </c>
      <c r="AO1277">
        <f>IF(D1277=1,AND(AH1277,NOT(AI1277)),AND(AM1277,NOT(AN1277)))</f>
        <v/>
      </c>
      <c r="AP1277" s="119">
        <f>IF(D1277=1,AI1277,AN1277)</f>
        <v/>
      </c>
      <c r="AQ1277" s="125">
        <f>ABS(E1277)&lt;$AQ$2</f>
        <v/>
      </c>
      <c r="AS1277">
        <f>IF(AP1277,MAX(AS$3:AS1275)+1,"")</f>
        <v/>
      </c>
    </row>
    <row r="1278">
      <c r="A1278" t="n">
        <v>1188</v>
      </c>
      <c r="B1278" s="131">
        <f>IF(A1278=1,0,IF(AP1278,0.1*ε_cu1cd,0))</f>
        <v/>
      </c>
      <c r="C1278" s="131">
        <f>IF(A1278=1,0.1*ε_cu1cd,C1277+B1277)</f>
        <v/>
      </c>
      <c r="D1278" s="113">
        <f>IF('Нормальний переріз'!$D$68&gt;0,1,2)</f>
        <v/>
      </c>
      <c r="E1278" s="144">
        <f>IF(D1278=1,F1278,G1278)</f>
        <v/>
      </c>
      <c r="F1278" s="124">
        <f>IF(AI1277,0.11*ε_cu1cd,IF(AH1277,F1277*0.01,F1277))</f>
        <v/>
      </c>
      <c r="G1278" s="124">
        <f>IF(AP1277,-0.1*ε_cu1cd,IF(AM1277,G1277*0.01,G1277))</f>
        <v/>
      </c>
      <c r="H1278" s="113">
        <f>IF(A1278=1,E1278,IF(AO1277,H1277-E1277+E1278,IF(AP1277,0.8*H1277,H1277+E1278)))</f>
        <v/>
      </c>
      <c r="I1278" s="169">
        <f>(C1278-H1278)/h</f>
        <v/>
      </c>
      <c r="J1278">
        <f>C1278/(ε_c1cd)</f>
        <v/>
      </c>
      <c r="K1278">
        <f>C1278/I1278</f>
        <v/>
      </c>
      <c r="L1278" s="131">
        <f>I1278/(ε_c1cd)</f>
        <v/>
      </c>
      <c r="M1278">
        <f>I1278*(K1278-Z_s1)</f>
        <v/>
      </c>
      <c r="N1278">
        <f>I1278*(K1278-Z_s2)</f>
        <v/>
      </c>
      <c r="O1278">
        <f>E_s*M1278</f>
        <v/>
      </c>
      <c r="P1278">
        <f>E_s*N1278</f>
        <v/>
      </c>
      <c r="Q1278">
        <f>O1278*A_s1</f>
        <v/>
      </c>
      <c r="R1278">
        <f>P1278*A_s2</f>
        <v/>
      </c>
      <c r="S1278">
        <f>Q1278*($K1278-Z_s1)</f>
        <v/>
      </c>
      <c r="T1278">
        <f>R1278*($K1278-Z_s2)</f>
        <v/>
      </c>
      <c r="U1278">
        <f>(INDIRECT("a_"&amp;U$2)/(U$2+1))*(($C1278^(U$2+1)-$H1278^(U$2+1))/(ε_c1cd^(U$2+1)))</f>
        <v/>
      </c>
      <c r="V1278">
        <f>(INDIRECT("a_"&amp;V$2)/(V$2+1))*(($C1278^(V$2+1)-$H1278^(V$2+1))/(ε_c1cd^(V$2+1)))</f>
        <v/>
      </c>
      <c r="W1278">
        <f>(INDIRECT("a_"&amp;W$2)/(W$2+1))*(($C1278^(W$2+1)-$H1278^(W$2+1))/(ε_c1cd^(W$2+1)))</f>
        <v/>
      </c>
      <c r="X1278">
        <f>(INDIRECT("a_"&amp;X$2)/(X$2+1))*(($C1278^(X$2+1)-$H1278^(X$2+1))/(ε_c1cd^(X$2+1)))</f>
        <v/>
      </c>
      <c r="Y1278">
        <f>(INDIRECT("a_"&amp;Y$2)/(Y$2+1))*(($C1278^(Y$2+1)-$H1278^(Y$2+1))/(ε_c1cd^(Y$2+1)))</f>
        <v/>
      </c>
      <c r="Z1278">
        <f>(INDIRECT("a_"&amp;Z$2)/(Z$2+2))*(($C1278^(Z$2+2)-$H1278^(Z$2+2))/(ε_c1cd^(Z$2+2)))</f>
        <v/>
      </c>
      <c r="AA1278">
        <f>(INDIRECT("a_"&amp;AA$2)/(AA$2+2))*(($C1278^(AA$2+2)-$H1278^(AA$2+2))/(ε_c1cd^(AA$2+2)))</f>
        <v/>
      </c>
      <c r="AB1278">
        <f>(INDIRECT("a_"&amp;AB$2)/(AB$2+2))*(($C1278^(AB$2+2)-$H1278^(AB$2+2))/(ε_c1cd^(AB$2+2)))</f>
        <v/>
      </c>
      <c r="AC1278">
        <f>(INDIRECT("a_"&amp;AC$2)/(AC$2+2))*(($C1278^(AC$2+2)-$H1278^(AC$2+2))/(ε_c1cd^(AC$2+2)))</f>
        <v/>
      </c>
      <c r="AD1278">
        <f>(INDIRECT("a_"&amp;AD$2)/(AD$2+2))*(($C1278^(AD$2+2)-$H1278^(AD$2+2))/(ε_c1cd^(AD$2+2)))</f>
        <v/>
      </c>
      <c r="AE1278" s="111">
        <f>(b*f_cd/L1278)*SUM(U1278:Y1278)+SUM(Q1278:R1278)</f>
        <v/>
      </c>
      <c r="AF1278" s="112">
        <f>AE1278*(K1278-y+e)</f>
        <v/>
      </c>
      <c r="AG1278" s="113">
        <f>(b*f_cd/(L1278^2))*SUM(Z1278:AD1278)+SUM(S1278:T1278)-AF1278</f>
        <v/>
      </c>
      <c r="AH1278" s="114">
        <f>AG1278&lt;0</f>
        <v/>
      </c>
      <c r="AI1278" s="115">
        <f>IF(A1278=1,FALSE,(AND(AQ1278,AH1278,NOT(AI1277))))</f>
        <v/>
      </c>
      <c r="AJ1278" s="116">
        <f>(b*f_cd/L1278)*(a_1/2*J1278^2+a_2/3*J1278^3+a_3/4*J1278^4+a_4/5*J1278^5+a_5/6*J1278^6)+SUM(Q1278:R1278)</f>
        <v/>
      </c>
      <c r="AK1278">
        <f>AJ1278*(K1278-y+e)</f>
        <v/>
      </c>
      <c r="AL1278" s="118">
        <f>(b*f_cd/(L1278^2))*(a_1/3*J1278^3+a_2/4*J1278^4+a_3/5*J1278^5+a_4/6*J1278^6+a_5/7*J1278^7)+SUM(S1278:T1278)-AK1278</f>
        <v/>
      </c>
      <c r="AM1278" s="114">
        <f>AL1278&gt;0</f>
        <v/>
      </c>
      <c r="AN1278" s="115">
        <f>IF(A1278=1,FALSE,(AND(AQ1278,AM1278,NOT(AN1277))))</f>
        <v/>
      </c>
      <c r="AO1278">
        <f>IF(D1278=1,AND(AH1278,NOT(AI1278)),AND(AM1278,NOT(AN1278)))</f>
        <v/>
      </c>
      <c r="AP1278" s="119">
        <f>IF(D1278=1,AI1278,AN1278)</f>
        <v/>
      </c>
      <c r="AQ1278" s="125">
        <f>ABS(E1278)&lt;$AQ$2</f>
        <v/>
      </c>
      <c r="AS1278">
        <f>IF(AP1278,MAX(AS$3:AS1276)+1,"")</f>
        <v/>
      </c>
    </row>
    <row r="1279">
      <c r="A1279" t="n">
        <v>1189</v>
      </c>
      <c r="B1279" s="131">
        <f>IF(A1279=1,0,IF(AP1279,0.1*ε_cu1cd,0))</f>
        <v/>
      </c>
      <c r="C1279" s="131">
        <f>IF(A1279=1,0.1*ε_cu1cd,C1278+B1278)</f>
        <v/>
      </c>
      <c r="D1279" s="113">
        <f>IF('Нормальний переріз'!$D$68&gt;0,1,2)</f>
        <v/>
      </c>
      <c r="E1279" s="144">
        <f>IF(D1279=1,F1279,G1279)</f>
        <v/>
      </c>
      <c r="F1279" s="124">
        <f>IF(AI1278,0.11*ε_cu1cd,IF(AH1278,F1278*0.01,F1278))</f>
        <v/>
      </c>
      <c r="G1279" s="124">
        <f>IF(AP1278,-0.1*ε_cu1cd,IF(AM1278,G1278*0.01,G1278))</f>
        <v/>
      </c>
      <c r="H1279" s="113">
        <f>IF(A1279=1,E1279,IF(AO1278,H1278-E1278+E1279,IF(AP1278,0.8*H1278,H1278+E1279)))</f>
        <v/>
      </c>
      <c r="I1279" s="169">
        <f>(C1279-H1279)/h</f>
        <v/>
      </c>
      <c r="J1279">
        <f>C1279/(ε_c1cd)</f>
        <v/>
      </c>
      <c r="K1279">
        <f>C1279/I1279</f>
        <v/>
      </c>
      <c r="L1279" s="131">
        <f>I1279/(ε_c1cd)</f>
        <v/>
      </c>
      <c r="M1279">
        <f>I1279*(K1279-Z_s1)</f>
        <v/>
      </c>
      <c r="N1279">
        <f>I1279*(K1279-Z_s2)</f>
        <v/>
      </c>
      <c r="O1279">
        <f>E_s*M1279</f>
        <v/>
      </c>
      <c r="P1279">
        <f>E_s*N1279</f>
        <v/>
      </c>
      <c r="Q1279">
        <f>O1279*A_s1</f>
        <v/>
      </c>
      <c r="R1279">
        <f>P1279*A_s2</f>
        <v/>
      </c>
      <c r="S1279">
        <f>Q1279*($K1279-Z_s1)</f>
        <v/>
      </c>
      <c r="T1279">
        <f>R1279*($K1279-Z_s2)</f>
        <v/>
      </c>
      <c r="U1279">
        <f>(INDIRECT("a_"&amp;U$2)/(U$2+1))*(($C1279^(U$2+1)-$H1279^(U$2+1))/(ε_c1cd^(U$2+1)))</f>
        <v/>
      </c>
      <c r="V1279">
        <f>(INDIRECT("a_"&amp;V$2)/(V$2+1))*(($C1279^(V$2+1)-$H1279^(V$2+1))/(ε_c1cd^(V$2+1)))</f>
        <v/>
      </c>
      <c r="W1279">
        <f>(INDIRECT("a_"&amp;W$2)/(W$2+1))*(($C1279^(W$2+1)-$H1279^(W$2+1))/(ε_c1cd^(W$2+1)))</f>
        <v/>
      </c>
      <c r="X1279">
        <f>(INDIRECT("a_"&amp;X$2)/(X$2+1))*(($C1279^(X$2+1)-$H1279^(X$2+1))/(ε_c1cd^(X$2+1)))</f>
        <v/>
      </c>
      <c r="Y1279">
        <f>(INDIRECT("a_"&amp;Y$2)/(Y$2+1))*(($C1279^(Y$2+1)-$H1279^(Y$2+1))/(ε_c1cd^(Y$2+1)))</f>
        <v/>
      </c>
      <c r="Z1279">
        <f>(INDIRECT("a_"&amp;Z$2)/(Z$2+2))*(($C1279^(Z$2+2)-$H1279^(Z$2+2))/(ε_c1cd^(Z$2+2)))</f>
        <v/>
      </c>
      <c r="AA1279">
        <f>(INDIRECT("a_"&amp;AA$2)/(AA$2+2))*(($C1279^(AA$2+2)-$H1279^(AA$2+2))/(ε_c1cd^(AA$2+2)))</f>
        <v/>
      </c>
      <c r="AB1279">
        <f>(INDIRECT("a_"&amp;AB$2)/(AB$2+2))*(($C1279^(AB$2+2)-$H1279^(AB$2+2))/(ε_c1cd^(AB$2+2)))</f>
        <v/>
      </c>
      <c r="AC1279">
        <f>(INDIRECT("a_"&amp;AC$2)/(AC$2+2))*(($C1279^(AC$2+2)-$H1279^(AC$2+2))/(ε_c1cd^(AC$2+2)))</f>
        <v/>
      </c>
      <c r="AD1279">
        <f>(INDIRECT("a_"&amp;AD$2)/(AD$2+2))*(($C1279^(AD$2+2)-$H1279^(AD$2+2))/(ε_c1cd^(AD$2+2)))</f>
        <v/>
      </c>
      <c r="AE1279" s="111">
        <f>(b*f_cd/L1279)*SUM(U1279:Y1279)+SUM(Q1279:R1279)</f>
        <v/>
      </c>
      <c r="AF1279" s="112">
        <f>AE1279*(K1279-y+e)</f>
        <v/>
      </c>
      <c r="AG1279" s="113">
        <f>(b*f_cd/(L1279^2))*SUM(Z1279:AD1279)+SUM(S1279:T1279)-AF1279</f>
        <v/>
      </c>
      <c r="AH1279" s="114">
        <f>AG1279&lt;0</f>
        <v/>
      </c>
      <c r="AI1279" s="115">
        <f>IF(A1279=1,FALSE,(AND(AQ1279,AH1279,NOT(AI1278))))</f>
        <v/>
      </c>
      <c r="AJ1279" s="116">
        <f>(b*f_cd/L1279)*(a_1/2*J1279^2+a_2/3*J1279^3+a_3/4*J1279^4+a_4/5*J1279^5+a_5/6*J1279^6)+SUM(Q1279:R1279)</f>
        <v/>
      </c>
      <c r="AK1279">
        <f>AJ1279*(K1279-y+e)</f>
        <v/>
      </c>
      <c r="AL1279" s="118">
        <f>(b*f_cd/(L1279^2))*(a_1/3*J1279^3+a_2/4*J1279^4+a_3/5*J1279^5+a_4/6*J1279^6+a_5/7*J1279^7)+SUM(S1279:T1279)-AK1279</f>
        <v/>
      </c>
      <c r="AM1279" s="114">
        <f>AL1279&gt;0</f>
        <v/>
      </c>
      <c r="AN1279" s="115">
        <f>IF(A1279=1,FALSE,(AND(AQ1279,AM1279,NOT(AN1278))))</f>
        <v/>
      </c>
      <c r="AO1279">
        <f>IF(D1279=1,AND(AH1279,NOT(AI1279)),AND(AM1279,NOT(AN1279)))</f>
        <v/>
      </c>
      <c r="AP1279" s="119">
        <f>IF(D1279=1,AI1279,AN1279)</f>
        <v/>
      </c>
      <c r="AQ1279" s="125">
        <f>ABS(E1279)&lt;$AQ$2</f>
        <v/>
      </c>
      <c r="AS1279">
        <f>IF(AP1279,MAX(AS$3:AS1277)+1,"")</f>
        <v/>
      </c>
    </row>
    <row r="1280">
      <c r="A1280" t="n">
        <v>1190</v>
      </c>
      <c r="B1280" s="131">
        <f>IF(A1280=1,0,IF(AP1280,0.1*ε_cu1cd,0))</f>
        <v/>
      </c>
      <c r="C1280" s="131">
        <f>IF(A1280=1,0.1*ε_cu1cd,C1279+B1279)</f>
        <v/>
      </c>
      <c r="D1280" s="113">
        <f>IF('Нормальний переріз'!$D$68&gt;0,1,2)</f>
        <v/>
      </c>
      <c r="E1280" s="144">
        <f>IF(D1280=1,F1280,G1280)</f>
        <v/>
      </c>
      <c r="F1280" s="124">
        <f>IF(AI1279,0.11*ε_cu1cd,IF(AH1279,F1279*0.01,F1279))</f>
        <v/>
      </c>
      <c r="G1280" s="124">
        <f>IF(AP1279,-0.1*ε_cu1cd,IF(AM1279,G1279*0.01,G1279))</f>
        <v/>
      </c>
      <c r="H1280" s="113">
        <f>IF(A1280=1,E1280,IF(AO1279,H1279-E1279+E1280,IF(AP1279,0.8*H1279,H1279+E1280)))</f>
        <v/>
      </c>
      <c r="I1280" s="169">
        <f>(C1280-H1280)/h</f>
        <v/>
      </c>
      <c r="J1280">
        <f>C1280/(ε_c1cd)</f>
        <v/>
      </c>
      <c r="K1280">
        <f>C1280/I1280</f>
        <v/>
      </c>
      <c r="L1280" s="131">
        <f>I1280/(ε_c1cd)</f>
        <v/>
      </c>
      <c r="M1280">
        <f>I1280*(K1280-Z_s1)</f>
        <v/>
      </c>
      <c r="N1280">
        <f>I1280*(K1280-Z_s2)</f>
        <v/>
      </c>
      <c r="O1280">
        <f>E_s*M1280</f>
        <v/>
      </c>
      <c r="P1280">
        <f>E_s*N1280</f>
        <v/>
      </c>
      <c r="Q1280">
        <f>O1280*A_s1</f>
        <v/>
      </c>
      <c r="R1280">
        <f>P1280*A_s2</f>
        <v/>
      </c>
      <c r="S1280">
        <f>Q1280*($K1280-Z_s1)</f>
        <v/>
      </c>
      <c r="T1280">
        <f>R1280*($K1280-Z_s2)</f>
        <v/>
      </c>
      <c r="U1280">
        <f>(INDIRECT("a_"&amp;U$2)/(U$2+1))*(($C1280^(U$2+1)-$H1280^(U$2+1))/(ε_c1cd^(U$2+1)))</f>
        <v/>
      </c>
      <c r="V1280">
        <f>(INDIRECT("a_"&amp;V$2)/(V$2+1))*(($C1280^(V$2+1)-$H1280^(V$2+1))/(ε_c1cd^(V$2+1)))</f>
        <v/>
      </c>
      <c r="W1280">
        <f>(INDIRECT("a_"&amp;W$2)/(W$2+1))*(($C1280^(W$2+1)-$H1280^(W$2+1))/(ε_c1cd^(W$2+1)))</f>
        <v/>
      </c>
      <c r="X1280">
        <f>(INDIRECT("a_"&amp;X$2)/(X$2+1))*(($C1280^(X$2+1)-$H1280^(X$2+1))/(ε_c1cd^(X$2+1)))</f>
        <v/>
      </c>
      <c r="Y1280">
        <f>(INDIRECT("a_"&amp;Y$2)/(Y$2+1))*(($C1280^(Y$2+1)-$H1280^(Y$2+1))/(ε_c1cd^(Y$2+1)))</f>
        <v/>
      </c>
      <c r="Z1280">
        <f>(INDIRECT("a_"&amp;Z$2)/(Z$2+2))*(($C1280^(Z$2+2)-$H1280^(Z$2+2))/(ε_c1cd^(Z$2+2)))</f>
        <v/>
      </c>
      <c r="AA1280">
        <f>(INDIRECT("a_"&amp;AA$2)/(AA$2+2))*(($C1280^(AA$2+2)-$H1280^(AA$2+2))/(ε_c1cd^(AA$2+2)))</f>
        <v/>
      </c>
      <c r="AB1280">
        <f>(INDIRECT("a_"&amp;AB$2)/(AB$2+2))*(($C1280^(AB$2+2)-$H1280^(AB$2+2))/(ε_c1cd^(AB$2+2)))</f>
        <v/>
      </c>
      <c r="AC1280">
        <f>(INDIRECT("a_"&amp;AC$2)/(AC$2+2))*(($C1280^(AC$2+2)-$H1280^(AC$2+2))/(ε_c1cd^(AC$2+2)))</f>
        <v/>
      </c>
      <c r="AD1280">
        <f>(INDIRECT("a_"&amp;AD$2)/(AD$2+2))*(($C1280^(AD$2+2)-$H1280^(AD$2+2))/(ε_c1cd^(AD$2+2)))</f>
        <v/>
      </c>
      <c r="AE1280" s="111">
        <f>(b*f_cd/L1280)*SUM(U1280:Y1280)+SUM(Q1280:R1280)</f>
        <v/>
      </c>
      <c r="AF1280" s="112">
        <f>AE1280*(K1280-y+e)</f>
        <v/>
      </c>
      <c r="AG1280" s="113">
        <f>(b*f_cd/(L1280^2))*SUM(Z1280:AD1280)+SUM(S1280:T1280)-AF1280</f>
        <v/>
      </c>
      <c r="AH1280" s="114">
        <f>AG1280&lt;0</f>
        <v/>
      </c>
      <c r="AI1280" s="115">
        <f>IF(A1280=1,FALSE,(AND(AQ1280,AH1280,NOT(AI1279))))</f>
        <v/>
      </c>
      <c r="AJ1280" s="116">
        <f>(b*f_cd/L1280)*(a_1/2*J1280^2+a_2/3*J1280^3+a_3/4*J1280^4+a_4/5*J1280^5+a_5/6*J1280^6)+SUM(Q1280:R1280)</f>
        <v/>
      </c>
      <c r="AK1280">
        <f>AJ1280*(K1280-y+e)</f>
        <v/>
      </c>
      <c r="AL1280" s="118">
        <f>(b*f_cd/(L1280^2))*(a_1/3*J1280^3+a_2/4*J1280^4+a_3/5*J1280^5+a_4/6*J1280^6+a_5/7*J1280^7)+SUM(S1280:T1280)-AK1280</f>
        <v/>
      </c>
      <c r="AM1280" s="114">
        <f>AL1280&gt;0</f>
        <v/>
      </c>
      <c r="AN1280" s="115">
        <f>IF(A1280=1,FALSE,(AND(AQ1280,AM1280,NOT(AN1279))))</f>
        <v/>
      </c>
      <c r="AO1280">
        <f>IF(D1280=1,AND(AH1280,NOT(AI1280)),AND(AM1280,NOT(AN1280)))</f>
        <v/>
      </c>
      <c r="AP1280" s="119">
        <f>IF(D1280=1,AI1280,AN1280)</f>
        <v/>
      </c>
      <c r="AQ1280" s="125">
        <f>ABS(E1280)&lt;$AQ$2</f>
        <v/>
      </c>
      <c r="AS1280">
        <f>IF(AP1280,MAX(AS$3:AS1278)+1,"")</f>
        <v/>
      </c>
    </row>
    <row r="1281">
      <c r="A1281" t="n">
        <v>1191</v>
      </c>
      <c r="B1281" s="131">
        <f>IF(A1281=1,0,IF(AP1281,0.1*ε_cu1cd,0))</f>
        <v/>
      </c>
      <c r="C1281" s="131">
        <f>IF(A1281=1,0.1*ε_cu1cd,C1280+B1280)</f>
        <v/>
      </c>
      <c r="D1281" s="113">
        <f>IF('Нормальний переріз'!$D$68&gt;0,1,2)</f>
        <v/>
      </c>
      <c r="E1281" s="144">
        <f>IF(D1281=1,F1281,G1281)</f>
        <v/>
      </c>
      <c r="F1281" s="124">
        <f>IF(AI1280,0.11*ε_cu1cd,IF(AH1280,F1280*0.01,F1280))</f>
        <v/>
      </c>
      <c r="G1281" s="124">
        <f>IF(AP1280,-0.1*ε_cu1cd,IF(AM1280,G1280*0.01,G1280))</f>
        <v/>
      </c>
      <c r="H1281" s="113">
        <f>IF(A1281=1,E1281,IF(AO1280,H1280-E1280+E1281,IF(AP1280,0.8*H1280,H1280+E1281)))</f>
        <v/>
      </c>
      <c r="I1281" s="169">
        <f>(C1281-H1281)/h</f>
        <v/>
      </c>
      <c r="J1281">
        <f>C1281/(ε_c1cd)</f>
        <v/>
      </c>
      <c r="K1281">
        <f>C1281/I1281</f>
        <v/>
      </c>
      <c r="L1281" s="131">
        <f>I1281/(ε_c1cd)</f>
        <v/>
      </c>
      <c r="M1281">
        <f>I1281*(K1281-Z_s1)</f>
        <v/>
      </c>
      <c r="N1281">
        <f>I1281*(K1281-Z_s2)</f>
        <v/>
      </c>
      <c r="O1281">
        <f>E_s*M1281</f>
        <v/>
      </c>
      <c r="P1281">
        <f>E_s*N1281</f>
        <v/>
      </c>
      <c r="Q1281">
        <f>O1281*A_s1</f>
        <v/>
      </c>
      <c r="R1281">
        <f>P1281*A_s2</f>
        <v/>
      </c>
      <c r="S1281">
        <f>Q1281*($K1281-Z_s1)</f>
        <v/>
      </c>
      <c r="T1281">
        <f>R1281*($K1281-Z_s2)</f>
        <v/>
      </c>
      <c r="U1281">
        <f>(INDIRECT("a_"&amp;U$2)/(U$2+1))*(($C1281^(U$2+1)-$H1281^(U$2+1))/(ε_c1cd^(U$2+1)))</f>
        <v/>
      </c>
      <c r="V1281">
        <f>(INDIRECT("a_"&amp;V$2)/(V$2+1))*(($C1281^(V$2+1)-$H1281^(V$2+1))/(ε_c1cd^(V$2+1)))</f>
        <v/>
      </c>
      <c r="W1281">
        <f>(INDIRECT("a_"&amp;W$2)/(W$2+1))*(($C1281^(W$2+1)-$H1281^(W$2+1))/(ε_c1cd^(W$2+1)))</f>
        <v/>
      </c>
      <c r="X1281">
        <f>(INDIRECT("a_"&amp;X$2)/(X$2+1))*(($C1281^(X$2+1)-$H1281^(X$2+1))/(ε_c1cd^(X$2+1)))</f>
        <v/>
      </c>
      <c r="Y1281">
        <f>(INDIRECT("a_"&amp;Y$2)/(Y$2+1))*(($C1281^(Y$2+1)-$H1281^(Y$2+1))/(ε_c1cd^(Y$2+1)))</f>
        <v/>
      </c>
      <c r="Z1281">
        <f>(INDIRECT("a_"&amp;Z$2)/(Z$2+2))*(($C1281^(Z$2+2)-$H1281^(Z$2+2))/(ε_c1cd^(Z$2+2)))</f>
        <v/>
      </c>
      <c r="AA1281">
        <f>(INDIRECT("a_"&amp;AA$2)/(AA$2+2))*(($C1281^(AA$2+2)-$H1281^(AA$2+2))/(ε_c1cd^(AA$2+2)))</f>
        <v/>
      </c>
      <c r="AB1281">
        <f>(INDIRECT("a_"&amp;AB$2)/(AB$2+2))*(($C1281^(AB$2+2)-$H1281^(AB$2+2))/(ε_c1cd^(AB$2+2)))</f>
        <v/>
      </c>
      <c r="AC1281">
        <f>(INDIRECT("a_"&amp;AC$2)/(AC$2+2))*(($C1281^(AC$2+2)-$H1281^(AC$2+2))/(ε_c1cd^(AC$2+2)))</f>
        <v/>
      </c>
      <c r="AD1281">
        <f>(INDIRECT("a_"&amp;AD$2)/(AD$2+2))*(($C1281^(AD$2+2)-$H1281^(AD$2+2))/(ε_c1cd^(AD$2+2)))</f>
        <v/>
      </c>
      <c r="AE1281" s="111">
        <f>(b*f_cd/L1281)*SUM(U1281:Y1281)+SUM(Q1281:R1281)</f>
        <v/>
      </c>
      <c r="AF1281" s="112">
        <f>AE1281*(K1281-y+e)</f>
        <v/>
      </c>
      <c r="AG1281" s="113">
        <f>(b*f_cd/(L1281^2))*SUM(Z1281:AD1281)+SUM(S1281:T1281)-AF1281</f>
        <v/>
      </c>
      <c r="AH1281" s="114">
        <f>AG1281&lt;0</f>
        <v/>
      </c>
      <c r="AI1281" s="115">
        <f>IF(A1281=1,FALSE,(AND(AQ1281,AH1281,NOT(AI1280))))</f>
        <v/>
      </c>
      <c r="AJ1281" s="116">
        <f>(b*f_cd/L1281)*(a_1/2*J1281^2+a_2/3*J1281^3+a_3/4*J1281^4+a_4/5*J1281^5+a_5/6*J1281^6)+SUM(Q1281:R1281)</f>
        <v/>
      </c>
      <c r="AK1281">
        <f>AJ1281*(K1281-y+e)</f>
        <v/>
      </c>
      <c r="AL1281" s="118">
        <f>(b*f_cd/(L1281^2))*(a_1/3*J1281^3+a_2/4*J1281^4+a_3/5*J1281^5+a_4/6*J1281^6+a_5/7*J1281^7)+SUM(S1281:T1281)-AK1281</f>
        <v/>
      </c>
      <c r="AM1281" s="114">
        <f>AL1281&gt;0</f>
        <v/>
      </c>
      <c r="AN1281" s="115">
        <f>IF(A1281=1,FALSE,(AND(AQ1281,AM1281,NOT(AN1280))))</f>
        <v/>
      </c>
      <c r="AO1281">
        <f>IF(D1281=1,AND(AH1281,NOT(AI1281)),AND(AM1281,NOT(AN1281)))</f>
        <v/>
      </c>
      <c r="AP1281" s="119">
        <f>IF(D1281=1,AI1281,AN1281)</f>
        <v/>
      </c>
      <c r="AQ1281" s="125">
        <f>ABS(E1281)&lt;$AQ$2</f>
        <v/>
      </c>
      <c r="AS1281">
        <f>IF(AP1281,MAX(AS$3:AS1279)+1,"")</f>
        <v/>
      </c>
    </row>
    <row r="1282">
      <c r="A1282" t="n">
        <v>1192</v>
      </c>
      <c r="B1282" s="131">
        <f>IF(A1282=1,0,IF(AP1282,0.1*ε_cu1cd,0))</f>
        <v/>
      </c>
      <c r="C1282" s="131">
        <f>IF(A1282=1,0.1*ε_cu1cd,C1281+B1281)</f>
        <v/>
      </c>
      <c r="D1282" s="113">
        <f>IF('Нормальний переріз'!$D$68&gt;0,1,2)</f>
        <v/>
      </c>
      <c r="E1282" s="144">
        <f>IF(D1282=1,F1282,G1282)</f>
        <v/>
      </c>
      <c r="F1282" s="124">
        <f>IF(AI1281,0.11*ε_cu1cd,IF(AH1281,F1281*0.01,F1281))</f>
        <v/>
      </c>
      <c r="G1282" s="124">
        <f>IF(AP1281,-0.1*ε_cu1cd,IF(AM1281,G1281*0.01,G1281))</f>
        <v/>
      </c>
      <c r="H1282" s="113">
        <f>IF(A1282=1,E1282,IF(AO1281,H1281-E1281+E1282,IF(AP1281,0.8*H1281,H1281+E1282)))</f>
        <v/>
      </c>
      <c r="I1282" s="169">
        <f>(C1282-H1282)/h</f>
        <v/>
      </c>
      <c r="J1282">
        <f>C1282/(ε_c1cd)</f>
        <v/>
      </c>
      <c r="K1282">
        <f>C1282/I1282</f>
        <v/>
      </c>
      <c r="L1282" s="131">
        <f>I1282/(ε_c1cd)</f>
        <v/>
      </c>
      <c r="M1282">
        <f>I1282*(K1282-Z_s1)</f>
        <v/>
      </c>
      <c r="N1282">
        <f>I1282*(K1282-Z_s2)</f>
        <v/>
      </c>
      <c r="O1282">
        <f>E_s*M1282</f>
        <v/>
      </c>
      <c r="P1282">
        <f>E_s*N1282</f>
        <v/>
      </c>
      <c r="Q1282">
        <f>O1282*A_s1</f>
        <v/>
      </c>
      <c r="R1282">
        <f>P1282*A_s2</f>
        <v/>
      </c>
      <c r="S1282">
        <f>Q1282*($K1282-Z_s1)</f>
        <v/>
      </c>
      <c r="T1282">
        <f>R1282*($K1282-Z_s2)</f>
        <v/>
      </c>
      <c r="U1282">
        <f>(INDIRECT("a_"&amp;U$2)/(U$2+1))*(($C1282^(U$2+1)-$H1282^(U$2+1))/(ε_c1cd^(U$2+1)))</f>
        <v/>
      </c>
      <c r="V1282">
        <f>(INDIRECT("a_"&amp;V$2)/(V$2+1))*(($C1282^(V$2+1)-$H1282^(V$2+1))/(ε_c1cd^(V$2+1)))</f>
        <v/>
      </c>
      <c r="W1282">
        <f>(INDIRECT("a_"&amp;W$2)/(W$2+1))*(($C1282^(W$2+1)-$H1282^(W$2+1))/(ε_c1cd^(W$2+1)))</f>
        <v/>
      </c>
      <c r="X1282">
        <f>(INDIRECT("a_"&amp;X$2)/(X$2+1))*(($C1282^(X$2+1)-$H1282^(X$2+1))/(ε_c1cd^(X$2+1)))</f>
        <v/>
      </c>
      <c r="Y1282">
        <f>(INDIRECT("a_"&amp;Y$2)/(Y$2+1))*(($C1282^(Y$2+1)-$H1282^(Y$2+1))/(ε_c1cd^(Y$2+1)))</f>
        <v/>
      </c>
      <c r="Z1282">
        <f>(INDIRECT("a_"&amp;Z$2)/(Z$2+2))*(($C1282^(Z$2+2)-$H1282^(Z$2+2))/(ε_c1cd^(Z$2+2)))</f>
        <v/>
      </c>
      <c r="AA1282">
        <f>(INDIRECT("a_"&amp;AA$2)/(AA$2+2))*(($C1282^(AA$2+2)-$H1282^(AA$2+2))/(ε_c1cd^(AA$2+2)))</f>
        <v/>
      </c>
      <c r="AB1282">
        <f>(INDIRECT("a_"&amp;AB$2)/(AB$2+2))*(($C1282^(AB$2+2)-$H1282^(AB$2+2))/(ε_c1cd^(AB$2+2)))</f>
        <v/>
      </c>
      <c r="AC1282">
        <f>(INDIRECT("a_"&amp;AC$2)/(AC$2+2))*(($C1282^(AC$2+2)-$H1282^(AC$2+2))/(ε_c1cd^(AC$2+2)))</f>
        <v/>
      </c>
      <c r="AD1282">
        <f>(INDIRECT("a_"&amp;AD$2)/(AD$2+2))*(($C1282^(AD$2+2)-$H1282^(AD$2+2))/(ε_c1cd^(AD$2+2)))</f>
        <v/>
      </c>
      <c r="AE1282" s="111">
        <f>(b*f_cd/L1282)*SUM(U1282:Y1282)+SUM(Q1282:R1282)</f>
        <v/>
      </c>
      <c r="AF1282" s="112">
        <f>AE1282*(K1282-y+e)</f>
        <v/>
      </c>
      <c r="AG1282" s="113">
        <f>(b*f_cd/(L1282^2))*SUM(Z1282:AD1282)+SUM(S1282:T1282)-AF1282</f>
        <v/>
      </c>
      <c r="AH1282" s="114">
        <f>AG1282&lt;0</f>
        <v/>
      </c>
      <c r="AI1282" s="115">
        <f>IF(A1282=1,FALSE,(AND(AQ1282,AH1282,NOT(AI1281))))</f>
        <v/>
      </c>
      <c r="AJ1282" s="116">
        <f>(b*f_cd/L1282)*(a_1/2*J1282^2+a_2/3*J1282^3+a_3/4*J1282^4+a_4/5*J1282^5+a_5/6*J1282^6)+SUM(Q1282:R1282)</f>
        <v/>
      </c>
      <c r="AK1282">
        <f>AJ1282*(K1282-y+e)</f>
        <v/>
      </c>
      <c r="AL1282" s="118">
        <f>(b*f_cd/(L1282^2))*(a_1/3*J1282^3+a_2/4*J1282^4+a_3/5*J1282^5+a_4/6*J1282^6+a_5/7*J1282^7)+SUM(S1282:T1282)-AK1282</f>
        <v/>
      </c>
      <c r="AM1282" s="114">
        <f>AL1282&gt;0</f>
        <v/>
      </c>
      <c r="AN1282" s="115">
        <f>IF(A1282=1,FALSE,(AND(AQ1282,AM1282,NOT(AN1281))))</f>
        <v/>
      </c>
      <c r="AO1282">
        <f>IF(D1282=1,AND(AH1282,NOT(AI1282)),AND(AM1282,NOT(AN1282)))</f>
        <v/>
      </c>
      <c r="AP1282" s="119">
        <f>IF(D1282=1,AI1282,AN1282)</f>
        <v/>
      </c>
      <c r="AQ1282" s="125">
        <f>ABS(E1282)&lt;$AQ$2</f>
        <v/>
      </c>
      <c r="AS1282">
        <f>IF(AP1282,MAX(AS$3:AS1280)+1,"")</f>
        <v/>
      </c>
    </row>
    <row r="1283">
      <c r="A1283" t="n">
        <v>1193</v>
      </c>
      <c r="B1283" s="131">
        <f>IF(A1283=1,0,IF(AP1283,0.1*ε_cu1cd,0))</f>
        <v/>
      </c>
      <c r="C1283" s="131">
        <f>IF(A1283=1,0.1*ε_cu1cd,C1282+B1282)</f>
        <v/>
      </c>
      <c r="D1283" s="113">
        <f>IF('Нормальний переріз'!$D$68&gt;0,1,2)</f>
        <v/>
      </c>
      <c r="E1283" s="144">
        <f>IF(D1283=1,F1283,G1283)</f>
        <v/>
      </c>
      <c r="F1283" s="124">
        <f>IF(AI1282,0.11*ε_cu1cd,IF(AH1282,F1282*0.01,F1282))</f>
        <v/>
      </c>
      <c r="G1283" s="124">
        <f>IF(AP1282,-0.1*ε_cu1cd,IF(AM1282,G1282*0.01,G1282))</f>
        <v/>
      </c>
      <c r="H1283" s="113">
        <f>IF(A1283=1,E1283,IF(AO1282,H1282-E1282+E1283,IF(AP1282,0.8*H1282,H1282+E1283)))</f>
        <v/>
      </c>
      <c r="I1283" s="169">
        <f>(C1283-H1283)/h</f>
        <v/>
      </c>
      <c r="J1283">
        <f>C1283/(ε_c1cd)</f>
        <v/>
      </c>
      <c r="K1283">
        <f>C1283/I1283</f>
        <v/>
      </c>
      <c r="L1283" s="131">
        <f>I1283/(ε_c1cd)</f>
        <v/>
      </c>
      <c r="M1283">
        <f>I1283*(K1283-Z_s1)</f>
        <v/>
      </c>
      <c r="N1283">
        <f>I1283*(K1283-Z_s2)</f>
        <v/>
      </c>
      <c r="O1283">
        <f>E_s*M1283</f>
        <v/>
      </c>
      <c r="P1283">
        <f>E_s*N1283</f>
        <v/>
      </c>
      <c r="Q1283">
        <f>O1283*A_s1</f>
        <v/>
      </c>
      <c r="R1283">
        <f>P1283*A_s2</f>
        <v/>
      </c>
      <c r="S1283">
        <f>Q1283*($K1283-Z_s1)</f>
        <v/>
      </c>
      <c r="T1283">
        <f>R1283*($K1283-Z_s2)</f>
        <v/>
      </c>
      <c r="U1283">
        <f>(INDIRECT("a_"&amp;U$2)/(U$2+1))*(($C1283^(U$2+1)-$H1283^(U$2+1))/(ε_c1cd^(U$2+1)))</f>
        <v/>
      </c>
      <c r="V1283">
        <f>(INDIRECT("a_"&amp;V$2)/(V$2+1))*(($C1283^(V$2+1)-$H1283^(V$2+1))/(ε_c1cd^(V$2+1)))</f>
        <v/>
      </c>
      <c r="W1283">
        <f>(INDIRECT("a_"&amp;W$2)/(W$2+1))*(($C1283^(W$2+1)-$H1283^(W$2+1))/(ε_c1cd^(W$2+1)))</f>
        <v/>
      </c>
      <c r="X1283">
        <f>(INDIRECT("a_"&amp;X$2)/(X$2+1))*(($C1283^(X$2+1)-$H1283^(X$2+1))/(ε_c1cd^(X$2+1)))</f>
        <v/>
      </c>
      <c r="Y1283">
        <f>(INDIRECT("a_"&amp;Y$2)/(Y$2+1))*(($C1283^(Y$2+1)-$H1283^(Y$2+1))/(ε_c1cd^(Y$2+1)))</f>
        <v/>
      </c>
      <c r="Z1283">
        <f>(INDIRECT("a_"&amp;Z$2)/(Z$2+2))*(($C1283^(Z$2+2)-$H1283^(Z$2+2))/(ε_c1cd^(Z$2+2)))</f>
        <v/>
      </c>
      <c r="AA1283">
        <f>(INDIRECT("a_"&amp;AA$2)/(AA$2+2))*(($C1283^(AA$2+2)-$H1283^(AA$2+2))/(ε_c1cd^(AA$2+2)))</f>
        <v/>
      </c>
      <c r="AB1283">
        <f>(INDIRECT("a_"&amp;AB$2)/(AB$2+2))*(($C1283^(AB$2+2)-$H1283^(AB$2+2))/(ε_c1cd^(AB$2+2)))</f>
        <v/>
      </c>
      <c r="AC1283">
        <f>(INDIRECT("a_"&amp;AC$2)/(AC$2+2))*(($C1283^(AC$2+2)-$H1283^(AC$2+2))/(ε_c1cd^(AC$2+2)))</f>
        <v/>
      </c>
      <c r="AD1283">
        <f>(INDIRECT("a_"&amp;AD$2)/(AD$2+2))*(($C1283^(AD$2+2)-$H1283^(AD$2+2))/(ε_c1cd^(AD$2+2)))</f>
        <v/>
      </c>
      <c r="AE1283" s="111">
        <f>(b*f_cd/L1283)*SUM(U1283:Y1283)+SUM(Q1283:R1283)</f>
        <v/>
      </c>
      <c r="AF1283" s="112">
        <f>AE1283*(K1283-y+e)</f>
        <v/>
      </c>
      <c r="AG1283" s="113">
        <f>(b*f_cd/(L1283^2))*SUM(Z1283:AD1283)+SUM(S1283:T1283)-AF1283</f>
        <v/>
      </c>
      <c r="AH1283" s="114">
        <f>AG1283&lt;0</f>
        <v/>
      </c>
      <c r="AI1283" s="115">
        <f>IF(A1283=1,FALSE,(AND(AQ1283,AH1283,NOT(AI1282))))</f>
        <v/>
      </c>
      <c r="AJ1283" s="116">
        <f>(b*f_cd/L1283)*(a_1/2*J1283^2+a_2/3*J1283^3+a_3/4*J1283^4+a_4/5*J1283^5+a_5/6*J1283^6)+SUM(Q1283:R1283)</f>
        <v/>
      </c>
      <c r="AK1283">
        <f>AJ1283*(K1283-y+e)</f>
        <v/>
      </c>
      <c r="AL1283" s="118">
        <f>(b*f_cd/(L1283^2))*(a_1/3*J1283^3+a_2/4*J1283^4+a_3/5*J1283^5+a_4/6*J1283^6+a_5/7*J1283^7)+SUM(S1283:T1283)-AK1283</f>
        <v/>
      </c>
      <c r="AM1283" s="114">
        <f>AL1283&gt;0</f>
        <v/>
      </c>
      <c r="AN1283" s="115">
        <f>IF(A1283=1,FALSE,(AND(AQ1283,AM1283,NOT(AN1282))))</f>
        <v/>
      </c>
      <c r="AO1283">
        <f>IF(D1283=1,AND(AH1283,NOT(AI1283)),AND(AM1283,NOT(AN1283)))</f>
        <v/>
      </c>
      <c r="AP1283" s="119">
        <f>IF(D1283=1,AI1283,AN1283)</f>
        <v/>
      </c>
      <c r="AQ1283" s="125">
        <f>ABS(E1283)&lt;$AQ$2</f>
        <v/>
      </c>
      <c r="AS1283">
        <f>IF(AP1283,MAX(AS$3:AS1281)+1,"")</f>
        <v/>
      </c>
    </row>
    <row r="1284">
      <c r="A1284" t="n">
        <v>1194</v>
      </c>
      <c r="B1284" s="131">
        <f>IF(A1284=1,0,IF(AP1284,0.1*ε_cu1cd,0))</f>
        <v/>
      </c>
      <c r="C1284" s="131">
        <f>IF(A1284=1,0.1*ε_cu1cd,C1283+B1283)</f>
        <v/>
      </c>
      <c r="D1284" s="113">
        <f>IF('Нормальний переріз'!$D$68&gt;0,1,2)</f>
        <v/>
      </c>
      <c r="E1284" s="144">
        <f>IF(D1284=1,F1284,G1284)</f>
        <v/>
      </c>
      <c r="F1284" s="124">
        <f>IF(AI1283,0.11*ε_cu1cd,IF(AH1283,F1283*0.01,F1283))</f>
        <v/>
      </c>
      <c r="G1284" s="124">
        <f>IF(AP1283,-0.1*ε_cu1cd,IF(AM1283,G1283*0.01,G1283))</f>
        <v/>
      </c>
      <c r="H1284" s="113">
        <f>IF(A1284=1,E1284,IF(AO1283,H1283-E1283+E1284,IF(AP1283,0.8*H1283,H1283+E1284)))</f>
        <v/>
      </c>
      <c r="I1284" s="169">
        <f>(C1284-H1284)/h</f>
        <v/>
      </c>
      <c r="J1284">
        <f>C1284/(ε_c1cd)</f>
        <v/>
      </c>
      <c r="K1284">
        <f>C1284/I1284</f>
        <v/>
      </c>
      <c r="L1284" s="131">
        <f>I1284/(ε_c1cd)</f>
        <v/>
      </c>
      <c r="M1284">
        <f>I1284*(K1284-Z_s1)</f>
        <v/>
      </c>
      <c r="N1284">
        <f>I1284*(K1284-Z_s2)</f>
        <v/>
      </c>
      <c r="O1284">
        <f>E_s*M1284</f>
        <v/>
      </c>
      <c r="P1284">
        <f>E_s*N1284</f>
        <v/>
      </c>
      <c r="Q1284">
        <f>O1284*A_s1</f>
        <v/>
      </c>
      <c r="R1284">
        <f>P1284*A_s2</f>
        <v/>
      </c>
      <c r="S1284">
        <f>Q1284*($K1284-Z_s1)</f>
        <v/>
      </c>
      <c r="T1284">
        <f>R1284*($K1284-Z_s2)</f>
        <v/>
      </c>
      <c r="U1284">
        <f>(INDIRECT("a_"&amp;U$2)/(U$2+1))*(($C1284^(U$2+1)-$H1284^(U$2+1))/(ε_c1cd^(U$2+1)))</f>
        <v/>
      </c>
      <c r="V1284">
        <f>(INDIRECT("a_"&amp;V$2)/(V$2+1))*(($C1284^(V$2+1)-$H1284^(V$2+1))/(ε_c1cd^(V$2+1)))</f>
        <v/>
      </c>
      <c r="W1284">
        <f>(INDIRECT("a_"&amp;W$2)/(W$2+1))*(($C1284^(W$2+1)-$H1284^(W$2+1))/(ε_c1cd^(W$2+1)))</f>
        <v/>
      </c>
      <c r="X1284">
        <f>(INDIRECT("a_"&amp;X$2)/(X$2+1))*(($C1284^(X$2+1)-$H1284^(X$2+1))/(ε_c1cd^(X$2+1)))</f>
        <v/>
      </c>
      <c r="Y1284">
        <f>(INDIRECT("a_"&amp;Y$2)/(Y$2+1))*(($C1284^(Y$2+1)-$H1284^(Y$2+1))/(ε_c1cd^(Y$2+1)))</f>
        <v/>
      </c>
      <c r="Z1284">
        <f>(INDIRECT("a_"&amp;Z$2)/(Z$2+2))*(($C1284^(Z$2+2)-$H1284^(Z$2+2))/(ε_c1cd^(Z$2+2)))</f>
        <v/>
      </c>
      <c r="AA1284">
        <f>(INDIRECT("a_"&amp;AA$2)/(AA$2+2))*(($C1284^(AA$2+2)-$H1284^(AA$2+2))/(ε_c1cd^(AA$2+2)))</f>
        <v/>
      </c>
      <c r="AB1284">
        <f>(INDIRECT("a_"&amp;AB$2)/(AB$2+2))*(($C1284^(AB$2+2)-$H1284^(AB$2+2))/(ε_c1cd^(AB$2+2)))</f>
        <v/>
      </c>
      <c r="AC1284">
        <f>(INDIRECT("a_"&amp;AC$2)/(AC$2+2))*(($C1284^(AC$2+2)-$H1284^(AC$2+2))/(ε_c1cd^(AC$2+2)))</f>
        <v/>
      </c>
      <c r="AD1284">
        <f>(INDIRECT("a_"&amp;AD$2)/(AD$2+2))*(($C1284^(AD$2+2)-$H1284^(AD$2+2))/(ε_c1cd^(AD$2+2)))</f>
        <v/>
      </c>
      <c r="AE1284" s="111">
        <f>(b*f_cd/L1284)*SUM(U1284:Y1284)+SUM(Q1284:R1284)</f>
        <v/>
      </c>
      <c r="AF1284" s="112">
        <f>AE1284*(K1284-y+e)</f>
        <v/>
      </c>
      <c r="AG1284" s="113">
        <f>(b*f_cd/(L1284^2))*SUM(Z1284:AD1284)+SUM(S1284:T1284)-AF1284</f>
        <v/>
      </c>
      <c r="AH1284" s="114">
        <f>AG1284&lt;0</f>
        <v/>
      </c>
      <c r="AI1284" s="115">
        <f>IF(A1284=1,FALSE,(AND(AQ1284,AH1284,NOT(AI1283))))</f>
        <v/>
      </c>
      <c r="AJ1284" s="116">
        <f>(b*f_cd/L1284)*(a_1/2*J1284^2+a_2/3*J1284^3+a_3/4*J1284^4+a_4/5*J1284^5+a_5/6*J1284^6)+SUM(Q1284:R1284)</f>
        <v/>
      </c>
      <c r="AK1284">
        <f>AJ1284*(K1284-y+e)</f>
        <v/>
      </c>
      <c r="AL1284" s="118">
        <f>(b*f_cd/(L1284^2))*(a_1/3*J1284^3+a_2/4*J1284^4+a_3/5*J1284^5+a_4/6*J1284^6+a_5/7*J1284^7)+SUM(S1284:T1284)-AK1284</f>
        <v/>
      </c>
      <c r="AM1284" s="114">
        <f>AL1284&gt;0</f>
        <v/>
      </c>
      <c r="AN1284" s="115">
        <f>IF(A1284=1,FALSE,(AND(AQ1284,AM1284,NOT(AN1283))))</f>
        <v/>
      </c>
      <c r="AO1284">
        <f>IF(D1284=1,AND(AH1284,NOT(AI1284)),AND(AM1284,NOT(AN1284)))</f>
        <v/>
      </c>
      <c r="AP1284" s="119">
        <f>IF(D1284=1,AI1284,AN1284)</f>
        <v/>
      </c>
      <c r="AQ1284" s="125">
        <f>ABS(E1284)&lt;$AQ$2</f>
        <v/>
      </c>
      <c r="AS1284">
        <f>IF(AP1284,MAX(AS$3:AS1282)+1,"")</f>
        <v/>
      </c>
    </row>
    <row r="1285">
      <c r="A1285" t="n">
        <v>1195</v>
      </c>
      <c r="B1285" s="131">
        <f>IF(A1285=1,0,IF(AP1285,0.1*ε_cu1cd,0))</f>
        <v/>
      </c>
      <c r="C1285" s="131">
        <f>IF(A1285=1,0.1*ε_cu1cd,C1284+B1284)</f>
        <v/>
      </c>
      <c r="D1285" s="113">
        <f>IF('Нормальний переріз'!$D$68&gt;0,1,2)</f>
        <v/>
      </c>
      <c r="E1285" s="144">
        <f>IF(D1285=1,F1285,G1285)</f>
        <v/>
      </c>
      <c r="F1285" s="124">
        <f>IF(AI1284,0.11*ε_cu1cd,IF(AH1284,F1284*0.01,F1284))</f>
        <v/>
      </c>
      <c r="G1285" s="124">
        <f>IF(AP1284,-0.1*ε_cu1cd,IF(AM1284,G1284*0.01,G1284))</f>
        <v/>
      </c>
      <c r="H1285" s="113">
        <f>IF(A1285=1,E1285,IF(AO1284,H1284-E1284+E1285,IF(AP1284,0.8*H1284,H1284+E1285)))</f>
        <v/>
      </c>
      <c r="I1285" s="169">
        <f>(C1285-H1285)/h</f>
        <v/>
      </c>
      <c r="J1285">
        <f>C1285/(ε_c1cd)</f>
        <v/>
      </c>
      <c r="K1285">
        <f>C1285/I1285</f>
        <v/>
      </c>
      <c r="L1285" s="131">
        <f>I1285/(ε_c1cd)</f>
        <v/>
      </c>
      <c r="M1285">
        <f>I1285*(K1285-Z_s1)</f>
        <v/>
      </c>
      <c r="N1285">
        <f>I1285*(K1285-Z_s2)</f>
        <v/>
      </c>
      <c r="O1285">
        <f>E_s*M1285</f>
        <v/>
      </c>
      <c r="P1285">
        <f>E_s*N1285</f>
        <v/>
      </c>
      <c r="Q1285">
        <f>O1285*A_s1</f>
        <v/>
      </c>
      <c r="R1285">
        <f>P1285*A_s2</f>
        <v/>
      </c>
      <c r="S1285">
        <f>Q1285*($K1285-Z_s1)</f>
        <v/>
      </c>
      <c r="T1285">
        <f>R1285*($K1285-Z_s2)</f>
        <v/>
      </c>
      <c r="U1285">
        <f>(INDIRECT("a_"&amp;U$2)/(U$2+1))*(($C1285^(U$2+1)-$H1285^(U$2+1))/(ε_c1cd^(U$2+1)))</f>
        <v/>
      </c>
      <c r="V1285">
        <f>(INDIRECT("a_"&amp;V$2)/(V$2+1))*(($C1285^(V$2+1)-$H1285^(V$2+1))/(ε_c1cd^(V$2+1)))</f>
        <v/>
      </c>
      <c r="W1285">
        <f>(INDIRECT("a_"&amp;W$2)/(W$2+1))*(($C1285^(W$2+1)-$H1285^(W$2+1))/(ε_c1cd^(W$2+1)))</f>
        <v/>
      </c>
      <c r="X1285">
        <f>(INDIRECT("a_"&amp;X$2)/(X$2+1))*(($C1285^(X$2+1)-$H1285^(X$2+1))/(ε_c1cd^(X$2+1)))</f>
        <v/>
      </c>
      <c r="Y1285">
        <f>(INDIRECT("a_"&amp;Y$2)/(Y$2+1))*(($C1285^(Y$2+1)-$H1285^(Y$2+1))/(ε_c1cd^(Y$2+1)))</f>
        <v/>
      </c>
      <c r="Z1285">
        <f>(INDIRECT("a_"&amp;Z$2)/(Z$2+2))*(($C1285^(Z$2+2)-$H1285^(Z$2+2))/(ε_c1cd^(Z$2+2)))</f>
        <v/>
      </c>
      <c r="AA1285">
        <f>(INDIRECT("a_"&amp;AA$2)/(AA$2+2))*(($C1285^(AA$2+2)-$H1285^(AA$2+2))/(ε_c1cd^(AA$2+2)))</f>
        <v/>
      </c>
      <c r="AB1285">
        <f>(INDIRECT("a_"&amp;AB$2)/(AB$2+2))*(($C1285^(AB$2+2)-$H1285^(AB$2+2))/(ε_c1cd^(AB$2+2)))</f>
        <v/>
      </c>
      <c r="AC1285">
        <f>(INDIRECT("a_"&amp;AC$2)/(AC$2+2))*(($C1285^(AC$2+2)-$H1285^(AC$2+2))/(ε_c1cd^(AC$2+2)))</f>
        <v/>
      </c>
      <c r="AD1285">
        <f>(INDIRECT("a_"&amp;AD$2)/(AD$2+2))*(($C1285^(AD$2+2)-$H1285^(AD$2+2))/(ε_c1cd^(AD$2+2)))</f>
        <v/>
      </c>
      <c r="AE1285" s="111">
        <f>(b*f_cd/L1285)*SUM(U1285:Y1285)+SUM(Q1285:R1285)</f>
        <v/>
      </c>
      <c r="AF1285" s="112">
        <f>AE1285*(K1285-y+e)</f>
        <v/>
      </c>
      <c r="AG1285" s="113">
        <f>(b*f_cd/(L1285^2))*SUM(Z1285:AD1285)+SUM(S1285:T1285)-AF1285</f>
        <v/>
      </c>
      <c r="AH1285" s="114">
        <f>AG1285&lt;0</f>
        <v/>
      </c>
      <c r="AI1285" s="115">
        <f>IF(A1285=1,FALSE,(AND(AQ1285,AH1285,NOT(AI1284))))</f>
        <v/>
      </c>
      <c r="AJ1285" s="116">
        <f>(b*f_cd/L1285)*(a_1/2*J1285^2+a_2/3*J1285^3+a_3/4*J1285^4+a_4/5*J1285^5+a_5/6*J1285^6)+SUM(Q1285:R1285)</f>
        <v/>
      </c>
      <c r="AK1285">
        <f>AJ1285*(K1285-y+e)</f>
        <v/>
      </c>
      <c r="AL1285" s="118">
        <f>(b*f_cd/(L1285^2))*(a_1/3*J1285^3+a_2/4*J1285^4+a_3/5*J1285^5+a_4/6*J1285^6+a_5/7*J1285^7)+SUM(S1285:T1285)-AK1285</f>
        <v/>
      </c>
      <c r="AM1285" s="114">
        <f>AL1285&gt;0</f>
        <v/>
      </c>
      <c r="AN1285" s="115">
        <f>IF(A1285=1,FALSE,(AND(AQ1285,AM1285,NOT(AN1284))))</f>
        <v/>
      </c>
      <c r="AO1285">
        <f>IF(D1285=1,AND(AH1285,NOT(AI1285)),AND(AM1285,NOT(AN1285)))</f>
        <v/>
      </c>
      <c r="AP1285" s="119">
        <f>IF(D1285=1,AI1285,AN1285)</f>
        <v/>
      </c>
      <c r="AQ1285" s="125">
        <f>ABS(E1285)&lt;$AQ$2</f>
        <v/>
      </c>
      <c r="AS1285">
        <f>IF(AP1285,MAX(AS$3:AS1283)+1,"")</f>
        <v/>
      </c>
    </row>
    <row r="1286">
      <c r="A1286" t="n">
        <v>1196</v>
      </c>
      <c r="B1286" s="131">
        <f>IF(A1286=1,0,IF(AP1286,0.1*ε_cu1cd,0))</f>
        <v/>
      </c>
      <c r="C1286" s="131">
        <f>IF(A1286=1,0.1*ε_cu1cd,C1285+B1285)</f>
        <v/>
      </c>
      <c r="D1286" s="113">
        <f>IF('Нормальний переріз'!$D$68&gt;0,1,2)</f>
        <v/>
      </c>
      <c r="E1286" s="144">
        <f>IF(D1286=1,F1286,G1286)</f>
        <v/>
      </c>
      <c r="F1286" s="124">
        <f>IF(AI1285,0.11*ε_cu1cd,IF(AH1285,F1285*0.01,F1285))</f>
        <v/>
      </c>
      <c r="G1286" s="124">
        <f>IF(AP1285,-0.1*ε_cu1cd,IF(AM1285,G1285*0.01,G1285))</f>
        <v/>
      </c>
      <c r="H1286" s="113">
        <f>IF(A1286=1,E1286,IF(AO1285,H1285-E1285+E1286,IF(AP1285,0.8*H1285,H1285+E1286)))</f>
        <v/>
      </c>
      <c r="I1286" s="169">
        <f>(C1286-H1286)/h</f>
        <v/>
      </c>
      <c r="J1286">
        <f>C1286/(ε_c1cd)</f>
        <v/>
      </c>
      <c r="K1286">
        <f>C1286/I1286</f>
        <v/>
      </c>
      <c r="L1286" s="131">
        <f>I1286/(ε_c1cd)</f>
        <v/>
      </c>
      <c r="M1286">
        <f>I1286*(K1286-Z_s1)</f>
        <v/>
      </c>
      <c r="N1286">
        <f>I1286*(K1286-Z_s2)</f>
        <v/>
      </c>
      <c r="O1286">
        <f>E_s*M1286</f>
        <v/>
      </c>
      <c r="P1286">
        <f>E_s*N1286</f>
        <v/>
      </c>
      <c r="Q1286">
        <f>O1286*A_s1</f>
        <v/>
      </c>
      <c r="R1286">
        <f>P1286*A_s2</f>
        <v/>
      </c>
      <c r="S1286">
        <f>Q1286*($K1286-Z_s1)</f>
        <v/>
      </c>
      <c r="T1286">
        <f>R1286*($K1286-Z_s2)</f>
        <v/>
      </c>
      <c r="U1286">
        <f>(INDIRECT("a_"&amp;U$2)/(U$2+1))*(($C1286^(U$2+1)-$H1286^(U$2+1))/(ε_c1cd^(U$2+1)))</f>
        <v/>
      </c>
      <c r="V1286">
        <f>(INDIRECT("a_"&amp;V$2)/(V$2+1))*(($C1286^(V$2+1)-$H1286^(V$2+1))/(ε_c1cd^(V$2+1)))</f>
        <v/>
      </c>
      <c r="W1286">
        <f>(INDIRECT("a_"&amp;W$2)/(W$2+1))*(($C1286^(W$2+1)-$H1286^(W$2+1))/(ε_c1cd^(W$2+1)))</f>
        <v/>
      </c>
      <c r="X1286">
        <f>(INDIRECT("a_"&amp;X$2)/(X$2+1))*(($C1286^(X$2+1)-$H1286^(X$2+1))/(ε_c1cd^(X$2+1)))</f>
        <v/>
      </c>
      <c r="Y1286">
        <f>(INDIRECT("a_"&amp;Y$2)/(Y$2+1))*(($C1286^(Y$2+1)-$H1286^(Y$2+1))/(ε_c1cd^(Y$2+1)))</f>
        <v/>
      </c>
      <c r="Z1286">
        <f>(INDIRECT("a_"&amp;Z$2)/(Z$2+2))*(($C1286^(Z$2+2)-$H1286^(Z$2+2))/(ε_c1cd^(Z$2+2)))</f>
        <v/>
      </c>
      <c r="AA1286">
        <f>(INDIRECT("a_"&amp;AA$2)/(AA$2+2))*(($C1286^(AA$2+2)-$H1286^(AA$2+2))/(ε_c1cd^(AA$2+2)))</f>
        <v/>
      </c>
      <c r="AB1286">
        <f>(INDIRECT("a_"&amp;AB$2)/(AB$2+2))*(($C1286^(AB$2+2)-$H1286^(AB$2+2))/(ε_c1cd^(AB$2+2)))</f>
        <v/>
      </c>
      <c r="AC1286">
        <f>(INDIRECT("a_"&amp;AC$2)/(AC$2+2))*(($C1286^(AC$2+2)-$H1286^(AC$2+2))/(ε_c1cd^(AC$2+2)))</f>
        <v/>
      </c>
      <c r="AD1286">
        <f>(INDIRECT("a_"&amp;AD$2)/(AD$2+2))*(($C1286^(AD$2+2)-$H1286^(AD$2+2))/(ε_c1cd^(AD$2+2)))</f>
        <v/>
      </c>
      <c r="AE1286" s="111">
        <f>(b*f_cd/L1286)*SUM(U1286:Y1286)+SUM(Q1286:R1286)</f>
        <v/>
      </c>
      <c r="AF1286" s="112">
        <f>AE1286*(K1286-y+e)</f>
        <v/>
      </c>
      <c r="AG1286" s="113">
        <f>(b*f_cd/(L1286^2))*SUM(Z1286:AD1286)+SUM(S1286:T1286)-AF1286</f>
        <v/>
      </c>
      <c r="AH1286" s="114">
        <f>AG1286&lt;0</f>
        <v/>
      </c>
      <c r="AI1286" s="115">
        <f>IF(A1286=1,FALSE,(AND(AQ1286,AH1286,NOT(AI1285))))</f>
        <v/>
      </c>
      <c r="AJ1286" s="116">
        <f>(b*f_cd/L1286)*(a_1/2*J1286^2+a_2/3*J1286^3+a_3/4*J1286^4+a_4/5*J1286^5+a_5/6*J1286^6)+SUM(Q1286:R1286)</f>
        <v/>
      </c>
      <c r="AK1286">
        <f>AJ1286*(K1286-y+e)</f>
        <v/>
      </c>
      <c r="AL1286" s="118">
        <f>(b*f_cd/(L1286^2))*(a_1/3*J1286^3+a_2/4*J1286^4+a_3/5*J1286^5+a_4/6*J1286^6+a_5/7*J1286^7)+SUM(S1286:T1286)-AK1286</f>
        <v/>
      </c>
      <c r="AM1286" s="114">
        <f>AL1286&gt;0</f>
        <v/>
      </c>
      <c r="AN1286" s="115">
        <f>IF(A1286=1,FALSE,(AND(AQ1286,AM1286,NOT(AN1285))))</f>
        <v/>
      </c>
      <c r="AO1286">
        <f>IF(D1286=1,AND(AH1286,NOT(AI1286)),AND(AM1286,NOT(AN1286)))</f>
        <v/>
      </c>
      <c r="AP1286" s="119">
        <f>IF(D1286=1,AI1286,AN1286)</f>
        <v/>
      </c>
      <c r="AQ1286" s="125">
        <f>ABS(E1286)&lt;$AQ$2</f>
        <v/>
      </c>
      <c r="AS1286">
        <f>IF(AP1286,MAX(AS$3:AS1284)+1,"")</f>
        <v/>
      </c>
    </row>
    <row r="1287">
      <c r="A1287" t="n">
        <v>1197</v>
      </c>
      <c r="B1287" s="131">
        <f>IF(A1287=1,0,IF(AP1287,0.1*ε_cu1cd,0))</f>
        <v/>
      </c>
      <c r="C1287" s="131">
        <f>IF(A1287=1,0.1*ε_cu1cd,C1286+B1286)</f>
        <v/>
      </c>
      <c r="D1287" s="113">
        <f>IF('Нормальний переріз'!$D$68&gt;0,1,2)</f>
        <v/>
      </c>
      <c r="E1287" s="144">
        <f>IF(D1287=1,F1287,G1287)</f>
        <v/>
      </c>
      <c r="F1287" s="124">
        <f>IF(AI1286,0.11*ε_cu1cd,IF(AH1286,F1286*0.01,F1286))</f>
        <v/>
      </c>
      <c r="G1287" s="124">
        <f>IF(AP1286,-0.1*ε_cu1cd,IF(AM1286,G1286*0.01,G1286))</f>
        <v/>
      </c>
      <c r="H1287" s="113">
        <f>IF(A1287=1,E1287,IF(AO1286,H1286-E1286+E1287,IF(AP1286,0.8*H1286,H1286+E1287)))</f>
        <v/>
      </c>
      <c r="I1287" s="169">
        <f>(C1287-H1287)/h</f>
        <v/>
      </c>
      <c r="J1287">
        <f>C1287/(ε_c1cd)</f>
        <v/>
      </c>
      <c r="K1287">
        <f>C1287/I1287</f>
        <v/>
      </c>
      <c r="L1287" s="131">
        <f>I1287/(ε_c1cd)</f>
        <v/>
      </c>
      <c r="M1287">
        <f>I1287*(K1287-Z_s1)</f>
        <v/>
      </c>
      <c r="N1287">
        <f>I1287*(K1287-Z_s2)</f>
        <v/>
      </c>
      <c r="O1287">
        <f>E_s*M1287</f>
        <v/>
      </c>
      <c r="P1287">
        <f>E_s*N1287</f>
        <v/>
      </c>
      <c r="Q1287">
        <f>O1287*A_s1</f>
        <v/>
      </c>
      <c r="R1287">
        <f>P1287*A_s2</f>
        <v/>
      </c>
      <c r="S1287">
        <f>Q1287*($K1287-Z_s1)</f>
        <v/>
      </c>
      <c r="T1287">
        <f>R1287*($K1287-Z_s2)</f>
        <v/>
      </c>
      <c r="U1287">
        <f>(INDIRECT("a_"&amp;U$2)/(U$2+1))*(($C1287^(U$2+1)-$H1287^(U$2+1))/(ε_c1cd^(U$2+1)))</f>
        <v/>
      </c>
      <c r="V1287">
        <f>(INDIRECT("a_"&amp;V$2)/(V$2+1))*(($C1287^(V$2+1)-$H1287^(V$2+1))/(ε_c1cd^(V$2+1)))</f>
        <v/>
      </c>
      <c r="W1287">
        <f>(INDIRECT("a_"&amp;W$2)/(W$2+1))*(($C1287^(W$2+1)-$H1287^(W$2+1))/(ε_c1cd^(W$2+1)))</f>
        <v/>
      </c>
      <c r="X1287">
        <f>(INDIRECT("a_"&amp;X$2)/(X$2+1))*(($C1287^(X$2+1)-$H1287^(X$2+1))/(ε_c1cd^(X$2+1)))</f>
        <v/>
      </c>
      <c r="Y1287">
        <f>(INDIRECT("a_"&amp;Y$2)/(Y$2+1))*(($C1287^(Y$2+1)-$H1287^(Y$2+1))/(ε_c1cd^(Y$2+1)))</f>
        <v/>
      </c>
      <c r="Z1287">
        <f>(INDIRECT("a_"&amp;Z$2)/(Z$2+2))*(($C1287^(Z$2+2)-$H1287^(Z$2+2))/(ε_c1cd^(Z$2+2)))</f>
        <v/>
      </c>
      <c r="AA1287">
        <f>(INDIRECT("a_"&amp;AA$2)/(AA$2+2))*(($C1287^(AA$2+2)-$H1287^(AA$2+2))/(ε_c1cd^(AA$2+2)))</f>
        <v/>
      </c>
      <c r="AB1287">
        <f>(INDIRECT("a_"&amp;AB$2)/(AB$2+2))*(($C1287^(AB$2+2)-$H1287^(AB$2+2))/(ε_c1cd^(AB$2+2)))</f>
        <v/>
      </c>
      <c r="AC1287">
        <f>(INDIRECT("a_"&amp;AC$2)/(AC$2+2))*(($C1287^(AC$2+2)-$H1287^(AC$2+2))/(ε_c1cd^(AC$2+2)))</f>
        <v/>
      </c>
      <c r="AD1287">
        <f>(INDIRECT("a_"&amp;AD$2)/(AD$2+2))*(($C1287^(AD$2+2)-$H1287^(AD$2+2))/(ε_c1cd^(AD$2+2)))</f>
        <v/>
      </c>
      <c r="AE1287" s="111">
        <f>(b*f_cd/L1287)*SUM(U1287:Y1287)+SUM(Q1287:R1287)</f>
        <v/>
      </c>
      <c r="AF1287" s="112">
        <f>AE1287*(K1287-y+e)</f>
        <v/>
      </c>
      <c r="AG1287" s="113">
        <f>(b*f_cd/(L1287^2))*SUM(Z1287:AD1287)+SUM(S1287:T1287)-AF1287</f>
        <v/>
      </c>
      <c r="AH1287" s="114">
        <f>AG1287&lt;0</f>
        <v/>
      </c>
      <c r="AI1287" s="115">
        <f>IF(A1287=1,FALSE,(AND(AQ1287,AH1287,NOT(AI1286))))</f>
        <v/>
      </c>
      <c r="AJ1287" s="116">
        <f>(b*f_cd/L1287)*(a_1/2*J1287^2+a_2/3*J1287^3+a_3/4*J1287^4+a_4/5*J1287^5+a_5/6*J1287^6)+SUM(Q1287:R1287)</f>
        <v/>
      </c>
      <c r="AK1287">
        <f>AJ1287*(K1287-y+e)</f>
        <v/>
      </c>
      <c r="AL1287" s="118">
        <f>(b*f_cd/(L1287^2))*(a_1/3*J1287^3+a_2/4*J1287^4+a_3/5*J1287^5+a_4/6*J1287^6+a_5/7*J1287^7)+SUM(S1287:T1287)-AK1287</f>
        <v/>
      </c>
      <c r="AM1287" s="114">
        <f>AL1287&gt;0</f>
        <v/>
      </c>
      <c r="AN1287" s="115">
        <f>IF(A1287=1,FALSE,(AND(AQ1287,AM1287,NOT(AN1286))))</f>
        <v/>
      </c>
      <c r="AO1287">
        <f>IF(D1287=1,AND(AH1287,NOT(AI1287)),AND(AM1287,NOT(AN1287)))</f>
        <v/>
      </c>
      <c r="AP1287" s="119">
        <f>IF(D1287=1,AI1287,AN1287)</f>
        <v/>
      </c>
      <c r="AQ1287" s="125">
        <f>ABS(E1287)&lt;$AQ$2</f>
        <v/>
      </c>
      <c r="AS1287">
        <f>IF(AP1287,MAX(AS$3:AS1285)+1,"")</f>
        <v/>
      </c>
    </row>
    <row r="1288">
      <c r="A1288" t="n">
        <v>1198</v>
      </c>
      <c r="B1288" s="131">
        <f>IF(A1288=1,0,IF(AP1288,0.1*ε_cu1cd,0))</f>
        <v/>
      </c>
      <c r="C1288" s="131">
        <f>IF(A1288=1,0.1*ε_cu1cd,C1287+B1287)</f>
        <v/>
      </c>
      <c r="D1288" s="113">
        <f>IF('Нормальний переріз'!$D$68&gt;0,1,2)</f>
        <v/>
      </c>
      <c r="E1288" s="144">
        <f>IF(D1288=1,F1288,G1288)</f>
        <v/>
      </c>
      <c r="F1288" s="124">
        <f>IF(AI1287,0.11*ε_cu1cd,IF(AH1287,F1287*0.01,F1287))</f>
        <v/>
      </c>
      <c r="G1288" s="124">
        <f>IF(AP1287,-0.1*ε_cu1cd,IF(AM1287,G1287*0.01,G1287))</f>
        <v/>
      </c>
      <c r="H1288" s="113">
        <f>IF(A1288=1,E1288,IF(AO1287,H1287-E1287+E1288,IF(AP1287,0.8*H1287,H1287+E1288)))</f>
        <v/>
      </c>
      <c r="I1288" s="169">
        <f>(C1288-H1288)/h</f>
        <v/>
      </c>
      <c r="J1288">
        <f>C1288/(ε_c1cd)</f>
        <v/>
      </c>
      <c r="K1288">
        <f>C1288/I1288</f>
        <v/>
      </c>
      <c r="L1288" s="131">
        <f>I1288/(ε_c1cd)</f>
        <v/>
      </c>
      <c r="M1288">
        <f>I1288*(K1288-Z_s1)</f>
        <v/>
      </c>
      <c r="N1288">
        <f>I1288*(K1288-Z_s2)</f>
        <v/>
      </c>
      <c r="O1288">
        <f>E_s*M1288</f>
        <v/>
      </c>
      <c r="P1288">
        <f>E_s*N1288</f>
        <v/>
      </c>
      <c r="Q1288">
        <f>O1288*A_s1</f>
        <v/>
      </c>
      <c r="R1288">
        <f>P1288*A_s2</f>
        <v/>
      </c>
      <c r="S1288">
        <f>Q1288*($K1288-Z_s1)</f>
        <v/>
      </c>
      <c r="T1288">
        <f>R1288*($K1288-Z_s2)</f>
        <v/>
      </c>
      <c r="U1288">
        <f>(INDIRECT("a_"&amp;U$2)/(U$2+1))*(($C1288^(U$2+1)-$H1288^(U$2+1))/(ε_c1cd^(U$2+1)))</f>
        <v/>
      </c>
      <c r="V1288">
        <f>(INDIRECT("a_"&amp;V$2)/(V$2+1))*(($C1288^(V$2+1)-$H1288^(V$2+1))/(ε_c1cd^(V$2+1)))</f>
        <v/>
      </c>
      <c r="W1288">
        <f>(INDIRECT("a_"&amp;W$2)/(W$2+1))*(($C1288^(W$2+1)-$H1288^(W$2+1))/(ε_c1cd^(W$2+1)))</f>
        <v/>
      </c>
      <c r="X1288">
        <f>(INDIRECT("a_"&amp;X$2)/(X$2+1))*(($C1288^(X$2+1)-$H1288^(X$2+1))/(ε_c1cd^(X$2+1)))</f>
        <v/>
      </c>
      <c r="Y1288">
        <f>(INDIRECT("a_"&amp;Y$2)/(Y$2+1))*(($C1288^(Y$2+1)-$H1288^(Y$2+1))/(ε_c1cd^(Y$2+1)))</f>
        <v/>
      </c>
      <c r="Z1288">
        <f>(INDIRECT("a_"&amp;Z$2)/(Z$2+2))*(($C1288^(Z$2+2)-$H1288^(Z$2+2))/(ε_c1cd^(Z$2+2)))</f>
        <v/>
      </c>
      <c r="AA1288">
        <f>(INDIRECT("a_"&amp;AA$2)/(AA$2+2))*(($C1288^(AA$2+2)-$H1288^(AA$2+2))/(ε_c1cd^(AA$2+2)))</f>
        <v/>
      </c>
      <c r="AB1288">
        <f>(INDIRECT("a_"&amp;AB$2)/(AB$2+2))*(($C1288^(AB$2+2)-$H1288^(AB$2+2))/(ε_c1cd^(AB$2+2)))</f>
        <v/>
      </c>
      <c r="AC1288">
        <f>(INDIRECT("a_"&amp;AC$2)/(AC$2+2))*(($C1288^(AC$2+2)-$H1288^(AC$2+2))/(ε_c1cd^(AC$2+2)))</f>
        <v/>
      </c>
      <c r="AD1288">
        <f>(INDIRECT("a_"&amp;AD$2)/(AD$2+2))*(($C1288^(AD$2+2)-$H1288^(AD$2+2))/(ε_c1cd^(AD$2+2)))</f>
        <v/>
      </c>
      <c r="AE1288" s="111">
        <f>(b*f_cd/L1288)*SUM(U1288:Y1288)+SUM(Q1288:R1288)</f>
        <v/>
      </c>
      <c r="AF1288" s="112">
        <f>AE1288*(K1288-y+e)</f>
        <v/>
      </c>
      <c r="AG1288" s="113">
        <f>(b*f_cd/(L1288^2))*SUM(Z1288:AD1288)+SUM(S1288:T1288)-AF1288</f>
        <v/>
      </c>
      <c r="AH1288" s="114">
        <f>AG1288&lt;0</f>
        <v/>
      </c>
      <c r="AI1288" s="115">
        <f>IF(A1288=1,FALSE,(AND(AQ1288,AH1288,NOT(AI1287))))</f>
        <v/>
      </c>
      <c r="AJ1288" s="116">
        <f>(b*f_cd/L1288)*(a_1/2*J1288^2+a_2/3*J1288^3+a_3/4*J1288^4+a_4/5*J1288^5+a_5/6*J1288^6)+SUM(Q1288:R1288)</f>
        <v/>
      </c>
      <c r="AK1288">
        <f>AJ1288*(K1288-y+e)</f>
        <v/>
      </c>
      <c r="AL1288" s="118">
        <f>(b*f_cd/(L1288^2))*(a_1/3*J1288^3+a_2/4*J1288^4+a_3/5*J1288^5+a_4/6*J1288^6+a_5/7*J1288^7)+SUM(S1288:T1288)-AK1288</f>
        <v/>
      </c>
      <c r="AM1288" s="114">
        <f>AL1288&gt;0</f>
        <v/>
      </c>
      <c r="AN1288" s="115">
        <f>IF(A1288=1,FALSE,(AND(AQ1288,AM1288,NOT(AN1287))))</f>
        <v/>
      </c>
      <c r="AO1288">
        <f>IF(D1288=1,AND(AH1288,NOT(AI1288)),AND(AM1288,NOT(AN1288)))</f>
        <v/>
      </c>
      <c r="AP1288" s="119">
        <f>IF(D1288=1,AI1288,AN1288)</f>
        <v/>
      </c>
      <c r="AQ1288" s="125">
        <f>ABS(E1288)&lt;$AQ$2</f>
        <v/>
      </c>
      <c r="AS1288">
        <f>IF(AP1288,MAX(AS$3:AS1286)+1,"")</f>
        <v/>
      </c>
    </row>
    <row r="1289">
      <c r="A1289" t="n">
        <v>1199</v>
      </c>
      <c r="B1289" s="131">
        <f>IF(A1289=1,0,IF(AP1289,0.1*ε_cu1cd,0))</f>
        <v/>
      </c>
      <c r="C1289" s="131">
        <f>IF(A1289=1,0.1*ε_cu1cd,C1288+B1288)</f>
        <v/>
      </c>
      <c r="D1289" s="113">
        <f>IF('Нормальний переріз'!$D$68&gt;0,1,2)</f>
        <v/>
      </c>
      <c r="E1289" s="144">
        <f>IF(D1289=1,F1289,G1289)</f>
        <v/>
      </c>
      <c r="F1289" s="124">
        <f>IF(AI1288,0.11*ε_cu1cd,IF(AH1288,F1288*0.01,F1288))</f>
        <v/>
      </c>
      <c r="G1289" s="124">
        <f>IF(AP1288,-0.1*ε_cu1cd,IF(AM1288,G1288*0.01,G1288))</f>
        <v/>
      </c>
      <c r="H1289" s="113">
        <f>IF(A1289=1,E1289,IF(AO1288,H1288-E1288+E1289,IF(AP1288,0.8*H1288,H1288+E1289)))</f>
        <v/>
      </c>
      <c r="I1289" s="169">
        <f>(C1289-H1289)/h</f>
        <v/>
      </c>
      <c r="J1289">
        <f>C1289/(ε_c1cd)</f>
        <v/>
      </c>
      <c r="K1289">
        <f>C1289/I1289</f>
        <v/>
      </c>
      <c r="L1289" s="131">
        <f>I1289/(ε_c1cd)</f>
        <v/>
      </c>
      <c r="M1289">
        <f>I1289*(K1289-Z_s1)</f>
        <v/>
      </c>
      <c r="N1289">
        <f>I1289*(K1289-Z_s2)</f>
        <v/>
      </c>
      <c r="O1289">
        <f>E_s*M1289</f>
        <v/>
      </c>
      <c r="P1289">
        <f>E_s*N1289</f>
        <v/>
      </c>
      <c r="Q1289">
        <f>O1289*A_s1</f>
        <v/>
      </c>
      <c r="R1289">
        <f>P1289*A_s2</f>
        <v/>
      </c>
      <c r="S1289">
        <f>Q1289*($K1289-Z_s1)</f>
        <v/>
      </c>
      <c r="T1289">
        <f>R1289*($K1289-Z_s2)</f>
        <v/>
      </c>
      <c r="U1289">
        <f>(INDIRECT("a_"&amp;U$2)/(U$2+1))*(($C1289^(U$2+1)-$H1289^(U$2+1))/(ε_c1cd^(U$2+1)))</f>
        <v/>
      </c>
      <c r="V1289">
        <f>(INDIRECT("a_"&amp;V$2)/(V$2+1))*(($C1289^(V$2+1)-$H1289^(V$2+1))/(ε_c1cd^(V$2+1)))</f>
        <v/>
      </c>
      <c r="W1289">
        <f>(INDIRECT("a_"&amp;W$2)/(W$2+1))*(($C1289^(W$2+1)-$H1289^(W$2+1))/(ε_c1cd^(W$2+1)))</f>
        <v/>
      </c>
      <c r="X1289">
        <f>(INDIRECT("a_"&amp;X$2)/(X$2+1))*(($C1289^(X$2+1)-$H1289^(X$2+1))/(ε_c1cd^(X$2+1)))</f>
        <v/>
      </c>
      <c r="Y1289">
        <f>(INDIRECT("a_"&amp;Y$2)/(Y$2+1))*(($C1289^(Y$2+1)-$H1289^(Y$2+1))/(ε_c1cd^(Y$2+1)))</f>
        <v/>
      </c>
      <c r="Z1289">
        <f>(INDIRECT("a_"&amp;Z$2)/(Z$2+2))*(($C1289^(Z$2+2)-$H1289^(Z$2+2))/(ε_c1cd^(Z$2+2)))</f>
        <v/>
      </c>
      <c r="AA1289">
        <f>(INDIRECT("a_"&amp;AA$2)/(AA$2+2))*(($C1289^(AA$2+2)-$H1289^(AA$2+2))/(ε_c1cd^(AA$2+2)))</f>
        <v/>
      </c>
      <c r="AB1289">
        <f>(INDIRECT("a_"&amp;AB$2)/(AB$2+2))*(($C1289^(AB$2+2)-$H1289^(AB$2+2))/(ε_c1cd^(AB$2+2)))</f>
        <v/>
      </c>
      <c r="AC1289">
        <f>(INDIRECT("a_"&amp;AC$2)/(AC$2+2))*(($C1289^(AC$2+2)-$H1289^(AC$2+2))/(ε_c1cd^(AC$2+2)))</f>
        <v/>
      </c>
      <c r="AD1289">
        <f>(INDIRECT("a_"&amp;AD$2)/(AD$2+2))*(($C1289^(AD$2+2)-$H1289^(AD$2+2))/(ε_c1cd^(AD$2+2)))</f>
        <v/>
      </c>
      <c r="AE1289" s="111">
        <f>(b*f_cd/L1289)*SUM(U1289:Y1289)+SUM(Q1289:R1289)</f>
        <v/>
      </c>
      <c r="AF1289" s="112">
        <f>AE1289*(K1289-y+e)</f>
        <v/>
      </c>
      <c r="AG1289" s="113">
        <f>(b*f_cd/(L1289^2))*SUM(Z1289:AD1289)+SUM(S1289:T1289)-AF1289</f>
        <v/>
      </c>
      <c r="AH1289" s="114">
        <f>AG1289&lt;0</f>
        <v/>
      </c>
      <c r="AI1289" s="115">
        <f>IF(A1289=1,FALSE,(AND(AQ1289,AH1289,NOT(AI1288))))</f>
        <v/>
      </c>
      <c r="AJ1289" s="116">
        <f>(b*f_cd/L1289)*(a_1/2*J1289^2+a_2/3*J1289^3+a_3/4*J1289^4+a_4/5*J1289^5+a_5/6*J1289^6)+SUM(Q1289:R1289)</f>
        <v/>
      </c>
      <c r="AK1289">
        <f>AJ1289*(K1289-y+e)</f>
        <v/>
      </c>
      <c r="AL1289" s="118">
        <f>(b*f_cd/(L1289^2))*(a_1/3*J1289^3+a_2/4*J1289^4+a_3/5*J1289^5+a_4/6*J1289^6+a_5/7*J1289^7)+SUM(S1289:T1289)-AK1289</f>
        <v/>
      </c>
      <c r="AM1289" s="114">
        <f>AL1289&gt;0</f>
        <v/>
      </c>
      <c r="AN1289" s="115">
        <f>IF(A1289=1,FALSE,(AND(AQ1289,AM1289,NOT(AN1288))))</f>
        <v/>
      </c>
      <c r="AO1289">
        <f>IF(D1289=1,AND(AH1289,NOT(AI1289)),AND(AM1289,NOT(AN1289)))</f>
        <v/>
      </c>
      <c r="AP1289" s="119">
        <f>IF(D1289=1,AI1289,AN1289)</f>
        <v/>
      </c>
      <c r="AQ1289" s="125">
        <f>ABS(E1289)&lt;$AQ$2</f>
        <v/>
      </c>
      <c r="AS1289">
        <f>IF(AP1289,MAX(AS$3:AS1287)+1,"")</f>
        <v/>
      </c>
    </row>
    <row r="1290">
      <c r="A1290" t="n">
        <v>1200</v>
      </c>
      <c r="B1290" s="131">
        <f>IF(A1290=1,0,IF(AP1290,0.1*ε_cu1cd,0))</f>
        <v/>
      </c>
      <c r="C1290" s="131">
        <f>IF(A1290=1,0.1*ε_cu1cd,C1289+B1289)</f>
        <v/>
      </c>
      <c r="D1290" s="113">
        <f>IF('Нормальний переріз'!$D$68&gt;0,1,2)</f>
        <v/>
      </c>
      <c r="E1290" s="144">
        <f>IF(D1290=1,F1290,G1290)</f>
        <v/>
      </c>
      <c r="F1290" s="124">
        <f>IF(AI1289,0.11*ε_cu1cd,IF(AH1289,F1289*0.01,F1289))</f>
        <v/>
      </c>
      <c r="G1290" s="124">
        <f>IF(AP1289,-0.1*ε_cu1cd,IF(AM1289,G1289*0.01,G1289))</f>
        <v/>
      </c>
      <c r="H1290" s="113">
        <f>IF(A1290=1,E1290,IF(AO1289,H1289-E1289+E1290,IF(AP1289,0.8*H1289,H1289+E1290)))</f>
        <v/>
      </c>
      <c r="I1290" s="169">
        <f>(C1290-H1290)/h</f>
        <v/>
      </c>
      <c r="J1290">
        <f>C1290/(ε_c1cd)</f>
        <v/>
      </c>
      <c r="K1290">
        <f>C1290/I1290</f>
        <v/>
      </c>
      <c r="L1290" s="131">
        <f>I1290/(ε_c1cd)</f>
        <v/>
      </c>
      <c r="M1290">
        <f>I1290*(K1290-Z_s1)</f>
        <v/>
      </c>
      <c r="N1290">
        <f>I1290*(K1290-Z_s2)</f>
        <v/>
      </c>
      <c r="O1290">
        <f>E_s*M1290</f>
        <v/>
      </c>
      <c r="P1290">
        <f>E_s*N1290</f>
        <v/>
      </c>
      <c r="Q1290">
        <f>O1290*A_s1</f>
        <v/>
      </c>
      <c r="R1290">
        <f>P1290*A_s2</f>
        <v/>
      </c>
      <c r="S1290">
        <f>Q1290*($K1290-Z_s1)</f>
        <v/>
      </c>
      <c r="T1290">
        <f>R1290*($K1290-Z_s2)</f>
        <v/>
      </c>
      <c r="U1290">
        <f>(INDIRECT("a_"&amp;U$2)/(U$2+1))*(($C1290^(U$2+1)-$H1290^(U$2+1))/(ε_c1cd^(U$2+1)))</f>
        <v/>
      </c>
      <c r="V1290">
        <f>(INDIRECT("a_"&amp;V$2)/(V$2+1))*(($C1290^(V$2+1)-$H1290^(V$2+1))/(ε_c1cd^(V$2+1)))</f>
        <v/>
      </c>
      <c r="W1290">
        <f>(INDIRECT("a_"&amp;W$2)/(W$2+1))*(($C1290^(W$2+1)-$H1290^(W$2+1))/(ε_c1cd^(W$2+1)))</f>
        <v/>
      </c>
      <c r="X1290">
        <f>(INDIRECT("a_"&amp;X$2)/(X$2+1))*(($C1290^(X$2+1)-$H1290^(X$2+1))/(ε_c1cd^(X$2+1)))</f>
        <v/>
      </c>
      <c r="Y1290">
        <f>(INDIRECT("a_"&amp;Y$2)/(Y$2+1))*(($C1290^(Y$2+1)-$H1290^(Y$2+1))/(ε_c1cd^(Y$2+1)))</f>
        <v/>
      </c>
      <c r="Z1290">
        <f>(INDIRECT("a_"&amp;Z$2)/(Z$2+2))*(($C1290^(Z$2+2)-$H1290^(Z$2+2))/(ε_c1cd^(Z$2+2)))</f>
        <v/>
      </c>
      <c r="AA1290">
        <f>(INDIRECT("a_"&amp;AA$2)/(AA$2+2))*(($C1290^(AA$2+2)-$H1290^(AA$2+2))/(ε_c1cd^(AA$2+2)))</f>
        <v/>
      </c>
      <c r="AB1290">
        <f>(INDIRECT("a_"&amp;AB$2)/(AB$2+2))*(($C1290^(AB$2+2)-$H1290^(AB$2+2))/(ε_c1cd^(AB$2+2)))</f>
        <v/>
      </c>
      <c r="AC1290">
        <f>(INDIRECT("a_"&amp;AC$2)/(AC$2+2))*(($C1290^(AC$2+2)-$H1290^(AC$2+2))/(ε_c1cd^(AC$2+2)))</f>
        <v/>
      </c>
      <c r="AD1290">
        <f>(INDIRECT("a_"&amp;AD$2)/(AD$2+2))*(($C1290^(AD$2+2)-$H1290^(AD$2+2))/(ε_c1cd^(AD$2+2)))</f>
        <v/>
      </c>
      <c r="AE1290" s="111">
        <f>(b*f_cd/L1290)*SUM(U1290:Y1290)+SUM(Q1290:R1290)</f>
        <v/>
      </c>
      <c r="AF1290" s="112">
        <f>AE1290*(K1290-y+e)</f>
        <v/>
      </c>
      <c r="AG1290" s="113">
        <f>(b*f_cd/(L1290^2))*SUM(Z1290:AD1290)+SUM(S1290:T1290)-AF1290</f>
        <v/>
      </c>
      <c r="AH1290" s="114">
        <f>AG1290&lt;0</f>
        <v/>
      </c>
      <c r="AI1290" s="115">
        <f>IF(A1290=1,FALSE,(AND(AQ1290,AH1290,NOT(AI1289))))</f>
        <v/>
      </c>
      <c r="AJ1290" s="116">
        <f>(b*f_cd/L1290)*(a_1/2*J1290^2+a_2/3*J1290^3+a_3/4*J1290^4+a_4/5*J1290^5+a_5/6*J1290^6)+SUM(Q1290:R1290)</f>
        <v/>
      </c>
      <c r="AK1290">
        <f>AJ1290*(K1290-y+e)</f>
        <v/>
      </c>
      <c r="AL1290" s="118">
        <f>(b*f_cd/(L1290^2))*(a_1/3*J1290^3+a_2/4*J1290^4+a_3/5*J1290^5+a_4/6*J1290^6+a_5/7*J1290^7)+SUM(S1290:T1290)-AK1290</f>
        <v/>
      </c>
      <c r="AM1290" s="114">
        <f>AL1290&gt;0</f>
        <v/>
      </c>
      <c r="AN1290" s="115">
        <f>IF(A1290=1,FALSE,(AND(AQ1290,AM1290,NOT(AN1289))))</f>
        <v/>
      </c>
      <c r="AO1290">
        <f>IF(D1290=1,AND(AH1290,NOT(AI1290)),AND(AM1290,NOT(AN1290)))</f>
        <v/>
      </c>
      <c r="AP1290" s="119">
        <f>IF(D1290=1,AI1290,AN1290)</f>
        <v/>
      </c>
      <c r="AQ1290" s="125">
        <f>ABS(E1290)&lt;$AQ$2</f>
        <v/>
      </c>
      <c r="AS1290">
        <f>IF(AP1290,MAX(AS$3:AS1288)+1,"")</f>
        <v/>
      </c>
    </row>
    <row r="1291">
      <c r="A1291" t="n">
        <v>1201</v>
      </c>
      <c r="B1291" s="131">
        <f>IF(A1291=1,0,IF(AP1291,0.1*ε_cu1cd,0))</f>
        <v/>
      </c>
      <c r="C1291" s="131">
        <f>IF(A1291=1,0.1*ε_cu1cd,C1290+B1290)</f>
        <v/>
      </c>
      <c r="D1291" s="113">
        <f>IF('Нормальний переріз'!$D$68&gt;0,1,2)</f>
        <v/>
      </c>
      <c r="E1291" s="144">
        <f>IF(D1291=1,F1291,G1291)</f>
        <v/>
      </c>
      <c r="F1291" s="124">
        <f>IF(AI1290,0.11*ε_cu1cd,IF(AH1290,F1290*0.01,F1290))</f>
        <v/>
      </c>
      <c r="G1291" s="124">
        <f>IF(AP1290,-0.1*ε_cu1cd,IF(AM1290,G1290*0.01,G1290))</f>
        <v/>
      </c>
      <c r="H1291" s="113">
        <f>IF(A1291=1,E1291,IF(AO1290,H1290-E1290+E1291,IF(AP1290,0.8*H1290,H1290+E1291)))</f>
        <v/>
      </c>
      <c r="I1291" s="169">
        <f>(C1291-H1291)/h</f>
        <v/>
      </c>
      <c r="J1291">
        <f>C1291/(ε_c1cd)</f>
        <v/>
      </c>
      <c r="K1291">
        <f>C1291/I1291</f>
        <v/>
      </c>
      <c r="L1291" s="131">
        <f>I1291/(ε_c1cd)</f>
        <v/>
      </c>
      <c r="M1291">
        <f>I1291*(K1291-Z_s1)</f>
        <v/>
      </c>
      <c r="N1291">
        <f>I1291*(K1291-Z_s2)</f>
        <v/>
      </c>
      <c r="O1291">
        <f>E_s*M1291</f>
        <v/>
      </c>
      <c r="P1291">
        <f>E_s*N1291</f>
        <v/>
      </c>
      <c r="Q1291">
        <f>O1291*A_s1</f>
        <v/>
      </c>
      <c r="R1291">
        <f>P1291*A_s2</f>
        <v/>
      </c>
      <c r="S1291">
        <f>Q1291*($K1291-Z_s1)</f>
        <v/>
      </c>
      <c r="T1291">
        <f>R1291*($K1291-Z_s2)</f>
        <v/>
      </c>
      <c r="U1291">
        <f>(INDIRECT("a_"&amp;U$2)/(U$2+1))*(($C1291^(U$2+1)-$H1291^(U$2+1))/(ε_c1cd^(U$2+1)))</f>
        <v/>
      </c>
      <c r="V1291">
        <f>(INDIRECT("a_"&amp;V$2)/(V$2+1))*(($C1291^(V$2+1)-$H1291^(V$2+1))/(ε_c1cd^(V$2+1)))</f>
        <v/>
      </c>
      <c r="W1291">
        <f>(INDIRECT("a_"&amp;W$2)/(W$2+1))*(($C1291^(W$2+1)-$H1291^(W$2+1))/(ε_c1cd^(W$2+1)))</f>
        <v/>
      </c>
      <c r="X1291">
        <f>(INDIRECT("a_"&amp;X$2)/(X$2+1))*(($C1291^(X$2+1)-$H1291^(X$2+1))/(ε_c1cd^(X$2+1)))</f>
        <v/>
      </c>
      <c r="Y1291">
        <f>(INDIRECT("a_"&amp;Y$2)/(Y$2+1))*(($C1291^(Y$2+1)-$H1291^(Y$2+1))/(ε_c1cd^(Y$2+1)))</f>
        <v/>
      </c>
      <c r="Z1291">
        <f>(INDIRECT("a_"&amp;Z$2)/(Z$2+2))*(($C1291^(Z$2+2)-$H1291^(Z$2+2))/(ε_c1cd^(Z$2+2)))</f>
        <v/>
      </c>
      <c r="AA1291">
        <f>(INDIRECT("a_"&amp;AA$2)/(AA$2+2))*(($C1291^(AA$2+2)-$H1291^(AA$2+2))/(ε_c1cd^(AA$2+2)))</f>
        <v/>
      </c>
      <c r="AB1291">
        <f>(INDIRECT("a_"&amp;AB$2)/(AB$2+2))*(($C1291^(AB$2+2)-$H1291^(AB$2+2))/(ε_c1cd^(AB$2+2)))</f>
        <v/>
      </c>
      <c r="AC1291">
        <f>(INDIRECT("a_"&amp;AC$2)/(AC$2+2))*(($C1291^(AC$2+2)-$H1291^(AC$2+2))/(ε_c1cd^(AC$2+2)))</f>
        <v/>
      </c>
      <c r="AD1291">
        <f>(INDIRECT("a_"&amp;AD$2)/(AD$2+2))*(($C1291^(AD$2+2)-$H1291^(AD$2+2))/(ε_c1cd^(AD$2+2)))</f>
        <v/>
      </c>
      <c r="AE1291" s="111">
        <f>(b*f_cd/L1291)*SUM(U1291:Y1291)+SUM(Q1291:R1291)</f>
        <v/>
      </c>
      <c r="AF1291" s="112">
        <f>AE1291*(K1291-y+e)</f>
        <v/>
      </c>
      <c r="AG1291" s="113">
        <f>(b*f_cd/(L1291^2))*SUM(Z1291:AD1291)+SUM(S1291:T1291)-AF1291</f>
        <v/>
      </c>
      <c r="AH1291" s="114">
        <f>AG1291&lt;0</f>
        <v/>
      </c>
      <c r="AI1291" s="115">
        <f>IF(A1291=1,FALSE,(AND(AQ1291,AH1291,NOT(AI1290))))</f>
        <v/>
      </c>
      <c r="AJ1291" s="116">
        <f>(b*f_cd/L1291)*(a_1/2*J1291^2+a_2/3*J1291^3+a_3/4*J1291^4+a_4/5*J1291^5+a_5/6*J1291^6)+SUM(Q1291:R1291)</f>
        <v/>
      </c>
      <c r="AK1291">
        <f>AJ1291*(K1291-y+e)</f>
        <v/>
      </c>
      <c r="AL1291" s="118">
        <f>(b*f_cd/(L1291^2))*(a_1/3*J1291^3+a_2/4*J1291^4+a_3/5*J1291^5+a_4/6*J1291^6+a_5/7*J1291^7)+SUM(S1291:T1291)-AK1291</f>
        <v/>
      </c>
      <c r="AM1291" s="114">
        <f>AL1291&gt;0</f>
        <v/>
      </c>
      <c r="AN1291" s="115">
        <f>IF(A1291=1,FALSE,(AND(AQ1291,AM1291,NOT(AN1290))))</f>
        <v/>
      </c>
      <c r="AO1291">
        <f>IF(D1291=1,AND(AH1291,NOT(AI1291)),AND(AM1291,NOT(AN1291)))</f>
        <v/>
      </c>
      <c r="AP1291" s="119">
        <f>IF(D1291=1,AI1291,AN1291)</f>
        <v/>
      </c>
      <c r="AQ1291" s="125">
        <f>ABS(E1291)&lt;$AQ$2</f>
        <v/>
      </c>
      <c r="AS1291">
        <f>IF(AP1291,MAX(AS$3:AS1289)+1,"")</f>
        <v/>
      </c>
    </row>
    <row r="1292">
      <c r="A1292" t="n">
        <v>1202</v>
      </c>
      <c r="B1292" s="131">
        <f>IF(A1292=1,0,IF(AP1292,0.1*ε_cu1cd,0))</f>
        <v/>
      </c>
      <c r="C1292" s="131">
        <f>IF(A1292=1,0.1*ε_cu1cd,C1291+B1291)</f>
        <v/>
      </c>
      <c r="D1292" s="113">
        <f>IF('Нормальний переріз'!$D$68&gt;0,1,2)</f>
        <v/>
      </c>
      <c r="E1292" s="144">
        <f>IF(D1292=1,F1292,G1292)</f>
        <v/>
      </c>
      <c r="F1292" s="124">
        <f>IF(AI1291,0.11*ε_cu1cd,IF(AH1291,F1291*0.01,F1291))</f>
        <v/>
      </c>
      <c r="G1292" s="124">
        <f>IF(AP1291,-0.1*ε_cu1cd,IF(AM1291,G1291*0.01,G1291))</f>
        <v/>
      </c>
      <c r="H1292" s="113">
        <f>IF(A1292=1,E1292,IF(AO1291,H1291-E1291+E1292,IF(AP1291,0.8*H1291,H1291+E1292)))</f>
        <v/>
      </c>
      <c r="I1292" s="169">
        <f>(C1292-H1292)/h</f>
        <v/>
      </c>
      <c r="J1292">
        <f>C1292/(ε_c1cd)</f>
        <v/>
      </c>
      <c r="K1292">
        <f>C1292/I1292</f>
        <v/>
      </c>
      <c r="L1292" s="131">
        <f>I1292/(ε_c1cd)</f>
        <v/>
      </c>
      <c r="M1292">
        <f>I1292*(K1292-Z_s1)</f>
        <v/>
      </c>
      <c r="N1292">
        <f>I1292*(K1292-Z_s2)</f>
        <v/>
      </c>
      <c r="O1292">
        <f>E_s*M1292</f>
        <v/>
      </c>
      <c r="P1292">
        <f>E_s*N1292</f>
        <v/>
      </c>
      <c r="Q1292">
        <f>O1292*A_s1</f>
        <v/>
      </c>
      <c r="R1292">
        <f>P1292*A_s2</f>
        <v/>
      </c>
      <c r="S1292">
        <f>Q1292*($K1292-Z_s1)</f>
        <v/>
      </c>
      <c r="T1292">
        <f>R1292*($K1292-Z_s2)</f>
        <v/>
      </c>
      <c r="U1292">
        <f>(INDIRECT("a_"&amp;U$2)/(U$2+1))*(($C1292^(U$2+1)-$H1292^(U$2+1))/(ε_c1cd^(U$2+1)))</f>
        <v/>
      </c>
      <c r="V1292">
        <f>(INDIRECT("a_"&amp;V$2)/(V$2+1))*(($C1292^(V$2+1)-$H1292^(V$2+1))/(ε_c1cd^(V$2+1)))</f>
        <v/>
      </c>
      <c r="W1292">
        <f>(INDIRECT("a_"&amp;W$2)/(W$2+1))*(($C1292^(W$2+1)-$H1292^(W$2+1))/(ε_c1cd^(W$2+1)))</f>
        <v/>
      </c>
      <c r="X1292">
        <f>(INDIRECT("a_"&amp;X$2)/(X$2+1))*(($C1292^(X$2+1)-$H1292^(X$2+1))/(ε_c1cd^(X$2+1)))</f>
        <v/>
      </c>
      <c r="Y1292">
        <f>(INDIRECT("a_"&amp;Y$2)/(Y$2+1))*(($C1292^(Y$2+1)-$H1292^(Y$2+1))/(ε_c1cd^(Y$2+1)))</f>
        <v/>
      </c>
      <c r="Z1292">
        <f>(INDIRECT("a_"&amp;Z$2)/(Z$2+2))*(($C1292^(Z$2+2)-$H1292^(Z$2+2))/(ε_c1cd^(Z$2+2)))</f>
        <v/>
      </c>
      <c r="AA1292">
        <f>(INDIRECT("a_"&amp;AA$2)/(AA$2+2))*(($C1292^(AA$2+2)-$H1292^(AA$2+2))/(ε_c1cd^(AA$2+2)))</f>
        <v/>
      </c>
      <c r="AB1292">
        <f>(INDIRECT("a_"&amp;AB$2)/(AB$2+2))*(($C1292^(AB$2+2)-$H1292^(AB$2+2))/(ε_c1cd^(AB$2+2)))</f>
        <v/>
      </c>
      <c r="AC1292">
        <f>(INDIRECT("a_"&amp;AC$2)/(AC$2+2))*(($C1292^(AC$2+2)-$H1292^(AC$2+2))/(ε_c1cd^(AC$2+2)))</f>
        <v/>
      </c>
      <c r="AD1292">
        <f>(INDIRECT("a_"&amp;AD$2)/(AD$2+2))*(($C1292^(AD$2+2)-$H1292^(AD$2+2))/(ε_c1cd^(AD$2+2)))</f>
        <v/>
      </c>
      <c r="AE1292" s="111">
        <f>(b*f_cd/L1292)*SUM(U1292:Y1292)+SUM(Q1292:R1292)</f>
        <v/>
      </c>
      <c r="AF1292" s="112">
        <f>AE1292*(K1292-y+e)</f>
        <v/>
      </c>
      <c r="AG1292" s="113">
        <f>(b*f_cd/(L1292^2))*SUM(Z1292:AD1292)+SUM(S1292:T1292)-AF1292</f>
        <v/>
      </c>
      <c r="AH1292" s="114">
        <f>AG1292&lt;0</f>
        <v/>
      </c>
      <c r="AI1292" s="115">
        <f>IF(A1292=1,FALSE,(AND(AQ1292,AH1292,NOT(AI1291))))</f>
        <v/>
      </c>
      <c r="AJ1292" s="116">
        <f>(b*f_cd/L1292)*(a_1/2*J1292^2+a_2/3*J1292^3+a_3/4*J1292^4+a_4/5*J1292^5+a_5/6*J1292^6)+SUM(Q1292:R1292)</f>
        <v/>
      </c>
      <c r="AK1292">
        <f>AJ1292*(K1292-y+e)</f>
        <v/>
      </c>
      <c r="AL1292" s="118">
        <f>(b*f_cd/(L1292^2))*(a_1/3*J1292^3+a_2/4*J1292^4+a_3/5*J1292^5+a_4/6*J1292^6+a_5/7*J1292^7)+SUM(S1292:T1292)-AK1292</f>
        <v/>
      </c>
      <c r="AM1292" s="114">
        <f>AL1292&gt;0</f>
        <v/>
      </c>
      <c r="AN1292" s="115">
        <f>IF(A1292=1,FALSE,(AND(AQ1292,AM1292,NOT(AN1291))))</f>
        <v/>
      </c>
      <c r="AO1292">
        <f>IF(D1292=1,AND(AH1292,NOT(AI1292)),AND(AM1292,NOT(AN1292)))</f>
        <v/>
      </c>
      <c r="AP1292" s="119">
        <f>IF(D1292=1,AI1292,AN1292)</f>
        <v/>
      </c>
      <c r="AQ1292" s="125">
        <f>ABS(E1292)&lt;$AQ$2</f>
        <v/>
      </c>
      <c r="AS1292">
        <f>IF(AP1292,MAX(AS$3:AS1290)+1,"")</f>
        <v/>
      </c>
    </row>
    <row r="1293">
      <c r="A1293" t="n">
        <v>1203</v>
      </c>
      <c r="B1293" s="131">
        <f>IF(A1293=1,0,IF(AP1293,0.1*ε_cu1cd,0))</f>
        <v/>
      </c>
      <c r="C1293" s="131">
        <f>IF(A1293=1,0.1*ε_cu1cd,C1292+B1292)</f>
        <v/>
      </c>
      <c r="D1293" s="113">
        <f>IF('Нормальний переріз'!$D$68&gt;0,1,2)</f>
        <v/>
      </c>
      <c r="E1293" s="144">
        <f>IF(D1293=1,F1293,G1293)</f>
        <v/>
      </c>
      <c r="F1293" s="124">
        <f>IF(AI1292,0.11*ε_cu1cd,IF(AH1292,F1292*0.01,F1292))</f>
        <v/>
      </c>
      <c r="G1293" s="124">
        <f>IF(AP1292,-0.1*ε_cu1cd,IF(AM1292,G1292*0.01,G1292))</f>
        <v/>
      </c>
      <c r="H1293" s="113">
        <f>IF(A1293=1,E1293,IF(AO1292,H1292-E1292+E1293,IF(AP1292,0.8*H1292,H1292+E1293)))</f>
        <v/>
      </c>
      <c r="I1293" s="169">
        <f>(C1293-H1293)/h</f>
        <v/>
      </c>
      <c r="J1293">
        <f>C1293/(ε_c1cd)</f>
        <v/>
      </c>
      <c r="K1293">
        <f>C1293/I1293</f>
        <v/>
      </c>
      <c r="L1293" s="131">
        <f>I1293/(ε_c1cd)</f>
        <v/>
      </c>
      <c r="M1293">
        <f>I1293*(K1293-Z_s1)</f>
        <v/>
      </c>
      <c r="N1293">
        <f>I1293*(K1293-Z_s2)</f>
        <v/>
      </c>
      <c r="O1293">
        <f>E_s*M1293</f>
        <v/>
      </c>
      <c r="P1293">
        <f>E_s*N1293</f>
        <v/>
      </c>
      <c r="Q1293">
        <f>O1293*A_s1</f>
        <v/>
      </c>
      <c r="R1293">
        <f>P1293*A_s2</f>
        <v/>
      </c>
      <c r="S1293">
        <f>Q1293*($K1293-Z_s1)</f>
        <v/>
      </c>
      <c r="T1293">
        <f>R1293*($K1293-Z_s2)</f>
        <v/>
      </c>
      <c r="U1293">
        <f>(INDIRECT("a_"&amp;U$2)/(U$2+1))*(($C1293^(U$2+1)-$H1293^(U$2+1))/(ε_c1cd^(U$2+1)))</f>
        <v/>
      </c>
      <c r="V1293">
        <f>(INDIRECT("a_"&amp;V$2)/(V$2+1))*(($C1293^(V$2+1)-$H1293^(V$2+1))/(ε_c1cd^(V$2+1)))</f>
        <v/>
      </c>
      <c r="W1293">
        <f>(INDIRECT("a_"&amp;W$2)/(W$2+1))*(($C1293^(W$2+1)-$H1293^(W$2+1))/(ε_c1cd^(W$2+1)))</f>
        <v/>
      </c>
      <c r="X1293">
        <f>(INDIRECT("a_"&amp;X$2)/(X$2+1))*(($C1293^(X$2+1)-$H1293^(X$2+1))/(ε_c1cd^(X$2+1)))</f>
        <v/>
      </c>
      <c r="Y1293">
        <f>(INDIRECT("a_"&amp;Y$2)/(Y$2+1))*(($C1293^(Y$2+1)-$H1293^(Y$2+1))/(ε_c1cd^(Y$2+1)))</f>
        <v/>
      </c>
      <c r="Z1293">
        <f>(INDIRECT("a_"&amp;Z$2)/(Z$2+2))*(($C1293^(Z$2+2)-$H1293^(Z$2+2))/(ε_c1cd^(Z$2+2)))</f>
        <v/>
      </c>
      <c r="AA1293">
        <f>(INDIRECT("a_"&amp;AA$2)/(AA$2+2))*(($C1293^(AA$2+2)-$H1293^(AA$2+2))/(ε_c1cd^(AA$2+2)))</f>
        <v/>
      </c>
      <c r="AB1293">
        <f>(INDIRECT("a_"&amp;AB$2)/(AB$2+2))*(($C1293^(AB$2+2)-$H1293^(AB$2+2))/(ε_c1cd^(AB$2+2)))</f>
        <v/>
      </c>
      <c r="AC1293">
        <f>(INDIRECT("a_"&amp;AC$2)/(AC$2+2))*(($C1293^(AC$2+2)-$H1293^(AC$2+2))/(ε_c1cd^(AC$2+2)))</f>
        <v/>
      </c>
      <c r="AD1293">
        <f>(INDIRECT("a_"&amp;AD$2)/(AD$2+2))*(($C1293^(AD$2+2)-$H1293^(AD$2+2))/(ε_c1cd^(AD$2+2)))</f>
        <v/>
      </c>
      <c r="AE1293" s="111">
        <f>(b*f_cd/L1293)*SUM(U1293:Y1293)+SUM(Q1293:R1293)</f>
        <v/>
      </c>
      <c r="AF1293" s="112">
        <f>AE1293*(K1293-y+e)</f>
        <v/>
      </c>
      <c r="AG1293" s="113">
        <f>(b*f_cd/(L1293^2))*SUM(Z1293:AD1293)+SUM(S1293:T1293)-AF1293</f>
        <v/>
      </c>
      <c r="AH1293" s="114">
        <f>AG1293&lt;0</f>
        <v/>
      </c>
      <c r="AI1293" s="115">
        <f>IF(A1293=1,FALSE,(AND(AQ1293,AH1293,NOT(AI1292))))</f>
        <v/>
      </c>
      <c r="AJ1293" s="116">
        <f>(b*f_cd/L1293)*(a_1/2*J1293^2+a_2/3*J1293^3+a_3/4*J1293^4+a_4/5*J1293^5+a_5/6*J1293^6)+SUM(Q1293:R1293)</f>
        <v/>
      </c>
      <c r="AK1293">
        <f>AJ1293*(K1293-y+e)</f>
        <v/>
      </c>
      <c r="AL1293" s="118">
        <f>(b*f_cd/(L1293^2))*(a_1/3*J1293^3+a_2/4*J1293^4+a_3/5*J1293^5+a_4/6*J1293^6+a_5/7*J1293^7)+SUM(S1293:T1293)-AK1293</f>
        <v/>
      </c>
      <c r="AM1293" s="114">
        <f>AL1293&gt;0</f>
        <v/>
      </c>
      <c r="AN1293" s="115">
        <f>IF(A1293=1,FALSE,(AND(AQ1293,AM1293,NOT(AN1292))))</f>
        <v/>
      </c>
      <c r="AO1293">
        <f>IF(D1293=1,AND(AH1293,NOT(AI1293)),AND(AM1293,NOT(AN1293)))</f>
        <v/>
      </c>
      <c r="AP1293" s="119">
        <f>IF(D1293=1,AI1293,AN1293)</f>
        <v/>
      </c>
      <c r="AQ1293" s="125">
        <f>ABS(E1293)&lt;$AQ$2</f>
        <v/>
      </c>
      <c r="AS1293">
        <f>IF(AP1293,MAX(AS$3:AS1291)+1,"")</f>
        <v/>
      </c>
    </row>
    <row r="1294">
      <c r="A1294" t="n">
        <v>1204</v>
      </c>
      <c r="B1294" s="131">
        <f>IF(A1294=1,0,IF(AP1294,0.1*ε_cu1cd,0))</f>
        <v/>
      </c>
      <c r="C1294" s="131">
        <f>IF(A1294=1,0.1*ε_cu1cd,C1293+B1293)</f>
        <v/>
      </c>
      <c r="D1294" s="113">
        <f>IF('Нормальний переріз'!$D$68&gt;0,1,2)</f>
        <v/>
      </c>
      <c r="E1294" s="144">
        <f>IF(D1294=1,F1294,G1294)</f>
        <v/>
      </c>
      <c r="F1294" s="124">
        <f>IF(AI1293,0.11*ε_cu1cd,IF(AH1293,F1293*0.01,F1293))</f>
        <v/>
      </c>
      <c r="G1294" s="124">
        <f>IF(AP1293,-0.1*ε_cu1cd,IF(AM1293,G1293*0.01,G1293))</f>
        <v/>
      </c>
      <c r="H1294" s="113">
        <f>IF(A1294=1,E1294,IF(AO1293,H1293-E1293+E1294,IF(AP1293,0.8*H1293,H1293+E1294)))</f>
        <v/>
      </c>
      <c r="I1294" s="169">
        <f>(C1294-H1294)/h</f>
        <v/>
      </c>
      <c r="J1294">
        <f>C1294/(ε_c1cd)</f>
        <v/>
      </c>
      <c r="K1294">
        <f>C1294/I1294</f>
        <v/>
      </c>
      <c r="L1294" s="131">
        <f>I1294/(ε_c1cd)</f>
        <v/>
      </c>
      <c r="M1294">
        <f>I1294*(K1294-Z_s1)</f>
        <v/>
      </c>
      <c r="N1294">
        <f>I1294*(K1294-Z_s2)</f>
        <v/>
      </c>
      <c r="O1294">
        <f>E_s*M1294</f>
        <v/>
      </c>
      <c r="P1294">
        <f>E_s*N1294</f>
        <v/>
      </c>
      <c r="Q1294">
        <f>O1294*A_s1</f>
        <v/>
      </c>
      <c r="R1294">
        <f>P1294*A_s2</f>
        <v/>
      </c>
      <c r="S1294">
        <f>Q1294*($K1294-Z_s1)</f>
        <v/>
      </c>
      <c r="T1294">
        <f>R1294*($K1294-Z_s2)</f>
        <v/>
      </c>
      <c r="U1294">
        <f>(INDIRECT("a_"&amp;U$2)/(U$2+1))*(($C1294^(U$2+1)-$H1294^(U$2+1))/(ε_c1cd^(U$2+1)))</f>
        <v/>
      </c>
      <c r="V1294">
        <f>(INDIRECT("a_"&amp;V$2)/(V$2+1))*(($C1294^(V$2+1)-$H1294^(V$2+1))/(ε_c1cd^(V$2+1)))</f>
        <v/>
      </c>
      <c r="W1294">
        <f>(INDIRECT("a_"&amp;W$2)/(W$2+1))*(($C1294^(W$2+1)-$H1294^(W$2+1))/(ε_c1cd^(W$2+1)))</f>
        <v/>
      </c>
      <c r="X1294">
        <f>(INDIRECT("a_"&amp;X$2)/(X$2+1))*(($C1294^(X$2+1)-$H1294^(X$2+1))/(ε_c1cd^(X$2+1)))</f>
        <v/>
      </c>
      <c r="Y1294">
        <f>(INDIRECT("a_"&amp;Y$2)/(Y$2+1))*(($C1294^(Y$2+1)-$H1294^(Y$2+1))/(ε_c1cd^(Y$2+1)))</f>
        <v/>
      </c>
      <c r="Z1294">
        <f>(INDIRECT("a_"&amp;Z$2)/(Z$2+2))*(($C1294^(Z$2+2)-$H1294^(Z$2+2))/(ε_c1cd^(Z$2+2)))</f>
        <v/>
      </c>
      <c r="AA1294">
        <f>(INDIRECT("a_"&amp;AA$2)/(AA$2+2))*(($C1294^(AA$2+2)-$H1294^(AA$2+2))/(ε_c1cd^(AA$2+2)))</f>
        <v/>
      </c>
      <c r="AB1294">
        <f>(INDIRECT("a_"&amp;AB$2)/(AB$2+2))*(($C1294^(AB$2+2)-$H1294^(AB$2+2))/(ε_c1cd^(AB$2+2)))</f>
        <v/>
      </c>
      <c r="AC1294">
        <f>(INDIRECT("a_"&amp;AC$2)/(AC$2+2))*(($C1294^(AC$2+2)-$H1294^(AC$2+2))/(ε_c1cd^(AC$2+2)))</f>
        <v/>
      </c>
      <c r="AD1294">
        <f>(INDIRECT("a_"&amp;AD$2)/(AD$2+2))*(($C1294^(AD$2+2)-$H1294^(AD$2+2))/(ε_c1cd^(AD$2+2)))</f>
        <v/>
      </c>
      <c r="AE1294" s="111">
        <f>(b*f_cd/L1294)*SUM(U1294:Y1294)+SUM(Q1294:R1294)</f>
        <v/>
      </c>
      <c r="AF1294" s="112">
        <f>AE1294*(K1294-y+e)</f>
        <v/>
      </c>
      <c r="AG1294" s="113">
        <f>(b*f_cd/(L1294^2))*SUM(Z1294:AD1294)+SUM(S1294:T1294)-AF1294</f>
        <v/>
      </c>
      <c r="AH1294" s="114">
        <f>AG1294&lt;0</f>
        <v/>
      </c>
      <c r="AI1294" s="115">
        <f>IF(A1294=1,FALSE,(AND(AQ1294,AH1294,NOT(AI1293))))</f>
        <v/>
      </c>
      <c r="AJ1294" s="116">
        <f>(b*f_cd/L1294)*(a_1/2*J1294^2+a_2/3*J1294^3+a_3/4*J1294^4+a_4/5*J1294^5+a_5/6*J1294^6)+SUM(Q1294:R1294)</f>
        <v/>
      </c>
      <c r="AK1294">
        <f>AJ1294*(K1294-y+e)</f>
        <v/>
      </c>
      <c r="AL1294" s="118">
        <f>(b*f_cd/(L1294^2))*(a_1/3*J1294^3+a_2/4*J1294^4+a_3/5*J1294^5+a_4/6*J1294^6+a_5/7*J1294^7)+SUM(S1294:T1294)-AK1294</f>
        <v/>
      </c>
      <c r="AM1294" s="114">
        <f>AL1294&gt;0</f>
        <v/>
      </c>
      <c r="AN1294" s="115">
        <f>IF(A1294=1,FALSE,(AND(AQ1294,AM1294,NOT(AN1293))))</f>
        <v/>
      </c>
      <c r="AO1294">
        <f>IF(D1294=1,AND(AH1294,NOT(AI1294)),AND(AM1294,NOT(AN1294)))</f>
        <v/>
      </c>
      <c r="AP1294" s="119">
        <f>IF(D1294=1,AI1294,AN1294)</f>
        <v/>
      </c>
      <c r="AQ1294" s="125">
        <f>ABS(E1294)&lt;$AQ$2</f>
        <v/>
      </c>
      <c r="AS1294">
        <f>IF(AP1294,MAX(AS$3:AS1292)+1,"")</f>
        <v/>
      </c>
    </row>
    <row r="1295">
      <c r="A1295" t="n">
        <v>1205</v>
      </c>
      <c r="B1295" s="131">
        <f>IF(A1295=1,0,IF(AP1295,0.1*ε_cu1cd,0))</f>
        <v/>
      </c>
      <c r="C1295" s="131">
        <f>IF(A1295=1,0.1*ε_cu1cd,C1294+B1294)</f>
        <v/>
      </c>
      <c r="D1295" s="113">
        <f>IF('Нормальний переріз'!$D$68&gt;0,1,2)</f>
        <v/>
      </c>
      <c r="E1295" s="144">
        <f>IF(D1295=1,F1295,G1295)</f>
        <v/>
      </c>
      <c r="F1295" s="124">
        <f>IF(AI1294,0.11*ε_cu1cd,IF(AH1294,F1294*0.01,F1294))</f>
        <v/>
      </c>
      <c r="G1295" s="124">
        <f>IF(AP1294,-0.1*ε_cu1cd,IF(AM1294,G1294*0.01,G1294))</f>
        <v/>
      </c>
      <c r="H1295" s="113">
        <f>IF(A1295=1,E1295,IF(AO1294,H1294-E1294+E1295,IF(AP1294,0.8*H1294,H1294+E1295)))</f>
        <v/>
      </c>
      <c r="I1295" s="169">
        <f>(C1295-H1295)/h</f>
        <v/>
      </c>
      <c r="J1295">
        <f>C1295/(ε_c1cd)</f>
        <v/>
      </c>
      <c r="K1295">
        <f>C1295/I1295</f>
        <v/>
      </c>
      <c r="L1295" s="131">
        <f>I1295/(ε_c1cd)</f>
        <v/>
      </c>
      <c r="M1295">
        <f>I1295*(K1295-Z_s1)</f>
        <v/>
      </c>
      <c r="N1295">
        <f>I1295*(K1295-Z_s2)</f>
        <v/>
      </c>
      <c r="O1295">
        <f>E_s*M1295</f>
        <v/>
      </c>
      <c r="P1295">
        <f>E_s*N1295</f>
        <v/>
      </c>
      <c r="Q1295">
        <f>O1295*A_s1</f>
        <v/>
      </c>
      <c r="R1295">
        <f>P1295*A_s2</f>
        <v/>
      </c>
      <c r="S1295">
        <f>Q1295*($K1295-Z_s1)</f>
        <v/>
      </c>
      <c r="T1295">
        <f>R1295*($K1295-Z_s2)</f>
        <v/>
      </c>
      <c r="U1295">
        <f>(INDIRECT("a_"&amp;U$2)/(U$2+1))*(($C1295^(U$2+1)-$H1295^(U$2+1))/(ε_c1cd^(U$2+1)))</f>
        <v/>
      </c>
      <c r="V1295">
        <f>(INDIRECT("a_"&amp;V$2)/(V$2+1))*(($C1295^(V$2+1)-$H1295^(V$2+1))/(ε_c1cd^(V$2+1)))</f>
        <v/>
      </c>
      <c r="W1295">
        <f>(INDIRECT("a_"&amp;W$2)/(W$2+1))*(($C1295^(W$2+1)-$H1295^(W$2+1))/(ε_c1cd^(W$2+1)))</f>
        <v/>
      </c>
      <c r="X1295">
        <f>(INDIRECT("a_"&amp;X$2)/(X$2+1))*(($C1295^(X$2+1)-$H1295^(X$2+1))/(ε_c1cd^(X$2+1)))</f>
        <v/>
      </c>
      <c r="Y1295">
        <f>(INDIRECT("a_"&amp;Y$2)/(Y$2+1))*(($C1295^(Y$2+1)-$H1295^(Y$2+1))/(ε_c1cd^(Y$2+1)))</f>
        <v/>
      </c>
      <c r="Z1295">
        <f>(INDIRECT("a_"&amp;Z$2)/(Z$2+2))*(($C1295^(Z$2+2)-$H1295^(Z$2+2))/(ε_c1cd^(Z$2+2)))</f>
        <v/>
      </c>
      <c r="AA1295">
        <f>(INDIRECT("a_"&amp;AA$2)/(AA$2+2))*(($C1295^(AA$2+2)-$H1295^(AA$2+2))/(ε_c1cd^(AA$2+2)))</f>
        <v/>
      </c>
      <c r="AB1295">
        <f>(INDIRECT("a_"&amp;AB$2)/(AB$2+2))*(($C1295^(AB$2+2)-$H1295^(AB$2+2))/(ε_c1cd^(AB$2+2)))</f>
        <v/>
      </c>
      <c r="AC1295">
        <f>(INDIRECT("a_"&amp;AC$2)/(AC$2+2))*(($C1295^(AC$2+2)-$H1295^(AC$2+2))/(ε_c1cd^(AC$2+2)))</f>
        <v/>
      </c>
      <c r="AD1295">
        <f>(INDIRECT("a_"&amp;AD$2)/(AD$2+2))*(($C1295^(AD$2+2)-$H1295^(AD$2+2))/(ε_c1cd^(AD$2+2)))</f>
        <v/>
      </c>
      <c r="AE1295" s="111">
        <f>(b*f_cd/L1295)*SUM(U1295:Y1295)+SUM(Q1295:R1295)</f>
        <v/>
      </c>
      <c r="AF1295" s="112">
        <f>AE1295*(K1295-y+e)</f>
        <v/>
      </c>
      <c r="AG1295" s="113">
        <f>(b*f_cd/(L1295^2))*SUM(Z1295:AD1295)+SUM(S1295:T1295)-AF1295</f>
        <v/>
      </c>
      <c r="AH1295" s="114">
        <f>AG1295&lt;0</f>
        <v/>
      </c>
      <c r="AI1295" s="115">
        <f>IF(A1295=1,FALSE,(AND(AQ1295,AH1295,NOT(AI1294))))</f>
        <v/>
      </c>
      <c r="AJ1295" s="116">
        <f>(b*f_cd/L1295)*(a_1/2*J1295^2+a_2/3*J1295^3+a_3/4*J1295^4+a_4/5*J1295^5+a_5/6*J1295^6)+SUM(Q1295:R1295)</f>
        <v/>
      </c>
      <c r="AK1295">
        <f>AJ1295*(K1295-y+e)</f>
        <v/>
      </c>
      <c r="AL1295" s="118">
        <f>(b*f_cd/(L1295^2))*(a_1/3*J1295^3+a_2/4*J1295^4+a_3/5*J1295^5+a_4/6*J1295^6+a_5/7*J1295^7)+SUM(S1295:T1295)-AK1295</f>
        <v/>
      </c>
      <c r="AM1295" s="114">
        <f>AL1295&gt;0</f>
        <v/>
      </c>
      <c r="AN1295" s="115">
        <f>IF(A1295=1,FALSE,(AND(AQ1295,AM1295,NOT(AN1294))))</f>
        <v/>
      </c>
      <c r="AO1295">
        <f>IF(D1295=1,AND(AH1295,NOT(AI1295)),AND(AM1295,NOT(AN1295)))</f>
        <v/>
      </c>
      <c r="AP1295" s="119">
        <f>IF(D1295=1,AI1295,AN1295)</f>
        <v/>
      </c>
      <c r="AQ1295" s="125">
        <f>ABS(E1295)&lt;$AQ$2</f>
        <v/>
      </c>
      <c r="AS1295">
        <f>IF(AP1295,MAX(AS$3:AS1293)+1,"")</f>
        <v/>
      </c>
    </row>
    <row r="1296">
      <c r="A1296" t="n">
        <v>1206</v>
      </c>
      <c r="B1296" s="131">
        <f>IF(A1296=1,0,IF(AP1296,0.1*ε_cu1cd,0))</f>
        <v/>
      </c>
      <c r="C1296" s="131">
        <f>IF(A1296=1,0.1*ε_cu1cd,C1295+B1295)</f>
        <v/>
      </c>
      <c r="D1296" s="113">
        <f>IF('Нормальний переріз'!$D$68&gt;0,1,2)</f>
        <v/>
      </c>
      <c r="E1296" s="144">
        <f>IF(D1296=1,F1296,G1296)</f>
        <v/>
      </c>
      <c r="F1296" s="124">
        <f>IF(AI1295,0.11*ε_cu1cd,IF(AH1295,F1295*0.01,F1295))</f>
        <v/>
      </c>
      <c r="G1296" s="124">
        <f>IF(AP1295,-0.1*ε_cu1cd,IF(AM1295,G1295*0.01,G1295))</f>
        <v/>
      </c>
      <c r="H1296" s="113">
        <f>IF(A1296=1,E1296,IF(AO1295,H1295-E1295+E1296,IF(AP1295,0.8*H1295,H1295+E1296)))</f>
        <v/>
      </c>
      <c r="I1296" s="169">
        <f>(C1296-H1296)/h</f>
        <v/>
      </c>
      <c r="J1296">
        <f>C1296/(ε_c1cd)</f>
        <v/>
      </c>
      <c r="K1296">
        <f>C1296/I1296</f>
        <v/>
      </c>
      <c r="L1296" s="131">
        <f>I1296/(ε_c1cd)</f>
        <v/>
      </c>
      <c r="M1296">
        <f>I1296*(K1296-Z_s1)</f>
        <v/>
      </c>
      <c r="N1296">
        <f>I1296*(K1296-Z_s2)</f>
        <v/>
      </c>
      <c r="O1296">
        <f>E_s*M1296</f>
        <v/>
      </c>
      <c r="P1296">
        <f>E_s*N1296</f>
        <v/>
      </c>
      <c r="Q1296">
        <f>O1296*A_s1</f>
        <v/>
      </c>
      <c r="R1296">
        <f>P1296*A_s2</f>
        <v/>
      </c>
      <c r="S1296">
        <f>Q1296*($K1296-Z_s1)</f>
        <v/>
      </c>
      <c r="T1296">
        <f>R1296*($K1296-Z_s2)</f>
        <v/>
      </c>
      <c r="U1296">
        <f>(INDIRECT("a_"&amp;U$2)/(U$2+1))*(($C1296^(U$2+1)-$H1296^(U$2+1))/(ε_c1cd^(U$2+1)))</f>
        <v/>
      </c>
      <c r="V1296">
        <f>(INDIRECT("a_"&amp;V$2)/(V$2+1))*(($C1296^(V$2+1)-$H1296^(V$2+1))/(ε_c1cd^(V$2+1)))</f>
        <v/>
      </c>
      <c r="W1296">
        <f>(INDIRECT("a_"&amp;W$2)/(W$2+1))*(($C1296^(W$2+1)-$H1296^(W$2+1))/(ε_c1cd^(W$2+1)))</f>
        <v/>
      </c>
      <c r="X1296">
        <f>(INDIRECT("a_"&amp;X$2)/(X$2+1))*(($C1296^(X$2+1)-$H1296^(X$2+1))/(ε_c1cd^(X$2+1)))</f>
        <v/>
      </c>
      <c r="Y1296">
        <f>(INDIRECT("a_"&amp;Y$2)/(Y$2+1))*(($C1296^(Y$2+1)-$H1296^(Y$2+1))/(ε_c1cd^(Y$2+1)))</f>
        <v/>
      </c>
      <c r="Z1296">
        <f>(INDIRECT("a_"&amp;Z$2)/(Z$2+2))*(($C1296^(Z$2+2)-$H1296^(Z$2+2))/(ε_c1cd^(Z$2+2)))</f>
        <v/>
      </c>
      <c r="AA1296">
        <f>(INDIRECT("a_"&amp;AA$2)/(AA$2+2))*(($C1296^(AA$2+2)-$H1296^(AA$2+2))/(ε_c1cd^(AA$2+2)))</f>
        <v/>
      </c>
      <c r="AB1296">
        <f>(INDIRECT("a_"&amp;AB$2)/(AB$2+2))*(($C1296^(AB$2+2)-$H1296^(AB$2+2))/(ε_c1cd^(AB$2+2)))</f>
        <v/>
      </c>
      <c r="AC1296">
        <f>(INDIRECT("a_"&amp;AC$2)/(AC$2+2))*(($C1296^(AC$2+2)-$H1296^(AC$2+2))/(ε_c1cd^(AC$2+2)))</f>
        <v/>
      </c>
      <c r="AD1296">
        <f>(INDIRECT("a_"&amp;AD$2)/(AD$2+2))*(($C1296^(AD$2+2)-$H1296^(AD$2+2))/(ε_c1cd^(AD$2+2)))</f>
        <v/>
      </c>
      <c r="AE1296" s="111">
        <f>(b*f_cd/L1296)*SUM(U1296:Y1296)+SUM(Q1296:R1296)</f>
        <v/>
      </c>
      <c r="AF1296" s="112">
        <f>AE1296*(K1296-y+e)</f>
        <v/>
      </c>
      <c r="AG1296" s="113">
        <f>(b*f_cd/(L1296^2))*SUM(Z1296:AD1296)+SUM(S1296:T1296)-AF1296</f>
        <v/>
      </c>
      <c r="AH1296" s="114">
        <f>AG1296&lt;0</f>
        <v/>
      </c>
      <c r="AI1296" s="115">
        <f>IF(A1296=1,FALSE,(AND(AQ1296,AH1296,NOT(AI1295))))</f>
        <v/>
      </c>
      <c r="AJ1296" s="116">
        <f>(b*f_cd/L1296)*(a_1/2*J1296^2+a_2/3*J1296^3+a_3/4*J1296^4+a_4/5*J1296^5+a_5/6*J1296^6)+SUM(Q1296:R1296)</f>
        <v/>
      </c>
      <c r="AK1296">
        <f>AJ1296*(K1296-y+e)</f>
        <v/>
      </c>
      <c r="AL1296" s="118">
        <f>(b*f_cd/(L1296^2))*(a_1/3*J1296^3+a_2/4*J1296^4+a_3/5*J1296^5+a_4/6*J1296^6+a_5/7*J1296^7)+SUM(S1296:T1296)-AK1296</f>
        <v/>
      </c>
      <c r="AM1296" s="114">
        <f>AL1296&gt;0</f>
        <v/>
      </c>
      <c r="AN1296" s="115">
        <f>IF(A1296=1,FALSE,(AND(AQ1296,AM1296,NOT(AN1295))))</f>
        <v/>
      </c>
      <c r="AO1296">
        <f>IF(D1296=1,AND(AH1296,NOT(AI1296)),AND(AM1296,NOT(AN1296)))</f>
        <v/>
      </c>
      <c r="AP1296" s="119">
        <f>IF(D1296=1,AI1296,AN1296)</f>
        <v/>
      </c>
      <c r="AQ1296" s="125">
        <f>ABS(E1296)&lt;$AQ$2</f>
        <v/>
      </c>
      <c r="AS1296">
        <f>IF(AP1296,MAX(AS$3:AS1294)+1,"")</f>
        <v/>
      </c>
    </row>
    <row r="1297">
      <c r="A1297" t="n">
        <v>1207</v>
      </c>
      <c r="B1297" s="131">
        <f>IF(A1297=1,0,IF(AP1297,0.1*ε_cu1cd,0))</f>
        <v/>
      </c>
      <c r="C1297" s="131">
        <f>IF(A1297=1,0.1*ε_cu1cd,C1296+B1296)</f>
        <v/>
      </c>
      <c r="D1297" s="113">
        <f>IF('Нормальний переріз'!$D$68&gt;0,1,2)</f>
        <v/>
      </c>
      <c r="E1297" s="144">
        <f>IF(D1297=1,F1297,G1297)</f>
        <v/>
      </c>
      <c r="F1297" s="124">
        <f>IF(AI1296,0.11*ε_cu1cd,IF(AH1296,F1296*0.01,F1296))</f>
        <v/>
      </c>
      <c r="G1297" s="124">
        <f>IF(AP1296,-0.1*ε_cu1cd,IF(AM1296,G1296*0.01,G1296))</f>
        <v/>
      </c>
      <c r="H1297" s="113">
        <f>IF(A1297=1,E1297,IF(AO1296,H1296-E1296+E1297,IF(AP1296,0.8*H1296,H1296+E1297)))</f>
        <v/>
      </c>
      <c r="I1297" s="169">
        <f>(C1297-H1297)/h</f>
        <v/>
      </c>
      <c r="J1297">
        <f>C1297/(ε_c1cd)</f>
        <v/>
      </c>
      <c r="K1297">
        <f>C1297/I1297</f>
        <v/>
      </c>
      <c r="L1297" s="131">
        <f>I1297/(ε_c1cd)</f>
        <v/>
      </c>
      <c r="M1297">
        <f>I1297*(K1297-Z_s1)</f>
        <v/>
      </c>
      <c r="N1297">
        <f>I1297*(K1297-Z_s2)</f>
        <v/>
      </c>
      <c r="O1297">
        <f>E_s*M1297</f>
        <v/>
      </c>
      <c r="P1297">
        <f>E_s*N1297</f>
        <v/>
      </c>
      <c r="Q1297">
        <f>O1297*A_s1</f>
        <v/>
      </c>
      <c r="R1297">
        <f>P1297*A_s2</f>
        <v/>
      </c>
      <c r="S1297">
        <f>Q1297*($K1297-Z_s1)</f>
        <v/>
      </c>
      <c r="T1297">
        <f>R1297*($K1297-Z_s2)</f>
        <v/>
      </c>
      <c r="U1297">
        <f>(INDIRECT("a_"&amp;U$2)/(U$2+1))*(($C1297^(U$2+1)-$H1297^(U$2+1))/(ε_c1cd^(U$2+1)))</f>
        <v/>
      </c>
      <c r="V1297">
        <f>(INDIRECT("a_"&amp;V$2)/(V$2+1))*(($C1297^(V$2+1)-$H1297^(V$2+1))/(ε_c1cd^(V$2+1)))</f>
        <v/>
      </c>
      <c r="W1297">
        <f>(INDIRECT("a_"&amp;W$2)/(W$2+1))*(($C1297^(W$2+1)-$H1297^(W$2+1))/(ε_c1cd^(W$2+1)))</f>
        <v/>
      </c>
      <c r="X1297">
        <f>(INDIRECT("a_"&amp;X$2)/(X$2+1))*(($C1297^(X$2+1)-$H1297^(X$2+1))/(ε_c1cd^(X$2+1)))</f>
        <v/>
      </c>
      <c r="Y1297">
        <f>(INDIRECT("a_"&amp;Y$2)/(Y$2+1))*(($C1297^(Y$2+1)-$H1297^(Y$2+1))/(ε_c1cd^(Y$2+1)))</f>
        <v/>
      </c>
      <c r="Z1297">
        <f>(INDIRECT("a_"&amp;Z$2)/(Z$2+2))*(($C1297^(Z$2+2)-$H1297^(Z$2+2))/(ε_c1cd^(Z$2+2)))</f>
        <v/>
      </c>
      <c r="AA1297">
        <f>(INDIRECT("a_"&amp;AA$2)/(AA$2+2))*(($C1297^(AA$2+2)-$H1297^(AA$2+2))/(ε_c1cd^(AA$2+2)))</f>
        <v/>
      </c>
      <c r="AB1297">
        <f>(INDIRECT("a_"&amp;AB$2)/(AB$2+2))*(($C1297^(AB$2+2)-$H1297^(AB$2+2))/(ε_c1cd^(AB$2+2)))</f>
        <v/>
      </c>
      <c r="AC1297">
        <f>(INDIRECT("a_"&amp;AC$2)/(AC$2+2))*(($C1297^(AC$2+2)-$H1297^(AC$2+2))/(ε_c1cd^(AC$2+2)))</f>
        <v/>
      </c>
      <c r="AD1297">
        <f>(INDIRECT("a_"&amp;AD$2)/(AD$2+2))*(($C1297^(AD$2+2)-$H1297^(AD$2+2))/(ε_c1cd^(AD$2+2)))</f>
        <v/>
      </c>
      <c r="AE1297" s="111">
        <f>(b*f_cd/L1297)*SUM(U1297:Y1297)+SUM(Q1297:R1297)</f>
        <v/>
      </c>
      <c r="AF1297" s="112">
        <f>AE1297*(K1297-y+e)</f>
        <v/>
      </c>
      <c r="AG1297" s="113">
        <f>(b*f_cd/(L1297^2))*SUM(Z1297:AD1297)+SUM(S1297:T1297)-AF1297</f>
        <v/>
      </c>
      <c r="AH1297" s="114">
        <f>AG1297&lt;0</f>
        <v/>
      </c>
      <c r="AI1297" s="115">
        <f>IF(A1297=1,FALSE,(AND(AQ1297,AH1297,NOT(AI1296))))</f>
        <v/>
      </c>
      <c r="AJ1297" s="116">
        <f>(b*f_cd/L1297)*(a_1/2*J1297^2+a_2/3*J1297^3+a_3/4*J1297^4+a_4/5*J1297^5+a_5/6*J1297^6)+SUM(Q1297:R1297)</f>
        <v/>
      </c>
      <c r="AK1297">
        <f>AJ1297*(K1297-y+e)</f>
        <v/>
      </c>
      <c r="AL1297" s="118">
        <f>(b*f_cd/(L1297^2))*(a_1/3*J1297^3+a_2/4*J1297^4+a_3/5*J1297^5+a_4/6*J1297^6+a_5/7*J1297^7)+SUM(S1297:T1297)-AK1297</f>
        <v/>
      </c>
      <c r="AM1297" s="114">
        <f>AL1297&gt;0</f>
        <v/>
      </c>
      <c r="AN1297" s="115">
        <f>IF(A1297=1,FALSE,(AND(AQ1297,AM1297,NOT(AN1296))))</f>
        <v/>
      </c>
      <c r="AO1297">
        <f>IF(D1297=1,AND(AH1297,NOT(AI1297)),AND(AM1297,NOT(AN1297)))</f>
        <v/>
      </c>
      <c r="AP1297" s="119">
        <f>IF(D1297=1,AI1297,AN1297)</f>
        <v/>
      </c>
      <c r="AQ1297" s="125">
        <f>ABS(E1297)&lt;$AQ$2</f>
        <v/>
      </c>
      <c r="AS1297">
        <f>IF(AP1297,MAX(AS$3:AS1295)+1,"")</f>
        <v/>
      </c>
    </row>
    <row r="1298">
      <c r="A1298" t="n">
        <v>1208</v>
      </c>
      <c r="B1298" s="131">
        <f>IF(A1298=1,0,IF(AP1298,0.1*ε_cu1cd,0))</f>
        <v/>
      </c>
      <c r="C1298" s="131">
        <f>IF(A1298=1,0.1*ε_cu1cd,C1297+B1297)</f>
        <v/>
      </c>
      <c r="D1298" s="113">
        <f>IF('Нормальний переріз'!$D$68&gt;0,1,2)</f>
        <v/>
      </c>
      <c r="E1298" s="144">
        <f>IF(D1298=1,F1298,G1298)</f>
        <v/>
      </c>
      <c r="F1298" s="124">
        <f>IF(AI1297,0.11*ε_cu1cd,IF(AH1297,F1297*0.01,F1297))</f>
        <v/>
      </c>
      <c r="G1298" s="124">
        <f>IF(AP1297,-0.1*ε_cu1cd,IF(AM1297,G1297*0.01,G1297))</f>
        <v/>
      </c>
      <c r="H1298" s="113">
        <f>IF(A1298=1,E1298,IF(AO1297,H1297-E1297+E1298,IF(AP1297,0.8*H1297,H1297+E1298)))</f>
        <v/>
      </c>
      <c r="I1298" s="169">
        <f>(C1298-H1298)/h</f>
        <v/>
      </c>
      <c r="J1298">
        <f>C1298/(ε_c1cd)</f>
        <v/>
      </c>
      <c r="K1298">
        <f>C1298/I1298</f>
        <v/>
      </c>
      <c r="L1298" s="131">
        <f>I1298/(ε_c1cd)</f>
        <v/>
      </c>
      <c r="M1298">
        <f>I1298*(K1298-Z_s1)</f>
        <v/>
      </c>
      <c r="N1298">
        <f>I1298*(K1298-Z_s2)</f>
        <v/>
      </c>
      <c r="O1298">
        <f>E_s*M1298</f>
        <v/>
      </c>
      <c r="P1298">
        <f>E_s*N1298</f>
        <v/>
      </c>
      <c r="Q1298">
        <f>O1298*A_s1</f>
        <v/>
      </c>
      <c r="R1298">
        <f>P1298*A_s2</f>
        <v/>
      </c>
      <c r="S1298">
        <f>Q1298*($K1298-Z_s1)</f>
        <v/>
      </c>
      <c r="T1298">
        <f>R1298*($K1298-Z_s2)</f>
        <v/>
      </c>
      <c r="U1298">
        <f>(INDIRECT("a_"&amp;U$2)/(U$2+1))*(($C1298^(U$2+1)-$H1298^(U$2+1))/(ε_c1cd^(U$2+1)))</f>
        <v/>
      </c>
      <c r="V1298">
        <f>(INDIRECT("a_"&amp;V$2)/(V$2+1))*(($C1298^(V$2+1)-$H1298^(V$2+1))/(ε_c1cd^(V$2+1)))</f>
        <v/>
      </c>
      <c r="W1298">
        <f>(INDIRECT("a_"&amp;W$2)/(W$2+1))*(($C1298^(W$2+1)-$H1298^(W$2+1))/(ε_c1cd^(W$2+1)))</f>
        <v/>
      </c>
      <c r="X1298">
        <f>(INDIRECT("a_"&amp;X$2)/(X$2+1))*(($C1298^(X$2+1)-$H1298^(X$2+1))/(ε_c1cd^(X$2+1)))</f>
        <v/>
      </c>
      <c r="Y1298">
        <f>(INDIRECT("a_"&amp;Y$2)/(Y$2+1))*(($C1298^(Y$2+1)-$H1298^(Y$2+1))/(ε_c1cd^(Y$2+1)))</f>
        <v/>
      </c>
      <c r="Z1298">
        <f>(INDIRECT("a_"&amp;Z$2)/(Z$2+2))*(($C1298^(Z$2+2)-$H1298^(Z$2+2))/(ε_c1cd^(Z$2+2)))</f>
        <v/>
      </c>
      <c r="AA1298">
        <f>(INDIRECT("a_"&amp;AA$2)/(AA$2+2))*(($C1298^(AA$2+2)-$H1298^(AA$2+2))/(ε_c1cd^(AA$2+2)))</f>
        <v/>
      </c>
      <c r="AB1298">
        <f>(INDIRECT("a_"&amp;AB$2)/(AB$2+2))*(($C1298^(AB$2+2)-$H1298^(AB$2+2))/(ε_c1cd^(AB$2+2)))</f>
        <v/>
      </c>
      <c r="AC1298">
        <f>(INDIRECT("a_"&amp;AC$2)/(AC$2+2))*(($C1298^(AC$2+2)-$H1298^(AC$2+2))/(ε_c1cd^(AC$2+2)))</f>
        <v/>
      </c>
      <c r="AD1298">
        <f>(INDIRECT("a_"&amp;AD$2)/(AD$2+2))*(($C1298^(AD$2+2)-$H1298^(AD$2+2))/(ε_c1cd^(AD$2+2)))</f>
        <v/>
      </c>
      <c r="AE1298" s="111">
        <f>(b*f_cd/L1298)*SUM(U1298:Y1298)+SUM(Q1298:R1298)</f>
        <v/>
      </c>
      <c r="AF1298" s="112">
        <f>AE1298*(K1298-y+e)</f>
        <v/>
      </c>
      <c r="AG1298" s="113">
        <f>(b*f_cd/(L1298^2))*SUM(Z1298:AD1298)+SUM(S1298:T1298)-AF1298</f>
        <v/>
      </c>
      <c r="AH1298" s="114">
        <f>AG1298&lt;0</f>
        <v/>
      </c>
      <c r="AI1298" s="115">
        <f>IF(A1298=1,FALSE,(AND(AQ1298,AH1298,NOT(AI1297))))</f>
        <v/>
      </c>
      <c r="AJ1298" s="116">
        <f>(b*f_cd/L1298)*(a_1/2*J1298^2+a_2/3*J1298^3+a_3/4*J1298^4+a_4/5*J1298^5+a_5/6*J1298^6)+SUM(Q1298:R1298)</f>
        <v/>
      </c>
      <c r="AK1298">
        <f>AJ1298*(K1298-y+e)</f>
        <v/>
      </c>
      <c r="AL1298" s="118">
        <f>(b*f_cd/(L1298^2))*(a_1/3*J1298^3+a_2/4*J1298^4+a_3/5*J1298^5+a_4/6*J1298^6+a_5/7*J1298^7)+SUM(S1298:T1298)-AK1298</f>
        <v/>
      </c>
      <c r="AM1298" s="114">
        <f>AL1298&gt;0</f>
        <v/>
      </c>
      <c r="AN1298" s="115">
        <f>IF(A1298=1,FALSE,(AND(AQ1298,AM1298,NOT(AN1297))))</f>
        <v/>
      </c>
      <c r="AO1298">
        <f>IF(D1298=1,AND(AH1298,NOT(AI1298)),AND(AM1298,NOT(AN1298)))</f>
        <v/>
      </c>
      <c r="AP1298" s="119">
        <f>IF(D1298=1,AI1298,AN1298)</f>
        <v/>
      </c>
      <c r="AQ1298" s="125">
        <f>ABS(E1298)&lt;$AQ$2</f>
        <v/>
      </c>
      <c r="AS1298">
        <f>IF(AP1298,MAX(AS$3:AS1296)+1,"")</f>
        <v/>
      </c>
    </row>
    <row r="1299">
      <c r="A1299" t="n">
        <v>1209</v>
      </c>
      <c r="B1299" s="131">
        <f>IF(A1299=1,0,IF(AP1299,0.1*ε_cu1cd,0))</f>
        <v/>
      </c>
      <c r="C1299" s="131">
        <f>IF(A1299=1,0.1*ε_cu1cd,C1298+B1298)</f>
        <v/>
      </c>
      <c r="D1299" s="113">
        <f>IF('Нормальний переріз'!$D$68&gt;0,1,2)</f>
        <v/>
      </c>
      <c r="E1299" s="144">
        <f>IF(D1299=1,F1299,G1299)</f>
        <v/>
      </c>
      <c r="F1299" s="124">
        <f>IF(AI1298,0.11*ε_cu1cd,IF(AH1298,F1298*0.01,F1298))</f>
        <v/>
      </c>
      <c r="G1299" s="124">
        <f>IF(AP1298,-0.1*ε_cu1cd,IF(AM1298,G1298*0.01,G1298))</f>
        <v/>
      </c>
      <c r="H1299" s="113">
        <f>IF(A1299=1,E1299,IF(AO1298,H1298-E1298+E1299,IF(AP1298,0.8*H1298,H1298+E1299)))</f>
        <v/>
      </c>
      <c r="I1299" s="169">
        <f>(C1299-H1299)/h</f>
        <v/>
      </c>
      <c r="J1299">
        <f>C1299/(ε_c1cd)</f>
        <v/>
      </c>
      <c r="K1299">
        <f>C1299/I1299</f>
        <v/>
      </c>
      <c r="L1299" s="131">
        <f>I1299/(ε_c1cd)</f>
        <v/>
      </c>
      <c r="M1299">
        <f>I1299*(K1299-Z_s1)</f>
        <v/>
      </c>
      <c r="N1299">
        <f>I1299*(K1299-Z_s2)</f>
        <v/>
      </c>
      <c r="O1299">
        <f>E_s*M1299</f>
        <v/>
      </c>
      <c r="P1299">
        <f>E_s*N1299</f>
        <v/>
      </c>
      <c r="Q1299">
        <f>O1299*A_s1</f>
        <v/>
      </c>
      <c r="R1299">
        <f>P1299*A_s2</f>
        <v/>
      </c>
      <c r="S1299">
        <f>Q1299*($K1299-Z_s1)</f>
        <v/>
      </c>
      <c r="T1299">
        <f>R1299*($K1299-Z_s2)</f>
        <v/>
      </c>
      <c r="U1299">
        <f>(INDIRECT("a_"&amp;U$2)/(U$2+1))*(($C1299^(U$2+1)-$H1299^(U$2+1))/(ε_c1cd^(U$2+1)))</f>
        <v/>
      </c>
      <c r="V1299">
        <f>(INDIRECT("a_"&amp;V$2)/(V$2+1))*(($C1299^(V$2+1)-$H1299^(V$2+1))/(ε_c1cd^(V$2+1)))</f>
        <v/>
      </c>
      <c r="W1299">
        <f>(INDIRECT("a_"&amp;W$2)/(W$2+1))*(($C1299^(W$2+1)-$H1299^(W$2+1))/(ε_c1cd^(W$2+1)))</f>
        <v/>
      </c>
      <c r="X1299">
        <f>(INDIRECT("a_"&amp;X$2)/(X$2+1))*(($C1299^(X$2+1)-$H1299^(X$2+1))/(ε_c1cd^(X$2+1)))</f>
        <v/>
      </c>
      <c r="Y1299">
        <f>(INDIRECT("a_"&amp;Y$2)/(Y$2+1))*(($C1299^(Y$2+1)-$H1299^(Y$2+1))/(ε_c1cd^(Y$2+1)))</f>
        <v/>
      </c>
      <c r="Z1299">
        <f>(INDIRECT("a_"&amp;Z$2)/(Z$2+2))*(($C1299^(Z$2+2)-$H1299^(Z$2+2))/(ε_c1cd^(Z$2+2)))</f>
        <v/>
      </c>
      <c r="AA1299">
        <f>(INDIRECT("a_"&amp;AA$2)/(AA$2+2))*(($C1299^(AA$2+2)-$H1299^(AA$2+2))/(ε_c1cd^(AA$2+2)))</f>
        <v/>
      </c>
      <c r="AB1299">
        <f>(INDIRECT("a_"&amp;AB$2)/(AB$2+2))*(($C1299^(AB$2+2)-$H1299^(AB$2+2))/(ε_c1cd^(AB$2+2)))</f>
        <v/>
      </c>
      <c r="AC1299">
        <f>(INDIRECT("a_"&amp;AC$2)/(AC$2+2))*(($C1299^(AC$2+2)-$H1299^(AC$2+2))/(ε_c1cd^(AC$2+2)))</f>
        <v/>
      </c>
      <c r="AD1299">
        <f>(INDIRECT("a_"&amp;AD$2)/(AD$2+2))*(($C1299^(AD$2+2)-$H1299^(AD$2+2))/(ε_c1cd^(AD$2+2)))</f>
        <v/>
      </c>
      <c r="AE1299" s="111">
        <f>(b*f_cd/L1299)*SUM(U1299:Y1299)+SUM(Q1299:R1299)</f>
        <v/>
      </c>
      <c r="AF1299" s="112">
        <f>AE1299*(K1299-y+e)</f>
        <v/>
      </c>
      <c r="AG1299" s="113">
        <f>(b*f_cd/(L1299^2))*SUM(Z1299:AD1299)+SUM(S1299:T1299)-AF1299</f>
        <v/>
      </c>
      <c r="AH1299" s="114">
        <f>AG1299&lt;0</f>
        <v/>
      </c>
      <c r="AI1299" s="115">
        <f>IF(A1299=1,FALSE,(AND(AQ1299,AH1299,NOT(AI1298))))</f>
        <v/>
      </c>
      <c r="AJ1299" s="116">
        <f>(b*f_cd/L1299)*(a_1/2*J1299^2+a_2/3*J1299^3+a_3/4*J1299^4+a_4/5*J1299^5+a_5/6*J1299^6)+SUM(Q1299:R1299)</f>
        <v/>
      </c>
      <c r="AK1299">
        <f>AJ1299*(K1299-y+e)</f>
        <v/>
      </c>
      <c r="AL1299" s="118">
        <f>(b*f_cd/(L1299^2))*(a_1/3*J1299^3+a_2/4*J1299^4+a_3/5*J1299^5+a_4/6*J1299^6+a_5/7*J1299^7)+SUM(S1299:T1299)-AK1299</f>
        <v/>
      </c>
      <c r="AM1299" s="114">
        <f>AL1299&gt;0</f>
        <v/>
      </c>
      <c r="AN1299" s="115">
        <f>IF(A1299=1,FALSE,(AND(AQ1299,AM1299,NOT(AN1298))))</f>
        <v/>
      </c>
      <c r="AO1299">
        <f>IF(D1299=1,AND(AH1299,NOT(AI1299)),AND(AM1299,NOT(AN1299)))</f>
        <v/>
      </c>
      <c r="AP1299" s="119">
        <f>IF(D1299=1,AI1299,AN1299)</f>
        <v/>
      </c>
      <c r="AQ1299" s="125">
        <f>ABS(E1299)&lt;$AQ$2</f>
        <v/>
      </c>
      <c r="AS1299">
        <f>IF(AP1299,MAX(AS$3:AS1297)+1,"")</f>
        <v/>
      </c>
    </row>
    <row r="1300">
      <c r="A1300" t="n">
        <v>1210</v>
      </c>
      <c r="B1300" s="131">
        <f>IF(A1300=1,0,IF(AP1300,0.1*ε_cu1cd,0))</f>
        <v/>
      </c>
      <c r="C1300" s="131">
        <f>IF(A1300=1,0.1*ε_cu1cd,C1299+B1299)</f>
        <v/>
      </c>
      <c r="D1300" s="113">
        <f>IF('Нормальний переріз'!$D$68&gt;0,1,2)</f>
        <v/>
      </c>
      <c r="E1300" s="144">
        <f>IF(D1300=1,F1300,G1300)</f>
        <v/>
      </c>
      <c r="F1300" s="124">
        <f>IF(AI1299,0.11*ε_cu1cd,IF(AH1299,F1299*0.01,F1299))</f>
        <v/>
      </c>
      <c r="G1300" s="124">
        <f>IF(AP1299,-0.1*ε_cu1cd,IF(AM1299,G1299*0.01,G1299))</f>
        <v/>
      </c>
      <c r="H1300" s="113">
        <f>IF(A1300=1,E1300,IF(AO1299,H1299-E1299+E1300,IF(AP1299,0.8*H1299,H1299+E1300)))</f>
        <v/>
      </c>
      <c r="I1300" s="169">
        <f>(C1300-H1300)/h</f>
        <v/>
      </c>
      <c r="J1300">
        <f>C1300/(ε_c1cd)</f>
        <v/>
      </c>
      <c r="K1300">
        <f>C1300/I1300</f>
        <v/>
      </c>
      <c r="L1300" s="131">
        <f>I1300/(ε_c1cd)</f>
        <v/>
      </c>
      <c r="M1300">
        <f>I1300*(K1300-Z_s1)</f>
        <v/>
      </c>
      <c r="N1300">
        <f>I1300*(K1300-Z_s2)</f>
        <v/>
      </c>
      <c r="O1300">
        <f>E_s*M1300</f>
        <v/>
      </c>
      <c r="P1300">
        <f>E_s*N1300</f>
        <v/>
      </c>
      <c r="Q1300">
        <f>O1300*A_s1</f>
        <v/>
      </c>
      <c r="R1300">
        <f>P1300*A_s2</f>
        <v/>
      </c>
      <c r="S1300">
        <f>Q1300*($K1300-Z_s1)</f>
        <v/>
      </c>
      <c r="T1300">
        <f>R1300*($K1300-Z_s2)</f>
        <v/>
      </c>
      <c r="U1300">
        <f>(INDIRECT("a_"&amp;U$2)/(U$2+1))*(($C1300^(U$2+1)-$H1300^(U$2+1))/(ε_c1cd^(U$2+1)))</f>
        <v/>
      </c>
      <c r="V1300">
        <f>(INDIRECT("a_"&amp;V$2)/(V$2+1))*(($C1300^(V$2+1)-$H1300^(V$2+1))/(ε_c1cd^(V$2+1)))</f>
        <v/>
      </c>
      <c r="W1300">
        <f>(INDIRECT("a_"&amp;W$2)/(W$2+1))*(($C1300^(W$2+1)-$H1300^(W$2+1))/(ε_c1cd^(W$2+1)))</f>
        <v/>
      </c>
      <c r="X1300">
        <f>(INDIRECT("a_"&amp;X$2)/(X$2+1))*(($C1300^(X$2+1)-$H1300^(X$2+1))/(ε_c1cd^(X$2+1)))</f>
        <v/>
      </c>
      <c r="Y1300">
        <f>(INDIRECT("a_"&amp;Y$2)/(Y$2+1))*(($C1300^(Y$2+1)-$H1300^(Y$2+1))/(ε_c1cd^(Y$2+1)))</f>
        <v/>
      </c>
      <c r="Z1300">
        <f>(INDIRECT("a_"&amp;Z$2)/(Z$2+2))*(($C1300^(Z$2+2)-$H1300^(Z$2+2))/(ε_c1cd^(Z$2+2)))</f>
        <v/>
      </c>
      <c r="AA1300">
        <f>(INDIRECT("a_"&amp;AA$2)/(AA$2+2))*(($C1300^(AA$2+2)-$H1300^(AA$2+2))/(ε_c1cd^(AA$2+2)))</f>
        <v/>
      </c>
      <c r="AB1300">
        <f>(INDIRECT("a_"&amp;AB$2)/(AB$2+2))*(($C1300^(AB$2+2)-$H1300^(AB$2+2))/(ε_c1cd^(AB$2+2)))</f>
        <v/>
      </c>
      <c r="AC1300">
        <f>(INDIRECT("a_"&amp;AC$2)/(AC$2+2))*(($C1300^(AC$2+2)-$H1300^(AC$2+2))/(ε_c1cd^(AC$2+2)))</f>
        <v/>
      </c>
      <c r="AD1300">
        <f>(INDIRECT("a_"&amp;AD$2)/(AD$2+2))*(($C1300^(AD$2+2)-$H1300^(AD$2+2))/(ε_c1cd^(AD$2+2)))</f>
        <v/>
      </c>
      <c r="AE1300" s="111">
        <f>(b*f_cd/L1300)*SUM(U1300:Y1300)+SUM(Q1300:R1300)</f>
        <v/>
      </c>
      <c r="AF1300" s="112">
        <f>AE1300*(K1300-y+e)</f>
        <v/>
      </c>
      <c r="AG1300" s="113">
        <f>(b*f_cd/(L1300^2))*SUM(Z1300:AD1300)+SUM(S1300:T1300)-AF1300</f>
        <v/>
      </c>
      <c r="AH1300" s="114">
        <f>AG1300&lt;0</f>
        <v/>
      </c>
      <c r="AI1300" s="115">
        <f>IF(A1300=1,FALSE,(AND(AQ1300,AH1300,NOT(AI1299))))</f>
        <v/>
      </c>
      <c r="AJ1300" s="116">
        <f>(b*f_cd/L1300)*(a_1/2*J1300^2+a_2/3*J1300^3+a_3/4*J1300^4+a_4/5*J1300^5+a_5/6*J1300^6)+SUM(Q1300:R1300)</f>
        <v/>
      </c>
      <c r="AK1300">
        <f>AJ1300*(K1300-y+e)</f>
        <v/>
      </c>
      <c r="AL1300" s="118">
        <f>(b*f_cd/(L1300^2))*(a_1/3*J1300^3+a_2/4*J1300^4+a_3/5*J1300^5+a_4/6*J1300^6+a_5/7*J1300^7)+SUM(S1300:T1300)-AK1300</f>
        <v/>
      </c>
      <c r="AM1300" s="114">
        <f>AL1300&gt;0</f>
        <v/>
      </c>
      <c r="AN1300" s="115">
        <f>IF(A1300=1,FALSE,(AND(AQ1300,AM1300,NOT(AN1299))))</f>
        <v/>
      </c>
      <c r="AO1300">
        <f>IF(D1300=1,AND(AH1300,NOT(AI1300)),AND(AM1300,NOT(AN1300)))</f>
        <v/>
      </c>
      <c r="AP1300" s="119">
        <f>IF(D1300=1,AI1300,AN1300)</f>
        <v/>
      </c>
      <c r="AQ1300" s="125">
        <f>ABS(E1300)&lt;$AQ$2</f>
        <v/>
      </c>
      <c r="AS1300">
        <f>IF(AP1300,MAX(AS$3:AS1298)+1,"")</f>
        <v/>
      </c>
    </row>
    <row r="1301">
      <c r="A1301" t="n">
        <v>1211</v>
      </c>
      <c r="B1301" s="131">
        <f>IF(A1301=1,0,IF(AP1301,0.1*ε_cu1cd,0))</f>
        <v/>
      </c>
      <c r="C1301" s="131">
        <f>IF(A1301=1,0.1*ε_cu1cd,C1300+B1300)</f>
        <v/>
      </c>
      <c r="D1301" s="113">
        <f>IF('Нормальний переріз'!$D$68&gt;0,1,2)</f>
        <v/>
      </c>
      <c r="E1301" s="144">
        <f>IF(D1301=1,F1301,G1301)</f>
        <v/>
      </c>
      <c r="F1301" s="124">
        <f>IF(AI1300,0.11*ε_cu1cd,IF(AH1300,F1300*0.01,F1300))</f>
        <v/>
      </c>
      <c r="G1301" s="124">
        <f>IF(AP1300,-0.1*ε_cu1cd,IF(AM1300,G1300*0.01,G1300))</f>
        <v/>
      </c>
      <c r="H1301" s="113">
        <f>IF(A1301=1,E1301,IF(AO1300,H1300-E1300+E1301,IF(AP1300,0.8*H1300,H1300+E1301)))</f>
        <v/>
      </c>
      <c r="I1301" s="169">
        <f>(C1301-H1301)/h</f>
        <v/>
      </c>
      <c r="J1301">
        <f>C1301/(ε_c1cd)</f>
        <v/>
      </c>
      <c r="K1301">
        <f>C1301/I1301</f>
        <v/>
      </c>
      <c r="L1301" s="131">
        <f>I1301/(ε_c1cd)</f>
        <v/>
      </c>
      <c r="M1301">
        <f>I1301*(K1301-Z_s1)</f>
        <v/>
      </c>
      <c r="N1301">
        <f>I1301*(K1301-Z_s2)</f>
        <v/>
      </c>
      <c r="O1301">
        <f>E_s*M1301</f>
        <v/>
      </c>
      <c r="P1301">
        <f>E_s*N1301</f>
        <v/>
      </c>
      <c r="Q1301">
        <f>O1301*A_s1</f>
        <v/>
      </c>
      <c r="R1301">
        <f>P1301*A_s2</f>
        <v/>
      </c>
      <c r="S1301">
        <f>Q1301*($K1301-Z_s1)</f>
        <v/>
      </c>
      <c r="T1301">
        <f>R1301*($K1301-Z_s2)</f>
        <v/>
      </c>
      <c r="U1301">
        <f>(INDIRECT("a_"&amp;U$2)/(U$2+1))*(($C1301^(U$2+1)-$H1301^(U$2+1))/(ε_c1cd^(U$2+1)))</f>
        <v/>
      </c>
      <c r="V1301">
        <f>(INDIRECT("a_"&amp;V$2)/(V$2+1))*(($C1301^(V$2+1)-$H1301^(V$2+1))/(ε_c1cd^(V$2+1)))</f>
        <v/>
      </c>
      <c r="W1301">
        <f>(INDIRECT("a_"&amp;W$2)/(W$2+1))*(($C1301^(W$2+1)-$H1301^(W$2+1))/(ε_c1cd^(W$2+1)))</f>
        <v/>
      </c>
      <c r="X1301">
        <f>(INDIRECT("a_"&amp;X$2)/(X$2+1))*(($C1301^(X$2+1)-$H1301^(X$2+1))/(ε_c1cd^(X$2+1)))</f>
        <v/>
      </c>
      <c r="Y1301">
        <f>(INDIRECT("a_"&amp;Y$2)/(Y$2+1))*(($C1301^(Y$2+1)-$H1301^(Y$2+1))/(ε_c1cd^(Y$2+1)))</f>
        <v/>
      </c>
      <c r="Z1301">
        <f>(INDIRECT("a_"&amp;Z$2)/(Z$2+2))*(($C1301^(Z$2+2)-$H1301^(Z$2+2))/(ε_c1cd^(Z$2+2)))</f>
        <v/>
      </c>
      <c r="AA1301">
        <f>(INDIRECT("a_"&amp;AA$2)/(AA$2+2))*(($C1301^(AA$2+2)-$H1301^(AA$2+2))/(ε_c1cd^(AA$2+2)))</f>
        <v/>
      </c>
      <c r="AB1301">
        <f>(INDIRECT("a_"&amp;AB$2)/(AB$2+2))*(($C1301^(AB$2+2)-$H1301^(AB$2+2))/(ε_c1cd^(AB$2+2)))</f>
        <v/>
      </c>
      <c r="AC1301">
        <f>(INDIRECT("a_"&amp;AC$2)/(AC$2+2))*(($C1301^(AC$2+2)-$H1301^(AC$2+2))/(ε_c1cd^(AC$2+2)))</f>
        <v/>
      </c>
      <c r="AD1301">
        <f>(INDIRECT("a_"&amp;AD$2)/(AD$2+2))*(($C1301^(AD$2+2)-$H1301^(AD$2+2))/(ε_c1cd^(AD$2+2)))</f>
        <v/>
      </c>
      <c r="AE1301" s="111">
        <f>(b*f_cd/L1301)*SUM(U1301:Y1301)+SUM(Q1301:R1301)</f>
        <v/>
      </c>
      <c r="AF1301" s="112">
        <f>AE1301*(K1301-y+e)</f>
        <v/>
      </c>
      <c r="AG1301" s="113">
        <f>(b*f_cd/(L1301^2))*SUM(Z1301:AD1301)+SUM(S1301:T1301)-AF1301</f>
        <v/>
      </c>
      <c r="AH1301" s="114">
        <f>AG1301&lt;0</f>
        <v/>
      </c>
      <c r="AI1301" s="115">
        <f>IF(A1301=1,FALSE,(AND(AQ1301,AH1301,NOT(AI1300))))</f>
        <v/>
      </c>
      <c r="AJ1301" s="116">
        <f>(b*f_cd/L1301)*(a_1/2*J1301^2+a_2/3*J1301^3+a_3/4*J1301^4+a_4/5*J1301^5+a_5/6*J1301^6)+SUM(Q1301:R1301)</f>
        <v/>
      </c>
      <c r="AK1301">
        <f>AJ1301*(K1301-y+e)</f>
        <v/>
      </c>
      <c r="AL1301" s="118">
        <f>(b*f_cd/(L1301^2))*(a_1/3*J1301^3+a_2/4*J1301^4+a_3/5*J1301^5+a_4/6*J1301^6+a_5/7*J1301^7)+SUM(S1301:T1301)-AK1301</f>
        <v/>
      </c>
      <c r="AM1301" s="114">
        <f>AL1301&gt;0</f>
        <v/>
      </c>
      <c r="AN1301" s="115">
        <f>IF(A1301=1,FALSE,(AND(AQ1301,AM1301,NOT(AN1300))))</f>
        <v/>
      </c>
      <c r="AO1301">
        <f>IF(D1301=1,AND(AH1301,NOT(AI1301)),AND(AM1301,NOT(AN1301)))</f>
        <v/>
      </c>
      <c r="AP1301" s="119">
        <f>IF(D1301=1,AI1301,AN1301)</f>
        <v/>
      </c>
      <c r="AQ1301" s="125">
        <f>ABS(E1301)&lt;$AQ$2</f>
        <v/>
      </c>
      <c r="AS1301">
        <f>IF(AP1301,MAX(AS$3:AS1299)+1,"")</f>
        <v/>
      </c>
    </row>
    <row r="1302">
      <c r="A1302" t="n">
        <v>1212</v>
      </c>
      <c r="B1302" s="131">
        <f>IF(A1302=1,0,IF(AP1302,0.1*ε_cu1cd,0))</f>
        <v/>
      </c>
      <c r="C1302" s="131">
        <f>IF(A1302=1,0.1*ε_cu1cd,C1301+B1301)</f>
        <v/>
      </c>
      <c r="D1302" s="113">
        <f>IF('Нормальний переріз'!$D$68&gt;0,1,2)</f>
        <v/>
      </c>
      <c r="E1302" s="144">
        <f>IF(D1302=1,F1302,G1302)</f>
        <v/>
      </c>
      <c r="F1302" s="124">
        <f>IF(AI1301,0.11*ε_cu1cd,IF(AH1301,F1301*0.01,F1301))</f>
        <v/>
      </c>
      <c r="G1302" s="124">
        <f>IF(AP1301,-0.1*ε_cu1cd,IF(AM1301,G1301*0.01,G1301))</f>
        <v/>
      </c>
      <c r="H1302" s="113">
        <f>IF(A1302=1,E1302,IF(AO1301,H1301-E1301+E1302,IF(AP1301,0.8*H1301,H1301+E1302)))</f>
        <v/>
      </c>
      <c r="I1302" s="169">
        <f>(C1302-H1302)/h</f>
        <v/>
      </c>
      <c r="J1302">
        <f>C1302/(ε_c1cd)</f>
        <v/>
      </c>
      <c r="K1302">
        <f>C1302/I1302</f>
        <v/>
      </c>
      <c r="L1302" s="131">
        <f>I1302/(ε_c1cd)</f>
        <v/>
      </c>
      <c r="M1302">
        <f>I1302*(K1302-Z_s1)</f>
        <v/>
      </c>
      <c r="N1302">
        <f>I1302*(K1302-Z_s2)</f>
        <v/>
      </c>
      <c r="O1302">
        <f>E_s*M1302</f>
        <v/>
      </c>
      <c r="P1302">
        <f>E_s*N1302</f>
        <v/>
      </c>
      <c r="Q1302">
        <f>O1302*A_s1</f>
        <v/>
      </c>
      <c r="R1302">
        <f>P1302*A_s2</f>
        <v/>
      </c>
      <c r="S1302">
        <f>Q1302*($K1302-Z_s1)</f>
        <v/>
      </c>
      <c r="T1302">
        <f>R1302*($K1302-Z_s2)</f>
        <v/>
      </c>
      <c r="U1302">
        <f>(INDIRECT("a_"&amp;U$2)/(U$2+1))*(($C1302^(U$2+1)-$H1302^(U$2+1))/(ε_c1cd^(U$2+1)))</f>
        <v/>
      </c>
      <c r="V1302">
        <f>(INDIRECT("a_"&amp;V$2)/(V$2+1))*(($C1302^(V$2+1)-$H1302^(V$2+1))/(ε_c1cd^(V$2+1)))</f>
        <v/>
      </c>
      <c r="W1302">
        <f>(INDIRECT("a_"&amp;W$2)/(W$2+1))*(($C1302^(W$2+1)-$H1302^(W$2+1))/(ε_c1cd^(W$2+1)))</f>
        <v/>
      </c>
      <c r="X1302">
        <f>(INDIRECT("a_"&amp;X$2)/(X$2+1))*(($C1302^(X$2+1)-$H1302^(X$2+1))/(ε_c1cd^(X$2+1)))</f>
        <v/>
      </c>
      <c r="Y1302">
        <f>(INDIRECT("a_"&amp;Y$2)/(Y$2+1))*(($C1302^(Y$2+1)-$H1302^(Y$2+1))/(ε_c1cd^(Y$2+1)))</f>
        <v/>
      </c>
      <c r="Z1302">
        <f>(INDIRECT("a_"&amp;Z$2)/(Z$2+2))*(($C1302^(Z$2+2)-$H1302^(Z$2+2))/(ε_c1cd^(Z$2+2)))</f>
        <v/>
      </c>
      <c r="AA1302">
        <f>(INDIRECT("a_"&amp;AA$2)/(AA$2+2))*(($C1302^(AA$2+2)-$H1302^(AA$2+2))/(ε_c1cd^(AA$2+2)))</f>
        <v/>
      </c>
      <c r="AB1302">
        <f>(INDIRECT("a_"&amp;AB$2)/(AB$2+2))*(($C1302^(AB$2+2)-$H1302^(AB$2+2))/(ε_c1cd^(AB$2+2)))</f>
        <v/>
      </c>
      <c r="AC1302">
        <f>(INDIRECT("a_"&amp;AC$2)/(AC$2+2))*(($C1302^(AC$2+2)-$H1302^(AC$2+2))/(ε_c1cd^(AC$2+2)))</f>
        <v/>
      </c>
      <c r="AD1302">
        <f>(INDIRECT("a_"&amp;AD$2)/(AD$2+2))*(($C1302^(AD$2+2)-$H1302^(AD$2+2))/(ε_c1cd^(AD$2+2)))</f>
        <v/>
      </c>
      <c r="AE1302" s="111">
        <f>(b*f_cd/L1302)*SUM(U1302:Y1302)+SUM(Q1302:R1302)</f>
        <v/>
      </c>
      <c r="AF1302" s="112">
        <f>AE1302*(K1302-y+e)</f>
        <v/>
      </c>
      <c r="AG1302" s="113">
        <f>(b*f_cd/(L1302^2))*SUM(Z1302:AD1302)+SUM(S1302:T1302)-AF1302</f>
        <v/>
      </c>
      <c r="AH1302" s="114">
        <f>AG1302&lt;0</f>
        <v/>
      </c>
      <c r="AI1302" s="115">
        <f>IF(A1302=1,FALSE,(AND(AQ1302,AH1302,NOT(AI1301))))</f>
        <v/>
      </c>
      <c r="AJ1302" s="116">
        <f>(b*f_cd/L1302)*(a_1/2*J1302^2+a_2/3*J1302^3+a_3/4*J1302^4+a_4/5*J1302^5+a_5/6*J1302^6)+SUM(Q1302:R1302)</f>
        <v/>
      </c>
      <c r="AK1302">
        <f>AJ1302*(K1302-y+e)</f>
        <v/>
      </c>
      <c r="AL1302" s="118">
        <f>(b*f_cd/(L1302^2))*(a_1/3*J1302^3+a_2/4*J1302^4+a_3/5*J1302^5+a_4/6*J1302^6+a_5/7*J1302^7)+SUM(S1302:T1302)-AK1302</f>
        <v/>
      </c>
      <c r="AM1302" s="114">
        <f>AL1302&gt;0</f>
        <v/>
      </c>
      <c r="AN1302" s="115">
        <f>IF(A1302=1,FALSE,(AND(AQ1302,AM1302,NOT(AN1301))))</f>
        <v/>
      </c>
      <c r="AO1302">
        <f>IF(D1302=1,AND(AH1302,NOT(AI1302)),AND(AM1302,NOT(AN1302)))</f>
        <v/>
      </c>
      <c r="AP1302" s="119">
        <f>IF(D1302=1,AI1302,AN1302)</f>
        <v/>
      </c>
      <c r="AQ1302" s="125">
        <f>ABS(E1302)&lt;$AQ$2</f>
        <v/>
      </c>
      <c r="AS1302">
        <f>IF(AP1302,MAX(AS$3:AS1300)+1,"")</f>
        <v/>
      </c>
    </row>
    <row r="1303">
      <c r="A1303" t="n">
        <v>1213</v>
      </c>
      <c r="B1303" s="131">
        <f>IF(A1303=1,0,IF(AP1303,0.1*ε_cu1cd,0))</f>
        <v/>
      </c>
      <c r="C1303" s="131">
        <f>IF(A1303=1,0.1*ε_cu1cd,C1302+B1302)</f>
        <v/>
      </c>
      <c r="D1303" s="113">
        <f>IF('Нормальний переріз'!$D$68&gt;0,1,2)</f>
        <v/>
      </c>
      <c r="E1303" s="144">
        <f>IF(D1303=1,F1303,G1303)</f>
        <v/>
      </c>
      <c r="F1303" s="124">
        <f>IF(AI1302,0.11*ε_cu1cd,IF(AH1302,F1302*0.01,F1302))</f>
        <v/>
      </c>
      <c r="G1303" s="124">
        <f>IF(AP1302,-0.1*ε_cu1cd,IF(AM1302,G1302*0.01,G1302))</f>
        <v/>
      </c>
      <c r="H1303" s="113">
        <f>IF(A1303=1,E1303,IF(AO1302,H1302-E1302+E1303,IF(AP1302,0.8*H1302,H1302+E1303)))</f>
        <v/>
      </c>
      <c r="I1303" s="169">
        <f>(C1303-H1303)/h</f>
        <v/>
      </c>
      <c r="J1303">
        <f>C1303/(ε_c1cd)</f>
        <v/>
      </c>
      <c r="K1303">
        <f>C1303/I1303</f>
        <v/>
      </c>
      <c r="L1303" s="131">
        <f>I1303/(ε_c1cd)</f>
        <v/>
      </c>
      <c r="M1303">
        <f>I1303*(K1303-Z_s1)</f>
        <v/>
      </c>
      <c r="N1303">
        <f>I1303*(K1303-Z_s2)</f>
        <v/>
      </c>
      <c r="O1303">
        <f>E_s*M1303</f>
        <v/>
      </c>
      <c r="P1303">
        <f>E_s*N1303</f>
        <v/>
      </c>
      <c r="Q1303">
        <f>O1303*A_s1</f>
        <v/>
      </c>
      <c r="R1303">
        <f>P1303*A_s2</f>
        <v/>
      </c>
      <c r="S1303">
        <f>Q1303*($K1303-Z_s1)</f>
        <v/>
      </c>
      <c r="T1303">
        <f>R1303*($K1303-Z_s2)</f>
        <v/>
      </c>
      <c r="U1303">
        <f>(INDIRECT("a_"&amp;U$2)/(U$2+1))*(($C1303^(U$2+1)-$H1303^(U$2+1))/(ε_c1cd^(U$2+1)))</f>
        <v/>
      </c>
      <c r="V1303">
        <f>(INDIRECT("a_"&amp;V$2)/(V$2+1))*(($C1303^(V$2+1)-$H1303^(V$2+1))/(ε_c1cd^(V$2+1)))</f>
        <v/>
      </c>
      <c r="W1303">
        <f>(INDIRECT("a_"&amp;W$2)/(W$2+1))*(($C1303^(W$2+1)-$H1303^(W$2+1))/(ε_c1cd^(W$2+1)))</f>
        <v/>
      </c>
      <c r="X1303">
        <f>(INDIRECT("a_"&amp;X$2)/(X$2+1))*(($C1303^(X$2+1)-$H1303^(X$2+1))/(ε_c1cd^(X$2+1)))</f>
        <v/>
      </c>
      <c r="Y1303">
        <f>(INDIRECT("a_"&amp;Y$2)/(Y$2+1))*(($C1303^(Y$2+1)-$H1303^(Y$2+1))/(ε_c1cd^(Y$2+1)))</f>
        <v/>
      </c>
      <c r="Z1303">
        <f>(INDIRECT("a_"&amp;Z$2)/(Z$2+2))*(($C1303^(Z$2+2)-$H1303^(Z$2+2))/(ε_c1cd^(Z$2+2)))</f>
        <v/>
      </c>
      <c r="AA1303">
        <f>(INDIRECT("a_"&amp;AA$2)/(AA$2+2))*(($C1303^(AA$2+2)-$H1303^(AA$2+2))/(ε_c1cd^(AA$2+2)))</f>
        <v/>
      </c>
      <c r="AB1303">
        <f>(INDIRECT("a_"&amp;AB$2)/(AB$2+2))*(($C1303^(AB$2+2)-$H1303^(AB$2+2))/(ε_c1cd^(AB$2+2)))</f>
        <v/>
      </c>
      <c r="AC1303">
        <f>(INDIRECT("a_"&amp;AC$2)/(AC$2+2))*(($C1303^(AC$2+2)-$H1303^(AC$2+2))/(ε_c1cd^(AC$2+2)))</f>
        <v/>
      </c>
      <c r="AD1303">
        <f>(INDIRECT("a_"&amp;AD$2)/(AD$2+2))*(($C1303^(AD$2+2)-$H1303^(AD$2+2))/(ε_c1cd^(AD$2+2)))</f>
        <v/>
      </c>
      <c r="AE1303" s="111">
        <f>(b*f_cd/L1303)*SUM(U1303:Y1303)+SUM(Q1303:R1303)</f>
        <v/>
      </c>
      <c r="AF1303" s="112">
        <f>AE1303*(K1303-y+e)</f>
        <v/>
      </c>
      <c r="AG1303" s="113">
        <f>(b*f_cd/(L1303^2))*SUM(Z1303:AD1303)+SUM(S1303:T1303)-AF1303</f>
        <v/>
      </c>
      <c r="AH1303" s="114">
        <f>AG1303&lt;0</f>
        <v/>
      </c>
      <c r="AI1303" s="115">
        <f>IF(A1303=1,FALSE,(AND(AQ1303,AH1303,NOT(AI1302))))</f>
        <v/>
      </c>
      <c r="AJ1303" s="116">
        <f>(b*f_cd/L1303)*(a_1/2*J1303^2+a_2/3*J1303^3+a_3/4*J1303^4+a_4/5*J1303^5+a_5/6*J1303^6)+SUM(Q1303:R1303)</f>
        <v/>
      </c>
      <c r="AK1303">
        <f>AJ1303*(K1303-y+e)</f>
        <v/>
      </c>
      <c r="AL1303" s="118">
        <f>(b*f_cd/(L1303^2))*(a_1/3*J1303^3+a_2/4*J1303^4+a_3/5*J1303^5+a_4/6*J1303^6+a_5/7*J1303^7)+SUM(S1303:T1303)-AK1303</f>
        <v/>
      </c>
      <c r="AM1303" s="114">
        <f>AL1303&gt;0</f>
        <v/>
      </c>
      <c r="AN1303" s="115">
        <f>IF(A1303=1,FALSE,(AND(AQ1303,AM1303,NOT(AN1302))))</f>
        <v/>
      </c>
      <c r="AO1303">
        <f>IF(D1303=1,AND(AH1303,NOT(AI1303)),AND(AM1303,NOT(AN1303)))</f>
        <v/>
      </c>
      <c r="AP1303" s="119">
        <f>IF(D1303=1,AI1303,AN1303)</f>
        <v/>
      </c>
      <c r="AQ1303" s="125">
        <f>ABS(E1303)&lt;$AQ$2</f>
        <v/>
      </c>
      <c r="AS1303">
        <f>IF(AP1303,MAX(AS$3:AS1301)+1,"")</f>
        <v/>
      </c>
    </row>
    <row r="1304">
      <c r="A1304" t="n">
        <v>1214</v>
      </c>
      <c r="B1304" s="131">
        <f>IF(A1304=1,0,IF(AP1304,0.1*ε_cu1cd,0))</f>
        <v/>
      </c>
      <c r="C1304" s="131">
        <f>IF(A1304=1,0.1*ε_cu1cd,C1303+B1303)</f>
        <v/>
      </c>
      <c r="D1304" s="113">
        <f>IF('Нормальний переріз'!$D$68&gt;0,1,2)</f>
        <v/>
      </c>
      <c r="E1304" s="144">
        <f>IF(D1304=1,F1304,G1304)</f>
        <v/>
      </c>
      <c r="F1304" s="124">
        <f>IF(AI1303,0.11*ε_cu1cd,IF(AH1303,F1303*0.01,F1303))</f>
        <v/>
      </c>
      <c r="G1304" s="124">
        <f>IF(AP1303,-0.1*ε_cu1cd,IF(AM1303,G1303*0.01,G1303))</f>
        <v/>
      </c>
      <c r="H1304" s="113">
        <f>IF(A1304=1,E1304,IF(AO1303,H1303-E1303+E1304,IF(AP1303,0.8*H1303,H1303+E1304)))</f>
        <v/>
      </c>
      <c r="I1304" s="169">
        <f>(C1304-H1304)/h</f>
        <v/>
      </c>
      <c r="J1304">
        <f>C1304/(ε_c1cd)</f>
        <v/>
      </c>
      <c r="K1304">
        <f>C1304/I1304</f>
        <v/>
      </c>
      <c r="L1304" s="131">
        <f>I1304/(ε_c1cd)</f>
        <v/>
      </c>
      <c r="M1304">
        <f>I1304*(K1304-Z_s1)</f>
        <v/>
      </c>
      <c r="N1304">
        <f>I1304*(K1304-Z_s2)</f>
        <v/>
      </c>
      <c r="O1304">
        <f>E_s*M1304</f>
        <v/>
      </c>
      <c r="P1304">
        <f>E_s*N1304</f>
        <v/>
      </c>
      <c r="Q1304">
        <f>O1304*A_s1</f>
        <v/>
      </c>
      <c r="R1304">
        <f>P1304*A_s2</f>
        <v/>
      </c>
      <c r="S1304">
        <f>Q1304*($K1304-Z_s1)</f>
        <v/>
      </c>
      <c r="T1304">
        <f>R1304*($K1304-Z_s2)</f>
        <v/>
      </c>
      <c r="U1304">
        <f>(INDIRECT("a_"&amp;U$2)/(U$2+1))*(($C1304^(U$2+1)-$H1304^(U$2+1))/(ε_c1cd^(U$2+1)))</f>
        <v/>
      </c>
      <c r="V1304">
        <f>(INDIRECT("a_"&amp;V$2)/(V$2+1))*(($C1304^(V$2+1)-$H1304^(V$2+1))/(ε_c1cd^(V$2+1)))</f>
        <v/>
      </c>
      <c r="W1304">
        <f>(INDIRECT("a_"&amp;W$2)/(W$2+1))*(($C1304^(W$2+1)-$H1304^(W$2+1))/(ε_c1cd^(W$2+1)))</f>
        <v/>
      </c>
      <c r="X1304">
        <f>(INDIRECT("a_"&amp;X$2)/(X$2+1))*(($C1304^(X$2+1)-$H1304^(X$2+1))/(ε_c1cd^(X$2+1)))</f>
        <v/>
      </c>
      <c r="Y1304">
        <f>(INDIRECT("a_"&amp;Y$2)/(Y$2+1))*(($C1304^(Y$2+1)-$H1304^(Y$2+1))/(ε_c1cd^(Y$2+1)))</f>
        <v/>
      </c>
      <c r="Z1304">
        <f>(INDIRECT("a_"&amp;Z$2)/(Z$2+2))*(($C1304^(Z$2+2)-$H1304^(Z$2+2))/(ε_c1cd^(Z$2+2)))</f>
        <v/>
      </c>
      <c r="AA1304">
        <f>(INDIRECT("a_"&amp;AA$2)/(AA$2+2))*(($C1304^(AA$2+2)-$H1304^(AA$2+2))/(ε_c1cd^(AA$2+2)))</f>
        <v/>
      </c>
      <c r="AB1304">
        <f>(INDIRECT("a_"&amp;AB$2)/(AB$2+2))*(($C1304^(AB$2+2)-$H1304^(AB$2+2))/(ε_c1cd^(AB$2+2)))</f>
        <v/>
      </c>
      <c r="AC1304">
        <f>(INDIRECT("a_"&amp;AC$2)/(AC$2+2))*(($C1304^(AC$2+2)-$H1304^(AC$2+2))/(ε_c1cd^(AC$2+2)))</f>
        <v/>
      </c>
      <c r="AD1304">
        <f>(INDIRECT("a_"&amp;AD$2)/(AD$2+2))*(($C1304^(AD$2+2)-$H1304^(AD$2+2))/(ε_c1cd^(AD$2+2)))</f>
        <v/>
      </c>
      <c r="AE1304" s="111">
        <f>(b*f_cd/L1304)*SUM(U1304:Y1304)+SUM(Q1304:R1304)</f>
        <v/>
      </c>
      <c r="AF1304" s="112">
        <f>AE1304*(K1304-y+e)</f>
        <v/>
      </c>
      <c r="AG1304" s="113">
        <f>(b*f_cd/(L1304^2))*SUM(Z1304:AD1304)+SUM(S1304:T1304)-AF1304</f>
        <v/>
      </c>
      <c r="AH1304" s="114">
        <f>AG1304&lt;0</f>
        <v/>
      </c>
      <c r="AI1304" s="115">
        <f>IF(A1304=1,FALSE,(AND(AQ1304,AH1304,NOT(AI1303))))</f>
        <v/>
      </c>
      <c r="AJ1304" s="116">
        <f>(b*f_cd/L1304)*(a_1/2*J1304^2+a_2/3*J1304^3+a_3/4*J1304^4+a_4/5*J1304^5+a_5/6*J1304^6)+SUM(Q1304:R1304)</f>
        <v/>
      </c>
      <c r="AK1304">
        <f>AJ1304*(K1304-y+e)</f>
        <v/>
      </c>
      <c r="AL1304" s="118">
        <f>(b*f_cd/(L1304^2))*(a_1/3*J1304^3+a_2/4*J1304^4+a_3/5*J1304^5+a_4/6*J1304^6+a_5/7*J1304^7)+SUM(S1304:T1304)-AK1304</f>
        <v/>
      </c>
      <c r="AM1304" s="114">
        <f>AL1304&gt;0</f>
        <v/>
      </c>
      <c r="AN1304" s="115">
        <f>IF(A1304=1,FALSE,(AND(AQ1304,AM1304,NOT(AN1303))))</f>
        <v/>
      </c>
      <c r="AO1304">
        <f>IF(D1304=1,AND(AH1304,NOT(AI1304)),AND(AM1304,NOT(AN1304)))</f>
        <v/>
      </c>
      <c r="AP1304" s="119">
        <f>IF(D1304=1,AI1304,AN1304)</f>
        <v/>
      </c>
      <c r="AQ1304" s="125">
        <f>ABS(E1304)&lt;$AQ$2</f>
        <v/>
      </c>
      <c r="AS1304">
        <f>IF(AP1304,MAX(AS$3:AS1302)+1,"")</f>
        <v/>
      </c>
    </row>
    <row r="1305">
      <c r="A1305" t="n">
        <v>1215</v>
      </c>
      <c r="B1305" s="131">
        <f>IF(A1305=1,0,IF(AP1305,0.1*ε_cu1cd,0))</f>
        <v/>
      </c>
      <c r="C1305" s="131">
        <f>IF(A1305=1,0.1*ε_cu1cd,C1304+B1304)</f>
        <v/>
      </c>
      <c r="D1305" s="113">
        <f>IF('Нормальний переріз'!$D$68&gt;0,1,2)</f>
        <v/>
      </c>
      <c r="E1305" s="144">
        <f>IF(D1305=1,F1305,G1305)</f>
        <v/>
      </c>
      <c r="F1305" s="124">
        <f>IF(AI1304,0.11*ε_cu1cd,IF(AH1304,F1304*0.01,F1304))</f>
        <v/>
      </c>
      <c r="G1305" s="124">
        <f>IF(AP1304,-0.1*ε_cu1cd,IF(AM1304,G1304*0.01,G1304))</f>
        <v/>
      </c>
      <c r="H1305" s="113">
        <f>IF(A1305=1,E1305,IF(AO1304,H1304-E1304+E1305,IF(AP1304,0.8*H1304,H1304+E1305)))</f>
        <v/>
      </c>
      <c r="I1305" s="169">
        <f>(C1305-H1305)/h</f>
        <v/>
      </c>
      <c r="J1305">
        <f>C1305/(ε_c1cd)</f>
        <v/>
      </c>
      <c r="K1305">
        <f>C1305/I1305</f>
        <v/>
      </c>
      <c r="L1305" s="131">
        <f>I1305/(ε_c1cd)</f>
        <v/>
      </c>
      <c r="M1305">
        <f>I1305*(K1305-Z_s1)</f>
        <v/>
      </c>
      <c r="N1305">
        <f>I1305*(K1305-Z_s2)</f>
        <v/>
      </c>
      <c r="O1305">
        <f>E_s*M1305</f>
        <v/>
      </c>
      <c r="P1305">
        <f>E_s*N1305</f>
        <v/>
      </c>
      <c r="Q1305">
        <f>O1305*A_s1</f>
        <v/>
      </c>
      <c r="R1305">
        <f>P1305*A_s2</f>
        <v/>
      </c>
      <c r="S1305">
        <f>Q1305*($K1305-Z_s1)</f>
        <v/>
      </c>
      <c r="T1305">
        <f>R1305*($K1305-Z_s2)</f>
        <v/>
      </c>
      <c r="U1305">
        <f>(INDIRECT("a_"&amp;U$2)/(U$2+1))*(($C1305^(U$2+1)-$H1305^(U$2+1))/(ε_c1cd^(U$2+1)))</f>
        <v/>
      </c>
      <c r="V1305">
        <f>(INDIRECT("a_"&amp;V$2)/(V$2+1))*(($C1305^(V$2+1)-$H1305^(V$2+1))/(ε_c1cd^(V$2+1)))</f>
        <v/>
      </c>
      <c r="W1305">
        <f>(INDIRECT("a_"&amp;W$2)/(W$2+1))*(($C1305^(W$2+1)-$H1305^(W$2+1))/(ε_c1cd^(W$2+1)))</f>
        <v/>
      </c>
      <c r="X1305">
        <f>(INDIRECT("a_"&amp;X$2)/(X$2+1))*(($C1305^(X$2+1)-$H1305^(X$2+1))/(ε_c1cd^(X$2+1)))</f>
        <v/>
      </c>
      <c r="Y1305">
        <f>(INDIRECT("a_"&amp;Y$2)/(Y$2+1))*(($C1305^(Y$2+1)-$H1305^(Y$2+1))/(ε_c1cd^(Y$2+1)))</f>
        <v/>
      </c>
      <c r="Z1305">
        <f>(INDIRECT("a_"&amp;Z$2)/(Z$2+2))*(($C1305^(Z$2+2)-$H1305^(Z$2+2))/(ε_c1cd^(Z$2+2)))</f>
        <v/>
      </c>
      <c r="AA1305">
        <f>(INDIRECT("a_"&amp;AA$2)/(AA$2+2))*(($C1305^(AA$2+2)-$H1305^(AA$2+2))/(ε_c1cd^(AA$2+2)))</f>
        <v/>
      </c>
      <c r="AB1305">
        <f>(INDIRECT("a_"&amp;AB$2)/(AB$2+2))*(($C1305^(AB$2+2)-$H1305^(AB$2+2))/(ε_c1cd^(AB$2+2)))</f>
        <v/>
      </c>
      <c r="AC1305">
        <f>(INDIRECT("a_"&amp;AC$2)/(AC$2+2))*(($C1305^(AC$2+2)-$H1305^(AC$2+2))/(ε_c1cd^(AC$2+2)))</f>
        <v/>
      </c>
      <c r="AD1305">
        <f>(INDIRECT("a_"&amp;AD$2)/(AD$2+2))*(($C1305^(AD$2+2)-$H1305^(AD$2+2))/(ε_c1cd^(AD$2+2)))</f>
        <v/>
      </c>
      <c r="AE1305" s="111">
        <f>(b*f_cd/L1305)*SUM(U1305:Y1305)+SUM(Q1305:R1305)</f>
        <v/>
      </c>
      <c r="AF1305" s="112">
        <f>AE1305*(K1305-y+e)</f>
        <v/>
      </c>
      <c r="AG1305" s="113">
        <f>(b*f_cd/(L1305^2))*SUM(Z1305:AD1305)+SUM(S1305:T1305)-AF1305</f>
        <v/>
      </c>
      <c r="AH1305" s="114">
        <f>AG1305&lt;0</f>
        <v/>
      </c>
      <c r="AI1305" s="115">
        <f>IF(A1305=1,FALSE,(AND(AQ1305,AH1305,NOT(AI1304))))</f>
        <v/>
      </c>
      <c r="AJ1305" s="116">
        <f>(b*f_cd/L1305)*(a_1/2*J1305^2+a_2/3*J1305^3+a_3/4*J1305^4+a_4/5*J1305^5+a_5/6*J1305^6)+SUM(Q1305:R1305)</f>
        <v/>
      </c>
      <c r="AK1305">
        <f>AJ1305*(K1305-y+e)</f>
        <v/>
      </c>
      <c r="AL1305" s="118">
        <f>(b*f_cd/(L1305^2))*(a_1/3*J1305^3+a_2/4*J1305^4+a_3/5*J1305^5+a_4/6*J1305^6+a_5/7*J1305^7)+SUM(S1305:T1305)-AK1305</f>
        <v/>
      </c>
      <c r="AM1305" s="114">
        <f>AL1305&gt;0</f>
        <v/>
      </c>
      <c r="AN1305" s="115">
        <f>IF(A1305=1,FALSE,(AND(AQ1305,AM1305,NOT(AN1304))))</f>
        <v/>
      </c>
      <c r="AO1305">
        <f>IF(D1305=1,AND(AH1305,NOT(AI1305)),AND(AM1305,NOT(AN1305)))</f>
        <v/>
      </c>
      <c r="AP1305" s="119">
        <f>IF(D1305=1,AI1305,AN1305)</f>
        <v/>
      </c>
      <c r="AQ1305" s="125">
        <f>ABS(E1305)&lt;$AQ$2</f>
        <v/>
      </c>
      <c r="AS1305">
        <f>IF(AP1305,MAX(AS$3:AS1303)+1,"")</f>
        <v/>
      </c>
    </row>
    <row r="1306">
      <c r="A1306" t="n">
        <v>1216</v>
      </c>
      <c r="B1306" s="131">
        <f>IF(A1306=1,0,IF(AP1306,0.1*ε_cu1cd,0))</f>
        <v/>
      </c>
      <c r="C1306" s="131">
        <f>IF(A1306=1,0.1*ε_cu1cd,C1305+B1305)</f>
        <v/>
      </c>
      <c r="D1306" s="113">
        <f>IF('Нормальний переріз'!$D$68&gt;0,1,2)</f>
        <v/>
      </c>
      <c r="E1306" s="144">
        <f>IF(D1306=1,F1306,G1306)</f>
        <v/>
      </c>
      <c r="F1306" s="124">
        <f>IF(AI1305,0.11*ε_cu1cd,IF(AH1305,F1305*0.01,F1305))</f>
        <v/>
      </c>
      <c r="G1306" s="124">
        <f>IF(AP1305,-0.1*ε_cu1cd,IF(AM1305,G1305*0.01,G1305))</f>
        <v/>
      </c>
      <c r="H1306" s="113">
        <f>IF(A1306=1,E1306,IF(AO1305,H1305-E1305+E1306,IF(AP1305,0.8*H1305,H1305+E1306)))</f>
        <v/>
      </c>
      <c r="I1306" s="169">
        <f>(C1306-H1306)/h</f>
        <v/>
      </c>
      <c r="J1306">
        <f>C1306/(ε_c1cd)</f>
        <v/>
      </c>
      <c r="K1306">
        <f>C1306/I1306</f>
        <v/>
      </c>
      <c r="L1306" s="131">
        <f>I1306/(ε_c1cd)</f>
        <v/>
      </c>
      <c r="M1306">
        <f>I1306*(K1306-Z_s1)</f>
        <v/>
      </c>
      <c r="N1306">
        <f>I1306*(K1306-Z_s2)</f>
        <v/>
      </c>
      <c r="O1306">
        <f>E_s*M1306</f>
        <v/>
      </c>
      <c r="P1306">
        <f>E_s*N1306</f>
        <v/>
      </c>
      <c r="Q1306">
        <f>O1306*A_s1</f>
        <v/>
      </c>
      <c r="R1306">
        <f>P1306*A_s2</f>
        <v/>
      </c>
      <c r="S1306">
        <f>Q1306*($K1306-Z_s1)</f>
        <v/>
      </c>
      <c r="T1306">
        <f>R1306*($K1306-Z_s2)</f>
        <v/>
      </c>
      <c r="U1306">
        <f>(INDIRECT("a_"&amp;U$2)/(U$2+1))*(($C1306^(U$2+1)-$H1306^(U$2+1))/(ε_c1cd^(U$2+1)))</f>
        <v/>
      </c>
      <c r="V1306">
        <f>(INDIRECT("a_"&amp;V$2)/(V$2+1))*(($C1306^(V$2+1)-$H1306^(V$2+1))/(ε_c1cd^(V$2+1)))</f>
        <v/>
      </c>
      <c r="W1306">
        <f>(INDIRECT("a_"&amp;W$2)/(W$2+1))*(($C1306^(W$2+1)-$H1306^(W$2+1))/(ε_c1cd^(W$2+1)))</f>
        <v/>
      </c>
      <c r="X1306">
        <f>(INDIRECT("a_"&amp;X$2)/(X$2+1))*(($C1306^(X$2+1)-$H1306^(X$2+1))/(ε_c1cd^(X$2+1)))</f>
        <v/>
      </c>
      <c r="Y1306">
        <f>(INDIRECT("a_"&amp;Y$2)/(Y$2+1))*(($C1306^(Y$2+1)-$H1306^(Y$2+1))/(ε_c1cd^(Y$2+1)))</f>
        <v/>
      </c>
      <c r="Z1306">
        <f>(INDIRECT("a_"&amp;Z$2)/(Z$2+2))*(($C1306^(Z$2+2)-$H1306^(Z$2+2))/(ε_c1cd^(Z$2+2)))</f>
        <v/>
      </c>
      <c r="AA1306">
        <f>(INDIRECT("a_"&amp;AA$2)/(AA$2+2))*(($C1306^(AA$2+2)-$H1306^(AA$2+2))/(ε_c1cd^(AA$2+2)))</f>
        <v/>
      </c>
      <c r="AB1306">
        <f>(INDIRECT("a_"&amp;AB$2)/(AB$2+2))*(($C1306^(AB$2+2)-$H1306^(AB$2+2))/(ε_c1cd^(AB$2+2)))</f>
        <v/>
      </c>
      <c r="AC1306">
        <f>(INDIRECT("a_"&amp;AC$2)/(AC$2+2))*(($C1306^(AC$2+2)-$H1306^(AC$2+2))/(ε_c1cd^(AC$2+2)))</f>
        <v/>
      </c>
      <c r="AD1306">
        <f>(INDIRECT("a_"&amp;AD$2)/(AD$2+2))*(($C1306^(AD$2+2)-$H1306^(AD$2+2))/(ε_c1cd^(AD$2+2)))</f>
        <v/>
      </c>
      <c r="AE1306" s="111">
        <f>(b*f_cd/L1306)*SUM(U1306:Y1306)+SUM(Q1306:R1306)</f>
        <v/>
      </c>
      <c r="AF1306" s="112">
        <f>AE1306*(K1306-y+e)</f>
        <v/>
      </c>
      <c r="AG1306" s="113">
        <f>(b*f_cd/(L1306^2))*SUM(Z1306:AD1306)+SUM(S1306:T1306)-AF1306</f>
        <v/>
      </c>
      <c r="AH1306" s="114">
        <f>AG1306&lt;0</f>
        <v/>
      </c>
      <c r="AI1306" s="115">
        <f>IF(A1306=1,FALSE,(AND(AQ1306,AH1306,NOT(AI1305))))</f>
        <v/>
      </c>
      <c r="AJ1306" s="116">
        <f>(b*f_cd/L1306)*(a_1/2*J1306^2+a_2/3*J1306^3+a_3/4*J1306^4+a_4/5*J1306^5+a_5/6*J1306^6)+SUM(Q1306:R1306)</f>
        <v/>
      </c>
      <c r="AK1306">
        <f>AJ1306*(K1306-y+e)</f>
        <v/>
      </c>
      <c r="AL1306" s="118">
        <f>(b*f_cd/(L1306^2))*(a_1/3*J1306^3+a_2/4*J1306^4+a_3/5*J1306^5+a_4/6*J1306^6+a_5/7*J1306^7)+SUM(S1306:T1306)-AK1306</f>
        <v/>
      </c>
      <c r="AM1306" s="114">
        <f>AL1306&gt;0</f>
        <v/>
      </c>
      <c r="AN1306" s="115">
        <f>IF(A1306=1,FALSE,(AND(AQ1306,AM1306,NOT(AN1305))))</f>
        <v/>
      </c>
      <c r="AO1306">
        <f>IF(D1306=1,AND(AH1306,NOT(AI1306)),AND(AM1306,NOT(AN1306)))</f>
        <v/>
      </c>
      <c r="AP1306" s="119">
        <f>IF(D1306=1,AI1306,AN1306)</f>
        <v/>
      </c>
      <c r="AQ1306" s="125">
        <f>ABS(E1306)&lt;$AQ$2</f>
        <v/>
      </c>
      <c r="AS1306">
        <f>IF(AP1306,MAX(AS$3:AS1304)+1,"")</f>
        <v/>
      </c>
    </row>
    <row r="1307">
      <c r="A1307" t="n">
        <v>1217</v>
      </c>
      <c r="B1307" s="131">
        <f>IF(A1307=1,0,IF(AP1307,0.1*ε_cu1cd,0))</f>
        <v/>
      </c>
      <c r="C1307" s="131">
        <f>IF(A1307=1,0.1*ε_cu1cd,C1306+B1306)</f>
        <v/>
      </c>
      <c r="D1307" s="113">
        <f>IF('Нормальний переріз'!$D$68&gt;0,1,2)</f>
        <v/>
      </c>
      <c r="E1307" s="144">
        <f>IF(D1307=1,F1307,G1307)</f>
        <v/>
      </c>
      <c r="F1307" s="124">
        <f>IF(AI1306,0.11*ε_cu1cd,IF(AH1306,F1306*0.01,F1306))</f>
        <v/>
      </c>
      <c r="G1307" s="124">
        <f>IF(AP1306,-0.1*ε_cu1cd,IF(AM1306,G1306*0.01,G1306))</f>
        <v/>
      </c>
      <c r="H1307" s="113">
        <f>IF(A1307=1,E1307,IF(AO1306,H1306-E1306+E1307,IF(AP1306,0.8*H1306,H1306+E1307)))</f>
        <v/>
      </c>
      <c r="I1307" s="169">
        <f>(C1307-H1307)/h</f>
        <v/>
      </c>
      <c r="J1307">
        <f>C1307/(ε_c1cd)</f>
        <v/>
      </c>
      <c r="K1307">
        <f>C1307/I1307</f>
        <v/>
      </c>
      <c r="L1307" s="131">
        <f>I1307/(ε_c1cd)</f>
        <v/>
      </c>
      <c r="M1307">
        <f>I1307*(K1307-Z_s1)</f>
        <v/>
      </c>
      <c r="N1307">
        <f>I1307*(K1307-Z_s2)</f>
        <v/>
      </c>
      <c r="O1307">
        <f>E_s*M1307</f>
        <v/>
      </c>
      <c r="P1307">
        <f>E_s*N1307</f>
        <v/>
      </c>
      <c r="Q1307">
        <f>O1307*A_s1</f>
        <v/>
      </c>
      <c r="R1307">
        <f>P1307*A_s2</f>
        <v/>
      </c>
      <c r="S1307">
        <f>Q1307*($K1307-Z_s1)</f>
        <v/>
      </c>
      <c r="T1307">
        <f>R1307*($K1307-Z_s2)</f>
        <v/>
      </c>
      <c r="U1307">
        <f>(INDIRECT("a_"&amp;U$2)/(U$2+1))*(($C1307^(U$2+1)-$H1307^(U$2+1))/(ε_c1cd^(U$2+1)))</f>
        <v/>
      </c>
      <c r="V1307">
        <f>(INDIRECT("a_"&amp;V$2)/(V$2+1))*(($C1307^(V$2+1)-$H1307^(V$2+1))/(ε_c1cd^(V$2+1)))</f>
        <v/>
      </c>
      <c r="W1307">
        <f>(INDIRECT("a_"&amp;W$2)/(W$2+1))*(($C1307^(W$2+1)-$H1307^(W$2+1))/(ε_c1cd^(W$2+1)))</f>
        <v/>
      </c>
      <c r="X1307">
        <f>(INDIRECT("a_"&amp;X$2)/(X$2+1))*(($C1307^(X$2+1)-$H1307^(X$2+1))/(ε_c1cd^(X$2+1)))</f>
        <v/>
      </c>
      <c r="Y1307">
        <f>(INDIRECT("a_"&amp;Y$2)/(Y$2+1))*(($C1307^(Y$2+1)-$H1307^(Y$2+1))/(ε_c1cd^(Y$2+1)))</f>
        <v/>
      </c>
      <c r="Z1307">
        <f>(INDIRECT("a_"&amp;Z$2)/(Z$2+2))*(($C1307^(Z$2+2)-$H1307^(Z$2+2))/(ε_c1cd^(Z$2+2)))</f>
        <v/>
      </c>
      <c r="AA1307">
        <f>(INDIRECT("a_"&amp;AA$2)/(AA$2+2))*(($C1307^(AA$2+2)-$H1307^(AA$2+2))/(ε_c1cd^(AA$2+2)))</f>
        <v/>
      </c>
      <c r="AB1307">
        <f>(INDIRECT("a_"&amp;AB$2)/(AB$2+2))*(($C1307^(AB$2+2)-$H1307^(AB$2+2))/(ε_c1cd^(AB$2+2)))</f>
        <v/>
      </c>
      <c r="AC1307">
        <f>(INDIRECT("a_"&amp;AC$2)/(AC$2+2))*(($C1307^(AC$2+2)-$H1307^(AC$2+2))/(ε_c1cd^(AC$2+2)))</f>
        <v/>
      </c>
      <c r="AD1307">
        <f>(INDIRECT("a_"&amp;AD$2)/(AD$2+2))*(($C1307^(AD$2+2)-$H1307^(AD$2+2))/(ε_c1cd^(AD$2+2)))</f>
        <v/>
      </c>
      <c r="AE1307" s="111">
        <f>(b*f_cd/L1307)*SUM(U1307:Y1307)+SUM(Q1307:R1307)</f>
        <v/>
      </c>
      <c r="AF1307" s="112">
        <f>AE1307*(K1307-y+e)</f>
        <v/>
      </c>
      <c r="AG1307" s="113">
        <f>(b*f_cd/(L1307^2))*SUM(Z1307:AD1307)+SUM(S1307:T1307)-AF1307</f>
        <v/>
      </c>
      <c r="AH1307" s="114">
        <f>AG1307&lt;0</f>
        <v/>
      </c>
      <c r="AI1307" s="115">
        <f>IF(A1307=1,FALSE,(AND(AQ1307,AH1307,NOT(AI1306))))</f>
        <v/>
      </c>
      <c r="AJ1307" s="116">
        <f>(b*f_cd/L1307)*(a_1/2*J1307^2+a_2/3*J1307^3+a_3/4*J1307^4+a_4/5*J1307^5+a_5/6*J1307^6)+SUM(Q1307:R1307)</f>
        <v/>
      </c>
      <c r="AK1307">
        <f>AJ1307*(K1307-y+e)</f>
        <v/>
      </c>
      <c r="AL1307" s="118">
        <f>(b*f_cd/(L1307^2))*(a_1/3*J1307^3+a_2/4*J1307^4+a_3/5*J1307^5+a_4/6*J1307^6+a_5/7*J1307^7)+SUM(S1307:T1307)-AK1307</f>
        <v/>
      </c>
      <c r="AM1307" s="114">
        <f>AL1307&gt;0</f>
        <v/>
      </c>
      <c r="AN1307" s="115">
        <f>IF(A1307=1,FALSE,(AND(AQ1307,AM1307,NOT(AN1306))))</f>
        <v/>
      </c>
      <c r="AO1307">
        <f>IF(D1307=1,AND(AH1307,NOT(AI1307)),AND(AM1307,NOT(AN1307)))</f>
        <v/>
      </c>
      <c r="AP1307" s="119">
        <f>IF(D1307=1,AI1307,AN1307)</f>
        <v/>
      </c>
      <c r="AQ1307" s="125">
        <f>ABS(E1307)&lt;$AQ$2</f>
        <v/>
      </c>
      <c r="AS1307">
        <f>IF(AP1307,MAX(AS$3:AS1305)+1,"")</f>
        <v/>
      </c>
    </row>
    <row r="1308">
      <c r="A1308" t="n">
        <v>1218</v>
      </c>
      <c r="B1308" s="131">
        <f>IF(A1308=1,0,IF(AP1308,0.1*ε_cu1cd,0))</f>
        <v/>
      </c>
      <c r="C1308" s="131">
        <f>IF(A1308=1,0.1*ε_cu1cd,C1307+B1307)</f>
        <v/>
      </c>
      <c r="D1308" s="113">
        <f>IF('Нормальний переріз'!$D$68&gt;0,1,2)</f>
        <v/>
      </c>
      <c r="E1308" s="144">
        <f>IF(D1308=1,F1308,G1308)</f>
        <v/>
      </c>
      <c r="F1308" s="124">
        <f>IF(AI1307,0.11*ε_cu1cd,IF(AH1307,F1307*0.01,F1307))</f>
        <v/>
      </c>
      <c r="G1308" s="124">
        <f>IF(AP1307,-0.1*ε_cu1cd,IF(AM1307,G1307*0.01,G1307))</f>
        <v/>
      </c>
      <c r="H1308" s="113">
        <f>IF(A1308=1,E1308,IF(AO1307,H1307-E1307+E1308,IF(AP1307,0.8*H1307,H1307+E1308)))</f>
        <v/>
      </c>
      <c r="I1308" s="169">
        <f>(C1308-H1308)/h</f>
        <v/>
      </c>
      <c r="J1308">
        <f>C1308/(ε_c1cd)</f>
        <v/>
      </c>
      <c r="K1308">
        <f>C1308/I1308</f>
        <v/>
      </c>
      <c r="L1308" s="131">
        <f>I1308/(ε_c1cd)</f>
        <v/>
      </c>
      <c r="M1308">
        <f>I1308*(K1308-Z_s1)</f>
        <v/>
      </c>
      <c r="N1308">
        <f>I1308*(K1308-Z_s2)</f>
        <v/>
      </c>
      <c r="O1308">
        <f>E_s*M1308</f>
        <v/>
      </c>
      <c r="P1308">
        <f>E_s*N1308</f>
        <v/>
      </c>
      <c r="Q1308">
        <f>O1308*A_s1</f>
        <v/>
      </c>
      <c r="R1308">
        <f>P1308*A_s2</f>
        <v/>
      </c>
      <c r="S1308">
        <f>Q1308*($K1308-Z_s1)</f>
        <v/>
      </c>
      <c r="T1308">
        <f>R1308*($K1308-Z_s2)</f>
        <v/>
      </c>
      <c r="U1308">
        <f>(INDIRECT("a_"&amp;U$2)/(U$2+1))*(($C1308^(U$2+1)-$H1308^(U$2+1))/(ε_c1cd^(U$2+1)))</f>
        <v/>
      </c>
      <c r="V1308">
        <f>(INDIRECT("a_"&amp;V$2)/(V$2+1))*(($C1308^(V$2+1)-$H1308^(V$2+1))/(ε_c1cd^(V$2+1)))</f>
        <v/>
      </c>
      <c r="W1308">
        <f>(INDIRECT("a_"&amp;W$2)/(W$2+1))*(($C1308^(W$2+1)-$H1308^(W$2+1))/(ε_c1cd^(W$2+1)))</f>
        <v/>
      </c>
      <c r="X1308">
        <f>(INDIRECT("a_"&amp;X$2)/(X$2+1))*(($C1308^(X$2+1)-$H1308^(X$2+1))/(ε_c1cd^(X$2+1)))</f>
        <v/>
      </c>
      <c r="Y1308">
        <f>(INDIRECT("a_"&amp;Y$2)/(Y$2+1))*(($C1308^(Y$2+1)-$H1308^(Y$2+1))/(ε_c1cd^(Y$2+1)))</f>
        <v/>
      </c>
      <c r="Z1308">
        <f>(INDIRECT("a_"&amp;Z$2)/(Z$2+2))*(($C1308^(Z$2+2)-$H1308^(Z$2+2))/(ε_c1cd^(Z$2+2)))</f>
        <v/>
      </c>
      <c r="AA1308">
        <f>(INDIRECT("a_"&amp;AA$2)/(AA$2+2))*(($C1308^(AA$2+2)-$H1308^(AA$2+2))/(ε_c1cd^(AA$2+2)))</f>
        <v/>
      </c>
      <c r="AB1308">
        <f>(INDIRECT("a_"&amp;AB$2)/(AB$2+2))*(($C1308^(AB$2+2)-$H1308^(AB$2+2))/(ε_c1cd^(AB$2+2)))</f>
        <v/>
      </c>
      <c r="AC1308">
        <f>(INDIRECT("a_"&amp;AC$2)/(AC$2+2))*(($C1308^(AC$2+2)-$H1308^(AC$2+2))/(ε_c1cd^(AC$2+2)))</f>
        <v/>
      </c>
      <c r="AD1308">
        <f>(INDIRECT("a_"&amp;AD$2)/(AD$2+2))*(($C1308^(AD$2+2)-$H1308^(AD$2+2))/(ε_c1cd^(AD$2+2)))</f>
        <v/>
      </c>
      <c r="AE1308" s="111">
        <f>(b*f_cd/L1308)*SUM(U1308:Y1308)+SUM(Q1308:R1308)</f>
        <v/>
      </c>
      <c r="AF1308" s="112">
        <f>AE1308*(K1308-y+e)</f>
        <v/>
      </c>
      <c r="AG1308" s="113">
        <f>(b*f_cd/(L1308^2))*SUM(Z1308:AD1308)+SUM(S1308:T1308)-AF1308</f>
        <v/>
      </c>
      <c r="AH1308" s="114">
        <f>AG1308&lt;0</f>
        <v/>
      </c>
      <c r="AI1308" s="115">
        <f>IF(A1308=1,FALSE,(AND(AQ1308,AH1308,NOT(AI1307))))</f>
        <v/>
      </c>
      <c r="AJ1308" s="116">
        <f>(b*f_cd/L1308)*(a_1/2*J1308^2+a_2/3*J1308^3+a_3/4*J1308^4+a_4/5*J1308^5+a_5/6*J1308^6)+SUM(Q1308:R1308)</f>
        <v/>
      </c>
      <c r="AK1308">
        <f>AJ1308*(K1308-y+e)</f>
        <v/>
      </c>
      <c r="AL1308" s="118">
        <f>(b*f_cd/(L1308^2))*(a_1/3*J1308^3+a_2/4*J1308^4+a_3/5*J1308^5+a_4/6*J1308^6+a_5/7*J1308^7)+SUM(S1308:T1308)-AK1308</f>
        <v/>
      </c>
      <c r="AM1308" s="114">
        <f>AL1308&gt;0</f>
        <v/>
      </c>
      <c r="AN1308" s="115">
        <f>IF(A1308=1,FALSE,(AND(AQ1308,AM1308,NOT(AN1307))))</f>
        <v/>
      </c>
      <c r="AO1308">
        <f>IF(D1308=1,AND(AH1308,NOT(AI1308)),AND(AM1308,NOT(AN1308)))</f>
        <v/>
      </c>
      <c r="AP1308" s="119">
        <f>IF(D1308=1,AI1308,AN1308)</f>
        <v/>
      </c>
      <c r="AQ1308" s="125">
        <f>ABS(E1308)&lt;$AQ$2</f>
        <v/>
      </c>
      <c r="AS1308">
        <f>IF(AP1308,MAX(AS$3:AS1306)+1,"")</f>
        <v/>
      </c>
    </row>
    <row r="1309">
      <c r="A1309" t="n">
        <v>1219</v>
      </c>
      <c r="B1309" s="131">
        <f>IF(A1309=1,0,IF(AP1309,0.1*ε_cu1cd,0))</f>
        <v/>
      </c>
      <c r="C1309" s="131">
        <f>IF(A1309=1,0.1*ε_cu1cd,C1308+B1308)</f>
        <v/>
      </c>
      <c r="D1309" s="113">
        <f>IF('Нормальний переріз'!$D$68&gt;0,1,2)</f>
        <v/>
      </c>
      <c r="E1309" s="144">
        <f>IF(D1309=1,F1309,G1309)</f>
        <v/>
      </c>
      <c r="F1309" s="124">
        <f>IF(AI1308,0.11*ε_cu1cd,IF(AH1308,F1308*0.01,F1308))</f>
        <v/>
      </c>
      <c r="G1309" s="124">
        <f>IF(AP1308,-0.1*ε_cu1cd,IF(AM1308,G1308*0.01,G1308))</f>
        <v/>
      </c>
      <c r="H1309" s="113">
        <f>IF(A1309=1,E1309,IF(AO1308,H1308-E1308+E1309,IF(AP1308,0.8*H1308,H1308+E1309)))</f>
        <v/>
      </c>
      <c r="I1309" s="169">
        <f>(C1309-H1309)/h</f>
        <v/>
      </c>
      <c r="J1309">
        <f>C1309/(ε_c1cd)</f>
        <v/>
      </c>
      <c r="K1309">
        <f>C1309/I1309</f>
        <v/>
      </c>
      <c r="L1309" s="131">
        <f>I1309/(ε_c1cd)</f>
        <v/>
      </c>
      <c r="M1309">
        <f>I1309*(K1309-Z_s1)</f>
        <v/>
      </c>
      <c r="N1309">
        <f>I1309*(K1309-Z_s2)</f>
        <v/>
      </c>
      <c r="O1309">
        <f>E_s*M1309</f>
        <v/>
      </c>
      <c r="P1309">
        <f>E_s*N1309</f>
        <v/>
      </c>
      <c r="Q1309">
        <f>O1309*A_s1</f>
        <v/>
      </c>
      <c r="R1309">
        <f>P1309*A_s2</f>
        <v/>
      </c>
      <c r="S1309">
        <f>Q1309*($K1309-Z_s1)</f>
        <v/>
      </c>
      <c r="T1309">
        <f>R1309*($K1309-Z_s2)</f>
        <v/>
      </c>
      <c r="U1309">
        <f>(INDIRECT("a_"&amp;U$2)/(U$2+1))*(($C1309^(U$2+1)-$H1309^(U$2+1))/(ε_c1cd^(U$2+1)))</f>
        <v/>
      </c>
      <c r="V1309">
        <f>(INDIRECT("a_"&amp;V$2)/(V$2+1))*(($C1309^(V$2+1)-$H1309^(V$2+1))/(ε_c1cd^(V$2+1)))</f>
        <v/>
      </c>
      <c r="W1309">
        <f>(INDIRECT("a_"&amp;W$2)/(W$2+1))*(($C1309^(W$2+1)-$H1309^(W$2+1))/(ε_c1cd^(W$2+1)))</f>
        <v/>
      </c>
      <c r="X1309">
        <f>(INDIRECT("a_"&amp;X$2)/(X$2+1))*(($C1309^(X$2+1)-$H1309^(X$2+1))/(ε_c1cd^(X$2+1)))</f>
        <v/>
      </c>
      <c r="Y1309">
        <f>(INDIRECT("a_"&amp;Y$2)/(Y$2+1))*(($C1309^(Y$2+1)-$H1309^(Y$2+1))/(ε_c1cd^(Y$2+1)))</f>
        <v/>
      </c>
      <c r="Z1309">
        <f>(INDIRECT("a_"&amp;Z$2)/(Z$2+2))*(($C1309^(Z$2+2)-$H1309^(Z$2+2))/(ε_c1cd^(Z$2+2)))</f>
        <v/>
      </c>
      <c r="AA1309">
        <f>(INDIRECT("a_"&amp;AA$2)/(AA$2+2))*(($C1309^(AA$2+2)-$H1309^(AA$2+2))/(ε_c1cd^(AA$2+2)))</f>
        <v/>
      </c>
      <c r="AB1309">
        <f>(INDIRECT("a_"&amp;AB$2)/(AB$2+2))*(($C1309^(AB$2+2)-$H1309^(AB$2+2))/(ε_c1cd^(AB$2+2)))</f>
        <v/>
      </c>
      <c r="AC1309">
        <f>(INDIRECT("a_"&amp;AC$2)/(AC$2+2))*(($C1309^(AC$2+2)-$H1309^(AC$2+2))/(ε_c1cd^(AC$2+2)))</f>
        <v/>
      </c>
      <c r="AD1309">
        <f>(INDIRECT("a_"&amp;AD$2)/(AD$2+2))*(($C1309^(AD$2+2)-$H1309^(AD$2+2))/(ε_c1cd^(AD$2+2)))</f>
        <v/>
      </c>
      <c r="AE1309" s="111">
        <f>(b*f_cd/L1309)*SUM(U1309:Y1309)+SUM(Q1309:R1309)</f>
        <v/>
      </c>
      <c r="AF1309" s="112">
        <f>AE1309*(K1309-y+e)</f>
        <v/>
      </c>
      <c r="AG1309" s="113">
        <f>(b*f_cd/(L1309^2))*SUM(Z1309:AD1309)+SUM(S1309:T1309)-AF1309</f>
        <v/>
      </c>
      <c r="AH1309" s="114">
        <f>AG1309&lt;0</f>
        <v/>
      </c>
      <c r="AI1309" s="115">
        <f>IF(A1309=1,FALSE,(AND(AQ1309,AH1309,NOT(AI1308))))</f>
        <v/>
      </c>
      <c r="AJ1309" s="116">
        <f>(b*f_cd/L1309)*(a_1/2*J1309^2+a_2/3*J1309^3+a_3/4*J1309^4+a_4/5*J1309^5+a_5/6*J1309^6)+SUM(Q1309:R1309)</f>
        <v/>
      </c>
      <c r="AK1309">
        <f>AJ1309*(K1309-y+e)</f>
        <v/>
      </c>
      <c r="AL1309" s="118">
        <f>(b*f_cd/(L1309^2))*(a_1/3*J1309^3+a_2/4*J1309^4+a_3/5*J1309^5+a_4/6*J1309^6+a_5/7*J1309^7)+SUM(S1309:T1309)-AK1309</f>
        <v/>
      </c>
      <c r="AM1309" s="114">
        <f>AL1309&gt;0</f>
        <v/>
      </c>
      <c r="AN1309" s="115">
        <f>IF(A1309=1,FALSE,(AND(AQ1309,AM1309,NOT(AN1308))))</f>
        <v/>
      </c>
      <c r="AO1309">
        <f>IF(D1309=1,AND(AH1309,NOT(AI1309)),AND(AM1309,NOT(AN1309)))</f>
        <v/>
      </c>
      <c r="AP1309" s="119">
        <f>IF(D1309=1,AI1309,AN1309)</f>
        <v/>
      </c>
      <c r="AQ1309" s="125">
        <f>ABS(E1309)&lt;$AQ$2</f>
        <v/>
      </c>
      <c r="AS1309">
        <f>IF(AP1309,MAX(AS$3:AS1307)+1,"")</f>
        <v/>
      </c>
    </row>
    <row r="1310">
      <c r="A1310" t="n">
        <v>1220</v>
      </c>
      <c r="B1310" s="131">
        <f>IF(A1310=1,0,IF(AP1310,0.1*ε_cu1cd,0))</f>
        <v/>
      </c>
      <c r="C1310" s="131">
        <f>IF(A1310=1,0.1*ε_cu1cd,C1309+B1309)</f>
        <v/>
      </c>
      <c r="D1310" s="113">
        <f>IF('Нормальний переріз'!$D$68&gt;0,1,2)</f>
        <v/>
      </c>
      <c r="E1310" s="144">
        <f>IF(D1310=1,F1310,G1310)</f>
        <v/>
      </c>
      <c r="F1310" s="124">
        <f>IF(AI1309,0.11*ε_cu1cd,IF(AH1309,F1309*0.01,F1309))</f>
        <v/>
      </c>
      <c r="G1310" s="124">
        <f>IF(AP1309,-0.1*ε_cu1cd,IF(AM1309,G1309*0.01,G1309))</f>
        <v/>
      </c>
      <c r="H1310" s="113">
        <f>IF(A1310=1,E1310,IF(AO1309,H1309-E1309+E1310,IF(AP1309,0.8*H1309,H1309+E1310)))</f>
        <v/>
      </c>
      <c r="I1310" s="169">
        <f>(C1310-H1310)/h</f>
        <v/>
      </c>
      <c r="J1310">
        <f>C1310/(ε_c1cd)</f>
        <v/>
      </c>
      <c r="K1310">
        <f>C1310/I1310</f>
        <v/>
      </c>
      <c r="L1310" s="131">
        <f>I1310/(ε_c1cd)</f>
        <v/>
      </c>
      <c r="M1310">
        <f>I1310*(K1310-Z_s1)</f>
        <v/>
      </c>
      <c r="N1310">
        <f>I1310*(K1310-Z_s2)</f>
        <v/>
      </c>
      <c r="O1310">
        <f>E_s*M1310</f>
        <v/>
      </c>
      <c r="P1310">
        <f>E_s*N1310</f>
        <v/>
      </c>
      <c r="Q1310">
        <f>O1310*A_s1</f>
        <v/>
      </c>
      <c r="R1310">
        <f>P1310*A_s2</f>
        <v/>
      </c>
      <c r="S1310">
        <f>Q1310*($K1310-Z_s1)</f>
        <v/>
      </c>
      <c r="T1310">
        <f>R1310*($K1310-Z_s2)</f>
        <v/>
      </c>
      <c r="U1310">
        <f>(INDIRECT("a_"&amp;U$2)/(U$2+1))*(($C1310^(U$2+1)-$H1310^(U$2+1))/(ε_c1cd^(U$2+1)))</f>
        <v/>
      </c>
      <c r="V1310">
        <f>(INDIRECT("a_"&amp;V$2)/(V$2+1))*(($C1310^(V$2+1)-$H1310^(V$2+1))/(ε_c1cd^(V$2+1)))</f>
        <v/>
      </c>
      <c r="W1310">
        <f>(INDIRECT("a_"&amp;W$2)/(W$2+1))*(($C1310^(W$2+1)-$H1310^(W$2+1))/(ε_c1cd^(W$2+1)))</f>
        <v/>
      </c>
      <c r="X1310">
        <f>(INDIRECT("a_"&amp;X$2)/(X$2+1))*(($C1310^(X$2+1)-$H1310^(X$2+1))/(ε_c1cd^(X$2+1)))</f>
        <v/>
      </c>
      <c r="Y1310">
        <f>(INDIRECT("a_"&amp;Y$2)/(Y$2+1))*(($C1310^(Y$2+1)-$H1310^(Y$2+1))/(ε_c1cd^(Y$2+1)))</f>
        <v/>
      </c>
      <c r="Z1310">
        <f>(INDIRECT("a_"&amp;Z$2)/(Z$2+2))*(($C1310^(Z$2+2)-$H1310^(Z$2+2))/(ε_c1cd^(Z$2+2)))</f>
        <v/>
      </c>
      <c r="AA1310">
        <f>(INDIRECT("a_"&amp;AA$2)/(AA$2+2))*(($C1310^(AA$2+2)-$H1310^(AA$2+2))/(ε_c1cd^(AA$2+2)))</f>
        <v/>
      </c>
      <c r="AB1310">
        <f>(INDIRECT("a_"&amp;AB$2)/(AB$2+2))*(($C1310^(AB$2+2)-$H1310^(AB$2+2))/(ε_c1cd^(AB$2+2)))</f>
        <v/>
      </c>
      <c r="AC1310">
        <f>(INDIRECT("a_"&amp;AC$2)/(AC$2+2))*(($C1310^(AC$2+2)-$H1310^(AC$2+2))/(ε_c1cd^(AC$2+2)))</f>
        <v/>
      </c>
      <c r="AD1310">
        <f>(INDIRECT("a_"&amp;AD$2)/(AD$2+2))*(($C1310^(AD$2+2)-$H1310^(AD$2+2))/(ε_c1cd^(AD$2+2)))</f>
        <v/>
      </c>
      <c r="AE1310" s="111">
        <f>(b*f_cd/L1310)*SUM(U1310:Y1310)+SUM(Q1310:R1310)</f>
        <v/>
      </c>
      <c r="AF1310" s="112">
        <f>AE1310*(K1310-y+e)</f>
        <v/>
      </c>
      <c r="AG1310" s="113">
        <f>(b*f_cd/(L1310^2))*SUM(Z1310:AD1310)+SUM(S1310:T1310)-AF1310</f>
        <v/>
      </c>
      <c r="AH1310" s="114">
        <f>AG1310&lt;0</f>
        <v/>
      </c>
      <c r="AI1310" s="115">
        <f>IF(A1310=1,FALSE,(AND(AQ1310,AH1310,NOT(AI1309))))</f>
        <v/>
      </c>
      <c r="AJ1310" s="116">
        <f>(b*f_cd/L1310)*(a_1/2*J1310^2+a_2/3*J1310^3+a_3/4*J1310^4+a_4/5*J1310^5+a_5/6*J1310^6)+SUM(Q1310:R1310)</f>
        <v/>
      </c>
      <c r="AK1310">
        <f>AJ1310*(K1310-y+e)</f>
        <v/>
      </c>
      <c r="AL1310" s="118">
        <f>(b*f_cd/(L1310^2))*(a_1/3*J1310^3+a_2/4*J1310^4+a_3/5*J1310^5+a_4/6*J1310^6+a_5/7*J1310^7)+SUM(S1310:T1310)-AK1310</f>
        <v/>
      </c>
      <c r="AM1310" s="114">
        <f>AL1310&gt;0</f>
        <v/>
      </c>
      <c r="AN1310" s="115">
        <f>IF(A1310=1,FALSE,(AND(AQ1310,AM1310,NOT(AN1309))))</f>
        <v/>
      </c>
      <c r="AO1310">
        <f>IF(D1310=1,AND(AH1310,NOT(AI1310)),AND(AM1310,NOT(AN1310)))</f>
        <v/>
      </c>
      <c r="AP1310" s="119">
        <f>IF(D1310=1,AI1310,AN1310)</f>
        <v/>
      </c>
      <c r="AQ1310" s="125">
        <f>ABS(E1310)&lt;$AQ$2</f>
        <v/>
      </c>
      <c r="AS1310">
        <f>IF(AP1310,MAX(AS$3:AS1308)+1,"")</f>
        <v/>
      </c>
    </row>
    <row r="1311">
      <c r="A1311" t="n">
        <v>1221</v>
      </c>
      <c r="B1311" s="131">
        <f>IF(A1311=1,0,IF(AP1311,0.1*ε_cu1cd,0))</f>
        <v/>
      </c>
      <c r="C1311" s="131">
        <f>IF(A1311=1,0.1*ε_cu1cd,C1310+B1310)</f>
        <v/>
      </c>
      <c r="D1311" s="113">
        <f>IF('Нормальний переріз'!$D$68&gt;0,1,2)</f>
        <v/>
      </c>
      <c r="E1311" s="144">
        <f>IF(D1311=1,F1311,G1311)</f>
        <v/>
      </c>
      <c r="F1311" s="124">
        <f>IF(AI1310,0.11*ε_cu1cd,IF(AH1310,F1310*0.01,F1310))</f>
        <v/>
      </c>
      <c r="G1311" s="124">
        <f>IF(AP1310,-0.1*ε_cu1cd,IF(AM1310,G1310*0.01,G1310))</f>
        <v/>
      </c>
      <c r="H1311" s="113">
        <f>IF(A1311=1,E1311,IF(AO1310,H1310-E1310+E1311,IF(AP1310,0.8*H1310,H1310+E1311)))</f>
        <v/>
      </c>
      <c r="I1311" s="169">
        <f>(C1311-H1311)/h</f>
        <v/>
      </c>
      <c r="J1311">
        <f>C1311/(ε_c1cd)</f>
        <v/>
      </c>
      <c r="K1311">
        <f>C1311/I1311</f>
        <v/>
      </c>
      <c r="L1311" s="131">
        <f>I1311/(ε_c1cd)</f>
        <v/>
      </c>
      <c r="M1311">
        <f>I1311*(K1311-Z_s1)</f>
        <v/>
      </c>
      <c r="N1311">
        <f>I1311*(K1311-Z_s2)</f>
        <v/>
      </c>
      <c r="O1311">
        <f>E_s*M1311</f>
        <v/>
      </c>
      <c r="P1311">
        <f>E_s*N1311</f>
        <v/>
      </c>
      <c r="Q1311">
        <f>O1311*A_s1</f>
        <v/>
      </c>
      <c r="R1311">
        <f>P1311*A_s2</f>
        <v/>
      </c>
      <c r="S1311">
        <f>Q1311*($K1311-Z_s1)</f>
        <v/>
      </c>
      <c r="T1311">
        <f>R1311*($K1311-Z_s2)</f>
        <v/>
      </c>
      <c r="U1311">
        <f>(INDIRECT("a_"&amp;U$2)/(U$2+1))*(($C1311^(U$2+1)-$H1311^(U$2+1))/(ε_c1cd^(U$2+1)))</f>
        <v/>
      </c>
      <c r="V1311">
        <f>(INDIRECT("a_"&amp;V$2)/(V$2+1))*(($C1311^(V$2+1)-$H1311^(V$2+1))/(ε_c1cd^(V$2+1)))</f>
        <v/>
      </c>
      <c r="W1311">
        <f>(INDIRECT("a_"&amp;W$2)/(W$2+1))*(($C1311^(W$2+1)-$H1311^(W$2+1))/(ε_c1cd^(W$2+1)))</f>
        <v/>
      </c>
      <c r="X1311">
        <f>(INDIRECT("a_"&amp;X$2)/(X$2+1))*(($C1311^(X$2+1)-$H1311^(X$2+1))/(ε_c1cd^(X$2+1)))</f>
        <v/>
      </c>
      <c r="Y1311">
        <f>(INDIRECT("a_"&amp;Y$2)/(Y$2+1))*(($C1311^(Y$2+1)-$H1311^(Y$2+1))/(ε_c1cd^(Y$2+1)))</f>
        <v/>
      </c>
      <c r="Z1311">
        <f>(INDIRECT("a_"&amp;Z$2)/(Z$2+2))*(($C1311^(Z$2+2)-$H1311^(Z$2+2))/(ε_c1cd^(Z$2+2)))</f>
        <v/>
      </c>
      <c r="AA1311">
        <f>(INDIRECT("a_"&amp;AA$2)/(AA$2+2))*(($C1311^(AA$2+2)-$H1311^(AA$2+2))/(ε_c1cd^(AA$2+2)))</f>
        <v/>
      </c>
      <c r="AB1311">
        <f>(INDIRECT("a_"&amp;AB$2)/(AB$2+2))*(($C1311^(AB$2+2)-$H1311^(AB$2+2))/(ε_c1cd^(AB$2+2)))</f>
        <v/>
      </c>
      <c r="AC1311">
        <f>(INDIRECT("a_"&amp;AC$2)/(AC$2+2))*(($C1311^(AC$2+2)-$H1311^(AC$2+2))/(ε_c1cd^(AC$2+2)))</f>
        <v/>
      </c>
      <c r="AD1311">
        <f>(INDIRECT("a_"&amp;AD$2)/(AD$2+2))*(($C1311^(AD$2+2)-$H1311^(AD$2+2))/(ε_c1cd^(AD$2+2)))</f>
        <v/>
      </c>
      <c r="AE1311" s="111">
        <f>(b*f_cd/L1311)*SUM(U1311:Y1311)+SUM(Q1311:R1311)</f>
        <v/>
      </c>
      <c r="AF1311" s="112">
        <f>AE1311*(K1311-y+e)</f>
        <v/>
      </c>
      <c r="AG1311" s="113">
        <f>(b*f_cd/(L1311^2))*SUM(Z1311:AD1311)+SUM(S1311:T1311)-AF1311</f>
        <v/>
      </c>
      <c r="AH1311" s="114">
        <f>AG1311&lt;0</f>
        <v/>
      </c>
      <c r="AI1311" s="115">
        <f>IF(A1311=1,FALSE,(AND(AQ1311,AH1311,NOT(AI1310))))</f>
        <v/>
      </c>
      <c r="AJ1311" s="116">
        <f>(b*f_cd/L1311)*(a_1/2*J1311^2+a_2/3*J1311^3+a_3/4*J1311^4+a_4/5*J1311^5+a_5/6*J1311^6)+SUM(Q1311:R1311)</f>
        <v/>
      </c>
      <c r="AK1311">
        <f>AJ1311*(K1311-y+e)</f>
        <v/>
      </c>
      <c r="AL1311" s="118">
        <f>(b*f_cd/(L1311^2))*(a_1/3*J1311^3+a_2/4*J1311^4+a_3/5*J1311^5+a_4/6*J1311^6+a_5/7*J1311^7)+SUM(S1311:T1311)-AK1311</f>
        <v/>
      </c>
      <c r="AM1311" s="114">
        <f>AL1311&gt;0</f>
        <v/>
      </c>
      <c r="AN1311" s="115">
        <f>IF(A1311=1,FALSE,(AND(AQ1311,AM1311,NOT(AN1310))))</f>
        <v/>
      </c>
      <c r="AO1311">
        <f>IF(D1311=1,AND(AH1311,NOT(AI1311)),AND(AM1311,NOT(AN1311)))</f>
        <v/>
      </c>
      <c r="AP1311" s="119">
        <f>IF(D1311=1,AI1311,AN1311)</f>
        <v/>
      </c>
      <c r="AQ1311" s="125">
        <f>ABS(E1311)&lt;$AQ$2</f>
        <v/>
      </c>
      <c r="AS1311">
        <f>IF(AP1311,MAX(AS$3:AS1309)+1,"")</f>
        <v/>
      </c>
    </row>
    <row r="1312">
      <c r="A1312" t="n">
        <v>1222</v>
      </c>
      <c r="B1312" s="131">
        <f>IF(A1312=1,0,IF(AP1312,0.1*ε_cu1cd,0))</f>
        <v/>
      </c>
      <c r="C1312" s="131">
        <f>IF(A1312=1,0.1*ε_cu1cd,C1311+B1311)</f>
        <v/>
      </c>
      <c r="D1312" s="113">
        <f>IF('Нормальний переріз'!$D$68&gt;0,1,2)</f>
        <v/>
      </c>
      <c r="E1312" s="144">
        <f>IF(D1312=1,F1312,G1312)</f>
        <v/>
      </c>
      <c r="F1312" s="124">
        <f>IF(AI1311,0.11*ε_cu1cd,IF(AH1311,F1311*0.01,F1311))</f>
        <v/>
      </c>
      <c r="G1312" s="124">
        <f>IF(AP1311,-0.1*ε_cu1cd,IF(AM1311,G1311*0.01,G1311))</f>
        <v/>
      </c>
      <c r="H1312" s="113">
        <f>IF(A1312=1,E1312,IF(AO1311,H1311-E1311+E1312,IF(AP1311,0.8*H1311,H1311+E1312)))</f>
        <v/>
      </c>
      <c r="I1312" s="169">
        <f>(C1312-H1312)/h</f>
        <v/>
      </c>
      <c r="J1312">
        <f>C1312/(ε_c1cd)</f>
        <v/>
      </c>
      <c r="K1312">
        <f>C1312/I1312</f>
        <v/>
      </c>
      <c r="L1312" s="131">
        <f>I1312/(ε_c1cd)</f>
        <v/>
      </c>
      <c r="M1312">
        <f>I1312*(K1312-Z_s1)</f>
        <v/>
      </c>
      <c r="N1312">
        <f>I1312*(K1312-Z_s2)</f>
        <v/>
      </c>
      <c r="O1312">
        <f>E_s*M1312</f>
        <v/>
      </c>
      <c r="P1312">
        <f>E_s*N1312</f>
        <v/>
      </c>
      <c r="Q1312">
        <f>O1312*A_s1</f>
        <v/>
      </c>
      <c r="R1312">
        <f>P1312*A_s2</f>
        <v/>
      </c>
      <c r="S1312">
        <f>Q1312*($K1312-Z_s1)</f>
        <v/>
      </c>
      <c r="T1312">
        <f>R1312*($K1312-Z_s2)</f>
        <v/>
      </c>
      <c r="U1312">
        <f>(INDIRECT("a_"&amp;U$2)/(U$2+1))*(($C1312^(U$2+1)-$H1312^(U$2+1))/(ε_c1cd^(U$2+1)))</f>
        <v/>
      </c>
      <c r="V1312">
        <f>(INDIRECT("a_"&amp;V$2)/(V$2+1))*(($C1312^(V$2+1)-$H1312^(V$2+1))/(ε_c1cd^(V$2+1)))</f>
        <v/>
      </c>
      <c r="W1312">
        <f>(INDIRECT("a_"&amp;W$2)/(W$2+1))*(($C1312^(W$2+1)-$H1312^(W$2+1))/(ε_c1cd^(W$2+1)))</f>
        <v/>
      </c>
      <c r="X1312">
        <f>(INDIRECT("a_"&amp;X$2)/(X$2+1))*(($C1312^(X$2+1)-$H1312^(X$2+1))/(ε_c1cd^(X$2+1)))</f>
        <v/>
      </c>
      <c r="Y1312">
        <f>(INDIRECT("a_"&amp;Y$2)/(Y$2+1))*(($C1312^(Y$2+1)-$H1312^(Y$2+1))/(ε_c1cd^(Y$2+1)))</f>
        <v/>
      </c>
      <c r="Z1312">
        <f>(INDIRECT("a_"&amp;Z$2)/(Z$2+2))*(($C1312^(Z$2+2)-$H1312^(Z$2+2))/(ε_c1cd^(Z$2+2)))</f>
        <v/>
      </c>
      <c r="AA1312">
        <f>(INDIRECT("a_"&amp;AA$2)/(AA$2+2))*(($C1312^(AA$2+2)-$H1312^(AA$2+2))/(ε_c1cd^(AA$2+2)))</f>
        <v/>
      </c>
      <c r="AB1312">
        <f>(INDIRECT("a_"&amp;AB$2)/(AB$2+2))*(($C1312^(AB$2+2)-$H1312^(AB$2+2))/(ε_c1cd^(AB$2+2)))</f>
        <v/>
      </c>
      <c r="AC1312">
        <f>(INDIRECT("a_"&amp;AC$2)/(AC$2+2))*(($C1312^(AC$2+2)-$H1312^(AC$2+2))/(ε_c1cd^(AC$2+2)))</f>
        <v/>
      </c>
      <c r="AD1312">
        <f>(INDIRECT("a_"&amp;AD$2)/(AD$2+2))*(($C1312^(AD$2+2)-$H1312^(AD$2+2))/(ε_c1cd^(AD$2+2)))</f>
        <v/>
      </c>
      <c r="AE1312" s="111">
        <f>(b*f_cd/L1312)*SUM(U1312:Y1312)+SUM(Q1312:R1312)</f>
        <v/>
      </c>
      <c r="AF1312" s="112">
        <f>AE1312*(K1312-y+e)</f>
        <v/>
      </c>
      <c r="AG1312" s="113">
        <f>(b*f_cd/(L1312^2))*SUM(Z1312:AD1312)+SUM(S1312:T1312)-AF1312</f>
        <v/>
      </c>
      <c r="AH1312" s="114">
        <f>AG1312&lt;0</f>
        <v/>
      </c>
      <c r="AI1312" s="115">
        <f>IF(A1312=1,FALSE,(AND(AQ1312,AH1312,NOT(AI1311))))</f>
        <v/>
      </c>
      <c r="AJ1312" s="116">
        <f>(b*f_cd/L1312)*(a_1/2*J1312^2+a_2/3*J1312^3+a_3/4*J1312^4+a_4/5*J1312^5+a_5/6*J1312^6)+SUM(Q1312:R1312)</f>
        <v/>
      </c>
      <c r="AK1312">
        <f>AJ1312*(K1312-y+e)</f>
        <v/>
      </c>
      <c r="AL1312" s="118">
        <f>(b*f_cd/(L1312^2))*(a_1/3*J1312^3+a_2/4*J1312^4+a_3/5*J1312^5+a_4/6*J1312^6+a_5/7*J1312^7)+SUM(S1312:T1312)-AK1312</f>
        <v/>
      </c>
      <c r="AM1312" s="114">
        <f>AL1312&gt;0</f>
        <v/>
      </c>
      <c r="AN1312" s="115">
        <f>IF(A1312=1,FALSE,(AND(AQ1312,AM1312,NOT(AN1311))))</f>
        <v/>
      </c>
      <c r="AO1312">
        <f>IF(D1312=1,AND(AH1312,NOT(AI1312)),AND(AM1312,NOT(AN1312)))</f>
        <v/>
      </c>
      <c r="AP1312" s="119">
        <f>IF(D1312=1,AI1312,AN1312)</f>
        <v/>
      </c>
      <c r="AQ1312" s="125">
        <f>ABS(E1312)&lt;$AQ$2</f>
        <v/>
      </c>
      <c r="AS1312">
        <f>IF(AP1312,MAX(AS$3:AS1310)+1,"")</f>
        <v/>
      </c>
    </row>
    <row r="1313">
      <c r="A1313" t="n">
        <v>1223</v>
      </c>
      <c r="B1313" s="131">
        <f>IF(A1313=1,0,IF(AP1313,0.1*ε_cu1cd,0))</f>
        <v/>
      </c>
      <c r="C1313" s="131">
        <f>IF(A1313=1,0.1*ε_cu1cd,C1312+B1312)</f>
        <v/>
      </c>
      <c r="D1313" s="113">
        <f>IF('Нормальний переріз'!$D$68&gt;0,1,2)</f>
        <v/>
      </c>
      <c r="E1313" s="144">
        <f>IF(D1313=1,F1313,G1313)</f>
        <v/>
      </c>
      <c r="F1313" s="124">
        <f>IF(AI1312,0.11*ε_cu1cd,IF(AH1312,F1312*0.01,F1312))</f>
        <v/>
      </c>
      <c r="G1313" s="124">
        <f>IF(AP1312,-0.1*ε_cu1cd,IF(AM1312,G1312*0.01,G1312))</f>
        <v/>
      </c>
      <c r="H1313" s="113">
        <f>IF(A1313=1,E1313,IF(AO1312,H1312-E1312+E1313,IF(AP1312,0.8*H1312,H1312+E1313)))</f>
        <v/>
      </c>
      <c r="I1313" s="169">
        <f>(C1313-H1313)/h</f>
        <v/>
      </c>
      <c r="J1313">
        <f>C1313/(ε_c1cd)</f>
        <v/>
      </c>
      <c r="K1313">
        <f>C1313/I1313</f>
        <v/>
      </c>
      <c r="L1313" s="131">
        <f>I1313/(ε_c1cd)</f>
        <v/>
      </c>
      <c r="M1313">
        <f>I1313*(K1313-Z_s1)</f>
        <v/>
      </c>
      <c r="N1313">
        <f>I1313*(K1313-Z_s2)</f>
        <v/>
      </c>
      <c r="O1313">
        <f>E_s*M1313</f>
        <v/>
      </c>
      <c r="P1313">
        <f>E_s*N1313</f>
        <v/>
      </c>
      <c r="Q1313">
        <f>O1313*A_s1</f>
        <v/>
      </c>
      <c r="R1313">
        <f>P1313*A_s2</f>
        <v/>
      </c>
      <c r="S1313">
        <f>Q1313*($K1313-Z_s1)</f>
        <v/>
      </c>
      <c r="T1313">
        <f>R1313*($K1313-Z_s2)</f>
        <v/>
      </c>
      <c r="U1313">
        <f>(INDIRECT("a_"&amp;U$2)/(U$2+1))*(($C1313^(U$2+1)-$H1313^(U$2+1))/(ε_c1cd^(U$2+1)))</f>
        <v/>
      </c>
      <c r="V1313">
        <f>(INDIRECT("a_"&amp;V$2)/(V$2+1))*(($C1313^(V$2+1)-$H1313^(V$2+1))/(ε_c1cd^(V$2+1)))</f>
        <v/>
      </c>
      <c r="W1313">
        <f>(INDIRECT("a_"&amp;W$2)/(W$2+1))*(($C1313^(W$2+1)-$H1313^(W$2+1))/(ε_c1cd^(W$2+1)))</f>
        <v/>
      </c>
      <c r="X1313">
        <f>(INDIRECT("a_"&amp;X$2)/(X$2+1))*(($C1313^(X$2+1)-$H1313^(X$2+1))/(ε_c1cd^(X$2+1)))</f>
        <v/>
      </c>
      <c r="Y1313">
        <f>(INDIRECT("a_"&amp;Y$2)/(Y$2+1))*(($C1313^(Y$2+1)-$H1313^(Y$2+1))/(ε_c1cd^(Y$2+1)))</f>
        <v/>
      </c>
      <c r="Z1313">
        <f>(INDIRECT("a_"&amp;Z$2)/(Z$2+2))*(($C1313^(Z$2+2)-$H1313^(Z$2+2))/(ε_c1cd^(Z$2+2)))</f>
        <v/>
      </c>
      <c r="AA1313">
        <f>(INDIRECT("a_"&amp;AA$2)/(AA$2+2))*(($C1313^(AA$2+2)-$H1313^(AA$2+2))/(ε_c1cd^(AA$2+2)))</f>
        <v/>
      </c>
      <c r="AB1313">
        <f>(INDIRECT("a_"&amp;AB$2)/(AB$2+2))*(($C1313^(AB$2+2)-$H1313^(AB$2+2))/(ε_c1cd^(AB$2+2)))</f>
        <v/>
      </c>
      <c r="AC1313">
        <f>(INDIRECT("a_"&amp;AC$2)/(AC$2+2))*(($C1313^(AC$2+2)-$H1313^(AC$2+2))/(ε_c1cd^(AC$2+2)))</f>
        <v/>
      </c>
      <c r="AD1313">
        <f>(INDIRECT("a_"&amp;AD$2)/(AD$2+2))*(($C1313^(AD$2+2)-$H1313^(AD$2+2))/(ε_c1cd^(AD$2+2)))</f>
        <v/>
      </c>
      <c r="AE1313" s="111">
        <f>(b*f_cd/L1313)*SUM(U1313:Y1313)+SUM(Q1313:R1313)</f>
        <v/>
      </c>
      <c r="AF1313" s="112">
        <f>AE1313*(K1313-y+e)</f>
        <v/>
      </c>
      <c r="AG1313" s="113">
        <f>(b*f_cd/(L1313^2))*SUM(Z1313:AD1313)+SUM(S1313:T1313)-AF1313</f>
        <v/>
      </c>
      <c r="AH1313" s="114">
        <f>AG1313&lt;0</f>
        <v/>
      </c>
      <c r="AI1313" s="115">
        <f>IF(A1313=1,FALSE,(AND(AQ1313,AH1313,NOT(AI1312))))</f>
        <v/>
      </c>
      <c r="AJ1313" s="116">
        <f>(b*f_cd/L1313)*(a_1/2*J1313^2+a_2/3*J1313^3+a_3/4*J1313^4+a_4/5*J1313^5+a_5/6*J1313^6)+SUM(Q1313:R1313)</f>
        <v/>
      </c>
      <c r="AK1313">
        <f>AJ1313*(K1313-y+e)</f>
        <v/>
      </c>
      <c r="AL1313" s="118">
        <f>(b*f_cd/(L1313^2))*(a_1/3*J1313^3+a_2/4*J1313^4+a_3/5*J1313^5+a_4/6*J1313^6+a_5/7*J1313^7)+SUM(S1313:T1313)-AK1313</f>
        <v/>
      </c>
      <c r="AM1313" s="114">
        <f>AL1313&gt;0</f>
        <v/>
      </c>
      <c r="AN1313" s="115">
        <f>IF(A1313=1,FALSE,(AND(AQ1313,AM1313,NOT(AN1312))))</f>
        <v/>
      </c>
      <c r="AO1313">
        <f>IF(D1313=1,AND(AH1313,NOT(AI1313)),AND(AM1313,NOT(AN1313)))</f>
        <v/>
      </c>
      <c r="AP1313" s="119">
        <f>IF(D1313=1,AI1313,AN1313)</f>
        <v/>
      </c>
      <c r="AQ1313" s="125">
        <f>ABS(E1313)&lt;$AQ$2</f>
        <v/>
      </c>
      <c r="AS1313">
        <f>IF(AP1313,MAX(AS$3:AS1311)+1,"")</f>
        <v/>
      </c>
    </row>
    <row r="1314">
      <c r="A1314" t="n">
        <v>1224</v>
      </c>
      <c r="B1314" s="131">
        <f>IF(A1314=1,0,IF(AP1314,0.1*ε_cu1cd,0))</f>
        <v/>
      </c>
      <c r="C1314" s="131">
        <f>IF(A1314=1,0.1*ε_cu1cd,C1313+B1313)</f>
        <v/>
      </c>
      <c r="D1314" s="113">
        <f>IF('Нормальний переріз'!$D$68&gt;0,1,2)</f>
        <v/>
      </c>
      <c r="E1314" s="144">
        <f>IF(D1314=1,F1314,G1314)</f>
        <v/>
      </c>
      <c r="F1314" s="124">
        <f>IF(AI1313,0.11*ε_cu1cd,IF(AH1313,F1313*0.01,F1313))</f>
        <v/>
      </c>
      <c r="G1314" s="124">
        <f>IF(AP1313,-0.1*ε_cu1cd,IF(AM1313,G1313*0.01,G1313))</f>
        <v/>
      </c>
      <c r="H1314" s="113">
        <f>IF(A1314=1,E1314,IF(AO1313,H1313-E1313+E1314,IF(AP1313,0.8*H1313,H1313+E1314)))</f>
        <v/>
      </c>
      <c r="I1314" s="169">
        <f>(C1314-H1314)/h</f>
        <v/>
      </c>
      <c r="J1314">
        <f>C1314/(ε_c1cd)</f>
        <v/>
      </c>
      <c r="K1314">
        <f>C1314/I1314</f>
        <v/>
      </c>
      <c r="L1314" s="131">
        <f>I1314/(ε_c1cd)</f>
        <v/>
      </c>
      <c r="M1314">
        <f>I1314*(K1314-Z_s1)</f>
        <v/>
      </c>
      <c r="N1314">
        <f>I1314*(K1314-Z_s2)</f>
        <v/>
      </c>
      <c r="O1314">
        <f>E_s*M1314</f>
        <v/>
      </c>
      <c r="P1314">
        <f>E_s*N1314</f>
        <v/>
      </c>
      <c r="Q1314">
        <f>O1314*A_s1</f>
        <v/>
      </c>
      <c r="R1314">
        <f>P1314*A_s2</f>
        <v/>
      </c>
      <c r="S1314">
        <f>Q1314*($K1314-Z_s1)</f>
        <v/>
      </c>
      <c r="T1314">
        <f>R1314*($K1314-Z_s2)</f>
        <v/>
      </c>
      <c r="U1314">
        <f>(INDIRECT("a_"&amp;U$2)/(U$2+1))*(($C1314^(U$2+1)-$H1314^(U$2+1))/(ε_c1cd^(U$2+1)))</f>
        <v/>
      </c>
      <c r="V1314">
        <f>(INDIRECT("a_"&amp;V$2)/(V$2+1))*(($C1314^(V$2+1)-$H1314^(V$2+1))/(ε_c1cd^(V$2+1)))</f>
        <v/>
      </c>
      <c r="W1314">
        <f>(INDIRECT("a_"&amp;W$2)/(W$2+1))*(($C1314^(W$2+1)-$H1314^(W$2+1))/(ε_c1cd^(W$2+1)))</f>
        <v/>
      </c>
      <c r="X1314">
        <f>(INDIRECT("a_"&amp;X$2)/(X$2+1))*(($C1314^(X$2+1)-$H1314^(X$2+1))/(ε_c1cd^(X$2+1)))</f>
        <v/>
      </c>
      <c r="Y1314">
        <f>(INDIRECT("a_"&amp;Y$2)/(Y$2+1))*(($C1314^(Y$2+1)-$H1314^(Y$2+1))/(ε_c1cd^(Y$2+1)))</f>
        <v/>
      </c>
      <c r="Z1314">
        <f>(INDIRECT("a_"&amp;Z$2)/(Z$2+2))*(($C1314^(Z$2+2)-$H1314^(Z$2+2))/(ε_c1cd^(Z$2+2)))</f>
        <v/>
      </c>
      <c r="AA1314">
        <f>(INDIRECT("a_"&amp;AA$2)/(AA$2+2))*(($C1314^(AA$2+2)-$H1314^(AA$2+2))/(ε_c1cd^(AA$2+2)))</f>
        <v/>
      </c>
      <c r="AB1314">
        <f>(INDIRECT("a_"&amp;AB$2)/(AB$2+2))*(($C1314^(AB$2+2)-$H1314^(AB$2+2))/(ε_c1cd^(AB$2+2)))</f>
        <v/>
      </c>
      <c r="AC1314">
        <f>(INDIRECT("a_"&amp;AC$2)/(AC$2+2))*(($C1314^(AC$2+2)-$H1314^(AC$2+2))/(ε_c1cd^(AC$2+2)))</f>
        <v/>
      </c>
      <c r="AD1314">
        <f>(INDIRECT("a_"&amp;AD$2)/(AD$2+2))*(($C1314^(AD$2+2)-$H1314^(AD$2+2))/(ε_c1cd^(AD$2+2)))</f>
        <v/>
      </c>
      <c r="AE1314" s="111">
        <f>(b*f_cd/L1314)*SUM(U1314:Y1314)+SUM(Q1314:R1314)</f>
        <v/>
      </c>
      <c r="AF1314" s="112">
        <f>AE1314*(K1314-y+e)</f>
        <v/>
      </c>
      <c r="AG1314" s="113">
        <f>(b*f_cd/(L1314^2))*SUM(Z1314:AD1314)+SUM(S1314:T1314)-AF1314</f>
        <v/>
      </c>
      <c r="AH1314" s="114">
        <f>AG1314&lt;0</f>
        <v/>
      </c>
      <c r="AI1314" s="115">
        <f>IF(A1314=1,FALSE,(AND(AQ1314,AH1314,NOT(AI1313))))</f>
        <v/>
      </c>
      <c r="AJ1314" s="116">
        <f>(b*f_cd/L1314)*(a_1/2*J1314^2+a_2/3*J1314^3+a_3/4*J1314^4+a_4/5*J1314^5+a_5/6*J1314^6)+SUM(Q1314:R1314)</f>
        <v/>
      </c>
      <c r="AK1314">
        <f>AJ1314*(K1314-y+e)</f>
        <v/>
      </c>
      <c r="AL1314" s="118">
        <f>(b*f_cd/(L1314^2))*(a_1/3*J1314^3+a_2/4*J1314^4+a_3/5*J1314^5+a_4/6*J1314^6+a_5/7*J1314^7)+SUM(S1314:T1314)-AK1314</f>
        <v/>
      </c>
      <c r="AM1314" s="114">
        <f>AL1314&gt;0</f>
        <v/>
      </c>
      <c r="AN1314" s="115">
        <f>IF(A1314=1,FALSE,(AND(AQ1314,AM1314,NOT(AN1313))))</f>
        <v/>
      </c>
      <c r="AO1314">
        <f>IF(D1314=1,AND(AH1314,NOT(AI1314)),AND(AM1314,NOT(AN1314)))</f>
        <v/>
      </c>
      <c r="AP1314" s="119">
        <f>IF(D1314=1,AI1314,AN1314)</f>
        <v/>
      </c>
      <c r="AQ1314" s="125">
        <f>ABS(E1314)&lt;$AQ$2</f>
        <v/>
      </c>
      <c r="AS1314">
        <f>IF(AP1314,MAX(AS$3:AS1312)+1,"")</f>
        <v/>
      </c>
    </row>
    <row r="1315">
      <c r="A1315" t="n">
        <v>1225</v>
      </c>
      <c r="B1315" s="131">
        <f>IF(A1315=1,0,IF(AP1315,0.1*ε_cu1cd,0))</f>
        <v/>
      </c>
      <c r="C1315" s="131">
        <f>IF(A1315=1,0.1*ε_cu1cd,C1314+B1314)</f>
        <v/>
      </c>
      <c r="D1315" s="113">
        <f>IF('Нормальний переріз'!$D$68&gt;0,1,2)</f>
        <v/>
      </c>
      <c r="E1315" s="144">
        <f>IF(D1315=1,F1315,G1315)</f>
        <v/>
      </c>
      <c r="F1315" s="124">
        <f>IF(AI1314,0.11*ε_cu1cd,IF(AH1314,F1314*0.01,F1314))</f>
        <v/>
      </c>
      <c r="G1315" s="124">
        <f>IF(AP1314,-0.1*ε_cu1cd,IF(AM1314,G1314*0.01,G1314))</f>
        <v/>
      </c>
      <c r="H1315" s="113">
        <f>IF(A1315=1,E1315,IF(AO1314,H1314-E1314+E1315,IF(AP1314,0.8*H1314,H1314+E1315)))</f>
        <v/>
      </c>
      <c r="I1315" s="169">
        <f>(C1315-H1315)/h</f>
        <v/>
      </c>
      <c r="J1315">
        <f>C1315/(ε_c1cd)</f>
        <v/>
      </c>
      <c r="K1315">
        <f>C1315/I1315</f>
        <v/>
      </c>
      <c r="L1315" s="131">
        <f>I1315/(ε_c1cd)</f>
        <v/>
      </c>
      <c r="M1315">
        <f>I1315*(K1315-Z_s1)</f>
        <v/>
      </c>
      <c r="N1315">
        <f>I1315*(K1315-Z_s2)</f>
        <v/>
      </c>
      <c r="O1315">
        <f>E_s*M1315</f>
        <v/>
      </c>
      <c r="P1315">
        <f>E_s*N1315</f>
        <v/>
      </c>
      <c r="Q1315">
        <f>O1315*A_s1</f>
        <v/>
      </c>
      <c r="R1315">
        <f>P1315*A_s2</f>
        <v/>
      </c>
      <c r="S1315">
        <f>Q1315*($K1315-Z_s1)</f>
        <v/>
      </c>
      <c r="T1315">
        <f>R1315*($K1315-Z_s2)</f>
        <v/>
      </c>
      <c r="U1315">
        <f>(INDIRECT("a_"&amp;U$2)/(U$2+1))*(($C1315^(U$2+1)-$H1315^(U$2+1))/(ε_c1cd^(U$2+1)))</f>
        <v/>
      </c>
      <c r="V1315">
        <f>(INDIRECT("a_"&amp;V$2)/(V$2+1))*(($C1315^(V$2+1)-$H1315^(V$2+1))/(ε_c1cd^(V$2+1)))</f>
        <v/>
      </c>
      <c r="W1315">
        <f>(INDIRECT("a_"&amp;W$2)/(W$2+1))*(($C1315^(W$2+1)-$H1315^(W$2+1))/(ε_c1cd^(W$2+1)))</f>
        <v/>
      </c>
      <c r="X1315">
        <f>(INDIRECT("a_"&amp;X$2)/(X$2+1))*(($C1315^(X$2+1)-$H1315^(X$2+1))/(ε_c1cd^(X$2+1)))</f>
        <v/>
      </c>
      <c r="Y1315">
        <f>(INDIRECT("a_"&amp;Y$2)/(Y$2+1))*(($C1315^(Y$2+1)-$H1315^(Y$2+1))/(ε_c1cd^(Y$2+1)))</f>
        <v/>
      </c>
      <c r="Z1315">
        <f>(INDIRECT("a_"&amp;Z$2)/(Z$2+2))*(($C1315^(Z$2+2)-$H1315^(Z$2+2))/(ε_c1cd^(Z$2+2)))</f>
        <v/>
      </c>
      <c r="AA1315">
        <f>(INDIRECT("a_"&amp;AA$2)/(AA$2+2))*(($C1315^(AA$2+2)-$H1315^(AA$2+2))/(ε_c1cd^(AA$2+2)))</f>
        <v/>
      </c>
      <c r="AB1315">
        <f>(INDIRECT("a_"&amp;AB$2)/(AB$2+2))*(($C1315^(AB$2+2)-$H1315^(AB$2+2))/(ε_c1cd^(AB$2+2)))</f>
        <v/>
      </c>
      <c r="AC1315">
        <f>(INDIRECT("a_"&amp;AC$2)/(AC$2+2))*(($C1315^(AC$2+2)-$H1315^(AC$2+2))/(ε_c1cd^(AC$2+2)))</f>
        <v/>
      </c>
      <c r="AD1315">
        <f>(INDIRECT("a_"&amp;AD$2)/(AD$2+2))*(($C1315^(AD$2+2)-$H1315^(AD$2+2))/(ε_c1cd^(AD$2+2)))</f>
        <v/>
      </c>
      <c r="AE1315" s="111">
        <f>(b*f_cd/L1315)*SUM(U1315:Y1315)+SUM(Q1315:R1315)</f>
        <v/>
      </c>
      <c r="AF1315" s="112">
        <f>AE1315*(K1315-y+e)</f>
        <v/>
      </c>
      <c r="AG1315" s="113">
        <f>(b*f_cd/(L1315^2))*SUM(Z1315:AD1315)+SUM(S1315:T1315)-AF1315</f>
        <v/>
      </c>
      <c r="AH1315" s="114">
        <f>AG1315&lt;0</f>
        <v/>
      </c>
      <c r="AI1315" s="115">
        <f>IF(A1315=1,FALSE,(AND(AQ1315,AH1315,NOT(AI1314))))</f>
        <v/>
      </c>
      <c r="AJ1315" s="116">
        <f>(b*f_cd/L1315)*(a_1/2*J1315^2+a_2/3*J1315^3+a_3/4*J1315^4+a_4/5*J1315^5+a_5/6*J1315^6)+SUM(Q1315:R1315)</f>
        <v/>
      </c>
      <c r="AK1315">
        <f>AJ1315*(K1315-y+e)</f>
        <v/>
      </c>
      <c r="AL1315" s="118">
        <f>(b*f_cd/(L1315^2))*(a_1/3*J1315^3+a_2/4*J1315^4+a_3/5*J1315^5+a_4/6*J1315^6+a_5/7*J1315^7)+SUM(S1315:T1315)-AK1315</f>
        <v/>
      </c>
      <c r="AM1315" s="114">
        <f>AL1315&gt;0</f>
        <v/>
      </c>
      <c r="AN1315" s="115">
        <f>IF(A1315=1,FALSE,(AND(AQ1315,AM1315,NOT(AN1314))))</f>
        <v/>
      </c>
      <c r="AO1315">
        <f>IF(D1315=1,AND(AH1315,NOT(AI1315)),AND(AM1315,NOT(AN1315)))</f>
        <v/>
      </c>
      <c r="AP1315" s="119">
        <f>IF(D1315=1,AI1315,AN1315)</f>
        <v/>
      </c>
      <c r="AQ1315" s="125">
        <f>ABS(E1315)&lt;$AQ$2</f>
        <v/>
      </c>
      <c r="AS1315">
        <f>IF(AP1315,MAX(AS$3:AS1313)+1,"")</f>
        <v/>
      </c>
    </row>
    <row r="1316">
      <c r="A1316" t="n">
        <v>1226</v>
      </c>
      <c r="B1316" s="131">
        <f>IF(A1316=1,0,IF(AP1316,0.1*ε_cu1cd,0))</f>
        <v/>
      </c>
      <c r="C1316" s="131">
        <f>IF(A1316=1,0.1*ε_cu1cd,C1315+B1315)</f>
        <v/>
      </c>
      <c r="D1316" s="113">
        <f>IF('Нормальний переріз'!$D$68&gt;0,1,2)</f>
        <v/>
      </c>
      <c r="E1316" s="144">
        <f>IF(D1316=1,F1316,G1316)</f>
        <v/>
      </c>
      <c r="F1316" s="124">
        <f>IF(AI1315,0.11*ε_cu1cd,IF(AH1315,F1315*0.01,F1315))</f>
        <v/>
      </c>
      <c r="G1316" s="124">
        <f>IF(AP1315,-0.1*ε_cu1cd,IF(AM1315,G1315*0.01,G1315))</f>
        <v/>
      </c>
      <c r="H1316" s="113">
        <f>IF(A1316=1,E1316,IF(AO1315,H1315-E1315+E1316,IF(AP1315,0.8*H1315,H1315+E1316)))</f>
        <v/>
      </c>
      <c r="I1316" s="169">
        <f>(C1316-H1316)/h</f>
        <v/>
      </c>
      <c r="J1316">
        <f>C1316/(ε_c1cd)</f>
        <v/>
      </c>
      <c r="K1316">
        <f>C1316/I1316</f>
        <v/>
      </c>
      <c r="L1316" s="131">
        <f>I1316/(ε_c1cd)</f>
        <v/>
      </c>
      <c r="M1316">
        <f>I1316*(K1316-Z_s1)</f>
        <v/>
      </c>
      <c r="N1316">
        <f>I1316*(K1316-Z_s2)</f>
        <v/>
      </c>
      <c r="O1316">
        <f>E_s*M1316</f>
        <v/>
      </c>
      <c r="P1316">
        <f>E_s*N1316</f>
        <v/>
      </c>
      <c r="Q1316">
        <f>O1316*A_s1</f>
        <v/>
      </c>
      <c r="R1316">
        <f>P1316*A_s2</f>
        <v/>
      </c>
      <c r="S1316">
        <f>Q1316*($K1316-Z_s1)</f>
        <v/>
      </c>
      <c r="T1316">
        <f>R1316*($K1316-Z_s2)</f>
        <v/>
      </c>
      <c r="U1316">
        <f>(INDIRECT("a_"&amp;U$2)/(U$2+1))*(($C1316^(U$2+1)-$H1316^(U$2+1))/(ε_c1cd^(U$2+1)))</f>
        <v/>
      </c>
      <c r="V1316">
        <f>(INDIRECT("a_"&amp;V$2)/(V$2+1))*(($C1316^(V$2+1)-$H1316^(V$2+1))/(ε_c1cd^(V$2+1)))</f>
        <v/>
      </c>
      <c r="W1316">
        <f>(INDIRECT("a_"&amp;W$2)/(W$2+1))*(($C1316^(W$2+1)-$H1316^(W$2+1))/(ε_c1cd^(W$2+1)))</f>
        <v/>
      </c>
      <c r="X1316">
        <f>(INDIRECT("a_"&amp;X$2)/(X$2+1))*(($C1316^(X$2+1)-$H1316^(X$2+1))/(ε_c1cd^(X$2+1)))</f>
        <v/>
      </c>
      <c r="Y1316">
        <f>(INDIRECT("a_"&amp;Y$2)/(Y$2+1))*(($C1316^(Y$2+1)-$H1316^(Y$2+1))/(ε_c1cd^(Y$2+1)))</f>
        <v/>
      </c>
      <c r="Z1316">
        <f>(INDIRECT("a_"&amp;Z$2)/(Z$2+2))*(($C1316^(Z$2+2)-$H1316^(Z$2+2))/(ε_c1cd^(Z$2+2)))</f>
        <v/>
      </c>
      <c r="AA1316">
        <f>(INDIRECT("a_"&amp;AA$2)/(AA$2+2))*(($C1316^(AA$2+2)-$H1316^(AA$2+2))/(ε_c1cd^(AA$2+2)))</f>
        <v/>
      </c>
      <c r="AB1316">
        <f>(INDIRECT("a_"&amp;AB$2)/(AB$2+2))*(($C1316^(AB$2+2)-$H1316^(AB$2+2))/(ε_c1cd^(AB$2+2)))</f>
        <v/>
      </c>
      <c r="AC1316">
        <f>(INDIRECT("a_"&amp;AC$2)/(AC$2+2))*(($C1316^(AC$2+2)-$H1316^(AC$2+2))/(ε_c1cd^(AC$2+2)))</f>
        <v/>
      </c>
      <c r="AD1316">
        <f>(INDIRECT("a_"&amp;AD$2)/(AD$2+2))*(($C1316^(AD$2+2)-$H1316^(AD$2+2))/(ε_c1cd^(AD$2+2)))</f>
        <v/>
      </c>
      <c r="AE1316" s="111">
        <f>(b*f_cd/L1316)*SUM(U1316:Y1316)+SUM(Q1316:R1316)</f>
        <v/>
      </c>
      <c r="AF1316" s="112">
        <f>AE1316*(K1316-y+e)</f>
        <v/>
      </c>
      <c r="AG1316" s="113">
        <f>(b*f_cd/(L1316^2))*SUM(Z1316:AD1316)+SUM(S1316:T1316)-AF1316</f>
        <v/>
      </c>
      <c r="AH1316" s="114">
        <f>AG1316&lt;0</f>
        <v/>
      </c>
      <c r="AI1316" s="115">
        <f>IF(A1316=1,FALSE,(AND(AQ1316,AH1316,NOT(AI1315))))</f>
        <v/>
      </c>
      <c r="AJ1316" s="116">
        <f>(b*f_cd/L1316)*(a_1/2*J1316^2+a_2/3*J1316^3+a_3/4*J1316^4+a_4/5*J1316^5+a_5/6*J1316^6)+SUM(Q1316:R1316)</f>
        <v/>
      </c>
      <c r="AK1316">
        <f>AJ1316*(K1316-y+e)</f>
        <v/>
      </c>
      <c r="AL1316" s="118">
        <f>(b*f_cd/(L1316^2))*(a_1/3*J1316^3+a_2/4*J1316^4+a_3/5*J1316^5+a_4/6*J1316^6+a_5/7*J1316^7)+SUM(S1316:T1316)-AK1316</f>
        <v/>
      </c>
      <c r="AM1316" s="114">
        <f>AL1316&gt;0</f>
        <v/>
      </c>
      <c r="AN1316" s="115">
        <f>IF(A1316=1,FALSE,(AND(AQ1316,AM1316,NOT(AN1315))))</f>
        <v/>
      </c>
      <c r="AO1316">
        <f>IF(D1316=1,AND(AH1316,NOT(AI1316)),AND(AM1316,NOT(AN1316)))</f>
        <v/>
      </c>
      <c r="AP1316" s="119">
        <f>IF(D1316=1,AI1316,AN1316)</f>
        <v/>
      </c>
      <c r="AQ1316" s="125">
        <f>ABS(E1316)&lt;$AQ$2</f>
        <v/>
      </c>
      <c r="AS1316">
        <f>IF(AP1316,MAX(AS$3:AS1314)+1,"")</f>
        <v/>
      </c>
    </row>
    <row r="1317">
      <c r="A1317" t="n">
        <v>1227</v>
      </c>
      <c r="B1317" s="131">
        <f>IF(A1317=1,0,IF(AP1317,0.1*ε_cu1cd,0))</f>
        <v/>
      </c>
      <c r="C1317" s="131">
        <f>IF(A1317=1,0.1*ε_cu1cd,C1316+B1316)</f>
        <v/>
      </c>
      <c r="D1317" s="113">
        <f>IF('Нормальний переріз'!$D$68&gt;0,1,2)</f>
        <v/>
      </c>
      <c r="E1317" s="144">
        <f>IF(D1317=1,F1317,G1317)</f>
        <v/>
      </c>
      <c r="F1317" s="124">
        <f>IF(AI1316,0.11*ε_cu1cd,IF(AH1316,F1316*0.01,F1316))</f>
        <v/>
      </c>
      <c r="G1317" s="124">
        <f>IF(AP1316,-0.1*ε_cu1cd,IF(AM1316,G1316*0.01,G1316))</f>
        <v/>
      </c>
      <c r="H1317" s="113">
        <f>IF(A1317=1,E1317,IF(AO1316,H1316-E1316+E1317,IF(AP1316,0.8*H1316,H1316+E1317)))</f>
        <v/>
      </c>
      <c r="I1317" s="169">
        <f>(C1317-H1317)/h</f>
        <v/>
      </c>
      <c r="J1317">
        <f>C1317/(ε_c1cd)</f>
        <v/>
      </c>
      <c r="K1317">
        <f>C1317/I1317</f>
        <v/>
      </c>
      <c r="L1317" s="131">
        <f>I1317/(ε_c1cd)</f>
        <v/>
      </c>
      <c r="M1317">
        <f>I1317*(K1317-Z_s1)</f>
        <v/>
      </c>
      <c r="N1317">
        <f>I1317*(K1317-Z_s2)</f>
        <v/>
      </c>
      <c r="O1317">
        <f>E_s*M1317</f>
        <v/>
      </c>
      <c r="P1317">
        <f>E_s*N1317</f>
        <v/>
      </c>
      <c r="Q1317">
        <f>O1317*A_s1</f>
        <v/>
      </c>
      <c r="R1317">
        <f>P1317*A_s2</f>
        <v/>
      </c>
      <c r="S1317">
        <f>Q1317*($K1317-Z_s1)</f>
        <v/>
      </c>
      <c r="T1317">
        <f>R1317*($K1317-Z_s2)</f>
        <v/>
      </c>
      <c r="U1317">
        <f>(INDIRECT("a_"&amp;U$2)/(U$2+1))*(($C1317^(U$2+1)-$H1317^(U$2+1))/(ε_c1cd^(U$2+1)))</f>
        <v/>
      </c>
      <c r="V1317">
        <f>(INDIRECT("a_"&amp;V$2)/(V$2+1))*(($C1317^(V$2+1)-$H1317^(V$2+1))/(ε_c1cd^(V$2+1)))</f>
        <v/>
      </c>
      <c r="W1317">
        <f>(INDIRECT("a_"&amp;W$2)/(W$2+1))*(($C1317^(W$2+1)-$H1317^(W$2+1))/(ε_c1cd^(W$2+1)))</f>
        <v/>
      </c>
      <c r="X1317">
        <f>(INDIRECT("a_"&amp;X$2)/(X$2+1))*(($C1317^(X$2+1)-$H1317^(X$2+1))/(ε_c1cd^(X$2+1)))</f>
        <v/>
      </c>
      <c r="Y1317">
        <f>(INDIRECT("a_"&amp;Y$2)/(Y$2+1))*(($C1317^(Y$2+1)-$H1317^(Y$2+1))/(ε_c1cd^(Y$2+1)))</f>
        <v/>
      </c>
      <c r="Z1317">
        <f>(INDIRECT("a_"&amp;Z$2)/(Z$2+2))*(($C1317^(Z$2+2)-$H1317^(Z$2+2))/(ε_c1cd^(Z$2+2)))</f>
        <v/>
      </c>
      <c r="AA1317">
        <f>(INDIRECT("a_"&amp;AA$2)/(AA$2+2))*(($C1317^(AA$2+2)-$H1317^(AA$2+2))/(ε_c1cd^(AA$2+2)))</f>
        <v/>
      </c>
      <c r="AB1317">
        <f>(INDIRECT("a_"&amp;AB$2)/(AB$2+2))*(($C1317^(AB$2+2)-$H1317^(AB$2+2))/(ε_c1cd^(AB$2+2)))</f>
        <v/>
      </c>
      <c r="AC1317">
        <f>(INDIRECT("a_"&amp;AC$2)/(AC$2+2))*(($C1317^(AC$2+2)-$H1317^(AC$2+2))/(ε_c1cd^(AC$2+2)))</f>
        <v/>
      </c>
      <c r="AD1317">
        <f>(INDIRECT("a_"&amp;AD$2)/(AD$2+2))*(($C1317^(AD$2+2)-$H1317^(AD$2+2))/(ε_c1cd^(AD$2+2)))</f>
        <v/>
      </c>
      <c r="AE1317" s="111">
        <f>(b*f_cd/L1317)*SUM(U1317:Y1317)+SUM(Q1317:R1317)</f>
        <v/>
      </c>
      <c r="AF1317" s="112">
        <f>AE1317*(K1317-y+e)</f>
        <v/>
      </c>
      <c r="AG1317" s="113">
        <f>(b*f_cd/(L1317^2))*SUM(Z1317:AD1317)+SUM(S1317:T1317)-AF1317</f>
        <v/>
      </c>
      <c r="AH1317" s="114">
        <f>AG1317&lt;0</f>
        <v/>
      </c>
      <c r="AI1317" s="115">
        <f>IF(A1317=1,FALSE,(AND(AQ1317,AH1317,NOT(AI1316))))</f>
        <v/>
      </c>
      <c r="AJ1317" s="116">
        <f>(b*f_cd/L1317)*(a_1/2*J1317^2+a_2/3*J1317^3+a_3/4*J1317^4+a_4/5*J1317^5+a_5/6*J1317^6)+SUM(Q1317:R1317)</f>
        <v/>
      </c>
      <c r="AK1317">
        <f>AJ1317*(K1317-y+e)</f>
        <v/>
      </c>
      <c r="AL1317" s="118">
        <f>(b*f_cd/(L1317^2))*(a_1/3*J1317^3+a_2/4*J1317^4+a_3/5*J1317^5+a_4/6*J1317^6+a_5/7*J1317^7)+SUM(S1317:T1317)-AK1317</f>
        <v/>
      </c>
      <c r="AM1317" s="114">
        <f>AL1317&gt;0</f>
        <v/>
      </c>
      <c r="AN1317" s="115">
        <f>IF(A1317=1,FALSE,(AND(AQ1317,AM1317,NOT(AN1316))))</f>
        <v/>
      </c>
      <c r="AO1317">
        <f>IF(D1317=1,AND(AH1317,NOT(AI1317)),AND(AM1317,NOT(AN1317)))</f>
        <v/>
      </c>
      <c r="AP1317" s="119">
        <f>IF(D1317=1,AI1317,AN1317)</f>
        <v/>
      </c>
      <c r="AQ1317" s="125">
        <f>ABS(E1317)&lt;$AQ$2</f>
        <v/>
      </c>
      <c r="AS1317">
        <f>IF(AP1317,MAX(AS$3:AS1315)+1,"")</f>
        <v/>
      </c>
    </row>
    <row r="1318">
      <c r="A1318" t="n">
        <v>1228</v>
      </c>
      <c r="B1318" s="131">
        <f>IF(A1318=1,0,IF(AP1318,0.1*ε_cu1cd,0))</f>
        <v/>
      </c>
      <c r="C1318" s="131">
        <f>IF(A1318=1,0.1*ε_cu1cd,C1317+B1317)</f>
        <v/>
      </c>
      <c r="D1318" s="113">
        <f>IF('Нормальний переріз'!$D$68&gt;0,1,2)</f>
        <v/>
      </c>
      <c r="E1318" s="144">
        <f>IF(D1318=1,F1318,G1318)</f>
        <v/>
      </c>
      <c r="F1318" s="124">
        <f>IF(AI1317,0.11*ε_cu1cd,IF(AH1317,F1317*0.01,F1317))</f>
        <v/>
      </c>
      <c r="G1318" s="124">
        <f>IF(AP1317,-0.1*ε_cu1cd,IF(AM1317,G1317*0.01,G1317))</f>
        <v/>
      </c>
      <c r="H1318" s="113">
        <f>IF(A1318=1,E1318,IF(AO1317,H1317-E1317+E1318,IF(AP1317,0.8*H1317,H1317+E1318)))</f>
        <v/>
      </c>
      <c r="I1318" s="169">
        <f>(C1318-H1318)/h</f>
        <v/>
      </c>
      <c r="J1318">
        <f>C1318/(ε_c1cd)</f>
        <v/>
      </c>
      <c r="K1318">
        <f>C1318/I1318</f>
        <v/>
      </c>
      <c r="L1318" s="131">
        <f>I1318/(ε_c1cd)</f>
        <v/>
      </c>
      <c r="M1318">
        <f>I1318*(K1318-Z_s1)</f>
        <v/>
      </c>
      <c r="N1318">
        <f>I1318*(K1318-Z_s2)</f>
        <v/>
      </c>
      <c r="O1318">
        <f>E_s*M1318</f>
        <v/>
      </c>
      <c r="P1318">
        <f>E_s*N1318</f>
        <v/>
      </c>
      <c r="Q1318">
        <f>O1318*A_s1</f>
        <v/>
      </c>
      <c r="R1318">
        <f>P1318*A_s2</f>
        <v/>
      </c>
      <c r="S1318">
        <f>Q1318*($K1318-Z_s1)</f>
        <v/>
      </c>
      <c r="T1318">
        <f>R1318*($K1318-Z_s2)</f>
        <v/>
      </c>
      <c r="U1318">
        <f>(INDIRECT("a_"&amp;U$2)/(U$2+1))*(($C1318^(U$2+1)-$H1318^(U$2+1))/(ε_c1cd^(U$2+1)))</f>
        <v/>
      </c>
      <c r="V1318">
        <f>(INDIRECT("a_"&amp;V$2)/(V$2+1))*(($C1318^(V$2+1)-$H1318^(V$2+1))/(ε_c1cd^(V$2+1)))</f>
        <v/>
      </c>
      <c r="W1318">
        <f>(INDIRECT("a_"&amp;W$2)/(W$2+1))*(($C1318^(W$2+1)-$H1318^(W$2+1))/(ε_c1cd^(W$2+1)))</f>
        <v/>
      </c>
      <c r="X1318">
        <f>(INDIRECT("a_"&amp;X$2)/(X$2+1))*(($C1318^(X$2+1)-$H1318^(X$2+1))/(ε_c1cd^(X$2+1)))</f>
        <v/>
      </c>
      <c r="Y1318">
        <f>(INDIRECT("a_"&amp;Y$2)/(Y$2+1))*(($C1318^(Y$2+1)-$H1318^(Y$2+1))/(ε_c1cd^(Y$2+1)))</f>
        <v/>
      </c>
      <c r="Z1318">
        <f>(INDIRECT("a_"&amp;Z$2)/(Z$2+2))*(($C1318^(Z$2+2)-$H1318^(Z$2+2))/(ε_c1cd^(Z$2+2)))</f>
        <v/>
      </c>
      <c r="AA1318">
        <f>(INDIRECT("a_"&amp;AA$2)/(AA$2+2))*(($C1318^(AA$2+2)-$H1318^(AA$2+2))/(ε_c1cd^(AA$2+2)))</f>
        <v/>
      </c>
      <c r="AB1318">
        <f>(INDIRECT("a_"&amp;AB$2)/(AB$2+2))*(($C1318^(AB$2+2)-$H1318^(AB$2+2))/(ε_c1cd^(AB$2+2)))</f>
        <v/>
      </c>
      <c r="AC1318">
        <f>(INDIRECT("a_"&amp;AC$2)/(AC$2+2))*(($C1318^(AC$2+2)-$H1318^(AC$2+2))/(ε_c1cd^(AC$2+2)))</f>
        <v/>
      </c>
      <c r="AD1318">
        <f>(INDIRECT("a_"&amp;AD$2)/(AD$2+2))*(($C1318^(AD$2+2)-$H1318^(AD$2+2))/(ε_c1cd^(AD$2+2)))</f>
        <v/>
      </c>
      <c r="AE1318" s="111">
        <f>(b*f_cd/L1318)*SUM(U1318:Y1318)+SUM(Q1318:R1318)</f>
        <v/>
      </c>
      <c r="AF1318" s="112">
        <f>AE1318*(K1318-y+e)</f>
        <v/>
      </c>
      <c r="AG1318" s="113">
        <f>(b*f_cd/(L1318^2))*SUM(Z1318:AD1318)+SUM(S1318:T1318)-AF1318</f>
        <v/>
      </c>
      <c r="AH1318" s="114">
        <f>AG1318&lt;0</f>
        <v/>
      </c>
      <c r="AI1318" s="115">
        <f>IF(A1318=1,FALSE,(AND(AQ1318,AH1318,NOT(AI1317))))</f>
        <v/>
      </c>
      <c r="AJ1318" s="116">
        <f>(b*f_cd/L1318)*(a_1/2*J1318^2+a_2/3*J1318^3+a_3/4*J1318^4+a_4/5*J1318^5+a_5/6*J1318^6)+SUM(Q1318:R1318)</f>
        <v/>
      </c>
      <c r="AK1318">
        <f>AJ1318*(K1318-y+e)</f>
        <v/>
      </c>
      <c r="AL1318" s="118">
        <f>(b*f_cd/(L1318^2))*(a_1/3*J1318^3+a_2/4*J1318^4+a_3/5*J1318^5+a_4/6*J1318^6+a_5/7*J1318^7)+SUM(S1318:T1318)-AK1318</f>
        <v/>
      </c>
      <c r="AM1318" s="114">
        <f>AL1318&gt;0</f>
        <v/>
      </c>
      <c r="AN1318" s="115">
        <f>IF(A1318=1,FALSE,(AND(AQ1318,AM1318,NOT(AN1317))))</f>
        <v/>
      </c>
      <c r="AO1318">
        <f>IF(D1318=1,AND(AH1318,NOT(AI1318)),AND(AM1318,NOT(AN1318)))</f>
        <v/>
      </c>
      <c r="AP1318" s="119">
        <f>IF(D1318=1,AI1318,AN1318)</f>
        <v/>
      </c>
      <c r="AQ1318" s="125">
        <f>ABS(E1318)&lt;$AQ$2</f>
        <v/>
      </c>
      <c r="AS1318">
        <f>IF(AP1318,MAX(AS$3:AS1316)+1,"")</f>
        <v/>
      </c>
    </row>
    <row r="1319">
      <c r="A1319" t="n">
        <v>1229</v>
      </c>
      <c r="B1319" s="131">
        <f>IF(A1319=1,0,IF(AP1319,0.1*ε_cu1cd,0))</f>
        <v/>
      </c>
      <c r="C1319" s="131">
        <f>IF(A1319=1,0.1*ε_cu1cd,C1318+B1318)</f>
        <v/>
      </c>
      <c r="D1319" s="113">
        <f>IF('Нормальний переріз'!$D$68&gt;0,1,2)</f>
        <v/>
      </c>
      <c r="E1319" s="144">
        <f>IF(D1319=1,F1319,G1319)</f>
        <v/>
      </c>
      <c r="F1319" s="124">
        <f>IF(AI1318,0.11*ε_cu1cd,IF(AH1318,F1318*0.01,F1318))</f>
        <v/>
      </c>
      <c r="G1319" s="124">
        <f>IF(AP1318,-0.1*ε_cu1cd,IF(AM1318,G1318*0.01,G1318))</f>
        <v/>
      </c>
      <c r="H1319" s="113">
        <f>IF(A1319=1,E1319,IF(AO1318,H1318-E1318+E1319,IF(AP1318,0.8*H1318,H1318+E1319)))</f>
        <v/>
      </c>
      <c r="I1319" s="169">
        <f>(C1319-H1319)/h</f>
        <v/>
      </c>
      <c r="J1319">
        <f>C1319/(ε_c1cd)</f>
        <v/>
      </c>
      <c r="K1319">
        <f>C1319/I1319</f>
        <v/>
      </c>
      <c r="L1319" s="131">
        <f>I1319/(ε_c1cd)</f>
        <v/>
      </c>
      <c r="M1319">
        <f>I1319*(K1319-Z_s1)</f>
        <v/>
      </c>
      <c r="N1319">
        <f>I1319*(K1319-Z_s2)</f>
        <v/>
      </c>
      <c r="O1319">
        <f>E_s*M1319</f>
        <v/>
      </c>
      <c r="P1319">
        <f>E_s*N1319</f>
        <v/>
      </c>
      <c r="Q1319">
        <f>O1319*A_s1</f>
        <v/>
      </c>
      <c r="R1319">
        <f>P1319*A_s2</f>
        <v/>
      </c>
      <c r="S1319">
        <f>Q1319*($K1319-Z_s1)</f>
        <v/>
      </c>
      <c r="T1319">
        <f>R1319*($K1319-Z_s2)</f>
        <v/>
      </c>
      <c r="U1319">
        <f>(INDIRECT("a_"&amp;U$2)/(U$2+1))*(($C1319^(U$2+1)-$H1319^(U$2+1))/(ε_c1cd^(U$2+1)))</f>
        <v/>
      </c>
      <c r="V1319">
        <f>(INDIRECT("a_"&amp;V$2)/(V$2+1))*(($C1319^(V$2+1)-$H1319^(V$2+1))/(ε_c1cd^(V$2+1)))</f>
        <v/>
      </c>
      <c r="W1319">
        <f>(INDIRECT("a_"&amp;W$2)/(W$2+1))*(($C1319^(W$2+1)-$H1319^(W$2+1))/(ε_c1cd^(W$2+1)))</f>
        <v/>
      </c>
      <c r="X1319">
        <f>(INDIRECT("a_"&amp;X$2)/(X$2+1))*(($C1319^(X$2+1)-$H1319^(X$2+1))/(ε_c1cd^(X$2+1)))</f>
        <v/>
      </c>
      <c r="Y1319">
        <f>(INDIRECT("a_"&amp;Y$2)/(Y$2+1))*(($C1319^(Y$2+1)-$H1319^(Y$2+1))/(ε_c1cd^(Y$2+1)))</f>
        <v/>
      </c>
      <c r="Z1319">
        <f>(INDIRECT("a_"&amp;Z$2)/(Z$2+2))*(($C1319^(Z$2+2)-$H1319^(Z$2+2))/(ε_c1cd^(Z$2+2)))</f>
        <v/>
      </c>
      <c r="AA1319">
        <f>(INDIRECT("a_"&amp;AA$2)/(AA$2+2))*(($C1319^(AA$2+2)-$H1319^(AA$2+2))/(ε_c1cd^(AA$2+2)))</f>
        <v/>
      </c>
      <c r="AB1319">
        <f>(INDIRECT("a_"&amp;AB$2)/(AB$2+2))*(($C1319^(AB$2+2)-$H1319^(AB$2+2))/(ε_c1cd^(AB$2+2)))</f>
        <v/>
      </c>
      <c r="AC1319">
        <f>(INDIRECT("a_"&amp;AC$2)/(AC$2+2))*(($C1319^(AC$2+2)-$H1319^(AC$2+2))/(ε_c1cd^(AC$2+2)))</f>
        <v/>
      </c>
      <c r="AD1319">
        <f>(INDIRECT("a_"&amp;AD$2)/(AD$2+2))*(($C1319^(AD$2+2)-$H1319^(AD$2+2))/(ε_c1cd^(AD$2+2)))</f>
        <v/>
      </c>
      <c r="AE1319" s="111">
        <f>(b*f_cd/L1319)*SUM(U1319:Y1319)+SUM(Q1319:R1319)</f>
        <v/>
      </c>
      <c r="AF1319" s="112">
        <f>AE1319*(K1319-y+e)</f>
        <v/>
      </c>
      <c r="AG1319" s="113">
        <f>(b*f_cd/(L1319^2))*SUM(Z1319:AD1319)+SUM(S1319:T1319)-AF1319</f>
        <v/>
      </c>
      <c r="AH1319" s="114">
        <f>AG1319&lt;0</f>
        <v/>
      </c>
      <c r="AI1319" s="115">
        <f>IF(A1319=1,FALSE,(AND(AQ1319,AH1319,NOT(AI1318))))</f>
        <v/>
      </c>
      <c r="AJ1319" s="116">
        <f>(b*f_cd/L1319)*(a_1/2*J1319^2+a_2/3*J1319^3+a_3/4*J1319^4+a_4/5*J1319^5+a_5/6*J1319^6)+SUM(Q1319:R1319)</f>
        <v/>
      </c>
      <c r="AK1319">
        <f>AJ1319*(K1319-y+e)</f>
        <v/>
      </c>
      <c r="AL1319" s="118">
        <f>(b*f_cd/(L1319^2))*(a_1/3*J1319^3+a_2/4*J1319^4+a_3/5*J1319^5+a_4/6*J1319^6+a_5/7*J1319^7)+SUM(S1319:T1319)-AK1319</f>
        <v/>
      </c>
      <c r="AM1319" s="114">
        <f>AL1319&gt;0</f>
        <v/>
      </c>
      <c r="AN1319" s="115">
        <f>IF(A1319=1,FALSE,(AND(AQ1319,AM1319,NOT(AN1318))))</f>
        <v/>
      </c>
      <c r="AO1319">
        <f>IF(D1319=1,AND(AH1319,NOT(AI1319)),AND(AM1319,NOT(AN1319)))</f>
        <v/>
      </c>
      <c r="AP1319" s="119">
        <f>IF(D1319=1,AI1319,AN1319)</f>
        <v/>
      </c>
      <c r="AQ1319" s="125">
        <f>ABS(E1319)&lt;$AQ$2</f>
        <v/>
      </c>
      <c r="AS1319">
        <f>IF(AP1319,MAX(AS$3:AS1317)+1,"")</f>
        <v/>
      </c>
    </row>
    <row r="1320">
      <c r="A1320" t="n">
        <v>1230</v>
      </c>
      <c r="B1320" s="131">
        <f>IF(A1320=1,0,IF(AP1320,0.1*ε_cu1cd,0))</f>
        <v/>
      </c>
      <c r="C1320" s="131">
        <f>IF(A1320=1,0.1*ε_cu1cd,C1319+B1319)</f>
        <v/>
      </c>
      <c r="D1320" s="113">
        <f>IF('Нормальний переріз'!$D$68&gt;0,1,2)</f>
        <v/>
      </c>
      <c r="E1320" s="144">
        <f>IF(D1320=1,F1320,G1320)</f>
        <v/>
      </c>
      <c r="F1320" s="124">
        <f>IF(AI1319,0.11*ε_cu1cd,IF(AH1319,F1319*0.01,F1319))</f>
        <v/>
      </c>
      <c r="G1320" s="124">
        <f>IF(AP1319,-0.1*ε_cu1cd,IF(AM1319,G1319*0.01,G1319))</f>
        <v/>
      </c>
      <c r="H1320" s="113">
        <f>IF(A1320=1,E1320,IF(AO1319,H1319-E1319+E1320,IF(AP1319,0.8*H1319,H1319+E1320)))</f>
        <v/>
      </c>
      <c r="I1320" s="169">
        <f>(C1320-H1320)/h</f>
        <v/>
      </c>
      <c r="J1320">
        <f>C1320/(ε_c1cd)</f>
        <v/>
      </c>
      <c r="K1320">
        <f>C1320/I1320</f>
        <v/>
      </c>
      <c r="L1320" s="131">
        <f>I1320/(ε_c1cd)</f>
        <v/>
      </c>
      <c r="M1320">
        <f>I1320*(K1320-Z_s1)</f>
        <v/>
      </c>
      <c r="N1320">
        <f>I1320*(K1320-Z_s2)</f>
        <v/>
      </c>
      <c r="O1320">
        <f>E_s*M1320</f>
        <v/>
      </c>
      <c r="P1320">
        <f>E_s*N1320</f>
        <v/>
      </c>
      <c r="Q1320">
        <f>O1320*A_s1</f>
        <v/>
      </c>
      <c r="R1320">
        <f>P1320*A_s2</f>
        <v/>
      </c>
      <c r="S1320">
        <f>Q1320*($K1320-Z_s1)</f>
        <v/>
      </c>
      <c r="T1320">
        <f>R1320*($K1320-Z_s2)</f>
        <v/>
      </c>
      <c r="U1320">
        <f>(INDIRECT("a_"&amp;U$2)/(U$2+1))*(($C1320^(U$2+1)-$H1320^(U$2+1))/(ε_c1cd^(U$2+1)))</f>
        <v/>
      </c>
      <c r="V1320">
        <f>(INDIRECT("a_"&amp;V$2)/(V$2+1))*(($C1320^(V$2+1)-$H1320^(V$2+1))/(ε_c1cd^(V$2+1)))</f>
        <v/>
      </c>
      <c r="W1320">
        <f>(INDIRECT("a_"&amp;W$2)/(W$2+1))*(($C1320^(W$2+1)-$H1320^(W$2+1))/(ε_c1cd^(W$2+1)))</f>
        <v/>
      </c>
      <c r="X1320">
        <f>(INDIRECT("a_"&amp;X$2)/(X$2+1))*(($C1320^(X$2+1)-$H1320^(X$2+1))/(ε_c1cd^(X$2+1)))</f>
        <v/>
      </c>
      <c r="Y1320">
        <f>(INDIRECT("a_"&amp;Y$2)/(Y$2+1))*(($C1320^(Y$2+1)-$H1320^(Y$2+1))/(ε_c1cd^(Y$2+1)))</f>
        <v/>
      </c>
      <c r="Z1320">
        <f>(INDIRECT("a_"&amp;Z$2)/(Z$2+2))*(($C1320^(Z$2+2)-$H1320^(Z$2+2))/(ε_c1cd^(Z$2+2)))</f>
        <v/>
      </c>
      <c r="AA1320">
        <f>(INDIRECT("a_"&amp;AA$2)/(AA$2+2))*(($C1320^(AA$2+2)-$H1320^(AA$2+2))/(ε_c1cd^(AA$2+2)))</f>
        <v/>
      </c>
      <c r="AB1320">
        <f>(INDIRECT("a_"&amp;AB$2)/(AB$2+2))*(($C1320^(AB$2+2)-$H1320^(AB$2+2))/(ε_c1cd^(AB$2+2)))</f>
        <v/>
      </c>
      <c r="AC1320">
        <f>(INDIRECT("a_"&amp;AC$2)/(AC$2+2))*(($C1320^(AC$2+2)-$H1320^(AC$2+2))/(ε_c1cd^(AC$2+2)))</f>
        <v/>
      </c>
      <c r="AD1320">
        <f>(INDIRECT("a_"&amp;AD$2)/(AD$2+2))*(($C1320^(AD$2+2)-$H1320^(AD$2+2))/(ε_c1cd^(AD$2+2)))</f>
        <v/>
      </c>
      <c r="AE1320" s="111">
        <f>(b*f_cd/L1320)*SUM(U1320:Y1320)+SUM(Q1320:R1320)</f>
        <v/>
      </c>
      <c r="AF1320" s="112">
        <f>AE1320*(K1320-y+e)</f>
        <v/>
      </c>
      <c r="AG1320" s="113">
        <f>(b*f_cd/(L1320^2))*SUM(Z1320:AD1320)+SUM(S1320:T1320)-AF1320</f>
        <v/>
      </c>
      <c r="AH1320" s="114">
        <f>AG1320&lt;0</f>
        <v/>
      </c>
      <c r="AI1320" s="115">
        <f>IF(A1320=1,FALSE,(AND(AQ1320,AH1320,NOT(AI1319))))</f>
        <v/>
      </c>
      <c r="AJ1320" s="116">
        <f>(b*f_cd/L1320)*(a_1/2*J1320^2+a_2/3*J1320^3+a_3/4*J1320^4+a_4/5*J1320^5+a_5/6*J1320^6)+SUM(Q1320:R1320)</f>
        <v/>
      </c>
      <c r="AK1320">
        <f>AJ1320*(K1320-y+e)</f>
        <v/>
      </c>
      <c r="AL1320" s="118">
        <f>(b*f_cd/(L1320^2))*(a_1/3*J1320^3+a_2/4*J1320^4+a_3/5*J1320^5+a_4/6*J1320^6+a_5/7*J1320^7)+SUM(S1320:T1320)-AK1320</f>
        <v/>
      </c>
      <c r="AM1320" s="114">
        <f>AL1320&gt;0</f>
        <v/>
      </c>
      <c r="AN1320" s="115">
        <f>IF(A1320=1,FALSE,(AND(AQ1320,AM1320,NOT(AN1319))))</f>
        <v/>
      </c>
      <c r="AO1320">
        <f>IF(D1320=1,AND(AH1320,NOT(AI1320)),AND(AM1320,NOT(AN1320)))</f>
        <v/>
      </c>
      <c r="AP1320" s="119">
        <f>IF(D1320=1,AI1320,AN1320)</f>
        <v/>
      </c>
      <c r="AQ1320" s="125">
        <f>ABS(E1320)&lt;$AQ$2</f>
        <v/>
      </c>
      <c r="AS1320">
        <f>IF(AP1320,MAX(AS$3:AS1318)+1,"")</f>
        <v/>
      </c>
    </row>
    <row r="1321">
      <c r="A1321" t="n">
        <v>1231</v>
      </c>
      <c r="B1321" s="131">
        <f>IF(A1321=1,0,IF(AP1321,0.1*ε_cu1cd,0))</f>
        <v/>
      </c>
      <c r="C1321" s="131">
        <f>IF(A1321=1,0.1*ε_cu1cd,C1320+B1320)</f>
        <v/>
      </c>
      <c r="D1321" s="113">
        <f>IF('Нормальний переріз'!$D$68&gt;0,1,2)</f>
        <v/>
      </c>
      <c r="E1321" s="144">
        <f>IF(D1321=1,F1321,G1321)</f>
        <v/>
      </c>
      <c r="F1321" s="124">
        <f>IF(AI1320,0.11*ε_cu1cd,IF(AH1320,F1320*0.01,F1320))</f>
        <v/>
      </c>
      <c r="G1321" s="124">
        <f>IF(AP1320,-0.1*ε_cu1cd,IF(AM1320,G1320*0.01,G1320))</f>
        <v/>
      </c>
      <c r="H1321" s="113">
        <f>IF(A1321=1,E1321,IF(AO1320,H1320-E1320+E1321,IF(AP1320,0.8*H1320,H1320+E1321)))</f>
        <v/>
      </c>
      <c r="I1321" s="169">
        <f>(C1321-H1321)/h</f>
        <v/>
      </c>
      <c r="J1321">
        <f>C1321/(ε_c1cd)</f>
        <v/>
      </c>
      <c r="K1321">
        <f>C1321/I1321</f>
        <v/>
      </c>
      <c r="L1321" s="131">
        <f>I1321/(ε_c1cd)</f>
        <v/>
      </c>
      <c r="M1321">
        <f>I1321*(K1321-Z_s1)</f>
        <v/>
      </c>
      <c r="N1321">
        <f>I1321*(K1321-Z_s2)</f>
        <v/>
      </c>
      <c r="O1321">
        <f>E_s*M1321</f>
        <v/>
      </c>
      <c r="P1321">
        <f>E_s*N1321</f>
        <v/>
      </c>
      <c r="Q1321">
        <f>O1321*A_s1</f>
        <v/>
      </c>
      <c r="R1321">
        <f>P1321*A_s2</f>
        <v/>
      </c>
      <c r="S1321">
        <f>Q1321*($K1321-Z_s1)</f>
        <v/>
      </c>
      <c r="T1321">
        <f>R1321*($K1321-Z_s2)</f>
        <v/>
      </c>
      <c r="U1321">
        <f>(INDIRECT("a_"&amp;U$2)/(U$2+1))*(($C1321^(U$2+1)-$H1321^(U$2+1))/(ε_c1cd^(U$2+1)))</f>
        <v/>
      </c>
      <c r="V1321">
        <f>(INDIRECT("a_"&amp;V$2)/(V$2+1))*(($C1321^(V$2+1)-$H1321^(V$2+1))/(ε_c1cd^(V$2+1)))</f>
        <v/>
      </c>
      <c r="W1321">
        <f>(INDIRECT("a_"&amp;W$2)/(W$2+1))*(($C1321^(W$2+1)-$H1321^(W$2+1))/(ε_c1cd^(W$2+1)))</f>
        <v/>
      </c>
      <c r="X1321">
        <f>(INDIRECT("a_"&amp;X$2)/(X$2+1))*(($C1321^(X$2+1)-$H1321^(X$2+1))/(ε_c1cd^(X$2+1)))</f>
        <v/>
      </c>
      <c r="Y1321">
        <f>(INDIRECT("a_"&amp;Y$2)/(Y$2+1))*(($C1321^(Y$2+1)-$H1321^(Y$2+1))/(ε_c1cd^(Y$2+1)))</f>
        <v/>
      </c>
      <c r="Z1321">
        <f>(INDIRECT("a_"&amp;Z$2)/(Z$2+2))*(($C1321^(Z$2+2)-$H1321^(Z$2+2))/(ε_c1cd^(Z$2+2)))</f>
        <v/>
      </c>
      <c r="AA1321">
        <f>(INDIRECT("a_"&amp;AA$2)/(AA$2+2))*(($C1321^(AA$2+2)-$H1321^(AA$2+2))/(ε_c1cd^(AA$2+2)))</f>
        <v/>
      </c>
      <c r="AB1321">
        <f>(INDIRECT("a_"&amp;AB$2)/(AB$2+2))*(($C1321^(AB$2+2)-$H1321^(AB$2+2))/(ε_c1cd^(AB$2+2)))</f>
        <v/>
      </c>
      <c r="AC1321">
        <f>(INDIRECT("a_"&amp;AC$2)/(AC$2+2))*(($C1321^(AC$2+2)-$H1321^(AC$2+2))/(ε_c1cd^(AC$2+2)))</f>
        <v/>
      </c>
      <c r="AD1321">
        <f>(INDIRECT("a_"&amp;AD$2)/(AD$2+2))*(($C1321^(AD$2+2)-$H1321^(AD$2+2))/(ε_c1cd^(AD$2+2)))</f>
        <v/>
      </c>
      <c r="AE1321" s="111">
        <f>(b*f_cd/L1321)*SUM(U1321:Y1321)+SUM(Q1321:R1321)</f>
        <v/>
      </c>
      <c r="AF1321" s="112">
        <f>AE1321*(K1321-y+e)</f>
        <v/>
      </c>
      <c r="AG1321" s="113">
        <f>(b*f_cd/(L1321^2))*SUM(Z1321:AD1321)+SUM(S1321:T1321)-AF1321</f>
        <v/>
      </c>
      <c r="AH1321" s="114">
        <f>AG1321&lt;0</f>
        <v/>
      </c>
      <c r="AI1321" s="115">
        <f>IF(A1321=1,FALSE,(AND(AQ1321,AH1321,NOT(AI1320))))</f>
        <v/>
      </c>
      <c r="AJ1321" s="116">
        <f>(b*f_cd/L1321)*(a_1/2*J1321^2+a_2/3*J1321^3+a_3/4*J1321^4+a_4/5*J1321^5+a_5/6*J1321^6)+SUM(Q1321:R1321)</f>
        <v/>
      </c>
      <c r="AK1321">
        <f>AJ1321*(K1321-y+e)</f>
        <v/>
      </c>
      <c r="AL1321" s="118">
        <f>(b*f_cd/(L1321^2))*(a_1/3*J1321^3+a_2/4*J1321^4+a_3/5*J1321^5+a_4/6*J1321^6+a_5/7*J1321^7)+SUM(S1321:T1321)-AK1321</f>
        <v/>
      </c>
      <c r="AM1321" s="114">
        <f>AL1321&gt;0</f>
        <v/>
      </c>
      <c r="AN1321" s="115">
        <f>IF(A1321=1,FALSE,(AND(AQ1321,AM1321,NOT(AN1320))))</f>
        <v/>
      </c>
      <c r="AO1321">
        <f>IF(D1321=1,AND(AH1321,NOT(AI1321)),AND(AM1321,NOT(AN1321)))</f>
        <v/>
      </c>
      <c r="AP1321" s="119">
        <f>IF(D1321=1,AI1321,AN1321)</f>
        <v/>
      </c>
      <c r="AQ1321" s="125">
        <f>ABS(E1321)&lt;$AQ$2</f>
        <v/>
      </c>
      <c r="AS1321">
        <f>IF(AP1321,MAX(AS$3:AS1319)+1,"")</f>
        <v/>
      </c>
    </row>
    <row r="1322">
      <c r="A1322" t="n">
        <v>1232</v>
      </c>
      <c r="B1322" s="131">
        <f>IF(A1322=1,0,IF(AP1322,0.1*ε_cu1cd,0))</f>
        <v/>
      </c>
      <c r="C1322" s="131">
        <f>IF(A1322=1,0.1*ε_cu1cd,C1321+B1321)</f>
        <v/>
      </c>
      <c r="D1322" s="113">
        <f>IF('Нормальний переріз'!$D$68&gt;0,1,2)</f>
        <v/>
      </c>
      <c r="E1322" s="144">
        <f>IF(D1322=1,F1322,G1322)</f>
        <v/>
      </c>
      <c r="F1322" s="124">
        <f>IF(AI1321,0.11*ε_cu1cd,IF(AH1321,F1321*0.01,F1321))</f>
        <v/>
      </c>
      <c r="G1322" s="124">
        <f>IF(AP1321,-0.1*ε_cu1cd,IF(AM1321,G1321*0.01,G1321))</f>
        <v/>
      </c>
      <c r="H1322" s="113">
        <f>IF(A1322=1,E1322,IF(AO1321,H1321-E1321+E1322,IF(AP1321,0.8*H1321,H1321+E1322)))</f>
        <v/>
      </c>
      <c r="I1322" s="169">
        <f>(C1322-H1322)/h</f>
        <v/>
      </c>
      <c r="J1322">
        <f>C1322/(ε_c1cd)</f>
        <v/>
      </c>
      <c r="K1322">
        <f>C1322/I1322</f>
        <v/>
      </c>
      <c r="L1322" s="131">
        <f>I1322/(ε_c1cd)</f>
        <v/>
      </c>
      <c r="M1322">
        <f>I1322*(K1322-Z_s1)</f>
        <v/>
      </c>
      <c r="N1322">
        <f>I1322*(K1322-Z_s2)</f>
        <v/>
      </c>
      <c r="O1322">
        <f>E_s*M1322</f>
        <v/>
      </c>
      <c r="P1322">
        <f>E_s*N1322</f>
        <v/>
      </c>
      <c r="Q1322">
        <f>O1322*A_s1</f>
        <v/>
      </c>
      <c r="R1322">
        <f>P1322*A_s2</f>
        <v/>
      </c>
      <c r="S1322">
        <f>Q1322*($K1322-Z_s1)</f>
        <v/>
      </c>
      <c r="T1322">
        <f>R1322*($K1322-Z_s2)</f>
        <v/>
      </c>
      <c r="U1322">
        <f>(INDIRECT("a_"&amp;U$2)/(U$2+1))*(($C1322^(U$2+1)-$H1322^(U$2+1))/(ε_c1cd^(U$2+1)))</f>
        <v/>
      </c>
      <c r="V1322">
        <f>(INDIRECT("a_"&amp;V$2)/(V$2+1))*(($C1322^(V$2+1)-$H1322^(V$2+1))/(ε_c1cd^(V$2+1)))</f>
        <v/>
      </c>
      <c r="W1322">
        <f>(INDIRECT("a_"&amp;W$2)/(W$2+1))*(($C1322^(W$2+1)-$H1322^(W$2+1))/(ε_c1cd^(W$2+1)))</f>
        <v/>
      </c>
      <c r="X1322">
        <f>(INDIRECT("a_"&amp;X$2)/(X$2+1))*(($C1322^(X$2+1)-$H1322^(X$2+1))/(ε_c1cd^(X$2+1)))</f>
        <v/>
      </c>
      <c r="Y1322">
        <f>(INDIRECT("a_"&amp;Y$2)/(Y$2+1))*(($C1322^(Y$2+1)-$H1322^(Y$2+1))/(ε_c1cd^(Y$2+1)))</f>
        <v/>
      </c>
      <c r="Z1322">
        <f>(INDIRECT("a_"&amp;Z$2)/(Z$2+2))*(($C1322^(Z$2+2)-$H1322^(Z$2+2))/(ε_c1cd^(Z$2+2)))</f>
        <v/>
      </c>
      <c r="AA1322">
        <f>(INDIRECT("a_"&amp;AA$2)/(AA$2+2))*(($C1322^(AA$2+2)-$H1322^(AA$2+2))/(ε_c1cd^(AA$2+2)))</f>
        <v/>
      </c>
      <c r="AB1322">
        <f>(INDIRECT("a_"&amp;AB$2)/(AB$2+2))*(($C1322^(AB$2+2)-$H1322^(AB$2+2))/(ε_c1cd^(AB$2+2)))</f>
        <v/>
      </c>
      <c r="AC1322">
        <f>(INDIRECT("a_"&amp;AC$2)/(AC$2+2))*(($C1322^(AC$2+2)-$H1322^(AC$2+2))/(ε_c1cd^(AC$2+2)))</f>
        <v/>
      </c>
      <c r="AD1322">
        <f>(INDIRECT("a_"&amp;AD$2)/(AD$2+2))*(($C1322^(AD$2+2)-$H1322^(AD$2+2))/(ε_c1cd^(AD$2+2)))</f>
        <v/>
      </c>
      <c r="AE1322" s="111">
        <f>(b*f_cd/L1322)*SUM(U1322:Y1322)+SUM(Q1322:R1322)</f>
        <v/>
      </c>
      <c r="AF1322" s="112">
        <f>AE1322*(K1322-y+e)</f>
        <v/>
      </c>
      <c r="AG1322" s="113">
        <f>(b*f_cd/(L1322^2))*SUM(Z1322:AD1322)+SUM(S1322:T1322)-AF1322</f>
        <v/>
      </c>
      <c r="AH1322" s="114">
        <f>AG1322&lt;0</f>
        <v/>
      </c>
      <c r="AI1322" s="115">
        <f>IF(A1322=1,FALSE,(AND(AQ1322,AH1322,NOT(AI1321))))</f>
        <v/>
      </c>
      <c r="AJ1322" s="116">
        <f>(b*f_cd/L1322)*(a_1/2*J1322^2+a_2/3*J1322^3+a_3/4*J1322^4+a_4/5*J1322^5+a_5/6*J1322^6)+SUM(Q1322:R1322)</f>
        <v/>
      </c>
      <c r="AK1322">
        <f>AJ1322*(K1322-y+e)</f>
        <v/>
      </c>
      <c r="AL1322" s="118">
        <f>(b*f_cd/(L1322^2))*(a_1/3*J1322^3+a_2/4*J1322^4+a_3/5*J1322^5+a_4/6*J1322^6+a_5/7*J1322^7)+SUM(S1322:T1322)-AK1322</f>
        <v/>
      </c>
      <c r="AM1322" s="114">
        <f>AL1322&gt;0</f>
        <v/>
      </c>
      <c r="AN1322" s="115">
        <f>IF(A1322=1,FALSE,(AND(AQ1322,AM1322,NOT(AN1321))))</f>
        <v/>
      </c>
      <c r="AO1322">
        <f>IF(D1322=1,AND(AH1322,NOT(AI1322)),AND(AM1322,NOT(AN1322)))</f>
        <v/>
      </c>
      <c r="AP1322" s="119">
        <f>IF(D1322=1,AI1322,AN1322)</f>
        <v/>
      </c>
      <c r="AQ1322" s="125">
        <f>ABS(E1322)&lt;$AQ$2</f>
        <v/>
      </c>
      <c r="AS1322">
        <f>IF(AP1322,MAX(AS$3:AS1320)+1,"")</f>
        <v/>
      </c>
    </row>
    <row r="1323">
      <c r="A1323" t="n">
        <v>1233</v>
      </c>
      <c r="B1323" s="131">
        <f>IF(A1323=1,0,IF(AP1323,0.1*ε_cu1cd,0))</f>
        <v/>
      </c>
      <c r="C1323" s="131">
        <f>IF(A1323=1,0.1*ε_cu1cd,C1322+B1322)</f>
        <v/>
      </c>
      <c r="D1323" s="113">
        <f>IF('Нормальний переріз'!$D$68&gt;0,1,2)</f>
        <v/>
      </c>
      <c r="E1323" s="144">
        <f>IF(D1323=1,F1323,G1323)</f>
        <v/>
      </c>
      <c r="F1323" s="124">
        <f>IF(AI1322,0.11*ε_cu1cd,IF(AH1322,F1322*0.01,F1322))</f>
        <v/>
      </c>
      <c r="G1323" s="124">
        <f>IF(AP1322,-0.1*ε_cu1cd,IF(AM1322,G1322*0.01,G1322))</f>
        <v/>
      </c>
      <c r="H1323" s="113">
        <f>IF(A1323=1,E1323,IF(AO1322,H1322-E1322+E1323,IF(AP1322,0.8*H1322,H1322+E1323)))</f>
        <v/>
      </c>
      <c r="I1323" s="169">
        <f>(C1323-H1323)/h</f>
        <v/>
      </c>
      <c r="J1323">
        <f>C1323/(ε_c1cd)</f>
        <v/>
      </c>
      <c r="K1323">
        <f>C1323/I1323</f>
        <v/>
      </c>
      <c r="L1323" s="131">
        <f>I1323/(ε_c1cd)</f>
        <v/>
      </c>
      <c r="M1323">
        <f>I1323*(K1323-Z_s1)</f>
        <v/>
      </c>
      <c r="N1323">
        <f>I1323*(K1323-Z_s2)</f>
        <v/>
      </c>
      <c r="O1323">
        <f>E_s*M1323</f>
        <v/>
      </c>
      <c r="P1323">
        <f>E_s*N1323</f>
        <v/>
      </c>
      <c r="Q1323">
        <f>O1323*A_s1</f>
        <v/>
      </c>
      <c r="R1323">
        <f>P1323*A_s2</f>
        <v/>
      </c>
      <c r="S1323">
        <f>Q1323*($K1323-Z_s1)</f>
        <v/>
      </c>
      <c r="T1323">
        <f>R1323*($K1323-Z_s2)</f>
        <v/>
      </c>
      <c r="U1323">
        <f>(INDIRECT("a_"&amp;U$2)/(U$2+1))*(($C1323^(U$2+1)-$H1323^(U$2+1))/(ε_c1cd^(U$2+1)))</f>
        <v/>
      </c>
      <c r="V1323">
        <f>(INDIRECT("a_"&amp;V$2)/(V$2+1))*(($C1323^(V$2+1)-$H1323^(V$2+1))/(ε_c1cd^(V$2+1)))</f>
        <v/>
      </c>
      <c r="W1323">
        <f>(INDIRECT("a_"&amp;W$2)/(W$2+1))*(($C1323^(W$2+1)-$H1323^(W$2+1))/(ε_c1cd^(W$2+1)))</f>
        <v/>
      </c>
      <c r="X1323">
        <f>(INDIRECT("a_"&amp;X$2)/(X$2+1))*(($C1323^(X$2+1)-$H1323^(X$2+1))/(ε_c1cd^(X$2+1)))</f>
        <v/>
      </c>
      <c r="Y1323">
        <f>(INDIRECT("a_"&amp;Y$2)/(Y$2+1))*(($C1323^(Y$2+1)-$H1323^(Y$2+1))/(ε_c1cd^(Y$2+1)))</f>
        <v/>
      </c>
      <c r="Z1323">
        <f>(INDIRECT("a_"&amp;Z$2)/(Z$2+2))*(($C1323^(Z$2+2)-$H1323^(Z$2+2))/(ε_c1cd^(Z$2+2)))</f>
        <v/>
      </c>
      <c r="AA1323">
        <f>(INDIRECT("a_"&amp;AA$2)/(AA$2+2))*(($C1323^(AA$2+2)-$H1323^(AA$2+2))/(ε_c1cd^(AA$2+2)))</f>
        <v/>
      </c>
      <c r="AB1323">
        <f>(INDIRECT("a_"&amp;AB$2)/(AB$2+2))*(($C1323^(AB$2+2)-$H1323^(AB$2+2))/(ε_c1cd^(AB$2+2)))</f>
        <v/>
      </c>
      <c r="AC1323">
        <f>(INDIRECT("a_"&amp;AC$2)/(AC$2+2))*(($C1323^(AC$2+2)-$H1323^(AC$2+2))/(ε_c1cd^(AC$2+2)))</f>
        <v/>
      </c>
      <c r="AD1323">
        <f>(INDIRECT("a_"&amp;AD$2)/(AD$2+2))*(($C1323^(AD$2+2)-$H1323^(AD$2+2))/(ε_c1cd^(AD$2+2)))</f>
        <v/>
      </c>
      <c r="AE1323" s="111">
        <f>(b*f_cd/L1323)*SUM(U1323:Y1323)+SUM(Q1323:R1323)</f>
        <v/>
      </c>
      <c r="AF1323" s="112">
        <f>AE1323*(K1323-y+e)</f>
        <v/>
      </c>
      <c r="AG1323" s="113">
        <f>(b*f_cd/(L1323^2))*SUM(Z1323:AD1323)+SUM(S1323:T1323)-AF1323</f>
        <v/>
      </c>
      <c r="AH1323" s="114">
        <f>AG1323&lt;0</f>
        <v/>
      </c>
      <c r="AI1323" s="115">
        <f>IF(A1323=1,FALSE,(AND(AQ1323,AH1323,NOT(AI1322))))</f>
        <v/>
      </c>
      <c r="AJ1323" s="116">
        <f>(b*f_cd/L1323)*(a_1/2*J1323^2+a_2/3*J1323^3+a_3/4*J1323^4+a_4/5*J1323^5+a_5/6*J1323^6)+SUM(Q1323:R1323)</f>
        <v/>
      </c>
      <c r="AK1323">
        <f>AJ1323*(K1323-y+e)</f>
        <v/>
      </c>
      <c r="AL1323" s="118">
        <f>(b*f_cd/(L1323^2))*(a_1/3*J1323^3+a_2/4*J1323^4+a_3/5*J1323^5+a_4/6*J1323^6+a_5/7*J1323^7)+SUM(S1323:T1323)-AK1323</f>
        <v/>
      </c>
      <c r="AM1323" s="114">
        <f>AL1323&gt;0</f>
        <v/>
      </c>
      <c r="AN1323" s="115">
        <f>IF(A1323=1,FALSE,(AND(AQ1323,AM1323,NOT(AN1322))))</f>
        <v/>
      </c>
      <c r="AO1323">
        <f>IF(D1323=1,AND(AH1323,NOT(AI1323)),AND(AM1323,NOT(AN1323)))</f>
        <v/>
      </c>
      <c r="AP1323" s="119">
        <f>IF(D1323=1,AI1323,AN1323)</f>
        <v/>
      </c>
      <c r="AQ1323" s="125">
        <f>ABS(E1323)&lt;$AQ$2</f>
        <v/>
      </c>
      <c r="AS1323">
        <f>IF(AP1323,MAX(AS$3:AS1321)+1,"")</f>
        <v/>
      </c>
    </row>
    <row r="1324">
      <c r="A1324" t="n">
        <v>1234</v>
      </c>
      <c r="B1324" s="131">
        <f>IF(A1324=1,0,IF(AP1324,0.1*ε_cu1cd,0))</f>
        <v/>
      </c>
      <c r="C1324" s="131">
        <f>IF(A1324=1,0.1*ε_cu1cd,C1323+B1323)</f>
        <v/>
      </c>
      <c r="D1324" s="113">
        <f>IF('Нормальний переріз'!$D$68&gt;0,1,2)</f>
        <v/>
      </c>
      <c r="E1324" s="144">
        <f>IF(D1324=1,F1324,G1324)</f>
        <v/>
      </c>
      <c r="F1324" s="124">
        <f>IF(AI1323,0.11*ε_cu1cd,IF(AH1323,F1323*0.01,F1323))</f>
        <v/>
      </c>
      <c r="G1324" s="124">
        <f>IF(AP1323,-0.1*ε_cu1cd,IF(AM1323,G1323*0.01,G1323))</f>
        <v/>
      </c>
      <c r="H1324" s="113">
        <f>IF(A1324=1,E1324,IF(AO1323,H1323-E1323+E1324,IF(AP1323,0.8*H1323,H1323+E1324)))</f>
        <v/>
      </c>
      <c r="I1324" s="169">
        <f>(C1324-H1324)/h</f>
        <v/>
      </c>
      <c r="J1324">
        <f>C1324/(ε_c1cd)</f>
        <v/>
      </c>
      <c r="K1324">
        <f>C1324/I1324</f>
        <v/>
      </c>
      <c r="L1324" s="131">
        <f>I1324/(ε_c1cd)</f>
        <v/>
      </c>
      <c r="M1324">
        <f>I1324*(K1324-Z_s1)</f>
        <v/>
      </c>
      <c r="N1324">
        <f>I1324*(K1324-Z_s2)</f>
        <v/>
      </c>
      <c r="O1324">
        <f>E_s*M1324</f>
        <v/>
      </c>
      <c r="P1324">
        <f>E_s*N1324</f>
        <v/>
      </c>
      <c r="Q1324">
        <f>O1324*A_s1</f>
        <v/>
      </c>
      <c r="R1324">
        <f>P1324*A_s2</f>
        <v/>
      </c>
      <c r="S1324">
        <f>Q1324*($K1324-Z_s1)</f>
        <v/>
      </c>
      <c r="T1324">
        <f>R1324*($K1324-Z_s2)</f>
        <v/>
      </c>
      <c r="U1324">
        <f>(INDIRECT("a_"&amp;U$2)/(U$2+1))*(($C1324^(U$2+1)-$H1324^(U$2+1))/(ε_c1cd^(U$2+1)))</f>
        <v/>
      </c>
      <c r="V1324">
        <f>(INDIRECT("a_"&amp;V$2)/(V$2+1))*(($C1324^(V$2+1)-$H1324^(V$2+1))/(ε_c1cd^(V$2+1)))</f>
        <v/>
      </c>
      <c r="W1324">
        <f>(INDIRECT("a_"&amp;W$2)/(W$2+1))*(($C1324^(W$2+1)-$H1324^(W$2+1))/(ε_c1cd^(W$2+1)))</f>
        <v/>
      </c>
      <c r="X1324">
        <f>(INDIRECT("a_"&amp;X$2)/(X$2+1))*(($C1324^(X$2+1)-$H1324^(X$2+1))/(ε_c1cd^(X$2+1)))</f>
        <v/>
      </c>
      <c r="Y1324">
        <f>(INDIRECT("a_"&amp;Y$2)/(Y$2+1))*(($C1324^(Y$2+1)-$H1324^(Y$2+1))/(ε_c1cd^(Y$2+1)))</f>
        <v/>
      </c>
      <c r="Z1324">
        <f>(INDIRECT("a_"&amp;Z$2)/(Z$2+2))*(($C1324^(Z$2+2)-$H1324^(Z$2+2))/(ε_c1cd^(Z$2+2)))</f>
        <v/>
      </c>
      <c r="AA1324">
        <f>(INDIRECT("a_"&amp;AA$2)/(AA$2+2))*(($C1324^(AA$2+2)-$H1324^(AA$2+2))/(ε_c1cd^(AA$2+2)))</f>
        <v/>
      </c>
      <c r="AB1324">
        <f>(INDIRECT("a_"&amp;AB$2)/(AB$2+2))*(($C1324^(AB$2+2)-$H1324^(AB$2+2))/(ε_c1cd^(AB$2+2)))</f>
        <v/>
      </c>
      <c r="AC1324">
        <f>(INDIRECT("a_"&amp;AC$2)/(AC$2+2))*(($C1324^(AC$2+2)-$H1324^(AC$2+2))/(ε_c1cd^(AC$2+2)))</f>
        <v/>
      </c>
      <c r="AD1324">
        <f>(INDIRECT("a_"&amp;AD$2)/(AD$2+2))*(($C1324^(AD$2+2)-$H1324^(AD$2+2))/(ε_c1cd^(AD$2+2)))</f>
        <v/>
      </c>
      <c r="AE1324" s="111">
        <f>(b*f_cd/L1324)*SUM(U1324:Y1324)+SUM(Q1324:R1324)</f>
        <v/>
      </c>
      <c r="AF1324" s="112">
        <f>AE1324*(K1324-y+e)</f>
        <v/>
      </c>
      <c r="AG1324" s="113">
        <f>(b*f_cd/(L1324^2))*SUM(Z1324:AD1324)+SUM(S1324:T1324)-AF1324</f>
        <v/>
      </c>
      <c r="AH1324" s="114">
        <f>AG1324&lt;0</f>
        <v/>
      </c>
      <c r="AI1324" s="115">
        <f>IF(A1324=1,FALSE,(AND(AQ1324,AH1324,NOT(AI1323))))</f>
        <v/>
      </c>
      <c r="AJ1324" s="116">
        <f>(b*f_cd/L1324)*(a_1/2*J1324^2+a_2/3*J1324^3+a_3/4*J1324^4+a_4/5*J1324^5+a_5/6*J1324^6)+SUM(Q1324:R1324)</f>
        <v/>
      </c>
      <c r="AK1324">
        <f>AJ1324*(K1324-y+e)</f>
        <v/>
      </c>
      <c r="AL1324" s="118">
        <f>(b*f_cd/(L1324^2))*(a_1/3*J1324^3+a_2/4*J1324^4+a_3/5*J1324^5+a_4/6*J1324^6+a_5/7*J1324^7)+SUM(S1324:T1324)-AK1324</f>
        <v/>
      </c>
      <c r="AM1324" s="114">
        <f>AL1324&gt;0</f>
        <v/>
      </c>
      <c r="AN1324" s="115">
        <f>IF(A1324=1,FALSE,(AND(AQ1324,AM1324,NOT(AN1323))))</f>
        <v/>
      </c>
      <c r="AO1324">
        <f>IF(D1324=1,AND(AH1324,NOT(AI1324)),AND(AM1324,NOT(AN1324)))</f>
        <v/>
      </c>
      <c r="AP1324" s="119">
        <f>IF(D1324=1,AI1324,AN1324)</f>
        <v/>
      </c>
      <c r="AQ1324" s="125">
        <f>ABS(E1324)&lt;$AQ$2</f>
        <v/>
      </c>
      <c r="AS1324">
        <f>IF(AP1324,MAX(AS$3:AS1322)+1,"")</f>
        <v/>
      </c>
    </row>
    <row r="1325">
      <c r="A1325" t="n">
        <v>1235</v>
      </c>
      <c r="B1325" s="131">
        <f>IF(A1325=1,0,IF(AP1325,0.1*ε_cu1cd,0))</f>
        <v/>
      </c>
      <c r="C1325" s="131">
        <f>IF(A1325=1,0.1*ε_cu1cd,C1324+B1324)</f>
        <v/>
      </c>
      <c r="D1325" s="113">
        <f>IF('Нормальний переріз'!$D$68&gt;0,1,2)</f>
        <v/>
      </c>
      <c r="E1325" s="144">
        <f>IF(D1325=1,F1325,G1325)</f>
        <v/>
      </c>
      <c r="F1325" s="124">
        <f>IF(AI1324,0.11*ε_cu1cd,IF(AH1324,F1324*0.01,F1324))</f>
        <v/>
      </c>
      <c r="G1325" s="124">
        <f>IF(AP1324,-0.1*ε_cu1cd,IF(AM1324,G1324*0.01,G1324))</f>
        <v/>
      </c>
      <c r="H1325" s="113">
        <f>IF(A1325=1,E1325,IF(AO1324,H1324-E1324+E1325,IF(AP1324,0.8*H1324,H1324+E1325)))</f>
        <v/>
      </c>
      <c r="I1325" s="169">
        <f>(C1325-H1325)/h</f>
        <v/>
      </c>
      <c r="J1325">
        <f>C1325/(ε_c1cd)</f>
        <v/>
      </c>
      <c r="K1325">
        <f>C1325/I1325</f>
        <v/>
      </c>
      <c r="L1325" s="131">
        <f>I1325/(ε_c1cd)</f>
        <v/>
      </c>
      <c r="M1325">
        <f>I1325*(K1325-Z_s1)</f>
        <v/>
      </c>
      <c r="N1325">
        <f>I1325*(K1325-Z_s2)</f>
        <v/>
      </c>
      <c r="O1325">
        <f>E_s*M1325</f>
        <v/>
      </c>
      <c r="P1325">
        <f>E_s*N1325</f>
        <v/>
      </c>
      <c r="Q1325">
        <f>O1325*A_s1</f>
        <v/>
      </c>
      <c r="R1325">
        <f>P1325*A_s2</f>
        <v/>
      </c>
      <c r="S1325">
        <f>Q1325*($K1325-Z_s1)</f>
        <v/>
      </c>
      <c r="T1325">
        <f>R1325*($K1325-Z_s2)</f>
        <v/>
      </c>
      <c r="U1325">
        <f>(INDIRECT("a_"&amp;U$2)/(U$2+1))*(($C1325^(U$2+1)-$H1325^(U$2+1))/(ε_c1cd^(U$2+1)))</f>
        <v/>
      </c>
      <c r="V1325">
        <f>(INDIRECT("a_"&amp;V$2)/(V$2+1))*(($C1325^(V$2+1)-$H1325^(V$2+1))/(ε_c1cd^(V$2+1)))</f>
        <v/>
      </c>
      <c r="W1325">
        <f>(INDIRECT("a_"&amp;W$2)/(W$2+1))*(($C1325^(W$2+1)-$H1325^(W$2+1))/(ε_c1cd^(W$2+1)))</f>
        <v/>
      </c>
      <c r="X1325">
        <f>(INDIRECT("a_"&amp;X$2)/(X$2+1))*(($C1325^(X$2+1)-$H1325^(X$2+1))/(ε_c1cd^(X$2+1)))</f>
        <v/>
      </c>
      <c r="Y1325">
        <f>(INDIRECT("a_"&amp;Y$2)/(Y$2+1))*(($C1325^(Y$2+1)-$H1325^(Y$2+1))/(ε_c1cd^(Y$2+1)))</f>
        <v/>
      </c>
      <c r="Z1325">
        <f>(INDIRECT("a_"&amp;Z$2)/(Z$2+2))*(($C1325^(Z$2+2)-$H1325^(Z$2+2))/(ε_c1cd^(Z$2+2)))</f>
        <v/>
      </c>
      <c r="AA1325">
        <f>(INDIRECT("a_"&amp;AA$2)/(AA$2+2))*(($C1325^(AA$2+2)-$H1325^(AA$2+2))/(ε_c1cd^(AA$2+2)))</f>
        <v/>
      </c>
      <c r="AB1325">
        <f>(INDIRECT("a_"&amp;AB$2)/(AB$2+2))*(($C1325^(AB$2+2)-$H1325^(AB$2+2))/(ε_c1cd^(AB$2+2)))</f>
        <v/>
      </c>
      <c r="AC1325">
        <f>(INDIRECT("a_"&amp;AC$2)/(AC$2+2))*(($C1325^(AC$2+2)-$H1325^(AC$2+2))/(ε_c1cd^(AC$2+2)))</f>
        <v/>
      </c>
      <c r="AD1325">
        <f>(INDIRECT("a_"&amp;AD$2)/(AD$2+2))*(($C1325^(AD$2+2)-$H1325^(AD$2+2))/(ε_c1cd^(AD$2+2)))</f>
        <v/>
      </c>
      <c r="AE1325" s="111">
        <f>(b*f_cd/L1325)*SUM(U1325:Y1325)+SUM(Q1325:R1325)</f>
        <v/>
      </c>
      <c r="AF1325" s="112">
        <f>AE1325*(K1325-y+e)</f>
        <v/>
      </c>
      <c r="AG1325" s="113">
        <f>(b*f_cd/(L1325^2))*SUM(Z1325:AD1325)+SUM(S1325:T1325)-AF1325</f>
        <v/>
      </c>
      <c r="AH1325" s="114">
        <f>AG1325&lt;0</f>
        <v/>
      </c>
      <c r="AI1325" s="115">
        <f>IF(A1325=1,FALSE,(AND(AQ1325,AH1325,NOT(AI1324))))</f>
        <v/>
      </c>
      <c r="AJ1325" s="116">
        <f>(b*f_cd/L1325)*(a_1/2*J1325^2+a_2/3*J1325^3+a_3/4*J1325^4+a_4/5*J1325^5+a_5/6*J1325^6)+SUM(Q1325:R1325)</f>
        <v/>
      </c>
      <c r="AK1325">
        <f>AJ1325*(K1325-y+e)</f>
        <v/>
      </c>
      <c r="AL1325" s="118">
        <f>(b*f_cd/(L1325^2))*(a_1/3*J1325^3+a_2/4*J1325^4+a_3/5*J1325^5+a_4/6*J1325^6+a_5/7*J1325^7)+SUM(S1325:T1325)-AK1325</f>
        <v/>
      </c>
      <c r="AM1325" s="114">
        <f>AL1325&gt;0</f>
        <v/>
      </c>
      <c r="AN1325" s="115">
        <f>IF(A1325=1,FALSE,(AND(AQ1325,AM1325,NOT(AN1324))))</f>
        <v/>
      </c>
      <c r="AO1325">
        <f>IF(D1325=1,AND(AH1325,NOT(AI1325)),AND(AM1325,NOT(AN1325)))</f>
        <v/>
      </c>
      <c r="AP1325" s="119">
        <f>IF(D1325=1,AI1325,AN1325)</f>
        <v/>
      </c>
      <c r="AQ1325" s="125">
        <f>ABS(E1325)&lt;$AQ$2</f>
        <v/>
      </c>
      <c r="AS1325">
        <f>IF(AP1325,MAX(AS$3:AS1323)+1,"")</f>
        <v/>
      </c>
    </row>
    <row r="1326">
      <c r="A1326" t="n">
        <v>1236</v>
      </c>
      <c r="B1326" s="131">
        <f>IF(A1326=1,0,IF(AP1326,0.1*ε_cu1cd,0))</f>
        <v/>
      </c>
      <c r="C1326" s="131">
        <f>IF(A1326=1,0.1*ε_cu1cd,C1325+B1325)</f>
        <v/>
      </c>
      <c r="D1326" s="113">
        <f>IF('Нормальний переріз'!$D$68&gt;0,1,2)</f>
        <v/>
      </c>
      <c r="E1326" s="144">
        <f>IF(D1326=1,F1326,G1326)</f>
        <v/>
      </c>
      <c r="F1326" s="124">
        <f>IF(AI1325,0.11*ε_cu1cd,IF(AH1325,F1325*0.01,F1325))</f>
        <v/>
      </c>
      <c r="G1326" s="124">
        <f>IF(AP1325,-0.1*ε_cu1cd,IF(AM1325,G1325*0.01,G1325))</f>
        <v/>
      </c>
      <c r="H1326" s="113">
        <f>IF(A1326=1,E1326,IF(AO1325,H1325-E1325+E1326,IF(AP1325,0.8*H1325,H1325+E1326)))</f>
        <v/>
      </c>
      <c r="I1326" s="169">
        <f>(C1326-H1326)/h</f>
        <v/>
      </c>
      <c r="J1326">
        <f>C1326/(ε_c1cd)</f>
        <v/>
      </c>
      <c r="K1326">
        <f>C1326/I1326</f>
        <v/>
      </c>
      <c r="L1326" s="131">
        <f>I1326/(ε_c1cd)</f>
        <v/>
      </c>
      <c r="M1326">
        <f>I1326*(K1326-Z_s1)</f>
        <v/>
      </c>
      <c r="N1326">
        <f>I1326*(K1326-Z_s2)</f>
        <v/>
      </c>
      <c r="O1326">
        <f>E_s*M1326</f>
        <v/>
      </c>
      <c r="P1326">
        <f>E_s*N1326</f>
        <v/>
      </c>
      <c r="Q1326">
        <f>O1326*A_s1</f>
        <v/>
      </c>
      <c r="R1326">
        <f>P1326*A_s2</f>
        <v/>
      </c>
      <c r="S1326">
        <f>Q1326*($K1326-Z_s1)</f>
        <v/>
      </c>
      <c r="T1326">
        <f>R1326*($K1326-Z_s2)</f>
        <v/>
      </c>
      <c r="U1326">
        <f>(INDIRECT("a_"&amp;U$2)/(U$2+1))*(($C1326^(U$2+1)-$H1326^(U$2+1))/(ε_c1cd^(U$2+1)))</f>
        <v/>
      </c>
      <c r="V1326">
        <f>(INDIRECT("a_"&amp;V$2)/(V$2+1))*(($C1326^(V$2+1)-$H1326^(V$2+1))/(ε_c1cd^(V$2+1)))</f>
        <v/>
      </c>
      <c r="W1326">
        <f>(INDIRECT("a_"&amp;W$2)/(W$2+1))*(($C1326^(W$2+1)-$H1326^(W$2+1))/(ε_c1cd^(W$2+1)))</f>
        <v/>
      </c>
      <c r="X1326">
        <f>(INDIRECT("a_"&amp;X$2)/(X$2+1))*(($C1326^(X$2+1)-$H1326^(X$2+1))/(ε_c1cd^(X$2+1)))</f>
        <v/>
      </c>
      <c r="Y1326">
        <f>(INDIRECT("a_"&amp;Y$2)/(Y$2+1))*(($C1326^(Y$2+1)-$H1326^(Y$2+1))/(ε_c1cd^(Y$2+1)))</f>
        <v/>
      </c>
      <c r="Z1326">
        <f>(INDIRECT("a_"&amp;Z$2)/(Z$2+2))*(($C1326^(Z$2+2)-$H1326^(Z$2+2))/(ε_c1cd^(Z$2+2)))</f>
        <v/>
      </c>
      <c r="AA1326">
        <f>(INDIRECT("a_"&amp;AA$2)/(AA$2+2))*(($C1326^(AA$2+2)-$H1326^(AA$2+2))/(ε_c1cd^(AA$2+2)))</f>
        <v/>
      </c>
      <c r="AB1326">
        <f>(INDIRECT("a_"&amp;AB$2)/(AB$2+2))*(($C1326^(AB$2+2)-$H1326^(AB$2+2))/(ε_c1cd^(AB$2+2)))</f>
        <v/>
      </c>
      <c r="AC1326">
        <f>(INDIRECT("a_"&amp;AC$2)/(AC$2+2))*(($C1326^(AC$2+2)-$H1326^(AC$2+2))/(ε_c1cd^(AC$2+2)))</f>
        <v/>
      </c>
      <c r="AD1326">
        <f>(INDIRECT("a_"&amp;AD$2)/(AD$2+2))*(($C1326^(AD$2+2)-$H1326^(AD$2+2))/(ε_c1cd^(AD$2+2)))</f>
        <v/>
      </c>
      <c r="AE1326" s="111">
        <f>(b*f_cd/L1326)*SUM(U1326:Y1326)+SUM(Q1326:R1326)</f>
        <v/>
      </c>
      <c r="AF1326" s="112">
        <f>AE1326*(K1326-y+e)</f>
        <v/>
      </c>
      <c r="AG1326" s="113">
        <f>(b*f_cd/(L1326^2))*SUM(Z1326:AD1326)+SUM(S1326:T1326)-AF1326</f>
        <v/>
      </c>
      <c r="AH1326" s="114">
        <f>AG1326&lt;0</f>
        <v/>
      </c>
      <c r="AI1326" s="115">
        <f>IF(A1326=1,FALSE,(AND(AQ1326,AH1326,NOT(AI1325))))</f>
        <v/>
      </c>
      <c r="AJ1326" s="116">
        <f>(b*f_cd/L1326)*(a_1/2*J1326^2+a_2/3*J1326^3+a_3/4*J1326^4+a_4/5*J1326^5+a_5/6*J1326^6)+SUM(Q1326:R1326)</f>
        <v/>
      </c>
      <c r="AK1326">
        <f>AJ1326*(K1326-y+e)</f>
        <v/>
      </c>
      <c r="AL1326" s="118">
        <f>(b*f_cd/(L1326^2))*(a_1/3*J1326^3+a_2/4*J1326^4+a_3/5*J1326^5+a_4/6*J1326^6+a_5/7*J1326^7)+SUM(S1326:T1326)-AK1326</f>
        <v/>
      </c>
      <c r="AM1326" s="114">
        <f>AL1326&gt;0</f>
        <v/>
      </c>
      <c r="AN1326" s="115">
        <f>IF(A1326=1,FALSE,(AND(AQ1326,AM1326,NOT(AN1325))))</f>
        <v/>
      </c>
      <c r="AO1326">
        <f>IF(D1326=1,AND(AH1326,NOT(AI1326)),AND(AM1326,NOT(AN1326)))</f>
        <v/>
      </c>
      <c r="AP1326" s="119">
        <f>IF(D1326=1,AI1326,AN1326)</f>
        <v/>
      </c>
      <c r="AQ1326" s="125">
        <f>ABS(E1326)&lt;$AQ$2</f>
        <v/>
      </c>
      <c r="AS1326">
        <f>IF(AP1326,MAX(AS$3:AS1324)+1,"")</f>
        <v/>
      </c>
    </row>
    <row r="1327">
      <c r="A1327" t="n">
        <v>1237</v>
      </c>
      <c r="B1327" s="131">
        <f>IF(A1327=1,0,IF(AP1327,0.1*ε_cu1cd,0))</f>
        <v/>
      </c>
      <c r="C1327" s="131">
        <f>IF(A1327=1,0.1*ε_cu1cd,C1326+B1326)</f>
        <v/>
      </c>
      <c r="D1327" s="113">
        <f>IF('Нормальний переріз'!$D$68&gt;0,1,2)</f>
        <v/>
      </c>
      <c r="E1327" s="144">
        <f>IF(D1327=1,F1327,G1327)</f>
        <v/>
      </c>
      <c r="F1327" s="124">
        <f>IF(AI1326,0.11*ε_cu1cd,IF(AH1326,F1326*0.01,F1326))</f>
        <v/>
      </c>
      <c r="G1327" s="124">
        <f>IF(AP1326,-0.1*ε_cu1cd,IF(AM1326,G1326*0.01,G1326))</f>
        <v/>
      </c>
      <c r="H1327" s="113">
        <f>IF(A1327=1,E1327,IF(AO1326,H1326-E1326+E1327,IF(AP1326,0.8*H1326,H1326+E1327)))</f>
        <v/>
      </c>
      <c r="I1327" s="169">
        <f>(C1327-H1327)/h</f>
        <v/>
      </c>
      <c r="J1327">
        <f>C1327/(ε_c1cd)</f>
        <v/>
      </c>
      <c r="K1327">
        <f>C1327/I1327</f>
        <v/>
      </c>
      <c r="L1327" s="131">
        <f>I1327/(ε_c1cd)</f>
        <v/>
      </c>
      <c r="M1327">
        <f>I1327*(K1327-Z_s1)</f>
        <v/>
      </c>
      <c r="N1327">
        <f>I1327*(K1327-Z_s2)</f>
        <v/>
      </c>
      <c r="O1327">
        <f>E_s*M1327</f>
        <v/>
      </c>
      <c r="P1327">
        <f>E_s*N1327</f>
        <v/>
      </c>
      <c r="Q1327">
        <f>O1327*A_s1</f>
        <v/>
      </c>
      <c r="R1327">
        <f>P1327*A_s2</f>
        <v/>
      </c>
      <c r="S1327">
        <f>Q1327*($K1327-Z_s1)</f>
        <v/>
      </c>
      <c r="T1327">
        <f>R1327*($K1327-Z_s2)</f>
        <v/>
      </c>
      <c r="U1327">
        <f>(INDIRECT("a_"&amp;U$2)/(U$2+1))*(($C1327^(U$2+1)-$H1327^(U$2+1))/(ε_c1cd^(U$2+1)))</f>
        <v/>
      </c>
      <c r="V1327">
        <f>(INDIRECT("a_"&amp;V$2)/(V$2+1))*(($C1327^(V$2+1)-$H1327^(V$2+1))/(ε_c1cd^(V$2+1)))</f>
        <v/>
      </c>
      <c r="W1327">
        <f>(INDIRECT("a_"&amp;W$2)/(W$2+1))*(($C1327^(W$2+1)-$H1327^(W$2+1))/(ε_c1cd^(W$2+1)))</f>
        <v/>
      </c>
      <c r="X1327">
        <f>(INDIRECT("a_"&amp;X$2)/(X$2+1))*(($C1327^(X$2+1)-$H1327^(X$2+1))/(ε_c1cd^(X$2+1)))</f>
        <v/>
      </c>
      <c r="Y1327">
        <f>(INDIRECT("a_"&amp;Y$2)/(Y$2+1))*(($C1327^(Y$2+1)-$H1327^(Y$2+1))/(ε_c1cd^(Y$2+1)))</f>
        <v/>
      </c>
      <c r="Z1327">
        <f>(INDIRECT("a_"&amp;Z$2)/(Z$2+2))*(($C1327^(Z$2+2)-$H1327^(Z$2+2))/(ε_c1cd^(Z$2+2)))</f>
        <v/>
      </c>
      <c r="AA1327">
        <f>(INDIRECT("a_"&amp;AA$2)/(AA$2+2))*(($C1327^(AA$2+2)-$H1327^(AA$2+2))/(ε_c1cd^(AA$2+2)))</f>
        <v/>
      </c>
      <c r="AB1327">
        <f>(INDIRECT("a_"&amp;AB$2)/(AB$2+2))*(($C1327^(AB$2+2)-$H1327^(AB$2+2))/(ε_c1cd^(AB$2+2)))</f>
        <v/>
      </c>
      <c r="AC1327">
        <f>(INDIRECT("a_"&amp;AC$2)/(AC$2+2))*(($C1327^(AC$2+2)-$H1327^(AC$2+2))/(ε_c1cd^(AC$2+2)))</f>
        <v/>
      </c>
      <c r="AD1327">
        <f>(INDIRECT("a_"&amp;AD$2)/(AD$2+2))*(($C1327^(AD$2+2)-$H1327^(AD$2+2))/(ε_c1cd^(AD$2+2)))</f>
        <v/>
      </c>
      <c r="AE1327" s="111">
        <f>(b*f_cd/L1327)*SUM(U1327:Y1327)+SUM(Q1327:R1327)</f>
        <v/>
      </c>
      <c r="AF1327" s="112">
        <f>AE1327*(K1327-y+e)</f>
        <v/>
      </c>
      <c r="AG1327" s="113">
        <f>(b*f_cd/(L1327^2))*SUM(Z1327:AD1327)+SUM(S1327:T1327)-AF1327</f>
        <v/>
      </c>
      <c r="AH1327" s="114">
        <f>AG1327&lt;0</f>
        <v/>
      </c>
      <c r="AI1327" s="115">
        <f>IF(A1327=1,FALSE,(AND(AQ1327,AH1327,NOT(AI1326))))</f>
        <v/>
      </c>
      <c r="AJ1327" s="116">
        <f>(b*f_cd/L1327)*(a_1/2*J1327^2+a_2/3*J1327^3+a_3/4*J1327^4+a_4/5*J1327^5+a_5/6*J1327^6)+SUM(Q1327:R1327)</f>
        <v/>
      </c>
      <c r="AK1327">
        <f>AJ1327*(K1327-y+e)</f>
        <v/>
      </c>
      <c r="AL1327" s="118">
        <f>(b*f_cd/(L1327^2))*(a_1/3*J1327^3+a_2/4*J1327^4+a_3/5*J1327^5+a_4/6*J1327^6+a_5/7*J1327^7)+SUM(S1327:T1327)-AK1327</f>
        <v/>
      </c>
      <c r="AM1327" s="114">
        <f>AL1327&gt;0</f>
        <v/>
      </c>
      <c r="AN1327" s="115">
        <f>IF(A1327=1,FALSE,(AND(AQ1327,AM1327,NOT(AN1326))))</f>
        <v/>
      </c>
      <c r="AO1327">
        <f>IF(D1327=1,AND(AH1327,NOT(AI1327)),AND(AM1327,NOT(AN1327)))</f>
        <v/>
      </c>
      <c r="AP1327" s="119">
        <f>IF(D1327=1,AI1327,AN1327)</f>
        <v/>
      </c>
      <c r="AQ1327" s="125">
        <f>ABS(E1327)&lt;$AQ$2</f>
        <v/>
      </c>
      <c r="AS1327">
        <f>IF(AP1327,MAX(AS$3:AS1325)+1,"")</f>
        <v/>
      </c>
    </row>
    <row r="1328">
      <c r="A1328" t="n">
        <v>1238</v>
      </c>
      <c r="B1328" s="131">
        <f>IF(A1328=1,0,IF(AP1328,0.1*ε_cu1cd,0))</f>
        <v/>
      </c>
      <c r="C1328" s="131">
        <f>IF(A1328=1,0.1*ε_cu1cd,C1327+B1327)</f>
        <v/>
      </c>
      <c r="D1328" s="113">
        <f>IF('Нормальний переріз'!$D$68&gt;0,1,2)</f>
        <v/>
      </c>
      <c r="E1328" s="144">
        <f>IF(D1328=1,F1328,G1328)</f>
        <v/>
      </c>
      <c r="F1328" s="124">
        <f>IF(AI1327,0.11*ε_cu1cd,IF(AH1327,F1327*0.01,F1327))</f>
        <v/>
      </c>
      <c r="G1328" s="124">
        <f>IF(AP1327,-0.1*ε_cu1cd,IF(AM1327,G1327*0.01,G1327))</f>
        <v/>
      </c>
      <c r="H1328" s="113">
        <f>IF(A1328=1,E1328,IF(AO1327,H1327-E1327+E1328,IF(AP1327,0.8*H1327,H1327+E1328)))</f>
        <v/>
      </c>
      <c r="I1328" s="169">
        <f>(C1328-H1328)/h</f>
        <v/>
      </c>
      <c r="J1328">
        <f>C1328/(ε_c1cd)</f>
        <v/>
      </c>
      <c r="K1328">
        <f>C1328/I1328</f>
        <v/>
      </c>
      <c r="L1328" s="131">
        <f>I1328/(ε_c1cd)</f>
        <v/>
      </c>
      <c r="M1328">
        <f>I1328*(K1328-Z_s1)</f>
        <v/>
      </c>
      <c r="N1328">
        <f>I1328*(K1328-Z_s2)</f>
        <v/>
      </c>
      <c r="O1328">
        <f>E_s*M1328</f>
        <v/>
      </c>
      <c r="P1328">
        <f>E_s*N1328</f>
        <v/>
      </c>
      <c r="Q1328">
        <f>O1328*A_s1</f>
        <v/>
      </c>
      <c r="R1328">
        <f>P1328*A_s2</f>
        <v/>
      </c>
      <c r="S1328">
        <f>Q1328*($K1328-Z_s1)</f>
        <v/>
      </c>
      <c r="T1328">
        <f>R1328*($K1328-Z_s2)</f>
        <v/>
      </c>
      <c r="U1328">
        <f>(INDIRECT("a_"&amp;U$2)/(U$2+1))*(($C1328^(U$2+1)-$H1328^(U$2+1))/(ε_c1cd^(U$2+1)))</f>
        <v/>
      </c>
      <c r="V1328">
        <f>(INDIRECT("a_"&amp;V$2)/(V$2+1))*(($C1328^(V$2+1)-$H1328^(V$2+1))/(ε_c1cd^(V$2+1)))</f>
        <v/>
      </c>
      <c r="W1328">
        <f>(INDIRECT("a_"&amp;W$2)/(W$2+1))*(($C1328^(W$2+1)-$H1328^(W$2+1))/(ε_c1cd^(W$2+1)))</f>
        <v/>
      </c>
      <c r="X1328">
        <f>(INDIRECT("a_"&amp;X$2)/(X$2+1))*(($C1328^(X$2+1)-$H1328^(X$2+1))/(ε_c1cd^(X$2+1)))</f>
        <v/>
      </c>
      <c r="Y1328">
        <f>(INDIRECT("a_"&amp;Y$2)/(Y$2+1))*(($C1328^(Y$2+1)-$H1328^(Y$2+1))/(ε_c1cd^(Y$2+1)))</f>
        <v/>
      </c>
      <c r="Z1328">
        <f>(INDIRECT("a_"&amp;Z$2)/(Z$2+2))*(($C1328^(Z$2+2)-$H1328^(Z$2+2))/(ε_c1cd^(Z$2+2)))</f>
        <v/>
      </c>
      <c r="AA1328">
        <f>(INDIRECT("a_"&amp;AA$2)/(AA$2+2))*(($C1328^(AA$2+2)-$H1328^(AA$2+2))/(ε_c1cd^(AA$2+2)))</f>
        <v/>
      </c>
      <c r="AB1328">
        <f>(INDIRECT("a_"&amp;AB$2)/(AB$2+2))*(($C1328^(AB$2+2)-$H1328^(AB$2+2))/(ε_c1cd^(AB$2+2)))</f>
        <v/>
      </c>
      <c r="AC1328">
        <f>(INDIRECT("a_"&amp;AC$2)/(AC$2+2))*(($C1328^(AC$2+2)-$H1328^(AC$2+2))/(ε_c1cd^(AC$2+2)))</f>
        <v/>
      </c>
      <c r="AD1328">
        <f>(INDIRECT("a_"&amp;AD$2)/(AD$2+2))*(($C1328^(AD$2+2)-$H1328^(AD$2+2))/(ε_c1cd^(AD$2+2)))</f>
        <v/>
      </c>
      <c r="AE1328" s="111">
        <f>(b*f_cd/L1328)*SUM(U1328:Y1328)+SUM(Q1328:R1328)</f>
        <v/>
      </c>
      <c r="AF1328" s="112">
        <f>AE1328*(K1328-y+e)</f>
        <v/>
      </c>
      <c r="AG1328" s="113">
        <f>(b*f_cd/(L1328^2))*SUM(Z1328:AD1328)+SUM(S1328:T1328)-AF1328</f>
        <v/>
      </c>
      <c r="AH1328" s="114">
        <f>AG1328&lt;0</f>
        <v/>
      </c>
      <c r="AI1328" s="115">
        <f>IF(A1328=1,FALSE,(AND(AQ1328,AH1328,NOT(AI1327))))</f>
        <v/>
      </c>
      <c r="AJ1328" s="116">
        <f>(b*f_cd/L1328)*(a_1/2*J1328^2+a_2/3*J1328^3+a_3/4*J1328^4+a_4/5*J1328^5+a_5/6*J1328^6)+SUM(Q1328:R1328)</f>
        <v/>
      </c>
      <c r="AK1328">
        <f>AJ1328*(K1328-y+e)</f>
        <v/>
      </c>
      <c r="AL1328" s="118">
        <f>(b*f_cd/(L1328^2))*(a_1/3*J1328^3+a_2/4*J1328^4+a_3/5*J1328^5+a_4/6*J1328^6+a_5/7*J1328^7)+SUM(S1328:T1328)-AK1328</f>
        <v/>
      </c>
      <c r="AM1328" s="114">
        <f>AL1328&gt;0</f>
        <v/>
      </c>
      <c r="AN1328" s="115">
        <f>IF(A1328=1,FALSE,(AND(AQ1328,AM1328,NOT(AN1327))))</f>
        <v/>
      </c>
      <c r="AO1328">
        <f>IF(D1328=1,AND(AH1328,NOT(AI1328)),AND(AM1328,NOT(AN1328)))</f>
        <v/>
      </c>
      <c r="AP1328" s="119">
        <f>IF(D1328=1,AI1328,AN1328)</f>
        <v/>
      </c>
      <c r="AQ1328" s="125">
        <f>ABS(E1328)&lt;$AQ$2</f>
        <v/>
      </c>
      <c r="AS1328">
        <f>IF(AP1328,MAX(AS$3:AS1326)+1,"")</f>
        <v/>
      </c>
    </row>
    <row r="1329">
      <c r="A1329" t="n">
        <v>1239</v>
      </c>
      <c r="B1329" s="131">
        <f>IF(A1329=1,0,IF(AP1329,0.1*ε_cu1cd,0))</f>
        <v/>
      </c>
      <c r="C1329" s="131">
        <f>IF(A1329=1,0.1*ε_cu1cd,C1328+B1328)</f>
        <v/>
      </c>
      <c r="D1329" s="113">
        <f>IF('Нормальний переріз'!$D$68&gt;0,1,2)</f>
        <v/>
      </c>
      <c r="E1329" s="144">
        <f>IF(D1329=1,F1329,G1329)</f>
        <v/>
      </c>
      <c r="F1329" s="124">
        <f>IF(AI1328,0.11*ε_cu1cd,IF(AH1328,F1328*0.01,F1328))</f>
        <v/>
      </c>
      <c r="G1329" s="124">
        <f>IF(AP1328,-0.1*ε_cu1cd,IF(AM1328,G1328*0.01,G1328))</f>
        <v/>
      </c>
      <c r="H1329" s="113">
        <f>IF(A1329=1,E1329,IF(AO1328,H1328-E1328+E1329,IF(AP1328,0.8*H1328,H1328+E1329)))</f>
        <v/>
      </c>
      <c r="I1329" s="169">
        <f>(C1329-H1329)/h</f>
        <v/>
      </c>
      <c r="J1329">
        <f>C1329/(ε_c1cd)</f>
        <v/>
      </c>
      <c r="K1329">
        <f>C1329/I1329</f>
        <v/>
      </c>
      <c r="L1329" s="131">
        <f>I1329/(ε_c1cd)</f>
        <v/>
      </c>
      <c r="M1329">
        <f>I1329*(K1329-Z_s1)</f>
        <v/>
      </c>
      <c r="N1329">
        <f>I1329*(K1329-Z_s2)</f>
        <v/>
      </c>
      <c r="O1329">
        <f>E_s*M1329</f>
        <v/>
      </c>
      <c r="P1329">
        <f>E_s*N1329</f>
        <v/>
      </c>
      <c r="Q1329">
        <f>O1329*A_s1</f>
        <v/>
      </c>
      <c r="R1329">
        <f>P1329*A_s2</f>
        <v/>
      </c>
      <c r="S1329">
        <f>Q1329*($K1329-Z_s1)</f>
        <v/>
      </c>
      <c r="T1329">
        <f>R1329*($K1329-Z_s2)</f>
        <v/>
      </c>
      <c r="U1329">
        <f>(INDIRECT("a_"&amp;U$2)/(U$2+1))*(($C1329^(U$2+1)-$H1329^(U$2+1))/(ε_c1cd^(U$2+1)))</f>
        <v/>
      </c>
      <c r="V1329">
        <f>(INDIRECT("a_"&amp;V$2)/(V$2+1))*(($C1329^(V$2+1)-$H1329^(V$2+1))/(ε_c1cd^(V$2+1)))</f>
        <v/>
      </c>
      <c r="W1329">
        <f>(INDIRECT("a_"&amp;W$2)/(W$2+1))*(($C1329^(W$2+1)-$H1329^(W$2+1))/(ε_c1cd^(W$2+1)))</f>
        <v/>
      </c>
      <c r="X1329">
        <f>(INDIRECT("a_"&amp;X$2)/(X$2+1))*(($C1329^(X$2+1)-$H1329^(X$2+1))/(ε_c1cd^(X$2+1)))</f>
        <v/>
      </c>
      <c r="Y1329">
        <f>(INDIRECT("a_"&amp;Y$2)/(Y$2+1))*(($C1329^(Y$2+1)-$H1329^(Y$2+1))/(ε_c1cd^(Y$2+1)))</f>
        <v/>
      </c>
      <c r="Z1329">
        <f>(INDIRECT("a_"&amp;Z$2)/(Z$2+2))*(($C1329^(Z$2+2)-$H1329^(Z$2+2))/(ε_c1cd^(Z$2+2)))</f>
        <v/>
      </c>
      <c r="AA1329">
        <f>(INDIRECT("a_"&amp;AA$2)/(AA$2+2))*(($C1329^(AA$2+2)-$H1329^(AA$2+2))/(ε_c1cd^(AA$2+2)))</f>
        <v/>
      </c>
      <c r="AB1329">
        <f>(INDIRECT("a_"&amp;AB$2)/(AB$2+2))*(($C1329^(AB$2+2)-$H1329^(AB$2+2))/(ε_c1cd^(AB$2+2)))</f>
        <v/>
      </c>
      <c r="AC1329">
        <f>(INDIRECT("a_"&amp;AC$2)/(AC$2+2))*(($C1329^(AC$2+2)-$H1329^(AC$2+2))/(ε_c1cd^(AC$2+2)))</f>
        <v/>
      </c>
      <c r="AD1329">
        <f>(INDIRECT("a_"&amp;AD$2)/(AD$2+2))*(($C1329^(AD$2+2)-$H1329^(AD$2+2))/(ε_c1cd^(AD$2+2)))</f>
        <v/>
      </c>
      <c r="AE1329" s="111">
        <f>(b*f_cd/L1329)*SUM(U1329:Y1329)+SUM(Q1329:R1329)</f>
        <v/>
      </c>
      <c r="AF1329" s="112">
        <f>AE1329*(K1329-y+e)</f>
        <v/>
      </c>
      <c r="AG1329" s="113">
        <f>(b*f_cd/(L1329^2))*SUM(Z1329:AD1329)+SUM(S1329:T1329)-AF1329</f>
        <v/>
      </c>
      <c r="AH1329" s="114">
        <f>AG1329&lt;0</f>
        <v/>
      </c>
      <c r="AI1329" s="115">
        <f>IF(A1329=1,FALSE,(AND(AQ1329,AH1329,NOT(AI1328))))</f>
        <v/>
      </c>
      <c r="AJ1329" s="116">
        <f>(b*f_cd/L1329)*(a_1/2*J1329^2+a_2/3*J1329^3+a_3/4*J1329^4+a_4/5*J1329^5+a_5/6*J1329^6)+SUM(Q1329:R1329)</f>
        <v/>
      </c>
      <c r="AK1329">
        <f>AJ1329*(K1329-y+e)</f>
        <v/>
      </c>
      <c r="AL1329" s="118">
        <f>(b*f_cd/(L1329^2))*(a_1/3*J1329^3+a_2/4*J1329^4+a_3/5*J1329^5+a_4/6*J1329^6+a_5/7*J1329^7)+SUM(S1329:T1329)-AK1329</f>
        <v/>
      </c>
      <c r="AM1329" s="114">
        <f>AL1329&gt;0</f>
        <v/>
      </c>
      <c r="AN1329" s="115">
        <f>IF(A1329=1,FALSE,(AND(AQ1329,AM1329,NOT(AN1328))))</f>
        <v/>
      </c>
      <c r="AO1329">
        <f>IF(D1329=1,AND(AH1329,NOT(AI1329)),AND(AM1329,NOT(AN1329)))</f>
        <v/>
      </c>
      <c r="AP1329" s="119">
        <f>IF(D1329=1,AI1329,AN1329)</f>
        <v/>
      </c>
      <c r="AQ1329" s="125">
        <f>ABS(E1329)&lt;$AQ$2</f>
        <v/>
      </c>
      <c r="AS1329">
        <f>IF(AP1329,MAX(AS$3:AS1327)+1,"")</f>
        <v/>
      </c>
    </row>
    <row r="1330">
      <c r="A1330" t="n">
        <v>1240</v>
      </c>
      <c r="B1330" s="131">
        <f>IF(A1330=1,0,IF(AP1330,0.1*ε_cu1cd,0))</f>
        <v/>
      </c>
      <c r="C1330" s="131">
        <f>IF(A1330=1,0.1*ε_cu1cd,C1329+B1329)</f>
        <v/>
      </c>
      <c r="D1330" s="113">
        <f>IF('Нормальний переріз'!$D$68&gt;0,1,2)</f>
        <v/>
      </c>
      <c r="E1330" s="144">
        <f>IF(D1330=1,F1330,G1330)</f>
        <v/>
      </c>
      <c r="F1330" s="124">
        <f>IF(AI1329,0.11*ε_cu1cd,IF(AH1329,F1329*0.01,F1329))</f>
        <v/>
      </c>
      <c r="G1330" s="124">
        <f>IF(AP1329,-0.1*ε_cu1cd,IF(AM1329,G1329*0.01,G1329))</f>
        <v/>
      </c>
      <c r="H1330" s="113">
        <f>IF(A1330=1,E1330,IF(AO1329,H1329-E1329+E1330,IF(AP1329,0.8*H1329,H1329+E1330)))</f>
        <v/>
      </c>
      <c r="I1330" s="169">
        <f>(C1330-H1330)/h</f>
        <v/>
      </c>
      <c r="J1330">
        <f>C1330/(ε_c1cd)</f>
        <v/>
      </c>
      <c r="K1330">
        <f>C1330/I1330</f>
        <v/>
      </c>
      <c r="L1330" s="131">
        <f>I1330/(ε_c1cd)</f>
        <v/>
      </c>
      <c r="M1330">
        <f>I1330*(K1330-Z_s1)</f>
        <v/>
      </c>
      <c r="N1330">
        <f>I1330*(K1330-Z_s2)</f>
        <v/>
      </c>
      <c r="O1330">
        <f>E_s*M1330</f>
        <v/>
      </c>
      <c r="P1330">
        <f>E_s*N1330</f>
        <v/>
      </c>
      <c r="Q1330">
        <f>O1330*A_s1</f>
        <v/>
      </c>
      <c r="R1330">
        <f>P1330*A_s2</f>
        <v/>
      </c>
      <c r="S1330">
        <f>Q1330*($K1330-Z_s1)</f>
        <v/>
      </c>
      <c r="T1330">
        <f>R1330*($K1330-Z_s2)</f>
        <v/>
      </c>
      <c r="U1330">
        <f>(INDIRECT("a_"&amp;U$2)/(U$2+1))*(($C1330^(U$2+1)-$H1330^(U$2+1))/(ε_c1cd^(U$2+1)))</f>
        <v/>
      </c>
      <c r="V1330">
        <f>(INDIRECT("a_"&amp;V$2)/(V$2+1))*(($C1330^(V$2+1)-$H1330^(V$2+1))/(ε_c1cd^(V$2+1)))</f>
        <v/>
      </c>
      <c r="W1330">
        <f>(INDIRECT("a_"&amp;W$2)/(W$2+1))*(($C1330^(W$2+1)-$H1330^(W$2+1))/(ε_c1cd^(W$2+1)))</f>
        <v/>
      </c>
      <c r="X1330">
        <f>(INDIRECT("a_"&amp;X$2)/(X$2+1))*(($C1330^(X$2+1)-$H1330^(X$2+1))/(ε_c1cd^(X$2+1)))</f>
        <v/>
      </c>
      <c r="Y1330">
        <f>(INDIRECT("a_"&amp;Y$2)/(Y$2+1))*(($C1330^(Y$2+1)-$H1330^(Y$2+1))/(ε_c1cd^(Y$2+1)))</f>
        <v/>
      </c>
      <c r="Z1330">
        <f>(INDIRECT("a_"&amp;Z$2)/(Z$2+2))*(($C1330^(Z$2+2)-$H1330^(Z$2+2))/(ε_c1cd^(Z$2+2)))</f>
        <v/>
      </c>
      <c r="AA1330">
        <f>(INDIRECT("a_"&amp;AA$2)/(AA$2+2))*(($C1330^(AA$2+2)-$H1330^(AA$2+2))/(ε_c1cd^(AA$2+2)))</f>
        <v/>
      </c>
      <c r="AB1330">
        <f>(INDIRECT("a_"&amp;AB$2)/(AB$2+2))*(($C1330^(AB$2+2)-$H1330^(AB$2+2))/(ε_c1cd^(AB$2+2)))</f>
        <v/>
      </c>
      <c r="AC1330">
        <f>(INDIRECT("a_"&amp;AC$2)/(AC$2+2))*(($C1330^(AC$2+2)-$H1330^(AC$2+2))/(ε_c1cd^(AC$2+2)))</f>
        <v/>
      </c>
      <c r="AD1330">
        <f>(INDIRECT("a_"&amp;AD$2)/(AD$2+2))*(($C1330^(AD$2+2)-$H1330^(AD$2+2))/(ε_c1cd^(AD$2+2)))</f>
        <v/>
      </c>
      <c r="AE1330" s="111">
        <f>(b*f_cd/L1330)*SUM(U1330:Y1330)+SUM(Q1330:R1330)</f>
        <v/>
      </c>
      <c r="AF1330" s="112">
        <f>AE1330*(K1330-y+e)</f>
        <v/>
      </c>
      <c r="AG1330" s="113">
        <f>(b*f_cd/(L1330^2))*SUM(Z1330:AD1330)+SUM(S1330:T1330)-AF1330</f>
        <v/>
      </c>
      <c r="AH1330" s="114">
        <f>AG1330&lt;0</f>
        <v/>
      </c>
      <c r="AI1330" s="115">
        <f>IF(A1330=1,FALSE,(AND(AQ1330,AH1330,NOT(AI1329))))</f>
        <v/>
      </c>
      <c r="AJ1330" s="116">
        <f>(b*f_cd/L1330)*(a_1/2*J1330^2+a_2/3*J1330^3+a_3/4*J1330^4+a_4/5*J1330^5+a_5/6*J1330^6)+SUM(Q1330:R1330)</f>
        <v/>
      </c>
      <c r="AK1330">
        <f>AJ1330*(K1330-y+e)</f>
        <v/>
      </c>
      <c r="AL1330" s="118">
        <f>(b*f_cd/(L1330^2))*(a_1/3*J1330^3+a_2/4*J1330^4+a_3/5*J1330^5+a_4/6*J1330^6+a_5/7*J1330^7)+SUM(S1330:T1330)-AK1330</f>
        <v/>
      </c>
      <c r="AM1330" s="114">
        <f>AL1330&gt;0</f>
        <v/>
      </c>
      <c r="AN1330" s="115">
        <f>IF(A1330=1,FALSE,(AND(AQ1330,AM1330,NOT(AN1329))))</f>
        <v/>
      </c>
      <c r="AO1330">
        <f>IF(D1330=1,AND(AH1330,NOT(AI1330)),AND(AM1330,NOT(AN1330)))</f>
        <v/>
      </c>
      <c r="AP1330" s="119">
        <f>IF(D1330=1,AI1330,AN1330)</f>
        <v/>
      </c>
      <c r="AQ1330" s="125">
        <f>ABS(E1330)&lt;$AQ$2</f>
        <v/>
      </c>
      <c r="AS1330">
        <f>IF(AP1330,MAX(AS$3:AS1328)+1,"")</f>
        <v/>
      </c>
    </row>
    <row r="1331">
      <c r="A1331" t="n">
        <v>1241</v>
      </c>
      <c r="B1331" s="131">
        <f>IF(A1331=1,0,IF(AP1331,0.1*ε_cu1cd,0))</f>
        <v/>
      </c>
      <c r="C1331" s="131">
        <f>IF(A1331=1,0.1*ε_cu1cd,C1330+B1330)</f>
        <v/>
      </c>
      <c r="D1331" s="113">
        <f>IF('Нормальний переріз'!$D$68&gt;0,1,2)</f>
        <v/>
      </c>
      <c r="E1331" s="144">
        <f>IF(D1331=1,F1331,G1331)</f>
        <v/>
      </c>
      <c r="F1331" s="124">
        <f>IF(AI1330,0.11*ε_cu1cd,IF(AH1330,F1330*0.01,F1330))</f>
        <v/>
      </c>
      <c r="G1331" s="124">
        <f>IF(AP1330,-0.1*ε_cu1cd,IF(AM1330,G1330*0.01,G1330))</f>
        <v/>
      </c>
      <c r="H1331" s="113">
        <f>IF(A1331=1,E1331,IF(AO1330,H1330-E1330+E1331,IF(AP1330,0.8*H1330,H1330+E1331)))</f>
        <v/>
      </c>
      <c r="I1331" s="169">
        <f>(C1331-H1331)/h</f>
        <v/>
      </c>
      <c r="J1331">
        <f>C1331/(ε_c1cd)</f>
        <v/>
      </c>
      <c r="K1331">
        <f>C1331/I1331</f>
        <v/>
      </c>
      <c r="L1331" s="131">
        <f>I1331/(ε_c1cd)</f>
        <v/>
      </c>
      <c r="M1331">
        <f>I1331*(K1331-Z_s1)</f>
        <v/>
      </c>
      <c r="N1331">
        <f>I1331*(K1331-Z_s2)</f>
        <v/>
      </c>
      <c r="O1331">
        <f>E_s*M1331</f>
        <v/>
      </c>
      <c r="P1331">
        <f>E_s*N1331</f>
        <v/>
      </c>
      <c r="Q1331">
        <f>O1331*A_s1</f>
        <v/>
      </c>
      <c r="R1331">
        <f>P1331*A_s2</f>
        <v/>
      </c>
      <c r="S1331">
        <f>Q1331*($K1331-Z_s1)</f>
        <v/>
      </c>
      <c r="T1331">
        <f>R1331*($K1331-Z_s2)</f>
        <v/>
      </c>
      <c r="U1331">
        <f>(INDIRECT("a_"&amp;U$2)/(U$2+1))*(($C1331^(U$2+1)-$H1331^(U$2+1))/(ε_c1cd^(U$2+1)))</f>
        <v/>
      </c>
      <c r="V1331">
        <f>(INDIRECT("a_"&amp;V$2)/(V$2+1))*(($C1331^(V$2+1)-$H1331^(V$2+1))/(ε_c1cd^(V$2+1)))</f>
        <v/>
      </c>
      <c r="W1331">
        <f>(INDIRECT("a_"&amp;W$2)/(W$2+1))*(($C1331^(W$2+1)-$H1331^(W$2+1))/(ε_c1cd^(W$2+1)))</f>
        <v/>
      </c>
      <c r="X1331">
        <f>(INDIRECT("a_"&amp;X$2)/(X$2+1))*(($C1331^(X$2+1)-$H1331^(X$2+1))/(ε_c1cd^(X$2+1)))</f>
        <v/>
      </c>
      <c r="Y1331">
        <f>(INDIRECT("a_"&amp;Y$2)/(Y$2+1))*(($C1331^(Y$2+1)-$H1331^(Y$2+1))/(ε_c1cd^(Y$2+1)))</f>
        <v/>
      </c>
      <c r="Z1331">
        <f>(INDIRECT("a_"&amp;Z$2)/(Z$2+2))*(($C1331^(Z$2+2)-$H1331^(Z$2+2))/(ε_c1cd^(Z$2+2)))</f>
        <v/>
      </c>
      <c r="AA1331">
        <f>(INDIRECT("a_"&amp;AA$2)/(AA$2+2))*(($C1331^(AA$2+2)-$H1331^(AA$2+2))/(ε_c1cd^(AA$2+2)))</f>
        <v/>
      </c>
      <c r="AB1331">
        <f>(INDIRECT("a_"&amp;AB$2)/(AB$2+2))*(($C1331^(AB$2+2)-$H1331^(AB$2+2))/(ε_c1cd^(AB$2+2)))</f>
        <v/>
      </c>
      <c r="AC1331">
        <f>(INDIRECT("a_"&amp;AC$2)/(AC$2+2))*(($C1331^(AC$2+2)-$H1331^(AC$2+2))/(ε_c1cd^(AC$2+2)))</f>
        <v/>
      </c>
      <c r="AD1331">
        <f>(INDIRECT("a_"&amp;AD$2)/(AD$2+2))*(($C1331^(AD$2+2)-$H1331^(AD$2+2))/(ε_c1cd^(AD$2+2)))</f>
        <v/>
      </c>
      <c r="AE1331" s="111">
        <f>(b*f_cd/L1331)*SUM(U1331:Y1331)+SUM(Q1331:R1331)</f>
        <v/>
      </c>
      <c r="AF1331" s="112">
        <f>AE1331*(K1331-y+e)</f>
        <v/>
      </c>
      <c r="AG1331" s="113">
        <f>(b*f_cd/(L1331^2))*SUM(Z1331:AD1331)+SUM(S1331:T1331)-AF1331</f>
        <v/>
      </c>
      <c r="AH1331" s="114">
        <f>AG1331&lt;0</f>
        <v/>
      </c>
      <c r="AI1331" s="115">
        <f>IF(A1331=1,FALSE,(AND(AQ1331,AH1331,NOT(AI1330))))</f>
        <v/>
      </c>
      <c r="AJ1331" s="116">
        <f>(b*f_cd/L1331)*(a_1/2*J1331^2+a_2/3*J1331^3+a_3/4*J1331^4+a_4/5*J1331^5+a_5/6*J1331^6)+SUM(Q1331:R1331)</f>
        <v/>
      </c>
      <c r="AK1331">
        <f>AJ1331*(K1331-y+e)</f>
        <v/>
      </c>
      <c r="AL1331" s="118">
        <f>(b*f_cd/(L1331^2))*(a_1/3*J1331^3+a_2/4*J1331^4+a_3/5*J1331^5+a_4/6*J1331^6+a_5/7*J1331^7)+SUM(S1331:T1331)-AK1331</f>
        <v/>
      </c>
      <c r="AM1331" s="114">
        <f>AL1331&gt;0</f>
        <v/>
      </c>
      <c r="AN1331" s="115">
        <f>IF(A1331=1,FALSE,(AND(AQ1331,AM1331,NOT(AN1330))))</f>
        <v/>
      </c>
      <c r="AO1331">
        <f>IF(D1331=1,AND(AH1331,NOT(AI1331)),AND(AM1331,NOT(AN1331)))</f>
        <v/>
      </c>
      <c r="AP1331" s="119">
        <f>IF(D1331=1,AI1331,AN1331)</f>
        <v/>
      </c>
      <c r="AQ1331" s="125">
        <f>ABS(E1331)&lt;$AQ$2</f>
        <v/>
      </c>
      <c r="AS1331">
        <f>IF(AP1331,MAX(AS$3:AS1329)+1,"")</f>
        <v/>
      </c>
    </row>
    <row r="1332">
      <c r="A1332" t="n">
        <v>1242</v>
      </c>
      <c r="B1332" s="131">
        <f>IF(A1332=1,0,IF(AP1332,0.1*ε_cu1cd,0))</f>
        <v/>
      </c>
      <c r="C1332" s="131">
        <f>IF(A1332=1,0.1*ε_cu1cd,C1331+B1331)</f>
        <v/>
      </c>
      <c r="D1332" s="113">
        <f>IF('Нормальний переріз'!$D$68&gt;0,1,2)</f>
        <v/>
      </c>
      <c r="E1332" s="144">
        <f>IF(D1332=1,F1332,G1332)</f>
        <v/>
      </c>
      <c r="F1332" s="124">
        <f>IF(AI1331,0.11*ε_cu1cd,IF(AH1331,F1331*0.01,F1331))</f>
        <v/>
      </c>
      <c r="G1332" s="124">
        <f>IF(AP1331,-0.1*ε_cu1cd,IF(AM1331,G1331*0.01,G1331))</f>
        <v/>
      </c>
      <c r="H1332" s="113">
        <f>IF(A1332=1,E1332,IF(AO1331,H1331-E1331+E1332,IF(AP1331,0.8*H1331,H1331+E1332)))</f>
        <v/>
      </c>
      <c r="I1332" s="169">
        <f>(C1332-H1332)/h</f>
        <v/>
      </c>
      <c r="J1332">
        <f>C1332/(ε_c1cd)</f>
        <v/>
      </c>
      <c r="K1332">
        <f>C1332/I1332</f>
        <v/>
      </c>
      <c r="L1332" s="131">
        <f>I1332/(ε_c1cd)</f>
        <v/>
      </c>
      <c r="M1332">
        <f>I1332*(K1332-Z_s1)</f>
        <v/>
      </c>
      <c r="N1332">
        <f>I1332*(K1332-Z_s2)</f>
        <v/>
      </c>
      <c r="O1332">
        <f>E_s*M1332</f>
        <v/>
      </c>
      <c r="P1332">
        <f>E_s*N1332</f>
        <v/>
      </c>
      <c r="Q1332">
        <f>O1332*A_s1</f>
        <v/>
      </c>
      <c r="R1332">
        <f>P1332*A_s2</f>
        <v/>
      </c>
      <c r="S1332">
        <f>Q1332*($K1332-Z_s1)</f>
        <v/>
      </c>
      <c r="T1332">
        <f>R1332*($K1332-Z_s2)</f>
        <v/>
      </c>
      <c r="U1332">
        <f>(INDIRECT("a_"&amp;U$2)/(U$2+1))*(($C1332^(U$2+1)-$H1332^(U$2+1))/(ε_c1cd^(U$2+1)))</f>
        <v/>
      </c>
      <c r="V1332">
        <f>(INDIRECT("a_"&amp;V$2)/(V$2+1))*(($C1332^(V$2+1)-$H1332^(V$2+1))/(ε_c1cd^(V$2+1)))</f>
        <v/>
      </c>
      <c r="W1332">
        <f>(INDIRECT("a_"&amp;W$2)/(W$2+1))*(($C1332^(W$2+1)-$H1332^(W$2+1))/(ε_c1cd^(W$2+1)))</f>
        <v/>
      </c>
      <c r="X1332">
        <f>(INDIRECT("a_"&amp;X$2)/(X$2+1))*(($C1332^(X$2+1)-$H1332^(X$2+1))/(ε_c1cd^(X$2+1)))</f>
        <v/>
      </c>
      <c r="Y1332">
        <f>(INDIRECT("a_"&amp;Y$2)/(Y$2+1))*(($C1332^(Y$2+1)-$H1332^(Y$2+1))/(ε_c1cd^(Y$2+1)))</f>
        <v/>
      </c>
      <c r="Z1332">
        <f>(INDIRECT("a_"&amp;Z$2)/(Z$2+2))*(($C1332^(Z$2+2)-$H1332^(Z$2+2))/(ε_c1cd^(Z$2+2)))</f>
        <v/>
      </c>
      <c r="AA1332">
        <f>(INDIRECT("a_"&amp;AA$2)/(AA$2+2))*(($C1332^(AA$2+2)-$H1332^(AA$2+2))/(ε_c1cd^(AA$2+2)))</f>
        <v/>
      </c>
      <c r="AB1332">
        <f>(INDIRECT("a_"&amp;AB$2)/(AB$2+2))*(($C1332^(AB$2+2)-$H1332^(AB$2+2))/(ε_c1cd^(AB$2+2)))</f>
        <v/>
      </c>
      <c r="AC1332">
        <f>(INDIRECT("a_"&amp;AC$2)/(AC$2+2))*(($C1332^(AC$2+2)-$H1332^(AC$2+2))/(ε_c1cd^(AC$2+2)))</f>
        <v/>
      </c>
      <c r="AD1332">
        <f>(INDIRECT("a_"&amp;AD$2)/(AD$2+2))*(($C1332^(AD$2+2)-$H1332^(AD$2+2))/(ε_c1cd^(AD$2+2)))</f>
        <v/>
      </c>
      <c r="AE1332" s="111">
        <f>(b*f_cd/L1332)*SUM(U1332:Y1332)+SUM(Q1332:R1332)</f>
        <v/>
      </c>
      <c r="AF1332" s="112">
        <f>AE1332*(K1332-y+e)</f>
        <v/>
      </c>
      <c r="AG1332" s="113">
        <f>(b*f_cd/(L1332^2))*SUM(Z1332:AD1332)+SUM(S1332:T1332)-AF1332</f>
        <v/>
      </c>
      <c r="AH1332" s="114">
        <f>AG1332&lt;0</f>
        <v/>
      </c>
      <c r="AI1332" s="115">
        <f>IF(A1332=1,FALSE,(AND(AQ1332,AH1332,NOT(AI1331))))</f>
        <v/>
      </c>
      <c r="AJ1332" s="116">
        <f>(b*f_cd/L1332)*(a_1/2*J1332^2+a_2/3*J1332^3+a_3/4*J1332^4+a_4/5*J1332^5+a_5/6*J1332^6)+SUM(Q1332:R1332)</f>
        <v/>
      </c>
      <c r="AK1332">
        <f>AJ1332*(K1332-y+e)</f>
        <v/>
      </c>
      <c r="AL1332" s="118">
        <f>(b*f_cd/(L1332^2))*(a_1/3*J1332^3+a_2/4*J1332^4+a_3/5*J1332^5+a_4/6*J1332^6+a_5/7*J1332^7)+SUM(S1332:T1332)-AK1332</f>
        <v/>
      </c>
      <c r="AM1332" s="114">
        <f>AL1332&gt;0</f>
        <v/>
      </c>
      <c r="AN1332" s="115">
        <f>IF(A1332=1,FALSE,(AND(AQ1332,AM1332,NOT(AN1331))))</f>
        <v/>
      </c>
      <c r="AO1332">
        <f>IF(D1332=1,AND(AH1332,NOT(AI1332)),AND(AM1332,NOT(AN1332)))</f>
        <v/>
      </c>
      <c r="AP1332" s="119">
        <f>IF(D1332=1,AI1332,AN1332)</f>
        <v/>
      </c>
      <c r="AQ1332" s="125">
        <f>ABS(E1332)&lt;$AQ$2</f>
        <v/>
      </c>
      <c r="AS1332">
        <f>IF(AP1332,MAX(AS$3:AS1330)+1,"")</f>
        <v/>
      </c>
    </row>
    <row r="1333">
      <c r="A1333" t="n">
        <v>1243</v>
      </c>
      <c r="B1333" s="131">
        <f>IF(A1333=1,0,IF(AP1333,0.1*ε_cu1cd,0))</f>
        <v/>
      </c>
      <c r="C1333" s="131">
        <f>IF(A1333=1,0.1*ε_cu1cd,C1332+B1332)</f>
        <v/>
      </c>
      <c r="D1333" s="113">
        <f>IF('Нормальний переріз'!$D$68&gt;0,1,2)</f>
        <v/>
      </c>
      <c r="E1333" s="144">
        <f>IF(D1333=1,F1333,G1333)</f>
        <v/>
      </c>
      <c r="F1333" s="124">
        <f>IF(AI1332,0.11*ε_cu1cd,IF(AH1332,F1332*0.01,F1332))</f>
        <v/>
      </c>
      <c r="G1333" s="124">
        <f>IF(AP1332,-0.1*ε_cu1cd,IF(AM1332,G1332*0.01,G1332))</f>
        <v/>
      </c>
      <c r="H1333" s="113">
        <f>IF(A1333=1,E1333,IF(AO1332,H1332-E1332+E1333,IF(AP1332,0.8*H1332,H1332+E1333)))</f>
        <v/>
      </c>
      <c r="I1333" s="169">
        <f>(C1333-H1333)/h</f>
        <v/>
      </c>
      <c r="J1333">
        <f>C1333/(ε_c1cd)</f>
        <v/>
      </c>
      <c r="K1333">
        <f>C1333/I1333</f>
        <v/>
      </c>
      <c r="L1333" s="131">
        <f>I1333/(ε_c1cd)</f>
        <v/>
      </c>
      <c r="M1333">
        <f>I1333*(K1333-Z_s1)</f>
        <v/>
      </c>
      <c r="N1333">
        <f>I1333*(K1333-Z_s2)</f>
        <v/>
      </c>
      <c r="O1333">
        <f>E_s*M1333</f>
        <v/>
      </c>
      <c r="P1333">
        <f>E_s*N1333</f>
        <v/>
      </c>
      <c r="Q1333">
        <f>O1333*A_s1</f>
        <v/>
      </c>
      <c r="R1333">
        <f>P1333*A_s2</f>
        <v/>
      </c>
      <c r="S1333">
        <f>Q1333*($K1333-Z_s1)</f>
        <v/>
      </c>
      <c r="T1333">
        <f>R1333*($K1333-Z_s2)</f>
        <v/>
      </c>
      <c r="U1333">
        <f>(INDIRECT("a_"&amp;U$2)/(U$2+1))*(($C1333^(U$2+1)-$H1333^(U$2+1))/(ε_c1cd^(U$2+1)))</f>
        <v/>
      </c>
      <c r="V1333">
        <f>(INDIRECT("a_"&amp;V$2)/(V$2+1))*(($C1333^(V$2+1)-$H1333^(V$2+1))/(ε_c1cd^(V$2+1)))</f>
        <v/>
      </c>
      <c r="W1333">
        <f>(INDIRECT("a_"&amp;W$2)/(W$2+1))*(($C1333^(W$2+1)-$H1333^(W$2+1))/(ε_c1cd^(W$2+1)))</f>
        <v/>
      </c>
      <c r="X1333">
        <f>(INDIRECT("a_"&amp;X$2)/(X$2+1))*(($C1333^(X$2+1)-$H1333^(X$2+1))/(ε_c1cd^(X$2+1)))</f>
        <v/>
      </c>
      <c r="Y1333">
        <f>(INDIRECT("a_"&amp;Y$2)/(Y$2+1))*(($C1333^(Y$2+1)-$H1333^(Y$2+1))/(ε_c1cd^(Y$2+1)))</f>
        <v/>
      </c>
      <c r="Z1333">
        <f>(INDIRECT("a_"&amp;Z$2)/(Z$2+2))*(($C1333^(Z$2+2)-$H1333^(Z$2+2))/(ε_c1cd^(Z$2+2)))</f>
        <v/>
      </c>
      <c r="AA1333">
        <f>(INDIRECT("a_"&amp;AA$2)/(AA$2+2))*(($C1333^(AA$2+2)-$H1333^(AA$2+2))/(ε_c1cd^(AA$2+2)))</f>
        <v/>
      </c>
      <c r="AB1333">
        <f>(INDIRECT("a_"&amp;AB$2)/(AB$2+2))*(($C1333^(AB$2+2)-$H1333^(AB$2+2))/(ε_c1cd^(AB$2+2)))</f>
        <v/>
      </c>
      <c r="AC1333">
        <f>(INDIRECT("a_"&amp;AC$2)/(AC$2+2))*(($C1333^(AC$2+2)-$H1333^(AC$2+2))/(ε_c1cd^(AC$2+2)))</f>
        <v/>
      </c>
      <c r="AD1333">
        <f>(INDIRECT("a_"&amp;AD$2)/(AD$2+2))*(($C1333^(AD$2+2)-$H1333^(AD$2+2))/(ε_c1cd^(AD$2+2)))</f>
        <v/>
      </c>
      <c r="AE1333" s="111">
        <f>(b*f_cd/L1333)*SUM(U1333:Y1333)+SUM(Q1333:R1333)</f>
        <v/>
      </c>
      <c r="AF1333" s="112">
        <f>AE1333*(K1333-y+e)</f>
        <v/>
      </c>
      <c r="AG1333" s="113">
        <f>(b*f_cd/(L1333^2))*SUM(Z1333:AD1333)+SUM(S1333:T1333)-AF1333</f>
        <v/>
      </c>
      <c r="AH1333" s="114">
        <f>AG1333&lt;0</f>
        <v/>
      </c>
      <c r="AI1333" s="115">
        <f>IF(A1333=1,FALSE,(AND(AQ1333,AH1333,NOT(AI1332))))</f>
        <v/>
      </c>
      <c r="AJ1333" s="116">
        <f>(b*f_cd/L1333)*(a_1/2*J1333^2+a_2/3*J1333^3+a_3/4*J1333^4+a_4/5*J1333^5+a_5/6*J1333^6)+SUM(Q1333:R1333)</f>
        <v/>
      </c>
      <c r="AK1333">
        <f>AJ1333*(K1333-y+e)</f>
        <v/>
      </c>
      <c r="AL1333" s="118">
        <f>(b*f_cd/(L1333^2))*(a_1/3*J1333^3+a_2/4*J1333^4+a_3/5*J1333^5+a_4/6*J1333^6+a_5/7*J1333^7)+SUM(S1333:T1333)-AK1333</f>
        <v/>
      </c>
      <c r="AM1333" s="114">
        <f>AL1333&gt;0</f>
        <v/>
      </c>
      <c r="AN1333" s="115">
        <f>IF(A1333=1,FALSE,(AND(AQ1333,AM1333,NOT(AN1332))))</f>
        <v/>
      </c>
      <c r="AO1333">
        <f>IF(D1333=1,AND(AH1333,NOT(AI1333)),AND(AM1333,NOT(AN1333)))</f>
        <v/>
      </c>
      <c r="AP1333" s="119">
        <f>IF(D1333=1,AI1333,AN1333)</f>
        <v/>
      </c>
      <c r="AQ1333" s="125">
        <f>ABS(E1333)&lt;$AQ$2</f>
        <v/>
      </c>
      <c r="AS1333">
        <f>IF(AP1333,MAX(AS$3:AS1331)+1,"")</f>
        <v/>
      </c>
    </row>
    <row r="1334">
      <c r="A1334" t="n">
        <v>1244</v>
      </c>
      <c r="B1334" s="131">
        <f>IF(A1334=1,0,IF(AP1334,0.1*ε_cu1cd,0))</f>
        <v/>
      </c>
      <c r="C1334" s="131">
        <f>IF(A1334=1,0.1*ε_cu1cd,C1333+B1333)</f>
        <v/>
      </c>
      <c r="D1334" s="113">
        <f>IF('Нормальний переріз'!$D$68&gt;0,1,2)</f>
        <v/>
      </c>
      <c r="E1334" s="144">
        <f>IF(D1334=1,F1334,G1334)</f>
        <v/>
      </c>
      <c r="F1334" s="124">
        <f>IF(AI1333,0.11*ε_cu1cd,IF(AH1333,F1333*0.01,F1333))</f>
        <v/>
      </c>
      <c r="G1334" s="124">
        <f>IF(AP1333,-0.1*ε_cu1cd,IF(AM1333,G1333*0.01,G1333))</f>
        <v/>
      </c>
      <c r="H1334" s="113">
        <f>IF(A1334=1,E1334,IF(AO1333,H1333-E1333+E1334,IF(AP1333,0.8*H1333,H1333+E1334)))</f>
        <v/>
      </c>
      <c r="I1334" s="169">
        <f>(C1334-H1334)/h</f>
        <v/>
      </c>
      <c r="J1334">
        <f>C1334/(ε_c1cd)</f>
        <v/>
      </c>
      <c r="K1334">
        <f>C1334/I1334</f>
        <v/>
      </c>
      <c r="L1334" s="131">
        <f>I1334/(ε_c1cd)</f>
        <v/>
      </c>
      <c r="M1334">
        <f>I1334*(K1334-Z_s1)</f>
        <v/>
      </c>
      <c r="N1334">
        <f>I1334*(K1334-Z_s2)</f>
        <v/>
      </c>
      <c r="O1334">
        <f>E_s*M1334</f>
        <v/>
      </c>
      <c r="P1334">
        <f>E_s*N1334</f>
        <v/>
      </c>
      <c r="Q1334">
        <f>O1334*A_s1</f>
        <v/>
      </c>
      <c r="R1334">
        <f>P1334*A_s2</f>
        <v/>
      </c>
      <c r="S1334">
        <f>Q1334*($K1334-Z_s1)</f>
        <v/>
      </c>
      <c r="T1334">
        <f>R1334*($K1334-Z_s2)</f>
        <v/>
      </c>
      <c r="U1334">
        <f>(INDIRECT("a_"&amp;U$2)/(U$2+1))*(($C1334^(U$2+1)-$H1334^(U$2+1))/(ε_c1cd^(U$2+1)))</f>
        <v/>
      </c>
      <c r="V1334">
        <f>(INDIRECT("a_"&amp;V$2)/(V$2+1))*(($C1334^(V$2+1)-$H1334^(V$2+1))/(ε_c1cd^(V$2+1)))</f>
        <v/>
      </c>
      <c r="W1334">
        <f>(INDIRECT("a_"&amp;W$2)/(W$2+1))*(($C1334^(W$2+1)-$H1334^(W$2+1))/(ε_c1cd^(W$2+1)))</f>
        <v/>
      </c>
      <c r="X1334">
        <f>(INDIRECT("a_"&amp;X$2)/(X$2+1))*(($C1334^(X$2+1)-$H1334^(X$2+1))/(ε_c1cd^(X$2+1)))</f>
        <v/>
      </c>
      <c r="Y1334">
        <f>(INDIRECT("a_"&amp;Y$2)/(Y$2+1))*(($C1334^(Y$2+1)-$H1334^(Y$2+1))/(ε_c1cd^(Y$2+1)))</f>
        <v/>
      </c>
      <c r="Z1334">
        <f>(INDIRECT("a_"&amp;Z$2)/(Z$2+2))*(($C1334^(Z$2+2)-$H1334^(Z$2+2))/(ε_c1cd^(Z$2+2)))</f>
        <v/>
      </c>
      <c r="AA1334">
        <f>(INDIRECT("a_"&amp;AA$2)/(AA$2+2))*(($C1334^(AA$2+2)-$H1334^(AA$2+2))/(ε_c1cd^(AA$2+2)))</f>
        <v/>
      </c>
      <c r="AB1334">
        <f>(INDIRECT("a_"&amp;AB$2)/(AB$2+2))*(($C1334^(AB$2+2)-$H1334^(AB$2+2))/(ε_c1cd^(AB$2+2)))</f>
        <v/>
      </c>
      <c r="AC1334">
        <f>(INDIRECT("a_"&amp;AC$2)/(AC$2+2))*(($C1334^(AC$2+2)-$H1334^(AC$2+2))/(ε_c1cd^(AC$2+2)))</f>
        <v/>
      </c>
      <c r="AD1334">
        <f>(INDIRECT("a_"&amp;AD$2)/(AD$2+2))*(($C1334^(AD$2+2)-$H1334^(AD$2+2))/(ε_c1cd^(AD$2+2)))</f>
        <v/>
      </c>
      <c r="AE1334" s="111">
        <f>(b*f_cd/L1334)*SUM(U1334:Y1334)+SUM(Q1334:R1334)</f>
        <v/>
      </c>
      <c r="AF1334" s="112">
        <f>AE1334*(K1334-y+e)</f>
        <v/>
      </c>
      <c r="AG1334" s="113">
        <f>(b*f_cd/(L1334^2))*SUM(Z1334:AD1334)+SUM(S1334:T1334)-AF1334</f>
        <v/>
      </c>
      <c r="AH1334" s="114">
        <f>AG1334&lt;0</f>
        <v/>
      </c>
      <c r="AI1334" s="115">
        <f>IF(A1334=1,FALSE,(AND(AQ1334,AH1334,NOT(AI1333))))</f>
        <v/>
      </c>
      <c r="AJ1334" s="116">
        <f>(b*f_cd/L1334)*(a_1/2*J1334^2+a_2/3*J1334^3+a_3/4*J1334^4+a_4/5*J1334^5+a_5/6*J1334^6)+SUM(Q1334:R1334)</f>
        <v/>
      </c>
      <c r="AK1334">
        <f>AJ1334*(K1334-y+e)</f>
        <v/>
      </c>
      <c r="AL1334" s="118">
        <f>(b*f_cd/(L1334^2))*(a_1/3*J1334^3+a_2/4*J1334^4+a_3/5*J1334^5+a_4/6*J1334^6+a_5/7*J1334^7)+SUM(S1334:T1334)-AK1334</f>
        <v/>
      </c>
      <c r="AM1334" s="114">
        <f>AL1334&gt;0</f>
        <v/>
      </c>
      <c r="AN1334" s="115">
        <f>IF(A1334=1,FALSE,(AND(AQ1334,AM1334,NOT(AN1333))))</f>
        <v/>
      </c>
      <c r="AO1334">
        <f>IF(D1334=1,AND(AH1334,NOT(AI1334)),AND(AM1334,NOT(AN1334)))</f>
        <v/>
      </c>
      <c r="AP1334" s="119">
        <f>IF(D1334=1,AI1334,AN1334)</f>
        <v/>
      </c>
      <c r="AQ1334" s="125">
        <f>ABS(E1334)&lt;$AQ$2</f>
        <v/>
      </c>
      <c r="AS1334">
        <f>IF(AP1334,MAX(AS$3:AS1332)+1,"")</f>
        <v/>
      </c>
    </row>
    <row r="1335">
      <c r="A1335" t="n">
        <v>1245</v>
      </c>
      <c r="B1335" s="131">
        <f>IF(A1335=1,0,IF(AP1335,0.1*ε_cu1cd,0))</f>
        <v/>
      </c>
      <c r="C1335" s="131">
        <f>IF(A1335=1,0.1*ε_cu1cd,C1334+B1334)</f>
        <v/>
      </c>
      <c r="D1335" s="113">
        <f>IF('Нормальний переріз'!$D$68&gt;0,1,2)</f>
        <v/>
      </c>
      <c r="E1335" s="144">
        <f>IF(D1335=1,F1335,G1335)</f>
        <v/>
      </c>
      <c r="F1335" s="124">
        <f>IF(AI1334,0.11*ε_cu1cd,IF(AH1334,F1334*0.01,F1334))</f>
        <v/>
      </c>
      <c r="G1335" s="124">
        <f>IF(AP1334,-0.1*ε_cu1cd,IF(AM1334,G1334*0.01,G1334))</f>
        <v/>
      </c>
      <c r="H1335" s="113">
        <f>IF(A1335=1,E1335,IF(AO1334,H1334-E1334+E1335,IF(AP1334,0.8*H1334,H1334+E1335)))</f>
        <v/>
      </c>
      <c r="I1335" s="169">
        <f>(C1335-H1335)/h</f>
        <v/>
      </c>
      <c r="J1335">
        <f>C1335/(ε_c1cd)</f>
        <v/>
      </c>
      <c r="K1335">
        <f>C1335/I1335</f>
        <v/>
      </c>
      <c r="L1335" s="131">
        <f>I1335/(ε_c1cd)</f>
        <v/>
      </c>
      <c r="M1335">
        <f>I1335*(K1335-Z_s1)</f>
        <v/>
      </c>
      <c r="N1335">
        <f>I1335*(K1335-Z_s2)</f>
        <v/>
      </c>
      <c r="O1335">
        <f>E_s*M1335</f>
        <v/>
      </c>
      <c r="P1335">
        <f>E_s*N1335</f>
        <v/>
      </c>
      <c r="Q1335">
        <f>O1335*A_s1</f>
        <v/>
      </c>
      <c r="R1335">
        <f>P1335*A_s2</f>
        <v/>
      </c>
      <c r="S1335">
        <f>Q1335*($K1335-Z_s1)</f>
        <v/>
      </c>
      <c r="T1335">
        <f>R1335*($K1335-Z_s2)</f>
        <v/>
      </c>
      <c r="U1335">
        <f>(INDIRECT("a_"&amp;U$2)/(U$2+1))*(($C1335^(U$2+1)-$H1335^(U$2+1))/(ε_c1cd^(U$2+1)))</f>
        <v/>
      </c>
      <c r="V1335">
        <f>(INDIRECT("a_"&amp;V$2)/(V$2+1))*(($C1335^(V$2+1)-$H1335^(V$2+1))/(ε_c1cd^(V$2+1)))</f>
        <v/>
      </c>
      <c r="W1335">
        <f>(INDIRECT("a_"&amp;W$2)/(W$2+1))*(($C1335^(W$2+1)-$H1335^(W$2+1))/(ε_c1cd^(W$2+1)))</f>
        <v/>
      </c>
      <c r="X1335">
        <f>(INDIRECT("a_"&amp;X$2)/(X$2+1))*(($C1335^(X$2+1)-$H1335^(X$2+1))/(ε_c1cd^(X$2+1)))</f>
        <v/>
      </c>
      <c r="Y1335">
        <f>(INDIRECT("a_"&amp;Y$2)/(Y$2+1))*(($C1335^(Y$2+1)-$H1335^(Y$2+1))/(ε_c1cd^(Y$2+1)))</f>
        <v/>
      </c>
      <c r="Z1335">
        <f>(INDIRECT("a_"&amp;Z$2)/(Z$2+2))*(($C1335^(Z$2+2)-$H1335^(Z$2+2))/(ε_c1cd^(Z$2+2)))</f>
        <v/>
      </c>
      <c r="AA1335">
        <f>(INDIRECT("a_"&amp;AA$2)/(AA$2+2))*(($C1335^(AA$2+2)-$H1335^(AA$2+2))/(ε_c1cd^(AA$2+2)))</f>
        <v/>
      </c>
      <c r="AB1335">
        <f>(INDIRECT("a_"&amp;AB$2)/(AB$2+2))*(($C1335^(AB$2+2)-$H1335^(AB$2+2))/(ε_c1cd^(AB$2+2)))</f>
        <v/>
      </c>
      <c r="AC1335">
        <f>(INDIRECT("a_"&amp;AC$2)/(AC$2+2))*(($C1335^(AC$2+2)-$H1335^(AC$2+2))/(ε_c1cd^(AC$2+2)))</f>
        <v/>
      </c>
      <c r="AD1335">
        <f>(INDIRECT("a_"&amp;AD$2)/(AD$2+2))*(($C1335^(AD$2+2)-$H1335^(AD$2+2))/(ε_c1cd^(AD$2+2)))</f>
        <v/>
      </c>
      <c r="AE1335" s="111">
        <f>(b*f_cd/L1335)*SUM(U1335:Y1335)+SUM(Q1335:R1335)</f>
        <v/>
      </c>
      <c r="AF1335" s="112">
        <f>AE1335*(K1335-y+e)</f>
        <v/>
      </c>
      <c r="AG1335" s="113">
        <f>(b*f_cd/(L1335^2))*SUM(Z1335:AD1335)+SUM(S1335:T1335)-AF1335</f>
        <v/>
      </c>
      <c r="AH1335" s="114">
        <f>AG1335&lt;0</f>
        <v/>
      </c>
      <c r="AI1335" s="115">
        <f>IF(A1335=1,FALSE,(AND(AQ1335,AH1335,NOT(AI1334))))</f>
        <v/>
      </c>
      <c r="AJ1335" s="116">
        <f>(b*f_cd/L1335)*(a_1/2*J1335^2+a_2/3*J1335^3+a_3/4*J1335^4+a_4/5*J1335^5+a_5/6*J1335^6)+SUM(Q1335:R1335)</f>
        <v/>
      </c>
      <c r="AK1335">
        <f>AJ1335*(K1335-y+e)</f>
        <v/>
      </c>
      <c r="AL1335" s="118">
        <f>(b*f_cd/(L1335^2))*(a_1/3*J1335^3+a_2/4*J1335^4+a_3/5*J1335^5+a_4/6*J1335^6+a_5/7*J1335^7)+SUM(S1335:T1335)-AK1335</f>
        <v/>
      </c>
      <c r="AM1335" s="114">
        <f>AL1335&gt;0</f>
        <v/>
      </c>
      <c r="AN1335" s="115">
        <f>IF(A1335=1,FALSE,(AND(AQ1335,AM1335,NOT(AN1334))))</f>
        <v/>
      </c>
      <c r="AO1335">
        <f>IF(D1335=1,AND(AH1335,NOT(AI1335)),AND(AM1335,NOT(AN1335)))</f>
        <v/>
      </c>
      <c r="AP1335" s="119">
        <f>IF(D1335=1,AI1335,AN1335)</f>
        <v/>
      </c>
      <c r="AQ1335" s="125">
        <f>ABS(E1335)&lt;$AQ$2</f>
        <v/>
      </c>
      <c r="AS1335">
        <f>IF(AP1335,MAX(AS$3:AS1333)+1,"")</f>
        <v/>
      </c>
    </row>
    <row r="1336">
      <c r="A1336" t="n">
        <v>1246</v>
      </c>
      <c r="B1336" s="131">
        <f>IF(A1336=1,0,IF(AP1336,0.1*ε_cu1cd,0))</f>
        <v/>
      </c>
      <c r="C1336" s="131">
        <f>IF(A1336=1,0.1*ε_cu1cd,C1335+B1335)</f>
        <v/>
      </c>
      <c r="D1336" s="113">
        <f>IF('Нормальний переріз'!$D$68&gt;0,1,2)</f>
        <v/>
      </c>
      <c r="E1336" s="144">
        <f>IF(D1336=1,F1336,G1336)</f>
        <v/>
      </c>
      <c r="F1336" s="124">
        <f>IF(AI1335,0.11*ε_cu1cd,IF(AH1335,F1335*0.01,F1335))</f>
        <v/>
      </c>
      <c r="G1336" s="124">
        <f>IF(AP1335,-0.1*ε_cu1cd,IF(AM1335,G1335*0.01,G1335))</f>
        <v/>
      </c>
      <c r="H1336" s="113">
        <f>IF(A1336=1,E1336,IF(AO1335,H1335-E1335+E1336,IF(AP1335,0.8*H1335,H1335+E1336)))</f>
        <v/>
      </c>
      <c r="I1336" s="169">
        <f>(C1336-H1336)/h</f>
        <v/>
      </c>
      <c r="J1336">
        <f>C1336/(ε_c1cd)</f>
        <v/>
      </c>
      <c r="K1336">
        <f>C1336/I1336</f>
        <v/>
      </c>
      <c r="L1336" s="131">
        <f>I1336/(ε_c1cd)</f>
        <v/>
      </c>
      <c r="M1336">
        <f>I1336*(K1336-Z_s1)</f>
        <v/>
      </c>
      <c r="N1336">
        <f>I1336*(K1336-Z_s2)</f>
        <v/>
      </c>
      <c r="O1336">
        <f>E_s*M1336</f>
        <v/>
      </c>
      <c r="P1336">
        <f>E_s*N1336</f>
        <v/>
      </c>
      <c r="Q1336">
        <f>O1336*A_s1</f>
        <v/>
      </c>
      <c r="R1336">
        <f>P1336*A_s2</f>
        <v/>
      </c>
      <c r="S1336">
        <f>Q1336*($K1336-Z_s1)</f>
        <v/>
      </c>
      <c r="T1336">
        <f>R1336*($K1336-Z_s2)</f>
        <v/>
      </c>
      <c r="U1336">
        <f>(INDIRECT("a_"&amp;U$2)/(U$2+1))*(($C1336^(U$2+1)-$H1336^(U$2+1))/(ε_c1cd^(U$2+1)))</f>
        <v/>
      </c>
      <c r="V1336">
        <f>(INDIRECT("a_"&amp;V$2)/(V$2+1))*(($C1336^(V$2+1)-$H1336^(V$2+1))/(ε_c1cd^(V$2+1)))</f>
        <v/>
      </c>
      <c r="W1336">
        <f>(INDIRECT("a_"&amp;W$2)/(W$2+1))*(($C1336^(W$2+1)-$H1336^(W$2+1))/(ε_c1cd^(W$2+1)))</f>
        <v/>
      </c>
      <c r="X1336">
        <f>(INDIRECT("a_"&amp;X$2)/(X$2+1))*(($C1336^(X$2+1)-$H1336^(X$2+1))/(ε_c1cd^(X$2+1)))</f>
        <v/>
      </c>
      <c r="Y1336">
        <f>(INDIRECT("a_"&amp;Y$2)/(Y$2+1))*(($C1336^(Y$2+1)-$H1336^(Y$2+1))/(ε_c1cd^(Y$2+1)))</f>
        <v/>
      </c>
      <c r="Z1336">
        <f>(INDIRECT("a_"&amp;Z$2)/(Z$2+2))*(($C1336^(Z$2+2)-$H1336^(Z$2+2))/(ε_c1cd^(Z$2+2)))</f>
        <v/>
      </c>
      <c r="AA1336">
        <f>(INDIRECT("a_"&amp;AA$2)/(AA$2+2))*(($C1336^(AA$2+2)-$H1336^(AA$2+2))/(ε_c1cd^(AA$2+2)))</f>
        <v/>
      </c>
      <c r="AB1336">
        <f>(INDIRECT("a_"&amp;AB$2)/(AB$2+2))*(($C1336^(AB$2+2)-$H1336^(AB$2+2))/(ε_c1cd^(AB$2+2)))</f>
        <v/>
      </c>
      <c r="AC1336">
        <f>(INDIRECT("a_"&amp;AC$2)/(AC$2+2))*(($C1336^(AC$2+2)-$H1336^(AC$2+2))/(ε_c1cd^(AC$2+2)))</f>
        <v/>
      </c>
      <c r="AD1336">
        <f>(INDIRECT("a_"&amp;AD$2)/(AD$2+2))*(($C1336^(AD$2+2)-$H1336^(AD$2+2))/(ε_c1cd^(AD$2+2)))</f>
        <v/>
      </c>
      <c r="AE1336" s="111">
        <f>(b*f_cd/L1336)*SUM(U1336:Y1336)+SUM(Q1336:R1336)</f>
        <v/>
      </c>
      <c r="AF1336" s="112">
        <f>AE1336*(K1336-y+e)</f>
        <v/>
      </c>
      <c r="AG1336" s="113">
        <f>(b*f_cd/(L1336^2))*SUM(Z1336:AD1336)+SUM(S1336:T1336)-AF1336</f>
        <v/>
      </c>
      <c r="AH1336" s="114">
        <f>AG1336&lt;0</f>
        <v/>
      </c>
      <c r="AI1336" s="115">
        <f>IF(A1336=1,FALSE,(AND(AQ1336,AH1336,NOT(AI1335))))</f>
        <v/>
      </c>
      <c r="AJ1336" s="116">
        <f>(b*f_cd/L1336)*(a_1/2*J1336^2+a_2/3*J1336^3+a_3/4*J1336^4+a_4/5*J1336^5+a_5/6*J1336^6)+SUM(Q1336:R1336)</f>
        <v/>
      </c>
      <c r="AK1336">
        <f>AJ1336*(K1336-y+e)</f>
        <v/>
      </c>
      <c r="AL1336" s="118">
        <f>(b*f_cd/(L1336^2))*(a_1/3*J1336^3+a_2/4*J1336^4+a_3/5*J1336^5+a_4/6*J1336^6+a_5/7*J1336^7)+SUM(S1336:T1336)-AK1336</f>
        <v/>
      </c>
      <c r="AM1336" s="114">
        <f>AL1336&gt;0</f>
        <v/>
      </c>
      <c r="AN1336" s="115">
        <f>IF(A1336=1,FALSE,(AND(AQ1336,AM1336,NOT(AN1335))))</f>
        <v/>
      </c>
      <c r="AO1336">
        <f>IF(D1336=1,AND(AH1336,NOT(AI1336)),AND(AM1336,NOT(AN1336)))</f>
        <v/>
      </c>
      <c r="AP1336" s="119">
        <f>IF(D1336=1,AI1336,AN1336)</f>
        <v/>
      </c>
      <c r="AQ1336" s="125">
        <f>ABS(E1336)&lt;$AQ$2</f>
        <v/>
      </c>
      <c r="AS1336">
        <f>IF(AP1336,MAX(AS$3:AS1334)+1,"")</f>
        <v/>
      </c>
    </row>
    <row r="1337">
      <c r="A1337" t="n">
        <v>1247</v>
      </c>
      <c r="B1337" s="131">
        <f>IF(A1337=1,0,IF(AP1337,0.1*ε_cu1cd,0))</f>
        <v/>
      </c>
      <c r="C1337" s="131">
        <f>IF(A1337=1,0.1*ε_cu1cd,C1336+B1336)</f>
        <v/>
      </c>
      <c r="D1337" s="113">
        <f>IF('Нормальний переріз'!$D$68&gt;0,1,2)</f>
        <v/>
      </c>
      <c r="E1337" s="144">
        <f>IF(D1337=1,F1337,G1337)</f>
        <v/>
      </c>
      <c r="F1337" s="124">
        <f>IF(AI1336,0.11*ε_cu1cd,IF(AH1336,F1336*0.01,F1336))</f>
        <v/>
      </c>
      <c r="G1337" s="124">
        <f>IF(AP1336,-0.1*ε_cu1cd,IF(AM1336,G1336*0.01,G1336))</f>
        <v/>
      </c>
      <c r="H1337" s="113">
        <f>IF(A1337=1,E1337,IF(AO1336,H1336-E1336+E1337,IF(AP1336,0.8*H1336,H1336+E1337)))</f>
        <v/>
      </c>
      <c r="I1337" s="169">
        <f>(C1337-H1337)/h</f>
        <v/>
      </c>
      <c r="J1337">
        <f>C1337/(ε_c1cd)</f>
        <v/>
      </c>
      <c r="K1337">
        <f>C1337/I1337</f>
        <v/>
      </c>
      <c r="L1337" s="131">
        <f>I1337/(ε_c1cd)</f>
        <v/>
      </c>
      <c r="M1337">
        <f>I1337*(K1337-Z_s1)</f>
        <v/>
      </c>
      <c r="N1337">
        <f>I1337*(K1337-Z_s2)</f>
        <v/>
      </c>
      <c r="O1337">
        <f>E_s*M1337</f>
        <v/>
      </c>
      <c r="P1337">
        <f>E_s*N1337</f>
        <v/>
      </c>
      <c r="Q1337">
        <f>O1337*A_s1</f>
        <v/>
      </c>
      <c r="R1337">
        <f>P1337*A_s2</f>
        <v/>
      </c>
      <c r="S1337">
        <f>Q1337*($K1337-Z_s1)</f>
        <v/>
      </c>
      <c r="T1337">
        <f>R1337*($K1337-Z_s2)</f>
        <v/>
      </c>
      <c r="U1337">
        <f>(INDIRECT("a_"&amp;U$2)/(U$2+1))*(($C1337^(U$2+1)-$H1337^(U$2+1))/(ε_c1cd^(U$2+1)))</f>
        <v/>
      </c>
      <c r="V1337">
        <f>(INDIRECT("a_"&amp;V$2)/(V$2+1))*(($C1337^(V$2+1)-$H1337^(V$2+1))/(ε_c1cd^(V$2+1)))</f>
        <v/>
      </c>
      <c r="W1337">
        <f>(INDIRECT("a_"&amp;W$2)/(W$2+1))*(($C1337^(W$2+1)-$H1337^(W$2+1))/(ε_c1cd^(W$2+1)))</f>
        <v/>
      </c>
      <c r="X1337">
        <f>(INDIRECT("a_"&amp;X$2)/(X$2+1))*(($C1337^(X$2+1)-$H1337^(X$2+1))/(ε_c1cd^(X$2+1)))</f>
        <v/>
      </c>
      <c r="Y1337">
        <f>(INDIRECT("a_"&amp;Y$2)/(Y$2+1))*(($C1337^(Y$2+1)-$H1337^(Y$2+1))/(ε_c1cd^(Y$2+1)))</f>
        <v/>
      </c>
      <c r="Z1337">
        <f>(INDIRECT("a_"&amp;Z$2)/(Z$2+2))*(($C1337^(Z$2+2)-$H1337^(Z$2+2))/(ε_c1cd^(Z$2+2)))</f>
        <v/>
      </c>
      <c r="AA1337">
        <f>(INDIRECT("a_"&amp;AA$2)/(AA$2+2))*(($C1337^(AA$2+2)-$H1337^(AA$2+2))/(ε_c1cd^(AA$2+2)))</f>
        <v/>
      </c>
      <c r="AB1337">
        <f>(INDIRECT("a_"&amp;AB$2)/(AB$2+2))*(($C1337^(AB$2+2)-$H1337^(AB$2+2))/(ε_c1cd^(AB$2+2)))</f>
        <v/>
      </c>
      <c r="AC1337">
        <f>(INDIRECT("a_"&amp;AC$2)/(AC$2+2))*(($C1337^(AC$2+2)-$H1337^(AC$2+2))/(ε_c1cd^(AC$2+2)))</f>
        <v/>
      </c>
      <c r="AD1337">
        <f>(INDIRECT("a_"&amp;AD$2)/(AD$2+2))*(($C1337^(AD$2+2)-$H1337^(AD$2+2))/(ε_c1cd^(AD$2+2)))</f>
        <v/>
      </c>
      <c r="AE1337" s="111">
        <f>(b*f_cd/L1337)*SUM(U1337:Y1337)+SUM(Q1337:R1337)</f>
        <v/>
      </c>
      <c r="AF1337" s="112">
        <f>AE1337*(K1337-y+e)</f>
        <v/>
      </c>
      <c r="AG1337" s="113">
        <f>(b*f_cd/(L1337^2))*SUM(Z1337:AD1337)+SUM(S1337:T1337)-AF1337</f>
        <v/>
      </c>
      <c r="AH1337" s="114">
        <f>AG1337&lt;0</f>
        <v/>
      </c>
      <c r="AI1337" s="115">
        <f>IF(A1337=1,FALSE,(AND(AQ1337,AH1337,NOT(AI1336))))</f>
        <v/>
      </c>
      <c r="AJ1337" s="116">
        <f>(b*f_cd/L1337)*(a_1/2*J1337^2+a_2/3*J1337^3+a_3/4*J1337^4+a_4/5*J1337^5+a_5/6*J1337^6)+SUM(Q1337:R1337)</f>
        <v/>
      </c>
      <c r="AK1337">
        <f>AJ1337*(K1337-y+e)</f>
        <v/>
      </c>
      <c r="AL1337" s="118">
        <f>(b*f_cd/(L1337^2))*(a_1/3*J1337^3+a_2/4*J1337^4+a_3/5*J1337^5+a_4/6*J1337^6+a_5/7*J1337^7)+SUM(S1337:T1337)-AK1337</f>
        <v/>
      </c>
      <c r="AM1337" s="114">
        <f>AL1337&gt;0</f>
        <v/>
      </c>
      <c r="AN1337" s="115">
        <f>IF(A1337=1,FALSE,(AND(AQ1337,AM1337,NOT(AN1336))))</f>
        <v/>
      </c>
      <c r="AO1337">
        <f>IF(D1337=1,AND(AH1337,NOT(AI1337)),AND(AM1337,NOT(AN1337)))</f>
        <v/>
      </c>
      <c r="AP1337" s="119">
        <f>IF(D1337=1,AI1337,AN1337)</f>
        <v/>
      </c>
      <c r="AQ1337" s="125">
        <f>ABS(E1337)&lt;$AQ$2</f>
        <v/>
      </c>
      <c r="AS1337">
        <f>IF(AP1337,MAX(AS$3:AS1335)+1,"")</f>
        <v/>
      </c>
    </row>
    <row r="1338">
      <c r="A1338" t="n">
        <v>1248</v>
      </c>
      <c r="B1338" s="131">
        <f>IF(A1338=1,0,IF(AP1338,0.1*ε_cu1cd,0))</f>
        <v/>
      </c>
      <c r="C1338" s="131">
        <f>IF(A1338=1,0.1*ε_cu1cd,C1337+B1337)</f>
        <v/>
      </c>
      <c r="D1338" s="113">
        <f>IF('Нормальний переріз'!$D$68&gt;0,1,2)</f>
        <v/>
      </c>
      <c r="E1338" s="144">
        <f>IF(D1338=1,F1338,G1338)</f>
        <v/>
      </c>
      <c r="F1338" s="124">
        <f>IF(AI1337,0.11*ε_cu1cd,IF(AH1337,F1337*0.01,F1337))</f>
        <v/>
      </c>
      <c r="G1338" s="124">
        <f>IF(AP1337,-0.1*ε_cu1cd,IF(AM1337,G1337*0.01,G1337))</f>
        <v/>
      </c>
      <c r="H1338" s="113">
        <f>IF(A1338=1,E1338,IF(AO1337,H1337-E1337+E1338,IF(AP1337,0.8*H1337,H1337+E1338)))</f>
        <v/>
      </c>
      <c r="I1338" s="169">
        <f>(C1338-H1338)/h</f>
        <v/>
      </c>
      <c r="J1338">
        <f>C1338/(ε_c1cd)</f>
        <v/>
      </c>
      <c r="K1338">
        <f>C1338/I1338</f>
        <v/>
      </c>
      <c r="L1338" s="131">
        <f>I1338/(ε_c1cd)</f>
        <v/>
      </c>
      <c r="M1338">
        <f>I1338*(K1338-Z_s1)</f>
        <v/>
      </c>
      <c r="N1338">
        <f>I1338*(K1338-Z_s2)</f>
        <v/>
      </c>
      <c r="O1338">
        <f>E_s*M1338</f>
        <v/>
      </c>
      <c r="P1338">
        <f>E_s*N1338</f>
        <v/>
      </c>
      <c r="Q1338">
        <f>O1338*A_s1</f>
        <v/>
      </c>
      <c r="R1338">
        <f>P1338*A_s2</f>
        <v/>
      </c>
      <c r="S1338">
        <f>Q1338*($K1338-Z_s1)</f>
        <v/>
      </c>
      <c r="T1338">
        <f>R1338*($K1338-Z_s2)</f>
        <v/>
      </c>
      <c r="U1338">
        <f>(INDIRECT("a_"&amp;U$2)/(U$2+1))*(($C1338^(U$2+1)-$H1338^(U$2+1))/(ε_c1cd^(U$2+1)))</f>
        <v/>
      </c>
      <c r="V1338">
        <f>(INDIRECT("a_"&amp;V$2)/(V$2+1))*(($C1338^(V$2+1)-$H1338^(V$2+1))/(ε_c1cd^(V$2+1)))</f>
        <v/>
      </c>
      <c r="W1338">
        <f>(INDIRECT("a_"&amp;W$2)/(W$2+1))*(($C1338^(W$2+1)-$H1338^(W$2+1))/(ε_c1cd^(W$2+1)))</f>
        <v/>
      </c>
      <c r="X1338">
        <f>(INDIRECT("a_"&amp;X$2)/(X$2+1))*(($C1338^(X$2+1)-$H1338^(X$2+1))/(ε_c1cd^(X$2+1)))</f>
        <v/>
      </c>
      <c r="Y1338">
        <f>(INDIRECT("a_"&amp;Y$2)/(Y$2+1))*(($C1338^(Y$2+1)-$H1338^(Y$2+1))/(ε_c1cd^(Y$2+1)))</f>
        <v/>
      </c>
      <c r="Z1338">
        <f>(INDIRECT("a_"&amp;Z$2)/(Z$2+2))*(($C1338^(Z$2+2)-$H1338^(Z$2+2))/(ε_c1cd^(Z$2+2)))</f>
        <v/>
      </c>
      <c r="AA1338">
        <f>(INDIRECT("a_"&amp;AA$2)/(AA$2+2))*(($C1338^(AA$2+2)-$H1338^(AA$2+2))/(ε_c1cd^(AA$2+2)))</f>
        <v/>
      </c>
      <c r="AB1338">
        <f>(INDIRECT("a_"&amp;AB$2)/(AB$2+2))*(($C1338^(AB$2+2)-$H1338^(AB$2+2))/(ε_c1cd^(AB$2+2)))</f>
        <v/>
      </c>
      <c r="AC1338">
        <f>(INDIRECT("a_"&amp;AC$2)/(AC$2+2))*(($C1338^(AC$2+2)-$H1338^(AC$2+2))/(ε_c1cd^(AC$2+2)))</f>
        <v/>
      </c>
      <c r="AD1338">
        <f>(INDIRECT("a_"&amp;AD$2)/(AD$2+2))*(($C1338^(AD$2+2)-$H1338^(AD$2+2))/(ε_c1cd^(AD$2+2)))</f>
        <v/>
      </c>
      <c r="AE1338" s="111">
        <f>(b*f_cd/L1338)*SUM(U1338:Y1338)+SUM(Q1338:R1338)</f>
        <v/>
      </c>
      <c r="AF1338" s="112">
        <f>AE1338*(K1338-y+e)</f>
        <v/>
      </c>
      <c r="AG1338" s="113">
        <f>(b*f_cd/(L1338^2))*SUM(Z1338:AD1338)+SUM(S1338:T1338)-AF1338</f>
        <v/>
      </c>
      <c r="AH1338" s="114">
        <f>AG1338&lt;0</f>
        <v/>
      </c>
      <c r="AI1338" s="115">
        <f>IF(A1338=1,FALSE,(AND(AQ1338,AH1338,NOT(AI1337))))</f>
        <v/>
      </c>
      <c r="AJ1338" s="116">
        <f>(b*f_cd/L1338)*(a_1/2*J1338^2+a_2/3*J1338^3+a_3/4*J1338^4+a_4/5*J1338^5+a_5/6*J1338^6)+SUM(Q1338:R1338)</f>
        <v/>
      </c>
      <c r="AK1338">
        <f>AJ1338*(K1338-y+e)</f>
        <v/>
      </c>
      <c r="AL1338" s="118">
        <f>(b*f_cd/(L1338^2))*(a_1/3*J1338^3+a_2/4*J1338^4+a_3/5*J1338^5+a_4/6*J1338^6+a_5/7*J1338^7)+SUM(S1338:T1338)-AK1338</f>
        <v/>
      </c>
      <c r="AM1338" s="114">
        <f>AL1338&gt;0</f>
        <v/>
      </c>
      <c r="AN1338" s="115">
        <f>IF(A1338=1,FALSE,(AND(AQ1338,AM1338,NOT(AN1337))))</f>
        <v/>
      </c>
      <c r="AO1338">
        <f>IF(D1338=1,AND(AH1338,NOT(AI1338)),AND(AM1338,NOT(AN1338)))</f>
        <v/>
      </c>
      <c r="AP1338" s="119">
        <f>IF(D1338=1,AI1338,AN1338)</f>
        <v/>
      </c>
      <c r="AQ1338" s="125">
        <f>ABS(E1338)&lt;$AQ$2</f>
        <v/>
      </c>
      <c r="AS1338">
        <f>IF(AP1338,MAX(AS$3:AS1336)+1,"")</f>
        <v/>
      </c>
    </row>
    <row r="1339">
      <c r="A1339" t="n">
        <v>1249</v>
      </c>
      <c r="B1339" s="131">
        <f>IF(A1339=1,0,IF(AP1339,0.1*ε_cu1cd,0))</f>
        <v/>
      </c>
      <c r="C1339" s="131">
        <f>IF(A1339=1,0.1*ε_cu1cd,C1338+B1338)</f>
        <v/>
      </c>
      <c r="D1339" s="113">
        <f>IF('Нормальний переріз'!$D$68&gt;0,1,2)</f>
        <v/>
      </c>
      <c r="E1339" s="144">
        <f>IF(D1339=1,F1339,G1339)</f>
        <v/>
      </c>
      <c r="F1339" s="124">
        <f>IF(AI1338,0.11*ε_cu1cd,IF(AH1338,F1338*0.01,F1338))</f>
        <v/>
      </c>
      <c r="G1339" s="124">
        <f>IF(AP1338,-0.1*ε_cu1cd,IF(AM1338,G1338*0.01,G1338))</f>
        <v/>
      </c>
      <c r="H1339" s="113">
        <f>IF(A1339=1,E1339,IF(AO1338,H1338-E1338+E1339,IF(AP1338,0.8*H1338,H1338+E1339)))</f>
        <v/>
      </c>
      <c r="I1339" s="169">
        <f>(C1339-H1339)/h</f>
        <v/>
      </c>
      <c r="J1339">
        <f>C1339/(ε_c1cd)</f>
        <v/>
      </c>
      <c r="K1339">
        <f>C1339/I1339</f>
        <v/>
      </c>
      <c r="L1339" s="131">
        <f>I1339/(ε_c1cd)</f>
        <v/>
      </c>
      <c r="M1339">
        <f>I1339*(K1339-Z_s1)</f>
        <v/>
      </c>
      <c r="N1339">
        <f>I1339*(K1339-Z_s2)</f>
        <v/>
      </c>
      <c r="O1339">
        <f>E_s*M1339</f>
        <v/>
      </c>
      <c r="P1339">
        <f>E_s*N1339</f>
        <v/>
      </c>
      <c r="Q1339">
        <f>O1339*A_s1</f>
        <v/>
      </c>
      <c r="R1339">
        <f>P1339*A_s2</f>
        <v/>
      </c>
      <c r="S1339">
        <f>Q1339*($K1339-Z_s1)</f>
        <v/>
      </c>
      <c r="T1339">
        <f>R1339*($K1339-Z_s2)</f>
        <v/>
      </c>
      <c r="U1339">
        <f>(INDIRECT("a_"&amp;U$2)/(U$2+1))*(($C1339^(U$2+1)-$H1339^(U$2+1))/(ε_c1cd^(U$2+1)))</f>
        <v/>
      </c>
      <c r="V1339">
        <f>(INDIRECT("a_"&amp;V$2)/(V$2+1))*(($C1339^(V$2+1)-$H1339^(V$2+1))/(ε_c1cd^(V$2+1)))</f>
        <v/>
      </c>
      <c r="W1339">
        <f>(INDIRECT("a_"&amp;W$2)/(W$2+1))*(($C1339^(W$2+1)-$H1339^(W$2+1))/(ε_c1cd^(W$2+1)))</f>
        <v/>
      </c>
      <c r="X1339">
        <f>(INDIRECT("a_"&amp;X$2)/(X$2+1))*(($C1339^(X$2+1)-$H1339^(X$2+1))/(ε_c1cd^(X$2+1)))</f>
        <v/>
      </c>
      <c r="Y1339">
        <f>(INDIRECT("a_"&amp;Y$2)/(Y$2+1))*(($C1339^(Y$2+1)-$H1339^(Y$2+1))/(ε_c1cd^(Y$2+1)))</f>
        <v/>
      </c>
      <c r="Z1339">
        <f>(INDIRECT("a_"&amp;Z$2)/(Z$2+2))*(($C1339^(Z$2+2)-$H1339^(Z$2+2))/(ε_c1cd^(Z$2+2)))</f>
        <v/>
      </c>
      <c r="AA1339">
        <f>(INDIRECT("a_"&amp;AA$2)/(AA$2+2))*(($C1339^(AA$2+2)-$H1339^(AA$2+2))/(ε_c1cd^(AA$2+2)))</f>
        <v/>
      </c>
      <c r="AB1339">
        <f>(INDIRECT("a_"&amp;AB$2)/(AB$2+2))*(($C1339^(AB$2+2)-$H1339^(AB$2+2))/(ε_c1cd^(AB$2+2)))</f>
        <v/>
      </c>
      <c r="AC1339">
        <f>(INDIRECT("a_"&amp;AC$2)/(AC$2+2))*(($C1339^(AC$2+2)-$H1339^(AC$2+2))/(ε_c1cd^(AC$2+2)))</f>
        <v/>
      </c>
      <c r="AD1339">
        <f>(INDIRECT("a_"&amp;AD$2)/(AD$2+2))*(($C1339^(AD$2+2)-$H1339^(AD$2+2))/(ε_c1cd^(AD$2+2)))</f>
        <v/>
      </c>
      <c r="AE1339" s="111">
        <f>(b*f_cd/L1339)*SUM(U1339:Y1339)+SUM(Q1339:R1339)</f>
        <v/>
      </c>
      <c r="AF1339" s="112">
        <f>AE1339*(K1339-y+e)</f>
        <v/>
      </c>
      <c r="AG1339" s="113">
        <f>(b*f_cd/(L1339^2))*SUM(Z1339:AD1339)+SUM(S1339:T1339)-AF1339</f>
        <v/>
      </c>
      <c r="AH1339" s="114">
        <f>AG1339&lt;0</f>
        <v/>
      </c>
      <c r="AI1339" s="115">
        <f>IF(A1339=1,FALSE,(AND(AQ1339,AH1339,NOT(AI1338))))</f>
        <v/>
      </c>
      <c r="AJ1339" s="116">
        <f>(b*f_cd/L1339)*(a_1/2*J1339^2+a_2/3*J1339^3+a_3/4*J1339^4+a_4/5*J1339^5+a_5/6*J1339^6)+SUM(Q1339:R1339)</f>
        <v/>
      </c>
      <c r="AK1339">
        <f>AJ1339*(K1339-y+e)</f>
        <v/>
      </c>
      <c r="AL1339" s="118">
        <f>(b*f_cd/(L1339^2))*(a_1/3*J1339^3+a_2/4*J1339^4+a_3/5*J1339^5+a_4/6*J1339^6+a_5/7*J1339^7)+SUM(S1339:T1339)-AK1339</f>
        <v/>
      </c>
      <c r="AM1339" s="114">
        <f>AL1339&gt;0</f>
        <v/>
      </c>
      <c r="AN1339" s="115">
        <f>IF(A1339=1,FALSE,(AND(AQ1339,AM1339,NOT(AN1338))))</f>
        <v/>
      </c>
      <c r="AO1339">
        <f>IF(D1339=1,AND(AH1339,NOT(AI1339)),AND(AM1339,NOT(AN1339)))</f>
        <v/>
      </c>
      <c r="AP1339" s="119">
        <f>IF(D1339=1,AI1339,AN1339)</f>
        <v/>
      </c>
      <c r="AQ1339" s="125">
        <f>ABS(E1339)&lt;$AQ$2</f>
        <v/>
      </c>
      <c r="AS1339">
        <f>IF(AP1339,MAX(AS$3:AS1337)+1,"")</f>
        <v/>
      </c>
    </row>
    <row r="1340">
      <c r="A1340" t="n">
        <v>1250</v>
      </c>
      <c r="B1340" s="131">
        <f>IF(A1340=1,0,IF(AP1340,0.1*ε_cu1cd,0))</f>
        <v/>
      </c>
      <c r="C1340" s="131">
        <f>IF(A1340=1,0.1*ε_cu1cd,C1339+B1339)</f>
        <v/>
      </c>
      <c r="D1340" s="113">
        <f>IF('Нормальний переріз'!$D$68&gt;0,1,2)</f>
        <v/>
      </c>
      <c r="E1340" s="144">
        <f>IF(D1340=1,F1340,G1340)</f>
        <v/>
      </c>
      <c r="F1340" s="124">
        <f>IF(AI1339,0.11*ε_cu1cd,IF(AH1339,F1339*0.01,F1339))</f>
        <v/>
      </c>
      <c r="G1340" s="124">
        <f>IF(AP1339,-0.1*ε_cu1cd,IF(AM1339,G1339*0.01,G1339))</f>
        <v/>
      </c>
      <c r="H1340" s="113">
        <f>IF(A1340=1,E1340,IF(AO1339,H1339-E1339+E1340,IF(AP1339,0.8*H1339,H1339+E1340)))</f>
        <v/>
      </c>
      <c r="I1340" s="169">
        <f>(C1340-H1340)/h</f>
        <v/>
      </c>
      <c r="J1340">
        <f>C1340/(ε_c1cd)</f>
        <v/>
      </c>
      <c r="K1340">
        <f>C1340/I1340</f>
        <v/>
      </c>
      <c r="L1340" s="131">
        <f>I1340/(ε_c1cd)</f>
        <v/>
      </c>
      <c r="M1340">
        <f>I1340*(K1340-Z_s1)</f>
        <v/>
      </c>
      <c r="N1340">
        <f>I1340*(K1340-Z_s2)</f>
        <v/>
      </c>
      <c r="O1340">
        <f>E_s*M1340</f>
        <v/>
      </c>
      <c r="P1340">
        <f>E_s*N1340</f>
        <v/>
      </c>
      <c r="Q1340">
        <f>O1340*A_s1</f>
        <v/>
      </c>
      <c r="R1340">
        <f>P1340*A_s2</f>
        <v/>
      </c>
      <c r="S1340">
        <f>Q1340*($K1340-Z_s1)</f>
        <v/>
      </c>
      <c r="T1340">
        <f>R1340*($K1340-Z_s2)</f>
        <v/>
      </c>
      <c r="U1340">
        <f>(INDIRECT("a_"&amp;U$2)/(U$2+1))*(($C1340^(U$2+1)-$H1340^(U$2+1))/(ε_c1cd^(U$2+1)))</f>
        <v/>
      </c>
      <c r="V1340">
        <f>(INDIRECT("a_"&amp;V$2)/(V$2+1))*(($C1340^(V$2+1)-$H1340^(V$2+1))/(ε_c1cd^(V$2+1)))</f>
        <v/>
      </c>
      <c r="W1340">
        <f>(INDIRECT("a_"&amp;W$2)/(W$2+1))*(($C1340^(W$2+1)-$H1340^(W$2+1))/(ε_c1cd^(W$2+1)))</f>
        <v/>
      </c>
      <c r="X1340">
        <f>(INDIRECT("a_"&amp;X$2)/(X$2+1))*(($C1340^(X$2+1)-$H1340^(X$2+1))/(ε_c1cd^(X$2+1)))</f>
        <v/>
      </c>
      <c r="Y1340">
        <f>(INDIRECT("a_"&amp;Y$2)/(Y$2+1))*(($C1340^(Y$2+1)-$H1340^(Y$2+1))/(ε_c1cd^(Y$2+1)))</f>
        <v/>
      </c>
      <c r="Z1340">
        <f>(INDIRECT("a_"&amp;Z$2)/(Z$2+2))*(($C1340^(Z$2+2)-$H1340^(Z$2+2))/(ε_c1cd^(Z$2+2)))</f>
        <v/>
      </c>
      <c r="AA1340">
        <f>(INDIRECT("a_"&amp;AA$2)/(AA$2+2))*(($C1340^(AA$2+2)-$H1340^(AA$2+2))/(ε_c1cd^(AA$2+2)))</f>
        <v/>
      </c>
      <c r="AB1340">
        <f>(INDIRECT("a_"&amp;AB$2)/(AB$2+2))*(($C1340^(AB$2+2)-$H1340^(AB$2+2))/(ε_c1cd^(AB$2+2)))</f>
        <v/>
      </c>
      <c r="AC1340">
        <f>(INDIRECT("a_"&amp;AC$2)/(AC$2+2))*(($C1340^(AC$2+2)-$H1340^(AC$2+2))/(ε_c1cd^(AC$2+2)))</f>
        <v/>
      </c>
      <c r="AD1340">
        <f>(INDIRECT("a_"&amp;AD$2)/(AD$2+2))*(($C1340^(AD$2+2)-$H1340^(AD$2+2))/(ε_c1cd^(AD$2+2)))</f>
        <v/>
      </c>
      <c r="AE1340" s="111">
        <f>(b*f_cd/L1340)*SUM(U1340:Y1340)+SUM(Q1340:R1340)</f>
        <v/>
      </c>
      <c r="AF1340" s="112">
        <f>AE1340*(K1340-y+e)</f>
        <v/>
      </c>
      <c r="AG1340" s="113">
        <f>(b*f_cd/(L1340^2))*SUM(Z1340:AD1340)+SUM(S1340:T1340)-AF1340</f>
        <v/>
      </c>
      <c r="AH1340" s="114">
        <f>AG1340&lt;0</f>
        <v/>
      </c>
      <c r="AI1340" s="115">
        <f>IF(A1340=1,FALSE,(AND(AQ1340,AH1340,NOT(AI1339))))</f>
        <v/>
      </c>
      <c r="AJ1340" s="116">
        <f>(b*f_cd/L1340)*(a_1/2*J1340^2+a_2/3*J1340^3+a_3/4*J1340^4+a_4/5*J1340^5+a_5/6*J1340^6)+SUM(Q1340:R1340)</f>
        <v/>
      </c>
      <c r="AK1340">
        <f>AJ1340*(K1340-y+e)</f>
        <v/>
      </c>
      <c r="AL1340" s="118">
        <f>(b*f_cd/(L1340^2))*(a_1/3*J1340^3+a_2/4*J1340^4+a_3/5*J1340^5+a_4/6*J1340^6+a_5/7*J1340^7)+SUM(S1340:T1340)-AK1340</f>
        <v/>
      </c>
      <c r="AM1340" s="114">
        <f>AL1340&gt;0</f>
        <v/>
      </c>
      <c r="AN1340" s="115">
        <f>IF(A1340=1,FALSE,(AND(AQ1340,AM1340,NOT(AN1339))))</f>
        <v/>
      </c>
      <c r="AO1340">
        <f>IF(D1340=1,AND(AH1340,NOT(AI1340)),AND(AM1340,NOT(AN1340)))</f>
        <v/>
      </c>
      <c r="AP1340" s="119">
        <f>IF(D1340=1,AI1340,AN1340)</f>
        <v/>
      </c>
      <c r="AQ1340" s="125">
        <f>ABS(E1340)&lt;$AQ$2</f>
        <v/>
      </c>
      <c r="AS1340">
        <f>IF(AP1340,MAX(AS$3:AS1338)+1,"")</f>
        <v/>
      </c>
    </row>
    <row r="1341">
      <c r="A1341" t="n">
        <v>1251</v>
      </c>
      <c r="B1341" s="131">
        <f>IF(A1341=1,0,IF(AP1341,0.1*ε_cu1cd,0))</f>
        <v/>
      </c>
      <c r="C1341" s="131">
        <f>IF(A1341=1,0.1*ε_cu1cd,C1340+B1340)</f>
        <v/>
      </c>
      <c r="D1341" s="113">
        <f>IF('Нормальний переріз'!$D$68&gt;0,1,2)</f>
        <v/>
      </c>
      <c r="E1341" s="144">
        <f>IF(D1341=1,F1341,G1341)</f>
        <v/>
      </c>
      <c r="F1341" s="124">
        <f>IF(AI1340,0.11*ε_cu1cd,IF(AH1340,F1340*0.01,F1340))</f>
        <v/>
      </c>
      <c r="G1341" s="124">
        <f>IF(AP1340,-0.1*ε_cu1cd,IF(AM1340,G1340*0.01,G1340))</f>
        <v/>
      </c>
      <c r="H1341" s="113">
        <f>IF(A1341=1,E1341,IF(AO1340,H1340-E1340+E1341,IF(AP1340,0.8*H1340,H1340+E1341)))</f>
        <v/>
      </c>
      <c r="I1341" s="169">
        <f>(C1341-H1341)/h</f>
        <v/>
      </c>
      <c r="J1341">
        <f>C1341/(ε_c1cd)</f>
        <v/>
      </c>
      <c r="K1341">
        <f>C1341/I1341</f>
        <v/>
      </c>
      <c r="L1341" s="131">
        <f>I1341/(ε_c1cd)</f>
        <v/>
      </c>
      <c r="M1341">
        <f>I1341*(K1341-Z_s1)</f>
        <v/>
      </c>
      <c r="N1341">
        <f>I1341*(K1341-Z_s2)</f>
        <v/>
      </c>
      <c r="O1341">
        <f>E_s*M1341</f>
        <v/>
      </c>
      <c r="P1341">
        <f>E_s*N1341</f>
        <v/>
      </c>
      <c r="Q1341">
        <f>O1341*A_s1</f>
        <v/>
      </c>
      <c r="R1341">
        <f>P1341*A_s2</f>
        <v/>
      </c>
      <c r="S1341">
        <f>Q1341*($K1341-Z_s1)</f>
        <v/>
      </c>
      <c r="T1341">
        <f>R1341*($K1341-Z_s2)</f>
        <v/>
      </c>
      <c r="U1341">
        <f>(INDIRECT("a_"&amp;U$2)/(U$2+1))*(($C1341^(U$2+1)-$H1341^(U$2+1))/(ε_c1cd^(U$2+1)))</f>
        <v/>
      </c>
      <c r="V1341">
        <f>(INDIRECT("a_"&amp;V$2)/(V$2+1))*(($C1341^(V$2+1)-$H1341^(V$2+1))/(ε_c1cd^(V$2+1)))</f>
        <v/>
      </c>
      <c r="W1341">
        <f>(INDIRECT("a_"&amp;W$2)/(W$2+1))*(($C1341^(W$2+1)-$H1341^(W$2+1))/(ε_c1cd^(W$2+1)))</f>
        <v/>
      </c>
      <c r="X1341">
        <f>(INDIRECT("a_"&amp;X$2)/(X$2+1))*(($C1341^(X$2+1)-$H1341^(X$2+1))/(ε_c1cd^(X$2+1)))</f>
        <v/>
      </c>
      <c r="Y1341">
        <f>(INDIRECT("a_"&amp;Y$2)/(Y$2+1))*(($C1341^(Y$2+1)-$H1341^(Y$2+1))/(ε_c1cd^(Y$2+1)))</f>
        <v/>
      </c>
      <c r="Z1341">
        <f>(INDIRECT("a_"&amp;Z$2)/(Z$2+2))*(($C1341^(Z$2+2)-$H1341^(Z$2+2))/(ε_c1cd^(Z$2+2)))</f>
        <v/>
      </c>
      <c r="AA1341">
        <f>(INDIRECT("a_"&amp;AA$2)/(AA$2+2))*(($C1341^(AA$2+2)-$H1341^(AA$2+2))/(ε_c1cd^(AA$2+2)))</f>
        <v/>
      </c>
      <c r="AB1341">
        <f>(INDIRECT("a_"&amp;AB$2)/(AB$2+2))*(($C1341^(AB$2+2)-$H1341^(AB$2+2))/(ε_c1cd^(AB$2+2)))</f>
        <v/>
      </c>
      <c r="AC1341">
        <f>(INDIRECT("a_"&amp;AC$2)/(AC$2+2))*(($C1341^(AC$2+2)-$H1341^(AC$2+2))/(ε_c1cd^(AC$2+2)))</f>
        <v/>
      </c>
      <c r="AD1341">
        <f>(INDIRECT("a_"&amp;AD$2)/(AD$2+2))*(($C1341^(AD$2+2)-$H1341^(AD$2+2))/(ε_c1cd^(AD$2+2)))</f>
        <v/>
      </c>
      <c r="AE1341" s="111">
        <f>(b*f_cd/L1341)*SUM(U1341:Y1341)+SUM(Q1341:R1341)</f>
        <v/>
      </c>
      <c r="AF1341" s="112">
        <f>AE1341*(K1341-y+e)</f>
        <v/>
      </c>
      <c r="AG1341" s="113">
        <f>(b*f_cd/(L1341^2))*SUM(Z1341:AD1341)+SUM(S1341:T1341)-AF1341</f>
        <v/>
      </c>
      <c r="AH1341" s="114">
        <f>AG1341&lt;0</f>
        <v/>
      </c>
      <c r="AI1341" s="115">
        <f>IF(A1341=1,FALSE,(AND(AQ1341,AH1341,NOT(AI1340))))</f>
        <v/>
      </c>
      <c r="AJ1341" s="116">
        <f>(b*f_cd/L1341)*(a_1/2*J1341^2+a_2/3*J1341^3+a_3/4*J1341^4+a_4/5*J1341^5+a_5/6*J1341^6)+SUM(Q1341:R1341)</f>
        <v/>
      </c>
      <c r="AK1341">
        <f>AJ1341*(K1341-y+e)</f>
        <v/>
      </c>
      <c r="AL1341" s="118">
        <f>(b*f_cd/(L1341^2))*(a_1/3*J1341^3+a_2/4*J1341^4+a_3/5*J1341^5+a_4/6*J1341^6+a_5/7*J1341^7)+SUM(S1341:T1341)-AK1341</f>
        <v/>
      </c>
      <c r="AM1341" s="114">
        <f>AL1341&gt;0</f>
        <v/>
      </c>
      <c r="AN1341" s="115">
        <f>IF(A1341=1,FALSE,(AND(AQ1341,AM1341,NOT(AN1340))))</f>
        <v/>
      </c>
      <c r="AO1341">
        <f>IF(D1341=1,AND(AH1341,NOT(AI1341)),AND(AM1341,NOT(AN1341)))</f>
        <v/>
      </c>
      <c r="AP1341" s="119">
        <f>IF(D1341=1,AI1341,AN1341)</f>
        <v/>
      </c>
      <c r="AQ1341" s="125">
        <f>ABS(E1341)&lt;$AQ$2</f>
        <v/>
      </c>
      <c r="AS1341">
        <f>IF(AP1341,MAX(AS$3:AS1339)+1,"")</f>
        <v/>
      </c>
    </row>
    <row r="1342">
      <c r="A1342" t="n">
        <v>1252</v>
      </c>
      <c r="B1342" s="131">
        <f>IF(A1342=1,0,IF(AP1342,0.1*ε_cu1cd,0))</f>
        <v/>
      </c>
      <c r="C1342" s="131">
        <f>IF(A1342=1,0.1*ε_cu1cd,C1341+B1341)</f>
        <v/>
      </c>
      <c r="D1342" s="113">
        <f>IF('Нормальний переріз'!$D$68&gt;0,1,2)</f>
        <v/>
      </c>
      <c r="E1342" s="144">
        <f>IF(D1342=1,F1342,G1342)</f>
        <v/>
      </c>
      <c r="F1342" s="124">
        <f>IF(AI1341,0.11*ε_cu1cd,IF(AH1341,F1341*0.01,F1341))</f>
        <v/>
      </c>
      <c r="G1342" s="124">
        <f>IF(AP1341,-0.1*ε_cu1cd,IF(AM1341,G1341*0.01,G1341))</f>
        <v/>
      </c>
      <c r="H1342" s="113">
        <f>IF(A1342=1,E1342,IF(AO1341,H1341-E1341+E1342,IF(AP1341,0.8*H1341,H1341+E1342)))</f>
        <v/>
      </c>
      <c r="I1342" s="169">
        <f>(C1342-H1342)/h</f>
        <v/>
      </c>
      <c r="J1342">
        <f>C1342/(ε_c1cd)</f>
        <v/>
      </c>
      <c r="K1342">
        <f>C1342/I1342</f>
        <v/>
      </c>
      <c r="L1342" s="131">
        <f>I1342/(ε_c1cd)</f>
        <v/>
      </c>
      <c r="M1342">
        <f>I1342*(K1342-Z_s1)</f>
        <v/>
      </c>
      <c r="N1342">
        <f>I1342*(K1342-Z_s2)</f>
        <v/>
      </c>
      <c r="O1342">
        <f>E_s*M1342</f>
        <v/>
      </c>
      <c r="P1342">
        <f>E_s*N1342</f>
        <v/>
      </c>
      <c r="Q1342">
        <f>O1342*A_s1</f>
        <v/>
      </c>
      <c r="R1342">
        <f>P1342*A_s2</f>
        <v/>
      </c>
      <c r="S1342">
        <f>Q1342*($K1342-Z_s1)</f>
        <v/>
      </c>
      <c r="T1342">
        <f>R1342*($K1342-Z_s2)</f>
        <v/>
      </c>
      <c r="U1342">
        <f>(INDIRECT("a_"&amp;U$2)/(U$2+1))*(($C1342^(U$2+1)-$H1342^(U$2+1))/(ε_c1cd^(U$2+1)))</f>
        <v/>
      </c>
      <c r="V1342">
        <f>(INDIRECT("a_"&amp;V$2)/(V$2+1))*(($C1342^(V$2+1)-$H1342^(V$2+1))/(ε_c1cd^(V$2+1)))</f>
        <v/>
      </c>
      <c r="W1342">
        <f>(INDIRECT("a_"&amp;W$2)/(W$2+1))*(($C1342^(W$2+1)-$H1342^(W$2+1))/(ε_c1cd^(W$2+1)))</f>
        <v/>
      </c>
      <c r="X1342">
        <f>(INDIRECT("a_"&amp;X$2)/(X$2+1))*(($C1342^(X$2+1)-$H1342^(X$2+1))/(ε_c1cd^(X$2+1)))</f>
        <v/>
      </c>
      <c r="Y1342">
        <f>(INDIRECT("a_"&amp;Y$2)/(Y$2+1))*(($C1342^(Y$2+1)-$H1342^(Y$2+1))/(ε_c1cd^(Y$2+1)))</f>
        <v/>
      </c>
      <c r="Z1342">
        <f>(INDIRECT("a_"&amp;Z$2)/(Z$2+2))*(($C1342^(Z$2+2)-$H1342^(Z$2+2))/(ε_c1cd^(Z$2+2)))</f>
        <v/>
      </c>
      <c r="AA1342">
        <f>(INDIRECT("a_"&amp;AA$2)/(AA$2+2))*(($C1342^(AA$2+2)-$H1342^(AA$2+2))/(ε_c1cd^(AA$2+2)))</f>
        <v/>
      </c>
      <c r="AB1342">
        <f>(INDIRECT("a_"&amp;AB$2)/(AB$2+2))*(($C1342^(AB$2+2)-$H1342^(AB$2+2))/(ε_c1cd^(AB$2+2)))</f>
        <v/>
      </c>
      <c r="AC1342">
        <f>(INDIRECT("a_"&amp;AC$2)/(AC$2+2))*(($C1342^(AC$2+2)-$H1342^(AC$2+2))/(ε_c1cd^(AC$2+2)))</f>
        <v/>
      </c>
      <c r="AD1342">
        <f>(INDIRECT("a_"&amp;AD$2)/(AD$2+2))*(($C1342^(AD$2+2)-$H1342^(AD$2+2))/(ε_c1cd^(AD$2+2)))</f>
        <v/>
      </c>
      <c r="AE1342" s="111">
        <f>(b*f_cd/L1342)*SUM(U1342:Y1342)+SUM(Q1342:R1342)</f>
        <v/>
      </c>
      <c r="AF1342" s="112">
        <f>AE1342*(K1342-y+e)</f>
        <v/>
      </c>
      <c r="AG1342" s="113">
        <f>(b*f_cd/(L1342^2))*SUM(Z1342:AD1342)+SUM(S1342:T1342)-AF1342</f>
        <v/>
      </c>
      <c r="AH1342" s="114">
        <f>AG1342&lt;0</f>
        <v/>
      </c>
      <c r="AI1342" s="115">
        <f>IF(A1342=1,FALSE,(AND(AQ1342,AH1342,NOT(AI1341))))</f>
        <v/>
      </c>
      <c r="AJ1342" s="116">
        <f>(b*f_cd/L1342)*(a_1/2*J1342^2+a_2/3*J1342^3+a_3/4*J1342^4+a_4/5*J1342^5+a_5/6*J1342^6)+SUM(Q1342:R1342)</f>
        <v/>
      </c>
      <c r="AK1342">
        <f>AJ1342*(K1342-y+e)</f>
        <v/>
      </c>
      <c r="AL1342" s="118">
        <f>(b*f_cd/(L1342^2))*(a_1/3*J1342^3+a_2/4*J1342^4+a_3/5*J1342^5+a_4/6*J1342^6+a_5/7*J1342^7)+SUM(S1342:T1342)-AK1342</f>
        <v/>
      </c>
      <c r="AM1342" s="114">
        <f>AL1342&gt;0</f>
        <v/>
      </c>
      <c r="AN1342" s="115">
        <f>IF(A1342=1,FALSE,(AND(AQ1342,AM1342,NOT(AN1341))))</f>
        <v/>
      </c>
      <c r="AO1342">
        <f>IF(D1342=1,AND(AH1342,NOT(AI1342)),AND(AM1342,NOT(AN1342)))</f>
        <v/>
      </c>
      <c r="AP1342" s="119">
        <f>IF(D1342=1,AI1342,AN1342)</f>
        <v/>
      </c>
      <c r="AQ1342" s="125">
        <f>ABS(E1342)&lt;$AQ$2</f>
        <v/>
      </c>
      <c r="AS1342">
        <f>IF(AP1342,MAX(AS$3:AS1340)+1,"")</f>
        <v/>
      </c>
    </row>
    <row r="1343">
      <c r="A1343" t="n">
        <v>1253</v>
      </c>
      <c r="B1343" s="131">
        <f>IF(A1343=1,0,IF(AP1343,0.1*ε_cu1cd,0))</f>
        <v/>
      </c>
      <c r="C1343" s="131">
        <f>IF(A1343=1,0.1*ε_cu1cd,C1342+B1342)</f>
        <v/>
      </c>
      <c r="D1343" s="113">
        <f>IF('Нормальний переріз'!$D$68&gt;0,1,2)</f>
        <v/>
      </c>
      <c r="E1343" s="144">
        <f>IF(D1343=1,F1343,G1343)</f>
        <v/>
      </c>
      <c r="F1343" s="124">
        <f>IF(AI1342,0.11*ε_cu1cd,IF(AH1342,F1342*0.01,F1342))</f>
        <v/>
      </c>
      <c r="G1343" s="124">
        <f>IF(AP1342,-0.1*ε_cu1cd,IF(AM1342,G1342*0.01,G1342))</f>
        <v/>
      </c>
      <c r="H1343" s="113">
        <f>IF(A1343=1,E1343,IF(AO1342,H1342-E1342+E1343,IF(AP1342,0.8*H1342,H1342+E1343)))</f>
        <v/>
      </c>
      <c r="I1343" s="169">
        <f>(C1343-H1343)/h</f>
        <v/>
      </c>
      <c r="J1343">
        <f>C1343/(ε_c1cd)</f>
        <v/>
      </c>
      <c r="K1343">
        <f>C1343/I1343</f>
        <v/>
      </c>
      <c r="L1343" s="131">
        <f>I1343/(ε_c1cd)</f>
        <v/>
      </c>
      <c r="M1343">
        <f>I1343*(K1343-Z_s1)</f>
        <v/>
      </c>
      <c r="N1343">
        <f>I1343*(K1343-Z_s2)</f>
        <v/>
      </c>
      <c r="O1343">
        <f>E_s*M1343</f>
        <v/>
      </c>
      <c r="P1343">
        <f>E_s*N1343</f>
        <v/>
      </c>
      <c r="Q1343">
        <f>O1343*A_s1</f>
        <v/>
      </c>
      <c r="R1343">
        <f>P1343*A_s2</f>
        <v/>
      </c>
      <c r="S1343">
        <f>Q1343*($K1343-Z_s1)</f>
        <v/>
      </c>
      <c r="T1343">
        <f>R1343*($K1343-Z_s2)</f>
        <v/>
      </c>
      <c r="U1343">
        <f>(INDIRECT("a_"&amp;U$2)/(U$2+1))*(($C1343^(U$2+1)-$H1343^(U$2+1))/(ε_c1cd^(U$2+1)))</f>
        <v/>
      </c>
      <c r="V1343">
        <f>(INDIRECT("a_"&amp;V$2)/(V$2+1))*(($C1343^(V$2+1)-$H1343^(V$2+1))/(ε_c1cd^(V$2+1)))</f>
        <v/>
      </c>
      <c r="W1343">
        <f>(INDIRECT("a_"&amp;W$2)/(W$2+1))*(($C1343^(W$2+1)-$H1343^(W$2+1))/(ε_c1cd^(W$2+1)))</f>
        <v/>
      </c>
      <c r="X1343">
        <f>(INDIRECT("a_"&amp;X$2)/(X$2+1))*(($C1343^(X$2+1)-$H1343^(X$2+1))/(ε_c1cd^(X$2+1)))</f>
        <v/>
      </c>
      <c r="Y1343">
        <f>(INDIRECT("a_"&amp;Y$2)/(Y$2+1))*(($C1343^(Y$2+1)-$H1343^(Y$2+1))/(ε_c1cd^(Y$2+1)))</f>
        <v/>
      </c>
      <c r="Z1343">
        <f>(INDIRECT("a_"&amp;Z$2)/(Z$2+2))*(($C1343^(Z$2+2)-$H1343^(Z$2+2))/(ε_c1cd^(Z$2+2)))</f>
        <v/>
      </c>
      <c r="AA1343">
        <f>(INDIRECT("a_"&amp;AA$2)/(AA$2+2))*(($C1343^(AA$2+2)-$H1343^(AA$2+2))/(ε_c1cd^(AA$2+2)))</f>
        <v/>
      </c>
      <c r="AB1343">
        <f>(INDIRECT("a_"&amp;AB$2)/(AB$2+2))*(($C1343^(AB$2+2)-$H1343^(AB$2+2))/(ε_c1cd^(AB$2+2)))</f>
        <v/>
      </c>
      <c r="AC1343">
        <f>(INDIRECT("a_"&amp;AC$2)/(AC$2+2))*(($C1343^(AC$2+2)-$H1343^(AC$2+2))/(ε_c1cd^(AC$2+2)))</f>
        <v/>
      </c>
      <c r="AD1343">
        <f>(INDIRECT("a_"&amp;AD$2)/(AD$2+2))*(($C1343^(AD$2+2)-$H1343^(AD$2+2))/(ε_c1cd^(AD$2+2)))</f>
        <v/>
      </c>
      <c r="AE1343" s="111">
        <f>(b*f_cd/L1343)*SUM(U1343:Y1343)+SUM(Q1343:R1343)</f>
        <v/>
      </c>
      <c r="AF1343" s="112">
        <f>AE1343*(K1343-y+e)</f>
        <v/>
      </c>
      <c r="AG1343" s="113">
        <f>(b*f_cd/(L1343^2))*SUM(Z1343:AD1343)+SUM(S1343:T1343)-AF1343</f>
        <v/>
      </c>
      <c r="AH1343" s="114">
        <f>AG1343&lt;0</f>
        <v/>
      </c>
      <c r="AI1343" s="115">
        <f>IF(A1343=1,FALSE,(AND(AQ1343,AH1343,NOT(AI1342))))</f>
        <v/>
      </c>
      <c r="AJ1343" s="116">
        <f>(b*f_cd/L1343)*(a_1/2*J1343^2+a_2/3*J1343^3+a_3/4*J1343^4+a_4/5*J1343^5+a_5/6*J1343^6)+SUM(Q1343:R1343)</f>
        <v/>
      </c>
      <c r="AK1343">
        <f>AJ1343*(K1343-y+e)</f>
        <v/>
      </c>
      <c r="AL1343" s="118">
        <f>(b*f_cd/(L1343^2))*(a_1/3*J1343^3+a_2/4*J1343^4+a_3/5*J1343^5+a_4/6*J1343^6+a_5/7*J1343^7)+SUM(S1343:T1343)-AK1343</f>
        <v/>
      </c>
      <c r="AM1343" s="114">
        <f>AL1343&gt;0</f>
        <v/>
      </c>
      <c r="AN1343" s="115">
        <f>IF(A1343=1,FALSE,(AND(AQ1343,AM1343,NOT(AN1342))))</f>
        <v/>
      </c>
      <c r="AO1343">
        <f>IF(D1343=1,AND(AH1343,NOT(AI1343)),AND(AM1343,NOT(AN1343)))</f>
        <v/>
      </c>
      <c r="AP1343" s="119">
        <f>IF(D1343=1,AI1343,AN1343)</f>
        <v/>
      </c>
      <c r="AQ1343" s="125">
        <f>ABS(E1343)&lt;$AQ$2</f>
        <v/>
      </c>
      <c r="AS1343">
        <f>IF(AP1343,MAX(AS$3:AS1341)+1,"")</f>
        <v/>
      </c>
    </row>
    <row r="1344">
      <c r="A1344" t="n">
        <v>1254</v>
      </c>
      <c r="B1344" s="131">
        <f>IF(A1344=1,0,IF(AP1344,0.1*ε_cu1cd,0))</f>
        <v/>
      </c>
      <c r="C1344" s="131">
        <f>IF(A1344=1,0.1*ε_cu1cd,C1343+B1343)</f>
        <v/>
      </c>
      <c r="D1344" s="113">
        <f>IF('Нормальний переріз'!$D$68&gt;0,1,2)</f>
        <v/>
      </c>
      <c r="E1344" s="144">
        <f>IF(D1344=1,F1344,G1344)</f>
        <v/>
      </c>
      <c r="F1344" s="124">
        <f>IF(AI1343,0.11*ε_cu1cd,IF(AH1343,F1343*0.01,F1343))</f>
        <v/>
      </c>
      <c r="G1344" s="124">
        <f>IF(AP1343,-0.1*ε_cu1cd,IF(AM1343,G1343*0.01,G1343))</f>
        <v/>
      </c>
      <c r="H1344" s="113">
        <f>IF(A1344=1,E1344,IF(AO1343,H1343-E1343+E1344,IF(AP1343,0.8*H1343,H1343+E1344)))</f>
        <v/>
      </c>
      <c r="I1344" s="169">
        <f>(C1344-H1344)/h</f>
        <v/>
      </c>
      <c r="J1344">
        <f>C1344/(ε_c1cd)</f>
        <v/>
      </c>
      <c r="K1344">
        <f>C1344/I1344</f>
        <v/>
      </c>
      <c r="L1344" s="131">
        <f>I1344/(ε_c1cd)</f>
        <v/>
      </c>
      <c r="M1344">
        <f>I1344*(K1344-Z_s1)</f>
        <v/>
      </c>
      <c r="N1344">
        <f>I1344*(K1344-Z_s2)</f>
        <v/>
      </c>
      <c r="O1344">
        <f>E_s*M1344</f>
        <v/>
      </c>
      <c r="P1344">
        <f>E_s*N1344</f>
        <v/>
      </c>
      <c r="Q1344">
        <f>O1344*A_s1</f>
        <v/>
      </c>
      <c r="R1344">
        <f>P1344*A_s2</f>
        <v/>
      </c>
      <c r="S1344">
        <f>Q1344*($K1344-Z_s1)</f>
        <v/>
      </c>
      <c r="T1344">
        <f>R1344*($K1344-Z_s2)</f>
        <v/>
      </c>
      <c r="U1344">
        <f>(INDIRECT("a_"&amp;U$2)/(U$2+1))*(($C1344^(U$2+1)-$H1344^(U$2+1))/(ε_c1cd^(U$2+1)))</f>
        <v/>
      </c>
      <c r="V1344">
        <f>(INDIRECT("a_"&amp;V$2)/(V$2+1))*(($C1344^(V$2+1)-$H1344^(V$2+1))/(ε_c1cd^(V$2+1)))</f>
        <v/>
      </c>
      <c r="W1344">
        <f>(INDIRECT("a_"&amp;W$2)/(W$2+1))*(($C1344^(W$2+1)-$H1344^(W$2+1))/(ε_c1cd^(W$2+1)))</f>
        <v/>
      </c>
      <c r="X1344">
        <f>(INDIRECT("a_"&amp;X$2)/(X$2+1))*(($C1344^(X$2+1)-$H1344^(X$2+1))/(ε_c1cd^(X$2+1)))</f>
        <v/>
      </c>
      <c r="Y1344">
        <f>(INDIRECT("a_"&amp;Y$2)/(Y$2+1))*(($C1344^(Y$2+1)-$H1344^(Y$2+1))/(ε_c1cd^(Y$2+1)))</f>
        <v/>
      </c>
      <c r="Z1344">
        <f>(INDIRECT("a_"&amp;Z$2)/(Z$2+2))*(($C1344^(Z$2+2)-$H1344^(Z$2+2))/(ε_c1cd^(Z$2+2)))</f>
        <v/>
      </c>
      <c r="AA1344">
        <f>(INDIRECT("a_"&amp;AA$2)/(AA$2+2))*(($C1344^(AA$2+2)-$H1344^(AA$2+2))/(ε_c1cd^(AA$2+2)))</f>
        <v/>
      </c>
      <c r="AB1344">
        <f>(INDIRECT("a_"&amp;AB$2)/(AB$2+2))*(($C1344^(AB$2+2)-$H1344^(AB$2+2))/(ε_c1cd^(AB$2+2)))</f>
        <v/>
      </c>
      <c r="AC1344">
        <f>(INDIRECT("a_"&amp;AC$2)/(AC$2+2))*(($C1344^(AC$2+2)-$H1344^(AC$2+2))/(ε_c1cd^(AC$2+2)))</f>
        <v/>
      </c>
      <c r="AD1344">
        <f>(INDIRECT("a_"&amp;AD$2)/(AD$2+2))*(($C1344^(AD$2+2)-$H1344^(AD$2+2))/(ε_c1cd^(AD$2+2)))</f>
        <v/>
      </c>
      <c r="AE1344" s="111">
        <f>(b*f_cd/L1344)*SUM(U1344:Y1344)+SUM(Q1344:R1344)</f>
        <v/>
      </c>
      <c r="AF1344" s="112">
        <f>AE1344*(K1344-y+e)</f>
        <v/>
      </c>
      <c r="AG1344" s="113">
        <f>(b*f_cd/(L1344^2))*SUM(Z1344:AD1344)+SUM(S1344:T1344)-AF1344</f>
        <v/>
      </c>
      <c r="AH1344" s="114">
        <f>AG1344&lt;0</f>
        <v/>
      </c>
      <c r="AI1344" s="115">
        <f>IF(A1344=1,FALSE,(AND(AQ1344,AH1344,NOT(AI1343))))</f>
        <v/>
      </c>
      <c r="AJ1344" s="116">
        <f>(b*f_cd/L1344)*(a_1/2*J1344^2+a_2/3*J1344^3+a_3/4*J1344^4+a_4/5*J1344^5+a_5/6*J1344^6)+SUM(Q1344:R1344)</f>
        <v/>
      </c>
      <c r="AK1344">
        <f>AJ1344*(K1344-y+e)</f>
        <v/>
      </c>
      <c r="AL1344" s="118">
        <f>(b*f_cd/(L1344^2))*(a_1/3*J1344^3+a_2/4*J1344^4+a_3/5*J1344^5+a_4/6*J1344^6+a_5/7*J1344^7)+SUM(S1344:T1344)-AK1344</f>
        <v/>
      </c>
      <c r="AM1344" s="114">
        <f>AL1344&gt;0</f>
        <v/>
      </c>
      <c r="AN1344" s="115">
        <f>IF(A1344=1,FALSE,(AND(AQ1344,AM1344,NOT(AN1343))))</f>
        <v/>
      </c>
      <c r="AO1344">
        <f>IF(D1344=1,AND(AH1344,NOT(AI1344)),AND(AM1344,NOT(AN1344)))</f>
        <v/>
      </c>
      <c r="AP1344" s="119">
        <f>IF(D1344=1,AI1344,AN1344)</f>
        <v/>
      </c>
      <c r="AQ1344" s="125">
        <f>ABS(E1344)&lt;$AQ$2</f>
        <v/>
      </c>
      <c r="AS1344">
        <f>IF(AP1344,MAX(AS$3:AS1342)+1,"")</f>
        <v/>
      </c>
    </row>
    <row r="1345">
      <c r="A1345" t="n">
        <v>1255</v>
      </c>
      <c r="B1345" s="131">
        <f>IF(A1345=1,0,IF(AP1345,0.1*ε_cu1cd,0))</f>
        <v/>
      </c>
      <c r="C1345" s="131">
        <f>IF(A1345=1,0.1*ε_cu1cd,C1344+B1344)</f>
        <v/>
      </c>
      <c r="D1345" s="113">
        <f>IF('Нормальний переріз'!$D$68&gt;0,1,2)</f>
        <v/>
      </c>
      <c r="E1345" s="144">
        <f>IF(D1345=1,F1345,G1345)</f>
        <v/>
      </c>
      <c r="F1345" s="124">
        <f>IF(AI1344,0.11*ε_cu1cd,IF(AH1344,F1344*0.01,F1344))</f>
        <v/>
      </c>
      <c r="G1345" s="124">
        <f>IF(AP1344,-0.1*ε_cu1cd,IF(AM1344,G1344*0.01,G1344))</f>
        <v/>
      </c>
      <c r="H1345" s="113">
        <f>IF(A1345=1,E1345,IF(AO1344,H1344-E1344+E1345,IF(AP1344,0.8*H1344,H1344+E1345)))</f>
        <v/>
      </c>
      <c r="I1345" s="169">
        <f>(C1345-H1345)/h</f>
        <v/>
      </c>
      <c r="J1345">
        <f>C1345/(ε_c1cd)</f>
        <v/>
      </c>
      <c r="K1345">
        <f>C1345/I1345</f>
        <v/>
      </c>
      <c r="L1345" s="131">
        <f>I1345/(ε_c1cd)</f>
        <v/>
      </c>
      <c r="M1345">
        <f>I1345*(K1345-Z_s1)</f>
        <v/>
      </c>
      <c r="N1345">
        <f>I1345*(K1345-Z_s2)</f>
        <v/>
      </c>
      <c r="O1345">
        <f>E_s*M1345</f>
        <v/>
      </c>
      <c r="P1345">
        <f>E_s*N1345</f>
        <v/>
      </c>
      <c r="Q1345">
        <f>O1345*A_s1</f>
        <v/>
      </c>
      <c r="R1345">
        <f>P1345*A_s2</f>
        <v/>
      </c>
      <c r="S1345">
        <f>Q1345*($K1345-Z_s1)</f>
        <v/>
      </c>
      <c r="T1345">
        <f>R1345*($K1345-Z_s2)</f>
        <v/>
      </c>
      <c r="U1345">
        <f>(INDIRECT("a_"&amp;U$2)/(U$2+1))*(($C1345^(U$2+1)-$H1345^(U$2+1))/(ε_c1cd^(U$2+1)))</f>
        <v/>
      </c>
      <c r="V1345">
        <f>(INDIRECT("a_"&amp;V$2)/(V$2+1))*(($C1345^(V$2+1)-$H1345^(V$2+1))/(ε_c1cd^(V$2+1)))</f>
        <v/>
      </c>
      <c r="W1345">
        <f>(INDIRECT("a_"&amp;W$2)/(W$2+1))*(($C1345^(W$2+1)-$H1345^(W$2+1))/(ε_c1cd^(W$2+1)))</f>
        <v/>
      </c>
      <c r="X1345">
        <f>(INDIRECT("a_"&amp;X$2)/(X$2+1))*(($C1345^(X$2+1)-$H1345^(X$2+1))/(ε_c1cd^(X$2+1)))</f>
        <v/>
      </c>
      <c r="Y1345">
        <f>(INDIRECT("a_"&amp;Y$2)/(Y$2+1))*(($C1345^(Y$2+1)-$H1345^(Y$2+1))/(ε_c1cd^(Y$2+1)))</f>
        <v/>
      </c>
      <c r="Z1345">
        <f>(INDIRECT("a_"&amp;Z$2)/(Z$2+2))*(($C1345^(Z$2+2)-$H1345^(Z$2+2))/(ε_c1cd^(Z$2+2)))</f>
        <v/>
      </c>
      <c r="AA1345">
        <f>(INDIRECT("a_"&amp;AA$2)/(AA$2+2))*(($C1345^(AA$2+2)-$H1345^(AA$2+2))/(ε_c1cd^(AA$2+2)))</f>
        <v/>
      </c>
      <c r="AB1345">
        <f>(INDIRECT("a_"&amp;AB$2)/(AB$2+2))*(($C1345^(AB$2+2)-$H1345^(AB$2+2))/(ε_c1cd^(AB$2+2)))</f>
        <v/>
      </c>
      <c r="AC1345">
        <f>(INDIRECT("a_"&amp;AC$2)/(AC$2+2))*(($C1345^(AC$2+2)-$H1345^(AC$2+2))/(ε_c1cd^(AC$2+2)))</f>
        <v/>
      </c>
      <c r="AD1345">
        <f>(INDIRECT("a_"&amp;AD$2)/(AD$2+2))*(($C1345^(AD$2+2)-$H1345^(AD$2+2))/(ε_c1cd^(AD$2+2)))</f>
        <v/>
      </c>
      <c r="AE1345" s="111">
        <f>(b*f_cd/L1345)*SUM(U1345:Y1345)+SUM(Q1345:R1345)</f>
        <v/>
      </c>
      <c r="AF1345" s="112">
        <f>AE1345*(K1345-y+e)</f>
        <v/>
      </c>
      <c r="AG1345" s="113">
        <f>(b*f_cd/(L1345^2))*SUM(Z1345:AD1345)+SUM(S1345:T1345)-AF1345</f>
        <v/>
      </c>
      <c r="AH1345" s="114">
        <f>AG1345&lt;0</f>
        <v/>
      </c>
      <c r="AI1345" s="115">
        <f>IF(A1345=1,FALSE,(AND(AQ1345,AH1345,NOT(AI1344))))</f>
        <v/>
      </c>
      <c r="AJ1345" s="116">
        <f>(b*f_cd/L1345)*(a_1/2*J1345^2+a_2/3*J1345^3+a_3/4*J1345^4+a_4/5*J1345^5+a_5/6*J1345^6)+SUM(Q1345:R1345)</f>
        <v/>
      </c>
      <c r="AK1345">
        <f>AJ1345*(K1345-y+e)</f>
        <v/>
      </c>
      <c r="AL1345" s="118">
        <f>(b*f_cd/(L1345^2))*(a_1/3*J1345^3+a_2/4*J1345^4+a_3/5*J1345^5+a_4/6*J1345^6+a_5/7*J1345^7)+SUM(S1345:T1345)-AK1345</f>
        <v/>
      </c>
      <c r="AM1345" s="114">
        <f>AL1345&gt;0</f>
        <v/>
      </c>
      <c r="AN1345" s="115">
        <f>IF(A1345=1,FALSE,(AND(AQ1345,AM1345,NOT(AN1344))))</f>
        <v/>
      </c>
      <c r="AO1345">
        <f>IF(D1345=1,AND(AH1345,NOT(AI1345)),AND(AM1345,NOT(AN1345)))</f>
        <v/>
      </c>
      <c r="AP1345" s="119">
        <f>IF(D1345=1,AI1345,AN1345)</f>
        <v/>
      </c>
      <c r="AQ1345" s="125">
        <f>ABS(E1345)&lt;$AQ$2</f>
        <v/>
      </c>
      <c r="AS1345">
        <f>IF(AP1345,MAX(AS$3:AS1343)+1,"")</f>
        <v/>
      </c>
    </row>
    <row r="1346">
      <c r="A1346" t="n">
        <v>1256</v>
      </c>
      <c r="B1346" s="131">
        <f>IF(A1346=1,0,IF(AP1346,0.1*ε_cu1cd,0))</f>
        <v/>
      </c>
      <c r="C1346" s="131">
        <f>IF(A1346=1,0.1*ε_cu1cd,C1345+B1345)</f>
        <v/>
      </c>
      <c r="D1346" s="113">
        <f>IF('Нормальний переріз'!$D$68&gt;0,1,2)</f>
        <v/>
      </c>
      <c r="E1346" s="144">
        <f>IF(D1346=1,F1346,G1346)</f>
        <v/>
      </c>
      <c r="F1346" s="124">
        <f>IF(AI1345,0.11*ε_cu1cd,IF(AH1345,F1345*0.01,F1345))</f>
        <v/>
      </c>
      <c r="G1346" s="124">
        <f>IF(AP1345,-0.1*ε_cu1cd,IF(AM1345,G1345*0.01,G1345))</f>
        <v/>
      </c>
      <c r="H1346" s="113">
        <f>IF(A1346=1,E1346,IF(AO1345,H1345-E1345+E1346,IF(AP1345,0.8*H1345,H1345+E1346)))</f>
        <v/>
      </c>
      <c r="I1346" s="169">
        <f>(C1346-H1346)/h</f>
        <v/>
      </c>
      <c r="J1346">
        <f>C1346/(ε_c1cd)</f>
        <v/>
      </c>
      <c r="K1346">
        <f>C1346/I1346</f>
        <v/>
      </c>
      <c r="L1346" s="131">
        <f>I1346/(ε_c1cd)</f>
        <v/>
      </c>
      <c r="M1346">
        <f>I1346*(K1346-Z_s1)</f>
        <v/>
      </c>
      <c r="N1346">
        <f>I1346*(K1346-Z_s2)</f>
        <v/>
      </c>
      <c r="O1346">
        <f>E_s*M1346</f>
        <v/>
      </c>
      <c r="P1346">
        <f>E_s*N1346</f>
        <v/>
      </c>
      <c r="Q1346">
        <f>O1346*A_s1</f>
        <v/>
      </c>
      <c r="R1346">
        <f>P1346*A_s2</f>
        <v/>
      </c>
      <c r="S1346">
        <f>Q1346*($K1346-Z_s1)</f>
        <v/>
      </c>
      <c r="T1346">
        <f>R1346*($K1346-Z_s2)</f>
        <v/>
      </c>
      <c r="U1346">
        <f>(INDIRECT("a_"&amp;U$2)/(U$2+1))*(($C1346^(U$2+1)-$H1346^(U$2+1))/(ε_c1cd^(U$2+1)))</f>
        <v/>
      </c>
      <c r="V1346">
        <f>(INDIRECT("a_"&amp;V$2)/(V$2+1))*(($C1346^(V$2+1)-$H1346^(V$2+1))/(ε_c1cd^(V$2+1)))</f>
        <v/>
      </c>
      <c r="W1346">
        <f>(INDIRECT("a_"&amp;W$2)/(W$2+1))*(($C1346^(W$2+1)-$H1346^(W$2+1))/(ε_c1cd^(W$2+1)))</f>
        <v/>
      </c>
      <c r="X1346">
        <f>(INDIRECT("a_"&amp;X$2)/(X$2+1))*(($C1346^(X$2+1)-$H1346^(X$2+1))/(ε_c1cd^(X$2+1)))</f>
        <v/>
      </c>
      <c r="Y1346">
        <f>(INDIRECT("a_"&amp;Y$2)/(Y$2+1))*(($C1346^(Y$2+1)-$H1346^(Y$2+1))/(ε_c1cd^(Y$2+1)))</f>
        <v/>
      </c>
      <c r="Z1346">
        <f>(INDIRECT("a_"&amp;Z$2)/(Z$2+2))*(($C1346^(Z$2+2)-$H1346^(Z$2+2))/(ε_c1cd^(Z$2+2)))</f>
        <v/>
      </c>
      <c r="AA1346">
        <f>(INDIRECT("a_"&amp;AA$2)/(AA$2+2))*(($C1346^(AA$2+2)-$H1346^(AA$2+2))/(ε_c1cd^(AA$2+2)))</f>
        <v/>
      </c>
      <c r="AB1346">
        <f>(INDIRECT("a_"&amp;AB$2)/(AB$2+2))*(($C1346^(AB$2+2)-$H1346^(AB$2+2))/(ε_c1cd^(AB$2+2)))</f>
        <v/>
      </c>
      <c r="AC1346">
        <f>(INDIRECT("a_"&amp;AC$2)/(AC$2+2))*(($C1346^(AC$2+2)-$H1346^(AC$2+2))/(ε_c1cd^(AC$2+2)))</f>
        <v/>
      </c>
      <c r="AD1346">
        <f>(INDIRECT("a_"&amp;AD$2)/(AD$2+2))*(($C1346^(AD$2+2)-$H1346^(AD$2+2))/(ε_c1cd^(AD$2+2)))</f>
        <v/>
      </c>
      <c r="AE1346" s="111">
        <f>(b*f_cd/L1346)*SUM(U1346:Y1346)+SUM(Q1346:R1346)</f>
        <v/>
      </c>
      <c r="AF1346" s="112">
        <f>AE1346*(K1346-y+e)</f>
        <v/>
      </c>
      <c r="AG1346" s="113">
        <f>(b*f_cd/(L1346^2))*SUM(Z1346:AD1346)+SUM(S1346:T1346)-AF1346</f>
        <v/>
      </c>
      <c r="AH1346" s="114">
        <f>AG1346&lt;0</f>
        <v/>
      </c>
      <c r="AI1346" s="115">
        <f>IF(A1346=1,FALSE,(AND(AQ1346,AH1346,NOT(AI1345))))</f>
        <v/>
      </c>
      <c r="AJ1346" s="116">
        <f>(b*f_cd/L1346)*(a_1/2*J1346^2+a_2/3*J1346^3+a_3/4*J1346^4+a_4/5*J1346^5+a_5/6*J1346^6)+SUM(Q1346:R1346)</f>
        <v/>
      </c>
      <c r="AK1346">
        <f>AJ1346*(K1346-y+e)</f>
        <v/>
      </c>
      <c r="AL1346" s="118">
        <f>(b*f_cd/(L1346^2))*(a_1/3*J1346^3+a_2/4*J1346^4+a_3/5*J1346^5+a_4/6*J1346^6+a_5/7*J1346^7)+SUM(S1346:T1346)-AK1346</f>
        <v/>
      </c>
      <c r="AM1346" s="114">
        <f>AL1346&gt;0</f>
        <v/>
      </c>
      <c r="AN1346" s="115">
        <f>IF(A1346=1,FALSE,(AND(AQ1346,AM1346,NOT(AN1345))))</f>
        <v/>
      </c>
      <c r="AO1346">
        <f>IF(D1346=1,AND(AH1346,NOT(AI1346)),AND(AM1346,NOT(AN1346)))</f>
        <v/>
      </c>
      <c r="AP1346" s="119">
        <f>IF(D1346=1,AI1346,AN1346)</f>
        <v/>
      </c>
      <c r="AQ1346" s="125">
        <f>ABS(E1346)&lt;$AQ$2</f>
        <v/>
      </c>
      <c r="AS1346">
        <f>IF(AP1346,MAX(AS$3:AS1344)+1,"")</f>
        <v/>
      </c>
    </row>
    <row r="1347">
      <c r="A1347" t="n">
        <v>1257</v>
      </c>
      <c r="B1347" s="131">
        <f>IF(A1347=1,0,IF(AP1347,0.1*ε_cu1cd,0))</f>
        <v/>
      </c>
      <c r="C1347" s="131">
        <f>IF(A1347=1,0.1*ε_cu1cd,C1346+B1346)</f>
        <v/>
      </c>
      <c r="D1347" s="113">
        <f>IF('Нормальний переріз'!$D$68&gt;0,1,2)</f>
        <v/>
      </c>
      <c r="E1347" s="144">
        <f>IF(D1347=1,F1347,G1347)</f>
        <v/>
      </c>
      <c r="F1347" s="124">
        <f>IF(AI1346,0.11*ε_cu1cd,IF(AH1346,F1346*0.01,F1346))</f>
        <v/>
      </c>
      <c r="G1347" s="124">
        <f>IF(AP1346,-0.1*ε_cu1cd,IF(AM1346,G1346*0.01,G1346))</f>
        <v/>
      </c>
      <c r="H1347" s="113">
        <f>IF(A1347=1,E1347,IF(AO1346,H1346-E1346+E1347,IF(AP1346,0.8*H1346,H1346+E1347)))</f>
        <v/>
      </c>
      <c r="I1347" s="169">
        <f>(C1347-H1347)/h</f>
        <v/>
      </c>
      <c r="J1347">
        <f>C1347/(ε_c1cd)</f>
        <v/>
      </c>
      <c r="K1347">
        <f>C1347/I1347</f>
        <v/>
      </c>
      <c r="L1347" s="131">
        <f>I1347/(ε_c1cd)</f>
        <v/>
      </c>
      <c r="M1347">
        <f>I1347*(K1347-Z_s1)</f>
        <v/>
      </c>
      <c r="N1347">
        <f>I1347*(K1347-Z_s2)</f>
        <v/>
      </c>
      <c r="O1347">
        <f>E_s*M1347</f>
        <v/>
      </c>
      <c r="P1347">
        <f>E_s*N1347</f>
        <v/>
      </c>
      <c r="Q1347">
        <f>O1347*A_s1</f>
        <v/>
      </c>
      <c r="R1347">
        <f>P1347*A_s2</f>
        <v/>
      </c>
      <c r="S1347">
        <f>Q1347*($K1347-Z_s1)</f>
        <v/>
      </c>
      <c r="T1347">
        <f>R1347*($K1347-Z_s2)</f>
        <v/>
      </c>
      <c r="U1347">
        <f>(INDIRECT("a_"&amp;U$2)/(U$2+1))*(($C1347^(U$2+1)-$H1347^(U$2+1))/(ε_c1cd^(U$2+1)))</f>
        <v/>
      </c>
      <c r="V1347">
        <f>(INDIRECT("a_"&amp;V$2)/(V$2+1))*(($C1347^(V$2+1)-$H1347^(V$2+1))/(ε_c1cd^(V$2+1)))</f>
        <v/>
      </c>
      <c r="W1347">
        <f>(INDIRECT("a_"&amp;W$2)/(W$2+1))*(($C1347^(W$2+1)-$H1347^(W$2+1))/(ε_c1cd^(W$2+1)))</f>
        <v/>
      </c>
      <c r="X1347">
        <f>(INDIRECT("a_"&amp;X$2)/(X$2+1))*(($C1347^(X$2+1)-$H1347^(X$2+1))/(ε_c1cd^(X$2+1)))</f>
        <v/>
      </c>
      <c r="Y1347">
        <f>(INDIRECT("a_"&amp;Y$2)/(Y$2+1))*(($C1347^(Y$2+1)-$H1347^(Y$2+1))/(ε_c1cd^(Y$2+1)))</f>
        <v/>
      </c>
      <c r="Z1347">
        <f>(INDIRECT("a_"&amp;Z$2)/(Z$2+2))*(($C1347^(Z$2+2)-$H1347^(Z$2+2))/(ε_c1cd^(Z$2+2)))</f>
        <v/>
      </c>
      <c r="AA1347">
        <f>(INDIRECT("a_"&amp;AA$2)/(AA$2+2))*(($C1347^(AA$2+2)-$H1347^(AA$2+2))/(ε_c1cd^(AA$2+2)))</f>
        <v/>
      </c>
      <c r="AB1347">
        <f>(INDIRECT("a_"&amp;AB$2)/(AB$2+2))*(($C1347^(AB$2+2)-$H1347^(AB$2+2))/(ε_c1cd^(AB$2+2)))</f>
        <v/>
      </c>
      <c r="AC1347">
        <f>(INDIRECT("a_"&amp;AC$2)/(AC$2+2))*(($C1347^(AC$2+2)-$H1347^(AC$2+2))/(ε_c1cd^(AC$2+2)))</f>
        <v/>
      </c>
      <c r="AD1347">
        <f>(INDIRECT("a_"&amp;AD$2)/(AD$2+2))*(($C1347^(AD$2+2)-$H1347^(AD$2+2))/(ε_c1cd^(AD$2+2)))</f>
        <v/>
      </c>
      <c r="AE1347" s="111">
        <f>(b*f_cd/L1347)*SUM(U1347:Y1347)+SUM(Q1347:R1347)</f>
        <v/>
      </c>
      <c r="AF1347" s="112">
        <f>AE1347*(K1347-y+e)</f>
        <v/>
      </c>
      <c r="AG1347" s="113">
        <f>(b*f_cd/(L1347^2))*SUM(Z1347:AD1347)+SUM(S1347:T1347)-AF1347</f>
        <v/>
      </c>
      <c r="AH1347" s="114">
        <f>AG1347&lt;0</f>
        <v/>
      </c>
      <c r="AI1347" s="115">
        <f>IF(A1347=1,FALSE,(AND(AQ1347,AH1347,NOT(AI1346))))</f>
        <v/>
      </c>
      <c r="AJ1347" s="116">
        <f>(b*f_cd/L1347)*(a_1/2*J1347^2+a_2/3*J1347^3+a_3/4*J1347^4+a_4/5*J1347^5+a_5/6*J1347^6)+SUM(Q1347:R1347)</f>
        <v/>
      </c>
      <c r="AK1347">
        <f>AJ1347*(K1347-y+e)</f>
        <v/>
      </c>
      <c r="AL1347" s="118">
        <f>(b*f_cd/(L1347^2))*(a_1/3*J1347^3+a_2/4*J1347^4+a_3/5*J1347^5+a_4/6*J1347^6+a_5/7*J1347^7)+SUM(S1347:T1347)-AK1347</f>
        <v/>
      </c>
      <c r="AM1347" s="114">
        <f>AL1347&gt;0</f>
        <v/>
      </c>
      <c r="AN1347" s="115">
        <f>IF(A1347=1,FALSE,(AND(AQ1347,AM1347,NOT(AN1346))))</f>
        <v/>
      </c>
      <c r="AO1347">
        <f>IF(D1347=1,AND(AH1347,NOT(AI1347)),AND(AM1347,NOT(AN1347)))</f>
        <v/>
      </c>
      <c r="AP1347" s="119">
        <f>IF(D1347=1,AI1347,AN1347)</f>
        <v/>
      </c>
      <c r="AQ1347" s="125">
        <f>ABS(E1347)&lt;$AQ$2</f>
        <v/>
      </c>
      <c r="AS1347">
        <f>IF(AP1347,MAX(AS$3:AS1345)+1,"")</f>
        <v/>
      </c>
    </row>
    <row r="1348">
      <c r="A1348" t="n">
        <v>1258</v>
      </c>
      <c r="B1348" s="131">
        <f>IF(A1348=1,0,IF(AP1348,0.1*ε_cu1cd,0))</f>
        <v/>
      </c>
      <c r="C1348" s="131">
        <f>IF(A1348=1,0.1*ε_cu1cd,C1347+B1347)</f>
        <v/>
      </c>
      <c r="D1348" s="113">
        <f>IF('Нормальний переріз'!$D$68&gt;0,1,2)</f>
        <v/>
      </c>
      <c r="E1348" s="144">
        <f>IF(D1348=1,F1348,G1348)</f>
        <v/>
      </c>
      <c r="F1348" s="124">
        <f>IF(AI1347,0.11*ε_cu1cd,IF(AH1347,F1347*0.01,F1347))</f>
        <v/>
      </c>
      <c r="G1348" s="124">
        <f>IF(AP1347,-0.1*ε_cu1cd,IF(AM1347,G1347*0.01,G1347))</f>
        <v/>
      </c>
      <c r="H1348" s="113">
        <f>IF(A1348=1,E1348,IF(AO1347,H1347-E1347+E1348,IF(AP1347,0.8*H1347,H1347+E1348)))</f>
        <v/>
      </c>
      <c r="I1348" s="169">
        <f>(C1348-H1348)/h</f>
        <v/>
      </c>
      <c r="J1348">
        <f>C1348/(ε_c1cd)</f>
        <v/>
      </c>
      <c r="K1348">
        <f>C1348/I1348</f>
        <v/>
      </c>
      <c r="L1348" s="131">
        <f>I1348/(ε_c1cd)</f>
        <v/>
      </c>
      <c r="M1348">
        <f>I1348*(K1348-Z_s1)</f>
        <v/>
      </c>
      <c r="N1348">
        <f>I1348*(K1348-Z_s2)</f>
        <v/>
      </c>
      <c r="O1348">
        <f>E_s*M1348</f>
        <v/>
      </c>
      <c r="P1348">
        <f>E_s*N1348</f>
        <v/>
      </c>
      <c r="Q1348">
        <f>O1348*A_s1</f>
        <v/>
      </c>
      <c r="R1348">
        <f>P1348*A_s2</f>
        <v/>
      </c>
      <c r="S1348">
        <f>Q1348*($K1348-Z_s1)</f>
        <v/>
      </c>
      <c r="T1348">
        <f>R1348*($K1348-Z_s2)</f>
        <v/>
      </c>
      <c r="U1348">
        <f>(INDIRECT("a_"&amp;U$2)/(U$2+1))*(($C1348^(U$2+1)-$H1348^(U$2+1))/(ε_c1cd^(U$2+1)))</f>
        <v/>
      </c>
      <c r="V1348">
        <f>(INDIRECT("a_"&amp;V$2)/(V$2+1))*(($C1348^(V$2+1)-$H1348^(V$2+1))/(ε_c1cd^(V$2+1)))</f>
        <v/>
      </c>
      <c r="W1348">
        <f>(INDIRECT("a_"&amp;W$2)/(W$2+1))*(($C1348^(W$2+1)-$H1348^(W$2+1))/(ε_c1cd^(W$2+1)))</f>
        <v/>
      </c>
      <c r="X1348">
        <f>(INDIRECT("a_"&amp;X$2)/(X$2+1))*(($C1348^(X$2+1)-$H1348^(X$2+1))/(ε_c1cd^(X$2+1)))</f>
        <v/>
      </c>
      <c r="Y1348">
        <f>(INDIRECT("a_"&amp;Y$2)/(Y$2+1))*(($C1348^(Y$2+1)-$H1348^(Y$2+1))/(ε_c1cd^(Y$2+1)))</f>
        <v/>
      </c>
      <c r="Z1348">
        <f>(INDIRECT("a_"&amp;Z$2)/(Z$2+2))*(($C1348^(Z$2+2)-$H1348^(Z$2+2))/(ε_c1cd^(Z$2+2)))</f>
        <v/>
      </c>
      <c r="AA1348">
        <f>(INDIRECT("a_"&amp;AA$2)/(AA$2+2))*(($C1348^(AA$2+2)-$H1348^(AA$2+2))/(ε_c1cd^(AA$2+2)))</f>
        <v/>
      </c>
      <c r="AB1348">
        <f>(INDIRECT("a_"&amp;AB$2)/(AB$2+2))*(($C1348^(AB$2+2)-$H1348^(AB$2+2))/(ε_c1cd^(AB$2+2)))</f>
        <v/>
      </c>
      <c r="AC1348">
        <f>(INDIRECT("a_"&amp;AC$2)/(AC$2+2))*(($C1348^(AC$2+2)-$H1348^(AC$2+2))/(ε_c1cd^(AC$2+2)))</f>
        <v/>
      </c>
      <c r="AD1348">
        <f>(INDIRECT("a_"&amp;AD$2)/(AD$2+2))*(($C1348^(AD$2+2)-$H1348^(AD$2+2))/(ε_c1cd^(AD$2+2)))</f>
        <v/>
      </c>
      <c r="AE1348" s="111">
        <f>(b*f_cd/L1348)*SUM(U1348:Y1348)+SUM(Q1348:R1348)</f>
        <v/>
      </c>
      <c r="AF1348" s="112">
        <f>AE1348*(K1348-y+e)</f>
        <v/>
      </c>
      <c r="AG1348" s="113">
        <f>(b*f_cd/(L1348^2))*SUM(Z1348:AD1348)+SUM(S1348:T1348)-AF1348</f>
        <v/>
      </c>
      <c r="AH1348" s="114">
        <f>AG1348&lt;0</f>
        <v/>
      </c>
      <c r="AI1348" s="115">
        <f>IF(A1348=1,FALSE,(AND(AQ1348,AH1348,NOT(AI1347))))</f>
        <v/>
      </c>
      <c r="AJ1348" s="116">
        <f>(b*f_cd/L1348)*(a_1/2*J1348^2+a_2/3*J1348^3+a_3/4*J1348^4+a_4/5*J1348^5+a_5/6*J1348^6)+SUM(Q1348:R1348)</f>
        <v/>
      </c>
      <c r="AK1348">
        <f>AJ1348*(K1348-y+e)</f>
        <v/>
      </c>
      <c r="AL1348" s="118">
        <f>(b*f_cd/(L1348^2))*(a_1/3*J1348^3+a_2/4*J1348^4+a_3/5*J1348^5+a_4/6*J1348^6+a_5/7*J1348^7)+SUM(S1348:T1348)-AK1348</f>
        <v/>
      </c>
      <c r="AM1348" s="114">
        <f>AL1348&gt;0</f>
        <v/>
      </c>
      <c r="AN1348" s="115">
        <f>IF(A1348=1,FALSE,(AND(AQ1348,AM1348,NOT(AN1347))))</f>
        <v/>
      </c>
      <c r="AO1348">
        <f>IF(D1348=1,AND(AH1348,NOT(AI1348)),AND(AM1348,NOT(AN1348)))</f>
        <v/>
      </c>
      <c r="AP1348" s="119">
        <f>IF(D1348=1,AI1348,AN1348)</f>
        <v/>
      </c>
      <c r="AQ1348" s="125">
        <f>ABS(E1348)&lt;$AQ$2</f>
        <v/>
      </c>
      <c r="AS1348">
        <f>IF(AP1348,MAX(AS$3:AS1346)+1,"")</f>
        <v/>
      </c>
    </row>
    <row r="1349">
      <c r="A1349" t="n">
        <v>1259</v>
      </c>
      <c r="B1349" s="131">
        <f>IF(A1349=1,0,IF(AP1349,0.1*ε_cu1cd,0))</f>
        <v/>
      </c>
      <c r="C1349" s="131">
        <f>IF(A1349=1,0.1*ε_cu1cd,C1348+B1348)</f>
        <v/>
      </c>
      <c r="D1349" s="113">
        <f>IF('Нормальний переріз'!$D$68&gt;0,1,2)</f>
        <v/>
      </c>
      <c r="E1349" s="144">
        <f>IF(D1349=1,F1349,G1349)</f>
        <v/>
      </c>
      <c r="F1349" s="124">
        <f>IF(AI1348,0.11*ε_cu1cd,IF(AH1348,F1348*0.01,F1348))</f>
        <v/>
      </c>
      <c r="G1349" s="124">
        <f>IF(AP1348,-0.1*ε_cu1cd,IF(AM1348,G1348*0.01,G1348))</f>
        <v/>
      </c>
      <c r="H1349" s="113">
        <f>IF(A1349=1,E1349,IF(AO1348,H1348-E1348+E1349,IF(AP1348,0.8*H1348,H1348+E1349)))</f>
        <v/>
      </c>
      <c r="I1349" s="169">
        <f>(C1349-H1349)/h</f>
        <v/>
      </c>
      <c r="J1349">
        <f>C1349/(ε_c1cd)</f>
        <v/>
      </c>
      <c r="K1349">
        <f>C1349/I1349</f>
        <v/>
      </c>
      <c r="L1349" s="131">
        <f>I1349/(ε_c1cd)</f>
        <v/>
      </c>
      <c r="M1349">
        <f>I1349*(K1349-Z_s1)</f>
        <v/>
      </c>
      <c r="N1349">
        <f>I1349*(K1349-Z_s2)</f>
        <v/>
      </c>
      <c r="O1349">
        <f>E_s*M1349</f>
        <v/>
      </c>
      <c r="P1349">
        <f>E_s*N1349</f>
        <v/>
      </c>
      <c r="Q1349">
        <f>O1349*A_s1</f>
        <v/>
      </c>
      <c r="R1349">
        <f>P1349*A_s2</f>
        <v/>
      </c>
      <c r="S1349">
        <f>Q1349*($K1349-Z_s1)</f>
        <v/>
      </c>
      <c r="T1349">
        <f>R1349*($K1349-Z_s2)</f>
        <v/>
      </c>
      <c r="U1349">
        <f>(INDIRECT("a_"&amp;U$2)/(U$2+1))*(($C1349^(U$2+1)-$H1349^(U$2+1))/(ε_c1cd^(U$2+1)))</f>
        <v/>
      </c>
      <c r="V1349">
        <f>(INDIRECT("a_"&amp;V$2)/(V$2+1))*(($C1349^(V$2+1)-$H1349^(V$2+1))/(ε_c1cd^(V$2+1)))</f>
        <v/>
      </c>
      <c r="W1349">
        <f>(INDIRECT("a_"&amp;W$2)/(W$2+1))*(($C1349^(W$2+1)-$H1349^(W$2+1))/(ε_c1cd^(W$2+1)))</f>
        <v/>
      </c>
      <c r="X1349">
        <f>(INDIRECT("a_"&amp;X$2)/(X$2+1))*(($C1349^(X$2+1)-$H1349^(X$2+1))/(ε_c1cd^(X$2+1)))</f>
        <v/>
      </c>
      <c r="Y1349">
        <f>(INDIRECT("a_"&amp;Y$2)/(Y$2+1))*(($C1349^(Y$2+1)-$H1349^(Y$2+1))/(ε_c1cd^(Y$2+1)))</f>
        <v/>
      </c>
      <c r="Z1349">
        <f>(INDIRECT("a_"&amp;Z$2)/(Z$2+2))*(($C1349^(Z$2+2)-$H1349^(Z$2+2))/(ε_c1cd^(Z$2+2)))</f>
        <v/>
      </c>
      <c r="AA1349">
        <f>(INDIRECT("a_"&amp;AA$2)/(AA$2+2))*(($C1349^(AA$2+2)-$H1349^(AA$2+2))/(ε_c1cd^(AA$2+2)))</f>
        <v/>
      </c>
      <c r="AB1349">
        <f>(INDIRECT("a_"&amp;AB$2)/(AB$2+2))*(($C1349^(AB$2+2)-$H1349^(AB$2+2))/(ε_c1cd^(AB$2+2)))</f>
        <v/>
      </c>
      <c r="AC1349">
        <f>(INDIRECT("a_"&amp;AC$2)/(AC$2+2))*(($C1349^(AC$2+2)-$H1349^(AC$2+2))/(ε_c1cd^(AC$2+2)))</f>
        <v/>
      </c>
      <c r="AD1349">
        <f>(INDIRECT("a_"&amp;AD$2)/(AD$2+2))*(($C1349^(AD$2+2)-$H1349^(AD$2+2))/(ε_c1cd^(AD$2+2)))</f>
        <v/>
      </c>
      <c r="AE1349" s="111">
        <f>(b*f_cd/L1349)*SUM(U1349:Y1349)+SUM(Q1349:R1349)</f>
        <v/>
      </c>
      <c r="AF1349" s="112">
        <f>AE1349*(K1349-y+e)</f>
        <v/>
      </c>
      <c r="AG1349" s="113">
        <f>(b*f_cd/(L1349^2))*SUM(Z1349:AD1349)+SUM(S1349:T1349)-AF1349</f>
        <v/>
      </c>
      <c r="AH1349" s="114">
        <f>AG1349&lt;0</f>
        <v/>
      </c>
      <c r="AI1349" s="115">
        <f>IF(A1349=1,FALSE,(AND(AQ1349,AH1349,NOT(AI1348))))</f>
        <v/>
      </c>
      <c r="AJ1349" s="116">
        <f>(b*f_cd/L1349)*(a_1/2*J1349^2+a_2/3*J1349^3+a_3/4*J1349^4+a_4/5*J1349^5+a_5/6*J1349^6)+SUM(Q1349:R1349)</f>
        <v/>
      </c>
      <c r="AK1349">
        <f>AJ1349*(K1349-y+e)</f>
        <v/>
      </c>
      <c r="AL1349" s="118">
        <f>(b*f_cd/(L1349^2))*(a_1/3*J1349^3+a_2/4*J1349^4+a_3/5*J1349^5+a_4/6*J1349^6+a_5/7*J1349^7)+SUM(S1349:T1349)-AK1349</f>
        <v/>
      </c>
      <c r="AM1349" s="114">
        <f>AL1349&gt;0</f>
        <v/>
      </c>
      <c r="AN1349" s="115">
        <f>IF(A1349=1,FALSE,(AND(AQ1349,AM1349,NOT(AN1348))))</f>
        <v/>
      </c>
      <c r="AO1349">
        <f>IF(D1349=1,AND(AH1349,NOT(AI1349)),AND(AM1349,NOT(AN1349)))</f>
        <v/>
      </c>
      <c r="AP1349" s="119">
        <f>IF(D1349=1,AI1349,AN1349)</f>
        <v/>
      </c>
      <c r="AQ1349" s="125">
        <f>ABS(E1349)&lt;$AQ$2</f>
        <v/>
      </c>
      <c r="AS1349">
        <f>IF(AP1349,MAX(AS$3:AS1347)+1,"")</f>
        <v/>
      </c>
    </row>
    <row r="1350">
      <c r="A1350" t="n">
        <v>1260</v>
      </c>
      <c r="B1350" s="131">
        <f>IF(A1350=1,0,IF(AP1350,0.1*ε_cu1cd,0))</f>
        <v/>
      </c>
      <c r="C1350" s="131">
        <f>IF(A1350=1,0.1*ε_cu1cd,C1349+B1349)</f>
        <v/>
      </c>
      <c r="D1350" s="113">
        <f>IF('Нормальний переріз'!$D$68&gt;0,1,2)</f>
        <v/>
      </c>
      <c r="E1350" s="144">
        <f>IF(D1350=1,F1350,G1350)</f>
        <v/>
      </c>
      <c r="F1350" s="124">
        <f>IF(AI1349,0.11*ε_cu1cd,IF(AH1349,F1349*0.01,F1349))</f>
        <v/>
      </c>
      <c r="G1350" s="124">
        <f>IF(AP1349,-0.1*ε_cu1cd,IF(AM1349,G1349*0.01,G1349))</f>
        <v/>
      </c>
      <c r="H1350" s="113">
        <f>IF(A1350=1,E1350,IF(AO1349,H1349-E1349+E1350,IF(AP1349,0.8*H1349,H1349+E1350)))</f>
        <v/>
      </c>
      <c r="I1350" s="169">
        <f>(C1350-H1350)/h</f>
        <v/>
      </c>
      <c r="J1350">
        <f>C1350/(ε_c1cd)</f>
        <v/>
      </c>
      <c r="K1350">
        <f>C1350/I1350</f>
        <v/>
      </c>
      <c r="L1350" s="131">
        <f>I1350/(ε_c1cd)</f>
        <v/>
      </c>
      <c r="M1350">
        <f>I1350*(K1350-Z_s1)</f>
        <v/>
      </c>
      <c r="N1350">
        <f>I1350*(K1350-Z_s2)</f>
        <v/>
      </c>
      <c r="O1350">
        <f>E_s*M1350</f>
        <v/>
      </c>
      <c r="P1350">
        <f>E_s*N1350</f>
        <v/>
      </c>
      <c r="Q1350">
        <f>O1350*A_s1</f>
        <v/>
      </c>
      <c r="R1350">
        <f>P1350*A_s2</f>
        <v/>
      </c>
      <c r="S1350">
        <f>Q1350*($K1350-Z_s1)</f>
        <v/>
      </c>
      <c r="T1350">
        <f>R1350*($K1350-Z_s2)</f>
        <v/>
      </c>
      <c r="U1350">
        <f>(INDIRECT("a_"&amp;U$2)/(U$2+1))*(($C1350^(U$2+1)-$H1350^(U$2+1))/(ε_c1cd^(U$2+1)))</f>
        <v/>
      </c>
      <c r="V1350">
        <f>(INDIRECT("a_"&amp;V$2)/(V$2+1))*(($C1350^(V$2+1)-$H1350^(V$2+1))/(ε_c1cd^(V$2+1)))</f>
        <v/>
      </c>
      <c r="W1350">
        <f>(INDIRECT("a_"&amp;W$2)/(W$2+1))*(($C1350^(W$2+1)-$H1350^(W$2+1))/(ε_c1cd^(W$2+1)))</f>
        <v/>
      </c>
      <c r="X1350">
        <f>(INDIRECT("a_"&amp;X$2)/(X$2+1))*(($C1350^(X$2+1)-$H1350^(X$2+1))/(ε_c1cd^(X$2+1)))</f>
        <v/>
      </c>
      <c r="Y1350">
        <f>(INDIRECT("a_"&amp;Y$2)/(Y$2+1))*(($C1350^(Y$2+1)-$H1350^(Y$2+1))/(ε_c1cd^(Y$2+1)))</f>
        <v/>
      </c>
      <c r="Z1350">
        <f>(INDIRECT("a_"&amp;Z$2)/(Z$2+2))*(($C1350^(Z$2+2)-$H1350^(Z$2+2))/(ε_c1cd^(Z$2+2)))</f>
        <v/>
      </c>
      <c r="AA1350">
        <f>(INDIRECT("a_"&amp;AA$2)/(AA$2+2))*(($C1350^(AA$2+2)-$H1350^(AA$2+2))/(ε_c1cd^(AA$2+2)))</f>
        <v/>
      </c>
      <c r="AB1350">
        <f>(INDIRECT("a_"&amp;AB$2)/(AB$2+2))*(($C1350^(AB$2+2)-$H1350^(AB$2+2))/(ε_c1cd^(AB$2+2)))</f>
        <v/>
      </c>
      <c r="AC1350">
        <f>(INDIRECT("a_"&amp;AC$2)/(AC$2+2))*(($C1350^(AC$2+2)-$H1350^(AC$2+2))/(ε_c1cd^(AC$2+2)))</f>
        <v/>
      </c>
      <c r="AD1350">
        <f>(INDIRECT("a_"&amp;AD$2)/(AD$2+2))*(($C1350^(AD$2+2)-$H1350^(AD$2+2))/(ε_c1cd^(AD$2+2)))</f>
        <v/>
      </c>
      <c r="AE1350" s="111">
        <f>(b*f_cd/L1350)*SUM(U1350:Y1350)+SUM(Q1350:R1350)</f>
        <v/>
      </c>
      <c r="AF1350" s="112">
        <f>AE1350*(K1350-y+e)</f>
        <v/>
      </c>
      <c r="AG1350" s="113">
        <f>(b*f_cd/(L1350^2))*SUM(Z1350:AD1350)+SUM(S1350:T1350)-AF1350</f>
        <v/>
      </c>
      <c r="AH1350" s="114">
        <f>AG1350&lt;0</f>
        <v/>
      </c>
      <c r="AI1350" s="115">
        <f>IF(A1350=1,FALSE,(AND(AQ1350,AH1350,NOT(AI1349))))</f>
        <v/>
      </c>
      <c r="AJ1350" s="116">
        <f>(b*f_cd/L1350)*(a_1/2*J1350^2+a_2/3*J1350^3+a_3/4*J1350^4+a_4/5*J1350^5+a_5/6*J1350^6)+SUM(Q1350:R1350)</f>
        <v/>
      </c>
      <c r="AK1350">
        <f>AJ1350*(K1350-y+e)</f>
        <v/>
      </c>
      <c r="AL1350" s="118">
        <f>(b*f_cd/(L1350^2))*(a_1/3*J1350^3+a_2/4*J1350^4+a_3/5*J1350^5+a_4/6*J1350^6+a_5/7*J1350^7)+SUM(S1350:T1350)-AK1350</f>
        <v/>
      </c>
      <c r="AM1350" s="114">
        <f>AL1350&gt;0</f>
        <v/>
      </c>
      <c r="AN1350" s="115">
        <f>IF(A1350=1,FALSE,(AND(AQ1350,AM1350,NOT(AN1349))))</f>
        <v/>
      </c>
      <c r="AO1350">
        <f>IF(D1350=1,AND(AH1350,NOT(AI1350)),AND(AM1350,NOT(AN1350)))</f>
        <v/>
      </c>
      <c r="AP1350" s="119">
        <f>IF(D1350=1,AI1350,AN1350)</f>
        <v/>
      </c>
      <c r="AQ1350" s="125">
        <f>ABS(E1350)&lt;$AQ$2</f>
        <v/>
      </c>
      <c r="AS1350">
        <f>IF(AP1350,MAX(AS$3:AS1348)+1,"")</f>
        <v/>
      </c>
    </row>
    <row r="1351">
      <c r="A1351" t="n">
        <v>1261</v>
      </c>
      <c r="B1351" s="131">
        <f>IF(A1351=1,0,IF(AP1351,0.1*ε_cu1cd,0))</f>
        <v/>
      </c>
      <c r="C1351" s="131">
        <f>IF(A1351=1,0.1*ε_cu1cd,C1350+B1350)</f>
        <v/>
      </c>
      <c r="D1351" s="113">
        <f>IF('Нормальний переріз'!$D$68&gt;0,1,2)</f>
        <v/>
      </c>
      <c r="E1351" s="144">
        <f>IF(D1351=1,F1351,G1351)</f>
        <v/>
      </c>
      <c r="F1351" s="124">
        <f>IF(AI1350,0.11*ε_cu1cd,IF(AH1350,F1350*0.01,F1350))</f>
        <v/>
      </c>
      <c r="G1351" s="124">
        <f>IF(AP1350,-0.1*ε_cu1cd,IF(AM1350,G1350*0.01,G1350))</f>
        <v/>
      </c>
      <c r="H1351" s="113">
        <f>IF(A1351=1,E1351,IF(AO1350,H1350-E1350+E1351,IF(AP1350,0.8*H1350,H1350+E1351)))</f>
        <v/>
      </c>
      <c r="I1351" s="169">
        <f>(C1351-H1351)/h</f>
        <v/>
      </c>
      <c r="J1351">
        <f>C1351/(ε_c1cd)</f>
        <v/>
      </c>
      <c r="K1351">
        <f>C1351/I1351</f>
        <v/>
      </c>
      <c r="L1351" s="131">
        <f>I1351/(ε_c1cd)</f>
        <v/>
      </c>
      <c r="M1351">
        <f>I1351*(K1351-Z_s1)</f>
        <v/>
      </c>
      <c r="N1351">
        <f>I1351*(K1351-Z_s2)</f>
        <v/>
      </c>
      <c r="O1351">
        <f>E_s*M1351</f>
        <v/>
      </c>
      <c r="P1351">
        <f>E_s*N1351</f>
        <v/>
      </c>
      <c r="Q1351">
        <f>O1351*A_s1</f>
        <v/>
      </c>
      <c r="R1351">
        <f>P1351*A_s2</f>
        <v/>
      </c>
      <c r="S1351">
        <f>Q1351*($K1351-Z_s1)</f>
        <v/>
      </c>
      <c r="T1351">
        <f>R1351*($K1351-Z_s2)</f>
        <v/>
      </c>
      <c r="U1351">
        <f>(INDIRECT("a_"&amp;U$2)/(U$2+1))*(($C1351^(U$2+1)-$H1351^(U$2+1))/(ε_c1cd^(U$2+1)))</f>
        <v/>
      </c>
      <c r="V1351">
        <f>(INDIRECT("a_"&amp;V$2)/(V$2+1))*(($C1351^(V$2+1)-$H1351^(V$2+1))/(ε_c1cd^(V$2+1)))</f>
        <v/>
      </c>
      <c r="W1351">
        <f>(INDIRECT("a_"&amp;W$2)/(W$2+1))*(($C1351^(W$2+1)-$H1351^(W$2+1))/(ε_c1cd^(W$2+1)))</f>
        <v/>
      </c>
      <c r="X1351">
        <f>(INDIRECT("a_"&amp;X$2)/(X$2+1))*(($C1351^(X$2+1)-$H1351^(X$2+1))/(ε_c1cd^(X$2+1)))</f>
        <v/>
      </c>
      <c r="Y1351">
        <f>(INDIRECT("a_"&amp;Y$2)/(Y$2+1))*(($C1351^(Y$2+1)-$H1351^(Y$2+1))/(ε_c1cd^(Y$2+1)))</f>
        <v/>
      </c>
      <c r="Z1351">
        <f>(INDIRECT("a_"&amp;Z$2)/(Z$2+2))*(($C1351^(Z$2+2)-$H1351^(Z$2+2))/(ε_c1cd^(Z$2+2)))</f>
        <v/>
      </c>
      <c r="AA1351">
        <f>(INDIRECT("a_"&amp;AA$2)/(AA$2+2))*(($C1351^(AA$2+2)-$H1351^(AA$2+2))/(ε_c1cd^(AA$2+2)))</f>
        <v/>
      </c>
      <c r="AB1351">
        <f>(INDIRECT("a_"&amp;AB$2)/(AB$2+2))*(($C1351^(AB$2+2)-$H1351^(AB$2+2))/(ε_c1cd^(AB$2+2)))</f>
        <v/>
      </c>
      <c r="AC1351">
        <f>(INDIRECT("a_"&amp;AC$2)/(AC$2+2))*(($C1351^(AC$2+2)-$H1351^(AC$2+2))/(ε_c1cd^(AC$2+2)))</f>
        <v/>
      </c>
      <c r="AD1351">
        <f>(INDIRECT("a_"&amp;AD$2)/(AD$2+2))*(($C1351^(AD$2+2)-$H1351^(AD$2+2))/(ε_c1cd^(AD$2+2)))</f>
        <v/>
      </c>
      <c r="AE1351" s="111">
        <f>(b*f_cd/L1351)*SUM(U1351:Y1351)+SUM(Q1351:R1351)</f>
        <v/>
      </c>
      <c r="AF1351" s="112">
        <f>AE1351*(K1351-y+e)</f>
        <v/>
      </c>
      <c r="AG1351" s="113">
        <f>(b*f_cd/(L1351^2))*SUM(Z1351:AD1351)+SUM(S1351:T1351)-AF1351</f>
        <v/>
      </c>
      <c r="AH1351" s="114">
        <f>AG1351&lt;0</f>
        <v/>
      </c>
      <c r="AI1351" s="115">
        <f>IF(A1351=1,FALSE,(AND(AQ1351,AH1351,NOT(AI1350))))</f>
        <v/>
      </c>
      <c r="AJ1351" s="116">
        <f>(b*f_cd/L1351)*(a_1/2*J1351^2+a_2/3*J1351^3+a_3/4*J1351^4+a_4/5*J1351^5+a_5/6*J1351^6)+SUM(Q1351:R1351)</f>
        <v/>
      </c>
      <c r="AK1351">
        <f>AJ1351*(K1351-y+e)</f>
        <v/>
      </c>
      <c r="AL1351" s="118">
        <f>(b*f_cd/(L1351^2))*(a_1/3*J1351^3+a_2/4*J1351^4+a_3/5*J1351^5+a_4/6*J1351^6+a_5/7*J1351^7)+SUM(S1351:T1351)-AK1351</f>
        <v/>
      </c>
      <c r="AM1351" s="114">
        <f>AL1351&gt;0</f>
        <v/>
      </c>
      <c r="AN1351" s="115">
        <f>IF(A1351=1,FALSE,(AND(AQ1351,AM1351,NOT(AN1350))))</f>
        <v/>
      </c>
      <c r="AO1351">
        <f>IF(D1351=1,AND(AH1351,NOT(AI1351)),AND(AM1351,NOT(AN1351)))</f>
        <v/>
      </c>
      <c r="AP1351" s="119">
        <f>IF(D1351=1,AI1351,AN1351)</f>
        <v/>
      </c>
      <c r="AQ1351" s="125">
        <f>ABS(E1351)&lt;$AQ$2</f>
        <v/>
      </c>
      <c r="AS1351">
        <f>IF(AP1351,MAX(AS$3:AS1349)+1,"")</f>
        <v/>
      </c>
    </row>
    <row r="1352">
      <c r="A1352" t="n">
        <v>1262</v>
      </c>
      <c r="B1352" s="131">
        <f>IF(A1352=1,0,IF(AP1352,0.1*ε_cu1cd,0))</f>
        <v/>
      </c>
      <c r="C1352" s="131">
        <f>IF(A1352=1,0.1*ε_cu1cd,C1351+B1351)</f>
        <v/>
      </c>
      <c r="D1352" s="113">
        <f>IF('Нормальний переріз'!$D$68&gt;0,1,2)</f>
        <v/>
      </c>
      <c r="E1352" s="144">
        <f>IF(D1352=1,F1352,G1352)</f>
        <v/>
      </c>
      <c r="F1352" s="124">
        <f>IF(AI1351,0.11*ε_cu1cd,IF(AH1351,F1351*0.01,F1351))</f>
        <v/>
      </c>
      <c r="G1352" s="124">
        <f>IF(AP1351,-0.1*ε_cu1cd,IF(AM1351,G1351*0.01,G1351))</f>
        <v/>
      </c>
      <c r="H1352" s="113">
        <f>IF(A1352=1,E1352,IF(AO1351,H1351-E1351+E1352,IF(AP1351,0.8*H1351,H1351+E1352)))</f>
        <v/>
      </c>
      <c r="I1352" s="169">
        <f>(C1352-H1352)/h</f>
        <v/>
      </c>
      <c r="J1352">
        <f>C1352/(ε_c1cd)</f>
        <v/>
      </c>
      <c r="K1352">
        <f>C1352/I1352</f>
        <v/>
      </c>
      <c r="L1352" s="131">
        <f>I1352/(ε_c1cd)</f>
        <v/>
      </c>
      <c r="M1352">
        <f>I1352*(K1352-Z_s1)</f>
        <v/>
      </c>
      <c r="N1352">
        <f>I1352*(K1352-Z_s2)</f>
        <v/>
      </c>
      <c r="O1352">
        <f>E_s*M1352</f>
        <v/>
      </c>
      <c r="P1352">
        <f>E_s*N1352</f>
        <v/>
      </c>
      <c r="Q1352">
        <f>O1352*A_s1</f>
        <v/>
      </c>
      <c r="R1352">
        <f>P1352*A_s2</f>
        <v/>
      </c>
      <c r="S1352">
        <f>Q1352*($K1352-Z_s1)</f>
        <v/>
      </c>
      <c r="T1352">
        <f>R1352*($K1352-Z_s2)</f>
        <v/>
      </c>
      <c r="U1352">
        <f>(INDIRECT("a_"&amp;U$2)/(U$2+1))*(($C1352^(U$2+1)-$H1352^(U$2+1))/(ε_c1cd^(U$2+1)))</f>
        <v/>
      </c>
      <c r="V1352">
        <f>(INDIRECT("a_"&amp;V$2)/(V$2+1))*(($C1352^(V$2+1)-$H1352^(V$2+1))/(ε_c1cd^(V$2+1)))</f>
        <v/>
      </c>
      <c r="W1352">
        <f>(INDIRECT("a_"&amp;W$2)/(W$2+1))*(($C1352^(W$2+1)-$H1352^(W$2+1))/(ε_c1cd^(W$2+1)))</f>
        <v/>
      </c>
      <c r="X1352">
        <f>(INDIRECT("a_"&amp;X$2)/(X$2+1))*(($C1352^(X$2+1)-$H1352^(X$2+1))/(ε_c1cd^(X$2+1)))</f>
        <v/>
      </c>
      <c r="Y1352">
        <f>(INDIRECT("a_"&amp;Y$2)/(Y$2+1))*(($C1352^(Y$2+1)-$H1352^(Y$2+1))/(ε_c1cd^(Y$2+1)))</f>
        <v/>
      </c>
      <c r="Z1352">
        <f>(INDIRECT("a_"&amp;Z$2)/(Z$2+2))*(($C1352^(Z$2+2)-$H1352^(Z$2+2))/(ε_c1cd^(Z$2+2)))</f>
        <v/>
      </c>
      <c r="AA1352">
        <f>(INDIRECT("a_"&amp;AA$2)/(AA$2+2))*(($C1352^(AA$2+2)-$H1352^(AA$2+2))/(ε_c1cd^(AA$2+2)))</f>
        <v/>
      </c>
      <c r="AB1352">
        <f>(INDIRECT("a_"&amp;AB$2)/(AB$2+2))*(($C1352^(AB$2+2)-$H1352^(AB$2+2))/(ε_c1cd^(AB$2+2)))</f>
        <v/>
      </c>
      <c r="AC1352">
        <f>(INDIRECT("a_"&amp;AC$2)/(AC$2+2))*(($C1352^(AC$2+2)-$H1352^(AC$2+2))/(ε_c1cd^(AC$2+2)))</f>
        <v/>
      </c>
      <c r="AD1352">
        <f>(INDIRECT("a_"&amp;AD$2)/(AD$2+2))*(($C1352^(AD$2+2)-$H1352^(AD$2+2))/(ε_c1cd^(AD$2+2)))</f>
        <v/>
      </c>
      <c r="AE1352" s="111">
        <f>(b*f_cd/L1352)*SUM(U1352:Y1352)+SUM(Q1352:R1352)</f>
        <v/>
      </c>
      <c r="AF1352" s="112">
        <f>AE1352*(K1352-y+e)</f>
        <v/>
      </c>
      <c r="AG1352" s="113">
        <f>(b*f_cd/(L1352^2))*SUM(Z1352:AD1352)+SUM(S1352:T1352)-AF1352</f>
        <v/>
      </c>
      <c r="AH1352" s="114">
        <f>AG1352&lt;0</f>
        <v/>
      </c>
      <c r="AI1352" s="115">
        <f>IF(A1352=1,FALSE,(AND(AQ1352,AH1352,NOT(AI1351))))</f>
        <v/>
      </c>
      <c r="AJ1352" s="116">
        <f>(b*f_cd/L1352)*(a_1/2*J1352^2+a_2/3*J1352^3+a_3/4*J1352^4+a_4/5*J1352^5+a_5/6*J1352^6)+SUM(Q1352:R1352)</f>
        <v/>
      </c>
      <c r="AK1352">
        <f>AJ1352*(K1352-y+e)</f>
        <v/>
      </c>
      <c r="AL1352" s="118">
        <f>(b*f_cd/(L1352^2))*(a_1/3*J1352^3+a_2/4*J1352^4+a_3/5*J1352^5+a_4/6*J1352^6+a_5/7*J1352^7)+SUM(S1352:T1352)-AK1352</f>
        <v/>
      </c>
      <c r="AM1352" s="114">
        <f>AL1352&gt;0</f>
        <v/>
      </c>
      <c r="AN1352" s="115">
        <f>IF(A1352=1,FALSE,(AND(AQ1352,AM1352,NOT(AN1351))))</f>
        <v/>
      </c>
      <c r="AO1352">
        <f>IF(D1352=1,AND(AH1352,NOT(AI1352)),AND(AM1352,NOT(AN1352)))</f>
        <v/>
      </c>
      <c r="AP1352" s="119">
        <f>IF(D1352=1,AI1352,AN1352)</f>
        <v/>
      </c>
      <c r="AQ1352" s="125">
        <f>ABS(E1352)&lt;$AQ$2</f>
        <v/>
      </c>
      <c r="AS1352">
        <f>IF(AP1352,MAX(AS$3:AS1350)+1,"")</f>
        <v/>
      </c>
    </row>
    <row r="1353">
      <c r="A1353" t="n">
        <v>1263</v>
      </c>
      <c r="B1353" s="131">
        <f>IF(A1353=1,0,IF(AP1353,0.1*ε_cu1cd,0))</f>
        <v/>
      </c>
      <c r="C1353" s="131">
        <f>IF(A1353=1,0.1*ε_cu1cd,C1352+B1352)</f>
        <v/>
      </c>
      <c r="D1353" s="113">
        <f>IF('Нормальний переріз'!$D$68&gt;0,1,2)</f>
        <v/>
      </c>
      <c r="E1353" s="144">
        <f>IF(D1353=1,F1353,G1353)</f>
        <v/>
      </c>
      <c r="F1353" s="124">
        <f>IF(AI1352,0.11*ε_cu1cd,IF(AH1352,F1352*0.01,F1352))</f>
        <v/>
      </c>
      <c r="G1353" s="124">
        <f>IF(AP1352,-0.1*ε_cu1cd,IF(AM1352,G1352*0.01,G1352))</f>
        <v/>
      </c>
      <c r="H1353" s="113">
        <f>IF(A1353=1,E1353,IF(AO1352,H1352-E1352+E1353,IF(AP1352,0.8*H1352,H1352+E1353)))</f>
        <v/>
      </c>
      <c r="I1353" s="169">
        <f>(C1353-H1353)/h</f>
        <v/>
      </c>
      <c r="J1353">
        <f>C1353/(ε_c1cd)</f>
        <v/>
      </c>
      <c r="K1353">
        <f>C1353/I1353</f>
        <v/>
      </c>
      <c r="L1353" s="131">
        <f>I1353/(ε_c1cd)</f>
        <v/>
      </c>
      <c r="M1353">
        <f>I1353*(K1353-Z_s1)</f>
        <v/>
      </c>
      <c r="N1353">
        <f>I1353*(K1353-Z_s2)</f>
        <v/>
      </c>
      <c r="O1353">
        <f>E_s*M1353</f>
        <v/>
      </c>
      <c r="P1353">
        <f>E_s*N1353</f>
        <v/>
      </c>
      <c r="Q1353">
        <f>O1353*A_s1</f>
        <v/>
      </c>
      <c r="R1353">
        <f>P1353*A_s2</f>
        <v/>
      </c>
      <c r="S1353">
        <f>Q1353*($K1353-Z_s1)</f>
        <v/>
      </c>
      <c r="T1353">
        <f>R1353*($K1353-Z_s2)</f>
        <v/>
      </c>
      <c r="U1353">
        <f>(INDIRECT("a_"&amp;U$2)/(U$2+1))*(($C1353^(U$2+1)-$H1353^(U$2+1))/(ε_c1cd^(U$2+1)))</f>
        <v/>
      </c>
      <c r="V1353">
        <f>(INDIRECT("a_"&amp;V$2)/(V$2+1))*(($C1353^(V$2+1)-$H1353^(V$2+1))/(ε_c1cd^(V$2+1)))</f>
        <v/>
      </c>
      <c r="W1353">
        <f>(INDIRECT("a_"&amp;W$2)/(W$2+1))*(($C1353^(W$2+1)-$H1353^(W$2+1))/(ε_c1cd^(W$2+1)))</f>
        <v/>
      </c>
      <c r="X1353">
        <f>(INDIRECT("a_"&amp;X$2)/(X$2+1))*(($C1353^(X$2+1)-$H1353^(X$2+1))/(ε_c1cd^(X$2+1)))</f>
        <v/>
      </c>
      <c r="Y1353">
        <f>(INDIRECT("a_"&amp;Y$2)/(Y$2+1))*(($C1353^(Y$2+1)-$H1353^(Y$2+1))/(ε_c1cd^(Y$2+1)))</f>
        <v/>
      </c>
      <c r="Z1353">
        <f>(INDIRECT("a_"&amp;Z$2)/(Z$2+2))*(($C1353^(Z$2+2)-$H1353^(Z$2+2))/(ε_c1cd^(Z$2+2)))</f>
        <v/>
      </c>
      <c r="AA1353">
        <f>(INDIRECT("a_"&amp;AA$2)/(AA$2+2))*(($C1353^(AA$2+2)-$H1353^(AA$2+2))/(ε_c1cd^(AA$2+2)))</f>
        <v/>
      </c>
      <c r="AB1353">
        <f>(INDIRECT("a_"&amp;AB$2)/(AB$2+2))*(($C1353^(AB$2+2)-$H1353^(AB$2+2))/(ε_c1cd^(AB$2+2)))</f>
        <v/>
      </c>
      <c r="AC1353">
        <f>(INDIRECT("a_"&amp;AC$2)/(AC$2+2))*(($C1353^(AC$2+2)-$H1353^(AC$2+2))/(ε_c1cd^(AC$2+2)))</f>
        <v/>
      </c>
      <c r="AD1353">
        <f>(INDIRECT("a_"&amp;AD$2)/(AD$2+2))*(($C1353^(AD$2+2)-$H1353^(AD$2+2))/(ε_c1cd^(AD$2+2)))</f>
        <v/>
      </c>
      <c r="AE1353" s="111">
        <f>(b*f_cd/L1353)*SUM(U1353:Y1353)+SUM(Q1353:R1353)</f>
        <v/>
      </c>
      <c r="AF1353" s="112">
        <f>AE1353*(K1353-y+e)</f>
        <v/>
      </c>
      <c r="AG1353" s="113">
        <f>(b*f_cd/(L1353^2))*SUM(Z1353:AD1353)+SUM(S1353:T1353)-AF1353</f>
        <v/>
      </c>
      <c r="AH1353" s="114">
        <f>AG1353&lt;0</f>
        <v/>
      </c>
      <c r="AI1353" s="115">
        <f>IF(A1353=1,FALSE,(AND(AQ1353,AH1353,NOT(AI1352))))</f>
        <v/>
      </c>
      <c r="AJ1353" s="116">
        <f>(b*f_cd/L1353)*(a_1/2*J1353^2+a_2/3*J1353^3+a_3/4*J1353^4+a_4/5*J1353^5+a_5/6*J1353^6)+SUM(Q1353:R1353)</f>
        <v/>
      </c>
      <c r="AK1353">
        <f>AJ1353*(K1353-y+e)</f>
        <v/>
      </c>
      <c r="AL1353" s="118">
        <f>(b*f_cd/(L1353^2))*(a_1/3*J1353^3+a_2/4*J1353^4+a_3/5*J1353^5+a_4/6*J1353^6+a_5/7*J1353^7)+SUM(S1353:T1353)-AK1353</f>
        <v/>
      </c>
      <c r="AM1353" s="114">
        <f>AL1353&gt;0</f>
        <v/>
      </c>
      <c r="AN1353" s="115">
        <f>IF(A1353=1,FALSE,(AND(AQ1353,AM1353,NOT(AN1352))))</f>
        <v/>
      </c>
      <c r="AO1353">
        <f>IF(D1353=1,AND(AH1353,NOT(AI1353)),AND(AM1353,NOT(AN1353)))</f>
        <v/>
      </c>
      <c r="AP1353" s="119">
        <f>IF(D1353=1,AI1353,AN1353)</f>
        <v/>
      </c>
      <c r="AQ1353" s="125">
        <f>ABS(E1353)&lt;$AQ$2</f>
        <v/>
      </c>
      <c r="AS1353">
        <f>IF(AP1353,MAX(AS$3:AS1351)+1,"")</f>
        <v/>
      </c>
    </row>
    <row r="1354">
      <c r="A1354" t="n">
        <v>1264</v>
      </c>
      <c r="B1354" s="131">
        <f>IF(A1354=1,0,IF(AP1354,0.1*ε_cu1cd,0))</f>
        <v/>
      </c>
      <c r="C1354" s="131">
        <f>IF(A1354=1,0.1*ε_cu1cd,C1353+B1353)</f>
        <v/>
      </c>
      <c r="D1354" s="113">
        <f>IF('Нормальний переріз'!$D$68&gt;0,1,2)</f>
        <v/>
      </c>
      <c r="E1354" s="144">
        <f>IF(D1354=1,F1354,G1354)</f>
        <v/>
      </c>
      <c r="F1354" s="124">
        <f>IF(AI1353,0.11*ε_cu1cd,IF(AH1353,F1353*0.01,F1353))</f>
        <v/>
      </c>
      <c r="G1354" s="124">
        <f>IF(AP1353,-0.1*ε_cu1cd,IF(AM1353,G1353*0.01,G1353))</f>
        <v/>
      </c>
      <c r="H1354" s="113">
        <f>IF(A1354=1,E1354,IF(AO1353,H1353-E1353+E1354,IF(AP1353,0.8*H1353,H1353+E1354)))</f>
        <v/>
      </c>
      <c r="I1354" s="169">
        <f>(C1354-H1354)/h</f>
        <v/>
      </c>
      <c r="J1354">
        <f>C1354/(ε_c1cd)</f>
        <v/>
      </c>
      <c r="K1354">
        <f>C1354/I1354</f>
        <v/>
      </c>
      <c r="L1354" s="131">
        <f>I1354/(ε_c1cd)</f>
        <v/>
      </c>
      <c r="M1354">
        <f>I1354*(K1354-Z_s1)</f>
        <v/>
      </c>
      <c r="N1354">
        <f>I1354*(K1354-Z_s2)</f>
        <v/>
      </c>
      <c r="O1354">
        <f>E_s*M1354</f>
        <v/>
      </c>
      <c r="P1354">
        <f>E_s*N1354</f>
        <v/>
      </c>
      <c r="Q1354">
        <f>O1354*A_s1</f>
        <v/>
      </c>
      <c r="R1354">
        <f>P1354*A_s2</f>
        <v/>
      </c>
      <c r="S1354">
        <f>Q1354*($K1354-Z_s1)</f>
        <v/>
      </c>
      <c r="T1354">
        <f>R1354*($K1354-Z_s2)</f>
        <v/>
      </c>
      <c r="U1354">
        <f>(INDIRECT("a_"&amp;U$2)/(U$2+1))*(($C1354^(U$2+1)-$H1354^(U$2+1))/(ε_c1cd^(U$2+1)))</f>
        <v/>
      </c>
      <c r="V1354">
        <f>(INDIRECT("a_"&amp;V$2)/(V$2+1))*(($C1354^(V$2+1)-$H1354^(V$2+1))/(ε_c1cd^(V$2+1)))</f>
        <v/>
      </c>
      <c r="W1354">
        <f>(INDIRECT("a_"&amp;W$2)/(W$2+1))*(($C1354^(W$2+1)-$H1354^(W$2+1))/(ε_c1cd^(W$2+1)))</f>
        <v/>
      </c>
      <c r="X1354">
        <f>(INDIRECT("a_"&amp;X$2)/(X$2+1))*(($C1354^(X$2+1)-$H1354^(X$2+1))/(ε_c1cd^(X$2+1)))</f>
        <v/>
      </c>
      <c r="Y1354">
        <f>(INDIRECT("a_"&amp;Y$2)/(Y$2+1))*(($C1354^(Y$2+1)-$H1354^(Y$2+1))/(ε_c1cd^(Y$2+1)))</f>
        <v/>
      </c>
      <c r="Z1354">
        <f>(INDIRECT("a_"&amp;Z$2)/(Z$2+2))*(($C1354^(Z$2+2)-$H1354^(Z$2+2))/(ε_c1cd^(Z$2+2)))</f>
        <v/>
      </c>
      <c r="AA1354">
        <f>(INDIRECT("a_"&amp;AA$2)/(AA$2+2))*(($C1354^(AA$2+2)-$H1354^(AA$2+2))/(ε_c1cd^(AA$2+2)))</f>
        <v/>
      </c>
      <c r="AB1354">
        <f>(INDIRECT("a_"&amp;AB$2)/(AB$2+2))*(($C1354^(AB$2+2)-$H1354^(AB$2+2))/(ε_c1cd^(AB$2+2)))</f>
        <v/>
      </c>
      <c r="AC1354">
        <f>(INDIRECT("a_"&amp;AC$2)/(AC$2+2))*(($C1354^(AC$2+2)-$H1354^(AC$2+2))/(ε_c1cd^(AC$2+2)))</f>
        <v/>
      </c>
      <c r="AD1354">
        <f>(INDIRECT("a_"&amp;AD$2)/(AD$2+2))*(($C1354^(AD$2+2)-$H1354^(AD$2+2))/(ε_c1cd^(AD$2+2)))</f>
        <v/>
      </c>
      <c r="AE1354" s="111">
        <f>(b*f_cd/L1354)*SUM(U1354:Y1354)+SUM(Q1354:R1354)</f>
        <v/>
      </c>
      <c r="AF1354" s="112">
        <f>AE1354*(K1354-y+e)</f>
        <v/>
      </c>
      <c r="AG1354" s="113">
        <f>(b*f_cd/(L1354^2))*SUM(Z1354:AD1354)+SUM(S1354:T1354)-AF1354</f>
        <v/>
      </c>
      <c r="AH1354" s="114">
        <f>AG1354&lt;0</f>
        <v/>
      </c>
      <c r="AI1354" s="115">
        <f>IF(A1354=1,FALSE,(AND(AQ1354,AH1354,NOT(AI1353))))</f>
        <v/>
      </c>
      <c r="AJ1354" s="116">
        <f>(b*f_cd/L1354)*(a_1/2*J1354^2+a_2/3*J1354^3+a_3/4*J1354^4+a_4/5*J1354^5+a_5/6*J1354^6)+SUM(Q1354:R1354)</f>
        <v/>
      </c>
      <c r="AK1354">
        <f>AJ1354*(K1354-y+e)</f>
        <v/>
      </c>
      <c r="AL1354" s="118">
        <f>(b*f_cd/(L1354^2))*(a_1/3*J1354^3+a_2/4*J1354^4+a_3/5*J1354^5+a_4/6*J1354^6+a_5/7*J1354^7)+SUM(S1354:T1354)-AK1354</f>
        <v/>
      </c>
      <c r="AM1354" s="114">
        <f>AL1354&gt;0</f>
        <v/>
      </c>
      <c r="AN1354" s="115">
        <f>IF(A1354=1,FALSE,(AND(AQ1354,AM1354,NOT(AN1353))))</f>
        <v/>
      </c>
      <c r="AO1354">
        <f>IF(D1354=1,AND(AH1354,NOT(AI1354)),AND(AM1354,NOT(AN1354)))</f>
        <v/>
      </c>
      <c r="AP1354" s="119">
        <f>IF(D1354=1,AI1354,AN1354)</f>
        <v/>
      </c>
      <c r="AQ1354" s="125">
        <f>ABS(E1354)&lt;$AQ$2</f>
        <v/>
      </c>
      <c r="AS1354">
        <f>IF(AP1354,MAX(AS$3:AS1352)+1,"")</f>
        <v/>
      </c>
    </row>
    <row r="1355">
      <c r="A1355" t="n">
        <v>1265</v>
      </c>
      <c r="B1355" s="131">
        <f>IF(A1355=1,0,IF(AP1355,0.1*ε_cu1cd,0))</f>
        <v/>
      </c>
      <c r="C1355" s="131">
        <f>IF(A1355=1,0.1*ε_cu1cd,C1354+B1354)</f>
        <v/>
      </c>
      <c r="D1355" s="113">
        <f>IF('Нормальний переріз'!$D$68&gt;0,1,2)</f>
        <v/>
      </c>
      <c r="E1355" s="144">
        <f>IF(D1355=1,F1355,G1355)</f>
        <v/>
      </c>
      <c r="F1355" s="124">
        <f>IF(AI1354,0.11*ε_cu1cd,IF(AH1354,F1354*0.01,F1354))</f>
        <v/>
      </c>
      <c r="G1355" s="124">
        <f>IF(AP1354,-0.1*ε_cu1cd,IF(AM1354,G1354*0.01,G1354))</f>
        <v/>
      </c>
      <c r="H1355" s="113">
        <f>IF(A1355=1,E1355,IF(AO1354,H1354-E1354+E1355,IF(AP1354,0.8*H1354,H1354+E1355)))</f>
        <v/>
      </c>
      <c r="I1355" s="169">
        <f>(C1355-H1355)/h</f>
        <v/>
      </c>
      <c r="J1355">
        <f>C1355/(ε_c1cd)</f>
        <v/>
      </c>
      <c r="K1355">
        <f>C1355/I1355</f>
        <v/>
      </c>
      <c r="L1355" s="131">
        <f>I1355/(ε_c1cd)</f>
        <v/>
      </c>
      <c r="M1355">
        <f>I1355*(K1355-Z_s1)</f>
        <v/>
      </c>
      <c r="N1355">
        <f>I1355*(K1355-Z_s2)</f>
        <v/>
      </c>
      <c r="O1355">
        <f>E_s*M1355</f>
        <v/>
      </c>
      <c r="P1355">
        <f>E_s*N1355</f>
        <v/>
      </c>
      <c r="Q1355">
        <f>O1355*A_s1</f>
        <v/>
      </c>
      <c r="R1355">
        <f>P1355*A_s2</f>
        <v/>
      </c>
      <c r="S1355">
        <f>Q1355*($K1355-Z_s1)</f>
        <v/>
      </c>
      <c r="T1355">
        <f>R1355*($K1355-Z_s2)</f>
        <v/>
      </c>
      <c r="U1355">
        <f>(INDIRECT("a_"&amp;U$2)/(U$2+1))*(($C1355^(U$2+1)-$H1355^(U$2+1))/(ε_c1cd^(U$2+1)))</f>
        <v/>
      </c>
      <c r="V1355">
        <f>(INDIRECT("a_"&amp;V$2)/(V$2+1))*(($C1355^(V$2+1)-$H1355^(V$2+1))/(ε_c1cd^(V$2+1)))</f>
        <v/>
      </c>
      <c r="W1355">
        <f>(INDIRECT("a_"&amp;W$2)/(W$2+1))*(($C1355^(W$2+1)-$H1355^(W$2+1))/(ε_c1cd^(W$2+1)))</f>
        <v/>
      </c>
      <c r="X1355">
        <f>(INDIRECT("a_"&amp;X$2)/(X$2+1))*(($C1355^(X$2+1)-$H1355^(X$2+1))/(ε_c1cd^(X$2+1)))</f>
        <v/>
      </c>
      <c r="Y1355">
        <f>(INDIRECT("a_"&amp;Y$2)/(Y$2+1))*(($C1355^(Y$2+1)-$H1355^(Y$2+1))/(ε_c1cd^(Y$2+1)))</f>
        <v/>
      </c>
      <c r="Z1355">
        <f>(INDIRECT("a_"&amp;Z$2)/(Z$2+2))*(($C1355^(Z$2+2)-$H1355^(Z$2+2))/(ε_c1cd^(Z$2+2)))</f>
        <v/>
      </c>
      <c r="AA1355">
        <f>(INDIRECT("a_"&amp;AA$2)/(AA$2+2))*(($C1355^(AA$2+2)-$H1355^(AA$2+2))/(ε_c1cd^(AA$2+2)))</f>
        <v/>
      </c>
      <c r="AB1355">
        <f>(INDIRECT("a_"&amp;AB$2)/(AB$2+2))*(($C1355^(AB$2+2)-$H1355^(AB$2+2))/(ε_c1cd^(AB$2+2)))</f>
        <v/>
      </c>
      <c r="AC1355">
        <f>(INDIRECT("a_"&amp;AC$2)/(AC$2+2))*(($C1355^(AC$2+2)-$H1355^(AC$2+2))/(ε_c1cd^(AC$2+2)))</f>
        <v/>
      </c>
      <c r="AD1355">
        <f>(INDIRECT("a_"&amp;AD$2)/(AD$2+2))*(($C1355^(AD$2+2)-$H1355^(AD$2+2))/(ε_c1cd^(AD$2+2)))</f>
        <v/>
      </c>
      <c r="AE1355" s="111">
        <f>(b*f_cd/L1355)*SUM(U1355:Y1355)+SUM(Q1355:R1355)</f>
        <v/>
      </c>
      <c r="AF1355" s="112">
        <f>AE1355*(K1355-y+e)</f>
        <v/>
      </c>
      <c r="AG1355" s="113">
        <f>(b*f_cd/(L1355^2))*SUM(Z1355:AD1355)+SUM(S1355:T1355)-AF1355</f>
        <v/>
      </c>
      <c r="AH1355" s="114">
        <f>AG1355&lt;0</f>
        <v/>
      </c>
      <c r="AI1355" s="115">
        <f>IF(A1355=1,FALSE,(AND(AQ1355,AH1355,NOT(AI1354))))</f>
        <v/>
      </c>
      <c r="AJ1355" s="116">
        <f>(b*f_cd/L1355)*(a_1/2*J1355^2+a_2/3*J1355^3+a_3/4*J1355^4+a_4/5*J1355^5+a_5/6*J1355^6)+SUM(Q1355:R1355)</f>
        <v/>
      </c>
      <c r="AK1355">
        <f>AJ1355*(K1355-y+e)</f>
        <v/>
      </c>
      <c r="AL1355" s="118">
        <f>(b*f_cd/(L1355^2))*(a_1/3*J1355^3+a_2/4*J1355^4+a_3/5*J1355^5+a_4/6*J1355^6+a_5/7*J1355^7)+SUM(S1355:T1355)-AK1355</f>
        <v/>
      </c>
      <c r="AM1355" s="114">
        <f>AL1355&gt;0</f>
        <v/>
      </c>
      <c r="AN1355" s="115">
        <f>IF(A1355=1,FALSE,(AND(AQ1355,AM1355,NOT(AN1354))))</f>
        <v/>
      </c>
      <c r="AO1355">
        <f>IF(D1355=1,AND(AH1355,NOT(AI1355)),AND(AM1355,NOT(AN1355)))</f>
        <v/>
      </c>
      <c r="AP1355" s="119">
        <f>IF(D1355=1,AI1355,AN1355)</f>
        <v/>
      </c>
      <c r="AQ1355" s="125">
        <f>ABS(E1355)&lt;$AQ$2</f>
        <v/>
      </c>
      <c r="AS1355">
        <f>IF(AP1355,MAX(AS$3:AS1353)+1,"")</f>
        <v/>
      </c>
    </row>
    <row r="1356">
      <c r="A1356" t="n">
        <v>1266</v>
      </c>
      <c r="B1356" s="131">
        <f>IF(A1356=1,0,IF(AP1356,0.1*ε_cu1cd,0))</f>
        <v/>
      </c>
      <c r="C1356" s="131">
        <f>IF(A1356=1,0.1*ε_cu1cd,C1355+B1355)</f>
        <v/>
      </c>
      <c r="D1356" s="113">
        <f>IF('Нормальний переріз'!$D$68&gt;0,1,2)</f>
        <v/>
      </c>
      <c r="E1356" s="144">
        <f>IF(D1356=1,F1356,G1356)</f>
        <v/>
      </c>
      <c r="F1356" s="124">
        <f>IF(AI1355,0.11*ε_cu1cd,IF(AH1355,F1355*0.01,F1355))</f>
        <v/>
      </c>
      <c r="G1356" s="124">
        <f>IF(AP1355,-0.1*ε_cu1cd,IF(AM1355,G1355*0.01,G1355))</f>
        <v/>
      </c>
      <c r="H1356" s="113">
        <f>IF(A1356=1,E1356,IF(AO1355,H1355-E1355+E1356,IF(AP1355,0.8*H1355,H1355+E1356)))</f>
        <v/>
      </c>
      <c r="I1356" s="169">
        <f>(C1356-H1356)/h</f>
        <v/>
      </c>
      <c r="J1356">
        <f>C1356/(ε_c1cd)</f>
        <v/>
      </c>
      <c r="K1356">
        <f>C1356/I1356</f>
        <v/>
      </c>
      <c r="L1356" s="131">
        <f>I1356/(ε_c1cd)</f>
        <v/>
      </c>
      <c r="M1356">
        <f>I1356*(K1356-Z_s1)</f>
        <v/>
      </c>
      <c r="N1356">
        <f>I1356*(K1356-Z_s2)</f>
        <v/>
      </c>
      <c r="O1356">
        <f>E_s*M1356</f>
        <v/>
      </c>
      <c r="P1356">
        <f>E_s*N1356</f>
        <v/>
      </c>
      <c r="Q1356">
        <f>O1356*A_s1</f>
        <v/>
      </c>
      <c r="R1356">
        <f>P1356*A_s2</f>
        <v/>
      </c>
      <c r="S1356">
        <f>Q1356*($K1356-Z_s1)</f>
        <v/>
      </c>
      <c r="T1356">
        <f>R1356*($K1356-Z_s2)</f>
        <v/>
      </c>
      <c r="U1356">
        <f>(INDIRECT("a_"&amp;U$2)/(U$2+1))*(($C1356^(U$2+1)-$H1356^(U$2+1))/(ε_c1cd^(U$2+1)))</f>
        <v/>
      </c>
      <c r="V1356">
        <f>(INDIRECT("a_"&amp;V$2)/(V$2+1))*(($C1356^(V$2+1)-$H1356^(V$2+1))/(ε_c1cd^(V$2+1)))</f>
        <v/>
      </c>
      <c r="W1356">
        <f>(INDIRECT("a_"&amp;W$2)/(W$2+1))*(($C1356^(W$2+1)-$H1356^(W$2+1))/(ε_c1cd^(W$2+1)))</f>
        <v/>
      </c>
      <c r="X1356">
        <f>(INDIRECT("a_"&amp;X$2)/(X$2+1))*(($C1356^(X$2+1)-$H1356^(X$2+1))/(ε_c1cd^(X$2+1)))</f>
        <v/>
      </c>
      <c r="Y1356">
        <f>(INDIRECT("a_"&amp;Y$2)/(Y$2+1))*(($C1356^(Y$2+1)-$H1356^(Y$2+1))/(ε_c1cd^(Y$2+1)))</f>
        <v/>
      </c>
      <c r="Z1356">
        <f>(INDIRECT("a_"&amp;Z$2)/(Z$2+2))*(($C1356^(Z$2+2)-$H1356^(Z$2+2))/(ε_c1cd^(Z$2+2)))</f>
        <v/>
      </c>
      <c r="AA1356">
        <f>(INDIRECT("a_"&amp;AA$2)/(AA$2+2))*(($C1356^(AA$2+2)-$H1356^(AA$2+2))/(ε_c1cd^(AA$2+2)))</f>
        <v/>
      </c>
      <c r="AB1356">
        <f>(INDIRECT("a_"&amp;AB$2)/(AB$2+2))*(($C1356^(AB$2+2)-$H1356^(AB$2+2))/(ε_c1cd^(AB$2+2)))</f>
        <v/>
      </c>
      <c r="AC1356">
        <f>(INDIRECT("a_"&amp;AC$2)/(AC$2+2))*(($C1356^(AC$2+2)-$H1356^(AC$2+2))/(ε_c1cd^(AC$2+2)))</f>
        <v/>
      </c>
      <c r="AD1356">
        <f>(INDIRECT("a_"&amp;AD$2)/(AD$2+2))*(($C1356^(AD$2+2)-$H1356^(AD$2+2))/(ε_c1cd^(AD$2+2)))</f>
        <v/>
      </c>
      <c r="AE1356" s="111">
        <f>(b*f_cd/L1356)*SUM(U1356:Y1356)+SUM(Q1356:R1356)</f>
        <v/>
      </c>
      <c r="AF1356" s="112">
        <f>AE1356*(K1356-y+e)</f>
        <v/>
      </c>
      <c r="AG1356" s="113">
        <f>(b*f_cd/(L1356^2))*SUM(Z1356:AD1356)+SUM(S1356:T1356)-AF1356</f>
        <v/>
      </c>
      <c r="AH1356" s="114">
        <f>AG1356&lt;0</f>
        <v/>
      </c>
      <c r="AI1356" s="115">
        <f>IF(A1356=1,FALSE,(AND(AQ1356,AH1356,NOT(AI1355))))</f>
        <v/>
      </c>
      <c r="AJ1356" s="116">
        <f>(b*f_cd/L1356)*(a_1/2*J1356^2+a_2/3*J1356^3+a_3/4*J1356^4+a_4/5*J1356^5+a_5/6*J1356^6)+SUM(Q1356:R1356)</f>
        <v/>
      </c>
      <c r="AK1356">
        <f>AJ1356*(K1356-y+e)</f>
        <v/>
      </c>
      <c r="AL1356" s="118">
        <f>(b*f_cd/(L1356^2))*(a_1/3*J1356^3+a_2/4*J1356^4+a_3/5*J1356^5+a_4/6*J1356^6+a_5/7*J1356^7)+SUM(S1356:T1356)-AK1356</f>
        <v/>
      </c>
      <c r="AM1356" s="114">
        <f>AL1356&gt;0</f>
        <v/>
      </c>
      <c r="AN1356" s="115">
        <f>IF(A1356=1,FALSE,(AND(AQ1356,AM1356,NOT(AN1355))))</f>
        <v/>
      </c>
      <c r="AO1356">
        <f>IF(D1356=1,AND(AH1356,NOT(AI1356)),AND(AM1356,NOT(AN1356)))</f>
        <v/>
      </c>
      <c r="AP1356" s="119">
        <f>IF(D1356=1,AI1356,AN1356)</f>
        <v/>
      </c>
      <c r="AQ1356" s="125">
        <f>ABS(E1356)&lt;$AQ$2</f>
        <v/>
      </c>
      <c r="AS1356">
        <f>IF(AP1356,MAX(AS$3:AS1354)+1,"")</f>
        <v/>
      </c>
    </row>
    <row r="1357">
      <c r="A1357" t="n">
        <v>1267</v>
      </c>
      <c r="B1357" s="131">
        <f>IF(A1357=1,0,IF(AP1357,0.1*ε_cu1cd,0))</f>
        <v/>
      </c>
      <c r="C1357" s="131">
        <f>IF(A1357=1,0.1*ε_cu1cd,C1356+B1356)</f>
        <v/>
      </c>
      <c r="D1357" s="113">
        <f>IF('Нормальний переріз'!$D$68&gt;0,1,2)</f>
        <v/>
      </c>
      <c r="E1357" s="144">
        <f>IF(D1357=1,F1357,G1357)</f>
        <v/>
      </c>
      <c r="F1357" s="124">
        <f>IF(AI1356,0.11*ε_cu1cd,IF(AH1356,F1356*0.01,F1356))</f>
        <v/>
      </c>
      <c r="G1357" s="124">
        <f>IF(AP1356,-0.1*ε_cu1cd,IF(AM1356,G1356*0.01,G1356))</f>
        <v/>
      </c>
      <c r="H1357" s="113">
        <f>IF(A1357=1,E1357,IF(AO1356,H1356-E1356+E1357,IF(AP1356,0.8*H1356,H1356+E1357)))</f>
        <v/>
      </c>
      <c r="I1357" s="169">
        <f>(C1357-H1357)/h</f>
        <v/>
      </c>
      <c r="J1357">
        <f>C1357/(ε_c1cd)</f>
        <v/>
      </c>
      <c r="K1357">
        <f>C1357/I1357</f>
        <v/>
      </c>
      <c r="L1357" s="131">
        <f>I1357/(ε_c1cd)</f>
        <v/>
      </c>
      <c r="M1357">
        <f>I1357*(K1357-Z_s1)</f>
        <v/>
      </c>
      <c r="N1357">
        <f>I1357*(K1357-Z_s2)</f>
        <v/>
      </c>
      <c r="O1357">
        <f>E_s*M1357</f>
        <v/>
      </c>
      <c r="P1357">
        <f>E_s*N1357</f>
        <v/>
      </c>
      <c r="Q1357">
        <f>O1357*A_s1</f>
        <v/>
      </c>
      <c r="R1357">
        <f>P1357*A_s2</f>
        <v/>
      </c>
      <c r="S1357">
        <f>Q1357*($K1357-Z_s1)</f>
        <v/>
      </c>
      <c r="T1357">
        <f>R1357*($K1357-Z_s2)</f>
        <v/>
      </c>
      <c r="U1357">
        <f>(INDIRECT("a_"&amp;U$2)/(U$2+1))*(($C1357^(U$2+1)-$H1357^(U$2+1))/(ε_c1cd^(U$2+1)))</f>
        <v/>
      </c>
      <c r="V1357">
        <f>(INDIRECT("a_"&amp;V$2)/(V$2+1))*(($C1357^(V$2+1)-$H1357^(V$2+1))/(ε_c1cd^(V$2+1)))</f>
        <v/>
      </c>
      <c r="W1357">
        <f>(INDIRECT("a_"&amp;W$2)/(W$2+1))*(($C1357^(W$2+1)-$H1357^(W$2+1))/(ε_c1cd^(W$2+1)))</f>
        <v/>
      </c>
      <c r="X1357">
        <f>(INDIRECT("a_"&amp;X$2)/(X$2+1))*(($C1357^(X$2+1)-$H1357^(X$2+1))/(ε_c1cd^(X$2+1)))</f>
        <v/>
      </c>
      <c r="Y1357">
        <f>(INDIRECT("a_"&amp;Y$2)/(Y$2+1))*(($C1357^(Y$2+1)-$H1357^(Y$2+1))/(ε_c1cd^(Y$2+1)))</f>
        <v/>
      </c>
      <c r="Z1357">
        <f>(INDIRECT("a_"&amp;Z$2)/(Z$2+2))*(($C1357^(Z$2+2)-$H1357^(Z$2+2))/(ε_c1cd^(Z$2+2)))</f>
        <v/>
      </c>
      <c r="AA1357">
        <f>(INDIRECT("a_"&amp;AA$2)/(AA$2+2))*(($C1357^(AA$2+2)-$H1357^(AA$2+2))/(ε_c1cd^(AA$2+2)))</f>
        <v/>
      </c>
      <c r="AB1357">
        <f>(INDIRECT("a_"&amp;AB$2)/(AB$2+2))*(($C1357^(AB$2+2)-$H1357^(AB$2+2))/(ε_c1cd^(AB$2+2)))</f>
        <v/>
      </c>
      <c r="AC1357">
        <f>(INDIRECT("a_"&amp;AC$2)/(AC$2+2))*(($C1357^(AC$2+2)-$H1357^(AC$2+2))/(ε_c1cd^(AC$2+2)))</f>
        <v/>
      </c>
      <c r="AD1357">
        <f>(INDIRECT("a_"&amp;AD$2)/(AD$2+2))*(($C1357^(AD$2+2)-$H1357^(AD$2+2))/(ε_c1cd^(AD$2+2)))</f>
        <v/>
      </c>
      <c r="AE1357" s="111">
        <f>(b*f_cd/L1357)*SUM(U1357:Y1357)+SUM(Q1357:R1357)</f>
        <v/>
      </c>
      <c r="AF1357" s="112">
        <f>AE1357*(K1357-y+e)</f>
        <v/>
      </c>
      <c r="AG1357" s="113">
        <f>(b*f_cd/(L1357^2))*SUM(Z1357:AD1357)+SUM(S1357:T1357)-AF1357</f>
        <v/>
      </c>
      <c r="AH1357" s="114">
        <f>AG1357&lt;0</f>
        <v/>
      </c>
      <c r="AI1357" s="115">
        <f>IF(A1357=1,FALSE,(AND(AQ1357,AH1357,NOT(AI1356))))</f>
        <v/>
      </c>
      <c r="AJ1357" s="116">
        <f>(b*f_cd/L1357)*(a_1/2*J1357^2+a_2/3*J1357^3+a_3/4*J1357^4+a_4/5*J1357^5+a_5/6*J1357^6)+SUM(Q1357:R1357)</f>
        <v/>
      </c>
      <c r="AK1357">
        <f>AJ1357*(K1357-y+e)</f>
        <v/>
      </c>
      <c r="AL1357" s="118">
        <f>(b*f_cd/(L1357^2))*(a_1/3*J1357^3+a_2/4*J1357^4+a_3/5*J1357^5+a_4/6*J1357^6+a_5/7*J1357^7)+SUM(S1357:T1357)-AK1357</f>
        <v/>
      </c>
      <c r="AM1357" s="114">
        <f>AL1357&gt;0</f>
        <v/>
      </c>
      <c r="AN1357" s="115">
        <f>IF(A1357=1,FALSE,(AND(AQ1357,AM1357,NOT(AN1356))))</f>
        <v/>
      </c>
      <c r="AO1357">
        <f>IF(D1357=1,AND(AH1357,NOT(AI1357)),AND(AM1357,NOT(AN1357)))</f>
        <v/>
      </c>
      <c r="AP1357" s="119">
        <f>IF(D1357=1,AI1357,AN1357)</f>
        <v/>
      </c>
      <c r="AQ1357" s="125">
        <f>ABS(E1357)&lt;$AQ$2</f>
        <v/>
      </c>
      <c r="AS1357">
        <f>IF(AP1357,MAX(AS$3:AS1355)+1,"")</f>
        <v/>
      </c>
    </row>
    <row r="1358">
      <c r="A1358" t="n">
        <v>1268</v>
      </c>
      <c r="B1358" s="131">
        <f>IF(A1358=1,0,IF(AP1358,0.1*ε_cu1cd,0))</f>
        <v/>
      </c>
      <c r="C1358" s="131">
        <f>IF(A1358=1,0.1*ε_cu1cd,C1357+B1357)</f>
        <v/>
      </c>
      <c r="D1358" s="113">
        <f>IF('Нормальний переріз'!$D$68&gt;0,1,2)</f>
        <v/>
      </c>
      <c r="E1358" s="144">
        <f>IF(D1358=1,F1358,G1358)</f>
        <v/>
      </c>
      <c r="F1358" s="124">
        <f>IF(AI1357,0.11*ε_cu1cd,IF(AH1357,F1357*0.01,F1357))</f>
        <v/>
      </c>
      <c r="G1358" s="124">
        <f>IF(AP1357,-0.1*ε_cu1cd,IF(AM1357,G1357*0.01,G1357))</f>
        <v/>
      </c>
      <c r="H1358" s="113">
        <f>IF(A1358=1,E1358,IF(AO1357,H1357-E1357+E1358,IF(AP1357,0.8*H1357,H1357+E1358)))</f>
        <v/>
      </c>
      <c r="I1358" s="169">
        <f>(C1358-H1358)/h</f>
        <v/>
      </c>
      <c r="J1358">
        <f>C1358/(ε_c1cd)</f>
        <v/>
      </c>
      <c r="K1358">
        <f>C1358/I1358</f>
        <v/>
      </c>
      <c r="L1358" s="131">
        <f>I1358/(ε_c1cd)</f>
        <v/>
      </c>
      <c r="M1358">
        <f>I1358*(K1358-Z_s1)</f>
        <v/>
      </c>
      <c r="N1358">
        <f>I1358*(K1358-Z_s2)</f>
        <v/>
      </c>
      <c r="O1358">
        <f>E_s*M1358</f>
        <v/>
      </c>
      <c r="P1358">
        <f>E_s*N1358</f>
        <v/>
      </c>
      <c r="Q1358">
        <f>O1358*A_s1</f>
        <v/>
      </c>
      <c r="R1358">
        <f>P1358*A_s2</f>
        <v/>
      </c>
      <c r="S1358">
        <f>Q1358*($K1358-Z_s1)</f>
        <v/>
      </c>
      <c r="T1358">
        <f>R1358*($K1358-Z_s2)</f>
        <v/>
      </c>
      <c r="U1358">
        <f>(INDIRECT("a_"&amp;U$2)/(U$2+1))*(($C1358^(U$2+1)-$H1358^(U$2+1))/(ε_c1cd^(U$2+1)))</f>
        <v/>
      </c>
      <c r="V1358">
        <f>(INDIRECT("a_"&amp;V$2)/(V$2+1))*(($C1358^(V$2+1)-$H1358^(V$2+1))/(ε_c1cd^(V$2+1)))</f>
        <v/>
      </c>
      <c r="W1358">
        <f>(INDIRECT("a_"&amp;W$2)/(W$2+1))*(($C1358^(W$2+1)-$H1358^(W$2+1))/(ε_c1cd^(W$2+1)))</f>
        <v/>
      </c>
      <c r="X1358">
        <f>(INDIRECT("a_"&amp;X$2)/(X$2+1))*(($C1358^(X$2+1)-$H1358^(X$2+1))/(ε_c1cd^(X$2+1)))</f>
        <v/>
      </c>
      <c r="Y1358">
        <f>(INDIRECT("a_"&amp;Y$2)/(Y$2+1))*(($C1358^(Y$2+1)-$H1358^(Y$2+1))/(ε_c1cd^(Y$2+1)))</f>
        <v/>
      </c>
      <c r="Z1358">
        <f>(INDIRECT("a_"&amp;Z$2)/(Z$2+2))*(($C1358^(Z$2+2)-$H1358^(Z$2+2))/(ε_c1cd^(Z$2+2)))</f>
        <v/>
      </c>
      <c r="AA1358">
        <f>(INDIRECT("a_"&amp;AA$2)/(AA$2+2))*(($C1358^(AA$2+2)-$H1358^(AA$2+2))/(ε_c1cd^(AA$2+2)))</f>
        <v/>
      </c>
      <c r="AB1358">
        <f>(INDIRECT("a_"&amp;AB$2)/(AB$2+2))*(($C1358^(AB$2+2)-$H1358^(AB$2+2))/(ε_c1cd^(AB$2+2)))</f>
        <v/>
      </c>
      <c r="AC1358">
        <f>(INDIRECT("a_"&amp;AC$2)/(AC$2+2))*(($C1358^(AC$2+2)-$H1358^(AC$2+2))/(ε_c1cd^(AC$2+2)))</f>
        <v/>
      </c>
      <c r="AD1358">
        <f>(INDIRECT("a_"&amp;AD$2)/(AD$2+2))*(($C1358^(AD$2+2)-$H1358^(AD$2+2))/(ε_c1cd^(AD$2+2)))</f>
        <v/>
      </c>
      <c r="AE1358" s="111">
        <f>(b*f_cd/L1358)*SUM(U1358:Y1358)+SUM(Q1358:R1358)</f>
        <v/>
      </c>
      <c r="AF1358" s="112">
        <f>AE1358*(K1358-y+e)</f>
        <v/>
      </c>
      <c r="AG1358" s="113">
        <f>(b*f_cd/(L1358^2))*SUM(Z1358:AD1358)+SUM(S1358:T1358)-AF1358</f>
        <v/>
      </c>
      <c r="AH1358" s="114">
        <f>AG1358&lt;0</f>
        <v/>
      </c>
      <c r="AI1358" s="115">
        <f>IF(A1358=1,FALSE,(AND(AQ1358,AH1358,NOT(AI1357))))</f>
        <v/>
      </c>
      <c r="AJ1358" s="116">
        <f>(b*f_cd/L1358)*(a_1/2*J1358^2+a_2/3*J1358^3+a_3/4*J1358^4+a_4/5*J1358^5+a_5/6*J1358^6)+SUM(Q1358:R1358)</f>
        <v/>
      </c>
      <c r="AK1358">
        <f>AJ1358*(K1358-y+e)</f>
        <v/>
      </c>
      <c r="AL1358" s="118">
        <f>(b*f_cd/(L1358^2))*(a_1/3*J1358^3+a_2/4*J1358^4+a_3/5*J1358^5+a_4/6*J1358^6+a_5/7*J1358^7)+SUM(S1358:T1358)-AK1358</f>
        <v/>
      </c>
      <c r="AM1358" s="114">
        <f>AL1358&gt;0</f>
        <v/>
      </c>
      <c r="AN1358" s="115">
        <f>IF(A1358=1,FALSE,(AND(AQ1358,AM1358,NOT(AN1357))))</f>
        <v/>
      </c>
      <c r="AO1358">
        <f>IF(D1358=1,AND(AH1358,NOT(AI1358)),AND(AM1358,NOT(AN1358)))</f>
        <v/>
      </c>
      <c r="AP1358" s="119">
        <f>IF(D1358=1,AI1358,AN1358)</f>
        <v/>
      </c>
      <c r="AQ1358" s="125">
        <f>ABS(E1358)&lt;$AQ$2</f>
        <v/>
      </c>
      <c r="AS1358">
        <f>IF(AP1358,MAX(AS$3:AS1356)+1,"")</f>
        <v/>
      </c>
    </row>
    <row r="1359">
      <c r="A1359" t="n">
        <v>1269</v>
      </c>
      <c r="B1359" s="131">
        <f>IF(A1359=1,0,IF(AP1359,0.1*ε_cu1cd,0))</f>
        <v/>
      </c>
      <c r="C1359" s="131">
        <f>IF(A1359=1,0.1*ε_cu1cd,C1358+B1358)</f>
        <v/>
      </c>
      <c r="D1359" s="113">
        <f>IF('Нормальний переріз'!$D$68&gt;0,1,2)</f>
        <v/>
      </c>
      <c r="E1359" s="144">
        <f>IF(D1359=1,F1359,G1359)</f>
        <v/>
      </c>
      <c r="F1359" s="124">
        <f>IF(AI1358,0.11*ε_cu1cd,IF(AH1358,F1358*0.01,F1358))</f>
        <v/>
      </c>
      <c r="G1359" s="124">
        <f>IF(AP1358,-0.1*ε_cu1cd,IF(AM1358,G1358*0.01,G1358))</f>
        <v/>
      </c>
      <c r="H1359" s="113">
        <f>IF(A1359=1,E1359,IF(AO1358,H1358-E1358+E1359,IF(AP1358,0.8*H1358,H1358+E1359)))</f>
        <v/>
      </c>
      <c r="I1359" s="169">
        <f>(C1359-H1359)/h</f>
        <v/>
      </c>
      <c r="J1359">
        <f>C1359/(ε_c1cd)</f>
        <v/>
      </c>
      <c r="K1359">
        <f>C1359/I1359</f>
        <v/>
      </c>
      <c r="L1359" s="131">
        <f>I1359/(ε_c1cd)</f>
        <v/>
      </c>
      <c r="M1359">
        <f>I1359*(K1359-Z_s1)</f>
        <v/>
      </c>
      <c r="N1359">
        <f>I1359*(K1359-Z_s2)</f>
        <v/>
      </c>
      <c r="O1359">
        <f>E_s*M1359</f>
        <v/>
      </c>
      <c r="P1359">
        <f>E_s*N1359</f>
        <v/>
      </c>
      <c r="Q1359">
        <f>O1359*A_s1</f>
        <v/>
      </c>
      <c r="R1359">
        <f>P1359*A_s2</f>
        <v/>
      </c>
      <c r="S1359">
        <f>Q1359*($K1359-Z_s1)</f>
        <v/>
      </c>
      <c r="T1359">
        <f>R1359*($K1359-Z_s2)</f>
        <v/>
      </c>
      <c r="U1359">
        <f>(INDIRECT("a_"&amp;U$2)/(U$2+1))*(($C1359^(U$2+1)-$H1359^(U$2+1))/(ε_c1cd^(U$2+1)))</f>
        <v/>
      </c>
      <c r="V1359">
        <f>(INDIRECT("a_"&amp;V$2)/(V$2+1))*(($C1359^(V$2+1)-$H1359^(V$2+1))/(ε_c1cd^(V$2+1)))</f>
        <v/>
      </c>
      <c r="W1359">
        <f>(INDIRECT("a_"&amp;W$2)/(W$2+1))*(($C1359^(W$2+1)-$H1359^(W$2+1))/(ε_c1cd^(W$2+1)))</f>
        <v/>
      </c>
      <c r="X1359">
        <f>(INDIRECT("a_"&amp;X$2)/(X$2+1))*(($C1359^(X$2+1)-$H1359^(X$2+1))/(ε_c1cd^(X$2+1)))</f>
        <v/>
      </c>
      <c r="Y1359">
        <f>(INDIRECT("a_"&amp;Y$2)/(Y$2+1))*(($C1359^(Y$2+1)-$H1359^(Y$2+1))/(ε_c1cd^(Y$2+1)))</f>
        <v/>
      </c>
      <c r="Z1359">
        <f>(INDIRECT("a_"&amp;Z$2)/(Z$2+2))*(($C1359^(Z$2+2)-$H1359^(Z$2+2))/(ε_c1cd^(Z$2+2)))</f>
        <v/>
      </c>
      <c r="AA1359">
        <f>(INDIRECT("a_"&amp;AA$2)/(AA$2+2))*(($C1359^(AA$2+2)-$H1359^(AA$2+2))/(ε_c1cd^(AA$2+2)))</f>
        <v/>
      </c>
      <c r="AB1359">
        <f>(INDIRECT("a_"&amp;AB$2)/(AB$2+2))*(($C1359^(AB$2+2)-$H1359^(AB$2+2))/(ε_c1cd^(AB$2+2)))</f>
        <v/>
      </c>
      <c r="AC1359">
        <f>(INDIRECT("a_"&amp;AC$2)/(AC$2+2))*(($C1359^(AC$2+2)-$H1359^(AC$2+2))/(ε_c1cd^(AC$2+2)))</f>
        <v/>
      </c>
      <c r="AD1359">
        <f>(INDIRECT("a_"&amp;AD$2)/(AD$2+2))*(($C1359^(AD$2+2)-$H1359^(AD$2+2))/(ε_c1cd^(AD$2+2)))</f>
        <v/>
      </c>
      <c r="AE1359" s="111">
        <f>(b*f_cd/L1359)*SUM(U1359:Y1359)+SUM(Q1359:R1359)</f>
        <v/>
      </c>
      <c r="AF1359" s="112">
        <f>AE1359*(K1359-y+e)</f>
        <v/>
      </c>
      <c r="AG1359" s="113">
        <f>(b*f_cd/(L1359^2))*SUM(Z1359:AD1359)+SUM(S1359:T1359)-AF1359</f>
        <v/>
      </c>
      <c r="AH1359" s="114">
        <f>AG1359&lt;0</f>
        <v/>
      </c>
      <c r="AI1359" s="115">
        <f>IF(A1359=1,FALSE,(AND(AQ1359,AH1359,NOT(AI1358))))</f>
        <v/>
      </c>
      <c r="AJ1359" s="116">
        <f>(b*f_cd/L1359)*(a_1/2*J1359^2+a_2/3*J1359^3+a_3/4*J1359^4+a_4/5*J1359^5+a_5/6*J1359^6)+SUM(Q1359:R1359)</f>
        <v/>
      </c>
      <c r="AK1359">
        <f>AJ1359*(K1359-y+e)</f>
        <v/>
      </c>
      <c r="AL1359" s="118">
        <f>(b*f_cd/(L1359^2))*(a_1/3*J1359^3+a_2/4*J1359^4+a_3/5*J1359^5+a_4/6*J1359^6+a_5/7*J1359^7)+SUM(S1359:T1359)-AK1359</f>
        <v/>
      </c>
      <c r="AM1359" s="114">
        <f>AL1359&gt;0</f>
        <v/>
      </c>
      <c r="AN1359" s="115">
        <f>IF(A1359=1,FALSE,(AND(AQ1359,AM1359,NOT(AN1358))))</f>
        <v/>
      </c>
      <c r="AO1359">
        <f>IF(D1359=1,AND(AH1359,NOT(AI1359)),AND(AM1359,NOT(AN1359)))</f>
        <v/>
      </c>
      <c r="AP1359" s="119">
        <f>IF(D1359=1,AI1359,AN1359)</f>
        <v/>
      </c>
      <c r="AQ1359" s="125">
        <f>ABS(E1359)&lt;$AQ$2</f>
        <v/>
      </c>
      <c r="AS1359">
        <f>IF(AP1359,MAX(AS$3:AS1357)+1,"")</f>
        <v/>
      </c>
    </row>
    <row r="1360">
      <c r="A1360" t="n">
        <v>1270</v>
      </c>
      <c r="B1360" s="131">
        <f>IF(A1360=1,0,IF(AP1360,0.1*ε_cu1cd,0))</f>
        <v/>
      </c>
      <c r="C1360" s="131">
        <f>IF(A1360=1,0.1*ε_cu1cd,C1359+B1359)</f>
        <v/>
      </c>
      <c r="D1360" s="113">
        <f>IF('Нормальний переріз'!$D$68&gt;0,1,2)</f>
        <v/>
      </c>
      <c r="E1360" s="144">
        <f>IF(D1360=1,F1360,G1360)</f>
        <v/>
      </c>
      <c r="F1360" s="124">
        <f>IF(AI1359,0.11*ε_cu1cd,IF(AH1359,F1359*0.01,F1359))</f>
        <v/>
      </c>
      <c r="G1360" s="124">
        <f>IF(AP1359,-0.1*ε_cu1cd,IF(AM1359,G1359*0.01,G1359))</f>
        <v/>
      </c>
      <c r="H1360" s="113">
        <f>IF(A1360=1,E1360,IF(AO1359,H1359-E1359+E1360,IF(AP1359,0.8*H1359,H1359+E1360)))</f>
        <v/>
      </c>
      <c r="I1360" s="169">
        <f>(C1360-H1360)/h</f>
        <v/>
      </c>
      <c r="J1360">
        <f>C1360/(ε_c1cd)</f>
        <v/>
      </c>
      <c r="K1360">
        <f>C1360/I1360</f>
        <v/>
      </c>
      <c r="L1360" s="131">
        <f>I1360/(ε_c1cd)</f>
        <v/>
      </c>
      <c r="M1360">
        <f>I1360*(K1360-Z_s1)</f>
        <v/>
      </c>
      <c r="N1360">
        <f>I1360*(K1360-Z_s2)</f>
        <v/>
      </c>
      <c r="O1360">
        <f>E_s*M1360</f>
        <v/>
      </c>
      <c r="P1360">
        <f>E_s*N1360</f>
        <v/>
      </c>
      <c r="Q1360">
        <f>O1360*A_s1</f>
        <v/>
      </c>
      <c r="R1360">
        <f>P1360*A_s2</f>
        <v/>
      </c>
      <c r="S1360">
        <f>Q1360*($K1360-Z_s1)</f>
        <v/>
      </c>
      <c r="T1360">
        <f>R1360*($K1360-Z_s2)</f>
        <v/>
      </c>
      <c r="U1360">
        <f>(INDIRECT("a_"&amp;U$2)/(U$2+1))*(($C1360^(U$2+1)-$H1360^(U$2+1))/(ε_c1cd^(U$2+1)))</f>
        <v/>
      </c>
      <c r="V1360">
        <f>(INDIRECT("a_"&amp;V$2)/(V$2+1))*(($C1360^(V$2+1)-$H1360^(V$2+1))/(ε_c1cd^(V$2+1)))</f>
        <v/>
      </c>
      <c r="W1360">
        <f>(INDIRECT("a_"&amp;W$2)/(W$2+1))*(($C1360^(W$2+1)-$H1360^(W$2+1))/(ε_c1cd^(W$2+1)))</f>
        <v/>
      </c>
      <c r="X1360">
        <f>(INDIRECT("a_"&amp;X$2)/(X$2+1))*(($C1360^(X$2+1)-$H1360^(X$2+1))/(ε_c1cd^(X$2+1)))</f>
        <v/>
      </c>
      <c r="Y1360">
        <f>(INDIRECT("a_"&amp;Y$2)/(Y$2+1))*(($C1360^(Y$2+1)-$H1360^(Y$2+1))/(ε_c1cd^(Y$2+1)))</f>
        <v/>
      </c>
      <c r="Z1360">
        <f>(INDIRECT("a_"&amp;Z$2)/(Z$2+2))*(($C1360^(Z$2+2)-$H1360^(Z$2+2))/(ε_c1cd^(Z$2+2)))</f>
        <v/>
      </c>
      <c r="AA1360">
        <f>(INDIRECT("a_"&amp;AA$2)/(AA$2+2))*(($C1360^(AA$2+2)-$H1360^(AA$2+2))/(ε_c1cd^(AA$2+2)))</f>
        <v/>
      </c>
      <c r="AB1360">
        <f>(INDIRECT("a_"&amp;AB$2)/(AB$2+2))*(($C1360^(AB$2+2)-$H1360^(AB$2+2))/(ε_c1cd^(AB$2+2)))</f>
        <v/>
      </c>
      <c r="AC1360">
        <f>(INDIRECT("a_"&amp;AC$2)/(AC$2+2))*(($C1360^(AC$2+2)-$H1360^(AC$2+2))/(ε_c1cd^(AC$2+2)))</f>
        <v/>
      </c>
      <c r="AD1360">
        <f>(INDIRECT("a_"&amp;AD$2)/(AD$2+2))*(($C1360^(AD$2+2)-$H1360^(AD$2+2))/(ε_c1cd^(AD$2+2)))</f>
        <v/>
      </c>
      <c r="AE1360" s="111">
        <f>(b*f_cd/L1360)*SUM(U1360:Y1360)+SUM(Q1360:R1360)</f>
        <v/>
      </c>
      <c r="AF1360" s="112">
        <f>AE1360*(K1360-y+e)</f>
        <v/>
      </c>
      <c r="AG1360" s="113">
        <f>(b*f_cd/(L1360^2))*SUM(Z1360:AD1360)+SUM(S1360:T1360)-AF1360</f>
        <v/>
      </c>
      <c r="AH1360" s="114">
        <f>AG1360&lt;0</f>
        <v/>
      </c>
      <c r="AI1360" s="115">
        <f>IF(A1360=1,FALSE,(AND(AQ1360,AH1360,NOT(AI1359))))</f>
        <v/>
      </c>
      <c r="AJ1360" s="116">
        <f>(b*f_cd/L1360)*(a_1/2*J1360^2+a_2/3*J1360^3+a_3/4*J1360^4+a_4/5*J1360^5+a_5/6*J1360^6)+SUM(Q1360:R1360)</f>
        <v/>
      </c>
      <c r="AK1360">
        <f>AJ1360*(K1360-y+e)</f>
        <v/>
      </c>
      <c r="AL1360" s="118">
        <f>(b*f_cd/(L1360^2))*(a_1/3*J1360^3+a_2/4*J1360^4+a_3/5*J1360^5+a_4/6*J1360^6+a_5/7*J1360^7)+SUM(S1360:T1360)-AK1360</f>
        <v/>
      </c>
      <c r="AM1360" s="114">
        <f>AL1360&gt;0</f>
        <v/>
      </c>
      <c r="AN1360" s="115">
        <f>IF(A1360=1,FALSE,(AND(AQ1360,AM1360,NOT(AN1359))))</f>
        <v/>
      </c>
      <c r="AO1360">
        <f>IF(D1360=1,AND(AH1360,NOT(AI1360)),AND(AM1360,NOT(AN1360)))</f>
        <v/>
      </c>
      <c r="AP1360" s="119">
        <f>IF(D1360=1,AI1360,AN1360)</f>
        <v/>
      </c>
      <c r="AQ1360" s="125">
        <f>ABS(E1360)&lt;$AQ$2</f>
        <v/>
      </c>
      <c r="AS1360">
        <f>IF(AP1360,MAX(AS$3:AS1358)+1,"")</f>
        <v/>
      </c>
    </row>
    <row r="1361">
      <c r="A1361" t="n">
        <v>1271</v>
      </c>
      <c r="B1361" s="131">
        <f>IF(A1361=1,0,IF(AP1361,0.1*ε_cu1cd,0))</f>
        <v/>
      </c>
      <c r="C1361" s="131">
        <f>IF(A1361=1,0.1*ε_cu1cd,C1360+B1360)</f>
        <v/>
      </c>
      <c r="D1361" s="113">
        <f>IF('Нормальний переріз'!$D$68&gt;0,1,2)</f>
        <v/>
      </c>
      <c r="E1361" s="144">
        <f>IF(D1361=1,F1361,G1361)</f>
        <v/>
      </c>
      <c r="F1361" s="124">
        <f>IF(AI1360,0.11*ε_cu1cd,IF(AH1360,F1360*0.01,F1360))</f>
        <v/>
      </c>
      <c r="G1361" s="124">
        <f>IF(AP1360,-0.1*ε_cu1cd,IF(AM1360,G1360*0.01,G1360))</f>
        <v/>
      </c>
      <c r="H1361" s="113">
        <f>IF(A1361=1,E1361,IF(AO1360,H1360-E1360+E1361,IF(AP1360,0.8*H1360,H1360+E1361)))</f>
        <v/>
      </c>
      <c r="I1361" s="169">
        <f>(C1361-H1361)/h</f>
        <v/>
      </c>
      <c r="J1361">
        <f>C1361/(ε_c1cd)</f>
        <v/>
      </c>
      <c r="K1361">
        <f>C1361/I1361</f>
        <v/>
      </c>
      <c r="L1361" s="131">
        <f>I1361/(ε_c1cd)</f>
        <v/>
      </c>
      <c r="M1361">
        <f>I1361*(K1361-Z_s1)</f>
        <v/>
      </c>
      <c r="N1361">
        <f>I1361*(K1361-Z_s2)</f>
        <v/>
      </c>
      <c r="O1361">
        <f>E_s*M1361</f>
        <v/>
      </c>
      <c r="P1361">
        <f>E_s*N1361</f>
        <v/>
      </c>
      <c r="Q1361">
        <f>O1361*A_s1</f>
        <v/>
      </c>
      <c r="R1361">
        <f>P1361*A_s2</f>
        <v/>
      </c>
      <c r="S1361">
        <f>Q1361*($K1361-Z_s1)</f>
        <v/>
      </c>
      <c r="T1361">
        <f>R1361*($K1361-Z_s2)</f>
        <v/>
      </c>
      <c r="U1361">
        <f>(INDIRECT("a_"&amp;U$2)/(U$2+1))*(($C1361^(U$2+1)-$H1361^(U$2+1))/(ε_c1cd^(U$2+1)))</f>
        <v/>
      </c>
      <c r="V1361">
        <f>(INDIRECT("a_"&amp;V$2)/(V$2+1))*(($C1361^(V$2+1)-$H1361^(V$2+1))/(ε_c1cd^(V$2+1)))</f>
        <v/>
      </c>
      <c r="W1361">
        <f>(INDIRECT("a_"&amp;W$2)/(W$2+1))*(($C1361^(W$2+1)-$H1361^(W$2+1))/(ε_c1cd^(W$2+1)))</f>
        <v/>
      </c>
      <c r="X1361">
        <f>(INDIRECT("a_"&amp;X$2)/(X$2+1))*(($C1361^(X$2+1)-$H1361^(X$2+1))/(ε_c1cd^(X$2+1)))</f>
        <v/>
      </c>
      <c r="Y1361">
        <f>(INDIRECT("a_"&amp;Y$2)/(Y$2+1))*(($C1361^(Y$2+1)-$H1361^(Y$2+1))/(ε_c1cd^(Y$2+1)))</f>
        <v/>
      </c>
      <c r="Z1361">
        <f>(INDIRECT("a_"&amp;Z$2)/(Z$2+2))*(($C1361^(Z$2+2)-$H1361^(Z$2+2))/(ε_c1cd^(Z$2+2)))</f>
        <v/>
      </c>
      <c r="AA1361">
        <f>(INDIRECT("a_"&amp;AA$2)/(AA$2+2))*(($C1361^(AA$2+2)-$H1361^(AA$2+2))/(ε_c1cd^(AA$2+2)))</f>
        <v/>
      </c>
      <c r="AB1361">
        <f>(INDIRECT("a_"&amp;AB$2)/(AB$2+2))*(($C1361^(AB$2+2)-$H1361^(AB$2+2))/(ε_c1cd^(AB$2+2)))</f>
        <v/>
      </c>
      <c r="AC1361">
        <f>(INDIRECT("a_"&amp;AC$2)/(AC$2+2))*(($C1361^(AC$2+2)-$H1361^(AC$2+2))/(ε_c1cd^(AC$2+2)))</f>
        <v/>
      </c>
      <c r="AD1361">
        <f>(INDIRECT("a_"&amp;AD$2)/(AD$2+2))*(($C1361^(AD$2+2)-$H1361^(AD$2+2))/(ε_c1cd^(AD$2+2)))</f>
        <v/>
      </c>
      <c r="AE1361" s="111">
        <f>(b*f_cd/L1361)*SUM(U1361:Y1361)+SUM(Q1361:R1361)</f>
        <v/>
      </c>
      <c r="AF1361" s="112">
        <f>AE1361*(K1361-y+e)</f>
        <v/>
      </c>
      <c r="AG1361" s="113">
        <f>(b*f_cd/(L1361^2))*SUM(Z1361:AD1361)+SUM(S1361:T1361)-AF1361</f>
        <v/>
      </c>
      <c r="AH1361" s="114">
        <f>AG1361&lt;0</f>
        <v/>
      </c>
      <c r="AI1361" s="115">
        <f>IF(A1361=1,FALSE,(AND(AQ1361,AH1361,NOT(AI1360))))</f>
        <v/>
      </c>
      <c r="AJ1361" s="116">
        <f>(b*f_cd/L1361)*(a_1/2*J1361^2+a_2/3*J1361^3+a_3/4*J1361^4+a_4/5*J1361^5+a_5/6*J1361^6)+SUM(Q1361:R1361)</f>
        <v/>
      </c>
      <c r="AK1361">
        <f>AJ1361*(K1361-y+e)</f>
        <v/>
      </c>
      <c r="AL1361" s="118">
        <f>(b*f_cd/(L1361^2))*(a_1/3*J1361^3+a_2/4*J1361^4+a_3/5*J1361^5+a_4/6*J1361^6+a_5/7*J1361^7)+SUM(S1361:T1361)-AK1361</f>
        <v/>
      </c>
      <c r="AM1361" s="114">
        <f>AL1361&gt;0</f>
        <v/>
      </c>
      <c r="AN1361" s="115">
        <f>IF(A1361=1,FALSE,(AND(AQ1361,AM1361,NOT(AN1360))))</f>
        <v/>
      </c>
      <c r="AO1361">
        <f>IF(D1361=1,AND(AH1361,NOT(AI1361)),AND(AM1361,NOT(AN1361)))</f>
        <v/>
      </c>
      <c r="AP1361" s="119">
        <f>IF(D1361=1,AI1361,AN1361)</f>
        <v/>
      </c>
      <c r="AQ1361" s="125">
        <f>ABS(E1361)&lt;$AQ$2</f>
        <v/>
      </c>
      <c r="AS1361">
        <f>IF(AP1361,MAX(AS$3:AS1359)+1,"")</f>
        <v/>
      </c>
    </row>
    <row r="1362">
      <c r="A1362" t="n">
        <v>1272</v>
      </c>
      <c r="B1362" s="131">
        <f>IF(A1362=1,0,IF(AP1362,0.1*ε_cu1cd,0))</f>
        <v/>
      </c>
      <c r="C1362" s="131">
        <f>IF(A1362=1,0.1*ε_cu1cd,C1361+B1361)</f>
        <v/>
      </c>
      <c r="D1362" s="113">
        <f>IF('Нормальний переріз'!$D$68&gt;0,1,2)</f>
        <v/>
      </c>
      <c r="E1362" s="144">
        <f>IF(D1362=1,F1362,G1362)</f>
        <v/>
      </c>
      <c r="F1362" s="124">
        <f>IF(AI1361,0.11*ε_cu1cd,IF(AH1361,F1361*0.01,F1361))</f>
        <v/>
      </c>
      <c r="G1362" s="124">
        <f>IF(AP1361,-0.1*ε_cu1cd,IF(AM1361,G1361*0.01,G1361))</f>
        <v/>
      </c>
      <c r="H1362" s="113">
        <f>IF(A1362=1,E1362,IF(AO1361,H1361-E1361+E1362,IF(AP1361,0.8*H1361,H1361+E1362)))</f>
        <v/>
      </c>
      <c r="I1362" s="169">
        <f>(C1362-H1362)/h</f>
        <v/>
      </c>
      <c r="J1362">
        <f>C1362/(ε_c1cd)</f>
        <v/>
      </c>
      <c r="K1362">
        <f>C1362/I1362</f>
        <v/>
      </c>
      <c r="L1362" s="131">
        <f>I1362/(ε_c1cd)</f>
        <v/>
      </c>
      <c r="M1362">
        <f>I1362*(K1362-Z_s1)</f>
        <v/>
      </c>
      <c r="N1362">
        <f>I1362*(K1362-Z_s2)</f>
        <v/>
      </c>
      <c r="O1362">
        <f>E_s*M1362</f>
        <v/>
      </c>
      <c r="P1362">
        <f>E_s*N1362</f>
        <v/>
      </c>
      <c r="Q1362">
        <f>O1362*A_s1</f>
        <v/>
      </c>
      <c r="R1362">
        <f>P1362*A_s2</f>
        <v/>
      </c>
      <c r="S1362">
        <f>Q1362*($K1362-Z_s1)</f>
        <v/>
      </c>
      <c r="T1362">
        <f>R1362*($K1362-Z_s2)</f>
        <v/>
      </c>
      <c r="U1362">
        <f>(INDIRECT("a_"&amp;U$2)/(U$2+1))*(($C1362^(U$2+1)-$H1362^(U$2+1))/(ε_c1cd^(U$2+1)))</f>
        <v/>
      </c>
      <c r="V1362">
        <f>(INDIRECT("a_"&amp;V$2)/(V$2+1))*(($C1362^(V$2+1)-$H1362^(V$2+1))/(ε_c1cd^(V$2+1)))</f>
        <v/>
      </c>
      <c r="W1362">
        <f>(INDIRECT("a_"&amp;W$2)/(W$2+1))*(($C1362^(W$2+1)-$H1362^(W$2+1))/(ε_c1cd^(W$2+1)))</f>
        <v/>
      </c>
      <c r="X1362">
        <f>(INDIRECT("a_"&amp;X$2)/(X$2+1))*(($C1362^(X$2+1)-$H1362^(X$2+1))/(ε_c1cd^(X$2+1)))</f>
        <v/>
      </c>
      <c r="Y1362">
        <f>(INDIRECT("a_"&amp;Y$2)/(Y$2+1))*(($C1362^(Y$2+1)-$H1362^(Y$2+1))/(ε_c1cd^(Y$2+1)))</f>
        <v/>
      </c>
      <c r="Z1362">
        <f>(INDIRECT("a_"&amp;Z$2)/(Z$2+2))*(($C1362^(Z$2+2)-$H1362^(Z$2+2))/(ε_c1cd^(Z$2+2)))</f>
        <v/>
      </c>
      <c r="AA1362">
        <f>(INDIRECT("a_"&amp;AA$2)/(AA$2+2))*(($C1362^(AA$2+2)-$H1362^(AA$2+2))/(ε_c1cd^(AA$2+2)))</f>
        <v/>
      </c>
      <c r="AB1362">
        <f>(INDIRECT("a_"&amp;AB$2)/(AB$2+2))*(($C1362^(AB$2+2)-$H1362^(AB$2+2))/(ε_c1cd^(AB$2+2)))</f>
        <v/>
      </c>
      <c r="AC1362">
        <f>(INDIRECT("a_"&amp;AC$2)/(AC$2+2))*(($C1362^(AC$2+2)-$H1362^(AC$2+2))/(ε_c1cd^(AC$2+2)))</f>
        <v/>
      </c>
      <c r="AD1362">
        <f>(INDIRECT("a_"&amp;AD$2)/(AD$2+2))*(($C1362^(AD$2+2)-$H1362^(AD$2+2))/(ε_c1cd^(AD$2+2)))</f>
        <v/>
      </c>
      <c r="AE1362" s="111">
        <f>(b*f_cd/L1362)*SUM(U1362:Y1362)+SUM(Q1362:R1362)</f>
        <v/>
      </c>
      <c r="AF1362" s="112">
        <f>AE1362*(K1362-y+e)</f>
        <v/>
      </c>
      <c r="AG1362" s="113">
        <f>(b*f_cd/(L1362^2))*SUM(Z1362:AD1362)+SUM(S1362:T1362)-AF1362</f>
        <v/>
      </c>
      <c r="AH1362" s="114">
        <f>AG1362&lt;0</f>
        <v/>
      </c>
      <c r="AI1362" s="115">
        <f>IF(A1362=1,FALSE,(AND(AQ1362,AH1362,NOT(AI1361))))</f>
        <v/>
      </c>
      <c r="AJ1362" s="116">
        <f>(b*f_cd/L1362)*(a_1/2*J1362^2+a_2/3*J1362^3+a_3/4*J1362^4+a_4/5*J1362^5+a_5/6*J1362^6)+SUM(Q1362:R1362)</f>
        <v/>
      </c>
      <c r="AK1362">
        <f>AJ1362*(K1362-y+e)</f>
        <v/>
      </c>
      <c r="AL1362" s="118">
        <f>(b*f_cd/(L1362^2))*(a_1/3*J1362^3+a_2/4*J1362^4+a_3/5*J1362^5+a_4/6*J1362^6+a_5/7*J1362^7)+SUM(S1362:T1362)-AK1362</f>
        <v/>
      </c>
      <c r="AM1362" s="114">
        <f>AL1362&gt;0</f>
        <v/>
      </c>
      <c r="AN1362" s="115">
        <f>IF(A1362=1,FALSE,(AND(AQ1362,AM1362,NOT(AN1361))))</f>
        <v/>
      </c>
      <c r="AO1362">
        <f>IF(D1362=1,AND(AH1362,NOT(AI1362)),AND(AM1362,NOT(AN1362)))</f>
        <v/>
      </c>
      <c r="AP1362" s="119">
        <f>IF(D1362=1,AI1362,AN1362)</f>
        <v/>
      </c>
      <c r="AQ1362" s="125">
        <f>ABS(E1362)&lt;$AQ$2</f>
        <v/>
      </c>
      <c r="AS1362">
        <f>IF(AP1362,MAX(AS$3:AS1360)+1,"")</f>
        <v/>
      </c>
    </row>
    <row r="1363">
      <c r="A1363" t="n">
        <v>1273</v>
      </c>
      <c r="B1363" s="131">
        <f>IF(A1363=1,0,IF(AP1363,0.1*ε_cu1cd,0))</f>
        <v/>
      </c>
      <c r="C1363" s="131">
        <f>IF(A1363=1,0.1*ε_cu1cd,C1362+B1362)</f>
        <v/>
      </c>
      <c r="D1363" s="113">
        <f>IF('Нормальний переріз'!$D$68&gt;0,1,2)</f>
        <v/>
      </c>
      <c r="E1363" s="144">
        <f>IF(D1363=1,F1363,G1363)</f>
        <v/>
      </c>
      <c r="F1363" s="124">
        <f>IF(AI1362,0.11*ε_cu1cd,IF(AH1362,F1362*0.01,F1362))</f>
        <v/>
      </c>
      <c r="G1363" s="124">
        <f>IF(AP1362,-0.1*ε_cu1cd,IF(AM1362,G1362*0.01,G1362))</f>
        <v/>
      </c>
      <c r="H1363" s="113">
        <f>IF(A1363=1,E1363,IF(AO1362,H1362-E1362+E1363,IF(AP1362,0.8*H1362,H1362+E1363)))</f>
        <v/>
      </c>
      <c r="I1363" s="169">
        <f>(C1363-H1363)/h</f>
        <v/>
      </c>
      <c r="J1363">
        <f>C1363/(ε_c1cd)</f>
        <v/>
      </c>
      <c r="K1363">
        <f>C1363/I1363</f>
        <v/>
      </c>
      <c r="L1363" s="131">
        <f>I1363/(ε_c1cd)</f>
        <v/>
      </c>
      <c r="M1363">
        <f>I1363*(K1363-Z_s1)</f>
        <v/>
      </c>
      <c r="N1363">
        <f>I1363*(K1363-Z_s2)</f>
        <v/>
      </c>
      <c r="O1363">
        <f>E_s*M1363</f>
        <v/>
      </c>
      <c r="P1363">
        <f>E_s*N1363</f>
        <v/>
      </c>
      <c r="Q1363">
        <f>O1363*A_s1</f>
        <v/>
      </c>
      <c r="R1363">
        <f>P1363*A_s2</f>
        <v/>
      </c>
      <c r="S1363">
        <f>Q1363*($K1363-Z_s1)</f>
        <v/>
      </c>
      <c r="T1363">
        <f>R1363*($K1363-Z_s2)</f>
        <v/>
      </c>
      <c r="U1363">
        <f>(INDIRECT("a_"&amp;U$2)/(U$2+1))*(($C1363^(U$2+1)-$H1363^(U$2+1))/(ε_c1cd^(U$2+1)))</f>
        <v/>
      </c>
      <c r="V1363">
        <f>(INDIRECT("a_"&amp;V$2)/(V$2+1))*(($C1363^(V$2+1)-$H1363^(V$2+1))/(ε_c1cd^(V$2+1)))</f>
        <v/>
      </c>
      <c r="W1363">
        <f>(INDIRECT("a_"&amp;W$2)/(W$2+1))*(($C1363^(W$2+1)-$H1363^(W$2+1))/(ε_c1cd^(W$2+1)))</f>
        <v/>
      </c>
      <c r="X1363">
        <f>(INDIRECT("a_"&amp;X$2)/(X$2+1))*(($C1363^(X$2+1)-$H1363^(X$2+1))/(ε_c1cd^(X$2+1)))</f>
        <v/>
      </c>
      <c r="Y1363">
        <f>(INDIRECT("a_"&amp;Y$2)/(Y$2+1))*(($C1363^(Y$2+1)-$H1363^(Y$2+1))/(ε_c1cd^(Y$2+1)))</f>
        <v/>
      </c>
      <c r="Z1363">
        <f>(INDIRECT("a_"&amp;Z$2)/(Z$2+2))*(($C1363^(Z$2+2)-$H1363^(Z$2+2))/(ε_c1cd^(Z$2+2)))</f>
        <v/>
      </c>
      <c r="AA1363">
        <f>(INDIRECT("a_"&amp;AA$2)/(AA$2+2))*(($C1363^(AA$2+2)-$H1363^(AA$2+2))/(ε_c1cd^(AA$2+2)))</f>
        <v/>
      </c>
      <c r="AB1363">
        <f>(INDIRECT("a_"&amp;AB$2)/(AB$2+2))*(($C1363^(AB$2+2)-$H1363^(AB$2+2))/(ε_c1cd^(AB$2+2)))</f>
        <v/>
      </c>
      <c r="AC1363">
        <f>(INDIRECT("a_"&amp;AC$2)/(AC$2+2))*(($C1363^(AC$2+2)-$H1363^(AC$2+2))/(ε_c1cd^(AC$2+2)))</f>
        <v/>
      </c>
      <c r="AD1363">
        <f>(INDIRECT("a_"&amp;AD$2)/(AD$2+2))*(($C1363^(AD$2+2)-$H1363^(AD$2+2))/(ε_c1cd^(AD$2+2)))</f>
        <v/>
      </c>
      <c r="AE1363" s="111">
        <f>(b*f_cd/L1363)*SUM(U1363:Y1363)+SUM(Q1363:R1363)</f>
        <v/>
      </c>
      <c r="AF1363" s="112">
        <f>AE1363*(K1363-y+e)</f>
        <v/>
      </c>
      <c r="AG1363" s="113">
        <f>(b*f_cd/(L1363^2))*SUM(Z1363:AD1363)+SUM(S1363:T1363)-AF1363</f>
        <v/>
      </c>
      <c r="AH1363" s="114">
        <f>AG1363&lt;0</f>
        <v/>
      </c>
      <c r="AI1363" s="115">
        <f>IF(A1363=1,FALSE,(AND(AQ1363,AH1363,NOT(AI1362))))</f>
        <v/>
      </c>
      <c r="AJ1363" s="116">
        <f>(b*f_cd/L1363)*(a_1/2*J1363^2+a_2/3*J1363^3+a_3/4*J1363^4+a_4/5*J1363^5+a_5/6*J1363^6)+SUM(Q1363:R1363)</f>
        <v/>
      </c>
      <c r="AK1363">
        <f>AJ1363*(K1363-y+e)</f>
        <v/>
      </c>
      <c r="AL1363" s="118">
        <f>(b*f_cd/(L1363^2))*(a_1/3*J1363^3+a_2/4*J1363^4+a_3/5*J1363^5+a_4/6*J1363^6+a_5/7*J1363^7)+SUM(S1363:T1363)-AK1363</f>
        <v/>
      </c>
      <c r="AM1363" s="114">
        <f>AL1363&gt;0</f>
        <v/>
      </c>
      <c r="AN1363" s="115">
        <f>IF(A1363=1,FALSE,(AND(AQ1363,AM1363,NOT(AN1362))))</f>
        <v/>
      </c>
      <c r="AO1363">
        <f>IF(D1363=1,AND(AH1363,NOT(AI1363)),AND(AM1363,NOT(AN1363)))</f>
        <v/>
      </c>
      <c r="AP1363" s="119">
        <f>IF(D1363=1,AI1363,AN1363)</f>
        <v/>
      </c>
      <c r="AQ1363" s="125">
        <f>ABS(E1363)&lt;$AQ$2</f>
        <v/>
      </c>
      <c r="AS1363">
        <f>IF(AP1363,MAX(AS$3:AS1361)+1,"")</f>
        <v/>
      </c>
    </row>
    <row r="1364">
      <c r="A1364" t="n">
        <v>1274</v>
      </c>
      <c r="B1364" s="131">
        <f>IF(A1364=1,0,IF(AP1364,0.1*ε_cu1cd,0))</f>
        <v/>
      </c>
      <c r="C1364" s="131">
        <f>IF(A1364=1,0.1*ε_cu1cd,C1363+B1363)</f>
        <v/>
      </c>
      <c r="D1364" s="113">
        <f>IF('Нормальний переріз'!$D$68&gt;0,1,2)</f>
        <v/>
      </c>
      <c r="E1364" s="144">
        <f>IF(D1364=1,F1364,G1364)</f>
        <v/>
      </c>
      <c r="F1364" s="124">
        <f>IF(AI1363,0.11*ε_cu1cd,IF(AH1363,F1363*0.01,F1363))</f>
        <v/>
      </c>
      <c r="G1364" s="124">
        <f>IF(AP1363,-0.1*ε_cu1cd,IF(AM1363,G1363*0.01,G1363))</f>
        <v/>
      </c>
      <c r="H1364" s="113">
        <f>IF(A1364=1,E1364,IF(AO1363,H1363-E1363+E1364,IF(AP1363,0.8*H1363,H1363+E1364)))</f>
        <v/>
      </c>
      <c r="I1364" s="169">
        <f>(C1364-H1364)/h</f>
        <v/>
      </c>
      <c r="J1364">
        <f>C1364/(ε_c1cd)</f>
        <v/>
      </c>
      <c r="K1364">
        <f>C1364/I1364</f>
        <v/>
      </c>
      <c r="L1364" s="131">
        <f>I1364/(ε_c1cd)</f>
        <v/>
      </c>
      <c r="M1364">
        <f>I1364*(K1364-Z_s1)</f>
        <v/>
      </c>
      <c r="N1364">
        <f>I1364*(K1364-Z_s2)</f>
        <v/>
      </c>
      <c r="O1364">
        <f>E_s*M1364</f>
        <v/>
      </c>
      <c r="P1364">
        <f>E_s*N1364</f>
        <v/>
      </c>
      <c r="Q1364">
        <f>O1364*A_s1</f>
        <v/>
      </c>
      <c r="R1364">
        <f>P1364*A_s2</f>
        <v/>
      </c>
      <c r="S1364">
        <f>Q1364*($K1364-Z_s1)</f>
        <v/>
      </c>
      <c r="T1364">
        <f>R1364*($K1364-Z_s2)</f>
        <v/>
      </c>
      <c r="U1364">
        <f>(INDIRECT("a_"&amp;U$2)/(U$2+1))*(($C1364^(U$2+1)-$H1364^(U$2+1))/(ε_c1cd^(U$2+1)))</f>
        <v/>
      </c>
      <c r="V1364">
        <f>(INDIRECT("a_"&amp;V$2)/(V$2+1))*(($C1364^(V$2+1)-$H1364^(V$2+1))/(ε_c1cd^(V$2+1)))</f>
        <v/>
      </c>
      <c r="W1364">
        <f>(INDIRECT("a_"&amp;W$2)/(W$2+1))*(($C1364^(W$2+1)-$H1364^(W$2+1))/(ε_c1cd^(W$2+1)))</f>
        <v/>
      </c>
      <c r="X1364">
        <f>(INDIRECT("a_"&amp;X$2)/(X$2+1))*(($C1364^(X$2+1)-$H1364^(X$2+1))/(ε_c1cd^(X$2+1)))</f>
        <v/>
      </c>
      <c r="Y1364">
        <f>(INDIRECT("a_"&amp;Y$2)/(Y$2+1))*(($C1364^(Y$2+1)-$H1364^(Y$2+1))/(ε_c1cd^(Y$2+1)))</f>
        <v/>
      </c>
      <c r="Z1364">
        <f>(INDIRECT("a_"&amp;Z$2)/(Z$2+2))*(($C1364^(Z$2+2)-$H1364^(Z$2+2))/(ε_c1cd^(Z$2+2)))</f>
        <v/>
      </c>
      <c r="AA1364">
        <f>(INDIRECT("a_"&amp;AA$2)/(AA$2+2))*(($C1364^(AA$2+2)-$H1364^(AA$2+2))/(ε_c1cd^(AA$2+2)))</f>
        <v/>
      </c>
      <c r="AB1364">
        <f>(INDIRECT("a_"&amp;AB$2)/(AB$2+2))*(($C1364^(AB$2+2)-$H1364^(AB$2+2))/(ε_c1cd^(AB$2+2)))</f>
        <v/>
      </c>
      <c r="AC1364">
        <f>(INDIRECT("a_"&amp;AC$2)/(AC$2+2))*(($C1364^(AC$2+2)-$H1364^(AC$2+2))/(ε_c1cd^(AC$2+2)))</f>
        <v/>
      </c>
      <c r="AD1364">
        <f>(INDIRECT("a_"&amp;AD$2)/(AD$2+2))*(($C1364^(AD$2+2)-$H1364^(AD$2+2))/(ε_c1cd^(AD$2+2)))</f>
        <v/>
      </c>
      <c r="AE1364" s="111">
        <f>(b*f_cd/L1364)*SUM(U1364:Y1364)+SUM(Q1364:R1364)</f>
        <v/>
      </c>
      <c r="AF1364" s="112">
        <f>AE1364*(K1364-y+e)</f>
        <v/>
      </c>
      <c r="AG1364" s="113">
        <f>(b*f_cd/(L1364^2))*SUM(Z1364:AD1364)+SUM(S1364:T1364)-AF1364</f>
        <v/>
      </c>
      <c r="AH1364" s="114">
        <f>AG1364&lt;0</f>
        <v/>
      </c>
      <c r="AI1364" s="115">
        <f>IF(A1364=1,FALSE,(AND(AQ1364,AH1364,NOT(AI1363))))</f>
        <v/>
      </c>
      <c r="AJ1364" s="116">
        <f>(b*f_cd/L1364)*(a_1/2*J1364^2+a_2/3*J1364^3+a_3/4*J1364^4+a_4/5*J1364^5+a_5/6*J1364^6)+SUM(Q1364:R1364)</f>
        <v/>
      </c>
      <c r="AK1364">
        <f>AJ1364*(K1364-y+e)</f>
        <v/>
      </c>
      <c r="AL1364" s="118">
        <f>(b*f_cd/(L1364^2))*(a_1/3*J1364^3+a_2/4*J1364^4+a_3/5*J1364^5+a_4/6*J1364^6+a_5/7*J1364^7)+SUM(S1364:T1364)-AK1364</f>
        <v/>
      </c>
      <c r="AM1364" s="114">
        <f>AL1364&gt;0</f>
        <v/>
      </c>
      <c r="AN1364" s="115">
        <f>IF(A1364=1,FALSE,(AND(AQ1364,AM1364,NOT(AN1363))))</f>
        <v/>
      </c>
      <c r="AO1364">
        <f>IF(D1364=1,AND(AH1364,NOT(AI1364)),AND(AM1364,NOT(AN1364)))</f>
        <v/>
      </c>
      <c r="AP1364" s="119">
        <f>IF(D1364=1,AI1364,AN1364)</f>
        <v/>
      </c>
      <c r="AQ1364" s="125">
        <f>ABS(E1364)&lt;$AQ$2</f>
        <v/>
      </c>
      <c r="AS1364">
        <f>IF(AP1364,MAX(AS$3:AS1362)+1,"")</f>
        <v/>
      </c>
    </row>
    <row r="1365">
      <c r="A1365" t="n">
        <v>1275</v>
      </c>
      <c r="B1365" s="131">
        <f>IF(A1365=1,0,IF(AP1365,0.1*ε_cu1cd,0))</f>
        <v/>
      </c>
      <c r="C1365" s="131">
        <f>IF(A1365=1,0.1*ε_cu1cd,C1364+B1364)</f>
        <v/>
      </c>
      <c r="D1365" s="113">
        <f>IF('Нормальний переріз'!$D$68&gt;0,1,2)</f>
        <v/>
      </c>
      <c r="E1365" s="144">
        <f>IF(D1365=1,F1365,G1365)</f>
        <v/>
      </c>
      <c r="F1365" s="124">
        <f>IF(AI1364,0.11*ε_cu1cd,IF(AH1364,F1364*0.01,F1364))</f>
        <v/>
      </c>
      <c r="G1365" s="124">
        <f>IF(AP1364,-0.1*ε_cu1cd,IF(AM1364,G1364*0.01,G1364))</f>
        <v/>
      </c>
      <c r="H1365" s="113">
        <f>IF(A1365=1,E1365,IF(AO1364,H1364-E1364+E1365,IF(AP1364,0.8*H1364,H1364+E1365)))</f>
        <v/>
      </c>
      <c r="I1365" s="169">
        <f>(C1365-H1365)/h</f>
        <v/>
      </c>
      <c r="J1365">
        <f>C1365/(ε_c1cd)</f>
        <v/>
      </c>
      <c r="K1365">
        <f>C1365/I1365</f>
        <v/>
      </c>
      <c r="L1365" s="131">
        <f>I1365/(ε_c1cd)</f>
        <v/>
      </c>
      <c r="M1365">
        <f>I1365*(K1365-Z_s1)</f>
        <v/>
      </c>
      <c r="N1365">
        <f>I1365*(K1365-Z_s2)</f>
        <v/>
      </c>
      <c r="O1365">
        <f>E_s*M1365</f>
        <v/>
      </c>
      <c r="P1365">
        <f>E_s*N1365</f>
        <v/>
      </c>
      <c r="Q1365">
        <f>O1365*A_s1</f>
        <v/>
      </c>
      <c r="R1365">
        <f>P1365*A_s2</f>
        <v/>
      </c>
      <c r="S1365">
        <f>Q1365*($K1365-Z_s1)</f>
        <v/>
      </c>
      <c r="T1365">
        <f>R1365*($K1365-Z_s2)</f>
        <v/>
      </c>
      <c r="U1365">
        <f>(INDIRECT("a_"&amp;U$2)/(U$2+1))*(($C1365^(U$2+1)-$H1365^(U$2+1))/(ε_c1cd^(U$2+1)))</f>
        <v/>
      </c>
      <c r="V1365">
        <f>(INDIRECT("a_"&amp;V$2)/(V$2+1))*(($C1365^(V$2+1)-$H1365^(V$2+1))/(ε_c1cd^(V$2+1)))</f>
        <v/>
      </c>
      <c r="W1365">
        <f>(INDIRECT("a_"&amp;W$2)/(W$2+1))*(($C1365^(W$2+1)-$H1365^(W$2+1))/(ε_c1cd^(W$2+1)))</f>
        <v/>
      </c>
      <c r="X1365">
        <f>(INDIRECT("a_"&amp;X$2)/(X$2+1))*(($C1365^(X$2+1)-$H1365^(X$2+1))/(ε_c1cd^(X$2+1)))</f>
        <v/>
      </c>
      <c r="Y1365">
        <f>(INDIRECT("a_"&amp;Y$2)/(Y$2+1))*(($C1365^(Y$2+1)-$H1365^(Y$2+1))/(ε_c1cd^(Y$2+1)))</f>
        <v/>
      </c>
      <c r="Z1365">
        <f>(INDIRECT("a_"&amp;Z$2)/(Z$2+2))*(($C1365^(Z$2+2)-$H1365^(Z$2+2))/(ε_c1cd^(Z$2+2)))</f>
        <v/>
      </c>
      <c r="AA1365">
        <f>(INDIRECT("a_"&amp;AA$2)/(AA$2+2))*(($C1365^(AA$2+2)-$H1365^(AA$2+2))/(ε_c1cd^(AA$2+2)))</f>
        <v/>
      </c>
      <c r="AB1365">
        <f>(INDIRECT("a_"&amp;AB$2)/(AB$2+2))*(($C1365^(AB$2+2)-$H1365^(AB$2+2))/(ε_c1cd^(AB$2+2)))</f>
        <v/>
      </c>
      <c r="AC1365">
        <f>(INDIRECT("a_"&amp;AC$2)/(AC$2+2))*(($C1365^(AC$2+2)-$H1365^(AC$2+2))/(ε_c1cd^(AC$2+2)))</f>
        <v/>
      </c>
      <c r="AD1365">
        <f>(INDIRECT("a_"&amp;AD$2)/(AD$2+2))*(($C1365^(AD$2+2)-$H1365^(AD$2+2))/(ε_c1cd^(AD$2+2)))</f>
        <v/>
      </c>
      <c r="AE1365" s="111">
        <f>(b*f_cd/L1365)*SUM(U1365:Y1365)+SUM(Q1365:R1365)</f>
        <v/>
      </c>
      <c r="AF1365" s="112">
        <f>AE1365*(K1365-y+e)</f>
        <v/>
      </c>
      <c r="AG1365" s="113">
        <f>(b*f_cd/(L1365^2))*SUM(Z1365:AD1365)+SUM(S1365:T1365)-AF1365</f>
        <v/>
      </c>
      <c r="AH1365" s="114">
        <f>AG1365&lt;0</f>
        <v/>
      </c>
      <c r="AI1365" s="115">
        <f>IF(A1365=1,FALSE,(AND(AQ1365,AH1365,NOT(AI1364))))</f>
        <v/>
      </c>
      <c r="AJ1365" s="116">
        <f>(b*f_cd/L1365)*(a_1/2*J1365^2+a_2/3*J1365^3+a_3/4*J1365^4+a_4/5*J1365^5+a_5/6*J1365^6)+SUM(Q1365:R1365)</f>
        <v/>
      </c>
      <c r="AK1365">
        <f>AJ1365*(K1365-y+e)</f>
        <v/>
      </c>
      <c r="AL1365" s="118">
        <f>(b*f_cd/(L1365^2))*(a_1/3*J1365^3+a_2/4*J1365^4+a_3/5*J1365^5+a_4/6*J1365^6+a_5/7*J1365^7)+SUM(S1365:T1365)-AK1365</f>
        <v/>
      </c>
      <c r="AM1365" s="114">
        <f>AL1365&gt;0</f>
        <v/>
      </c>
      <c r="AN1365" s="115">
        <f>IF(A1365=1,FALSE,(AND(AQ1365,AM1365,NOT(AN1364))))</f>
        <v/>
      </c>
      <c r="AO1365">
        <f>IF(D1365=1,AND(AH1365,NOT(AI1365)),AND(AM1365,NOT(AN1365)))</f>
        <v/>
      </c>
      <c r="AP1365" s="119">
        <f>IF(D1365=1,AI1365,AN1365)</f>
        <v/>
      </c>
      <c r="AQ1365" s="125">
        <f>ABS(E1365)&lt;$AQ$2</f>
        <v/>
      </c>
      <c r="AS1365">
        <f>IF(AP1365,MAX(AS$3:AS1363)+1,"")</f>
        <v/>
      </c>
    </row>
    <row r="1366">
      <c r="A1366" t="n">
        <v>1276</v>
      </c>
      <c r="B1366" s="131">
        <f>IF(A1366=1,0,IF(AP1366,0.1*ε_cu1cd,0))</f>
        <v/>
      </c>
      <c r="C1366" s="131">
        <f>IF(A1366=1,0.1*ε_cu1cd,C1365+B1365)</f>
        <v/>
      </c>
      <c r="D1366" s="113">
        <f>IF('Нормальний переріз'!$D$68&gt;0,1,2)</f>
        <v/>
      </c>
      <c r="E1366" s="144">
        <f>IF(D1366=1,F1366,G1366)</f>
        <v/>
      </c>
      <c r="F1366" s="124">
        <f>IF(AI1365,0.11*ε_cu1cd,IF(AH1365,F1365*0.01,F1365))</f>
        <v/>
      </c>
      <c r="G1366" s="124">
        <f>IF(AP1365,-0.1*ε_cu1cd,IF(AM1365,G1365*0.01,G1365))</f>
        <v/>
      </c>
      <c r="H1366" s="113">
        <f>IF(A1366=1,E1366,IF(AO1365,H1365-E1365+E1366,IF(AP1365,0.8*H1365,H1365+E1366)))</f>
        <v/>
      </c>
      <c r="I1366" s="169">
        <f>(C1366-H1366)/h</f>
        <v/>
      </c>
      <c r="J1366">
        <f>C1366/(ε_c1cd)</f>
        <v/>
      </c>
      <c r="K1366">
        <f>C1366/I1366</f>
        <v/>
      </c>
      <c r="L1366" s="131">
        <f>I1366/(ε_c1cd)</f>
        <v/>
      </c>
      <c r="M1366">
        <f>I1366*(K1366-Z_s1)</f>
        <v/>
      </c>
      <c r="N1366">
        <f>I1366*(K1366-Z_s2)</f>
        <v/>
      </c>
      <c r="O1366">
        <f>E_s*M1366</f>
        <v/>
      </c>
      <c r="P1366">
        <f>E_s*N1366</f>
        <v/>
      </c>
      <c r="Q1366">
        <f>O1366*A_s1</f>
        <v/>
      </c>
      <c r="R1366">
        <f>P1366*A_s2</f>
        <v/>
      </c>
      <c r="S1366">
        <f>Q1366*($K1366-Z_s1)</f>
        <v/>
      </c>
      <c r="T1366">
        <f>R1366*($K1366-Z_s2)</f>
        <v/>
      </c>
      <c r="U1366">
        <f>(INDIRECT("a_"&amp;U$2)/(U$2+1))*(($C1366^(U$2+1)-$H1366^(U$2+1))/(ε_c1cd^(U$2+1)))</f>
        <v/>
      </c>
      <c r="V1366">
        <f>(INDIRECT("a_"&amp;V$2)/(V$2+1))*(($C1366^(V$2+1)-$H1366^(V$2+1))/(ε_c1cd^(V$2+1)))</f>
        <v/>
      </c>
      <c r="W1366">
        <f>(INDIRECT("a_"&amp;W$2)/(W$2+1))*(($C1366^(W$2+1)-$H1366^(W$2+1))/(ε_c1cd^(W$2+1)))</f>
        <v/>
      </c>
      <c r="X1366">
        <f>(INDIRECT("a_"&amp;X$2)/(X$2+1))*(($C1366^(X$2+1)-$H1366^(X$2+1))/(ε_c1cd^(X$2+1)))</f>
        <v/>
      </c>
      <c r="Y1366">
        <f>(INDIRECT("a_"&amp;Y$2)/(Y$2+1))*(($C1366^(Y$2+1)-$H1366^(Y$2+1))/(ε_c1cd^(Y$2+1)))</f>
        <v/>
      </c>
      <c r="Z1366">
        <f>(INDIRECT("a_"&amp;Z$2)/(Z$2+2))*(($C1366^(Z$2+2)-$H1366^(Z$2+2))/(ε_c1cd^(Z$2+2)))</f>
        <v/>
      </c>
      <c r="AA1366">
        <f>(INDIRECT("a_"&amp;AA$2)/(AA$2+2))*(($C1366^(AA$2+2)-$H1366^(AA$2+2))/(ε_c1cd^(AA$2+2)))</f>
        <v/>
      </c>
      <c r="AB1366">
        <f>(INDIRECT("a_"&amp;AB$2)/(AB$2+2))*(($C1366^(AB$2+2)-$H1366^(AB$2+2))/(ε_c1cd^(AB$2+2)))</f>
        <v/>
      </c>
      <c r="AC1366">
        <f>(INDIRECT("a_"&amp;AC$2)/(AC$2+2))*(($C1366^(AC$2+2)-$H1366^(AC$2+2))/(ε_c1cd^(AC$2+2)))</f>
        <v/>
      </c>
      <c r="AD1366">
        <f>(INDIRECT("a_"&amp;AD$2)/(AD$2+2))*(($C1366^(AD$2+2)-$H1366^(AD$2+2))/(ε_c1cd^(AD$2+2)))</f>
        <v/>
      </c>
      <c r="AE1366" s="111">
        <f>(b*f_cd/L1366)*SUM(U1366:Y1366)+SUM(Q1366:R1366)</f>
        <v/>
      </c>
      <c r="AF1366" s="112">
        <f>AE1366*(K1366-y+e)</f>
        <v/>
      </c>
      <c r="AG1366" s="113">
        <f>(b*f_cd/(L1366^2))*SUM(Z1366:AD1366)+SUM(S1366:T1366)-AF1366</f>
        <v/>
      </c>
      <c r="AH1366" s="114">
        <f>AG1366&lt;0</f>
        <v/>
      </c>
      <c r="AI1366" s="115">
        <f>IF(A1366=1,FALSE,(AND(AQ1366,AH1366,NOT(AI1365))))</f>
        <v/>
      </c>
      <c r="AJ1366" s="116">
        <f>(b*f_cd/L1366)*(a_1/2*J1366^2+a_2/3*J1366^3+a_3/4*J1366^4+a_4/5*J1366^5+a_5/6*J1366^6)+SUM(Q1366:R1366)</f>
        <v/>
      </c>
      <c r="AK1366">
        <f>AJ1366*(K1366-y+e)</f>
        <v/>
      </c>
      <c r="AL1366" s="118">
        <f>(b*f_cd/(L1366^2))*(a_1/3*J1366^3+a_2/4*J1366^4+a_3/5*J1366^5+a_4/6*J1366^6+a_5/7*J1366^7)+SUM(S1366:T1366)-AK1366</f>
        <v/>
      </c>
      <c r="AM1366" s="114">
        <f>AL1366&gt;0</f>
        <v/>
      </c>
      <c r="AN1366" s="115">
        <f>IF(A1366=1,FALSE,(AND(AQ1366,AM1366,NOT(AN1365))))</f>
        <v/>
      </c>
      <c r="AO1366">
        <f>IF(D1366=1,AND(AH1366,NOT(AI1366)),AND(AM1366,NOT(AN1366)))</f>
        <v/>
      </c>
      <c r="AP1366" s="119">
        <f>IF(D1366=1,AI1366,AN1366)</f>
        <v/>
      </c>
      <c r="AQ1366" s="125">
        <f>ABS(E1366)&lt;$AQ$2</f>
        <v/>
      </c>
      <c r="AS1366">
        <f>IF(AP1366,MAX(AS$3:AS1364)+1,"")</f>
        <v/>
      </c>
    </row>
    <row r="1367">
      <c r="A1367" t="n">
        <v>1277</v>
      </c>
      <c r="B1367" s="131">
        <f>IF(A1367=1,0,IF(AP1367,0.1*ε_cu1cd,0))</f>
        <v/>
      </c>
      <c r="C1367" s="131">
        <f>IF(A1367=1,0.1*ε_cu1cd,C1366+B1366)</f>
        <v/>
      </c>
      <c r="D1367" s="113">
        <f>IF('Нормальний переріз'!$D$68&gt;0,1,2)</f>
        <v/>
      </c>
      <c r="E1367" s="144">
        <f>IF(D1367=1,F1367,G1367)</f>
        <v/>
      </c>
      <c r="F1367" s="124">
        <f>IF(AI1366,0.11*ε_cu1cd,IF(AH1366,F1366*0.01,F1366))</f>
        <v/>
      </c>
      <c r="G1367" s="124">
        <f>IF(AP1366,-0.1*ε_cu1cd,IF(AM1366,G1366*0.01,G1366))</f>
        <v/>
      </c>
      <c r="H1367" s="113">
        <f>IF(A1367=1,E1367,IF(AO1366,H1366-E1366+E1367,IF(AP1366,0.8*H1366,H1366+E1367)))</f>
        <v/>
      </c>
      <c r="I1367" s="169">
        <f>(C1367-H1367)/h</f>
        <v/>
      </c>
      <c r="J1367">
        <f>C1367/(ε_c1cd)</f>
        <v/>
      </c>
      <c r="K1367">
        <f>C1367/I1367</f>
        <v/>
      </c>
      <c r="L1367" s="131">
        <f>I1367/(ε_c1cd)</f>
        <v/>
      </c>
      <c r="M1367">
        <f>I1367*(K1367-Z_s1)</f>
        <v/>
      </c>
      <c r="N1367">
        <f>I1367*(K1367-Z_s2)</f>
        <v/>
      </c>
      <c r="O1367">
        <f>E_s*M1367</f>
        <v/>
      </c>
      <c r="P1367">
        <f>E_s*N1367</f>
        <v/>
      </c>
      <c r="Q1367">
        <f>O1367*A_s1</f>
        <v/>
      </c>
      <c r="R1367">
        <f>P1367*A_s2</f>
        <v/>
      </c>
      <c r="S1367">
        <f>Q1367*($K1367-Z_s1)</f>
        <v/>
      </c>
      <c r="T1367">
        <f>R1367*($K1367-Z_s2)</f>
        <v/>
      </c>
      <c r="U1367">
        <f>(INDIRECT("a_"&amp;U$2)/(U$2+1))*(($C1367^(U$2+1)-$H1367^(U$2+1))/(ε_c1cd^(U$2+1)))</f>
        <v/>
      </c>
      <c r="V1367">
        <f>(INDIRECT("a_"&amp;V$2)/(V$2+1))*(($C1367^(V$2+1)-$H1367^(V$2+1))/(ε_c1cd^(V$2+1)))</f>
        <v/>
      </c>
      <c r="W1367">
        <f>(INDIRECT("a_"&amp;W$2)/(W$2+1))*(($C1367^(W$2+1)-$H1367^(W$2+1))/(ε_c1cd^(W$2+1)))</f>
        <v/>
      </c>
      <c r="X1367">
        <f>(INDIRECT("a_"&amp;X$2)/(X$2+1))*(($C1367^(X$2+1)-$H1367^(X$2+1))/(ε_c1cd^(X$2+1)))</f>
        <v/>
      </c>
      <c r="Y1367">
        <f>(INDIRECT("a_"&amp;Y$2)/(Y$2+1))*(($C1367^(Y$2+1)-$H1367^(Y$2+1))/(ε_c1cd^(Y$2+1)))</f>
        <v/>
      </c>
      <c r="Z1367">
        <f>(INDIRECT("a_"&amp;Z$2)/(Z$2+2))*(($C1367^(Z$2+2)-$H1367^(Z$2+2))/(ε_c1cd^(Z$2+2)))</f>
        <v/>
      </c>
      <c r="AA1367">
        <f>(INDIRECT("a_"&amp;AA$2)/(AA$2+2))*(($C1367^(AA$2+2)-$H1367^(AA$2+2))/(ε_c1cd^(AA$2+2)))</f>
        <v/>
      </c>
      <c r="AB1367">
        <f>(INDIRECT("a_"&amp;AB$2)/(AB$2+2))*(($C1367^(AB$2+2)-$H1367^(AB$2+2))/(ε_c1cd^(AB$2+2)))</f>
        <v/>
      </c>
      <c r="AC1367">
        <f>(INDIRECT("a_"&amp;AC$2)/(AC$2+2))*(($C1367^(AC$2+2)-$H1367^(AC$2+2))/(ε_c1cd^(AC$2+2)))</f>
        <v/>
      </c>
      <c r="AD1367">
        <f>(INDIRECT("a_"&amp;AD$2)/(AD$2+2))*(($C1367^(AD$2+2)-$H1367^(AD$2+2))/(ε_c1cd^(AD$2+2)))</f>
        <v/>
      </c>
      <c r="AE1367" s="111">
        <f>(b*f_cd/L1367)*SUM(U1367:Y1367)+SUM(Q1367:R1367)</f>
        <v/>
      </c>
      <c r="AF1367" s="112">
        <f>AE1367*(K1367-y+e)</f>
        <v/>
      </c>
      <c r="AG1367" s="113">
        <f>(b*f_cd/(L1367^2))*SUM(Z1367:AD1367)+SUM(S1367:T1367)-AF1367</f>
        <v/>
      </c>
      <c r="AH1367" s="114">
        <f>AG1367&lt;0</f>
        <v/>
      </c>
      <c r="AI1367" s="115">
        <f>IF(A1367=1,FALSE,(AND(AQ1367,AH1367,NOT(AI1366))))</f>
        <v/>
      </c>
      <c r="AJ1367" s="116">
        <f>(b*f_cd/L1367)*(a_1/2*J1367^2+a_2/3*J1367^3+a_3/4*J1367^4+a_4/5*J1367^5+a_5/6*J1367^6)+SUM(Q1367:R1367)</f>
        <v/>
      </c>
      <c r="AK1367">
        <f>AJ1367*(K1367-y+e)</f>
        <v/>
      </c>
      <c r="AL1367" s="118">
        <f>(b*f_cd/(L1367^2))*(a_1/3*J1367^3+a_2/4*J1367^4+a_3/5*J1367^5+a_4/6*J1367^6+a_5/7*J1367^7)+SUM(S1367:T1367)-AK1367</f>
        <v/>
      </c>
      <c r="AM1367" s="114">
        <f>AL1367&gt;0</f>
        <v/>
      </c>
      <c r="AN1367" s="115">
        <f>IF(A1367=1,FALSE,(AND(AQ1367,AM1367,NOT(AN1366))))</f>
        <v/>
      </c>
      <c r="AO1367">
        <f>IF(D1367=1,AND(AH1367,NOT(AI1367)),AND(AM1367,NOT(AN1367)))</f>
        <v/>
      </c>
      <c r="AP1367" s="119">
        <f>IF(D1367=1,AI1367,AN1367)</f>
        <v/>
      </c>
      <c r="AQ1367" s="125">
        <f>ABS(E1367)&lt;$AQ$2</f>
        <v/>
      </c>
      <c r="AS1367">
        <f>IF(AP1367,MAX(AS$3:AS1365)+1,"")</f>
        <v/>
      </c>
    </row>
    <row r="1368">
      <c r="A1368" t="n">
        <v>1278</v>
      </c>
      <c r="B1368" s="131">
        <f>IF(A1368=1,0,IF(AP1368,0.1*ε_cu1cd,0))</f>
        <v/>
      </c>
      <c r="C1368" s="131">
        <f>IF(A1368=1,0.1*ε_cu1cd,C1367+B1367)</f>
        <v/>
      </c>
      <c r="D1368" s="113">
        <f>IF('Нормальний переріз'!$D$68&gt;0,1,2)</f>
        <v/>
      </c>
      <c r="E1368" s="144">
        <f>IF(D1368=1,F1368,G1368)</f>
        <v/>
      </c>
      <c r="F1368" s="124">
        <f>IF(AI1367,0.11*ε_cu1cd,IF(AH1367,F1367*0.01,F1367))</f>
        <v/>
      </c>
      <c r="G1368" s="124">
        <f>IF(AP1367,-0.1*ε_cu1cd,IF(AM1367,G1367*0.01,G1367))</f>
        <v/>
      </c>
      <c r="H1368" s="113">
        <f>IF(A1368=1,E1368,IF(AO1367,H1367-E1367+E1368,IF(AP1367,0.8*H1367,H1367+E1368)))</f>
        <v/>
      </c>
      <c r="I1368" s="169">
        <f>(C1368-H1368)/h</f>
        <v/>
      </c>
      <c r="J1368">
        <f>C1368/(ε_c1cd)</f>
        <v/>
      </c>
      <c r="K1368">
        <f>C1368/I1368</f>
        <v/>
      </c>
      <c r="L1368" s="131">
        <f>I1368/(ε_c1cd)</f>
        <v/>
      </c>
      <c r="M1368">
        <f>I1368*(K1368-Z_s1)</f>
        <v/>
      </c>
      <c r="N1368">
        <f>I1368*(K1368-Z_s2)</f>
        <v/>
      </c>
      <c r="O1368">
        <f>E_s*M1368</f>
        <v/>
      </c>
      <c r="P1368">
        <f>E_s*N1368</f>
        <v/>
      </c>
      <c r="Q1368">
        <f>O1368*A_s1</f>
        <v/>
      </c>
      <c r="R1368">
        <f>P1368*A_s2</f>
        <v/>
      </c>
      <c r="S1368">
        <f>Q1368*($K1368-Z_s1)</f>
        <v/>
      </c>
      <c r="T1368">
        <f>R1368*($K1368-Z_s2)</f>
        <v/>
      </c>
      <c r="U1368">
        <f>(INDIRECT("a_"&amp;U$2)/(U$2+1))*(($C1368^(U$2+1)-$H1368^(U$2+1))/(ε_c1cd^(U$2+1)))</f>
        <v/>
      </c>
      <c r="V1368">
        <f>(INDIRECT("a_"&amp;V$2)/(V$2+1))*(($C1368^(V$2+1)-$H1368^(V$2+1))/(ε_c1cd^(V$2+1)))</f>
        <v/>
      </c>
      <c r="W1368">
        <f>(INDIRECT("a_"&amp;W$2)/(W$2+1))*(($C1368^(W$2+1)-$H1368^(W$2+1))/(ε_c1cd^(W$2+1)))</f>
        <v/>
      </c>
      <c r="X1368">
        <f>(INDIRECT("a_"&amp;X$2)/(X$2+1))*(($C1368^(X$2+1)-$H1368^(X$2+1))/(ε_c1cd^(X$2+1)))</f>
        <v/>
      </c>
      <c r="Y1368">
        <f>(INDIRECT("a_"&amp;Y$2)/(Y$2+1))*(($C1368^(Y$2+1)-$H1368^(Y$2+1))/(ε_c1cd^(Y$2+1)))</f>
        <v/>
      </c>
      <c r="Z1368">
        <f>(INDIRECT("a_"&amp;Z$2)/(Z$2+2))*(($C1368^(Z$2+2)-$H1368^(Z$2+2))/(ε_c1cd^(Z$2+2)))</f>
        <v/>
      </c>
      <c r="AA1368">
        <f>(INDIRECT("a_"&amp;AA$2)/(AA$2+2))*(($C1368^(AA$2+2)-$H1368^(AA$2+2))/(ε_c1cd^(AA$2+2)))</f>
        <v/>
      </c>
      <c r="AB1368">
        <f>(INDIRECT("a_"&amp;AB$2)/(AB$2+2))*(($C1368^(AB$2+2)-$H1368^(AB$2+2))/(ε_c1cd^(AB$2+2)))</f>
        <v/>
      </c>
      <c r="AC1368">
        <f>(INDIRECT("a_"&amp;AC$2)/(AC$2+2))*(($C1368^(AC$2+2)-$H1368^(AC$2+2))/(ε_c1cd^(AC$2+2)))</f>
        <v/>
      </c>
      <c r="AD1368">
        <f>(INDIRECT("a_"&amp;AD$2)/(AD$2+2))*(($C1368^(AD$2+2)-$H1368^(AD$2+2))/(ε_c1cd^(AD$2+2)))</f>
        <v/>
      </c>
      <c r="AE1368" s="111">
        <f>(b*f_cd/L1368)*SUM(U1368:Y1368)+SUM(Q1368:R1368)</f>
        <v/>
      </c>
      <c r="AF1368" s="112">
        <f>AE1368*(K1368-y+e)</f>
        <v/>
      </c>
      <c r="AG1368" s="113">
        <f>(b*f_cd/(L1368^2))*SUM(Z1368:AD1368)+SUM(S1368:T1368)-AF1368</f>
        <v/>
      </c>
      <c r="AH1368" s="114">
        <f>AG1368&lt;0</f>
        <v/>
      </c>
      <c r="AI1368" s="115">
        <f>IF(A1368=1,FALSE,(AND(AQ1368,AH1368,NOT(AI1367))))</f>
        <v/>
      </c>
      <c r="AJ1368" s="116">
        <f>(b*f_cd/L1368)*(a_1/2*J1368^2+a_2/3*J1368^3+a_3/4*J1368^4+a_4/5*J1368^5+a_5/6*J1368^6)+SUM(Q1368:R1368)</f>
        <v/>
      </c>
      <c r="AK1368">
        <f>AJ1368*(K1368-y+e)</f>
        <v/>
      </c>
      <c r="AL1368" s="118">
        <f>(b*f_cd/(L1368^2))*(a_1/3*J1368^3+a_2/4*J1368^4+a_3/5*J1368^5+a_4/6*J1368^6+a_5/7*J1368^7)+SUM(S1368:T1368)-AK1368</f>
        <v/>
      </c>
      <c r="AM1368" s="114">
        <f>AL1368&gt;0</f>
        <v/>
      </c>
      <c r="AN1368" s="115">
        <f>IF(A1368=1,FALSE,(AND(AQ1368,AM1368,NOT(AN1367))))</f>
        <v/>
      </c>
      <c r="AO1368">
        <f>IF(D1368=1,AND(AH1368,NOT(AI1368)),AND(AM1368,NOT(AN1368)))</f>
        <v/>
      </c>
      <c r="AP1368" s="119">
        <f>IF(D1368=1,AI1368,AN1368)</f>
        <v/>
      </c>
      <c r="AQ1368" s="125">
        <f>ABS(E1368)&lt;$AQ$2</f>
        <v/>
      </c>
      <c r="AS1368">
        <f>IF(AP1368,MAX(AS$3:AS1366)+1,"")</f>
        <v/>
      </c>
    </row>
    <row r="1369">
      <c r="A1369" t="n">
        <v>1279</v>
      </c>
      <c r="B1369" s="131">
        <f>IF(A1369=1,0,IF(AP1369,0.1*ε_cu1cd,0))</f>
        <v/>
      </c>
      <c r="C1369" s="131">
        <f>IF(A1369=1,0.1*ε_cu1cd,C1368+B1368)</f>
        <v/>
      </c>
      <c r="D1369" s="113">
        <f>IF('Нормальний переріз'!$D$68&gt;0,1,2)</f>
        <v/>
      </c>
      <c r="E1369" s="144">
        <f>IF(D1369=1,F1369,G1369)</f>
        <v/>
      </c>
      <c r="F1369" s="124">
        <f>IF(AI1368,0.11*ε_cu1cd,IF(AH1368,F1368*0.01,F1368))</f>
        <v/>
      </c>
      <c r="G1369" s="124">
        <f>IF(AP1368,-0.1*ε_cu1cd,IF(AM1368,G1368*0.01,G1368))</f>
        <v/>
      </c>
      <c r="H1369" s="113">
        <f>IF(A1369=1,E1369,IF(AO1368,H1368-E1368+E1369,IF(AP1368,0.8*H1368,H1368+E1369)))</f>
        <v/>
      </c>
      <c r="I1369" s="169">
        <f>(C1369-H1369)/h</f>
        <v/>
      </c>
      <c r="J1369">
        <f>C1369/(ε_c1cd)</f>
        <v/>
      </c>
      <c r="K1369">
        <f>C1369/I1369</f>
        <v/>
      </c>
      <c r="L1369" s="131">
        <f>I1369/(ε_c1cd)</f>
        <v/>
      </c>
      <c r="M1369">
        <f>I1369*(K1369-Z_s1)</f>
        <v/>
      </c>
      <c r="N1369">
        <f>I1369*(K1369-Z_s2)</f>
        <v/>
      </c>
      <c r="O1369">
        <f>E_s*M1369</f>
        <v/>
      </c>
      <c r="P1369">
        <f>E_s*N1369</f>
        <v/>
      </c>
      <c r="Q1369">
        <f>O1369*A_s1</f>
        <v/>
      </c>
      <c r="R1369">
        <f>P1369*A_s2</f>
        <v/>
      </c>
      <c r="S1369">
        <f>Q1369*($K1369-Z_s1)</f>
        <v/>
      </c>
      <c r="T1369">
        <f>R1369*($K1369-Z_s2)</f>
        <v/>
      </c>
      <c r="U1369">
        <f>(INDIRECT("a_"&amp;U$2)/(U$2+1))*(($C1369^(U$2+1)-$H1369^(U$2+1))/(ε_c1cd^(U$2+1)))</f>
        <v/>
      </c>
      <c r="V1369">
        <f>(INDIRECT("a_"&amp;V$2)/(V$2+1))*(($C1369^(V$2+1)-$H1369^(V$2+1))/(ε_c1cd^(V$2+1)))</f>
        <v/>
      </c>
      <c r="W1369">
        <f>(INDIRECT("a_"&amp;W$2)/(W$2+1))*(($C1369^(W$2+1)-$H1369^(W$2+1))/(ε_c1cd^(W$2+1)))</f>
        <v/>
      </c>
      <c r="X1369">
        <f>(INDIRECT("a_"&amp;X$2)/(X$2+1))*(($C1369^(X$2+1)-$H1369^(X$2+1))/(ε_c1cd^(X$2+1)))</f>
        <v/>
      </c>
      <c r="Y1369">
        <f>(INDIRECT("a_"&amp;Y$2)/(Y$2+1))*(($C1369^(Y$2+1)-$H1369^(Y$2+1))/(ε_c1cd^(Y$2+1)))</f>
        <v/>
      </c>
      <c r="Z1369">
        <f>(INDIRECT("a_"&amp;Z$2)/(Z$2+2))*(($C1369^(Z$2+2)-$H1369^(Z$2+2))/(ε_c1cd^(Z$2+2)))</f>
        <v/>
      </c>
      <c r="AA1369">
        <f>(INDIRECT("a_"&amp;AA$2)/(AA$2+2))*(($C1369^(AA$2+2)-$H1369^(AA$2+2))/(ε_c1cd^(AA$2+2)))</f>
        <v/>
      </c>
      <c r="AB1369">
        <f>(INDIRECT("a_"&amp;AB$2)/(AB$2+2))*(($C1369^(AB$2+2)-$H1369^(AB$2+2))/(ε_c1cd^(AB$2+2)))</f>
        <v/>
      </c>
      <c r="AC1369">
        <f>(INDIRECT("a_"&amp;AC$2)/(AC$2+2))*(($C1369^(AC$2+2)-$H1369^(AC$2+2))/(ε_c1cd^(AC$2+2)))</f>
        <v/>
      </c>
      <c r="AD1369">
        <f>(INDIRECT("a_"&amp;AD$2)/(AD$2+2))*(($C1369^(AD$2+2)-$H1369^(AD$2+2))/(ε_c1cd^(AD$2+2)))</f>
        <v/>
      </c>
      <c r="AE1369" s="111">
        <f>(b*f_cd/L1369)*SUM(U1369:Y1369)+SUM(Q1369:R1369)</f>
        <v/>
      </c>
      <c r="AF1369" s="112">
        <f>AE1369*(K1369-y+e)</f>
        <v/>
      </c>
      <c r="AG1369" s="113">
        <f>(b*f_cd/(L1369^2))*SUM(Z1369:AD1369)+SUM(S1369:T1369)-AF1369</f>
        <v/>
      </c>
      <c r="AH1369" s="114">
        <f>AG1369&lt;0</f>
        <v/>
      </c>
      <c r="AI1369" s="115">
        <f>IF(A1369=1,FALSE,(AND(AQ1369,AH1369,NOT(AI1368))))</f>
        <v/>
      </c>
      <c r="AJ1369" s="116">
        <f>(b*f_cd/L1369)*(a_1/2*J1369^2+a_2/3*J1369^3+a_3/4*J1369^4+a_4/5*J1369^5+a_5/6*J1369^6)+SUM(Q1369:R1369)</f>
        <v/>
      </c>
      <c r="AK1369">
        <f>AJ1369*(K1369-y+e)</f>
        <v/>
      </c>
      <c r="AL1369" s="118">
        <f>(b*f_cd/(L1369^2))*(a_1/3*J1369^3+a_2/4*J1369^4+a_3/5*J1369^5+a_4/6*J1369^6+a_5/7*J1369^7)+SUM(S1369:T1369)-AK1369</f>
        <v/>
      </c>
      <c r="AM1369" s="114">
        <f>AL1369&gt;0</f>
        <v/>
      </c>
      <c r="AN1369" s="115">
        <f>IF(A1369=1,FALSE,(AND(AQ1369,AM1369,NOT(AN1368))))</f>
        <v/>
      </c>
      <c r="AO1369">
        <f>IF(D1369=1,AND(AH1369,NOT(AI1369)),AND(AM1369,NOT(AN1369)))</f>
        <v/>
      </c>
      <c r="AP1369" s="119">
        <f>IF(D1369=1,AI1369,AN1369)</f>
        <v/>
      </c>
      <c r="AQ1369" s="125">
        <f>ABS(E1369)&lt;$AQ$2</f>
        <v/>
      </c>
      <c r="AS1369">
        <f>IF(AP1369,MAX(AS$3:AS1367)+1,"")</f>
        <v/>
      </c>
    </row>
    <row r="1370">
      <c r="A1370" t="n">
        <v>1280</v>
      </c>
      <c r="B1370" s="131">
        <f>IF(A1370=1,0,IF(AP1370,0.1*ε_cu1cd,0))</f>
        <v/>
      </c>
      <c r="C1370" s="131">
        <f>IF(A1370=1,0.1*ε_cu1cd,C1369+B1369)</f>
        <v/>
      </c>
      <c r="D1370" s="113">
        <f>IF('Нормальний переріз'!$D$68&gt;0,1,2)</f>
        <v/>
      </c>
      <c r="E1370" s="144">
        <f>IF(D1370=1,F1370,G1370)</f>
        <v/>
      </c>
      <c r="F1370" s="124">
        <f>IF(AI1369,0.11*ε_cu1cd,IF(AH1369,F1369*0.01,F1369))</f>
        <v/>
      </c>
      <c r="G1370" s="124">
        <f>IF(AP1369,-0.1*ε_cu1cd,IF(AM1369,G1369*0.01,G1369))</f>
        <v/>
      </c>
      <c r="H1370" s="113">
        <f>IF(A1370=1,E1370,IF(AO1369,H1369-E1369+E1370,IF(AP1369,0.8*H1369,H1369+E1370)))</f>
        <v/>
      </c>
      <c r="I1370" s="169">
        <f>(C1370-H1370)/h</f>
        <v/>
      </c>
      <c r="J1370">
        <f>C1370/(ε_c1cd)</f>
        <v/>
      </c>
      <c r="K1370">
        <f>C1370/I1370</f>
        <v/>
      </c>
      <c r="L1370" s="131">
        <f>I1370/(ε_c1cd)</f>
        <v/>
      </c>
      <c r="M1370">
        <f>I1370*(K1370-Z_s1)</f>
        <v/>
      </c>
      <c r="N1370">
        <f>I1370*(K1370-Z_s2)</f>
        <v/>
      </c>
      <c r="O1370">
        <f>E_s*M1370</f>
        <v/>
      </c>
      <c r="P1370">
        <f>E_s*N1370</f>
        <v/>
      </c>
      <c r="Q1370">
        <f>O1370*A_s1</f>
        <v/>
      </c>
      <c r="R1370">
        <f>P1370*A_s2</f>
        <v/>
      </c>
      <c r="S1370">
        <f>Q1370*($K1370-Z_s1)</f>
        <v/>
      </c>
      <c r="T1370">
        <f>R1370*($K1370-Z_s2)</f>
        <v/>
      </c>
      <c r="U1370">
        <f>(INDIRECT("a_"&amp;U$2)/(U$2+1))*(($C1370^(U$2+1)-$H1370^(U$2+1))/(ε_c1cd^(U$2+1)))</f>
        <v/>
      </c>
      <c r="V1370">
        <f>(INDIRECT("a_"&amp;V$2)/(V$2+1))*(($C1370^(V$2+1)-$H1370^(V$2+1))/(ε_c1cd^(V$2+1)))</f>
        <v/>
      </c>
      <c r="W1370">
        <f>(INDIRECT("a_"&amp;W$2)/(W$2+1))*(($C1370^(W$2+1)-$H1370^(W$2+1))/(ε_c1cd^(W$2+1)))</f>
        <v/>
      </c>
      <c r="X1370">
        <f>(INDIRECT("a_"&amp;X$2)/(X$2+1))*(($C1370^(X$2+1)-$H1370^(X$2+1))/(ε_c1cd^(X$2+1)))</f>
        <v/>
      </c>
      <c r="Y1370">
        <f>(INDIRECT("a_"&amp;Y$2)/(Y$2+1))*(($C1370^(Y$2+1)-$H1370^(Y$2+1))/(ε_c1cd^(Y$2+1)))</f>
        <v/>
      </c>
      <c r="Z1370">
        <f>(INDIRECT("a_"&amp;Z$2)/(Z$2+2))*(($C1370^(Z$2+2)-$H1370^(Z$2+2))/(ε_c1cd^(Z$2+2)))</f>
        <v/>
      </c>
      <c r="AA1370">
        <f>(INDIRECT("a_"&amp;AA$2)/(AA$2+2))*(($C1370^(AA$2+2)-$H1370^(AA$2+2))/(ε_c1cd^(AA$2+2)))</f>
        <v/>
      </c>
      <c r="AB1370">
        <f>(INDIRECT("a_"&amp;AB$2)/(AB$2+2))*(($C1370^(AB$2+2)-$H1370^(AB$2+2))/(ε_c1cd^(AB$2+2)))</f>
        <v/>
      </c>
      <c r="AC1370">
        <f>(INDIRECT("a_"&amp;AC$2)/(AC$2+2))*(($C1370^(AC$2+2)-$H1370^(AC$2+2))/(ε_c1cd^(AC$2+2)))</f>
        <v/>
      </c>
      <c r="AD1370">
        <f>(INDIRECT("a_"&amp;AD$2)/(AD$2+2))*(($C1370^(AD$2+2)-$H1370^(AD$2+2))/(ε_c1cd^(AD$2+2)))</f>
        <v/>
      </c>
      <c r="AE1370" s="111">
        <f>(b*f_cd/L1370)*SUM(U1370:Y1370)+SUM(Q1370:R1370)</f>
        <v/>
      </c>
      <c r="AF1370" s="112">
        <f>AE1370*(K1370-y+e)</f>
        <v/>
      </c>
      <c r="AG1370" s="113">
        <f>(b*f_cd/(L1370^2))*SUM(Z1370:AD1370)+SUM(S1370:T1370)-AF1370</f>
        <v/>
      </c>
      <c r="AH1370" s="114">
        <f>AG1370&lt;0</f>
        <v/>
      </c>
      <c r="AI1370" s="115">
        <f>IF(A1370=1,FALSE,(AND(AQ1370,AH1370,NOT(AI1369))))</f>
        <v/>
      </c>
      <c r="AJ1370" s="116">
        <f>(b*f_cd/L1370)*(a_1/2*J1370^2+a_2/3*J1370^3+a_3/4*J1370^4+a_4/5*J1370^5+a_5/6*J1370^6)+SUM(Q1370:R1370)</f>
        <v/>
      </c>
      <c r="AK1370">
        <f>AJ1370*(K1370-y+e)</f>
        <v/>
      </c>
      <c r="AL1370" s="118">
        <f>(b*f_cd/(L1370^2))*(a_1/3*J1370^3+a_2/4*J1370^4+a_3/5*J1370^5+a_4/6*J1370^6+a_5/7*J1370^7)+SUM(S1370:T1370)-AK1370</f>
        <v/>
      </c>
      <c r="AM1370" s="114">
        <f>AL1370&gt;0</f>
        <v/>
      </c>
      <c r="AN1370" s="115">
        <f>IF(A1370=1,FALSE,(AND(AQ1370,AM1370,NOT(AN1369))))</f>
        <v/>
      </c>
      <c r="AO1370">
        <f>IF(D1370=1,AND(AH1370,NOT(AI1370)),AND(AM1370,NOT(AN1370)))</f>
        <v/>
      </c>
      <c r="AP1370" s="119">
        <f>IF(D1370=1,AI1370,AN1370)</f>
        <v/>
      </c>
      <c r="AQ1370" s="125">
        <f>ABS(E1370)&lt;$AQ$2</f>
        <v/>
      </c>
      <c r="AS1370">
        <f>IF(AP1370,MAX(AS$3:AS1368)+1,"")</f>
        <v/>
      </c>
    </row>
    <row r="1371">
      <c r="A1371" t="n">
        <v>1281</v>
      </c>
      <c r="B1371" s="131">
        <f>IF(A1371=1,0,IF(AP1371,0.1*ε_cu1cd,0))</f>
        <v/>
      </c>
      <c r="C1371" s="131">
        <f>IF(A1371=1,0.1*ε_cu1cd,C1370+B1370)</f>
        <v/>
      </c>
      <c r="D1371" s="113">
        <f>IF('Нормальний переріз'!$D$68&gt;0,1,2)</f>
        <v/>
      </c>
      <c r="E1371" s="144">
        <f>IF(D1371=1,F1371,G1371)</f>
        <v/>
      </c>
      <c r="F1371" s="124">
        <f>IF(AI1370,0.11*ε_cu1cd,IF(AH1370,F1370*0.01,F1370))</f>
        <v/>
      </c>
      <c r="G1371" s="124">
        <f>IF(AP1370,-0.1*ε_cu1cd,IF(AM1370,G1370*0.01,G1370))</f>
        <v/>
      </c>
      <c r="H1371" s="113">
        <f>IF(A1371=1,E1371,IF(AO1370,H1370-E1370+E1371,IF(AP1370,0.8*H1370,H1370+E1371)))</f>
        <v/>
      </c>
      <c r="I1371" s="169">
        <f>(C1371-H1371)/h</f>
        <v/>
      </c>
      <c r="J1371">
        <f>C1371/(ε_c1cd)</f>
        <v/>
      </c>
      <c r="K1371">
        <f>C1371/I1371</f>
        <v/>
      </c>
      <c r="L1371" s="131">
        <f>I1371/(ε_c1cd)</f>
        <v/>
      </c>
      <c r="M1371">
        <f>I1371*(K1371-Z_s1)</f>
        <v/>
      </c>
      <c r="N1371">
        <f>I1371*(K1371-Z_s2)</f>
        <v/>
      </c>
      <c r="O1371">
        <f>E_s*M1371</f>
        <v/>
      </c>
      <c r="P1371">
        <f>E_s*N1371</f>
        <v/>
      </c>
      <c r="Q1371">
        <f>O1371*A_s1</f>
        <v/>
      </c>
      <c r="R1371">
        <f>P1371*A_s2</f>
        <v/>
      </c>
      <c r="S1371">
        <f>Q1371*($K1371-Z_s1)</f>
        <v/>
      </c>
      <c r="T1371">
        <f>R1371*($K1371-Z_s2)</f>
        <v/>
      </c>
      <c r="U1371">
        <f>(INDIRECT("a_"&amp;U$2)/(U$2+1))*(($C1371^(U$2+1)-$H1371^(U$2+1))/(ε_c1cd^(U$2+1)))</f>
        <v/>
      </c>
      <c r="V1371">
        <f>(INDIRECT("a_"&amp;V$2)/(V$2+1))*(($C1371^(V$2+1)-$H1371^(V$2+1))/(ε_c1cd^(V$2+1)))</f>
        <v/>
      </c>
      <c r="W1371">
        <f>(INDIRECT("a_"&amp;W$2)/(W$2+1))*(($C1371^(W$2+1)-$H1371^(W$2+1))/(ε_c1cd^(W$2+1)))</f>
        <v/>
      </c>
      <c r="X1371">
        <f>(INDIRECT("a_"&amp;X$2)/(X$2+1))*(($C1371^(X$2+1)-$H1371^(X$2+1))/(ε_c1cd^(X$2+1)))</f>
        <v/>
      </c>
      <c r="Y1371">
        <f>(INDIRECT("a_"&amp;Y$2)/(Y$2+1))*(($C1371^(Y$2+1)-$H1371^(Y$2+1))/(ε_c1cd^(Y$2+1)))</f>
        <v/>
      </c>
      <c r="Z1371">
        <f>(INDIRECT("a_"&amp;Z$2)/(Z$2+2))*(($C1371^(Z$2+2)-$H1371^(Z$2+2))/(ε_c1cd^(Z$2+2)))</f>
        <v/>
      </c>
      <c r="AA1371">
        <f>(INDIRECT("a_"&amp;AA$2)/(AA$2+2))*(($C1371^(AA$2+2)-$H1371^(AA$2+2))/(ε_c1cd^(AA$2+2)))</f>
        <v/>
      </c>
      <c r="AB1371">
        <f>(INDIRECT("a_"&amp;AB$2)/(AB$2+2))*(($C1371^(AB$2+2)-$H1371^(AB$2+2))/(ε_c1cd^(AB$2+2)))</f>
        <v/>
      </c>
      <c r="AC1371">
        <f>(INDIRECT("a_"&amp;AC$2)/(AC$2+2))*(($C1371^(AC$2+2)-$H1371^(AC$2+2))/(ε_c1cd^(AC$2+2)))</f>
        <v/>
      </c>
      <c r="AD1371">
        <f>(INDIRECT("a_"&amp;AD$2)/(AD$2+2))*(($C1371^(AD$2+2)-$H1371^(AD$2+2))/(ε_c1cd^(AD$2+2)))</f>
        <v/>
      </c>
      <c r="AE1371" s="111">
        <f>(b*f_cd/L1371)*SUM(U1371:Y1371)+SUM(Q1371:R1371)</f>
        <v/>
      </c>
      <c r="AF1371" s="112">
        <f>AE1371*(K1371-y+e)</f>
        <v/>
      </c>
      <c r="AG1371" s="113">
        <f>(b*f_cd/(L1371^2))*SUM(Z1371:AD1371)+SUM(S1371:T1371)-AF1371</f>
        <v/>
      </c>
      <c r="AH1371" s="114">
        <f>AG1371&lt;0</f>
        <v/>
      </c>
      <c r="AI1371" s="115">
        <f>IF(A1371=1,FALSE,(AND(AQ1371,AH1371,NOT(AI1370))))</f>
        <v/>
      </c>
      <c r="AJ1371" s="116">
        <f>(b*f_cd/L1371)*(a_1/2*J1371^2+a_2/3*J1371^3+a_3/4*J1371^4+a_4/5*J1371^5+a_5/6*J1371^6)+SUM(Q1371:R1371)</f>
        <v/>
      </c>
      <c r="AK1371">
        <f>AJ1371*(K1371-y+e)</f>
        <v/>
      </c>
      <c r="AL1371" s="118">
        <f>(b*f_cd/(L1371^2))*(a_1/3*J1371^3+a_2/4*J1371^4+a_3/5*J1371^5+a_4/6*J1371^6+a_5/7*J1371^7)+SUM(S1371:T1371)-AK1371</f>
        <v/>
      </c>
      <c r="AM1371" s="114">
        <f>AL1371&gt;0</f>
        <v/>
      </c>
      <c r="AN1371" s="115">
        <f>IF(A1371=1,FALSE,(AND(AQ1371,AM1371,NOT(AN1370))))</f>
        <v/>
      </c>
      <c r="AO1371">
        <f>IF(D1371=1,AND(AH1371,NOT(AI1371)),AND(AM1371,NOT(AN1371)))</f>
        <v/>
      </c>
      <c r="AP1371" s="119">
        <f>IF(D1371=1,AI1371,AN1371)</f>
        <v/>
      </c>
      <c r="AQ1371" s="125">
        <f>ABS(E1371)&lt;$AQ$2</f>
        <v/>
      </c>
      <c r="AS1371">
        <f>IF(AP1371,MAX(AS$3:AS1369)+1,"")</f>
        <v/>
      </c>
    </row>
    <row r="1372">
      <c r="A1372" t="n">
        <v>1282</v>
      </c>
      <c r="B1372" s="131">
        <f>IF(A1372=1,0,IF(AP1372,0.1*ε_cu1cd,0))</f>
        <v/>
      </c>
      <c r="C1372" s="131">
        <f>IF(A1372=1,0.1*ε_cu1cd,C1371+B1371)</f>
        <v/>
      </c>
      <c r="D1372" s="113">
        <f>IF('Нормальний переріз'!$D$68&gt;0,1,2)</f>
        <v/>
      </c>
      <c r="E1372" s="144">
        <f>IF(D1372=1,F1372,G1372)</f>
        <v/>
      </c>
      <c r="F1372" s="124">
        <f>IF(AI1371,0.11*ε_cu1cd,IF(AH1371,F1371*0.01,F1371))</f>
        <v/>
      </c>
      <c r="G1372" s="124">
        <f>IF(AP1371,-0.1*ε_cu1cd,IF(AM1371,G1371*0.01,G1371))</f>
        <v/>
      </c>
      <c r="H1372" s="113">
        <f>IF(A1372=1,E1372,IF(AO1371,H1371-E1371+E1372,IF(AP1371,0.8*H1371,H1371+E1372)))</f>
        <v/>
      </c>
      <c r="I1372" s="169">
        <f>(C1372-H1372)/h</f>
        <v/>
      </c>
      <c r="J1372">
        <f>C1372/(ε_c1cd)</f>
        <v/>
      </c>
      <c r="K1372">
        <f>C1372/I1372</f>
        <v/>
      </c>
      <c r="L1372" s="131">
        <f>I1372/(ε_c1cd)</f>
        <v/>
      </c>
      <c r="M1372">
        <f>I1372*(K1372-Z_s1)</f>
        <v/>
      </c>
      <c r="N1372">
        <f>I1372*(K1372-Z_s2)</f>
        <v/>
      </c>
      <c r="O1372">
        <f>E_s*M1372</f>
        <v/>
      </c>
      <c r="P1372">
        <f>E_s*N1372</f>
        <v/>
      </c>
      <c r="Q1372">
        <f>O1372*A_s1</f>
        <v/>
      </c>
      <c r="R1372">
        <f>P1372*A_s2</f>
        <v/>
      </c>
      <c r="S1372">
        <f>Q1372*($K1372-Z_s1)</f>
        <v/>
      </c>
      <c r="T1372">
        <f>R1372*($K1372-Z_s2)</f>
        <v/>
      </c>
      <c r="U1372">
        <f>(INDIRECT("a_"&amp;U$2)/(U$2+1))*(($C1372^(U$2+1)-$H1372^(U$2+1))/(ε_c1cd^(U$2+1)))</f>
        <v/>
      </c>
      <c r="V1372">
        <f>(INDIRECT("a_"&amp;V$2)/(V$2+1))*(($C1372^(V$2+1)-$H1372^(V$2+1))/(ε_c1cd^(V$2+1)))</f>
        <v/>
      </c>
      <c r="W1372">
        <f>(INDIRECT("a_"&amp;W$2)/(W$2+1))*(($C1372^(W$2+1)-$H1372^(W$2+1))/(ε_c1cd^(W$2+1)))</f>
        <v/>
      </c>
      <c r="X1372">
        <f>(INDIRECT("a_"&amp;X$2)/(X$2+1))*(($C1372^(X$2+1)-$H1372^(X$2+1))/(ε_c1cd^(X$2+1)))</f>
        <v/>
      </c>
      <c r="Y1372">
        <f>(INDIRECT("a_"&amp;Y$2)/(Y$2+1))*(($C1372^(Y$2+1)-$H1372^(Y$2+1))/(ε_c1cd^(Y$2+1)))</f>
        <v/>
      </c>
      <c r="Z1372">
        <f>(INDIRECT("a_"&amp;Z$2)/(Z$2+2))*(($C1372^(Z$2+2)-$H1372^(Z$2+2))/(ε_c1cd^(Z$2+2)))</f>
        <v/>
      </c>
      <c r="AA1372">
        <f>(INDIRECT("a_"&amp;AA$2)/(AA$2+2))*(($C1372^(AA$2+2)-$H1372^(AA$2+2))/(ε_c1cd^(AA$2+2)))</f>
        <v/>
      </c>
      <c r="AB1372">
        <f>(INDIRECT("a_"&amp;AB$2)/(AB$2+2))*(($C1372^(AB$2+2)-$H1372^(AB$2+2))/(ε_c1cd^(AB$2+2)))</f>
        <v/>
      </c>
      <c r="AC1372">
        <f>(INDIRECT("a_"&amp;AC$2)/(AC$2+2))*(($C1372^(AC$2+2)-$H1372^(AC$2+2))/(ε_c1cd^(AC$2+2)))</f>
        <v/>
      </c>
      <c r="AD1372">
        <f>(INDIRECT("a_"&amp;AD$2)/(AD$2+2))*(($C1372^(AD$2+2)-$H1372^(AD$2+2))/(ε_c1cd^(AD$2+2)))</f>
        <v/>
      </c>
      <c r="AE1372" s="111">
        <f>(b*f_cd/L1372)*SUM(U1372:Y1372)+SUM(Q1372:R1372)</f>
        <v/>
      </c>
      <c r="AF1372" s="112">
        <f>AE1372*(K1372-y+e)</f>
        <v/>
      </c>
      <c r="AG1372" s="113">
        <f>(b*f_cd/(L1372^2))*SUM(Z1372:AD1372)+SUM(S1372:T1372)-AF1372</f>
        <v/>
      </c>
      <c r="AH1372" s="114">
        <f>AG1372&lt;0</f>
        <v/>
      </c>
      <c r="AI1372" s="115">
        <f>IF(A1372=1,FALSE,(AND(AQ1372,AH1372,NOT(AI1371))))</f>
        <v/>
      </c>
      <c r="AJ1372" s="116">
        <f>(b*f_cd/L1372)*(a_1/2*J1372^2+a_2/3*J1372^3+a_3/4*J1372^4+a_4/5*J1372^5+a_5/6*J1372^6)+SUM(Q1372:R1372)</f>
        <v/>
      </c>
      <c r="AK1372">
        <f>AJ1372*(K1372-y+e)</f>
        <v/>
      </c>
      <c r="AL1372" s="118">
        <f>(b*f_cd/(L1372^2))*(a_1/3*J1372^3+a_2/4*J1372^4+a_3/5*J1372^5+a_4/6*J1372^6+a_5/7*J1372^7)+SUM(S1372:T1372)-AK1372</f>
        <v/>
      </c>
      <c r="AM1372" s="114">
        <f>AL1372&gt;0</f>
        <v/>
      </c>
      <c r="AN1372" s="115">
        <f>IF(A1372=1,FALSE,(AND(AQ1372,AM1372,NOT(AN1371))))</f>
        <v/>
      </c>
      <c r="AO1372">
        <f>IF(D1372=1,AND(AH1372,NOT(AI1372)),AND(AM1372,NOT(AN1372)))</f>
        <v/>
      </c>
      <c r="AP1372" s="119">
        <f>IF(D1372=1,AI1372,AN1372)</f>
        <v/>
      </c>
      <c r="AQ1372" s="125">
        <f>ABS(E1372)&lt;$AQ$2</f>
        <v/>
      </c>
      <c r="AS1372">
        <f>IF(AP1372,MAX(AS$3:AS1370)+1,"")</f>
        <v/>
      </c>
    </row>
    <row r="1373">
      <c r="A1373" t="n">
        <v>1283</v>
      </c>
      <c r="B1373" s="131">
        <f>IF(A1373=1,0,IF(AP1373,0.1*ε_cu1cd,0))</f>
        <v/>
      </c>
      <c r="C1373" s="131">
        <f>IF(A1373=1,0.1*ε_cu1cd,C1372+B1372)</f>
        <v/>
      </c>
      <c r="D1373" s="113">
        <f>IF('Нормальний переріз'!$D$68&gt;0,1,2)</f>
        <v/>
      </c>
      <c r="E1373" s="144">
        <f>IF(D1373=1,F1373,G1373)</f>
        <v/>
      </c>
      <c r="F1373" s="124">
        <f>IF(AI1372,0.11*ε_cu1cd,IF(AH1372,F1372*0.01,F1372))</f>
        <v/>
      </c>
      <c r="G1373" s="124">
        <f>IF(AP1372,-0.1*ε_cu1cd,IF(AM1372,G1372*0.01,G1372))</f>
        <v/>
      </c>
      <c r="H1373" s="113">
        <f>IF(A1373=1,E1373,IF(AO1372,H1372-E1372+E1373,IF(AP1372,0.8*H1372,H1372+E1373)))</f>
        <v/>
      </c>
      <c r="I1373" s="169">
        <f>(C1373-H1373)/h</f>
        <v/>
      </c>
      <c r="J1373">
        <f>C1373/(ε_c1cd)</f>
        <v/>
      </c>
      <c r="K1373">
        <f>C1373/I1373</f>
        <v/>
      </c>
      <c r="L1373" s="131">
        <f>I1373/(ε_c1cd)</f>
        <v/>
      </c>
      <c r="M1373">
        <f>I1373*(K1373-Z_s1)</f>
        <v/>
      </c>
      <c r="N1373">
        <f>I1373*(K1373-Z_s2)</f>
        <v/>
      </c>
      <c r="O1373">
        <f>E_s*M1373</f>
        <v/>
      </c>
      <c r="P1373">
        <f>E_s*N1373</f>
        <v/>
      </c>
      <c r="Q1373">
        <f>O1373*A_s1</f>
        <v/>
      </c>
      <c r="R1373">
        <f>P1373*A_s2</f>
        <v/>
      </c>
      <c r="S1373">
        <f>Q1373*($K1373-Z_s1)</f>
        <v/>
      </c>
      <c r="T1373">
        <f>R1373*($K1373-Z_s2)</f>
        <v/>
      </c>
      <c r="U1373">
        <f>(INDIRECT("a_"&amp;U$2)/(U$2+1))*(($C1373^(U$2+1)-$H1373^(U$2+1))/(ε_c1cd^(U$2+1)))</f>
        <v/>
      </c>
      <c r="V1373">
        <f>(INDIRECT("a_"&amp;V$2)/(V$2+1))*(($C1373^(V$2+1)-$H1373^(V$2+1))/(ε_c1cd^(V$2+1)))</f>
        <v/>
      </c>
      <c r="W1373">
        <f>(INDIRECT("a_"&amp;W$2)/(W$2+1))*(($C1373^(W$2+1)-$H1373^(W$2+1))/(ε_c1cd^(W$2+1)))</f>
        <v/>
      </c>
      <c r="X1373">
        <f>(INDIRECT("a_"&amp;X$2)/(X$2+1))*(($C1373^(X$2+1)-$H1373^(X$2+1))/(ε_c1cd^(X$2+1)))</f>
        <v/>
      </c>
      <c r="Y1373">
        <f>(INDIRECT("a_"&amp;Y$2)/(Y$2+1))*(($C1373^(Y$2+1)-$H1373^(Y$2+1))/(ε_c1cd^(Y$2+1)))</f>
        <v/>
      </c>
      <c r="Z1373">
        <f>(INDIRECT("a_"&amp;Z$2)/(Z$2+2))*(($C1373^(Z$2+2)-$H1373^(Z$2+2))/(ε_c1cd^(Z$2+2)))</f>
        <v/>
      </c>
      <c r="AA1373">
        <f>(INDIRECT("a_"&amp;AA$2)/(AA$2+2))*(($C1373^(AA$2+2)-$H1373^(AA$2+2))/(ε_c1cd^(AA$2+2)))</f>
        <v/>
      </c>
      <c r="AB1373">
        <f>(INDIRECT("a_"&amp;AB$2)/(AB$2+2))*(($C1373^(AB$2+2)-$H1373^(AB$2+2))/(ε_c1cd^(AB$2+2)))</f>
        <v/>
      </c>
      <c r="AC1373">
        <f>(INDIRECT("a_"&amp;AC$2)/(AC$2+2))*(($C1373^(AC$2+2)-$H1373^(AC$2+2))/(ε_c1cd^(AC$2+2)))</f>
        <v/>
      </c>
      <c r="AD1373">
        <f>(INDIRECT("a_"&amp;AD$2)/(AD$2+2))*(($C1373^(AD$2+2)-$H1373^(AD$2+2))/(ε_c1cd^(AD$2+2)))</f>
        <v/>
      </c>
      <c r="AE1373" s="111">
        <f>(b*f_cd/L1373)*SUM(U1373:Y1373)+SUM(Q1373:R1373)</f>
        <v/>
      </c>
      <c r="AF1373" s="112">
        <f>AE1373*(K1373-y+e)</f>
        <v/>
      </c>
      <c r="AG1373" s="113">
        <f>(b*f_cd/(L1373^2))*SUM(Z1373:AD1373)+SUM(S1373:T1373)-AF1373</f>
        <v/>
      </c>
      <c r="AH1373" s="114">
        <f>AG1373&lt;0</f>
        <v/>
      </c>
      <c r="AI1373" s="115">
        <f>IF(A1373=1,FALSE,(AND(AQ1373,AH1373,NOT(AI1372))))</f>
        <v/>
      </c>
      <c r="AJ1373" s="116">
        <f>(b*f_cd/L1373)*(a_1/2*J1373^2+a_2/3*J1373^3+a_3/4*J1373^4+a_4/5*J1373^5+a_5/6*J1373^6)+SUM(Q1373:R1373)</f>
        <v/>
      </c>
      <c r="AK1373">
        <f>AJ1373*(K1373-y+e)</f>
        <v/>
      </c>
      <c r="AL1373" s="118">
        <f>(b*f_cd/(L1373^2))*(a_1/3*J1373^3+a_2/4*J1373^4+a_3/5*J1373^5+a_4/6*J1373^6+a_5/7*J1373^7)+SUM(S1373:T1373)-AK1373</f>
        <v/>
      </c>
      <c r="AM1373" s="114">
        <f>AL1373&gt;0</f>
        <v/>
      </c>
      <c r="AN1373" s="115">
        <f>IF(A1373=1,FALSE,(AND(AQ1373,AM1373,NOT(AN1372))))</f>
        <v/>
      </c>
      <c r="AO1373">
        <f>IF(D1373=1,AND(AH1373,NOT(AI1373)),AND(AM1373,NOT(AN1373)))</f>
        <v/>
      </c>
      <c r="AP1373" s="119">
        <f>IF(D1373=1,AI1373,AN1373)</f>
        <v/>
      </c>
      <c r="AQ1373" s="125">
        <f>ABS(E1373)&lt;$AQ$2</f>
        <v/>
      </c>
      <c r="AS1373">
        <f>IF(AP1373,MAX(AS$3:AS1371)+1,"")</f>
        <v/>
      </c>
    </row>
    <row r="1374">
      <c r="A1374" t="n">
        <v>1284</v>
      </c>
      <c r="B1374" s="131">
        <f>IF(A1374=1,0,IF(AP1374,0.1*ε_cu1cd,0))</f>
        <v/>
      </c>
      <c r="C1374" s="131">
        <f>IF(A1374=1,0.1*ε_cu1cd,C1373+B1373)</f>
        <v/>
      </c>
      <c r="D1374" s="113">
        <f>IF('Нормальний переріз'!$D$68&gt;0,1,2)</f>
        <v/>
      </c>
      <c r="E1374" s="144">
        <f>IF(D1374=1,F1374,G1374)</f>
        <v/>
      </c>
      <c r="F1374" s="124">
        <f>IF(AI1373,0.11*ε_cu1cd,IF(AH1373,F1373*0.01,F1373))</f>
        <v/>
      </c>
      <c r="G1374" s="124">
        <f>IF(AP1373,-0.1*ε_cu1cd,IF(AM1373,G1373*0.01,G1373))</f>
        <v/>
      </c>
      <c r="H1374" s="113">
        <f>IF(A1374=1,E1374,IF(AO1373,H1373-E1373+E1374,IF(AP1373,0.8*H1373,H1373+E1374)))</f>
        <v/>
      </c>
      <c r="I1374" s="169">
        <f>(C1374-H1374)/h</f>
        <v/>
      </c>
      <c r="J1374">
        <f>C1374/(ε_c1cd)</f>
        <v/>
      </c>
      <c r="K1374">
        <f>C1374/I1374</f>
        <v/>
      </c>
      <c r="L1374" s="131">
        <f>I1374/(ε_c1cd)</f>
        <v/>
      </c>
      <c r="M1374">
        <f>I1374*(K1374-Z_s1)</f>
        <v/>
      </c>
      <c r="N1374">
        <f>I1374*(K1374-Z_s2)</f>
        <v/>
      </c>
      <c r="O1374">
        <f>E_s*M1374</f>
        <v/>
      </c>
      <c r="P1374">
        <f>E_s*N1374</f>
        <v/>
      </c>
      <c r="Q1374">
        <f>O1374*A_s1</f>
        <v/>
      </c>
      <c r="R1374">
        <f>P1374*A_s2</f>
        <v/>
      </c>
      <c r="S1374">
        <f>Q1374*($K1374-Z_s1)</f>
        <v/>
      </c>
      <c r="T1374">
        <f>R1374*($K1374-Z_s2)</f>
        <v/>
      </c>
      <c r="U1374">
        <f>(INDIRECT("a_"&amp;U$2)/(U$2+1))*(($C1374^(U$2+1)-$H1374^(U$2+1))/(ε_c1cd^(U$2+1)))</f>
        <v/>
      </c>
      <c r="V1374">
        <f>(INDIRECT("a_"&amp;V$2)/(V$2+1))*(($C1374^(V$2+1)-$H1374^(V$2+1))/(ε_c1cd^(V$2+1)))</f>
        <v/>
      </c>
      <c r="W1374">
        <f>(INDIRECT("a_"&amp;W$2)/(W$2+1))*(($C1374^(W$2+1)-$H1374^(W$2+1))/(ε_c1cd^(W$2+1)))</f>
        <v/>
      </c>
      <c r="X1374">
        <f>(INDIRECT("a_"&amp;X$2)/(X$2+1))*(($C1374^(X$2+1)-$H1374^(X$2+1))/(ε_c1cd^(X$2+1)))</f>
        <v/>
      </c>
      <c r="Y1374">
        <f>(INDIRECT("a_"&amp;Y$2)/(Y$2+1))*(($C1374^(Y$2+1)-$H1374^(Y$2+1))/(ε_c1cd^(Y$2+1)))</f>
        <v/>
      </c>
      <c r="Z1374">
        <f>(INDIRECT("a_"&amp;Z$2)/(Z$2+2))*(($C1374^(Z$2+2)-$H1374^(Z$2+2))/(ε_c1cd^(Z$2+2)))</f>
        <v/>
      </c>
      <c r="AA1374">
        <f>(INDIRECT("a_"&amp;AA$2)/(AA$2+2))*(($C1374^(AA$2+2)-$H1374^(AA$2+2))/(ε_c1cd^(AA$2+2)))</f>
        <v/>
      </c>
      <c r="AB1374">
        <f>(INDIRECT("a_"&amp;AB$2)/(AB$2+2))*(($C1374^(AB$2+2)-$H1374^(AB$2+2))/(ε_c1cd^(AB$2+2)))</f>
        <v/>
      </c>
      <c r="AC1374">
        <f>(INDIRECT("a_"&amp;AC$2)/(AC$2+2))*(($C1374^(AC$2+2)-$H1374^(AC$2+2))/(ε_c1cd^(AC$2+2)))</f>
        <v/>
      </c>
      <c r="AD1374">
        <f>(INDIRECT("a_"&amp;AD$2)/(AD$2+2))*(($C1374^(AD$2+2)-$H1374^(AD$2+2))/(ε_c1cd^(AD$2+2)))</f>
        <v/>
      </c>
      <c r="AE1374" s="111">
        <f>(b*f_cd/L1374)*SUM(U1374:Y1374)+SUM(Q1374:R1374)</f>
        <v/>
      </c>
      <c r="AF1374" s="112">
        <f>AE1374*(K1374-y+e)</f>
        <v/>
      </c>
      <c r="AG1374" s="113">
        <f>(b*f_cd/(L1374^2))*SUM(Z1374:AD1374)+SUM(S1374:T1374)-AF1374</f>
        <v/>
      </c>
      <c r="AH1374" s="114">
        <f>AG1374&lt;0</f>
        <v/>
      </c>
      <c r="AI1374" s="115">
        <f>IF(A1374=1,FALSE,(AND(AQ1374,AH1374,NOT(AI1373))))</f>
        <v/>
      </c>
      <c r="AJ1374" s="116">
        <f>(b*f_cd/L1374)*(a_1/2*J1374^2+a_2/3*J1374^3+a_3/4*J1374^4+a_4/5*J1374^5+a_5/6*J1374^6)+SUM(Q1374:R1374)</f>
        <v/>
      </c>
      <c r="AK1374">
        <f>AJ1374*(K1374-y+e)</f>
        <v/>
      </c>
      <c r="AL1374" s="118">
        <f>(b*f_cd/(L1374^2))*(a_1/3*J1374^3+a_2/4*J1374^4+a_3/5*J1374^5+a_4/6*J1374^6+a_5/7*J1374^7)+SUM(S1374:T1374)-AK1374</f>
        <v/>
      </c>
      <c r="AM1374" s="114">
        <f>AL1374&gt;0</f>
        <v/>
      </c>
      <c r="AN1374" s="115">
        <f>IF(A1374=1,FALSE,(AND(AQ1374,AM1374,NOT(AN1373))))</f>
        <v/>
      </c>
      <c r="AO1374">
        <f>IF(D1374=1,AND(AH1374,NOT(AI1374)),AND(AM1374,NOT(AN1374)))</f>
        <v/>
      </c>
      <c r="AP1374" s="119">
        <f>IF(D1374=1,AI1374,AN1374)</f>
        <v/>
      </c>
      <c r="AQ1374" s="125">
        <f>ABS(E1374)&lt;$AQ$2</f>
        <v/>
      </c>
      <c r="AS1374">
        <f>IF(AP1374,MAX(AS$3:AS1372)+1,"")</f>
        <v/>
      </c>
    </row>
    <row r="1375">
      <c r="A1375" t="n">
        <v>1285</v>
      </c>
      <c r="B1375" s="131">
        <f>IF(A1375=1,0,IF(AP1375,0.1*ε_cu1cd,0))</f>
        <v/>
      </c>
      <c r="C1375" s="131">
        <f>IF(A1375=1,0.1*ε_cu1cd,C1374+B1374)</f>
        <v/>
      </c>
      <c r="D1375" s="113">
        <f>IF('Нормальний переріз'!$D$68&gt;0,1,2)</f>
        <v/>
      </c>
      <c r="E1375" s="144">
        <f>IF(D1375=1,F1375,G1375)</f>
        <v/>
      </c>
      <c r="F1375" s="124">
        <f>IF(AI1374,0.11*ε_cu1cd,IF(AH1374,F1374*0.01,F1374))</f>
        <v/>
      </c>
      <c r="G1375" s="124">
        <f>IF(AP1374,-0.1*ε_cu1cd,IF(AM1374,G1374*0.01,G1374))</f>
        <v/>
      </c>
      <c r="H1375" s="113">
        <f>IF(A1375=1,E1375,IF(AO1374,H1374-E1374+E1375,IF(AP1374,0.8*H1374,H1374+E1375)))</f>
        <v/>
      </c>
      <c r="I1375" s="169">
        <f>(C1375-H1375)/h</f>
        <v/>
      </c>
      <c r="J1375">
        <f>C1375/(ε_c1cd)</f>
        <v/>
      </c>
      <c r="K1375">
        <f>C1375/I1375</f>
        <v/>
      </c>
      <c r="L1375" s="131">
        <f>I1375/(ε_c1cd)</f>
        <v/>
      </c>
      <c r="M1375">
        <f>I1375*(K1375-Z_s1)</f>
        <v/>
      </c>
      <c r="N1375">
        <f>I1375*(K1375-Z_s2)</f>
        <v/>
      </c>
      <c r="O1375">
        <f>E_s*M1375</f>
        <v/>
      </c>
      <c r="P1375">
        <f>E_s*N1375</f>
        <v/>
      </c>
      <c r="Q1375">
        <f>O1375*A_s1</f>
        <v/>
      </c>
      <c r="R1375">
        <f>P1375*A_s2</f>
        <v/>
      </c>
      <c r="S1375">
        <f>Q1375*($K1375-Z_s1)</f>
        <v/>
      </c>
      <c r="T1375">
        <f>R1375*($K1375-Z_s2)</f>
        <v/>
      </c>
      <c r="U1375">
        <f>(INDIRECT("a_"&amp;U$2)/(U$2+1))*(($C1375^(U$2+1)-$H1375^(U$2+1))/(ε_c1cd^(U$2+1)))</f>
        <v/>
      </c>
      <c r="V1375">
        <f>(INDIRECT("a_"&amp;V$2)/(V$2+1))*(($C1375^(V$2+1)-$H1375^(V$2+1))/(ε_c1cd^(V$2+1)))</f>
        <v/>
      </c>
      <c r="W1375">
        <f>(INDIRECT("a_"&amp;W$2)/(W$2+1))*(($C1375^(W$2+1)-$H1375^(W$2+1))/(ε_c1cd^(W$2+1)))</f>
        <v/>
      </c>
      <c r="X1375">
        <f>(INDIRECT("a_"&amp;X$2)/(X$2+1))*(($C1375^(X$2+1)-$H1375^(X$2+1))/(ε_c1cd^(X$2+1)))</f>
        <v/>
      </c>
      <c r="Y1375">
        <f>(INDIRECT("a_"&amp;Y$2)/(Y$2+1))*(($C1375^(Y$2+1)-$H1375^(Y$2+1))/(ε_c1cd^(Y$2+1)))</f>
        <v/>
      </c>
      <c r="Z1375">
        <f>(INDIRECT("a_"&amp;Z$2)/(Z$2+2))*(($C1375^(Z$2+2)-$H1375^(Z$2+2))/(ε_c1cd^(Z$2+2)))</f>
        <v/>
      </c>
      <c r="AA1375">
        <f>(INDIRECT("a_"&amp;AA$2)/(AA$2+2))*(($C1375^(AA$2+2)-$H1375^(AA$2+2))/(ε_c1cd^(AA$2+2)))</f>
        <v/>
      </c>
      <c r="AB1375">
        <f>(INDIRECT("a_"&amp;AB$2)/(AB$2+2))*(($C1375^(AB$2+2)-$H1375^(AB$2+2))/(ε_c1cd^(AB$2+2)))</f>
        <v/>
      </c>
      <c r="AC1375">
        <f>(INDIRECT("a_"&amp;AC$2)/(AC$2+2))*(($C1375^(AC$2+2)-$H1375^(AC$2+2))/(ε_c1cd^(AC$2+2)))</f>
        <v/>
      </c>
      <c r="AD1375">
        <f>(INDIRECT("a_"&amp;AD$2)/(AD$2+2))*(($C1375^(AD$2+2)-$H1375^(AD$2+2))/(ε_c1cd^(AD$2+2)))</f>
        <v/>
      </c>
      <c r="AE1375" s="111">
        <f>(b*f_cd/L1375)*SUM(U1375:Y1375)+SUM(Q1375:R1375)</f>
        <v/>
      </c>
      <c r="AF1375" s="112">
        <f>AE1375*(K1375-y+e)</f>
        <v/>
      </c>
      <c r="AG1375" s="113">
        <f>(b*f_cd/(L1375^2))*SUM(Z1375:AD1375)+SUM(S1375:T1375)-AF1375</f>
        <v/>
      </c>
      <c r="AH1375" s="114">
        <f>AG1375&lt;0</f>
        <v/>
      </c>
      <c r="AI1375" s="115">
        <f>IF(A1375=1,FALSE,(AND(AQ1375,AH1375,NOT(AI1374))))</f>
        <v/>
      </c>
      <c r="AJ1375" s="116">
        <f>(b*f_cd/L1375)*(a_1/2*J1375^2+a_2/3*J1375^3+a_3/4*J1375^4+a_4/5*J1375^5+a_5/6*J1375^6)+SUM(Q1375:R1375)</f>
        <v/>
      </c>
      <c r="AK1375">
        <f>AJ1375*(K1375-y+e)</f>
        <v/>
      </c>
      <c r="AL1375" s="118">
        <f>(b*f_cd/(L1375^2))*(a_1/3*J1375^3+a_2/4*J1375^4+a_3/5*J1375^5+a_4/6*J1375^6+a_5/7*J1375^7)+SUM(S1375:T1375)-AK1375</f>
        <v/>
      </c>
      <c r="AM1375" s="114">
        <f>AL1375&gt;0</f>
        <v/>
      </c>
      <c r="AN1375" s="115">
        <f>IF(A1375=1,FALSE,(AND(AQ1375,AM1375,NOT(AN1374))))</f>
        <v/>
      </c>
      <c r="AO1375">
        <f>IF(D1375=1,AND(AH1375,NOT(AI1375)),AND(AM1375,NOT(AN1375)))</f>
        <v/>
      </c>
      <c r="AP1375" s="119">
        <f>IF(D1375=1,AI1375,AN1375)</f>
        <v/>
      </c>
      <c r="AQ1375" s="125">
        <f>ABS(E1375)&lt;$AQ$2</f>
        <v/>
      </c>
      <c r="AS1375">
        <f>IF(AP1375,MAX(AS$3:AS1373)+1,"")</f>
        <v/>
      </c>
    </row>
    <row r="1376">
      <c r="A1376" t="n">
        <v>1286</v>
      </c>
      <c r="B1376" s="131">
        <f>IF(A1376=1,0,IF(AP1376,0.1*ε_cu1cd,0))</f>
        <v/>
      </c>
      <c r="C1376" s="131">
        <f>IF(A1376=1,0.1*ε_cu1cd,C1375+B1375)</f>
        <v/>
      </c>
      <c r="D1376" s="113">
        <f>IF('Нормальний переріз'!$D$68&gt;0,1,2)</f>
        <v/>
      </c>
      <c r="E1376" s="144">
        <f>IF(D1376=1,F1376,G1376)</f>
        <v/>
      </c>
      <c r="F1376" s="124">
        <f>IF(AI1375,0.11*ε_cu1cd,IF(AH1375,F1375*0.01,F1375))</f>
        <v/>
      </c>
      <c r="G1376" s="124">
        <f>IF(AP1375,-0.1*ε_cu1cd,IF(AM1375,G1375*0.01,G1375))</f>
        <v/>
      </c>
      <c r="H1376" s="113">
        <f>IF(A1376=1,E1376,IF(AO1375,H1375-E1375+E1376,IF(AP1375,0.8*H1375,H1375+E1376)))</f>
        <v/>
      </c>
      <c r="I1376" s="169">
        <f>(C1376-H1376)/h</f>
        <v/>
      </c>
      <c r="J1376">
        <f>C1376/(ε_c1cd)</f>
        <v/>
      </c>
      <c r="K1376">
        <f>C1376/I1376</f>
        <v/>
      </c>
      <c r="L1376" s="131">
        <f>I1376/(ε_c1cd)</f>
        <v/>
      </c>
      <c r="M1376">
        <f>I1376*(K1376-Z_s1)</f>
        <v/>
      </c>
      <c r="N1376">
        <f>I1376*(K1376-Z_s2)</f>
        <v/>
      </c>
      <c r="O1376">
        <f>E_s*M1376</f>
        <v/>
      </c>
      <c r="P1376">
        <f>E_s*N1376</f>
        <v/>
      </c>
      <c r="Q1376">
        <f>O1376*A_s1</f>
        <v/>
      </c>
      <c r="R1376">
        <f>P1376*A_s2</f>
        <v/>
      </c>
      <c r="S1376">
        <f>Q1376*($K1376-Z_s1)</f>
        <v/>
      </c>
      <c r="T1376">
        <f>R1376*($K1376-Z_s2)</f>
        <v/>
      </c>
      <c r="U1376">
        <f>(INDIRECT("a_"&amp;U$2)/(U$2+1))*(($C1376^(U$2+1)-$H1376^(U$2+1))/(ε_c1cd^(U$2+1)))</f>
        <v/>
      </c>
      <c r="V1376">
        <f>(INDIRECT("a_"&amp;V$2)/(V$2+1))*(($C1376^(V$2+1)-$H1376^(V$2+1))/(ε_c1cd^(V$2+1)))</f>
        <v/>
      </c>
      <c r="W1376">
        <f>(INDIRECT("a_"&amp;W$2)/(W$2+1))*(($C1376^(W$2+1)-$H1376^(W$2+1))/(ε_c1cd^(W$2+1)))</f>
        <v/>
      </c>
      <c r="X1376">
        <f>(INDIRECT("a_"&amp;X$2)/(X$2+1))*(($C1376^(X$2+1)-$H1376^(X$2+1))/(ε_c1cd^(X$2+1)))</f>
        <v/>
      </c>
      <c r="Y1376">
        <f>(INDIRECT("a_"&amp;Y$2)/(Y$2+1))*(($C1376^(Y$2+1)-$H1376^(Y$2+1))/(ε_c1cd^(Y$2+1)))</f>
        <v/>
      </c>
      <c r="Z1376">
        <f>(INDIRECT("a_"&amp;Z$2)/(Z$2+2))*(($C1376^(Z$2+2)-$H1376^(Z$2+2))/(ε_c1cd^(Z$2+2)))</f>
        <v/>
      </c>
      <c r="AA1376">
        <f>(INDIRECT("a_"&amp;AA$2)/(AA$2+2))*(($C1376^(AA$2+2)-$H1376^(AA$2+2))/(ε_c1cd^(AA$2+2)))</f>
        <v/>
      </c>
      <c r="AB1376">
        <f>(INDIRECT("a_"&amp;AB$2)/(AB$2+2))*(($C1376^(AB$2+2)-$H1376^(AB$2+2))/(ε_c1cd^(AB$2+2)))</f>
        <v/>
      </c>
      <c r="AC1376">
        <f>(INDIRECT("a_"&amp;AC$2)/(AC$2+2))*(($C1376^(AC$2+2)-$H1376^(AC$2+2))/(ε_c1cd^(AC$2+2)))</f>
        <v/>
      </c>
      <c r="AD1376">
        <f>(INDIRECT("a_"&amp;AD$2)/(AD$2+2))*(($C1376^(AD$2+2)-$H1376^(AD$2+2))/(ε_c1cd^(AD$2+2)))</f>
        <v/>
      </c>
      <c r="AE1376" s="111">
        <f>(b*f_cd/L1376)*SUM(U1376:Y1376)+SUM(Q1376:R1376)</f>
        <v/>
      </c>
      <c r="AF1376" s="112">
        <f>AE1376*(K1376-y+e)</f>
        <v/>
      </c>
      <c r="AG1376" s="113">
        <f>(b*f_cd/(L1376^2))*SUM(Z1376:AD1376)+SUM(S1376:T1376)-AF1376</f>
        <v/>
      </c>
      <c r="AH1376" s="114">
        <f>AG1376&lt;0</f>
        <v/>
      </c>
      <c r="AI1376" s="115">
        <f>IF(A1376=1,FALSE,(AND(AQ1376,AH1376,NOT(AI1375))))</f>
        <v/>
      </c>
      <c r="AJ1376" s="116">
        <f>(b*f_cd/L1376)*(a_1/2*J1376^2+a_2/3*J1376^3+a_3/4*J1376^4+a_4/5*J1376^5+a_5/6*J1376^6)+SUM(Q1376:R1376)</f>
        <v/>
      </c>
      <c r="AK1376">
        <f>AJ1376*(K1376-y+e)</f>
        <v/>
      </c>
      <c r="AL1376" s="118">
        <f>(b*f_cd/(L1376^2))*(a_1/3*J1376^3+a_2/4*J1376^4+a_3/5*J1376^5+a_4/6*J1376^6+a_5/7*J1376^7)+SUM(S1376:T1376)-AK1376</f>
        <v/>
      </c>
      <c r="AM1376" s="114">
        <f>AL1376&gt;0</f>
        <v/>
      </c>
      <c r="AN1376" s="115">
        <f>IF(A1376=1,FALSE,(AND(AQ1376,AM1376,NOT(AN1375))))</f>
        <v/>
      </c>
      <c r="AO1376">
        <f>IF(D1376=1,AND(AH1376,NOT(AI1376)),AND(AM1376,NOT(AN1376)))</f>
        <v/>
      </c>
      <c r="AP1376" s="119">
        <f>IF(D1376=1,AI1376,AN1376)</f>
        <v/>
      </c>
      <c r="AQ1376" s="125">
        <f>ABS(E1376)&lt;$AQ$2</f>
        <v/>
      </c>
      <c r="AS1376">
        <f>IF(AP1376,MAX(AS$3:AS1374)+1,"")</f>
        <v/>
      </c>
    </row>
    <row r="1377">
      <c r="A1377" t="n">
        <v>1287</v>
      </c>
      <c r="B1377" s="131">
        <f>IF(A1377=1,0,IF(AP1377,0.1*ε_cu1cd,0))</f>
        <v/>
      </c>
      <c r="C1377" s="131">
        <f>IF(A1377=1,0.1*ε_cu1cd,C1376+B1376)</f>
        <v/>
      </c>
      <c r="D1377" s="113">
        <f>IF('Нормальний переріз'!$D$68&gt;0,1,2)</f>
        <v/>
      </c>
      <c r="E1377" s="144">
        <f>IF(D1377=1,F1377,G1377)</f>
        <v/>
      </c>
      <c r="F1377" s="124">
        <f>IF(AI1376,0.11*ε_cu1cd,IF(AH1376,F1376*0.01,F1376))</f>
        <v/>
      </c>
      <c r="G1377" s="124">
        <f>IF(AP1376,-0.1*ε_cu1cd,IF(AM1376,G1376*0.01,G1376))</f>
        <v/>
      </c>
      <c r="H1377" s="113">
        <f>IF(A1377=1,E1377,IF(AO1376,H1376-E1376+E1377,IF(AP1376,0.8*H1376,H1376+E1377)))</f>
        <v/>
      </c>
      <c r="I1377" s="169">
        <f>(C1377-H1377)/h</f>
        <v/>
      </c>
      <c r="J1377">
        <f>C1377/(ε_c1cd)</f>
        <v/>
      </c>
      <c r="K1377">
        <f>C1377/I1377</f>
        <v/>
      </c>
      <c r="L1377" s="131">
        <f>I1377/(ε_c1cd)</f>
        <v/>
      </c>
      <c r="M1377">
        <f>I1377*(K1377-Z_s1)</f>
        <v/>
      </c>
      <c r="N1377">
        <f>I1377*(K1377-Z_s2)</f>
        <v/>
      </c>
      <c r="O1377">
        <f>E_s*M1377</f>
        <v/>
      </c>
      <c r="P1377">
        <f>E_s*N1377</f>
        <v/>
      </c>
      <c r="Q1377">
        <f>O1377*A_s1</f>
        <v/>
      </c>
      <c r="R1377">
        <f>P1377*A_s2</f>
        <v/>
      </c>
      <c r="S1377">
        <f>Q1377*($K1377-Z_s1)</f>
        <v/>
      </c>
      <c r="T1377">
        <f>R1377*($K1377-Z_s2)</f>
        <v/>
      </c>
      <c r="U1377">
        <f>(INDIRECT("a_"&amp;U$2)/(U$2+1))*(($C1377^(U$2+1)-$H1377^(U$2+1))/(ε_c1cd^(U$2+1)))</f>
        <v/>
      </c>
      <c r="V1377">
        <f>(INDIRECT("a_"&amp;V$2)/(V$2+1))*(($C1377^(V$2+1)-$H1377^(V$2+1))/(ε_c1cd^(V$2+1)))</f>
        <v/>
      </c>
      <c r="W1377">
        <f>(INDIRECT("a_"&amp;W$2)/(W$2+1))*(($C1377^(W$2+1)-$H1377^(W$2+1))/(ε_c1cd^(W$2+1)))</f>
        <v/>
      </c>
      <c r="X1377">
        <f>(INDIRECT("a_"&amp;X$2)/(X$2+1))*(($C1377^(X$2+1)-$H1377^(X$2+1))/(ε_c1cd^(X$2+1)))</f>
        <v/>
      </c>
      <c r="Y1377">
        <f>(INDIRECT("a_"&amp;Y$2)/(Y$2+1))*(($C1377^(Y$2+1)-$H1377^(Y$2+1))/(ε_c1cd^(Y$2+1)))</f>
        <v/>
      </c>
      <c r="Z1377">
        <f>(INDIRECT("a_"&amp;Z$2)/(Z$2+2))*(($C1377^(Z$2+2)-$H1377^(Z$2+2))/(ε_c1cd^(Z$2+2)))</f>
        <v/>
      </c>
      <c r="AA1377">
        <f>(INDIRECT("a_"&amp;AA$2)/(AA$2+2))*(($C1377^(AA$2+2)-$H1377^(AA$2+2))/(ε_c1cd^(AA$2+2)))</f>
        <v/>
      </c>
      <c r="AB1377">
        <f>(INDIRECT("a_"&amp;AB$2)/(AB$2+2))*(($C1377^(AB$2+2)-$H1377^(AB$2+2))/(ε_c1cd^(AB$2+2)))</f>
        <v/>
      </c>
      <c r="AC1377">
        <f>(INDIRECT("a_"&amp;AC$2)/(AC$2+2))*(($C1377^(AC$2+2)-$H1377^(AC$2+2))/(ε_c1cd^(AC$2+2)))</f>
        <v/>
      </c>
      <c r="AD1377">
        <f>(INDIRECT("a_"&amp;AD$2)/(AD$2+2))*(($C1377^(AD$2+2)-$H1377^(AD$2+2))/(ε_c1cd^(AD$2+2)))</f>
        <v/>
      </c>
      <c r="AE1377" s="111">
        <f>(b*f_cd/L1377)*SUM(U1377:Y1377)+SUM(Q1377:R1377)</f>
        <v/>
      </c>
      <c r="AF1377" s="112">
        <f>AE1377*(K1377-y+e)</f>
        <v/>
      </c>
      <c r="AG1377" s="113">
        <f>(b*f_cd/(L1377^2))*SUM(Z1377:AD1377)+SUM(S1377:T1377)-AF1377</f>
        <v/>
      </c>
      <c r="AH1377" s="114">
        <f>AG1377&lt;0</f>
        <v/>
      </c>
      <c r="AI1377" s="115">
        <f>IF(A1377=1,FALSE,(AND(AQ1377,AH1377,NOT(AI1376))))</f>
        <v/>
      </c>
      <c r="AJ1377" s="116">
        <f>(b*f_cd/L1377)*(a_1/2*J1377^2+a_2/3*J1377^3+a_3/4*J1377^4+a_4/5*J1377^5+a_5/6*J1377^6)+SUM(Q1377:R1377)</f>
        <v/>
      </c>
      <c r="AK1377">
        <f>AJ1377*(K1377-y+e)</f>
        <v/>
      </c>
      <c r="AL1377" s="118">
        <f>(b*f_cd/(L1377^2))*(a_1/3*J1377^3+a_2/4*J1377^4+a_3/5*J1377^5+a_4/6*J1377^6+a_5/7*J1377^7)+SUM(S1377:T1377)-AK1377</f>
        <v/>
      </c>
      <c r="AM1377" s="114">
        <f>AL1377&gt;0</f>
        <v/>
      </c>
      <c r="AN1377" s="115">
        <f>IF(A1377=1,FALSE,(AND(AQ1377,AM1377,NOT(AN1376))))</f>
        <v/>
      </c>
      <c r="AO1377">
        <f>IF(D1377=1,AND(AH1377,NOT(AI1377)),AND(AM1377,NOT(AN1377)))</f>
        <v/>
      </c>
      <c r="AP1377" s="119">
        <f>IF(D1377=1,AI1377,AN1377)</f>
        <v/>
      </c>
      <c r="AQ1377" s="125">
        <f>ABS(E1377)&lt;$AQ$2</f>
        <v/>
      </c>
      <c r="AS1377">
        <f>IF(AP1377,MAX(AS$3:AS1375)+1,"")</f>
        <v/>
      </c>
    </row>
    <row r="1378">
      <c r="A1378" t="n">
        <v>1288</v>
      </c>
      <c r="B1378" s="131">
        <f>IF(A1378=1,0,IF(AP1378,0.1*ε_cu1cd,0))</f>
        <v/>
      </c>
      <c r="C1378" s="131">
        <f>IF(A1378=1,0.1*ε_cu1cd,C1377+B1377)</f>
        <v/>
      </c>
      <c r="D1378" s="113">
        <f>IF('Нормальний переріз'!$D$68&gt;0,1,2)</f>
        <v/>
      </c>
      <c r="E1378" s="144">
        <f>IF(D1378=1,F1378,G1378)</f>
        <v/>
      </c>
      <c r="F1378" s="124">
        <f>IF(AI1377,0.11*ε_cu1cd,IF(AH1377,F1377*0.01,F1377))</f>
        <v/>
      </c>
      <c r="G1378" s="124">
        <f>IF(AP1377,-0.1*ε_cu1cd,IF(AM1377,G1377*0.01,G1377))</f>
        <v/>
      </c>
      <c r="H1378" s="113">
        <f>IF(A1378=1,E1378,IF(AO1377,H1377-E1377+E1378,IF(AP1377,0.8*H1377,H1377+E1378)))</f>
        <v/>
      </c>
      <c r="I1378" s="169">
        <f>(C1378-H1378)/h</f>
        <v/>
      </c>
      <c r="J1378">
        <f>C1378/(ε_c1cd)</f>
        <v/>
      </c>
      <c r="K1378">
        <f>C1378/I1378</f>
        <v/>
      </c>
      <c r="L1378" s="131">
        <f>I1378/(ε_c1cd)</f>
        <v/>
      </c>
      <c r="M1378">
        <f>I1378*(K1378-Z_s1)</f>
        <v/>
      </c>
      <c r="N1378">
        <f>I1378*(K1378-Z_s2)</f>
        <v/>
      </c>
      <c r="O1378">
        <f>E_s*M1378</f>
        <v/>
      </c>
      <c r="P1378">
        <f>E_s*N1378</f>
        <v/>
      </c>
      <c r="Q1378">
        <f>O1378*A_s1</f>
        <v/>
      </c>
      <c r="R1378">
        <f>P1378*A_s2</f>
        <v/>
      </c>
      <c r="S1378">
        <f>Q1378*($K1378-Z_s1)</f>
        <v/>
      </c>
      <c r="T1378">
        <f>R1378*($K1378-Z_s2)</f>
        <v/>
      </c>
      <c r="U1378">
        <f>(INDIRECT("a_"&amp;U$2)/(U$2+1))*(($C1378^(U$2+1)-$H1378^(U$2+1))/(ε_c1cd^(U$2+1)))</f>
        <v/>
      </c>
      <c r="V1378">
        <f>(INDIRECT("a_"&amp;V$2)/(V$2+1))*(($C1378^(V$2+1)-$H1378^(V$2+1))/(ε_c1cd^(V$2+1)))</f>
        <v/>
      </c>
      <c r="W1378">
        <f>(INDIRECT("a_"&amp;W$2)/(W$2+1))*(($C1378^(W$2+1)-$H1378^(W$2+1))/(ε_c1cd^(W$2+1)))</f>
        <v/>
      </c>
      <c r="X1378">
        <f>(INDIRECT("a_"&amp;X$2)/(X$2+1))*(($C1378^(X$2+1)-$H1378^(X$2+1))/(ε_c1cd^(X$2+1)))</f>
        <v/>
      </c>
      <c r="Y1378">
        <f>(INDIRECT("a_"&amp;Y$2)/(Y$2+1))*(($C1378^(Y$2+1)-$H1378^(Y$2+1))/(ε_c1cd^(Y$2+1)))</f>
        <v/>
      </c>
      <c r="Z1378">
        <f>(INDIRECT("a_"&amp;Z$2)/(Z$2+2))*(($C1378^(Z$2+2)-$H1378^(Z$2+2))/(ε_c1cd^(Z$2+2)))</f>
        <v/>
      </c>
      <c r="AA1378">
        <f>(INDIRECT("a_"&amp;AA$2)/(AA$2+2))*(($C1378^(AA$2+2)-$H1378^(AA$2+2))/(ε_c1cd^(AA$2+2)))</f>
        <v/>
      </c>
      <c r="AB1378">
        <f>(INDIRECT("a_"&amp;AB$2)/(AB$2+2))*(($C1378^(AB$2+2)-$H1378^(AB$2+2))/(ε_c1cd^(AB$2+2)))</f>
        <v/>
      </c>
      <c r="AC1378">
        <f>(INDIRECT("a_"&amp;AC$2)/(AC$2+2))*(($C1378^(AC$2+2)-$H1378^(AC$2+2))/(ε_c1cd^(AC$2+2)))</f>
        <v/>
      </c>
      <c r="AD1378">
        <f>(INDIRECT("a_"&amp;AD$2)/(AD$2+2))*(($C1378^(AD$2+2)-$H1378^(AD$2+2))/(ε_c1cd^(AD$2+2)))</f>
        <v/>
      </c>
      <c r="AE1378" s="111">
        <f>(b*f_cd/L1378)*SUM(U1378:Y1378)+SUM(Q1378:R1378)</f>
        <v/>
      </c>
      <c r="AF1378" s="112">
        <f>AE1378*(K1378-y+e)</f>
        <v/>
      </c>
      <c r="AG1378" s="113">
        <f>(b*f_cd/(L1378^2))*SUM(Z1378:AD1378)+SUM(S1378:T1378)-AF1378</f>
        <v/>
      </c>
      <c r="AH1378" s="114">
        <f>AG1378&lt;0</f>
        <v/>
      </c>
      <c r="AI1378" s="115">
        <f>IF(A1378=1,FALSE,(AND(AQ1378,AH1378,NOT(AI1377))))</f>
        <v/>
      </c>
      <c r="AJ1378" s="116">
        <f>(b*f_cd/L1378)*(a_1/2*J1378^2+a_2/3*J1378^3+a_3/4*J1378^4+a_4/5*J1378^5+a_5/6*J1378^6)+SUM(Q1378:R1378)</f>
        <v/>
      </c>
      <c r="AK1378">
        <f>AJ1378*(K1378-y+e)</f>
        <v/>
      </c>
      <c r="AL1378" s="118">
        <f>(b*f_cd/(L1378^2))*(a_1/3*J1378^3+a_2/4*J1378^4+a_3/5*J1378^5+a_4/6*J1378^6+a_5/7*J1378^7)+SUM(S1378:T1378)-AK1378</f>
        <v/>
      </c>
      <c r="AM1378" s="114">
        <f>AL1378&gt;0</f>
        <v/>
      </c>
      <c r="AN1378" s="115">
        <f>IF(A1378=1,FALSE,(AND(AQ1378,AM1378,NOT(AN1377))))</f>
        <v/>
      </c>
      <c r="AO1378">
        <f>IF(D1378=1,AND(AH1378,NOT(AI1378)),AND(AM1378,NOT(AN1378)))</f>
        <v/>
      </c>
      <c r="AP1378" s="119">
        <f>IF(D1378=1,AI1378,AN1378)</f>
        <v/>
      </c>
      <c r="AQ1378" s="125">
        <f>ABS(E1378)&lt;$AQ$2</f>
        <v/>
      </c>
      <c r="AS1378">
        <f>IF(AP1378,MAX(AS$3:AS1376)+1,"")</f>
        <v/>
      </c>
    </row>
    <row r="1379">
      <c r="A1379" t="n">
        <v>1289</v>
      </c>
      <c r="B1379" s="131">
        <f>IF(A1379=1,0,IF(AP1379,0.1*ε_cu1cd,0))</f>
        <v/>
      </c>
      <c r="C1379" s="131">
        <f>IF(A1379=1,0.1*ε_cu1cd,C1378+B1378)</f>
        <v/>
      </c>
      <c r="D1379" s="113">
        <f>IF('Нормальний переріз'!$D$68&gt;0,1,2)</f>
        <v/>
      </c>
      <c r="E1379" s="144">
        <f>IF(D1379=1,F1379,G1379)</f>
        <v/>
      </c>
      <c r="F1379" s="124">
        <f>IF(AI1378,0.11*ε_cu1cd,IF(AH1378,F1378*0.01,F1378))</f>
        <v/>
      </c>
      <c r="G1379" s="124">
        <f>IF(AP1378,-0.1*ε_cu1cd,IF(AM1378,G1378*0.01,G1378))</f>
        <v/>
      </c>
      <c r="H1379" s="113">
        <f>IF(A1379=1,E1379,IF(AO1378,H1378-E1378+E1379,IF(AP1378,0.8*H1378,H1378+E1379)))</f>
        <v/>
      </c>
      <c r="I1379" s="169">
        <f>(C1379-H1379)/h</f>
        <v/>
      </c>
      <c r="J1379">
        <f>C1379/(ε_c1cd)</f>
        <v/>
      </c>
      <c r="K1379">
        <f>C1379/I1379</f>
        <v/>
      </c>
      <c r="L1379" s="131">
        <f>I1379/(ε_c1cd)</f>
        <v/>
      </c>
      <c r="M1379">
        <f>I1379*(K1379-Z_s1)</f>
        <v/>
      </c>
      <c r="N1379">
        <f>I1379*(K1379-Z_s2)</f>
        <v/>
      </c>
      <c r="O1379">
        <f>E_s*M1379</f>
        <v/>
      </c>
      <c r="P1379">
        <f>E_s*N1379</f>
        <v/>
      </c>
      <c r="Q1379">
        <f>O1379*A_s1</f>
        <v/>
      </c>
      <c r="R1379">
        <f>P1379*A_s2</f>
        <v/>
      </c>
      <c r="S1379">
        <f>Q1379*($K1379-Z_s1)</f>
        <v/>
      </c>
      <c r="T1379">
        <f>R1379*($K1379-Z_s2)</f>
        <v/>
      </c>
      <c r="U1379">
        <f>(INDIRECT("a_"&amp;U$2)/(U$2+1))*(($C1379^(U$2+1)-$H1379^(U$2+1))/(ε_c1cd^(U$2+1)))</f>
        <v/>
      </c>
      <c r="V1379">
        <f>(INDIRECT("a_"&amp;V$2)/(V$2+1))*(($C1379^(V$2+1)-$H1379^(V$2+1))/(ε_c1cd^(V$2+1)))</f>
        <v/>
      </c>
      <c r="W1379">
        <f>(INDIRECT("a_"&amp;W$2)/(W$2+1))*(($C1379^(W$2+1)-$H1379^(W$2+1))/(ε_c1cd^(W$2+1)))</f>
        <v/>
      </c>
      <c r="X1379">
        <f>(INDIRECT("a_"&amp;X$2)/(X$2+1))*(($C1379^(X$2+1)-$H1379^(X$2+1))/(ε_c1cd^(X$2+1)))</f>
        <v/>
      </c>
      <c r="Y1379">
        <f>(INDIRECT("a_"&amp;Y$2)/(Y$2+1))*(($C1379^(Y$2+1)-$H1379^(Y$2+1))/(ε_c1cd^(Y$2+1)))</f>
        <v/>
      </c>
      <c r="Z1379">
        <f>(INDIRECT("a_"&amp;Z$2)/(Z$2+2))*(($C1379^(Z$2+2)-$H1379^(Z$2+2))/(ε_c1cd^(Z$2+2)))</f>
        <v/>
      </c>
      <c r="AA1379">
        <f>(INDIRECT("a_"&amp;AA$2)/(AA$2+2))*(($C1379^(AA$2+2)-$H1379^(AA$2+2))/(ε_c1cd^(AA$2+2)))</f>
        <v/>
      </c>
      <c r="AB1379">
        <f>(INDIRECT("a_"&amp;AB$2)/(AB$2+2))*(($C1379^(AB$2+2)-$H1379^(AB$2+2))/(ε_c1cd^(AB$2+2)))</f>
        <v/>
      </c>
      <c r="AC1379">
        <f>(INDIRECT("a_"&amp;AC$2)/(AC$2+2))*(($C1379^(AC$2+2)-$H1379^(AC$2+2))/(ε_c1cd^(AC$2+2)))</f>
        <v/>
      </c>
      <c r="AD1379">
        <f>(INDIRECT("a_"&amp;AD$2)/(AD$2+2))*(($C1379^(AD$2+2)-$H1379^(AD$2+2))/(ε_c1cd^(AD$2+2)))</f>
        <v/>
      </c>
      <c r="AE1379" s="111">
        <f>(b*f_cd/L1379)*SUM(U1379:Y1379)+SUM(Q1379:R1379)</f>
        <v/>
      </c>
      <c r="AF1379" s="112">
        <f>AE1379*(K1379-y+e)</f>
        <v/>
      </c>
      <c r="AG1379" s="113">
        <f>(b*f_cd/(L1379^2))*SUM(Z1379:AD1379)+SUM(S1379:T1379)-AF1379</f>
        <v/>
      </c>
      <c r="AH1379" s="114">
        <f>AG1379&lt;0</f>
        <v/>
      </c>
      <c r="AI1379" s="115">
        <f>IF(A1379=1,FALSE,(AND(AQ1379,AH1379,NOT(AI1378))))</f>
        <v/>
      </c>
      <c r="AJ1379" s="116">
        <f>(b*f_cd/L1379)*(a_1/2*J1379^2+a_2/3*J1379^3+a_3/4*J1379^4+a_4/5*J1379^5+a_5/6*J1379^6)+SUM(Q1379:R1379)</f>
        <v/>
      </c>
      <c r="AK1379">
        <f>AJ1379*(K1379-y+e)</f>
        <v/>
      </c>
      <c r="AL1379" s="118">
        <f>(b*f_cd/(L1379^2))*(a_1/3*J1379^3+a_2/4*J1379^4+a_3/5*J1379^5+a_4/6*J1379^6+a_5/7*J1379^7)+SUM(S1379:T1379)-AK1379</f>
        <v/>
      </c>
      <c r="AM1379" s="114">
        <f>AL1379&gt;0</f>
        <v/>
      </c>
      <c r="AN1379" s="115">
        <f>IF(A1379=1,FALSE,(AND(AQ1379,AM1379,NOT(AN1378))))</f>
        <v/>
      </c>
      <c r="AO1379">
        <f>IF(D1379=1,AND(AH1379,NOT(AI1379)),AND(AM1379,NOT(AN1379)))</f>
        <v/>
      </c>
      <c r="AP1379" s="119">
        <f>IF(D1379=1,AI1379,AN1379)</f>
        <v/>
      </c>
      <c r="AQ1379" s="125">
        <f>ABS(E1379)&lt;$AQ$2</f>
        <v/>
      </c>
      <c r="AS1379">
        <f>IF(AP1379,MAX(AS$3:AS1377)+1,"")</f>
        <v/>
      </c>
    </row>
    <row r="1380">
      <c r="A1380" t="n">
        <v>1290</v>
      </c>
      <c r="B1380" s="131">
        <f>IF(A1380=1,0,IF(AP1380,0.1*ε_cu1cd,0))</f>
        <v/>
      </c>
      <c r="C1380" s="131">
        <f>IF(A1380=1,0.1*ε_cu1cd,C1379+B1379)</f>
        <v/>
      </c>
      <c r="D1380" s="113">
        <f>IF('Нормальний переріз'!$D$68&gt;0,1,2)</f>
        <v/>
      </c>
      <c r="E1380" s="144">
        <f>IF(D1380=1,F1380,G1380)</f>
        <v/>
      </c>
      <c r="F1380" s="124">
        <f>IF(AI1379,0.11*ε_cu1cd,IF(AH1379,F1379*0.01,F1379))</f>
        <v/>
      </c>
      <c r="G1380" s="124">
        <f>IF(AP1379,-0.1*ε_cu1cd,IF(AM1379,G1379*0.01,G1379))</f>
        <v/>
      </c>
      <c r="H1380" s="113">
        <f>IF(A1380=1,E1380,IF(AO1379,H1379-E1379+E1380,IF(AP1379,0.8*H1379,H1379+E1380)))</f>
        <v/>
      </c>
      <c r="I1380" s="169">
        <f>(C1380-H1380)/h</f>
        <v/>
      </c>
      <c r="J1380">
        <f>C1380/(ε_c1cd)</f>
        <v/>
      </c>
      <c r="K1380">
        <f>C1380/I1380</f>
        <v/>
      </c>
      <c r="L1380" s="131">
        <f>I1380/(ε_c1cd)</f>
        <v/>
      </c>
      <c r="M1380">
        <f>I1380*(K1380-Z_s1)</f>
        <v/>
      </c>
      <c r="N1380">
        <f>I1380*(K1380-Z_s2)</f>
        <v/>
      </c>
      <c r="O1380">
        <f>E_s*M1380</f>
        <v/>
      </c>
      <c r="P1380">
        <f>E_s*N1380</f>
        <v/>
      </c>
      <c r="Q1380">
        <f>O1380*A_s1</f>
        <v/>
      </c>
      <c r="R1380">
        <f>P1380*A_s2</f>
        <v/>
      </c>
      <c r="S1380">
        <f>Q1380*($K1380-Z_s1)</f>
        <v/>
      </c>
      <c r="T1380">
        <f>R1380*($K1380-Z_s2)</f>
        <v/>
      </c>
      <c r="U1380">
        <f>(INDIRECT("a_"&amp;U$2)/(U$2+1))*(($C1380^(U$2+1)-$H1380^(U$2+1))/(ε_c1cd^(U$2+1)))</f>
        <v/>
      </c>
      <c r="V1380">
        <f>(INDIRECT("a_"&amp;V$2)/(V$2+1))*(($C1380^(V$2+1)-$H1380^(V$2+1))/(ε_c1cd^(V$2+1)))</f>
        <v/>
      </c>
      <c r="W1380">
        <f>(INDIRECT("a_"&amp;W$2)/(W$2+1))*(($C1380^(W$2+1)-$H1380^(W$2+1))/(ε_c1cd^(W$2+1)))</f>
        <v/>
      </c>
      <c r="X1380">
        <f>(INDIRECT("a_"&amp;X$2)/(X$2+1))*(($C1380^(X$2+1)-$H1380^(X$2+1))/(ε_c1cd^(X$2+1)))</f>
        <v/>
      </c>
      <c r="Y1380">
        <f>(INDIRECT("a_"&amp;Y$2)/(Y$2+1))*(($C1380^(Y$2+1)-$H1380^(Y$2+1))/(ε_c1cd^(Y$2+1)))</f>
        <v/>
      </c>
      <c r="Z1380">
        <f>(INDIRECT("a_"&amp;Z$2)/(Z$2+2))*(($C1380^(Z$2+2)-$H1380^(Z$2+2))/(ε_c1cd^(Z$2+2)))</f>
        <v/>
      </c>
      <c r="AA1380">
        <f>(INDIRECT("a_"&amp;AA$2)/(AA$2+2))*(($C1380^(AA$2+2)-$H1380^(AA$2+2))/(ε_c1cd^(AA$2+2)))</f>
        <v/>
      </c>
      <c r="AB1380">
        <f>(INDIRECT("a_"&amp;AB$2)/(AB$2+2))*(($C1380^(AB$2+2)-$H1380^(AB$2+2))/(ε_c1cd^(AB$2+2)))</f>
        <v/>
      </c>
      <c r="AC1380">
        <f>(INDIRECT("a_"&amp;AC$2)/(AC$2+2))*(($C1380^(AC$2+2)-$H1380^(AC$2+2))/(ε_c1cd^(AC$2+2)))</f>
        <v/>
      </c>
      <c r="AD1380">
        <f>(INDIRECT("a_"&amp;AD$2)/(AD$2+2))*(($C1380^(AD$2+2)-$H1380^(AD$2+2))/(ε_c1cd^(AD$2+2)))</f>
        <v/>
      </c>
      <c r="AE1380" s="111">
        <f>(b*f_cd/L1380)*SUM(U1380:Y1380)+SUM(Q1380:R1380)</f>
        <v/>
      </c>
      <c r="AF1380" s="112">
        <f>AE1380*(K1380-y+e)</f>
        <v/>
      </c>
      <c r="AG1380" s="113">
        <f>(b*f_cd/(L1380^2))*SUM(Z1380:AD1380)+SUM(S1380:T1380)-AF1380</f>
        <v/>
      </c>
      <c r="AH1380" s="114">
        <f>AG1380&lt;0</f>
        <v/>
      </c>
      <c r="AI1380" s="115">
        <f>IF(A1380=1,FALSE,(AND(AQ1380,AH1380,NOT(AI1379))))</f>
        <v/>
      </c>
      <c r="AJ1380" s="116">
        <f>(b*f_cd/L1380)*(a_1/2*J1380^2+a_2/3*J1380^3+a_3/4*J1380^4+a_4/5*J1380^5+a_5/6*J1380^6)+SUM(Q1380:R1380)</f>
        <v/>
      </c>
      <c r="AK1380">
        <f>AJ1380*(K1380-y+e)</f>
        <v/>
      </c>
      <c r="AL1380" s="118">
        <f>(b*f_cd/(L1380^2))*(a_1/3*J1380^3+a_2/4*J1380^4+a_3/5*J1380^5+a_4/6*J1380^6+a_5/7*J1380^7)+SUM(S1380:T1380)-AK1380</f>
        <v/>
      </c>
      <c r="AM1380" s="114">
        <f>AL1380&gt;0</f>
        <v/>
      </c>
      <c r="AN1380" s="115">
        <f>IF(A1380=1,FALSE,(AND(AQ1380,AM1380,NOT(AN1379))))</f>
        <v/>
      </c>
      <c r="AO1380">
        <f>IF(D1380=1,AND(AH1380,NOT(AI1380)),AND(AM1380,NOT(AN1380)))</f>
        <v/>
      </c>
      <c r="AP1380" s="119">
        <f>IF(D1380=1,AI1380,AN1380)</f>
        <v/>
      </c>
      <c r="AQ1380" s="125">
        <f>ABS(E1380)&lt;$AQ$2</f>
        <v/>
      </c>
      <c r="AS1380">
        <f>IF(AP1380,MAX(AS$3:AS1378)+1,"")</f>
        <v/>
      </c>
    </row>
    <row r="1381">
      <c r="A1381" t="n">
        <v>1291</v>
      </c>
      <c r="B1381" s="131">
        <f>IF(A1381=1,0,IF(AP1381,0.1*ε_cu1cd,0))</f>
        <v/>
      </c>
      <c r="C1381" s="131">
        <f>IF(A1381=1,0.1*ε_cu1cd,C1380+B1380)</f>
        <v/>
      </c>
      <c r="D1381" s="113">
        <f>IF('Нормальний переріз'!$D$68&gt;0,1,2)</f>
        <v/>
      </c>
      <c r="E1381" s="144">
        <f>IF(D1381=1,F1381,G1381)</f>
        <v/>
      </c>
      <c r="F1381" s="124">
        <f>IF(AI1380,0.11*ε_cu1cd,IF(AH1380,F1380*0.01,F1380))</f>
        <v/>
      </c>
      <c r="G1381" s="124">
        <f>IF(AP1380,-0.1*ε_cu1cd,IF(AM1380,G1380*0.01,G1380))</f>
        <v/>
      </c>
      <c r="H1381" s="113">
        <f>IF(A1381=1,E1381,IF(AO1380,H1380-E1380+E1381,IF(AP1380,0.8*H1380,H1380+E1381)))</f>
        <v/>
      </c>
      <c r="I1381" s="169">
        <f>(C1381-H1381)/h</f>
        <v/>
      </c>
      <c r="J1381">
        <f>C1381/(ε_c1cd)</f>
        <v/>
      </c>
      <c r="K1381">
        <f>C1381/I1381</f>
        <v/>
      </c>
      <c r="L1381" s="131">
        <f>I1381/(ε_c1cd)</f>
        <v/>
      </c>
      <c r="M1381">
        <f>I1381*(K1381-Z_s1)</f>
        <v/>
      </c>
      <c r="N1381">
        <f>I1381*(K1381-Z_s2)</f>
        <v/>
      </c>
      <c r="O1381">
        <f>E_s*M1381</f>
        <v/>
      </c>
      <c r="P1381">
        <f>E_s*N1381</f>
        <v/>
      </c>
      <c r="Q1381">
        <f>O1381*A_s1</f>
        <v/>
      </c>
      <c r="R1381">
        <f>P1381*A_s2</f>
        <v/>
      </c>
      <c r="S1381">
        <f>Q1381*($K1381-Z_s1)</f>
        <v/>
      </c>
      <c r="T1381">
        <f>R1381*($K1381-Z_s2)</f>
        <v/>
      </c>
      <c r="U1381">
        <f>(INDIRECT("a_"&amp;U$2)/(U$2+1))*(($C1381^(U$2+1)-$H1381^(U$2+1))/(ε_c1cd^(U$2+1)))</f>
        <v/>
      </c>
      <c r="V1381">
        <f>(INDIRECT("a_"&amp;V$2)/(V$2+1))*(($C1381^(V$2+1)-$H1381^(V$2+1))/(ε_c1cd^(V$2+1)))</f>
        <v/>
      </c>
      <c r="W1381">
        <f>(INDIRECT("a_"&amp;W$2)/(W$2+1))*(($C1381^(W$2+1)-$H1381^(W$2+1))/(ε_c1cd^(W$2+1)))</f>
        <v/>
      </c>
      <c r="X1381">
        <f>(INDIRECT("a_"&amp;X$2)/(X$2+1))*(($C1381^(X$2+1)-$H1381^(X$2+1))/(ε_c1cd^(X$2+1)))</f>
        <v/>
      </c>
      <c r="Y1381">
        <f>(INDIRECT("a_"&amp;Y$2)/(Y$2+1))*(($C1381^(Y$2+1)-$H1381^(Y$2+1))/(ε_c1cd^(Y$2+1)))</f>
        <v/>
      </c>
      <c r="Z1381">
        <f>(INDIRECT("a_"&amp;Z$2)/(Z$2+2))*(($C1381^(Z$2+2)-$H1381^(Z$2+2))/(ε_c1cd^(Z$2+2)))</f>
        <v/>
      </c>
      <c r="AA1381">
        <f>(INDIRECT("a_"&amp;AA$2)/(AA$2+2))*(($C1381^(AA$2+2)-$H1381^(AA$2+2))/(ε_c1cd^(AA$2+2)))</f>
        <v/>
      </c>
      <c r="AB1381">
        <f>(INDIRECT("a_"&amp;AB$2)/(AB$2+2))*(($C1381^(AB$2+2)-$H1381^(AB$2+2))/(ε_c1cd^(AB$2+2)))</f>
        <v/>
      </c>
      <c r="AC1381">
        <f>(INDIRECT("a_"&amp;AC$2)/(AC$2+2))*(($C1381^(AC$2+2)-$H1381^(AC$2+2))/(ε_c1cd^(AC$2+2)))</f>
        <v/>
      </c>
      <c r="AD1381">
        <f>(INDIRECT("a_"&amp;AD$2)/(AD$2+2))*(($C1381^(AD$2+2)-$H1381^(AD$2+2))/(ε_c1cd^(AD$2+2)))</f>
        <v/>
      </c>
      <c r="AE1381" s="111">
        <f>(b*f_cd/L1381)*SUM(U1381:Y1381)+SUM(Q1381:R1381)</f>
        <v/>
      </c>
      <c r="AF1381" s="112">
        <f>AE1381*(K1381-y+e)</f>
        <v/>
      </c>
      <c r="AG1381" s="113">
        <f>(b*f_cd/(L1381^2))*SUM(Z1381:AD1381)+SUM(S1381:T1381)-AF1381</f>
        <v/>
      </c>
      <c r="AH1381" s="114">
        <f>AG1381&lt;0</f>
        <v/>
      </c>
      <c r="AI1381" s="115">
        <f>IF(A1381=1,FALSE,(AND(AQ1381,AH1381,NOT(AI1380))))</f>
        <v/>
      </c>
      <c r="AJ1381" s="116">
        <f>(b*f_cd/L1381)*(a_1/2*J1381^2+a_2/3*J1381^3+a_3/4*J1381^4+a_4/5*J1381^5+a_5/6*J1381^6)+SUM(Q1381:R1381)</f>
        <v/>
      </c>
      <c r="AK1381">
        <f>AJ1381*(K1381-y+e)</f>
        <v/>
      </c>
      <c r="AL1381" s="118">
        <f>(b*f_cd/(L1381^2))*(a_1/3*J1381^3+a_2/4*J1381^4+a_3/5*J1381^5+a_4/6*J1381^6+a_5/7*J1381^7)+SUM(S1381:T1381)-AK1381</f>
        <v/>
      </c>
      <c r="AM1381" s="114">
        <f>AL1381&gt;0</f>
        <v/>
      </c>
      <c r="AN1381" s="115">
        <f>IF(A1381=1,FALSE,(AND(AQ1381,AM1381,NOT(AN1380))))</f>
        <v/>
      </c>
      <c r="AO1381">
        <f>IF(D1381=1,AND(AH1381,NOT(AI1381)),AND(AM1381,NOT(AN1381)))</f>
        <v/>
      </c>
      <c r="AP1381" s="119">
        <f>IF(D1381=1,AI1381,AN1381)</f>
        <v/>
      </c>
      <c r="AQ1381" s="125">
        <f>ABS(E1381)&lt;$AQ$2</f>
        <v/>
      </c>
      <c r="AS1381">
        <f>IF(AP1381,MAX(AS$3:AS1379)+1,"")</f>
        <v/>
      </c>
    </row>
    <row r="1382">
      <c r="A1382" t="n">
        <v>1292</v>
      </c>
      <c r="B1382" s="131">
        <f>IF(A1382=1,0,IF(AP1382,0.1*ε_cu1cd,0))</f>
        <v/>
      </c>
      <c r="C1382" s="131">
        <f>IF(A1382=1,0.1*ε_cu1cd,C1381+B1381)</f>
        <v/>
      </c>
      <c r="D1382" s="113">
        <f>IF('Нормальний переріз'!$D$68&gt;0,1,2)</f>
        <v/>
      </c>
      <c r="E1382" s="144">
        <f>IF(D1382=1,F1382,G1382)</f>
        <v/>
      </c>
      <c r="F1382" s="124">
        <f>IF(AI1381,0.11*ε_cu1cd,IF(AH1381,F1381*0.01,F1381))</f>
        <v/>
      </c>
      <c r="G1382" s="124">
        <f>IF(AP1381,-0.1*ε_cu1cd,IF(AM1381,G1381*0.01,G1381))</f>
        <v/>
      </c>
      <c r="H1382" s="113">
        <f>IF(A1382=1,E1382,IF(AO1381,H1381-E1381+E1382,IF(AP1381,0.8*H1381,H1381+E1382)))</f>
        <v/>
      </c>
      <c r="I1382" s="169">
        <f>(C1382-H1382)/h</f>
        <v/>
      </c>
      <c r="J1382">
        <f>C1382/(ε_c1cd)</f>
        <v/>
      </c>
      <c r="K1382">
        <f>C1382/I1382</f>
        <v/>
      </c>
      <c r="L1382" s="131">
        <f>I1382/(ε_c1cd)</f>
        <v/>
      </c>
      <c r="M1382">
        <f>I1382*(K1382-Z_s1)</f>
        <v/>
      </c>
      <c r="N1382">
        <f>I1382*(K1382-Z_s2)</f>
        <v/>
      </c>
      <c r="O1382">
        <f>E_s*M1382</f>
        <v/>
      </c>
      <c r="P1382">
        <f>E_s*N1382</f>
        <v/>
      </c>
      <c r="Q1382">
        <f>O1382*A_s1</f>
        <v/>
      </c>
      <c r="R1382">
        <f>P1382*A_s2</f>
        <v/>
      </c>
      <c r="S1382">
        <f>Q1382*($K1382-Z_s1)</f>
        <v/>
      </c>
      <c r="T1382">
        <f>R1382*($K1382-Z_s2)</f>
        <v/>
      </c>
      <c r="U1382">
        <f>(INDIRECT("a_"&amp;U$2)/(U$2+1))*(($C1382^(U$2+1)-$H1382^(U$2+1))/(ε_c1cd^(U$2+1)))</f>
        <v/>
      </c>
      <c r="V1382">
        <f>(INDIRECT("a_"&amp;V$2)/(V$2+1))*(($C1382^(V$2+1)-$H1382^(V$2+1))/(ε_c1cd^(V$2+1)))</f>
        <v/>
      </c>
      <c r="W1382">
        <f>(INDIRECT("a_"&amp;W$2)/(W$2+1))*(($C1382^(W$2+1)-$H1382^(W$2+1))/(ε_c1cd^(W$2+1)))</f>
        <v/>
      </c>
      <c r="X1382">
        <f>(INDIRECT("a_"&amp;X$2)/(X$2+1))*(($C1382^(X$2+1)-$H1382^(X$2+1))/(ε_c1cd^(X$2+1)))</f>
        <v/>
      </c>
      <c r="Y1382">
        <f>(INDIRECT("a_"&amp;Y$2)/(Y$2+1))*(($C1382^(Y$2+1)-$H1382^(Y$2+1))/(ε_c1cd^(Y$2+1)))</f>
        <v/>
      </c>
      <c r="Z1382">
        <f>(INDIRECT("a_"&amp;Z$2)/(Z$2+2))*(($C1382^(Z$2+2)-$H1382^(Z$2+2))/(ε_c1cd^(Z$2+2)))</f>
        <v/>
      </c>
      <c r="AA1382">
        <f>(INDIRECT("a_"&amp;AA$2)/(AA$2+2))*(($C1382^(AA$2+2)-$H1382^(AA$2+2))/(ε_c1cd^(AA$2+2)))</f>
        <v/>
      </c>
      <c r="AB1382">
        <f>(INDIRECT("a_"&amp;AB$2)/(AB$2+2))*(($C1382^(AB$2+2)-$H1382^(AB$2+2))/(ε_c1cd^(AB$2+2)))</f>
        <v/>
      </c>
      <c r="AC1382">
        <f>(INDIRECT("a_"&amp;AC$2)/(AC$2+2))*(($C1382^(AC$2+2)-$H1382^(AC$2+2))/(ε_c1cd^(AC$2+2)))</f>
        <v/>
      </c>
      <c r="AD1382">
        <f>(INDIRECT("a_"&amp;AD$2)/(AD$2+2))*(($C1382^(AD$2+2)-$H1382^(AD$2+2))/(ε_c1cd^(AD$2+2)))</f>
        <v/>
      </c>
      <c r="AE1382" s="111">
        <f>(b*f_cd/L1382)*SUM(U1382:Y1382)+SUM(Q1382:R1382)</f>
        <v/>
      </c>
      <c r="AF1382" s="112">
        <f>AE1382*(K1382-y+e)</f>
        <v/>
      </c>
      <c r="AG1382" s="113">
        <f>(b*f_cd/(L1382^2))*SUM(Z1382:AD1382)+SUM(S1382:T1382)-AF1382</f>
        <v/>
      </c>
      <c r="AH1382" s="114">
        <f>AG1382&lt;0</f>
        <v/>
      </c>
      <c r="AI1382" s="115">
        <f>IF(A1382=1,FALSE,(AND(AQ1382,AH1382,NOT(AI1381))))</f>
        <v/>
      </c>
      <c r="AJ1382" s="116">
        <f>(b*f_cd/L1382)*(a_1/2*J1382^2+a_2/3*J1382^3+a_3/4*J1382^4+a_4/5*J1382^5+a_5/6*J1382^6)+SUM(Q1382:R1382)</f>
        <v/>
      </c>
      <c r="AK1382">
        <f>AJ1382*(K1382-y+e)</f>
        <v/>
      </c>
      <c r="AL1382" s="118">
        <f>(b*f_cd/(L1382^2))*(a_1/3*J1382^3+a_2/4*J1382^4+a_3/5*J1382^5+a_4/6*J1382^6+a_5/7*J1382^7)+SUM(S1382:T1382)-AK1382</f>
        <v/>
      </c>
      <c r="AM1382" s="114">
        <f>AL1382&gt;0</f>
        <v/>
      </c>
      <c r="AN1382" s="115">
        <f>IF(A1382=1,FALSE,(AND(AQ1382,AM1382,NOT(AN1381))))</f>
        <v/>
      </c>
      <c r="AO1382">
        <f>IF(D1382=1,AND(AH1382,NOT(AI1382)),AND(AM1382,NOT(AN1382)))</f>
        <v/>
      </c>
      <c r="AP1382" s="119">
        <f>IF(D1382=1,AI1382,AN1382)</f>
        <v/>
      </c>
      <c r="AQ1382" s="125">
        <f>ABS(E1382)&lt;$AQ$2</f>
        <v/>
      </c>
      <c r="AS1382">
        <f>IF(AP1382,MAX(AS$3:AS1380)+1,"")</f>
        <v/>
      </c>
    </row>
    <row r="1383">
      <c r="A1383" t="n">
        <v>1293</v>
      </c>
      <c r="B1383" s="131">
        <f>IF(A1383=1,0,IF(AP1383,0.1*ε_cu1cd,0))</f>
        <v/>
      </c>
      <c r="C1383" s="131">
        <f>IF(A1383=1,0.1*ε_cu1cd,C1382+B1382)</f>
        <v/>
      </c>
      <c r="D1383" s="113">
        <f>IF('Нормальний переріз'!$D$68&gt;0,1,2)</f>
        <v/>
      </c>
      <c r="E1383" s="144">
        <f>IF(D1383=1,F1383,G1383)</f>
        <v/>
      </c>
      <c r="F1383" s="124">
        <f>IF(AI1382,0.11*ε_cu1cd,IF(AH1382,F1382*0.01,F1382))</f>
        <v/>
      </c>
      <c r="G1383" s="124">
        <f>IF(AP1382,-0.1*ε_cu1cd,IF(AM1382,G1382*0.01,G1382))</f>
        <v/>
      </c>
      <c r="H1383" s="113">
        <f>IF(A1383=1,E1383,IF(AO1382,H1382-E1382+E1383,IF(AP1382,0.8*H1382,H1382+E1383)))</f>
        <v/>
      </c>
      <c r="I1383" s="169">
        <f>(C1383-H1383)/h</f>
        <v/>
      </c>
      <c r="J1383">
        <f>C1383/(ε_c1cd)</f>
        <v/>
      </c>
      <c r="K1383">
        <f>C1383/I1383</f>
        <v/>
      </c>
      <c r="L1383" s="131">
        <f>I1383/(ε_c1cd)</f>
        <v/>
      </c>
      <c r="M1383">
        <f>I1383*(K1383-Z_s1)</f>
        <v/>
      </c>
      <c r="N1383">
        <f>I1383*(K1383-Z_s2)</f>
        <v/>
      </c>
      <c r="O1383">
        <f>E_s*M1383</f>
        <v/>
      </c>
      <c r="P1383">
        <f>E_s*N1383</f>
        <v/>
      </c>
      <c r="Q1383">
        <f>O1383*A_s1</f>
        <v/>
      </c>
      <c r="R1383">
        <f>P1383*A_s2</f>
        <v/>
      </c>
      <c r="S1383">
        <f>Q1383*($K1383-Z_s1)</f>
        <v/>
      </c>
      <c r="T1383">
        <f>R1383*($K1383-Z_s2)</f>
        <v/>
      </c>
      <c r="U1383">
        <f>(INDIRECT("a_"&amp;U$2)/(U$2+1))*(($C1383^(U$2+1)-$H1383^(U$2+1))/(ε_c1cd^(U$2+1)))</f>
        <v/>
      </c>
      <c r="V1383">
        <f>(INDIRECT("a_"&amp;V$2)/(V$2+1))*(($C1383^(V$2+1)-$H1383^(V$2+1))/(ε_c1cd^(V$2+1)))</f>
        <v/>
      </c>
      <c r="W1383">
        <f>(INDIRECT("a_"&amp;W$2)/(W$2+1))*(($C1383^(W$2+1)-$H1383^(W$2+1))/(ε_c1cd^(W$2+1)))</f>
        <v/>
      </c>
      <c r="X1383">
        <f>(INDIRECT("a_"&amp;X$2)/(X$2+1))*(($C1383^(X$2+1)-$H1383^(X$2+1))/(ε_c1cd^(X$2+1)))</f>
        <v/>
      </c>
      <c r="Y1383">
        <f>(INDIRECT("a_"&amp;Y$2)/(Y$2+1))*(($C1383^(Y$2+1)-$H1383^(Y$2+1))/(ε_c1cd^(Y$2+1)))</f>
        <v/>
      </c>
      <c r="Z1383">
        <f>(INDIRECT("a_"&amp;Z$2)/(Z$2+2))*(($C1383^(Z$2+2)-$H1383^(Z$2+2))/(ε_c1cd^(Z$2+2)))</f>
        <v/>
      </c>
      <c r="AA1383">
        <f>(INDIRECT("a_"&amp;AA$2)/(AA$2+2))*(($C1383^(AA$2+2)-$H1383^(AA$2+2))/(ε_c1cd^(AA$2+2)))</f>
        <v/>
      </c>
      <c r="AB1383">
        <f>(INDIRECT("a_"&amp;AB$2)/(AB$2+2))*(($C1383^(AB$2+2)-$H1383^(AB$2+2))/(ε_c1cd^(AB$2+2)))</f>
        <v/>
      </c>
      <c r="AC1383">
        <f>(INDIRECT("a_"&amp;AC$2)/(AC$2+2))*(($C1383^(AC$2+2)-$H1383^(AC$2+2))/(ε_c1cd^(AC$2+2)))</f>
        <v/>
      </c>
      <c r="AD1383">
        <f>(INDIRECT("a_"&amp;AD$2)/(AD$2+2))*(($C1383^(AD$2+2)-$H1383^(AD$2+2))/(ε_c1cd^(AD$2+2)))</f>
        <v/>
      </c>
      <c r="AE1383" s="111">
        <f>(b*f_cd/L1383)*SUM(U1383:Y1383)+SUM(Q1383:R1383)</f>
        <v/>
      </c>
      <c r="AF1383" s="112">
        <f>AE1383*(K1383-y+e)</f>
        <v/>
      </c>
      <c r="AG1383" s="113">
        <f>(b*f_cd/(L1383^2))*SUM(Z1383:AD1383)+SUM(S1383:T1383)-AF1383</f>
        <v/>
      </c>
      <c r="AH1383" s="114">
        <f>AG1383&lt;0</f>
        <v/>
      </c>
      <c r="AI1383" s="115">
        <f>IF(A1383=1,FALSE,(AND(AQ1383,AH1383,NOT(AI1382))))</f>
        <v/>
      </c>
      <c r="AJ1383" s="116">
        <f>(b*f_cd/L1383)*(a_1/2*J1383^2+a_2/3*J1383^3+a_3/4*J1383^4+a_4/5*J1383^5+a_5/6*J1383^6)+SUM(Q1383:R1383)</f>
        <v/>
      </c>
      <c r="AK1383">
        <f>AJ1383*(K1383-y+e)</f>
        <v/>
      </c>
      <c r="AL1383" s="118">
        <f>(b*f_cd/(L1383^2))*(a_1/3*J1383^3+a_2/4*J1383^4+a_3/5*J1383^5+a_4/6*J1383^6+a_5/7*J1383^7)+SUM(S1383:T1383)-AK1383</f>
        <v/>
      </c>
      <c r="AM1383" s="114">
        <f>AL1383&gt;0</f>
        <v/>
      </c>
      <c r="AN1383" s="115">
        <f>IF(A1383=1,FALSE,(AND(AQ1383,AM1383,NOT(AN1382))))</f>
        <v/>
      </c>
      <c r="AO1383">
        <f>IF(D1383=1,AND(AH1383,NOT(AI1383)),AND(AM1383,NOT(AN1383)))</f>
        <v/>
      </c>
      <c r="AP1383" s="119">
        <f>IF(D1383=1,AI1383,AN1383)</f>
        <v/>
      </c>
      <c r="AQ1383" s="125">
        <f>ABS(E1383)&lt;$AQ$2</f>
        <v/>
      </c>
      <c r="AS1383">
        <f>IF(AP1383,MAX(AS$3:AS1381)+1,"")</f>
        <v/>
      </c>
    </row>
    <row r="1384">
      <c r="A1384" t="n">
        <v>1294</v>
      </c>
      <c r="B1384" s="131">
        <f>IF(A1384=1,0,IF(AP1384,0.1*ε_cu1cd,0))</f>
        <v/>
      </c>
      <c r="C1384" s="131">
        <f>IF(A1384=1,0.1*ε_cu1cd,C1383+B1383)</f>
        <v/>
      </c>
      <c r="D1384" s="113">
        <f>IF('Нормальний переріз'!$D$68&gt;0,1,2)</f>
        <v/>
      </c>
      <c r="E1384" s="144">
        <f>IF(D1384=1,F1384,G1384)</f>
        <v/>
      </c>
      <c r="F1384" s="124">
        <f>IF(AI1383,0.11*ε_cu1cd,IF(AH1383,F1383*0.01,F1383))</f>
        <v/>
      </c>
      <c r="G1384" s="124">
        <f>IF(AP1383,-0.1*ε_cu1cd,IF(AM1383,G1383*0.01,G1383))</f>
        <v/>
      </c>
      <c r="H1384" s="113">
        <f>IF(A1384=1,E1384,IF(AO1383,H1383-E1383+E1384,IF(AP1383,0.8*H1383,H1383+E1384)))</f>
        <v/>
      </c>
      <c r="I1384" s="169">
        <f>(C1384-H1384)/h</f>
        <v/>
      </c>
      <c r="J1384">
        <f>C1384/(ε_c1cd)</f>
        <v/>
      </c>
      <c r="K1384">
        <f>C1384/I1384</f>
        <v/>
      </c>
      <c r="L1384" s="131">
        <f>I1384/(ε_c1cd)</f>
        <v/>
      </c>
      <c r="M1384">
        <f>I1384*(K1384-Z_s1)</f>
        <v/>
      </c>
      <c r="N1384">
        <f>I1384*(K1384-Z_s2)</f>
        <v/>
      </c>
      <c r="O1384">
        <f>E_s*M1384</f>
        <v/>
      </c>
      <c r="P1384">
        <f>E_s*N1384</f>
        <v/>
      </c>
      <c r="Q1384">
        <f>O1384*A_s1</f>
        <v/>
      </c>
      <c r="R1384">
        <f>P1384*A_s2</f>
        <v/>
      </c>
      <c r="S1384">
        <f>Q1384*($K1384-Z_s1)</f>
        <v/>
      </c>
      <c r="T1384">
        <f>R1384*($K1384-Z_s2)</f>
        <v/>
      </c>
      <c r="U1384">
        <f>(INDIRECT("a_"&amp;U$2)/(U$2+1))*(($C1384^(U$2+1)-$H1384^(U$2+1))/(ε_c1cd^(U$2+1)))</f>
        <v/>
      </c>
      <c r="V1384">
        <f>(INDIRECT("a_"&amp;V$2)/(V$2+1))*(($C1384^(V$2+1)-$H1384^(V$2+1))/(ε_c1cd^(V$2+1)))</f>
        <v/>
      </c>
      <c r="W1384">
        <f>(INDIRECT("a_"&amp;W$2)/(W$2+1))*(($C1384^(W$2+1)-$H1384^(W$2+1))/(ε_c1cd^(W$2+1)))</f>
        <v/>
      </c>
      <c r="X1384">
        <f>(INDIRECT("a_"&amp;X$2)/(X$2+1))*(($C1384^(X$2+1)-$H1384^(X$2+1))/(ε_c1cd^(X$2+1)))</f>
        <v/>
      </c>
      <c r="Y1384">
        <f>(INDIRECT("a_"&amp;Y$2)/(Y$2+1))*(($C1384^(Y$2+1)-$H1384^(Y$2+1))/(ε_c1cd^(Y$2+1)))</f>
        <v/>
      </c>
      <c r="Z1384">
        <f>(INDIRECT("a_"&amp;Z$2)/(Z$2+2))*(($C1384^(Z$2+2)-$H1384^(Z$2+2))/(ε_c1cd^(Z$2+2)))</f>
        <v/>
      </c>
      <c r="AA1384">
        <f>(INDIRECT("a_"&amp;AA$2)/(AA$2+2))*(($C1384^(AA$2+2)-$H1384^(AA$2+2))/(ε_c1cd^(AA$2+2)))</f>
        <v/>
      </c>
      <c r="AB1384">
        <f>(INDIRECT("a_"&amp;AB$2)/(AB$2+2))*(($C1384^(AB$2+2)-$H1384^(AB$2+2))/(ε_c1cd^(AB$2+2)))</f>
        <v/>
      </c>
      <c r="AC1384">
        <f>(INDIRECT("a_"&amp;AC$2)/(AC$2+2))*(($C1384^(AC$2+2)-$H1384^(AC$2+2))/(ε_c1cd^(AC$2+2)))</f>
        <v/>
      </c>
      <c r="AD1384">
        <f>(INDIRECT("a_"&amp;AD$2)/(AD$2+2))*(($C1384^(AD$2+2)-$H1384^(AD$2+2))/(ε_c1cd^(AD$2+2)))</f>
        <v/>
      </c>
      <c r="AE1384" s="111">
        <f>(b*f_cd/L1384)*SUM(U1384:Y1384)+SUM(Q1384:R1384)</f>
        <v/>
      </c>
      <c r="AF1384" s="112">
        <f>AE1384*(K1384-y+e)</f>
        <v/>
      </c>
      <c r="AG1384" s="113">
        <f>(b*f_cd/(L1384^2))*SUM(Z1384:AD1384)+SUM(S1384:T1384)-AF1384</f>
        <v/>
      </c>
      <c r="AH1384" s="114">
        <f>AG1384&lt;0</f>
        <v/>
      </c>
      <c r="AI1384" s="115">
        <f>IF(A1384=1,FALSE,(AND(AQ1384,AH1384,NOT(AI1383))))</f>
        <v/>
      </c>
      <c r="AJ1384" s="116">
        <f>(b*f_cd/L1384)*(a_1/2*J1384^2+a_2/3*J1384^3+a_3/4*J1384^4+a_4/5*J1384^5+a_5/6*J1384^6)+SUM(Q1384:R1384)</f>
        <v/>
      </c>
      <c r="AK1384">
        <f>AJ1384*(K1384-y+e)</f>
        <v/>
      </c>
      <c r="AL1384" s="118">
        <f>(b*f_cd/(L1384^2))*(a_1/3*J1384^3+a_2/4*J1384^4+a_3/5*J1384^5+a_4/6*J1384^6+a_5/7*J1384^7)+SUM(S1384:T1384)-AK1384</f>
        <v/>
      </c>
      <c r="AM1384" s="114">
        <f>AL1384&gt;0</f>
        <v/>
      </c>
      <c r="AN1384" s="115">
        <f>IF(A1384=1,FALSE,(AND(AQ1384,AM1384,NOT(AN1383))))</f>
        <v/>
      </c>
      <c r="AO1384">
        <f>IF(D1384=1,AND(AH1384,NOT(AI1384)),AND(AM1384,NOT(AN1384)))</f>
        <v/>
      </c>
      <c r="AP1384" s="119">
        <f>IF(D1384=1,AI1384,AN1384)</f>
        <v/>
      </c>
      <c r="AQ1384" s="125">
        <f>ABS(E1384)&lt;$AQ$2</f>
        <v/>
      </c>
      <c r="AS1384">
        <f>IF(AP1384,MAX(AS$3:AS1382)+1,"")</f>
        <v/>
      </c>
    </row>
    <row r="1385">
      <c r="A1385" t="n">
        <v>1295</v>
      </c>
      <c r="B1385" s="131">
        <f>IF(A1385=1,0,IF(AP1385,0.1*ε_cu1cd,0))</f>
        <v/>
      </c>
      <c r="C1385" s="131">
        <f>IF(A1385=1,0.1*ε_cu1cd,C1384+B1384)</f>
        <v/>
      </c>
      <c r="D1385" s="113">
        <f>IF('Нормальний переріз'!$D$68&gt;0,1,2)</f>
        <v/>
      </c>
      <c r="E1385" s="144">
        <f>IF(D1385=1,F1385,G1385)</f>
        <v/>
      </c>
      <c r="F1385" s="124">
        <f>IF(AI1384,0.11*ε_cu1cd,IF(AH1384,F1384*0.01,F1384))</f>
        <v/>
      </c>
      <c r="G1385" s="124">
        <f>IF(AP1384,-0.1*ε_cu1cd,IF(AM1384,G1384*0.01,G1384))</f>
        <v/>
      </c>
      <c r="H1385" s="113">
        <f>IF(A1385=1,E1385,IF(AO1384,H1384-E1384+E1385,IF(AP1384,0.8*H1384,H1384+E1385)))</f>
        <v/>
      </c>
      <c r="I1385" s="169">
        <f>(C1385-H1385)/h</f>
        <v/>
      </c>
      <c r="J1385">
        <f>C1385/(ε_c1cd)</f>
        <v/>
      </c>
      <c r="K1385">
        <f>C1385/I1385</f>
        <v/>
      </c>
      <c r="L1385" s="131">
        <f>I1385/(ε_c1cd)</f>
        <v/>
      </c>
      <c r="M1385">
        <f>I1385*(K1385-Z_s1)</f>
        <v/>
      </c>
      <c r="N1385">
        <f>I1385*(K1385-Z_s2)</f>
        <v/>
      </c>
      <c r="O1385">
        <f>E_s*M1385</f>
        <v/>
      </c>
      <c r="P1385">
        <f>E_s*N1385</f>
        <v/>
      </c>
      <c r="Q1385">
        <f>O1385*A_s1</f>
        <v/>
      </c>
      <c r="R1385">
        <f>P1385*A_s2</f>
        <v/>
      </c>
      <c r="S1385">
        <f>Q1385*($K1385-Z_s1)</f>
        <v/>
      </c>
      <c r="T1385">
        <f>R1385*($K1385-Z_s2)</f>
        <v/>
      </c>
      <c r="U1385">
        <f>(INDIRECT("a_"&amp;U$2)/(U$2+1))*(($C1385^(U$2+1)-$H1385^(U$2+1))/(ε_c1cd^(U$2+1)))</f>
        <v/>
      </c>
      <c r="V1385">
        <f>(INDIRECT("a_"&amp;V$2)/(V$2+1))*(($C1385^(V$2+1)-$H1385^(V$2+1))/(ε_c1cd^(V$2+1)))</f>
        <v/>
      </c>
      <c r="W1385">
        <f>(INDIRECT("a_"&amp;W$2)/(W$2+1))*(($C1385^(W$2+1)-$H1385^(W$2+1))/(ε_c1cd^(W$2+1)))</f>
        <v/>
      </c>
      <c r="X1385">
        <f>(INDIRECT("a_"&amp;X$2)/(X$2+1))*(($C1385^(X$2+1)-$H1385^(X$2+1))/(ε_c1cd^(X$2+1)))</f>
        <v/>
      </c>
      <c r="Y1385">
        <f>(INDIRECT("a_"&amp;Y$2)/(Y$2+1))*(($C1385^(Y$2+1)-$H1385^(Y$2+1))/(ε_c1cd^(Y$2+1)))</f>
        <v/>
      </c>
      <c r="Z1385">
        <f>(INDIRECT("a_"&amp;Z$2)/(Z$2+2))*(($C1385^(Z$2+2)-$H1385^(Z$2+2))/(ε_c1cd^(Z$2+2)))</f>
        <v/>
      </c>
      <c r="AA1385">
        <f>(INDIRECT("a_"&amp;AA$2)/(AA$2+2))*(($C1385^(AA$2+2)-$H1385^(AA$2+2))/(ε_c1cd^(AA$2+2)))</f>
        <v/>
      </c>
      <c r="AB1385">
        <f>(INDIRECT("a_"&amp;AB$2)/(AB$2+2))*(($C1385^(AB$2+2)-$H1385^(AB$2+2))/(ε_c1cd^(AB$2+2)))</f>
        <v/>
      </c>
      <c r="AC1385">
        <f>(INDIRECT("a_"&amp;AC$2)/(AC$2+2))*(($C1385^(AC$2+2)-$H1385^(AC$2+2))/(ε_c1cd^(AC$2+2)))</f>
        <v/>
      </c>
      <c r="AD1385">
        <f>(INDIRECT("a_"&amp;AD$2)/(AD$2+2))*(($C1385^(AD$2+2)-$H1385^(AD$2+2))/(ε_c1cd^(AD$2+2)))</f>
        <v/>
      </c>
      <c r="AE1385" s="111">
        <f>(b*f_cd/L1385)*SUM(U1385:Y1385)+SUM(Q1385:R1385)</f>
        <v/>
      </c>
      <c r="AF1385" s="112">
        <f>AE1385*(K1385-y+e)</f>
        <v/>
      </c>
      <c r="AG1385" s="113">
        <f>(b*f_cd/(L1385^2))*SUM(Z1385:AD1385)+SUM(S1385:T1385)-AF1385</f>
        <v/>
      </c>
      <c r="AH1385" s="114">
        <f>AG1385&lt;0</f>
        <v/>
      </c>
      <c r="AI1385" s="115">
        <f>IF(A1385=1,FALSE,(AND(AQ1385,AH1385,NOT(AI1384))))</f>
        <v/>
      </c>
      <c r="AJ1385" s="116">
        <f>(b*f_cd/L1385)*(a_1/2*J1385^2+a_2/3*J1385^3+a_3/4*J1385^4+a_4/5*J1385^5+a_5/6*J1385^6)+SUM(Q1385:R1385)</f>
        <v/>
      </c>
      <c r="AK1385">
        <f>AJ1385*(K1385-y+e)</f>
        <v/>
      </c>
      <c r="AL1385" s="118">
        <f>(b*f_cd/(L1385^2))*(a_1/3*J1385^3+a_2/4*J1385^4+a_3/5*J1385^5+a_4/6*J1385^6+a_5/7*J1385^7)+SUM(S1385:T1385)-AK1385</f>
        <v/>
      </c>
      <c r="AM1385" s="114">
        <f>AL1385&gt;0</f>
        <v/>
      </c>
      <c r="AN1385" s="115">
        <f>IF(A1385=1,FALSE,(AND(AQ1385,AM1385,NOT(AN1384))))</f>
        <v/>
      </c>
      <c r="AO1385">
        <f>IF(D1385=1,AND(AH1385,NOT(AI1385)),AND(AM1385,NOT(AN1385)))</f>
        <v/>
      </c>
      <c r="AP1385" s="119">
        <f>IF(D1385=1,AI1385,AN1385)</f>
        <v/>
      </c>
      <c r="AQ1385" s="125">
        <f>ABS(E1385)&lt;$AQ$2</f>
        <v/>
      </c>
      <c r="AS1385">
        <f>IF(AP1385,MAX(AS$3:AS1383)+1,"")</f>
        <v/>
      </c>
    </row>
    <row r="1386">
      <c r="A1386" t="n">
        <v>1296</v>
      </c>
      <c r="B1386" s="131">
        <f>IF(A1386=1,0,IF(AP1386,0.1*ε_cu1cd,0))</f>
        <v/>
      </c>
      <c r="C1386" s="131">
        <f>IF(A1386=1,0.1*ε_cu1cd,C1385+B1385)</f>
        <v/>
      </c>
      <c r="D1386" s="113">
        <f>IF('Нормальний переріз'!$D$68&gt;0,1,2)</f>
        <v/>
      </c>
      <c r="E1386" s="144">
        <f>IF(D1386=1,F1386,G1386)</f>
        <v/>
      </c>
      <c r="F1386" s="124">
        <f>IF(AI1385,0.11*ε_cu1cd,IF(AH1385,F1385*0.01,F1385))</f>
        <v/>
      </c>
      <c r="G1386" s="124">
        <f>IF(AP1385,-0.1*ε_cu1cd,IF(AM1385,G1385*0.01,G1385))</f>
        <v/>
      </c>
      <c r="H1386" s="113">
        <f>IF(A1386=1,E1386,IF(AO1385,H1385-E1385+E1386,IF(AP1385,0.8*H1385,H1385+E1386)))</f>
        <v/>
      </c>
      <c r="I1386" s="169">
        <f>(C1386-H1386)/h</f>
        <v/>
      </c>
      <c r="J1386">
        <f>C1386/(ε_c1cd)</f>
        <v/>
      </c>
      <c r="K1386">
        <f>C1386/I1386</f>
        <v/>
      </c>
      <c r="L1386" s="131">
        <f>I1386/(ε_c1cd)</f>
        <v/>
      </c>
      <c r="M1386">
        <f>I1386*(K1386-Z_s1)</f>
        <v/>
      </c>
      <c r="N1386">
        <f>I1386*(K1386-Z_s2)</f>
        <v/>
      </c>
      <c r="O1386">
        <f>E_s*M1386</f>
        <v/>
      </c>
      <c r="P1386">
        <f>E_s*N1386</f>
        <v/>
      </c>
      <c r="Q1386">
        <f>O1386*A_s1</f>
        <v/>
      </c>
      <c r="R1386">
        <f>P1386*A_s2</f>
        <v/>
      </c>
      <c r="S1386">
        <f>Q1386*($K1386-Z_s1)</f>
        <v/>
      </c>
      <c r="T1386">
        <f>R1386*($K1386-Z_s2)</f>
        <v/>
      </c>
      <c r="U1386">
        <f>(INDIRECT("a_"&amp;U$2)/(U$2+1))*(($C1386^(U$2+1)-$H1386^(U$2+1))/(ε_c1cd^(U$2+1)))</f>
        <v/>
      </c>
      <c r="V1386">
        <f>(INDIRECT("a_"&amp;V$2)/(V$2+1))*(($C1386^(V$2+1)-$H1386^(V$2+1))/(ε_c1cd^(V$2+1)))</f>
        <v/>
      </c>
      <c r="W1386">
        <f>(INDIRECT("a_"&amp;W$2)/(W$2+1))*(($C1386^(W$2+1)-$H1386^(W$2+1))/(ε_c1cd^(W$2+1)))</f>
        <v/>
      </c>
      <c r="X1386">
        <f>(INDIRECT("a_"&amp;X$2)/(X$2+1))*(($C1386^(X$2+1)-$H1386^(X$2+1))/(ε_c1cd^(X$2+1)))</f>
        <v/>
      </c>
      <c r="Y1386">
        <f>(INDIRECT("a_"&amp;Y$2)/(Y$2+1))*(($C1386^(Y$2+1)-$H1386^(Y$2+1))/(ε_c1cd^(Y$2+1)))</f>
        <v/>
      </c>
      <c r="Z1386">
        <f>(INDIRECT("a_"&amp;Z$2)/(Z$2+2))*(($C1386^(Z$2+2)-$H1386^(Z$2+2))/(ε_c1cd^(Z$2+2)))</f>
        <v/>
      </c>
      <c r="AA1386">
        <f>(INDIRECT("a_"&amp;AA$2)/(AA$2+2))*(($C1386^(AA$2+2)-$H1386^(AA$2+2))/(ε_c1cd^(AA$2+2)))</f>
        <v/>
      </c>
      <c r="AB1386">
        <f>(INDIRECT("a_"&amp;AB$2)/(AB$2+2))*(($C1386^(AB$2+2)-$H1386^(AB$2+2))/(ε_c1cd^(AB$2+2)))</f>
        <v/>
      </c>
      <c r="AC1386">
        <f>(INDIRECT("a_"&amp;AC$2)/(AC$2+2))*(($C1386^(AC$2+2)-$H1386^(AC$2+2))/(ε_c1cd^(AC$2+2)))</f>
        <v/>
      </c>
      <c r="AD1386">
        <f>(INDIRECT("a_"&amp;AD$2)/(AD$2+2))*(($C1386^(AD$2+2)-$H1386^(AD$2+2))/(ε_c1cd^(AD$2+2)))</f>
        <v/>
      </c>
      <c r="AE1386" s="111">
        <f>(b*f_cd/L1386)*SUM(U1386:Y1386)+SUM(Q1386:R1386)</f>
        <v/>
      </c>
      <c r="AF1386" s="112">
        <f>AE1386*(K1386-y+e)</f>
        <v/>
      </c>
      <c r="AG1386" s="113">
        <f>(b*f_cd/(L1386^2))*SUM(Z1386:AD1386)+SUM(S1386:T1386)-AF1386</f>
        <v/>
      </c>
      <c r="AH1386" s="114">
        <f>AG1386&lt;0</f>
        <v/>
      </c>
      <c r="AI1386" s="115">
        <f>IF(A1386=1,FALSE,(AND(AQ1386,AH1386,NOT(AI1385))))</f>
        <v/>
      </c>
      <c r="AJ1386" s="116">
        <f>(b*f_cd/L1386)*(a_1/2*J1386^2+a_2/3*J1386^3+a_3/4*J1386^4+a_4/5*J1386^5+a_5/6*J1386^6)+SUM(Q1386:R1386)</f>
        <v/>
      </c>
      <c r="AK1386">
        <f>AJ1386*(K1386-y+e)</f>
        <v/>
      </c>
      <c r="AL1386" s="118">
        <f>(b*f_cd/(L1386^2))*(a_1/3*J1386^3+a_2/4*J1386^4+a_3/5*J1386^5+a_4/6*J1386^6+a_5/7*J1386^7)+SUM(S1386:T1386)-AK1386</f>
        <v/>
      </c>
      <c r="AM1386" s="114">
        <f>AL1386&gt;0</f>
        <v/>
      </c>
      <c r="AN1386" s="115">
        <f>IF(A1386=1,FALSE,(AND(AQ1386,AM1386,NOT(AN1385))))</f>
        <v/>
      </c>
      <c r="AO1386">
        <f>IF(D1386=1,AND(AH1386,NOT(AI1386)),AND(AM1386,NOT(AN1386)))</f>
        <v/>
      </c>
      <c r="AP1386" s="119">
        <f>IF(D1386=1,AI1386,AN1386)</f>
        <v/>
      </c>
      <c r="AQ1386" s="125">
        <f>ABS(E1386)&lt;$AQ$2</f>
        <v/>
      </c>
      <c r="AS1386">
        <f>IF(AP1386,MAX(AS$3:AS1384)+1,"")</f>
        <v/>
      </c>
    </row>
    <row r="1387">
      <c r="A1387" t="n">
        <v>1297</v>
      </c>
      <c r="B1387" s="131">
        <f>IF(A1387=1,0,IF(AP1387,0.1*ε_cu1cd,0))</f>
        <v/>
      </c>
      <c r="C1387" s="131">
        <f>IF(A1387=1,0.1*ε_cu1cd,C1386+B1386)</f>
        <v/>
      </c>
      <c r="D1387" s="113">
        <f>IF('Нормальний переріз'!$D$68&gt;0,1,2)</f>
        <v/>
      </c>
      <c r="E1387" s="144">
        <f>IF(D1387=1,F1387,G1387)</f>
        <v/>
      </c>
      <c r="F1387" s="124">
        <f>IF(AI1386,0.11*ε_cu1cd,IF(AH1386,F1386*0.01,F1386))</f>
        <v/>
      </c>
      <c r="G1387" s="124">
        <f>IF(AP1386,-0.1*ε_cu1cd,IF(AM1386,G1386*0.01,G1386))</f>
        <v/>
      </c>
      <c r="H1387" s="113">
        <f>IF(A1387=1,E1387,IF(AO1386,H1386-E1386+E1387,IF(AP1386,0.8*H1386,H1386+E1387)))</f>
        <v/>
      </c>
      <c r="I1387" s="169">
        <f>(C1387-H1387)/h</f>
        <v/>
      </c>
      <c r="J1387">
        <f>C1387/(ε_c1cd)</f>
        <v/>
      </c>
      <c r="K1387">
        <f>C1387/I1387</f>
        <v/>
      </c>
      <c r="L1387" s="131">
        <f>I1387/(ε_c1cd)</f>
        <v/>
      </c>
      <c r="M1387">
        <f>I1387*(K1387-Z_s1)</f>
        <v/>
      </c>
      <c r="N1387">
        <f>I1387*(K1387-Z_s2)</f>
        <v/>
      </c>
      <c r="O1387">
        <f>E_s*M1387</f>
        <v/>
      </c>
      <c r="P1387">
        <f>E_s*N1387</f>
        <v/>
      </c>
      <c r="Q1387">
        <f>O1387*A_s1</f>
        <v/>
      </c>
      <c r="R1387">
        <f>P1387*A_s2</f>
        <v/>
      </c>
      <c r="S1387">
        <f>Q1387*($K1387-Z_s1)</f>
        <v/>
      </c>
      <c r="T1387">
        <f>R1387*($K1387-Z_s2)</f>
        <v/>
      </c>
      <c r="U1387">
        <f>(INDIRECT("a_"&amp;U$2)/(U$2+1))*(($C1387^(U$2+1)-$H1387^(U$2+1))/(ε_c1cd^(U$2+1)))</f>
        <v/>
      </c>
      <c r="V1387">
        <f>(INDIRECT("a_"&amp;V$2)/(V$2+1))*(($C1387^(V$2+1)-$H1387^(V$2+1))/(ε_c1cd^(V$2+1)))</f>
        <v/>
      </c>
      <c r="W1387">
        <f>(INDIRECT("a_"&amp;W$2)/(W$2+1))*(($C1387^(W$2+1)-$H1387^(W$2+1))/(ε_c1cd^(W$2+1)))</f>
        <v/>
      </c>
      <c r="X1387">
        <f>(INDIRECT("a_"&amp;X$2)/(X$2+1))*(($C1387^(X$2+1)-$H1387^(X$2+1))/(ε_c1cd^(X$2+1)))</f>
        <v/>
      </c>
      <c r="Y1387">
        <f>(INDIRECT("a_"&amp;Y$2)/(Y$2+1))*(($C1387^(Y$2+1)-$H1387^(Y$2+1))/(ε_c1cd^(Y$2+1)))</f>
        <v/>
      </c>
      <c r="Z1387">
        <f>(INDIRECT("a_"&amp;Z$2)/(Z$2+2))*(($C1387^(Z$2+2)-$H1387^(Z$2+2))/(ε_c1cd^(Z$2+2)))</f>
        <v/>
      </c>
      <c r="AA1387">
        <f>(INDIRECT("a_"&amp;AA$2)/(AA$2+2))*(($C1387^(AA$2+2)-$H1387^(AA$2+2))/(ε_c1cd^(AA$2+2)))</f>
        <v/>
      </c>
      <c r="AB1387">
        <f>(INDIRECT("a_"&amp;AB$2)/(AB$2+2))*(($C1387^(AB$2+2)-$H1387^(AB$2+2))/(ε_c1cd^(AB$2+2)))</f>
        <v/>
      </c>
      <c r="AC1387">
        <f>(INDIRECT("a_"&amp;AC$2)/(AC$2+2))*(($C1387^(AC$2+2)-$H1387^(AC$2+2))/(ε_c1cd^(AC$2+2)))</f>
        <v/>
      </c>
      <c r="AD1387">
        <f>(INDIRECT("a_"&amp;AD$2)/(AD$2+2))*(($C1387^(AD$2+2)-$H1387^(AD$2+2))/(ε_c1cd^(AD$2+2)))</f>
        <v/>
      </c>
      <c r="AE1387" s="111">
        <f>(b*f_cd/L1387)*SUM(U1387:Y1387)+SUM(Q1387:R1387)</f>
        <v/>
      </c>
      <c r="AF1387" s="112">
        <f>AE1387*(K1387-y+e)</f>
        <v/>
      </c>
      <c r="AG1387" s="113">
        <f>(b*f_cd/(L1387^2))*SUM(Z1387:AD1387)+SUM(S1387:T1387)-AF1387</f>
        <v/>
      </c>
      <c r="AH1387" s="114">
        <f>AG1387&lt;0</f>
        <v/>
      </c>
      <c r="AI1387" s="115">
        <f>IF(A1387=1,FALSE,(AND(AQ1387,AH1387,NOT(AI1386))))</f>
        <v/>
      </c>
      <c r="AJ1387" s="116">
        <f>(b*f_cd/L1387)*(a_1/2*J1387^2+a_2/3*J1387^3+a_3/4*J1387^4+a_4/5*J1387^5+a_5/6*J1387^6)+SUM(Q1387:R1387)</f>
        <v/>
      </c>
      <c r="AK1387">
        <f>AJ1387*(K1387-y+e)</f>
        <v/>
      </c>
      <c r="AL1387" s="118">
        <f>(b*f_cd/(L1387^2))*(a_1/3*J1387^3+a_2/4*J1387^4+a_3/5*J1387^5+a_4/6*J1387^6+a_5/7*J1387^7)+SUM(S1387:T1387)-AK1387</f>
        <v/>
      </c>
      <c r="AM1387" s="114">
        <f>AL1387&gt;0</f>
        <v/>
      </c>
      <c r="AN1387" s="115">
        <f>IF(A1387=1,FALSE,(AND(AQ1387,AM1387,NOT(AN1386))))</f>
        <v/>
      </c>
      <c r="AO1387">
        <f>IF(D1387=1,AND(AH1387,NOT(AI1387)),AND(AM1387,NOT(AN1387)))</f>
        <v/>
      </c>
      <c r="AP1387" s="119">
        <f>IF(D1387=1,AI1387,AN1387)</f>
        <v/>
      </c>
      <c r="AQ1387" s="125">
        <f>ABS(E1387)&lt;$AQ$2</f>
        <v/>
      </c>
      <c r="AS1387">
        <f>IF(AP1387,MAX(AS$3:AS1385)+1,"")</f>
        <v/>
      </c>
    </row>
    <row r="1388">
      <c r="A1388" t="n">
        <v>1298</v>
      </c>
      <c r="B1388" s="131">
        <f>IF(A1388=1,0,IF(AP1388,0.1*ε_cu1cd,0))</f>
        <v/>
      </c>
      <c r="C1388" s="131">
        <f>IF(A1388=1,0.1*ε_cu1cd,C1387+B1387)</f>
        <v/>
      </c>
      <c r="D1388" s="113">
        <f>IF('Нормальний переріз'!$D$68&gt;0,1,2)</f>
        <v/>
      </c>
      <c r="E1388" s="144">
        <f>IF(D1388=1,F1388,G1388)</f>
        <v/>
      </c>
      <c r="F1388" s="124">
        <f>IF(AI1387,0.11*ε_cu1cd,IF(AH1387,F1387*0.01,F1387))</f>
        <v/>
      </c>
      <c r="G1388" s="124">
        <f>IF(AP1387,-0.1*ε_cu1cd,IF(AM1387,G1387*0.01,G1387))</f>
        <v/>
      </c>
      <c r="H1388" s="113">
        <f>IF(A1388=1,E1388,IF(AO1387,H1387-E1387+E1388,IF(AP1387,0.8*H1387,H1387+E1388)))</f>
        <v/>
      </c>
      <c r="I1388" s="169">
        <f>(C1388-H1388)/h</f>
        <v/>
      </c>
      <c r="J1388">
        <f>C1388/(ε_c1cd)</f>
        <v/>
      </c>
      <c r="K1388">
        <f>C1388/I1388</f>
        <v/>
      </c>
      <c r="L1388" s="131">
        <f>I1388/(ε_c1cd)</f>
        <v/>
      </c>
      <c r="M1388">
        <f>I1388*(K1388-Z_s1)</f>
        <v/>
      </c>
      <c r="N1388">
        <f>I1388*(K1388-Z_s2)</f>
        <v/>
      </c>
      <c r="O1388">
        <f>E_s*M1388</f>
        <v/>
      </c>
      <c r="P1388">
        <f>E_s*N1388</f>
        <v/>
      </c>
      <c r="Q1388">
        <f>O1388*A_s1</f>
        <v/>
      </c>
      <c r="R1388">
        <f>P1388*A_s2</f>
        <v/>
      </c>
      <c r="S1388">
        <f>Q1388*($K1388-Z_s1)</f>
        <v/>
      </c>
      <c r="T1388">
        <f>R1388*($K1388-Z_s2)</f>
        <v/>
      </c>
      <c r="U1388">
        <f>(INDIRECT("a_"&amp;U$2)/(U$2+1))*(($C1388^(U$2+1)-$H1388^(U$2+1))/(ε_c1cd^(U$2+1)))</f>
        <v/>
      </c>
      <c r="V1388">
        <f>(INDIRECT("a_"&amp;V$2)/(V$2+1))*(($C1388^(V$2+1)-$H1388^(V$2+1))/(ε_c1cd^(V$2+1)))</f>
        <v/>
      </c>
      <c r="W1388">
        <f>(INDIRECT("a_"&amp;W$2)/(W$2+1))*(($C1388^(W$2+1)-$H1388^(W$2+1))/(ε_c1cd^(W$2+1)))</f>
        <v/>
      </c>
      <c r="X1388">
        <f>(INDIRECT("a_"&amp;X$2)/(X$2+1))*(($C1388^(X$2+1)-$H1388^(X$2+1))/(ε_c1cd^(X$2+1)))</f>
        <v/>
      </c>
      <c r="Y1388">
        <f>(INDIRECT("a_"&amp;Y$2)/(Y$2+1))*(($C1388^(Y$2+1)-$H1388^(Y$2+1))/(ε_c1cd^(Y$2+1)))</f>
        <v/>
      </c>
      <c r="Z1388">
        <f>(INDIRECT("a_"&amp;Z$2)/(Z$2+2))*(($C1388^(Z$2+2)-$H1388^(Z$2+2))/(ε_c1cd^(Z$2+2)))</f>
        <v/>
      </c>
      <c r="AA1388">
        <f>(INDIRECT("a_"&amp;AA$2)/(AA$2+2))*(($C1388^(AA$2+2)-$H1388^(AA$2+2))/(ε_c1cd^(AA$2+2)))</f>
        <v/>
      </c>
      <c r="AB1388">
        <f>(INDIRECT("a_"&amp;AB$2)/(AB$2+2))*(($C1388^(AB$2+2)-$H1388^(AB$2+2))/(ε_c1cd^(AB$2+2)))</f>
        <v/>
      </c>
      <c r="AC1388">
        <f>(INDIRECT("a_"&amp;AC$2)/(AC$2+2))*(($C1388^(AC$2+2)-$H1388^(AC$2+2))/(ε_c1cd^(AC$2+2)))</f>
        <v/>
      </c>
      <c r="AD1388">
        <f>(INDIRECT("a_"&amp;AD$2)/(AD$2+2))*(($C1388^(AD$2+2)-$H1388^(AD$2+2))/(ε_c1cd^(AD$2+2)))</f>
        <v/>
      </c>
      <c r="AE1388" s="111">
        <f>(b*f_cd/L1388)*SUM(U1388:Y1388)+SUM(Q1388:R1388)</f>
        <v/>
      </c>
      <c r="AF1388" s="112">
        <f>AE1388*(K1388-y+e)</f>
        <v/>
      </c>
      <c r="AG1388" s="113">
        <f>(b*f_cd/(L1388^2))*SUM(Z1388:AD1388)+SUM(S1388:T1388)-AF1388</f>
        <v/>
      </c>
      <c r="AH1388" s="114">
        <f>AG1388&lt;0</f>
        <v/>
      </c>
      <c r="AI1388" s="115">
        <f>IF(A1388=1,FALSE,(AND(AQ1388,AH1388,NOT(AI1387))))</f>
        <v/>
      </c>
      <c r="AJ1388" s="116">
        <f>(b*f_cd/L1388)*(a_1/2*J1388^2+a_2/3*J1388^3+a_3/4*J1388^4+a_4/5*J1388^5+a_5/6*J1388^6)+SUM(Q1388:R1388)</f>
        <v/>
      </c>
      <c r="AK1388">
        <f>AJ1388*(K1388-y+e)</f>
        <v/>
      </c>
      <c r="AL1388" s="118">
        <f>(b*f_cd/(L1388^2))*(a_1/3*J1388^3+a_2/4*J1388^4+a_3/5*J1388^5+a_4/6*J1388^6+a_5/7*J1388^7)+SUM(S1388:T1388)-AK1388</f>
        <v/>
      </c>
      <c r="AM1388" s="114">
        <f>AL1388&gt;0</f>
        <v/>
      </c>
      <c r="AN1388" s="115">
        <f>IF(A1388=1,FALSE,(AND(AQ1388,AM1388,NOT(AN1387))))</f>
        <v/>
      </c>
      <c r="AO1388">
        <f>IF(D1388=1,AND(AH1388,NOT(AI1388)),AND(AM1388,NOT(AN1388)))</f>
        <v/>
      </c>
      <c r="AP1388" s="119">
        <f>IF(D1388=1,AI1388,AN1388)</f>
        <v/>
      </c>
      <c r="AQ1388" s="125">
        <f>ABS(E1388)&lt;$AQ$2</f>
        <v/>
      </c>
      <c r="AS1388">
        <f>IF(AP1388,MAX(AS$3:AS1386)+1,"")</f>
        <v/>
      </c>
    </row>
    <row r="1389">
      <c r="A1389" t="n">
        <v>1299</v>
      </c>
      <c r="B1389" s="131">
        <f>IF(A1389=1,0,IF(AP1389,0.1*ε_cu1cd,0))</f>
        <v/>
      </c>
      <c r="C1389" s="131">
        <f>IF(A1389=1,0.1*ε_cu1cd,C1388+B1388)</f>
        <v/>
      </c>
      <c r="D1389" s="113">
        <f>IF('Нормальний переріз'!$D$68&gt;0,1,2)</f>
        <v/>
      </c>
      <c r="E1389" s="144">
        <f>IF(D1389=1,F1389,G1389)</f>
        <v/>
      </c>
      <c r="F1389" s="124">
        <f>IF(AI1388,0.11*ε_cu1cd,IF(AH1388,F1388*0.01,F1388))</f>
        <v/>
      </c>
      <c r="G1389" s="124">
        <f>IF(AP1388,-0.1*ε_cu1cd,IF(AM1388,G1388*0.01,G1388))</f>
        <v/>
      </c>
      <c r="H1389" s="113">
        <f>IF(A1389=1,E1389,IF(AO1388,H1388-E1388+E1389,IF(AP1388,0.8*H1388,H1388+E1389)))</f>
        <v/>
      </c>
      <c r="I1389" s="169">
        <f>(C1389-H1389)/h</f>
        <v/>
      </c>
      <c r="J1389">
        <f>C1389/(ε_c1cd)</f>
        <v/>
      </c>
      <c r="K1389">
        <f>C1389/I1389</f>
        <v/>
      </c>
      <c r="L1389" s="131">
        <f>I1389/(ε_c1cd)</f>
        <v/>
      </c>
      <c r="M1389">
        <f>I1389*(K1389-Z_s1)</f>
        <v/>
      </c>
      <c r="N1389">
        <f>I1389*(K1389-Z_s2)</f>
        <v/>
      </c>
      <c r="O1389">
        <f>E_s*M1389</f>
        <v/>
      </c>
      <c r="P1389">
        <f>E_s*N1389</f>
        <v/>
      </c>
      <c r="Q1389">
        <f>O1389*A_s1</f>
        <v/>
      </c>
      <c r="R1389">
        <f>P1389*A_s2</f>
        <v/>
      </c>
      <c r="S1389">
        <f>Q1389*($K1389-Z_s1)</f>
        <v/>
      </c>
      <c r="T1389">
        <f>R1389*($K1389-Z_s2)</f>
        <v/>
      </c>
      <c r="U1389">
        <f>(INDIRECT("a_"&amp;U$2)/(U$2+1))*(($C1389^(U$2+1)-$H1389^(U$2+1))/(ε_c1cd^(U$2+1)))</f>
        <v/>
      </c>
      <c r="V1389">
        <f>(INDIRECT("a_"&amp;V$2)/(V$2+1))*(($C1389^(V$2+1)-$H1389^(V$2+1))/(ε_c1cd^(V$2+1)))</f>
        <v/>
      </c>
      <c r="W1389">
        <f>(INDIRECT("a_"&amp;W$2)/(W$2+1))*(($C1389^(W$2+1)-$H1389^(W$2+1))/(ε_c1cd^(W$2+1)))</f>
        <v/>
      </c>
      <c r="X1389">
        <f>(INDIRECT("a_"&amp;X$2)/(X$2+1))*(($C1389^(X$2+1)-$H1389^(X$2+1))/(ε_c1cd^(X$2+1)))</f>
        <v/>
      </c>
      <c r="Y1389">
        <f>(INDIRECT("a_"&amp;Y$2)/(Y$2+1))*(($C1389^(Y$2+1)-$H1389^(Y$2+1))/(ε_c1cd^(Y$2+1)))</f>
        <v/>
      </c>
      <c r="Z1389">
        <f>(INDIRECT("a_"&amp;Z$2)/(Z$2+2))*(($C1389^(Z$2+2)-$H1389^(Z$2+2))/(ε_c1cd^(Z$2+2)))</f>
        <v/>
      </c>
      <c r="AA1389">
        <f>(INDIRECT("a_"&amp;AA$2)/(AA$2+2))*(($C1389^(AA$2+2)-$H1389^(AA$2+2))/(ε_c1cd^(AA$2+2)))</f>
        <v/>
      </c>
      <c r="AB1389">
        <f>(INDIRECT("a_"&amp;AB$2)/(AB$2+2))*(($C1389^(AB$2+2)-$H1389^(AB$2+2))/(ε_c1cd^(AB$2+2)))</f>
        <v/>
      </c>
      <c r="AC1389">
        <f>(INDIRECT("a_"&amp;AC$2)/(AC$2+2))*(($C1389^(AC$2+2)-$H1389^(AC$2+2))/(ε_c1cd^(AC$2+2)))</f>
        <v/>
      </c>
      <c r="AD1389">
        <f>(INDIRECT("a_"&amp;AD$2)/(AD$2+2))*(($C1389^(AD$2+2)-$H1389^(AD$2+2))/(ε_c1cd^(AD$2+2)))</f>
        <v/>
      </c>
      <c r="AE1389" s="111">
        <f>(b*f_cd/L1389)*SUM(U1389:Y1389)+SUM(Q1389:R1389)</f>
        <v/>
      </c>
      <c r="AF1389" s="112">
        <f>AE1389*(K1389-y+e)</f>
        <v/>
      </c>
      <c r="AG1389" s="113">
        <f>(b*f_cd/(L1389^2))*SUM(Z1389:AD1389)+SUM(S1389:T1389)-AF1389</f>
        <v/>
      </c>
      <c r="AH1389" s="114">
        <f>AG1389&lt;0</f>
        <v/>
      </c>
      <c r="AI1389" s="115">
        <f>IF(A1389=1,FALSE,(AND(AQ1389,AH1389,NOT(AI1388))))</f>
        <v/>
      </c>
      <c r="AJ1389" s="116">
        <f>(b*f_cd/L1389)*(a_1/2*J1389^2+a_2/3*J1389^3+a_3/4*J1389^4+a_4/5*J1389^5+a_5/6*J1389^6)+SUM(Q1389:R1389)</f>
        <v/>
      </c>
      <c r="AK1389">
        <f>AJ1389*(K1389-y+e)</f>
        <v/>
      </c>
      <c r="AL1389" s="118">
        <f>(b*f_cd/(L1389^2))*(a_1/3*J1389^3+a_2/4*J1389^4+a_3/5*J1389^5+a_4/6*J1389^6+a_5/7*J1389^7)+SUM(S1389:T1389)-AK1389</f>
        <v/>
      </c>
      <c r="AM1389" s="114">
        <f>AL1389&gt;0</f>
        <v/>
      </c>
      <c r="AN1389" s="115">
        <f>IF(A1389=1,FALSE,(AND(AQ1389,AM1389,NOT(AN1388))))</f>
        <v/>
      </c>
      <c r="AO1389">
        <f>IF(D1389=1,AND(AH1389,NOT(AI1389)),AND(AM1389,NOT(AN1389)))</f>
        <v/>
      </c>
      <c r="AP1389" s="119">
        <f>IF(D1389=1,AI1389,AN1389)</f>
        <v/>
      </c>
      <c r="AQ1389" s="125">
        <f>ABS(E1389)&lt;$AQ$2</f>
        <v/>
      </c>
      <c r="AS1389">
        <f>IF(AP1389,MAX(AS$3:AS1387)+1,"")</f>
        <v/>
      </c>
    </row>
    <row r="1390">
      <c r="A1390" t="n">
        <v>1300</v>
      </c>
      <c r="B1390" s="131">
        <f>IF(A1390=1,0,IF(AP1390,0.1*ε_cu1cd,0))</f>
        <v/>
      </c>
      <c r="C1390" s="131">
        <f>IF(A1390=1,0.1*ε_cu1cd,C1389+B1389)</f>
        <v/>
      </c>
      <c r="D1390" s="113">
        <f>IF('Нормальний переріз'!$D$68&gt;0,1,2)</f>
        <v/>
      </c>
      <c r="E1390" s="144">
        <f>IF(D1390=1,F1390,G1390)</f>
        <v/>
      </c>
      <c r="F1390" s="124">
        <f>IF(AI1389,0.11*ε_cu1cd,IF(AH1389,F1389*0.01,F1389))</f>
        <v/>
      </c>
      <c r="G1390" s="124">
        <f>IF(AP1389,-0.1*ε_cu1cd,IF(AM1389,G1389*0.01,G1389))</f>
        <v/>
      </c>
      <c r="H1390" s="113">
        <f>IF(A1390=1,E1390,IF(AO1389,H1389-E1389+E1390,IF(AP1389,0.8*H1389,H1389+E1390)))</f>
        <v/>
      </c>
      <c r="I1390" s="169">
        <f>(C1390-H1390)/h</f>
        <v/>
      </c>
      <c r="J1390">
        <f>C1390/(ε_c1cd)</f>
        <v/>
      </c>
      <c r="K1390">
        <f>C1390/I1390</f>
        <v/>
      </c>
      <c r="L1390" s="131">
        <f>I1390/(ε_c1cd)</f>
        <v/>
      </c>
      <c r="M1390">
        <f>I1390*(K1390-Z_s1)</f>
        <v/>
      </c>
      <c r="N1390">
        <f>I1390*(K1390-Z_s2)</f>
        <v/>
      </c>
      <c r="O1390">
        <f>E_s*M1390</f>
        <v/>
      </c>
      <c r="P1390">
        <f>E_s*N1390</f>
        <v/>
      </c>
      <c r="Q1390">
        <f>O1390*A_s1</f>
        <v/>
      </c>
      <c r="R1390">
        <f>P1390*A_s2</f>
        <v/>
      </c>
      <c r="S1390">
        <f>Q1390*($K1390-Z_s1)</f>
        <v/>
      </c>
      <c r="T1390">
        <f>R1390*($K1390-Z_s2)</f>
        <v/>
      </c>
      <c r="U1390">
        <f>(INDIRECT("a_"&amp;U$2)/(U$2+1))*(($C1390^(U$2+1)-$H1390^(U$2+1))/(ε_c1cd^(U$2+1)))</f>
        <v/>
      </c>
      <c r="V1390">
        <f>(INDIRECT("a_"&amp;V$2)/(V$2+1))*(($C1390^(V$2+1)-$H1390^(V$2+1))/(ε_c1cd^(V$2+1)))</f>
        <v/>
      </c>
      <c r="W1390">
        <f>(INDIRECT("a_"&amp;W$2)/(W$2+1))*(($C1390^(W$2+1)-$H1390^(W$2+1))/(ε_c1cd^(W$2+1)))</f>
        <v/>
      </c>
      <c r="X1390">
        <f>(INDIRECT("a_"&amp;X$2)/(X$2+1))*(($C1390^(X$2+1)-$H1390^(X$2+1))/(ε_c1cd^(X$2+1)))</f>
        <v/>
      </c>
      <c r="Y1390">
        <f>(INDIRECT("a_"&amp;Y$2)/(Y$2+1))*(($C1390^(Y$2+1)-$H1390^(Y$2+1))/(ε_c1cd^(Y$2+1)))</f>
        <v/>
      </c>
      <c r="Z1390">
        <f>(INDIRECT("a_"&amp;Z$2)/(Z$2+2))*(($C1390^(Z$2+2)-$H1390^(Z$2+2))/(ε_c1cd^(Z$2+2)))</f>
        <v/>
      </c>
      <c r="AA1390">
        <f>(INDIRECT("a_"&amp;AA$2)/(AA$2+2))*(($C1390^(AA$2+2)-$H1390^(AA$2+2))/(ε_c1cd^(AA$2+2)))</f>
        <v/>
      </c>
      <c r="AB1390">
        <f>(INDIRECT("a_"&amp;AB$2)/(AB$2+2))*(($C1390^(AB$2+2)-$H1390^(AB$2+2))/(ε_c1cd^(AB$2+2)))</f>
        <v/>
      </c>
      <c r="AC1390">
        <f>(INDIRECT("a_"&amp;AC$2)/(AC$2+2))*(($C1390^(AC$2+2)-$H1390^(AC$2+2))/(ε_c1cd^(AC$2+2)))</f>
        <v/>
      </c>
      <c r="AD1390">
        <f>(INDIRECT("a_"&amp;AD$2)/(AD$2+2))*(($C1390^(AD$2+2)-$H1390^(AD$2+2))/(ε_c1cd^(AD$2+2)))</f>
        <v/>
      </c>
      <c r="AE1390" s="111">
        <f>(b*f_cd/L1390)*SUM(U1390:Y1390)+SUM(Q1390:R1390)</f>
        <v/>
      </c>
      <c r="AF1390" s="112">
        <f>AE1390*(K1390-y+e)</f>
        <v/>
      </c>
      <c r="AG1390" s="113">
        <f>(b*f_cd/(L1390^2))*SUM(Z1390:AD1390)+SUM(S1390:T1390)-AF1390</f>
        <v/>
      </c>
      <c r="AH1390" s="114">
        <f>AG1390&lt;0</f>
        <v/>
      </c>
      <c r="AI1390" s="115">
        <f>IF(A1390=1,FALSE,(AND(AQ1390,AH1390,NOT(AI1389))))</f>
        <v/>
      </c>
      <c r="AJ1390" s="116">
        <f>(b*f_cd/L1390)*(a_1/2*J1390^2+a_2/3*J1390^3+a_3/4*J1390^4+a_4/5*J1390^5+a_5/6*J1390^6)+SUM(Q1390:R1390)</f>
        <v/>
      </c>
      <c r="AK1390">
        <f>AJ1390*(K1390-y+e)</f>
        <v/>
      </c>
      <c r="AL1390" s="118">
        <f>(b*f_cd/(L1390^2))*(a_1/3*J1390^3+a_2/4*J1390^4+a_3/5*J1390^5+a_4/6*J1390^6+a_5/7*J1390^7)+SUM(S1390:T1390)-AK1390</f>
        <v/>
      </c>
      <c r="AM1390" s="114">
        <f>AL1390&gt;0</f>
        <v/>
      </c>
      <c r="AN1390" s="115">
        <f>IF(A1390=1,FALSE,(AND(AQ1390,AM1390,NOT(AN1389))))</f>
        <v/>
      </c>
      <c r="AO1390">
        <f>IF(D1390=1,AND(AH1390,NOT(AI1390)),AND(AM1390,NOT(AN1390)))</f>
        <v/>
      </c>
      <c r="AP1390" s="119">
        <f>IF(D1390=1,AI1390,AN1390)</f>
        <v/>
      </c>
      <c r="AQ1390" s="125">
        <f>ABS(E1390)&lt;$AQ$2</f>
        <v/>
      </c>
      <c r="AS1390">
        <f>IF(AP1390,MAX(AS$3:AS1388)+1,"")</f>
        <v/>
      </c>
    </row>
    <row r="1391">
      <c r="A1391" t="n">
        <v>1301</v>
      </c>
      <c r="B1391" s="131">
        <f>IF(A1391=1,0,IF(AP1391,0.1*ε_cu1cd,0))</f>
        <v/>
      </c>
      <c r="C1391" s="131">
        <f>IF(A1391=1,0.1*ε_cu1cd,C1390+B1390)</f>
        <v/>
      </c>
      <c r="D1391" s="113">
        <f>IF('Нормальний переріз'!$D$68&gt;0,1,2)</f>
        <v/>
      </c>
      <c r="E1391" s="144">
        <f>IF(D1391=1,F1391,G1391)</f>
        <v/>
      </c>
      <c r="F1391" s="124">
        <f>IF(AI1390,0.11*ε_cu1cd,IF(AH1390,F1390*0.01,F1390))</f>
        <v/>
      </c>
      <c r="G1391" s="124">
        <f>IF(AP1390,-0.1*ε_cu1cd,IF(AM1390,G1390*0.01,G1390))</f>
        <v/>
      </c>
      <c r="H1391" s="113">
        <f>IF(A1391=1,E1391,IF(AO1390,H1390-E1390+E1391,IF(AP1390,0.8*H1390,H1390+E1391)))</f>
        <v/>
      </c>
      <c r="I1391" s="169">
        <f>(C1391-H1391)/h</f>
        <v/>
      </c>
      <c r="J1391">
        <f>C1391/(ε_c1cd)</f>
        <v/>
      </c>
      <c r="K1391">
        <f>C1391/I1391</f>
        <v/>
      </c>
      <c r="L1391" s="131">
        <f>I1391/(ε_c1cd)</f>
        <v/>
      </c>
      <c r="M1391">
        <f>I1391*(K1391-Z_s1)</f>
        <v/>
      </c>
      <c r="N1391">
        <f>I1391*(K1391-Z_s2)</f>
        <v/>
      </c>
      <c r="O1391">
        <f>E_s*M1391</f>
        <v/>
      </c>
      <c r="P1391">
        <f>E_s*N1391</f>
        <v/>
      </c>
      <c r="Q1391">
        <f>O1391*A_s1</f>
        <v/>
      </c>
      <c r="R1391">
        <f>P1391*A_s2</f>
        <v/>
      </c>
      <c r="S1391">
        <f>Q1391*($K1391-Z_s1)</f>
        <v/>
      </c>
      <c r="T1391">
        <f>R1391*($K1391-Z_s2)</f>
        <v/>
      </c>
      <c r="U1391">
        <f>(INDIRECT("a_"&amp;U$2)/(U$2+1))*(($C1391^(U$2+1)-$H1391^(U$2+1))/(ε_c1cd^(U$2+1)))</f>
        <v/>
      </c>
      <c r="V1391">
        <f>(INDIRECT("a_"&amp;V$2)/(V$2+1))*(($C1391^(V$2+1)-$H1391^(V$2+1))/(ε_c1cd^(V$2+1)))</f>
        <v/>
      </c>
      <c r="W1391">
        <f>(INDIRECT("a_"&amp;W$2)/(W$2+1))*(($C1391^(W$2+1)-$H1391^(W$2+1))/(ε_c1cd^(W$2+1)))</f>
        <v/>
      </c>
      <c r="X1391">
        <f>(INDIRECT("a_"&amp;X$2)/(X$2+1))*(($C1391^(X$2+1)-$H1391^(X$2+1))/(ε_c1cd^(X$2+1)))</f>
        <v/>
      </c>
      <c r="Y1391">
        <f>(INDIRECT("a_"&amp;Y$2)/(Y$2+1))*(($C1391^(Y$2+1)-$H1391^(Y$2+1))/(ε_c1cd^(Y$2+1)))</f>
        <v/>
      </c>
      <c r="Z1391">
        <f>(INDIRECT("a_"&amp;Z$2)/(Z$2+2))*(($C1391^(Z$2+2)-$H1391^(Z$2+2))/(ε_c1cd^(Z$2+2)))</f>
        <v/>
      </c>
      <c r="AA1391">
        <f>(INDIRECT("a_"&amp;AA$2)/(AA$2+2))*(($C1391^(AA$2+2)-$H1391^(AA$2+2))/(ε_c1cd^(AA$2+2)))</f>
        <v/>
      </c>
      <c r="AB1391">
        <f>(INDIRECT("a_"&amp;AB$2)/(AB$2+2))*(($C1391^(AB$2+2)-$H1391^(AB$2+2))/(ε_c1cd^(AB$2+2)))</f>
        <v/>
      </c>
      <c r="AC1391">
        <f>(INDIRECT("a_"&amp;AC$2)/(AC$2+2))*(($C1391^(AC$2+2)-$H1391^(AC$2+2))/(ε_c1cd^(AC$2+2)))</f>
        <v/>
      </c>
      <c r="AD1391">
        <f>(INDIRECT("a_"&amp;AD$2)/(AD$2+2))*(($C1391^(AD$2+2)-$H1391^(AD$2+2))/(ε_c1cd^(AD$2+2)))</f>
        <v/>
      </c>
      <c r="AE1391" s="111">
        <f>(b*f_cd/L1391)*SUM(U1391:Y1391)+SUM(Q1391:R1391)</f>
        <v/>
      </c>
      <c r="AF1391" s="112">
        <f>AE1391*(K1391-y+e)</f>
        <v/>
      </c>
      <c r="AG1391" s="113">
        <f>(b*f_cd/(L1391^2))*SUM(Z1391:AD1391)+SUM(S1391:T1391)-AF1391</f>
        <v/>
      </c>
      <c r="AH1391" s="114">
        <f>AG1391&lt;0</f>
        <v/>
      </c>
      <c r="AI1391" s="115">
        <f>IF(A1391=1,FALSE,(AND(AQ1391,AH1391,NOT(AI1390))))</f>
        <v/>
      </c>
      <c r="AJ1391" s="116">
        <f>(b*f_cd/L1391)*(a_1/2*J1391^2+a_2/3*J1391^3+a_3/4*J1391^4+a_4/5*J1391^5+a_5/6*J1391^6)+SUM(Q1391:R1391)</f>
        <v/>
      </c>
      <c r="AK1391">
        <f>AJ1391*(K1391-y+e)</f>
        <v/>
      </c>
      <c r="AL1391" s="118">
        <f>(b*f_cd/(L1391^2))*(a_1/3*J1391^3+a_2/4*J1391^4+a_3/5*J1391^5+a_4/6*J1391^6+a_5/7*J1391^7)+SUM(S1391:T1391)-AK1391</f>
        <v/>
      </c>
      <c r="AM1391" s="114">
        <f>AL1391&gt;0</f>
        <v/>
      </c>
      <c r="AN1391" s="115">
        <f>IF(A1391=1,FALSE,(AND(AQ1391,AM1391,NOT(AN1390))))</f>
        <v/>
      </c>
      <c r="AO1391">
        <f>IF(D1391=1,AND(AH1391,NOT(AI1391)),AND(AM1391,NOT(AN1391)))</f>
        <v/>
      </c>
      <c r="AP1391" s="119">
        <f>IF(D1391=1,AI1391,AN1391)</f>
        <v/>
      </c>
      <c r="AQ1391" s="125">
        <f>ABS(E1391)&lt;$AQ$2</f>
        <v/>
      </c>
      <c r="AS1391">
        <f>IF(AP1391,MAX(AS$3:AS1389)+1,"")</f>
        <v/>
      </c>
    </row>
    <row r="1392">
      <c r="A1392" t="n">
        <v>1302</v>
      </c>
      <c r="B1392" s="131">
        <f>IF(A1392=1,0,IF(AP1392,0.1*ε_cu1cd,0))</f>
        <v/>
      </c>
      <c r="C1392" s="131">
        <f>IF(A1392=1,0.1*ε_cu1cd,C1391+B1391)</f>
        <v/>
      </c>
      <c r="D1392" s="113">
        <f>IF('Нормальний переріз'!$D$68&gt;0,1,2)</f>
        <v/>
      </c>
      <c r="E1392" s="144">
        <f>IF(D1392=1,F1392,G1392)</f>
        <v/>
      </c>
      <c r="F1392" s="124">
        <f>IF(AI1391,0.11*ε_cu1cd,IF(AH1391,F1391*0.01,F1391))</f>
        <v/>
      </c>
      <c r="G1392" s="124">
        <f>IF(AP1391,-0.1*ε_cu1cd,IF(AM1391,G1391*0.01,G1391))</f>
        <v/>
      </c>
      <c r="H1392" s="113">
        <f>IF(A1392=1,E1392,IF(AO1391,H1391-E1391+E1392,IF(AP1391,0.8*H1391,H1391+E1392)))</f>
        <v/>
      </c>
      <c r="I1392" s="169">
        <f>(C1392-H1392)/h</f>
        <v/>
      </c>
      <c r="J1392">
        <f>C1392/(ε_c1cd)</f>
        <v/>
      </c>
      <c r="K1392">
        <f>C1392/I1392</f>
        <v/>
      </c>
      <c r="L1392" s="131">
        <f>I1392/(ε_c1cd)</f>
        <v/>
      </c>
      <c r="M1392">
        <f>I1392*(K1392-Z_s1)</f>
        <v/>
      </c>
      <c r="N1392">
        <f>I1392*(K1392-Z_s2)</f>
        <v/>
      </c>
      <c r="O1392">
        <f>E_s*M1392</f>
        <v/>
      </c>
      <c r="P1392">
        <f>E_s*N1392</f>
        <v/>
      </c>
      <c r="Q1392">
        <f>O1392*A_s1</f>
        <v/>
      </c>
      <c r="R1392">
        <f>P1392*A_s2</f>
        <v/>
      </c>
      <c r="S1392">
        <f>Q1392*($K1392-Z_s1)</f>
        <v/>
      </c>
      <c r="T1392">
        <f>R1392*($K1392-Z_s2)</f>
        <v/>
      </c>
      <c r="U1392">
        <f>(INDIRECT("a_"&amp;U$2)/(U$2+1))*(($C1392^(U$2+1)-$H1392^(U$2+1))/(ε_c1cd^(U$2+1)))</f>
        <v/>
      </c>
      <c r="V1392">
        <f>(INDIRECT("a_"&amp;V$2)/(V$2+1))*(($C1392^(V$2+1)-$H1392^(V$2+1))/(ε_c1cd^(V$2+1)))</f>
        <v/>
      </c>
      <c r="W1392">
        <f>(INDIRECT("a_"&amp;W$2)/(W$2+1))*(($C1392^(W$2+1)-$H1392^(W$2+1))/(ε_c1cd^(W$2+1)))</f>
        <v/>
      </c>
      <c r="X1392">
        <f>(INDIRECT("a_"&amp;X$2)/(X$2+1))*(($C1392^(X$2+1)-$H1392^(X$2+1))/(ε_c1cd^(X$2+1)))</f>
        <v/>
      </c>
      <c r="Y1392">
        <f>(INDIRECT("a_"&amp;Y$2)/(Y$2+1))*(($C1392^(Y$2+1)-$H1392^(Y$2+1))/(ε_c1cd^(Y$2+1)))</f>
        <v/>
      </c>
      <c r="Z1392">
        <f>(INDIRECT("a_"&amp;Z$2)/(Z$2+2))*(($C1392^(Z$2+2)-$H1392^(Z$2+2))/(ε_c1cd^(Z$2+2)))</f>
        <v/>
      </c>
      <c r="AA1392">
        <f>(INDIRECT("a_"&amp;AA$2)/(AA$2+2))*(($C1392^(AA$2+2)-$H1392^(AA$2+2))/(ε_c1cd^(AA$2+2)))</f>
        <v/>
      </c>
      <c r="AB1392">
        <f>(INDIRECT("a_"&amp;AB$2)/(AB$2+2))*(($C1392^(AB$2+2)-$H1392^(AB$2+2))/(ε_c1cd^(AB$2+2)))</f>
        <v/>
      </c>
      <c r="AC1392">
        <f>(INDIRECT("a_"&amp;AC$2)/(AC$2+2))*(($C1392^(AC$2+2)-$H1392^(AC$2+2))/(ε_c1cd^(AC$2+2)))</f>
        <v/>
      </c>
      <c r="AD1392">
        <f>(INDIRECT("a_"&amp;AD$2)/(AD$2+2))*(($C1392^(AD$2+2)-$H1392^(AD$2+2))/(ε_c1cd^(AD$2+2)))</f>
        <v/>
      </c>
      <c r="AE1392" s="111">
        <f>(b*f_cd/L1392)*SUM(U1392:Y1392)+SUM(Q1392:R1392)</f>
        <v/>
      </c>
      <c r="AF1392" s="112">
        <f>AE1392*(K1392-y+e)</f>
        <v/>
      </c>
      <c r="AG1392" s="113">
        <f>(b*f_cd/(L1392^2))*SUM(Z1392:AD1392)+SUM(S1392:T1392)-AF1392</f>
        <v/>
      </c>
      <c r="AH1392" s="114">
        <f>AG1392&lt;0</f>
        <v/>
      </c>
      <c r="AI1392" s="115">
        <f>IF(A1392=1,FALSE,(AND(AQ1392,AH1392,NOT(AI1391))))</f>
        <v/>
      </c>
      <c r="AJ1392" s="116">
        <f>(b*f_cd/L1392)*(a_1/2*J1392^2+a_2/3*J1392^3+a_3/4*J1392^4+a_4/5*J1392^5+a_5/6*J1392^6)+SUM(Q1392:R1392)</f>
        <v/>
      </c>
      <c r="AK1392">
        <f>AJ1392*(K1392-y+e)</f>
        <v/>
      </c>
      <c r="AL1392" s="118">
        <f>(b*f_cd/(L1392^2))*(a_1/3*J1392^3+a_2/4*J1392^4+a_3/5*J1392^5+a_4/6*J1392^6+a_5/7*J1392^7)+SUM(S1392:T1392)-AK1392</f>
        <v/>
      </c>
      <c r="AM1392" s="114">
        <f>AL1392&gt;0</f>
        <v/>
      </c>
      <c r="AN1392" s="115">
        <f>IF(A1392=1,FALSE,(AND(AQ1392,AM1392,NOT(AN1391))))</f>
        <v/>
      </c>
      <c r="AO1392">
        <f>IF(D1392=1,AND(AH1392,NOT(AI1392)),AND(AM1392,NOT(AN1392)))</f>
        <v/>
      </c>
      <c r="AP1392" s="119">
        <f>IF(D1392=1,AI1392,AN1392)</f>
        <v/>
      </c>
      <c r="AQ1392" s="125">
        <f>ABS(E1392)&lt;$AQ$2</f>
        <v/>
      </c>
      <c r="AS1392">
        <f>IF(AP1392,MAX(AS$3:AS1390)+1,"")</f>
        <v/>
      </c>
    </row>
    <row r="1393">
      <c r="A1393" t="n">
        <v>1303</v>
      </c>
      <c r="B1393" s="131">
        <f>IF(A1393=1,0,IF(AP1393,0.1*ε_cu1cd,0))</f>
        <v/>
      </c>
      <c r="C1393" s="131">
        <f>IF(A1393=1,0.1*ε_cu1cd,C1392+B1392)</f>
        <v/>
      </c>
      <c r="D1393" s="113">
        <f>IF('Нормальний переріз'!$D$68&gt;0,1,2)</f>
        <v/>
      </c>
      <c r="E1393" s="144">
        <f>IF(D1393=1,F1393,G1393)</f>
        <v/>
      </c>
      <c r="F1393" s="124">
        <f>IF(AI1392,0.11*ε_cu1cd,IF(AH1392,F1392*0.01,F1392))</f>
        <v/>
      </c>
      <c r="G1393" s="124">
        <f>IF(AP1392,-0.1*ε_cu1cd,IF(AM1392,G1392*0.01,G1392))</f>
        <v/>
      </c>
      <c r="H1393" s="113">
        <f>IF(A1393=1,E1393,IF(AO1392,H1392-E1392+E1393,IF(AP1392,0.8*H1392,H1392+E1393)))</f>
        <v/>
      </c>
      <c r="I1393" s="169">
        <f>(C1393-H1393)/h</f>
        <v/>
      </c>
      <c r="J1393">
        <f>C1393/(ε_c1cd)</f>
        <v/>
      </c>
      <c r="K1393">
        <f>C1393/I1393</f>
        <v/>
      </c>
      <c r="L1393" s="131">
        <f>I1393/(ε_c1cd)</f>
        <v/>
      </c>
      <c r="M1393">
        <f>I1393*(K1393-Z_s1)</f>
        <v/>
      </c>
      <c r="N1393">
        <f>I1393*(K1393-Z_s2)</f>
        <v/>
      </c>
      <c r="O1393">
        <f>E_s*M1393</f>
        <v/>
      </c>
      <c r="P1393">
        <f>E_s*N1393</f>
        <v/>
      </c>
      <c r="Q1393">
        <f>O1393*A_s1</f>
        <v/>
      </c>
      <c r="R1393">
        <f>P1393*A_s2</f>
        <v/>
      </c>
      <c r="S1393">
        <f>Q1393*($K1393-Z_s1)</f>
        <v/>
      </c>
      <c r="T1393">
        <f>R1393*($K1393-Z_s2)</f>
        <v/>
      </c>
      <c r="U1393">
        <f>(INDIRECT("a_"&amp;U$2)/(U$2+1))*(($C1393^(U$2+1)-$H1393^(U$2+1))/(ε_c1cd^(U$2+1)))</f>
        <v/>
      </c>
      <c r="V1393">
        <f>(INDIRECT("a_"&amp;V$2)/(V$2+1))*(($C1393^(V$2+1)-$H1393^(V$2+1))/(ε_c1cd^(V$2+1)))</f>
        <v/>
      </c>
      <c r="W1393">
        <f>(INDIRECT("a_"&amp;W$2)/(W$2+1))*(($C1393^(W$2+1)-$H1393^(W$2+1))/(ε_c1cd^(W$2+1)))</f>
        <v/>
      </c>
      <c r="X1393">
        <f>(INDIRECT("a_"&amp;X$2)/(X$2+1))*(($C1393^(X$2+1)-$H1393^(X$2+1))/(ε_c1cd^(X$2+1)))</f>
        <v/>
      </c>
      <c r="Y1393">
        <f>(INDIRECT("a_"&amp;Y$2)/(Y$2+1))*(($C1393^(Y$2+1)-$H1393^(Y$2+1))/(ε_c1cd^(Y$2+1)))</f>
        <v/>
      </c>
      <c r="Z1393">
        <f>(INDIRECT("a_"&amp;Z$2)/(Z$2+2))*(($C1393^(Z$2+2)-$H1393^(Z$2+2))/(ε_c1cd^(Z$2+2)))</f>
        <v/>
      </c>
      <c r="AA1393">
        <f>(INDIRECT("a_"&amp;AA$2)/(AA$2+2))*(($C1393^(AA$2+2)-$H1393^(AA$2+2))/(ε_c1cd^(AA$2+2)))</f>
        <v/>
      </c>
      <c r="AB1393">
        <f>(INDIRECT("a_"&amp;AB$2)/(AB$2+2))*(($C1393^(AB$2+2)-$H1393^(AB$2+2))/(ε_c1cd^(AB$2+2)))</f>
        <v/>
      </c>
      <c r="AC1393">
        <f>(INDIRECT("a_"&amp;AC$2)/(AC$2+2))*(($C1393^(AC$2+2)-$H1393^(AC$2+2))/(ε_c1cd^(AC$2+2)))</f>
        <v/>
      </c>
      <c r="AD1393">
        <f>(INDIRECT("a_"&amp;AD$2)/(AD$2+2))*(($C1393^(AD$2+2)-$H1393^(AD$2+2))/(ε_c1cd^(AD$2+2)))</f>
        <v/>
      </c>
      <c r="AE1393" s="111">
        <f>(b*f_cd/L1393)*SUM(U1393:Y1393)+SUM(Q1393:R1393)</f>
        <v/>
      </c>
      <c r="AF1393" s="112">
        <f>AE1393*(K1393-y+e)</f>
        <v/>
      </c>
      <c r="AG1393" s="113">
        <f>(b*f_cd/(L1393^2))*SUM(Z1393:AD1393)+SUM(S1393:T1393)-AF1393</f>
        <v/>
      </c>
      <c r="AH1393" s="114">
        <f>AG1393&lt;0</f>
        <v/>
      </c>
      <c r="AI1393" s="115">
        <f>IF(A1393=1,FALSE,(AND(AQ1393,AH1393,NOT(AI1392))))</f>
        <v/>
      </c>
      <c r="AJ1393" s="116">
        <f>(b*f_cd/L1393)*(a_1/2*J1393^2+a_2/3*J1393^3+a_3/4*J1393^4+a_4/5*J1393^5+a_5/6*J1393^6)+SUM(Q1393:R1393)</f>
        <v/>
      </c>
      <c r="AK1393">
        <f>AJ1393*(K1393-y+e)</f>
        <v/>
      </c>
      <c r="AL1393" s="118">
        <f>(b*f_cd/(L1393^2))*(a_1/3*J1393^3+a_2/4*J1393^4+a_3/5*J1393^5+a_4/6*J1393^6+a_5/7*J1393^7)+SUM(S1393:T1393)-AK1393</f>
        <v/>
      </c>
      <c r="AM1393" s="114">
        <f>AL1393&gt;0</f>
        <v/>
      </c>
      <c r="AN1393" s="115">
        <f>IF(A1393=1,FALSE,(AND(AQ1393,AM1393,NOT(AN1392))))</f>
        <v/>
      </c>
      <c r="AO1393">
        <f>IF(D1393=1,AND(AH1393,NOT(AI1393)),AND(AM1393,NOT(AN1393)))</f>
        <v/>
      </c>
      <c r="AP1393" s="119">
        <f>IF(D1393=1,AI1393,AN1393)</f>
        <v/>
      </c>
      <c r="AQ1393" s="125">
        <f>ABS(E1393)&lt;$AQ$2</f>
        <v/>
      </c>
      <c r="AS1393">
        <f>IF(AP1393,MAX(AS$3:AS1391)+1,"")</f>
        <v/>
      </c>
    </row>
    <row r="1394">
      <c r="A1394" t="n">
        <v>1304</v>
      </c>
      <c r="B1394" s="131">
        <f>IF(A1394=1,0,IF(AP1394,0.1*ε_cu1cd,0))</f>
        <v/>
      </c>
      <c r="C1394" s="131">
        <f>IF(A1394=1,0.1*ε_cu1cd,C1393+B1393)</f>
        <v/>
      </c>
      <c r="D1394" s="113">
        <f>IF('Нормальний переріз'!$D$68&gt;0,1,2)</f>
        <v/>
      </c>
      <c r="E1394" s="144">
        <f>IF(D1394=1,F1394,G1394)</f>
        <v/>
      </c>
      <c r="F1394" s="124">
        <f>IF(AI1393,0.11*ε_cu1cd,IF(AH1393,F1393*0.01,F1393))</f>
        <v/>
      </c>
      <c r="G1394" s="124">
        <f>IF(AP1393,-0.1*ε_cu1cd,IF(AM1393,G1393*0.01,G1393))</f>
        <v/>
      </c>
      <c r="H1394" s="113">
        <f>IF(A1394=1,E1394,IF(AO1393,H1393-E1393+E1394,IF(AP1393,0.8*H1393,H1393+E1394)))</f>
        <v/>
      </c>
      <c r="I1394" s="169">
        <f>(C1394-H1394)/h</f>
        <v/>
      </c>
      <c r="J1394">
        <f>C1394/(ε_c1cd)</f>
        <v/>
      </c>
      <c r="K1394">
        <f>C1394/I1394</f>
        <v/>
      </c>
      <c r="L1394" s="131">
        <f>I1394/(ε_c1cd)</f>
        <v/>
      </c>
      <c r="M1394">
        <f>I1394*(K1394-Z_s1)</f>
        <v/>
      </c>
      <c r="N1394">
        <f>I1394*(K1394-Z_s2)</f>
        <v/>
      </c>
      <c r="O1394">
        <f>E_s*M1394</f>
        <v/>
      </c>
      <c r="P1394">
        <f>E_s*N1394</f>
        <v/>
      </c>
      <c r="Q1394">
        <f>O1394*A_s1</f>
        <v/>
      </c>
      <c r="R1394">
        <f>P1394*A_s2</f>
        <v/>
      </c>
      <c r="S1394">
        <f>Q1394*($K1394-Z_s1)</f>
        <v/>
      </c>
      <c r="T1394">
        <f>R1394*($K1394-Z_s2)</f>
        <v/>
      </c>
      <c r="U1394">
        <f>(INDIRECT("a_"&amp;U$2)/(U$2+1))*(($C1394^(U$2+1)-$H1394^(U$2+1))/(ε_c1cd^(U$2+1)))</f>
        <v/>
      </c>
      <c r="V1394">
        <f>(INDIRECT("a_"&amp;V$2)/(V$2+1))*(($C1394^(V$2+1)-$H1394^(V$2+1))/(ε_c1cd^(V$2+1)))</f>
        <v/>
      </c>
      <c r="W1394">
        <f>(INDIRECT("a_"&amp;W$2)/(W$2+1))*(($C1394^(W$2+1)-$H1394^(W$2+1))/(ε_c1cd^(W$2+1)))</f>
        <v/>
      </c>
      <c r="X1394">
        <f>(INDIRECT("a_"&amp;X$2)/(X$2+1))*(($C1394^(X$2+1)-$H1394^(X$2+1))/(ε_c1cd^(X$2+1)))</f>
        <v/>
      </c>
      <c r="Y1394">
        <f>(INDIRECT("a_"&amp;Y$2)/(Y$2+1))*(($C1394^(Y$2+1)-$H1394^(Y$2+1))/(ε_c1cd^(Y$2+1)))</f>
        <v/>
      </c>
      <c r="Z1394">
        <f>(INDIRECT("a_"&amp;Z$2)/(Z$2+2))*(($C1394^(Z$2+2)-$H1394^(Z$2+2))/(ε_c1cd^(Z$2+2)))</f>
        <v/>
      </c>
      <c r="AA1394">
        <f>(INDIRECT("a_"&amp;AA$2)/(AA$2+2))*(($C1394^(AA$2+2)-$H1394^(AA$2+2))/(ε_c1cd^(AA$2+2)))</f>
        <v/>
      </c>
      <c r="AB1394">
        <f>(INDIRECT("a_"&amp;AB$2)/(AB$2+2))*(($C1394^(AB$2+2)-$H1394^(AB$2+2))/(ε_c1cd^(AB$2+2)))</f>
        <v/>
      </c>
      <c r="AC1394">
        <f>(INDIRECT("a_"&amp;AC$2)/(AC$2+2))*(($C1394^(AC$2+2)-$H1394^(AC$2+2))/(ε_c1cd^(AC$2+2)))</f>
        <v/>
      </c>
      <c r="AD1394">
        <f>(INDIRECT("a_"&amp;AD$2)/(AD$2+2))*(($C1394^(AD$2+2)-$H1394^(AD$2+2))/(ε_c1cd^(AD$2+2)))</f>
        <v/>
      </c>
      <c r="AE1394" s="111">
        <f>(b*f_cd/L1394)*SUM(U1394:Y1394)+SUM(Q1394:R1394)</f>
        <v/>
      </c>
      <c r="AF1394" s="112">
        <f>AE1394*(K1394-y+e)</f>
        <v/>
      </c>
      <c r="AG1394" s="113">
        <f>(b*f_cd/(L1394^2))*SUM(Z1394:AD1394)+SUM(S1394:T1394)-AF1394</f>
        <v/>
      </c>
      <c r="AH1394" s="114">
        <f>AG1394&lt;0</f>
        <v/>
      </c>
      <c r="AI1394" s="115">
        <f>IF(A1394=1,FALSE,(AND(AQ1394,AH1394,NOT(AI1393))))</f>
        <v/>
      </c>
      <c r="AJ1394" s="116">
        <f>(b*f_cd/L1394)*(a_1/2*J1394^2+a_2/3*J1394^3+a_3/4*J1394^4+a_4/5*J1394^5+a_5/6*J1394^6)+SUM(Q1394:R1394)</f>
        <v/>
      </c>
      <c r="AK1394">
        <f>AJ1394*(K1394-y+e)</f>
        <v/>
      </c>
      <c r="AL1394" s="118">
        <f>(b*f_cd/(L1394^2))*(a_1/3*J1394^3+a_2/4*J1394^4+a_3/5*J1394^5+a_4/6*J1394^6+a_5/7*J1394^7)+SUM(S1394:T1394)-AK1394</f>
        <v/>
      </c>
      <c r="AM1394" s="114">
        <f>AL1394&gt;0</f>
        <v/>
      </c>
      <c r="AN1394" s="115">
        <f>IF(A1394=1,FALSE,(AND(AQ1394,AM1394,NOT(AN1393))))</f>
        <v/>
      </c>
      <c r="AO1394">
        <f>IF(D1394=1,AND(AH1394,NOT(AI1394)),AND(AM1394,NOT(AN1394)))</f>
        <v/>
      </c>
      <c r="AP1394" s="119">
        <f>IF(D1394=1,AI1394,AN1394)</f>
        <v/>
      </c>
      <c r="AQ1394" s="125">
        <f>ABS(E1394)&lt;$AQ$2</f>
        <v/>
      </c>
      <c r="AS1394">
        <f>IF(AP1394,MAX(AS$3:AS1392)+1,"")</f>
        <v/>
      </c>
    </row>
    <row r="1395">
      <c r="A1395" t="n">
        <v>1305</v>
      </c>
      <c r="B1395" s="131">
        <f>IF(A1395=1,0,IF(AP1395,0.1*ε_cu1cd,0))</f>
        <v/>
      </c>
      <c r="C1395" s="131">
        <f>IF(A1395=1,0.1*ε_cu1cd,C1394+B1394)</f>
        <v/>
      </c>
      <c r="D1395" s="113">
        <f>IF('Нормальний переріз'!$D$68&gt;0,1,2)</f>
        <v/>
      </c>
      <c r="E1395" s="144">
        <f>IF(D1395=1,F1395,G1395)</f>
        <v/>
      </c>
      <c r="F1395" s="124">
        <f>IF(AI1394,0.11*ε_cu1cd,IF(AH1394,F1394*0.01,F1394))</f>
        <v/>
      </c>
      <c r="G1395" s="124">
        <f>IF(AP1394,-0.1*ε_cu1cd,IF(AM1394,G1394*0.01,G1394))</f>
        <v/>
      </c>
      <c r="H1395" s="113">
        <f>IF(A1395=1,E1395,IF(AO1394,H1394-E1394+E1395,IF(AP1394,0.8*H1394,H1394+E1395)))</f>
        <v/>
      </c>
      <c r="I1395" s="169">
        <f>(C1395-H1395)/h</f>
        <v/>
      </c>
      <c r="J1395">
        <f>C1395/(ε_c1cd)</f>
        <v/>
      </c>
      <c r="K1395">
        <f>C1395/I1395</f>
        <v/>
      </c>
      <c r="L1395" s="131">
        <f>I1395/(ε_c1cd)</f>
        <v/>
      </c>
      <c r="M1395">
        <f>I1395*(K1395-Z_s1)</f>
        <v/>
      </c>
      <c r="N1395">
        <f>I1395*(K1395-Z_s2)</f>
        <v/>
      </c>
      <c r="O1395">
        <f>E_s*M1395</f>
        <v/>
      </c>
      <c r="P1395">
        <f>E_s*N1395</f>
        <v/>
      </c>
      <c r="Q1395">
        <f>O1395*A_s1</f>
        <v/>
      </c>
      <c r="R1395">
        <f>P1395*A_s2</f>
        <v/>
      </c>
      <c r="S1395">
        <f>Q1395*($K1395-Z_s1)</f>
        <v/>
      </c>
      <c r="T1395">
        <f>R1395*($K1395-Z_s2)</f>
        <v/>
      </c>
      <c r="U1395">
        <f>(INDIRECT("a_"&amp;U$2)/(U$2+1))*(($C1395^(U$2+1)-$H1395^(U$2+1))/(ε_c1cd^(U$2+1)))</f>
        <v/>
      </c>
      <c r="V1395">
        <f>(INDIRECT("a_"&amp;V$2)/(V$2+1))*(($C1395^(V$2+1)-$H1395^(V$2+1))/(ε_c1cd^(V$2+1)))</f>
        <v/>
      </c>
      <c r="W1395">
        <f>(INDIRECT("a_"&amp;W$2)/(W$2+1))*(($C1395^(W$2+1)-$H1395^(W$2+1))/(ε_c1cd^(W$2+1)))</f>
        <v/>
      </c>
      <c r="X1395">
        <f>(INDIRECT("a_"&amp;X$2)/(X$2+1))*(($C1395^(X$2+1)-$H1395^(X$2+1))/(ε_c1cd^(X$2+1)))</f>
        <v/>
      </c>
      <c r="Y1395">
        <f>(INDIRECT("a_"&amp;Y$2)/(Y$2+1))*(($C1395^(Y$2+1)-$H1395^(Y$2+1))/(ε_c1cd^(Y$2+1)))</f>
        <v/>
      </c>
      <c r="Z1395">
        <f>(INDIRECT("a_"&amp;Z$2)/(Z$2+2))*(($C1395^(Z$2+2)-$H1395^(Z$2+2))/(ε_c1cd^(Z$2+2)))</f>
        <v/>
      </c>
      <c r="AA1395">
        <f>(INDIRECT("a_"&amp;AA$2)/(AA$2+2))*(($C1395^(AA$2+2)-$H1395^(AA$2+2))/(ε_c1cd^(AA$2+2)))</f>
        <v/>
      </c>
      <c r="AB1395">
        <f>(INDIRECT("a_"&amp;AB$2)/(AB$2+2))*(($C1395^(AB$2+2)-$H1395^(AB$2+2))/(ε_c1cd^(AB$2+2)))</f>
        <v/>
      </c>
      <c r="AC1395">
        <f>(INDIRECT("a_"&amp;AC$2)/(AC$2+2))*(($C1395^(AC$2+2)-$H1395^(AC$2+2))/(ε_c1cd^(AC$2+2)))</f>
        <v/>
      </c>
      <c r="AD1395">
        <f>(INDIRECT("a_"&amp;AD$2)/(AD$2+2))*(($C1395^(AD$2+2)-$H1395^(AD$2+2))/(ε_c1cd^(AD$2+2)))</f>
        <v/>
      </c>
      <c r="AE1395" s="111">
        <f>(b*f_cd/L1395)*SUM(U1395:Y1395)+SUM(Q1395:R1395)</f>
        <v/>
      </c>
      <c r="AF1395" s="112">
        <f>AE1395*(K1395-y+e)</f>
        <v/>
      </c>
      <c r="AG1395" s="113">
        <f>(b*f_cd/(L1395^2))*SUM(Z1395:AD1395)+SUM(S1395:T1395)-AF1395</f>
        <v/>
      </c>
      <c r="AH1395" s="114">
        <f>AG1395&lt;0</f>
        <v/>
      </c>
      <c r="AI1395" s="115">
        <f>IF(A1395=1,FALSE,(AND(AQ1395,AH1395,NOT(AI1394))))</f>
        <v/>
      </c>
      <c r="AJ1395" s="116">
        <f>(b*f_cd/L1395)*(a_1/2*J1395^2+a_2/3*J1395^3+a_3/4*J1395^4+a_4/5*J1395^5+a_5/6*J1395^6)+SUM(Q1395:R1395)</f>
        <v/>
      </c>
      <c r="AK1395">
        <f>AJ1395*(K1395-y+e)</f>
        <v/>
      </c>
      <c r="AL1395" s="118">
        <f>(b*f_cd/(L1395^2))*(a_1/3*J1395^3+a_2/4*J1395^4+a_3/5*J1395^5+a_4/6*J1395^6+a_5/7*J1395^7)+SUM(S1395:T1395)-AK1395</f>
        <v/>
      </c>
      <c r="AM1395" s="114">
        <f>AL1395&gt;0</f>
        <v/>
      </c>
      <c r="AN1395" s="115">
        <f>IF(A1395=1,FALSE,(AND(AQ1395,AM1395,NOT(AN1394))))</f>
        <v/>
      </c>
      <c r="AO1395">
        <f>IF(D1395=1,AND(AH1395,NOT(AI1395)),AND(AM1395,NOT(AN1395)))</f>
        <v/>
      </c>
      <c r="AP1395" s="119">
        <f>IF(D1395=1,AI1395,AN1395)</f>
        <v/>
      </c>
      <c r="AQ1395" s="125">
        <f>ABS(E1395)&lt;$AQ$2</f>
        <v/>
      </c>
      <c r="AS1395">
        <f>IF(AP1395,MAX(AS$3:AS1393)+1,"")</f>
        <v/>
      </c>
    </row>
    <row r="1396">
      <c r="A1396" t="n">
        <v>1306</v>
      </c>
      <c r="B1396" s="131">
        <f>IF(A1396=1,0,IF(AP1396,0.1*ε_cu1cd,0))</f>
        <v/>
      </c>
      <c r="C1396" s="131">
        <f>IF(A1396=1,0.1*ε_cu1cd,C1395+B1395)</f>
        <v/>
      </c>
      <c r="D1396" s="113">
        <f>IF('Нормальний переріз'!$D$68&gt;0,1,2)</f>
        <v/>
      </c>
      <c r="E1396" s="144">
        <f>IF(D1396=1,F1396,G1396)</f>
        <v/>
      </c>
      <c r="F1396" s="124">
        <f>IF(AI1395,0.11*ε_cu1cd,IF(AH1395,F1395*0.01,F1395))</f>
        <v/>
      </c>
      <c r="G1396" s="124">
        <f>IF(AP1395,-0.1*ε_cu1cd,IF(AM1395,G1395*0.01,G1395))</f>
        <v/>
      </c>
      <c r="H1396" s="113">
        <f>IF(A1396=1,E1396,IF(AO1395,H1395-E1395+E1396,IF(AP1395,0.8*H1395,H1395+E1396)))</f>
        <v/>
      </c>
      <c r="I1396" s="169">
        <f>(C1396-H1396)/h</f>
        <v/>
      </c>
      <c r="J1396">
        <f>C1396/(ε_c1cd)</f>
        <v/>
      </c>
      <c r="K1396">
        <f>C1396/I1396</f>
        <v/>
      </c>
      <c r="L1396" s="131">
        <f>I1396/(ε_c1cd)</f>
        <v/>
      </c>
      <c r="M1396">
        <f>I1396*(K1396-Z_s1)</f>
        <v/>
      </c>
      <c r="N1396">
        <f>I1396*(K1396-Z_s2)</f>
        <v/>
      </c>
      <c r="O1396">
        <f>E_s*M1396</f>
        <v/>
      </c>
      <c r="P1396">
        <f>E_s*N1396</f>
        <v/>
      </c>
      <c r="Q1396">
        <f>O1396*A_s1</f>
        <v/>
      </c>
      <c r="R1396">
        <f>P1396*A_s2</f>
        <v/>
      </c>
      <c r="S1396">
        <f>Q1396*($K1396-Z_s1)</f>
        <v/>
      </c>
      <c r="T1396">
        <f>R1396*($K1396-Z_s2)</f>
        <v/>
      </c>
      <c r="U1396">
        <f>(INDIRECT("a_"&amp;U$2)/(U$2+1))*(($C1396^(U$2+1)-$H1396^(U$2+1))/(ε_c1cd^(U$2+1)))</f>
        <v/>
      </c>
      <c r="V1396">
        <f>(INDIRECT("a_"&amp;V$2)/(V$2+1))*(($C1396^(V$2+1)-$H1396^(V$2+1))/(ε_c1cd^(V$2+1)))</f>
        <v/>
      </c>
      <c r="W1396">
        <f>(INDIRECT("a_"&amp;W$2)/(W$2+1))*(($C1396^(W$2+1)-$H1396^(W$2+1))/(ε_c1cd^(W$2+1)))</f>
        <v/>
      </c>
      <c r="X1396">
        <f>(INDIRECT("a_"&amp;X$2)/(X$2+1))*(($C1396^(X$2+1)-$H1396^(X$2+1))/(ε_c1cd^(X$2+1)))</f>
        <v/>
      </c>
      <c r="Y1396">
        <f>(INDIRECT("a_"&amp;Y$2)/(Y$2+1))*(($C1396^(Y$2+1)-$H1396^(Y$2+1))/(ε_c1cd^(Y$2+1)))</f>
        <v/>
      </c>
      <c r="Z1396">
        <f>(INDIRECT("a_"&amp;Z$2)/(Z$2+2))*(($C1396^(Z$2+2)-$H1396^(Z$2+2))/(ε_c1cd^(Z$2+2)))</f>
        <v/>
      </c>
      <c r="AA1396">
        <f>(INDIRECT("a_"&amp;AA$2)/(AA$2+2))*(($C1396^(AA$2+2)-$H1396^(AA$2+2))/(ε_c1cd^(AA$2+2)))</f>
        <v/>
      </c>
      <c r="AB1396">
        <f>(INDIRECT("a_"&amp;AB$2)/(AB$2+2))*(($C1396^(AB$2+2)-$H1396^(AB$2+2))/(ε_c1cd^(AB$2+2)))</f>
        <v/>
      </c>
      <c r="AC1396">
        <f>(INDIRECT("a_"&amp;AC$2)/(AC$2+2))*(($C1396^(AC$2+2)-$H1396^(AC$2+2))/(ε_c1cd^(AC$2+2)))</f>
        <v/>
      </c>
      <c r="AD1396">
        <f>(INDIRECT("a_"&amp;AD$2)/(AD$2+2))*(($C1396^(AD$2+2)-$H1396^(AD$2+2))/(ε_c1cd^(AD$2+2)))</f>
        <v/>
      </c>
      <c r="AE1396" s="111">
        <f>(b*f_cd/L1396)*SUM(U1396:Y1396)+SUM(Q1396:R1396)</f>
        <v/>
      </c>
      <c r="AF1396" s="112">
        <f>AE1396*(K1396-y+e)</f>
        <v/>
      </c>
      <c r="AG1396" s="113">
        <f>(b*f_cd/(L1396^2))*SUM(Z1396:AD1396)+SUM(S1396:T1396)-AF1396</f>
        <v/>
      </c>
      <c r="AH1396" s="114">
        <f>AG1396&lt;0</f>
        <v/>
      </c>
      <c r="AI1396" s="115">
        <f>IF(A1396=1,FALSE,(AND(AQ1396,AH1396,NOT(AI1395))))</f>
        <v/>
      </c>
      <c r="AJ1396" s="116">
        <f>(b*f_cd/L1396)*(a_1/2*J1396^2+a_2/3*J1396^3+a_3/4*J1396^4+a_4/5*J1396^5+a_5/6*J1396^6)+SUM(Q1396:R1396)</f>
        <v/>
      </c>
      <c r="AK1396">
        <f>AJ1396*(K1396-y+e)</f>
        <v/>
      </c>
      <c r="AL1396" s="118">
        <f>(b*f_cd/(L1396^2))*(a_1/3*J1396^3+a_2/4*J1396^4+a_3/5*J1396^5+a_4/6*J1396^6+a_5/7*J1396^7)+SUM(S1396:T1396)-AK1396</f>
        <v/>
      </c>
      <c r="AM1396" s="114">
        <f>AL1396&gt;0</f>
        <v/>
      </c>
      <c r="AN1396" s="115">
        <f>IF(A1396=1,FALSE,(AND(AQ1396,AM1396,NOT(AN1395))))</f>
        <v/>
      </c>
      <c r="AO1396">
        <f>IF(D1396=1,AND(AH1396,NOT(AI1396)),AND(AM1396,NOT(AN1396)))</f>
        <v/>
      </c>
      <c r="AP1396" s="119">
        <f>IF(D1396=1,AI1396,AN1396)</f>
        <v/>
      </c>
      <c r="AQ1396" s="125">
        <f>ABS(E1396)&lt;$AQ$2</f>
        <v/>
      </c>
      <c r="AS1396">
        <f>IF(AP1396,MAX(AS$3:AS1394)+1,"")</f>
        <v/>
      </c>
    </row>
    <row r="1397">
      <c r="A1397" t="n">
        <v>1307</v>
      </c>
      <c r="B1397" s="131">
        <f>IF(A1397=1,0,IF(AP1397,0.1*ε_cu1cd,0))</f>
        <v/>
      </c>
      <c r="C1397" s="131">
        <f>IF(A1397=1,0.1*ε_cu1cd,C1396+B1396)</f>
        <v/>
      </c>
      <c r="D1397" s="113">
        <f>IF('Нормальний переріз'!$D$68&gt;0,1,2)</f>
        <v/>
      </c>
      <c r="E1397" s="144">
        <f>IF(D1397=1,F1397,G1397)</f>
        <v/>
      </c>
      <c r="F1397" s="124">
        <f>IF(AI1396,0.11*ε_cu1cd,IF(AH1396,F1396*0.01,F1396))</f>
        <v/>
      </c>
      <c r="G1397" s="124">
        <f>IF(AP1396,-0.1*ε_cu1cd,IF(AM1396,G1396*0.01,G1396))</f>
        <v/>
      </c>
      <c r="H1397" s="113">
        <f>IF(A1397=1,E1397,IF(AO1396,H1396-E1396+E1397,IF(AP1396,0.8*H1396,H1396+E1397)))</f>
        <v/>
      </c>
      <c r="I1397" s="169">
        <f>(C1397-H1397)/h</f>
        <v/>
      </c>
      <c r="J1397">
        <f>C1397/(ε_c1cd)</f>
        <v/>
      </c>
      <c r="K1397">
        <f>C1397/I1397</f>
        <v/>
      </c>
      <c r="L1397" s="131">
        <f>I1397/(ε_c1cd)</f>
        <v/>
      </c>
      <c r="M1397">
        <f>I1397*(K1397-Z_s1)</f>
        <v/>
      </c>
      <c r="N1397">
        <f>I1397*(K1397-Z_s2)</f>
        <v/>
      </c>
      <c r="O1397">
        <f>E_s*M1397</f>
        <v/>
      </c>
      <c r="P1397">
        <f>E_s*N1397</f>
        <v/>
      </c>
      <c r="Q1397">
        <f>O1397*A_s1</f>
        <v/>
      </c>
      <c r="R1397">
        <f>P1397*A_s2</f>
        <v/>
      </c>
      <c r="S1397">
        <f>Q1397*($K1397-Z_s1)</f>
        <v/>
      </c>
      <c r="T1397">
        <f>R1397*($K1397-Z_s2)</f>
        <v/>
      </c>
      <c r="U1397">
        <f>(INDIRECT("a_"&amp;U$2)/(U$2+1))*(($C1397^(U$2+1)-$H1397^(U$2+1))/(ε_c1cd^(U$2+1)))</f>
        <v/>
      </c>
      <c r="V1397">
        <f>(INDIRECT("a_"&amp;V$2)/(V$2+1))*(($C1397^(V$2+1)-$H1397^(V$2+1))/(ε_c1cd^(V$2+1)))</f>
        <v/>
      </c>
      <c r="W1397">
        <f>(INDIRECT("a_"&amp;W$2)/(W$2+1))*(($C1397^(W$2+1)-$H1397^(W$2+1))/(ε_c1cd^(W$2+1)))</f>
        <v/>
      </c>
      <c r="X1397">
        <f>(INDIRECT("a_"&amp;X$2)/(X$2+1))*(($C1397^(X$2+1)-$H1397^(X$2+1))/(ε_c1cd^(X$2+1)))</f>
        <v/>
      </c>
      <c r="Y1397">
        <f>(INDIRECT("a_"&amp;Y$2)/(Y$2+1))*(($C1397^(Y$2+1)-$H1397^(Y$2+1))/(ε_c1cd^(Y$2+1)))</f>
        <v/>
      </c>
      <c r="Z1397">
        <f>(INDIRECT("a_"&amp;Z$2)/(Z$2+2))*(($C1397^(Z$2+2)-$H1397^(Z$2+2))/(ε_c1cd^(Z$2+2)))</f>
        <v/>
      </c>
      <c r="AA1397">
        <f>(INDIRECT("a_"&amp;AA$2)/(AA$2+2))*(($C1397^(AA$2+2)-$H1397^(AA$2+2))/(ε_c1cd^(AA$2+2)))</f>
        <v/>
      </c>
      <c r="AB1397">
        <f>(INDIRECT("a_"&amp;AB$2)/(AB$2+2))*(($C1397^(AB$2+2)-$H1397^(AB$2+2))/(ε_c1cd^(AB$2+2)))</f>
        <v/>
      </c>
      <c r="AC1397">
        <f>(INDIRECT("a_"&amp;AC$2)/(AC$2+2))*(($C1397^(AC$2+2)-$H1397^(AC$2+2))/(ε_c1cd^(AC$2+2)))</f>
        <v/>
      </c>
      <c r="AD1397">
        <f>(INDIRECT("a_"&amp;AD$2)/(AD$2+2))*(($C1397^(AD$2+2)-$H1397^(AD$2+2))/(ε_c1cd^(AD$2+2)))</f>
        <v/>
      </c>
      <c r="AE1397" s="111">
        <f>(b*f_cd/L1397)*SUM(U1397:Y1397)+SUM(Q1397:R1397)</f>
        <v/>
      </c>
      <c r="AF1397" s="112">
        <f>AE1397*(K1397-y+e)</f>
        <v/>
      </c>
      <c r="AG1397" s="113">
        <f>(b*f_cd/(L1397^2))*SUM(Z1397:AD1397)+SUM(S1397:T1397)-AF1397</f>
        <v/>
      </c>
      <c r="AH1397" s="114">
        <f>AG1397&lt;0</f>
        <v/>
      </c>
      <c r="AI1397" s="115">
        <f>IF(A1397=1,FALSE,(AND(AQ1397,AH1397,NOT(AI1396))))</f>
        <v/>
      </c>
      <c r="AJ1397" s="116">
        <f>(b*f_cd/L1397)*(a_1/2*J1397^2+a_2/3*J1397^3+a_3/4*J1397^4+a_4/5*J1397^5+a_5/6*J1397^6)+SUM(Q1397:R1397)</f>
        <v/>
      </c>
      <c r="AK1397">
        <f>AJ1397*(K1397-y+e)</f>
        <v/>
      </c>
      <c r="AL1397" s="118">
        <f>(b*f_cd/(L1397^2))*(a_1/3*J1397^3+a_2/4*J1397^4+a_3/5*J1397^5+a_4/6*J1397^6+a_5/7*J1397^7)+SUM(S1397:T1397)-AK1397</f>
        <v/>
      </c>
      <c r="AM1397" s="114">
        <f>AL1397&gt;0</f>
        <v/>
      </c>
      <c r="AN1397" s="115">
        <f>IF(A1397=1,FALSE,(AND(AQ1397,AM1397,NOT(AN1396))))</f>
        <v/>
      </c>
      <c r="AO1397">
        <f>IF(D1397=1,AND(AH1397,NOT(AI1397)),AND(AM1397,NOT(AN1397)))</f>
        <v/>
      </c>
      <c r="AP1397" s="119">
        <f>IF(D1397=1,AI1397,AN1397)</f>
        <v/>
      </c>
      <c r="AQ1397" s="125">
        <f>ABS(E1397)&lt;$AQ$2</f>
        <v/>
      </c>
      <c r="AS1397">
        <f>IF(AP1397,MAX(AS$3:AS1395)+1,"")</f>
        <v/>
      </c>
    </row>
    <row r="1398">
      <c r="A1398" t="n">
        <v>1308</v>
      </c>
      <c r="B1398" s="131">
        <f>IF(A1398=1,0,IF(AP1398,0.1*ε_cu1cd,0))</f>
        <v/>
      </c>
      <c r="C1398" s="131">
        <f>IF(A1398=1,0.1*ε_cu1cd,C1397+B1397)</f>
        <v/>
      </c>
      <c r="D1398" s="113">
        <f>IF('Нормальний переріз'!$D$68&gt;0,1,2)</f>
        <v/>
      </c>
      <c r="E1398" s="144">
        <f>IF(D1398=1,F1398,G1398)</f>
        <v/>
      </c>
      <c r="F1398" s="124">
        <f>IF(AI1397,0.11*ε_cu1cd,IF(AH1397,F1397*0.01,F1397))</f>
        <v/>
      </c>
      <c r="G1398" s="124">
        <f>IF(AP1397,-0.1*ε_cu1cd,IF(AM1397,G1397*0.01,G1397))</f>
        <v/>
      </c>
      <c r="H1398" s="113">
        <f>IF(A1398=1,E1398,IF(AO1397,H1397-E1397+E1398,IF(AP1397,0.8*H1397,H1397+E1398)))</f>
        <v/>
      </c>
      <c r="I1398" s="169">
        <f>(C1398-H1398)/h</f>
        <v/>
      </c>
      <c r="J1398">
        <f>C1398/(ε_c1cd)</f>
        <v/>
      </c>
      <c r="K1398">
        <f>C1398/I1398</f>
        <v/>
      </c>
      <c r="L1398" s="131">
        <f>I1398/(ε_c1cd)</f>
        <v/>
      </c>
      <c r="M1398">
        <f>I1398*(K1398-Z_s1)</f>
        <v/>
      </c>
      <c r="N1398">
        <f>I1398*(K1398-Z_s2)</f>
        <v/>
      </c>
      <c r="O1398">
        <f>E_s*M1398</f>
        <v/>
      </c>
      <c r="P1398">
        <f>E_s*N1398</f>
        <v/>
      </c>
      <c r="Q1398">
        <f>O1398*A_s1</f>
        <v/>
      </c>
      <c r="R1398">
        <f>P1398*A_s2</f>
        <v/>
      </c>
      <c r="S1398">
        <f>Q1398*($K1398-Z_s1)</f>
        <v/>
      </c>
      <c r="T1398">
        <f>R1398*($K1398-Z_s2)</f>
        <v/>
      </c>
      <c r="U1398">
        <f>(INDIRECT("a_"&amp;U$2)/(U$2+1))*(($C1398^(U$2+1)-$H1398^(U$2+1))/(ε_c1cd^(U$2+1)))</f>
        <v/>
      </c>
      <c r="V1398">
        <f>(INDIRECT("a_"&amp;V$2)/(V$2+1))*(($C1398^(V$2+1)-$H1398^(V$2+1))/(ε_c1cd^(V$2+1)))</f>
        <v/>
      </c>
      <c r="W1398">
        <f>(INDIRECT("a_"&amp;W$2)/(W$2+1))*(($C1398^(W$2+1)-$H1398^(W$2+1))/(ε_c1cd^(W$2+1)))</f>
        <v/>
      </c>
      <c r="X1398">
        <f>(INDIRECT("a_"&amp;X$2)/(X$2+1))*(($C1398^(X$2+1)-$H1398^(X$2+1))/(ε_c1cd^(X$2+1)))</f>
        <v/>
      </c>
      <c r="Y1398">
        <f>(INDIRECT("a_"&amp;Y$2)/(Y$2+1))*(($C1398^(Y$2+1)-$H1398^(Y$2+1))/(ε_c1cd^(Y$2+1)))</f>
        <v/>
      </c>
      <c r="Z1398">
        <f>(INDIRECT("a_"&amp;Z$2)/(Z$2+2))*(($C1398^(Z$2+2)-$H1398^(Z$2+2))/(ε_c1cd^(Z$2+2)))</f>
        <v/>
      </c>
      <c r="AA1398">
        <f>(INDIRECT("a_"&amp;AA$2)/(AA$2+2))*(($C1398^(AA$2+2)-$H1398^(AA$2+2))/(ε_c1cd^(AA$2+2)))</f>
        <v/>
      </c>
      <c r="AB1398">
        <f>(INDIRECT("a_"&amp;AB$2)/(AB$2+2))*(($C1398^(AB$2+2)-$H1398^(AB$2+2))/(ε_c1cd^(AB$2+2)))</f>
        <v/>
      </c>
      <c r="AC1398">
        <f>(INDIRECT("a_"&amp;AC$2)/(AC$2+2))*(($C1398^(AC$2+2)-$H1398^(AC$2+2))/(ε_c1cd^(AC$2+2)))</f>
        <v/>
      </c>
      <c r="AD1398">
        <f>(INDIRECT("a_"&amp;AD$2)/(AD$2+2))*(($C1398^(AD$2+2)-$H1398^(AD$2+2))/(ε_c1cd^(AD$2+2)))</f>
        <v/>
      </c>
      <c r="AE1398" s="111">
        <f>(b*f_cd/L1398)*SUM(U1398:Y1398)+SUM(Q1398:R1398)</f>
        <v/>
      </c>
      <c r="AF1398" s="112">
        <f>AE1398*(K1398-y+e)</f>
        <v/>
      </c>
      <c r="AG1398" s="113">
        <f>(b*f_cd/(L1398^2))*SUM(Z1398:AD1398)+SUM(S1398:T1398)-AF1398</f>
        <v/>
      </c>
      <c r="AH1398" s="114">
        <f>AG1398&lt;0</f>
        <v/>
      </c>
      <c r="AI1398" s="115">
        <f>IF(A1398=1,FALSE,(AND(AQ1398,AH1398,NOT(AI1397))))</f>
        <v/>
      </c>
      <c r="AJ1398" s="116">
        <f>(b*f_cd/L1398)*(a_1/2*J1398^2+a_2/3*J1398^3+a_3/4*J1398^4+a_4/5*J1398^5+a_5/6*J1398^6)+SUM(Q1398:R1398)</f>
        <v/>
      </c>
      <c r="AK1398">
        <f>AJ1398*(K1398-y+e)</f>
        <v/>
      </c>
      <c r="AL1398" s="118">
        <f>(b*f_cd/(L1398^2))*(a_1/3*J1398^3+a_2/4*J1398^4+a_3/5*J1398^5+a_4/6*J1398^6+a_5/7*J1398^7)+SUM(S1398:T1398)-AK1398</f>
        <v/>
      </c>
      <c r="AM1398" s="114">
        <f>AL1398&gt;0</f>
        <v/>
      </c>
      <c r="AN1398" s="115">
        <f>IF(A1398=1,FALSE,(AND(AQ1398,AM1398,NOT(AN1397))))</f>
        <v/>
      </c>
      <c r="AO1398">
        <f>IF(D1398=1,AND(AH1398,NOT(AI1398)),AND(AM1398,NOT(AN1398)))</f>
        <v/>
      </c>
      <c r="AP1398" s="119">
        <f>IF(D1398=1,AI1398,AN1398)</f>
        <v/>
      </c>
      <c r="AQ1398" s="125">
        <f>ABS(E1398)&lt;$AQ$2</f>
        <v/>
      </c>
      <c r="AS1398">
        <f>IF(AP1398,MAX(AS$3:AS1396)+1,"")</f>
        <v/>
      </c>
    </row>
    <row r="1399">
      <c r="A1399" t="n">
        <v>1309</v>
      </c>
      <c r="B1399" s="131">
        <f>IF(A1399=1,0,IF(AP1399,0.1*ε_cu1cd,0))</f>
        <v/>
      </c>
      <c r="C1399" s="131">
        <f>IF(A1399=1,0.1*ε_cu1cd,C1398+B1398)</f>
        <v/>
      </c>
      <c r="D1399" s="113">
        <f>IF('Нормальний переріз'!$D$68&gt;0,1,2)</f>
        <v/>
      </c>
      <c r="E1399" s="144">
        <f>IF(D1399=1,F1399,G1399)</f>
        <v/>
      </c>
      <c r="F1399" s="124">
        <f>IF(AI1398,0.11*ε_cu1cd,IF(AH1398,F1398*0.01,F1398))</f>
        <v/>
      </c>
      <c r="G1399" s="124">
        <f>IF(AP1398,-0.1*ε_cu1cd,IF(AM1398,G1398*0.01,G1398))</f>
        <v/>
      </c>
      <c r="H1399" s="113">
        <f>IF(A1399=1,E1399,IF(AO1398,H1398-E1398+E1399,IF(AP1398,0.8*H1398,H1398+E1399)))</f>
        <v/>
      </c>
      <c r="I1399" s="169">
        <f>(C1399-H1399)/h</f>
        <v/>
      </c>
      <c r="J1399">
        <f>C1399/(ε_c1cd)</f>
        <v/>
      </c>
      <c r="K1399">
        <f>C1399/I1399</f>
        <v/>
      </c>
      <c r="L1399" s="131">
        <f>I1399/(ε_c1cd)</f>
        <v/>
      </c>
      <c r="M1399">
        <f>I1399*(K1399-Z_s1)</f>
        <v/>
      </c>
      <c r="N1399">
        <f>I1399*(K1399-Z_s2)</f>
        <v/>
      </c>
      <c r="O1399">
        <f>E_s*M1399</f>
        <v/>
      </c>
      <c r="P1399">
        <f>E_s*N1399</f>
        <v/>
      </c>
      <c r="Q1399">
        <f>O1399*A_s1</f>
        <v/>
      </c>
      <c r="R1399">
        <f>P1399*A_s2</f>
        <v/>
      </c>
      <c r="S1399">
        <f>Q1399*($K1399-Z_s1)</f>
        <v/>
      </c>
      <c r="T1399">
        <f>R1399*($K1399-Z_s2)</f>
        <v/>
      </c>
      <c r="U1399">
        <f>(INDIRECT("a_"&amp;U$2)/(U$2+1))*(($C1399^(U$2+1)-$H1399^(U$2+1))/(ε_c1cd^(U$2+1)))</f>
        <v/>
      </c>
      <c r="V1399">
        <f>(INDIRECT("a_"&amp;V$2)/(V$2+1))*(($C1399^(V$2+1)-$H1399^(V$2+1))/(ε_c1cd^(V$2+1)))</f>
        <v/>
      </c>
      <c r="W1399">
        <f>(INDIRECT("a_"&amp;W$2)/(W$2+1))*(($C1399^(W$2+1)-$H1399^(W$2+1))/(ε_c1cd^(W$2+1)))</f>
        <v/>
      </c>
      <c r="X1399">
        <f>(INDIRECT("a_"&amp;X$2)/(X$2+1))*(($C1399^(X$2+1)-$H1399^(X$2+1))/(ε_c1cd^(X$2+1)))</f>
        <v/>
      </c>
      <c r="Y1399">
        <f>(INDIRECT("a_"&amp;Y$2)/(Y$2+1))*(($C1399^(Y$2+1)-$H1399^(Y$2+1))/(ε_c1cd^(Y$2+1)))</f>
        <v/>
      </c>
      <c r="Z1399">
        <f>(INDIRECT("a_"&amp;Z$2)/(Z$2+2))*(($C1399^(Z$2+2)-$H1399^(Z$2+2))/(ε_c1cd^(Z$2+2)))</f>
        <v/>
      </c>
      <c r="AA1399">
        <f>(INDIRECT("a_"&amp;AA$2)/(AA$2+2))*(($C1399^(AA$2+2)-$H1399^(AA$2+2))/(ε_c1cd^(AA$2+2)))</f>
        <v/>
      </c>
      <c r="AB1399">
        <f>(INDIRECT("a_"&amp;AB$2)/(AB$2+2))*(($C1399^(AB$2+2)-$H1399^(AB$2+2))/(ε_c1cd^(AB$2+2)))</f>
        <v/>
      </c>
      <c r="AC1399">
        <f>(INDIRECT("a_"&amp;AC$2)/(AC$2+2))*(($C1399^(AC$2+2)-$H1399^(AC$2+2))/(ε_c1cd^(AC$2+2)))</f>
        <v/>
      </c>
      <c r="AD1399">
        <f>(INDIRECT("a_"&amp;AD$2)/(AD$2+2))*(($C1399^(AD$2+2)-$H1399^(AD$2+2))/(ε_c1cd^(AD$2+2)))</f>
        <v/>
      </c>
      <c r="AE1399" s="111">
        <f>(b*f_cd/L1399)*SUM(U1399:Y1399)+SUM(Q1399:R1399)</f>
        <v/>
      </c>
      <c r="AF1399" s="112">
        <f>AE1399*(K1399-y+e)</f>
        <v/>
      </c>
      <c r="AG1399" s="113">
        <f>(b*f_cd/(L1399^2))*SUM(Z1399:AD1399)+SUM(S1399:T1399)-AF1399</f>
        <v/>
      </c>
      <c r="AH1399" s="114">
        <f>AG1399&lt;0</f>
        <v/>
      </c>
      <c r="AI1399" s="115">
        <f>IF(A1399=1,FALSE,(AND(AQ1399,AH1399,NOT(AI1398))))</f>
        <v/>
      </c>
      <c r="AJ1399" s="116">
        <f>(b*f_cd/L1399)*(a_1/2*J1399^2+a_2/3*J1399^3+a_3/4*J1399^4+a_4/5*J1399^5+a_5/6*J1399^6)+SUM(Q1399:R1399)</f>
        <v/>
      </c>
      <c r="AK1399">
        <f>AJ1399*(K1399-y+e)</f>
        <v/>
      </c>
      <c r="AL1399" s="118">
        <f>(b*f_cd/(L1399^2))*(a_1/3*J1399^3+a_2/4*J1399^4+a_3/5*J1399^5+a_4/6*J1399^6+a_5/7*J1399^7)+SUM(S1399:T1399)-AK1399</f>
        <v/>
      </c>
      <c r="AM1399" s="114">
        <f>AL1399&gt;0</f>
        <v/>
      </c>
      <c r="AN1399" s="115">
        <f>IF(A1399=1,FALSE,(AND(AQ1399,AM1399,NOT(AN1398))))</f>
        <v/>
      </c>
      <c r="AO1399">
        <f>IF(D1399=1,AND(AH1399,NOT(AI1399)),AND(AM1399,NOT(AN1399)))</f>
        <v/>
      </c>
      <c r="AP1399" s="119">
        <f>IF(D1399=1,AI1399,AN1399)</f>
        <v/>
      </c>
      <c r="AQ1399" s="125">
        <f>ABS(E1399)&lt;$AQ$2</f>
        <v/>
      </c>
      <c r="AS1399">
        <f>IF(AP1399,MAX(AS$3:AS1397)+1,"")</f>
        <v/>
      </c>
    </row>
    <row r="1400">
      <c r="A1400" t="n">
        <v>1310</v>
      </c>
      <c r="B1400" s="131">
        <f>IF(A1400=1,0,IF(AP1400,0.1*ε_cu1cd,0))</f>
        <v/>
      </c>
      <c r="C1400" s="131">
        <f>IF(A1400=1,0.1*ε_cu1cd,C1399+B1399)</f>
        <v/>
      </c>
      <c r="D1400" s="113">
        <f>IF('Нормальний переріз'!$D$68&gt;0,1,2)</f>
        <v/>
      </c>
      <c r="E1400" s="144">
        <f>IF(D1400=1,F1400,G1400)</f>
        <v/>
      </c>
      <c r="F1400" s="124">
        <f>IF(AI1399,0.11*ε_cu1cd,IF(AH1399,F1399*0.01,F1399))</f>
        <v/>
      </c>
      <c r="G1400" s="124">
        <f>IF(AP1399,-0.1*ε_cu1cd,IF(AM1399,G1399*0.01,G1399))</f>
        <v/>
      </c>
      <c r="H1400" s="113">
        <f>IF(A1400=1,E1400,IF(AO1399,H1399-E1399+E1400,IF(AP1399,0.8*H1399,H1399+E1400)))</f>
        <v/>
      </c>
      <c r="I1400" s="169">
        <f>(C1400-H1400)/h</f>
        <v/>
      </c>
      <c r="J1400">
        <f>C1400/(ε_c1cd)</f>
        <v/>
      </c>
      <c r="K1400">
        <f>C1400/I1400</f>
        <v/>
      </c>
      <c r="L1400" s="131">
        <f>I1400/(ε_c1cd)</f>
        <v/>
      </c>
      <c r="M1400">
        <f>I1400*(K1400-Z_s1)</f>
        <v/>
      </c>
      <c r="N1400">
        <f>I1400*(K1400-Z_s2)</f>
        <v/>
      </c>
      <c r="O1400">
        <f>E_s*M1400</f>
        <v/>
      </c>
      <c r="P1400">
        <f>E_s*N1400</f>
        <v/>
      </c>
      <c r="Q1400">
        <f>O1400*A_s1</f>
        <v/>
      </c>
      <c r="R1400">
        <f>P1400*A_s2</f>
        <v/>
      </c>
      <c r="S1400">
        <f>Q1400*($K1400-Z_s1)</f>
        <v/>
      </c>
      <c r="T1400">
        <f>R1400*($K1400-Z_s2)</f>
        <v/>
      </c>
      <c r="U1400">
        <f>(INDIRECT("a_"&amp;U$2)/(U$2+1))*(($C1400^(U$2+1)-$H1400^(U$2+1))/(ε_c1cd^(U$2+1)))</f>
        <v/>
      </c>
      <c r="V1400">
        <f>(INDIRECT("a_"&amp;V$2)/(V$2+1))*(($C1400^(V$2+1)-$H1400^(V$2+1))/(ε_c1cd^(V$2+1)))</f>
        <v/>
      </c>
      <c r="W1400">
        <f>(INDIRECT("a_"&amp;W$2)/(W$2+1))*(($C1400^(W$2+1)-$H1400^(W$2+1))/(ε_c1cd^(W$2+1)))</f>
        <v/>
      </c>
      <c r="X1400">
        <f>(INDIRECT("a_"&amp;X$2)/(X$2+1))*(($C1400^(X$2+1)-$H1400^(X$2+1))/(ε_c1cd^(X$2+1)))</f>
        <v/>
      </c>
      <c r="Y1400">
        <f>(INDIRECT("a_"&amp;Y$2)/(Y$2+1))*(($C1400^(Y$2+1)-$H1400^(Y$2+1))/(ε_c1cd^(Y$2+1)))</f>
        <v/>
      </c>
      <c r="Z1400">
        <f>(INDIRECT("a_"&amp;Z$2)/(Z$2+2))*(($C1400^(Z$2+2)-$H1400^(Z$2+2))/(ε_c1cd^(Z$2+2)))</f>
        <v/>
      </c>
      <c r="AA1400">
        <f>(INDIRECT("a_"&amp;AA$2)/(AA$2+2))*(($C1400^(AA$2+2)-$H1400^(AA$2+2))/(ε_c1cd^(AA$2+2)))</f>
        <v/>
      </c>
      <c r="AB1400">
        <f>(INDIRECT("a_"&amp;AB$2)/(AB$2+2))*(($C1400^(AB$2+2)-$H1400^(AB$2+2))/(ε_c1cd^(AB$2+2)))</f>
        <v/>
      </c>
      <c r="AC1400">
        <f>(INDIRECT("a_"&amp;AC$2)/(AC$2+2))*(($C1400^(AC$2+2)-$H1400^(AC$2+2))/(ε_c1cd^(AC$2+2)))</f>
        <v/>
      </c>
      <c r="AD1400">
        <f>(INDIRECT("a_"&amp;AD$2)/(AD$2+2))*(($C1400^(AD$2+2)-$H1400^(AD$2+2))/(ε_c1cd^(AD$2+2)))</f>
        <v/>
      </c>
      <c r="AE1400" s="111">
        <f>(b*f_cd/L1400)*SUM(U1400:Y1400)+SUM(Q1400:R1400)</f>
        <v/>
      </c>
      <c r="AF1400" s="112">
        <f>AE1400*(K1400-y+e)</f>
        <v/>
      </c>
      <c r="AG1400" s="113">
        <f>(b*f_cd/(L1400^2))*SUM(Z1400:AD1400)+SUM(S1400:T1400)-AF1400</f>
        <v/>
      </c>
      <c r="AH1400" s="114">
        <f>AG1400&lt;0</f>
        <v/>
      </c>
      <c r="AI1400" s="115">
        <f>IF(A1400=1,FALSE,(AND(AQ1400,AH1400,NOT(AI1399))))</f>
        <v/>
      </c>
      <c r="AJ1400" s="116">
        <f>(b*f_cd/L1400)*(a_1/2*J1400^2+a_2/3*J1400^3+a_3/4*J1400^4+a_4/5*J1400^5+a_5/6*J1400^6)+SUM(Q1400:R1400)</f>
        <v/>
      </c>
      <c r="AK1400">
        <f>AJ1400*(K1400-y+e)</f>
        <v/>
      </c>
      <c r="AL1400" s="118">
        <f>(b*f_cd/(L1400^2))*(a_1/3*J1400^3+a_2/4*J1400^4+a_3/5*J1400^5+a_4/6*J1400^6+a_5/7*J1400^7)+SUM(S1400:T1400)-AK1400</f>
        <v/>
      </c>
      <c r="AM1400" s="114">
        <f>AL1400&gt;0</f>
        <v/>
      </c>
      <c r="AN1400" s="115">
        <f>IF(A1400=1,FALSE,(AND(AQ1400,AM1400,NOT(AN1399))))</f>
        <v/>
      </c>
      <c r="AO1400">
        <f>IF(D1400=1,AND(AH1400,NOT(AI1400)),AND(AM1400,NOT(AN1400)))</f>
        <v/>
      </c>
      <c r="AP1400" s="119">
        <f>IF(D1400=1,AI1400,AN1400)</f>
        <v/>
      </c>
      <c r="AQ1400" s="125">
        <f>ABS(E1400)&lt;$AQ$2</f>
        <v/>
      </c>
      <c r="AS1400">
        <f>IF(AP1400,MAX(AS$3:AS1398)+1,"")</f>
        <v/>
      </c>
    </row>
    <row r="1401">
      <c r="A1401" t="n">
        <v>1311</v>
      </c>
      <c r="B1401" s="131">
        <f>IF(A1401=1,0,IF(AP1401,0.1*ε_cu1cd,0))</f>
        <v/>
      </c>
      <c r="C1401" s="131">
        <f>IF(A1401=1,0.1*ε_cu1cd,C1400+B1400)</f>
        <v/>
      </c>
      <c r="D1401" s="113">
        <f>IF('Нормальний переріз'!$D$68&gt;0,1,2)</f>
        <v/>
      </c>
      <c r="E1401" s="144">
        <f>IF(D1401=1,F1401,G1401)</f>
        <v/>
      </c>
      <c r="F1401" s="124">
        <f>IF(AI1400,0.11*ε_cu1cd,IF(AH1400,F1400*0.01,F1400))</f>
        <v/>
      </c>
      <c r="G1401" s="124">
        <f>IF(AP1400,-0.1*ε_cu1cd,IF(AM1400,G1400*0.01,G1400))</f>
        <v/>
      </c>
      <c r="H1401" s="113">
        <f>IF(A1401=1,E1401,IF(AO1400,H1400-E1400+E1401,IF(AP1400,0.8*H1400,H1400+E1401)))</f>
        <v/>
      </c>
      <c r="I1401" s="169">
        <f>(C1401-H1401)/h</f>
        <v/>
      </c>
      <c r="J1401">
        <f>C1401/(ε_c1cd)</f>
        <v/>
      </c>
      <c r="K1401">
        <f>C1401/I1401</f>
        <v/>
      </c>
      <c r="L1401" s="131">
        <f>I1401/(ε_c1cd)</f>
        <v/>
      </c>
      <c r="M1401">
        <f>I1401*(K1401-Z_s1)</f>
        <v/>
      </c>
      <c r="N1401">
        <f>I1401*(K1401-Z_s2)</f>
        <v/>
      </c>
      <c r="O1401">
        <f>E_s*M1401</f>
        <v/>
      </c>
      <c r="P1401">
        <f>E_s*N1401</f>
        <v/>
      </c>
      <c r="Q1401">
        <f>O1401*A_s1</f>
        <v/>
      </c>
      <c r="R1401">
        <f>P1401*A_s2</f>
        <v/>
      </c>
      <c r="S1401">
        <f>Q1401*($K1401-Z_s1)</f>
        <v/>
      </c>
      <c r="T1401">
        <f>R1401*($K1401-Z_s2)</f>
        <v/>
      </c>
      <c r="U1401">
        <f>(INDIRECT("a_"&amp;U$2)/(U$2+1))*(($C1401^(U$2+1)-$H1401^(U$2+1))/(ε_c1cd^(U$2+1)))</f>
        <v/>
      </c>
      <c r="V1401">
        <f>(INDIRECT("a_"&amp;V$2)/(V$2+1))*(($C1401^(V$2+1)-$H1401^(V$2+1))/(ε_c1cd^(V$2+1)))</f>
        <v/>
      </c>
      <c r="W1401">
        <f>(INDIRECT("a_"&amp;W$2)/(W$2+1))*(($C1401^(W$2+1)-$H1401^(W$2+1))/(ε_c1cd^(W$2+1)))</f>
        <v/>
      </c>
      <c r="X1401">
        <f>(INDIRECT("a_"&amp;X$2)/(X$2+1))*(($C1401^(X$2+1)-$H1401^(X$2+1))/(ε_c1cd^(X$2+1)))</f>
        <v/>
      </c>
      <c r="Y1401">
        <f>(INDIRECT("a_"&amp;Y$2)/(Y$2+1))*(($C1401^(Y$2+1)-$H1401^(Y$2+1))/(ε_c1cd^(Y$2+1)))</f>
        <v/>
      </c>
      <c r="Z1401">
        <f>(INDIRECT("a_"&amp;Z$2)/(Z$2+2))*(($C1401^(Z$2+2)-$H1401^(Z$2+2))/(ε_c1cd^(Z$2+2)))</f>
        <v/>
      </c>
      <c r="AA1401">
        <f>(INDIRECT("a_"&amp;AA$2)/(AA$2+2))*(($C1401^(AA$2+2)-$H1401^(AA$2+2))/(ε_c1cd^(AA$2+2)))</f>
        <v/>
      </c>
      <c r="AB1401">
        <f>(INDIRECT("a_"&amp;AB$2)/(AB$2+2))*(($C1401^(AB$2+2)-$H1401^(AB$2+2))/(ε_c1cd^(AB$2+2)))</f>
        <v/>
      </c>
      <c r="AC1401">
        <f>(INDIRECT("a_"&amp;AC$2)/(AC$2+2))*(($C1401^(AC$2+2)-$H1401^(AC$2+2))/(ε_c1cd^(AC$2+2)))</f>
        <v/>
      </c>
      <c r="AD1401">
        <f>(INDIRECT("a_"&amp;AD$2)/(AD$2+2))*(($C1401^(AD$2+2)-$H1401^(AD$2+2))/(ε_c1cd^(AD$2+2)))</f>
        <v/>
      </c>
      <c r="AE1401" s="111">
        <f>(b*f_cd/L1401)*SUM(U1401:Y1401)+SUM(Q1401:R1401)</f>
        <v/>
      </c>
      <c r="AF1401" s="112">
        <f>AE1401*(K1401-y+e)</f>
        <v/>
      </c>
      <c r="AG1401" s="113">
        <f>(b*f_cd/(L1401^2))*SUM(Z1401:AD1401)+SUM(S1401:T1401)-AF1401</f>
        <v/>
      </c>
      <c r="AH1401" s="114">
        <f>AG1401&lt;0</f>
        <v/>
      </c>
      <c r="AI1401" s="115">
        <f>IF(A1401=1,FALSE,(AND(AQ1401,AH1401,NOT(AI1400))))</f>
        <v/>
      </c>
      <c r="AJ1401" s="116">
        <f>(b*f_cd/L1401)*(a_1/2*J1401^2+a_2/3*J1401^3+a_3/4*J1401^4+a_4/5*J1401^5+a_5/6*J1401^6)+SUM(Q1401:R1401)</f>
        <v/>
      </c>
      <c r="AK1401">
        <f>AJ1401*(K1401-y+e)</f>
        <v/>
      </c>
      <c r="AL1401" s="118">
        <f>(b*f_cd/(L1401^2))*(a_1/3*J1401^3+a_2/4*J1401^4+a_3/5*J1401^5+a_4/6*J1401^6+a_5/7*J1401^7)+SUM(S1401:T1401)-AK1401</f>
        <v/>
      </c>
      <c r="AM1401" s="114">
        <f>AL1401&gt;0</f>
        <v/>
      </c>
      <c r="AN1401" s="115">
        <f>IF(A1401=1,FALSE,(AND(AQ1401,AM1401,NOT(AN1400))))</f>
        <v/>
      </c>
      <c r="AO1401">
        <f>IF(D1401=1,AND(AH1401,NOT(AI1401)),AND(AM1401,NOT(AN1401)))</f>
        <v/>
      </c>
      <c r="AP1401" s="119">
        <f>IF(D1401=1,AI1401,AN1401)</f>
        <v/>
      </c>
      <c r="AQ1401" s="125">
        <f>ABS(E1401)&lt;$AQ$2</f>
        <v/>
      </c>
      <c r="AS1401">
        <f>IF(AP1401,MAX(AS$3:AS1399)+1,"")</f>
        <v/>
      </c>
    </row>
    <row r="1402">
      <c r="A1402" t="n">
        <v>1312</v>
      </c>
      <c r="B1402" s="131">
        <f>IF(A1402=1,0,IF(AP1402,0.1*ε_cu1cd,0))</f>
        <v/>
      </c>
      <c r="C1402" s="131">
        <f>IF(A1402=1,0.1*ε_cu1cd,C1401+B1401)</f>
        <v/>
      </c>
      <c r="D1402" s="113">
        <f>IF('Нормальний переріз'!$D$68&gt;0,1,2)</f>
        <v/>
      </c>
      <c r="E1402" s="144">
        <f>IF(D1402=1,F1402,G1402)</f>
        <v/>
      </c>
      <c r="F1402" s="124">
        <f>IF(AI1401,0.11*ε_cu1cd,IF(AH1401,F1401*0.01,F1401))</f>
        <v/>
      </c>
      <c r="G1402" s="124">
        <f>IF(AP1401,-0.1*ε_cu1cd,IF(AM1401,G1401*0.01,G1401))</f>
        <v/>
      </c>
      <c r="H1402" s="113">
        <f>IF(A1402=1,E1402,IF(AO1401,H1401-E1401+E1402,IF(AP1401,0.8*H1401,H1401+E1402)))</f>
        <v/>
      </c>
      <c r="I1402" s="169">
        <f>(C1402-H1402)/h</f>
        <v/>
      </c>
      <c r="J1402">
        <f>C1402/(ε_c1cd)</f>
        <v/>
      </c>
      <c r="K1402">
        <f>C1402/I1402</f>
        <v/>
      </c>
      <c r="L1402" s="131">
        <f>I1402/(ε_c1cd)</f>
        <v/>
      </c>
      <c r="M1402">
        <f>I1402*(K1402-Z_s1)</f>
        <v/>
      </c>
      <c r="N1402">
        <f>I1402*(K1402-Z_s2)</f>
        <v/>
      </c>
      <c r="O1402">
        <f>E_s*M1402</f>
        <v/>
      </c>
      <c r="P1402">
        <f>E_s*N1402</f>
        <v/>
      </c>
      <c r="Q1402">
        <f>O1402*A_s1</f>
        <v/>
      </c>
      <c r="R1402">
        <f>P1402*A_s2</f>
        <v/>
      </c>
      <c r="S1402">
        <f>Q1402*($K1402-Z_s1)</f>
        <v/>
      </c>
      <c r="T1402">
        <f>R1402*($K1402-Z_s2)</f>
        <v/>
      </c>
      <c r="U1402">
        <f>(INDIRECT("a_"&amp;U$2)/(U$2+1))*(($C1402^(U$2+1)-$H1402^(U$2+1))/(ε_c1cd^(U$2+1)))</f>
        <v/>
      </c>
      <c r="V1402">
        <f>(INDIRECT("a_"&amp;V$2)/(V$2+1))*(($C1402^(V$2+1)-$H1402^(V$2+1))/(ε_c1cd^(V$2+1)))</f>
        <v/>
      </c>
      <c r="W1402">
        <f>(INDIRECT("a_"&amp;W$2)/(W$2+1))*(($C1402^(W$2+1)-$H1402^(W$2+1))/(ε_c1cd^(W$2+1)))</f>
        <v/>
      </c>
      <c r="X1402">
        <f>(INDIRECT("a_"&amp;X$2)/(X$2+1))*(($C1402^(X$2+1)-$H1402^(X$2+1))/(ε_c1cd^(X$2+1)))</f>
        <v/>
      </c>
      <c r="Y1402">
        <f>(INDIRECT("a_"&amp;Y$2)/(Y$2+1))*(($C1402^(Y$2+1)-$H1402^(Y$2+1))/(ε_c1cd^(Y$2+1)))</f>
        <v/>
      </c>
      <c r="Z1402">
        <f>(INDIRECT("a_"&amp;Z$2)/(Z$2+2))*(($C1402^(Z$2+2)-$H1402^(Z$2+2))/(ε_c1cd^(Z$2+2)))</f>
        <v/>
      </c>
      <c r="AA1402">
        <f>(INDIRECT("a_"&amp;AA$2)/(AA$2+2))*(($C1402^(AA$2+2)-$H1402^(AA$2+2))/(ε_c1cd^(AA$2+2)))</f>
        <v/>
      </c>
      <c r="AB1402">
        <f>(INDIRECT("a_"&amp;AB$2)/(AB$2+2))*(($C1402^(AB$2+2)-$H1402^(AB$2+2))/(ε_c1cd^(AB$2+2)))</f>
        <v/>
      </c>
      <c r="AC1402">
        <f>(INDIRECT("a_"&amp;AC$2)/(AC$2+2))*(($C1402^(AC$2+2)-$H1402^(AC$2+2))/(ε_c1cd^(AC$2+2)))</f>
        <v/>
      </c>
      <c r="AD1402">
        <f>(INDIRECT("a_"&amp;AD$2)/(AD$2+2))*(($C1402^(AD$2+2)-$H1402^(AD$2+2))/(ε_c1cd^(AD$2+2)))</f>
        <v/>
      </c>
      <c r="AE1402" s="111">
        <f>(b*f_cd/L1402)*SUM(U1402:Y1402)+SUM(Q1402:R1402)</f>
        <v/>
      </c>
      <c r="AF1402" s="112">
        <f>AE1402*(K1402-y+e)</f>
        <v/>
      </c>
      <c r="AG1402" s="113">
        <f>(b*f_cd/(L1402^2))*SUM(Z1402:AD1402)+SUM(S1402:T1402)-AF1402</f>
        <v/>
      </c>
      <c r="AH1402" s="114">
        <f>AG1402&lt;0</f>
        <v/>
      </c>
      <c r="AI1402" s="115">
        <f>IF(A1402=1,FALSE,(AND(AQ1402,AH1402,NOT(AI1401))))</f>
        <v/>
      </c>
      <c r="AJ1402" s="116">
        <f>(b*f_cd/L1402)*(a_1/2*J1402^2+a_2/3*J1402^3+a_3/4*J1402^4+a_4/5*J1402^5+a_5/6*J1402^6)+SUM(Q1402:R1402)</f>
        <v/>
      </c>
      <c r="AK1402">
        <f>AJ1402*(K1402-y+e)</f>
        <v/>
      </c>
      <c r="AL1402" s="118">
        <f>(b*f_cd/(L1402^2))*(a_1/3*J1402^3+a_2/4*J1402^4+a_3/5*J1402^5+a_4/6*J1402^6+a_5/7*J1402^7)+SUM(S1402:T1402)-AK1402</f>
        <v/>
      </c>
      <c r="AM1402" s="114">
        <f>AL1402&gt;0</f>
        <v/>
      </c>
      <c r="AN1402" s="115">
        <f>IF(A1402=1,FALSE,(AND(AQ1402,AM1402,NOT(AN1401))))</f>
        <v/>
      </c>
      <c r="AO1402">
        <f>IF(D1402=1,AND(AH1402,NOT(AI1402)),AND(AM1402,NOT(AN1402)))</f>
        <v/>
      </c>
      <c r="AP1402" s="119">
        <f>IF(D1402=1,AI1402,AN1402)</f>
        <v/>
      </c>
      <c r="AQ1402" s="125">
        <f>ABS(E1402)&lt;$AQ$2</f>
        <v/>
      </c>
      <c r="AS1402">
        <f>IF(AP1402,MAX(AS$3:AS1400)+1,"")</f>
        <v/>
      </c>
    </row>
    <row r="1403">
      <c r="A1403" t="n">
        <v>1313</v>
      </c>
      <c r="B1403" s="131">
        <f>IF(A1403=1,0,IF(AP1403,0.1*ε_cu1cd,0))</f>
        <v/>
      </c>
      <c r="C1403" s="131">
        <f>IF(A1403=1,0.1*ε_cu1cd,C1402+B1402)</f>
        <v/>
      </c>
      <c r="D1403" s="113">
        <f>IF('Нормальний переріз'!$D$68&gt;0,1,2)</f>
        <v/>
      </c>
      <c r="E1403" s="144">
        <f>IF(D1403=1,F1403,G1403)</f>
        <v/>
      </c>
      <c r="F1403" s="124">
        <f>IF(AI1402,0.11*ε_cu1cd,IF(AH1402,F1402*0.01,F1402))</f>
        <v/>
      </c>
      <c r="G1403" s="124">
        <f>IF(AP1402,-0.1*ε_cu1cd,IF(AM1402,G1402*0.01,G1402))</f>
        <v/>
      </c>
      <c r="H1403" s="113">
        <f>IF(A1403=1,E1403,IF(AO1402,H1402-E1402+E1403,IF(AP1402,0.8*H1402,H1402+E1403)))</f>
        <v/>
      </c>
      <c r="I1403" s="169">
        <f>(C1403-H1403)/h</f>
        <v/>
      </c>
      <c r="J1403">
        <f>C1403/(ε_c1cd)</f>
        <v/>
      </c>
      <c r="K1403">
        <f>C1403/I1403</f>
        <v/>
      </c>
      <c r="L1403" s="131">
        <f>I1403/(ε_c1cd)</f>
        <v/>
      </c>
      <c r="M1403">
        <f>I1403*(K1403-Z_s1)</f>
        <v/>
      </c>
      <c r="N1403">
        <f>I1403*(K1403-Z_s2)</f>
        <v/>
      </c>
      <c r="O1403">
        <f>E_s*M1403</f>
        <v/>
      </c>
      <c r="P1403">
        <f>E_s*N1403</f>
        <v/>
      </c>
      <c r="Q1403">
        <f>O1403*A_s1</f>
        <v/>
      </c>
      <c r="R1403">
        <f>P1403*A_s2</f>
        <v/>
      </c>
      <c r="S1403">
        <f>Q1403*($K1403-Z_s1)</f>
        <v/>
      </c>
      <c r="T1403">
        <f>R1403*($K1403-Z_s2)</f>
        <v/>
      </c>
      <c r="U1403">
        <f>(INDIRECT("a_"&amp;U$2)/(U$2+1))*(($C1403^(U$2+1)-$H1403^(U$2+1))/(ε_c1cd^(U$2+1)))</f>
        <v/>
      </c>
      <c r="V1403">
        <f>(INDIRECT("a_"&amp;V$2)/(V$2+1))*(($C1403^(V$2+1)-$H1403^(V$2+1))/(ε_c1cd^(V$2+1)))</f>
        <v/>
      </c>
      <c r="W1403">
        <f>(INDIRECT("a_"&amp;W$2)/(W$2+1))*(($C1403^(W$2+1)-$H1403^(W$2+1))/(ε_c1cd^(W$2+1)))</f>
        <v/>
      </c>
      <c r="X1403">
        <f>(INDIRECT("a_"&amp;X$2)/(X$2+1))*(($C1403^(X$2+1)-$H1403^(X$2+1))/(ε_c1cd^(X$2+1)))</f>
        <v/>
      </c>
      <c r="Y1403">
        <f>(INDIRECT("a_"&amp;Y$2)/(Y$2+1))*(($C1403^(Y$2+1)-$H1403^(Y$2+1))/(ε_c1cd^(Y$2+1)))</f>
        <v/>
      </c>
      <c r="Z1403">
        <f>(INDIRECT("a_"&amp;Z$2)/(Z$2+2))*(($C1403^(Z$2+2)-$H1403^(Z$2+2))/(ε_c1cd^(Z$2+2)))</f>
        <v/>
      </c>
      <c r="AA1403">
        <f>(INDIRECT("a_"&amp;AA$2)/(AA$2+2))*(($C1403^(AA$2+2)-$H1403^(AA$2+2))/(ε_c1cd^(AA$2+2)))</f>
        <v/>
      </c>
      <c r="AB1403">
        <f>(INDIRECT("a_"&amp;AB$2)/(AB$2+2))*(($C1403^(AB$2+2)-$H1403^(AB$2+2))/(ε_c1cd^(AB$2+2)))</f>
        <v/>
      </c>
      <c r="AC1403">
        <f>(INDIRECT("a_"&amp;AC$2)/(AC$2+2))*(($C1403^(AC$2+2)-$H1403^(AC$2+2))/(ε_c1cd^(AC$2+2)))</f>
        <v/>
      </c>
      <c r="AD1403">
        <f>(INDIRECT("a_"&amp;AD$2)/(AD$2+2))*(($C1403^(AD$2+2)-$H1403^(AD$2+2))/(ε_c1cd^(AD$2+2)))</f>
        <v/>
      </c>
      <c r="AE1403" s="111">
        <f>(b*f_cd/L1403)*SUM(U1403:Y1403)+SUM(Q1403:R1403)</f>
        <v/>
      </c>
      <c r="AF1403" s="112">
        <f>AE1403*(K1403-y+e)</f>
        <v/>
      </c>
      <c r="AG1403" s="113">
        <f>(b*f_cd/(L1403^2))*SUM(Z1403:AD1403)+SUM(S1403:T1403)-AF1403</f>
        <v/>
      </c>
      <c r="AH1403" s="114">
        <f>AG1403&lt;0</f>
        <v/>
      </c>
      <c r="AI1403" s="115">
        <f>IF(A1403=1,FALSE,(AND(AQ1403,AH1403,NOT(AI1402))))</f>
        <v/>
      </c>
      <c r="AJ1403" s="116">
        <f>(b*f_cd/L1403)*(a_1/2*J1403^2+a_2/3*J1403^3+a_3/4*J1403^4+a_4/5*J1403^5+a_5/6*J1403^6)+SUM(Q1403:R1403)</f>
        <v/>
      </c>
      <c r="AK1403">
        <f>AJ1403*(K1403-y+e)</f>
        <v/>
      </c>
      <c r="AL1403" s="118">
        <f>(b*f_cd/(L1403^2))*(a_1/3*J1403^3+a_2/4*J1403^4+a_3/5*J1403^5+a_4/6*J1403^6+a_5/7*J1403^7)+SUM(S1403:T1403)-AK1403</f>
        <v/>
      </c>
      <c r="AM1403" s="114">
        <f>AL1403&gt;0</f>
        <v/>
      </c>
      <c r="AN1403" s="115">
        <f>IF(A1403=1,FALSE,(AND(AQ1403,AM1403,NOT(AN1402))))</f>
        <v/>
      </c>
      <c r="AO1403">
        <f>IF(D1403=1,AND(AH1403,NOT(AI1403)),AND(AM1403,NOT(AN1403)))</f>
        <v/>
      </c>
      <c r="AP1403" s="119">
        <f>IF(D1403=1,AI1403,AN1403)</f>
        <v/>
      </c>
      <c r="AQ1403" s="125">
        <f>ABS(E1403)&lt;$AQ$2</f>
        <v/>
      </c>
      <c r="AS1403">
        <f>IF(AP1403,MAX(AS$3:AS1401)+1,"")</f>
        <v/>
      </c>
    </row>
    <row r="1404">
      <c r="A1404" t="n">
        <v>1314</v>
      </c>
      <c r="B1404" s="131">
        <f>IF(A1404=1,0,IF(AP1404,0.1*ε_cu1cd,0))</f>
        <v/>
      </c>
      <c r="C1404" s="131">
        <f>IF(A1404=1,0.1*ε_cu1cd,C1403+B1403)</f>
        <v/>
      </c>
      <c r="D1404" s="113">
        <f>IF('Нормальний переріз'!$D$68&gt;0,1,2)</f>
        <v/>
      </c>
      <c r="E1404" s="144">
        <f>IF(D1404=1,F1404,G1404)</f>
        <v/>
      </c>
      <c r="F1404" s="124">
        <f>IF(AI1403,0.11*ε_cu1cd,IF(AH1403,F1403*0.01,F1403))</f>
        <v/>
      </c>
      <c r="G1404" s="124">
        <f>IF(AP1403,-0.1*ε_cu1cd,IF(AM1403,G1403*0.01,G1403))</f>
        <v/>
      </c>
      <c r="H1404" s="113">
        <f>IF(A1404=1,E1404,IF(AO1403,H1403-E1403+E1404,IF(AP1403,0.8*H1403,H1403+E1404)))</f>
        <v/>
      </c>
      <c r="I1404" s="169">
        <f>(C1404-H1404)/h</f>
        <v/>
      </c>
      <c r="J1404">
        <f>C1404/(ε_c1cd)</f>
        <v/>
      </c>
      <c r="K1404">
        <f>C1404/I1404</f>
        <v/>
      </c>
      <c r="L1404" s="131">
        <f>I1404/(ε_c1cd)</f>
        <v/>
      </c>
      <c r="M1404">
        <f>I1404*(K1404-Z_s1)</f>
        <v/>
      </c>
      <c r="N1404">
        <f>I1404*(K1404-Z_s2)</f>
        <v/>
      </c>
      <c r="O1404">
        <f>E_s*M1404</f>
        <v/>
      </c>
      <c r="P1404">
        <f>E_s*N1404</f>
        <v/>
      </c>
      <c r="Q1404">
        <f>O1404*A_s1</f>
        <v/>
      </c>
      <c r="R1404">
        <f>P1404*A_s2</f>
        <v/>
      </c>
      <c r="S1404">
        <f>Q1404*($K1404-Z_s1)</f>
        <v/>
      </c>
      <c r="T1404">
        <f>R1404*($K1404-Z_s2)</f>
        <v/>
      </c>
      <c r="U1404">
        <f>(INDIRECT("a_"&amp;U$2)/(U$2+1))*(($C1404^(U$2+1)-$H1404^(U$2+1))/(ε_c1cd^(U$2+1)))</f>
        <v/>
      </c>
      <c r="V1404">
        <f>(INDIRECT("a_"&amp;V$2)/(V$2+1))*(($C1404^(V$2+1)-$H1404^(V$2+1))/(ε_c1cd^(V$2+1)))</f>
        <v/>
      </c>
      <c r="W1404">
        <f>(INDIRECT("a_"&amp;W$2)/(W$2+1))*(($C1404^(W$2+1)-$H1404^(W$2+1))/(ε_c1cd^(W$2+1)))</f>
        <v/>
      </c>
      <c r="X1404">
        <f>(INDIRECT("a_"&amp;X$2)/(X$2+1))*(($C1404^(X$2+1)-$H1404^(X$2+1))/(ε_c1cd^(X$2+1)))</f>
        <v/>
      </c>
      <c r="Y1404">
        <f>(INDIRECT("a_"&amp;Y$2)/(Y$2+1))*(($C1404^(Y$2+1)-$H1404^(Y$2+1))/(ε_c1cd^(Y$2+1)))</f>
        <v/>
      </c>
      <c r="Z1404">
        <f>(INDIRECT("a_"&amp;Z$2)/(Z$2+2))*(($C1404^(Z$2+2)-$H1404^(Z$2+2))/(ε_c1cd^(Z$2+2)))</f>
        <v/>
      </c>
      <c r="AA1404">
        <f>(INDIRECT("a_"&amp;AA$2)/(AA$2+2))*(($C1404^(AA$2+2)-$H1404^(AA$2+2))/(ε_c1cd^(AA$2+2)))</f>
        <v/>
      </c>
      <c r="AB1404">
        <f>(INDIRECT("a_"&amp;AB$2)/(AB$2+2))*(($C1404^(AB$2+2)-$H1404^(AB$2+2))/(ε_c1cd^(AB$2+2)))</f>
        <v/>
      </c>
      <c r="AC1404">
        <f>(INDIRECT("a_"&amp;AC$2)/(AC$2+2))*(($C1404^(AC$2+2)-$H1404^(AC$2+2))/(ε_c1cd^(AC$2+2)))</f>
        <v/>
      </c>
      <c r="AD1404">
        <f>(INDIRECT("a_"&amp;AD$2)/(AD$2+2))*(($C1404^(AD$2+2)-$H1404^(AD$2+2))/(ε_c1cd^(AD$2+2)))</f>
        <v/>
      </c>
      <c r="AE1404" s="111">
        <f>(b*f_cd/L1404)*SUM(U1404:Y1404)+SUM(Q1404:R1404)</f>
        <v/>
      </c>
      <c r="AF1404" s="112">
        <f>AE1404*(K1404-y+e)</f>
        <v/>
      </c>
      <c r="AG1404" s="113">
        <f>(b*f_cd/(L1404^2))*SUM(Z1404:AD1404)+SUM(S1404:T1404)-AF1404</f>
        <v/>
      </c>
      <c r="AH1404" s="114">
        <f>AG1404&lt;0</f>
        <v/>
      </c>
      <c r="AI1404" s="115">
        <f>IF(A1404=1,FALSE,(AND(AQ1404,AH1404,NOT(AI1403))))</f>
        <v/>
      </c>
      <c r="AJ1404" s="116">
        <f>(b*f_cd/L1404)*(a_1/2*J1404^2+a_2/3*J1404^3+a_3/4*J1404^4+a_4/5*J1404^5+a_5/6*J1404^6)+SUM(Q1404:R1404)</f>
        <v/>
      </c>
      <c r="AK1404">
        <f>AJ1404*(K1404-y+e)</f>
        <v/>
      </c>
      <c r="AL1404" s="118">
        <f>(b*f_cd/(L1404^2))*(a_1/3*J1404^3+a_2/4*J1404^4+a_3/5*J1404^5+a_4/6*J1404^6+a_5/7*J1404^7)+SUM(S1404:T1404)-AK1404</f>
        <v/>
      </c>
      <c r="AM1404" s="114">
        <f>AL1404&gt;0</f>
        <v/>
      </c>
      <c r="AN1404" s="115">
        <f>IF(A1404=1,FALSE,(AND(AQ1404,AM1404,NOT(AN1403))))</f>
        <v/>
      </c>
      <c r="AO1404">
        <f>IF(D1404=1,AND(AH1404,NOT(AI1404)),AND(AM1404,NOT(AN1404)))</f>
        <v/>
      </c>
      <c r="AP1404" s="119">
        <f>IF(D1404=1,AI1404,AN1404)</f>
        <v/>
      </c>
      <c r="AQ1404" s="125">
        <f>ABS(E1404)&lt;$AQ$2</f>
        <v/>
      </c>
      <c r="AS1404">
        <f>IF(AP1404,MAX(AS$3:AS1402)+1,"")</f>
        <v/>
      </c>
    </row>
    <row r="1405">
      <c r="A1405" t="n">
        <v>1315</v>
      </c>
      <c r="B1405" s="131">
        <f>IF(A1405=1,0,IF(AP1405,0.1*ε_cu1cd,0))</f>
        <v/>
      </c>
      <c r="C1405" s="131">
        <f>IF(A1405=1,0.1*ε_cu1cd,C1404+B1404)</f>
        <v/>
      </c>
      <c r="D1405" s="113">
        <f>IF('Нормальний переріз'!$D$68&gt;0,1,2)</f>
        <v/>
      </c>
      <c r="E1405" s="144">
        <f>IF(D1405=1,F1405,G1405)</f>
        <v/>
      </c>
      <c r="F1405" s="124">
        <f>IF(AI1404,0.11*ε_cu1cd,IF(AH1404,F1404*0.01,F1404))</f>
        <v/>
      </c>
      <c r="G1405" s="124">
        <f>IF(AP1404,-0.1*ε_cu1cd,IF(AM1404,G1404*0.01,G1404))</f>
        <v/>
      </c>
      <c r="H1405" s="113">
        <f>IF(A1405=1,E1405,IF(AO1404,H1404-E1404+E1405,IF(AP1404,0.8*H1404,H1404+E1405)))</f>
        <v/>
      </c>
      <c r="I1405" s="169">
        <f>(C1405-H1405)/h</f>
        <v/>
      </c>
      <c r="J1405">
        <f>C1405/(ε_c1cd)</f>
        <v/>
      </c>
      <c r="K1405">
        <f>C1405/I1405</f>
        <v/>
      </c>
      <c r="L1405" s="131">
        <f>I1405/(ε_c1cd)</f>
        <v/>
      </c>
      <c r="M1405">
        <f>I1405*(K1405-Z_s1)</f>
        <v/>
      </c>
      <c r="N1405">
        <f>I1405*(K1405-Z_s2)</f>
        <v/>
      </c>
      <c r="O1405">
        <f>E_s*M1405</f>
        <v/>
      </c>
      <c r="P1405">
        <f>E_s*N1405</f>
        <v/>
      </c>
      <c r="Q1405">
        <f>O1405*A_s1</f>
        <v/>
      </c>
      <c r="R1405">
        <f>P1405*A_s2</f>
        <v/>
      </c>
      <c r="S1405">
        <f>Q1405*($K1405-Z_s1)</f>
        <v/>
      </c>
      <c r="T1405">
        <f>R1405*($K1405-Z_s2)</f>
        <v/>
      </c>
      <c r="U1405">
        <f>(INDIRECT("a_"&amp;U$2)/(U$2+1))*(($C1405^(U$2+1)-$H1405^(U$2+1))/(ε_c1cd^(U$2+1)))</f>
        <v/>
      </c>
      <c r="V1405">
        <f>(INDIRECT("a_"&amp;V$2)/(V$2+1))*(($C1405^(V$2+1)-$H1405^(V$2+1))/(ε_c1cd^(V$2+1)))</f>
        <v/>
      </c>
      <c r="W1405">
        <f>(INDIRECT("a_"&amp;W$2)/(W$2+1))*(($C1405^(W$2+1)-$H1405^(W$2+1))/(ε_c1cd^(W$2+1)))</f>
        <v/>
      </c>
      <c r="X1405">
        <f>(INDIRECT("a_"&amp;X$2)/(X$2+1))*(($C1405^(X$2+1)-$H1405^(X$2+1))/(ε_c1cd^(X$2+1)))</f>
        <v/>
      </c>
      <c r="Y1405">
        <f>(INDIRECT("a_"&amp;Y$2)/(Y$2+1))*(($C1405^(Y$2+1)-$H1405^(Y$2+1))/(ε_c1cd^(Y$2+1)))</f>
        <v/>
      </c>
      <c r="Z1405">
        <f>(INDIRECT("a_"&amp;Z$2)/(Z$2+2))*(($C1405^(Z$2+2)-$H1405^(Z$2+2))/(ε_c1cd^(Z$2+2)))</f>
        <v/>
      </c>
      <c r="AA1405">
        <f>(INDIRECT("a_"&amp;AA$2)/(AA$2+2))*(($C1405^(AA$2+2)-$H1405^(AA$2+2))/(ε_c1cd^(AA$2+2)))</f>
        <v/>
      </c>
      <c r="AB1405">
        <f>(INDIRECT("a_"&amp;AB$2)/(AB$2+2))*(($C1405^(AB$2+2)-$H1405^(AB$2+2))/(ε_c1cd^(AB$2+2)))</f>
        <v/>
      </c>
      <c r="AC1405">
        <f>(INDIRECT("a_"&amp;AC$2)/(AC$2+2))*(($C1405^(AC$2+2)-$H1405^(AC$2+2))/(ε_c1cd^(AC$2+2)))</f>
        <v/>
      </c>
      <c r="AD1405">
        <f>(INDIRECT("a_"&amp;AD$2)/(AD$2+2))*(($C1405^(AD$2+2)-$H1405^(AD$2+2))/(ε_c1cd^(AD$2+2)))</f>
        <v/>
      </c>
      <c r="AE1405" s="111">
        <f>(b*f_cd/L1405)*SUM(U1405:Y1405)+SUM(Q1405:R1405)</f>
        <v/>
      </c>
      <c r="AF1405" s="112">
        <f>AE1405*(K1405-y+e)</f>
        <v/>
      </c>
      <c r="AG1405" s="113">
        <f>(b*f_cd/(L1405^2))*SUM(Z1405:AD1405)+SUM(S1405:T1405)-AF1405</f>
        <v/>
      </c>
      <c r="AH1405" s="114">
        <f>AG1405&lt;0</f>
        <v/>
      </c>
      <c r="AI1405" s="115">
        <f>IF(A1405=1,FALSE,(AND(AQ1405,AH1405,NOT(AI1404))))</f>
        <v/>
      </c>
      <c r="AJ1405" s="116">
        <f>(b*f_cd/L1405)*(a_1/2*J1405^2+a_2/3*J1405^3+a_3/4*J1405^4+a_4/5*J1405^5+a_5/6*J1405^6)+SUM(Q1405:R1405)</f>
        <v/>
      </c>
      <c r="AK1405">
        <f>AJ1405*(K1405-y+e)</f>
        <v/>
      </c>
      <c r="AL1405" s="118">
        <f>(b*f_cd/(L1405^2))*(a_1/3*J1405^3+a_2/4*J1405^4+a_3/5*J1405^5+a_4/6*J1405^6+a_5/7*J1405^7)+SUM(S1405:T1405)-AK1405</f>
        <v/>
      </c>
      <c r="AM1405" s="114">
        <f>AL1405&gt;0</f>
        <v/>
      </c>
      <c r="AN1405" s="115">
        <f>IF(A1405=1,FALSE,(AND(AQ1405,AM1405,NOT(AN1404))))</f>
        <v/>
      </c>
      <c r="AO1405">
        <f>IF(D1405=1,AND(AH1405,NOT(AI1405)),AND(AM1405,NOT(AN1405)))</f>
        <v/>
      </c>
      <c r="AP1405" s="119">
        <f>IF(D1405=1,AI1405,AN1405)</f>
        <v/>
      </c>
      <c r="AQ1405" s="125">
        <f>ABS(E1405)&lt;$AQ$2</f>
        <v/>
      </c>
      <c r="AS1405">
        <f>IF(AP1405,MAX(AS$3:AS1403)+1,"")</f>
        <v/>
      </c>
    </row>
    <row r="1406">
      <c r="A1406" t="n">
        <v>1316</v>
      </c>
      <c r="B1406" s="131">
        <f>IF(A1406=1,0,IF(AP1406,0.1*ε_cu1cd,0))</f>
        <v/>
      </c>
      <c r="C1406" s="131">
        <f>IF(A1406=1,0.1*ε_cu1cd,C1405+B1405)</f>
        <v/>
      </c>
      <c r="D1406" s="113">
        <f>IF('Нормальний переріз'!$D$68&gt;0,1,2)</f>
        <v/>
      </c>
      <c r="E1406" s="144">
        <f>IF(D1406=1,F1406,G1406)</f>
        <v/>
      </c>
      <c r="F1406" s="124">
        <f>IF(AI1405,0.11*ε_cu1cd,IF(AH1405,F1405*0.01,F1405))</f>
        <v/>
      </c>
      <c r="G1406" s="124">
        <f>IF(AP1405,-0.1*ε_cu1cd,IF(AM1405,G1405*0.01,G1405))</f>
        <v/>
      </c>
      <c r="H1406" s="113">
        <f>IF(A1406=1,E1406,IF(AO1405,H1405-E1405+E1406,IF(AP1405,0.8*H1405,H1405+E1406)))</f>
        <v/>
      </c>
      <c r="I1406" s="169">
        <f>(C1406-H1406)/h</f>
        <v/>
      </c>
      <c r="J1406">
        <f>C1406/(ε_c1cd)</f>
        <v/>
      </c>
      <c r="K1406">
        <f>C1406/I1406</f>
        <v/>
      </c>
      <c r="L1406" s="131">
        <f>I1406/(ε_c1cd)</f>
        <v/>
      </c>
      <c r="M1406">
        <f>I1406*(K1406-Z_s1)</f>
        <v/>
      </c>
      <c r="N1406">
        <f>I1406*(K1406-Z_s2)</f>
        <v/>
      </c>
      <c r="O1406">
        <f>E_s*M1406</f>
        <v/>
      </c>
      <c r="P1406">
        <f>E_s*N1406</f>
        <v/>
      </c>
      <c r="Q1406">
        <f>O1406*A_s1</f>
        <v/>
      </c>
      <c r="R1406">
        <f>P1406*A_s2</f>
        <v/>
      </c>
      <c r="S1406">
        <f>Q1406*($K1406-Z_s1)</f>
        <v/>
      </c>
      <c r="T1406">
        <f>R1406*($K1406-Z_s2)</f>
        <v/>
      </c>
      <c r="U1406">
        <f>(INDIRECT("a_"&amp;U$2)/(U$2+1))*(($C1406^(U$2+1)-$H1406^(U$2+1))/(ε_c1cd^(U$2+1)))</f>
        <v/>
      </c>
      <c r="V1406">
        <f>(INDIRECT("a_"&amp;V$2)/(V$2+1))*(($C1406^(V$2+1)-$H1406^(V$2+1))/(ε_c1cd^(V$2+1)))</f>
        <v/>
      </c>
      <c r="W1406">
        <f>(INDIRECT("a_"&amp;W$2)/(W$2+1))*(($C1406^(W$2+1)-$H1406^(W$2+1))/(ε_c1cd^(W$2+1)))</f>
        <v/>
      </c>
      <c r="X1406">
        <f>(INDIRECT("a_"&amp;X$2)/(X$2+1))*(($C1406^(X$2+1)-$H1406^(X$2+1))/(ε_c1cd^(X$2+1)))</f>
        <v/>
      </c>
      <c r="Y1406">
        <f>(INDIRECT("a_"&amp;Y$2)/(Y$2+1))*(($C1406^(Y$2+1)-$H1406^(Y$2+1))/(ε_c1cd^(Y$2+1)))</f>
        <v/>
      </c>
      <c r="Z1406">
        <f>(INDIRECT("a_"&amp;Z$2)/(Z$2+2))*(($C1406^(Z$2+2)-$H1406^(Z$2+2))/(ε_c1cd^(Z$2+2)))</f>
        <v/>
      </c>
      <c r="AA1406">
        <f>(INDIRECT("a_"&amp;AA$2)/(AA$2+2))*(($C1406^(AA$2+2)-$H1406^(AA$2+2))/(ε_c1cd^(AA$2+2)))</f>
        <v/>
      </c>
      <c r="AB1406">
        <f>(INDIRECT("a_"&amp;AB$2)/(AB$2+2))*(($C1406^(AB$2+2)-$H1406^(AB$2+2))/(ε_c1cd^(AB$2+2)))</f>
        <v/>
      </c>
      <c r="AC1406">
        <f>(INDIRECT("a_"&amp;AC$2)/(AC$2+2))*(($C1406^(AC$2+2)-$H1406^(AC$2+2))/(ε_c1cd^(AC$2+2)))</f>
        <v/>
      </c>
      <c r="AD1406">
        <f>(INDIRECT("a_"&amp;AD$2)/(AD$2+2))*(($C1406^(AD$2+2)-$H1406^(AD$2+2))/(ε_c1cd^(AD$2+2)))</f>
        <v/>
      </c>
      <c r="AE1406" s="111">
        <f>(b*f_cd/L1406)*SUM(U1406:Y1406)+SUM(Q1406:R1406)</f>
        <v/>
      </c>
      <c r="AF1406" s="112">
        <f>AE1406*(K1406-y+e)</f>
        <v/>
      </c>
      <c r="AG1406" s="113">
        <f>(b*f_cd/(L1406^2))*SUM(Z1406:AD1406)+SUM(S1406:T1406)-AF1406</f>
        <v/>
      </c>
      <c r="AH1406" s="114">
        <f>AG1406&lt;0</f>
        <v/>
      </c>
      <c r="AI1406" s="115">
        <f>IF(A1406=1,FALSE,(AND(AQ1406,AH1406,NOT(AI1405))))</f>
        <v/>
      </c>
      <c r="AJ1406" s="116">
        <f>(b*f_cd/L1406)*(a_1/2*J1406^2+a_2/3*J1406^3+a_3/4*J1406^4+a_4/5*J1406^5+a_5/6*J1406^6)+SUM(Q1406:R1406)</f>
        <v/>
      </c>
      <c r="AK1406">
        <f>AJ1406*(K1406-y+e)</f>
        <v/>
      </c>
      <c r="AL1406" s="118">
        <f>(b*f_cd/(L1406^2))*(a_1/3*J1406^3+a_2/4*J1406^4+a_3/5*J1406^5+a_4/6*J1406^6+a_5/7*J1406^7)+SUM(S1406:T1406)-AK1406</f>
        <v/>
      </c>
      <c r="AM1406" s="114">
        <f>AL1406&gt;0</f>
        <v/>
      </c>
      <c r="AN1406" s="115">
        <f>IF(A1406=1,FALSE,(AND(AQ1406,AM1406,NOT(AN1405))))</f>
        <v/>
      </c>
      <c r="AO1406">
        <f>IF(D1406=1,AND(AH1406,NOT(AI1406)),AND(AM1406,NOT(AN1406)))</f>
        <v/>
      </c>
      <c r="AP1406" s="119">
        <f>IF(D1406=1,AI1406,AN1406)</f>
        <v/>
      </c>
      <c r="AQ1406" s="125">
        <f>ABS(E1406)&lt;$AQ$2</f>
        <v/>
      </c>
      <c r="AS1406">
        <f>IF(AP1406,MAX(AS$3:AS1404)+1,"")</f>
        <v/>
      </c>
    </row>
    <row r="1407">
      <c r="A1407" t="n">
        <v>1317</v>
      </c>
      <c r="B1407" s="131">
        <f>IF(A1407=1,0,IF(AP1407,0.1*ε_cu1cd,0))</f>
        <v/>
      </c>
      <c r="C1407" s="131">
        <f>IF(A1407=1,0.1*ε_cu1cd,C1406+B1406)</f>
        <v/>
      </c>
      <c r="D1407" s="113">
        <f>IF('Нормальний переріз'!$D$68&gt;0,1,2)</f>
        <v/>
      </c>
      <c r="E1407" s="144">
        <f>IF(D1407=1,F1407,G1407)</f>
        <v/>
      </c>
      <c r="F1407" s="124">
        <f>IF(AI1406,0.11*ε_cu1cd,IF(AH1406,F1406*0.01,F1406))</f>
        <v/>
      </c>
      <c r="G1407" s="124">
        <f>IF(AP1406,-0.1*ε_cu1cd,IF(AM1406,G1406*0.01,G1406))</f>
        <v/>
      </c>
      <c r="H1407" s="113">
        <f>IF(A1407=1,E1407,IF(AO1406,H1406-E1406+E1407,IF(AP1406,0.8*H1406,H1406+E1407)))</f>
        <v/>
      </c>
      <c r="I1407" s="169">
        <f>(C1407-H1407)/h</f>
        <v/>
      </c>
      <c r="J1407">
        <f>C1407/(ε_c1cd)</f>
        <v/>
      </c>
      <c r="K1407">
        <f>C1407/I1407</f>
        <v/>
      </c>
      <c r="L1407" s="131">
        <f>I1407/(ε_c1cd)</f>
        <v/>
      </c>
      <c r="M1407">
        <f>I1407*(K1407-Z_s1)</f>
        <v/>
      </c>
      <c r="N1407">
        <f>I1407*(K1407-Z_s2)</f>
        <v/>
      </c>
      <c r="O1407">
        <f>E_s*M1407</f>
        <v/>
      </c>
      <c r="P1407">
        <f>E_s*N1407</f>
        <v/>
      </c>
      <c r="Q1407">
        <f>O1407*A_s1</f>
        <v/>
      </c>
      <c r="R1407">
        <f>P1407*A_s2</f>
        <v/>
      </c>
      <c r="S1407">
        <f>Q1407*($K1407-Z_s1)</f>
        <v/>
      </c>
      <c r="T1407">
        <f>R1407*($K1407-Z_s2)</f>
        <v/>
      </c>
      <c r="U1407">
        <f>(INDIRECT("a_"&amp;U$2)/(U$2+1))*(($C1407^(U$2+1)-$H1407^(U$2+1))/(ε_c1cd^(U$2+1)))</f>
        <v/>
      </c>
      <c r="V1407">
        <f>(INDIRECT("a_"&amp;V$2)/(V$2+1))*(($C1407^(V$2+1)-$H1407^(V$2+1))/(ε_c1cd^(V$2+1)))</f>
        <v/>
      </c>
      <c r="W1407">
        <f>(INDIRECT("a_"&amp;W$2)/(W$2+1))*(($C1407^(W$2+1)-$H1407^(W$2+1))/(ε_c1cd^(W$2+1)))</f>
        <v/>
      </c>
      <c r="X1407">
        <f>(INDIRECT("a_"&amp;X$2)/(X$2+1))*(($C1407^(X$2+1)-$H1407^(X$2+1))/(ε_c1cd^(X$2+1)))</f>
        <v/>
      </c>
      <c r="Y1407">
        <f>(INDIRECT("a_"&amp;Y$2)/(Y$2+1))*(($C1407^(Y$2+1)-$H1407^(Y$2+1))/(ε_c1cd^(Y$2+1)))</f>
        <v/>
      </c>
      <c r="Z1407">
        <f>(INDIRECT("a_"&amp;Z$2)/(Z$2+2))*(($C1407^(Z$2+2)-$H1407^(Z$2+2))/(ε_c1cd^(Z$2+2)))</f>
        <v/>
      </c>
      <c r="AA1407">
        <f>(INDIRECT("a_"&amp;AA$2)/(AA$2+2))*(($C1407^(AA$2+2)-$H1407^(AA$2+2))/(ε_c1cd^(AA$2+2)))</f>
        <v/>
      </c>
      <c r="AB1407">
        <f>(INDIRECT("a_"&amp;AB$2)/(AB$2+2))*(($C1407^(AB$2+2)-$H1407^(AB$2+2))/(ε_c1cd^(AB$2+2)))</f>
        <v/>
      </c>
      <c r="AC1407">
        <f>(INDIRECT("a_"&amp;AC$2)/(AC$2+2))*(($C1407^(AC$2+2)-$H1407^(AC$2+2))/(ε_c1cd^(AC$2+2)))</f>
        <v/>
      </c>
      <c r="AD1407">
        <f>(INDIRECT("a_"&amp;AD$2)/(AD$2+2))*(($C1407^(AD$2+2)-$H1407^(AD$2+2))/(ε_c1cd^(AD$2+2)))</f>
        <v/>
      </c>
      <c r="AE1407" s="111">
        <f>(b*f_cd/L1407)*SUM(U1407:Y1407)+SUM(Q1407:R1407)</f>
        <v/>
      </c>
      <c r="AF1407" s="112">
        <f>AE1407*(K1407-y+e)</f>
        <v/>
      </c>
      <c r="AG1407" s="113">
        <f>(b*f_cd/(L1407^2))*SUM(Z1407:AD1407)+SUM(S1407:T1407)-AF1407</f>
        <v/>
      </c>
      <c r="AH1407" s="114">
        <f>AG1407&lt;0</f>
        <v/>
      </c>
      <c r="AI1407" s="115">
        <f>IF(A1407=1,FALSE,(AND(AQ1407,AH1407,NOT(AI1406))))</f>
        <v/>
      </c>
      <c r="AJ1407" s="116">
        <f>(b*f_cd/L1407)*(a_1/2*J1407^2+a_2/3*J1407^3+a_3/4*J1407^4+a_4/5*J1407^5+a_5/6*J1407^6)+SUM(Q1407:R1407)</f>
        <v/>
      </c>
      <c r="AK1407">
        <f>AJ1407*(K1407-y+e)</f>
        <v/>
      </c>
      <c r="AL1407" s="118">
        <f>(b*f_cd/(L1407^2))*(a_1/3*J1407^3+a_2/4*J1407^4+a_3/5*J1407^5+a_4/6*J1407^6+a_5/7*J1407^7)+SUM(S1407:T1407)-AK1407</f>
        <v/>
      </c>
      <c r="AM1407" s="114">
        <f>AL1407&gt;0</f>
        <v/>
      </c>
      <c r="AN1407" s="115">
        <f>IF(A1407=1,FALSE,(AND(AQ1407,AM1407,NOT(AN1406))))</f>
        <v/>
      </c>
      <c r="AO1407">
        <f>IF(D1407=1,AND(AH1407,NOT(AI1407)),AND(AM1407,NOT(AN1407)))</f>
        <v/>
      </c>
      <c r="AP1407" s="119">
        <f>IF(D1407=1,AI1407,AN1407)</f>
        <v/>
      </c>
      <c r="AQ1407" s="125">
        <f>ABS(E1407)&lt;$AQ$2</f>
        <v/>
      </c>
      <c r="AS1407">
        <f>IF(AP1407,MAX(AS$3:AS1405)+1,"")</f>
        <v/>
      </c>
    </row>
    <row r="1408">
      <c r="A1408" t="n">
        <v>1318</v>
      </c>
      <c r="B1408" s="131">
        <f>IF(A1408=1,0,IF(AP1408,0.1*ε_cu1cd,0))</f>
        <v/>
      </c>
      <c r="C1408" s="131">
        <f>IF(A1408=1,0.1*ε_cu1cd,C1407+B1407)</f>
        <v/>
      </c>
      <c r="D1408" s="113">
        <f>IF('Нормальний переріз'!$D$68&gt;0,1,2)</f>
        <v/>
      </c>
      <c r="E1408" s="144">
        <f>IF(D1408=1,F1408,G1408)</f>
        <v/>
      </c>
      <c r="F1408" s="124">
        <f>IF(AI1407,0.11*ε_cu1cd,IF(AH1407,F1407*0.01,F1407))</f>
        <v/>
      </c>
      <c r="G1408" s="124">
        <f>IF(AP1407,-0.1*ε_cu1cd,IF(AM1407,G1407*0.01,G1407))</f>
        <v/>
      </c>
      <c r="H1408" s="113">
        <f>IF(A1408=1,E1408,IF(AO1407,H1407-E1407+E1408,IF(AP1407,0.8*H1407,H1407+E1408)))</f>
        <v/>
      </c>
      <c r="I1408" s="169">
        <f>(C1408-H1408)/h</f>
        <v/>
      </c>
      <c r="J1408">
        <f>C1408/(ε_c1cd)</f>
        <v/>
      </c>
      <c r="K1408">
        <f>C1408/I1408</f>
        <v/>
      </c>
      <c r="L1408" s="131">
        <f>I1408/(ε_c1cd)</f>
        <v/>
      </c>
      <c r="M1408">
        <f>I1408*(K1408-Z_s1)</f>
        <v/>
      </c>
      <c r="N1408">
        <f>I1408*(K1408-Z_s2)</f>
        <v/>
      </c>
      <c r="O1408">
        <f>E_s*M1408</f>
        <v/>
      </c>
      <c r="P1408">
        <f>E_s*N1408</f>
        <v/>
      </c>
      <c r="Q1408">
        <f>O1408*A_s1</f>
        <v/>
      </c>
      <c r="R1408">
        <f>P1408*A_s2</f>
        <v/>
      </c>
      <c r="S1408">
        <f>Q1408*($K1408-Z_s1)</f>
        <v/>
      </c>
      <c r="T1408">
        <f>R1408*($K1408-Z_s2)</f>
        <v/>
      </c>
      <c r="U1408">
        <f>(INDIRECT("a_"&amp;U$2)/(U$2+1))*(($C1408^(U$2+1)-$H1408^(U$2+1))/(ε_c1cd^(U$2+1)))</f>
        <v/>
      </c>
      <c r="V1408">
        <f>(INDIRECT("a_"&amp;V$2)/(V$2+1))*(($C1408^(V$2+1)-$H1408^(V$2+1))/(ε_c1cd^(V$2+1)))</f>
        <v/>
      </c>
      <c r="W1408">
        <f>(INDIRECT("a_"&amp;W$2)/(W$2+1))*(($C1408^(W$2+1)-$H1408^(W$2+1))/(ε_c1cd^(W$2+1)))</f>
        <v/>
      </c>
      <c r="X1408">
        <f>(INDIRECT("a_"&amp;X$2)/(X$2+1))*(($C1408^(X$2+1)-$H1408^(X$2+1))/(ε_c1cd^(X$2+1)))</f>
        <v/>
      </c>
      <c r="Y1408">
        <f>(INDIRECT("a_"&amp;Y$2)/(Y$2+1))*(($C1408^(Y$2+1)-$H1408^(Y$2+1))/(ε_c1cd^(Y$2+1)))</f>
        <v/>
      </c>
      <c r="Z1408">
        <f>(INDIRECT("a_"&amp;Z$2)/(Z$2+2))*(($C1408^(Z$2+2)-$H1408^(Z$2+2))/(ε_c1cd^(Z$2+2)))</f>
        <v/>
      </c>
      <c r="AA1408">
        <f>(INDIRECT("a_"&amp;AA$2)/(AA$2+2))*(($C1408^(AA$2+2)-$H1408^(AA$2+2))/(ε_c1cd^(AA$2+2)))</f>
        <v/>
      </c>
      <c r="AB1408">
        <f>(INDIRECT("a_"&amp;AB$2)/(AB$2+2))*(($C1408^(AB$2+2)-$H1408^(AB$2+2))/(ε_c1cd^(AB$2+2)))</f>
        <v/>
      </c>
      <c r="AC1408">
        <f>(INDIRECT("a_"&amp;AC$2)/(AC$2+2))*(($C1408^(AC$2+2)-$H1408^(AC$2+2))/(ε_c1cd^(AC$2+2)))</f>
        <v/>
      </c>
      <c r="AD1408">
        <f>(INDIRECT("a_"&amp;AD$2)/(AD$2+2))*(($C1408^(AD$2+2)-$H1408^(AD$2+2))/(ε_c1cd^(AD$2+2)))</f>
        <v/>
      </c>
      <c r="AE1408" s="111">
        <f>(b*f_cd/L1408)*SUM(U1408:Y1408)+SUM(Q1408:R1408)</f>
        <v/>
      </c>
      <c r="AF1408" s="112">
        <f>AE1408*(K1408-y+e)</f>
        <v/>
      </c>
      <c r="AG1408" s="113">
        <f>(b*f_cd/(L1408^2))*SUM(Z1408:AD1408)+SUM(S1408:T1408)-AF1408</f>
        <v/>
      </c>
      <c r="AH1408" s="114">
        <f>AG1408&lt;0</f>
        <v/>
      </c>
      <c r="AI1408" s="115">
        <f>IF(A1408=1,FALSE,(AND(AQ1408,AH1408,NOT(AI1407))))</f>
        <v/>
      </c>
      <c r="AJ1408" s="116">
        <f>(b*f_cd/L1408)*(a_1/2*J1408^2+a_2/3*J1408^3+a_3/4*J1408^4+a_4/5*J1408^5+a_5/6*J1408^6)+SUM(Q1408:R1408)</f>
        <v/>
      </c>
      <c r="AK1408">
        <f>AJ1408*(K1408-y+e)</f>
        <v/>
      </c>
      <c r="AL1408" s="118">
        <f>(b*f_cd/(L1408^2))*(a_1/3*J1408^3+a_2/4*J1408^4+a_3/5*J1408^5+a_4/6*J1408^6+a_5/7*J1408^7)+SUM(S1408:T1408)-AK1408</f>
        <v/>
      </c>
      <c r="AM1408" s="114">
        <f>AL1408&gt;0</f>
        <v/>
      </c>
      <c r="AN1408" s="115">
        <f>IF(A1408=1,FALSE,(AND(AQ1408,AM1408,NOT(AN1407))))</f>
        <v/>
      </c>
      <c r="AO1408">
        <f>IF(D1408=1,AND(AH1408,NOT(AI1408)),AND(AM1408,NOT(AN1408)))</f>
        <v/>
      </c>
      <c r="AP1408" s="119">
        <f>IF(D1408=1,AI1408,AN1408)</f>
        <v/>
      </c>
      <c r="AQ1408" s="125">
        <f>ABS(E1408)&lt;$AQ$2</f>
        <v/>
      </c>
      <c r="AS1408">
        <f>IF(AP1408,MAX(AS$3:AS1406)+1,"")</f>
        <v/>
      </c>
    </row>
    <row r="1409">
      <c r="A1409" t="n">
        <v>1319</v>
      </c>
      <c r="B1409" s="131">
        <f>IF(A1409=1,0,IF(AP1409,0.1*ε_cu1cd,0))</f>
        <v/>
      </c>
      <c r="C1409" s="131">
        <f>IF(A1409=1,0.1*ε_cu1cd,C1408+B1408)</f>
        <v/>
      </c>
      <c r="D1409" s="113">
        <f>IF('Нормальний переріз'!$D$68&gt;0,1,2)</f>
        <v/>
      </c>
      <c r="E1409" s="144">
        <f>IF(D1409=1,F1409,G1409)</f>
        <v/>
      </c>
      <c r="F1409" s="124">
        <f>IF(AI1408,0.11*ε_cu1cd,IF(AH1408,F1408*0.01,F1408))</f>
        <v/>
      </c>
      <c r="G1409" s="124">
        <f>IF(AP1408,-0.1*ε_cu1cd,IF(AM1408,G1408*0.01,G1408))</f>
        <v/>
      </c>
      <c r="H1409" s="113">
        <f>IF(A1409=1,E1409,IF(AO1408,H1408-E1408+E1409,IF(AP1408,0.8*H1408,H1408+E1409)))</f>
        <v/>
      </c>
      <c r="I1409" s="169">
        <f>(C1409-H1409)/h</f>
        <v/>
      </c>
      <c r="J1409">
        <f>C1409/(ε_c1cd)</f>
        <v/>
      </c>
      <c r="K1409">
        <f>C1409/I1409</f>
        <v/>
      </c>
      <c r="L1409" s="131">
        <f>I1409/(ε_c1cd)</f>
        <v/>
      </c>
      <c r="M1409">
        <f>I1409*(K1409-Z_s1)</f>
        <v/>
      </c>
      <c r="N1409">
        <f>I1409*(K1409-Z_s2)</f>
        <v/>
      </c>
      <c r="O1409">
        <f>E_s*M1409</f>
        <v/>
      </c>
      <c r="P1409">
        <f>E_s*N1409</f>
        <v/>
      </c>
      <c r="Q1409">
        <f>O1409*A_s1</f>
        <v/>
      </c>
      <c r="R1409">
        <f>P1409*A_s2</f>
        <v/>
      </c>
      <c r="S1409">
        <f>Q1409*($K1409-Z_s1)</f>
        <v/>
      </c>
      <c r="T1409">
        <f>R1409*($K1409-Z_s2)</f>
        <v/>
      </c>
      <c r="U1409">
        <f>(INDIRECT("a_"&amp;U$2)/(U$2+1))*(($C1409^(U$2+1)-$H1409^(U$2+1))/(ε_c1cd^(U$2+1)))</f>
        <v/>
      </c>
      <c r="V1409">
        <f>(INDIRECT("a_"&amp;V$2)/(V$2+1))*(($C1409^(V$2+1)-$H1409^(V$2+1))/(ε_c1cd^(V$2+1)))</f>
        <v/>
      </c>
      <c r="W1409">
        <f>(INDIRECT("a_"&amp;W$2)/(W$2+1))*(($C1409^(W$2+1)-$H1409^(W$2+1))/(ε_c1cd^(W$2+1)))</f>
        <v/>
      </c>
      <c r="X1409">
        <f>(INDIRECT("a_"&amp;X$2)/(X$2+1))*(($C1409^(X$2+1)-$H1409^(X$2+1))/(ε_c1cd^(X$2+1)))</f>
        <v/>
      </c>
      <c r="Y1409">
        <f>(INDIRECT("a_"&amp;Y$2)/(Y$2+1))*(($C1409^(Y$2+1)-$H1409^(Y$2+1))/(ε_c1cd^(Y$2+1)))</f>
        <v/>
      </c>
      <c r="Z1409">
        <f>(INDIRECT("a_"&amp;Z$2)/(Z$2+2))*(($C1409^(Z$2+2)-$H1409^(Z$2+2))/(ε_c1cd^(Z$2+2)))</f>
        <v/>
      </c>
      <c r="AA1409">
        <f>(INDIRECT("a_"&amp;AA$2)/(AA$2+2))*(($C1409^(AA$2+2)-$H1409^(AA$2+2))/(ε_c1cd^(AA$2+2)))</f>
        <v/>
      </c>
      <c r="AB1409">
        <f>(INDIRECT("a_"&amp;AB$2)/(AB$2+2))*(($C1409^(AB$2+2)-$H1409^(AB$2+2))/(ε_c1cd^(AB$2+2)))</f>
        <v/>
      </c>
      <c r="AC1409">
        <f>(INDIRECT("a_"&amp;AC$2)/(AC$2+2))*(($C1409^(AC$2+2)-$H1409^(AC$2+2))/(ε_c1cd^(AC$2+2)))</f>
        <v/>
      </c>
      <c r="AD1409">
        <f>(INDIRECT("a_"&amp;AD$2)/(AD$2+2))*(($C1409^(AD$2+2)-$H1409^(AD$2+2))/(ε_c1cd^(AD$2+2)))</f>
        <v/>
      </c>
      <c r="AE1409" s="111">
        <f>(b*f_cd/L1409)*SUM(U1409:Y1409)+SUM(Q1409:R1409)</f>
        <v/>
      </c>
      <c r="AF1409" s="112">
        <f>AE1409*(K1409-y+e)</f>
        <v/>
      </c>
      <c r="AG1409" s="113">
        <f>(b*f_cd/(L1409^2))*SUM(Z1409:AD1409)+SUM(S1409:T1409)-AF1409</f>
        <v/>
      </c>
      <c r="AH1409" s="114">
        <f>AG1409&lt;0</f>
        <v/>
      </c>
      <c r="AI1409" s="115">
        <f>IF(A1409=1,FALSE,(AND(AQ1409,AH1409,NOT(AI1408))))</f>
        <v/>
      </c>
      <c r="AJ1409" s="116">
        <f>(b*f_cd/L1409)*(a_1/2*J1409^2+a_2/3*J1409^3+a_3/4*J1409^4+a_4/5*J1409^5+a_5/6*J1409^6)+SUM(Q1409:R1409)</f>
        <v/>
      </c>
      <c r="AK1409">
        <f>AJ1409*(K1409-y+e)</f>
        <v/>
      </c>
      <c r="AL1409" s="118">
        <f>(b*f_cd/(L1409^2))*(a_1/3*J1409^3+a_2/4*J1409^4+a_3/5*J1409^5+a_4/6*J1409^6+a_5/7*J1409^7)+SUM(S1409:T1409)-AK1409</f>
        <v/>
      </c>
      <c r="AM1409" s="114">
        <f>AL1409&gt;0</f>
        <v/>
      </c>
      <c r="AN1409" s="115">
        <f>IF(A1409=1,FALSE,(AND(AQ1409,AM1409,NOT(AN1408))))</f>
        <v/>
      </c>
      <c r="AO1409">
        <f>IF(D1409=1,AND(AH1409,NOT(AI1409)),AND(AM1409,NOT(AN1409)))</f>
        <v/>
      </c>
      <c r="AP1409" s="119">
        <f>IF(D1409=1,AI1409,AN1409)</f>
        <v/>
      </c>
      <c r="AQ1409" s="125">
        <f>ABS(E1409)&lt;$AQ$2</f>
        <v/>
      </c>
      <c r="AS1409">
        <f>IF(AP1409,MAX(AS$3:AS1407)+1,"")</f>
        <v/>
      </c>
    </row>
    <row r="1410">
      <c r="A1410" t="n">
        <v>1320</v>
      </c>
      <c r="B1410" s="131">
        <f>IF(A1410=1,0,IF(AP1410,0.1*ε_cu1cd,0))</f>
        <v/>
      </c>
      <c r="C1410" s="131">
        <f>IF(A1410=1,0.1*ε_cu1cd,C1409+B1409)</f>
        <v/>
      </c>
      <c r="D1410" s="113">
        <f>IF('Нормальний переріз'!$D$68&gt;0,1,2)</f>
        <v/>
      </c>
      <c r="E1410" s="144">
        <f>IF(D1410=1,F1410,G1410)</f>
        <v/>
      </c>
      <c r="F1410" s="124">
        <f>IF(AI1409,0.11*ε_cu1cd,IF(AH1409,F1409*0.01,F1409))</f>
        <v/>
      </c>
      <c r="G1410" s="124">
        <f>IF(AP1409,-0.1*ε_cu1cd,IF(AM1409,G1409*0.01,G1409))</f>
        <v/>
      </c>
      <c r="H1410" s="113">
        <f>IF(A1410=1,E1410,IF(AO1409,H1409-E1409+E1410,IF(AP1409,0.8*H1409,H1409+E1410)))</f>
        <v/>
      </c>
      <c r="I1410" s="169">
        <f>(C1410-H1410)/h</f>
        <v/>
      </c>
      <c r="J1410">
        <f>C1410/(ε_c1cd)</f>
        <v/>
      </c>
      <c r="K1410">
        <f>C1410/I1410</f>
        <v/>
      </c>
      <c r="L1410" s="131">
        <f>I1410/(ε_c1cd)</f>
        <v/>
      </c>
      <c r="M1410">
        <f>I1410*(K1410-Z_s1)</f>
        <v/>
      </c>
      <c r="N1410">
        <f>I1410*(K1410-Z_s2)</f>
        <v/>
      </c>
      <c r="O1410">
        <f>E_s*M1410</f>
        <v/>
      </c>
      <c r="P1410">
        <f>E_s*N1410</f>
        <v/>
      </c>
      <c r="Q1410">
        <f>O1410*A_s1</f>
        <v/>
      </c>
      <c r="R1410">
        <f>P1410*A_s2</f>
        <v/>
      </c>
      <c r="S1410">
        <f>Q1410*($K1410-Z_s1)</f>
        <v/>
      </c>
      <c r="T1410">
        <f>R1410*($K1410-Z_s2)</f>
        <v/>
      </c>
      <c r="U1410">
        <f>(INDIRECT("a_"&amp;U$2)/(U$2+1))*(($C1410^(U$2+1)-$H1410^(U$2+1))/(ε_c1cd^(U$2+1)))</f>
        <v/>
      </c>
      <c r="V1410">
        <f>(INDIRECT("a_"&amp;V$2)/(V$2+1))*(($C1410^(V$2+1)-$H1410^(V$2+1))/(ε_c1cd^(V$2+1)))</f>
        <v/>
      </c>
      <c r="W1410">
        <f>(INDIRECT("a_"&amp;W$2)/(W$2+1))*(($C1410^(W$2+1)-$H1410^(W$2+1))/(ε_c1cd^(W$2+1)))</f>
        <v/>
      </c>
      <c r="X1410">
        <f>(INDIRECT("a_"&amp;X$2)/(X$2+1))*(($C1410^(X$2+1)-$H1410^(X$2+1))/(ε_c1cd^(X$2+1)))</f>
        <v/>
      </c>
      <c r="Y1410">
        <f>(INDIRECT("a_"&amp;Y$2)/(Y$2+1))*(($C1410^(Y$2+1)-$H1410^(Y$2+1))/(ε_c1cd^(Y$2+1)))</f>
        <v/>
      </c>
      <c r="Z1410">
        <f>(INDIRECT("a_"&amp;Z$2)/(Z$2+2))*(($C1410^(Z$2+2)-$H1410^(Z$2+2))/(ε_c1cd^(Z$2+2)))</f>
        <v/>
      </c>
      <c r="AA1410">
        <f>(INDIRECT("a_"&amp;AA$2)/(AA$2+2))*(($C1410^(AA$2+2)-$H1410^(AA$2+2))/(ε_c1cd^(AA$2+2)))</f>
        <v/>
      </c>
      <c r="AB1410">
        <f>(INDIRECT("a_"&amp;AB$2)/(AB$2+2))*(($C1410^(AB$2+2)-$H1410^(AB$2+2))/(ε_c1cd^(AB$2+2)))</f>
        <v/>
      </c>
      <c r="AC1410">
        <f>(INDIRECT("a_"&amp;AC$2)/(AC$2+2))*(($C1410^(AC$2+2)-$H1410^(AC$2+2))/(ε_c1cd^(AC$2+2)))</f>
        <v/>
      </c>
      <c r="AD1410">
        <f>(INDIRECT("a_"&amp;AD$2)/(AD$2+2))*(($C1410^(AD$2+2)-$H1410^(AD$2+2))/(ε_c1cd^(AD$2+2)))</f>
        <v/>
      </c>
      <c r="AE1410" s="111">
        <f>(b*f_cd/L1410)*SUM(U1410:Y1410)+SUM(Q1410:R1410)</f>
        <v/>
      </c>
      <c r="AF1410" s="112">
        <f>AE1410*(K1410-y+e)</f>
        <v/>
      </c>
      <c r="AG1410" s="113">
        <f>(b*f_cd/(L1410^2))*SUM(Z1410:AD1410)+SUM(S1410:T1410)-AF1410</f>
        <v/>
      </c>
      <c r="AH1410" s="114">
        <f>AG1410&lt;0</f>
        <v/>
      </c>
      <c r="AI1410" s="115">
        <f>IF(A1410=1,FALSE,(AND(AQ1410,AH1410,NOT(AI1409))))</f>
        <v/>
      </c>
      <c r="AJ1410" s="116">
        <f>(b*f_cd/L1410)*(a_1/2*J1410^2+a_2/3*J1410^3+a_3/4*J1410^4+a_4/5*J1410^5+a_5/6*J1410^6)+SUM(Q1410:R1410)</f>
        <v/>
      </c>
      <c r="AK1410">
        <f>AJ1410*(K1410-y+e)</f>
        <v/>
      </c>
      <c r="AL1410" s="118">
        <f>(b*f_cd/(L1410^2))*(a_1/3*J1410^3+a_2/4*J1410^4+a_3/5*J1410^5+a_4/6*J1410^6+a_5/7*J1410^7)+SUM(S1410:T1410)-AK1410</f>
        <v/>
      </c>
      <c r="AM1410" s="114">
        <f>AL1410&gt;0</f>
        <v/>
      </c>
      <c r="AN1410" s="115">
        <f>IF(A1410=1,FALSE,(AND(AQ1410,AM1410,NOT(AN1409))))</f>
        <v/>
      </c>
      <c r="AO1410">
        <f>IF(D1410=1,AND(AH1410,NOT(AI1410)),AND(AM1410,NOT(AN1410)))</f>
        <v/>
      </c>
      <c r="AP1410" s="119">
        <f>IF(D1410=1,AI1410,AN1410)</f>
        <v/>
      </c>
      <c r="AQ1410" s="125">
        <f>ABS(E1410)&lt;$AQ$2</f>
        <v/>
      </c>
      <c r="AS1410">
        <f>IF(AP1410,MAX(AS$3:AS1408)+1,"")</f>
        <v/>
      </c>
    </row>
    <row r="1411">
      <c r="A1411" t="n">
        <v>1321</v>
      </c>
      <c r="B1411" s="131">
        <f>IF(A1411=1,0,IF(AP1411,0.1*ε_cu1cd,0))</f>
        <v/>
      </c>
      <c r="C1411" s="131">
        <f>IF(A1411=1,0.1*ε_cu1cd,C1410+B1410)</f>
        <v/>
      </c>
      <c r="D1411" s="113">
        <f>IF('Нормальний переріз'!$D$68&gt;0,1,2)</f>
        <v/>
      </c>
      <c r="E1411" s="144">
        <f>IF(D1411=1,F1411,G1411)</f>
        <v/>
      </c>
      <c r="F1411" s="124">
        <f>IF(AI1410,0.11*ε_cu1cd,IF(AH1410,F1410*0.01,F1410))</f>
        <v/>
      </c>
      <c r="G1411" s="124">
        <f>IF(AP1410,-0.1*ε_cu1cd,IF(AM1410,G1410*0.01,G1410))</f>
        <v/>
      </c>
      <c r="H1411" s="113">
        <f>IF(A1411=1,E1411,IF(AO1410,H1410-E1410+E1411,IF(AP1410,0.8*H1410,H1410+E1411)))</f>
        <v/>
      </c>
      <c r="I1411" s="169">
        <f>(C1411-H1411)/h</f>
        <v/>
      </c>
      <c r="J1411">
        <f>C1411/(ε_c1cd)</f>
        <v/>
      </c>
      <c r="K1411">
        <f>C1411/I1411</f>
        <v/>
      </c>
      <c r="L1411" s="131">
        <f>I1411/(ε_c1cd)</f>
        <v/>
      </c>
      <c r="M1411">
        <f>I1411*(K1411-Z_s1)</f>
        <v/>
      </c>
      <c r="N1411">
        <f>I1411*(K1411-Z_s2)</f>
        <v/>
      </c>
      <c r="O1411">
        <f>E_s*M1411</f>
        <v/>
      </c>
      <c r="P1411">
        <f>E_s*N1411</f>
        <v/>
      </c>
      <c r="Q1411">
        <f>O1411*A_s1</f>
        <v/>
      </c>
      <c r="R1411">
        <f>P1411*A_s2</f>
        <v/>
      </c>
      <c r="S1411">
        <f>Q1411*($K1411-Z_s1)</f>
        <v/>
      </c>
      <c r="T1411">
        <f>R1411*($K1411-Z_s2)</f>
        <v/>
      </c>
      <c r="U1411">
        <f>(INDIRECT("a_"&amp;U$2)/(U$2+1))*(($C1411^(U$2+1)-$H1411^(U$2+1))/(ε_c1cd^(U$2+1)))</f>
        <v/>
      </c>
      <c r="V1411">
        <f>(INDIRECT("a_"&amp;V$2)/(V$2+1))*(($C1411^(V$2+1)-$H1411^(V$2+1))/(ε_c1cd^(V$2+1)))</f>
        <v/>
      </c>
      <c r="W1411">
        <f>(INDIRECT("a_"&amp;W$2)/(W$2+1))*(($C1411^(W$2+1)-$H1411^(W$2+1))/(ε_c1cd^(W$2+1)))</f>
        <v/>
      </c>
      <c r="X1411">
        <f>(INDIRECT("a_"&amp;X$2)/(X$2+1))*(($C1411^(X$2+1)-$H1411^(X$2+1))/(ε_c1cd^(X$2+1)))</f>
        <v/>
      </c>
      <c r="Y1411">
        <f>(INDIRECT("a_"&amp;Y$2)/(Y$2+1))*(($C1411^(Y$2+1)-$H1411^(Y$2+1))/(ε_c1cd^(Y$2+1)))</f>
        <v/>
      </c>
      <c r="Z1411">
        <f>(INDIRECT("a_"&amp;Z$2)/(Z$2+2))*(($C1411^(Z$2+2)-$H1411^(Z$2+2))/(ε_c1cd^(Z$2+2)))</f>
        <v/>
      </c>
      <c r="AA1411">
        <f>(INDIRECT("a_"&amp;AA$2)/(AA$2+2))*(($C1411^(AA$2+2)-$H1411^(AA$2+2))/(ε_c1cd^(AA$2+2)))</f>
        <v/>
      </c>
      <c r="AB1411">
        <f>(INDIRECT("a_"&amp;AB$2)/(AB$2+2))*(($C1411^(AB$2+2)-$H1411^(AB$2+2))/(ε_c1cd^(AB$2+2)))</f>
        <v/>
      </c>
      <c r="AC1411">
        <f>(INDIRECT("a_"&amp;AC$2)/(AC$2+2))*(($C1411^(AC$2+2)-$H1411^(AC$2+2))/(ε_c1cd^(AC$2+2)))</f>
        <v/>
      </c>
      <c r="AD1411">
        <f>(INDIRECT("a_"&amp;AD$2)/(AD$2+2))*(($C1411^(AD$2+2)-$H1411^(AD$2+2))/(ε_c1cd^(AD$2+2)))</f>
        <v/>
      </c>
      <c r="AE1411" s="111">
        <f>(b*f_cd/L1411)*SUM(U1411:Y1411)+SUM(Q1411:R1411)</f>
        <v/>
      </c>
      <c r="AF1411" s="112">
        <f>AE1411*(K1411-y+e)</f>
        <v/>
      </c>
      <c r="AG1411" s="113">
        <f>(b*f_cd/(L1411^2))*SUM(Z1411:AD1411)+SUM(S1411:T1411)-AF1411</f>
        <v/>
      </c>
      <c r="AH1411" s="114">
        <f>AG1411&lt;0</f>
        <v/>
      </c>
      <c r="AI1411" s="115">
        <f>IF(A1411=1,FALSE,(AND(AQ1411,AH1411,NOT(AI1410))))</f>
        <v/>
      </c>
      <c r="AJ1411" s="116">
        <f>(b*f_cd/L1411)*(a_1/2*J1411^2+a_2/3*J1411^3+a_3/4*J1411^4+a_4/5*J1411^5+a_5/6*J1411^6)+SUM(Q1411:R1411)</f>
        <v/>
      </c>
      <c r="AK1411">
        <f>AJ1411*(K1411-y+e)</f>
        <v/>
      </c>
      <c r="AL1411" s="118">
        <f>(b*f_cd/(L1411^2))*(a_1/3*J1411^3+a_2/4*J1411^4+a_3/5*J1411^5+a_4/6*J1411^6+a_5/7*J1411^7)+SUM(S1411:T1411)-AK1411</f>
        <v/>
      </c>
      <c r="AM1411" s="114">
        <f>AL1411&gt;0</f>
        <v/>
      </c>
      <c r="AN1411" s="115">
        <f>IF(A1411=1,FALSE,(AND(AQ1411,AM1411,NOT(AN1410))))</f>
        <v/>
      </c>
      <c r="AO1411">
        <f>IF(D1411=1,AND(AH1411,NOT(AI1411)),AND(AM1411,NOT(AN1411)))</f>
        <v/>
      </c>
      <c r="AP1411" s="119">
        <f>IF(D1411=1,AI1411,AN1411)</f>
        <v/>
      </c>
      <c r="AQ1411" s="125">
        <f>ABS(E1411)&lt;$AQ$2</f>
        <v/>
      </c>
      <c r="AS1411">
        <f>IF(AP1411,MAX(AS$3:AS1409)+1,"")</f>
        <v/>
      </c>
    </row>
    <row r="1412">
      <c r="A1412" t="n">
        <v>1322</v>
      </c>
      <c r="B1412" s="131">
        <f>IF(A1412=1,0,IF(AP1412,0.1*ε_cu1cd,0))</f>
        <v/>
      </c>
      <c r="C1412" s="131">
        <f>IF(A1412=1,0.1*ε_cu1cd,C1411+B1411)</f>
        <v/>
      </c>
      <c r="D1412" s="113">
        <f>IF('Нормальний переріз'!$D$68&gt;0,1,2)</f>
        <v/>
      </c>
      <c r="E1412" s="144">
        <f>IF(D1412=1,F1412,G1412)</f>
        <v/>
      </c>
      <c r="F1412" s="124">
        <f>IF(AI1411,0.11*ε_cu1cd,IF(AH1411,F1411*0.01,F1411))</f>
        <v/>
      </c>
      <c r="G1412" s="124">
        <f>IF(AP1411,-0.1*ε_cu1cd,IF(AM1411,G1411*0.01,G1411))</f>
        <v/>
      </c>
      <c r="H1412" s="113">
        <f>IF(A1412=1,E1412,IF(AO1411,H1411-E1411+E1412,IF(AP1411,0.8*H1411,H1411+E1412)))</f>
        <v/>
      </c>
      <c r="I1412" s="169">
        <f>(C1412-H1412)/h</f>
        <v/>
      </c>
      <c r="J1412">
        <f>C1412/(ε_c1cd)</f>
        <v/>
      </c>
      <c r="K1412">
        <f>C1412/I1412</f>
        <v/>
      </c>
      <c r="L1412" s="131">
        <f>I1412/(ε_c1cd)</f>
        <v/>
      </c>
      <c r="M1412">
        <f>I1412*(K1412-Z_s1)</f>
        <v/>
      </c>
      <c r="N1412">
        <f>I1412*(K1412-Z_s2)</f>
        <v/>
      </c>
      <c r="O1412">
        <f>E_s*M1412</f>
        <v/>
      </c>
      <c r="P1412">
        <f>E_s*N1412</f>
        <v/>
      </c>
      <c r="Q1412">
        <f>O1412*A_s1</f>
        <v/>
      </c>
      <c r="R1412">
        <f>P1412*A_s2</f>
        <v/>
      </c>
      <c r="S1412">
        <f>Q1412*($K1412-Z_s1)</f>
        <v/>
      </c>
      <c r="T1412">
        <f>R1412*($K1412-Z_s2)</f>
        <v/>
      </c>
      <c r="U1412">
        <f>(INDIRECT("a_"&amp;U$2)/(U$2+1))*(($C1412^(U$2+1)-$H1412^(U$2+1))/(ε_c1cd^(U$2+1)))</f>
        <v/>
      </c>
      <c r="V1412">
        <f>(INDIRECT("a_"&amp;V$2)/(V$2+1))*(($C1412^(V$2+1)-$H1412^(V$2+1))/(ε_c1cd^(V$2+1)))</f>
        <v/>
      </c>
      <c r="W1412">
        <f>(INDIRECT("a_"&amp;W$2)/(W$2+1))*(($C1412^(W$2+1)-$H1412^(W$2+1))/(ε_c1cd^(W$2+1)))</f>
        <v/>
      </c>
      <c r="X1412">
        <f>(INDIRECT("a_"&amp;X$2)/(X$2+1))*(($C1412^(X$2+1)-$H1412^(X$2+1))/(ε_c1cd^(X$2+1)))</f>
        <v/>
      </c>
      <c r="Y1412">
        <f>(INDIRECT("a_"&amp;Y$2)/(Y$2+1))*(($C1412^(Y$2+1)-$H1412^(Y$2+1))/(ε_c1cd^(Y$2+1)))</f>
        <v/>
      </c>
      <c r="Z1412">
        <f>(INDIRECT("a_"&amp;Z$2)/(Z$2+2))*(($C1412^(Z$2+2)-$H1412^(Z$2+2))/(ε_c1cd^(Z$2+2)))</f>
        <v/>
      </c>
      <c r="AA1412">
        <f>(INDIRECT("a_"&amp;AA$2)/(AA$2+2))*(($C1412^(AA$2+2)-$H1412^(AA$2+2))/(ε_c1cd^(AA$2+2)))</f>
        <v/>
      </c>
      <c r="AB1412">
        <f>(INDIRECT("a_"&amp;AB$2)/(AB$2+2))*(($C1412^(AB$2+2)-$H1412^(AB$2+2))/(ε_c1cd^(AB$2+2)))</f>
        <v/>
      </c>
      <c r="AC1412">
        <f>(INDIRECT("a_"&amp;AC$2)/(AC$2+2))*(($C1412^(AC$2+2)-$H1412^(AC$2+2))/(ε_c1cd^(AC$2+2)))</f>
        <v/>
      </c>
      <c r="AD1412">
        <f>(INDIRECT("a_"&amp;AD$2)/(AD$2+2))*(($C1412^(AD$2+2)-$H1412^(AD$2+2))/(ε_c1cd^(AD$2+2)))</f>
        <v/>
      </c>
      <c r="AE1412" s="111">
        <f>(b*f_cd/L1412)*SUM(U1412:Y1412)+SUM(Q1412:R1412)</f>
        <v/>
      </c>
      <c r="AF1412" s="112">
        <f>AE1412*(K1412-y+e)</f>
        <v/>
      </c>
      <c r="AG1412" s="113">
        <f>(b*f_cd/(L1412^2))*SUM(Z1412:AD1412)+SUM(S1412:T1412)-AF1412</f>
        <v/>
      </c>
      <c r="AH1412" s="114">
        <f>AG1412&lt;0</f>
        <v/>
      </c>
      <c r="AI1412" s="115">
        <f>IF(A1412=1,FALSE,(AND(AQ1412,AH1412,NOT(AI1411))))</f>
        <v/>
      </c>
      <c r="AJ1412" s="116">
        <f>(b*f_cd/L1412)*(a_1/2*J1412^2+a_2/3*J1412^3+a_3/4*J1412^4+a_4/5*J1412^5+a_5/6*J1412^6)+SUM(Q1412:R1412)</f>
        <v/>
      </c>
      <c r="AK1412">
        <f>AJ1412*(K1412-y+e)</f>
        <v/>
      </c>
      <c r="AL1412" s="118">
        <f>(b*f_cd/(L1412^2))*(a_1/3*J1412^3+a_2/4*J1412^4+a_3/5*J1412^5+a_4/6*J1412^6+a_5/7*J1412^7)+SUM(S1412:T1412)-AK1412</f>
        <v/>
      </c>
      <c r="AM1412" s="114">
        <f>AL1412&gt;0</f>
        <v/>
      </c>
      <c r="AN1412" s="115">
        <f>IF(A1412=1,FALSE,(AND(AQ1412,AM1412,NOT(AN1411))))</f>
        <v/>
      </c>
      <c r="AO1412">
        <f>IF(D1412=1,AND(AH1412,NOT(AI1412)),AND(AM1412,NOT(AN1412)))</f>
        <v/>
      </c>
      <c r="AP1412" s="119">
        <f>IF(D1412=1,AI1412,AN1412)</f>
        <v/>
      </c>
      <c r="AQ1412" s="125">
        <f>ABS(E1412)&lt;$AQ$2</f>
        <v/>
      </c>
      <c r="AS1412">
        <f>IF(AP1412,MAX(AS$3:AS1410)+1,"")</f>
        <v/>
      </c>
    </row>
    <row r="1413">
      <c r="A1413" t="n">
        <v>1323</v>
      </c>
      <c r="B1413" s="131">
        <f>IF(A1413=1,0,IF(AP1413,0.1*ε_cu1cd,0))</f>
        <v/>
      </c>
      <c r="C1413" s="131">
        <f>IF(A1413=1,0.1*ε_cu1cd,C1412+B1412)</f>
        <v/>
      </c>
      <c r="D1413" s="113">
        <f>IF('Нормальний переріз'!$D$68&gt;0,1,2)</f>
        <v/>
      </c>
      <c r="E1413" s="144">
        <f>IF(D1413=1,F1413,G1413)</f>
        <v/>
      </c>
      <c r="F1413" s="124">
        <f>IF(AI1412,0.11*ε_cu1cd,IF(AH1412,F1412*0.01,F1412))</f>
        <v/>
      </c>
      <c r="G1413" s="124">
        <f>IF(AP1412,-0.1*ε_cu1cd,IF(AM1412,G1412*0.01,G1412))</f>
        <v/>
      </c>
      <c r="H1413" s="113">
        <f>IF(A1413=1,E1413,IF(AO1412,H1412-E1412+E1413,IF(AP1412,0.8*H1412,H1412+E1413)))</f>
        <v/>
      </c>
      <c r="I1413" s="169">
        <f>(C1413-H1413)/h</f>
        <v/>
      </c>
      <c r="J1413">
        <f>C1413/(ε_c1cd)</f>
        <v/>
      </c>
      <c r="K1413">
        <f>C1413/I1413</f>
        <v/>
      </c>
      <c r="L1413" s="131">
        <f>I1413/(ε_c1cd)</f>
        <v/>
      </c>
      <c r="M1413">
        <f>I1413*(K1413-Z_s1)</f>
        <v/>
      </c>
      <c r="N1413">
        <f>I1413*(K1413-Z_s2)</f>
        <v/>
      </c>
      <c r="O1413">
        <f>E_s*M1413</f>
        <v/>
      </c>
      <c r="P1413">
        <f>E_s*N1413</f>
        <v/>
      </c>
      <c r="Q1413">
        <f>O1413*A_s1</f>
        <v/>
      </c>
      <c r="R1413">
        <f>P1413*A_s2</f>
        <v/>
      </c>
      <c r="S1413">
        <f>Q1413*($K1413-Z_s1)</f>
        <v/>
      </c>
      <c r="T1413">
        <f>R1413*($K1413-Z_s2)</f>
        <v/>
      </c>
      <c r="U1413">
        <f>(INDIRECT("a_"&amp;U$2)/(U$2+1))*(($C1413^(U$2+1)-$H1413^(U$2+1))/(ε_c1cd^(U$2+1)))</f>
        <v/>
      </c>
      <c r="V1413">
        <f>(INDIRECT("a_"&amp;V$2)/(V$2+1))*(($C1413^(V$2+1)-$H1413^(V$2+1))/(ε_c1cd^(V$2+1)))</f>
        <v/>
      </c>
      <c r="W1413">
        <f>(INDIRECT("a_"&amp;W$2)/(W$2+1))*(($C1413^(W$2+1)-$H1413^(W$2+1))/(ε_c1cd^(W$2+1)))</f>
        <v/>
      </c>
      <c r="X1413">
        <f>(INDIRECT("a_"&amp;X$2)/(X$2+1))*(($C1413^(X$2+1)-$H1413^(X$2+1))/(ε_c1cd^(X$2+1)))</f>
        <v/>
      </c>
      <c r="Y1413">
        <f>(INDIRECT("a_"&amp;Y$2)/(Y$2+1))*(($C1413^(Y$2+1)-$H1413^(Y$2+1))/(ε_c1cd^(Y$2+1)))</f>
        <v/>
      </c>
      <c r="Z1413">
        <f>(INDIRECT("a_"&amp;Z$2)/(Z$2+2))*(($C1413^(Z$2+2)-$H1413^(Z$2+2))/(ε_c1cd^(Z$2+2)))</f>
        <v/>
      </c>
      <c r="AA1413">
        <f>(INDIRECT("a_"&amp;AA$2)/(AA$2+2))*(($C1413^(AA$2+2)-$H1413^(AA$2+2))/(ε_c1cd^(AA$2+2)))</f>
        <v/>
      </c>
      <c r="AB1413">
        <f>(INDIRECT("a_"&amp;AB$2)/(AB$2+2))*(($C1413^(AB$2+2)-$H1413^(AB$2+2))/(ε_c1cd^(AB$2+2)))</f>
        <v/>
      </c>
      <c r="AC1413">
        <f>(INDIRECT("a_"&amp;AC$2)/(AC$2+2))*(($C1413^(AC$2+2)-$H1413^(AC$2+2))/(ε_c1cd^(AC$2+2)))</f>
        <v/>
      </c>
      <c r="AD1413">
        <f>(INDIRECT("a_"&amp;AD$2)/(AD$2+2))*(($C1413^(AD$2+2)-$H1413^(AD$2+2))/(ε_c1cd^(AD$2+2)))</f>
        <v/>
      </c>
      <c r="AE1413" s="111">
        <f>(b*f_cd/L1413)*SUM(U1413:Y1413)+SUM(Q1413:R1413)</f>
        <v/>
      </c>
      <c r="AF1413" s="112">
        <f>AE1413*(K1413-y+e)</f>
        <v/>
      </c>
      <c r="AG1413" s="113">
        <f>(b*f_cd/(L1413^2))*SUM(Z1413:AD1413)+SUM(S1413:T1413)-AF1413</f>
        <v/>
      </c>
      <c r="AH1413" s="114">
        <f>AG1413&lt;0</f>
        <v/>
      </c>
      <c r="AI1413" s="115">
        <f>IF(A1413=1,FALSE,(AND(AQ1413,AH1413,NOT(AI1412))))</f>
        <v/>
      </c>
      <c r="AJ1413" s="116">
        <f>(b*f_cd/L1413)*(a_1/2*J1413^2+a_2/3*J1413^3+a_3/4*J1413^4+a_4/5*J1413^5+a_5/6*J1413^6)+SUM(Q1413:R1413)</f>
        <v/>
      </c>
      <c r="AK1413">
        <f>AJ1413*(K1413-y+e)</f>
        <v/>
      </c>
      <c r="AL1413" s="118">
        <f>(b*f_cd/(L1413^2))*(a_1/3*J1413^3+a_2/4*J1413^4+a_3/5*J1413^5+a_4/6*J1413^6+a_5/7*J1413^7)+SUM(S1413:T1413)-AK1413</f>
        <v/>
      </c>
      <c r="AM1413" s="114">
        <f>AL1413&gt;0</f>
        <v/>
      </c>
      <c r="AN1413" s="115">
        <f>IF(A1413=1,FALSE,(AND(AQ1413,AM1413,NOT(AN1412))))</f>
        <v/>
      </c>
      <c r="AO1413">
        <f>IF(D1413=1,AND(AH1413,NOT(AI1413)),AND(AM1413,NOT(AN1413)))</f>
        <v/>
      </c>
      <c r="AP1413" s="119">
        <f>IF(D1413=1,AI1413,AN1413)</f>
        <v/>
      </c>
      <c r="AQ1413" s="125">
        <f>ABS(E1413)&lt;$AQ$2</f>
        <v/>
      </c>
      <c r="AS1413">
        <f>IF(AP1413,MAX(AS$3:AS1411)+1,"")</f>
        <v/>
      </c>
    </row>
    <row r="1414">
      <c r="A1414" t="n">
        <v>1324</v>
      </c>
      <c r="B1414" s="131">
        <f>IF(A1414=1,0,IF(AP1414,0.1*ε_cu1cd,0))</f>
        <v/>
      </c>
      <c r="C1414" s="131">
        <f>IF(A1414=1,0.1*ε_cu1cd,C1413+B1413)</f>
        <v/>
      </c>
      <c r="D1414" s="113">
        <f>IF('Нормальний переріз'!$D$68&gt;0,1,2)</f>
        <v/>
      </c>
      <c r="E1414" s="144">
        <f>IF(D1414=1,F1414,G1414)</f>
        <v/>
      </c>
      <c r="F1414" s="124">
        <f>IF(AI1413,0.11*ε_cu1cd,IF(AH1413,F1413*0.01,F1413))</f>
        <v/>
      </c>
      <c r="G1414" s="124">
        <f>IF(AP1413,-0.1*ε_cu1cd,IF(AM1413,G1413*0.01,G1413))</f>
        <v/>
      </c>
      <c r="H1414" s="113">
        <f>IF(A1414=1,E1414,IF(AO1413,H1413-E1413+E1414,IF(AP1413,0.8*H1413,H1413+E1414)))</f>
        <v/>
      </c>
      <c r="I1414" s="169">
        <f>(C1414-H1414)/h</f>
        <v/>
      </c>
      <c r="J1414">
        <f>C1414/(ε_c1cd)</f>
        <v/>
      </c>
      <c r="K1414">
        <f>C1414/I1414</f>
        <v/>
      </c>
      <c r="L1414" s="131">
        <f>I1414/(ε_c1cd)</f>
        <v/>
      </c>
      <c r="M1414">
        <f>I1414*(K1414-Z_s1)</f>
        <v/>
      </c>
      <c r="N1414">
        <f>I1414*(K1414-Z_s2)</f>
        <v/>
      </c>
      <c r="O1414">
        <f>E_s*M1414</f>
        <v/>
      </c>
      <c r="P1414">
        <f>E_s*N1414</f>
        <v/>
      </c>
      <c r="Q1414">
        <f>O1414*A_s1</f>
        <v/>
      </c>
      <c r="R1414">
        <f>P1414*A_s2</f>
        <v/>
      </c>
      <c r="S1414">
        <f>Q1414*($K1414-Z_s1)</f>
        <v/>
      </c>
      <c r="T1414">
        <f>R1414*($K1414-Z_s2)</f>
        <v/>
      </c>
      <c r="U1414">
        <f>(INDIRECT("a_"&amp;U$2)/(U$2+1))*(($C1414^(U$2+1)-$H1414^(U$2+1))/(ε_c1cd^(U$2+1)))</f>
        <v/>
      </c>
      <c r="V1414">
        <f>(INDIRECT("a_"&amp;V$2)/(V$2+1))*(($C1414^(V$2+1)-$H1414^(V$2+1))/(ε_c1cd^(V$2+1)))</f>
        <v/>
      </c>
      <c r="W1414">
        <f>(INDIRECT("a_"&amp;W$2)/(W$2+1))*(($C1414^(W$2+1)-$H1414^(W$2+1))/(ε_c1cd^(W$2+1)))</f>
        <v/>
      </c>
      <c r="X1414">
        <f>(INDIRECT("a_"&amp;X$2)/(X$2+1))*(($C1414^(X$2+1)-$H1414^(X$2+1))/(ε_c1cd^(X$2+1)))</f>
        <v/>
      </c>
      <c r="Y1414">
        <f>(INDIRECT("a_"&amp;Y$2)/(Y$2+1))*(($C1414^(Y$2+1)-$H1414^(Y$2+1))/(ε_c1cd^(Y$2+1)))</f>
        <v/>
      </c>
      <c r="Z1414">
        <f>(INDIRECT("a_"&amp;Z$2)/(Z$2+2))*(($C1414^(Z$2+2)-$H1414^(Z$2+2))/(ε_c1cd^(Z$2+2)))</f>
        <v/>
      </c>
      <c r="AA1414">
        <f>(INDIRECT("a_"&amp;AA$2)/(AA$2+2))*(($C1414^(AA$2+2)-$H1414^(AA$2+2))/(ε_c1cd^(AA$2+2)))</f>
        <v/>
      </c>
      <c r="AB1414">
        <f>(INDIRECT("a_"&amp;AB$2)/(AB$2+2))*(($C1414^(AB$2+2)-$H1414^(AB$2+2))/(ε_c1cd^(AB$2+2)))</f>
        <v/>
      </c>
      <c r="AC1414">
        <f>(INDIRECT("a_"&amp;AC$2)/(AC$2+2))*(($C1414^(AC$2+2)-$H1414^(AC$2+2))/(ε_c1cd^(AC$2+2)))</f>
        <v/>
      </c>
      <c r="AD1414">
        <f>(INDIRECT("a_"&amp;AD$2)/(AD$2+2))*(($C1414^(AD$2+2)-$H1414^(AD$2+2))/(ε_c1cd^(AD$2+2)))</f>
        <v/>
      </c>
      <c r="AE1414" s="111">
        <f>(b*f_cd/L1414)*SUM(U1414:Y1414)+SUM(Q1414:R1414)</f>
        <v/>
      </c>
      <c r="AF1414" s="112">
        <f>AE1414*(K1414-y+e)</f>
        <v/>
      </c>
      <c r="AG1414" s="113">
        <f>(b*f_cd/(L1414^2))*SUM(Z1414:AD1414)+SUM(S1414:T1414)-AF1414</f>
        <v/>
      </c>
      <c r="AH1414" s="114">
        <f>AG1414&lt;0</f>
        <v/>
      </c>
      <c r="AI1414" s="115">
        <f>IF(A1414=1,FALSE,(AND(AQ1414,AH1414,NOT(AI1413))))</f>
        <v/>
      </c>
      <c r="AJ1414" s="116">
        <f>(b*f_cd/L1414)*(a_1/2*J1414^2+a_2/3*J1414^3+a_3/4*J1414^4+a_4/5*J1414^5+a_5/6*J1414^6)+SUM(Q1414:R1414)</f>
        <v/>
      </c>
      <c r="AK1414">
        <f>AJ1414*(K1414-y+e)</f>
        <v/>
      </c>
      <c r="AL1414" s="118">
        <f>(b*f_cd/(L1414^2))*(a_1/3*J1414^3+a_2/4*J1414^4+a_3/5*J1414^5+a_4/6*J1414^6+a_5/7*J1414^7)+SUM(S1414:T1414)-AK1414</f>
        <v/>
      </c>
      <c r="AM1414" s="114">
        <f>AL1414&gt;0</f>
        <v/>
      </c>
      <c r="AN1414" s="115">
        <f>IF(A1414=1,FALSE,(AND(AQ1414,AM1414,NOT(AN1413))))</f>
        <v/>
      </c>
      <c r="AO1414">
        <f>IF(D1414=1,AND(AH1414,NOT(AI1414)),AND(AM1414,NOT(AN1414)))</f>
        <v/>
      </c>
      <c r="AP1414" s="119">
        <f>IF(D1414=1,AI1414,AN1414)</f>
        <v/>
      </c>
      <c r="AQ1414" s="125">
        <f>ABS(E1414)&lt;$AQ$2</f>
        <v/>
      </c>
      <c r="AS1414">
        <f>IF(AP1414,MAX(AS$3:AS1412)+1,"")</f>
        <v/>
      </c>
    </row>
    <row r="1415">
      <c r="A1415" t="n">
        <v>1325</v>
      </c>
      <c r="B1415" s="131">
        <f>IF(A1415=1,0,IF(AP1415,0.1*ε_cu1cd,0))</f>
        <v/>
      </c>
      <c r="C1415" s="131">
        <f>IF(A1415=1,0.1*ε_cu1cd,C1414+B1414)</f>
        <v/>
      </c>
      <c r="D1415" s="113">
        <f>IF('Нормальний переріз'!$D$68&gt;0,1,2)</f>
        <v/>
      </c>
      <c r="E1415" s="144">
        <f>IF(D1415=1,F1415,G1415)</f>
        <v/>
      </c>
      <c r="F1415" s="124">
        <f>IF(AI1414,0.11*ε_cu1cd,IF(AH1414,F1414*0.01,F1414))</f>
        <v/>
      </c>
      <c r="G1415" s="124">
        <f>IF(AP1414,-0.1*ε_cu1cd,IF(AM1414,G1414*0.01,G1414))</f>
        <v/>
      </c>
      <c r="H1415" s="113">
        <f>IF(A1415=1,E1415,IF(AO1414,H1414-E1414+E1415,IF(AP1414,0.8*H1414,H1414+E1415)))</f>
        <v/>
      </c>
      <c r="I1415" s="169">
        <f>(C1415-H1415)/h</f>
        <v/>
      </c>
      <c r="J1415">
        <f>C1415/(ε_c1cd)</f>
        <v/>
      </c>
      <c r="K1415">
        <f>C1415/I1415</f>
        <v/>
      </c>
      <c r="L1415" s="131">
        <f>I1415/(ε_c1cd)</f>
        <v/>
      </c>
      <c r="M1415">
        <f>I1415*(K1415-Z_s1)</f>
        <v/>
      </c>
      <c r="N1415">
        <f>I1415*(K1415-Z_s2)</f>
        <v/>
      </c>
      <c r="O1415">
        <f>E_s*M1415</f>
        <v/>
      </c>
      <c r="P1415">
        <f>E_s*N1415</f>
        <v/>
      </c>
      <c r="Q1415">
        <f>O1415*A_s1</f>
        <v/>
      </c>
      <c r="R1415">
        <f>P1415*A_s2</f>
        <v/>
      </c>
      <c r="S1415">
        <f>Q1415*($K1415-Z_s1)</f>
        <v/>
      </c>
      <c r="T1415">
        <f>R1415*($K1415-Z_s2)</f>
        <v/>
      </c>
      <c r="U1415">
        <f>(INDIRECT("a_"&amp;U$2)/(U$2+1))*(($C1415^(U$2+1)-$H1415^(U$2+1))/(ε_c1cd^(U$2+1)))</f>
        <v/>
      </c>
      <c r="V1415">
        <f>(INDIRECT("a_"&amp;V$2)/(V$2+1))*(($C1415^(V$2+1)-$H1415^(V$2+1))/(ε_c1cd^(V$2+1)))</f>
        <v/>
      </c>
      <c r="W1415">
        <f>(INDIRECT("a_"&amp;W$2)/(W$2+1))*(($C1415^(W$2+1)-$H1415^(W$2+1))/(ε_c1cd^(W$2+1)))</f>
        <v/>
      </c>
      <c r="X1415">
        <f>(INDIRECT("a_"&amp;X$2)/(X$2+1))*(($C1415^(X$2+1)-$H1415^(X$2+1))/(ε_c1cd^(X$2+1)))</f>
        <v/>
      </c>
      <c r="Y1415">
        <f>(INDIRECT("a_"&amp;Y$2)/(Y$2+1))*(($C1415^(Y$2+1)-$H1415^(Y$2+1))/(ε_c1cd^(Y$2+1)))</f>
        <v/>
      </c>
      <c r="Z1415">
        <f>(INDIRECT("a_"&amp;Z$2)/(Z$2+2))*(($C1415^(Z$2+2)-$H1415^(Z$2+2))/(ε_c1cd^(Z$2+2)))</f>
        <v/>
      </c>
      <c r="AA1415">
        <f>(INDIRECT("a_"&amp;AA$2)/(AA$2+2))*(($C1415^(AA$2+2)-$H1415^(AA$2+2))/(ε_c1cd^(AA$2+2)))</f>
        <v/>
      </c>
      <c r="AB1415">
        <f>(INDIRECT("a_"&amp;AB$2)/(AB$2+2))*(($C1415^(AB$2+2)-$H1415^(AB$2+2))/(ε_c1cd^(AB$2+2)))</f>
        <v/>
      </c>
      <c r="AC1415">
        <f>(INDIRECT("a_"&amp;AC$2)/(AC$2+2))*(($C1415^(AC$2+2)-$H1415^(AC$2+2))/(ε_c1cd^(AC$2+2)))</f>
        <v/>
      </c>
      <c r="AD1415">
        <f>(INDIRECT("a_"&amp;AD$2)/(AD$2+2))*(($C1415^(AD$2+2)-$H1415^(AD$2+2))/(ε_c1cd^(AD$2+2)))</f>
        <v/>
      </c>
      <c r="AE1415" s="111">
        <f>(b*f_cd/L1415)*SUM(U1415:Y1415)+SUM(Q1415:R1415)</f>
        <v/>
      </c>
      <c r="AF1415" s="112">
        <f>AE1415*(K1415-y+e)</f>
        <v/>
      </c>
      <c r="AG1415" s="113">
        <f>(b*f_cd/(L1415^2))*SUM(Z1415:AD1415)+SUM(S1415:T1415)-AF1415</f>
        <v/>
      </c>
      <c r="AH1415" s="114">
        <f>AG1415&lt;0</f>
        <v/>
      </c>
      <c r="AI1415" s="115">
        <f>IF(A1415=1,FALSE,(AND(AQ1415,AH1415,NOT(AI1414))))</f>
        <v/>
      </c>
      <c r="AJ1415" s="116">
        <f>(b*f_cd/L1415)*(a_1/2*J1415^2+a_2/3*J1415^3+a_3/4*J1415^4+a_4/5*J1415^5+a_5/6*J1415^6)+SUM(Q1415:R1415)</f>
        <v/>
      </c>
      <c r="AK1415">
        <f>AJ1415*(K1415-y+e)</f>
        <v/>
      </c>
      <c r="AL1415" s="118">
        <f>(b*f_cd/(L1415^2))*(a_1/3*J1415^3+a_2/4*J1415^4+a_3/5*J1415^5+a_4/6*J1415^6+a_5/7*J1415^7)+SUM(S1415:T1415)-AK1415</f>
        <v/>
      </c>
      <c r="AM1415" s="114">
        <f>AL1415&gt;0</f>
        <v/>
      </c>
      <c r="AN1415" s="115">
        <f>IF(A1415=1,FALSE,(AND(AQ1415,AM1415,NOT(AN1414))))</f>
        <v/>
      </c>
      <c r="AO1415">
        <f>IF(D1415=1,AND(AH1415,NOT(AI1415)),AND(AM1415,NOT(AN1415)))</f>
        <v/>
      </c>
      <c r="AP1415" s="119">
        <f>IF(D1415=1,AI1415,AN1415)</f>
        <v/>
      </c>
      <c r="AQ1415" s="125">
        <f>ABS(E1415)&lt;$AQ$2</f>
        <v/>
      </c>
      <c r="AS1415">
        <f>IF(AP1415,MAX(AS$3:AS1413)+1,"")</f>
        <v/>
      </c>
    </row>
    <row r="1416">
      <c r="A1416" t="n">
        <v>1326</v>
      </c>
      <c r="B1416" s="131">
        <f>IF(A1416=1,0,IF(AP1416,0.1*ε_cu1cd,0))</f>
        <v/>
      </c>
      <c r="C1416" s="131">
        <f>IF(A1416=1,0.1*ε_cu1cd,C1415+B1415)</f>
        <v/>
      </c>
      <c r="D1416" s="113">
        <f>IF('Нормальний переріз'!$D$68&gt;0,1,2)</f>
        <v/>
      </c>
      <c r="E1416" s="144">
        <f>IF(D1416=1,F1416,G1416)</f>
        <v/>
      </c>
      <c r="F1416" s="124">
        <f>IF(AI1415,0.11*ε_cu1cd,IF(AH1415,F1415*0.01,F1415))</f>
        <v/>
      </c>
      <c r="G1416" s="124">
        <f>IF(AP1415,-0.1*ε_cu1cd,IF(AM1415,G1415*0.01,G1415))</f>
        <v/>
      </c>
      <c r="H1416" s="113">
        <f>IF(A1416=1,E1416,IF(AO1415,H1415-E1415+E1416,IF(AP1415,0.8*H1415,H1415+E1416)))</f>
        <v/>
      </c>
      <c r="I1416" s="169">
        <f>(C1416-H1416)/h</f>
        <v/>
      </c>
      <c r="J1416">
        <f>C1416/(ε_c1cd)</f>
        <v/>
      </c>
      <c r="K1416">
        <f>C1416/I1416</f>
        <v/>
      </c>
      <c r="L1416" s="131">
        <f>I1416/(ε_c1cd)</f>
        <v/>
      </c>
      <c r="M1416">
        <f>I1416*(K1416-Z_s1)</f>
        <v/>
      </c>
      <c r="N1416">
        <f>I1416*(K1416-Z_s2)</f>
        <v/>
      </c>
      <c r="O1416">
        <f>E_s*M1416</f>
        <v/>
      </c>
      <c r="P1416">
        <f>E_s*N1416</f>
        <v/>
      </c>
      <c r="Q1416">
        <f>O1416*A_s1</f>
        <v/>
      </c>
      <c r="R1416">
        <f>P1416*A_s2</f>
        <v/>
      </c>
      <c r="S1416">
        <f>Q1416*($K1416-Z_s1)</f>
        <v/>
      </c>
      <c r="T1416">
        <f>R1416*($K1416-Z_s2)</f>
        <v/>
      </c>
      <c r="U1416">
        <f>(INDIRECT("a_"&amp;U$2)/(U$2+1))*(($C1416^(U$2+1)-$H1416^(U$2+1))/(ε_c1cd^(U$2+1)))</f>
        <v/>
      </c>
      <c r="V1416">
        <f>(INDIRECT("a_"&amp;V$2)/(V$2+1))*(($C1416^(V$2+1)-$H1416^(V$2+1))/(ε_c1cd^(V$2+1)))</f>
        <v/>
      </c>
      <c r="W1416">
        <f>(INDIRECT("a_"&amp;W$2)/(W$2+1))*(($C1416^(W$2+1)-$H1416^(W$2+1))/(ε_c1cd^(W$2+1)))</f>
        <v/>
      </c>
      <c r="X1416">
        <f>(INDIRECT("a_"&amp;X$2)/(X$2+1))*(($C1416^(X$2+1)-$H1416^(X$2+1))/(ε_c1cd^(X$2+1)))</f>
        <v/>
      </c>
      <c r="Y1416">
        <f>(INDIRECT("a_"&amp;Y$2)/(Y$2+1))*(($C1416^(Y$2+1)-$H1416^(Y$2+1))/(ε_c1cd^(Y$2+1)))</f>
        <v/>
      </c>
      <c r="Z1416">
        <f>(INDIRECT("a_"&amp;Z$2)/(Z$2+2))*(($C1416^(Z$2+2)-$H1416^(Z$2+2))/(ε_c1cd^(Z$2+2)))</f>
        <v/>
      </c>
      <c r="AA1416">
        <f>(INDIRECT("a_"&amp;AA$2)/(AA$2+2))*(($C1416^(AA$2+2)-$H1416^(AA$2+2))/(ε_c1cd^(AA$2+2)))</f>
        <v/>
      </c>
      <c r="AB1416">
        <f>(INDIRECT("a_"&amp;AB$2)/(AB$2+2))*(($C1416^(AB$2+2)-$H1416^(AB$2+2))/(ε_c1cd^(AB$2+2)))</f>
        <v/>
      </c>
      <c r="AC1416">
        <f>(INDIRECT("a_"&amp;AC$2)/(AC$2+2))*(($C1416^(AC$2+2)-$H1416^(AC$2+2))/(ε_c1cd^(AC$2+2)))</f>
        <v/>
      </c>
      <c r="AD1416">
        <f>(INDIRECT("a_"&amp;AD$2)/(AD$2+2))*(($C1416^(AD$2+2)-$H1416^(AD$2+2))/(ε_c1cd^(AD$2+2)))</f>
        <v/>
      </c>
      <c r="AE1416" s="111">
        <f>(b*f_cd/L1416)*SUM(U1416:Y1416)+SUM(Q1416:R1416)</f>
        <v/>
      </c>
      <c r="AF1416" s="112">
        <f>AE1416*(K1416-y+e)</f>
        <v/>
      </c>
      <c r="AG1416" s="113">
        <f>(b*f_cd/(L1416^2))*SUM(Z1416:AD1416)+SUM(S1416:T1416)-AF1416</f>
        <v/>
      </c>
      <c r="AH1416" s="114">
        <f>AG1416&lt;0</f>
        <v/>
      </c>
      <c r="AI1416" s="115">
        <f>IF(A1416=1,FALSE,(AND(AQ1416,AH1416,NOT(AI1415))))</f>
        <v/>
      </c>
      <c r="AJ1416" s="116">
        <f>(b*f_cd/L1416)*(a_1/2*J1416^2+a_2/3*J1416^3+a_3/4*J1416^4+a_4/5*J1416^5+a_5/6*J1416^6)+SUM(Q1416:R1416)</f>
        <v/>
      </c>
      <c r="AK1416">
        <f>AJ1416*(K1416-y+e)</f>
        <v/>
      </c>
      <c r="AL1416" s="118">
        <f>(b*f_cd/(L1416^2))*(a_1/3*J1416^3+a_2/4*J1416^4+a_3/5*J1416^5+a_4/6*J1416^6+a_5/7*J1416^7)+SUM(S1416:T1416)-AK1416</f>
        <v/>
      </c>
      <c r="AM1416" s="114">
        <f>AL1416&gt;0</f>
        <v/>
      </c>
      <c r="AN1416" s="115">
        <f>IF(A1416=1,FALSE,(AND(AQ1416,AM1416,NOT(AN1415))))</f>
        <v/>
      </c>
      <c r="AO1416">
        <f>IF(D1416=1,AND(AH1416,NOT(AI1416)),AND(AM1416,NOT(AN1416)))</f>
        <v/>
      </c>
      <c r="AP1416" s="119">
        <f>IF(D1416=1,AI1416,AN1416)</f>
        <v/>
      </c>
      <c r="AQ1416" s="125">
        <f>ABS(E1416)&lt;$AQ$2</f>
        <v/>
      </c>
      <c r="AS1416">
        <f>IF(AP1416,MAX(AS$3:AS1414)+1,"")</f>
        <v/>
      </c>
    </row>
    <row r="1417">
      <c r="A1417" t="n">
        <v>1327</v>
      </c>
      <c r="B1417" s="131">
        <f>IF(A1417=1,0,IF(AP1417,0.1*ε_cu1cd,0))</f>
        <v/>
      </c>
      <c r="C1417" s="131">
        <f>IF(A1417=1,0.1*ε_cu1cd,C1416+B1416)</f>
        <v/>
      </c>
      <c r="D1417" s="113">
        <f>IF('Нормальний переріз'!$D$68&gt;0,1,2)</f>
        <v/>
      </c>
      <c r="E1417" s="144">
        <f>IF(D1417=1,F1417,G1417)</f>
        <v/>
      </c>
      <c r="F1417" s="124">
        <f>IF(AI1416,0.11*ε_cu1cd,IF(AH1416,F1416*0.01,F1416))</f>
        <v/>
      </c>
      <c r="G1417" s="124">
        <f>IF(AP1416,-0.1*ε_cu1cd,IF(AM1416,G1416*0.01,G1416))</f>
        <v/>
      </c>
      <c r="H1417" s="113">
        <f>IF(A1417=1,E1417,IF(AO1416,H1416-E1416+E1417,IF(AP1416,0.8*H1416,H1416+E1417)))</f>
        <v/>
      </c>
      <c r="I1417" s="169">
        <f>(C1417-H1417)/h</f>
        <v/>
      </c>
      <c r="J1417">
        <f>C1417/(ε_c1cd)</f>
        <v/>
      </c>
      <c r="K1417">
        <f>C1417/I1417</f>
        <v/>
      </c>
      <c r="L1417" s="131">
        <f>I1417/(ε_c1cd)</f>
        <v/>
      </c>
      <c r="M1417">
        <f>I1417*(K1417-Z_s1)</f>
        <v/>
      </c>
      <c r="N1417">
        <f>I1417*(K1417-Z_s2)</f>
        <v/>
      </c>
      <c r="O1417">
        <f>E_s*M1417</f>
        <v/>
      </c>
      <c r="P1417">
        <f>E_s*N1417</f>
        <v/>
      </c>
      <c r="Q1417">
        <f>O1417*A_s1</f>
        <v/>
      </c>
      <c r="R1417">
        <f>P1417*A_s2</f>
        <v/>
      </c>
      <c r="S1417">
        <f>Q1417*($K1417-Z_s1)</f>
        <v/>
      </c>
      <c r="T1417">
        <f>R1417*($K1417-Z_s2)</f>
        <v/>
      </c>
      <c r="U1417">
        <f>(INDIRECT("a_"&amp;U$2)/(U$2+1))*(($C1417^(U$2+1)-$H1417^(U$2+1))/(ε_c1cd^(U$2+1)))</f>
        <v/>
      </c>
      <c r="V1417">
        <f>(INDIRECT("a_"&amp;V$2)/(V$2+1))*(($C1417^(V$2+1)-$H1417^(V$2+1))/(ε_c1cd^(V$2+1)))</f>
        <v/>
      </c>
      <c r="W1417">
        <f>(INDIRECT("a_"&amp;W$2)/(W$2+1))*(($C1417^(W$2+1)-$H1417^(W$2+1))/(ε_c1cd^(W$2+1)))</f>
        <v/>
      </c>
      <c r="X1417">
        <f>(INDIRECT("a_"&amp;X$2)/(X$2+1))*(($C1417^(X$2+1)-$H1417^(X$2+1))/(ε_c1cd^(X$2+1)))</f>
        <v/>
      </c>
      <c r="Y1417">
        <f>(INDIRECT("a_"&amp;Y$2)/(Y$2+1))*(($C1417^(Y$2+1)-$H1417^(Y$2+1))/(ε_c1cd^(Y$2+1)))</f>
        <v/>
      </c>
      <c r="Z1417">
        <f>(INDIRECT("a_"&amp;Z$2)/(Z$2+2))*(($C1417^(Z$2+2)-$H1417^(Z$2+2))/(ε_c1cd^(Z$2+2)))</f>
        <v/>
      </c>
      <c r="AA1417">
        <f>(INDIRECT("a_"&amp;AA$2)/(AA$2+2))*(($C1417^(AA$2+2)-$H1417^(AA$2+2))/(ε_c1cd^(AA$2+2)))</f>
        <v/>
      </c>
      <c r="AB1417">
        <f>(INDIRECT("a_"&amp;AB$2)/(AB$2+2))*(($C1417^(AB$2+2)-$H1417^(AB$2+2))/(ε_c1cd^(AB$2+2)))</f>
        <v/>
      </c>
      <c r="AC1417">
        <f>(INDIRECT("a_"&amp;AC$2)/(AC$2+2))*(($C1417^(AC$2+2)-$H1417^(AC$2+2))/(ε_c1cd^(AC$2+2)))</f>
        <v/>
      </c>
      <c r="AD1417">
        <f>(INDIRECT("a_"&amp;AD$2)/(AD$2+2))*(($C1417^(AD$2+2)-$H1417^(AD$2+2))/(ε_c1cd^(AD$2+2)))</f>
        <v/>
      </c>
      <c r="AE1417" s="111">
        <f>(b*f_cd/L1417)*SUM(U1417:Y1417)+SUM(Q1417:R1417)</f>
        <v/>
      </c>
      <c r="AF1417" s="112">
        <f>AE1417*(K1417-y+e)</f>
        <v/>
      </c>
      <c r="AG1417" s="113">
        <f>(b*f_cd/(L1417^2))*SUM(Z1417:AD1417)+SUM(S1417:T1417)-AF1417</f>
        <v/>
      </c>
      <c r="AH1417" s="114">
        <f>AG1417&lt;0</f>
        <v/>
      </c>
      <c r="AI1417" s="115">
        <f>IF(A1417=1,FALSE,(AND(AQ1417,AH1417,NOT(AI1416))))</f>
        <v/>
      </c>
      <c r="AJ1417" s="116">
        <f>(b*f_cd/L1417)*(a_1/2*J1417^2+a_2/3*J1417^3+a_3/4*J1417^4+a_4/5*J1417^5+a_5/6*J1417^6)+SUM(Q1417:R1417)</f>
        <v/>
      </c>
      <c r="AK1417">
        <f>AJ1417*(K1417-y+e)</f>
        <v/>
      </c>
      <c r="AL1417" s="118">
        <f>(b*f_cd/(L1417^2))*(a_1/3*J1417^3+a_2/4*J1417^4+a_3/5*J1417^5+a_4/6*J1417^6+a_5/7*J1417^7)+SUM(S1417:T1417)-AK1417</f>
        <v/>
      </c>
      <c r="AM1417" s="114">
        <f>AL1417&gt;0</f>
        <v/>
      </c>
      <c r="AN1417" s="115">
        <f>IF(A1417=1,FALSE,(AND(AQ1417,AM1417,NOT(AN1416))))</f>
        <v/>
      </c>
      <c r="AO1417">
        <f>IF(D1417=1,AND(AH1417,NOT(AI1417)),AND(AM1417,NOT(AN1417)))</f>
        <v/>
      </c>
      <c r="AP1417" s="119">
        <f>IF(D1417=1,AI1417,AN1417)</f>
        <v/>
      </c>
      <c r="AQ1417" s="125">
        <f>ABS(E1417)&lt;$AQ$2</f>
        <v/>
      </c>
      <c r="AS1417">
        <f>IF(AP1417,MAX(AS$3:AS1415)+1,"")</f>
        <v/>
      </c>
    </row>
    <row r="1418">
      <c r="A1418" t="n">
        <v>1328</v>
      </c>
      <c r="B1418" s="131">
        <f>IF(A1418=1,0,IF(AP1418,0.1*ε_cu1cd,0))</f>
        <v/>
      </c>
      <c r="C1418" s="131">
        <f>IF(A1418=1,0.1*ε_cu1cd,C1417+B1417)</f>
        <v/>
      </c>
      <c r="D1418" s="113">
        <f>IF('Нормальний переріз'!$D$68&gt;0,1,2)</f>
        <v/>
      </c>
      <c r="E1418" s="144">
        <f>IF(D1418=1,F1418,G1418)</f>
        <v/>
      </c>
      <c r="F1418" s="124">
        <f>IF(AI1417,0.11*ε_cu1cd,IF(AH1417,F1417*0.01,F1417))</f>
        <v/>
      </c>
      <c r="G1418" s="124">
        <f>IF(AP1417,-0.1*ε_cu1cd,IF(AM1417,G1417*0.01,G1417))</f>
        <v/>
      </c>
      <c r="H1418" s="113">
        <f>IF(A1418=1,E1418,IF(AO1417,H1417-E1417+E1418,IF(AP1417,0.8*H1417,H1417+E1418)))</f>
        <v/>
      </c>
      <c r="I1418" s="169">
        <f>(C1418-H1418)/h</f>
        <v/>
      </c>
      <c r="J1418">
        <f>C1418/(ε_c1cd)</f>
        <v/>
      </c>
      <c r="K1418">
        <f>C1418/I1418</f>
        <v/>
      </c>
      <c r="L1418" s="131">
        <f>I1418/(ε_c1cd)</f>
        <v/>
      </c>
      <c r="M1418">
        <f>I1418*(K1418-Z_s1)</f>
        <v/>
      </c>
      <c r="N1418">
        <f>I1418*(K1418-Z_s2)</f>
        <v/>
      </c>
      <c r="O1418">
        <f>E_s*M1418</f>
        <v/>
      </c>
      <c r="P1418">
        <f>E_s*N1418</f>
        <v/>
      </c>
      <c r="Q1418">
        <f>O1418*A_s1</f>
        <v/>
      </c>
      <c r="R1418">
        <f>P1418*A_s2</f>
        <v/>
      </c>
      <c r="S1418">
        <f>Q1418*($K1418-Z_s1)</f>
        <v/>
      </c>
      <c r="T1418">
        <f>R1418*($K1418-Z_s2)</f>
        <v/>
      </c>
      <c r="U1418">
        <f>(INDIRECT("a_"&amp;U$2)/(U$2+1))*(($C1418^(U$2+1)-$H1418^(U$2+1))/(ε_c1cd^(U$2+1)))</f>
        <v/>
      </c>
      <c r="V1418">
        <f>(INDIRECT("a_"&amp;V$2)/(V$2+1))*(($C1418^(V$2+1)-$H1418^(V$2+1))/(ε_c1cd^(V$2+1)))</f>
        <v/>
      </c>
      <c r="W1418">
        <f>(INDIRECT("a_"&amp;W$2)/(W$2+1))*(($C1418^(W$2+1)-$H1418^(W$2+1))/(ε_c1cd^(W$2+1)))</f>
        <v/>
      </c>
      <c r="X1418">
        <f>(INDIRECT("a_"&amp;X$2)/(X$2+1))*(($C1418^(X$2+1)-$H1418^(X$2+1))/(ε_c1cd^(X$2+1)))</f>
        <v/>
      </c>
      <c r="Y1418">
        <f>(INDIRECT("a_"&amp;Y$2)/(Y$2+1))*(($C1418^(Y$2+1)-$H1418^(Y$2+1))/(ε_c1cd^(Y$2+1)))</f>
        <v/>
      </c>
      <c r="Z1418">
        <f>(INDIRECT("a_"&amp;Z$2)/(Z$2+2))*(($C1418^(Z$2+2)-$H1418^(Z$2+2))/(ε_c1cd^(Z$2+2)))</f>
        <v/>
      </c>
      <c r="AA1418">
        <f>(INDIRECT("a_"&amp;AA$2)/(AA$2+2))*(($C1418^(AA$2+2)-$H1418^(AA$2+2))/(ε_c1cd^(AA$2+2)))</f>
        <v/>
      </c>
      <c r="AB1418">
        <f>(INDIRECT("a_"&amp;AB$2)/(AB$2+2))*(($C1418^(AB$2+2)-$H1418^(AB$2+2))/(ε_c1cd^(AB$2+2)))</f>
        <v/>
      </c>
      <c r="AC1418">
        <f>(INDIRECT("a_"&amp;AC$2)/(AC$2+2))*(($C1418^(AC$2+2)-$H1418^(AC$2+2))/(ε_c1cd^(AC$2+2)))</f>
        <v/>
      </c>
      <c r="AD1418">
        <f>(INDIRECT("a_"&amp;AD$2)/(AD$2+2))*(($C1418^(AD$2+2)-$H1418^(AD$2+2))/(ε_c1cd^(AD$2+2)))</f>
        <v/>
      </c>
      <c r="AE1418" s="111">
        <f>(b*f_cd/L1418)*SUM(U1418:Y1418)+SUM(Q1418:R1418)</f>
        <v/>
      </c>
      <c r="AF1418" s="112">
        <f>AE1418*(K1418-y+e)</f>
        <v/>
      </c>
      <c r="AG1418" s="113">
        <f>(b*f_cd/(L1418^2))*SUM(Z1418:AD1418)+SUM(S1418:T1418)-AF1418</f>
        <v/>
      </c>
      <c r="AH1418" s="114">
        <f>AG1418&lt;0</f>
        <v/>
      </c>
      <c r="AI1418" s="115">
        <f>IF(A1418=1,FALSE,(AND(AQ1418,AH1418,NOT(AI1417))))</f>
        <v/>
      </c>
      <c r="AJ1418" s="116">
        <f>(b*f_cd/L1418)*(a_1/2*J1418^2+a_2/3*J1418^3+a_3/4*J1418^4+a_4/5*J1418^5+a_5/6*J1418^6)+SUM(Q1418:R1418)</f>
        <v/>
      </c>
      <c r="AK1418">
        <f>AJ1418*(K1418-y+e)</f>
        <v/>
      </c>
      <c r="AL1418" s="118">
        <f>(b*f_cd/(L1418^2))*(a_1/3*J1418^3+a_2/4*J1418^4+a_3/5*J1418^5+a_4/6*J1418^6+a_5/7*J1418^7)+SUM(S1418:T1418)-AK1418</f>
        <v/>
      </c>
      <c r="AM1418" s="114">
        <f>AL1418&gt;0</f>
        <v/>
      </c>
      <c r="AN1418" s="115">
        <f>IF(A1418=1,FALSE,(AND(AQ1418,AM1418,NOT(AN1417))))</f>
        <v/>
      </c>
      <c r="AO1418">
        <f>IF(D1418=1,AND(AH1418,NOT(AI1418)),AND(AM1418,NOT(AN1418)))</f>
        <v/>
      </c>
      <c r="AP1418" s="119">
        <f>IF(D1418=1,AI1418,AN1418)</f>
        <v/>
      </c>
      <c r="AQ1418" s="125">
        <f>ABS(E1418)&lt;$AQ$2</f>
        <v/>
      </c>
      <c r="AS1418">
        <f>IF(AP1418,MAX(AS$3:AS1416)+1,"")</f>
        <v/>
      </c>
    </row>
    <row r="1419">
      <c r="A1419" t="n">
        <v>1329</v>
      </c>
      <c r="B1419" s="131">
        <f>IF(A1419=1,0,IF(AP1419,0.1*ε_cu1cd,0))</f>
        <v/>
      </c>
      <c r="C1419" s="131">
        <f>IF(A1419=1,0.1*ε_cu1cd,C1418+B1418)</f>
        <v/>
      </c>
      <c r="D1419" s="113">
        <f>IF('Нормальний переріз'!$D$68&gt;0,1,2)</f>
        <v/>
      </c>
      <c r="E1419" s="144">
        <f>IF(D1419=1,F1419,G1419)</f>
        <v/>
      </c>
      <c r="F1419" s="124">
        <f>IF(AI1418,0.11*ε_cu1cd,IF(AH1418,F1418*0.01,F1418))</f>
        <v/>
      </c>
      <c r="G1419" s="124">
        <f>IF(AP1418,-0.1*ε_cu1cd,IF(AM1418,G1418*0.01,G1418))</f>
        <v/>
      </c>
      <c r="H1419" s="113">
        <f>IF(A1419=1,E1419,IF(AO1418,H1418-E1418+E1419,IF(AP1418,0.8*H1418,H1418+E1419)))</f>
        <v/>
      </c>
      <c r="I1419" s="169">
        <f>(C1419-H1419)/h</f>
        <v/>
      </c>
      <c r="J1419">
        <f>C1419/(ε_c1cd)</f>
        <v/>
      </c>
      <c r="K1419">
        <f>C1419/I1419</f>
        <v/>
      </c>
      <c r="L1419" s="131">
        <f>I1419/(ε_c1cd)</f>
        <v/>
      </c>
      <c r="M1419">
        <f>I1419*(K1419-Z_s1)</f>
        <v/>
      </c>
      <c r="N1419">
        <f>I1419*(K1419-Z_s2)</f>
        <v/>
      </c>
      <c r="O1419">
        <f>E_s*M1419</f>
        <v/>
      </c>
      <c r="P1419">
        <f>E_s*N1419</f>
        <v/>
      </c>
      <c r="Q1419">
        <f>O1419*A_s1</f>
        <v/>
      </c>
      <c r="R1419">
        <f>P1419*A_s2</f>
        <v/>
      </c>
      <c r="S1419">
        <f>Q1419*($K1419-Z_s1)</f>
        <v/>
      </c>
      <c r="T1419">
        <f>R1419*($K1419-Z_s2)</f>
        <v/>
      </c>
      <c r="U1419">
        <f>(INDIRECT("a_"&amp;U$2)/(U$2+1))*(($C1419^(U$2+1)-$H1419^(U$2+1))/(ε_c1cd^(U$2+1)))</f>
        <v/>
      </c>
      <c r="V1419">
        <f>(INDIRECT("a_"&amp;V$2)/(V$2+1))*(($C1419^(V$2+1)-$H1419^(V$2+1))/(ε_c1cd^(V$2+1)))</f>
        <v/>
      </c>
      <c r="W1419">
        <f>(INDIRECT("a_"&amp;W$2)/(W$2+1))*(($C1419^(W$2+1)-$H1419^(W$2+1))/(ε_c1cd^(W$2+1)))</f>
        <v/>
      </c>
      <c r="X1419">
        <f>(INDIRECT("a_"&amp;X$2)/(X$2+1))*(($C1419^(X$2+1)-$H1419^(X$2+1))/(ε_c1cd^(X$2+1)))</f>
        <v/>
      </c>
      <c r="Y1419">
        <f>(INDIRECT("a_"&amp;Y$2)/(Y$2+1))*(($C1419^(Y$2+1)-$H1419^(Y$2+1))/(ε_c1cd^(Y$2+1)))</f>
        <v/>
      </c>
      <c r="Z1419">
        <f>(INDIRECT("a_"&amp;Z$2)/(Z$2+2))*(($C1419^(Z$2+2)-$H1419^(Z$2+2))/(ε_c1cd^(Z$2+2)))</f>
        <v/>
      </c>
      <c r="AA1419">
        <f>(INDIRECT("a_"&amp;AA$2)/(AA$2+2))*(($C1419^(AA$2+2)-$H1419^(AA$2+2))/(ε_c1cd^(AA$2+2)))</f>
        <v/>
      </c>
      <c r="AB1419">
        <f>(INDIRECT("a_"&amp;AB$2)/(AB$2+2))*(($C1419^(AB$2+2)-$H1419^(AB$2+2))/(ε_c1cd^(AB$2+2)))</f>
        <v/>
      </c>
      <c r="AC1419">
        <f>(INDIRECT("a_"&amp;AC$2)/(AC$2+2))*(($C1419^(AC$2+2)-$H1419^(AC$2+2))/(ε_c1cd^(AC$2+2)))</f>
        <v/>
      </c>
      <c r="AD1419">
        <f>(INDIRECT("a_"&amp;AD$2)/(AD$2+2))*(($C1419^(AD$2+2)-$H1419^(AD$2+2))/(ε_c1cd^(AD$2+2)))</f>
        <v/>
      </c>
      <c r="AE1419" s="111">
        <f>(b*f_cd/L1419)*SUM(U1419:Y1419)+SUM(Q1419:R1419)</f>
        <v/>
      </c>
      <c r="AF1419" s="112">
        <f>AE1419*(K1419-y+e)</f>
        <v/>
      </c>
      <c r="AG1419" s="113">
        <f>(b*f_cd/(L1419^2))*SUM(Z1419:AD1419)+SUM(S1419:T1419)-AF1419</f>
        <v/>
      </c>
      <c r="AH1419" s="114">
        <f>AG1419&lt;0</f>
        <v/>
      </c>
      <c r="AI1419" s="115">
        <f>IF(A1419=1,FALSE,(AND(AQ1419,AH1419,NOT(AI1418))))</f>
        <v/>
      </c>
      <c r="AJ1419" s="116">
        <f>(b*f_cd/L1419)*(a_1/2*J1419^2+a_2/3*J1419^3+a_3/4*J1419^4+a_4/5*J1419^5+a_5/6*J1419^6)+SUM(Q1419:R1419)</f>
        <v/>
      </c>
      <c r="AK1419">
        <f>AJ1419*(K1419-y+e)</f>
        <v/>
      </c>
      <c r="AL1419" s="118">
        <f>(b*f_cd/(L1419^2))*(a_1/3*J1419^3+a_2/4*J1419^4+a_3/5*J1419^5+a_4/6*J1419^6+a_5/7*J1419^7)+SUM(S1419:T1419)-AK1419</f>
        <v/>
      </c>
      <c r="AM1419" s="114">
        <f>AL1419&gt;0</f>
        <v/>
      </c>
      <c r="AN1419" s="115">
        <f>IF(A1419=1,FALSE,(AND(AQ1419,AM1419,NOT(AN1418))))</f>
        <v/>
      </c>
      <c r="AO1419">
        <f>IF(D1419=1,AND(AH1419,NOT(AI1419)),AND(AM1419,NOT(AN1419)))</f>
        <v/>
      </c>
      <c r="AP1419" s="119">
        <f>IF(D1419=1,AI1419,AN1419)</f>
        <v/>
      </c>
      <c r="AQ1419" s="125">
        <f>ABS(E1419)&lt;$AQ$2</f>
        <v/>
      </c>
      <c r="AS1419">
        <f>IF(AP1419,MAX(AS$3:AS1417)+1,"")</f>
        <v/>
      </c>
    </row>
    <row r="1420">
      <c r="A1420" t="n">
        <v>1330</v>
      </c>
      <c r="B1420" s="131">
        <f>IF(A1420=1,0,IF(AP1420,0.1*ε_cu1cd,0))</f>
        <v/>
      </c>
      <c r="C1420" s="131">
        <f>IF(A1420=1,0.1*ε_cu1cd,C1419+B1419)</f>
        <v/>
      </c>
      <c r="D1420" s="113">
        <f>IF('Нормальний переріз'!$D$68&gt;0,1,2)</f>
        <v/>
      </c>
      <c r="E1420" s="144">
        <f>IF(D1420=1,F1420,G1420)</f>
        <v/>
      </c>
      <c r="F1420" s="124">
        <f>IF(AI1419,0.11*ε_cu1cd,IF(AH1419,F1419*0.01,F1419))</f>
        <v/>
      </c>
      <c r="G1420" s="124">
        <f>IF(AP1419,-0.1*ε_cu1cd,IF(AM1419,G1419*0.01,G1419))</f>
        <v/>
      </c>
      <c r="H1420" s="113">
        <f>IF(A1420=1,E1420,IF(AO1419,H1419-E1419+E1420,IF(AP1419,0.8*H1419,H1419+E1420)))</f>
        <v/>
      </c>
      <c r="I1420" s="169">
        <f>(C1420-H1420)/h</f>
        <v/>
      </c>
      <c r="J1420">
        <f>C1420/(ε_c1cd)</f>
        <v/>
      </c>
      <c r="K1420">
        <f>C1420/I1420</f>
        <v/>
      </c>
      <c r="L1420" s="131">
        <f>I1420/(ε_c1cd)</f>
        <v/>
      </c>
      <c r="M1420">
        <f>I1420*(K1420-Z_s1)</f>
        <v/>
      </c>
      <c r="N1420">
        <f>I1420*(K1420-Z_s2)</f>
        <v/>
      </c>
      <c r="O1420">
        <f>E_s*M1420</f>
        <v/>
      </c>
      <c r="P1420">
        <f>E_s*N1420</f>
        <v/>
      </c>
      <c r="Q1420">
        <f>O1420*A_s1</f>
        <v/>
      </c>
      <c r="R1420">
        <f>P1420*A_s2</f>
        <v/>
      </c>
      <c r="S1420">
        <f>Q1420*($K1420-Z_s1)</f>
        <v/>
      </c>
      <c r="T1420">
        <f>R1420*($K1420-Z_s2)</f>
        <v/>
      </c>
      <c r="U1420">
        <f>(INDIRECT("a_"&amp;U$2)/(U$2+1))*(($C1420^(U$2+1)-$H1420^(U$2+1))/(ε_c1cd^(U$2+1)))</f>
        <v/>
      </c>
      <c r="V1420">
        <f>(INDIRECT("a_"&amp;V$2)/(V$2+1))*(($C1420^(V$2+1)-$H1420^(V$2+1))/(ε_c1cd^(V$2+1)))</f>
        <v/>
      </c>
      <c r="W1420">
        <f>(INDIRECT("a_"&amp;W$2)/(W$2+1))*(($C1420^(W$2+1)-$H1420^(W$2+1))/(ε_c1cd^(W$2+1)))</f>
        <v/>
      </c>
      <c r="X1420">
        <f>(INDIRECT("a_"&amp;X$2)/(X$2+1))*(($C1420^(X$2+1)-$H1420^(X$2+1))/(ε_c1cd^(X$2+1)))</f>
        <v/>
      </c>
      <c r="Y1420">
        <f>(INDIRECT("a_"&amp;Y$2)/(Y$2+1))*(($C1420^(Y$2+1)-$H1420^(Y$2+1))/(ε_c1cd^(Y$2+1)))</f>
        <v/>
      </c>
      <c r="Z1420">
        <f>(INDIRECT("a_"&amp;Z$2)/(Z$2+2))*(($C1420^(Z$2+2)-$H1420^(Z$2+2))/(ε_c1cd^(Z$2+2)))</f>
        <v/>
      </c>
      <c r="AA1420">
        <f>(INDIRECT("a_"&amp;AA$2)/(AA$2+2))*(($C1420^(AA$2+2)-$H1420^(AA$2+2))/(ε_c1cd^(AA$2+2)))</f>
        <v/>
      </c>
      <c r="AB1420">
        <f>(INDIRECT("a_"&amp;AB$2)/(AB$2+2))*(($C1420^(AB$2+2)-$H1420^(AB$2+2))/(ε_c1cd^(AB$2+2)))</f>
        <v/>
      </c>
      <c r="AC1420">
        <f>(INDIRECT("a_"&amp;AC$2)/(AC$2+2))*(($C1420^(AC$2+2)-$H1420^(AC$2+2))/(ε_c1cd^(AC$2+2)))</f>
        <v/>
      </c>
      <c r="AD1420">
        <f>(INDIRECT("a_"&amp;AD$2)/(AD$2+2))*(($C1420^(AD$2+2)-$H1420^(AD$2+2))/(ε_c1cd^(AD$2+2)))</f>
        <v/>
      </c>
      <c r="AE1420" s="111">
        <f>(b*f_cd/L1420)*SUM(U1420:Y1420)+SUM(Q1420:R1420)</f>
        <v/>
      </c>
      <c r="AF1420" s="112">
        <f>AE1420*(K1420-y+e)</f>
        <v/>
      </c>
      <c r="AG1420" s="113">
        <f>(b*f_cd/(L1420^2))*SUM(Z1420:AD1420)+SUM(S1420:T1420)-AF1420</f>
        <v/>
      </c>
      <c r="AH1420" s="114">
        <f>AG1420&lt;0</f>
        <v/>
      </c>
      <c r="AI1420" s="115">
        <f>IF(A1420=1,FALSE,(AND(AQ1420,AH1420,NOT(AI1419))))</f>
        <v/>
      </c>
      <c r="AJ1420" s="116">
        <f>(b*f_cd/L1420)*(a_1/2*J1420^2+a_2/3*J1420^3+a_3/4*J1420^4+a_4/5*J1420^5+a_5/6*J1420^6)+SUM(Q1420:R1420)</f>
        <v/>
      </c>
      <c r="AK1420">
        <f>AJ1420*(K1420-y+e)</f>
        <v/>
      </c>
      <c r="AL1420" s="118">
        <f>(b*f_cd/(L1420^2))*(a_1/3*J1420^3+a_2/4*J1420^4+a_3/5*J1420^5+a_4/6*J1420^6+a_5/7*J1420^7)+SUM(S1420:T1420)-AK1420</f>
        <v/>
      </c>
      <c r="AM1420" s="114">
        <f>AL1420&gt;0</f>
        <v/>
      </c>
      <c r="AN1420" s="115">
        <f>IF(A1420=1,FALSE,(AND(AQ1420,AM1420,NOT(AN1419))))</f>
        <v/>
      </c>
      <c r="AO1420">
        <f>IF(D1420=1,AND(AH1420,NOT(AI1420)),AND(AM1420,NOT(AN1420)))</f>
        <v/>
      </c>
      <c r="AP1420" s="119">
        <f>IF(D1420=1,AI1420,AN1420)</f>
        <v/>
      </c>
      <c r="AQ1420" s="125">
        <f>ABS(E1420)&lt;$AQ$2</f>
        <v/>
      </c>
      <c r="AS1420">
        <f>IF(AP1420,MAX(AS$3:AS1418)+1,"")</f>
        <v/>
      </c>
    </row>
    <row r="1421">
      <c r="A1421" t="n">
        <v>1331</v>
      </c>
      <c r="B1421" s="131">
        <f>IF(A1421=1,0,IF(AP1421,0.1*ε_cu1cd,0))</f>
        <v/>
      </c>
      <c r="C1421" s="131">
        <f>IF(A1421=1,0.1*ε_cu1cd,C1420+B1420)</f>
        <v/>
      </c>
      <c r="D1421" s="113">
        <f>IF('Нормальний переріз'!$D$68&gt;0,1,2)</f>
        <v/>
      </c>
      <c r="E1421" s="144">
        <f>IF(D1421=1,F1421,G1421)</f>
        <v/>
      </c>
      <c r="F1421" s="124">
        <f>IF(AI1420,0.11*ε_cu1cd,IF(AH1420,F1420*0.01,F1420))</f>
        <v/>
      </c>
      <c r="G1421" s="124">
        <f>IF(AP1420,-0.1*ε_cu1cd,IF(AM1420,G1420*0.01,G1420))</f>
        <v/>
      </c>
      <c r="H1421" s="113">
        <f>IF(A1421=1,E1421,IF(AO1420,H1420-E1420+E1421,IF(AP1420,0.8*H1420,H1420+E1421)))</f>
        <v/>
      </c>
      <c r="I1421" s="169">
        <f>(C1421-H1421)/h</f>
        <v/>
      </c>
      <c r="J1421">
        <f>C1421/(ε_c1cd)</f>
        <v/>
      </c>
      <c r="K1421">
        <f>C1421/I1421</f>
        <v/>
      </c>
      <c r="L1421" s="131">
        <f>I1421/(ε_c1cd)</f>
        <v/>
      </c>
      <c r="M1421">
        <f>I1421*(K1421-Z_s1)</f>
        <v/>
      </c>
      <c r="N1421">
        <f>I1421*(K1421-Z_s2)</f>
        <v/>
      </c>
      <c r="O1421">
        <f>E_s*M1421</f>
        <v/>
      </c>
      <c r="P1421">
        <f>E_s*N1421</f>
        <v/>
      </c>
      <c r="Q1421">
        <f>O1421*A_s1</f>
        <v/>
      </c>
      <c r="R1421">
        <f>P1421*A_s2</f>
        <v/>
      </c>
      <c r="S1421">
        <f>Q1421*($K1421-Z_s1)</f>
        <v/>
      </c>
      <c r="T1421">
        <f>R1421*($K1421-Z_s2)</f>
        <v/>
      </c>
      <c r="U1421">
        <f>(INDIRECT("a_"&amp;U$2)/(U$2+1))*(($C1421^(U$2+1)-$H1421^(U$2+1))/(ε_c1cd^(U$2+1)))</f>
        <v/>
      </c>
      <c r="V1421">
        <f>(INDIRECT("a_"&amp;V$2)/(V$2+1))*(($C1421^(V$2+1)-$H1421^(V$2+1))/(ε_c1cd^(V$2+1)))</f>
        <v/>
      </c>
      <c r="W1421">
        <f>(INDIRECT("a_"&amp;W$2)/(W$2+1))*(($C1421^(W$2+1)-$H1421^(W$2+1))/(ε_c1cd^(W$2+1)))</f>
        <v/>
      </c>
      <c r="X1421">
        <f>(INDIRECT("a_"&amp;X$2)/(X$2+1))*(($C1421^(X$2+1)-$H1421^(X$2+1))/(ε_c1cd^(X$2+1)))</f>
        <v/>
      </c>
      <c r="Y1421">
        <f>(INDIRECT("a_"&amp;Y$2)/(Y$2+1))*(($C1421^(Y$2+1)-$H1421^(Y$2+1))/(ε_c1cd^(Y$2+1)))</f>
        <v/>
      </c>
      <c r="Z1421">
        <f>(INDIRECT("a_"&amp;Z$2)/(Z$2+2))*(($C1421^(Z$2+2)-$H1421^(Z$2+2))/(ε_c1cd^(Z$2+2)))</f>
        <v/>
      </c>
      <c r="AA1421">
        <f>(INDIRECT("a_"&amp;AA$2)/(AA$2+2))*(($C1421^(AA$2+2)-$H1421^(AA$2+2))/(ε_c1cd^(AA$2+2)))</f>
        <v/>
      </c>
      <c r="AB1421">
        <f>(INDIRECT("a_"&amp;AB$2)/(AB$2+2))*(($C1421^(AB$2+2)-$H1421^(AB$2+2))/(ε_c1cd^(AB$2+2)))</f>
        <v/>
      </c>
      <c r="AC1421">
        <f>(INDIRECT("a_"&amp;AC$2)/(AC$2+2))*(($C1421^(AC$2+2)-$H1421^(AC$2+2))/(ε_c1cd^(AC$2+2)))</f>
        <v/>
      </c>
      <c r="AD1421">
        <f>(INDIRECT("a_"&amp;AD$2)/(AD$2+2))*(($C1421^(AD$2+2)-$H1421^(AD$2+2))/(ε_c1cd^(AD$2+2)))</f>
        <v/>
      </c>
      <c r="AE1421" s="111">
        <f>(b*f_cd/L1421)*SUM(U1421:Y1421)+SUM(Q1421:R1421)</f>
        <v/>
      </c>
      <c r="AF1421" s="112">
        <f>AE1421*(K1421-y+e)</f>
        <v/>
      </c>
      <c r="AG1421" s="113">
        <f>(b*f_cd/(L1421^2))*SUM(Z1421:AD1421)+SUM(S1421:T1421)-AF1421</f>
        <v/>
      </c>
      <c r="AH1421" s="114">
        <f>AG1421&lt;0</f>
        <v/>
      </c>
      <c r="AI1421" s="115">
        <f>IF(A1421=1,FALSE,(AND(AQ1421,AH1421,NOT(AI1420))))</f>
        <v/>
      </c>
      <c r="AJ1421" s="116">
        <f>(b*f_cd/L1421)*(a_1/2*J1421^2+a_2/3*J1421^3+a_3/4*J1421^4+a_4/5*J1421^5+a_5/6*J1421^6)+SUM(Q1421:R1421)</f>
        <v/>
      </c>
      <c r="AK1421">
        <f>AJ1421*(K1421-y+e)</f>
        <v/>
      </c>
      <c r="AL1421" s="118">
        <f>(b*f_cd/(L1421^2))*(a_1/3*J1421^3+a_2/4*J1421^4+a_3/5*J1421^5+a_4/6*J1421^6+a_5/7*J1421^7)+SUM(S1421:T1421)-AK1421</f>
        <v/>
      </c>
      <c r="AM1421" s="114">
        <f>AL1421&gt;0</f>
        <v/>
      </c>
      <c r="AN1421" s="115">
        <f>IF(A1421=1,FALSE,(AND(AQ1421,AM1421,NOT(AN1420))))</f>
        <v/>
      </c>
      <c r="AO1421">
        <f>IF(D1421=1,AND(AH1421,NOT(AI1421)),AND(AM1421,NOT(AN1421)))</f>
        <v/>
      </c>
      <c r="AP1421" s="119">
        <f>IF(D1421=1,AI1421,AN1421)</f>
        <v/>
      </c>
      <c r="AQ1421" s="125">
        <f>ABS(E1421)&lt;$AQ$2</f>
        <v/>
      </c>
      <c r="AS1421">
        <f>IF(AP1421,MAX(AS$3:AS1419)+1,"")</f>
        <v/>
      </c>
    </row>
    <row r="1422">
      <c r="A1422" t="n">
        <v>1332</v>
      </c>
      <c r="B1422" s="131">
        <f>IF(A1422=1,0,IF(AP1422,0.1*ε_cu1cd,0))</f>
        <v/>
      </c>
      <c r="C1422" s="131">
        <f>IF(A1422=1,0.1*ε_cu1cd,C1421+B1421)</f>
        <v/>
      </c>
      <c r="D1422" s="113">
        <f>IF('Нормальний переріз'!$D$68&gt;0,1,2)</f>
        <v/>
      </c>
      <c r="E1422" s="144">
        <f>IF(D1422=1,F1422,G1422)</f>
        <v/>
      </c>
      <c r="F1422" s="124">
        <f>IF(AI1421,0.11*ε_cu1cd,IF(AH1421,F1421*0.01,F1421))</f>
        <v/>
      </c>
      <c r="G1422" s="124">
        <f>IF(AP1421,-0.1*ε_cu1cd,IF(AM1421,G1421*0.01,G1421))</f>
        <v/>
      </c>
      <c r="H1422" s="113">
        <f>IF(A1422=1,E1422,IF(AO1421,H1421-E1421+E1422,IF(AP1421,0.8*H1421,H1421+E1422)))</f>
        <v/>
      </c>
      <c r="I1422" s="169">
        <f>(C1422-H1422)/h</f>
        <v/>
      </c>
      <c r="J1422">
        <f>C1422/(ε_c1cd)</f>
        <v/>
      </c>
      <c r="K1422">
        <f>C1422/I1422</f>
        <v/>
      </c>
      <c r="L1422" s="131">
        <f>I1422/(ε_c1cd)</f>
        <v/>
      </c>
      <c r="M1422">
        <f>I1422*(K1422-Z_s1)</f>
        <v/>
      </c>
      <c r="N1422">
        <f>I1422*(K1422-Z_s2)</f>
        <v/>
      </c>
      <c r="O1422">
        <f>E_s*M1422</f>
        <v/>
      </c>
      <c r="P1422">
        <f>E_s*N1422</f>
        <v/>
      </c>
      <c r="Q1422">
        <f>O1422*A_s1</f>
        <v/>
      </c>
      <c r="R1422">
        <f>P1422*A_s2</f>
        <v/>
      </c>
      <c r="S1422">
        <f>Q1422*($K1422-Z_s1)</f>
        <v/>
      </c>
      <c r="T1422">
        <f>R1422*($K1422-Z_s2)</f>
        <v/>
      </c>
      <c r="U1422">
        <f>(INDIRECT("a_"&amp;U$2)/(U$2+1))*(($C1422^(U$2+1)-$H1422^(U$2+1))/(ε_c1cd^(U$2+1)))</f>
        <v/>
      </c>
      <c r="V1422">
        <f>(INDIRECT("a_"&amp;V$2)/(V$2+1))*(($C1422^(V$2+1)-$H1422^(V$2+1))/(ε_c1cd^(V$2+1)))</f>
        <v/>
      </c>
      <c r="W1422">
        <f>(INDIRECT("a_"&amp;W$2)/(W$2+1))*(($C1422^(W$2+1)-$H1422^(W$2+1))/(ε_c1cd^(W$2+1)))</f>
        <v/>
      </c>
      <c r="X1422">
        <f>(INDIRECT("a_"&amp;X$2)/(X$2+1))*(($C1422^(X$2+1)-$H1422^(X$2+1))/(ε_c1cd^(X$2+1)))</f>
        <v/>
      </c>
      <c r="Y1422">
        <f>(INDIRECT("a_"&amp;Y$2)/(Y$2+1))*(($C1422^(Y$2+1)-$H1422^(Y$2+1))/(ε_c1cd^(Y$2+1)))</f>
        <v/>
      </c>
      <c r="Z1422">
        <f>(INDIRECT("a_"&amp;Z$2)/(Z$2+2))*(($C1422^(Z$2+2)-$H1422^(Z$2+2))/(ε_c1cd^(Z$2+2)))</f>
        <v/>
      </c>
      <c r="AA1422">
        <f>(INDIRECT("a_"&amp;AA$2)/(AA$2+2))*(($C1422^(AA$2+2)-$H1422^(AA$2+2))/(ε_c1cd^(AA$2+2)))</f>
        <v/>
      </c>
      <c r="AB1422">
        <f>(INDIRECT("a_"&amp;AB$2)/(AB$2+2))*(($C1422^(AB$2+2)-$H1422^(AB$2+2))/(ε_c1cd^(AB$2+2)))</f>
        <v/>
      </c>
      <c r="AC1422">
        <f>(INDIRECT("a_"&amp;AC$2)/(AC$2+2))*(($C1422^(AC$2+2)-$H1422^(AC$2+2))/(ε_c1cd^(AC$2+2)))</f>
        <v/>
      </c>
      <c r="AD1422">
        <f>(INDIRECT("a_"&amp;AD$2)/(AD$2+2))*(($C1422^(AD$2+2)-$H1422^(AD$2+2))/(ε_c1cd^(AD$2+2)))</f>
        <v/>
      </c>
      <c r="AE1422" s="111">
        <f>(b*f_cd/L1422)*SUM(U1422:Y1422)+SUM(Q1422:R1422)</f>
        <v/>
      </c>
      <c r="AF1422" s="112">
        <f>AE1422*(K1422-y+e)</f>
        <v/>
      </c>
      <c r="AG1422" s="113">
        <f>(b*f_cd/(L1422^2))*SUM(Z1422:AD1422)+SUM(S1422:T1422)-AF1422</f>
        <v/>
      </c>
      <c r="AH1422" s="114">
        <f>AG1422&lt;0</f>
        <v/>
      </c>
      <c r="AI1422" s="115">
        <f>IF(A1422=1,FALSE,(AND(AQ1422,AH1422,NOT(AI1421))))</f>
        <v/>
      </c>
      <c r="AJ1422" s="116">
        <f>(b*f_cd/L1422)*(a_1/2*J1422^2+a_2/3*J1422^3+a_3/4*J1422^4+a_4/5*J1422^5+a_5/6*J1422^6)+SUM(Q1422:R1422)</f>
        <v/>
      </c>
      <c r="AK1422">
        <f>AJ1422*(K1422-y+e)</f>
        <v/>
      </c>
      <c r="AL1422" s="118">
        <f>(b*f_cd/(L1422^2))*(a_1/3*J1422^3+a_2/4*J1422^4+a_3/5*J1422^5+a_4/6*J1422^6+a_5/7*J1422^7)+SUM(S1422:T1422)-AK1422</f>
        <v/>
      </c>
      <c r="AM1422" s="114">
        <f>AL1422&gt;0</f>
        <v/>
      </c>
      <c r="AN1422" s="115">
        <f>IF(A1422=1,FALSE,(AND(AQ1422,AM1422,NOT(AN1421))))</f>
        <v/>
      </c>
      <c r="AO1422">
        <f>IF(D1422=1,AND(AH1422,NOT(AI1422)),AND(AM1422,NOT(AN1422)))</f>
        <v/>
      </c>
      <c r="AP1422" s="119">
        <f>IF(D1422=1,AI1422,AN1422)</f>
        <v/>
      </c>
      <c r="AQ1422" s="125">
        <f>ABS(E1422)&lt;$AQ$2</f>
        <v/>
      </c>
      <c r="AS1422">
        <f>IF(AP1422,MAX(AS$3:AS1420)+1,"")</f>
        <v/>
      </c>
    </row>
    <row r="1423">
      <c r="A1423" t="n">
        <v>1333</v>
      </c>
      <c r="B1423" s="131">
        <f>IF(A1423=1,0,IF(AP1423,0.1*ε_cu1cd,0))</f>
        <v/>
      </c>
      <c r="C1423" s="131">
        <f>IF(A1423=1,0.1*ε_cu1cd,C1422+B1422)</f>
        <v/>
      </c>
      <c r="D1423" s="113">
        <f>IF('Нормальний переріз'!$D$68&gt;0,1,2)</f>
        <v/>
      </c>
      <c r="E1423" s="144">
        <f>IF(D1423=1,F1423,G1423)</f>
        <v/>
      </c>
      <c r="F1423" s="124">
        <f>IF(AI1422,0.11*ε_cu1cd,IF(AH1422,F1422*0.01,F1422))</f>
        <v/>
      </c>
      <c r="G1423" s="124">
        <f>IF(AP1422,-0.1*ε_cu1cd,IF(AM1422,G1422*0.01,G1422))</f>
        <v/>
      </c>
      <c r="H1423" s="113">
        <f>IF(A1423=1,E1423,IF(AO1422,H1422-E1422+E1423,IF(AP1422,0.8*H1422,H1422+E1423)))</f>
        <v/>
      </c>
      <c r="I1423" s="169">
        <f>(C1423-H1423)/h</f>
        <v/>
      </c>
      <c r="J1423">
        <f>C1423/(ε_c1cd)</f>
        <v/>
      </c>
      <c r="K1423">
        <f>C1423/I1423</f>
        <v/>
      </c>
      <c r="L1423" s="131">
        <f>I1423/(ε_c1cd)</f>
        <v/>
      </c>
      <c r="M1423">
        <f>I1423*(K1423-Z_s1)</f>
        <v/>
      </c>
      <c r="N1423">
        <f>I1423*(K1423-Z_s2)</f>
        <v/>
      </c>
      <c r="O1423">
        <f>E_s*M1423</f>
        <v/>
      </c>
      <c r="P1423">
        <f>E_s*N1423</f>
        <v/>
      </c>
      <c r="Q1423">
        <f>O1423*A_s1</f>
        <v/>
      </c>
      <c r="R1423">
        <f>P1423*A_s2</f>
        <v/>
      </c>
      <c r="S1423">
        <f>Q1423*($K1423-Z_s1)</f>
        <v/>
      </c>
      <c r="T1423">
        <f>R1423*($K1423-Z_s2)</f>
        <v/>
      </c>
      <c r="U1423">
        <f>(INDIRECT("a_"&amp;U$2)/(U$2+1))*(($C1423^(U$2+1)-$H1423^(U$2+1))/(ε_c1cd^(U$2+1)))</f>
        <v/>
      </c>
      <c r="V1423">
        <f>(INDIRECT("a_"&amp;V$2)/(V$2+1))*(($C1423^(V$2+1)-$H1423^(V$2+1))/(ε_c1cd^(V$2+1)))</f>
        <v/>
      </c>
      <c r="W1423">
        <f>(INDIRECT("a_"&amp;W$2)/(W$2+1))*(($C1423^(W$2+1)-$H1423^(W$2+1))/(ε_c1cd^(W$2+1)))</f>
        <v/>
      </c>
      <c r="X1423">
        <f>(INDIRECT("a_"&amp;X$2)/(X$2+1))*(($C1423^(X$2+1)-$H1423^(X$2+1))/(ε_c1cd^(X$2+1)))</f>
        <v/>
      </c>
      <c r="Y1423">
        <f>(INDIRECT("a_"&amp;Y$2)/(Y$2+1))*(($C1423^(Y$2+1)-$H1423^(Y$2+1))/(ε_c1cd^(Y$2+1)))</f>
        <v/>
      </c>
      <c r="Z1423">
        <f>(INDIRECT("a_"&amp;Z$2)/(Z$2+2))*(($C1423^(Z$2+2)-$H1423^(Z$2+2))/(ε_c1cd^(Z$2+2)))</f>
        <v/>
      </c>
      <c r="AA1423">
        <f>(INDIRECT("a_"&amp;AA$2)/(AA$2+2))*(($C1423^(AA$2+2)-$H1423^(AA$2+2))/(ε_c1cd^(AA$2+2)))</f>
        <v/>
      </c>
      <c r="AB1423">
        <f>(INDIRECT("a_"&amp;AB$2)/(AB$2+2))*(($C1423^(AB$2+2)-$H1423^(AB$2+2))/(ε_c1cd^(AB$2+2)))</f>
        <v/>
      </c>
      <c r="AC1423">
        <f>(INDIRECT("a_"&amp;AC$2)/(AC$2+2))*(($C1423^(AC$2+2)-$H1423^(AC$2+2))/(ε_c1cd^(AC$2+2)))</f>
        <v/>
      </c>
      <c r="AD1423">
        <f>(INDIRECT("a_"&amp;AD$2)/(AD$2+2))*(($C1423^(AD$2+2)-$H1423^(AD$2+2))/(ε_c1cd^(AD$2+2)))</f>
        <v/>
      </c>
      <c r="AE1423" s="111">
        <f>(b*f_cd/L1423)*SUM(U1423:Y1423)+SUM(Q1423:R1423)</f>
        <v/>
      </c>
      <c r="AF1423" s="112">
        <f>AE1423*(K1423-y+e)</f>
        <v/>
      </c>
      <c r="AG1423" s="113">
        <f>(b*f_cd/(L1423^2))*SUM(Z1423:AD1423)+SUM(S1423:T1423)-AF1423</f>
        <v/>
      </c>
      <c r="AH1423" s="114">
        <f>AG1423&lt;0</f>
        <v/>
      </c>
      <c r="AI1423" s="115">
        <f>IF(A1423=1,FALSE,(AND(AQ1423,AH1423,NOT(AI1422))))</f>
        <v/>
      </c>
      <c r="AJ1423" s="116">
        <f>(b*f_cd/L1423)*(a_1/2*J1423^2+a_2/3*J1423^3+a_3/4*J1423^4+a_4/5*J1423^5+a_5/6*J1423^6)+SUM(Q1423:R1423)</f>
        <v/>
      </c>
      <c r="AK1423">
        <f>AJ1423*(K1423-y+e)</f>
        <v/>
      </c>
      <c r="AL1423" s="118">
        <f>(b*f_cd/(L1423^2))*(a_1/3*J1423^3+a_2/4*J1423^4+a_3/5*J1423^5+a_4/6*J1423^6+a_5/7*J1423^7)+SUM(S1423:T1423)-AK1423</f>
        <v/>
      </c>
      <c r="AM1423" s="114">
        <f>AL1423&gt;0</f>
        <v/>
      </c>
      <c r="AN1423" s="115">
        <f>IF(A1423=1,FALSE,(AND(AQ1423,AM1423,NOT(AN1422))))</f>
        <v/>
      </c>
      <c r="AO1423">
        <f>IF(D1423=1,AND(AH1423,NOT(AI1423)),AND(AM1423,NOT(AN1423)))</f>
        <v/>
      </c>
      <c r="AP1423" s="119">
        <f>IF(D1423=1,AI1423,AN1423)</f>
        <v/>
      </c>
      <c r="AQ1423" s="125">
        <f>ABS(E1423)&lt;$AQ$2</f>
        <v/>
      </c>
      <c r="AS1423">
        <f>IF(AP1423,MAX(AS$3:AS1421)+1,"")</f>
        <v/>
      </c>
    </row>
    <row r="1424">
      <c r="A1424" t="n">
        <v>1334</v>
      </c>
      <c r="B1424" s="131">
        <f>IF(A1424=1,0,IF(AP1424,0.1*ε_cu1cd,0))</f>
        <v/>
      </c>
      <c r="C1424" s="131">
        <f>IF(A1424=1,0.1*ε_cu1cd,C1423+B1423)</f>
        <v/>
      </c>
      <c r="D1424" s="113">
        <f>IF('Нормальний переріз'!$D$68&gt;0,1,2)</f>
        <v/>
      </c>
      <c r="E1424" s="144">
        <f>IF(D1424=1,F1424,G1424)</f>
        <v/>
      </c>
      <c r="F1424" s="124">
        <f>IF(AI1423,0.11*ε_cu1cd,IF(AH1423,F1423*0.01,F1423))</f>
        <v/>
      </c>
      <c r="G1424" s="124">
        <f>IF(AP1423,-0.1*ε_cu1cd,IF(AM1423,G1423*0.01,G1423))</f>
        <v/>
      </c>
      <c r="H1424" s="113">
        <f>IF(A1424=1,E1424,IF(AO1423,H1423-E1423+E1424,IF(AP1423,0.8*H1423,H1423+E1424)))</f>
        <v/>
      </c>
      <c r="I1424" s="169">
        <f>(C1424-H1424)/h</f>
        <v/>
      </c>
      <c r="J1424">
        <f>C1424/(ε_c1cd)</f>
        <v/>
      </c>
      <c r="K1424">
        <f>C1424/I1424</f>
        <v/>
      </c>
      <c r="L1424" s="131">
        <f>I1424/(ε_c1cd)</f>
        <v/>
      </c>
      <c r="M1424">
        <f>I1424*(K1424-Z_s1)</f>
        <v/>
      </c>
      <c r="N1424">
        <f>I1424*(K1424-Z_s2)</f>
        <v/>
      </c>
      <c r="O1424">
        <f>E_s*M1424</f>
        <v/>
      </c>
      <c r="P1424">
        <f>E_s*N1424</f>
        <v/>
      </c>
      <c r="Q1424">
        <f>O1424*A_s1</f>
        <v/>
      </c>
      <c r="R1424">
        <f>P1424*A_s2</f>
        <v/>
      </c>
      <c r="S1424">
        <f>Q1424*($K1424-Z_s1)</f>
        <v/>
      </c>
      <c r="T1424">
        <f>R1424*($K1424-Z_s2)</f>
        <v/>
      </c>
      <c r="U1424">
        <f>(INDIRECT("a_"&amp;U$2)/(U$2+1))*(($C1424^(U$2+1)-$H1424^(U$2+1))/(ε_c1cd^(U$2+1)))</f>
        <v/>
      </c>
      <c r="V1424">
        <f>(INDIRECT("a_"&amp;V$2)/(V$2+1))*(($C1424^(V$2+1)-$H1424^(V$2+1))/(ε_c1cd^(V$2+1)))</f>
        <v/>
      </c>
      <c r="W1424">
        <f>(INDIRECT("a_"&amp;W$2)/(W$2+1))*(($C1424^(W$2+1)-$H1424^(W$2+1))/(ε_c1cd^(W$2+1)))</f>
        <v/>
      </c>
      <c r="X1424">
        <f>(INDIRECT("a_"&amp;X$2)/(X$2+1))*(($C1424^(X$2+1)-$H1424^(X$2+1))/(ε_c1cd^(X$2+1)))</f>
        <v/>
      </c>
      <c r="Y1424">
        <f>(INDIRECT("a_"&amp;Y$2)/(Y$2+1))*(($C1424^(Y$2+1)-$H1424^(Y$2+1))/(ε_c1cd^(Y$2+1)))</f>
        <v/>
      </c>
      <c r="Z1424">
        <f>(INDIRECT("a_"&amp;Z$2)/(Z$2+2))*(($C1424^(Z$2+2)-$H1424^(Z$2+2))/(ε_c1cd^(Z$2+2)))</f>
        <v/>
      </c>
      <c r="AA1424">
        <f>(INDIRECT("a_"&amp;AA$2)/(AA$2+2))*(($C1424^(AA$2+2)-$H1424^(AA$2+2))/(ε_c1cd^(AA$2+2)))</f>
        <v/>
      </c>
      <c r="AB1424">
        <f>(INDIRECT("a_"&amp;AB$2)/(AB$2+2))*(($C1424^(AB$2+2)-$H1424^(AB$2+2))/(ε_c1cd^(AB$2+2)))</f>
        <v/>
      </c>
      <c r="AC1424">
        <f>(INDIRECT("a_"&amp;AC$2)/(AC$2+2))*(($C1424^(AC$2+2)-$H1424^(AC$2+2))/(ε_c1cd^(AC$2+2)))</f>
        <v/>
      </c>
      <c r="AD1424">
        <f>(INDIRECT("a_"&amp;AD$2)/(AD$2+2))*(($C1424^(AD$2+2)-$H1424^(AD$2+2))/(ε_c1cd^(AD$2+2)))</f>
        <v/>
      </c>
      <c r="AE1424" s="111">
        <f>(b*f_cd/L1424)*SUM(U1424:Y1424)+SUM(Q1424:R1424)</f>
        <v/>
      </c>
      <c r="AF1424" s="112">
        <f>AE1424*(K1424-y+e)</f>
        <v/>
      </c>
      <c r="AG1424" s="113">
        <f>(b*f_cd/(L1424^2))*SUM(Z1424:AD1424)+SUM(S1424:T1424)-AF1424</f>
        <v/>
      </c>
      <c r="AH1424" s="114">
        <f>AG1424&lt;0</f>
        <v/>
      </c>
      <c r="AI1424" s="115">
        <f>IF(A1424=1,FALSE,(AND(AQ1424,AH1424,NOT(AI1423))))</f>
        <v/>
      </c>
      <c r="AJ1424" s="116">
        <f>(b*f_cd/L1424)*(a_1/2*J1424^2+a_2/3*J1424^3+a_3/4*J1424^4+a_4/5*J1424^5+a_5/6*J1424^6)+SUM(Q1424:R1424)</f>
        <v/>
      </c>
      <c r="AK1424">
        <f>AJ1424*(K1424-y+e)</f>
        <v/>
      </c>
      <c r="AL1424" s="118">
        <f>(b*f_cd/(L1424^2))*(a_1/3*J1424^3+a_2/4*J1424^4+a_3/5*J1424^5+a_4/6*J1424^6+a_5/7*J1424^7)+SUM(S1424:T1424)-AK1424</f>
        <v/>
      </c>
      <c r="AM1424" s="114">
        <f>AL1424&gt;0</f>
        <v/>
      </c>
      <c r="AN1424" s="115">
        <f>IF(A1424=1,FALSE,(AND(AQ1424,AM1424,NOT(AN1423))))</f>
        <v/>
      </c>
      <c r="AO1424">
        <f>IF(D1424=1,AND(AH1424,NOT(AI1424)),AND(AM1424,NOT(AN1424)))</f>
        <v/>
      </c>
      <c r="AP1424" s="119">
        <f>IF(D1424=1,AI1424,AN1424)</f>
        <v/>
      </c>
      <c r="AQ1424" s="125">
        <f>ABS(E1424)&lt;$AQ$2</f>
        <v/>
      </c>
      <c r="AS1424">
        <f>IF(AP1424,MAX(AS$3:AS1422)+1,"")</f>
        <v/>
      </c>
    </row>
    <row r="1425">
      <c r="A1425" t="n">
        <v>1335</v>
      </c>
      <c r="B1425" s="131">
        <f>IF(A1425=1,0,IF(AP1425,0.1*ε_cu1cd,0))</f>
        <v/>
      </c>
      <c r="C1425" s="131">
        <f>IF(A1425=1,0.1*ε_cu1cd,C1424+B1424)</f>
        <v/>
      </c>
      <c r="D1425" s="113">
        <f>IF('Нормальний переріз'!$D$68&gt;0,1,2)</f>
        <v/>
      </c>
      <c r="E1425" s="144">
        <f>IF(D1425=1,F1425,G1425)</f>
        <v/>
      </c>
      <c r="F1425" s="124">
        <f>IF(AI1424,0.11*ε_cu1cd,IF(AH1424,F1424*0.01,F1424))</f>
        <v/>
      </c>
      <c r="G1425" s="124">
        <f>IF(AP1424,-0.1*ε_cu1cd,IF(AM1424,G1424*0.01,G1424))</f>
        <v/>
      </c>
      <c r="H1425" s="113">
        <f>IF(A1425=1,E1425,IF(AO1424,H1424-E1424+E1425,IF(AP1424,0.8*H1424,H1424+E1425)))</f>
        <v/>
      </c>
      <c r="I1425" s="169">
        <f>(C1425-H1425)/h</f>
        <v/>
      </c>
      <c r="J1425">
        <f>C1425/(ε_c1cd)</f>
        <v/>
      </c>
      <c r="K1425">
        <f>C1425/I1425</f>
        <v/>
      </c>
      <c r="L1425" s="131">
        <f>I1425/(ε_c1cd)</f>
        <v/>
      </c>
      <c r="M1425">
        <f>I1425*(K1425-Z_s1)</f>
        <v/>
      </c>
      <c r="N1425">
        <f>I1425*(K1425-Z_s2)</f>
        <v/>
      </c>
      <c r="O1425">
        <f>E_s*M1425</f>
        <v/>
      </c>
      <c r="P1425">
        <f>E_s*N1425</f>
        <v/>
      </c>
      <c r="Q1425">
        <f>O1425*A_s1</f>
        <v/>
      </c>
      <c r="R1425">
        <f>P1425*A_s2</f>
        <v/>
      </c>
      <c r="S1425">
        <f>Q1425*($K1425-Z_s1)</f>
        <v/>
      </c>
      <c r="T1425">
        <f>R1425*($K1425-Z_s2)</f>
        <v/>
      </c>
      <c r="U1425">
        <f>(INDIRECT("a_"&amp;U$2)/(U$2+1))*(($C1425^(U$2+1)-$H1425^(U$2+1))/(ε_c1cd^(U$2+1)))</f>
        <v/>
      </c>
      <c r="V1425">
        <f>(INDIRECT("a_"&amp;V$2)/(V$2+1))*(($C1425^(V$2+1)-$H1425^(V$2+1))/(ε_c1cd^(V$2+1)))</f>
        <v/>
      </c>
      <c r="W1425">
        <f>(INDIRECT("a_"&amp;W$2)/(W$2+1))*(($C1425^(W$2+1)-$H1425^(W$2+1))/(ε_c1cd^(W$2+1)))</f>
        <v/>
      </c>
      <c r="X1425">
        <f>(INDIRECT("a_"&amp;X$2)/(X$2+1))*(($C1425^(X$2+1)-$H1425^(X$2+1))/(ε_c1cd^(X$2+1)))</f>
        <v/>
      </c>
      <c r="Y1425">
        <f>(INDIRECT("a_"&amp;Y$2)/(Y$2+1))*(($C1425^(Y$2+1)-$H1425^(Y$2+1))/(ε_c1cd^(Y$2+1)))</f>
        <v/>
      </c>
      <c r="Z1425">
        <f>(INDIRECT("a_"&amp;Z$2)/(Z$2+2))*(($C1425^(Z$2+2)-$H1425^(Z$2+2))/(ε_c1cd^(Z$2+2)))</f>
        <v/>
      </c>
      <c r="AA1425">
        <f>(INDIRECT("a_"&amp;AA$2)/(AA$2+2))*(($C1425^(AA$2+2)-$H1425^(AA$2+2))/(ε_c1cd^(AA$2+2)))</f>
        <v/>
      </c>
      <c r="AB1425">
        <f>(INDIRECT("a_"&amp;AB$2)/(AB$2+2))*(($C1425^(AB$2+2)-$H1425^(AB$2+2))/(ε_c1cd^(AB$2+2)))</f>
        <v/>
      </c>
      <c r="AC1425">
        <f>(INDIRECT("a_"&amp;AC$2)/(AC$2+2))*(($C1425^(AC$2+2)-$H1425^(AC$2+2))/(ε_c1cd^(AC$2+2)))</f>
        <v/>
      </c>
      <c r="AD1425">
        <f>(INDIRECT("a_"&amp;AD$2)/(AD$2+2))*(($C1425^(AD$2+2)-$H1425^(AD$2+2))/(ε_c1cd^(AD$2+2)))</f>
        <v/>
      </c>
      <c r="AE1425" s="111">
        <f>(b*f_cd/L1425)*SUM(U1425:Y1425)+SUM(Q1425:R1425)</f>
        <v/>
      </c>
      <c r="AF1425" s="112">
        <f>AE1425*(K1425-y+e)</f>
        <v/>
      </c>
      <c r="AG1425" s="113">
        <f>(b*f_cd/(L1425^2))*SUM(Z1425:AD1425)+SUM(S1425:T1425)-AF1425</f>
        <v/>
      </c>
      <c r="AH1425" s="114">
        <f>AG1425&lt;0</f>
        <v/>
      </c>
      <c r="AI1425" s="115">
        <f>IF(A1425=1,FALSE,(AND(AQ1425,AH1425,NOT(AI1424))))</f>
        <v/>
      </c>
      <c r="AJ1425" s="116">
        <f>(b*f_cd/L1425)*(a_1/2*J1425^2+a_2/3*J1425^3+a_3/4*J1425^4+a_4/5*J1425^5+a_5/6*J1425^6)+SUM(Q1425:R1425)</f>
        <v/>
      </c>
      <c r="AK1425">
        <f>AJ1425*(K1425-y+e)</f>
        <v/>
      </c>
      <c r="AL1425" s="118">
        <f>(b*f_cd/(L1425^2))*(a_1/3*J1425^3+a_2/4*J1425^4+a_3/5*J1425^5+a_4/6*J1425^6+a_5/7*J1425^7)+SUM(S1425:T1425)-AK1425</f>
        <v/>
      </c>
      <c r="AM1425" s="114">
        <f>AL1425&gt;0</f>
        <v/>
      </c>
      <c r="AN1425" s="115">
        <f>IF(A1425=1,FALSE,(AND(AQ1425,AM1425,NOT(AN1424))))</f>
        <v/>
      </c>
      <c r="AO1425">
        <f>IF(D1425=1,AND(AH1425,NOT(AI1425)),AND(AM1425,NOT(AN1425)))</f>
        <v/>
      </c>
      <c r="AP1425" s="119">
        <f>IF(D1425=1,AI1425,AN1425)</f>
        <v/>
      </c>
      <c r="AQ1425" s="125">
        <f>ABS(E1425)&lt;$AQ$2</f>
        <v/>
      </c>
      <c r="AS1425">
        <f>IF(AP1425,MAX(AS$3:AS1423)+1,"")</f>
        <v/>
      </c>
    </row>
    <row r="1426">
      <c r="A1426" t="n">
        <v>1336</v>
      </c>
      <c r="B1426" s="131">
        <f>IF(A1426=1,0,IF(AP1426,0.1*ε_cu1cd,0))</f>
        <v/>
      </c>
      <c r="C1426" s="131">
        <f>IF(A1426=1,0.1*ε_cu1cd,C1425+B1425)</f>
        <v/>
      </c>
      <c r="D1426" s="113">
        <f>IF('Нормальний переріз'!$D$68&gt;0,1,2)</f>
        <v/>
      </c>
      <c r="E1426" s="144">
        <f>IF(D1426=1,F1426,G1426)</f>
        <v/>
      </c>
      <c r="F1426" s="124">
        <f>IF(AI1425,0.11*ε_cu1cd,IF(AH1425,F1425*0.01,F1425))</f>
        <v/>
      </c>
      <c r="G1426" s="124">
        <f>IF(AP1425,-0.1*ε_cu1cd,IF(AM1425,G1425*0.01,G1425))</f>
        <v/>
      </c>
      <c r="H1426" s="113">
        <f>IF(A1426=1,E1426,IF(AO1425,H1425-E1425+E1426,IF(AP1425,0.8*H1425,H1425+E1426)))</f>
        <v/>
      </c>
      <c r="I1426" s="169">
        <f>(C1426-H1426)/h</f>
        <v/>
      </c>
      <c r="J1426">
        <f>C1426/(ε_c1cd)</f>
        <v/>
      </c>
      <c r="K1426">
        <f>C1426/I1426</f>
        <v/>
      </c>
      <c r="L1426" s="131">
        <f>I1426/(ε_c1cd)</f>
        <v/>
      </c>
      <c r="M1426">
        <f>I1426*(K1426-Z_s1)</f>
        <v/>
      </c>
      <c r="N1426">
        <f>I1426*(K1426-Z_s2)</f>
        <v/>
      </c>
      <c r="O1426">
        <f>E_s*M1426</f>
        <v/>
      </c>
      <c r="P1426">
        <f>E_s*N1426</f>
        <v/>
      </c>
      <c r="Q1426">
        <f>O1426*A_s1</f>
        <v/>
      </c>
      <c r="R1426">
        <f>P1426*A_s2</f>
        <v/>
      </c>
      <c r="S1426">
        <f>Q1426*($K1426-Z_s1)</f>
        <v/>
      </c>
      <c r="T1426">
        <f>R1426*($K1426-Z_s2)</f>
        <v/>
      </c>
      <c r="U1426">
        <f>(INDIRECT("a_"&amp;U$2)/(U$2+1))*(($C1426^(U$2+1)-$H1426^(U$2+1))/(ε_c1cd^(U$2+1)))</f>
        <v/>
      </c>
      <c r="V1426">
        <f>(INDIRECT("a_"&amp;V$2)/(V$2+1))*(($C1426^(V$2+1)-$H1426^(V$2+1))/(ε_c1cd^(V$2+1)))</f>
        <v/>
      </c>
      <c r="W1426">
        <f>(INDIRECT("a_"&amp;W$2)/(W$2+1))*(($C1426^(W$2+1)-$H1426^(W$2+1))/(ε_c1cd^(W$2+1)))</f>
        <v/>
      </c>
      <c r="X1426">
        <f>(INDIRECT("a_"&amp;X$2)/(X$2+1))*(($C1426^(X$2+1)-$H1426^(X$2+1))/(ε_c1cd^(X$2+1)))</f>
        <v/>
      </c>
      <c r="Y1426">
        <f>(INDIRECT("a_"&amp;Y$2)/(Y$2+1))*(($C1426^(Y$2+1)-$H1426^(Y$2+1))/(ε_c1cd^(Y$2+1)))</f>
        <v/>
      </c>
      <c r="Z1426">
        <f>(INDIRECT("a_"&amp;Z$2)/(Z$2+2))*(($C1426^(Z$2+2)-$H1426^(Z$2+2))/(ε_c1cd^(Z$2+2)))</f>
        <v/>
      </c>
      <c r="AA1426">
        <f>(INDIRECT("a_"&amp;AA$2)/(AA$2+2))*(($C1426^(AA$2+2)-$H1426^(AA$2+2))/(ε_c1cd^(AA$2+2)))</f>
        <v/>
      </c>
      <c r="AB1426">
        <f>(INDIRECT("a_"&amp;AB$2)/(AB$2+2))*(($C1426^(AB$2+2)-$H1426^(AB$2+2))/(ε_c1cd^(AB$2+2)))</f>
        <v/>
      </c>
      <c r="AC1426">
        <f>(INDIRECT("a_"&amp;AC$2)/(AC$2+2))*(($C1426^(AC$2+2)-$H1426^(AC$2+2))/(ε_c1cd^(AC$2+2)))</f>
        <v/>
      </c>
      <c r="AD1426">
        <f>(INDIRECT("a_"&amp;AD$2)/(AD$2+2))*(($C1426^(AD$2+2)-$H1426^(AD$2+2))/(ε_c1cd^(AD$2+2)))</f>
        <v/>
      </c>
      <c r="AE1426" s="111">
        <f>(b*f_cd/L1426)*SUM(U1426:Y1426)+SUM(Q1426:R1426)</f>
        <v/>
      </c>
      <c r="AF1426" s="112">
        <f>AE1426*(K1426-y+e)</f>
        <v/>
      </c>
      <c r="AG1426" s="113">
        <f>(b*f_cd/(L1426^2))*SUM(Z1426:AD1426)+SUM(S1426:T1426)-AF1426</f>
        <v/>
      </c>
      <c r="AH1426" s="114">
        <f>AG1426&lt;0</f>
        <v/>
      </c>
      <c r="AI1426" s="115">
        <f>IF(A1426=1,FALSE,(AND(AQ1426,AH1426,NOT(AI1425))))</f>
        <v/>
      </c>
      <c r="AJ1426" s="116">
        <f>(b*f_cd/L1426)*(a_1/2*J1426^2+a_2/3*J1426^3+a_3/4*J1426^4+a_4/5*J1426^5+a_5/6*J1426^6)+SUM(Q1426:R1426)</f>
        <v/>
      </c>
      <c r="AK1426">
        <f>AJ1426*(K1426-y+e)</f>
        <v/>
      </c>
      <c r="AL1426" s="118">
        <f>(b*f_cd/(L1426^2))*(a_1/3*J1426^3+a_2/4*J1426^4+a_3/5*J1426^5+a_4/6*J1426^6+a_5/7*J1426^7)+SUM(S1426:T1426)-AK1426</f>
        <v/>
      </c>
      <c r="AM1426" s="114">
        <f>AL1426&gt;0</f>
        <v/>
      </c>
      <c r="AN1426" s="115">
        <f>IF(A1426=1,FALSE,(AND(AQ1426,AM1426,NOT(AN1425))))</f>
        <v/>
      </c>
      <c r="AO1426">
        <f>IF(D1426=1,AND(AH1426,NOT(AI1426)),AND(AM1426,NOT(AN1426)))</f>
        <v/>
      </c>
      <c r="AP1426" s="119">
        <f>IF(D1426=1,AI1426,AN1426)</f>
        <v/>
      </c>
      <c r="AQ1426" s="125">
        <f>ABS(E1426)&lt;$AQ$2</f>
        <v/>
      </c>
      <c r="AS1426">
        <f>IF(AP1426,MAX(AS$3:AS1424)+1,"")</f>
        <v/>
      </c>
    </row>
    <row r="1427">
      <c r="A1427" t="n">
        <v>1337</v>
      </c>
      <c r="B1427" s="131">
        <f>IF(A1427=1,0,IF(AP1427,0.1*ε_cu1cd,0))</f>
        <v/>
      </c>
      <c r="C1427" s="131">
        <f>IF(A1427=1,0.1*ε_cu1cd,C1426+B1426)</f>
        <v/>
      </c>
      <c r="D1427" s="113">
        <f>IF('Нормальний переріз'!$D$68&gt;0,1,2)</f>
        <v/>
      </c>
      <c r="E1427" s="144">
        <f>IF(D1427=1,F1427,G1427)</f>
        <v/>
      </c>
      <c r="F1427" s="124">
        <f>IF(AI1426,0.11*ε_cu1cd,IF(AH1426,F1426*0.01,F1426))</f>
        <v/>
      </c>
      <c r="G1427" s="124">
        <f>IF(AP1426,-0.1*ε_cu1cd,IF(AM1426,G1426*0.01,G1426))</f>
        <v/>
      </c>
      <c r="H1427" s="113">
        <f>IF(A1427=1,E1427,IF(AO1426,H1426-E1426+E1427,IF(AP1426,0.8*H1426,H1426+E1427)))</f>
        <v/>
      </c>
      <c r="I1427" s="169">
        <f>(C1427-H1427)/h</f>
        <v/>
      </c>
      <c r="J1427">
        <f>C1427/(ε_c1cd)</f>
        <v/>
      </c>
      <c r="K1427">
        <f>C1427/I1427</f>
        <v/>
      </c>
      <c r="L1427" s="131">
        <f>I1427/(ε_c1cd)</f>
        <v/>
      </c>
      <c r="M1427">
        <f>I1427*(K1427-Z_s1)</f>
        <v/>
      </c>
      <c r="N1427">
        <f>I1427*(K1427-Z_s2)</f>
        <v/>
      </c>
      <c r="O1427">
        <f>E_s*M1427</f>
        <v/>
      </c>
      <c r="P1427">
        <f>E_s*N1427</f>
        <v/>
      </c>
      <c r="Q1427">
        <f>O1427*A_s1</f>
        <v/>
      </c>
      <c r="R1427">
        <f>P1427*A_s2</f>
        <v/>
      </c>
      <c r="S1427">
        <f>Q1427*($K1427-Z_s1)</f>
        <v/>
      </c>
      <c r="T1427">
        <f>R1427*($K1427-Z_s2)</f>
        <v/>
      </c>
      <c r="U1427">
        <f>(INDIRECT("a_"&amp;U$2)/(U$2+1))*(($C1427^(U$2+1)-$H1427^(U$2+1))/(ε_c1cd^(U$2+1)))</f>
        <v/>
      </c>
      <c r="V1427">
        <f>(INDIRECT("a_"&amp;V$2)/(V$2+1))*(($C1427^(V$2+1)-$H1427^(V$2+1))/(ε_c1cd^(V$2+1)))</f>
        <v/>
      </c>
      <c r="W1427">
        <f>(INDIRECT("a_"&amp;W$2)/(W$2+1))*(($C1427^(W$2+1)-$H1427^(W$2+1))/(ε_c1cd^(W$2+1)))</f>
        <v/>
      </c>
      <c r="X1427">
        <f>(INDIRECT("a_"&amp;X$2)/(X$2+1))*(($C1427^(X$2+1)-$H1427^(X$2+1))/(ε_c1cd^(X$2+1)))</f>
        <v/>
      </c>
      <c r="Y1427">
        <f>(INDIRECT("a_"&amp;Y$2)/(Y$2+1))*(($C1427^(Y$2+1)-$H1427^(Y$2+1))/(ε_c1cd^(Y$2+1)))</f>
        <v/>
      </c>
      <c r="Z1427">
        <f>(INDIRECT("a_"&amp;Z$2)/(Z$2+2))*(($C1427^(Z$2+2)-$H1427^(Z$2+2))/(ε_c1cd^(Z$2+2)))</f>
        <v/>
      </c>
      <c r="AA1427">
        <f>(INDIRECT("a_"&amp;AA$2)/(AA$2+2))*(($C1427^(AA$2+2)-$H1427^(AA$2+2))/(ε_c1cd^(AA$2+2)))</f>
        <v/>
      </c>
      <c r="AB1427">
        <f>(INDIRECT("a_"&amp;AB$2)/(AB$2+2))*(($C1427^(AB$2+2)-$H1427^(AB$2+2))/(ε_c1cd^(AB$2+2)))</f>
        <v/>
      </c>
      <c r="AC1427">
        <f>(INDIRECT("a_"&amp;AC$2)/(AC$2+2))*(($C1427^(AC$2+2)-$H1427^(AC$2+2))/(ε_c1cd^(AC$2+2)))</f>
        <v/>
      </c>
      <c r="AD1427">
        <f>(INDIRECT("a_"&amp;AD$2)/(AD$2+2))*(($C1427^(AD$2+2)-$H1427^(AD$2+2))/(ε_c1cd^(AD$2+2)))</f>
        <v/>
      </c>
      <c r="AE1427" s="111">
        <f>(b*f_cd/L1427)*SUM(U1427:Y1427)+SUM(Q1427:R1427)</f>
        <v/>
      </c>
      <c r="AF1427" s="112">
        <f>AE1427*(K1427-y+e)</f>
        <v/>
      </c>
      <c r="AG1427" s="113">
        <f>(b*f_cd/(L1427^2))*SUM(Z1427:AD1427)+SUM(S1427:T1427)-AF1427</f>
        <v/>
      </c>
      <c r="AH1427" s="114">
        <f>AG1427&lt;0</f>
        <v/>
      </c>
      <c r="AI1427" s="115">
        <f>IF(A1427=1,FALSE,(AND(AQ1427,AH1427,NOT(AI1426))))</f>
        <v/>
      </c>
      <c r="AJ1427" s="116">
        <f>(b*f_cd/L1427)*(a_1/2*J1427^2+a_2/3*J1427^3+a_3/4*J1427^4+a_4/5*J1427^5+a_5/6*J1427^6)+SUM(Q1427:R1427)</f>
        <v/>
      </c>
      <c r="AK1427">
        <f>AJ1427*(K1427-y+e)</f>
        <v/>
      </c>
      <c r="AL1427" s="118">
        <f>(b*f_cd/(L1427^2))*(a_1/3*J1427^3+a_2/4*J1427^4+a_3/5*J1427^5+a_4/6*J1427^6+a_5/7*J1427^7)+SUM(S1427:T1427)-AK1427</f>
        <v/>
      </c>
      <c r="AM1427" s="114">
        <f>AL1427&gt;0</f>
        <v/>
      </c>
      <c r="AN1427" s="115">
        <f>IF(A1427=1,FALSE,(AND(AQ1427,AM1427,NOT(AN1426))))</f>
        <v/>
      </c>
      <c r="AO1427">
        <f>IF(D1427=1,AND(AH1427,NOT(AI1427)),AND(AM1427,NOT(AN1427)))</f>
        <v/>
      </c>
      <c r="AP1427" s="119">
        <f>IF(D1427=1,AI1427,AN1427)</f>
        <v/>
      </c>
      <c r="AQ1427" s="125">
        <f>ABS(E1427)&lt;$AQ$2</f>
        <v/>
      </c>
      <c r="AS1427">
        <f>IF(AP1427,MAX(AS$3:AS1425)+1,"")</f>
        <v/>
      </c>
    </row>
    <row r="1428">
      <c r="A1428" t="n">
        <v>1338</v>
      </c>
      <c r="B1428" s="131">
        <f>IF(A1428=1,0,IF(AP1428,0.1*ε_cu1cd,0))</f>
        <v/>
      </c>
      <c r="C1428" s="131">
        <f>IF(A1428=1,0.1*ε_cu1cd,C1427+B1427)</f>
        <v/>
      </c>
      <c r="D1428" s="113">
        <f>IF('Нормальний переріз'!$D$68&gt;0,1,2)</f>
        <v/>
      </c>
      <c r="E1428" s="144">
        <f>IF(D1428=1,F1428,G1428)</f>
        <v/>
      </c>
      <c r="F1428" s="124">
        <f>IF(AI1427,0.11*ε_cu1cd,IF(AH1427,F1427*0.01,F1427))</f>
        <v/>
      </c>
      <c r="G1428" s="124">
        <f>IF(AP1427,-0.1*ε_cu1cd,IF(AM1427,G1427*0.01,G1427))</f>
        <v/>
      </c>
      <c r="H1428" s="113">
        <f>IF(A1428=1,E1428,IF(AO1427,H1427-E1427+E1428,IF(AP1427,0.8*H1427,H1427+E1428)))</f>
        <v/>
      </c>
      <c r="I1428" s="169">
        <f>(C1428-H1428)/h</f>
        <v/>
      </c>
      <c r="J1428">
        <f>C1428/(ε_c1cd)</f>
        <v/>
      </c>
      <c r="K1428">
        <f>C1428/I1428</f>
        <v/>
      </c>
      <c r="L1428" s="131">
        <f>I1428/(ε_c1cd)</f>
        <v/>
      </c>
      <c r="M1428">
        <f>I1428*(K1428-Z_s1)</f>
        <v/>
      </c>
      <c r="N1428">
        <f>I1428*(K1428-Z_s2)</f>
        <v/>
      </c>
      <c r="O1428">
        <f>E_s*M1428</f>
        <v/>
      </c>
      <c r="P1428">
        <f>E_s*N1428</f>
        <v/>
      </c>
      <c r="Q1428">
        <f>O1428*A_s1</f>
        <v/>
      </c>
      <c r="R1428">
        <f>P1428*A_s2</f>
        <v/>
      </c>
      <c r="S1428">
        <f>Q1428*($K1428-Z_s1)</f>
        <v/>
      </c>
      <c r="T1428">
        <f>R1428*($K1428-Z_s2)</f>
        <v/>
      </c>
      <c r="U1428">
        <f>(INDIRECT("a_"&amp;U$2)/(U$2+1))*(($C1428^(U$2+1)-$H1428^(U$2+1))/(ε_c1cd^(U$2+1)))</f>
        <v/>
      </c>
      <c r="V1428">
        <f>(INDIRECT("a_"&amp;V$2)/(V$2+1))*(($C1428^(V$2+1)-$H1428^(V$2+1))/(ε_c1cd^(V$2+1)))</f>
        <v/>
      </c>
      <c r="W1428">
        <f>(INDIRECT("a_"&amp;W$2)/(W$2+1))*(($C1428^(W$2+1)-$H1428^(W$2+1))/(ε_c1cd^(W$2+1)))</f>
        <v/>
      </c>
      <c r="X1428">
        <f>(INDIRECT("a_"&amp;X$2)/(X$2+1))*(($C1428^(X$2+1)-$H1428^(X$2+1))/(ε_c1cd^(X$2+1)))</f>
        <v/>
      </c>
      <c r="Y1428">
        <f>(INDIRECT("a_"&amp;Y$2)/(Y$2+1))*(($C1428^(Y$2+1)-$H1428^(Y$2+1))/(ε_c1cd^(Y$2+1)))</f>
        <v/>
      </c>
      <c r="Z1428">
        <f>(INDIRECT("a_"&amp;Z$2)/(Z$2+2))*(($C1428^(Z$2+2)-$H1428^(Z$2+2))/(ε_c1cd^(Z$2+2)))</f>
        <v/>
      </c>
      <c r="AA1428">
        <f>(INDIRECT("a_"&amp;AA$2)/(AA$2+2))*(($C1428^(AA$2+2)-$H1428^(AA$2+2))/(ε_c1cd^(AA$2+2)))</f>
        <v/>
      </c>
      <c r="AB1428">
        <f>(INDIRECT("a_"&amp;AB$2)/(AB$2+2))*(($C1428^(AB$2+2)-$H1428^(AB$2+2))/(ε_c1cd^(AB$2+2)))</f>
        <v/>
      </c>
      <c r="AC1428">
        <f>(INDIRECT("a_"&amp;AC$2)/(AC$2+2))*(($C1428^(AC$2+2)-$H1428^(AC$2+2))/(ε_c1cd^(AC$2+2)))</f>
        <v/>
      </c>
      <c r="AD1428">
        <f>(INDIRECT("a_"&amp;AD$2)/(AD$2+2))*(($C1428^(AD$2+2)-$H1428^(AD$2+2))/(ε_c1cd^(AD$2+2)))</f>
        <v/>
      </c>
      <c r="AE1428" s="111">
        <f>(b*f_cd/L1428)*SUM(U1428:Y1428)+SUM(Q1428:R1428)</f>
        <v/>
      </c>
      <c r="AF1428" s="112">
        <f>AE1428*(K1428-y+e)</f>
        <v/>
      </c>
      <c r="AG1428" s="113">
        <f>(b*f_cd/(L1428^2))*SUM(Z1428:AD1428)+SUM(S1428:T1428)-AF1428</f>
        <v/>
      </c>
      <c r="AH1428" s="114">
        <f>AG1428&lt;0</f>
        <v/>
      </c>
      <c r="AI1428" s="115">
        <f>IF(A1428=1,FALSE,(AND(AQ1428,AH1428,NOT(AI1427))))</f>
        <v/>
      </c>
      <c r="AJ1428" s="116">
        <f>(b*f_cd/L1428)*(a_1/2*J1428^2+a_2/3*J1428^3+a_3/4*J1428^4+a_4/5*J1428^5+a_5/6*J1428^6)+SUM(Q1428:R1428)</f>
        <v/>
      </c>
      <c r="AK1428">
        <f>AJ1428*(K1428-y+e)</f>
        <v/>
      </c>
      <c r="AL1428" s="118">
        <f>(b*f_cd/(L1428^2))*(a_1/3*J1428^3+a_2/4*J1428^4+a_3/5*J1428^5+a_4/6*J1428^6+a_5/7*J1428^7)+SUM(S1428:T1428)-AK1428</f>
        <v/>
      </c>
      <c r="AM1428" s="114">
        <f>AL1428&gt;0</f>
        <v/>
      </c>
      <c r="AN1428" s="115">
        <f>IF(A1428=1,FALSE,(AND(AQ1428,AM1428,NOT(AN1427))))</f>
        <v/>
      </c>
      <c r="AO1428">
        <f>IF(D1428=1,AND(AH1428,NOT(AI1428)),AND(AM1428,NOT(AN1428)))</f>
        <v/>
      </c>
      <c r="AP1428" s="119">
        <f>IF(D1428=1,AI1428,AN1428)</f>
        <v/>
      </c>
      <c r="AQ1428" s="125">
        <f>ABS(E1428)&lt;$AQ$2</f>
        <v/>
      </c>
      <c r="AS1428">
        <f>IF(AP1428,MAX(AS$3:AS1426)+1,"")</f>
        <v/>
      </c>
    </row>
    <row r="1429">
      <c r="A1429" t="n">
        <v>1339</v>
      </c>
      <c r="B1429" s="131">
        <f>IF(A1429=1,0,IF(AP1429,0.1*ε_cu1cd,0))</f>
        <v/>
      </c>
      <c r="C1429" s="131">
        <f>IF(A1429=1,0.1*ε_cu1cd,C1428+B1428)</f>
        <v/>
      </c>
      <c r="D1429" s="113">
        <f>IF('Нормальний переріз'!$D$68&gt;0,1,2)</f>
        <v/>
      </c>
      <c r="E1429" s="144">
        <f>IF(D1429=1,F1429,G1429)</f>
        <v/>
      </c>
      <c r="F1429" s="124">
        <f>IF(AI1428,0.11*ε_cu1cd,IF(AH1428,F1428*0.01,F1428))</f>
        <v/>
      </c>
      <c r="G1429" s="124">
        <f>IF(AP1428,-0.1*ε_cu1cd,IF(AM1428,G1428*0.01,G1428))</f>
        <v/>
      </c>
      <c r="H1429" s="113">
        <f>IF(A1429=1,E1429,IF(AO1428,H1428-E1428+E1429,IF(AP1428,0.8*H1428,H1428+E1429)))</f>
        <v/>
      </c>
      <c r="I1429" s="169">
        <f>(C1429-H1429)/h</f>
        <v/>
      </c>
      <c r="J1429">
        <f>C1429/(ε_c1cd)</f>
        <v/>
      </c>
      <c r="K1429">
        <f>C1429/I1429</f>
        <v/>
      </c>
      <c r="L1429" s="131">
        <f>I1429/(ε_c1cd)</f>
        <v/>
      </c>
      <c r="M1429">
        <f>I1429*(K1429-Z_s1)</f>
        <v/>
      </c>
      <c r="N1429">
        <f>I1429*(K1429-Z_s2)</f>
        <v/>
      </c>
      <c r="O1429">
        <f>E_s*M1429</f>
        <v/>
      </c>
      <c r="P1429">
        <f>E_s*N1429</f>
        <v/>
      </c>
      <c r="Q1429">
        <f>O1429*A_s1</f>
        <v/>
      </c>
      <c r="R1429">
        <f>P1429*A_s2</f>
        <v/>
      </c>
      <c r="S1429">
        <f>Q1429*($K1429-Z_s1)</f>
        <v/>
      </c>
      <c r="T1429">
        <f>R1429*($K1429-Z_s2)</f>
        <v/>
      </c>
      <c r="U1429">
        <f>(INDIRECT("a_"&amp;U$2)/(U$2+1))*(($C1429^(U$2+1)-$H1429^(U$2+1))/(ε_c1cd^(U$2+1)))</f>
        <v/>
      </c>
      <c r="V1429">
        <f>(INDIRECT("a_"&amp;V$2)/(V$2+1))*(($C1429^(V$2+1)-$H1429^(V$2+1))/(ε_c1cd^(V$2+1)))</f>
        <v/>
      </c>
      <c r="W1429">
        <f>(INDIRECT("a_"&amp;W$2)/(W$2+1))*(($C1429^(W$2+1)-$H1429^(W$2+1))/(ε_c1cd^(W$2+1)))</f>
        <v/>
      </c>
      <c r="X1429">
        <f>(INDIRECT("a_"&amp;X$2)/(X$2+1))*(($C1429^(X$2+1)-$H1429^(X$2+1))/(ε_c1cd^(X$2+1)))</f>
        <v/>
      </c>
      <c r="Y1429">
        <f>(INDIRECT("a_"&amp;Y$2)/(Y$2+1))*(($C1429^(Y$2+1)-$H1429^(Y$2+1))/(ε_c1cd^(Y$2+1)))</f>
        <v/>
      </c>
      <c r="Z1429">
        <f>(INDIRECT("a_"&amp;Z$2)/(Z$2+2))*(($C1429^(Z$2+2)-$H1429^(Z$2+2))/(ε_c1cd^(Z$2+2)))</f>
        <v/>
      </c>
      <c r="AA1429">
        <f>(INDIRECT("a_"&amp;AA$2)/(AA$2+2))*(($C1429^(AA$2+2)-$H1429^(AA$2+2))/(ε_c1cd^(AA$2+2)))</f>
        <v/>
      </c>
      <c r="AB1429">
        <f>(INDIRECT("a_"&amp;AB$2)/(AB$2+2))*(($C1429^(AB$2+2)-$H1429^(AB$2+2))/(ε_c1cd^(AB$2+2)))</f>
        <v/>
      </c>
      <c r="AC1429">
        <f>(INDIRECT("a_"&amp;AC$2)/(AC$2+2))*(($C1429^(AC$2+2)-$H1429^(AC$2+2))/(ε_c1cd^(AC$2+2)))</f>
        <v/>
      </c>
      <c r="AD1429">
        <f>(INDIRECT("a_"&amp;AD$2)/(AD$2+2))*(($C1429^(AD$2+2)-$H1429^(AD$2+2))/(ε_c1cd^(AD$2+2)))</f>
        <v/>
      </c>
      <c r="AE1429" s="111">
        <f>(b*f_cd/L1429)*SUM(U1429:Y1429)+SUM(Q1429:R1429)</f>
        <v/>
      </c>
      <c r="AF1429" s="112">
        <f>AE1429*(K1429-y+e)</f>
        <v/>
      </c>
      <c r="AG1429" s="113">
        <f>(b*f_cd/(L1429^2))*SUM(Z1429:AD1429)+SUM(S1429:T1429)-AF1429</f>
        <v/>
      </c>
      <c r="AH1429" s="114">
        <f>AG1429&lt;0</f>
        <v/>
      </c>
      <c r="AI1429" s="115">
        <f>IF(A1429=1,FALSE,(AND(AQ1429,AH1429,NOT(AI1428))))</f>
        <v/>
      </c>
      <c r="AJ1429" s="116">
        <f>(b*f_cd/L1429)*(a_1/2*J1429^2+a_2/3*J1429^3+a_3/4*J1429^4+a_4/5*J1429^5+a_5/6*J1429^6)+SUM(Q1429:R1429)</f>
        <v/>
      </c>
      <c r="AK1429">
        <f>AJ1429*(K1429-y+e)</f>
        <v/>
      </c>
      <c r="AL1429" s="118">
        <f>(b*f_cd/(L1429^2))*(a_1/3*J1429^3+a_2/4*J1429^4+a_3/5*J1429^5+a_4/6*J1429^6+a_5/7*J1429^7)+SUM(S1429:T1429)-AK1429</f>
        <v/>
      </c>
      <c r="AM1429" s="114">
        <f>AL1429&gt;0</f>
        <v/>
      </c>
      <c r="AN1429" s="115">
        <f>IF(A1429=1,FALSE,(AND(AQ1429,AM1429,NOT(AN1428))))</f>
        <v/>
      </c>
      <c r="AO1429">
        <f>IF(D1429=1,AND(AH1429,NOT(AI1429)),AND(AM1429,NOT(AN1429)))</f>
        <v/>
      </c>
      <c r="AP1429" s="119">
        <f>IF(D1429=1,AI1429,AN1429)</f>
        <v/>
      </c>
      <c r="AQ1429" s="125">
        <f>ABS(E1429)&lt;$AQ$2</f>
        <v/>
      </c>
      <c r="AS1429">
        <f>IF(AP1429,MAX(AS$3:AS1427)+1,"")</f>
        <v/>
      </c>
    </row>
    <row r="1430">
      <c r="A1430" t="n">
        <v>1340</v>
      </c>
      <c r="B1430" s="131">
        <f>IF(A1430=1,0,IF(AP1430,0.1*ε_cu1cd,0))</f>
        <v/>
      </c>
      <c r="C1430" s="131">
        <f>IF(A1430=1,0.1*ε_cu1cd,C1429+B1429)</f>
        <v/>
      </c>
      <c r="D1430" s="113">
        <f>IF('Нормальний переріз'!$D$68&gt;0,1,2)</f>
        <v/>
      </c>
      <c r="E1430" s="144">
        <f>IF(D1430=1,F1430,G1430)</f>
        <v/>
      </c>
      <c r="F1430" s="124">
        <f>IF(AI1429,0.11*ε_cu1cd,IF(AH1429,F1429*0.01,F1429))</f>
        <v/>
      </c>
      <c r="G1430" s="124">
        <f>IF(AP1429,-0.1*ε_cu1cd,IF(AM1429,G1429*0.01,G1429))</f>
        <v/>
      </c>
      <c r="H1430" s="113">
        <f>IF(A1430=1,E1430,IF(AO1429,H1429-E1429+E1430,IF(AP1429,0.8*H1429,H1429+E1430)))</f>
        <v/>
      </c>
      <c r="I1430" s="169">
        <f>(C1430-H1430)/h</f>
        <v/>
      </c>
      <c r="J1430">
        <f>C1430/(ε_c1cd)</f>
        <v/>
      </c>
      <c r="K1430">
        <f>C1430/I1430</f>
        <v/>
      </c>
      <c r="L1430" s="131">
        <f>I1430/(ε_c1cd)</f>
        <v/>
      </c>
      <c r="M1430">
        <f>I1430*(K1430-Z_s1)</f>
        <v/>
      </c>
      <c r="N1430">
        <f>I1430*(K1430-Z_s2)</f>
        <v/>
      </c>
      <c r="O1430">
        <f>E_s*M1430</f>
        <v/>
      </c>
      <c r="P1430">
        <f>E_s*N1430</f>
        <v/>
      </c>
      <c r="Q1430">
        <f>O1430*A_s1</f>
        <v/>
      </c>
      <c r="R1430">
        <f>P1430*A_s2</f>
        <v/>
      </c>
      <c r="S1430">
        <f>Q1430*($K1430-Z_s1)</f>
        <v/>
      </c>
      <c r="T1430">
        <f>R1430*($K1430-Z_s2)</f>
        <v/>
      </c>
      <c r="U1430">
        <f>(INDIRECT("a_"&amp;U$2)/(U$2+1))*(($C1430^(U$2+1)-$H1430^(U$2+1))/(ε_c1cd^(U$2+1)))</f>
        <v/>
      </c>
      <c r="V1430">
        <f>(INDIRECT("a_"&amp;V$2)/(V$2+1))*(($C1430^(V$2+1)-$H1430^(V$2+1))/(ε_c1cd^(V$2+1)))</f>
        <v/>
      </c>
      <c r="W1430">
        <f>(INDIRECT("a_"&amp;W$2)/(W$2+1))*(($C1430^(W$2+1)-$H1430^(W$2+1))/(ε_c1cd^(W$2+1)))</f>
        <v/>
      </c>
      <c r="X1430">
        <f>(INDIRECT("a_"&amp;X$2)/(X$2+1))*(($C1430^(X$2+1)-$H1430^(X$2+1))/(ε_c1cd^(X$2+1)))</f>
        <v/>
      </c>
      <c r="Y1430">
        <f>(INDIRECT("a_"&amp;Y$2)/(Y$2+1))*(($C1430^(Y$2+1)-$H1430^(Y$2+1))/(ε_c1cd^(Y$2+1)))</f>
        <v/>
      </c>
      <c r="Z1430">
        <f>(INDIRECT("a_"&amp;Z$2)/(Z$2+2))*(($C1430^(Z$2+2)-$H1430^(Z$2+2))/(ε_c1cd^(Z$2+2)))</f>
        <v/>
      </c>
      <c r="AA1430">
        <f>(INDIRECT("a_"&amp;AA$2)/(AA$2+2))*(($C1430^(AA$2+2)-$H1430^(AA$2+2))/(ε_c1cd^(AA$2+2)))</f>
        <v/>
      </c>
      <c r="AB1430">
        <f>(INDIRECT("a_"&amp;AB$2)/(AB$2+2))*(($C1430^(AB$2+2)-$H1430^(AB$2+2))/(ε_c1cd^(AB$2+2)))</f>
        <v/>
      </c>
      <c r="AC1430">
        <f>(INDIRECT("a_"&amp;AC$2)/(AC$2+2))*(($C1430^(AC$2+2)-$H1430^(AC$2+2))/(ε_c1cd^(AC$2+2)))</f>
        <v/>
      </c>
      <c r="AD1430">
        <f>(INDIRECT("a_"&amp;AD$2)/(AD$2+2))*(($C1430^(AD$2+2)-$H1430^(AD$2+2))/(ε_c1cd^(AD$2+2)))</f>
        <v/>
      </c>
      <c r="AE1430" s="111">
        <f>(b*f_cd/L1430)*SUM(U1430:Y1430)+SUM(Q1430:R1430)</f>
        <v/>
      </c>
      <c r="AF1430" s="112">
        <f>AE1430*(K1430-y+e)</f>
        <v/>
      </c>
      <c r="AG1430" s="113">
        <f>(b*f_cd/(L1430^2))*SUM(Z1430:AD1430)+SUM(S1430:T1430)-AF1430</f>
        <v/>
      </c>
      <c r="AH1430" s="114">
        <f>AG1430&lt;0</f>
        <v/>
      </c>
      <c r="AI1430" s="115">
        <f>IF(A1430=1,FALSE,(AND(AQ1430,AH1430,NOT(AI1429))))</f>
        <v/>
      </c>
      <c r="AJ1430" s="116">
        <f>(b*f_cd/L1430)*(a_1/2*J1430^2+a_2/3*J1430^3+a_3/4*J1430^4+a_4/5*J1430^5+a_5/6*J1430^6)+SUM(Q1430:R1430)</f>
        <v/>
      </c>
      <c r="AK1430">
        <f>AJ1430*(K1430-y+e)</f>
        <v/>
      </c>
      <c r="AL1430" s="118">
        <f>(b*f_cd/(L1430^2))*(a_1/3*J1430^3+a_2/4*J1430^4+a_3/5*J1430^5+a_4/6*J1430^6+a_5/7*J1430^7)+SUM(S1430:T1430)-AK1430</f>
        <v/>
      </c>
      <c r="AM1430" s="114">
        <f>AL1430&gt;0</f>
        <v/>
      </c>
      <c r="AN1430" s="115">
        <f>IF(A1430=1,FALSE,(AND(AQ1430,AM1430,NOT(AN1429))))</f>
        <v/>
      </c>
      <c r="AO1430">
        <f>IF(D1430=1,AND(AH1430,NOT(AI1430)),AND(AM1430,NOT(AN1430)))</f>
        <v/>
      </c>
      <c r="AP1430" s="119">
        <f>IF(D1430=1,AI1430,AN1430)</f>
        <v/>
      </c>
      <c r="AQ1430" s="125">
        <f>ABS(E1430)&lt;$AQ$2</f>
        <v/>
      </c>
      <c r="AS1430">
        <f>IF(AP1430,MAX(AS$3:AS1428)+1,"")</f>
        <v/>
      </c>
    </row>
    <row r="1431">
      <c r="A1431" t="n">
        <v>1341</v>
      </c>
      <c r="B1431" s="131">
        <f>IF(A1431=1,0,IF(AP1431,0.1*ε_cu1cd,0))</f>
        <v/>
      </c>
      <c r="C1431" s="131">
        <f>IF(A1431=1,0.1*ε_cu1cd,C1430+B1430)</f>
        <v/>
      </c>
      <c r="D1431" s="113">
        <f>IF('Нормальний переріз'!$D$68&gt;0,1,2)</f>
        <v/>
      </c>
      <c r="E1431" s="144">
        <f>IF(D1431=1,F1431,G1431)</f>
        <v/>
      </c>
      <c r="F1431" s="124">
        <f>IF(AI1430,0.11*ε_cu1cd,IF(AH1430,F1430*0.01,F1430))</f>
        <v/>
      </c>
      <c r="G1431" s="124">
        <f>IF(AP1430,-0.1*ε_cu1cd,IF(AM1430,G1430*0.01,G1430))</f>
        <v/>
      </c>
      <c r="H1431" s="113">
        <f>IF(A1431=1,E1431,IF(AO1430,H1430-E1430+E1431,IF(AP1430,0.8*H1430,H1430+E1431)))</f>
        <v/>
      </c>
      <c r="I1431" s="169">
        <f>(C1431-H1431)/h</f>
        <v/>
      </c>
      <c r="J1431">
        <f>C1431/(ε_c1cd)</f>
        <v/>
      </c>
      <c r="K1431">
        <f>C1431/I1431</f>
        <v/>
      </c>
      <c r="L1431" s="131">
        <f>I1431/(ε_c1cd)</f>
        <v/>
      </c>
      <c r="M1431">
        <f>I1431*(K1431-Z_s1)</f>
        <v/>
      </c>
      <c r="N1431">
        <f>I1431*(K1431-Z_s2)</f>
        <v/>
      </c>
      <c r="O1431">
        <f>E_s*M1431</f>
        <v/>
      </c>
      <c r="P1431">
        <f>E_s*N1431</f>
        <v/>
      </c>
      <c r="Q1431">
        <f>O1431*A_s1</f>
        <v/>
      </c>
      <c r="R1431">
        <f>P1431*A_s2</f>
        <v/>
      </c>
      <c r="S1431">
        <f>Q1431*($K1431-Z_s1)</f>
        <v/>
      </c>
      <c r="T1431">
        <f>R1431*($K1431-Z_s2)</f>
        <v/>
      </c>
      <c r="U1431">
        <f>(INDIRECT("a_"&amp;U$2)/(U$2+1))*(($C1431^(U$2+1)-$H1431^(U$2+1))/(ε_c1cd^(U$2+1)))</f>
        <v/>
      </c>
      <c r="V1431">
        <f>(INDIRECT("a_"&amp;V$2)/(V$2+1))*(($C1431^(V$2+1)-$H1431^(V$2+1))/(ε_c1cd^(V$2+1)))</f>
        <v/>
      </c>
      <c r="W1431">
        <f>(INDIRECT("a_"&amp;W$2)/(W$2+1))*(($C1431^(W$2+1)-$H1431^(W$2+1))/(ε_c1cd^(W$2+1)))</f>
        <v/>
      </c>
      <c r="X1431">
        <f>(INDIRECT("a_"&amp;X$2)/(X$2+1))*(($C1431^(X$2+1)-$H1431^(X$2+1))/(ε_c1cd^(X$2+1)))</f>
        <v/>
      </c>
      <c r="Y1431">
        <f>(INDIRECT("a_"&amp;Y$2)/(Y$2+1))*(($C1431^(Y$2+1)-$H1431^(Y$2+1))/(ε_c1cd^(Y$2+1)))</f>
        <v/>
      </c>
      <c r="Z1431">
        <f>(INDIRECT("a_"&amp;Z$2)/(Z$2+2))*(($C1431^(Z$2+2)-$H1431^(Z$2+2))/(ε_c1cd^(Z$2+2)))</f>
        <v/>
      </c>
      <c r="AA1431">
        <f>(INDIRECT("a_"&amp;AA$2)/(AA$2+2))*(($C1431^(AA$2+2)-$H1431^(AA$2+2))/(ε_c1cd^(AA$2+2)))</f>
        <v/>
      </c>
      <c r="AB1431">
        <f>(INDIRECT("a_"&amp;AB$2)/(AB$2+2))*(($C1431^(AB$2+2)-$H1431^(AB$2+2))/(ε_c1cd^(AB$2+2)))</f>
        <v/>
      </c>
      <c r="AC1431">
        <f>(INDIRECT("a_"&amp;AC$2)/(AC$2+2))*(($C1431^(AC$2+2)-$H1431^(AC$2+2))/(ε_c1cd^(AC$2+2)))</f>
        <v/>
      </c>
      <c r="AD1431">
        <f>(INDIRECT("a_"&amp;AD$2)/(AD$2+2))*(($C1431^(AD$2+2)-$H1431^(AD$2+2))/(ε_c1cd^(AD$2+2)))</f>
        <v/>
      </c>
      <c r="AE1431" s="111">
        <f>(b*f_cd/L1431)*SUM(U1431:Y1431)+SUM(Q1431:R1431)</f>
        <v/>
      </c>
      <c r="AF1431" s="112">
        <f>AE1431*(K1431-y+e)</f>
        <v/>
      </c>
      <c r="AG1431" s="113">
        <f>(b*f_cd/(L1431^2))*SUM(Z1431:AD1431)+SUM(S1431:T1431)-AF1431</f>
        <v/>
      </c>
      <c r="AH1431" s="114">
        <f>AG1431&lt;0</f>
        <v/>
      </c>
      <c r="AI1431" s="115">
        <f>IF(A1431=1,FALSE,(AND(AQ1431,AH1431,NOT(AI1430))))</f>
        <v/>
      </c>
      <c r="AJ1431" s="116">
        <f>(b*f_cd/L1431)*(a_1/2*J1431^2+a_2/3*J1431^3+a_3/4*J1431^4+a_4/5*J1431^5+a_5/6*J1431^6)+SUM(Q1431:R1431)</f>
        <v/>
      </c>
      <c r="AK1431">
        <f>AJ1431*(K1431-y+e)</f>
        <v/>
      </c>
      <c r="AL1431" s="118">
        <f>(b*f_cd/(L1431^2))*(a_1/3*J1431^3+a_2/4*J1431^4+a_3/5*J1431^5+a_4/6*J1431^6+a_5/7*J1431^7)+SUM(S1431:T1431)-AK1431</f>
        <v/>
      </c>
      <c r="AM1431" s="114">
        <f>AL1431&gt;0</f>
        <v/>
      </c>
      <c r="AN1431" s="115">
        <f>IF(A1431=1,FALSE,(AND(AQ1431,AM1431,NOT(AN1430))))</f>
        <v/>
      </c>
      <c r="AO1431">
        <f>IF(D1431=1,AND(AH1431,NOT(AI1431)),AND(AM1431,NOT(AN1431)))</f>
        <v/>
      </c>
      <c r="AP1431" s="119">
        <f>IF(D1431=1,AI1431,AN1431)</f>
        <v/>
      </c>
      <c r="AQ1431" s="125">
        <f>ABS(E1431)&lt;$AQ$2</f>
        <v/>
      </c>
      <c r="AS1431">
        <f>IF(AP1431,MAX(AS$3:AS1429)+1,"")</f>
        <v/>
      </c>
    </row>
    <row r="1432">
      <c r="A1432" t="n">
        <v>1342</v>
      </c>
      <c r="B1432" s="131">
        <f>IF(A1432=1,0,IF(AP1432,0.1*ε_cu1cd,0))</f>
        <v/>
      </c>
      <c r="C1432" s="131">
        <f>IF(A1432=1,0.1*ε_cu1cd,C1431+B1431)</f>
        <v/>
      </c>
      <c r="D1432" s="113">
        <f>IF('Нормальний переріз'!$D$68&gt;0,1,2)</f>
        <v/>
      </c>
      <c r="E1432" s="144">
        <f>IF(D1432=1,F1432,G1432)</f>
        <v/>
      </c>
      <c r="F1432" s="124">
        <f>IF(AI1431,0.11*ε_cu1cd,IF(AH1431,F1431*0.01,F1431))</f>
        <v/>
      </c>
      <c r="G1432" s="124">
        <f>IF(AP1431,-0.1*ε_cu1cd,IF(AM1431,G1431*0.01,G1431))</f>
        <v/>
      </c>
      <c r="H1432" s="113">
        <f>IF(A1432=1,E1432,IF(AO1431,H1431-E1431+E1432,IF(AP1431,0.8*H1431,H1431+E1432)))</f>
        <v/>
      </c>
      <c r="I1432" s="169">
        <f>(C1432-H1432)/h</f>
        <v/>
      </c>
      <c r="J1432">
        <f>C1432/(ε_c1cd)</f>
        <v/>
      </c>
      <c r="K1432">
        <f>C1432/I1432</f>
        <v/>
      </c>
      <c r="L1432" s="131">
        <f>I1432/(ε_c1cd)</f>
        <v/>
      </c>
      <c r="M1432">
        <f>I1432*(K1432-Z_s1)</f>
        <v/>
      </c>
      <c r="N1432">
        <f>I1432*(K1432-Z_s2)</f>
        <v/>
      </c>
      <c r="O1432">
        <f>E_s*M1432</f>
        <v/>
      </c>
      <c r="P1432">
        <f>E_s*N1432</f>
        <v/>
      </c>
      <c r="Q1432">
        <f>O1432*A_s1</f>
        <v/>
      </c>
      <c r="R1432">
        <f>P1432*A_s2</f>
        <v/>
      </c>
      <c r="S1432">
        <f>Q1432*($K1432-Z_s1)</f>
        <v/>
      </c>
      <c r="T1432">
        <f>R1432*($K1432-Z_s2)</f>
        <v/>
      </c>
      <c r="U1432">
        <f>(INDIRECT("a_"&amp;U$2)/(U$2+1))*(($C1432^(U$2+1)-$H1432^(U$2+1))/(ε_c1cd^(U$2+1)))</f>
        <v/>
      </c>
      <c r="V1432">
        <f>(INDIRECT("a_"&amp;V$2)/(V$2+1))*(($C1432^(V$2+1)-$H1432^(V$2+1))/(ε_c1cd^(V$2+1)))</f>
        <v/>
      </c>
      <c r="W1432">
        <f>(INDIRECT("a_"&amp;W$2)/(W$2+1))*(($C1432^(W$2+1)-$H1432^(W$2+1))/(ε_c1cd^(W$2+1)))</f>
        <v/>
      </c>
      <c r="X1432">
        <f>(INDIRECT("a_"&amp;X$2)/(X$2+1))*(($C1432^(X$2+1)-$H1432^(X$2+1))/(ε_c1cd^(X$2+1)))</f>
        <v/>
      </c>
      <c r="Y1432">
        <f>(INDIRECT("a_"&amp;Y$2)/(Y$2+1))*(($C1432^(Y$2+1)-$H1432^(Y$2+1))/(ε_c1cd^(Y$2+1)))</f>
        <v/>
      </c>
      <c r="Z1432">
        <f>(INDIRECT("a_"&amp;Z$2)/(Z$2+2))*(($C1432^(Z$2+2)-$H1432^(Z$2+2))/(ε_c1cd^(Z$2+2)))</f>
        <v/>
      </c>
      <c r="AA1432">
        <f>(INDIRECT("a_"&amp;AA$2)/(AA$2+2))*(($C1432^(AA$2+2)-$H1432^(AA$2+2))/(ε_c1cd^(AA$2+2)))</f>
        <v/>
      </c>
      <c r="AB1432">
        <f>(INDIRECT("a_"&amp;AB$2)/(AB$2+2))*(($C1432^(AB$2+2)-$H1432^(AB$2+2))/(ε_c1cd^(AB$2+2)))</f>
        <v/>
      </c>
      <c r="AC1432">
        <f>(INDIRECT("a_"&amp;AC$2)/(AC$2+2))*(($C1432^(AC$2+2)-$H1432^(AC$2+2))/(ε_c1cd^(AC$2+2)))</f>
        <v/>
      </c>
      <c r="AD1432">
        <f>(INDIRECT("a_"&amp;AD$2)/(AD$2+2))*(($C1432^(AD$2+2)-$H1432^(AD$2+2))/(ε_c1cd^(AD$2+2)))</f>
        <v/>
      </c>
      <c r="AE1432" s="111">
        <f>(b*f_cd/L1432)*SUM(U1432:Y1432)+SUM(Q1432:R1432)</f>
        <v/>
      </c>
      <c r="AF1432" s="112">
        <f>AE1432*(K1432-y+e)</f>
        <v/>
      </c>
      <c r="AG1432" s="113">
        <f>(b*f_cd/(L1432^2))*SUM(Z1432:AD1432)+SUM(S1432:T1432)-AF1432</f>
        <v/>
      </c>
      <c r="AH1432" s="114">
        <f>AG1432&lt;0</f>
        <v/>
      </c>
      <c r="AI1432" s="115">
        <f>IF(A1432=1,FALSE,(AND(AQ1432,AH1432,NOT(AI1431))))</f>
        <v/>
      </c>
      <c r="AJ1432" s="116">
        <f>(b*f_cd/L1432)*(a_1/2*J1432^2+a_2/3*J1432^3+a_3/4*J1432^4+a_4/5*J1432^5+a_5/6*J1432^6)+SUM(Q1432:R1432)</f>
        <v/>
      </c>
      <c r="AK1432">
        <f>AJ1432*(K1432-y+e)</f>
        <v/>
      </c>
      <c r="AL1432" s="118">
        <f>(b*f_cd/(L1432^2))*(a_1/3*J1432^3+a_2/4*J1432^4+a_3/5*J1432^5+a_4/6*J1432^6+a_5/7*J1432^7)+SUM(S1432:T1432)-AK1432</f>
        <v/>
      </c>
      <c r="AM1432" s="114">
        <f>AL1432&gt;0</f>
        <v/>
      </c>
      <c r="AN1432" s="115">
        <f>IF(A1432=1,FALSE,(AND(AQ1432,AM1432,NOT(AN1431))))</f>
        <v/>
      </c>
      <c r="AO1432">
        <f>IF(D1432=1,AND(AH1432,NOT(AI1432)),AND(AM1432,NOT(AN1432)))</f>
        <v/>
      </c>
      <c r="AP1432" s="119">
        <f>IF(D1432=1,AI1432,AN1432)</f>
        <v/>
      </c>
      <c r="AQ1432" s="125">
        <f>ABS(E1432)&lt;$AQ$2</f>
        <v/>
      </c>
      <c r="AS1432">
        <f>IF(AP1432,MAX(AS$3:AS1430)+1,"")</f>
        <v/>
      </c>
    </row>
    <row r="1433">
      <c r="A1433" t="n">
        <v>1343</v>
      </c>
      <c r="B1433" s="131">
        <f>IF(A1433=1,0,IF(AP1433,0.1*ε_cu1cd,0))</f>
        <v/>
      </c>
      <c r="C1433" s="131">
        <f>IF(A1433=1,0.1*ε_cu1cd,C1432+B1432)</f>
        <v/>
      </c>
      <c r="D1433" s="113">
        <f>IF('Нормальний переріз'!$D$68&gt;0,1,2)</f>
        <v/>
      </c>
      <c r="E1433" s="144">
        <f>IF(D1433=1,F1433,G1433)</f>
        <v/>
      </c>
      <c r="F1433" s="124">
        <f>IF(AI1432,0.11*ε_cu1cd,IF(AH1432,F1432*0.01,F1432))</f>
        <v/>
      </c>
      <c r="G1433" s="124">
        <f>IF(AP1432,-0.1*ε_cu1cd,IF(AM1432,G1432*0.01,G1432))</f>
        <v/>
      </c>
      <c r="H1433" s="113">
        <f>IF(A1433=1,E1433,IF(AO1432,H1432-E1432+E1433,IF(AP1432,0.8*H1432,H1432+E1433)))</f>
        <v/>
      </c>
      <c r="I1433" s="169">
        <f>(C1433-H1433)/h</f>
        <v/>
      </c>
      <c r="J1433">
        <f>C1433/(ε_c1cd)</f>
        <v/>
      </c>
      <c r="K1433">
        <f>C1433/I1433</f>
        <v/>
      </c>
      <c r="L1433" s="131">
        <f>I1433/(ε_c1cd)</f>
        <v/>
      </c>
      <c r="M1433">
        <f>I1433*(K1433-Z_s1)</f>
        <v/>
      </c>
      <c r="N1433">
        <f>I1433*(K1433-Z_s2)</f>
        <v/>
      </c>
      <c r="O1433">
        <f>E_s*M1433</f>
        <v/>
      </c>
      <c r="P1433">
        <f>E_s*N1433</f>
        <v/>
      </c>
      <c r="Q1433">
        <f>O1433*A_s1</f>
        <v/>
      </c>
      <c r="R1433">
        <f>P1433*A_s2</f>
        <v/>
      </c>
      <c r="S1433">
        <f>Q1433*($K1433-Z_s1)</f>
        <v/>
      </c>
      <c r="T1433">
        <f>R1433*($K1433-Z_s2)</f>
        <v/>
      </c>
      <c r="U1433">
        <f>(INDIRECT("a_"&amp;U$2)/(U$2+1))*(($C1433^(U$2+1)-$H1433^(U$2+1))/(ε_c1cd^(U$2+1)))</f>
        <v/>
      </c>
      <c r="V1433">
        <f>(INDIRECT("a_"&amp;V$2)/(V$2+1))*(($C1433^(V$2+1)-$H1433^(V$2+1))/(ε_c1cd^(V$2+1)))</f>
        <v/>
      </c>
      <c r="W1433">
        <f>(INDIRECT("a_"&amp;W$2)/(W$2+1))*(($C1433^(W$2+1)-$H1433^(W$2+1))/(ε_c1cd^(W$2+1)))</f>
        <v/>
      </c>
      <c r="X1433">
        <f>(INDIRECT("a_"&amp;X$2)/(X$2+1))*(($C1433^(X$2+1)-$H1433^(X$2+1))/(ε_c1cd^(X$2+1)))</f>
        <v/>
      </c>
      <c r="Y1433">
        <f>(INDIRECT("a_"&amp;Y$2)/(Y$2+1))*(($C1433^(Y$2+1)-$H1433^(Y$2+1))/(ε_c1cd^(Y$2+1)))</f>
        <v/>
      </c>
      <c r="Z1433">
        <f>(INDIRECT("a_"&amp;Z$2)/(Z$2+2))*(($C1433^(Z$2+2)-$H1433^(Z$2+2))/(ε_c1cd^(Z$2+2)))</f>
        <v/>
      </c>
      <c r="AA1433">
        <f>(INDIRECT("a_"&amp;AA$2)/(AA$2+2))*(($C1433^(AA$2+2)-$H1433^(AA$2+2))/(ε_c1cd^(AA$2+2)))</f>
        <v/>
      </c>
      <c r="AB1433">
        <f>(INDIRECT("a_"&amp;AB$2)/(AB$2+2))*(($C1433^(AB$2+2)-$H1433^(AB$2+2))/(ε_c1cd^(AB$2+2)))</f>
        <v/>
      </c>
      <c r="AC1433">
        <f>(INDIRECT("a_"&amp;AC$2)/(AC$2+2))*(($C1433^(AC$2+2)-$H1433^(AC$2+2))/(ε_c1cd^(AC$2+2)))</f>
        <v/>
      </c>
      <c r="AD1433">
        <f>(INDIRECT("a_"&amp;AD$2)/(AD$2+2))*(($C1433^(AD$2+2)-$H1433^(AD$2+2))/(ε_c1cd^(AD$2+2)))</f>
        <v/>
      </c>
      <c r="AE1433" s="111">
        <f>(b*f_cd/L1433)*SUM(U1433:Y1433)+SUM(Q1433:R1433)</f>
        <v/>
      </c>
      <c r="AF1433" s="112">
        <f>AE1433*(K1433-y+e)</f>
        <v/>
      </c>
      <c r="AG1433" s="113">
        <f>(b*f_cd/(L1433^2))*SUM(Z1433:AD1433)+SUM(S1433:T1433)-AF1433</f>
        <v/>
      </c>
      <c r="AH1433" s="114">
        <f>AG1433&lt;0</f>
        <v/>
      </c>
      <c r="AI1433" s="115">
        <f>IF(A1433=1,FALSE,(AND(AQ1433,AH1433,NOT(AI1432))))</f>
        <v/>
      </c>
      <c r="AJ1433" s="116">
        <f>(b*f_cd/L1433)*(a_1/2*J1433^2+a_2/3*J1433^3+a_3/4*J1433^4+a_4/5*J1433^5+a_5/6*J1433^6)+SUM(Q1433:R1433)</f>
        <v/>
      </c>
      <c r="AK1433">
        <f>AJ1433*(K1433-y+e)</f>
        <v/>
      </c>
      <c r="AL1433" s="118">
        <f>(b*f_cd/(L1433^2))*(a_1/3*J1433^3+a_2/4*J1433^4+a_3/5*J1433^5+a_4/6*J1433^6+a_5/7*J1433^7)+SUM(S1433:T1433)-AK1433</f>
        <v/>
      </c>
      <c r="AM1433" s="114">
        <f>AL1433&gt;0</f>
        <v/>
      </c>
      <c r="AN1433" s="115">
        <f>IF(A1433=1,FALSE,(AND(AQ1433,AM1433,NOT(AN1432))))</f>
        <v/>
      </c>
      <c r="AO1433">
        <f>IF(D1433=1,AND(AH1433,NOT(AI1433)),AND(AM1433,NOT(AN1433)))</f>
        <v/>
      </c>
      <c r="AP1433" s="119">
        <f>IF(D1433=1,AI1433,AN1433)</f>
        <v/>
      </c>
      <c r="AQ1433" s="125">
        <f>ABS(E1433)&lt;$AQ$2</f>
        <v/>
      </c>
      <c r="AS1433">
        <f>IF(AP1433,MAX(AS$3:AS1431)+1,"")</f>
        <v/>
      </c>
    </row>
    <row r="1434">
      <c r="A1434" t="n">
        <v>1344</v>
      </c>
      <c r="B1434" s="131">
        <f>IF(A1434=1,0,IF(AP1434,0.1*ε_cu1cd,0))</f>
        <v/>
      </c>
      <c r="C1434" s="131">
        <f>IF(A1434=1,0.1*ε_cu1cd,C1433+B1433)</f>
        <v/>
      </c>
      <c r="D1434" s="113">
        <f>IF('Нормальний переріз'!$D$68&gt;0,1,2)</f>
        <v/>
      </c>
      <c r="E1434" s="144">
        <f>IF(D1434=1,F1434,G1434)</f>
        <v/>
      </c>
      <c r="F1434" s="124">
        <f>IF(AI1433,0.11*ε_cu1cd,IF(AH1433,F1433*0.01,F1433))</f>
        <v/>
      </c>
      <c r="G1434" s="124">
        <f>IF(AP1433,-0.1*ε_cu1cd,IF(AM1433,G1433*0.01,G1433))</f>
        <v/>
      </c>
      <c r="H1434" s="113">
        <f>IF(A1434=1,E1434,IF(AO1433,H1433-E1433+E1434,IF(AP1433,0.8*H1433,H1433+E1434)))</f>
        <v/>
      </c>
      <c r="I1434" s="169">
        <f>(C1434-H1434)/h</f>
        <v/>
      </c>
      <c r="J1434">
        <f>C1434/(ε_c1cd)</f>
        <v/>
      </c>
      <c r="K1434">
        <f>C1434/I1434</f>
        <v/>
      </c>
      <c r="L1434" s="131">
        <f>I1434/(ε_c1cd)</f>
        <v/>
      </c>
      <c r="M1434">
        <f>I1434*(K1434-Z_s1)</f>
        <v/>
      </c>
      <c r="N1434">
        <f>I1434*(K1434-Z_s2)</f>
        <v/>
      </c>
      <c r="O1434">
        <f>E_s*M1434</f>
        <v/>
      </c>
      <c r="P1434">
        <f>E_s*N1434</f>
        <v/>
      </c>
      <c r="Q1434">
        <f>O1434*A_s1</f>
        <v/>
      </c>
      <c r="R1434">
        <f>P1434*A_s2</f>
        <v/>
      </c>
      <c r="S1434">
        <f>Q1434*($K1434-Z_s1)</f>
        <v/>
      </c>
      <c r="T1434">
        <f>R1434*($K1434-Z_s2)</f>
        <v/>
      </c>
      <c r="U1434">
        <f>(INDIRECT("a_"&amp;U$2)/(U$2+1))*(($C1434^(U$2+1)-$H1434^(U$2+1))/(ε_c1cd^(U$2+1)))</f>
        <v/>
      </c>
      <c r="V1434">
        <f>(INDIRECT("a_"&amp;V$2)/(V$2+1))*(($C1434^(V$2+1)-$H1434^(V$2+1))/(ε_c1cd^(V$2+1)))</f>
        <v/>
      </c>
      <c r="W1434">
        <f>(INDIRECT("a_"&amp;W$2)/(W$2+1))*(($C1434^(W$2+1)-$H1434^(W$2+1))/(ε_c1cd^(W$2+1)))</f>
        <v/>
      </c>
      <c r="X1434">
        <f>(INDIRECT("a_"&amp;X$2)/(X$2+1))*(($C1434^(X$2+1)-$H1434^(X$2+1))/(ε_c1cd^(X$2+1)))</f>
        <v/>
      </c>
      <c r="Y1434">
        <f>(INDIRECT("a_"&amp;Y$2)/(Y$2+1))*(($C1434^(Y$2+1)-$H1434^(Y$2+1))/(ε_c1cd^(Y$2+1)))</f>
        <v/>
      </c>
      <c r="Z1434">
        <f>(INDIRECT("a_"&amp;Z$2)/(Z$2+2))*(($C1434^(Z$2+2)-$H1434^(Z$2+2))/(ε_c1cd^(Z$2+2)))</f>
        <v/>
      </c>
      <c r="AA1434">
        <f>(INDIRECT("a_"&amp;AA$2)/(AA$2+2))*(($C1434^(AA$2+2)-$H1434^(AA$2+2))/(ε_c1cd^(AA$2+2)))</f>
        <v/>
      </c>
      <c r="AB1434">
        <f>(INDIRECT("a_"&amp;AB$2)/(AB$2+2))*(($C1434^(AB$2+2)-$H1434^(AB$2+2))/(ε_c1cd^(AB$2+2)))</f>
        <v/>
      </c>
      <c r="AC1434">
        <f>(INDIRECT("a_"&amp;AC$2)/(AC$2+2))*(($C1434^(AC$2+2)-$H1434^(AC$2+2))/(ε_c1cd^(AC$2+2)))</f>
        <v/>
      </c>
      <c r="AD1434">
        <f>(INDIRECT("a_"&amp;AD$2)/(AD$2+2))*(($C1434^(AD$2+2)-$H1434^(AD$2+2))/(ε_c1cd^(AD$2+2)))</f>
        <v/>
      </c>
      <c r="AE1434" s="111">
        <f>(b*f_cd/L1434)*SUM(U1434:Y1434)+SUM(Q1434:R1434)</f>
        <v/>
      </c>
      <c r="AF1434" s="112">
        <f>AE1434*(K1434-y+e)</f>
        <v/>
      </c>
      <c r="AG1434" s="113">
        <f>(b*f_cd/(L1434^2))*SUM(Z1434:AD1434)+SUM(S1434:T1434)-AF1434</f>
        <v/>
      </c>
      <c r="AH1434" s="114">
        <f>AG1434&lt;0</f>
        <v/>
      </c>
      <c r="AI1434" s="115">
        <f>IF(A1434=1,FALSE,(AND(AQ1434,AH1434,NOT(AI1433))))</f>
        <v/>
      </c>
      <c r="AJ1434" s="116">
        <f>(b*f_cd/L1434)*(a_1/2*J1434^2+a_2/3*J1434^3+a_3/4*J1434^4+a_4/5*J1434^5+a_5/6*J1434^6)+SUM(Q1434:R1434)</f>
        <v/>
      </c>
      <c r="AK1434">
        <f>AJ1434*(K1434-y+e)</f>
        <v/>
      </c>
      <c r="AL1434" s="118">
        <f>(b*f_cd/(L1434^2))*(a_1/3*J1434^3+a_2/4*J1434^4+a_3/5*J1434^5+a_4/6*J1434^6+a_5/7*J1434^7)+SUM(S1434:T1434)-AK1434</f>
        <v/>
      </c>
      <c r="AM1434" s="114">
        <f>AL1434&gt;0</f>
        <v/>
      </c>
      <c r="AN1434" s="115">
        <f>IF(A1434=1,FALSE,(AND(AQ1434,AM1434,NOT(AN1433))))</f>
        <v/>
      </c>
      <c r="AO1434">
        <f>IF(D1434=1,AND(AH1434,NOT(AI1434)),AND(AM1434,NOT(AN1434)))</f>
        <v/>
      </c>
      <c r="AP1434" s="119">
        <f>IF(D1434=1,AI1434,AN1434)</f>
        <v/>
      </c>
      <c r="AQ1434" s="125">
        <f>ABS(E1434)&lt;$AQ$2</f>
        <v/>
      </c>
      <c r="AS1434">
        <f>IF(AP1434,MAX(AS$3:AS1432)+1,"")</f>
        <v/>
      </c>
    </row>
    <row r="1435">
      <c r="A1435" t="n">
        <v>1345</v>
      </c>
      <c r="B1435" s="131">
        <f>IF(A1435=1,0,IF(AP1435,0.1*ε_cu1cd,0))</f>
        <v/>
      </c>
      <c r="C1435" s="131">
        <f>IF(A1435=1,0.1*ε_cu1cd,C1434+B1434)</f>
        <v/>
      </c>
      <c r="D1435" s="113">
        <f>IF('Нормальний переріз'!$D$68&gt;0,1,2)</f>
        <v/>
      </c>
      <c r="E1435" s="144">
        <f>IF(D1435=1,F1435,G1435)</f>
        <v/>
      </c>
      <c r="F1435" s="124">
        <f>IF(AI1434,0.11*ε_cu1cd,IF(AH1434,F1434*0.01,F1434))</f>
        <v/>
      </c>
      <c r="G1435" s="124">
        <f>IF(AP1434,-0.1*ε_cu1cd,IF(AM1434,G1434*0.01,G1434))</f>
        <v/>
      </c>
      <c r="H1435" s="113">
        <f>IF(A1435=1,E1435,IF(AO1434,H1434-E1434+E1435,IF(AP1434,0.8*H1434,H1434+E1435)))</f>
        <v/>
      </c>
      <c r="I1435" s="169">
        <f>(C1435-H1435)/h</f>
        <v/>
      </c>
      <c r="J1435">
        <f>C1435/(ε_c1cd)</f>
        <v/>
      </c>
      <c r="K1435">
        <f>C1435/I1435</f>
        <v/>
      </c>
      <c r="L1435" s="131">
        <f>I1435/(ε_c1cd)</f>
        <v/>
      </c>
      <c r="M1435">
        <f>I1435*(K1435-Z_s1)</f>
        <v/>
      </c>
      <c r="N1435">
        <f>I1435*(K1435-Z_s2)</f>
        <v/>
      </c>
      <c r="O1435">
        <f>E_s*M1435</f>
        <v/>
      </c>
      <c r="P1435">
        <f>E_s*N1435</f>
        <v/>
      </c>
      <c r="Q1435">
        <f>O1435*A_s1</f>
        <v/>
      </c>
      <c r="R1435">
        <f>P1435*A_s2</f>
        <v/>
      </c>
      <c r="S1435">
        <f>Q1435*($K1435-Z_s1)</f>
        <v/>
      </c>
      <c r="T1435">
        <f>R1435*($K1435-Z_s2)</f>
        <v/>
      </c>
      <c r="U1435">
        <f>(INDIRECT("a_"&amp;U$2)/(U$2+1))*(($C1435^(U$2+1)-$H1435^(U$2+1))/(ε_c1cd^(U$2+1)))</f>
        <v/>
      </c>
      <c r="V1435">
        <f>(INDIRECT("a_"&amp;V$2)/(V$2+1))*(($C1435^(V$2+1)-$H1435^(V$2+1))/(ε_c1cd^(V$2+1)))</f>
        <v/>
      </c>
      <c r="W1435">
        <f>(INDIRECT("a_"&amp;W$2)/(W$2+1))*(($C1435^(W$2+1)-$H1435^(W$2+1))/(ε_c1cd^(W$2+1)))</f>
        <v/>
      </c>
      <c r="X1435">
        <f>(INDIRECT("a_"&amp;X$2)/(X$2+1))*(($C1435^(X$2+1)-$H1435^(X$2+1))/(ε_c1cd^(X$2+1)))</f>
        <v/>
      </c>
      <c r="Y1435">
        <f>(INDIRECT("a_"&amp;Y$2)/(Y$2+1))*(($C1435^(Y$2+1)-$H1435^(Y$2+1))/(ε_c1cd^(Y$2+1)))</f>
        <v/>
      </c>
      <c r="Z1435">
        <f>(INDIRECT("a_"&amp;Z$2)/(Z$2+2))*(($C1435^(Z$2+2)-$H1435^(Z$2+2))/(ε_c1cd^(Z$2+2)))</f>
        <v/>
      </c>
      <c r="AA1435">
        <f>(INDIRECT("a_"&amp;AA$2)/(AA$2+2))*(($C1435^(AA$2+2)-$H1435^(AA$2+2))/(ε_c1cd^(AA$2+2)))</f>
        <v/>
      </c>
      <c r="AB1435">
        <f>(INDIRECT("a_"&amp;AB$2)/(AB$2+2))*(($C1435^(AB$2+2)-$H1435^(AB$2+2))/(ε_c1cd^(AB$2+2)))</f>
        <v/>
      </c>
      <c r="AC1435">
        <f>(INDIRECT("a_"&amp;AC$2)/(AC$2+2))*(($C1435^(AC$2+2)-$H1435^(AC$2+2))/(ε_c1cd^(AC$2+2)))</f>
        <v/>
      </c>
      <c r="AD1435">
        <f>(INDIRECT("a_"&amp;AD$2)/(AD$2+2))*(($C1435^(AD$2+2)-$H1435^(AD$2+2))/(ε_c1cd^(AD$2+2)))</f>
        <v/>
      </c>
      <c r="AE1435" s="111">
        <f>(b*f_cd/L1435)*SUM(U1435:Y1435)+SUM(Q1435:R1435)</f>
        <v/>
      </c>
      <c r="AF1435" s="112">
        <f>AE1435*(K1435-y+e)</f>
        <v/>
      </c>
      <c r="AG1435" s="113">
        <f>(b*f_cd/(L1435^2))*SUM(Z1435:AD1435)+SUM(S1435:T1435)-AF1435</f>
        <v/>
      </c>
      <c r="AH1435" s="114">
        <f>AG1435&lt;0</f>
        <v/>
      </c>
      <c r="AI1435" s="115">
        <f>IF(A1435=1,FALSE,(AND(AQ1435,AH1435,NOT(AI1434))))</f>
        <v/>
      </c>
      <c r="AJ1435" s="116">
        <f>(b*f_cd/L1435)*(a_1/2*J1435^2+a_2/3*J1435^3+a_3/4*J1435^4+a_4/5*J1435^5+a_5/6*J1435^6)+SUM(Q1435:R1435)</f>
        <v/>
      </c>
      <c r="AK1435">
        <f>AJ1435*(K1435-y+e)</f>
        <v/>
      </c>
      <c r="AL1435" s="118">
        <f>(b*f_cd/(L1435^2))*(a_1/3*J1435^3+a_2/4*J1435^4+a_3/5*J1435^5+a_4/6*J1435^6+a_5/7*J1435^7)+SUM(S1435:T1435)-AK1435</f>
        <v/>
      </c>
      <c r="AM1435" s="114">
        <f>AL1435&gt;0</f>
        <v/>
      </c>
      <c r="AN1435" s="115">
        <f>IF(A1435=1,FALSE,(AND(AQ1435,AM1435,NOT(AN1434))))</f>
        <v/>
      </c>
      <c r="AO1435">
        <f>IF(D1435=1,AND(AH1435,NOT(AI1435)),AND(AM1435,NOT(AN1435)))</f>
        <v/>
      </c>
      <c r="AP1435" s="119">
        <f>IF(D1435=1,AI1435,AN1435)</f>
        <v/>
      </c>
      <c r="AQ1435" s="125">
        <f>ABS(E1435)&lt;$AQ$2</f>
        <v/>
      </c>
      <c r="AS1435">
        <f>IF(AP1435,MAX(AS$3:AS1433)+1,"")</f>
        <v/>
      </c>
    </row>
    <row r="1436">
      <c r="A1436" t="n">
        <v>1346</v>
      </c>
      <c r="B1436" s="131">
        <f>IF(A1436=1,0,IF(AP1436,0.1*ε_cu1cd,0))</f>
        <v/>
      </c>
      <c r="C1436" s="131">
        <f>IF(A1436=1,0.1*ε_cu1cd,C1435+B1435)</f>
        <v/>
      </c>
      <c r="D1436" s="113">
        <f>IF('Нормальний переріз'!$D$68&gt;0,1,2)</f>
        <v/>
      </c>
      <c r="E1436" s="144">
        <f>IF(D1436=1,F1436,G1436)</f>
        <v/>
      </c>
      <c r="F1436" s="124">
        <f>IF(AI1435,0.11*ε_cu1cd,IF(AH1435,F1435*0.01,F1435))</f>
        <v/>
      </c>
      <c r="G1436" s="124">
        <f>IF(AP1435,-0.1*ε_cu1cd,IF(AM1435,G1435*0.01,G1435))</f>
        <v/>
      </c>
      <c r="H1436" s="113">
        <f>IF(A1436=1,E1436,IF(AO1435,H1435-E1435+E1436,IF(AP1435,0.8*H1435,H1435+E1436)))</f>
        <v/>
      </c>
      <c r="I1436" s="169">
        <f>(C1436-H1436)/h</f>
        <v/>
      </c>
      <c r="J1436">
        <f>C1436/(ε_c1cd)</f>
        <v/>
      </c>
      <c r="K1436">
        <f>C1436/I1436</f>
        <v/>
      </c>
      <c r="L1436" s="131">
        <f>I1436/(ε_c1cd)</f>
        <v/>
      </c>
      <c r="M1436">
        <f>I1436*(K1436-Z_s1)</f>
        <v/>
      </c>
      <c r="N1436">
        <f>I1436*(K1436-Z_s2)</f>
        <v/>
      </c>
      <c r="O1436">
        <f>E_s*M1436</f>
        <v/>
      </c>
      <c r="P1436">
        <f>E_s*N1436</f>
        <v/>
      </c>
      <c r="Q1436">
        <f>O1436*A_s1</f>
        <v/>
      </c>
      <c r="R1436">
        <f>P1436*A_s2</f>
        <v/>
      </c>
      <c r="S1436">
        <f>Q1436*($K1436-Z_s1)</f>
        <v/>
      </c>
      <c r="T1436">
        <f>R1436*($K1436-Z_s2)</f>
        <v/>
      </c>
      <c r="U1436">
        <f>(INDIRECT("a_"&amp;U$2)/(U$2+1))*(($C1436^(U$2+1)-$H1436^(U$2+1))/(ε_c1cd^(U$2+1)))</f>
        <v/>
      </c>
      <c r="V1436">
        <f>(INDIRECT("a_"&amp;V$2)/(V$2+1))*(($C1436^(V$2+1)-$H1436^(V$2+1))/(ε_c1cd^(V$2+1)))</f>
        <v/>
      </c>
      <c r="W1436">
        <f>(INDIRECT("a_"&amp;W$2)/(W$2+1))*(($C1436^(W$2+1)-$H1436^(W$2+1))/(ε_c1cd^(W$2+1)))</f>
        <v/>
      </c>
      <c r="X1436">
        <f>(INDIRECT("a_"&amp;X$2)/(X$2+1))*(($C1436^(X$2+1)-$H1436^(X$2+1))/(ε_c1cd^(X$2+1)))</f>
        <v/>
      </c>
      <c r="Y1436">
        <f>(INDIRECT("a_"&amp;Y$2)/(Y$2+1))*(($C1436^(Y$2+1)-$H1436^(Y$2+1))/(ε_c1cd^(Y$2+1)))</f>
        <v/>
      </c>
      <c r="Z1436">
        <f>(INDIRECT("a_"&amp;Z$2)/(Z$2+2))*(($C1436^(Z$2+2)-$H1436^(Z$2+2))/(ε_c1cd^(Z$2+2)))</f>
        <v/>
      </c>
      <c r="AA1436">
        <f>(INDIRECT("a_"&amp;AA$2)/(AA$2+2))*(($C1436^(AA$2+2)-$H1436^(AA$2+2))/(ε_c1cd^(AA$2+2)))</f>
        <v/>
      </c>
      <c r="AB1436">
        <f>(INDIRECT("a_"&amp;AB$2)/(AB$2+2))*(($C1436^(AB$2+2)-$H1436^(AB$2+2))/(ε_c1cd^(AB$2+2)))</f>
        <v/>
      </c>
      <c r="AC1436">
        <f>(INDIRECT("a_"&amp;AC$2)/(AC$2+2))*(($C1436^(AC$2+2)-$H1436^(AC$2+2))/(ε_c1cd^(AC$2+2)))</f>
        <v/>
      </c>
      <c r="AD1436">
        <f>(INDIRECT("a_"&amp;AD$2)/(AD$2+2))*(($C1436^(AD$2+2)-$H1436^(AD$2+2))/(ε_c1cd^(AD$2+2)))</f>
        <v/>
      </c>
      <c r="AE1436" s="111">
        <f>(b*f_cd/L1436)*SUM(U1436:Y1436)+SUM(Q1436:R1436)</f>
        <v/>
      </c>
      <c r="AF1436" s="112">
        <f>AE1436*(K1436-y+e)</f>
        <v/>
      </c>
      <c r="AG1436" s="113">
        <f>(b*f_cd/(L1436^2))*SUM(Z1436:AD1436)+SUM(S1436:T1436)-AF1436</f>
        <v/>
      </c>
      <c r="AH1436" s="114">
        <f>AG1436&lt;0</f>
        <v/>
      </c>
      <c r="AI1436" s="115">
        <f>IF(A1436=1,FALSE,(AND(AQ1436,AH1436,NOT(AI1435))))</f>
        <v/>
      </c>
      <c r="AJ1436" s="116">
        <f>(b*f_cd/L1436)*(a_1/2*J1436^2+a_2/3*J1436^3+a_3/4*J1436^4+a_4/5*J1436^5+a_5/6*J1436^6)+SUM(Q1436:R1436)</f>
        <v/>
      </c>
      <c r="AK1436">
        <f>AJ1436*(K1436-y+e)</f>
        <v/>
      </c>
      <c r="AL1436" s="118">
        <f>(b*f_cd/(L1436^2))*(a_1/3*J1436^3+a_2/4*J1436^4+a_3/5*J1436^5+a_4/6*J1436^6+a_5/7*J1436^7)+SUM(S1436:T1436)-AK1436</f>
        <v/>
      </c>
      <c r="AM1436" s="114">
        <f>AL1436&gt;0</f>
        <v/>
      </c>
      <c r="AN1436" s="115">
        <f>IF(A1436=1,FALSE,(AND(AQ1436,AM1436,NOT(AN1435))))</f>
        <v/>
      </c>
      <c r="AO1436">
        <f>IF(D1436=1,AND(AH1436,NOT(AI1436)),AND(AM1436,NOT(AN1436)))</f>
        <v/>
      </c>
      <c r="AP1436" s="119">
        <f>IF(D1436=1,AI1436,AN1436)</f>
        <v/>
      </c>
      <c r="AQ1436" s="125">
        <f>ABS(E1436)&lt;$AQ$2</f>
        <v/>
      </c>
      <c r="AS1436">
        <f>IF(AP1436,MAX(AS$3:AS1434)+1,"")</f>
        <v/>
      </c>
    </row>
    <row r="1437">
      <c r="A1437" t="n">
        <v>1347</v>
      </c>
      <c r="B1437" s="131">
        <f>IF(A1437=1,0,IF(AP1437,0.1*ε_cu1cd,0))</f>
        <v/>
      </c>
      <c r="C1437" s="131">
        <f>IF(A1437=1,0.1*ε_cu1cd,C1436+B1436)</f>
        <v/>
      </c>
      <c r="D1437" s="113">
        <f>IF('Нормальний переріз'!$D$68&gt;0,1,2)</f>
        <v/>
      </c>
      <c r="E1437" s="144">
        <f>IF(D1437=1,F1437,G1437)</f>
        <v/>
      </c>
      <c r="F1437" s="124">
        <f>IF(AI1436,0.11*ε_cu1cd,IF(AH1436,F1436*0.01,F1436))</f>
        <v/>
      </c>
      <c r="G1437" s="124">
        <f>IF(AP1436,-0.1*ε_cu1cd,IF(AM1436,G1436*0.01,G1436))</f>
        <v/>
      </c>
      <c r="H1437" s="113">
        <f>IF(A1437=1,E1437,IF(AO1436,H1436-E1436+E1437,IF(AP1436,0.8*H1436,H1436+E1437)))</f>
        <v/>
      </c>
      <c r="I1437" s="169">
        <f>(C1437-H1437)/h</f>
        <v/>
      </c>
      <c r="J1437">
        <f>C1437/(ε_c1cd)</f>
        <v/>
      </c>
      <c r="K1437">
        <f>C1437/I1437</f>
        <v/>
      </c>
      <c r="L1437" s="131">
        <f>I1437/(ε_c1cd)</f>
        <v/>
      </c>
      <c r="M1437">
        <f>I1437*(K1437-Z_s1)</f>
        <v/>
      </c>
      <c r="N1437">
        <f>I1437*(K1437-Z_s2)</f>
        <v/>
      </c>
      <c r="O1437">
        <f>E_s*M1437</f>
        <v/>
      </c>
      <c r="P1437">
        <f>E_s*N1437</f>
        <v/>
      </c>
      <c r="Q1437">
        <f>O1437*A_s1</f>
        <v/>
      </c>
      <c r="R1437">
        <f>P1437*A_s2</f>
        <v/>
      </c>
      <c r="S1437">
        <f>Q1437*($K1437-Z_s1)</f>
        <v/>
      </c>
      <c r="T1437">
        <f>R1437*($K1437-Z_s2)</f>
        <v/>
      </c>
      <c r="U1437">
        <f>(INDIRECT("a_"&amp;U$2)/(U$2+1))*(($C1437^(U$2+1)-$H1437^(U$2+1))/(ε_c1cd^(U$2+1)))</f>
        <v/>
      </c>
      <c r="V1437">
        <f>(INDIRECT("a_"&amp;V$2)/(V$2+1))*(($C1437^(V$2+1)-$H1437^(V$2+1))/(ε_c1cd^(V$2+1)))</f>
        <v/>
      </c>
      <c r="W1437">
        <f>(INDIRECT("a_"&amp;W$2)/(W$2+1))*(($C1437^(W$2+1)-$H1437^(W$2+1))/(ε_c1cd^(W$2+1)))</f>
        <v/>
      </c>
      <c r="X1437">
        <f>(INDIRECT("a_"&amp;X$2)/(X$2+1))*(($C1437^(X$2+1)-$H1437^(X$2+1))/(ε_c1cd^(X$2+1)))</f>
        <v/>
      </c>
      <c r="Y1437">
        <f>(INDIRECT("a_"&amp;Y$2)/(Y$2+1))*(($C1437^(Y$2+1)-$H1437^(Y$2+1))/(ε_c1cd^(Y$2+1)))</f>
        <v/>
      </c>
      <c r="Z1437">
        <f>(INDIRECT("a_"&amp;Z$2)/(Z$2+2))*(($C1437^(Z$2+2)-$H1437^(Z$2+2))/(ε_c1cd^(Z$2+2)))</f>
        <v/>
      </c>
      <c r="AA1437">
        <f>(INDIRECT("a_"&amp;AA$2)/(AA$2+2))*(($C1437^(AA$2+2)-$H1437^(AA$2+2))/(ε_c1cd^(AA$2+2)))</f>
        <v/>
      </c>
      <c r="AB1437">
        <f>(INDIRECT("a_"&amp;AB$2)/(AB$2+2))*(($C1437^(AB$2+2)-$H1437^(AB$2+2))/(ε_c1cd^(AB$2+2)))</f>
        <v/>
      </c>
      <c r="AC1437">
        <f>(INDIRECT("a_"&amp;AC$2)/(AC$2+2))*(($C1437^(AC$2+2)-$H1437^(AC$2+2))/(ε_c1cd^(AC$2+2)))</f>
        <v/>
      </c>
      <c r="AD1437">
        <f>(INDIRECT("a_"&amp;AD$2)/(AD$2+2))*(($C1437^(AD$2+2)-$H1437^(AD$2+2))/(ε_c1cd^(AD$2+2)))</f>
        <v/>
      </c>
      <c r="AE1437" s="111">
        <f>(b*f_cd/L1437)*SUM(U1437:Y1437)+SUM(Q1437:R1437)</f>
        <v/>
      </c>
      <c r="AF1437" s="112">
        <f>AE1437*(K1437-y+e)</f>
        <v/>
      </c>
      <c r="AG1437" s="113">
        <f>(b*f_cd/(L1437^2))*SUM(Z1437:AD1437)+SUM(S1437:T1437)-AF1437</f>
        <v/>
      </c>
      <c r="AH1437" s="114">
        <f>AG1437&lt;0</f>
        <v/>
      </c>
      <c r="AI1437" s="115">
        <f>IF(A1437=1,FALSE,(AND(AQ1437,AH1437,NOT(AI1436))))</f>
        <v/>
      </c>
      <c r="AJ1437" s="116">
        <f>(b*f_cd/L1437)*(a_1/2*J1437^2+a_2/3*J1437^3+a_3/4*J1437^4+a_4/5*J1437^5+a_5/6*J1437^6)+SUM(Q1437:R1437)</f>
        <v/>
      </c>
      <c r="AK1437">
        <f>AJ1437*(K1437-y+e)</f>
        <v/>
      </c>
      <c r="AL1437" s="118">
        <f>(b*f_cd/(L1437^2))*(a_1/3*J1437^3+a_2/4*J1437^4+a_3/5*J1437^5+a_4/6*J1437^6+a_5/7*J1437^7)+SUM(S1437:T1437)-AK1437</f>
        <v/>
      </c>
      <c r="AM1437" s="114">
        <f>AL1437&gt;0</f>
        <v/>
      </c>
      <c r="AN1437" s="115">
        <f>IF(A1437=1,FALSE,(AND(AQ1437,AM1437,NOT(AN1436))))</f>
        <v/>
      </c>
      <c r="AO1437">
        <f>IF(D1437=1,AND(AH1437,NOT(AI1437)),AND(AM1437,NOT(AN1437)))</f>
        <v/>
      </c>
      <c r="AP1437" s="119">
        <f>IF(D1437=1,AI1437,AN1437)</f>
        <v/>
      </c>
      <c r="AQ1437" s="125">
        <f>ABS(E1437)&lt;$AQ$2</f>
        <v/>
      </c>
      <c r="AS1437">
        <f>IF(AP1437,MAX(AS$3:AS1435)+1,"")</f>
        <v/>
      </c>
    </row>
    <row r="1438">
      <c r="A1438" t="n">
        <v>1348</v>
      </c>
      <c r="B1438" s="131">
        <f>IF(A1438=1,0,IF(AP1438,0.1*ε_cu1cd,0))</f>
        <v/>
      </c>
      <c r="C1438" s="131">
        <f>IF(A1438=1,0.1*ε_cu1cd,C1437+B1437)</f>
        <v/>
      </c>
      <c r="D1438" s="113">
        <f>IF('Нормальний переріз'!$D$68&gt;0,1,2)</f>
        <v/>
      </c>
      <c r="E1438" s="144">
        <f>IF(D1438=1,F1438,G1438)</f>
        <v/>
      </c>
      <c r="F1438" s="124">
        <f>IF(AI1437,0.11*ε_cu1cd,IF(AH1437,F1437*0.01,F1437))</f>
        <v/>
      </c>
      <c r="G1438" s="124">
        <f>IF(AP1437,-0.1*ε_cu1cd,IF(AM1437,G1437*0.01,G1437))</f>
        <v/>
      </c>
      <c r="H1438" s="113">
        <f>IF(A1438=1,E1438,IF(AO1437,H1437-E1437+E1438,IF(AP1437,0.8*H1437,H1437+E1438)))</f>
        <v/>
      </c>
      <c r="I1438" s="169">
        <f>(C1438-H1438)/h</f>
        <v/>
      </c>
      <c r="J1438">
        <f>C1438/(ε_c1cd)</f>
        <v/>
      </c>
      <c r="K1438">
        <f>C1438/I1438</f>
        <v/>
      </c>
      <c r="L1438" s="131">
        <f>I1438/(ε_c1cd)</f>
        <v/>
      </c>
      <c r="M1438">
        <f>I1438*(K1438-Z_s1)</f>
        <v/>
      </c>
      <c r="N1438">
        <f>I1438*(K1438-Z_s2)</f>
        <v/>
      </c>
      <c r="O1438">
        <f>E_s*M1438</f>
        <v/>
      </c>
      <c r="P1438">
        <f>E_s*N1438</f>
        <v/>
      </c>
      <c r="Q1438">
        <f>O1438*A_s1</f>
        <v/>
      </c>
      <c r="R1438">
        <f>P1438*A_s2</f>
        <v/>
      </c>
      <c r="S1438">
        <f>Q1438*($K1438-Z_s1)</f>
        <v/>
      </c>
      <c r="T1438">
        <f>R1438*($K1438-Z_s2)</f>
        <v/>
      </c>
      <c r="U1438">
        <f>(INDIRECT("a_"&amp;U$2)/(U$2+1))*(($C1438^(U$2+1)-$H1438^(U$2+1))/(ε_c1cd^(U$2+1)))</f>
        <v/>
      </c>
      <c r="V1438">
        <f>(INDIRECT("a_"&amp;V$2)/(V$2+1))*(($C1438^(V$2+1)-$H1438^(V$2+1))/(ε_c1cd^(V$2+1)))</f>
        <v/>
      </c>
      <c r="W1438">
        <f>(INDIRECT("a_"&amp;W$2)/(W$2+1))*(($C1438^(W$2+1)-$H1438^(W$2+1))/(ε_c1cd^(W$2+1)))</f>
        <v/>
      </c>
      <c r="X1438">
        <f>(INDIRECT("a_"&amp;X$2)/(X$2+1))*(($C1438^(X$2+1)-$H1438^(X$2+1))/(ε_c1cd^(X$2+1)))</f>
        <v/>
      </c>
      <c r="Y1438">
        <f>(INDIRECT("a_"&amp;Y$2)/(Y$2+1))*(($C1438^(Y$2+1)-$H1438^(Y$2+1))/(ε_c1cd^(Y$2+1)))</f>
        <v/>
      </c>
      <c r="Z1438">
        <f>(INDIRECT("a_"&amp;Z$2)/(Z$2+2))*(($C1438^(Z$2+2)-$H1438^(Z$2+2))/(ε_c1cd^(Z$2+2)))</f>
        <v/>
      </c>
      <c r="AA1438">
        <f>(INDIRECT("a_"&amp;AA$2)/(AA$2+2))*(($C1438^(AA$2+2)-$H1438^(AA$2+2))/(ε_c1cd^(AA$2+2)))</f>
        <v/>
      </c>
      <c r="AB1438">
        <f>(INDIRECT("a_"&amp;AB$2)/(AB$2+2))*(($C1438^(AB$2+2)-$H1438^(AB$2+2))/(ε_c1cd^(AB$2+2)))</f>
        <v/>
      </c>
      <c r="AC1438">
        <f>(INDIRECT("a_"&amp;AC$2)/(AC$2+2))*(($C1438^(AC$2+2)-$H1438^(AC$2+2))/(ε_c1cd^(AC$2+2)))</f>
        <v/>
      </c>
      <c r="AD1438">
        <f>(INDIRECT("a_"&amp;AD$2)/(AD$2+2))*(($C1438^(AD$2+2)-$H1438^(AD$2+2))/(ε_c1cd^(AD$2+2)))</f>
        <v/>
      </c>
      <c r="AE1438" s="111">
        <f>(b*f_cd/L1438)*SUM(U1438:Y1438)+SUM(Q1438:R1438)</f>
        <v/>
      </c>
      <c r="AF1438" s="112">
        <f>AE1438*(K1438-y+e)</f>
        <v/>
      </c>
      <c r="AG1438" s="113">
        <f>(b*f_cd/(L1438^2))*SUM(Z1438:AD1438)+SUM(S1438:T1438)-AF1438</f>
        <v/>
      </c>
      <c r="AH1438" s="114">
        <f>AG1438&lt;0</f>
        <v/>
      </c>
      <c r="AI1438" s="115">
        <f>IF(A1438=1,FALSE,(AND(AQ1438,AH1438,NOT(AI1437))))</f>
        <v/>
      </c>
      <c r="AJ1438" s="116">
        <f>(b*f_cd/L1438)*(a_1/2*J1438^2+a_2/3*J1438^3+a_3/4*J1438^4+a_4/5*J1438^5+a_5/6*J1438^6)+SUM(Q1438:R1438)</f>
        <v/>
      </c>
      <c r="AK1438">
        <f>AJ1438*(K1438-y+e)</f>
        <v/>
      </c>
      <c r="AL1438" s="118">
        <f>(b*f_cd/(L1438^2))*(a_1/3*J1438^3+a_2/4*J1438^4+a_3/5*J1438^5+a_4/6*J1438^6+a_5/7*J1438^7)+SUM(S1438:T1438)-AK1438</f>
        <v/>
      </c>
      <c r="AM1438" s="114">
        <f>AL1438&gt;0</f>
        <v/>
      </c>
      <c r="AN1438" s="115">
        <f>IF(A1438=1,FALSE,(AND(AQ1438,AM1438,NOT(AN1437))))</f>
        <v/>
      </c>
      <c r="AO1438">
        <f>IF(D1438=1,AND(AH1438,NOT(AI1438)),AND(AM1438,NOT(AN1438)))</f>
        <v/>
      </c>
      <c r="AP1438" s="119">
        <f>IF(D1438=1,AI1438,AN1438)</f>
        <v/>
      </c>
      <c r="AQ1438" s="125">
        <f>ABS(E1438)&lt;$AQ$2</f>
        <v/>
      </c>
      <c r="AS1438">
        <f>IF(AP1438,MAX(AS$3:AS1436)+1,"")</f>
        <v/>
      </c>
    </row>
    <row r="1439">
      <c r="A1439" t="n">
        <v>1349</v>
      </c>
      <c r="B1439" s="131">
        <f>IF(A1439=1,0,IF(AP1439,0.1*ε_cu1cd,0))</f>
        <v/>
      </c>
      <c r="C1439" s="131">
        <f>IF(A1439=1,0.1*ε_cu1cd,C1438+B1438)</f>
        <v/>
      </c>
      <c r="D1439" s="113">
        <f>IF('Нормальний переріз'!$D$68&gt;0,1,2)</f>
        <v/>
      </c>
      <c r="E1439" s="144">
        <f>IF(D1439=1,F1439,G1439)</f>
        <v/>
      </c>
      <c r="F1439" s="124">
        <f>IF(AI1438,0.11*ε_cu1cd,IF(AH1438,F1438*0.01,F1438))</f>
        <v/>
      </c>
      <c r="G1439" s="124">
        <f>IF(AP1438,-0.1*ε_cu1cd,IF(AM1438,G1438*0.01,G1438))</f>
        <v/>
      </c>
      <c r="H1439" s="113">
        <f>IF(A1439=1,E1439,IF(AO1438,H1438-E1438+E1439,IF(AP1438,0.8*H1438,H1438+E1439)))</f>
        <v/>
      </c>
      <c r="I1439" s="169">
        <f>(C1439-H1439)/h</f>
        <v/>
      </c>
      <c r="J1439">
        <f>C1439/(ε_c1cd)</f>
        <v/>
      </c>
      <c r="K1439">
        <f>C1439/I1439</f>
        <v/>
      </c>
      <c r="L1439" s="131">
        <f>I1439/(ε_c1cd)</f>
        <v/>
      </c>
      <c r="M1439">
        <f>I1439*(K1439-Z_s1)</f>
        <v/>
      </c>
      <c r="N1439">
        <f>I1439*(K1439-Z_s2)</f>
        <v/>
      </c>
      <c r="O1439">
        <f>E_s*M1439</f>
        <v/>
      </c>
      <c r="P1439">
        <f>E_s*N1439</f>
        <v/>
      </c>
      <c r="Q1439">
        <f>O1439*A_s1</f>
        <v/>
      </c>
      <c r="R1439">
        <f>P1439*A_s2</f>
        <v/>
      </c>
      <c r="S1439">
        <f>Q1439*($K1439-Z_s1)</f>
        <v/>
      </c>
      <c r="T1439">
        <f>R1439*($K1439-Z_s2)</f>
        <v/>
      </c>
      <c r="U1439">
        <f>(INDIRECT("a_"&amp;U$2)/(U$2+1))*(($C1439^(U$2+1)-$H1439^(U$2+1))/(ε_c1cd^(U$2+1)))</f>
        <v/>
      </c>
      <c r="V1439">
        <f>(INDIRECT("a_"&amp;V$2)/(V$2+1))*(($C1439^(V$2+1)-$H1439^(V$2+1))/(ε_c1cd^(V$2+1)))</f>
        <v/>
      </c>
      <c r="W1439">
        <f>(INDIRECT("a_"&amp;W$2)/(W$2+1))*(($C1439^(W$2+1)-$H1439^(W$2+1))/(ε_c1cd^(W$2+1)))</f>
        <v/>
      </c>
      <c r="X1439">
        <f>(INDIRECT("a_"&amp;X$2)/(X$2+1))*(($C1439^(X$2+1)-$H1439^(X$2+1))/(ε_c1cd^(X$2+1)))</f>
        <v/>
      </c>
      <c r="Y1439">
        <f>(INDIRECT("a_"&amp;Y$2)/(Y$2+1))*(($C1439^(Y$2+1)-$H1439^(Y$2+1))/(ε_c1cd^(Y$2+1)))</f>
        <v/>
      </c>
      <c r="Z1439">
        <f>(INDIRECT("a_"&amp;Z$2)/(Z$2+2))*(($C1439^(Z$2+2)-$H1439^(Z$2+2))/(ε_c1cd^(Z$2+2)))</f>
        <v/>
      </c>
      <c r="AA1439">
        <f>(INDIRECT("a_"&amp;AA$2)/(AA$2+2))*(($C1439^(AA$2+2)-$H1439^(AA$2+2))/(ε_c1cd^(AA$2+2)))</f>
        <v/>
      </c>
      <c r="AB1439">
        <f>(INDIRECT("a_"&amp;AB$2)/(AB$2+2))*(($C1439^(AB$2+2)-$H1439^(AB$2+2))/(ε_c1cd^(AB$2+2)))</f>
        <v/>
      </c>
      <c r="AC1439">
        <f>(INDIRECT("a_"&amp;AC$2)/(AC$2+2))*(($C1439^(AC$2+2)-$H1439^(AC$2+2))/(ε_c1cd^(AC$2+2)))</f>
        <v/>
      </c>
      <c r="AD1439">
        <f>(INDIRECT("a_"&amp;AD$2)/(AD$2+2))*(($C1439^(AD$2+2)-$H1439^(AD$2+2))/(ε_c1cd^(AD$2+2)))</f>
        <v/>
      </c>
      <c r="AE1439" s="111">
        <f>(b*f_cd/L1439)*SUM(U1439:Y1439)+SUM(Q1439:R1439)</f>
        <v/>
      </c>
      <c r="AF1439" s="112">
        <f>AE1439*(K1439-y+e)</f>
        <v/>
      </c>
      <c r="AG1439" s="113">
        <f>(b*f_cd/(L1439^2))*SUM(Z1439:AD1439)+SUM(S1439:T1439)-AF1439</f>
        <v/>
      </c>
      <c r="AH1439" s="114">
        <f>AG1439&lt;0</f>
        <v/>
      </c>
      <c r="AI1439" s="115">
        <f>IF(A1439=1,FALSE,(AND(AQ1439,AH1439,NOT(AI1438))))</f>
        <v/>
      </c>
      <c r="AJ1439" s="116">
        <f>(b*f_cd/L1439)*(a_1/2*J1439^2+a_2/3*J1439^3+a_3/4*J1439^4+a_4/5*J1439^5+a_5/6*J1439^6)+SUM(Q1439:R1439)</f>
        <v/>
      </c>
      <c r="AK1439">
        <f>AJ1439*(K1439-y+e)</f>
        <v/>
      </c>
      <c r="AL1439" s="118">
        <f>(b*f_cd/(L1439^2))*(a_1/3*J1439^3+a_2/4*J1439^4+a_3/5*J1439^5+a_4/6*J1439^6+a_5/7*J1439^7)+SUM(S1439:T1439)-AK1439</f>
        <v/>
      </c>
      <c r="AM1439" s="114">
        <f>AL1439&gt;0</f>
        <v/>
      </c>
      <c r="AN1439" s="115">
        <f>IF(A1439=1,FALSE,(AND(AQ1439,AM1439,NOT(AN1438))))</f>
        <v/>
      </c>
      <c r="AO1439">
        <f>IF(D1439=1,AND(AH1439,NOT(AI1439)),AND(AM1439,NOT(AN1439)))</f>
        <v/>
      </c>
      <c r="AP1439" s="119">
        <f>IF(D1439=1,AI1439,AN1439)</f>
        <v/>
      </c>
      <c r="AQ1439" s="125">
        <f>ABS(E1439)&lt;$AQ$2</f>
        <v/>
      </c>
      <c r="AS1439">
        <f>IF(AP1439,MAX(AS$3:AS1437)+1,"")</f>
        <v/>
      </c>
    </row>
    <row r="1440">
      <c r="A1440" t="n">
        <v>1350</v>
      </c>
      <c r="B1440" s="131">
        <f>IF(A1440=1,0,IF(AP1440,0.1*ε_cu1cd,0))</f>
        <v/>
      </c>
      <c r="C1440" s="131">
        <f>IF(A1440=1,0.1*ε_cu1cd,C1439+B1439)</f>
        <v/>
      </c>
      <c r="D1440" s="113">
        <f>IF('Нормальний переріз'!$D$68&gt;0,1,2)</f>
        <v/>
      </c>
      <c r="E1440" s="144">
        <f>IF(D1440=1,F1440,G1440)</f>
        <v/>
      </c>
      <c r="F1440" s="124">
        <f>IF(AI1439,0.11*ε_cu1cd,IF(AH1439,F1439*0.01,F1439))</f>
        <v/>
      </c>
      <c r="G1440" s="124">
        <f>IF(AP1439,-0.1*ε_cu1cd,IF(AM1439,G1439*0.01,G1439))</f>
        <v/>
      </c>
      <c r="H1440" s="113">
        <f>IF(A1440=1,E1440,IF(AO1439,H1439-E1439+E1440,IF(AP1439,0.8*H1439,H1439+E1440)))</f>
        <v/>
      </c>
      <c r="I1440" s="169">
        <f>(C1440-H1440)/h</f>
        <v/>
      </c>
      <c r="J1440">
        <f>C1440/(ε_c1cd)</f>
        <v/>
      </c>
      <c r="K1440">
        <f>C1440/I1440</f>
        <v/>
      </c>
      <c r="L1440" s="131">
        <f>I1440/(ε_c1cd)</f>
        <v/>
      </c>
      <c r="M1440">
        <f>I1440*(K1440-Z_s1)</f>
        <v/>
      </c>
      <c r="N1440">
        <f>I1440*(K1440-Z_s2)</f>
        <v/>
      </c>
      <c r="O1440">
        <f>E_s*M1440</f>
        <v/>
      </c>
      <c r="P1440">
        <f>E_s*N1440</f>
        <v/>
      </c>
      <c r="Q1440">
        <f>O1440*A_s1</f>
        <v/>
      </c>
      <c r="R1440">
        <f>P1440*A_s2</f>
        <v/>
      </c>
      <c r="S1440">
        <f>Q1440*($K1440-Z_s1)</f>
        <v/>
      </c>
      <c r="T1440">
        <f>R1440*($K1440-Z_s2)</f>
        <v/>
      </c>
      <c r="U1440">
        <f>(INDIRECT("a_"&amp;U$2)/(U$2+1))*(($C1440^(U$2+1)-$H1440^(U$2+1))/(ε_c1cd^(U$2+1)))</f>
        <v/>
      </c>
      <c r="V1440">
        <f>(INDIRECT("a_"&amp;V$2)/(V$2+1))*(($C1440^(V$2+1)-$H1440^(V$2+1))/(ε_c1cd^(V$2+1)))</f>
        <v/>
      </c>
      <c r="W1440">
        <f>(INDIRECT("a_"&amp;W$2)/(W$2+1))*(($C1440^(W$2+1)-$H1440^(W$2+1))/(ε_c1cd^(W$2+1)))</f>
        <v/>
      </c>
      <c r="X1440">
        <f>(INDIRECT("a_"&amp;X$2)/(X$2+1))*(($C1440^(X$2+1)-$H1440^(X$2+1))/(ε_c1cd^(X$2+1)))</f>
        <v/>
      </c>
      <c r="Y1440">
        <f>(INDIRECT("a_"&amp;Y$2)/(Y$2+1))*(($C1440^(Y$2+1)-$H1440^(Y$2+1))/(ε_c1cd^(Y$2+1)))</f>
        <v/>
      </c>
      <c r="Z1440">
        <f>(INDIRECT("a_"&amp;Z$2)/(Z$2+2))*(($C1440^(Z$2+2)-$H1440^(Z$2+2))/(ε_c1cd^(Z$2+2)))</f>
        <v/>
      </c>
      <c r="AA1440">
        <f>(INDIRECT("a_"&amp;AA$2)/(AA$2+2))*(($C1440^(AA$2+2)-$H1440^(AA$2+2))/(ε_c1cd^(AA$2+2)))</f>
        <v/>
      </c>
      <c r="AB1440">
        <f>(INDIRECT("a_"&amp;AB$2)/(AB$2+2))*(($C1440^(AB$2+2)-$H1440^(AB$2+2))/(ε_c1cd^(AB$2+2)))</f>
        <v/>
      </c>
      <c r="AC1440">
        <f>(INDIRECT("a_"&amp;AC$2)/(AC$2+2))*(($C1440^(AC$2+2)-$H1440^(AC$2+2))/(ε_c1cd^(AC$2+2)))</f>
        <v/>
      </c>
      <c r="AD1440">
        <f>(INDIRECT("a_"&amp;AD$2)/(AD$2+2))*(($C1440^(AD$2+2)-$H1440^(AD$2+2))/(ε_c1cd^(AD$2+2)))</f>
        <v/>
      </c>
      <c r="AE1440" s="111">
        <f>(b*f_cd/L1440)*SUM(U1440:Y1440)+SUM(Q1440:R1440)</f>
        <v/>
      </c>
      <c r="AF1440" s="112">
        <f>AE1440*(K1440-y+e)</f>
        <v/>
      </c>
      <c r="AG1440" s="113">
        <f>(b*f_cd/(L1440^2))*SUM(Z1440:AD1440)+SUM(S1440:T1440)-AF1440</f>
        <v/>
      </c>
      <c r="AH1440" s="114">
        <f>AG1440&lt;0</f>
        <v/>
      </c>
      <c r="AI1440" s="115">
        <f>IF(A1440=1,FALSE,(AND(AQ1440,AH1440,NOT(AI1439))))</f>
        <v/>
      </c>
      <c r="AJ1440" s="116">
        <f>(b*f_cd/L1440)*(a_1/2*J1440^2+a_2/3*J1440^3+a_3/4*J1440^4+a_4/5*J1440^5+a_5/6*J1440^6)+SUM(Q1440:R1440)</f>
        <v/>
      </c>
      <c r="AK1440">
        <f>AJ1440*(K1440-y+e)</f>
        <v/>
      </c>
      <c r="AL1440" s="118">
        <f>(b*f_cd/(L1440^2))*(a_1/3*J1440^3+a_2/4*J1440^4+a_3/5*J1440^5+a_4/6*J1440^6+a_5/7*J1440^7)+SUM(S1440:T1440)-AK1440</f>
        <v/>
      </c>
      <c r="AM1440" s="114">
        <f>AL1440&gt;0</f>
        <v/>
      </c>
      <c r="AN1440" s="115">
        <f>IF(A1440=1,FALSE,(AND(AQ1440,AM1440,NOT(AN1439))))</f>
        <v/>
      </c>
      <c r="AO1440">
        <f>IF(D1440=1,AND(AH1440,NOT(AI1440)),AND(AM1440,NOT(AN1440)))</f>
        <v/>
      </c>
      <c r="AP1440" s="119">
        <f>IF(D1440=1,AI1440,AN1440)</f>
        <v/>
      </c>
      <c r="AQ1440" s="125">
        <f>ABS(E1440)&lt;$AQ$2</f>
        <v/>
      </c>
      <c r="AS1440">
        <f>IF(AP1440,MAX(AS$3:AS1438)+1,"")</f>
        <v/>
      </c>
    </row>
    <row r="1441">
      <c r="A1441" t="n">
        <v>1351</v>
      </c>
      <c r="B1441" s="131">
        <f>IF(A1441=1,0,IF(AP1441,0.1*ε_cu1cd,0))</f>
        <v/>
      </c>
      <c r="C1441" s="131">
        <f>IF(A1441=1,0.1*ε_cu1cd,C1440+B1440)</f>
        <v/>
      </c>
      <c r="D1441" s="113">
        <f>IF('Нормальний переріз'!$D$68&gt;0,1,2)</f>
        <v/>
      </c>
      <c r="E1441" s="144">
        <f>IF(D1441=1,F1441,G1441)</f>
        <v/>
      </c>
      <c r="F1441" s="124">
        <f>IF(AI1440,0.11*ε_cu1cd,IF(AH1440,F1440*0.01,F1440))</f>
        <v/>
      </c>
      <c r="G1441" s="124">
        <f>IF(AP1440,-0.1*ε_cu1cd,IF(AM1440,G1440*0.01,G1440))</f>
        <v/>
      </c>
      <c r="H1441" s="113">
        <f>IF(A1441=1,E1441,IF(AO1440,H1440-E1440+E1441,IF(AP1440,0.8*H1440,H1440+E1441)))</f>
        <v/>
      </c>
      <c r="I1441" s="169">
        <f>(C1441-H1441)/h</f>
        <v/>
      </c>
      <c r="J1441">
        <f>C1441/(ε_c1cd)</f>
        <v/>
      </c>
      <c r="K1441">
        <f>C1441/I1441</f>
        <v/>
      </c>
      <c r="L1441" s="131">
        <f>I1441/(ε_c1cd)</f>
        <v/>
      </c>
      <c r="M1441">
        <f>I1441*(K1441-Z_s1)</f>
        <v/>
      </c>
      <c r="N1441">
        <f>I1441*(K1441-Z_s2)</f>
        <v/>
      </c>
      <c r="O1441">
        <f>E_s*M1441</f>
        <v/>
      </c>
      <c r="P1441">
        <f>E_s*N1441</f>
        <v/>
      </c>
      <c r="Q1441">
        <f>O1441*A_s1</f>
        <v/>
      </c>
      <c r="R1441">
        <f>P1441*A_s2</f>
        <v/>
      </c>
      <c r="S1441">
        <f>Q1441*($K1441-Z_s1)</f>
        <v/>
      </c>
      <c r="T1441">
        <f>R1441*($K1441-Z_s2)</f>
        <v/>
      </c>
      <c r="U1441">
        <f>(INDIRECT("a_"&amp;U$2)/(U$2+1))*(($C1441^(U$2+1)-$H1441^(U$2+1))/(ε_c1cd^(U$2+1)))</f>
        <v/>
      </c>
      <c r="V1441">
        <f>(INDIRECT("a_"&amp;V$2)/(V$2+1))*(($C1441^(V$2+1)-$H1441^(V$2+1))/(ε_c1cd^(V$2+1)))</f>
        <v/>
      </c>
      <c r="W1441">
        <f>(INDIRECT("a_"&amp;W$2)/(W$2+1))*(($C1441^(W$2+1)-$H1441^(W$2+1))/(ε_c1cd^(W$2+1)))</f>
        <v/>
      </c>
      <c r="X1441">
        <f>(INDIRECT("a_"&amp;X$2)/(X$2+1))*(($C1441^(X$2+1)-$H1441^(X$2+1))/(ε_c1cd^(X$2+1)))</f>
        <v/>
      </c>
      <c r="Y1441">
        <f>(INDIRECT("a_"&amp;Y$2)/(Y$2+1))*(($C1441^(Y$2+1)-$H1441^(Y$2+1))/(ε_c1cd^(Y$2+1)))</f>
        <v/>
      </c>
      <c r="Z1441">
        <f>(INDIRECT("a_"&amp;Z$2)/(Z$2+2))*(($C1441^(Z$2+2)-$H1441^(Z$2+2))/(ε_c1cd^(Z$2+2)))</f>
        <v/>
      </c>
      <c r="AA1441">
        <f>(INDIRECT("a_"&amp;AA$2)/(AA$2+2))*(($C1441^(AA$2+2)-$H1441^(AA$2+2))/(ε_c1cd^(AA$2+2)))</f>
        <v/>
      </c>
      <c r="AB1441">
        <f>(INDIRECT("a_"&amp;AB$2)/(AB$2+2))*(($C1441^(AB$2+2)-$H1441^(AB$2+2))/(ε_c1cd^(AB$2+2)))</f>
        <v/>
      </c>
      <c r="AC1441">
        <f>(INDIRECT("a_"&amp;AC$2)/(AC$2+2))*(($C1441^(AC$2+2)-$H1441^(AC$2+2))/(ε_c1cd^(AC$2+2)))</f>
        <v/>
      </c>
      <c r="AD1441">
        <f>(INDIRECT("a_"&amp;AD$2)/(AD$2+2))*(($C1441^(AD$2+2)-$H1441^(AD$2+2))/(ε_c1cd^(AD$2+2)))</f>
        <v/>
      </c>
      <c r="AE1441" s="111">
        <f>(b*f_cd/L1441)*SUM(U1441:Y1441)+SUM(Q1441:R1441)</f>
        <v/>
      </c>
      <c r="AF1441" s="112">
        <f>AE1441*(K1441-y+e)</f>
        <v/>
      </c>
      <c r="AG1441" s="113">
        <f>(b*f_cd/(L1441^2))*SUM(Z1441:AD1441)+SUM(S1441:T1441)-AF1441</f>
        <v/>
      </c>
      <c r="AH1441" s="114">
        <f>AG1441&lt;0</f>
        <v/>
      </c>
      <c r="AI1441" s="115">
        <f>IF(A1441=1,FALSE,(AND(AQ1441,AH1441,NOT(AI1440))))</f>
        <v/>
      </c>
      <c r="AJ1441" s="116">
        <f>(b*f_cd/L1441)*(a_1/2*J1441^2+a_2/3*J1441^3+a_3/4*J1441^4+a_4/5*J1441^5+a_5/6*J1441^6)+SUM(Q1441:R1441)</f>
        <v/>
      </c>
      <c r="AK1441">
        <f>AJ1441*(K1441-y+e)</f>
        <v/>
      </c>
      <c r="AL1441" s="118">
        <f>(b*f_cd/(L1441^2))*(a_1/3*J1441^3+a_2/4*J1441^4+a_3/5*J1441^5+a_4/6*J1441^6+a_5/7*J1441^7)+SUM(S1441:T1441)-AK1441</f>
        <v/>
      </c>
      <c r="AM1441" s="114">
        <f>AL1441&gt;0</f>
        <v/>
      </c>
      <c r="AN1441" s="115">
        <f>IF(A1441=1,FALSE,(AND(AQ1441,AM1441,NOT(AN1440))))</f>
        <v/>
      </c>
      <c r="AO1441">
        <f>IF(D1441=1,AND(AH1441,NOT(AI1441)),AND(AM1441,NOT(AN1441)))</f>
        <v/>
      </c>
      <c r="AP1441" s="119">
        <f>IF(D1441=1,AI1441,AN1441)</f>
        <v/>
      </c>
      <c r="AQ1441" s="125">
        <f>ABS(E1441)&lt;$AQ$2</f>
        <v/>
      </c>
      <c r="AS1441">
        <f>IF(AP1441,MAX(AS$3:AS1439)+1,"")</f>
        <v/>
      </c>
    </row>
    <row r="1442">
      <c r="A1442" t="n">
        <v>1352</v>
      </c>
      <c r="B1442" s="131">
        <f>IF(A1442=1,0,IF(AP1442,0.1*ε_cu1cd,0))</f>
        <v/>
      </c>
      <c r="C1442" s="131">
        <f>IF(A1442=1,0.1*ε_cu1cd,C1441+B1441)</f>
        <v/>
      </c>
      <c r="D1442" s="113">
        <f>IF('Нормальний переріз'!$D$68&gt;0,1,2)</f>
        <v/>
      </c>
      <c r="E1442" s="144">
        <f>IF(D1442=1,F1442,G1442)</f>
        <v/>
      </c>
      <c r="F1442" s="124">
        <f>IF(AI1441,0.11*ε_cu1cd,IF(AH1441,F1441*0.01,F1441))</f>
        <v/>
      </c>
      <c r="G1442" s="124">
        <f>IF(AP1441,-0.1*ε_cu1cd,IF(AM1441,G1441*0.01,G1441))</f>
        <v/>
      </c>
      <c r="H1442" s="113">
        <f>IF(A1442=1,E1442,IF(AO1441,H1441-E1441+E1442,IF(AP1441,0.8*H1441,H1441+E1442)))</f>
        <v/>
      </c>
      <c r="I1442" s="169">
        <f>(C1442-H1442)/h</f>
        <v/>
      </c>
      <c r="J1442">
        <f>C1442/(ε_c1cd)</f>
        <v/>
      </c>
      <c r="K1442">
        <f>C1442/I1442</f>
        <v/>
      </c>
      <c r="L1442" s="131">
        <f>I1442/(ε_c1cd)</f>
        <v/>
      </c>
      <c r="M1442">
        <f>I1442*(K1442-Z_s1)</f>
        <v/>
      </c>
      <c r="N1442">
        <f>I1442*(K1442-Z_s2)</f>
        <v/>
      </c>
      <c r="O1442">
        <f>E_s*M1442</f>
        <v/>
      </c>
      <c r="P1442">
        <f>E_s*N1442</f>
        <v/>
      </c>
      <c r="Q1442">
        <f>O1442*A_s1</f>
        <v/>
      </c>
      <c r="R1442">
        <f>P1442*A_s2</f>
        <v/>
      </c>
      <c r="S1442">
        <f>Q1442*($K1442-Z_s1)</f>
        <v/>
      </c>
      <c r="T1442">
        <f>R1442*($K1442-Z_s2)</f>
        <v/>
      </c>
      <c r="U1442">
        <f>(INDIRECT("a_"&amp;U$2)/(U$2+1))*(($C1442^(U$2+1)-$H1442^(U$2+1))/(ε_c1cd^(U$2+1)))</f>
        <v/>
      </c>
      <c r="V1442">
        <f>(INDIRECT("a_"&amp;V$2)/(V$2+1))*(($C1442^(V$2+1)-$H1442^(V$2+1))/(ε_c1cd^(V$2+1)))</f>
        <v/>
      </c>
      <c r="W1442">
        <f>(INDIRECT("a_"&amp;W$2)/(W$2+1))*(($C1442^(W$2+1)-$H1442^(W$2+1))/(ε_c1cd^(W$2+1)))</f>
        <v/>
      </c>
      <c r="X1442">
        <f>(INDIRECT("a_"&amp;X$2)/(X$2+1))*(($C1442^(X$2+1)-$H1442^(X$2+1))/(ε_c1cd^(X$2+1)))</f>
        <v/>
      </c>
      <c r="Y1442">
        <f>(INDIRECT("a_"&amp;Y$2)/(Y$2+1))*(($C1442^(Y$2+1)-$H1442^(Y$2+1))/(ε_c1cd^(Y$2+1)))</f>
        <v/>
      </c>
      <c r="Z1442">
        <f>(INDIRECT("a_"&amp;Z$2)/(Z$2+2))*(($C1442^(Z$2+2)-$H1442^(Z$2+2))/(ε_c1cd^(Z$2+2)))</f>
        <v/>
      </c>
      <c r="AA1442">
        <f>(INDIRECT("a_"&amp;AA$2)/(AA$2+2))*(($C1442^(AA$2+2)-$H1442^(AA$2+2))/(ε_c1cd^(AA$2+2)))</f>
        <v/>
      </c>
      <c r="AB1442">
        <f>(INDIRECT("a_"&amp;AB$2)/(AB$2+2))*(($C1442^(AB$2+2)-$H1442^(AB$2+2))/(ε_c1cd^(AB$2+2)))</f>
        <v/>
      </c>
      <c r="AC1442">
        <f>(INDIRECT("a_"&amp;AC$2)/(AC$2+2))*(($C1442^(AC$2+2)-$H1442^(AC$2+2))/(ε_c1cd^(AC$2+2)))</f>
        <v/>
      </c>
      <c r="AD1442">
        <f>(INDIRECT("a_"&amp;AD$2)/(AD$2+2))*(($C1442^(AD$2+2)-$H1442^(AD$2+2))/(ε_c1cd^(AD$2+2)))</f>
        <v/>
      </c>
      <c r="AE1442" s="111">
        <f>(b*f_cd/L1442)*SUM(U1442:Y1442)+SUM(Q1442:R1442)</f>
        <v/>
      </c>
      <c r="AF1442" s="112">
        <f>AE1442*(K1442-y+e)</f>
        <v/>
      </c>
      <c r="AG1442" s="113">
        <f>(b*f_cd/(L1442^2))*SUM(Z1442:AD1442)+SUM(S1442:T1442)-AF1442</f>
        <v/>
      </c>
      <c r="AH1442" s="114">
        <f>AG1442&lt;0</f>
        <v/>
      </c>
      <c r="AI1442" s="115">
        <f>IF(A1442=1,FALSE,(AND(AQ1442,AH1442,NOT(AI1441))))</f>
        <v/>
      </c>
      <c r="AJ1442" s="116">
        <f>(b*f_cd/L1442)*(a_1/2*J1442^2+a_2/3*J1442^3+a_3/4*J1442^4+a_4/5*J1442^5+a_5/6*J1442^6)+SUM(Q1442:R1442)</f>
        <v/>
      </c>
      <c r="AK1442">
        <f>AJ1442*(K1442-y+e)</f>
        <v/>
      </c>
      <c r="AL1442" s="118">
        <f>(b*f_cd/(L1442^2))*(a_1/3*J1442^3+a_2/4*J1442^4+a_3/5*J1442^5+a_4/6*J1442^6+a_5/7*J1442^7)+SUM(S1442:T1442)-AK1442</f>
        <v/>
      </c>
      <c r="AM1442" s="114">
        <f>AL1442&gt;0</f>
        <v/>
      </c>
      <c r="AN1442" s="115">
        <f>IF(A1442=1,FALSE,(AND(AQ1442,AM1442,NOT(AN1441))))</f>
        <v/>
      </c>
      <c r="AO1442">
        <f>IF(D1442=1,AND(AH1442,NOT(AI1442)),AND(AM1442,NOT(AN1442)))</f>
        <v/>
      </c>
      <c r="AP1442" s="119">
        <f>IF(D1442=1,AI1442,AN1442)</f>
        <v/>
      </c>
      <c r="AQ1442" s="125">
        <f>ABS(E1442)&lt;$AQ$2</f>
        <v/>
      </c>
      <c r="AS1442">
        <f>IF(AP1442,MAX(AS$3:AS1440)+1,"")</f>
        <v/>
      </c>
    </row>
    <row r="1443">
      <c r="A1443" t="n">
        <v>1353</v>
      </c>
      <c r="B1443" s="131">
        <f>IF(A1443=1,0,IF(AP1443,0.1*ε_cu1cd,0))</f>
        <v/>
      </c>
      <c r="C1443" s="131">
        <f>IF(A1443=1,0.1*ε_cu1cd,C1442+B1442)</f>
        <v/>
      </c>
      <c r="D1443" s="113">
        <f>IF('Нормальний переріз'!$D$68&gt;0,1,2)</f>
        <v/>
      </c>
      <c r="E1443" s="144">
        <f>IF(D1443=1,F1443,G1443)</f>
        <v/>
      </c>
      <c r="F1443" s="124">
        <f>IF(AI1442,0.11*ε_cu1cd,IF(AH1442,F1442*0.01,F1442))</f>
        <v/>
      </c>
      <c r="G1443" s="124">
        <f>IF(AP1442,-0.1*ε_cu1cd,IF(AM1442,G1442*0.01,G1442))</f>
        <v/>
      </c>
      <c r="H1443" s="113">
        <f>IF(A1443=1,E1443,IF(AO1442,H1442-E1442+E1443,IF(AP1442,0.8*H1442,H1442+E1443)))</f>
        <v/>
      </c>
      <c r="I1443" s="169">
        <f>(C1443-H1443)/h</f>
        <v/>
      </c>
      <c r="J1443">
        <f>C1443/(ε_c1cd)</f>
        <v/>
      </c>
      <c r="K1443">
        <f>C1443/I1443</f>
        <v/>
      </c>
      <c r="L1443" s="131">
        <f>I1443/(ε_c1cd)</f>
        <v/>
      </c>
      <c r="M1443">
        <f>I1443*(K1443-Z_s1)</f>
        <v/>
      </c>
      <c r="N1443">
        <f>I1443*(K1443-Z_s2)</f>
        <v/>
      </c>
      <c r="O1443">
        <f>E_s*M1443</f>
        <v/>
      </c>
      <c r="P1443">
        <f>E_s*N1443</f>
        <v/>
      </c>
      <c r="Q1443">
        <f>O1443*A_s1</f>
        <v/>
      </c>
      <c r="R1443">
        <f>P1443*A_s2</f>
        <v/>
      </c>
      <c r="S1443">
        <f>Q1443*($K1443-Z_s1)</f>
        <v/>
      </c>
      <c r="T1443">
        <f>R1443*($K1443-Z_s2)</f>
        <v/>
      </c>
      <c r="U1443">
        <f>(INDIRECT("a_"&amp;U$2)/(U$2+1))*(($C1443^(U$2+1)-$H1443^(U$2+1))/(ε_c1cd^(U$2+1)))</f>
        <v/>
      </c>
      <c r="V1443">
        <f>(INDIRECT("a_"&amp;V$2)/(V$2+1))*(($C1443^(V$2+1)-$H1443^(V$2+1))/(ε_c1cd^(V$2+1)))</f>
        <v/>
      </c>
      <c r="W1443">
        <f>(INDIRECT("a_"&amp;W$2)/(W$2+1))*(($C1443^(W$2+1)-$H1443^(W$2+1))/(ε_c1cd^(W$2+1)))</f>
        <v/>
      </c>
      <c r="X1443">
        <f>(INDIRECT("a_"&amp;X$2)/(X$2+1))*(($C1443^(X$2+1)-$H1443^(X$2+1))/(ε_c1cd^(X$2+1)))</f>
        <v/>
      </c>
      <c r="Y1443">
        <f>(INDIRECT("a_"&amp;Y$2)/(Y$2+1))*(($C1443^(Y$2+1)-$H1443^(Y$2+1))/(ε_c1cd^(Y$2+1)))</f>
        <v/>
      </c>
      <c r="Z1443">
        <f>(INDIRECT("a_"&amp;Z$2)/(Z$2+2))*(($C1443^(Z$2+2)-$H1443^(Z$2+2))/(ε_c1cd^(Z$2+2)))</f>
        <v/>
      </c>
      <c r="AA1443">
        <f>(INDIRECT("a_"&amp;AA$2)/(AA$2+2))*(($C1443^(AA$2+2)-$H1443^(AA$2+2))/(ε_c1cd^(AA$2+2)))</f>
        <v/>
      </c>
      <c r="AB1443">
        <f>(INDIRECT("a_"&amp;AB$2)/(AB$2+2))*(($C1443^(AB$2+2)-$H1443^(AB$2+2))/(ε_c1cd^(AB$2+2)))</f>
        <v/>
      </c>
      <c r="AC1443">
        <f>(INDIRECT("a_"&amp;AC$2)/(AC$2+2))*(($C1443^(AC$2+2)-$H1443^(AC$2+2))/(ε_c1cd^(AC$2+2)))</f>
        <v/>
      </c>
      <c r="AD1443">
        <f>(INDIRECT("a_"&amp;AD$2)/(AD$2+2))*(($C1443^(AD$2+2)-$H1443^(AD$2+2))/(ε_c1cd^(AD$2+2)))</f>
        <v/>
      </c>
      <c r="AE1443" s="111">
        <f>(b*f_cd/L1443)*SUM(U1443:Y1443)+SUM(Q1443:R1443)</f>
        <v/>
      </c>
      <c r="AF1443" s="112">
        <f>AE1443*(K1443-y+e)</f>
        <v/>
      </c>
      <c r="AG1443" s="113">
        <f>(b*f_cd/(L1443^2))*SUM(Z1443:AD1443)+SUM(S1443:T1443)-AF1443</f>
        <v/>
      </c>
      <c r="AH1443" s="114">
        <f>AG1443&lt;0</f>
        <v/>
      </c>
      <c r="AI1443" s="115">
        <f>IF(A1443=1,FALSE,(AND(AQ1443,AH1443,NOT(AI1442))))</f>
        <v/>
      </c>
      <c r="AJ1443" s="116">
        <f>(b*f_cd/L1443)*(a_1/2*J1443^2+a_2/3*J1443^3+a_3/4*J1443^4+a_4/5*J1443^5+a_5/6*J1443^6)+SUM(Q1443:R1443)</f>
        <v/>
      </c>
      <c r="AK1443">
        <f>AJ1443*(K1443-y+e)</f>
        <v/>
      </c>
      <c r="AL1443" s="118">
        <f>(b*f_cd/(L1443^2))*(a_1/3*J1443^3+a_2/4*J1443^4+a_3/5*J1443^5+a_4/6*J1443^6+a_5/7*J1443^7)+SUM(S1443:T1443)-AK1443</f>
        <v/>
      </c>
      <c r="AM1443" s="114">
        <f>AL1443&gt;0</f>
        <v/>
      </c>
      <c r="AN1443" s="115">
        <f>IF(A1443=1,FALSE,(AND(AQ1443,AM1443,NOT(AN1442))))</f>
        <v/>
      </c>
      <c r="AO1443">
        <f>IF(D1443=1,AND(AH1443,NOT(AI1443)),AND(AM1443,NOT(AN1443)))</f>
        <v/>
      </c>
      <c r="AP1443" s="119">
        <f>IF(D1443=1,AI1443,AN1443)</f>
        <v/>
      </c>
      <c r="AQ1443" s="125">
        <f>ABS(E1443)&lt;$AQ$2</f>
        <v/>
      </c>
      <c r="AS1443">
        <f>IF(AP1443,MAX(AS$3:AS1441)+1,"")</f>
        <v/>
      </c>
    </row>
    <row r="1444">
      <c r="A1444" t="n">
        <v>1354</v>
      </c>
      <c r="B1444" s="131">
        <f>IF(A1444=1,0,IF(AP1444,0.1*ε_cu1cd,0))</f>
        <v/>
      </c>
      <c r="C1444" s="131">
        <f>IF(A1444=1,0.1*ε_cu1cd,C1443+B1443)</f>
        <v/>
      </c>
      <c r="D1444" s="113">
        <f>IF('Нормальний переріз'!$D$68&gt;0,1,2)</f>
        <v/>
      </c>
      <c r="E1444" s="144">
        <f>IF(D1444=1,F1444,G1444)</f>
        <v/>
      </c>
      <c r="F1444" s="124">
        <f>IF(AI1443,0.11*ε_cu1cd,IF(AH1443,F1443*0.01,F1443))</f>
        <v/>
      </c>
      <c r="G1444" s="124">
        <f>IF(AP1443,-0.1*ε_cu1cd,IF(AM1443,G1443*0.01,G1443))</f>
        <v/>
      </c>
      <c r="H1444" s="113">
        <f>IF(A1444=1,E1444,IF(AO1443,H1443-E1443+E1444,IF(AP1443,0.8*H1443,H1443+E1444)))</f>
        <v/>
      </c>
      <c r="I1444" s="169">
        <f>(C1444-H1444)/h</f>
        <v/>
      </c>
      <c r="J1444">
        <f>C1444/(ε_c1cd)</f>
        <v/>
      </c>
      <c r="K1444">
        <f>C1444/I1444</f>
        <v/>
      </c>
      <c r="L1444" s="131">
        <f>I1444/(ε_c1cd)</f>
        <v/>
      </c>
      <c r="M1444">
        <f>I1444*(K1444-Z_s1)</f>
        <v/>
      </c>
      <c r="N1444">
        <f>I1444*(K1444-Z_s2)</f>
        <v/>
      </c>
      <c r="O1444">
        <f>E_s*M1444</f>
        <v/>
      </c>
      <c r="P1444">
        <f>E_s*N1444</f>
        <v/>
      </c>
      <c r="Q1444">
        <f>O1444*A_s1</f>
        <v/>
      </c>
      <c r="R1444">
        <f>P1444*A_s2</f>
        <v/>
      </c>
      <c r="S1444">
        <f>Q1444*($K1444-Z_s1)</f>
        <v/>
      </c>
      <c r="T1444">
        <f>R1444*($K1444-Z_s2)</f>
        <v/>
      </c>
      <c r="U1444">
        <f>(INDIRECT("a_"&amp;U$2)/(U$2+1))*(($C1444^(U$2+1)-$H1444^(U$2+1))/(ε_c1cd^(U$2+1)))</f>
        <v/>
      </c>
      <c r="V1444">
        <f>(INDIRECT("a_"&amp;V$2)/(V$2+1))*(($C1444^(V$2+1)-$H1444^(V$2+1))/(ε_c1cd^(V$2+1)))</f>
        <v/>
      </c>
      <c r="W1444">
        <f>(INDIRECT("a_"&amp;W$2)/(W$2+1))*(($C1444^(W$2+1)-$H1444^(W$2+1))/(ε_c1cd^(W$2+1)))</f>
        <v/>
      </c>
      <c r="X1444">
        <f>(INDIRECT("a_"&amp;X$2)/(X$2+1))*(($C1444^(X$2+1)-$H1444^(X$2+1))/(ε_c1cd^(X$2+1)))</f>
        <v/>
      </c>
      <c r="Y1444">
        <f>(INDIRECT("a_"&amp;Y$2)/(Y$2+1))*(($C1444^(Y$2+1)-$H1444^(Y$2+1))/(ε_c1cd^(Y$2+1)))</f>
        <v/>
      </c>
      <c r="Z1444">
        <f>(INDIRECT("a_"&amp;Z$2)/(Z$2+2))*(($C1444^(Z$2+2)-$H1444^(Z$2+2))/(ε_c1cd^(Z$2+2)))</f>
        <v/>
      </c>
      <c r="AA1444">
        <f>(INDIRECT("a_"&amp;AA$2)/(AA$2+2))*(($C1444^(AA$2+2)-$H1444^(AA$2+2))/(ε_c1cd^(AA$2+2)))</f>
        <v/>
      </c>
      <c r="AB1444">
        <f>(INDIRECT("a_"&amp;AB$2)/(AB$2+2))*(($C1444^(AB$2+2)-$H1444^(AB$2+2))/(ε_c1cd^(AB$2+2)))</f>
        <v/>
      </c>
      <c r="AC1444">
        <f>(INDIRECT("a_"&amp;AC$2)/(AC$2+2))*(($C1444^(AC$2+2)-$H1444^(AC$2+2))/(ε_c1cd^(AC$2+2)))</f>
        <v/>
      </c>
      <c r="AD1444">
        <f>(INDIRECT("a_"&amp;AD$2)/(AD$2+2))*(($C1444^(AD$2+2)-$H1444^(AD$2+2))/(ε_c1cd^(AD$2+2)))</f>
        <v/>
      </c>
      <c r="AE1444" s="111">
        <f>(b*f_cd/L1444)*SUM(U1444:Y1444)+SUM(Q1444:R1444)</f>
        <v/>
      </c>
      <c r="AF1444" s="112">
        <f>AE1444*(K1444-y+e)</f>
        <v/>
      </c>
      <c r="AG1444" s="113">
        <f>(b*f_cd/(L1444^2))*SUM(Z1444:AD1444)+SUM(S1444:T1444)-AF1444</f>
        <v/>
      </c>
      <c r="AH1444" s="114">
        <f>AG1444&lt;0</f>
        <v/>
      </c>
      <c r="AI1444" s="115">
        <f>IF(A1444=1,FALSE,(AND(AQ1444,AH1444,NOT(AI1443))))</f>
        <v/>
      </c>
      <c r="AJ1444" s="116">
        <f>(b*f_cd/L1444)*(a_1/2*J1444^2+a_2/3*J1444^3+a_3/4*J1444^4+a_4/5*J1444^5+a_5/6*J1444^6)+SUM(Q1444:R1444)</f>
        <v/>
      </c>
      <c r="AK1444">
        <f>AJ1444*(K1444-y+e)</f>
        <v/>
      </c>
      <c r="AL1444" s="118">
        <f>(b*f_cd/(L1444^2))*(a_1/3*J1444^3+a_2/4*J1444^4+a_3/5*J1444^5+a_4/6*J1444^6+a_5/7*J1444^7)+SUM(S1444:T1444)-AK1444</f>
        <v/>
      </c>
      <c r="AM1444" s="114">
        <f>AL1444&gt;0</f>
        <v/>
      </c>
      <c r="AN1444" s="115">
        <f>IF(A1444=1,FALSE,(AND(AQ1444,AM1444,NOT(AN1443))))</f>
        <v/>
      </c>
      <c r="AO1444">
        <f>IF(D1444=1,AND(AH1444,NOT(AI1444)),AND(AM1444,NOT(AN1444)))</f>
        <v/>
      </c>
      <c r="AP1444" s="119">
        <f>IF(D1444=1,AI1444,AN1444)</f>
        <v/>
      </c>
      <c r="AQ1444" s="125">
        <f>ABS(E1444)&lt;$AQ$2</f>
        <v/>
      </c>
      <c r="AS1444">
        <f>IF(AP1444,MAX(AS$3:AS1442)+1,"")</f>
        <v/>
      </c>
    </row>
    <row r="1445">
      <c r="A1445" t="n">
        <v>1355</v>
      </c>
      <c r="B1445" s="131">
        <f>IF(A1445=1,0,IF(AP1445,0.1*ε_cu1cd,0))</f>
        <v/>
      </c>
      <c r="C1445" s="131">
        <f>IF(A1445=1,0.1*ε_cu1cd,C1444+B1444)</f>
        <v/>
      </c>
      <c r="D1445" s="113">
        <f>IF('Нормальний переріз'!$D$68&gt;0,1,2)</f>
        <v/>
      </c>
      <c r="E1445" s="144">
        <f>IF(D1445=1,F1445,G1445)</f>
        <v/>
      </c>
      <c r="F1445" s="124">
        <f>IF(AI1444,0.11*ε_cu1cd,IF(AH1444,F1444*0.01,F1444))</f>
        <v/>
      </c>
      <c r="G1445" s="124">
        <f>IF(AP1444,-0.1*ε_cu1cd,IF(AM1444,G1444*0.01,G1444))</f>
        <v/>
      </c>
      <c r="H1445" s="113">
        <f>IF(A1445=1,E1445,IF(AO1444,H1444-E1444+E1445,IF(AP1444,0.8*H1444,H1444+E1445)))</f>
        <v/>
      </c>
      <c r="I1445" s="169">
        <f>(C1445-H1445)/h</f>
        <v/>
      </c>
      <c r="J1445">
        <f>C1445/(ε_c1cd)</f>
        <v/>
      </c>
      <c r="K1445">
        <f>C1445/I1445</f>
        <v/>
      </c>
      <c r="L1445" s="131">
        <f>I1445/(ε_c1cd)</f>
        <v/>
      </c>
      <c r="M1445">
        <f>I1445*(K1445-Z_s1)</f>
        <v/>
      </c>
      <c r="N1445">
        <f>I1445*(K1445-Z_s2)</f>
        <v/>
      </c>
      <c r="O1445">
        <f>E_s*M1445</f>
        <v/>
      </c>
      <c r="P1445">
        <f>E_s*N1445</f>
        <v/>
      </c>
      <c r="Q1445">
        <f>O1445*A_s1</f>
        <v/>
      </c>
      <c r="R1445">
        <f>P1445*A_s2</f>
        <v/>
      </c>
      <c r="S1445">
        <f>Q1445*($K1445-Z_s1)</f>
        <v/>
      </c>
      <c r="T1445">
        <f>R1445*($K1445-Z_s2)</f>
        <v/>
      </c>
      <c r="U1445">
        <f>(INDIRECT("a_"&amp;U$2)/(U$2+1))*(($C1445^(U$2+1)-$H1445^(U$2+1))/(ε_c1cd^(U$2+1)))</f>
        <v/>
      </c>
      <c r="V1445">
        <f>(INDIRECT("a_"&amp;V$2)/(V$2+1))*(($C1445^(V$2+1)-$H1445^(V$2+1))/(ε_c1cd^(V$2+1)))</f>
        <v/>
      </c>
      <c r="W1445">
        <f>(INDIRECT("a_"&amp;W$2)/(W$2+1))*(($C1445^(W$2+1)-$H1445^(W$2+1))/(ε_c1cd^(W$2+1)))</f>
        <v/>
      </c>
      <c r="X1445">
        <f>(INDIRECT("a_"&amp;X$2)/(X$2+1))*(($C1445^(X$2+1)-$H1445^(X$2+1))/(ε_c1cd^(X$2+1)))</f>
        <v/>
      </c>
      <c r="Y1445">
        <f>(INDIRECT("a_"&amp;Y$2)/(Y$2+1))*(($C1445^(Y$2+1)-$H1445^(Y$2+1))/(ε_c1cd^(Y$2+1)))</f>
        <v/>
      </c>
      <c r="Z1445">
        <f>(INDIRECT("a_"&amp;Z$2)/(Z$2+2))*(($C1445^(Z$2+2)-$H1445^(Z$2+2))/(ε_c1cd^(Z$2+2)))</f>
        <v/>
      </c>
      <c r="AA1445">
        <f>(INDIRECT("a_"&amp;AA$2)/(AA$2+2))*(($C1445^(AA$2+2)-$H1445^(AA$2+2))/(ε_c1cd^(AA$2+2)))</f>
        <v/>
      </c>
      <c r="AB1445">
        <f>(INDIRECT("a_"&amp;AB$2)/(AB$2+2))*(($C1445^(AB$2+2)-$H1445^(AB$2+2))/(ε_c1cd^(AB$2+2)))</f>
        <v/>
      </c>
      <c r="AC1445">
        <f>(INDIRECT("a_"&amp;AC$2)/(AC$2+2))*(($C1445^(AC$2+2)-$H1445^(AC$2+2))/(ε_c1cd^(AC$2+2)))</f>
        <v/>
      </c>
      <c r="AD1445">
        <f>(INDIRECT("a_"&amp;AD$2)/(AD$2+2))*(($C1445^(AD$2+2)-$H1445^(AD$2+2))/(ε_c1cd^(AD$2+2)))</f>
        <v/>
      </c>
      <c r="AE1445" s="111">
        <f>(b*f_cd/L1445)*SUM(U1445:Y1445)+SUM(Q1445:R1445)</f>
        <v/>
      </c>
      <c r="AF1445" s="112">
        <f>AE1445*(K1445-y+e)</f>
        <v/>
      </c>
      <c r="AG1445" s="113">
        <f>(b*f_cd/(L1445^2))*SUM(Z1445:AD1445)+SUM(S1445:T1445)-AF1445</f>
        <v/>
      </c>
      <c r="AH1445" s="114">
        <f>AG1445&lt;0</f>
        <v/>
      </c>
      <c r="AI1445" s="115">
        <f>IF(A1445=1,FALSE,(AND(AQ1445,AH1445,NOT(AI1444))))</f>
        <v/>
      </c>
      <c r="AJ1445" s="116">
        <f>(b*f_cd/L1445)*(a_1/2*J1445^2+a_2/3*J1445^3+a_3/4*J1445^4+a_4/5*J1445^5+a_5/6*J1445^6)+SUM(Q1445:R1445)</f>
        <v/>
      </c>
      <c r="AK1445">
        <f>AJ1445*(K1445-y+e)</f>
        <v/>
      </c>
      <c r="AL1445" s="118">
        <f>(b*f_cd/(L1445^2))*(a_1/3*J1445^3+a_2/4*J1445^4+a_3/5*J1445^5+a_4/6*J1445^6+a_5/7*J1445^7)+SUM(S1445:T1445)-AK1445</f>
        <v/>
      </c>
      <c r="AM1445" s="114">
        <f>AL1445&gt;0</f>
        <v/>
      </c>
      <c r="AN1445" s="115">
        <f>IF(A1445=1,FALSE,(AND(AQ1445,AM1445,NOT(AN1444))))</f>
        <v/>
      </c>
      <c r="AO1445">
        <f>IF(D1445=1,AND(AH1445,NOT(AI1445)),AND(AM1445,NOT(AN1445)))</f>
        <v/>
      </c>
      <c r="AP1445" s="119">
        <f>IF(D1445=1,AI1445,AN1445)</f>
        <v/>
      </c>
      <c r="AQ1445" s="125">
        <f>ABS(E1445)&lt;$AQ$2</f>
        <v/>
      </c>
      <c r="AS1445">
        <f>IF(AP1445,MAX(AS$3:AS1443)+1,"")</f>
        <v/>
      </c>
    </row>
    <row r="1446">
      <c r="A1446" t="n">
        <v>1356</v>
      </c>
      <c r="B1446" s="131">
        <f>IF(A1446=1,0,IF(AP1446,0.1*ε_cu1cd,0))</f>
        <v/>
      </c>
      <c r="C1446" s="131">
        <f>IF(A1446=1,0.1*ε_cu1cd,C1445+B1445)</f>
        <v/>
      </c>
      <c r="D1446" s="113">
        <f>IF('Нормальний переріз'!$D$68&gt;0,1,2)</f>
        <v/>
      </c>
      <c r="E1446" s="144">
        <f>IF(D1446=1,F1446,G1446)</f>
        <v/>
      </c>
      <c r="F1446" s="124">
        <f>IF(AI1445,0.11*ε_cu1cd,IF(AH1445,F1445*0.01,F1445))</f>
        <v/>
      </c>
      <c r="G1446" s="124">
        <f>IF(AP1445,-0.1*ε_cu1cd,IF(AM1445,G1445*0.01,G1445))</f>
        <v/>
      </c>
      <c r="H1446" s="113">
        <f>IF(A1446=1,E1446,IF(AO1445,H1445-E1445+E1446,IF(AP1445,0.8*H1445,H1445+E1446)))</f>
        <v/>
      </c>
      <c r="I1446" s="169">
        <f>(C1446-H1446)/h</f>
        <v/>
      </c>
      <c r="J1446">
        <f>C1446/(ε_c1cd)</f>
        <v/>
      </c>
      <c r="K1446">
        <f>C1446/I1446</f>
        <v/>
      </c>
      <c r="L1446" s="131">
        <f>I1446/(ε_c1cd)</f>
        <v/>
      </c>
      <c r="M1446">
        <f>I1446*(K1446-Z_s1)</f>
        <v/>
      </c>
      <c r="N1446">
        <f>I1446*(K1446-Z_s2)</f>
        <v/>
      </c>
      <c r="O1446">
        <f>E_s*M1446</f>
        <v/>
      </c>
      <c r="P1446">
        <f>E_s*N1446</f>
        <v/>
      </c>
      <c r="Q1446">
        <f>O1446*A_s1</f>
        <v/>
      </c>
      <c r="R1446">
        <f>P1446*A_s2</f>
        <v/>
      </c>
      <c r="S1446">
        <f>Q1446*($K1446-Z_s1)</f>
        <v/>
      </c>
      <c r="T1446">
        <f>R1446*($K1446-Z_s2)</f>
        <v/>
      </c>
      <c r="U1446">
        <f>(INDIRECT("a_"&amp;U$2)/(U$2+1))*(($C1446^(U$2+1)-$H1446^(U$2+1))/(ε_c1cd^(U$2+1)))</f>
        <v/>
      </c>
      <c r="V1446">
        <f>(INDIRECT("a_"&amp;V$2)/(V$2+1))*(($C1446^(V$2+1)-$H1446^(V$2+1))/(ε_c1cd^(V$2+1)))</f>
        <v/>
      </c>
      <c r="W1446">
        <f>(INDIRECT("a_"&amp;W$2)/(W$2+1))*(($C1446^(W$2+1)-$H1446^(W$2+1))/(ε_c1cd^(W$2+1)))</f>
        <v/>
      </c>
      <c r="X1446">
        <f>(INDIRECT("a_"&amp;X$2)/(X$2+1))*(($C1446^(X$2+1)-$H1446^(X$2+1))/(ε_c1cd^(X$2+1)))</f>
        <v/>
      </c>
      <c r="Y1446">
        <f>(INDIRECT("a_"&amp;Y$2)/(Y$2+1))*(($C1446^(Y$2+1)-$H1446^(Y$2+1))/(ε_c1cd^(Y$2+1)))</f>
        <v/>
      </c>
      <c r="Z1446">
        <f>(INDIRECT("a_"&amp;Z$2)/(Z$2+2))*(($C1446^(Z$2+2)-$H1446^(Z$2+2))/(ε_c1cd^(Z$2+2)))</f>
        <v/>
      </c>
      <c r="AA1446">
        <f>(INDIRECT("a_"&amp;AA$2)/(AA$2+2))*(($C1446^(AA$2+2)-$H1446^(AA$2+2))/(ε_c1cd^(AA$2+2)))</f>
        <v/>
      </c>
      <c r="AB1446">
        <f>(INDIRECT("a_"&amp;AB$2)/(AB$2+2))*(($C1446^(AB$2+2)-$H1446^(AB$2+2))/(ε_c1cd^(AB$2+2)))</f>
        <v/>
      </c>
      <c r="AC1446">
        <f>(INDIRECT("a_"&amp;AC$2)/(AC$2+2))*(($C1446^(AC$2+2)-$H1446^(AC$2+2))/(ε_c1cd^(AC$2+2)))</f>
        <v/>
      </c>
      <c r="AD1446">
        <f>(INDIRECT("a_"&amp;AD$2)/(AD$2+2))*(($C1446^(AD$2+2)-$H1446^(AD$2+2))/(ε_c1cd^(AD$2+2)))</f>
        <v/>
      </c>
      <c r="AE1446" s="111">
        <f>(b*f_cd/L1446)*SUM(U1446:Y1446)+SUM(Q1446:R1446)</f>
        <v/>
      </c>
      <c r="AF1446" s="112">
        <f>AE1446*(K1446-y+e)</f>
        <v/>
      </c>
      <c r="AG1446" s="113">
        <f>(b*f_cd/(L1446^2))*SUM(Z1446:AD1446)+SUM(S1446:T1446)-AF1446</f>
        <v/>
      </c>
      <c r="AH1446" s="114">
        <f>AG1446&lt;0</f>
        <v/>
      </c>
      <c r="AI1446" s="115">
        <f>IF(A1446=1,FALSE,(AND(AQ1446,AH1446,NOT(AI1445))))</f>
        <v/>
      </c>
      <c r="AJ1446" s="116">
        <f>(b*f_cd/L1446)*(a_1/2*J1446^2+a_2/3*J1446^3+a_3/4*J1446^4+a_4/5*J1446^5+a_5/6*J1446^6)+SUM(Q1446:R1446)</f>
        <v/>
      </c>
      <c r="AK1446">
        <f>AJ1446*(K1446-y+e)</f>
        <v/>
      </c>
      <c r="AL1446" s="118">
        <f>(b*f_cd/(L1446^2))*(a_1/3*J1446^3+a_2/4*J1446^4+a_3/5*J1446^5+a_4/6*J1446^6+a_5/7*J1446^7)+SUM(S1446:T1446)-AK1446</f>
        <v/>
      </c>
      <c r="AM1446" s="114">
        <f>AL1446&gt;0</f>
        <v/>
      </c>
      <c r="AN1446" s="115">
        <f>IF(A1446=1,FALSE,(AND(AQ1446,AM1446,NOT(AN1445))))</f>
        <v/>
      </c>
      <c r="AO1446">
        <f>IF(D1446=1,AND(AH1446,NOT(AI1446)),AND(AM1446,NOT(AN1446)))</f>
        <v/>
      </c>
      <c r="AP1446" s="119">
        <f>IF(D1446=1,AI1446,AN1446)</f>
        <v/>
      </c>
      <c r="AQ1446" s="125">
        <f>ABS(E1446)&lt;$AQ$2</f>
        <v/>
      </c>
      <c r="AS1446">
        <f>IF(AP1446,MAX(AS$3:AS1444)+1,"")</f>
        <v/>
      </c>
    </row>
    <row r="1447">
      <c r="A1447" t="n">
        <v>1357</v>
      </c>
      <c r="B1447" s="131">
        <f>IF(A1447=1,0,IF(AP1447,0.1*ε_cu1cd,0))</f>
        <v/>
      </c>
      <c r="C1447" s="131">
        <f>IF(A1447=1,0.1*ε_cu1cd,C1446+B1446)</f>
        <v/>
      </c>
      <c r="D1447" s="113">
        <f>IF('Нормальний переріз'!$D$68&gt;0,1,2)</f>
        <v/>
      </c>
      <c r="E1447" s="144">
        <f>IF(D1447=1,F1447,G1447)</f>
        <v/>
      </c>
      <c r="F1447" s="124">
        <f>IF(AI1446,0.11*ε_cu1cd,IF(AH1446,F1446*0.01,F1446))</f>
        <v/>
      </c>
      <c r="G1447" s="124">
        <f>IF(AP1446,-0.1*ε_cu1cd,IF(AM1446,G1446*0.01,G1446))</f>
        <v/>
      </c>
      <c r="H1447" s="113">
        <f>IF(A1447=1,E1447,IF(AO1446,H1446-E1446+E1447,IF(AP1446,0.8*H1446,H1446+E1447)))</f>
        <v/>
      </c>
      <c r="I1447" s="169">
        <f>(C1447-H1447)/h</f>
        <v/>
      </c>
      <c r="J1447">
        <f>C1447/(ε_c1cd)</f>
        <v/>
      </c>
      <c r="K1447">
        <f>C1447/I1447</f>
        <v/>
      </c>
      <c r="L1447" s="131">
        <f>I1447/(ε_c1cd)</f>
        <v/>
      </c>
      <c r="M1447">
        <f>I1447*(K1447-Z_s1)</f>
        <v/>
      </c>
      <c r="N1447">
        <f>I1447*(K1447-Z_s2)</f>
        <v/>
      </c>
      <c r="O1447">
        <f>E_s*M1447</f>
        <v/>
      </c>
      <c r="P1447">
        <f>E_s*N1447</f>
        <v/>
      </c>
      <c r="Q1447">
        <f>O1447*A_s1</f>
        <v/>
      </c>
      <c r="R1447">
        <f>P1447*A_s2</f>
        <v/>
      </c>
      <c r="S1447">
        <f>Q1447*($K1447-Z_s1)</f>
        <v/>
      </c>
      <c r="T1447">
        <f>R1447*($K1447-Z_s2)</f>
        <v/>
      </c>
      <c r="U1447">
        <f>(INDIRECT("a_"&amp;U$2)/(U$2+1))*(($C1447^(U$2+1)-$H1447^(U$2+1))/(ε_c1cd^(U$2+1)))</f>
        <v/>
      </c>
      <c r="V1447">
        <f>(INDIRECT("a_"&amp;V$2)/(V$2+1))*(($C1447^(V$2+1)-$H1447^(V$2+1))/(ε_c1cd^(V$2+1)))</f>
        <v/>
      </c>
      <c r="W1447">
        <f>(INDIRECT("a_"&amp;W$2)/(W$2+1))*(($C1447^(W$2+1)-$H1447^(W$2+1))/(ε_c1cd^(W$2+1)))</f>
        <v/>
      </c>
      <c r="X1447">
        <f>(INDIRECT("a_"&amp;X$2)/(X$2+1))*(($C1447^(X$2+1)-$H1447^(X$2+1))/(ε_c1cd^(X$2+1)))</f>
        <v/>
      </c>
      <c r="Y1447">
        <f>(INDIRECT("a_"&amp;Y$2)/(Y$2+1))*(($C1447^(Y$2+1)-$H1447^(Y$2+1))/(ε_c1cd^(Y$2+1)))</f>
        <v/>
      </c>
      <c r="Z1447">
        <f>(INDIRECT("a_"&amp;Z$2)/(Z$2+2))*(($C1447^(Z$2+2)-$H1447^(Z$2+2))/(ε_c1cd^(Z$2+2)))</f>
        <v/>
      </c>
      <c r="AA1447">
        <f>(INDIRECT("a_"&amp;AA$2)/(AA$2+2))*(($C1447^(AA$2+2)-$H1447^(AA$2+2))/(ε_c1cd^(AA$2+2)))</f>
        <v/>
      </c>
      <c r="AB1447">
        <f>(INDIRECT("a_"&amp;AB$2)/(AB$2+2))*(($C1447^(AB$2+2)-$H1447^(AB$2+2))/(ε_c1cd^(AB$2+2)))</f>
        <v/>
      </c>
      <c r="AC1447">
        <f>(INDIRECT("a_"&amp;AC$2)/(AC$2+2))*(($C1447^(AC$2+2)-$H1447^(AC$2+2))/(ε_c1cd^(AC$2+2)))</f>
        <v/>
      </c>
      <c r="AD1447">
        <f>(INDIRECT("a_"&amp;AD$2)/(AD$2+2))*(($C1447^(AD$2+2)-$H1447^(AD$2+2))/(ε_c1cd^(AD$2+2)))</f>
        <v/>
      </c>
      <c r="AE1447" s="111">
        <f>(b*f_cd/L1447)*SUM(U1447:Y1447)+SUM(Q1447:R1447)</f>
        <v/>
      </c>
      <c r="AF1447" s="112">
        <f>AE1447*(K1447-y+e)</f>
        <v/>
      </c>
      <c r="AG1447" s="113">
        <f>(b*f_cd/(L1447^2))*SUM(Z1447:AD1447)+SUM(S1447:T1447)-AF1447</f>
        <v/>
      </c>
      <c r="AH1447" s="114">
        <f>AG1447&lt;0</f>
        <v/>
      </c>
      <c r="AI1447" s="115">
        <f>IF(A1447=1,FALSE,(AND(AQ1447,AH1447,NOT(AI1446))))</f>
        <v/>
      </c>
      <c r="AJ1447" s="116">
        <f>(b*f_cd/L1447)*(a_1/2*J1447^2+a_2/3*J1447^3+a_3/4*J1447^4+a_4/5*J1447^5+a_5/6*J1447^6)+SUM(Q1447:R1447)</f>
        <v/>
      </c>
      <c r="AK1447">
        <f>AJ1447*(K1447-y+e)</f>
        <v/>
      </c>
      <c r="AL1447" s="118">
        <f>(b*f_cd/(L1447^2))*(a_1/3*J1447^3+a_2/4*J1447^4+a_3/5*J1447^5+a_4/6*J1447^6+a_5/7*J1447^7)+SUM(S1447:T1447)-AK1447</f>
        <v/>
      </c>
      <c r="AM1447" s="114">
        <f>AL1447&gt;0</f>
        <v/>
      </c>
      <c r="AN1447" s="115">
        <f>IF(A1447=1,FALSE,(AND(AQ1447,AM1447,NOT(AN1446))))</f>
        <v/>
      </c>
      <c r="AO1447">
        <f>IF(D1447=1,AND(AH1447,NOT(AI1447)),AND(AM1447,NOT(AN1447)))</f>
        <v/>
      </c>
      <c r="AP1447" s="119">
        <f>IF(D1447=1,AI1447,AN1447)</f>
        <v/>
      </c>
      <c r="AQ1447" s="125">
        <f>ABS(E1447)&lt;$AQ$2</f>
        <v/>
      </c>
      <c r="AS1447">
        <f>IF(AP1447,MAX(AS$3:AS1445)+1,"")</f>
        <v/>
      </c>
    </row>
    <row r="1448">
      <c r="A1448" t="n">
        <v>1358</v>
      </c>
      <c r="B1448" s="131">
        <f>IF(A1448=1,0,IF(AP1448,0.1*ε_cu1cd,0))</f>
        <v/>
      </c>
      <c r="C1448" s="131">
        <f>IF(A1448=1,0.1*ε_cu1cd,C1447+B1447)</f>
        <v/>
      </c>
      <c r="D1448" s="113">
        <f>IF('Нормальний переріз'!$D$68&gt;0,1,2)</f>
        <v/>
      </c>
      <c r="E1448" s="144">
        <f>IF(D1448=1,F1448,G1448)</f>
        <v/>
      </c>
      <c r="F1448" s="124">
        <f>IF(AI1447,0.11*ε_cu1cd,IF(AH1447,F1447*0.01,F1447))</f>
        <v/>
      </c>
      <c r="G1448" s="124">
        <f>IF(AP1447,-0.1*ε_cu1cd,IF(AM1447,G1447*0.01,G1447))</f>
        <v/>
      </c>
      <c r="H1448" s="113">
        <f>IF(A1448=1,E1448,IF(AO1447,H1447-E1447+E1448,IF(AP1447,0.8*H1447,H1447+E1448)))</f>
        <v/>
      </c>
      <c r="I1448" s="169">
        <f>(C1448-H1448)/h</f>
        <v/>
      </c>
      <c r="J1448">
        <f>C1448/(ε_c1cd)</f>
        <v/>
      </c>
      <c r="K1448">
        <f>C1448/I1448</f>
        <v/>
      </c>
      <c r="L1448" s="131">
        <f>I1448/(ε_c1cd)</f>
        <v/>
      </c>
      <c r="M1448">
        <f>I1448*(K1448-Z_s1)</f>
        <v/>
      </c>
      <c r="N1448">
        <f>I1448*(K1448-Z_s2)</f>
        <v/>
      </c>
      <c r="O1448">
        <f>E_s*M1448</f>
        <v/>
      </c>
      <c r="P1448">
        <f>E_s*N1448</f>
        <v/>
      </c>
      <c r="Q1448">
        <f>O1448*A_s1</f>
        <v/>
      </c>
      <c r="R1448">
        <f>P1448*A_s2</f>
        <v/>
      </c>
      <c r="S1448">
        <f>Q1448*($K1448-Z_s1)</f>
        <v/>
      </c>
      <c r="T1448">
        <f>R1448*($K1448-Z_s2)</f>
        <v/>
      </c>
      <c r="U1448">
        <f>(INDIRECT("a_"&amp;U$2)/(U$2+1))*(($C1448^(U$2+1)-$H1448^(U$2+1))/(ε_c1cd^(U$2+1)))</f>
        <v/>
      </c>
      <c r="V1448">
        <f>(INDIRECT("a_"&amp;V$2)/(V$2+1))*(($C1448^(V$2+1)-$H1448^(V$2+1))/(ε_c1cd^(V$2+1)))</f>
        <v/>
      </c>
      <c r="W1448">
        <f>(INDIRECT("a_"&amp;W$2)/(W$2+1))*(($C1448^(W$2+1)-$H1448^(W$2+1))/(ε_c1cd^(W$2+1)))</f>
        <v/>
      </c>
      <c r="X1448">
        <f>(INDIRECT("a_"&amp;X$2)/(X$2+1))*(($C1448^(X$2+1)-$H1448^(X$2+1))/(ε_c1cd^(X$2+1)))</f>
        <v/>
      </c>
      <c r="Y1448">
        <f>(INDIRECT("a_"&amp;Y$2)/(Y$2+1))*(($C1448^(Y$2+1)-$H1448^(Y$2+1))/(ε_c1cd^(Y$2+1)))</f>
        <v/>
      </c>
      <c r="Z1448">
        <f>(INDIRECT("a_"&amp;Z$2)/(Z$2+2))*(($C1448^(Z$2+2)-$H1448^(Z$2+2))/(ε_c1cd^(Z$2+2)))</f>
        <v/>
      </c>
      <c r="AA1448">
        <f>(INDIRECT("a_"&amp;AA$2)/(AA$2+2))*(($C1448^(AA$2+2)-$H1448^(AA$2+2))/(ε_c1cd^(AA$2+2)))</f>
        <v/>
      </c>
      <c r="AB1448">
        <f>(INDIRECT("a_"&amp;AB$2)/(AB$2+2))*(($C1448^(AB$2+2)-$H1448^(AB$2+2))/(ε_c1cd^(AB$2+2)))</f>
        <v/>
      </c>
      <c r="AC1448">
        <f>(INDIRECT("a_"&amp;AC$2)/(AC$2+2))*(($C1448^(AC$2+2)-$H1448^(AC$2+2))/(ε_c1cd^(AC$2+2)))</f>
        <v/>
      </c>
      <c r="AD1448">
        <f>(INDIRECT("a_"&amp;AD$2)/(AD$2+2))*(($C1448^(AD$2+2)-$H1448^(AD$2+2))/(ε_c1cd^(AD$2+2)))</f>
        <v/>
      </c>
      <c r="AE1448" s="111">
        <f>(b*f_cd/L1448)*SUM(U1448:Y1448)+SUM(Q1448:R1448)</f>
        <v/>
      </c>
      <c r="AF1448" s="112">
        <f>AE1448*(K1448-y+e)</f>
        <v/>
      </c>
      <c r="AG1448" s="113">
        <f>(b*f_cd/(L1448^2))*SUM(Z1448:AD1448)+SUM(S1448:T1448)-AF1448</f>
        <v/>
      </c>
      <c r="AH1448" s="114">
        <f>AG1448&lt;0</f>
        <v/>
      </c>
      <c r="AI1448" s="115">
        <f>IF(A1448=1,FALSE,(AND(AQ1448,AH1448,NOT(AI1447))))</f>
        <v/>
      </c>
      <c r="AJ1448" s="116">
        <f>(b*f_cd/L1448)*(a_1/2*J1448^2+a_2/3*J1448^3+a_3/4*J1448^4+a_4/5*J1448^5+a_5/6*J1448^6)+SUM(Q1448:R1448)</f>
        <v/>
      </c>
      <c r="AK1448">
        <f>AJ1448*(K1448-y+e)</f>
        <v/>
      </c>
      <c r="AL1448" s="118">
        <f>(b*f_cd/(L1448^2))*(a_1/3*J1448^3+a_2/4*J1448^4+a_3/5*J1448^5+a_4/6*J1448^6+a_5/7*J1448^7)+SUM(S1448:T1448)-AK1448</f>
        <v/>
      </c>
      <c r="AM1448" s="114">
        <f>AL1448&gt;0</f>
        <v/>
      </c>
      <c r="AN1448" s="115">
        <f>IF(A1448=1,FALSE,(AND(AQ1448,AM1448,NOT(AN1447))))</f>
        <v/>
      </c>
      <c r="AO1448">
        <f>IF(D1448=1,AND(AH1448,NOT(AI1448)),AND(AM1448,NOT(AN1448)))</f>
        <v/>
      </c>
      <c r="AP1448" s="119">
        <f>IF(D1448=1,AI1448,AN1448)</f>
        <v/>
      </c>
      <c r="AQ1448" s="125">
        <f>ABS(E1448)&lt;$AQ$2</f>
        <v/>
      </c>
      <c r="AS1448">
        <f>IF(AP1448,MAX(AS$3:AS1446)+1,"")</f>
        <v/>
      </c>
    </row>
    <row r="1449">
      <c r="A1449" t="n">
        <v>1359</v>
      </c>
      <c r="B1449" s="131">
        <f>IF(A1449=1,0,IF(AP1449,0.1*ε_cu1cd,0))</f>
        <v/>
      </c>
      <c r="C1449" s="131">
        <f>IF(A1449=1,0.1*ε_cu1cd,C1448+B1448)</f>
        <v/>
      </c>
      <c r="D1449" s="113">
        <f>IF('Нормальний переріз'!$D$68&gt;0,1,2)</f>
        <v/>
      </c>
      <c r="E1449" s="144">
        <f>IF(D1449=1,F1449,G1449)</f>
        <v/>
      </c>
      <c r="F1449" s="124">
        <f>IF(AI1448,0.11*ε_cu1cd,IF(AH1448,F1448*0.01,F1448))</f>
        <v/>
      </c>
      <c r="G1449" s="124">
        <f>IF(AP1448,-0.1*ε_cu1cd,IF(AM1448,G1448*0.01,G1448))</f>
        <v/>
      </c>
      <c r="H1449" s="113">
        <f>IF(A1449=1,E1449,IF(AO1448,H1448-E1448+E1449,IF(AP1448,0.8*H1448,H1448+E1449)))</f>
        <v/>
      </c>
      <c r="I1449" s="169">
        <f>(C1449-H1449)/h</f>
        <v/>
      </c>
      <c r="J1449">
        <f>C1449/(ε_c1cd)</f>
        <v/>
      </c>
      <c r="K1449">
        <f>C1449/I1449</f>
        <v/>
      </c>
      <c r="L1449" s="131">
        <f>I1449/(ε_c1cd)</f>
        <v/>
      </c>
      <c r="M1449">
        <f>I1449*(K1449-Z_s1)</f>
        <v/>
      </c>
      <c r="N1449">
        <f>I1449*(K1449-Z_s2)</f>
        <v/>
      </c>
      <c r="O1449">
        <f>E_s*M1449</f>
        <v/>
      </c>
      <c r="P1449">
        <f>E_s*N1449</f>
        <v/>
      </c>
      <c r="Q1449">
        <f>O1449*A_s1</f>
        <v/>
      </c>
      <c r="R1449">
        <f>P1449*A_s2</f>
        <v/>
      </c>
      <c r="S1449">
        <f>Q1449*($K1449-Z_s1)</f>
        <v/>
      </c>
      <c r="T1449">
        <f>R1449*($K1449-Z_s2)</f>
        <v/>
      </c>
      <c r="U1449">
        <f>(INDIRECT("a_"&amp;U$2)/(U$2+1))*(($C1449^(U$2+1)-$H1449^(U$2+1))/(ε_c1cd^(U$2+1)))</f>
        <v/>
      </c>
      <c r="V1449">
        <f>(INDIRECT("a_"&amp;V$2)/(V$2+1))*(($C1449^(V$2+1)-$H1449^(V$2+1))/(ε_c1cd^(V$2+1)))</f>
        <v/>
      </c>
      <c r="W1449">
        <f>(INDIRECT("a_"&amp;W$2)/(W$2+1))*(($C1449^(W$2+1)-$H1449^(W$2+1))/(ε_c1cd^(W$2+1)))</f>
        <v/>
      </c>
      <c r="X1449">
        <f>(INDIRECT("a_"&amp;X$2)/(X$2+1))*(($C1449^(X$2+1)-$H1449^(X$2+1))/(ε_c1cd^(X$2+1)))</f>
        <v/>
      </c>
      <c r="Y1449">
        <f>(INDIRECT("a_"&amp;Y$2)/(Y$2+1))*(($C1449^(Y$2+1)-$H1449^(Y$2+1))/(ε_c1cd^(Y$2+1)))</f>
        <v/>
      </c>
      <c r="Z1449">
        <f>(INDIRECT("a_"&amp;Z$2)/(Z$2+2))*(($C1449^(Z$2+2)-$H1449^(Z$2+2))/(ε_c1cd^(Z$2+2)))</f>
        <v/>
      </c>
      <c r="AA1449">
        <f>(INDIRECT("a_"&amp;AA$2)/(AA$2+2))*(($C1449^(AA$2+2)-$H1449^(AA$2+2))/(ε_c1cd^(AA$2+2)))</f>
        <v/>
      </c>
      <c r="AB1449">
        <f>(INDIRECT("a_"&amp;AB$2)/(AB$2+2))*(($C1449^(AB$2+2)-$H1449^(AB$2+2))/(ε_c1cd^(AB$2+2)))</f>
        <v/>
      </c>
      <c r="AC1449">
        <f>(INDIRECT("a_"&amp;AC$2)/(AC$2+2))*(($C1449^(AC$2+2)-$H1449^(AC$2+2))/(ε_c1cd^(AC$2+2)))</f>
        <v/>
      </c>
      <c r="AD1449">
        <f>(INDIRECT("a_"&amp;AD$2)/(AD$2+2))*(($C1449^(AD$2+2)-$H1449^(AD$2+2))/(ε_c1cd^(AD$2+2)))</f>
        <v/>
      </c>
      <c r="AE1449" s="111">
        <f>(b*f_cd/L1449)*SUM(U1449:Y1449)+SUM(Q1449:R1449)</f>
        <v/>
      </c>
      <c r="AF1449" s="112">
        <f>AE1449*(K1449-y+e)</f>
        <v/>
      </c>
      <c r="AG1449" s="113">
        <f>(b*f_cd/(L1449^2))*SUM(Z1449:AD1449)+SUM(S1449:T1449)-AF1449</f>
        <v/>
      </c>
      <c r="AH1449" s="114">
        <f>AG1449&lt;0</f>
        <v/>
      </c>
      <c r="AI1449" s="115">
        <f>IF(A1449=1,FALSE,(AND(AQ1449,AH1449,NOT(AI1448))))</f>
        <v/>
      </c>
      <c r="AJ1449" s="116">
        <f>(b*f_cd/L1449)*(a_1/2*J1449^2+a_2/3*J1449^3+a_3/4*J1449^4+a_4/5*J1449^5+a_5/6*J1449^6)+SUM(Q1449:R1449)</f>
        <v/>
      </c>
      <c r="AK1449">
        <f>AJ1449*(K1449-y+e)</f>
        <v/>
      </c>
      <c r="AL1449" s="118">
        <f>(b*f_cd/(L1449^2))*(a_1/3*J1449^3+a_2/4*J1449^4+a_3/5*J1449^5+a_4/6*J1449^6+a_5/7*J1449^7)+SUM(S1449:T1449)-AK1449</f>
        <v/>
      </c>
      <c r="AM1449" s="114">
        <f>AL1449&gt;0</f>
        <v/>
      </c>
      <c r="AN1449" s="115">
        <f>IF(A1449=1,FALSE,(AND(AQ1449,AM1449,NOT(AN1448))))</f>
        <v/>
      </c>
      <c r="AO1449">
        <f>IF(D1449=1,AND(AH1449,NOT(AI1449)),AND(AM1449,NOT(AN1449)))</f>
        <v/>
      </c>
      <c r="AP1449" s="119">
        <f>IF(D1449=1,AI1449,AN1449)</f>
        <v/>
      </c>
      <c r="AQ1449" s="125">
        <f>ABS(E1449)&lt;$AQ$2</f>
        <v/>
      </c>
      <c r="AS1449">
        <f>IF(AP1449,MAX(AS$3:AS1447)+1,"")</f>
        <v/>
      </c>
    </row>
    <row r="1450">
      <c r="A1450" t="n">
        <v>1360</v>
      </c>
      <c r="B1450" s="131">
        <f>IF(A1450=1,0,IF(AP1450,0.1*ε_cu1cd,0))</f>
        <v/>
      </c>
      <c r="C1450" s="131">
        <f>IF(A1450=1,0.1*ε_cu1cd,C1449+B1449)</f>
        <v/>
      </c>
      <c r="D1450" s="113">
        <f>IF('Нормальний переріз'!$D$68&gt;0,1,2)</f>
        <v/>
      </c>
      <c r="E1450" s="144">
        <f>IF(D1450=1,F1450,G1450)</f>
        <v/>
      </c>
      <c r="F1450" s="124">
        <f>IF(AI1449,0.11*ε_cu1cd,IF(AH1449,F1449*0.01,F1449))</f>
        <v/>
      </c>
      <c r="G1450" s="124">
        <f>IF(AP1449,-0.1*ε_cu1cd,IF(AM1449,G1449*0.01,G1449))</f>
        <v/>
      </c>
      <c r="H1450" s="113">
        <f>IF(A1450=1,E1450,IF(AO1449,H1449-E1449+E1450,IF(AP1449,0.8*H1449,H1449+E1450)))</f>
        <v/>
      </c>
      <c r="I1450" s="169">
        <f>(C1450-H1450)/h</f>
        <v/>
      </c>
      <c r="J1450">
        <f>C1450/(ε_c1cd)</f>
        <v/>
      </c>
      <c r="K1450">
        <f>C1450/I1450</f>
        <v/>
      </c>
      <c r="L1450" s="131">
        <f>I1450/(ε_c1cd)</f>
        <v/>
      </c>
      <c r="M1450">
        <f>I1450*(K1450-Z_s1)</f>
        <v/>
      </c>
      <c r="N1450">
        <f>I1450*(K1450-Z_s2)</f>
        <v/>
      </c>
      <c r="O1450">
        <f>E_s*M1450</f>
        <v/>
      </c>
      <c r="P1450">
        <f>E_s*N1450</f>
        <v/>
      </c>
      <c r="Q1450">
        <f>O1450*A_s1</f>
        <v/>
      </c>
      <c r="R1450">
        <f>P1450*A_s2</f>
        <v/>
      </c>
      <c r="S1450">
        <f>Q1450*($K1450-Z_s1)</f>
        <v/>
      </c>
      <c r="T1450">
        <f>R1450*($K1450-Z_s2)</f>
        <v/>
      </c>
      <c r="U1450">
        <f>(INDIRECT("a_"&amp;U$2)/(U$2+1))*(($C1450^(U$2+1)-$H1450^(U$2+1))/(ε_c1cd^(U$2+1)))</f>
        <v/>
      </c>
      <c r="V1450">
        <f>(INDIRECT("a_"&amp;V$2)/(V$2+1))*(($C1450^(V$2+1)-$H1450^(V$2+1))/(ε_c1cd^(V$2+1)))</f>
        <v/>
      </c>
      <c r="W1450">
        <f>(INDIRECT("a_"&amp;W$2)/(W$2+1))*(($C1450^(W$2+1)-$H1450^(W$2+1))/(ε_c1cd^(W$2+1)))</f>
        <v/>
      </c>
      <c r="X1450">
        <f>(INDIRECT("a_"&amp;X$2)/(X$2+1))*(($C1450^(X$2+1)-$H1450^(X$2+1))/(ε_c1cd^(X$2+1)))</f>
        <v/>
      </c>
      <c r="Y1450">
        <f>(INDIRECT("a_"&amp;Y$2)/(Y$2+1))*(($C1450^(Y$2+1)-$H1450^(Y$2+1))/(ε_c1cd^(Y$2+1)))</f>
        <v/>
      </c>
      <c r="Z1450">
        <f>(INDIRECT("a_"&amp;Z$2)/(Z$2+2))*(($C1450^(Z$2+2)-$H1450^(Z$2+2))/(ε_c1cd^(Z$2+2)))</f>
        <v/>
      </c>
      <c r="AA1450">
        <f>(INDIRECT("a_"&amp;AA$2)/(AA$2+2))*(($C1450^(AA$2+2)-$H1450^(AA$2+2))/(ε_c1cd^(AA$2+2)))</f>
        <v/>
      </c>
      <c r="AB1450">
        <f>(INDIRECT("a_"&amp;AB$2)/(AB$2+2))*(($C1450^(AB$2+2)-$H1450^(AB$2+2))/(ε_c1cd^(AB$2+2)))</f>
        <v/>
      </c>
      <c r="AC1450">
        <f>(INDIRECT("a_"&amp;AC$2)/(AC$2+2))*(($C1450^(AC$2+2)-$H1450^(AC$2+2))/(ε_c1cd^(AC$2+2)))</f>
        <v/>
      </c>
      <c r="AD1450">
        <f>(INDIRECT("a_"&amp;AD$2)/(AD$2+2))*(($C1450^(AD$2+2)-$H1450^(AD$2+2))/(ε_c1cd^(AD$2+2)))</f>
        <v/>
      </c>
      <c r="AE1450" s="111">
        <f>(b*f_cd/L1450)*SUM(U1450:Y1450)+SUM(Q1450:R1450)</f>
        <v/>
      </c>
      <c r="AF1450" s="112">
        <f>AE1450*(K1450-y+e)</f>
        <v/>
      </c>
      <c r="AG1450" s="113">
        <f>(b*f_cd/(L1450^2))*SUM(Z1450:AD1450)+SUM(S1450:T1450)-AF1450</f>
        <v/>
      </c>
      <c r="AH1450" s="114">
        <f>AG1450&lt;0</f>
        <v/>
      </c>
      <c r="AI1450" s="115">
        <f>IF(A1450=1,FALSE,(AND(AQ1450,AH1450,NOT(AI1449))))</f>
        <v/>
      </c>
      <c r="AJ1450" s="116">
        <f>(b*f_cd/L1450)*(a_1/2*J1450^2+a_2/3*J1450^3+a_3/4*J1450^4+a_4/5*J1450^5+a_5/6*J1450^6)+SUM(Q1450:R1450)</f>
        <v/>
      </c>
      <c r="AK1450">
        <f>AJ1450*(K1450-y+e)</f>
        <v/>
      </c>
      <c r="AL1450" s="118">
        <f>(b*f_cd/(L1450^2))*(a_1/3*J1450^3+a_2/4*J1450^4+a_3/5*J1450^5+a_4/6*J1450^6+a_5/7*J1450^7)+SUM(S1450:T1450)-AK1450</f>
        <v/>
      </c>
      <c r="AM1450" s="114">
        <f>AL1450&gt;0</f>
        <v/>
      </c>
      <c r="AN1450" s="115">
        <f>IF(A1450=1,FALSE,(AND(AQ1450,AM1450,NOT(AN1449))))</f>
        <v/>
      </c>
      <c r="AO1450">
        <f>IF(D1450=1,AND(AH1450,NOT(AI1450)),AND(AM1450,NOT(AN1450)))</f>
        <v/>
      </c>
      <c r="AP1450" s="119">
        <f>IF(D1450=1,AI1450,AN1450)</f>
        <v/>
      </c>
      <c r="AQ1450" s="125">
        <f>ABS(E1450)&lt;$AQ$2</f>
        <v/>
      </c>
      <c r="AS1450">
        <f>IF(AP1450,MAX(AS$3:AS1448)+1,"")</f>
        <v/>
      </c>
    </row>
    <row r="1451">
      <c r="A1451" t="n">
        <v>1361</v>
      </c>
      <c r="B1451" s="131">
        <f>IF(A1451=1,0,IF(AP1451,0.1*ε_cu1cd,0))</f>
        <v/>
      </c>
      <c r="C1451" s="131">
        <f>IF(A1451=1,0.1*ε_cu1cd,C1450+B1450)</f>
        <v/>
      </c>
      <c r="D1451" s="113">
        <f>IF('Нормальний переріз'!$D$68&gt;0,1,2)</f>
        <v/>
      </c>
      <c r="E1451" s="144">
        <f>IF(D1451=1,F1451,G1451)</f>
        <v/>
      </c>
      <c r="F1451" s="124">
        <f>IF(AI1450,0.11*ε_cu1cd,IF(AH1450,F1450*0.01,F1450))</f>
        <v/>
      </c>
      <c r="G1451" s="124">
        <f>IF(AP1450,-0.1*ε_cu1cd,IF(AM1450,G1450*0.01,G1450))</f>
        <v/>
      </c>
      <c r="H1451" s="113">
        <f>IF(A1451=1,E1451,IF(AO1450,H1450-E1450+E1451,IF(AP1450,0.8*H1450,H1450+E1451)))</f>
        <v/>
      </c>
      <c r="I1451" s="169">
        <f>(C1451-H1451)/h</f>
        <v/>
      </c>
      <c r="J1451">
        <f>C1451/(ε_c1cd)</f>
        <v/>
      </c>
      <c r="K1451">
        <f>C1451/I1451</f>
        <v/>
      </c>
      <c r="L1451" s="131">
        <f>I1451/(ε_c1cd)</f>
        <v/>
      </c>
      <c r="M1451">
        <f>I1451*(K1451-Z_s1)</f>
        <v/>
      </c>
      <c r="N1451">
        <f>I1451*(K1451-Z_s2)</f>
        <v/>
      </c>
      <c r="O1451">
        <f>E_s*M1451</f>
        <v/>
      </c>
      <c r="P1451">
        <f>E_s*N1451</f>
        <v/>
      </c>
      <c r="Q1451">
        <f>O1451*A_s1</f>
        <v/>
      </c>
      <c r="R1451">
        <f>P1451*A_s2</f>
        <v/>
      </c>
      <c r="S1451">
        <f>Q1451*($K1451-Z_s1)</f>
        <v/>
      </c>
      <c r="T1451">
        <f>R1451*($K1451-Z_s2)</f>
        <v/>
      </c>
      <c r="U1451">
        <f>(INDIRECT("a_"&amp;U$2)/(U$2+1))*(($C1451^(U$2+1)-$H1451^(U$2+1))/(ε_c1cd^(U$2+1)))</f>
        <v/>
      </c>
      <c r="V1451">
        <f>(INDIRECT("a_"&amp;V$2)/(V$2+1))*(($C1451^(V$2+1)-$H1451^(V$2+1))/(ε_c1cd^(V$2+1)))</f>
        <v/>
      </c>
      <c r="W1451">
        <f>(INDIRECT("a_"&amp;W$2)/(W$2+1))*(($C1451^(W$2+1)-$H1451^(W$2+1))/(ε_c1cd^(W$2+1)))</f>
        <v/>
      </c>
      <c r="X1451">
        <f>(INDIRECT("a_"&amp;X$2)/(X$2+1))*(($C1451^(X$2+1)-$H1451^(X$2+1))/(ε_c1cd^(X$2+1)))</f>
        <v/>
      </c>
      <c r="Y1451">
        <f>(INDIRECT("a_"&amp;Y$2)/(Y$2+1))*(($C1451^(Y$2+1)-$H1451^(Y$2+1))/(ε_c1cd^(Y$2+1)))</f>
        <v/>
      </c>
      <c r="Z1451">
        <f>(INDIRECT("a_"&amp;Z$2)/(Z$2+2))*(($C1451^(Z$2+2)-$H1451^(Z$2+2))/(ε_c1cd^(Z$2+2)))</f>
        <v/>
      </c>
      <c r="AA1451">
        <f>(INDIRECT("a_"&amp;AA$2)/(AA$2+2))*(($C1451^(AA$2+2)-$H1451^(AA$2+2))/(ε_c1cd^(AA$2+2)))</f>
        <v/>
      </c>
      <c r="AB1451">
        <f>(INDIRECT("a_"&amp;AB$2)/(AB$2+2))*(($C1451^(AB$2+2)-$H1451^(AB$2+2))/(ε_c1cd^(AB$2+2)))</f>
        <v/>
      </c>
      <c r="AC1451">
        <f>(INDIRECT("a_"&amp;AC$2)/(AC$2+2))*(($C1451^(AC$2+2)-$H1451^(AC$2+2))/(ε_c1cd^(AC$2+2)))</f>
        <v/>
      </c>
      <c r="AD1451">
        <f>(INDIRECT("a_"&amp;AD$2)/(AD$2+2))*(($C1451^(AD$2+2)-$H1451^(AD$2+2))/(ε_c1cd^(AD$2+2)))</f>
        <v/>
      </c>
      <c r="AE1451" s="111">
        <f>(b*f_cd/L1451)*SUM(U1451:Y1451)+SUM(Q1451:R1451)</f>
        <v/>
      </c>
      <c r="AF1451" s="112">
        <f>AE1451*(K1451-y+e)</f>
        <v/>
      </c>
      <c r="AG1451" s="113">
        <f>(b*f_cd/(L1451^2))*SUM(Z1451:AD1451)+SUM(S1451:T1451)-AF1451</f>
        <v/>
      </c>
      <c r="AH1451" s="114">
        <f>AG1451&lt;0</f>
        <v/>
      </c>
      <c r="AI1451" s="115">
        <f>IF(A1451=1,FALSE,(AND(AQ1451,AH1451,NOT(AI1450))))</f>
        <v/>
      </c>
      <c r="AJ1451" s="116">
        <f>(b*f_cd/L1451)*(a_1/2*J1451^2+a_2/3*J1451^3+a_3/4*J1451^4+a_4/5*J1451^5+a_5/6*J1451^6)+SUM(Q1451:R1451)</f>
        <v/>
      </c>
      <c r="AK1451">
        <f>AJ1451*(K1451-y+e)</f>
        <v/>
      </c>
      <c r="AL1451" s="118">
        <f>(b*f_cd/(L1451^2))*(a_1/3*J1451^3+a_2/4*J1451^4+a_3/5*J1451^5+a_4/6*J1451^6+a_5/7*J1451^7)+SUM(S1451:T1451)-AK1451</f>
        <v/>
      </c>
      <c r="AM1451" s="114">
        <f>AL1451&gt;0</f>
        <v/>
      </c>
      <c r="AN1451" s="115">
        <f>IF(A1451=1,FALSE,(AND(AQ1451,AM1451,NOT(AN1450))))</f>
        <v/>
      </c>
      <c r="AO1451">
        <f>IF(D1451=1,AND(AH1451,NOT(AI1451)),AND(AM1451,NOT(AN1451)))</f>
        <v/>
      </c>
      <c r="AP1451" s="119">
        <f>IF(D1451=1,AI1451,AN1451)</f>
        <v/>
      </c>
      <c r="AQ1451" s="125">
        <f>ABS(E1451)&lt;$AQ$2</f>
        <v/>
      </c>
      <c r="AS1451">
        <f>IF(AP1451,MAX(AS$3:AS1449)+1,"")</f>
        <v/>
      </c>
    </row>
    <row r="1452">
      <c r="A1452" t="n">
        <v>1362</v>
      </c>
      <c r="B1452" s="131">
        <f>IF(A1452=1,0,IF(AP1452,0.1*ε_cu1cd,0))</f>
        <v/>
      </c>
      <c r="C1452" s="131">
        <f>IF(A1452=1,0.1*ε_cu1cd,C1451+B1451)</f>
        <v/>
      </c>
      <c r="D1452" s="113">
        <f>IF('Нормальний переріз'!$D$68&gt;0,1,2)</f>
        <v/>
      </c>
      <c r="E1452" s="144">
        <f>IF(D1452=1,F1452,G1452)</f>
        <v/>
      </c>
      <c r="F1452" s="124">
        <f>IF(AI1451,0.11*ε_cu1cd,IF(AH1451,F1451*0.01,F1451))</f>
        <v/>
      </c>
      <c r="G1452" s="124">
        <f>IF(AP1451,-0.1*ε_cu1cd,IF(AM1451,G1451*0.01,G1451))</f>
        <v/>
      </c>
      <c r="H1452" s="113">
        <f>IF(A1452=1,E1452,IF(AO1451,H1451-E1451+E1452,IF(AP1451,0.8*H1451,H1451+E1452)))</f>
        <v/>
      </c>
      <c r="I1452" s="169">
        <f>(C1452-H1452)/h</f>
        <v/>
      </c>
      <c r="J1452">
        <f>C1452/(ε_c1cd)</f>
        <v/>
      </c>
      <c r="K1452">
        <f>C1452/I1452</f>
        <v/>
      </c>
      <c r="L1452" s="131">
        <f>I1452/(ε_c1cd)</f>
        <v/>
      </c>
      <c r="M1452">
        <f>I1452*(K1452-Z_s1)</f>
        <v/>
      </c>
      <c r="N1452">
        <f>I1452*(K1452-Z_s2)</f>
        <v/>
      </c>
      <c r="O1452">
        <f>E_s*M1452</f>
        <v/>
      </c>
      <c r="P1452">
        <f>E_s*N1452</f>
        <v/>
      </c>
      <c r="Q1452">
        <f>O1452*A_s1</f>
        <v/>
      </c>
      <c r="R1452">
        <f>P1452*A_s2</f>
        <v/>
      </c>
      <c r="S1452">
        <f>Q1452*($K1452-Z_s1)</f>
        <v/>
      </c>
      <c r="T1452">
        <f>R1452*($K1452-Z_s2)</f>
        <v/>
      </c>
      <c r="U1452">
        <f>(INDIRECT("a_"&amp;U$2)/(U$2+1))*(($C1452^(U$2+1)-$H1452^(U$2+1))/(ε_c1cd^(U$2+1)))</f>
        <v/>
      </c>
      <c r="V1452">
        <f>(INDIRECT("a_"&amp;V$2)/(V$2+1))*(($C1452^(V$2+1)-$H1452^(V$2+1))/(ε_c1cd^(V$2+1)))</f>
        <v/>
      </c>
      <c r="W1452">
        <f>(INDIRECT("a_"&amp;W$2)/(W$2+1))*(($C1452^(W$2+1)-$H1452^(W$2+1))/(ε_c1cd^(W$2+1)))</f>
        <v/>
      </c>
      <c r="X1452">
        <f>(INDIRECT("a_"&amp;X$2)/(X$2+1))*(($C1452^(X$2+1)-$H1452^(X$2+1))/(ε_c1cd^(X$2+1)))</f>
        <v/>
      </c>
      <c r="Y1452">
        <f>(INDIRECT("a_"&amp;Y$2)/(Y$2+1))*(($C1452^(Y$2+1)-$H1452^(Y$2+1))/(ε_c1cd^(Y$2+1)))</f>
        <v/>
      </c>
      <c r="Z1452">
        <f>(INDIRECT("a_"&amp;Z$2)/(Z$2+2))*(($C1452^(Z$2+2)-$H1452^(Z$2+2))/(ε_c1cd^(Z$2+2)))</f>
        <v/>
      </c>
      <c r="AA1452">
        <f>(INDIRECT("a_"&amp;AA$2)/(AA$2+2))*(($C1452^(AA$2+2)-$H1452^(AA$2+2))/(ε_c1cd^(AA$2+2)))</f>
        <v/>
      </c>
      <c r="AB1452">
        <f>(INDIRECT("a_"&amp;AB$2)/(AB$2+2))*(($C1452^(AB$2+2)-$H1452^(AB$2+2))/(ε_c1cd^(AB$2+2)))</f>
        <v/>
      </c>
      <c r="AC1452">
        <f>(INDIRECT("a_"&amp;AC$2)/(AC$2+2))*(($C1452^(AC$2+2)-$H1452^(AC$2+2))/(ε_c1cd^(AC$2+2)))</f>
        <v/>
      </c>
      <c r="AD1452">
        <f>(INDIRECT("a_"&amp;AD$2)/(AD$2+2))*(($C1452^(AD$2+2)-$H1452^(AD$2+2))/(ε_c1cd^(AD$2+2)))</f>
        <v/>
      </c>
      <c r="AE1452" s="111">
        <f>(b*f_cd/L1452)*SUM(U1452:Y1452)+SUM(Q1452:R1452)</f>
        <v/>
      </c>
      <c r="AF1452" s="112">
        <f>AE1452*(K1452-y+e)</f>
        <v/>
      </c>
      <c r="AG1452" s="113">
        <f>(b*f_cd/(L1452^2))*SUM(Z1452:AD1452)+SUM(S1452:T1452)-AF1452</f>
        <v/>
      </c>
      <c r="AH1452" s="114">
        <f>AG1452&lt;0</f>
        <v/>
      </c>
      <c r="AI1452" s="115">
        <f>IF(A1452=1,FALSE,(AND(AQ1452,AH1452,NOT(AI1451))))</f>
        <v/>
      </c>
      <c r="AJ1452" s="116">
        <f>(b*f_cd/L1452)*(a_1/2*J1452^2+a_2/3*J1452^3+a_3/4*J1452^4+a_4/5*J1452^5+a_5/6*J1452^6)+SUM(Q1452:R1452)</f>
        <v/>
      </c>
      <c r="AK1452">
        <f>AJ1452*(K1452-y+e)</f>
        <v/>
      </c>
      <c r="AL1452" s="118">
        <f>(b*f_cd/(L1452^2))*(a_1/3*J1452^3+a_2/4*J1452^4+a_3/5*J1452^5+a_4/6*J1452^6+a_5/7*J1452^7)+SUM(S1452:T1452)-AK1452</f>
        <v/>
      </c>
      <c r="AM1452" s="114">
        <f>AL1452&gt;0</f>
        <v/>
      </c>
      <c r="AN1452" s="115">
        <f>IF(A1452=1,FALSE,(AND(AQ1452,AM1452,NOT(AN1451))))</f>
        <v/>
      </c>
      <c r="AO1452">
        <f>IF(D1452=1,AND(AH1452,NOT(AI1452)),AND(AM1452,NOT(AN1452)))</f>
        <v/>
      </c>
      <c r="AP1452" s="119">
        <f>IF(D1452=1,AI1452,AN1452)</f>
        <v/>
      </c>
      <c r="AQ1452" s="125">
        <f>ABS(E1452)&lt;$AQ$2</f>
        <v/>
      </c>
      <c r="AS1452">
        <f>IF(AP1452,MAX(AS$3:AS1450)+1,"")</f>
        <v/>
      </c>
    </row>
    <row r="1453">
      <c r="A1453" t="n">
        <v>1363</v>
      </c>
      <c r="B1453" s="131">
        <f>IF(A1453=1,0,IF(AP1453,0.1*ε_cu1cd,0))</f>
        <v/>
      </c>
      <c r="C1453" s="131">
        <f>IF(A1453=1,0.1*ε_cu1cd,C1452+B1452)</f>
        <v/>
      </c>
      <c r="D1453" s="113">
        <f>IF('Нормальний переріз'!$D$68&gt;0,1,2)</f>
        <v/>
      </c>
      <c r="E1453" s="144">
        <f>IF(D1453=1,F1453,G1453)</f>
        <v/>
      </c>
      <c r="F1453" s="124">
        <f>IF(AI1452,0.11*ε_cu1cd,IF(AH1452,F1452*0.01,F1452))</f>
        <v/>
      </c>
      <c r="G1453" s="124">
        <f>IF(AP1452,-0.1*ε_cu1cd,IF(AM1452,G1452*0.01,G1452))</f>
        <v/>
      </c>
      <c r="H1453" s="113">
        <f>IF(A1453=1,E1453,IF(AO1452,H1452-E1452+E1453,IF(AP1452,0.8*H1452,H1452+E1453)))</f>
        <v/>
      </c>
      <c r="I1453" s="169">
        <f>(C1453-H1453)/h</f>
        <v/>
      </c>
      <c r="J1453">
        <f>C1453/(ε_c1cd)</f>
        <v/>
      </c>
      <c r="K1453">
        <f>C1453/I1453</f>
        <v/>
      </c>
      <c r="L1453" s="131">
        <f>I1453/(ε_c1cd)</f>
        <v/>
      </c>
      <c r="M1453">
        <f>I1453*(K1453-Z_s1)</f>
        <v/>
      </c>
      <c r="N1453">
        <f>I1453*(K1453-Z_s2)</f>
        <v/>
      </c>
      <c r="O1453">
        <f>E_s*M1453</f>
        <v/>
      </c>
      <c r="P1453">
        <f>E_s*N1453</f>
        <v/>
      </c>
      <c r="Q1453">
        <f>O1453*A_s1</f>
        <v/>
      </c>
      <c r="R1453">
        <f>P1453*A_s2</f>
        <v/>
      </c>
      <c r="S1453">
        <f>Q1453*($K1453-Z_s1)</f>
        <v/>
      </c>
      <c r="T1453">
        <f>R1453*($K1453-Z_s2)</f>
        <v/>
      </c>
      <c r="U1453">
        <f>(INDIRECT("a_"&amp;U$2)/(U$2+1))*(($C1453^(U$2+1)-$H1453^(U$2+1))/(ε_c1cd^(U$2+1)))</f>
        <v/>
      </c>
      <c r="V1453">
        <f>(INDIRECT("a_"&amp;V$2)/(V$2+1))*(($C1453^(V$2+1)-$H1453^(V$2+1))/(ε_c1cd^(V$2+1)))</f>
        <v/>
      </c>
      <c r="W1453">
        <f>(INDIRECT("a_"&amp;W$2)/(W$2+1))*(($C1453^(W$2+1)-$H1453^(W$2+1))/(ε_c1cd^(W$2+1)))</f>
        <v/>
      </c>
      <c r="X1453">
        <f>(INDIRECT("a_"&amp;X$2)/(X$2+1))*(($C1453^(X$2+1)-$H1453^(X$2+1))/(ε_c1cd^(X$2+1)))</f>
        <v/>
      </c>
      <c r="Y1453">
        <f>(INDIRECT("a_"&amp;Y$2)/(Y$2+1))*(($C1453^(Y$2+1)-$H1453^(Y$2+1))/(ε_c1cd^(Y$2+1)))</f>
        <v/>
      </c>
      <c r="Z1453">
        <f>(INDIRECT("a_"&amp;Z$2)/(Z$2+2))*(($C1453^(Z$2+2)-$H1453^(Z$2+2))/(ε_c1cd^(Z$2+2)))</f>
        <v/>
      </c>
      <c r="AA1453">
        <f>(INDIRECT("a_"&amp;AA$2)/(AA$2+2))*(($C1453^(AA$2+2)-$H1453^(AA$2+2))/(ε_c1cd^(AA$2+2)))</f>
        <v/>
      </c>
      <c r="AB1453">
        <f>(INDIRECT("a_"&amp;AB$2)/(AB$2+2))*(($C1453^(AB$2+2)-$H1453^(AB$2+2))/(ε_c1cd^(AB$2+2)))</f>
        <v/>
      </c>
      <c r="AC1453">
        <f>(INDIRECT("a_"&amp;AC$2)/(AC$2+2))*(($C1453^(AC$2+2)-$H1453^(AC$2+2))/(ε_c1cd^(AC$2+2)))</f>
        <v/>
      </c>
      <c r="AD1453">
        <f>(INDIRECT("a_"&amp;AD$2)/(AD$2+2))*(($C1453^(AD$2+2)-$H1453^(AD$2+2))/(ε_c1cd^(AD$2+2)))</f>
        <v/>
      </c>
      <c r="AE1453" s="111">
        <f>(b*f_cd/L1453)*SUM(U1453:Y1453)+SUM(Q1453:R1453)</f>
        <v/>
      </c>
      <c r="AF1453" s="112">
        <f>AE1453*(K1453-y+e)</f>
        <v/>
      </c>
      <c r="AG1453" s="113">
        <f>(b*f_cd/(L1453^2))*SUM(Z1453:AD1453)+SUM(S1453:T1453)-AF1453</f>
        <v/>
      </c>
      <c r="AH1453" s="114">
        <f>AG1453&lt;0</f>
        <v/>
      </c>
      <c r="AI1453" s="115">
        <f>IF(A1453=1,FALSE,(AND(AQ1453,AH1453,NOT(AI1452))))</f>
        <v/>
      </c>
      <c r="AJ1453" s="116">
        <f>(b*f_cd/L1453)*(a_1/2*J1453^2+a_2/3*J1453^3+a_3/4*J1453^4+a_4/5*J1453^5+a_5/6*J1453^6)+SUM(Q1453:R1453)</f>
        <v/>
      </c>
      <c r="AK1453">
        <f>AJ1453*(K1453-y+e)</f>
        <v/>
      </c>
      <c r="AL1453" s="118">
        <f>(b*f_cd/(L1453^2))*(a_1/3*J1453^3+a_2/4*J1453^4+a_3/5*J1453^5+a_4/6*J1453^6+a_5/7*J1453^7)+SUM(S1453:T1453)-AK1453</f>
        <v/>
      </c>
      <c r="AM1453" s="114">
        <f>AL1453&gt;0</f>
        <v/>
      </c>
      <c r="AN1453" s="115">
        <f>IF(A1453=1,FALSE,(AND(AQ1453,AM1453,NOT(AN1452))))</f>
        <v/>
      </c>
      <c r="AO1453">
        <f>IF(D1453=1,AND(AH1453,NOT(AI1453)),AND(AM1453,NOT(AN1453)))</f>
        <v/>
      </c>
      <c r="AP1453" s="119">
        <f>IF(D1453=1,AI1453,AN1453)</f>
        <v/>
      </c>
      <c r="AQ1453" s="125">
        <f>ABS(E1453)&lt;$AQ$2</f>
        <v/>
      </c>
      <c r="AS1453">
        <f>IF(AP1453,MAX(AS$3:AS1451)+1,"")</f>
        <v/>
      </c>
    </row>
    <row r="1454">
      <c r="A1454" t="n">
        <v>1364</v>
      </c>
      <c r="B1454" s="131">
        <f>IF(A1454=1,0,IF(AP1454,0.1*ε_cu1cd,0))</f>
        <v/>
      </c>
      <c r="C1454" s="131">
        <f>IF(A1454=1,0.1*ε_cu1cd,C1453+B1453)</f>
        <v/>
      </c>
      <c r="D1454" s="113">
        <f>IF('Нормальний переріз'!$D$68&gt;0,1,2)</f>
        <v/>
      </c>
      <c r="E1454" s="144">
        <f>IF(D1454=1,F1454,G1454)</f>
        <v/>
      </c>
      <c r="F1454" s="124">
        <f>IF(AI1453,0.11*ε_cu1cd,IF(AH1453,F1453*0.01,F1453))</f>
        <v/>
      </c>
      <c r="G1454" s="124">
        <f>IF(AP1453,-0.1*ε_cu1cd,IF(AM1453,G1453*0.01,G1453))</f>
        <v/>
      </c>
      <c r="H1454" s="113">
        <f>IF(A1454=1,E1454,IF(AO1453,H1453-E1453+E1454,IF(AP1453,0.8*H1453,H1453+E1454)))</f>
        <v/>
      </c>
      <c r="I1454" s="169">
        <f>(C1454-H1454)/h</f>
        <v/>
      </c>
      <c r="J1454">
        <f>C1454/(ε_c1cd)</f>
        <v/>
      </c>
      <c r="K1454">
        <f>C1454/I1454</f>
        <v/>
      </c>
      <c r="L1454" s="131">
        <f>I1454/(ε_c1cd)</f>
        <v/>
      </c>
      <c r="M1454">
        <f>I1454*(K1454-Z_s1)</f>
        <v/>
      </c>
      <c r="N1454">
        <f>I1454*(K1454-Z_s2)</f>
        <v/>
      </c>
      <c r="O1454">
        <f>E_s*M1454</f>
        <v/>
      </c>
      <c r="P1454">
        <f>E_s*N1454</f>
        <v/>
      </c>
      <c r="Q1454">
        <f>O1454*A_s1</f>
        <v/>
      </c>
      <c r="R1454">
        <f>P1454*A_s2</f>
        <v/>
      </c>
      <c r="S1454">
        <f>Q1454*($K1454-Z_s1)</f>
        <v/>
      </c>
      <c r="T1454">
        <f>R1454*($K1454-Z_s2)</f>
        <v/>
      </c>
      <c r="U1454">
        <f>(INDIRECT("a_"&amp;U$2)/(U$2+1))*(($C1454^(U$2+1)-$H1454^(U$2+1))/(ε_c1cd^(U$2+1)))</f>
        <v/>
      </c>
      <c r="V1454">
        <f>(INDIRECT("a_"&amp;V$2)/(V$2+1))*(($C1454^(V$2+1)-$H1454^(V$2+1))/(ε_c1cd^(V$2+1)))</f>
        <v/>
      </c>
      <c r="W1454">
        <f>(INDIRECT("a_"&amp;W$2)/(W$2+1))*(($C1454^(W$2+1)-$H1454^(W$2+1))/(ε_c1cd^(W$2+1)))</f>
        <v/>
      </c>
      <c r="X1454">
        <f>(INDIRECT("a_"&amp;X$2)/(X$2+1))*(($C1454^(X$2+1)-$H1454^(X$2+1))/(ε_c1cd^(X$2+1)))</f>
        <v/>
      </c>
      <c r="Y1454">
        <f>(INDIRECT("a_"&amp;Y$2)/(Y$2+1))*(($C1454^(Y$2+1)-$H1454^(Y$2+1))/(ε_c1cd^(Y$2+1)))</f>
        <v/>
      </c>
      <c r="Z1454">
        <f>(INDIRECT("a_"&amp;Z$2)/(Z$2+2))*(($C1454^(Z$2+2)-$H1454^(Z$2+2))/(ε_c1cd^(Z$2+2)))</f>
        <v/>
      </c>
      <c r="AA1454">
        <f>(INDIRECT("a_"&amp;AA$2)/(AA$2+2))*(($C1454^(AA$2+2)-$H1454^(AA$2+2))/(ε_c1cd^(AA$2+2)))</f>
        <v/>
      </c>
      <c r="AB1454">
        <f>(INDIRECT("a_"&amp;AB$2)/(AB$2+2))*(($C1454^(AB$2+2)-$H1454^(AB$2+2))/(ε_c1cd^(AB$2+2)))</f>
        <v/>
      </c>
      <c r="AC1454">
        <f>(INDIRECT("a_"&amp;AC$2)/(AC$2+2))*(($C1454^(AC$2+2)-$H1454^(AC$2+2))/(ε_c1cd^(AC$2+2)))</f>
        <v/>
      </c>
      <c r="AD1454">
        <f>(INDIRECT("a_"&amp;AD$2)/(AD$2+2))*(($C1454^(AD$2+2)-$H1454^(AD$2+2))/(ε_c1cd^(AD$2+2)))</f>
        <v/>
      </c>
      <c r="AE1454" s="111">
        <f>(b*f_cd/L1454)*SUM(U1454:Y1454)+SUM(Q1454:R1454)</f>
        <v/>
      </c>
      <c r="AF1454" s="112">
        <f>AE1454*(K1454-y+e)</f>
        <v/>
      </c>
      <c r="AG1454" s="113">
        <f>(b*f_cd/(L1454^2))*SUM(Z1454:AD1454)+SUM(S1454:T1454)-AF1454</f>
        <v/>
      </c>
      <c r="AH1454" s="114">
        <f>AG1454&lt;0</f>
        <v/>
      </c>
      <c r="AI1454" s="115">
        <f>IF(A1454=1,FALSE,(AND(AQ1454,AH1454,NOT(AI1453))))</f>
        <v/>
      </c>
      <c r="AJ1454" s="116">
        <f>(b*f_cd/L1454)*(a_1/2*J1454^2+a_2/3*J1454^3+a_3/4*J1454^4+a_4/5*J1454^5+a_5/6*J1454^6)+SUM(Q1454:R1454)</f>
        <v/>
      </c>
      <c r="AK1454">
        <f>AJ1454*(K1454-y+e)</f>
        <v/>
      </c>
      <c r="AL1454" s="118">
        <f>(b*f_cd/(L1454^2))*(a_1/3*J1454^3+a_2/4*J1454^4+a_3/5*J1454^5+a_4/6*J1454^6+a_5/7*J1454^7)+SUM(S1454:T1454)-AK1454</f>
        <v/>
      </c>
      <c r="AM1454" s="114">
        <f>AL1454&gt;0</f>
        <v/>
      </c>
      <c r="AN1454" s="115">
        <f>IF(A1454=1,FALSE,(AND(AQ1454,AM1454,NOT(AN1453))))</f>
        <v/>
      </c>
      <c r="AO1454">
        <f>IF(D1454=1,AND(AH1454,NOT(AI1454)),AND(AM1454,NOT(AN1454)))</f>
        <v/>
      </c>
      <c r="AP1454" s="119">
        <f>IF(D1454=1,AI1454,AN1454)</f>
        <v/>
      </c>
      <c r="AQ1454" s="125">
        <f>ABS(E1454)&lt;$AQ$2</f>
        <v/>
      </c>
      <c r="AS1454">
        <f>IF(AP1454,MAX(AS$3:AS1452)+1,"")</f>
        <v/>
      </c>
    </row>
    <row r="1455">
      <c r="A1455" t="n">
        <v>1365</v>
      </c>
      <c r="B1455" s="131">
        <f>IF(A1455=1,0,IF(AP1455,0.1*ε_cu1cd,0))</f>
        <v/>
      </c>
      <c r="C1455" s="131">
        <f>IF(A1455=1,0.1*ε_cu1cd,C1454+B1454)</f>
        <v/>
      </c>
      <c r="D1455" s="113">
        <f>IF('Нормальний переріз'!$D$68&gt;0,1,2)</f>
        <v/>
      </c>
      <c r="E1455" s="144">
        <f>IF(D1455=1,F1455,G1455)</f>
        <v/>
      </c>
      <c r="F1455" s="124">
        <f>IF(AI1454,0.11*ε_cu1cd,IF(AH1454,F1454*0.01,F1454))</f>
        <v/>
      </c>
      <c r="G1455" s="124">
        <f>IF(AP1454,-0.1*ε_cu1cd,IF(AM1454,G1454*0.01,G1454))</f>
        <v/>
      </c>
      <c r="H1455" s="113">
        <f>IF(A1455=1,E1455,IF(AO1454,H1454-E1454+E1455,IF(AP1454,0.8*H1454,H1454+E1455)))</f>
        <v/>
      </c>
      <c r="I1455" s="169">
        <f>(C1455-H1455)/h</f>
        <v/>
      </c>
      <c r="J1455">
        <f>C1455/(ε_c1cd)</f>
        <v/>
      </c>
      <c r="K1455">
        <f>C1455/I1455</f>
        <v/>
      </c>
      <c r="L1455" s="131">
        <f>I1455/(ε_c1cd)</f>
        <v/>
      </c>
      <c r="M1455">
        <f>I1455*(K1455-Z_s1)</f>
        <v/>
      </c>
      <c r="N1455">
        <f>I1455*(K1455-Z_s2)</f>
        <v/>
      </c>
      <c r="O1455">
        <f>E_s*M1455</f>
        <v/>
      </c>
      <c r="P1455">
        <f>E_s*N1455</f>
        <v/>
      </c>
      <c r="Q1455">
        <f>O1455*A_s1</f>
        <v/>
      </c>
      <c r="R1455">
        <f>P1455*A_s2</f>
        <v/>
      </c>
      <c r="S1455">
        <f>Q1455*($K1455-Z_s1)</f>
        <v/>
      </c>
      <c r="T1455">
        <f>R1455*($K1455-Z_s2)</f>
        <v/>
      </c>
      <c r="U1455">
        <f>(INDIRECT("a_"&amp;U$2)/(U$2+1))*(($C1455^(U$2+1)-$H1455^(U$2+1))/(ε_c1cd^(U$2+1)))</f>
        <v/>
      </c>
      <c r="V1455">
        <f>(INDIRECT("a_"&amp;V$2)/(V$2+1))*(($C1455^(V$2+1)-$H1455^(V$2+1))/(ε_c1cd^(V$2+1)))</f>
        <v/>
      </c>
      <c r="W1455">
        <f>(INDIRECT("a_"&amp;W$2)/(W$2+1))*(($C1455^(W$2+1)-$H1455^(W$2+1))/(ε_c1cd^(W$2+1)))</f>
        <v/>
      </c>
      <c r="X1455">
        <f>(INDIRECT("a_"&amp;X$2)/(X$2+1))*(($C1455^(X$2+1)-$H1455^(X$2+1))/(ε_c1cd^(X$2+1)))</f>
        <v/>
      </c>
      <c r="Y1455">
        <f>(INDIRECT("a_"&amp;Y$2)/(Y$2+1))*(($C1455^(Y$2+1)-$H1455^(Y$2+1))/(ε_c1cd^(Y$2+1)))</f>
        <v/>
      </c>
      <c r="Z1455">
        <f>(INDIRECT("a_"&amp;Z$2)/(Z$2+2))*(($C1455^(Z$2+2)-$H1455^(Z$2+2))/(ε_c1cd^(Z$2+2)))</f>
        <v/>
      </c>
      <c r="AA1455">
        <f>(INDIRECT("a_"&amp;AA$2)/(AA$2+2))*(($C1455^(AA$2+2)-$H1455^(AA$2+2))/(ε_c1cd^(AA$2+2)))</f>
        <v/>
      </c>
      <c r="AB1455">
        <f>(INDIRECT("a_"&amp;AB$2)/(AB$2+2))*(($C1455^(AB$2+2)-$H1455^(AB$2+2))/(ε_c1cd^(AB$2+2)))</f>
        <v/>
      </c>
      <c r="AC1455">
        <f>(INDIRECT("a_"&amp;AC$2)/(AC$2+2))*(($C1455^(AC$2+2)-$H1455^(AC$2+2))/(ε_c1cd^(AC$2+2)))</f>
        <v/>
      </c>
      <c r="AD1455">
        <f>(INDIRECT("a_"&amp;AD$2)/(AD$2+2))*(($C1455^(AD$2+2)-$H1455^(AD$2+2))/(ε_c1cd^(AD$2+2)))</f>
        <v/>
      </c>
      <c r="AE1455" s="111">
        <f>(b*f_cd/L1455)*SUM(U1455:Y1455)+SUM(Q1455:R1455)</f>
        <v/>
      </c>
      <c r="AF1455" s="112">
        <f>AE1455*(K1455-y+e)</f>
        <v/>
      </c>
      <c r="AG1455" s="113">
        <f>(b*f_cd/(L1455^2))*SUM(Z1455:AD1455)+SUM(S1455:T1455)-AF1455</f>
        <v/>
      </c>
      <c r="AH1455" s="114">
        <f>AG1455&lt;0</f>
        <v/>
      </c>
      <c r="AI1455" s="115">
        <f>IF(A1455=1,FALSE,(AND(AQ1455,AH1455,NOT(AI1454))))</f>
        <v/>
      </c>
      <c r="AJ1455" s="116">
        <f>(b*f_cd/L1455)*(a_1/2*J1455^2+a_2/3*J1455^3+a_3/4*J1455^4+a_4/5*J1455^5+a_5/6*J1455^6)+SUM(Q1455:R1455)</f>
        <v/>
      </c>
      <c r="AK1455">
        <f>AJ1455*(K1455-y+e)</f>
        <v/>
      </c>
      <c r="AL1455" s="118">
        <f>(b*f_cd/(L1455^2))*(a_1/3*J1455^3+a_2/4*J1455^4+a_3/5*J1455^5+a_4/6*J1455^6+a_5/7*J1455^7)+SUM(S1455:T1455)-AK1455</f>
        <v/>
      </c>
      <c r="AM1455" s="114">
        <f>AL1455&gt;0</f>
        <v/>
      </c>
      <c r="AN1455" s="115">
        <f>IF(A1455=1,FALSE,(AND(AQ1455,AM1455,NOT(AN1454))))</f>
        <v/>
      </c>
      <c r="AO1455">
        <f>IF(D1455=1,AND(AH1455,NOT(AI1455)),AND(AM1455,NOT(AN1455)))</f>
        <v/>
      </c>
      <c r="AP1455" s="119">
        <f>IF(D1455=1,AI1455,AN1455)</f>
        <v/>
      </c>
      <c r="AQ1455" s="125">
        <f>ABS(E1455)&lt;$AQ$2</f>
        <v/>
      </c>
      <c r="AS1455">
        <f>IF(AP1455,MAX(AS$3:AS1453)+1,"")</f>
        <v/>
      </c>
    </row>
    <row r="1456">
      <c r="A1456" t="n">
        <v>1366</v>
      </c>
      <c r="B1456" s="131">
        <f>IF(A1456=1,0,IF(AP1456,0.1*ε_cu1cd,0))</f>
        <v/>
      </c>
      <c r="C1456" s="131">
        <f>IF(A1456=1,0.1*ε_cu1cd,C1455+B1455)</f>
        <v/>
      </c>
      <c r="D1456" s="113">
        <f>IF('Нормальний переріз'!$D$68&gt;0,1,2)</f>
        <v/>
      </c>
      <c r="E1456" s="144">
        <f>IF(D1456=1,F1456,G1456)</f>
        <v/>
      </c>
      <c r="F1456" s="124">
        <f>IF(AI1455,0.11*ε_cu1cd,IF(AH1455,F1455*0.01,F1455))</f>
        <v/>
      </c>
      <c r="G1456" s="124">
        <f>IF(AP1455,-0.1*ε_cu1cd,IF(AM1455,G1455*0.01,G1455))</f>
        <v/>
      </c>
      <c r="H1456" s="113">
        <f>IF(A1456=1,E1456,IF(AO1455,H1455-E1455+E1456,IF(AP1455,0.8*H1455,H1455+E1456)))</f>
        <v/>
      </c>
      <c r="I1456" s="169">
        <f>(C1456-H1456)/h</f>
        <v/>
      </c>
      <c r="J1456">
        <f>C1456/(ε_c1cd)</f>
        <v/>
      </c>
      <c r="K1456">
        <f>C1456/I1456</f>
        <v/>
      </c>
      <c r="L1456" s="131">
        <f>I1456/(ε_c1cd)</f>
        <v/>
      </c>
      <c r="M1456">
        <f>I1456*(K1456-Z_s1)</f>
        <v/>
      </c>
      <c r="N1456">
        <f>I1456*(K1456-Z_s2)</f>
        <v/>
      </c>
      <c r="O1456">
        <f>E_s*M1456</f>
        <v/>
      </c>
      <c r="P1456">
        <f>E_s*N1456</f>
        <v/>
      </c>
      <c r="Q1456">
        <f>O1456*A_s1</f>
        <v/>
      </c>
      <c r="R1456">
        <f>P1456*A_s2</f>
        <v/>
      </c>
      <c r="S1456">
        <f>Q1456*($K1456-Z_s1)</f>
        <v/>
      </c>
      <c r="T1456">
        <f>R1456*($K1456-Z_s2)</f>
        <v/>
      </c>
      <c r="U1456">
        <f>(INDIRECT("a_"&amp;U$2)/(U$2+1))*(($C1456^(U$2+1)-$H1456^(U$2+1))/(ε_c1cd^(U$2+1)))</f>
        <v/>
      </c>
      <c r="V1456">
        <f>(INDIRECT("a_"&amp;V$2)/(V$2+1))*(($C1456^(V$2+1)-$H1456^(V$2+1))/(ε_c1cd^(V$2+1)))</f>
        <v/>
      </c>
      <c r="W1456">
        <f>(INDIRECT("a_"&amp;W$2)/(W$2+1))*(($C1456^(W$2+1)-$H1456^(W$2+1))/(ε_c1cd^(W$2+1)))</f>
        <v/>
      </c>
      <c r="X1456">
        <f>(INDIRECT("a_"&amp;X$2)/(X$2+1))*(($C1456^(X$2+1)-$H1456^(X$2+1))/(ε_c1cd^(X$2+1)))</f>
        <v/>
      </c>
      <c r="Y1456">
        <f>(INDIRECT("a_"&amp;Y$2)/(Y$2+1))*(($C1456^(Y$2+1)-$H1456^(Y$2+1))/(ε_c1cd^(Y$2+1)))</f>
        <v/>
      </c>
      <c r="Z1456">
        <f>(INDIRECT("a_"&amp;Z$2)/(Z$2+2))*(($C1456^(Z$2+2)-$H1456^(Z$2+2))/(ε_c1cd^(Z$2+2)))</f>
        <v/>
      </c>
      <c r="AA1456">
        <f>(INDIRECT("a_"&amp;AA$2)/(AA$2+2))*(($C1456^(AA$2+2)-$H1456^(AA$2+2))/(ε_c1cd^(AA$2+2)))</f>
        <v/>
      </c>
      <c r="AB1456">
        <f>(INDIRECT("a_"&amp;AB$2)/(AB$2+2))*(($C1456^(AB$2+2)-$H1456^(AB$2+2))/(ε_c1cd^(AB$2+2)))</f>
        <v/>
      </c>
      <c r="AC1456">
        <f>(INDIRECT("a_"&amp;AC$2)/(AC$2+2))*(($C1456^(AC$2+2)-$H1456^(AC$2+2))/(ε_c1cd^(AC$2+2)))</f>
        <v/>
      </c>
      <c r="AD1456">
        <f>(INDIRECT("a_"&amp;AD$2)/(AD$2+2))*(($C1456^(AD$2+2)-$H1456^(AD$2+2))/(ε_c1cd^(AD$2+2)))</f>
        <v/>
      </c>
      <c r="AE1456" s="111">
        <f>(b*f_cd/L1456)*SUM(U1456:Y1456)+SUM(Q1456:R1456)</f>
        <v/>
      </c>
      <c r="AF1456" s="112">
        <f>AE1456*(K1456-y+e)</f>
        <v/>
      </c>
      <c r="AG1456" s="113">
        <f>(b*f_cd/(L1456^2))*SUM(Z1456:AD1456)+SUM(S1456:T1456)-AF1456</f>
        <v/>
      </c>
      <c r="AH1456" s="114">
        <f>AG1456&lt;0</f>
        <v/>
      </c>
      <c r="AI1456" s="115">
        <f>IF(A1456=1,FALSE,(AND(AQ1456,AH1456,NOT(AI1455))))</f>
        <v/>
      </c>
      <c r="AJ1456" s="116">
        <f>(b*f_cd/L1456)*(a_1/2*J1456^2+a_2/3*J1456^3+a_3/4*J1456^4+a_4/5*J1456^5+a_5/6*J1456^6)+SUM(Q1456:R1456)</f>
        <v/>
      </c>
      <c r="AK1456">
        <f>AJ1456*(K1456-y+e)</f>
        <v/>
      </c>
      <c r="AL1456" s="118">
        <f>(b*f_cd/(L1456^2))*(a_1/3*J1456^3+a_2/4*J1456^4+a_3/5*J1456^5+a_4/6*J1456^6+a_5/7*J1456^7)+SUM(S1456:T1456)-AK1456</f>
        <v/>
      </c>
      <c r="AM1456" s="114">
        <f>AL1456&gt;0</f>
        <v/>
      </c>
      <c r="AN1456" s="115">
        <f>IF(A1456=1,FALSE,(AND(AQ1456,AM1456,NOT(AN1455))))</f>
        <v/>
      </c>
      <c r="AO1456">
        <f>IF(D1456=1,AND(AH1456,NOT(AI1456)),AND(AM1456,NOT(AN1456)))</f>
        <v/>
      </c>
      <c r="AP1456" s="119">
        <f>IF(D1456=1,AI1456,AN1456)</f>
        <v/>
      </c>
      <c r="AQ1456" s="125">
        <f>ABS(E1456)&lt;$AQ$2</f>
        <v/>
      </c>
      <c r="AS1456">
        <f>IF(AP1456,MAX(AS$3:AS1454)+1,"")</f>
        <v/>
      </c>
    </row>
    <row r="1457">
      <c r="A1457" t="n">
        <v>1367</v>
      </c>
      <c r="B1457" s="131">
        <f>IF(A1457=1,0,IF(AP1457,0.1*ε_cu1cd,0))</f>
        <v/>
      </c>
      <c r="C1457" s="131">
        <f>IF(A1457=1,0.1*ε_cu1cd,C1456+B1456)</f>
        <v/>
      </c>
      <c r="D1457" s="113">
        <f>IF('Нормальний переріз'!$D$68&gt;0,1,2)</f>
        <v/>
      </c>
      <c r="E1457" s="144">
        <f>IF(D1457=1,F1457,G1457)</f>
        <v/>
      </c>
      <c r="F1457" s="124">
        <f>IF(AI1456,0.11*ε_cu1cd,IF(AH1456,F1456*0.01,F1456))</f>
        <v/>
      </c>
      <c r="G1457" s="124">
        <f>IF(AP1456,-0.1*ε_cu1cd,IF(AM1456,G1456*0.01,G1456))</f>
        <v/>
      </c>
      <c r="H1457" s="113">
        <f>IF(A1457=1,E1457,IF(AO1456,H1456-E1456+E1457,IF(AP1456,0.8*H1456,H1456+E1457)))</f>
        <v/>
      </c>
      <c r="I1457" s="169">
        <f>(C1457-H1457)/h</f>
        <v/>
      </c>
      <c r="J1457">
        <f>C1457/(ε_c1cd)</f>
        <v/>
      </c>
      <c r="K1457">
        <f>C1457/I1457</f>
        <v/>
      </c>
      <c r="L1457" s="131">
        <f>I1457/(ε_c1cd)</f>
        <v/>
      </c>
      <c r="M1457">
        <f>I1457*(K1457-Z_s1)</f>
        <v/>
      </c>
      <c r="N1457">
        <f>I1457*(K1457-Z_s2)</f>
        <v/>
      </c>
      <c r="O1457">
        <f>E_s*M1457</f>
        <v/>
      </c>
      <c r="P1457">
        <f>E_s*N1457</f>
        <v/>
      </c>
      <c r="Q1457">
        <f>O1457*A_s1</f>
        <v/>
      </c>
      <c r="R1457">
        <f>P1457*A_s2</f>
        <v/>
      </c>
      <c r="S1457">
        <f>Q1457*($K1457-Z_s1)</f>
        <v/>
      </c>
      <c r="T1457">
        <f>R1457*($K1457-Z_s2)</f>
        <v/>
      </c>
      <c r="U1457">
        <f>(INDIRECT("a_"&amp;U$2)/(U$2+1))*(($C1457^(U$2+1)-$H1457^(U$2+1))/(ε_c1cd^(U$2+1)))</f>
        <v/>
      </c>
      <c r="V1457">
        <f>(INDIRECT("a_"&amp;V$2)/(V$2+1))*(($C1457^(V$2+1)-$H1457^(V$2+1))/(ε_c1cd^(V$2+1)))</f>
        <v/>
      </c>
      <c r="W1457">
        <f>(INDIRECT("a_"&amp;W$2)/(W$2+1))*(($C1457^(W$2+1)-$H1457^(W$2+1))/(ε_c1cd^(W$2+1)))</f>
        <v/>
      </c>
      <c r="X1457">
        <f>(INDIRECT("a_"&amp;X$2)/(X$2+1))*(($C1457^(X$2+1)-$H1457^(X$2+1))/(ε_c1cd^(X$2+1)))</f>
        <v/>
      </c>
      <c r="Y1457">
        <f>(INDIRECT("a_"&amp;Y$2)/(Y$2+1))*(($C1457^(Y$2+1)-$H1457^(Y$2+1))/(ε_c1cd^(Y$2+1)))</f>
        <v/>
      </c>
      <c r="Z1457">
        <f>(INDIRECT("a_"&amp;Z$2)/(Z$2+2))*(($C1457^(Z$2+2)-$H1457^(Z$2+2))/(ε_c1cd^(Z$2+2)))</f>
        <v/>
      </c>
      <c r="AA1457">
        <f>(INDIRECT("a_"&amp;AA$2)/(AA$2+2))*(($C1457^(AA$2+2)-$H1457^(AA$2+2))/(ε_c1cd^(AA$2+2)))</f>
        <v/>
      </c>
      <c r="AB1457">
        <f>(INDIRECT("a_"&amp;AB$2)/(AB$2+2))*(($C1457^(AB$2+2)-$H1457^(AB$2+2))/(ε_c1cd^(AB$2+2)))</f>
        <v/>
      </c>
      <c r="AC1457">
        <f>(INDIRECT("a_"&amp;AC$2)/(AC$2+2))*(($C1457^(AC$2+2)-$H1457^(AC$2+2))/(ε_c1cd^(AC$2+2)))</f>
        <v/>
      </c>
      <c r="AD1457">
        <f>(INDIRECT("a_"&amp;AD$2)/(AD$2+2))*(($C1457^(AD$2+2)-$H1457^(AD$2+2))/(ε_c1cd^(AD$2+2)))</f>
        <v/>
      </c>
      <c r="AE1457" s="111">
        <f>(b*f_cd/L1457)*SUM(U1457:Y1457)+SUM(Q1457:R1457)</f>
        <v/>
      </c>
      <c r="AF1457" s="112">
        <f>AE1457*(K1457-y+e)</f>
        <v/>
      </c>
      <c r="AG1457" s="113">
        <f>(b*f_cd/(L1457^2))*SUM(Z1457:AD1457)+SUM(S1457:T1457)-AF1457</f>
        <v/>
      </c>
      <c r="AH1457" s="114">
        <f>AG1457&lt;0</f>
        <v/>
      </c>
      <c r="AI1457" s="115">
        <f>IF(A1457=1,FALSE,(AND(AQ1457,AH1457,NOT(AI1456))))</f>
        <v/>
      </c>
      <c r="AJ1457" s="116">
        <f>(b*f_cd/L1457)*(a_1/2*J1457^2+a_2/3*J1457^3+a_3/4*J1457^4+a_4/5*J1457^5+a_5/6*J1457^6)+SUM(Q1457:R1457)</f>
        <v/>
      </c>
      <c r="AK1457">
        <f>AJ1457*(K1457-y+e)</f>
        <v/>
      </c>
      <c r="AL1457" s="118">
        <f>(b*f_cd/(L1457^2))*(a_1/3*J1457^3+a_2/4*J1457^4+a_3/5*J1457^5+a_4/6*J1457^6+a_5/7*J1457^7)+SUM(S1457:T1457)-AK1457</f>
        <v/>
      </c>
      <c r="AM1457" s="114">
        <f>AL1457&gt;0</f>
        <v/>
      </c>
      <c r="AN1457" s="115">
        <f>IF(A1457=1,FALSE,(AND(AQ1457,AM1457,NOT(AN1456))))</f>
        <v/>
      </c>
      <c r="AO1457">
        <f>IF(D1457=1,AND(AH1457,NOT(AI1457)),AND(AM1457,NOT(AN1457)))</f>
        <v/>
      </c>
      <c r="AP1457" s="119">
        <f>IF(D1457=1,AI1457,AN1457)</f>
        <v/>
      </c>
      <c r="AQ1457" s="125">
        <f>ABS(E1457)&lt;$AQ$2</f>
        <v/>
      </c>
      <c r="AS1457">
        <f>IF(AP1457,MAX(AS$3:AS1455)+1,"")</f>
        <v/>
      </c>
    </row>
    <row r="1458">
      <c r="A1458" t="n">
        <v>1368</v>
      </c>
      <c r="B1458" s="131">
        <f>IF(A1458=1,0,IF(AP1458,0.1*ε_cu1cd,0))</f>
        <v/>
      </c>
      <c r="C1458" s="131">
        <f>IF(A1458=1,0.1*ε_cu1cd,C1457+B1457)</f>
        <v/>
      </c>
      <c r="D1458" s="113">
        <f>IF('Нормальний переріз'!$D$68&gt;0,1,2)</f>
        <v/>
      </c>
      <c r="E1458" s="144">
        <f>IF(D1458=1,F1458,G1458)</f>
        <v/>
      </c>
      <c r="F1458" s="124">
        <f>IF(AI1457,0.11*ε_cu1cd,IF(AH1457,F1457*0.01,F1457))</f>
        <v/>
      </c>
      <c r="G1458" s="124">
        <f>IF(AP1457,-0.1*ε_cu1cd,IF(AM1457,G1457*0.01,G1457))</f>
        <v/>
      </c>
      <c r="H1458" s="113">
        <f>IF(A1458=1,E1458,IF(AO1457,H1457-E1457+E1458,IF(AP1457,0.8*H1457,H1457+E1458)))</f>
        <v/>
      </c>
      <c r="I1458" s="169">
        <f>(C1458-H1458)/h</f>
        <v/>
      </c>
      <c r="J1458">
        <f>C1458/(ε_c1cd)</f>
        <v/>
      </c>
      <c r="K1458">
        <f>C1458/I1458</f>
        <v/>
      </c>
      <c r="L1458" s="131">
        <f>I1458/(ε_c1cd)</f>
        <v/>
      </c>
      <c r="M1458">
        <f>I1458*(K1458-Z_s1)</f>
        <v/>
      </c>
      <c r="N1458">
        <f>I1458*(K1458-Z_s2)</f>
        <v/>
      </c>
      <c r="O1458">
        <f>E_s*M1458</f>
        <v/>
      </c>
      <c r="P1458">
        <f>E_s*N1458</f>
        <v/>
      </c>
      <c r="Q1458">
        <f>O1458*A_s1</f>
        <v/>
      </c>
      <c r="R1458">
        <f>P1458*A_s2</f>
        <v/>
      </c>
      <c r="S1458">
        <f>Q1458*($K1458-Z_s1)</f>
        <v/>
      </c>
      <c r="T1458">
        <f>R1458*($K1458-Z_s2)</f>
        <v/>
      </c>
      <c r="U1458">
        <f>(INDIRECT("a_"&amp;U$2)/(U$2+1))*(($C1458^(U$2+1)-$H1458^(U$2+1))/(ε_c1cd^(U$2+1)))</f>
        <v/>
      </c>
      <c r="V1458">
        <f>(INDIRECT("a_"&amp;V$2)/(V$2+1))*(($C1458^(V$2+1)-$H1458^(V$2+1))/(ε_c1cd^(V$2+1)))</f>
        <v/>
      </c>
      <c r="W1458">
        <f>(INDIRECT("a_"&amp;W$2)/(W$2+1))*(($C1458^(W$2+1)-$H1458^(W$2+1))/(ε_c1cd^(W$2+1)))</f>
        <v/>
      </c>
      <c r="X1458">
        <f>(INDIRECT("a_"&amp;X$2)/(X$2+1))*(($C1458^(X$2+1)-$H1458^(X$2+1))/(ε_c1cd^(X$2+1)))</f>
        <v/>
      </c>
      <c r="Y1458">
        <f>(INDIRECT("a_"&amp;Y$2)/(Y$2+1))*(($C1458^(Y$2+1)-$H1458^(Y$2+1))/(ε_c1cd^(Y$2+1)))</f>
        <v/>
      </c>
      <c r="Z1458">
        <f>(INDIRECT("a_"&amp;Z$2)/(Z$2+2))*(($C1458^(Z$2+2)-$H1458^(Z$2+2))/(ε_c1cd^(Z$2+2)))</f>
        <v/>
      </c>
      <c r="AA1458">
        <f>(INDIRECT("a_"&amp;AA$2)/(AA$2+2))*(($C1458^(AA$2+2)-$H1458^(AA$2+2))/(ε_c1cd^(AA$2+2)))</f>
        <v/>
      </c>
      <c r="AB1458">
        <f>(INDIRECT("a_"&amp;AB$2)/(AB$2+2))*(($C1458^(AB$2+2)-$H1458^(AB$2+2))/(ε_c1cd^(AB$2+2)))</f>
        <v/>
      </c>
      <c r="AC1458">
        <f>(INDIRECT("a_"&amp;AC$2)/(AC$2+2))*(($C1458^(AC$2+2)-$H1458^(AC$2+2))/(ε_c1cd^(AC$2+2)))</f>
        <v/>
      </c>
      <c r="AD1458">
        <f>(INDIRECT("a_"&amp;AD$2)/(AD$2+2))*(($C1458^(AD$2+2)-$H1458^(AD$2+2))/(ε_c1cd^(AD$2+2)))</f>
        <v/>
      </c>
      <c r="AE1458" s="111">
        <f>(b*f_cd/L1458)*SUM(U1458:Y1458)+SUM(Q1458:R1458)</f>
        <v/>
      </c>
      <c r="AF1458" s="112">
        <f>AE1458*(K1458-y+e)</f>
        <v/>
      </c>
      <c r="AG1458" s="113">
        <f>(b*f_cd/(L1458^2))*SUM(Z1458:AD1458)+SUM(S1458:T1458)-AF1458</f>
        <v/>
      </c>
      <c r="AH1458" s="114">
        <f>AG1458&lt;0</f>
        <v/>
      </c>
      <c r="AI1458" s="115">
        <f>IF(A1458=1,FALSE,(AND(AQ1458,AH1458,NOT(AI1457))))</f>
        <v/>
      </c>
      <c r="AJ1458" s="116">
        <f>(b*f_cd/L1458)*(a_1/2*J1458^2+a_2/3*J1458^3+a_3/4*J1458^4+a_4/5*J1458^5+a_5/6*J1458^6)+SUM(Q1458:R1458)</f>
        <v/>
      </c>
      <c r="AK1458">
        <f>AJ1458*(K1458-y+e)</f>
        <v/>
      </c>
      <c r="AL1458" s="118">
        <f>(b*f_cd/(L1458^2))*(a_1/3*J1458^3+a_2/4*J1458^4+a_3/5*J1458^5+a_4/6*J1458^6+a_5/7*J1458^7)+SUM(S1458:T1458)-AK1458</f>
        <v/>
      </c>
      <c r="AM1458" s="114">
        <f>AL1458&gt;0</f>
        <v/>
      </c>
      <c r="AN1458" s="115">
        <f>IF(A1458=1,FALSE,(AND(AQ1458,AM1458,NOT(AN1457))))</f>
        <v/>
      </c>
      <c r="AO1458">
        <f>IF(D1458=1,AND(AH1458,NOT(AI1458)),AND(AM1458,NOT(AN1458)))</f>
        <v/>
      </c>
      <c r="AP1458" s="119">
        <f>IF(D1458=1,AI1458,AN1458)</f>
        <v/>
      </c>
      <c r="AQ1458" s="125">
        <f>ABS(E1458)&lt;$AQ$2</f>
        <v/>
      </c>
      <c r="AS1458">
        <f>IF(AP1458,MAX(AS$3:AS1456)+1,"")</f>
        <v/>
      </c>
    </row>
    <row r="1459">
      <c r="A1459" t="n">
        <v>1369</v>
      </c>
      <c r="B1459" s="131">
        <f>IF(A1459=1,0,IF(AP1459,0.1*ε_cu1cd,0))</f>
        <v/>
      </c>
      <c r="C1459" s="131">
        <f>IF(A1459=1,0.1*ε_cu1cd,C1458+B1458)</f>
        <v/>
      </c>
      <c r="D1459" s="113">
        <f>IF('Нормальний переріз'!$D$68&gt;0,1,2)</f>
        <v/>
      </c>
      <c r="E1459" s="144">
        <f>IF(D1459=1,F1459,G1459)</f>
        <v/>
      </c>
      <c r="F1459" s="124">
        <f>IF(AI1458,0.11*ε_cu1cd,IF(AH1458,F1458*0.01,F1458))</f>
        <v/>
      </c>
      <c r="G1459" s="124">
        <f>IF(AP1458,-0.1*ε_cu1cd,IF(AM1458,G1458*0.01,G1458))</f>
        <v/>
      </c>
      <c r="H1459" s="113">
        <f>IF(A1459=1,E1459,IF(AO1458,H1458-E1458+E1459,IF(AP1458,0.8*H1458,H1458+E1459)))</f>
        <v/>
      </c>
      <c r="I1459" s="169">
        <f>(C1459-H1459)/h</f>
        <v/>
      </c>
      <c r="J1459">
        <f>C1459/(ε_c1cd)</f>
        <v/>
      </c>
      <c r="K1459">
        <f>C1459/I1459</f>
        <v/>
      </c>
      <c r="L1459" s="131">
        <f>I1459/(ε_c1cd)</f>
        <v/>
      </c>
      <c r="M1459">
        <f>I1459*(K1459-Z_s1)</f>
        <v/>
      </c>
      <c r="N1459">
        <f>I1459*(K1459-Z_s2)</f>
        <v/>
      </c>
      <c r="O1459">
        <f>E_s*M1459</f>
        <v/>
      </c>
      <c r="P1459">
        <f>E_s*N1459</f>
        <v/>
      </c>
      <c r="Q1459">
        <f>O1459*A_s1</f>
        <v/>
      </c>
      <c r="R1459">
        <f>P1459*A_s2</f>
        <v/>
      </c>
      <c r="S1459">
        <f>Q1459*($K1459-Z_s1)</f>
        <v/>
      </c>
      <c r="T1459">
        <f>R1459*($K1459-Z_s2)</f>
        <v/>
      </c>
      <c r="U1459">
        <f>(INDIRECT("a_"&amp;U$2)/(U$2+1))*(($C1459^(U$2+1)-$H1459^(U$2+1))/(ε_c1cd^(U$2+1)))</f>
        <v/>
      </c>
      <c r="V1459">
        <f>(INDIRECT("a_"&amp;V$2)/(V$2+1))*(($C1459^(V$2+1)-$H1459^(V$2+1))/(ε_c1cd^(V$2+1)))</f>
        <v/>
      </c>
      <c r="W1459">
        <f>(INDIRECT("a_"&amp;W$2)/(W$2+1))*(($C1459^(W$2+1)-$H1459^(W$2+1))/(ε_c1cd^(W$2+1)))</f>
        <v/>
      </c>
      <c r="X1459">
        <f>(INDIRECT("a_"&amp;X$2)/(X$2+1))*(($C1459^(X$2+1)-$H1459^(X$2+1))/(ε_c1cd^(X$2+1)))</f>
        <v/>
      </c>
      <c r="Y1459">
        <f>(INDIRECT("a_"&amp;Y$2)/(Y$2+1))*(($C1459^(Y$2+1)-$H1459^(Y$2+1))/(ε_c1cd^(Y$2+1)))</f>
        <v/>
      </c>
      <c r="Z1459">
        <f>(INDIRECT("a_"&amp;Z$2)/(Z$2+2))*(($C1459^(Z$2+2)-$H1459^(Z$2+2))/(ε_c1cd^(Z$2+2)))</f>
        <v/>
      </c>
      <c r="AA1459">
        <f>(INDIRECT("a_"&amp;AA$2)/(AA$2+2))*(($C1459^(AA$2+2)-$H1459^(AA$2+2))/(ε_c1cd^(AA$2+2)))</f>
        <v/>
      </c>
      <c r="AB1459">
        <f>(INDIRECT("a_"&amp;AB$2)/(AB$2+2))*(($C1459^(AB$2+2)-$H1459^(AB$2+2))/(ε_c1cd^(AB$2+2)))</f>
        <v/>
      </c>
      <c r="AC1459">
        <f>(INDIRECT("a_"&amp;AC$2)/(AC$2+2))*(($C1459^(AC$2+2)-$H1459^(AC$2+2))/(ε_c1cd^(AC$2+2)))</f>
        <v/>
      </c>
      <c r="AD1459">
        <f>(INDIRECT("a_"&amp;AD$2)/(AD$2+2))*(($C1459^(AD$2+2)-$H1459^(AD$2+2))/(ε_c1cd^(AD$2+2)))</f>
        <v/>
      </c>
      <c r="AE1459" s="111">
        <f>(b*f_cd/L1459)*SUM(U1459:Y1459)+SUM(Q1459:R1459)</f>
        <v/>
      </c>
      <c r="AF1459" s="112">
        <f>AE1459*(K1459-y+e)</f>
        <v/>
      </c>
      <c r="AG1459" s="113">
        <f>(b*f_cd/(L1459^2))*SUM(Z1459:AD1459)+SUM(S1459:T1459)-AF1459</f>
        <v/>
      </c>
      <c r="AH1459" s="114">
        <f>AG1459&lt;0</f>
        <v/>
      </c>
      <c r="AI1459" s="115">
        <f>IF(A1459=1,FALSE,(AND(AQ1459,AH1459,NOT(AI1458))))</f>
        <v/>
      </c>
      <c r="AJ1459" s="116">
        <f>(b*f_cd/L1459)*(a_1/2*J1459^2+a_2/3*J1459^3+a_3/4*J1459^4+a_4/5*J1459^5+a_5/6*J1459^6)+SUM(Q1459:R1459)</f>
        <v/>
      </c>
      <c r="AK1459">
        <f>AJ1459*(K1459-y+e)</f>
        <v/>
      </c>
      <c r="AL1459" s="118">
        <f>(b*f_cd/(L1459^2))*(a_1/3*J1459^3+a_2/4*J1459^4+a_3/5*J1459^5+a_4/6*J1459^6+a_5/7*J1459^7)+SUM(S1459:T1459)-AK1459</f>
        <v/>
      </c>
      <c r="AM1459" s="114">
        <f>AL1459&gt;0</f>
        <v/>
      </c>
      <c r="AN1459" s="115">
        <f>IF(A1459=1,FALSE,(AND(AQ1459,AM1459,NOT(AN1458))))</f>
        <v/>
      </c>
      <c r="AO1459">
        <f>IF(D1459=1,AND(AH1459,NOT(AI1459)),AND(AM1459,NOT(AN1459)))</f>
        <v/>
      </c>
      <c r="AP1459" s="119">
        <f>IF(D1459=1,AI1459,AN1459)</f>
        <v/>
      </c>
      <c r="AQ1459" s="125">
        <f>ABS(E1459)&lt;$AQ$2</f>
        <v/>
      </c>
      <c r="AS1459">
        <f>IF(AP1459,MAX(AS$3:AS1457)+1,"")</f>
        <v/>
      </c>
    </row>
    <row r="1460">
      <c r="A1460" t="n">
        <v>1370</v>
      </c>
      <c r="B1460" s="131">
        <f>IF(A1460=1,0,IF(AP1460,0.1*ε_cu1cd,0))</f>
        <v/>
      </c>
      <c r="C1460" s="131">
        <f>IF(A1460=1,0.1*ε_cu1cd,C1459+B1459)</f>
        <v/>
      </c>
      <c r="D1460" s="113">
        <f>IF('Нормальний переріз'!$D$68&gt;0,1,2)</f>
        <v/>
      </c>
      <c r="E1460" s="144">
        <f>IF(D1460=1,F1460,G1460)</f>
        <v/>
      </c>
      <c r="F1460" s="124">
        <f>IF(AI1459,0.11*ε_cu1cd,IF(AH1459,F1459*0.01,F1459))</f>
        <v/>
      </c>
      <c r="G1460" s="124">
        <f>IF(AP1459,-0.1*ε_cu1cd,IF(AM1459,G1459*0.01,G1459))</f>
        <v/>
      </c>
      <c r="H1460" s="113">
        <f>IF(A1460=1,E1460,IF(AO1459,H1459-E1459+E1460,IF(AP1459,0.8*H1459,H1459+E1460)))</f>
        <v/>
      </c>
      <c r="I1460" s="169">
        <f>(C1460-H1460)/h</f>
        <v/>
      </c>
      <c r="J1460">
        <f>C1460/(ε_c1cd)</f>
        <v/>
      </c>
      <c r="K1460">
        <f>C1460/I1460</f>
        <v/>
      </c>
      <c r="L1460" s="131">
        <f>I1460/(ε_c1cd)</f>
        <v/>
      </c>
      <c r="M1460">
        <f>I1460*(K1460-Z_s1)</f>
        <v/>
      </c>
      <c r="N1460">
        <f>I1460*(K1460-Z_s2)</f>
        <v/>
      </c>
      <c r="O1460">
        <f>E_s*M1460</f>
        <v/>
      </c>
      <c r="P1460">
        <f>E_s*N1460</f>
        <v/>
      </c>
      <c r="Q1460">
        <f>O1460*A_s1</f>
        <v/>
      </c>
      <c r="R1460">
        <f>P1460*A_s2</f>
        <v/>
      </c>
      <c r="S1460">
        <f>Q1460*($K1460-Z_s1)</f>
        <v/>
      </c>
      <c r="T1460">
        <f>R1460*($K1460-Z_s2)</f>
        <v/>
      </c>
      <c r="U1460">
        <f>(INDIRECT("a_"&amp;U$2)/(U$2+1))*(($C1460^(U$2+1)-$H1460^(U$2+1))/(ε_c1cd^(U$2+1)))</f>
        <v/>
      </c>
      <c r="V1460">
        <f>(INDIRECT("a_"&amp;V$2)/(V$2+1))*(($C1460^(V$2+1)-$H1460^(V$2+1))/(ε_c1cd^(V$2+1)))</f>
        <v/>
      </c>
      <c r="W1460">
        <f>(INDIRECT("a_"&amp;W$2)/(W$2+1))*(($C1460^(W$2+1)-$H1460^(W$2+1))/(ε_c1cd^(W$2+1)))</f>
        <v/>
      </c>
      <c r="X1460">
        <f>(INDIRECT("a_"&amp;X$2)/(X$2+1))*(($C1460^(X$2+1)-$H1460^(X$2+1))/(ε_c1cd^(X$2+1)))</f>
        <v/>
      </c>
      <c r="Y1460">
        <f>(INDIRECT("a_"&amp;Y$2)/(Y$2+1))*(($C1460^(Y$2+1)-$H1460^(Y$2+1))/(ε_c1cd^(Y$2+1)))</f>
        <v/>
      </c>
      <c r="Z1460">
        <f>(INDIRECT("a_"&amp;Z$2)/(Z$2+2))*(($C1460^(Z$2+2)-$H1460^(Z$2+2))/(ε_c1cd^(Z$2+2)))</f>
        <v/>
      </c>
      <c r="AA1460">
        <f>(INDIRECT("a_"&amp;AA$2)/(AA$2+2))*(($C1460^(AA$2+2)-$H1460^(AA$2+2))/(ε_c1cd^(AA$2+2)))</f>
        <v/>
      </c>
      <c r="AB1460">
        <f>(INDIRECT("a_"&amp;AB$2)/(AB$2+2))*(($C1460^(AB$2+2)-$H1460^(AB$2+2))/(ε_c1cd^(AB$2+2)))</f>
        <v/>
      </c>
      <c r="AC1460">
        <f>(INDIRECT("a_"&amp;AC$2)/(AC$2+2))*(($C1460^(AC$2+2)-$H1460^(AC$2+2))/(ε_c1cd^(AC$2+2)))</f>
        <v/>
      </c>
      <c r="AD1460">
        <f>(INDIRECT("a_"&amp;AD$2)/(AD$2+2))*(($C1460^(AD$2+2)-$H1460^(AD$2+2))/(ε_c1cd^(AD$2+2)))</f>
        <v/>
      </c>
      <c r="AE1460" s="111">
        <f>(b*f_cd/L1460)*SUM(U1460:Y1460)+SUM(Q1460:R1460)</f>
        <v/>
      </c>
      <c r="AF1460" s="112">
        <f>AE1460*(K1460-y+e)</f>
        <v/>
      </c>
      <c r="AG1460" s="113">
        <f>(b*f_cd/(L1460^2))*SUM(Z1460:AD1460)+SUM(S1460:T1460)-AF1460</f>
        <v/>
      </c>
      <c r="AH1460" s="114">
        <f>AG1460&lt;0</f>
        <v/>
      </c>
      <c r="AI1460" s="115">
        <f>IF(A1460=1,FALSE,(AND(AQ1460,AH1460,NOT(AI1459))))</f>
        <v/>
      </c>
      <c r="AJ1460" s="116">
        <f>(b*f_cd/L1460)*(a_1/2*J1460^2+a_2/3*J1460^3+a_3/4*J1460^4+a_4/5*J1460^5+a_5/6*J1460^6)+SUM(Q1460:R1460)</f>
        <v/>
      </c>
      <c r="AK1460">
        <f>AJ1460*(K1460-y+e)</f>
        <v/>
      </c>
      <c r="AL1460" s="118">
        <f>(b*f_cd/(L1460^2))*(a_1/3*J1460^3+a_2/4*J1460^4+a_3/5*J1460^5+a_4/6*J1460^6+a_5/7*J1460^7)+SUM(S1460:T1460)-AK1460</f>
        <v/>
      </c>
      <c r="AM1460" s="114">
        <f>AL1460&gt;0</f>
        <v/>
      </c>
      <c r="AN1460" s="115">
        <f>IF(A1460=1,FALSE,(AND(AQ1460,AM1460,NOT(AN1459))))</f>
        <v/>
      </c>
      <c r="AO1460">
        <f>IF(D1460=1,AND(AH1460,NOT(AI1460)),AND(AM1460,NOT(AN1460)))</f>
        <v/>
      </c>
      <c r="AP1460" s="119">
        <f>IF(D1460=1,AI1460,AN1460)</f>
        <v/>
      </c>
      <c r="AQ1460" s="125">
        <f>ABS(E1460)&lt;$AQ$2</f>
        <v/>
      </c>
      <c r="AS1460">
        <f>IF(AP1460,MAX(AS$3:AS1458)+1,"")</f>
        <v/>
      </c>
    </row>
    <row r="1461">
      <c r="A1461" t="n">
        <v>1371</v>
      </c>
      <c r="B1461" s="131">
        <f>IF(A1461=1,0,IF(AP1461,0.1*ε_cu1cd,0))</f>
        <v/>
      </c>
      <c r="C1461" s="131">
        <f>IF(A1461=1,0.1*ε_cu1cd,C1460+B1460)</f>
        <v/>
      </c>
      <c r="D1461" s="113">
        <f>IF('Нормальний переріз'!$D$68&gt;0,1,2)</f>
        <v/>
      </c>
      <c r="E1461" s="144">
        <f>IF(D1461=1,F1461,G1461)</f>
        <v/>
      </c>
      <c r="F1461" s="124">
        <f>IF(AI1460,0.11*ε_cu1cd,IF(AH1460,F1460*0.01,F1460))</f>
        <v/>
      </c>
      <c r="G1461" s="124">
        <f>IF(AP1460,-0.1*ε_cu1cd,IF(AM1460,G1460*0.01,G1460))</f>
        <v/>
      </c>
      <c r="H1461" s="113">
        <f>IF(A1461=1,E1461,IF(AO1460,H1460-E1460+E1461,IF(AP1460,0.8*H1460,H1460+E1461)))</f>
        <v/>
      </c>
      <c r="I1461" s="169">
        <f>(C1461-H1461)/h</f>
        <v/>
      </c>
      <c r="J1461">
        <f>C1461/(ε_c1cd)</f>
        <v/>
      </c>
      <c r="K1461">
        <f>C1461/I1461</f>
        <v/>
      </c>
      <c r="L1461" s="131">
        <f>I1461/(ε_c1cd)</f>
        <v/>
      </c>
      <c r="M1461">
        <f>I1461*(K1461-Z_s1)</f>
        <v/>
      </c>
      <c r="N1461">
        <f>I1461*(K1461-Z_s2)</f>
        <v/>
      </c>
      <c r="O1461">
        <f>E_s*M1461</f>
        <v/>
      </c>
      <c r="P1461">
        <f>E_s*N1461</f>
        <v/>
      </c>
      <c r="Q1461">
        <f>O1461*A_s1</f>
        <v/>
      </c>
      <c r="R1461">
        <f>P1461*A_s2</f>
        <v/>
      </c>
      <c r="S1461">
        <f>Q1461*($K1461-Z_s1)</f>
        <v/>
      </c>
      <c r="T1461">
        <f>R1461*($K1461-Z_s2)</f>
        <v/>
      </c>
      <c r="U1461">
        <f>(INDIRECT("a_"&amp;U$2)/(U$2+1))*(($C1461^(U$2+1)-$H1461^(U$2+1))/(ε_c1cd^(U$2+1)))</f>
        <v/>
      </c>
      <c r="V1461">
        <f>(INDIRECT("a_"&amp;V$2)/(V$2+1))*(($C1461^(V$2+1)-$H1461^(V$2+1))/(ε_c1cd^(V$2+1)))</f>
        <v/>
      </c>
      <c r="W1461">
        <f>(INDIRECT("a_"&amp;W$2)/(W$2+1))*(($C1461^(W$2+1)-$H1461^(W$2+1))/(ε_c1cd^(W$2+1)))</f>
        <v/>
      </c>
      <c r="X1461">
        <f>(INDIRECT("a_"&amp;X$2)/(X$2+1))*(($C1461^(X$2+1)-$H1461^(X$2+1))/(ε_c1cd^(X$2+1)))</f>
        <v/>
      </c>
      <c r="Y1461">
        <f>(INDIRECT("a_"&amp;Y$2)/(Y$2+1))*(($C1461^(Y$2+1)-$H1461^(Y$2+1))/(ε_c1cd^(Y$2+1)))</f>
        <v/>
      </c>
      <c r="Z1461">
        <f>(INDIRECT("a_"&amp;Z$2)/(Z$2+2))*(($C1461^(Z$2+2)-$H1461^(Z$2+2))/(ε_c1cd^(Z$2+2)))</f>
        <v/>
      </c>
      <c r="AA1461">
        <f>(INDIRECT("a_"&amp;AA$2)/(AA$2+2))*(($C1461^(AA$2+2)-$H1461^(AA$2+2))/(ε_c1cd^(AA$2+2)))</f>
        <v/>
      </c>
      <c r="AB1461">
        <f>(INDIRECT("a_"&amp;AB$2)/(AB$2+2))*(($C1461^(AB$2+2)-$H1461^(AB$2+2))/(ε_c1cd^(AB$2+2)))</f>
        <v/>
      </c>
      <c r="AC1461">
        <f>(INDIRECT("a_"&amp;AC$2)/(AC$2+2))*(($C1461^(AC$2+2)-$H1461^(AC$2+2))/(ε_c1cd^(AC$2+2)))</f>
        <v/>
      </c>
      <c r="AD1461">
        <f>(INDIRECT("a_"&amp;AD$2)/(AD$2+2))*(($C1461^(AD$2+2)-$H1461^(AD$2+2))/(ε_c1cd^(AD$2+2)))</f>
        <v/>
      </c>
      <c r="AE1461" s="111">
        <f>(b*f_cd/L1461)*SUM(U1461:Y1461)+SUM(Q1461:R1461)</f>
        <v/>
      </c>
      <c r="AF1461" s="112">
        <f>AE1461*(K1461-y+e)</f>
        <v/>
      </c>
      <c r="AG1461" s="113">
        <f>(b*f_cd/(L1461^2))*SUM(Z1461:AD1461)+SUM(S1461:T1461)-AF1461</f>
        <v/>
      </c>
      <c r="AH1461" s="114">
        <f>AG1461&lt;0</f>
        <v/>
      </c>
      <c r="AI1461" s="115">
        <f>IF(A1461=1,FALSE,(AND(AQ1461,AH1461,NOT(AI1460))))</f>
        <v/>
      </c>
      <c r="AJ1461" s="116">
        <f>(b*f_cd/L1461)*(a_1/2*J1461^2+a_2/3*J1461^3+a_3/4*J1461^4+a_4/5*J1461^5+a_5/6*J1461^6)+SUM(Q1461:R1461)</f>
        <v/>
      </c>
      <c r="AK1461">
        <f>AJ1461*(K1461-y+e)</f>
        <v/>
      </c>
      <c r="AL1461" s="118">
        <f>(b*f_cd/(L1461^2))*(a_1/3*J1461^3+a_2/4*J1461^4+a_3/5*J1461^5+a_4/6*J1461^6+a_5/7*J1461^7)+SUM(S1461:T1461)-AK1461</f>
        <v/>
      </c>
      <c r="AM1461" s="114">
        <f>AL1461&gt;0</f>
        <v/>
      </c>
      <c r="AN1461" s="115">
        <f>IF(A1461=1,FALSE,(AND(AQ1461,AM1461,NOT(AN1460))))</f>
        <v/>
      </c>
      <c r="AO1461">
        <f>IF(D1461=1,AND(AH1461,NOT(AI1461)),AND(AM1461,NOT(AN1461)))</f>
        <v/>
      </c>
      <c r="AP1461" s="119">
        <f>IF(D1461=1,AI1461,AN1461)</f>
        <v/>
      </c>
      <c r="AQ1461" s="125">
        <f>ABS(E1461)&lt;$AQ$2</f>
        <v/>
      </c>
      <c r="AS1461">
        <f>IF(AP1461,MAX(AS$3:AS1459)+1,"")</f>
        <v/>
      </c>
    </row>
    <row r="1462">
      <c r="A1462" t="n">
        <v>1372</v>
      </c>
      <c r="B1462" s="131">
        <f>IF(A1462=1,0,IF(AP1462,0.1*ε_cu1cd,0))</f>
        <v/>
      </c>
      <c r="C1462" s="131">
        <f>IF(A1462=1,0.1*ε_cu1cd,C1461+B1461)</f>
        <v/>
      </c>
      <c r="D1462" s="113">
        <f>IF('Нормальний переріз'!$D$68&gt;0,1,2)</f>
        <v/>
      </c>
      <c r="E1462" s="144">
        <f>IF(D1462=1,F1462,G1462)</f>
        <v/>
      </c>
      <c r="F1462" s="124">
        <f>IF(AI1461,0.11*ε_cu1cd,IF(AH1461,F1461*0.01,F1461))</f>
        <v/>
      </c>
      <c r="G1462" s="124">
        <f>IF(AP1461,-0.1*ε_cu1cd,IF(AM1461,G1461*0.01,G1461))</f>
        <v/>
      </c>
      <c r="H1462" s="113">
        <f>IF(A1462=1,E1462,IF(AO1461,H1461-E1461+E1462,IF(AP1461,0.8*H1461,H1461+E1462)))</f>
        <v/>
      </c>
      <c r="I1462" s="169">
        <f>(C1462-H1462)/h</f>
        <v/>
      </c>
      <c r="J1462">
        <f>C1462/(ε_c1cd)</f>
        <v/>
      </c>
      <c r="K1462">
        <f>C1462/I1462</f>
        <v/>
      </c>
      <c r="L1462" s="131">
        <f>I1462/(ε_c1cd)</f>
        <v/>
      </c>
      <c r="M1462">
        <f>I1462*(K1462-Z_s1)</f>
        <v/>
      </c>
      <c r="N1462">
        <f>I1462*(K1462-Z_s2)</f>
        <v/>
      </c>
      <c r="O1462">
        <f>E_s*M1462</f>
        <v/>
      </c>
      <c r="P1462">
        <f>E_s*N1462</f>
        <v/>
      </c>
      <c r="Q1462">
        <f>O1462*A_s1</f>
        <v/>
      </c>
      <c r="R1462">
        <f>P1462*A_s2</f>
        <v/>
      </c>
      <c r="S1462">
        <f>Q1462*($K1462-Z_s1)</f>
        <v/>
      </c>
      <c r="T1462">
        <f>R1462*($K1462-Z_s2)</f>
        <v/>
      </c>
      <c r="U1462">
        <f>(INDIRECT("a_"&amp;U$2)/(U$2+1))*(($C1462^(U$2+1)-$H1462^(U$2+1))/(ε_c1cd^(U$2+1)))</f>
        <v/>
      </c>
      <c r="V1462">
        <f>(INDIRECT("a_"&amp;V$2)/(V$2+1))*(($C1462^(V$2+1)-$H1462^(V$2+1))/(ε_c1cd^(V$2+1)))</f>
        <v/>
      </c>
      <c r="W1462">
        <f>(INDIRECT("a_"&amp;W$2)/(W$2+1))*(($C1462^(W$2+1)-$H1462^(W$2+1))/(ε_c1cd^(W$2+1)))</f>
        <v/>
      </c>
      <c r="X1462">
        <f>(INDIRECT("a_"&amp;X$2)/(X$2+1))*(($C1462^(X$2+1)-$H1462^(X$2+1))/(ε_c1cd^(X$2+1)))</f>
        <v/>
      </c>
      <c r="Y1462">
        <f>(INDIRECT("a_"&amp;Y$2)/(Y$2+1))*(($C1462^(Y$2+1)-$H1462^(Y$2+1))/(ε_c1cd^(Y$2+1)))</f>
        <v/>
      </c>
      <c r="Z1462">
        <f>(INDIRECT("a_"&amp;Z$2)/(Z$2+2))*(($C1462^(Z$2+2)-$H1462^(Z$2+2))/(ε_c1cd^(Z$2+2)))</f>
        <v/>
      </c>
      <c r="AA1462">
        <f>(INDIRECT("a_"&amp;AA$2)/(AA$2+2))*(($C1462^(AA$2+2)-$H1462^(AA$2+2))/(ε_c1cd^(AA$2+2)))</f>
        <v/>
      </c>
      <c r="AB1462">
        <f>(INDIRECT("a_"&amp;AB$2)/(AB$2+2))*(($C1462^(AB$2+2)-$H1462^(AB$2+2))/(ε_c1cd^(AB$2+2)))</f>
        <v/>
      </c>
      <c r="AC1462">
        <f>(INDIRECT("a_"&amp;AC$2)/(AC$2+2))*(($C1462^(AC$2+2)-$H1462^(AC$2+2))/(ε_c1cd^(AC$2+2)))</f>
        <v/>
      </c>
      <c r="AD1462">
        <f>(INDIRECT("a_"&amp;AD$2)/(AD$2+2))*(($C1462^(AD$2+2)-$H1462^(AD$2+2))/(ε_c1cd^(AD$2+2)))</f>
        <v/>
      </c>
      <c r="AE1462" s="111">
        <f>(b*f_cd/L1462)*SUM(U1462:Y1462)+SUM(Q1462:R1462)</f>
        <v/>
      </c>
      <c r="AF1462" s="112">
        <f>AE1462*(K1462-y+e)</f>
        <v/>
      </c>
      <c r="AG1462" s="113">
        <f>(b*f_cd/(L1462^2))*SUM(Z1462:AD1462)+SUM(S1462:T1462)-AF1462</f>
        <v/>
      </c>
      <c r="AH1462" s="114">
        <f>AG1462&lt;0</f>
        <v/>
      </c>
      <c r="AI1462" s="115">
        <f>IF(A1462=1,FALSE,(AND(AQ1462,AH1462,NOT(AI1461))))</f>
        <v/>
      </c>
      <c r="AJ1462" s="116">
        <f>(b*f_cd/L1462)*(a_1/2*J1462^2+a_2/3*J1462^3+a_3/4*J1462^4+a_4/5*J1462^5+a_5/6*J1462^6)+SUM(Q1462:R1462)</f>
        <v/>
      </c>
      <c r="AK1462">
        <f>AJ1462*(K1462-y+e)</f>
        <v/>
      </c>
      <c r="AL1462" s="118">
        <f>(b*f_cd/(L1462^2))*(a_1/3*J1462^3+a_2/4*J1462^4+a_3/5*J1462^5+a_4/6*J1462^6+a_5/7*J1462^7)+SUM(S1462:T1462)-AK1462</f>
        <v/>
      </c>
      <c r="AM1462" s="114">
        <f>AL1462&gt;0</f>
        <v/>
      </c>
      <c r="AN1462" s="115">
        <f>IF(A1462=1,FALSE,(AND(AQ1462,AM1462,NOT(AN1461))))</f>
        <v/>
      </c>
      <c r="AO1462">
        <f>IF(D1462=1,AND(AH1462,NOT(AI1462)),AND(AM1462,NOT(AN1462)))</f>
        <v/>
      </c>
      <c r="AP1462" s="119">
        <f>IF(D1462=1,AI1462,AN1462)</f>
        <v/>
      </c>
      <c r="AQ1462" s="125">
        <f>ABS(E1462)&lt;$AQ$2</f>
        <v/>
      </c>
      <c r="AS1462">
        <f>IF(AP1462,MAX(AS$3:AS1460)+1,"")</f>
        <v/>
      </c>
    </row>
    <row r="1463">
      <c r="A1463" t="n">
        <v>1373</v>
      </c>
      <c r="B1463" s="131">
        <f>IF(A1463=1,0,IF(AP1463,0.1*ε_cu1cd,0))</f>
        <v/>
      </c>
      <c r="C1463" s="131">
        <f>IF(A1463=1,0.1*ε_cu1cd,C1462+B1462)</f>
        <v/>
      </c>
      <c r="D1463" s="113">
        <f>IF('Нормальний переріз'!$D$68&gt;0,1,2)</f>
        <v/>
      </c>
      <c r="E1463" s="144">
        <f>IF(D1463=1,F1463,G1463)</f>
        <v/>
      </c>
      <c r="F1463" s="124">
        <f>IF(AI1462,0.11*ε_cu1cd,IF(AH1462,F1462*0.01,F1462))</f>
        <v/>
      </c>
      <c r="G1463" s="124">
        <f>IF(AP1462,-0.1*ε_cu1cd,IF(AM1462,G1462*0.01,G1462))</f>
        <v/>
      </c>
      <c r="H1463" s="113">
        <f>IF(A1463=1,E1463,IF(AO1462,H1462-E1462+E1463,IF(AP1462,0.8*H1462,H1462+E1463)))</f>
        <v/>
      </c>
      <c r="I1463" s="169">
        <f>(C1463-H1463)/h</f>
        <v/>
      </c>
      <c r="J1463">
        <f>C1463/(ε_c1cd)</f>
        <v/>
      </c>
      <c r="K1463">
        <f>C1463/I1463</f>
        <v/>
      </c>
      <c r="L1463" s="131">
        <f>I1463/(ε_c1cd)</f>
        <v/>
      </c>
      <c r="M1463">
        <f>I1463*(K1463-Z_s1)</f>
        <v/>
      </c>
      <c r="N1463">
        <f>I1463*(K1463-Z_s2)</f>
        <v/>
      </c>
      <c r="O1463">
        <f>E_s*M1463</f>
        <v/>
      </c>
      <c r="P1463">
        <f>E_s*N1463</f>
        <v/>
      </c>
      <c r="Q1463">
        <f>O1463*A_s1</f>
        <v/>
      </c>
      <c r="R1463">
        <f>P1463*A_s2</f>
        <v/>
      </c>
      <c r="S1463">
        <f>Q1463*($K1463-Z_s1)</f>
        <v/>
      </c>
      <c r="T1463">
        <f>R1463*($K1463-Z_s2)</f>
        <v/>
      </c>
      <c r="U1463">
        <f>(INDIRECT("a_"&amp;U$2)/(U$2+1))*(($C1463^(U$2+1)-$H1463^(U$2+1))/(ε_c1cd^(U$2+1)))</f>
        <v/>
      </c>
      <c r="V1463">
        <f>(INDIRECT("a_"&amp;V$2)/(V$2+1))*(($C1463^(V$2+1)-$H1463^(V$2+1))/(ε_c1cd^(V$2+1)))</f>
        <v/>
      </c>
      <c r="W1463">
        <f>(INDIRECT("a_"&amp;W$2)/(W$2+1))*(($C1463^(W$2+1)-$H1463^(W$2+1))/(ε_c1cd^(W$2+1)))</f>
        <v/>
      </c>
      <c r="X1463">
        <f>(INDIRECT("a_"&amp;X$2)/(X$2+1))*(($C1463^(X$2+1)-$H1463^(X$2+1))/(ε_c1cd^(X$2+1)))</f>
        <v/>
      </c>
      <c r="Y1463">
        <f>(INDIRECT("a_"&amp;Y$2)/(Y$2+1))*(($C1463^(Y$2+1)-$H1463^(Y$2+1))/(ε_c1cd^(Y$2+1)))</f>
        <v/>
      </c>
      <c r="Z1463">
        <f>(INDIRECT("a_"&amp;Z$2)/(Z$2+2))*(($C1463^(Z$2+2)-$H1463^(Z$2+2))/(ε_c1cd^(Z$2+2)))</f>
        <v/>
      </c>
      <c r="AA1463">
        <f>(INDIRECT("a_"&amp;AA$2)/(AA$2+2))*(($C1463^(AA$2+2)-$H1463^(AA$2+2))/(ε_c1cd^(AA$2+2)))</f>
        <v/>
      </c>
      <c r="AB1463">
        <f>(INDIRECT("a_"&amp;AB$2)/(AB$2+2))*(($C1463^(AB$2+2)-$H1463^(AB$2+2))/(ε_c1cd^(AB$2+2)))</f>
        <v/>
      </c>
      <c r="AC1463">
        <f>(INDIRECT("a_"&amp;AC$2)/(AC$2+2))*(($C1463^(AC$2+2)-$H1463^(AC$2+2))/(ε_c1cd^(AC$2+2)))</f>
        <v/>
      </c>
      <c r="AD1463">
        <f>(INDIRECT("a_"&amp;AD$2)/(AD$2+2))*(($C1463^(AD$2+2)-$H1463^(AD$2+2))/(ε_c1cd^(AD$2+2)))</f>
        <v/>
      </c>
      <c r="AE1463" s="111">
        <f>(b*f_cd/L1463)*SUM(U1463:Y1463)+SUM(Q1463:R1463)</f>
        <v/>
      </c>
      <c r="AF1463" s="112">
        <f>AE1463*(K1463-y+e)</f>
        <v/>
      </c>
      <c r="AG1463" s="113">
        <f>(b*f_cd/(L1463^2))*SUM(Z1463:AD1463)+SUM(S1463:T1463)-AF1463</f>
        <v/>
      </c>
      <c r="AH1463" s="114">
        <f>AG1463&lt;0</f>
        <v/>
      </c>
      <c r="AI1463" s="115">
        <f>IF(A1463=1,FALSE,(AND(AQ1463,AH1463,NOT(AI1462))))</f>
        <v/>
      </c>
      <c r="AJ1463" s="116">
        <f>(b*f_cd/L1463)*(a_1/2*J1463^2+a_2/3*J1463^3+a_3/4*J1463^4+a_4/5*J1463^5+a_5/6*J1463^6)+SUM(Q1463:R1463)</f>
        <v/>
      </c>
      <c r="AK1463">
        <f>AJ1463*(K1463-y+e)</f>
        <v/>
      </c>
      <c r="AL1463" s="118">
        <f>(b*f_cd/(L1463^2))*(a_1/3*J1463^3+a_2/4*J1463^4+a_3/5*J1463^5+a_4/6*J1463^6+a_5/7*J1463^7)+SUM(S1463:T1463)-AK1463</f>
        <v/>
      </c>
      <c r="AM1463" s="114">
        <f>AL1463&gt;0</f>
        <v/>
      </c>
      <c r="AN1463" s="115">
        <f>IF(A1463=1,FALSE,(AND(AQ1463,AM1463,NOT(AN1462))))</f>
        <v/>
      </c>
      <c r="AO1463">
        <f>IF(D1463=1,AND(AH1463,NOT(AI1463)),AND(AM1463,NOT(AN1463)))</f>
        <v/>
      </c>
      <c r="AP1463" s="119">
        <f>IF(D1463=1,AI1463,AN1463)</f>
        <v/>
      </c>
      <c r="AQ1463" s="125">
        <f>ABS(E1463)&lt;$AQ$2</f>
        <v/>
      </c>
      <c r="AS1463">
        <f>IF(AP1463,MAX(AS$3:AS1461)+1,"")</f>
        <v/>
      </c>
    </row>
    <row r="1464">
      <c r="A1464" t="n">
        <v>1374</v>
      </c>
      <c r="B1464" s="131">
        <f>IF(A1464=1,0,IF(AP1464,0.1*ε_cu1cd,0))</f>
        <v/>
      </c>
      <c r="C1464" s="131">
        <f>IF(A1464=1,0.1*ε_cu1cd,C1463+B1463)</f>
        <v/>
      </c>
      <c r="D1464" s="113">
        <f>IF('Нормальний переріз'!$D$68&gt;0,1,2)</f>
        <v/>
      </c>
      <c r="E1464" s="144">
        <f>IF(D1464=1,F1464,G1464)</f>
        <v/>
      </c>
      <c r="F1464" s="124">
        <f>IF(AI1463,0.11*ε_cu1cd,IF(AH1463,F1463*0.01,F1463))</f>
        <v/>
      </c>
      <c r="G1464" s="124">
        <f>IF(AP1463,-0.1*ε_cu1cd,IF(AM1463,G1463*0.01,G1463))</f>
        <v/>
      </c>
      <c r="H1464" s="113">
        <f>IF(A1464=1,E1464,IF(AO1463,H1463-E1463+E1464,IF(AP1463,0.8*H1463,H1463+E1464)))</f>
        <v/>
      </c>
      <c r="I1464" s="169">
        <f>(C1464-H1464)/h</f>
        <v/>
      </c>
      <c r="J1464">
        <f>C1464/(ε_c1cd)</f>
        <v/>
      </c>
      <c r="K1464">
        <f>C1464/I1464</f>
        <v/>
      </c>
      <c r="L1464" s="131">
        <f>I1464/(ε_c1cd)</f>
        <v/>
      </c>
      <c r="M1464">
        <f>I1464*(K1464-Z_s1)</f>
        <v/>
      </c>
      <c r="N1464">
        <f>I1464*(K1464-Z_s2)</f>
        <v/>
      </c>
      <c r="O1464">
        <f>E_s*M1464</f>
        <v/>
      </c>
      <c r="P1464">
        <f>E_s*N1464</f>
        <v/>
      </c>
      <c r="Q1464">
        <f>O1464*A_s1</f>
        <v/>
      </c>
      <c r="R1464">
        <f>P1464*A_s2</f>
        <v/>
      </c>
      <c r="S1464">
        <f>Q1464*($K1464-Z_s1)</f>
        <v/>
      </c>
      <c r="T1464">
        <f>R1464*($K1464-Z_s2)</f>
        <v/>
      </c>
      <c r="U1464">
        <f>(INDIRECT("a_"&amp;U$2)/(U$2+1))*(($C1464^(U$2+1)-$H1464^(U$2+1))/(ε_c1cd^(U$2+1)))</f>
        <v/>
      </c>
      <c r="V1464">
        <f>(INDIRECT("a_"&amp;V$2)/(V$2+1))*(($C1464^(V$2+1)-$H1464^(V$2+1))/(ε_c1cd^(V$2+1)))</f>
        <v/>
      </c>
      <c r="W1464">
        <f>(INDIRECT("a_"&amp;W$2)/(W$2+1))*(($C1464^(W$2+1)-$H1464^(W$2+1))/(ε_c1cd^(W$2+1)))</f>
        <v/>
      </c>
      <c r="X1464">
        <f>(INDIRECT("a_"&amp;X$2)/(X$2+1))*(($C1464^(X$2+1)-$H1464^(X$2+1))/(ε_c1cd^(X$2+1)))</f>
        <v/>
      </c>
      <c r="Y1464">
        <f>(INDIRECT("a_"&amp;Y$2)/(Y$2+1))*(($C1464^(Y$2+1)-$H1464^(Y$2+1))/(ε_c1cd^(Y$2+1)))</f>
        <v/>
      </c>
      <c r="Z1464">
        <f>(INDIRECT("a_"&amp;Z$2)/(Z$2+2))*(($C1464^(Z$2+2)-$H1464^(Z$2+2))/(ε_c1cd^(Z$2+2)))</f>
        <v/>
      </c>
      <c r="AA1464">
        <f>(INDIRECT("a_"&amp;AA$2)/(AA$2+2))*(($C1464^(AA$2+2)-$H1464^(AA$2+2))/(ε_c1cd^(AA$2+2)))</f>
        <v/>
      </c>
      <c r="AB1464">
        <f>(INDIRECT("a_"&amp;AB$2)/(AB$2+2))*(($C1464^(AB$2+2)-$H1464^(AB$2+2))/(ε_c1cd^(AB$2+2)))</f>
        <v/>
      </c>
      <c r="AC1464">
        <f>(INDIRECT("a_"&amp;AC$2)/(AC$2+2))*(($C1464^(AC$2+2)-$H1464^(AC$2+2))/(ε_c1cd^(AC$2+2)))</f>
        <v/>
      </c>
      <c r="AD1464">
        <f>(INDIRECT("a_"&amp;AD$2)/(AD$2+2))*(($C1464^(AD$2+2)-$H1464^(AD$2+2))/(ε_c1cd^(AD$2+2)))</f>
        <v/>
      </c>
      <c r="AE1464" s="111">
        <f>(b*f_cd/L1464)*SUM(U1464:Y1464)+SUM(Q1464:R1464)</f>
        <v/>
      </c>
      <c r="AF1464" s="112">
        <f>AE1464*(K1464-y+e)</f>
        <v/>
      </c>
      <c r="AG1464" s="113">
        <f>(b*f_cd/(L1464^2))*SUM(Z1464:AD1464)+SUM(S1464:T1464)-AF1464</f>
        <v/>
      </c>
      <c r="AH1464" s="114">
        <f>AG1464&lt;0</f>
        <v/>
      </c>
      <c r="AI1464" s="115">
        <f>IF(A1464=1,FALSE,(AND(AQ1464,AH1464,NOT(AI1463))))</f>
        <v/>
      </c>
      <c r="AJ1464" s="116">
        <f>(b*f_cd/L1464)*(a_1/2*J1464^2+a_2/3*J1464^3+a_3/4*J1464^4+a_4/5*J1464^5+a_5/6*J1464^6)+SUM(Q1464:R1464)</f>
        <v/>
      </c>
      <c r="AK1464">
        <f>AJ1464*(K1464-y+e)</f>
        <v/>
      </c>
      <c r="AL1464" s="118">
        <f>(b*f_cd/(L1464^2))*(a_1/3*J1464^3+a_2/4*J1464^4+a_3/5*J1464^5+a_4/6*J1464^6+a_5/7*J1464^7)+SUM(S1464:T1464)-AK1464</f>
        <v/>
      </c>
      <c r="AM1464" s="114">
        <f>AL1464&gt;0</f>
        <v/>
      </c>
      <c r="AN1464" s="115">
        <f>IF(A1464=1,FALSE,(AND(AQ1464,AM1464,NOT(AN1463))))</f>
        <v/>
      </c>
      <c r="AO1464">
        <f>IF(D1464=1,AND(AH1464,NOT(AI1464)),AND(AM1464,NOT(AN1464)))</f>
        <v/>
      </c>
      <c r="AP1464" s="119">
        <f>IF(D1464=1,AI1464,AN1464)</f>
        <v/>
      </c>
      <c r="AQ1464" s="125">
        <f>ABS(E1464)&lt;$AQ$2</f>
        <v/>
      </c>
      <c r="AS1464">
        <f>IF(AP1464,MAX(AS$3:AS1462)+1,"")</f>
        <v/>
      </c>
    </row>
    <row r="1465">
      <c r="A1465" t="n">
        <v>1375</v>
      </c>
      <c r="B1465" s="131">
        <f>IF(A1465=1,0,IF(AP1465,0.1*ε_cu1cd,0))</f>
        <v/>
      </c>
      <c r="C1465" s="131">
        <f>IF(A1465=1,0.1*ε_cu1cd,C1464+B1464)</f>
        <v/>
      </c>
      <c r="D1465" s="113">
        <f>IF('Нормальний переріз'!$D$68&gt;0,1,2)</f>
        <v/>
      </c>
      <c r="E1465" s="144">
        <f>IF(D1465=1,F1465,G1465)</f>
        <v/>
      </c>
      <c r="F1465" s="124">
        <f>IF(AI1464,0.11*ε_cu1cd,IF(AH1464,F1464*0.01,F1464))</f>
        <v/>
      </c>
      <c r="G1465" s="124">
        <f>IF(AP1464,-0.1*ε_cu1cd,IF(AM1464,G1464*0.01,G1464))</f>
        <v/>
      </c>
      <c r="H1465" s="113">
        <f>IF(A1465=1,E1465,IF(AO1464,H1464-E1464+E1465,IF(AP1464,0.8*H1464,H1464+E1465)))</f>
        <v/>
      </c>
      <c r="I1465" s="169">
        <f>(C1465-H1465)/h</f>
        <v/>
      </c>
      <c r="J1465">
        <f>C1465/(ε_c1cd)</f>
        <v/>
      </c>
      <c r="K1465">
        <f>C1465/I1465</f>
        <v/>
      </c>
      <c r="L1465" s="131">
        <f>I1465/(ε_c1cd)</f>
        <v/>
      </c>
      <c r="M1465">
        <f>I1465*(K1465-Z_s1)</f>
        <v/>
      </c>
      <c r="N1465">
        <f>I1465*(K1465-Z_s2)</f>
        <v/>
      </c>
      <c r="O1465">
        <f>E_s*M1465</f>
        <v/>
      </c>
      <c r="P1465">
        <f>E_s*N1465</f>
        <v/>
      </c>
      <c r="Q1465">
        <f>O1465*A_s1</f>
        <v/>
      </c>
      <c r="R1465">
        <f>P1465*A_s2</f>
        <v/>
      </c>
      <c r="S1465">
        <f>Q1465*($K1465-Z_s1)</f>
        <v/>
      </c>
      <c r="T1465">
        <f>R1465*($K1465-Z_s2)</f>
        <v/>
      </c>
      <c r="U1465">
        <f>(INDIRECT("a_"&amp;U$2)/(U$2+1))*(($C1465^(U$2+1)-$H1465^(U$2+1))/(ε_c1cd^(U$2+1)))</f>
        <v/>
      </c>
      <c r="V1465">
        <f>(INDIRECT("a_"&amp;V$2)/(V$2+1))*(($C1465^(V$2+1)-$H1465^(V$2+1))/(ε_c1cd^(V$2+1)))</f>
        <v/>
      </c>
      <c r="W1465">
        <f>(INDIRECT("a_"&amp;W$2)/(W$2+1))*(($C1465^(W$2+1)-$H1465^(W$2+1))/(ε_c1cd^(W$2+1)))</f>
        <v/>
      </c>
      <c r="X1465">
        <f>(INDIRECT("a_"&amp;X$2)/(X$2+1))*(($C1465^(X$2+1)-$H1465^(X$2+1))/(ε_c1cd^(X$2+1)))</f>
        <v/>
      </c>
      <c r="Y1465">
        <f>(INDIRECT("a_"&amp;Y$2)/(Y$2+1))*(($C1465^(Y$2+1)-$H1465^(Y$2+1))/(ε_c1cd^(Y$2+1)))</f>
        <v/>
      </c>
      <c r="Z1465">
        <f>(INDIRECT("a_"&amp;Z$2)/(Z$2+2))*(($C1465^(Z$2+2)-$H1465^(Z$2+2))/(ε_c1cd^(Z$2+2)))</f>
        <v/>
      </c>
      <c r="AA1465">
        <f>(INDIRECT("a_"&amp;AA$2)/(AA$2+2))*(($C1465^(AA$2+2)-$H1465^(AA$2+2))/(ε_c1cd^(AA$2+2)))</f>
        <v/>
      </c>
      <c r="AB1465">
        <f>(INDIRECT("a_"&amp;AB$2)/(AB$2+2))*(($C1465^(AB$2+2)-$H1465^(AB$2+2))/(ε_c1cd^(AB$2+2)))</f>
        <v/>
      </c>
      <c r="AC1465">
        <f>(INDIRECT("a_"&amp;AC$2)/(AC$2+2))*(($C1465^(AC$2+2)-$H1465^(AC$2+2))/(ε_c1cd^(AC$2+2)))</f>
        <v/>
      </c>
      <c r="AD1465">
        <f>(INDIRECT("a_"&amp;AD$2)/(AD$2+2))*(($C1465^(AD$2+2)-$H1465^(AD$2+2))/(ε_c1cd^(AD$2+2)))</f>
        <v/>
      </c>
      <c r="AE1465" s="111">
        <f>(b*f_cd/L1465)*SUM(U1465:Y1465)+SUM(Q1465:R1465)</f>
        <v/>
      </c>
      <c r="AF1465" s="112">
        <f>AE1465*(K1465-y+e)</f>
        <v/>
      </c>
      <c r="AG1465" s="113">
        <f>(b*f_cd/(L1465^2))*SUM(Z1465:AD1465)+SUM(S1465:T1465)-AF1465</f>
        <v/>
      </c>
      <c r="AH1465" s="114">
        <f>AG1465&lt;0</f>
        <v/>
      </c>
      <c r="AI1465" s="115">
        <f>IF(A1465=1,FALSE,(AND(AQ1465,AH1465,NOT(AI1464))))</f>
        <v/>
      </c>
      <c r="AJ1465" s="116">
        <f>(b*f_cd/L1465)*(a_1/2*J1465^2+a_2/3*J1465^3+a_3/4*J1465^4+a_4/5*J1465^5+a_5/6*J1465^6)+SUM(Q1465:R1465)</f>
        <v/>
      </c>
      <c r="AK1465">
        <f>AJ1465*(K1465-y+e)</f>
        <v/>
      </c>
      <c r="AL1465" s="118">
        <f>(b*f_cd/(L1465^2))*(a_1/3*J1465^3+a_2/4*J1465^4+a_3/5*J1465^5+a_4/6*J1465^6+a_5/7*J1465^7)+SUM(S1465:T1465)-AK1465</f>
        <v/>
      </c>
      <c r="AM1465" s="114">
        <f>AL1465&gt;0</f>
        <v/>
      </c>
      <c r="AN1465" s="115">
        <f>IF(A1465=1,FALSE,(AND(AQ1465,AM1465,NOT(AN1464))))</f>
        <v/>
      </c>
      <c r="AO1465">
        <f>IF(D1465=1,AND(AH1465,NOT(AI1465)),AND(AM1465,NOT(AN1465)))</f>
        <v/>
      </c>
      <c r="AP1465" s="119">
        <f>IF(D1465=1,AI1465,AN1465)</f>
        <v/>
      </c>
      <c r="AQ1465" s="125">
        <f>ABS(E1465)&lt;$AQ$2</f>
        <v/>
      </c>
      <c r="AS1465">
        <f>IF(AP1465,MAX(AS$3:AS1463)+1,"")</f>
        <v/>
      </c>
    </row>
    <row r="1466">
      <c r="A1466" t="n">
        <v>1376</v>
      </c>
      <c r="B1466" s="131">
        <f>IF(A1466=1,0,IF(AP1466,0.1*ε_cu1cd,0))</f>
        <v/>
      </c>
      <c r="C1466" s="131">
        <f>IF(A1466=1,0.1*ε_cu1cd,C1465+B1465)</f>
        <v/>
      </c>
      <c r="D1466" s="113">
        <f>IF('Нормальний переріз'!$D$68&gt;0,1,2)</f>
        <v/>
      </c>
      <c r="E1466" s="144">
        <f>IF(D1466=1,F1466,G1466)</f>
        <v/>
      </c>
      <c r="F1466" s="124">
        <f>IF(AI1465,0.11*ε_cu1cd,IF(AH1465,F1465*0.01,F1465))</f>
        <v/>
      </c>
      <c r="G1466" s="124">
        <f>IF(AP1465,-0.1*ε_cu1cd,IF(AM1465,G1465*0.01,G1465))</f>
        <v/>
      </c>
      <c r="H1466" s="113">
        <f>IF(A1466=1,E1466,IF(AO1465,H1465-E1465+E1466,IF(AP1465,0.8*H1465,H1465+E1466)))</f>
        <v/>
      </c>
      <c r="I1466" s="169">
        <f>(C1466-H1466)/h</f>
        <v/>
      </c>
      <c r="J1466">
        <f>C1466/(ε_c1cd)</f>
        <v/>
      </c>
      <c r="K1466">
        <f>C1466/I1466</f>
        <v/>
      </c>
      <c r="L1466" s="131">
        <f>I1466/(ε_c1cd)</f>
        <v/>
      </c>
      <c r="M1466">
        <f>I1466*(K1466-Z_s1)</f>
        <v/>
      </c>
      <c r="N1466">
        <f>I1466*(K1466-Z_s2)</f>
        <v/>
      </c>
      <c r="O1466">
        <f>E_s*M1466</f>
        <v/>
      </c>
      <c r="P1466">
        <f>E_s*N1466</f>
        <v/>
      </c>
      <c r="Q1466">
        <f>O1466*A_s1</f>
        <v/>
      </c>
      <c r="R1466">
        <f>P1466*A_s2</f>
        <v/>
      </c>
      <c r="S1466">
        <f>Q1466*($K1466-Z_s1)</f>
        <v/>
      </c>
      <c r="T1466">
        <f>R1466*($K1466-Z_s2)</f>
        <v/>
      </c>
      <c r="U1466">
        <f>(INDIRECT("a_"&amp;U$2)/(U$2+1))*(($C1466^(U$2+1)-$H1466^(U$2+1))/(ε_c1cd^(U$2+1)))</f>
        <v/>
      </c>
      <c r="V1466">
        <f>(INDIRECT("a_"&amp;V$2)/(V$2+1))*(($C1466^(V$2+1)-$H1466^(V$2+1))/(ε_c1cd^(V$2+1)))</f>
        <v/>
      </c>
      <c r="W1466">
        <f>(INDIRECT("a_"&amp;W$2)/(W$2+1))*(($C1466^(W$2+1)-$H1466^(W$2+1))/(ε_c1cd^(W$2+1)))</f>
        <v/>
      </c>
      <c r="X1466">
        <f>(INDIRECT("a_"&amp;X$2)/(X$2+1))*(($C1466^(X$2+1)-$H1466^(X$2+1))/(ε_c1cd^(X$2+1)))</f>
        <v/>
      </c>
      <c r="Y1466">
        <f>(INDIRECT("a_"&amp;Y$2)/(Y$2+1))*(($C1466^(Y$2+1)-$H1466^(Y$2+1))/(ε_c1cd^(Y$2+1)))</f>
        <v/>
      </c>
      <c r="Z1466">
        <f>(INDIRECT("a_"&amp;Z$2)/(Z$2+2))*(($C1466^(Z$2+2)-$H1466^(Z$2+2))/(ε_c1cd^(Z$2+2)))</f>
        <v/>
      </c>
      <c r="AA1466">
        <f>(INDIRECT("a_"&amp;AA$2)/(AA$2+2))*(($C1466^(AA$2+2)-$H1466^(AA$2+2))/(ε_c1cd^(AA$2+2)))</f>
        <v/>
      </c>
      <c r="AB1466">
        <f>(INDIRECT("a_"&amp;AB$2)/(AB$2+2))*(($C1466^(AB$2+2)-$H1466^(AB$2+2))/(ε_c1cd^(AB$2+2)))</f>
        <v/>
      </c>
      <c r="AC1466">
        <f>(INDIRECT("a_"&amp;AC$2)/(AC$2+2))*(($C1466^(AC$2+2)-$H1466^(AC$2+2))/(ε_c1cd^(AC$2+2)))</f>
        <v/>
      </c>
      <c r="AD1466">
        <f>(INDIRECT("a_"&amp;AD$2)/(AD$2+2))*(($C1466^(AD$2+2)-$H1466^(AD$2+2))/(ε_c1cd^(AD$2+2)))</f>
        <v/>
      </c>
      <c r="AE1466" s="111">
        <f>(b*f_cd/L1466)*SUM(U1466:Y1466)+SUM(Q1466:R1466)</f>
        <v/>
      </c>
      <c r="AF1466" s="112">
        <f>AE1466*(K1466-y+e)</f>
        <v/>
      </c>
      <c r="AG1466" s="113">
        <f>(b*f_cd/(L1466^2))*SUM(Z1466:AD1466)+SUM(S1466:T1466)-AF1466</f>
        <v/>
      </c>
      <c r="AH1466" s="114">
        <f>AG1466&lt;0</f>
        <v/>
      </c>
      <c r="AI1466" s="115">
        <f>IF(A1466=1,FALSE,(AND(AQ1466,AH1466,NOT(AI1465))))</f>
        <v/>
      </c>
      <c r="AJ1466" s="116">
        <f>(b*f_cd/L1466)*(a_1/2*J1466^2+a_2/3*J1466^3+a_3/4*J1466^4+a_4/5*J1466^5+a_5/6*J1466^6)+SUM(Q1466:R1466)</f>
        <v/>
      </c>
      <c r="AK1466">
        <f>AJ1466*(K1466-y+e)</f>
        <v/>
      </c>
      <c r="AL1466" s="118">
        <f>(b*f_cd/(L1466^2))*(a_1/3*J1466^3+a_2/4*J1466^4+a_3/5*J1466^5+a_4/6*J1466^6+a_5/7*J1466^7)+SUM(S1466:T1466)-AK1466</f>
        <v/>
      </c>
      <c r="AM1466" s="114">
        <f>AL1466&gt;0</f>
        <v/>
      </c>
      <c r="AN1466" s="115">
        <f>IF(A1466=1,FALSE,(AND(AQ1466,AM1466,NOT(AN1465))))</f>
        <v/>
      </c>
      <c r="AO1466">
        <f>IF(D1466=1,AND(AH1466,NOT(AI1466)),AND(AM1466,NOT(AN1466)))</f>
        <v/>
      </c>
      <c r="AP1466" s="119">
        <f>IF(D1466=1,AI1466,AN1466)</f>
        <v/>
      </c>
      <c r="AQ1466" s="125">
        <f>ABS(E1466)&lt;$AQ$2</f>
        <v/>
      </c>
      <c r="AS1466">
        <f>IF(AP1466,MAX(AS$3:AS1464)+1,"")</f>
        <v/>
      </c>
    </row>
    <row r="1467">
      <c r="A1467" t="n">
        <v>1377</v>
      </c>
      <c r="B1467" s="131">
        <f>IF(A1467=1,0,IF(AP1467,0.1*ε_cu1cd,0))</f>
        <v/>
      </c>
      <c r="C1467" s="131">
        <f>IF(A1467=1,0.1*ε_cu1cd,C1466+B1466)</f>
        <v/>
      </c>
      <c r="D1467" s="113">
        <f>IF('Нормальний переріз'!$D$68&gt;0,1,2)</f>
        <v/>
      </c>
      <c r="E1467" s="144">
        <f>IF(D1467=1,F1467,G1467)</f>
        <v/>
      </c>
      <c r="F1467" s="124">
        <f>IF(AI1466,0.11*ε_cu1cd,IF(AH1466,F1466*0.01,F1466))</f>
        <v/>
      </c>
      <c r="G1467" s="124">
        <f>IF(AP1466,-0.1*ε_cu1cd,IF(AM1466,G1466*0.01,G1466))</f>
        <v/>
      </c>
      <c r="H1467" s="113">
        <f>IF(A1467=1,E1467,IF(AO1466,H1466-E1466+E1467,IF(AP1466,0.8*H1466,H1466+E1467)))</f>
        <v/>
      </c>
      <c r="I1467" s="169">
        <f>(C1467-H1467)/h</f>
        <v/>
      </c>
      <c r="J1467">
        <f>C1467/(ε_c1cd)</f>
        <v/>
      </c>
      <c r="K1467">
        <f>C1467/I1467</f>
        <v/>
      </c>
      <c r="L1467" s="131">
        <f>I1467/(ε_c1cd)</f>
        <v/>
      </c>
      <c r="M1467">
        <f>I1467*(K1467-Z_s1)</f>
        <v/>
      </c>
      <c r="N1467">
        <f>I1467*(K1467-Z_s2)</f>
        <v/>
      </c>
      <c r="O1467">
        <f>E_s*M1467</f>
        <v/>
      </c>
      <c r="P1467">
        <f>E_s*N1467</f>
        <v/>
      </c>
      <c r="Q1467">
        <f>O1467*A_s1</f>
        <v/>
      </c>
      <c r="R1467">
        <f>P1467*A_s2</f>
        <v/>
      </c>
      <c r="S1467">
        <f>Q1467*($K1467-Z_s1)</f>
        <v/>
      </c>
      <c r="T1467">
        <f>R1467*($K1467-Z_s2)</f>
        <v/>
      </c>
      <c r="U1467">
        <f>(INDIRECT("a_"&amp;U$2)/(U$2+1))*(($C1467^(U$2+1)-$H1467^(U$2+1))/(ε_c1cd^(U$2+1)))</f>
        <v/>
      </c>
      <c r="V1467">
        <f>(INDIRECT("a_"&amp;V$2)/(V$2+1))*(($C1467^(V$2+1)-$H1467^(V$2+1))/(ε_c1cd^(V$2+1)))</f>
        <v/>
      </c>
      <c r="W1467">
        <f>(INDIRECT("a_"&amp;W$2)/(W$2+1))*(($C1467^(W$2+1)-$H1467^(W$2+1))/(ε_c1cd^(W$2+1)))</f>
        <v/>
      </c>
      <c r="X1467">
        <f>(INDIRECT("a_"&amp;X$2)/(X$2+1))*(($C1467^(X$2+1)-$H1467^(X$2+1))/(ε_c1cd^(X$2+1)))</f>
        <v/>
      </c>
      <c r="Y1467">
        <f>(INDIRECT("a_"&amp;Y$2)/(Y$2+1))*(($C1467^(Y$2+1)-$H1467^(Y$2+1))/(ε_c1cd^(Y$2+1)))</f>
        <v/>
      </c>
      <c r="Z1467">
        <f>(INDIRECT("a_"&amp;Z$2)/(Z$2+2))*(($C1467^(Z$2+2)-$H1467^(Z$2+2))/(ε_c1cd^(Z$2+2)))</f>
        <v/>
      </c>
      <c r="AA1467">
        <f>(INDIRECT("a_"&amp;AA$2)/(AA$2+2))*(($C1467^(AA$2+2)-$H1467^(AA$2+2))/(ε_c1cd^(AA$2+2)))</f>
        <v/>
      </c>
      <c r="AB1467">
        <f>(INDIRECT("a_"&amp;AB$2)/(AB$2+2))*(($C1467^(AB$2+2)-$H1467^(AB$2+2))/(ε_c1cd^(AB$2+2)))</f>
        <v/>
      </c>
      <c r="AC1467">
        <f>(INDIRECT("a_"&amp;AC$2)/(AC$2+2))*(($C1467^(AC$2+2)-$H1467^(AC$2+2))/(ε_c1cd^(AC$2+2)))</f>
        <v/>
      </c>
      <c r="AD1467">
        <f>(INDIRECT("a_"&amp;AD$2)/(AD$2+2))*(($C1467^(AD$2+2)-$H1467^(AD$2+2))/(ε_c1cd^(AD$2+2)))</f>
        <v/>
      </c>
      <c r="AE1467" s="111">
        <f>(b*f_cd/L1467)*SUM(U1467:Y1467)+SUM(Q1467:R1467)</f>
        <v/>
      </c>
      <c r="AF1467" s="112">
        <f>AE1467*(K1467-y+e)</f>
        <v/>
      </c>
      <c r="AG1467" s="113">
        <f>(b*f_cd/(L1467^2))*SUM(Z1467:AD1467)+SUM(S1467:T1467)-AF1467</f>
        <v/>
      </c>
      <c r="AH1467" s="114">
        <f>AG1467&lt;0</f>
        <v/>
      </c>
      <c r="AI1467" s="115">
        <f>IF(A1467=1,FALSE,(AND(AQ1467,AH1467,NOT(AI1466))))</f>
        <v/>
      </c>
      <c r="AJ1467" s="116">
        <f>(b*f_cd/L1467)*(a_1/2*J1467^2+a_2/3*J1467^3+a_3/4*J1467^4+a_4/5*J1467^5+a_5/6*J1467^6)+SUM(Q1467:R1467)</f>
        <v/>
      </c>
      <c r="AK1467">
        <f>AJ1467*(K1467-y+e)</f>
        <v/>
      </c>
      <c r="AL1467" s="118">
        <f>(b*f_cd/(L1467^2))*(a_1/3*J1467^3+a_2/4*J1467^4+a_3/5*J1467^5+a_4/6*J1467^6+a_5/7*J1467^7)+SUM(S1467:T1467)-AK1467</f>
        <v/>
      </c>
      <c r="AM1467" s="114">
        <f>AL1467&gt;0</f>
        <v/>
      </c>
      <c r="AN1467" s="115">
        <f>IF(A1467=1,FALSE,(AND(AQ1467,AM1467,NOT(AN1466))))</f>
        <v/>
      </c>
      <c r="AO1467">
        <f>IF(D1467=1,AND(AH1467,NOT(AI1467)),AND(AM1467,NOT(AN1467)))</f>
        <v/>
      </c>
      <c r="AP1467" s="119">
        <f>IF(D1467=1,AI1467,AN1467)</f>
        <v/>
      </c>
      <c r="AQ1467" s="125">
        <f>ABS(E1467)&lt;$AQ$2</f>
        <v/>
      </c>
      <c r="AS1467">
        <f>IF(AP1467,MAX(AS$3:AS1465)+1,"")</f>
        <v/>
      </c>
    </row>
    <row r="1468">
      <c r="A1468" t="n">
        <v>1378</v>
      </c>
      <c r="B1468" s="131">
        <f>IF(A1468=1,0,IF(AP1468,0.1*ε_cu1cd,0))</f>
        <v/>
      </c>
      <c r="C1468" s="131">
        <f>IF(A1468=1,0.1*ε_cu1cd,C1467+B1467)</f>
        <v/>
      </c>
      <c r="D1468" s="113">
        <f>IF('Нормальний переріз'!$D$68&gt;0,1,2)</f>
        <v/>
      </c>
      <c r="E1468" s="144">
        <f>IF(D1468=1,F1468,G1468)</f>
        <v/>
      </c>
      <c r="F1468" s="124">
        <f>IF(AI1467,0.11*ε_cu1cd,IF(AH1467,F1467*0.01,F1467))</f>
        <v/>
      </c>
      <c r="G1468" s="124">
        <f>IF(AP1467,-0.1*ε_cu1cd,IF(AM1467,G1467*0.01,G1467))</f>
        <v/>
      </c>
      <c r="H1468" s="113">
        <f>IF(A1468=1,E1468,IF(AO1467,H1467-E1467+E1468,IF(AP1467,0.8*H1467,H1467+E1468)))</f>
        <v/>
      </c>
      <c r="I1468" s="169">
        <f>(C1468-H1468)/h</f>
        <v/>
      </c>
      <c r="J1468">
        <f>C1468/(ε_c1cd)</f>
        <v/>
      </c>
      <c r="K1468">
        <f>C1468/I1468</f>
        <v/>
      </c>
      <c r="L1468" s="131">
        <f>I1468/(ε_c1cd)</f>
        <v/>
      </c>
      <c r="M1468">
        <f>I1468*(K1468-Z_s1)</f>
        <v/>
      </c>
      <c r="N1468">
        <f>I1468*(K1468-Z_s2)</f>
        <v/>
      </c>
      <c r="O1468">
        <f>E_s*M1468</f>
        <v/>
      </c>
      <c r="P1468">
        <f>E_s*N1468</f>
        <v/>
      </c>
      <c r="Q1468">
        <f>O1468*A_s1</f>
        <v/>
      </c>
      <c r="R1468">
        <f>P1468*A_s2</f>
        <v/>
      </c>
      <c r="S1468">
        <f>Q1468*($K1468-Z_s1)</f>
        <v/>
      </c>
      <c r="T1468">
        <f>R1468*($K1468-Z_s2)</f>
        <v/>
      </c>
      <c r="U1468">
        <f>(INDIRECT("a_"&amp;U$2)/(U$2+1))*(($C1468^(U$2+1)-$H1468^(U$2+1))/(ε_c1cd^(U$2+1)))</f>
        <v/>
      </c>
      <c r="V1468">
        <f>(INDIRECT("a_"&amp;V$2)/(V$2+1))*(($C1468^(V$2+1)-$H1468^(V$2+1))/(ε_c1cd^(V$2+1)))</f>
        <v/>
      </c>
      <c r="W1468">
        <f>(INDIRECT("a_"&amp;W$2)/(W$2+1))*(($C1468^(W$2+1)-$H1468^(W$2+1))/(ε_c1cd^(W$2+1)))</f>
        <v/>
      </c>
      <c r="X1468">
        <f>(INDIRECT("a_"&amp;X$2)/(X$2+1))*(($C1468^(X$2+1)-$H1468^(X$2+1))/(ε_c1cd^(X$2+1)))</f>
        <v/>
      </c>
      <c r="Y1468">
        <f>(INDIRECT("a_"&amp;Y$2)/(Y$2+1))*(($C1468^(Y$2+1)-$H1468^(Y$2+1))/(ε_c1cd^(Y$2+1)))</f>
        <v/>
      </c>
      <c r="Z1468">
        <f>(INDIRECT("a_"&amp;Z$2)/(Z$2+2))*(($C1468^(Z$2+2)-$H1468^(Z$2+2))/(ε_c1cd^(Z$2+2)))</f>
        <v/>
      </c>
      <c r="AA1468">
        <f>(INDIRECT("a_"&amp;AA$2)/(AA$2+2))*(($C1468^(AA$2+2)-$H1468^(AA$2+2))/(ε_c1cd^(AA$2+2)))</f>
        <v/>
      </c>
      <c r="AB1468">
        <f>(INDIRECT("a_"&amp;AB$2)/(AB$2+2))*(($C1468^(AB$2+2)-$H1468^(AB$2+2))/(ε_c1cd^(AB$2+2)))</f>
        <v/>
      </c>
      <c r="AC1468">
        <f>(INDIRECT("a_"&amp;AC$2)/(AC$2+2))*(($C1468^(AC$2+2)-$H1468^(AC$2+2))/(ε_c1cd^(AC$2+2)))</f>
        <v/>
      </c>
      <c r="AD1468">
        <f>(INDIRECT("a_"&amp;AD$2)/(AD$2+2))*(($C1468^(AD$2+2)-$H1468^(AD$2+2))/(ε_c1cd^(AD$2+2)))</f>
        <v/>
      </c>
      <c r="AE1468" s="111">
        <f>(b*f_cd/L1468)*SUM(U1468:Y1468)+SUM(Q1468:R1468)</f>
        <v/>
      </c>
      <c r="AF1468" s="112">
        <f>AE1468*(K1468-y+e)</f>
        <v/>
      </c>
      <c r="AG1468" s="113">
        <f>(b*f_cd/(L1468^2))*SUM(Z1468:AD1468)+SUM(S1468:T1468)-AF1468</f>
        <v/>
      </c>
      <c r="AH1468" s="114">
        <f>AG1468&lt;0</f>
        <v/>
      </c>
      <c r="AI1468" s="115">
        <f>IF(A1468=1,FALSE,(AND(AQ1468,AH1468,NOT(AI1467))))</f>
        <v/>
      </c>
      <c r="AJ1468" s="116">
        <f>(b*f_cd/L1468)*(a_1/2*J1468^2+a_2/3*J1468^3+a_3/4*J1468^4+a_4/5*J1468^5+a_5/6*J1468^6)+SUM(Q1468:R1468)</f>
        <v/>
      </c>
      <c r="AK1468">
        <f>AJ1468*(K1468-y+e)</f>
        <v/>
      </c>
      <c r="AL1468" s="118">
        <f>(b*f_cd/(L1468^2))*(a_1/3*J1468^3+a_2/4*J1468^4+a_3/5*J1468^5+a_4/6*J1468^6+a_5/7*J1468^7)+SUM(S1468:T1468)-AK1468</f>
        <v/>
      </c>
      <c r="AM1468" s="114">
        <f>AL1468&gt;0</f>
        <v/>
      </c>
      <c r="AN1468" s="115">
        <f>IF(A1468=1,FALSE,(AND(AQ1468,AM1468,NOT(AN1467))))</f>
        <v/>
      </c>
      <c r="AO1468">
        <f>IF(D1468=1,AND(AH1468,NOT(AI1468)),AND(AM1468,NOT(AN1468)))</f>
        <v/>
      </c>
      <c r="AP1468" s="119">
        <f>IF(D1468=1,AI1468,AN1468)</f>
        <v/>
      </c>
      <c r="AQ1468" s="125">
        <f>ABS(E1468)&lt;$AQ$2</f>
        <v/>
      </c>
      <c r="AS1468">
        <f>IF(AP1468,MAX(AS$3:AS1466)+1,"")</f>
        <v/>
      </c>
    </row>
    <row r="1469">
      <c r="A1469" t="n">
        <v>1379</v>
      </c>
      <c r="B1469" s="131">
        <f>IF(A1469=1,0,IF(AP1469,0.1*ε_cu1cd,0))</f>
        <v/>
      </c>
      <c r="C1469" s="131">
        <f>IF(A1469=1,0.1*ε_cu1cd,C1468+B1468)</f>
        <v/>
      </c>
      <c r="D1469" s="113">
        <f>IF('Нормальний переріз'!$D$68&gt;0,1,2)</f>
        <v/>
      </c>
      <c r="E1469" s="144">
        <f>IF(D1469=1,F1469,G1469)</f>
        <v/>
      </c>
      <c r="F1469" s="124">
        <f>IF(AI1468,0.11*ε_cu1cd,IF(AH1468,F1468*0.01,F1468))</f>
        <v/>
      </c>
      <c r="G1469" s="124">
        <f>IF(AP1468,-0.1*ε_cu1cd,IF(AM1468,G1468*0.01,G1468))</f>
        <v/>
      </c>
      <c r="H1469" s="113">
        <f>IF(A1469=1,E1469,IF(AO1468,H1468-E1468+E1469,IF(AP1468,0.8*H1468,H1468+E1469)))</f>
        <v/>
      </c>
      <c r="I1469" s="169">
        <f>(C1469-H1469)/h</f>
        <v/>
      </c>
      <c r="J1469">
        <f>C1469/(ε_c1cd)</f>
        <v/>
      </c>
      <c r="K1469">
        <f>C1469/I1469</f>
        <v/>
      </c>
      <c r="L1469" s="131">
        <f>I1469/(ε_c1cd)</f>
        <v/>
      </c>
      <c r="M1469">
        <f>I1469*(K1469-Z_s1)</f>
        <v/>
      </c>
      <c r="N1469">
        <f>I1469*(K1469-Z_s2)</f>
        <v/>
      </c>
      <c r="O1469">
        <f>E_s*M1469</f>
        <v/>
      </c>
      <c r="P1469">
        <f>E_s*N1469</f>
        <v/>
      </c>
      <c r="Q1469">
        <f>O1469*A_s1</f>
        <v/>
      </c>
      <c r="R1469">
        <f>P1469*A_s2</f>
        <v/>
      </c>
      <c r="S1469">
        <f>Q1469*($K1469-Z_s1)</f>
        <v/>
      </c>
      <c r="T1469">
        <f>R1469*($K1469-Z_s2)</f>
        <v/>
      </c>
      <c r="U1469">
        <f>(INDIRECT("a_"&amp;U$2)/(U$2+1))*(($C1469^(U$2+1)-$H1469^(U$2+1))/(ε_c1cd^(U$2+1)))</f>
        <v/>
      </c>
      <c r="V1469">
        <f>(INDIRECT("a_"&amp;V$2)/(V$2+1))*(($C1469^(V$2+1)-$H1469^(V$2+1))/(ε_c1cd^(V$2+1)))</f>
        <v/>
      </c>
      <c r="W1469">
        <f>(INDIRECT("a_"&amp;W$2)/(W$2+1))*(($C1469^(W$2+1)-$H1469^(W$2+1))/(ε_c1cd^(W$2+1)))</f>
        <v/>
      </c>
      <c r="X1469">
        <f>(INDIRECT("a_"&amp;X$2)/(X$2+1))*(($C1469^(X$2+1)-$H1469^(X$2+1))/(ε_c1cd^(X$2+1)))</f>
        <v/>
      </c>
      <c r="Y1469">
        <f>(INDIRECT("a_"&amp;Y$2)/(Y$2+1))*(($C1469^(Y$2+1)-$H1469^(Y$2+1))/(ε_c1cd^(Y$2+1)))</f>
        <v/>
      </c>
      <c r="Z1469">
        <f>(INDIRECT("a_"&amp;Z$2)/(Z$2+2))*(($C1469^(Z$2+2)-$H1469^(Z$2+2))/(ε_c1cd^(Z$2+2)))</f>
        <v/>
      </c>
      <c r="AA1469">
        <f>(INDIRECT("a_"&amp;AA$2)/(AA$2+2))*(($C1469^(AA$2+2)-$H1469^(AA$2+2))/(ε_c1cd^(AA$2+2)))</f>
        <v/>
      </c>
      <c r="AB1469">
        <f>(INDIRECT("a_"&amp;AB$2)/(AB$2+2))*(($C1469^(AB$2+2)-$H1469^(AB$2+2))/(ε_c1cd^(AB$2+2)))</f>
        <v/>
      </c>
      <c r="AC1469">
        <f>(INDIRECT("a_"&amp;AC$2)/(AC$2+2))*(($C1469^(AC$2+2)-$H1469^(AC$2+2))/(ε_c1cd^(AC$2+2)))</f>
        <v/>
      </c>
      <c r="AD1469">
        <f>(INDIRECT("a_"&amp;AD$2)/(AD$2+2))*(($C1469^(AD$2+2)-$H1469^(AD$2+2))/(ε_c1cd^(AD$2+2)))</f>
        <v/>
      </c>
      <c r="AE1469" s="111">
        <f>(b*f_cd/L1469)*SUM(U1469:Y1469)+SUM(Q1469:R1469)</f>
        <v/>
      </c>
      <c r="AF1469" s="112">
        <f>AE1469*(K1469-y+e)</f>
        <v/>
      </c>
      <c r="AG1469" s="113">
        <f>(b*f_cd/(L1469^2))*SUM(Z1469:AD1469)+SUM(S1469:T1469)-AF1469</f>
        <v/>
      </c>
      <c r="AH1469" s="114">
        <f>AG1469&lt;0</f>
        <v/>
      </c>
      <c r="AI1469" s="115">
        <f>IF(A1469=1,FALSE,(AND(AQ1469,AH1469,NOT(AI1468))))</f>
        <v/>
      </c>
      <c r="AJ1469" s="116">
        <f>(b*f_cd/L1469)*(a_1/2*J1469^2+a_2/3*J1469^3+a_3/4*J1469^4+a_4/5*J1469^5+a_5/6*J1469^6)+SUM(Q1469:R1469)</f>
        <v/>
      </c>
      <c r="AK1469">
        <f>AJ1469*(K1469-y+e)</f>
        <v/>
      </c>
      <c r="AL1469" s="118">
        <f>(b*f_cd/(L1469^2))*(a_1/3*J1469^3+a_2/4*J1469^4+a_3/5*J1469^5+a_4/6*J1469^6+a_5/7*J1469^7)+SUM(S1469:T1469)-AK1469</f>
        <v/>
      </c>
      <c r="AM1469" s="114">
        <f>AL1469&gt;0</f>
        <v/>
      </c>
      <c r="AN1469" s="115">
        <f>IF(A1469=1,FALSE,(AND(AQ1469,AM1469,NOT(AN1468))))</f>
        <v/>
      </c>
      <c r="AO1469">
        <f>IF(D1469=1,AND(AH1469,NOT(AI1469)),AND(AM1469,NOT(AN1469)))</f>
        <v/>
      </c>
      <c r="AP1469" s="119">
        <f>IF(D1469=1,AI1469,AN1469)</f>
        <v/>
      </c>
      <c r="AQ1469" s="125">
        <f>ABS(E1469)&lt;$AQ$2</f>
        <v/>
      </c>
      <c r="AS1469">
        <f>IF(AP1469,MAX(AS$3:AS1467)+1,"")</f>
        <v/>
      </c>
    </row>
    <row r="1470">
      <c r="A1470" t="n">
        <v>1380</v>
      </c>
      <c r="B1470" s="131">
        <f>IF(A1470=1,0,IF(AP1470,0.1*ε_cu1cd,0))</f>
        <v/>
      </c>
      <c r="C1470" s="131">
        <f>IF(A1470=1,0.1*ε_cu1cd,C1469+B1469)</f>
        <v/>
      </c>
      <c r="D1470" s="113">
        <f>IF('Нормальний переріз'!$D$68&gt;0,1,2)</f>
        <v/>
      </c>
      <c r="E1470" s="144">
        <f>IF(D1470=1,F1470,G1470)</f>
        <v/>
      </c>
      <c r="F1470" s="124">
        <f>IF(AI1469,0.11*ε_cu1cd,IF(AH1469,F1469*0.01,F1469))</f>
        <v/>
      </c>
      <c r="G1470" s="124">
        <f>IF(AP1469,-0.1*ε_cu1cd,IF(AM1469,G1469*0.01,G1469))</f>
        <v/>
      </c>
      <c r="H1470" s="113">
        <f>IF(A1470=1,E1470,IF(AO1469,H1469-E1469+E1470,IF(AP1469,0.8*H1469,H1469+E1470)))</f>
        <v/>
      </c>
      <c r="I1470" s="169">
        <f>(C1470-H1470)/h</f>
        <v/>
      </c>
      <c r="J1470">
        <f>C1470/(ε_c1cd)</f>
        <v/>
      </c>
      <c r="K1470">
        <f>C1470/I1470</f>
        <v/>
      </c>
      <c r="L1470" s="131">
        <f>I1470/(ε_c1cd)</f>
        <v/>
      </c>
      <c r="M1470">
        <f>I1470*(K1470-Z_s1)</f>
        <v/>
      </c>
      <c r="N1470">
        <f>I1470*(K1470-Z_s2)</f>
        <v/>
      </c>
      <c r="O1470">
        <f>E_s*M1470</f>
        <v/>
      </c>
      <c r="P1470">
        <f>E_s*N1470</f>
        <v/>
      </c>
      <c r="Q1470">
        <f>O1470*A_s1</f>
        <v/>
      </c>
      <c r="R1470">
        <f>P1470*A_s2</f>
        <v/>
      </c>
      <c r="S1470">
        <f>Q1470*($K1470-Z_s1)</f>
        <v/>
      </c>
      <c r="T1470">
        <f>R1470*($K1470-Z_s2)</f>
        <v/>
      </c>
      <c r="U1470">
        <f>(INDIRECT("a_"&amp;U$2)/(U$2+1))*(($C1470^(U$2+1)-$H1470^(U$2+1))/(ε_c1cd^(U$2+1)))</f>
        <v/>
      </c>
      <c r="V1470">
        <f>(INDIRECT("a_"&amp;V$2)/(V$2+1))*(($C1470^(V$2+1)-$H1470^(V$2+1))/(ε_c1cd^(V$2+1)))</f>
        <v/>
      </c>
      <c r="W1470">
        <f>(INDIRECT("a_"&amp;W$2)/(W$2+1))*(($C1470^(W$2+1)-$H1470^(W$2+1))/(ε_c1cd^(W$2+1)))</f>
        <v/>
      </c>
      <c r="X1470">
        <f>(INDIRECT("a_"&amp;X$2)/(X$2+1))*(($C1470^(X$2+1)-$H1470^(X$2+1))/(ε_c1cd^(X$2+1)))</f>
        <v/>
      </c>
      <c r="Y1470">
        <f>(INDIRECT("a_"&amp;Y$2)/(Y$2+1))*(($C1470^(Y$2+1)-$H1470^(Y$2+1))/(ε_c1cd^(Y$2+1)))</f>
        <v/>
      </c>
      <c r="Z1470">
        <f>(INDIRECT("a_"&amp;Z$2)/(Z$2+2))*(($C1470^(Z$2+2)-$H1470^(Z$2+2))/(ε_c1cd^(Z$2+2)))</f>
        <v/>
      </c>
      <c r="AA1470">
        <f>(INDIRECT("a_"&amp;AA$2)/(AA$2+2))*(($C1470^(AA$2+2)-$H1470^(AA$2+2))/(ε_c1cd^(AA$2+2)))</f>
        <v/>
      </c>
      <c r="AB1470">
        <f>(INDIRECT("a_"&amp;AB$2)/(AB$2+2))*(($C1470^(AB$2+2)-$H1470^(AB$2+2))/(ε_c1cd^(AB$2+2)))</f>
        <v/>
      </c>
      <c r="AC1470">
        <f>(INDIRECT("a_"&amp;AC$2)/(AC$2+2))*(($C1470^(AC$2+2)-$H1470^(AC$2+2))/(ε_c1cd^(AC$2+2)))</f>
        <v/>
      </c>
      <c r="AD1470">
        <f>(INDIRECT("a_"&amp;AD$2)/(AD$2+2))*(($C1470^(AD$2+2)-$H1470^(AD$2+2))/(ε_c1cd^(AD$2+2)))</f>
        <v/>
      </c>
      <c r="AE1470" s="111">
        <f>(b*f_cd/L1470)*SUM(U1470:Y1470)+SUM(Q1470:R1470)</f>
        <v/>
      </c>
      <c r="AF1470" s="112">
        <f>AE1470*(K1470-y+e)</f>
        <v/>
      </c>
      <c r="AG1470" s="113">
        <f>(b*f_cd/(L1470^2))*SUM(Z1470:AD1470)+SUM(S1470:T1470)-AF1470</f>
        <v/>
      </c>
      <c r="AH1470" s="114">
        <f>AG1470&lt;0</f>
        <v/>
      </c>
      <c r="AI1470" s="115">
        <f>IF(A1470=1,FALSE,(AND(AQ1470,AH1470,NOT(AI1469))))</f>
        <v/>
      </c>
      <c r="AJ1470" s="116">
        <f>(b*f_cd/L1470)*(a_1/2*J1470^2+a_2/3*J1470^3+a_3/4*J1470^4+a_4/5*J1470^5+a_5/6*J1470^6)+SUM(Q1470:R1470)</f>
        <v/>
      </c>
      <c r="AK1470">
        <f>AJ1470*(K1470-y+e)</f>
        <v/>
      </c>
      <c r="AL1470" s="118">
        <f>(b*f_cd/(L1470^2))*(a_1/3*J1470^3+a_2/4*J1470^4+a_3/5*J1470^5+a_4/6*J1470^6+a_5/7*J1470^7)+SUM(S1470:T1470)-AK1470</f>
        <v/>
      </c>
      <c r="AM1470" s="114">
        <f>AL1470&gt;0</f>
        <v/>
      </c>
      <c r="AN1470" s="115">
        <f>IF(A1470=1,FALSE,(AND(AQ1470,AM1470,NOT(AN1469))))</f>
        <v/>
      </c>
      <c r="AO1470">
        <f>IF(D1470=1,AND(AH1470,NOT(AI1470)),AND(AM1470,NOT(AN1470)))</f>
        <v/>
      </c>
      <c r="AP1470" s="119">
        <f>IF(D1470=1,AI1470,AN1470)</f>
        <v/>
      </c>
      <c r="AQ1470" s="125">
        <f>ABS(E1470)&lt;$AQ$2</f>
        <v/>
      </c>
      <c r="AS1470">
        <f>IF(AP1470,MAX(AS$3:AS1468)+1,"")</f>
        <v/>
      </c>
    </row>
    <row r="1471">
      <c r="A1471" t="n">
        <v>1381</v>
      </c>
      <c r="B1471" s="131">
        <f>IF(A1471=1,0,IF(AP1471,0.1*ε_cu1cd,0))</f>
        <v/>
      </c>
      <c r="C1471" s="131">
        <f>IF(A1471=1,0.1*ε_cu1cd,C1470+B1470)</f>
        <v/>
      </c>
      <c r="D1471" s="113">
        <f>IF('Нормальний переріз'!$D$68&gt;0,1,2)</f>
        <v/>
      </c>
      <c r="E1471" s="144">
        <f>IF(D1471=1,F1471,G1471)</f>
        <v/>
      </c>
      <c r="F1471" s="124">
        <f>IF(AI1470,0.11*ε_cu1cd,IF(AH1470,F1470*0.01,F1470))</f>
        <v/>
      </c>
      <c r="G1471" s="124">
        <f>IF(AP1470,-0.1*ε_cu1cd,IF(AM1470,G1470*0.01,G1470))</f>
        <v/>
      </c>
      <c r="H1471" s="113">
        <f>IF(A1471=1,E1471,IF(AO1470,H1470-E1470+E1471,IF(AP1470,0.8*H1470,H1470+E1471)))</f>
        <v/>
      </c>
      <c r="I1471" s="169">
        <f>(C1471-H1471)/h</f>
        <v/>
      </c>
      <c r="J1471">
        <f>C1471/(ε_c1cd)</f>
        <v/>
      </c>
      <c r="K1471">
        <f>C1471/I1471</f>
        <v/>
      </c>
      <c r="L1471" s="131">
        <f>I1471/(ε_c1cd)</f>
        <v/>
      </c>
      <c r="M1471">
        <f>I1471*(K1471-Z_s1)</f>
        <v/>
      </c>
      <c r="N1471">
        <f>I1471*(K1471-Z_s2)</f>
        <v/>
      </c>
      <c r="O1471">
        <f>E_s*M1471</f>
        <v/>
      </c>
      <c r="P1471">
        <f>E_s*N1471</f>
        <v/>
      </c>
      <c r="Q1471">
        <f>O1471*A_s1</f>
        <v/>
      </c>
      <c r="R1471">
        <f>P1471*A_s2</f>
        <v/>
      </c>
      <c r="S1471">
        <f>Q1471*($K1471-Z_s1)</f>
        <v/>
      </c>
      <c r="T1471">
        <f>R1471*($K1471-Z_s2)</f>
        <v/>
      </c>
      <c r="U1471">
        <f>(INDIRECT("a_"&amp;U$2)/(U$2+1))*(($C1471^(U$2+1)-$H1471^(U$2+1))/(ε_c1cd^(U$2+1)))</f>
        <v/>
      </c>
      <c r="V1471">
        <f>(INDIRECT("a_"&amp;V$2)/(V$2+1))*(($C1471^(V$2+1)-$H1471^(V$2+1))/(ε_c1cd^(V$2+1)))</f>
        <v/>
      </c>
      <c r="W1471">
        <f>(INDIRECT("a_"&amp;W$2)/(W$2+1))*(($C1471^(W$2+1)-$H1471^(W$2+1))/(ε_c1cd^(W$2+1)))</f>
        <v/>
      </c>
      <c r="X1471">
        <f>(INDIRECT("a_"&amp;X$2)/(X$2+1))*(($C1471^(X$2+1)-$H1471^(X$2+1))/(ε_c1cd^(X$2+1)))</f>
        <v/>
      </c>
      <c r="Y1471">
        <f>(INDIRECT("a_"&amp;Y$2)/(Y$2+1))*(($C1471^(Y$2+1)-$H1471^(Y$2+1))/(ε_c1cd^(Y$2+1)))</f>
        <v/>
      </c>
      <c r="Z1471">
        <f>(INDIRECT("a_"&amp;Z$2)/(Z$2+2))*(($C1471^(Z$2+2)-$H1471^(Z$2+2))/(ε_c1cd^(Z$2+2)))</f>
        <v/>
      </c>
      <c r="AA1471">
        <f>(INDIRECT("a_"&amp;AA$2)/(AA$2+2))*(($C1471^(AA$2+2)-$H1471^(AA$2+2))/(ε_c1cd^(AA$2+2)))</f>
        <v/>
      </c>
      <c r="AB1471">
        <f>(INDIRECT("a_"&amp;AB$2)/(AB$2+2))*(($C1471^(AB$2+2)-$H1471^(AB$2+2))/(ε_c1cd^(AB$2+2)))</f>
        <v/>
      </c>
      <c r="AC1471">
        <f>(INDIRECT("a_"&amp;AC$2)/(AC$2+2))*(($C1471^(AC$2+2)-$H1471^(AC$2+2))/(ε_c1cd^(AC$2+2)))</f>
        <v/>
      </c>
      <c r="AD1471">
        <f>(INDIRECT("a_"&amp;AD$2)/(AD$2+2))*(($C1471^(AD$2+2)-$H1471^(AD$2+2))/(ε_c1cd^(AD$2+2)))</f>
        <v/>
      </c>
      <c r="AE1471" s="111">
        <f>(b*f_cd/L1471)*SUM(U1471:Y1471)+SUM(Q1471:R1471)</f>
        <v/>
      </c>
      <c r="AF1471" s="112">
        <f>AE1471*(K1471-y+e)</f>
        <v/>
      </c>
      <c r="AG1471" s="113">
        <f>(b*f_cd/(L1471^2))*SUM(Z1471:AD1471)+SUM(S1471:T1471)-AF1471</f>
        <v/>
      </c>
      <c r="AH1471" s="114">
        <f>AG1471&lt;0</f>
        <v/>
      </c>
      <c r="AI1471" s="115">
        <f>IF(A1471=1,FALSE,(AND(AQ1471,AH1471,NOT(AI1470))))</f>
        <v/>
      </c>
      <c r="AJ1471" s="116">
        <f>(b*f_cd/L1471)*(a_1/2*J1471^2+a_2/3*J1471^3+a_3/4*J1471^4+a_4/5*J1471^5+a_5/6*J1471^6)+SUM(Q1471:R1471)</f>
        <v/>
      </c>
      <c r="AK1471">
        <f>AJ1471*(K1471-y+e)</f>
        <v/>
      </c>
      <c r="AL1471" s="118">
        <f>(b*f_cd/(L1471^2))*(a_1/3*J1471^3+a_2/4*J1471^4+a_3/5*J1471^5+a_4/6*J1471^6+a_5/7*J1471^7)+SUM(S1471:T1471)-AK1471</f>
        <v/>
      </c>
      <c r="AM1471" s="114">
        <f>AL1471&gt;0</f>
        <v/>
      </c>
      <c r="AN1471" s="115">
        <f>IF(A1471=1,FALSE,(AND(AQ1471,AM1471,NOT(AN1470))))</f>
        <v/>
      </c>
      <c r="AO1471">
        <f>IF(D1471=1,AND(AH1471,NOT(AI1471)),AND(AM1471,NOT(AN1471)))</f>
        <v/>
      </c>
      <c r="AP1471" s="119">
        <f>IF(D1471=1,AI1471,AN1471)</f>
        <v/>
      </c>
      <c r="AQ1471" s="125">
        <f>ABS(E1471)&lt;$AQ$2</f>
        <v/>
      </c>
      <c r="AS1471">
        <f>IF(AP1471,MAX(AS$3:AS1469)+1,"")</f>
        <v/>
      </c>
    </row>
    <row r="1472">
      <c r="A1472" t="n">
        <v>1382</v>
      </c>
      <c r="B1472" s="131">
        <f>IF(A1472=1,0,IF(AP1472,0.1*ε_cu1cd,0))</f>
        <v/>
      </c>
      <c r="C1472" s="131">
        <f>IF(A1472=1,0.1*ε_cu1cd,C1471+B1471)</f>
        <v/>
      </c>
      <c r="D1472" s="113">
        <f>IF('Нормальний переріз'!$D$68&gt;0,1,2)</f>
        <v/>
      </c>
      <c r="E1472" s="144">
        <f>IF(D1472=1,F1472,G1472)</f>
        <v/>
      </c>
      <c r="F1472" s="124">
        <f>IF(AI1471,0.11*ε_cu1cd,IF(AH1471,F1471*0.01,F1471))</f>
        <v/>
      </c>
      <c r="G1472" s="124">
        <f>IF(AP1471,-0.1*ε_cu1cd,IF(AM1471,G1471*0.01,G1471))</f>
        <v/>
      </c>
      <c r="H1472" s="113">
        <f>IF(A1472=1,E1472,IF(AO1471,H1471-E1471+E1472,IF(AP1471,0.8*H1471,H1471+E1472)))</f>
        <v/>
      </c>
      <c r="I1472" s="169">
        <f>(C1472-H1472)/h</f>
        <v/>
      </c>
      <c r="J1472">
        <f>C1472/(ε_c1cd)</f>
        <v/>
      </c>
      <c r="K1472">
        <f>C1472/I1472</f>
        <v/>
      </c>
      <c r="L1472" s="131">
        <f>I1472/(ε_c1cd)</f>
        <v/>
      </c>
      <c r="M1472">
        <f>I1472*(K1472-Z_s1)</f>
        <v/>
      </c>
      <c r="N1472">
        <f>I1472*(K1472-Z_s2)</f>
        <v/>
      </c>
      <c r="O1472">
        <f>E_s*M1472</f>
        <v/>
      </c>
      <c r="P1472">
        <f>E_s*N1472</f>
        <v/>
      </c>
      <c r="Q1472">
        <f>O1472*A_s1</f>
        <v/>
      </c>
      <c r="R1472">
        <f>P1472*A_s2</f>
        <v/>
      </c>
      <c r="S1472">
        <f>Q1472*($K1472-Z_s1)</f>
        <v/>
      </c>
      <c r="T1472">
        <f>R1472*($K1472-Z_s2)</f>
        <v/>
      </c>
      <c r="U1472">
        <f>(INDIRECT("a_"&amp;U$2)/(U$2+1))*(($C1472^(U$2+1)-$H1472^(U$2+1))/(ε_c1cd^(U$2+1)))</f>
        <v/>
      </c>
      <c r="V1472">
        <f>(INDIRECT("a_"&amp;V$2)/(V$2+1))*(($C1472^(V$2+1)-$H1472^(V$2+1))/(ε_c1cd^(V$2+1)))</f>
        <v/>
      </c>
      <c r="W1472">
        <f>(INDIRECT("a_"&amp;W$2)/(W$2+1))*(($C1472^(W$2+1)-$H1472^(W$2+1))/(ε_c1cd^(W$2+1)))</f>
        <v/>
      </c>
      <c r="X1472">
        <f>(INDIRECT("a_"&amp;X$2)/(X$2+1))*(($C1472^(X$2+1)-$H1472^(X$2+1))/(ε_c1cd^(X$2+1)))</f>
        <v/>
      </c>
      <c r="Y1472">
        <f>(INDIRECT("a_"&amp;Y$2)/(Y$2+1))*(($C1472^(Y$2+1)-$H1472^(Y$2+1))/(ε_c1cd^(Y$2+1)))</f>
        <v/>
      </c>
      <c r="Z1472">
        <f>(INDIRECT("a_"&amp;Z$2)/(Z$2+2))*(($C1472^(Z$2+2)-$H1472^(Z$2+2))/(ε_c1cd^(Z$2+2)))</f>
        <v/>
      </c>
      <c r="AA1472">
        <f>(INDIRECT("a_"&amp;AA$2)/(AA$2+2))*(($C1472^(AA$2+2)-$H1472^(AA$2+2))/(ε_c1cd^(AA$2+2)))</f>
        <v/>
      </c>
      <c r="AB1472">
        <f>(INDIRECT("a_"&amp;AB$2)/(AB$2+2))*(($C1472^(AB$2+2)-$H1472^(AB$2+2))/(ε_c1cd^(AB$2+2)))</f>
        <v/>
      </c>
      <c r="AC1472">
        <f>(INDIRECT("a_"&amp;AC$2)/(AC$2+2))*(($C1472^(AC$2+2)-$H1472^(AC$2+2))/(ε_c1cd^(AC$2+2)))</f>
        <v/>
      </c>
      <c r="AD1472">
        <f>(INDIRECT("a_"&amp;AD$2)/(AD$2+2))*(($C1472^(AD$2+2)-$H1472^(AD$2+2))/(ε_c1cd^(AD$2+2)))</f>
        <v/>
      </c>
      <c r="AE1472" s="111">
        <f>(b*f_cd/L1472)*SUM(U1472:Y1472)+SUM(Q1472:R1472)</f>
        <v/>
      </c>
      <c r="AF1472" s="112">
        <f>AE1472*(K1472-y+e)</f>
        <v/>
      </c>
      <c r="AG1472" s="113">
        <f>(b*f_cd/(L1472^2))*SUM(Z1472:AD1472)+SUM(S1472:T1472)-AF1472</f>
        <v/>
      </c>
      <c r="AH1472" s="114">
        <f>AG1472&lt;0</f>
        <v/>
      </c>
      <c r="AI1472" s="115">
        <f>IF(A1472=1,FALSE,(AND(AQ1472,AH1472,NOT(AI1471))))</f>
        <v/>
      </c>
      <c r="AJ1472" s="116">
        <f>(b*f_cd/L1472)*(a_1/2*J1472^2+a_2/3*J1472^3+a_3/4*J1472^4+a_4/5*J1472^5+a_5/6*J1472^6)+SUM(Q1472:R1472)</f>
        <v/>
      </c>
      <c r="AK1472">
        <f>AJ1472*(K1472-y+e)</f>
        <v/>
      </c>
      <c r="AL1472" s="118">
        <f>(b*f_cd/(L1472^2))*(a_1/3*J1472^3+a_2/4*J1472^4+a_3/5*J1472^5+a_4/6*J1472^6+a_5/7*J1472^7)+SUM(S1472:T1472)-AK1472</f>
        <v/>
      </c>
      <c r="AM1472" s="114">
        <f>AL1472&gt;0</f>
        <v/>
      </c>
      <c r="AN1472" s="115">
        <f>IF(A1472=1,FALSE,(AND(AQ1472,AM1472,NOT(AN1471))))</f>
        <v/>
      </c>
      <c r="AO1472">
        <f>IF(D1472=1,AND(AH1472,NOT(AI1472)),AND(AM1472,NOT(AN1472)))</f>
        <v/>
      </c>
      <c r="AP1472" s="119">
        <f>IF(D1472=1,AI1472,AN1472)</f>
        <v/>
      </c>
      <c r="AQ1472" s="125">
        <f>ABS(E1472)&lt;$AQ$2</f>
        <v/>
      </c>
      <c r="AS1472">
        <f>IF(AP1472,MAX(AS$3:AS1470)+1,"")</f>
        <v/>
      </c>
    </row>
    <row r="1473">
      <c r="A1473" t="n">
        <v>1383</v>
      </c>
      <c r="B1473" s="131">
        <f>IF(A1473=1,0,IF(AP1473,0.1*ε_cu1cd,0))</f>
        <v/>
      </c>
      <c r="C1473" s="131">
        <f>IF(A1473=1,0.1*ε_cu1cd,C1472+B1472)</f>
        <v/>
      </c>
      <c r="D1473" s="113">
        <f>IF('Нормальний переріз'!$D$68&gt;0,1,2)</f>
        <v/>
      </c>
      <c r="E1473" s="144">
        <f>IF(D1473=1,F1473,G1473)</f>
        <v/>
      </c>
      <c r="F1473" s="124">
        <f>IF(AI1472,0.11*ε_cu1cd,IF(AH1472,F1472*0.01,F1472))</f>
        <v/>
      </c>
      <c r="G1473" s="124">
        <f>IF(AP1472,-0.1*ε_cu1cd,IF(AM1472,G1472*0.01,G1472))</f>
        <v/>
      </c>
      <c r="H1473" s="113">
        <f>IF(A1473=1,E1473,IF(AO1472,H1472-E1472+E1473,IF(AP1472,0.8*H1472,H1472+E1473)))</f>
        <v/>
      </c>
      <c r="I1473" s="169">
        <f>(C1473-H1473)/h</f>
        <v/>
      </c>
      <c r="J1473">
        <f>C1473/(ε_c1cd)</f>
        <v/>
      </c>
      <c r="K1473">
        <f>C1473/I1473</f>
        <v/>
      </c>
      <c r="L1473" s="131">
        <f>I1473/(ε_c1cd)</f>
        <v/>
      </c>
      <c r="M1473">
        <f>I1473*(K1473-Z_s1)</f>
        <v/>
      </c>
      <c r="N1473">
        <f>I1473*(K1473-Z_s2)</f>
        <v/>
      </c>
      <c r="O1473">
        <f>E_s*M1473</f>
        <v/>
      </c>
      <c r="P1473">
        <f>E_s*N1473</f>
        <v/>
      </c>
      <c r="Q1473">
        <f>O1473*A_s1</f>
        <v/>
      </c>
      <c r="R1473">
        <f>P1473*A_s2</f>
        <v/>
      </c>
      <c r="S1473">
        <f>Q1473*($K1473-Z_s1)</f>
        <v/>
      </c>
      <c r="T1473">
        <f>R1473*($K1473-Z_s2)</f>
        <v/>
      </c>
      <c r="U1473">
        <f>(INDIRECT("a_"&amp;U$2)/(U$2+1))*(($C1473^(U$2+1)-$H1473^(U$2+1))/(ε_c1cd^(U$2+1)))</f>
        <v/>
      </c>
      <c r="V1473">
        <f>(INDIRECT("a_"&amp;V$2)/(V$2+1))*(($C1473^(V$2+1)-$H1473^(V$2+1))/(ε_c1cd^(V$2+1)))</f>
        <v/>
      </c>
      <c r="W1473">
        <f>(INDIRECT("a_"&amp;W$2)/(W$2+1))*(($C1473^(W$2+1)-$H1473^(W$2+1))/(ε_c1cd^(W$2+1)))</f>
        <v/>
      </c>
      <c r="X1473">
        <f>(INDIRECT("a_"&amp;X$2)/(X$2+1))*(($C1473^(X$2+1)-$H1473^(X$2+1))/(ε_c1cd^(X$2+1)))</f>
        <v/>
      </c>
      <c r="Y1473">
        <f>(INDIRECT("a_"&amp;Y$2)/(Y$2+1))*(($C1473^(Y$2+1)-$H1473^(Y$2+1))/(ε_c1cd^(Y$2+1)))</f>
        <v/>
      </c>
      <c r="Z1473">
        <f>(INDIRECT("a_"&amp;Z$2)/(Z$2+2))*(($C1473^(Z$2+2)-$H1473^(Z$2+2))/(ε_c1cd^(Z$2+2)))</f>
        <v/>
      </c>
      <c r="AA1473">
        <f>(INDIRECT("a_"&amp;AA$2)/(AA$2+2))*(($C1473^(AA$2+2)-$H1473^(AA$2+2))/(ε_c1cd^(AA$2+2)))</f>
        <v/>
      </c>
      <c r="AB1473">
        <f>(INDIRECT("a_"&amp;AB$2)/(AB$2+2))*(($C1473^(AB$2+2)-$H1473^(AB$2+2))/(ε_c1cd^(AB$2+2)))</f>
        <v/>
      </c>
      <c r="AC1473">
        <f>(INDIRECT("a_"&amp;AC$2)/(AC$2+2))*(($C1473^(AC$2+2)-$H1473^(AC$2+2))/(ε_c1cd^(AC$2+2)))</f>
        <v/>
      </c>
      <c r="AD1473">
        <f>(INDIRECT("a_"&amp;AD$2)/(AD$2+2))*(($C1473^(AD$2+2)-$H1473^(AD$2+2))/(ε_c1cd^(AD$2+2)))</f>
        <v/>
      </c>
      <c r="AE1473" s="111">
        <f>(b*f_cd/L1473)*SUM(U1473:Y1473)+SUM(Q1473:R1473)</f>
        <v/>
      </c>
      <c r="AF1473" s="112">
        <f>AE1473*(K1473-y+e)</f>
        <v/>
      </c>
      <c r="AG1473" s="113">
        <f>(b*f_cd/(L1473^2))*SUM(Z1473:AD1473)+SUM(S1473:T1473)-AF1473</f>
        <v/>
      </c>
      <c r="AH1473" s="114">
        <f>AG1473&lt;0</f>
        <v/>
      </c>
      <c r="AI1473" s="115">
        <f>IF(A1473=1,FALSE,(AND(AQ1473,AH1473,NOT(AI1472))))</f>
        <v/>
      </c>
      <c r="AJ1473" s="116">
        <f>(b*f_cd/L1473)*(a_1/2*J1473^2+a_2/3*J1473^3+a_3/4*J1473^4+a_4/5*J1473^5+a_5/6*J1473^6)+SUM(Q1473:R1473)</f>
        <v/>
      </c>
      <c r="AK1473">
        <f>AJ1473*(K1473-y+e)</f>
        <v/>
      </c>
      <c r="AL1473" s="118">
        <f>(b*f_cd/(L1473^2))*(a_1/3*J1473^3+a_2/4*J1473^4+a_3/5*J1473^5+a_4/6*J1473^6+a_5/7*J1473^7)+SUM(S1473:T1473)-AK1473</f>
        <v/>
      </c>
      <c r="AM1473" s="114">
        <f>AL1473&gt;0</f>
        <v/>
      </c>
      <c r="AN1473" s="115">
        <f>IF(A1473=1,FALSE,(AND(AQ1473,AM1473,NOT(AN1472))))</f>
        <v/>
      </c>
      <c r="AO1473">
        <f>IF(D1473=1,AND(AH1473,NOT(AI1473)),AND(AM1473,NOT(AN1473)))</f>
        <v/>
      </c>
      <c r="AP1473" s="119">
        <f>IF(D1473=1,AI1473,AN1473)</f>
        <v/>
      </c>
      <c r="AQ1473" s="125">
        <f>ABS(E1473)&lt;$AQ$2</f>
        <v/>
      </c>
      <c r="AS1473">
        <f>IF(AP1473,MAX(AS$3:AS1471)+1,"")</f>
        <v/>
      </c>
    </row>
    <row r="1474">
      <c r="A1474" t="n">
        <v>1384</v>
      </c>
      <c r="B1474" s="131">
        <f>IF(A1474=1,0,IF(AP1474,0.1*ε_cu1cd,0))</f>
        <v/>
      </c>
      <c r="C1474" s="131">
        <f>IF(A1474=1,0.1*ε_cu1cd,C1473+B1473)</f>
        <v/>
      </c>
      <c r="D1474" s="113">
        <f>IF('Нормальний переріз'!$D$68&gt;0,1,2)</f>
        <v/>
      </c>
      <c r="E1474" s="144">
        <f>IF(D1474=1,F1474,G1474)</f>
        <v/>
      </c>
      <c r="F1474" s="124">
        <f>IF(AI1473,0.11*ε_cu1cd,IF(AH1473,F1473*0.01,F1473))</f>
        <v/>
      </c>
      <c r="G1474" s="124">
        <f>IF(AP1473,-0.1*ε_cu1cd,IF(AM1473,G1473*0.01,G1473))</f>
        <v/>
      </c>
      <c r="H1474" s="113">
        <f>IF(A1474=1,E1474,IF(AO1473,H1473-E1473+E1474,IF(AP1473,0.8*H1473,H1473+E1474)))</f>
        <v/>
      </c>
      <c r="I1474" s="169">
        <f>(C1474-H1474)/h</f>
        <v/>
      </c>
      <c r="J1474">
        <f>C1474/(ε_c1cd)</f>
        <v/>
      </c>
      <c r="K1474">
        <f>C1474/I1474</f>
        <v/>
      </c>
      <c r="L1474" s="131">
        <f>I1474/(ε_c1cd)</f>
        <v/>
      </c>
      <c r="M1474">
        <f>I1474*(K1474-Z_s1)</f>
        <v/>
      </c>
      <c r="N1474">
        <f>I1474*(K1474-Z_s2)</f>
        <v/>
      </c>
      <c r="O1474">
        <f>E_s*M1474</f>
        <v/>
      </c>
      <c r="P1474">
        <f>E_s*N1474</f>
        <v/>
      </c>
      <c r="Q1474">
        <f>O1474*A_s1</f>
        <v/>
      </c>
      <c r="R1474">
        <f>P1474*A_s2</f>
        <v/>
      </c>
      <c r="S1474">
        <f>Q1474*($K1474-Z_s1)</f>
        <v/>
      </c>
      <c r="T1474">
        <f>R1474*($K1474-Z_s2)</f>
        <v/>
      </c>
      <c r="U1474">
        <f>(INDIRECT("a_"&amp;U$2)/(U$2+1))*(($C1474^(U$2+1)-$H1474^(U$2+1))/(ε_c1cd^(U$2+1)))</f>
        <v/>
      </c>
      <c r="V1474">
        <f>(INDIRECT("a_"&amp;V$2)/(V$2+1))*(($C1474^(V$2+1)-$H1474^(V$2+1))/(ε_c1cd^(V$2+1)))</f>
        <v/>
      </c>
      <c r="W1474">
        <f>(INDIRECT("a_"&amp;W$2)/(W$2+1))*(($C1474^(W$2+1)-$H1474^(W$2+1))/(ε_c1cd^(W$2+1)))</f>
        <v/>
      </c>
      <c r="X1474">
        <f>(INDIRECT("a_"&amp;X$2)/(X$2+1))*(($C1474^(X$2+1)-$H1474^(X$2+1))/(ε_c1cd^(X$2+1)))</f>
        <v/>
      </c>
      <c r="Y1474">
        <f>(INDIRECT("a_"&amp;Y$2)/(Y$2+1))*(($C1474^(Y$2+1)-$H1474^(Y$2+1))/(ε_c1cd^(Y$2+1)))</f>
        <v/>
      </c>
      <c r="Z1474">
        <f>(INDIRECT("a_"&amp;Z$2)/(Z$2+2))*(($C1474^(Z$2+2)-$H1474^(Z$2+2))/(ε_c1cd^(Z$2+2)))</f>
        <v/>
      </c>
      <c r="AA1474">
        <f>(INDIRECT("a_"&amp;AA$2)/(AA$2+2))*(($C1474^(AA$2+2)-$H1474^(AA$2+2))/(ε_c1cd^(AA$2+2)))</f>
        <v/>
      </c>
      <c r="AB1474">
        <f>(INDIRECT("a_"&amp;AB$2)/(AB$2+2))*(($C1474^(AB$2+2)-$H1474^(AB$2+2))/(ε_c1cd^(AB$2+2)))</f>
        <v/>
      </c>
      <c r="AC1474">
        <f>(INDIRECT("a_"&amp;AC$2)/(AC$2+2))*(($C1474^(AC$2+2)-$H1474^(AC$2+2))/(ε_c1cd^(AC$2+2)))</f>
        <v/>
      </c>
      <c r="AD1474">
        <f>(INDIRECT("a_"&amp;AD$2)/(AD$2+2))*(($C1474^(AD$2+2)-$H1474^(AD$2+2))/(ε_c1cd^(AD$2+2)))</f>
        <v/>
      </c>
      <c r="AE1474" s="111">
        <f>(b*f_cd/L1474)*SUM(U1474:Y1474)+SUM(Q1474:R1474)</f>
        <v/>
      </c>
      <c r="AF1474" s="112">
        <f>AE1474*(K1474-y+e)</f>
        <v/>
      </c>
      <c r="AG1474" s="113">
        <f>(b*f_cd/(L1474^2))*SUM(Z1474:AD1474)+SUM(S1474:T1474)-AF1474</f>
        <v/>
      </c>
      <c r="AH1474" s="114">
        <f>AG1474&lt;0</f>
        <v/>
      </c>
      <c r="AI1474" s="115">
        <f>IF(A1474=1,FALSE,(AND(AQ1474,AH1474,NOT(AI1473))))</f>
        <v/>
      </c>
      <c r="AJ1474" s="116">
        <f>(b*f_cd/L1474)*(a_1/2*J1474^2+a_2/3*J1474^3+a_3/4*J1474^4+a_4/5*J1474^5+a_5/6*J1474^6)+SUM(Q1474:R1474)</f>
        <v/>
      </c>
      <c r="AK1474">
        <f>AJ1474*(K1474-y+e)</f>
        <v/>
      </c>
      <c r="AL1474" s="118">
        <f>(b*f_cd/(L1474^2))*(a_1/3*J1474^3+a_2/4*J1474^4+a_3/5*J1474^5+a_4/6*J1474^6+a_5/7*J1474^7)+SUM(S1474:T1474)-AK1474</f>
        <v/>
      </c>
      <c r="AM1474" s="114">
        <f>AL1474&gt;0</f>
        <v/>
      </c>
      <c r="AN1474" s="115">
        <f>IF(A1474=1,FALSE,(AND(AQ1474,AM1474,NOT(AN1473))))</f>
        <v/>
      </c>
      <c r="AO1474">
        <f>IF(D1474=1,AND(AH1474,NOT(AI1474)),AND(AM1474,NOT(AN1474)))</f>
        <v/>
      </c>
      <c r="AP1474" s="119">
        <f>IF(D1474=1,AI1474,AN1474)</f>
        <v/>
      </c>
      <c r="AQ1474" s="125">
        <f>ABS(E1474)&lt;$AQ$2</f>
        <v/>
      </c>
      <c r="AS1474">
        <f>IF(AP1474,MAX(AS$3:AS1472)+1,"")</f>
        <v/>
      </c>
    </row>
    <row r="1475">
      <c r="A1475" t="n">
        <v>1385</v>
      </c>
      <c r="B1475" s="131">
        <f>IF(A1475=1,0,IF(AP1475,0.1*ε_cu1cd,0))</f>
        <v/>
      </c>
      <c r="C1475" s="131">
        <f>IF(A1475=1,0.1*ε_cu1cd,C1474+B1474)</f>
        <v/>
      </c>
      <c r="D1475" s="113">
        <f>IF('Нормальний переріз'!$D$68&gt;0,1,2)</f>
        <v/>
      </c>
      <c r="E1475" s="144">
        <f>IF(D1475=1,F1475,G1475)</f>
        <v/>
      </c>
      <c r="F1475" s="124">
        <f>IF(AI1474,0.11*ε_cu1cd,IF(AH1474,F1474*0.01,F1474))</f>
        <v/>
      </c>
      <c r="G1475" s="124">
        <f>IF(AP1474,-0.1*ε_cu1cd,IF(AM1474,G1474*0.01,G1474))</f>
        <v/>
      </c>
      <c r="H1475" s="113">
        <f>IF(A1475=1,E1475,IF(AO1474,H1474-E1474+E1475,IF(AP1474,0.8*H1474,H1474+E1475)))</f>
        <v/>
      </c>
      <c r="I1475" s="169">
        <f>(C1475-H1475)/h</f>
        <v/>
      </c>
      <c r="J1475">
        <f>C1475/(ε_c1cd)</f>
        <v/>
      </c>
      <c r="K1475">
        <f>C1475/I1475</f>
        <v/>
      </c>
      <c r="L1475" s="131">
        <f>I1475/(ε_c1cd)</f>
        <v/>
      </c>
      <c r="M1475">
        <f>I1475*(K1475-Z_s1)</f>
        <v/>
      </c>
      <c r="N1475">
        <f>I1475*(K1475-Z_s2)</f>
        <v/>
      </c>
      <c r="O1475">
        <f>E_s*M1475</f>
        <v/>
      </c>
      <c r="P1475">
        <f>E_s*N1475</f>
        <v/>
      </c>
      <c r="Q1475">
        <f>O1475*A_s1</f>
        <v/>
      </c>
      <c r="R1475">
        <f>P1475*A_s2</f>
        <v/>
      </c>
      <c r="S1475">
        <f>Q1475*($K1475-Z_s1)</f>
        <v/>
      </c>
      <c r="T1475">
        <f>R1475*($K1475-Z_s2)</f>
        <v/>
      </c>
      <c r="U1475">
        <f>(INDIRECT("a_"&amp;U$2)/(U$2+1))*(($C1475^(U$2+1)-$H1475^(U$2+1))/(ε_c1cd^(U$2+1)))</f>
        <v/>
      </c>
      <c r="V1475">
        <f>(INDIRECT("a_"&amp;V$2)/(V$2+1))*(($C1475^(V$2+1)-$H1475^(V$2+1))/(ε_c1cd^(V$2+1)))</f>
        <v/>
      </c>
      <c r="W1475">
        <f>(INDIRECT("a_"&amp;W$2)/(W$2+1))*(($C1475^(W$2+1)-$H1475^(W$2+1))/(ε_c1cd^(W$2+1)))</f>
        <v/>
      </c>
      <c r="X1475">
        <f>(INDIRECT("a_"&amp;X$2)/(X$2+1))*(($C1475^(X$2+1)-$H1475^(X$2+1))/(ε_c1cd^(X$2+1)))</f>
        <v/>
      </c>
      <c r="Y1475">
        <f>(INDIRECT("a_"&amp;Y$2)/(Y$2+1))*(($C1475^(Y$2+1)-$H1475^(Y$2+1))/(ε_c1cd^(Y$2+1)))</f>
        <v/>
      </c>
      <c r="Z1475">
        <f>(INDIRECT("a_"&amp;Z$2)/(Z$2+2))*(($C1475^(Z$2+2)-$H1475^(Z$2+2))/(ε_c1cd^(Z$2+2)))</f>
        <v/>
      </c>
      <c r="AA1475">
        <f>(INDIRECT("a_"&amp;AA$2)/(AA$2+2))*(($C1475^(AA$2+2)-$H1475^(AA$2+2))/(ε_c1cd^(AA$2+2)))</f>
        <v/>
      </c>
      <c r="AB1475">
        <f>(INDIRECT("a_"&amp;AB$2)/(AB$2+2))*(($C1475^(AB$2+2)-$H1475^(AB$2+2))/(ε_c1cd^(AB$2+2)))</f>
        <v/>
      </c>
      <c r="AC1475">
        <f>(INDIRECT("a_"&amp;AC$2)/(AC$2+2))*(($C1475^(AC$2+2)-$H1475^(AC$2+2))/(ε_c1cd^(AC$2+2)))</f>
        <v/>
      </c>
      <c r="AD1475">
        <f>(INDIRECT("a_"&amp;AD$2)/(AD$2+2))*(($C1475^(AD$2+2)-$H1475^(AD$2+2))/(ε_c1cd^(AD$2+2)))</f>
        <v/>
      </c>
      <c r="AE1475" s="111">
        <f>(b*f_cd/L1475)*SUM(U1475:Y1475)+SUM(Q1475:R1475)</f>
        <v/>
      </c>
      <c r="AF1475" s="112">
        <f>AE1475*(K1475-y+e)</f>
        <v/>
      </c>
      <c r="AG1475" s="113">
        <f>(b*f_cd/(L1475^2))*SUM(Z1475:AD1475)+SUM(S1475:T1475)-AF1475</f>
        <v/>
      </c>
      <c r="AH1475" s="114">
        <f>AG1475&lt;0</f>
        <v/>
      </c>
      <c r="AI1475" s="115">
        <f>IF(A1475=1,FALSE,(AND(AQ1475,AH1475,NOT(AI1474))))</f>
        <v/>
      </c>
      <c r="AJ1475" s="116">
        <f>(b*f_cd/L1475)*(a_1/2*J1475^2+a_2/3*J1475^3+a_3/4*J1475^4+a_4/5*J1475^5+a_5/6*J1475^6)+SUM(Q1475:R1475)</f>
        <v/>
      </c>
      <c r="AK1475">
        <f>AJ1475*(K1475-y+e)</f>
        <v/>
      </c>
      <c r="AL1475" s="118">
        <f>(b*f_cd/(L1475^2))*(a_1/3*J1475^3+a_2/4*J1475^4+a_3/5*J1475^5+a_4/6*J1475^6+a_5/7*J1475^7)+SUM(S1475:T1475)-AK1475</f>
        <v/>
      </c>
      <c r="AM1475" s="114">
        <f>AL1475&gt;0</f>
        <v/>
      </c>
      <c r="AN1475" s="115">
        <f>IF(A1475=1,FALSE,(AND(AQ1475,AM1475,NOT(AN1474))))</f>
        <v/>
      </c>
      <c r="AO1475">
        <f>IF(D1475=1,AND(AH1475,NOT(AI1475)),AND(AM1475,NOT(AN1475)))</f>
        <v/>
      </c>
      <c r="AP1475" s="119">
        <f>IF(D1475=1,AI1475,AN1475)</f>
        <v/>
      </c>
      <c r="AQ1475" s="125">
        <f>ABS(E1475)&lt;$AQ$2</f>
        <v/>
      </c>
      <c r="AS1475">
        <f>IF(AP1475,MAX(AS$3:AS1473)+1,"")</f>
        <v/>
      </c>
    </row>
    <row r="1476">
      <c r="A1476" t="n">
        <v>1386</v>
      </c>
      <c r="B1476" s="131">
        <f>IF(A1476=1,0,IF(AP1476,0.1*ε_cu1cd,0))</f>
        <v/>
      </c>
      <c r="C1476" s="131">
        <f>IF(A1476=1,0.1*ε_cu1cd,C1475+B1475)</f>
        <v/>
      </c>
      <c r="D1476" s="113">
        <f>IF('Нормальний переріз'!$D$68&gt;0,1,2)</f>
        <v/>
      </c>
      <c r="E1476" s="144">
        <f>IF(D1476=1,F1476,G1476)</f>
        <v/>
      </c>
      <c r="F1476" s="124">
        <f>IF(AI1475,0.11*ε_cu1cd,IF(AH1475,F1475*0.01,F1475))</f>
        <v/>
      </c>
      <c r="G1476" s="124">
        <f>IF(AP1475,-0.1*ε_cu1cd,IF(AM1475,G1475*0.01,G1475))</f>
        <v/>
      </c>
      <c r="H1476" s="113">
        <f>IF(A1476=1,E1476,IF(AO1475,H1475-E1475+E1476,IF(AP1475,0.8*H1475,H1475+E1476)))</f>
        <v/>
      </c>
      <c r="I1476" s="169">
        <f>(C1476-H1476)/h</f>
        <v/>
      </c>
      <c r="J1476">
        <f>C1476/(ε_c1cd)</f>
        <v/>
      </c>
      <c r="K1476">
        <f>C1476/I1476</f>
        <v/>
      </c>
      <c r="L1476" s="131">
        <f>I1476/(ε_c1cd)</f>
        <v/>
      </c>
      <c r="M1476">
        <f>I1476*(K1476-Z_s1)</f>
        <v/>
      </c>
      <c r="N1476">
        <f>I1476*(K1476-Z_s2)</f>
        <v/>
      </c>
      <c r="O1476">
        <f>E_s*M1476</f>
        <v/>
      </c>
      <c r="P1476">
        <f>E_s*N1476</f>
        <v/>
      </c>
      <c r="Q1476">
        <f>O1476*A_s1</f>
        <v/>
      </c>
      <c r="R1476">
        <f>P1476*A_s2</f>
        <v/>
      </c>
      <c r="S1476">
        <f>Q1476*($K1476-Z_s1)</f>
        <v/>
      </c>
      <c r="T1476">
        <f>R1476*($K1476-Z_s2)</f>
        <v/>
      </c>
      <c r="U1476">
        <f>(INDIRECT("a_"&amp;U$2)/(U$2+1))*(($C1476^(U$2+1)-$H1476^(U$2+1))/(ε_c1cd^(U$2+1)))</f>
        <v/>
      </c>
      <c r="V1476">
        <f>(INDIRECT("a_"&amp;V$2)/(V$2+1))*(($C1476^(V$2+1)-$H1476^(V$2+1))/(ε_c1cd^(V$2+1)))</f>
        <v/>
      </c>
      <c r="W1476">
        <f>(INDIRECT("a_"&amp;W$2)/(W$2+1))*(($C1476^(W$2+1)-$H1476^(W$2+1))/(ε_c1cd^(W$2+1)))</f>
        <v/>
      </c>
      <c r="X1476">
        <f>(INDIRECT("a_"&amp;X$2)/(X$2+1))*(($C1476^(X$2+1)-$H1476^(X$2+1))/(ε_c1cd^(X$2+1)))</f>
        <v/>
      </c>
      <c r="Y1476">
        <f>(INDIRECT("a_"&amp;Y$2)/(Y$2+1))*(($C1476^(Y$2+1)-$H1476^(Y$2+1))/(ε_c1cd^(Y$2+1)))</f>
        <v/>
      </c>
      <c r="Z1476">
        <f>(INDIRECT("a_"&amp;Z$2)/(Z$2+2))*(($C1476^(Z$2+2)-$H1476^(Z$2+2))/(ε_c1cd^(Z$2+2)))</f>
        <v/>
      </c>
      <c r="AA1476">
        <f>(INDIRECT("a_"&amp;AA$2)/(AA$2+2))*(($C1476^(AA$2+2)-$H1476^(AA$2+2))/(ε_c1cd^(AA$2+2)))</f>
        <v/>
      </c>
      <c r="AB1476">
        <f>(INDIRECT("a_"&amp;AB$2)/(AB$2+2))*(($C1476^(AB$2+2)-$H1476^(AB$2+2))/(ε_c1cd^(AB$2+2)))</f>
        <v/>
      </c>
      <c r="AC1476">
        <f>(INDIRECT("a_"&amp;AC$2)/(AC$2+2))*(($C1476^(AC$2+2)-$H1476^(AC$2+2))/(ε_c1cd^(AC$2+2)))</f>
        <v/>
      </c>
      <c r="AD1476">
        <f>(INDIRECT("a_"&amp;AD$2)/(AD$2+2))*(($C1476^(AD$2+2)-$H1476^(AD$2+2))/(ε_c1cd^(AD$2+2)))</f>
        <v/>
      </c>
      <c r="AE1476" s="111">
        <f>(b*f_cd/L1476)*SUM(U1476:Y1476)+SUM(Q1476:R1476)</f>
        <v/>
      </c>
      <c r="AF1476" s="112">
        <f>AE1476*(K1476-y+e)</f>
        <v/>
      </c>
      <c r="AG1476" s="113">
        <f>(b*f_cd/(L1476^2))*SUM(Z1476:AD1476)+SUM(S1476:T1476)-AF1476</f>
        <v/>
      </c>
      <c r="AH1476" s="114">
        <f>AG1476&lt;0</f>
        <v/>
      </c>
      <c r="AI1476" s="115">
        <f>IF(A1476=1,FALSE,(AND(AQ1476,AH1476,NOT(AI1475))))</f>
        <v/>
      </c>
      <c r="AJ1476" s="116">
        <f>(b*f_cd/L1476)*(a_1/2*J1476^2+a_2/3*J1476^3+a_3/4*J1476^4+a_4/5*J1476^5+a_5/6*J1476^6)+SUM(Q1476:R1476)</f>
        <v/>
      </c>
      <c r="AK1476">
        <f>AJ1476*(K1476-y+e)</f>
        <v/>
      </c>
      <c r="AL1476" s="118">
        <f>(b*f_cd/(L1476^2))*(a_1/3*J1476^3+a_2/4*J1476^4+a_3/5*J1476^5+a_4/6*J1476^6+a_5/7*J1476^7)+SUM(S1476:T1476)-AK1476</f>
        <v/>
      </c>
      <c r="AM1476" s="114">
        <f>AL1476&gt;0</f>
        <v/>
      </c>
      <c r="AN1476" s="115">
        <f>IF(A1476=1,FALSE,(AND(AQ1476,AM1476,NOT(AN1475))))</f>
        <v/>
      </c>
      <c r="AO1476">
        <f>IF(D1476=1,AND(AH1476,NOT(AI1476)),AND(AM1476,NOT(AN1476)))</f>
        <v/>
      </c>
      <c r="AP1476" s="119">
        <f>IF(D1476=1,AI1476,AN1476)</f>
        <v/>
      </c>
      <c r="AQ1476" s="125">
        <f>ABS(E1476)&lt;$AQ$2</f>
        <v/>
      </c>
      <c r="AS1476">
        <f>IF(AP1476,MAX(AS$3:AS1474)+1,"")</f>
        <v/>
      </c>
    </row>
    <row r="1477">
      <c r="A1477" t="n">
        <v>1387</v>
      </c>
      <c r="B1477" s="131">
        <f>IF(A1477=1,0,IF(AP1477,0.1*ε_cu1cd,0))</f>
        <v/>
      </c>
      <c r="C1477" s="131">
        <f>IF(A1477=1,0.1*ε_cu1cd,C1476+B1476)</f>
        <v/>
      </c>
      <c r="D1477" s="113">
        <f>IF('Нормальний переріз'!$D$68&gt;0,1,2)</f>
        <v/>
      </c>
      <c r="E1477" s="144">
        <f>IF(D1477=1,F1477,G1477)</f>
        <v/>
      </c>
      <c r="F1477" s="124">
        <f>IF(AI1476,0.11*ε_cu1cd,IF(AH1476,F1476*0.01,F1476))</f>
        <v/>
      </c>
      <c r="G1477" s="124">
        <f>IF(AP1476,-0.1*ε_cu1cd,IF(AM1476,G1476*0.01,G1476))</f>
        <v/>
      </c>
      <c r="H1477" s="113">
        <f>IF(A1477=1,E1477,IF(AO1476,H1476-E1476+E1477,IF(AP1476,0.8*H1476,H1476+E1477)))</f>
        <v/>
      </c>
      <c r="I1477" s="169">
        <f>(C1477-H1477)/h</f>
        <v/>
      </c>
      <c r="J1477">
        <f>C1477/(ε_c1cd)</f>
        <v/>
      </c>
      <c r="K1477">
        <f>C1477/I1477</f>
        <v/>
      </c>
      <c r="L1477" s="131">
        <f>I1477/(ε_c1cd)</f>
        <v/>
      </c>
      <c r="M1477">
        <f>I1477*(K1477-Z_s1)</f>
        <v/>
      </c>
      <c r="N1477">
        <f>I1477*(K1477-Z_s2)</f>
        <v/>
      </c>
      <c r="O1477">
        <f>E_s*M1477</f>
        <v/>
      </c>
      <c r="P1477">
        <f>E_s*N1477</f>
        <v/>
      </c>
      <c r="Q1477">
        <f>O1477*A_s1</f>
        <v/>
      </c>
      <c r="R1477">
        <f>P1477*A_s2</f>
        <v/>
      </c>
      <c r="S1477">
        <f>Q1477*($K1477-Z_s1)</f>
        <v/>
      </c>
      <c r="T1477">
        <f>R1477*($K1477-Z_s2)</f>
        <v/>
      </c>
      <c r="U1477">
        <f>(INDIRECT("a_"&amp;U$2)/(U$2+1))*(($C1477^(U$2+1)-$H1477^(U$2+1))/(ε_c1cd^(U$2+1)))</f>
        <v/>
      </c>
      <c r="V1477">
        <f>(INDIRECT("a_"&amp;V$2)/(V$2+1))*(($C1477^(V$2+1)-$H1477^(V$2+1))/(ε_c1cd^(V$2+1)))</f>
        <v/>
      </c>
      <c r="W1477">
        <f>(INDIRECT("a_"&amp;W$2)/(W$2+1))*(($C1477^(W$2+1)-$H1477^(W$2+1))/(ε_c1cd^(W$2+1)))</f>
        <v/>
      </c>
      <c r="X1477">
        <f>(INDIRECT("a_"&amp;X$2)/(X$2+1))*(($C1477^(X$2+1)-$H1477^(X$2+1))/(ε_c1cd^(X$2+1)))</f>
        <v/>
      </c>
      <c r="Y1477">
        <f>(INDIRECT("a_"&amp;Y$2)/(Y$2+1))*(($C1477^(Y$2+1)-$H1477^(Y$2+1))/(ε_c1cd^(Y$2+1)))</f>
        <v/>
      </c>
      <c r="Z1477">
        <f>(INDIRECT("a_"&amp;Z$2)/(Z$2+2))*(($C1477^(Z$2+2)-$H1477^(Z$2+2))/(ε_c1cd^(Z$2+2)))</f>
        <v/>
      </c>
      <c r="AA1477">
        <f>(INDIRECT("a_"&amp;AA$2)/(AA$2+2))*(($C1477^(AA$2+2)-$H1477^(AA$2+2))/(ε_c1cd^(AA$2+2)))</f>
        <v/>
      </c>
      <c r="AB1477">
        <f>(INDIRECT("a_"&amp;AB$2)/(AB$2+2))*(($C1477^(AB$2+2)-$H1477^(AB$2+2))/(ε_c1cd^(AB$2+2)))</f>
        <v/>
      </c>
      <c r="AC1477">
        <f>(INDIRECT("a_"&amp;AC$2)/(AC$2+2))*(($C1477^(AC$2+2)-$H1477^(AC$2+2))/(ε_c1cd^(AC$2+2)))</f>
        <v/>
      </c>
      <c r="AD1477">
        <f>(INDIRECT("a_"&amp;AD$2)/(AD$2+2))*(($C1477^(AD$2+2)-$H1477^(AD$2+2))/(ε_c1cd^(AD$2+2)))</f>
        <v/>
      </c>
      <c r="AE1477" s="111">
        <f>(b*f_cd/L1477)*SUM(U1477:Y1477)+SUM(Q1477:R1477)</f>
        <v/>
      </c>
      <c r="AF1477" s="112">
        <f>AE1477*(K1477-y+e)</f>
        <v/>
      </c>
      <c r="AG1477" s="113">
        <f>(b*f_cd/(L1477^2))*SUM(Z1477:AD1477)+SUM(S1477:T1477)-AF1477</f>
        <v/>
      </c>
      <c r="AH1477" s="114">
        <f>AG1477&lt;0</f>
        <v/>
      </c>
      <c r="AI1477" s="115">
        <f>IF(A1477=1,FALSE,(AND(AQ1477,AH1477,NOT(AI1476))))</f>
        <v/>
      </c>
      <c r="AJ1477" s="116">
        <f>(b*f_cd/L1477)*(a_1/2*J1477^2+a_2/3*J1477^3+a_3/4*J1477^4+a_4/5*J1477^5+a_5/6*J1477^6)+SUM(Q1477:R1477)</f>
        <v/>
      </c>
      <c r="AK1477">
        <f>AJ1477*(K1477-y+e)</f>
        <v/>
      </c>
      <c r="AL1477" s="118">
        <f>(b*f_cd/(L1477^2))*(a_1/3*J1477^3+a_2/4*J1477^4+a_3/5*J1477^5+a_4/6*J1477^6+a_5/7*J1477^7)+SUM(S1477:T1477)-AK1477</f>
        <v/>
      </c>
      <c r="AM1477" s="114">
        <f>AL1477&gt;0</f>
        <v/>
      </c>
      <c r="AN1477" s="115">
        <f>IF(A1477=1,FALSE,(AND(AQ1477,AM1477,NOT(AN1476))))</f>
        <v/>
      </c>
      <c r="AO1477">
        <f>IF(D1477=1,AND(AH1477,NOT(AI1477)),AND(AM1477,NOT(AN1477)))</f>
        <v/>
      </c>
      <c r="AP1477" s="119">
        <f>IF(D1477=1,AI1477,AN1477)</f>
        <v/>
      </c>
      <c r="AQ1477" s="125">
        <f>ABS(E1477)&lt;$AQ$2</f>
        <v/>
      </c>
      <c r="AS1477">
        <f>IF(AP1477,MAX(AS$3:AS1475)+1,"")</f>
        <v/>
      </c>
    </row>
    <row r="1478">
      <c r="A1478" t="n">
        <v>1388</v>
      </c>
      <c r="B1478" s="131">
        <f>IF(A1478=1,0,IF(AP1478,0.1*ε_cu1cd,0))</f>
        <v/>
      </c>
      <c r="C1478" s="131">
        <f>IF(A1478=1,0.1*ε_cu1cd,C1477+B1477)</f>
        <v/>
      </c>
      <c r="D1478" s="113">
        <f>IF('Нормальний переріз'!$D$68&gt;0,1,2)</f>
        <v/>
      </c>
      <c r="E1478" s="144">
        <f>IF(D1478=1,F1478,G1478)</f>
        <v/>
      </c>
      <c r="F1478" s="124">
        <f>IF(AI1477,0.11*ε_cu1cd,IF(AH1477,F1477*0.01,F1477))</f>
        <v/>
      </c>
      <c r="G1478" s="124">
        <f>IF(AP1477,-0.1*ε_cu1cd,IF(AM1477,G1477*0.01,G1477))</f>
        <v/>
      </c>
      <c r="H1478" s="113">
        <f>IF(A1478=1,E1478,IF(AO1477,H1477-E1477+E1478,IF(AP1477,0.8*H1477,H1477+E1478)))</f>
        <v/>
      </c>
      <c r="I1478" s="169">
        <f>(C1478-H1478)/h</f>
        <v/>
      </c>
      <c r="J1478">
        <f>C1478/(ε_c1cd)</f>
        <v/>
      </c>
      <c r="K1478">
        <f>C1478/I1478</f>
        <v/>
      </c>
      <c r="L1478" s="131">
        <f>I1478/(ε_c1cd)</f>
        <v/>
      </c>
      <c r="M1478">
        <f>I1478*(K1478-Z_s1)</f>
        <v/>
      </c>
      <c r="N1478">
        <f>I1478*(K1478-Z_s2)</f>
        <v/>
      </c>
      <c r="O1478">
        <f>E_s*M1478</f>
        <v/>
      </c>
      <c r="P1478">
        <f>E_s*N1478</f>
        <v/>
      </c>
      <c r="Q1478">
        <f>O1478*A_s1</f>
        <v/>
      </c>
      <c r="R1478">
        <f>P1478*A_s2</f>
        <v/>
      </c>
      <c r="S1478">
        <f>Q1478*($K1478-Z_s1)</f>
        <v/>
      </c>
      <c r="T1478">
        <f>R1478*($K1478-Z_s2)</f>
        <v/>
      </c>
      <c r="U1478">
        <f>(INDIRECT("a_"&amp;U$2)/(U$2+1))*(($C1478^(U$2+1)-$H1478^(U$2+1))/(ε_c1cd^(U$2+1)))</f>
        <v/>
      </c>
      <c r="V1478">
        <f>(INDIRECT("a_"&amp;V$2)/(V$2+1))*(($C1478^(V$2+1)-$H1478^(V$2+1))/(ε_c1cd^(V$2+1)))</f>
        <v/>
      </c>
      <c r="W1478">
        <f>(INDIRECT("a_"&amp;W$2)/(W$2+1))*(($C1478^(W$2+1)-$H1478^(W$2+1))/(ε_c1cd^(W$2+1)))</f>
        <v/>
      </c>
      <c r="X1478">
        <f>(INDIRECT("a_"&amp;X$2)/(X$2+1))*(($C1478^(X$2+1)-$H1478^(X$2+1))/(ε_c1cd^(X$2+1)))</f>
        <v/>
      </c>
      <c r="Y1478">
        <f>(INDIRECT("a_"&amp;Y$2)/(Y$2+1))*(($C1478^(Y$2+1)-$H1478^(Y$2+1))/(ε_c1cd^(Y$2+1)))</f>
        <v/>
      </c>
      <c r="Z1478">
        <f>(INDIRECT("a_"&amp;Z$2)/(Z$2+2))*(($C1478^(Z$2+2)-$H1478^(Z$2+2))/(ε_c1cd^(Z$2+2)))</f>
        <v/>
      </c>
      <c r="AA1478">
        <f>(INDIRECT("a_"&amp;AA$2)/(AA$2+2))*(($C1478^(AA$2+2)-$H1478^(AA$2+2))/(ε_c1cd^(AA$2+2)))</f>
        <v/>
      </c>
      <c r="AB1478">
        <f>(INDIRECT("a_"&amp;AB$2)/(AB$2+2))*(($C1478^(AB$2+2)-$H1478^(AB$2+2))/(ε_c1cd^(AB$2+2)))</f>
        <v/>
      </c>
      <c r="AC1478">
        <f>(INDIRECT("a_"&amp;AC$2)/(AC$2+2))*(($C1478^(AC$2+2)-$H1478^(AC$2+2))/(ε_c1cd^(AC$2+2)))</f>
        <v/>
      </c>
      <c r="AD1478">
        <f>(INDIRECT("a_"&amp;AD$2)/(AD$2+2))*(($C1478^(AD$2+2)-$H1478^(AD$2+2))/(ε_c1cd^(AD$2+2)))</f>
        <v/>
      </c>
      <c r="AE1478" s="111">
        <f>(b*f_cd/L1478)*SUM(U1478:Y1478)+SUM(Q1478:R1478)</f>
        <v/>
      </c>
      <c r="AF1478" s="112">
        <f>AE1478*(K1478-y+e)</f>
        <v/>
      </c>
      <c r="AG1478" s="113">
        <f>(b*f_cd/(L1478^2))*SUM(Z1478:AD1478)+SUM(S1478:T1478)-AF1478</f>
        <v/>
      </c>
      <c r="AH1478" s="114">
        <f>AG1478&lt;0</f>
        <v/>
      </c>
      <c r="AI1478" s="115">
        <f>IF(A1478=1,FALSE,(AND(AQ1478,AH1478,NOT(AI1477))))</f>
        <v/>
      </c>
      <c r="AJ1478" s="116">
        <f>(b*f_cd/L1478)*(a_1/2*J1478^2+a_2/3*J1478^3+a_3/4*J1478^4+a_4/5*J1478^5+a_5/6*J1478^6)+SUM(Q1478:R1478)</f>
        <v/>
      </c>
      <c r="AK1478">
        <f>AJ1478*(K1478-y+e)</f>
        <v/>
      </c>
      <c r="AL1478" s="118">
        <f>(b*f_cd/(L1478^2))*(a_1/3*J1478^3+a_2/4*J1478^4+a_3/5*J1478^5+a_4/6*J1478^6+a_5/7*J1478^7)+SUM(S1478:T1478)-AK1478</f>
        <v/>
      </c>
      <c r="AM1478" s="114">
        <f>AL1478&gt;0</f>
        <v/>
      </c>
      <c r="AN1478" s="115">
        <f>IF(A1478=1,FALSE,(AND(AQ1478,AM1478,NOT(AN1477))))</f>
        <v/>
      </c>
      <c r="AO1478">
        <f>IF(D1478=1,AND(AH1478,NOT(AI1478)),AND(AM1478,NOT(AN1478)))</f>
        <v/>
      </c>
      <c r="AP1478" s="119">
        <f>IF(D1478=1,AI1478,AN1478)</f>
        <v/>
      </c>
      <c r="AQ1478" s="125">
        <f>ABS(E1478)&lt;$AQ$2</f>
        <v/>
      </c>
      <c r="AS1478">
        <f>IF(AP1478,MAX(AS$3:AS1476)+1,"")</f>
        <v/>
      </c>
    </row>
    <row r="1479">
      <c r="A1479" t="n">
        <v>1389</v>
      </c>
      <c r="B1479" s="131">
        <f>IF(A1479=1,0,IF(AP1479,0.1*ε_cu1cd,0))</f>
        <v/>
      </c>
      <c r="C1479" s="131">
        <f>IF(A1479=1,0.1*ε_cu1cd,C1478+B1478)</f>
        <v/>
      </c>
      <c r="D1479" s="113">
        <f>IF('Нормальний переріз'!$D$68&gt;0,1,2)</f>
        <v/>
      </c>
      <c r="E1479" s="144">
        <f>IF(D1479=1,F1479,G1479)</f>
        <v/>
      </c>
      <c r="F1479" s="124">
        <f>IF(AI1478,0.11*ε_cu1cd,IF(AH1478,F1478*0.01,F1478))</f>
        <v/>
      </c>
      <c r="G1479" s="124">
        <f>IF(AP1478,-0.1*ε_cu1cd,IF(AM1478,G1478*0.01,G1478))</f>
        <v/>
      </c>
      <c r="H1479" s="113">
        <f>IF(A1479=1,E1479,IF(AO1478,H1478-E1478+E1479,IF(AP1478,0.8*H1478,H1478+E1479)))</f>
        <v/>
      </c>
      <c r="I1479" s="169">
        <f>(C1479-H1479)/h</f>
        <v/>
      </c>
      <c r="J1479">
        <f>C1479/(ε_c1cd)</f>
        <v/>
      </c>
      <c r="K1479">
        <f>C1479/I1479</f>
        <v/>
      </c>
      <c r="L1479" s="131">
        <f>I1479/(ε_c1cd)</f>
        <v/>
      </c>
      <c r="M1479">
        <f>I1479*(K1479-Z_s1)</f>
        <v/>
      </c>
      <c r="N1479">
        <f>I1479*(K1479-Z_s2)</f>
        <v/>
      </c>
      <c r="O1479">
        <f>E_s*M1479</f>
        <v/>
      </c>
      <c r="P1479">
        <f>E_s*N1479</f>
        <v/>
      </c>
      <c r="Q1479">
        <f>O1479*A_s1</f>
        <v/>
      </c>
      <c r="R1479">
        <f>P1479*A_s2</f>
        <v/>
      </c>
      <c r="S1479">
        <f>Q1479*($K1479-Z_s1)</f>
        <v/>
      </c>
      <c r="T1479">
        <f>R1479*($K1479-Z_s2)</f>
        <v/>
      </c>
      <c r="U1479">
        <f>(INDIRECT("a_"&amp;U$2)/(U$2+1))*(($C1479^(U$2+1)-$H1479^(U$2+1))/(ε_c1cd^(U$2+1)))</f>
        <v/>
      </c>
      <c r="V1479">
        <f>(INDIRECT("a_"&amp;V$2)/(V$2+1))*(($C1479^(V$2+1)-$H1479^(V$2+1))/(ε_c1cd^(V$2+1)))</f>
        <v/>
      </c>
      <c r="W1479">
        <f>(INDIRECT("a_"&amp;W$2)/(W$2+1))*(($C1479^(W$2+1)-$H1479^(W$2+1))/(ε_c1cd^(W$2+1)))</f>
        <v/>
      </c>
      <c r="X1479">
        <f>(INDIRECT("a_"&amp;X$2)/(X$2+1))*(($C1479^(X$2+1)-$H1479^(X$2+1))/(ε_c1cd^(X$2+1)))</f>
        <v/>
      </c>
      <c r="Y1479">
        <f>(INDIRECT("a_"&amp;Y$2)/(Y$2+1))*(($C1479^(Y$2+1)-$H1479^(Y$2+1))/(ε_c1cd^(Y$2+1)))</f>
        <v/>
      </c>
      <c r="Z1479">
        <f>(INDIRECT("a_"&amp;Z$2)/(Z$2+2))*(($C1479^(Z$2+2)-$H1479^(Z$2+2))/(ε_c1cd^(Z$2+2)))</f>
        <v/>
      </c>
      <c r="AA1479">
        <f>(INDIRECT("a_"&amp;AA$2)/(AA$2+2))*(($C1479^(AA$2+2)-$H1479^(AA$2+2))/(ε_c1cd^(AA$2+2)))</f>
        <v/>
      </c>
      <c r="AB1479">
        <f>(INDIRECT("a_"&amp;AB$2)/(AB$2+2))*(($C1479^(AB$2+2)-$H1479^(AB$2+2))/(ε_c1cd^(AB$2+2)))</f>
        <v/>
      </c>
      <c r="AC1479">
        <f>(INDIRECT("a_"&amp;AC$2)/(AC$2+2))*(($C1479^(AC$2+2)-$H1479^(AC$2+2))/(ε_c1cd^(AC$2+2)))</f>
        <v/>
      </c>
      <c r="AD1479">
        <f>(INDIRECT("a_"&amp;AD$2)/(AD$2+2))*(($C1479^(AD$2+2)-$H1479^(AD$2+2))/(ε_c1cd^(AD$2+2)))</f>
        <v/>
      </c>
      <c r="AE1479" s="111">
        <f>(b*f_cd/L1479)*SUM(U1479:Y1479)+SUM(Q1479:R1479)</f>
        <v/>
      </c>
      <c r="AF1479" s="112">
        <f>AE1479*(K1479-y+e)</f>
        <v/>
      </c>
      <c r="AG1479" s="113">
        <f>(b*f_cd/(L1479^2))*SUM(Z1479:AD1479)+SUM(S1479:T1479)-AF1479</f>
        <v/>
      </c>
      <c r="AH1479" s="114">
        <f>AG1479&lt;0</f>
        <v/>
      </c>
      <c r="AI1479" s="115">
        <f>IF(A1479=1,FALSE,(AND(AQ1479,AH1479,NOT(AI1478))))</f>
        <v/>
      </c>
      <c r="AJ1479" s="116">
        <f>(b*f_cd/L1479)*(a_1/2*J1479^2+a_2/3*J1479^3+a_3/4*J1479^4+a_4/5*J1479^5+a_5/6*J1479^6)+SUM(Q1479:R1479)</f>
        <v/>
      </c>
      <c r="AK1479">
        <f>AJ1479*(K1479-y+e)</f>
        <v/>
      </c>
      <c r="AL1479" s="118">
        <f>(b*f_cd/(L1479^2))*(a_1/3*J1479^3+a_2/4*J1479^4+a_3/5*J1479^5+a_4/6*J1479^6+a_5/7*J1479^7)+SUM(S1479:T1479)-AK1479</f>
        <v/>
      </c>
      <c r="AM1479" s="114">
        <f>AL1479&gt;0</f>
        <v/>
      </c>
      <c r="AN1479" s="115">
        <f>IF(A1479=1,FALSE,(AND(AQ1479,AM1479,NOT(AN1478))))</f>
        <v/>
      </c>
      <c r="AO1479">
        <f>IF(D1479=1,AND(AH1479,NOT(AI1479)),AND(AM1479,NOT(AN1479)))</f>
        <v/>
      </c>
      <c r="AP1479" s="119">
        <f>IF(D1479=1,AI1479,AN1479)</f>
        <v/>
      </c>
      <c r="AQ1479" s="125">
        <f>ABS(E1479)&lt;$AQ$2</f>
        <v/>
      </c>
      <c r="AS1479">
        <f>IF(AP1479,MAX(AS$3:AS1477)+1,"")</f>
        <v/>
      </c>
    </row>
    <row r="1480">
      <c r="A1480" t="n">
        <v>1390</v>
      </c>
      <c r="B1480" s="131">
        <f>IF(A1480=1,0,IF(AP1480,0.1*ε_cu1cd,0))</f>
        <v/>
      </c>
      <c r="C1480" s="131">
        <f>IF(A1480=1,0.1*ε_cu1cd,C1479+B1479)</f>
        <v/>
      </c>
      <c r="D1480" s="113">
        <f>IF('Нормальний переріз'!$D$68&gt;0,1,2)</f>
        <v/>
      </c>
      <c r="E1480" s="144">
        <f>IF(D1480=1,F1480,G1480)</f>
        <v/>
      </c>
      <c r="F1480" s="124">
        <f>IF(AI1479,0.11*ε_cu1cd,IF(AH1479,F1479*0.01,F1479))</f>
        <v/>
      </c>
      <c r="G1480" s="124">
        <f>IF(AP1479,-0.1*ε_cu1cd,IF(AM1479,G1479*0.01,G1479))</f>
        <v/>
      </c>
      <c r="H1480" s="113">
        <f>IF(A1480=1,E1480,IF(AO1479,H1479-E1479+E1480,IF(AP1479,0.8*H1479,H1479+E1480)))</f>
        <v/>
      </c>
      <c r="I1480" s="169">
        <f>(C1480-H1480)/h</f>
        <v/>
      </c>
      <c r="J1480">
        <f>C1480/(ε_c1cd)</f>
        <v/>
      </c>
      <c r="K1480">
        <f>C1480/I1480</f>
        <v/>
      </c>
      <c r="L1480" s="131">
        <f>I1480/(ε_c1cd)</f>
        <v/>
      </c>
      <c r="M1480">
        <f>I1480*(K1480-Z_s1)</f>
        <v/>
      </c>
      <c r="N1480">
        <f>I1480*(K1480-Z_s2)</f>
        <v/>
      </c>
      <c r="O1480">
        <f>E_s*M1480</f>
        <v/>
      </c>
      <c r="P1480">
        <f>E_s*N1480</f>
        <v/>
      </c>
      <c r="Q1480">
        <f>O1480*A_s1</f>
        <v/>
      </c>
      <c r="R1480">
        <f>P1480*A_s2</f>
        <v/>
      </c>
      <c r="S1480">
        <f>Q1480*($K1480-Z_s1)</f>
        <v/>
      </c>
      <c r="T1480">
        <f>R1480*($K1480-Z_s2)</f>
        <v/>
      </c>
      <c r="U1480">
        <f>(INDIRECT("a_"&amp;U$2)/(U$2+1))*(($C1480^(U$2+1)-$H1480^(U$2+1))/(ε_c1cd^(U$2+1)))</f>
        <v/>
      </c>
      <c r="V1480">
        <f>(INDIRECT("a_"&amp;V$2)/(V$2+1))*(($C1480^(V$2+1)-$H1480^(V$2+1))/(ε_c1cd^(V$2+1)))</f>
        <v/>
      </c>
      <c r="W1480">
        <f>(INDIRECT("a_"&amp;W$2)/(W$2+1))*(($C1480^(W$2+1)-$H1480^(W$2+1))/(ε_c1cd^(W$2+1)))</f>
        <v/>
      </c>
      <c r="X1480">
        <f>(INDIRECT("a_"&amp;X$2)/(X$2+1))*(($C1480^(X$2+1)-$H1480^(X$2+1))/(ε_c1cd^(X$2+1)))</f>
        <v/>
      </c>
      <c r="Y1480">
        <f>(INDIRECT("a_"&amp;Y$2)/(Y$2+1))*(($C1480^(Y$2+1)-$H1480^(Y$2+1))/(ε_c1cd^(Y$2+1)))</f>
        <v/>
      </c>
      <c r="Z1480">
        <f>(INDIRECT("a_"&amp;Z$2)/(Z$2+2))*(($C1480^(Z$2+2)-$H1480^(Z$2+2))/(ε_c1cd^(Z$2+2)))</f>
        <v/>
      </c>
      <c r="AA1480">
        <f>(INDIRECT("a_"&amp;AA$2)/(AA$2+2))*(($C1480^(AA$2+2)-$H1480^(AA$2+2))/(ε_c1cd^(AA$2+2)))</f>
        <v/>
      </c>
      <c r="AB1480">
        <f>(INDIRECT("a_"&amp;AB$2)/(AB$2+2))*(($C1480^(AB$2+2)-$H1480^(AB$2+2))/(ε_c1cd^(AB$2+2)))</f>
        <v/>
      </c>
      <c r="AC1480">
        <f>(INDIRECT("a_"&amp;AC$2)/(AC$2+2))*(($C1480^(AC$2+2)-$H1480^(AC$2+2))/(ε_c1cd^(AC$2+2)))</f>
        <v/>
      </c>
      <c r="AD1480">
        <f>(INDIRECT("a_"&amp;AD$2)/(AD$2+2))*(($C1480^(AD$2+2)-$H1480^(AD$2+2))/(ε_c1cd^(AD$2+2)))</f>
        <v/>
      </c>
      <c r="AE1480" s="111">
        <f>(b*f_cd/L1480)*SUM(U1480:Y1480)+SUM(Q1480:R1480)</f>
        <v/>
      </c>
      <c r="AF1480" s="112">
        <f>AE1480*(K1480-y+e)</f>
        <v/>
      </c>
      <c r="AG1480" s="113">
        <f>(b*f_cd/(L1480^2))*SUM(Z1480:AD1480)+SUM(S1480:T1480)-AF1480</f>
        <v/>
      </c>
      <c r="AH1480" s="114">
        <f>AG1480&lt;0</f>
        <v/>
      </c>
      <c r="AI1480" s="115">
        <f>IF(A1480=1,FALSE,(AND(AQ1480,AH1480,NOT(AI1479))))</f>
        <v/>
      </c>
      <c r="AJ1480" s="116">
        <f>(b*f_cd/L1480)*(a_1/2*J1480^2+a_2/3*J1480^3+a_3/4*J1480^4+a_4/5*J1480^5+a_5/6*J1480^6)+SUM(Q1480:R1480)</f>
        <v/>
      </c>
      <c r="AK1480">
        <f>AJ1480*(K1480-y+e)</f>
        <v/>
      </c>
      <c r="AL1480" s="118">
        <f>(b*f_cd/(L1480^2))*(a_1/3*J1480^3+a_2/4*J1480^4+a_3/5*J1480^5+a_4/6*J1480^6+a_5/7*J1480^7)+SUM(S1480:T1480)-AK1480</f>
        <v/>
      </c>
      <c r="AM1480" s="114">
        <f>AL1480&gt;0</f>
        <v/>
      </c>
      <c r="AN1480" s="115">
        <f>IF(A1480=1,FALSE,(AND(AQ1480,AM1480,NOT(AN1479))))</f>
        <v/>
      </c>
      <c r="AO1480">
        <f>IF(D1480=1,AND(AH1480,NOT(AI1480)),AND(AM1480,NOT(AN1480)))</f>
        <v/>
      </c>
      <c r="AP1480" s="119">
        <f>IF(D1480=1,AI1480,AN1480)</f>
        <v/>
      </c>
      <c r="AQ1480" s="125">
        <f>ABS(E1480)&lt;$AQ$2</f>
        <v/>
      </c>
      <c r="AS1480">
        <f>IF(AP1480,MAX(AS$3:AS1478)+1,"")</f>
        <v/>
      </c>
    </row>
    <row r="1481">
      <c r="A1481" t="n">
        <v>1391</v>
      </c>
      <c r="B1481" s="131">
        <f>IF(A1481=1,0,IF(AP1481,0.1*ε_cu1cd,0))</f>
        <v/>
      </c>
      <c r="C1481" s="131">
        <f>IF(A1481=1,0.1*ε_cu1cd,C1480+B1480)</f>
        <v/>
      </c>
      <c r="D1481" s="113">
        <f>IF('Нормальний переріз'!$D$68&gt;0,1,2)</f>
        <v/>
      </c>
      <c r="E1481" s="144">
        <f>IF(D1481=1,F1481,G1481)</f>
        <v/>
      </c>
      <c r="F1481" s="124">
        <f>IF(AI1480,0.11*ε_cu1cd,IF(AH1480,F1480*0.01,F1480))</f>
        <v/>
      </c>
      <c r="G1481" s="124">
        <f>IF(AP1480,-0.1*ε_cu1cd,IF(AM1480,G1480*0.01,G1480))</f>
        <v/>
      </c>
      <c r="H1481" s="113">
        <f>IF(A1481=1,E1481,IF(AO1480,H1480-E1480+E1481,IF(AP1480,0.8*H1480,H1480+E1481)))</f>
        <v/>
      </c>
      <c r="I1481" s="169">
        <f>(C1481-H1481)/h</f>
        <v/>
      </c>
      <c r="J1481">
        <f>C1481/(ε_c1cd)</f>
        <v/>
      </c>
      <c r="K1481">
        <f>C1481/I1481</f>
        <v/>
      </c>
      <c r="L1481" s="131">
        <f>I1481/(ε_c1cd)</f>
        <v/>
      </c>
      <c r="M1481">
        <f>I1481*(K1481-Z_s1)</f>
        <v/>
      </c>
      <c r="N1481">
        <f>I1481*(K1481-Z_s2)</f>
        <v/>
      </c>
      <c r="O1481">
        <f>E_s*M1481</f>
        <v/>
      </c>
      <c r="P1481">
        <f>E_s*N1481</f>
        <v/>
      </c>
      <c r="Q1481">
        <f>O1481*A_s1</f>
        <v/>
      </c>
      <c r="R1481">
        <f>P1481*A_s2</f>
        <v/>
      </c>
      <c r="S1481">
        <f>Q1481*($K1481-Z_s1)</f>
        <v/>
      </c>
      <c r="T1481">
        <f>R1481*($K1481-Z_s2)</f>
        <v/>
      </c>
      <c r="U1481">
        <f>(INDIRECT("a_"&amp;U$2)/(U$2+1))*(($C1481^(U$2+1)-$H1481^(U$2+1))/(ε_c1cd^(U$2+1)))</f>
        <v/>
      </c>
      <c r="V1481">
        <f>(INDIRECT("a_"&amp;V$2)/(V$2+1))*(($C1481^(V$2+1)-$H1481^(V$2+1))/(ε_c1cd^(V$2+1)))</f>
        <v/>
      </c>
      <c r="W1481">
        <f>(INDIRECT("a_"&amp;W$2)/(W$2+1))*(($C1481^(W$2+1)-$H1481^(W$2+1))/(ε_c1cd^(W$2+1)))</f>
        <v/>
      </c>
      <c r="X1481">
        <f>(INDIRECT("a_"&amp;X$2)/(X$2+1))*(($C1481^(X$2+1)-$H1481^(X$2+1))/(ε_c1cd^(X$2+1)))</f>
        <v/>
      </c>
      <c r="Y1481">
        <f>(INDIRECT("a_"&amp;Y$2)/(Y$2+1))*(($C1481^(Y$2+1)-$H1481^(Y$2+1))/(ε_c1cd^(Y$2+1)))</f>
        <v/>
      </c>
      <c r="Z1481">
        <f>(INDIRECT("a_"&amp;Z$2)/(Z$2+2))*(($C1481^(Z$2+2)-$H1481^(Z$2+2))/(ε_c1cd^(Z$2+2)))</f>
        <v/>
      </c>
      <c r="AA1481">
        <f>(INDIRECT("a_"&amp;AA$2)/(AA$2+2))*(($C1481^(AA$2+2)-$H1481^(AA$2+2))/(ε_c1cd^(AA$2+2)))</f>
        <v/>
      </c>
      <c r="AB1481">
        <f>(INDIRECT("a_"&amp;AB$2)/(AB$2+2))*(($C1481^(AB$2+2)-$H1481^(AB$2+2))/(ε_c1cd^(AB$2+2)))</f>
        <v/>
      </c>
      <c r="AC1481">
        <f>(INDIRECT("a_"&amp;AC$2)/(AC$2+2))*(($C1481^(AC$2+2)-$H1481^(AC$2+2))/(ε_c1cd^(AC$2+2)))</f>
        <v/>
      </c>
      <c r="AD1481">
        <f>(INDIRECT("a_"&amp;AD$2)/(AD$2+2))*(($C1481^(AD$2+2)-$H1481^(AD$2+2))/(ε_c1cd^(AD$2+2)))</f>
        <v/>
      </c>
      <c r="AE1481" s="111">
        <f>(b*f_cd/L1481)*SUM(U1481:Y1481)+SUM(Q1481:R1481)</f>
        <v/>
      </c>
      <c r="AF1481" s="112">
        <f>AE1481*(K1481-y+e)</f>
        <v/>
      </c>
      <c r="AG1481" s="113">
        <f>(b*f_cd/(L1481^2))*SUM(Z1481:AD1481)+SUM(S1481:T1481)-AF1481</f>
        <v/>
      </c>
      <c r="AH1481" s="114">
        <f>AG1481&lt;0</f>
        <v/>
      </c>
      <c r="AI1481" s="115">
        <f>IF(A1481=1,FALSE,(AND(AQ1481,AH1481,NOT(AI1480))))</f>
        <v/>
      </c>
      <c r="AJ1481" s="116">
        <f>(b*f_cd/L1481)*(a_1/2*J1481^2+a_2/3*J1481^3+a_3/4*J1481^4+a_4/5*J1481^5+a_5/6*J1481^6)+SUM(Q1481:R1481)</f>
        <v/>
      </c>
      <c r="AK1481">
        <f>AJ1481*(K1481-y+e)</f>
        <v/>
      </c>
      <c r="AL1481" s="118">
        <f>(b*f_cd/(L1481^2))*(a_1/3*J1481^3+a_2/4*J1481^4+a_3/5*J1481^5+a_4/6*J1481^6+a_5/7*J1481^7)+SUM(S1481:T1481)-AK1481</f>
        <v/>
      </c>
      <c r="AM1481" s="114">
        <f>AL1481&gt;0</f>
        <v/>
      </c>
      <c r="AN1481" s="115">
        <f>IF(A1481=1,FALSE,(AND(AQ1481,AM1481,NOT(AN1480))))</f>
        <v/>
      </c>
      <c r="AO1481">
        <f>IF(D1481=1,AND(AH1481,NOT(AI1481)),AND(AM1481,NOT(AN1481)))</f>
        <v/>
      </c>
      <c r="AP1481" s="119">
        <f>IF(D1481=1,AI1481,AN1481)</f>
        <v/>
      </c>
      <c r="AQ1481" s="125">
        <f>ABS(E1481)&lt;$AQ$2</f>
        <v/>
      </c>
      <c r="AS1481">
        <f>IF(AP1481,MAX(AS$3:AS1479)+1,"")</f>
        <v/>
      </c>
    </row>
    <row r="1482">
      <c r="A1482" t="n">
        <v>1392</v>
      </c>
      <c r="B1482" s="131">
        <f>IF(A1482=1,0,IF(AP1482,0.1*ε_cu1cd,0))</f>
        <v/>
      </c>
      <c r="C1482" s="131">
        <f>IF(A1482=1,0.1*ε_cu1cd,C1481+B1481)</f>
        <v/>
      </c>
      <c r="D1482" s="113">
        <f>IF('Нормальний переріз'!$D$68&gt;0,1,2)</f>
        <v/>
      </c>
      <c r="E1482" s="144">
        <f>IF(D1482=1,F1482,G1482)</f>
        <v/>
      </c>
      <c r="F1482" s="124">
        <f>IF(AI1481,0.11*ε_cu1cd,IF(AH1481,F1481*0.01,F1481))</f>
        <v/>
      </c>
      <c r="G1482" s="124">
        <f>IF(AP1481,-0.1*ε_cu1cd,IF(AM1481,G1481*0.01,G1481))</f>
        <v/>
      </c>
      <c r="H1482" s="113">
        <f>IF(A1482=1,E1482,IF(AO1481,H1481-E1481+E1482,IF(AP1481,0.8*H1481,H1481+E1482)))</f>
        <v/>
      </c>
      <c r="I1482" s="169">
        <f>(C1482-H1482)/h</f>
        <v/>
      </c>
      <c r="J1482">
        <f>C1482/(ε_c1cd)</f>
        <v/>
      </c>
      <c r="K1482">
        <f>C1482/I1482</f>
        <v/>
      </c>
      <c r="L1482" s="131">
        <f>I1482/(ε_c1cd)</f>
        <v/>
      </c>
      <c r="M1482">
        <f>I1482*(K1482-Z_s1)</f>
        <v/>
      </c>
      <c r="N1482">
        <f>I1482*(K1482-Z_s2)</f>
        <v/>
      </c>
      <c r="O1482">
        <f>E_s*M1482</f>
        <v/>
      </c>
      <c r="P1482">
        <f>E_s*N1482</f>
        <v/>
      </c>
      <c r="Q1482">
        <f>O1482*A_s1</f>
        <v/>
      </c>
      <c r="R1482">
        <f>P1482*A_s2</f>
        <v/>
      </c>
      <c r="S1482">
        <f>Q1482*($K1482-Z_s1)</f>
        <v/>
      </c>
      <c r="T1482">
        <f>R1482*($K1482-Z_s2)</f>
        <v/>
      </c>
      <c r="U1482">
        <f>(INDIRECT("a_"&amp;U$2)/(U$2+1))*(($C1482^(U$2+1)-$H1482^(U$2+1))/(ε_c1cd^(U$2+1)))</f>
        <v/>
      </c>
      <c r="V1482">
        <f>(INDIRECT("a_"&amp;V$2)/(V$2+1))*(($C1482^(V$2+1)-$H1482^(V$2+1))/(ε_c1cd^(V$2+1)))</f>
        <v/>
      </c>
      <c r="W1482">
        <f>(INDIRECT("a_"&amp;W$2)/(W$2+1))*(($C1482^(W$2+1)-$H1482^(W$2+1))/(ε_c1cd^(W$2+1)))</f>
        <v/>
      </c>
      <c r="X1482">
        <f>(INDIRECT("a_"&amp;X$2)/(X$2+1))*(($C1482^(X$2+1)-$H1482^(X$2+1))/(ε_c1cd^(X$2+1)))</f>
        <v/>
      </c>
      <c r="Y1482">
        <f>(INDIRECT("a_"&amp;Y$2)/(Y$2+1))*(($C1482^(Y$2+1)-$H1482^(Y$2+1))/(ε_c1cd^(Y$2+1)))</f>
        <v/>
      </c>
      <c r="Z1482">
        <f>(INDIRECT("a_"&amp;Z$2)/(Z$2+2))*(($C1482^(Z$2+2)-$H1482^(Z$2+2))/(ε_c1cd^(Z$2+2)))</f>
        <v/>
      </c>
      <c r="AA1482">
        <f>(INDIRECT("a_"&amp;AA$2)/(AA$2+2))*(($C1482^(AA$2+2)-$H1482^(AA$2+2))/(ε_c1cd^(AA$2+2)))</f>
        <v/>
      </c>
      <c r="AB1482">
        <f>(INDIRECT("a_"&amp;AB$2)/(AB$2+2))*(($C1482^(AB$2+2)-$H1482^(AB$2+2))/(ε_c1cd^(AB$2+2)))</f>
        <v/>
      </c>
      <c r="AC1482">
        <f>(INDIRECT("a_"&amp;AC$2)/(AC$2+2))*(($C1482^(AC$2+2)-$H1482^(AC$2+2))/(ε_c1cd^(AC$2+2)))</f>
        <v/>
      </c>
      <c r="AD1482">
        <f>(INDIRECT("a_"&amp;AD$2)/(AD$2+2))*(($C1482^(AD$2+2)-$H1482^(AD$2+2))/(ε_c1cd^(AD$2+2)))</f>
        <v/>
      </c>
      <c r="AE1482" s="111">
        <f>(b*f_cd/L1482)*SUM(U1482:Y1482)+SUM(Q1482:R1482)</f>
        <v/>
      </c>
      <c r="AF1482" s="112">
        <f>AE1482*(K1482-y+e)</f>
        <v/>
      </c>
      <c r="AG1482" s="113">
        <f>(b*f_cd/(L1482^2))*SUM(Z1482:AD1482)+SUM(S1482:T1482)-AF1482</f>
        <v/>
      </c>
      <c r="AH1482" s="114">
        <f>AG1482&lt;0</f>
        <v/>
      </c>
      <c r="AI1482" s="115">
        <f>IF(A1482=1,FALSE,(AND(AQ1482,AH1482,NOT(AI1481))))</f>
        <v/>
      </c>
      <c r="AJ1482" s="116">
        <f>(b*f_cd/L1482)*(a_1/2*J1482^2+a_2/3*J1482^3+a_3/4*J1482^4+a_4/5*J1482^5+a_5/6*J1482^6)+SUM(Q1482:R1482)</f>
        <v/>
      </c>
      <c r="AK1482">
        <f>AJ1482*(K1482-y+e)</f>
        <v/>
      </c>
      <c r="AL1482" s="118">
        <f>(b*f_cd/(L1482^2))*(a_1/3*J1482^3+a_2/4*J1482^4+a_3/5*J1482^5+a_4/6*J1482^6+a_5/7*J1482^7)+SUM(S1482:T1482)-AK1482</f>
        <v/>
      </c>
      <c r="AM1482" s="114">
        <f>AL1482&gt;0</f>
        <v/>
      </c>
      <c r="AN1482" s="115">
        <f>IF(A1482=1,FALSE,(AND(AQ1482,AM1482,NOT(AN1481))))</f>
        <v/>
      </c>
      <c r="AO1482">
        <f>IF(D1482=1,AND(AH1482,NOT(AI1482)),AND(AM1482,NOT(AN1482)))</f>
        <v/>
      </c>
      <c r="AP1482" s="119">
        <f>IF(D1482=1,AI1482,AN1482)</f>
        <v/>
      </c>
      <c r="AQ1482" s="125">
        <f>ABS(E1482)&lt;$AQ$2</f>
        <v/>
      </c>
      <c r="AS1482">
        <f>IF(AP1482,MAX(AS$3:AS1480)+1,"")</f>
        <v/>
      </c>
    </row>
    <row r="1483">
      <c r="A1483" t="n">
        <v>1393</v>
      </c>
      <c r="B1483" s="131">
        <f>IF(A1483=1,0,IF(AP1483,0.1*ε_cu1cd,0))</f>
        <v/>
      </c>
      <c r="C1483" s="131">
        <f>IF(A1483=1,0.1*ε_cu1cd,C1482+B1482)</f>
        <v/>
      </c>
      <c r="D1483" s="113">
        <f>IF('Нормальний переріз'!$D$68&gt;0,1,2)</f>
        <v/>
      </c>
      <c r="E1483" s="144">
        <f>IF(D1483=1,F1483,G1483)</f>
        <v/>
      </c>
      <c r="F1483" s="124">
        <f>IF(AI1482,0.11*ε_cu1cd,IF(AH1482,F1482*0.01,F1482))</f>
        <v/>
      </c>
      <c r="G1483" s="124">
        <f>IF(AP1482,-0.1*ε_cu1cd,IF(AM1482,G1482*0.01,G1482))</f>
        <v/>
      </c>
      <c r="H1483" s="113">
        <f>IF(A1483=1,E1483,IF(AO1482,H1482-E1482+E1483,IF(AP1482,0.8*H1482,H1482+E1483)))</f>
        <v/>
      </c>
      <c r="I1483" s="169">
        <f>(C1483-H1483)/h</f>
        <v/>
      </c>
      <c r="J1483">
        <f>C1483/(ε_c1cd)</f>
        <v/>
      </c>
      <c r="K1483">
        <f>C1483/I1483</f>
        <v/>
      </c>
      <c r="L1483" s="131">
        <f>I1483/(ε_c1cd)</f>
        <v/>
      </c>
      <c r="M1483">
        <f>I1483*(K1483-Z_s1)</f>
        <v/>
      </c>
      <c r="N1483">
        <f>I1483*(K1483-Z_s2)</f>
        <v/>
      </c>
      <c r="O1483">
        <f>E_s*M1483</f>
        <v/>
      </c>
      <c r="P1483">
        <f>E_s*N1483</f>
        <v/>
      </c>
      <c r="Q1483">
        <f>O1483*A_s1</f>
        <v/>
      </c>
      <c r="R1483">
        <f>P1483*A_s2</f>
        <v/>
      </c>
      <c r="S1483">
        <f>Q1483*($K1483-Z_s1)</f>
        <v/>
      </c>
      <c r="T1483">
        <f>R1483*($K1483-Z_s2)</f>
        <v/>
      </c>
      <c r="U1483">
        <f>(INDIRECT("a_"&amp;U$2)/(U$2+1))*(($C1483^(U$2+1)-$H1483^(U$2+1))/(ε_c1cd^(U$2+1)))</f>
        <v/>
      </c>
      <c r="V1483">
        <f>(INDIRECT("a_"&amp;V$2)/(V$2+1))*(($C1483^(V$2+1)-$H1483^(V$2+1))/(ε_c1cd^(V$2+1)))</f>
        <v/>
      </c>
      <c r="W1483">
        <f>(INDIRECT("a_"&amp;W$2)/(W$2+1))*(($C1483^(W$2+1)-$H1483^(W$2+1))/(ε_c1cd^(W$2+1)))</f>
        <v/>
      </c>
      <c r="X1483">
        <f>(INDIRECT("a_"&amp;X$2)/(X$2+1))*(($C1483^(X$2+1)-$H1483^(X$2+1))/(ε_c1cd^(X$2+1)))</f>
        <v/>
      </c>
      <c r="Y1483">
        <f>(INDIRECT("a_"&amp;Y$2)/(Y$2+1))*(($C1483^(Y$2+1)-$H1483^(Y$2+1))/(ε_c1cd^(Y$2+1)))</f>
        <v/>
      </c>
      <c r="Z1483">
        <f>(INDIRECT("a_"&amp;Z$2)/(Z$2+2))*(($C1483^(Z$2+2)-$H1483^(Z$2+2))/(ε_c1cd^(Z$2+2)))</f>
        <v/>
      </c>
      <c r="AA1483">
        <f>(INDIRECT("a_"&amp;AA$2)/(AA$2+2))*(($C1483^(AA$2+2)-$H1483^(AA$2+2))/(ε_c1cd^(AA$2+2)))</f>
        <v/>
      </c>
      <c r="AB1483">
        <f>(INDIRECT("a_"&amp;AB$2)/(AB$2+2))*(($C1483^(AB$2+2)-$H1483^(AB$2+2))/(ε_c1cd^(AB$2+2)))</f>
        <v/>
      </c>
      <c r="AC1483">
        <f>(INDIRECT("a_"&amp;AC$2)/(AC$2+2))*(($C1483^(AC$2+2)-$H1483^(AC$2+2))/(ε_c1cd^(AC$2+2)))</f>
        <v/>
      </c>
      <c r="AD1483">
        <f>(INDIRECT("a_"&amp;AD$2)/(AD$2+2))*(($C1483^(AD$2+2)-$H1483^(AD$2+2))/(ε_c1cd^(AD$2+2)))</f>
        <v/>
      </c>
      <c r="AE1483" s="111">
        <f>(b*f_cd/L1483)*SUM(U1483:Y1483)+SUM(Q1483:R1483)</f>
        <v/>
      </c>
      <c r="AF1483" s="112">
        <f>AE1483*(K1483-y+e)</f>
        <v/>
      </c>
      <c r="AG1483" s="113">
        <f>(b*f_cd/(L1483^2))*SUM(Z1483:AD1483)+SUM(S1483:T1483)-AF1483</f>
        <v/>
      </c>
      <c r="AH1483" s="114">
        <f>AG1483&lt;0</f>
        <v/>
      </c>
      <c r="AI1483" s="115">
        <f>IF(A1483=1,FALSE,(AND(AQ1483,AH1483,NOT(AI1482))))</f>
        <v/>
      </c>
      <c r="AJ1483" s="116">
        <f>(b*f_cd/L1483)*(a_1/2*J1483^2+a_2/3*J1483^3+a_3/4*J1483^4+a_4/5*J1483^5+a_5/6*J1483^6)+SUM(Q1483:R1483)</f>
        <v/>
      </c>
      <c r="AK1483">
        <f>AJ1483*(K1483-y+e)</f>
        <v/>
      </c>
      <c r="AL1483" s="118">
        <f>(b*f_cd/(L1483^2))*(a_1/3*J1483^3+a_2/4*J1483^4+a_3/5*J1483^5+a_4/6*J1483^6+a_5/7*J1483^7)+SUM(S1483:T1483)-AK1483</f>
        <v/>
      </c>
      <c r="AM1483" s="114">
        <f>AL1483&gt;0</f>
        <v/>
      </c>
      <c r="AN1483" s="115">
        <f>IF(A1483=1,FALSE,(AND(AQ1483,AM1483,NOT(AN1482))))</f>
        <v/>
      </c>
      <c r="AO1483">
        <f>IF(D1483=1,AND(AH1483,NOT(AI1483)),AND(AM1483,NOT(AN1483)))</f>
        <v/>
      </c>
      <c r="AP1483" s="119">
        <f>IF(D1483=1,AI1483,AN1483)</f>
        <v/>
      </c>
      <c r="AQ1483" s="125">
        <f>ABS(E1483)&lt;$AQ$2</f>
        <v/>
      </c>
      <c r="AS1483">
        <f>IF(AP1483,MAX(AS$3:AS1481)+1,"")</f>
        <v/>
      </c>
    </row>
    <row r="1484">
      <c r="A1484" t="n">
        <v>1394</v>
      </c>
      <c r="B1484" s="131">
        <f>IF(A1484=1,0,IF(AP1484,0.1*ε_cu1cd,0))</f>
        <v/>
      </c>
      <c r="C1484" s="131">
        <f>IF(A1484=1,0.1*ε_cu1cd,C1483+B1483)</f>
        <v/>
      </c>
      <c r="D1484" s="113">
        <f>IF('Нормальний переріз'!$D$68&gt;0,1,2)</f>
        <v/>
      </c>
      <c r="E1484" s="144">
        <f>IF(D1484=1,F1484,G1484)</f>
        <v/>
      </c>
      <c r="F1484" s="124">
        <f>IF(AI1483,0.11*ε_cu1cd,IF(AH1483,F1483*0.01,F1483))</f>
        <v/>
      </c>
      <c r="G1484" s="124">
        <f>IF(AP1483,-0.1*ε_cu1cd,IF(AM1483,G1483*0.01,G1483))</f>
        <v/>
      </c>
      <c r="H1484" s="113">
        <f>IF(A1484=1,E1484,IF(AO1483,H1483-E1483+E1484,IF(AP1483,0.8*H1483,H1483+E1484)))</f>
        <v/>
      </c>
      <c r="I1484" s="169">
        <f>(C1484-H1484)/h</f>
        <v/>
      </c>
      <c r="J1484">
        <f>C1484/(ε_c1cd)</f>
        <v/>
      </c>
      <c r="K1484">
        <f>C1484/I1484</f>
        <v/>
      </c>
      <c r="L1484" s="131">
        <f>I1484/(ε_c1cd)</f>
        <v/>
      </c>
      <c r="M1484">
        <f>I1484*(K1484-Z_s1)</f>
        <v/>
      </c>
      <c r="N1484">
        <f>I1484*(K1484-Z_s2)</f>
        <v/>
      </c>
      <c r="O1484">
        <f>E_s*M1484</f>
        <v/>
      </c>
      <c r="P1484">
        <f>E_s*N1484</f>
        <v/>
      </c>
      <c r="Q1484">
        <f>O1484*A_s1</f>
        <v/>
      </c>
      <c r="R1484">
        <f>P1484*A_s2</f>
        <v/>
      </c>
      <c r="S1484">
        <f>Q1484*($K1484-Z_s1)</f>
        <v/>
      </c>
      <c r="T1484">
        <f>R1484*($K1484-Z_s2)</f>
        <v/>
      </c>
      <c r="U1484">
        <f>(INDIRECT("a_"&amp;U$2)/(U$2+1))*(($C1484^(U$2+1)-$H1484^(U$2+1))/(ε_c1cd^(U$2+1)))</f>
        <v/>
      </c>
      <c r="V1484">
        <f>(INDIRECT("a_"&amp;V$2)/(V$2+1))*(($C1484^(V$2+1)-$H1484^(V$2+1))/(ε_c1cd^(V$2+1)))</f>
        <v/>
      </c>
      <c r="W1484">
        <f>(INDIRECT("a_"&amp;W$2)/(W$2+1))*(($C1484^(W$2+1)-$H1484^(W$2+1))/(ε_c1cd^(W$2+1)))</f>
        <v/>
      </c>
      <c r="X1484">
        <f>(INDIRECT("a_"&amp;X$2)/(X$2+1))*(($C1484^(X$2+1)-$H1484^(X$2+1))/(ε_c1cd^(X$2+1)))</f>
        <v/>
      </c>
      <c r="Y1484">
        <f>(INDIRECT("a_"&amp;Y$2)/(Y$2+1))*(($C1484^(Y$2+1)-$H1484^(Y$2+1))/(ε_c1cd^(Y$2+1)))</f>
        <v/>
      </c>
      <c r="Z1484">
        <f>(INDIRECT("a_"&amp;Z$2)/(Z$2+2))*(($C1484^(Z$2+2)-$H1484^(Z$2+2))/(ε_c1cd^(Z$2+2)))</f>
        <v/>
      </c>
      <c r="AA1484">
        <f>(INDIRECT("a_"&amp;AA$2)/(AA$2+2))*(($C1484^(AA$2+2)-$H1484^(AA$2+2))/(ε_c1cd^(AA$2+2)))</f>
        <v/>
      </c>
      <c r="AB1484">
        <f>(INDIRECT("a_"&amp;AB$2)/(AB$2+2))*(($C1484^(AB$2+2)-$H1484^(AB$2+2))/(ε_c1cd^(AB$2+2)))</f>
        <v/>
      </c>
      <c r="AC1484">
        <f>(INDIRECT("a_"&amp;AC$2)/(AC$2+2))*(($C1484^(AC$2+2)-$H1484^(AC$2+2))/(ε_c1cd^(AC$2+2)))</f>
        <v/>
      </c>
      <c r="AD1484">
        <f>(INDIRECT("a_"&amp;AD$2)/(AD$2+2))*(($C1484^(AD$2+2)-$H1484^(AD$2+2))/(ε_c1cd^(AD$2+2)))</f>
        <v/>
      </c>
      <c r="AE1484" s="111">
        <f>(b*f_cd/L1484)*SUM(U1484:Y1484)+SUM(Q1484:R1484)</f>
        <v/>
      </c>
      <c r="AF1484" s="112">
        <f>AE1484*(K1484-y+e)</f>
        <v/>
      </c>
      <c r="AG1484" s="113">
        <f>(b*f_cd/(L1484^2))*SUM(Z1484:AD1484)+SUM(S1484:T1484)-AF1484</f>
        <v/>
      </c>
      <c r="AH1484" s="114">
        <f>AG1484&lt;0</f>
        <v/>
      </c>
      <c r="AI1484" s="115">
        <f>IF(A1484=1,FALSE,(AND(AQ1484,AH1484,NOT(AI1483))))</f>
        <v/>
      </c>
      <c r="AJ1484" s="116">
        <f>(b*f_cd/L1484)*(a_1/2*J1484^2+a_2/3*J1484^3+a_3/4*J1484^4+a_4/5*J1484^5+a_5/6*J1484^6)+SUM(Q1484:R1484)</f>
        <v/>
      </c>
      <c r="AK1484">
        <f>AJ1484*(K1484-y+e)</f>
        <v/>
      </c>
      <c r="AL1484" s="118">
        <f>(b*f_cd/(L1484^2))*(a_1/3*J1484^3+a_2/4*J1484^4+a_3/5*J1484^5+a_4/6*J1484^6+a_5/7*J1484^7)+SUM(S1484:T1484)-AK1484</f>
        <v/>
      </c>
      <c r="AM1484" s="114">
        <f>AL1484&gt;0</f>
        <v/>
      </c>
      <c r="AN1484" s="115">
        <f>IF(A1484=1,FALSE,(AND(AQ1484,AM1484,NOT(AN1483))))</f>
        <v/>
      </c>
      <c r="AO1484">
        <f>IF(D1484=1,AND(AH1484,NOT(AI1484)),AND(AM1484,NOT(AN1484)))</f>
        <v/>
      </c>
      <c r="AP1484" s="119">
        <f>IF(D1484=1,AI1484,AN1484)</f>
        <v/>
      </c>
      <c r="AQ1484" s="125">
        <f>ABS(E1484)&lt;$AQ$2</f>
        <v/>
      </c>
      <c r="AS1484">
        <f>IF(AP1484,MAX(AS$3:AS1482)+1,"")</f>
        <v/>
      </c>
    </row>
    <row r="1485">
      <c r="A1485" t="n">
        <v>1395</v>
      </c>
      <c r="B1485" s="131">
        <f>IF(A1485=1,0,IF(AP1485,0.1*ε_cu1cd,0))</f>
        <v/>
      </c>
      <c r="C1485" s="131">
        <f>IF(A1485=1,0.1*ε_cu1cd,C1484+B1484)</f>
        <v/>
      </c>
      <c r="D1485" s="113">
        <f>IF('Нормальний переріз'!$D$68&gt;0,1,2)</f>
        <v/>
      </c>
      <c r="E1485" s="144">
        <f>IF(D1485=1,F1485,G1485)</f>
        <v/>
      </c>
      <c r="F1485" s="124">
        <f>IF(AI1484,0.11*ε_cu1cd,IF(AH1484,F1484*0.01,F1484))</f>
        <v/>
      </c>
      <c r="G1485" s="124">
        <f>IF(AP1484,-0.1*ε_cu1cd,IF(AM1484,G1484*0.01,G1484))</f>
        <v/>
      </c>
      <c r="H1485" s="113">
        <f>IF(A1485=1,E1485,IF(AO1484,H1484-E1484+E1485,IF(AP1484,0.8*H1484,H1484+E1485)))</f>
        <v/>
      </c>
      <c r="I1485" s="169">
        <f>(C1485-H1485)/h</f>
        <v/>
      </c>
      <c r="J1485">
        <f>C1485/(ε_c1cd)</f>
        <v/>
      </c>
      <c r="K1485">
        <f>C1485/I1485</f>
        <v/>
      </c>
      <c r="L1485" s="131">
        <f>I1485/(ε_c1cd)</f>
        <v/>
      </c>
      <c r="M1485">
        <f>I1485*(K1485-Z_s1)</f>
        <v/>
      </c>
      <c r="N1485">
        <f>I1485*(K1485-Z_s2)</f>
        <v/>
      </c>
      <c r="O1485">
        <f>E_s*M1485</f>
        <v/>
      </c>
      <c r="P1485">
        <f>E_s*N1485</f>
        <v/>
      </c>
      <c r="Q1485">
        <f>O1485*A_s1</f>
        <v/>
      </c>
      <c r="R1485">
        <f>P1485*A_s2</f>
        <v/>
      </c>
      <c r="S1485">
        <f>Q1485*($K1485-Z_s1)</f>
        <v/>
      </c>
      <c r="T1485">
        <f>R1485*($K1485-Z_s2)</f>
        <v/>
      </c>
      <c r="U1485">
        <f>(INDIRECT("a_"&amp;U$2)/(U$2+1))*(($C1485^(U$2+1)-$H1485^(U$2+1))/(ε_c1cd^(U$2+1)))</f>
        <v/>
      </c>
      <c r="V1485">
        <f>(INDIRECT("a_"&amp;V$2)/(V$2+1))*(($C1485^(V$2+1)-$H1485^(V$2+1))/(ε_c1cd^(V$2+1)))</f>
        <v/>
      </c>
      <c r="W1485">
        <f>(INDIRECT("a_"&amp;W$2)/(W$2+1))*(($C1485^(W$2+1)-$H1485^(W$2+1))/(ε_c1cd^(W$2+1)))</f>
        <v/>
      </c>
      <c r="X1485">
        <f>(INDIRECT("a_"&amp;X$2)/(X$2+1))*(($C1485^(X$2+1)-$H1485^(X$2+1))/(ε_c1cd^(X$2+1)))</f>
        <v/>
      </c>
      <c r="Y1485">
        <f>(INDIRECT("a_"&amp;Y$2)/(Y$2+1))*(($C1485^(Y$2+1)-$H1485^(Y$2+1))/(ε_c1cd^(Y$2+1)))</f>
        <v/>
      </c>
      <c r="Z1485">
        <f>(INDIRECT("a_"&amp;Z$2)/(Z$2+2))*(($C1485^(Z$2+2)-$H1485^(Z$2+2))/(ε_c1cd^(Z$2+2)))</f>
        <v/>
      </c>
      <c r="AA1485">
        <f>(INDIRECT("a_"&amp;AA$2)/(AA$2+2))*(($C1485^(AA$2+2)-$H1485^(AA$2+2))/(ε_c1cd^(AA$2+2)))</f>
        <v/>
      </c>
      <c r="AB1485">
        <f>(INDIRECT("a_"&amp;AB$2)/(AB$2+2))*(($C1485^(AB$2+2)-$H1485^(AB$2+2))/(ε_c1cd^(AB$2+2)))</f>
        <v/>
      </c>
      <c r="AC1485">
        <f>(INDIRECT("a_"&amp;AC$2)/(AC$2+2))*(($C1485^(AC$2+2)-$H1485^(AC$2+2))/(ε_c1cd^(AC$2+2)))</f>
        <v/>
      </c>
      <c r="AD1485">
        <f>(INDIRECT("a_"&amp;AD$2)/(AD$2+2))*(($C1485^(AD$2+2)-$H1485^(AD$2+2))/(ε_c1cd^(AD$2+2)))</f>
        <v/>
      </c>
      <c r="AE1485" s="111">
        <f>(b*f_cd/L1485)*SUM(U1485:Y1485)+SUM(Q1485:R1485)</f>
        <v/>
      </c>
      <c r="AF1485" s="112">
        <f>AE1485*(K1485-y+e)</f>
        <v/>
      </c>
      <c r="AG1485" s="113">
        <f>(b*f_cd/(L1485^2))*SUM(Z1485:AD1485)+SUM(S1485:T1485)-AF1485</f>
        <v/>
      </c>
      <c r="AH1485" s="114">
        <f>AG1485&lt;0</f>
        <v/>
      </c>
      <c r="AI1485" s="115">
        <f>IF(A1485=1,FALSE,(AND(AQ1485,AH1485,NOT(AI1484))))</f>
        <v/>
      </c>
      <c r="AJ1485" s="116">
        <f>(b*f_cd/L1485)*(a_1/2*J1485^2+a_2/3*J1485^3+a_3/4*J1485^4+a_4/5*J1485^5+a_5/6*J1485^6)+SUM(Q1485:R1485)</f>
        <v/>
      </c>
      <c r="AK1485">
        <f>AJ1485*(K1485-y+e)</f>
        <v/>
      </c>
      <c r="AL1485" s="118">
        <f>(b*f_cd/(L1485^2))*(a_1/3*J1485^3+a_2/4*J1485^4+a_3/5*J1485^5+a_4/6*J1485^6+a_5/7*J1485^7)+SUM(S1485:T1485)-AK1485</f>
        <v/>
      </c>
      <c r="AM1485" s="114">
        <f>AL1485&gt;0</f>
        <v/>
      </c>
      <c r="AN1485" s="115">
        <f>IF(A1485=1,FALSE,(AND(AQ1485,AM1485,NOT(AN1484))))</f>
        <v/>
      </c>
      <c r="AO1485">
        <f>IF(D1485=1,AND(AH1485,NOT(AI1485)),AND(AM1485,NOT(AN1485)))</f>
        <v/>
      </c>
      <c r="AP1485" s="119">
        <f>IF(D1485=1,AI1485,AN1485)</f>
        <v/>
      </c>
      <c r="AQ1485" s="125">
        <f>ABS(E1485)&lt;$AQ$2</f>
        <v/>
      </c>
      <c r="AS1485">
        <f>IF(AP1485,MAX(AS$3:AS1483)+1,"")</f>
        <v/>
      </c>
    </row>
    <row r="1486">
      <c r="A1486" t="n">
        <v>1396</v>
      </c>
      <c r="B1486" s="131">
        <f>IF(A1486=1,0,IF(AP1486,0.1*ε_cu1cd,0))</f>
        <v/>
      </c>
      <c r="C1486" s="131">
        <f>IF(A1486=1,0.1*ε_cu1cd,C1485+B1485)</f>
        <v/>
      </c>
      <c r="D1486" s="113">
        <f>IF('Нормальний переріз'!$D$68&gt;0,1,2)</f>
        <v/>
      </c>
      <c r="E1486" s="144">
        <f>IF(D1486=1,F1486,G1486)</f>
        <v/>
      </c>
      <c r="F1486" s="124">
        <f>IF(AI1485,0.11*ε_cu1cd,IF(AH1485,F1485*0.01,F1485))</f>
        <v/>
      </c>
      <c r="G1486" s="124">
        <f>IF(AP1485,-0.1*ε_cu1cd,IF(AM1485,G1485*0.01,G1485))</f>
        <v/>
      </c>
      <c r="H1486" s="113">
        <f>IF(A1486=1,E1486,IF(AO1485,H1485-E1485+E1486,IF(AP1485,0.8*H1485,H1485+E1486)))</f>
        <v/>
      </c>
      <c r="I1486" s="169">
        <f>(C1486-H1486)/h</f>
        <v/>
      </c>
      <c r="J1486">
        <f>C1486/(ε_c1cd)</f>
        <v/>
      </c>
      <c r="K1486">
        <f>C1486/I1486</f>
        <v/>
      </c>
      <c r="L1486" s="131">
        <f>I1486/(ε_c1cd)</f>
        <v/>
      </c>
      <c r="M1486">
        <f>I1486*(K1486-Z_s1)</f>
        <v/>
      </c>
      <c r="N1486">
        <f>I1486*(K1486-Z_s2)</f>
        <v/>
      </c>
      <c r="O1486">
        <f>E_s*M1486</f>
        <v/>
      </c>
      <c r="P1486">
        <f>E_s*N1486</f>
        <v/>
      </c>
      <c r="Q1486">
        <f>O1486*A_s1</f>
        <v/>
      </c>
      <c r="R1486">
        <f>P1486*A_s2</f>
        <v/>
      </c>
      <c r="S1486">
        <f>Q1486*($K1486-Z_s1)</f>
        <v/>
      </c>
      <c r="T1486">
        <f>R1486*($K1486-Z_s2)</f>
        <v/>
      </c>
      <c r="U1486">
        <f>(INDIRECT("a_"&amp;U$2)/(U$2+1))*(($C1486^(U$2+1)-$H1486^(U$2+1))/(ε_c1cd^(U$2+1)))</f>
        <v/>
      </c>
      <c r="V1486">
        <f>(INDIRECT("a_"&amp;V$2)/(V$2+1))*(($C1486^(V$2+1)-$H1486^(V$2+1))/(ε_c1cd^(V$2+1)))</f>
        <v/>
      </c>
      <c r="W1486">
        <f>(INDIRECT("a_"&amp;W$2)/(W$2+1))*(($C1486^(W$2+1)-$H1486^(W$2+1))/(ε_c1cd^(W$2+1)))</f>
        <v/>
      </c>
      <c r="X1486">
        <f>(INDIRECT("a_"&amp;X$2)/(X$2+1))*(($C1486^(X$2+1)-$H1486^(X$2+1))/(ε_c1cd^(X$2+1)))</f>
        <v/>
      </c>
      <c r="Y1486">
        <f>(INDIRECT("a_"&amp;Y$2)/(Y$2+1))*(($C1486^(Y$2+1)-$H1486^(Y$2+1))/(ε_c1cd^(Y$2+1)))</f>
        <v/>
      </c>
      <c r="Z1486">
        <f>(INDIRECT("a_"&amp;Z$2)/(Z$2+2))*(($C1486^(Z$2+2)-$H1486^(Z$2+2))/(ε_c1cd^(Z$2+2)))</f>
        <v/>
      </c>
      <c r="AA1486">
        <f>(INDIRECT("a_"&amp;AA$2)/(AA$2+2))*(($C1486^(AA$2+2)-$H1486^(AA$2+2))/(ε_c1cd^(AA$2+2)))</f>
        <v/>
      </c>
      <c r="AB1486">
        <f>(INDIRECT("a_"&amp;AB$2)/(AB$2+2))*(($C1486^(AB$2+2)-$H1486^(AB$2+2))/(ε_c1cd^(AB$2+2)))</f>
        <v/>
      </c>
      <c r="AC1486">
        <f>(INDIRECT("a_"&amp;AC$2)/(AC$2+2))*(($C1486^(AC$2+2)-$H1486^(AC$2+2))/(ε_c1cd^(AC$2+2)))</f>
        <v/>
      </c>
      <c r="AD1486">
        <f>(INDIRECT("a_"&amp;AD$2)/(AD$2+2))*(($C1486^(AD$2+2)-$H1486^(AD$2+2))/(ε_c1cd^(AD$2+2)))</f>
        <v/>
      </c>
      <c r="AE1486" s="111">
        <f>(b*f_cd/L1486)*SUM(U1486:Y1486)+SUM(Q1486:R1486)</f>
        <v/>
      </c>
      <c r="AF1486" s="112">
        <f>AE1486*(K1486-y+e)</f>
        <v/>
      </c>
      <c r="AG1486" s="113">
        <f>(b*f_cd/(L1486^2))*SUM(Z1486:AD1486)+SUM(S1486:T1486)-AF1486</f>
        <v/>
      </c>
      <c r="AH1486" s="114">
        <f>AG1486&lt;0</f>
        <v/>
      </c>
      <c r="AI1486" s="115">
        <f>IF(A1486=1,FALSE,(AND(AQ1486,AH1486,NOT(AI1485))))</f>
        <v/>
      </c>
      <c r="AJ1486" s="116">
        <f>(b*f_cd/L1486)*(a_1/2*J1486^2+a_2/3*J1486^3+a_3/4*J1486^4+a_4/5*J1486^5+a_5/6*J1486^6)+SUM(Q1486:R1486)</f>
        <v/>
      </c>
      <c r="AK1486">
        <f>AJ1486*(K1486-y+e)</f>
        <v/>
      </c>
      <c r="AL1486" s="118">
        <f>(b*f_cd/(L1486^2))*(a_1/3*J1486^3+a_2/4*J1486^4+a_3/5*J1486^5+a_4/6*J1486^6+a_5/7*J1486^7)+SUM(S1486:T1486)-AK1486</f>
        <v/>
      </c>
      <c r="AM1486" s="114">
        <f>AL1486&gt;0</f>
        <v/>
      </c>
      <c r="AN1486" s="115">
        <f>IF(A1486=1,FALSE,(AND(AQ1486,AM1486,NOT(AN1485))))</f>
        <v/>
      </c>
      <c r="AO1486">
        <f>IF(D1486=1,AND(AH1486,NOT(AI1486)),AND(AM1486,NOT(AN1486)))</f>
        <v/>
      </c>
      <c r="AP1486" s="119">
        <f>IF(D1486=1,AI1486,AN1486)</f>
        <v/>
      </c>
      <c r="AQ1486" s="125">
        <f>ABS(E1486)&lt;$AQ$2</f>
        <v/>
      </c>
      <c r="AS1486">
        <f>IF(AP1486,MAX(AS$3:AS1484)+1,"")</f>
        <v/>
      </c>
    </row>
    <row r="1487">
      <c r="A1487" t="n">
        <v>1397</v>
      </c>
      <c r="B1487" s="131">
        <f>IF(A1487=1,0,IF(AP1487,0.1*ε_cu1cd,0))</f>
        <v/>
      </c>
      <c r="C1487" s="131">
        <f>IF(A1487=1,0.1*ε_cu1cd,C1486+B1486)</f>
        <v/>
      </c>
      <c r="D1487" s="113">
        <f>IF('Нормальний переріз'!$D$68&gt;0,1,2)</f>
        <v/>
      </c>
      <c r="E1487" s="144">
        <f>IF(D1487=1,F1487,G1487)</f>
        <v/>
      </c>
      <c r="F1487" s="124">
        <f>IF(AI1486,0.11*ε_cu1cd,IF(AH1486,F1486*0.01,F1486))</f>
        <v/>
      </c>
      <c r="G1487" s="124">
        <f>IF(AP1486,-0.1*ε_cu1cd,IF(AM1486,G1486*0.01,G1486))</f>
        <v/>
      </c>
      <c r="H1487" s="113">
        <f>IF(A1487=1,E1487,IF(AO1486,H1486-E1486+E1487,IF(AP1486,0.8*H1486,H1486+E1487)))</f>
        <v/>
      </c>
      <c r="I1487" s="169">
        <f>(C1487-H1487)/h</f>
        <v/>
      </c>
      <c r="J1487">
        <f>C1487/(ε_c1cd)</f>
        <v/>
      </c>
      <c r="K1487">
        <f>C1487/I1487</f>
        <v/>
      </c>
      <c r="L1487" s="131">
        <f>I1487/(ε_c1cd)</f>
        <v/>
      </c>
      <c r="M1487">
        <f>I1487*(K1487-Z_s1)</f>
        <v/>
      </c>
      <c r="N1487">
        <f>I1487*(K1487-Z_s2)</f>
        <v/>
      </c>
      <c r="O1487">
        <f>E_s*M1487</f>
        <v/>
      </c>
      <c r="P1487">
        <f>E_s*N1487</f>
        <v/>
      </c>
      <c r="Q1487">
        <f>O1487*A_s1</f>
        <v/>
      </c>
      <c r="R1487">
        <f>P1487*A_s2</f>
        <v/>
      </c>
      <c r="S1487">
        <f>Q1487*($K1487-Z_s1)</f>
        <v/>
      </c>
      <c r="T1487">
        <f>R1487*($K1487-Z_s2)</f>
        <v/>
      </c>
      <c r="U1487">
        <f>(INDIRECT("a_"&amp;U$2)/(U$2+1))*(($C1487^(U$2+1)-$H1487^(U$2+1))/(ε_c1cd^(U$2+1)))</f>
        <v/>
      </c>
      <c r="V1487">
        <f>(INDIRECT("a_"&amp;V$2)/(V$2+1))*(($C1487^(V$2+1)-$H1487^(V$2+1))/(ε_c1cd^(V$2+1)))</f>
        <v/>
      </c>
      <c r="W1487">
        <f>(INDIRECT("a_"&amp;W$2)/(W$2+1))*(($C1487^(W$2+1)-$H1487^(W$2+1))/(ε_c1cd^(W$2+1)))</f>
        <v/>
      </c>
      <c r="X1487">
        <f>(INDIRECT("a_"&amp;X$2)/(X$2+1))*(($C1487^(X$2+1)-$H1487^(X$2+1))/(ε_c1cd^(X$2+1)))</f>
        <v/>
      </c>
      <c r="Y1487">
        <f>(INDIRECT("a_"&amp;Y$2)/(Y$2+1))*(($C1487^(Y$2+1)-$H1487^(Y$2+1))/(ε_c1cd^(Y$2+1)))</f>
        <v/>
      </c>
      <c r="Z1487">
        <f>(INDIRECT("a_"&amp;Z$2)/(Z$2+2))*(($C1487^(Z$2+2)-$H1487^(Z$2+2))/(ε_c1cd^(Z$2+2)))</f>
        <v/>
      </c>
      <c r="AA1487">
        <f>(INDIRECT("a_"&amp;AA$2)/(AA$2+2))*(($C1487^(AA$2+2)-$H1487^(AA$2+2))/(ε_c1cd^(AA$2+2)))</f>
        <v/>
      </c>
      <c r="AB1487">
        <f>(INDIRECT("a_"&amp;AB$2)/(AB$2+2))*(($C1487^(AB$2+2)-$H1487^(AB$2+2))/(ε_c1cd^(AB$2+2)))</f>
        <v/>
      </c>
      <c r="AC1487">
        <f>(INDIRECT("a_"&amp;AC$2)/(AC$2+2))*(($C1487^(AC$2+2)-$H1487^(AC$2+2))/(ε_c1cd^(AC$2+2)))</f>
        <v/>
      </c>
      <c r="AD1487">
        <f>(INDIRECT("a_"&amp;AD$2)/(AD$2+2))*(($C1487^(AD$2+2)-$H1487^(AD$2+2))/(ε_c1cd^(AD$2+2)))</f>
        <v/>
      </c>
      <c r="AE1487" s="111">
        <f>(b*f_cd/L1487)*SUM(U1487:Y1487)+SUM(Q1487:R1487)</f>
        <v/>
      </c>
      <c r="AF1487" s="112">
        <f>AE1487*(K1487-y+e)</f>
        <v/>
      </c>
      <c r="AG1487" s="113">
        <f>(b*f_cd/(L1487^2))*SUM(Z1487:AD1487)+SUM(S1487:T1487)-AF1487</f>
        <v/>
      </c>
      <c r="AH1487" s="114">
        <f>AG1487&lt;0</f>
        <v/>
      </c>
      <c r="AI1487" s="115">
        <f>IF(A1487=1,FALSE,(AND(AQ1487,AH1487,NOT(AI1486))))</f>
        <v/>
      </c>
      <c r="AJ1487" s="116">
        <f>(b*f_cd/L1487)*(a_1/2*J1487^2+a_2/3*J1487^3+a_3/4*J1487^4+a_4/5*J1487^5+a_5/6*J1487^6)+SUM(Q1487:R1487)</f>
        <v/>
      </c>
      <c r="AK1487">
        <f>AJ1487*(K1487-y+e)</f>
        <v/>
      </c>
      <c r="AL1487" s="118">
        <f>(b*f_cd/(L1487^2))*(a_1/3*J1487^3+a_2/4*J1487^4+a_3/5*J1487^5+a_4/6*J1487^6+a_5/7*J1487^7)+SUM(S1487:T1487)-AK1487</f>
        <v/>
      </c>
      <c r="AM1487" s="114">
        <f>AL1487&gt;0</f>
        <v/>
      </c>
      <c r="AN1487" s="115">
        <f>IF(A1487=1,FALSE,(AND(AQ1487,AM1487,NOT(AN1486))))</f>
        <v/>
      </c>
      <c r="AO1487">
        <f>IF(D1487=1,AND(AH1487,NOT(AI1487)),AND(AM1487,NOT(AN1487)))</f>
        <v/>
      </c>
      <c r="AP1487" s="119">
        <f>IF(D1487=1,AI1487,AN1487)</f>
        <v/>
      </c>
      <c r="AQ1487" s="125">
        <f>ABS(E1487)&lt;$AQ$2</f>
        <v/>
      </c>
      <c r="AS1487">
        <f>IF(AP1487,MAX(AS$3:AS1485)+1,"")</f>
        <v/>
      </c>
    </row>
    <row r="1488">
      <c r="A1488" t="n">
        <v>1398</v>
      </c>
      <c r="B1488" s="131">
        <f>IF(A1488=1,0,IF(AP1488,0.1*ε_cu1cd,0))</f>
        <v/>
      </c>
      <c r="C1488" s="131">
        <f>IF(A1488=1,0.1*ε_cu1cd,C1487+B1487)</f>
        <v/>
      </c>
      <c r="D1488" s="113">
        <f>IF('Нормальний переріз'!$D$68&gt;0,1,2)</f>
        <v/>
      </c>
      <c r="E1488" s="144">
        <f>IF(D1488=1,F1488,G1488)</f>
        <v/>
      </c>
      <c r="F1488" s="124">
        <f>IF(AI1487,0.11*ε_cu1cd,IF(AH1487,F1487*0.01,F1487))</f>
        <v/>
      </c>
      <c r="G1488" s="124">
        <f>IF(AP1487,-0.1*ε_cu1cd,IF(AM1487,G1487*0.01,G1487))</f>
        <v/>
      </c>
      <c r="H1488" s="113">
        <f>IF(A1488=1,E1488,IF(AO1487,H1487-E1487+E1488,IF(AP1487,0.8*H1487,H1487+E1488)))</f>
        <v/>
      </c>
      <c r="I1488" s="169">
        <f>(C1488-H1488)/h</f>
        <v/>
      </c>
      <c r="J1488">
        <f>C1488/(ε_c1cd)</f>
        <v/>
      </c>
      <c r="K1488">
        <f>C1488/I1488</f>
        <v/>
      </c>
      <c r="L1488" s="131">
        <f>I1488/(ε_c1cd)</f>
        <v/>
      </c>
      <c r="M1488">
        <f>I1488*(K1488-Z_s1)</f>
        <v/>
      </c>
      <c r="N1488">
        <f>I1488*(K1488-Z_s2)</f>
        <v/>
      </c>
      <c r="O1488">
        <f>E_s*M1488</f>
        <v/>
      </c>
      <c r="P1488">
        <f>E_s*N1488</f>
        <v/>
      </c>
      <c r="Q1488">
        <f>O1488*A_s1</f>
        <v/>
      </c>
      <c r="R1488">
        <f>P1488*A_s2</f>
        <v/>
      </c>
      <c r="S1488">
        <f>Q1488*($K1488-Z_s1)</f>
        <v/>
      </c>
      <c r="T1488">
        <f>R1488*($K1488-Z_s2)</f>
        <v/>
      </c>
      <c r="U1488">
        <f>(INDIRECT("a_"&amp;U$2)/(U$2+1))*(($C1488^(U$2+1)-$H1488^(U$2+1))/(ε_c1cd^(U$2+1)))</f>
        <v/>
      </c>
      <c r="V1488">
        <f>(INDIRECT("a_"&amp;V$2)/(V$2+1))*(($C1488^(V$2+1)-$H1488^(V$2+1))/(ε_c1cd^(V$2+1)))</f>
        <v/>
      </c>
      <c r="W1488">
        <f>(INDIRECT("a_"&amp;W$2)/(W$2+1))*(($C1488^(W$2+1)-$H1488^(W$2+1))/(ε_c1cd^(W$2+1)))</f>
        <v/>
      </c>
      <c r="X1488">
        <f>(INDIRECT("a_"&amp;X$2)/(X$2+1))*(($C1488^(X$2+1)-$H1488^(X$2+1))/(ε_c1cd^(X$2+1)))</f>
        <v/>
      </c>
      <c r="Y1488">
        <f>(INDIRECT("a_"&amp;Y$2)/(Y$2+1))*(($C1488^(Y$2+1)-$H1488^(Y$2+1))/(ε_c1cd^(Y$2+1)))</f>
        <v/>
      </c>
      <c r="Z1488">
        <f>(INDIRECT("a_"&amp;Z$2)/(Z$2+2))*(($C1488^(Z$2+2)-$H1488^(Z$2+2))/(ε_c1cd^(Z$2+2)))</f>
        <v/>
      </c>
      <c r="AA1488">
        <f>(INDIRECT("a_"&amp;AA$2)/(AA$2+2))*(($C1488^(AA$2+2)-$H1488^(AA$2+2))/(ε_c1cd^(AA$2+2)))</f>
        <v/>
      </c>
      <c r="AB1488">
        <f>(INDIRECT("a_"&amp;AB$2)/(AB$2+2))*(($C1488^(AB$2+2)-$H1488^(AB$2+2))/(ε_c1cd^(AB$2+2)))</f>
        <v/>
      </c>
      <c r="AC1488">
        <f>(INDIRECT("a_"&amp;AC$2)/(AC$2+2))*(($C1488^(AC$2+2)-$H1488^(AC$2+2))/(ε_c1cd^(AC$2+2)))</f>
        <v/>
      </c>
      <c r="AD1488">
        <f>(INDIRECT("a_"&amp;AD$2)/(AD$2+2))*(($C1488^(AD$2+2)-$H1488^(AD$2+2))/(ε_c1cd^(AD$2+2)))</f>
        <v/>
      </c>
      <c r="AE1488" s="111">
        <f>(b*f_cd/L1488)*SUM(U1488:Y1488)+SUM(Q1488:R1488)</f>
        <v/>
      </c>
      <c r="AF1488" s="112">
        <f>AE1488*(K1488-y+e)</f>
        <v/>
      </c>
      <c r="AG1488" s="113">
        <f>(b*f_cd/(L1488^2))*SUM(Z1488:AD1488)+SUM(S1488:T1488)-AF1488</f>
        <v/>
      </c>
      <c r="AH1488" s="114">
        <f>AG1488&lt;0</f>
        <v/>
      </c>
      <c r="AI1488" s="115">
        <f>IF(A1488=1,FALSE,(AND(AQ1488,AH1488,NOT(AI1487))))</f>
        <v/>
      </c>
      <c r="AJ1488" s="116">
        <f>(b*f_cd/L1488)*(a_1/2*J1488^2+a_2/3*J1488^3+a_3/4*J1488^4+a_4/5*J1488^5+a_5/6*J1488^6)+SUM(Q1488:R1488)</f>
        <v/>
      </c>
      <c r="AK1488">
        <f>AJ1488*(K1488-y+e)</f>
        <v/>
      </c>
      <c r="AL1488" s="118">
        <f>(b*f_cd/(L1488^2))*(a_1/3*J1488^3+a_2/4*J1488^4+a_3/5*J1488^5+a_4/6*J1488^6+a_5/7*J1488^7)+SUM(S1488:T1488)-AK1488</f>
        <v/>
      </c>
      <c r="AM1488" s="114">
        <f>AL1488&gt;0</f>
        <v/>
      </c>
      <c r="AN1488" s="115">
        <f>IF(A1488=1,FALSE,(AND(AQ1488,AM1488,NOT(AN1487))))</f>
        <v/>
      </c>
      <c r="AO1488">
        <f>IF(D1488=1,AND(AH1488,NOT(AI1488)),AND(AM1488,NOT(AN1488)))</f>
        <v/>
      </c>
      <c r="AP1488" s="119">
        <f>IF(D1488=1,AI1488,AN1488)</f>
        <v/>
      </c>
      <c r="AQ1488" s="125">
        <f>ABS(E1488)&lt;$AQ$2</f>
        <v/>
      </c>
      <c r="AS1488">
        <f>IF(AP1488,MAX(AS$3:AS1486)+1,"")</f>
        <v/>
      </c>
    </row>
    <row r="1489">
      <c r="A1489" t="n">
        <v>1399</v>
      </c>
      <c r="B1489" s="131">
        <f>IF(A1489=1,0,IF(AP1489,0.1*ε_cu1cd,0))</f>
        <v/>
      </c>
      <c r="C1489" s="131">
        <f>IF(A1489=1,0.1*ε_cu1cd,C1488+B1488)</f>
        <v/>
      </c>
      <c r="D1489" s="113">
        <f>IF('Нормальний переріз'!$D$68&gt;0,1,2)</f>
        <v/>
      </c>
      <c r="E1489" s="144">
        <f>IF(D1489=1,F1489,G1489)</f>
        <v/>
      </c>
      <c r="F1489" s="124">
        <f>IF(AI1488,0.11*ε_cu1cd,IF(AH1488,F1488*0.01,F1488))</f>
        <v/>
      </c>
      <c r="G1489" s="124">
        <f>IF(AP1488,-0.1*ε_cu1cd,IF(AM1488,G1488*0.01,G1488))</f>
        <v/>
      </c>
      <c r="H1489" s="113">
        <f>IF(A1489=1,E1489,IF(AO1488,H1488-E1488+E1489,IF(AP1488,0.8*H1488,H1488+E1489)))</f>
        <v/>
      </c>
      <c r="I1489" s="169">
        <f>(C1489-H1489)/h</f>
        <v/>
      </c>
      <c r="J1489">
        <f>C1489/(ε_c1cd)</f>
        <v/>
      </c>
      <c r="K1489">
        <f>C1489/I1489</f>
        <v/>
      </c>
      <c r="L1489" s="131">
        <f>I1489/(ε_c1cd)</f>
        <v/>
      </c>
      <c r="M1489">
        <f>I1489*(K1489-Z_s1)</f>
        <v/>
      </c>
      <c r="N1489">
        <f>I1489*(K1489-Z_s2)</f>
        <v/>
      </c>
      <c r="O1489">
        <f>E_s*M1489</f>
        <v/>
      </c>
      <c r="P1489">
        <f>E_s*N1489</f>
        <v/>
      </c>
      <c r="Q1489">
        <f>O1489*A_s1</f>
        <v/>
      </c>
      <c r="R1489">
        <f>P1489*A_s2</f>
        <v/>
      </c>
      <c r="S1489">
        <f>Q1489*($K1489-Z_s1)</f>
        <v/>
      </c>
      <c r="T1489">
        <f>R1489*($K1489-Z_s2)</f>
        <v/>
      </c>
      <c r="U1489">
        <f>(INDIRECT("a_"&amp;U$2)/(U$2+1))*(($C1489^(U$2+1)-$H1489^(U$2+1))/(ε_c1cd^(U$2+1)))</f>
        <v/>
      </c>
      <c r="V1489">
        <f>(INDIRECT("a_"&amp;V$2)/(V$2+1))*(($C1489^(V$2+1)-$H1489^(V$2+1))/(ε_c1cd^(V$2+1)))</f>
        <v/>
      </c>
      <c r="W1489">
        <f>(INDIRECT("a_"&amp;W$2)/(W$2+1))*(($C1489^(W$2+1)-$H1489^(W$2+1))/(ε_c1cd^(W$2+1)))</f>
        <v/>
      </c>
      <c r="X1489">
        <f>(INDIRECT("a_"&amp;X$2)/(X$2+1))*(($C1489^(X$2+1)-$H1489^(X$2+1))/(ε_c1cd^(X$2+1)))</f>
        <v/>
      </c>
      <c r="Y1489">
        <f>(INDIRECT("a_"&amp;Y$2)/(Y$2+1))*(($C1489^(Y$2+1)-$H1489^(Y$2+1))/(ε_c1cd^(Y$2+1)))</f>
        <v/>
      </c>
      <c r="Z1489">
        <f>(INDIRECT("a_"&amp;Z$2)/(Z$2+2))*(($C1489^(Z$2+2)-$H1489^(Z$2+2))/(ε_c1cd^(Z$2+2)))</f>
        <v/>
      </c>
      <c r="AA1489">
        <f>(INDIRECT("a_"&amp;AA$2)/(AA$2+2))*(($C1489^(AA$2+2)-$H1489^(AA$2+2))/(ε_c1cd^(AA$2+2)))</f>
        <v/>
      </c>
      <c r="AB1489">
        <f>(INDIRECT("a_"&amp;AB$2)/(AB$2+2))*(($C1489^(AB$2+2)-$H1489^(AB$2+2))/(ε_c1cd^(AB$2+2)))</f>
        <v/>
      </c>
      <c r="AC1489">
        <f>(INDIRECT("a_"&amp;AC$2)/(AC$2+2))*(($C1489^(AC$2+2)-$H1489^(AC$2+2))/(ε_c1cd^(AC$2+2)))</f>
        <v/>
      </c>
      <c r="AD1489">
        <f>(INDIRECT("a_"&amp;AD$2)/(AD$2+2))*(($C1489^(AD$2+2)-$H1489^(AD$2+2))/(ε_c1cd^(AD$2+2)))</f>
        <v/>
      </c>
      <c r="AE1489" s="111">
        <f>(b*f_cd/L1489)*SUM(U1489:Y1489)+SUM(Q1489:R1489)</f>
        <v/>
      </c>
      <c r="AF1489" s="112">
        <f>AE1489*(K1489-y+e)</f>
        <v/>
      </c>
      <c r="AG1489" s="113">
        <f>(b*f_cd/(L1489^2))*SUM(Z1489:AD1489)+SUM(S1489:T1489)-AF1489</f>
        <v/>
      </c>
      <c r="AH1489" s="114">
        <f>AG1489&lt;0</f>
        <v/>
      </c>
      <c r="AI1489" s="115">
        <f>IF(A1489=1,FALSE,(AND(AQ1489,AH1489,NOT(AI1488))))</f>
        <v/>
      </c>
      <c r="AJ1489" s="116">
        <f>(b*f_cd/L1489)*(a_1/2*J1489^2+a_2/3*J1489^3+a_3/4*J1489^4+a_4/5*J1489^5+a_5/6*J1489^6)+SUM(Q1489:R1489)</f>
        <v/>
      </c>
      <c r="AK1489">
        <f>AJ1489*(K1489-y+e)</f>
        <v/>
      </c>
      <c r="AL1489" s="118">
        <f>(b*f_cd/(L1489^2))*(a_1/3*J1489^3+a_2/4*J1489^4+a_3/5*J1489^5+a_4/6*J1489^6+a_5/7*J1489^7)+SUM(S1489:T1489)-AK1489</f>
        <v/>
      </c>
      <c r="AM1489" s="114">
        <f>AL1489&gt;0</f>
        <v/>
      </c>
      <c r="AN1489" s="115">
        <f>IF(A1489=1,FALSE,(AND(AQ1489,AM1489,NOT(AN1488))))</f>
        <v/>
      </c>
      <c r="AO1489">
        <f>IF(D1489=1,AND(AH1489,NOT(AI1489)),AND(AM1489,NOT(AN1489)))</f>
        <v/>
      </c>
      <c r="AP1489" s="119">
        <f>IF(D1489=1,AI1489,AN1489)</f>
        <v/>
      </c>
      <c r="AQ1489" s="125">
        <f>ABS(E1489)&lt;$AQ$2</f>
        <v/>
      </c>
      <c r="AS1489">
        <f>IF(AP1489,MAX(AS$3:AS1487)+1,"")</f>
        <v/>
      </c>
    </row>
    <row r="1490">
      <c r="A1490" t="n">
        <v>1400</v>
      </c>
      <c r="B1490" s="131">
        <f>IF(A1490=1,0,IF(AP1490,0.1*ε_cu1cd,0))</f>
        <v/>
      </c>
      <c r="C1490" s="131">
        <f>IF(A1490=1,0.1*ε_cu1cd,C1489+B1489)</f>
        <v/>
      </c>
      <c r="D1490" s="113">
        <f>IF('Нормальний переріз'!$D$68&gt;0,1,2)</f>
        <v/>
      </c>
      <c r="E1490" s="144">
        <f>IF(D1490=1,F1490,G1490)</f>
        <v/>
      </c>
      <c r="F1490" s="124">
        <f>IF(AI1489,0.11*ε_cu1cd,IF(AH1489,F1489*0.01,F1489))</f>
        <v/>
      </c>
      <c r="G1490" s="124">
        <f>IF(AP1489,-0.1*ε_cu1cd,IF(AM1489,G1489*0.01,G1489))</f>
        <v/>
      </c>
      <c r="H1490" s="113">
        <f>IF(A1490=1,E1490,IF(AO1489,H1489-E1489+E1490,IF(AP1489,0.8*H1489,H1489+E1490)))</f>
        <v/>
      </c>
      <c r="I1490" s="169">
        <f>(C1490-H1490)/h</f>
        <v/>
      </c>
      <c r="J1490">
        <f>C1490/(ε_c1cd)</f>
        <v/>
      </c>
      <c r="K1490">
        <f>C1490/I1490</f>
        <v/>
      </c>
      <c r="L1490" s="131">
        <f>I1490/(ε_c1cd)</f>
        <v/>
      </c>
      <c r="M1490">
        <f>I1490*(K1490-Z_s1)</f>
        <v/>
      </c>
      <c r="N1490">
        <f>I1490*(K1490-Z_s2)</f>
        <v/>
      </c>
      <c r="O1490">
        <f>E_s*M1490</f>
        <v/>
      </c>
      <c r="P1490">
        <f>E_s*N1490</f>
        <v/>
      </c>
      <c r="Q1490">
        <f>O1490*A_s1</f>
        <v/>
      </c>
      <c r="R1490">
        <f>P1490*A_s2</f>
        <v/>
      </c>
      <c r="S1490">
        <f>Q1490*($K1490-Z_s1)</f>
        <v/>
      </c>
      <c r="T1490">
        <f>R1490*($K1490-Z_s2)</f>
        <v/>
      </c>
      <c r="U1490">
        <f>(INDIRECT("a_"&amp;U$2)/(U$2+1))*(($C1490^(U$2+1)-$H1490^(U$2+1))/(ε_c1cd^(U$2+1)))</f>
        <v/>
      </c>
      <c r="V1490">
        <f>(INDIRECT("a_"&amp;V$2)/(V$2+1))*(($C1490^(V$2+1)-$H1490^(V$2+1))/(ε_c1cd^(V$2+1)))</f>
        <v/>
      </c>
      <c r="W1490">
        <f>(INDIRECT("a_"&amp;W$2)/(W$2+1))*(($C1490^(W$2+1)-$H1490^(W$2+1))/(ε_c1cd^(W$2+1)))</f>
        <v/>
      </c>
      <c r="X1490">
        <f>(INDIRECT("a_"&amp;X$2)/(X$2+1))*(($C1490^(X$2+1)-$H1490^(X$2+1))/(ε_c1cd^(X$2+1)))</f>
        <v/>
      </c>
      <c r="Y1490">
        <f>(INDIRECT("a_"&amp;Y$2)/(Y$2+1))*(($C1490^(Y$2+1)-$H1490^(Y$2+1))/(ε_c1cd^(Y$2+1)))</f>
        <v/>
      </c>
      <c r="Z1490">
        <f>(INDIRECT("a_"&amp;Z$2)/(Z$2+2))*(($C1490^(Z$2+2)-$H1490^(Z$2+2))/(ε_c1cd^(Z$2+2)))</f>
        <v/>
      </c>
      <c r="AA1490">
        <f>(INDIRECT("a_"&amp;AA$2)/(AA$2+2))*(($C1490^(AA$2+2)-$H1490^(AA$2+2))/(ε_c1cd^(AA$2+2)))</f>
        <v/>
      </c>
      <c r="AB1490">
        <f>(INDIRECT("a_"&amp;AB$2)/(AB$2+2))*(($C1490^(AB$2+2)-$H1490^(AB$2+2))/(ε_c1cd^(AB$2+2)))</f>
        <v/>
      </c>
      <c r="AC1490">
        <f>(INDIRECT("a_"&amp;AC$2)/(AC$2+2))*(($C1490^(AC$2+2)-$H1490^(AC$2+2))/(ε_c1cd^(AC$2+2)))</f>
        <v/>
      </c>
      <c r="AD1490">
        <f>(INDIRECT("a_"&amp;AD$2)/(AD$2+2))*(($C1490^(AD$2+2)-$H1490^(AD$2+2))/(ε_c1cd^(AD$2+2)))</f>
        <v/>
      </c>
      <c r="AE1490" s="111">
        <f>(b*f_cd/L1490)*SUM(U1490:Y1490)+SUM(Q1490:R1490)</f>
        <v/>
      </c>
      <c r="AF1490" s="112">
        <f>AE1490*(K1490-y+e)</f>
        <v/>
      </c>
      <c r="AG1490" s="113">
        <f>(b*f_cd/(L1490^2))*SUM(Z1490:AD1490)+SUM(S1490:T1490)-AF1490</f>
        <v/>
      </c>
      <c r="AH1490" s="114">
        <f>AG1490&lt;0</f>
        <v/>
      </c>
      <c r="AI1490" s="115">
        <f>IF(A1490=1,FALSE,(AND(AQ1490,AH1490,NOT(AI1489))))</f>
        <v/>
      </c>
      <c r="AJ1490" s="116">
        <f>(b*f_cd/L1490)*(a_1/2*J1490^2+a_2/3*J1490^3+a_3/4*J1490^4+a_4/5*J1490^5+a_5/6*J1490^6)+SUM(Q1490:R1490)</f>
        <v/>
      </c>
      <c r="AK1490">
        <f>AJ1490*(K1490-y+e)</f>
        <v/>
      </c>
      <c r="AL1490" s="118">
        <f>(b*f_cd/(L1490^2))*(a_1/3*J1490^3+a_2/4*J1490^4+a_3/5*J1490^5+a_4/6*J1490^6+a_5/7*J1490^7)+SUM(S1490:T1490)-AK1490</f>
        <v/>
      </c>
      <c r="AM1490" s="114">
        <f>AL1490&gt;0</f>
        <v/>
      </c>
      <c r="AN1490" s="115">
        <f>IF(A1490=1,FALSE,(AND(AQ1490,AM1490,NOT(AN1489))))</f>
        <v/>
      </c>
      <c r="AO1490">
        <f>IF(D1490=1,AND(AH1490,NOT(AI1490)),AND(AM1490,NOT(AN1490)))</f>
        <v/>
      </c>
      <c r="AP1490" s="119">
        <f>IF(D1490=1,AI1490,AN1490)</f>
        <v/>
      </c>
      <c r="AQ1490" s="125">
        <f>ABS(E1490)&lt;$AQ$2</f>
        <v/>
      </c>
      <c r="AS1490">
        <f>IF(AP1490,MAX(AS$3:AS1488)+1,"")</f>
        <v/>
      </c>
    </row>
    <row r="1491">
      <c r="A1491" t="n">
        <v>1401</v>
      </c>
      <c r="B1491" s="131">
        <f>IF(A1491=1,0,IF(AP1491,0.1*ε_cu1cd,0))</f>
        <v/>
      </c>
      <c r="C1491" s="131">
        <f>IF(A1491=1,0.1*ε_cu1cd,C1490+B1490)</f>
        <v/>
      </c>
      <c r="D1491" s="113">
        <f>IF('Нормальний переріз'!$D$68&gt;0,1,2)</f>
        <v/>
      </c>
      <c r="E1491" s="144">
        <f>IF(D1491=1,F1491,G1491)</f>
        <v/>
      </c>
      <c r="F1491" s="124">
        <f>IF(AI1490,0.11*ε_cu1cd,IF(AH1490,F1490*0.01,F1490))</f>
        <v/>
      </c>
      <c r="G1491" s="124">
        <f>IF(AP1490,-0.1*ε_cu1cd,IF(AM1490,G1490*0.01,G1490))</f>
        <v/>
      </c>
      <c r="H1491" s="113">
        <f>IF(A1491=1,E1491,IF(AO1490,H1490-E1490+E1491,IF(AP1490,0.8*H1490,H1490+E1491)))</f>
        <v/>
      </c>
      <c r="I1491" s="169">
        <f>(C1491-H1491)/h</f>
        <v/>
      </c>
      <c r="J1491">
        <f>C1491/(ε_c1cd)</f>
        <v/>
      </c>
      <c r="K1491">
        <f>C1491/I1491</f>
        <v/>
      </c>
      <c r="L1491" s="131">
        <f>I1491/(ε_c1cd)</f>
        <v/>
      </c>
      <c r="M1491">
        <f>I1491*(K1491-Z_s1)</f>
        <v/>
      </c>
      <c r="N1491">
        <f>I1491*(K1491-Z_s2)</f>
        <v/>
      </c>
      <c r="O1491">
        <f>E_s*M1491</f>
        <v/>
      </c>
      <c r="P1491">
        <f>E_s*N1491</f>
        <v/>
      </c>
      <c r="Q1491">
        <f>O1491*A_s1</f>
        <v/>
      </c>
      <c r="R1491">
        <f>P1491*A_s2</f>
        <v/>
      </c>
      <c r="S1491">
        <f>Q1491*($K1491-Z_s1)</f>
        <v/>
      </c>
      <c r="T1491">
        <f>R1491*($K1491-Z_s2)</f>
        <v/>
      </c>
      <c r="U1491">
        <f>(INDIRECT("a_"&amp;U$2)/(U$2+1))*(($C1491^(U$2+1)-$H1491^(U$2+1))/(ε_c1cd^(U$2+1)))</f>
        <v/>
      </c>
      <c r="V1491">
        <f>(INDIRECT("a_"&amp;V$2)/(V$2+1))*(($C1491^(V$2+1)-$H1491^(V$2+1))/(ε_c1cd^(V$2+1)))</f>
        <v/>
      </c>
      <c r="W1491">
        <f>(INDIRECT("a_"&amp;W$2)/(W$2+1))*(($C1491^(W$2+1)-$H1491^(W$2+1))/(ε_c1cd^(W$2+1)))</f>
        <v/>
      </c>
      <c r="X1491">
        <f>(INDIRECT("a_"&amp;X$2)/(X$2+1))*(($C1491^(X$2+1)-$H1491^(X$2+1))/(ε_c1cd^(X$2+1)))</f>
        <v/>
      </c>
      <c r="Y1491">
        <f>(INDIRECT("a_"&amp;Y$2)/(Y$2+1))*(($C1491^(Y$2+1)-$H1491^(Y$2+1))/(ε_c1cd^(Y$2+1)))</f>
        <v/>
      </c>
      <c r="Z1491">
        <f>(INDIRECT("a_"&amp;Z$2)/(Z$2+2))*(($C1491^(Z$2+2)-$H1491^(Z$2+2))/(ε_c1cd^(Z$2+2)))</f>
        <v/>
      </c>
      <c r="AA1491">
        <f>(INDIRECT("a_"&amp;AA$2)/(AA$2+2))*(($C1491^(AA$2+2)-$H1491^(AA$2+2))/(ε_c1cd^(AA$2+2)))</f>
        <v/>
      </c>
      <c r="AB1491">
        <f>(INDIRECT("a_"&amp;AB$2)/(AB$2+2))*(($C1491^(AB$2+2)-$H1491^(AB$2+2))/(ε_c1cd^(AB$2+2)))</f>
        <v/>
      </c>
      <c r="AC1491">
        <f>(INDIRECT("a_"&amp;AC$2)/(AC$2+2))*(($C1491^(AC$2+2)-$H1491^(AC$2+2))/(ε_c1cd^(AC$2+2)))</f>
        <v/>
      </c>
      <c r="AD1491">
        <f>(INDIRECT("a_"&amp;AD$2)/(AD$2+2))*(($C1491^(AD$2+2)-$H1491^(AD$2+2))/(ε_c1cd^(AD$2+2)))</f>
        <v/>
      </c>
      <c r="AE1491" s="111">
        <f>(b*f_cd/L1491)*SUM(U1491:Y1491)+SUM(Q1491:R1491)</f>
        <v/>
      </c>
      <c r="AF1491" s="112">
        <f>AE1491*(K1491-y+e)</f>
        <v/>
      </c>
      <c r="AG1491" s="113">
        <f>(b*f_cd/(L1491^2))*SUM(Z1491:AD1491)+SUM(S1491:T1491)-AF1491</f>
        <v/>
      </c>
      <c r="AH1491" s="114">
        <f>AG1491&lt;0</f>
        <v/>
      </c>
      <c r="AI1491" s="115">
        <f>IF(A1491=1,FALSE,(AND(AQ1491,AH1491,NOT(AI1490))))</f>
        <v/>
      </c>
      <c r="AJ1491" s="116">
        <f>(b*f_cd/L1491)*(a_1/2*J1491^2+a_2/3*J1491^3+a_3/4*J1491^4+a_4/5*J1491^5+a_5/6*J1491^6)+SUM(Q1491:R1491)</f>
        <v/>
      </c>
      <c r="AK1491">
        <f>AJ1491*(K1491-y+e)</f>
        <v/>
      </c>
      <c r="AL1491" s="118">
        <f>(b*f_cd/(L1491^2))*(a_1/3*J1491^3+a_2/4*J1491^4+a_3/5*J1491^5+a_4/6*J1491^6+a_5/7*J1491^7)+SUM(S1491:T1491)-AK1491</f>
        <v/>
      </c>
      <c r="AM1491" s="114">
        <f>AL1491&gt;0</f>
        <v/>
      </c>
      <c r="AN1491" s="115">
        <f>IF(A1491=1,FALSE,(AND(AQ1491,AM1491,NOT(AN1490))))</f>
        <v/>
      </c>
      <c r="AO1491">
        <f>IF(D1491=1,AND(AH1491,NOT(AI1491)),AND(AM1491,NOT(AN1491)))</f>
        <v/>
      </c>
      <c r="AP1491" s="119">
        <f>IF(D1491=1,AI1491,AN1491)</f>
        <v/>
      </c>
      <c r="AQ1491" s="125">
        <f>ABS(E1491)&lt;$AQ$2</f>
        <v/>
      </c>
      <c r="AS1491">
        <f>IF(AP1491,MAX(AS$3:AS1489)+1,"")</f>
        <v/>
      </c>
    </row>
    <row r="1492">
      <c r="A1492" t="n">
        <v>1402</v>
      </c>
      <c r="B1492" s="131">
        <f>IF(A1492=1,0,IF(AP1492,0.1*ε_cu1cd,0))</f>
        <v/>
      </c>
      <c r="C1492" s="131">
        <f>IF(A1492=1,0.1*ε_cu1cd,C1491+B1491)</f>
        <v/>
      </c>
      <c r="D1492" s="113">
        <f>IF('Нормальний переріз'!$D$68&gt;0,1,2)</f>
        <v/>
      </c>
      <c r="E1492" s="144">
        <f>IF(D1492=1,F1492,G1492)</f>
        <v/>
      </c>
      <c r="F1492" s="124">
        <f>IF(AI1491,0.11*ε_cu1cd,IF(AH1491,F1491*0.01,F1491))</f>
        <v/>
      </c>
      <c r="G1492" s="124">
        <f>IF(AP1491,-0.1*ε_cu1cd,IF(AM1491,G1491*0.01,G1491))</f>
        <v/>
      </c>
      <c r="H1492" s="113">
        <f>IF(A1492=1,E1492,IF(AO1491,H1491-E1491+E1492,IF(AP1491,0.8*H1491,H1491+E1492)))</f>
        <v/>
      </c>
      <c r="I1492" s="169">
        <f>(C1492-H1492)/h</f>
        <v/>
      </c>
      <c r="J1492">
        <f>C1492/(ε_c1cd)</f>
        <v/>
      </c>
      <c r="K1492">
        <f>C1492/I1492</f>
        <v/>
      </c>
      <c r="L1492" s="131">
        <f>I1492/(ε_c1cd)</f>
        <v/>
      </c>
      <c r="M1492">
        <f>I1492*(K1492-Z_s1)</f>
        <v/>
      </c>
      <c r="N1492">
        <f>I1492*(K1492-Z_s2)</f>
        <v/>
      </c>
      <c r="O1492">
        <f>E_s*M1492</f>
        <v/>
      </c>
      <c r="P1492">
        <f>E_s*N1492</f>
        <v/>
      </c>
      <c r="Q1492">
        <f>O1492*A_s1</f>
        <v/>
      </c>
      <c r="R1492">
        <f>P1492*A_s2</f>
        <v/>
      </c>
      <c r="S1492">
        <f>Q1492*($K1492-Z_s1)</f>
        <v/>
      </c>
      <c r="T1492">
        <f>R1492*($K1492-Z_s2)</f>
        <v/>
      </c>
      <c r="U1492">
        <f>(INDIRECT("a_"&amp;U$2)/(U$2+1))*(($C1492^(U$2+1)-$H1492^(U$2+1))/(ε_c1cd^(U$2+1)))</f>
        <v/>
      </c>
      <c r="V1492">
        <f>(INDIRECT("a_"&amp;V$2)/(V$2+1))*(($C1492^(V$2+1)-$H1492^(V$2+1))/(ε_c1cd^(V$2+1)))</f>
        <v/>
      </c>
      <c r="W1492">
        <f>(INDIRECT("a_"&amp;W$2)/(W$2+1))*(($C1492^(W$2+1)-$H1492^(W$2+1))/(ε_c1cd^(W$2+1)))</f>
        <v/>
      </c>
      <c r="X1492">
        <f>(INDIRECT("a_"&amp;X$2)/(X$2+1))*(($C1492^(X$2+1)-$H1492^(X$2+1))/(ε_c1cd^(X$2+1)))</f>
        <v/>
      </c>
      <c r="Y1492">
        <f>(INDIRECT("a_"&amp;Y$2)/(Y$2+1))*(($C1492^(Y$2+1)-$H1492^(Y$2+1))/(ε_c1cd^(Y$2+1)))</f>
        <v/>
      </c>
      <c r="Z1492">
        <f>(INDIRECT("a_"&amp;Z$2)/(Z$2+2))*(($C1492^(Z$2+2)-$H1492^(Z$2+2))/(ε_c1cd^(Z$2+2)))</f>
        <v/>
      </c>
      <c r="AA1492">
        <f>(INDIRECT("a_"&amp;AA$2)/(AA$2+2))*(($C1492^(AA$2+2)-$H1492^(AA$2+2))/(ε_c1cd^(AA$2+2)))</f>
        <v/>
      </c>
      <c r="AB1492">
        <f>(INDIRECT("a_"&amp;AB$2)/(AB$2+2))*(($C1492^(AB$2+2)-$H1492^(AB$2+2))/(ε_c1cd^(AB$2+2)))</f>
        <v/>
      </c>
      <c r="AC1492">
        <f>(INDIRECT("a_"&amp;AC$2)/(AC$2+2))*(($C1492^(AC$2+2)-$H1492^(AC$2+2))/(ε_c1cd^(AC$2+2)))</f>
        <v/>
      </c>
      <c r="AD1492">
        <f>(INDIRECT("a_"&amp;AD$2)/(AD$2+2))*(($C1492^(AD$2+2)-$H1492^(AD$2+2))/(ε_c1cd^(AD$2+2)))</f>
        <v/>
      </c>
      <c r="AE1492" s="111">
        <f>(b*f_cd/L1492)*SUM(U1492:Y1492)+SUM(Q1492:R1492)</f>
        <v/>
      </c>
      <c r="AF1492" s="112">
        <f>AE1492*(K1492-y+e)</f>
        <v/>
      </c>
      <c r="AG1492" s="113">
        <f>(b*f_cd/(L1492^2))*SUM(Z1492:AD1492)+SUM(S1492:T1492)-AF1492</f>
        <v/>
      </c>
      <c r="AH1492" s="114">
        <f>AG1492&lt;0</f>
        <v/>
      </c>
      <c r="AI1492" s="115">
        <f>IF(A1492=1,FALSE,(AND(AQ1492,AH1492,NOT(AI1491))))</f>
        <v/>
      </c>
      <c r="AJ1492" s="116">
        <f>(b*f_cd/L1492)*(a_1/2*J1492^2+a_2/3*J1492^3+a_3/4*J1492^4+a_4/5*J1492^5+a_5/6*J1492^6)+SUM(Q1492:R1492)</f>
        <v/>
      </c>
      <c r="AK1492">
        <f>AJ1492*(K1492-y+e)</f>
        <v/>
      </c>
      <c r="AL1492" s="118">
        <f>(b*f_cd/(L1492^2))*(a_1/3*J1492^3+a_2/4*J1492^4+a_3/5*J1492^5+a_4/6*J1492^6+a_5/7*J1492^7)+SUM(S1492:T1492)-AK1492</f>
        <v/>
      </c>
      <c r="AM1492" s="114">
        <f>AL1492&gt;0</f>
        <v/>
      </c>
      <c r="AN1492" s="115">
        <f>IF(A1492=1,FALSE,(AND(AQ1492,AM1492,NOT(AN1491))))</f>
        <v/>
      </c>
      <c r="AO1492">
        <f>IF(D1492=1,AND(AH1492,NOT(AI1492)),AND(AM1492,NOT(AN1492)))</f>
        <v/>
      </c>
      <c r="AP1492" s="119">
        <f>IF(D1492=1,AI1492,AN1492)</f>
        <v/>
      </c>
      <c r="AQ1492" s="125">
        <f>ABS(E1492)&lt;$AQ$2</f>
        <v/>
      </c>
      <c r="AS1492">
        <f>IF(AP1492,MAX(AS$3:AS1490)+1,"")</f>
        <v/>
      </c>
    </row>
    <row r="1493">
      <c r="A1493" t="n">
        <v>1403</v>
      </c>
      <c r="B1493" s="131">
        <f>IF(A1493=1,0,IF(AP1493,0.1*ε_cu1cd,0))</f>
        <v/>
      </c>
      <c r="C1493" s="131">
        <f>IF(A1493=1,0.1*ε_cu1cd,C1492+B1492)</f>
        <v/>
      </c>
      <c r="D1493" s="113">
        <f>IF('Нормальний переріз'!$D$68&gt;0,1,2)</f>
        <v/>
      </c>
      <c r="E1493" s="144">
        <f>IF(D1493=1,F1493,G1493)</f>
        <v/>
      </c>
      <c r="F1493" s="124">
        <f>IF(AI1492,0.11*ε_cu1cd,IF(AH1492,F1492*0.01,F1492))</f>
        <v/>
      </c>
      <c r="G1493" s="124">
        <f>IF(AP1492,-0.1*ε_cu1cd,IF(AM1492,G1492*0.01,G1492))</f>
        <v/>
      </c>
      <c r="H1493" s="113">
        <f>IF(A1493=1,E1493,IF(AO1492,H1492-E1492+E1493,IF(AP1492,0.8*H1492,H1492+E1493)))</f>
        <v/>
      </c>
      <c r="I1493" s="169">
        <f>(C1493-H1493)/h</f>
        <v/>
      </c>
      <c r="J1493">
        <f>C1493/(ε_c1cd)</f>
        <v/>
      </c>
      <c r="K1493">
        <f>C1493/I1493</f>
        <v/>
      </c>
      <c r="L1493" s="131">
        <f>I1493/(ε_c1cd)</f>
        <v/>
      </c>
      <c r="M1493">
        <f>I1493*(K1493-Z_s1)</f>
        <v/>
      </c>
      <c r="N1493">
        <f>I1493*(K1493-Z_s2)</f>
        <v/>
      </c>
      <c r="O1493">
        <f>E_s*M1493</f>
        <v/>
      </c>
      <c r="P1493">
        <f>E_s*N1493</f>
        <v/>
      </c>
      <c r="Q1493">
        <f>O1493*A_s1</f>
        <v/>
      </c>
      <c r="R1493">
        <f>P1493*A_s2</f>
        <v/>
      </c>
      <c r="S1493">
        <f>Q1493*($K1493-Z_s1)</f>
        <v/>
      </c>
      <c r="T1493">
        <f>R1493*($K1493-Z_s2)</f>
        <v/>
      </c>
      <c r="U1493">
        <f>(INDIRECT("a_"&amp;U$2)/(U$2+1))*(($C1493^(U$2+1)-$H1493^(U$2+1))/(ε_c1cd^(U$2+1)))</f>
        <v/>
      </c>
      <c r="V1493">
        <f>(INDIRECT("a_"&amp;V$2)/(V$2+1))*(($C1493^(V$2+1)-$H1493^(V$2+1))/(ε_c1cd^(V$2+1)))</f>
        <v/>
      </c>
      <c r="W1493">
        <f>(INDIRECT("a_"&amp;W$2)/(W$2+1))*(($C1493^(W$2+1)-$H1493^(W$2+1))/(ε_c1cd^(W$2+1)))</f>
        <v/>
      </c>
      <c r="X1493">
        <f>(INDIRECT("a_"&amp;X$2)/(X$2+1))*(($C1493^(X$2+1)-$H1493^(X$2+1))/(ε_c1cd^(X$2+1)))</f>
        <v/>
      </c>
      <c r="Y1493">
        <f>(INDIRECT("a_"&amp;Y$2)/(Y$2+1))*(($C1493^(Y$2+1)-$H1493^(Y$2+1))/(ε_c1cd^(Y$2+1)))</f>
        <v/>
      </c>
      <c r="Z1493">
        <f>(INDIRECT("a_"&amp;Z$2)/(Z$2+2))*(($C1493^(Z$2+2)-$H1493^(Z$2+2))/(ε_c1cd^(Z$2+2)))</f>
        <v/>
      </c>
      <c r="AA1493">
        <f>(INDIRECT("a_"&amp;AA$2)/(AA$2+2))*(($C1493^(AA$2+2)-$H1493^(AA$2+2))/(ε_c1cd^(AA$2+2)))</f>
        <v/>
      </c>
      <c r="AB1493">
        <f>(INDIRECT("a_"&amp;AB$2)/(AB$2+2))*(($C1493^(AB$2+2)-$H1493^(AB$2+2))/(ε_c1cd^(AB$2+2)))</f>
        <v/>
      </c>
      <c r="AC1493">
        <f>(INDIRECT("a_"&amp;AC$2)/(AC$2+2))*(($C1493^(AC$2+2)-$H1493^(AC$2+2))/(ε_c1cd^(AC$2+2)))</f>
        <v/>
      </c>
      <c r="AD1493">
        <f>(INDIRECT("a_"&amp;AD$2)/(AD$2+2))*(($C1493^(AD$2+2)-$H1493^(AD$2+2))/(ε_c1cd^(AD$2+2)))</f>
        <v/>
      </c>
      <c r="AE1493" s="111">
        <f>(b*f_cd/L1493)*SUM(U1493:Y1493)+SUM(Q1493:R1493)</f>
        <v/>
      </c>
      <c r="AF1493" s="112">
        <f>AE1493*(K1493-y+e)</f>
        <v/>
      </c>
      <c r="AG1493" s="113">
        <f>(b*f_cd/(L1493^2))*SUM(Z1493:AD1493)+SUM(S1493:T1493)-AF1493</f>
        <v/>
      </c>
      <c r="AH1493" s="114">
        <f>AG1493&lt;0</f>
        <v/>
      </c>
      <c r="AI1493" s="115">
        <f>IF(A1493=1,FALSE,(AND(AQ1493,AH1493,NOT(AI1492))))</f>
        <v/>
      </c>
      <c r="AJ1493" s="116">
        <f>(b*f_cd/L1493)*(a_1/2*J1493^2+a_2/3*J1493^3+a_3/4*J1493^4+a_4/5*J1493^5+a_5/6*J1493^6)+SUM(Q1493:R1493)</f>
        <v/>
      </c>
      <c r="AK1493">
        <f>AJ1493*(K1493-y+e)</f>
        <v/>
      </c>
      <c r="AL1493" s="118">
        <f>(b*f_cd/(L1493^2))*(a_1/3*J1493^3+a_2/4*J1493^4+a_3/5*J1493^5+a_4/6*J1493^6+a_5/7*J1493^7)+SUM(S1493:T1493)-AK1493</f>
        <v/>
      </c>
      <c r="AM1493" s="114">
        <f>AL1493&gt;0</f>
        <v/>
      </c>
      <c r="AN1493" s="115">
        <f>IF(A1493=1,FALSE,(AND(AQ1493,AM1493,NOT(AN1492))))</f>
        <v/>
      </c>
      <c r="AO1493">
        <f>IF(D1493=1,AND(AH1493,NOT(AI1493)),AND(AM1493,NOT(AN1493)))</f>
        <v/>
      </c>
      <c r="AP1493" s="119">
        <f>IF(D1493=1,AI1493,AN1493)</f>
        <v/>
      </c>
      <c r="AQ1493" s="125">
        <f>ABS(E1493)&lt;$AQ$2</f>
        <v/>
      </c>
      <c r="AS1493">
        <f>IF(AP1493,MAX(AS$3:AS1491)+1,"")</f>
        <v/>
      </c>
    </row>
    <row r="1494">
      <c r="A1494" t="n">
        <v>1404</v>
      </c>
      <c r="B1494" s="131">
        <f>IF(A1494=1,0,IF(AP1494,0.1*ε_cu1cd,0))</f>
        <v/>
      </c>
      <c r="C1494" s="131">
        <f>IF(A1494=1,0.1*ε_cu1cd,C1493+B1493)</f>
        <v/>
      </c>
      <c r="D1494" s="113">
        <f>IF('Нормальний переріз'!$D$68&gt;0,1,2)</f>
        <v/>
      </c>
      <c r="E1494" s="144">
        <f>IF(D1494=1,F1494,G1494)</f>
        <v/>
      </c>
      <c r="F1494" s="124">
        <f>IF(AI1493,0.11*ε_cu1cd,IF(AH1493,F1493*0.01,F1493))</f>
        <v/>
      </c>
      <c r="G1494" s="124">
        <f>IF(AP1493,-0.1*ε_cu1cd,IF(AM1493,G1493*0.01,G1493))</f>
        <v/>
      </c>
      <c r="H1494" s="113">
        <f>IF(A1494=1,E1494,IF(AO1493,H1493-E1493+E1494,IF(AP1493,0.8*H1493,H1493+E1494)))</f>
        <v/>
      </c>
      <c r="I1494" s="169">
        <f>(C1494-H1494)/h</f>
        <v/>
      </c>
      <c r="J1494">
        <f>C1494/(ε_c1cd)</f>
        <v/>
      </c>
      <c r="K1494">
        <f>C1494/I1494</f>
        <v/>
      </c>
      <c r="L1494" s="131">
        <f>I1494/(ε_c1cd)</f>
        <v/>
      </c>
      <c r="M1494">
        <f>I1494*(K1494-Z_s1)</f>
        <v/>
      </c>
      <c r="N1494">
        <f>I1494*(K1494-Z_s2)</f>
        <v/>
      </c>
      <c r="O1494">
        <f>E_s*M1494</f>
        <v/>
      </c>
      <c r="P1494">
        <f>E_s*N1494</f>
        <v/>
      </c>
      <c r="Q1494">
        <f>O1494*A_s1</f>
        <v/>
      </c>
      <c r="R1494">
        <f>P1494*A_s2</f>
        <v/>
      </c>
      <c r="S1494">
        <f>Q1494*($K1494-Z_s1)</f>
        <v/>
      </c>
      <c r="T1494">
        <f>R1494*($K1494-Z_s2)</f>
        <v/>
      </c>
      <c r="U1494">
        <f>(INDIRECT("a_"&amp;U$2)/(U$2+1))*(($C1494^(U$2+1)-$H1494^(U$2+1))/(ε_c1cd^(U$2+1)))</f>
        <v/>
      </c>
      <c r="V1494">
        <f>(INDIRECT("a_"&amp;V$2)/(V$2+1))*(($C1494^(V$2+1)-$H1494^(V$2+1))/(ε_c1cd^(V$2+1)))</f>
        <v/>
      </c>
      <c r="W1494">
        <f>(INDIRECT("a_"&amp;W$2)/(W$2+1))*(($C1494^(W$2+1)-$H1494^(W$2+1))/(ε_c1cd^(W$2+1)))</f>
        <v/>
      </c>
      <c r="X1494">
        <f>(INDIRECT("a_"&amp;X$2)/(X$2+1))*(($C1494^(X$2+1)-$H1494^(X$2+1))/(ε_c1cd^(X$2+1)))</f>
        <v/>
      </c>
      <c r="Y1494">
        <f>(INDIRECT("a_"&amp;Y$2)/(Y$2+1))*(($C1494^(Y$2+1)-$H1494^(Y$2+1))/(ε_c1cd^(Y$2+1)))</f>
        <v/>
      </c>
      <c r="Z1494">
        <f>(INDIRECT("a_"&amp;Z$2)/(Z$2+2))*(($C1494^(Z$2+2)-$H1494^(Z$2+2))/(ε_c1cd^(Z$2+2)))</f>
        <v/>
      </c>
      <c r="AA1494">
        <f>(INDIRECT("a_"&amp;AA$2)/(AA$2+2))*(($C1494^(AA$2+2)-$H1494^(AA$2+2))/(ε_c1cd^(AA$2+2)))</f>
        <v/>
      </c>
      <c r="AB1494">
        <f>(INDIRECT("a_"&amp;AB$2)/(AB$2+2))*(($C1494^(AB$2+2)-$H1494^(AB$2+2))/(ε_c1cd^(AB$2+2)))</f>
        <v/>
      </c>
      <c r="AC1494">
        <f>(INDIRECT("a_"&amp;AC$2)/(AC$2+2))*(($C1494^(AC$2+2)-$H1494^(AC$2+2))/(ε_c1cd^(AC$2+2)))</f>
        <v/>
      </c>
      <c r="AD1494">
        <f>(INDIRECT("a_"&amp;AD$2)/(AD$2+2))*(($C1494^(AD$2+2)-$H1494^(AD$2+2))/(ε_c1cd^(AD$2+2)))</f>
        <v/>
      </c>
      <c r="AE1494" s="111">
        <f>(b*f_cd/L1494)*SUM(U1494:Y1494)+SUM(Q1494:R1494)</f>
        <v/>
      </c>
      <c r="AF1494" s="112">
        <f>AE1494*(K1494-y+e)</f>
        <v/>
      </c>
      <c r="AG1494" s="113">
        <f>(b*f_cd/(L1494^2))*SUM(Z1494:AD1494)+SUM(S1494:T1494)-AF1494</f>
        <v/>
      </c>
      <c r="AH1494" s="114">
        <f>AG1494&lt;0</f>
        <v/>
      </c>
      <c r="AI1494" s="115">
        <f>IF(A1494=1,FALSE,(AND(AQ1494,AH1494,NOT(AI1493))))</f>
        <v/>
      </c>
      <c r="AJ1494" s="116">
        <f>(b*f_cd/L1494)*(a_1/2*J1494^2+a_2/3*J1494^3+a_3/4*J1494^4+a_4/5*J1494^5+a_5/6*J1494^6)+SUM(Q1494:R1494)</f>
        <v/>
      </c>
      <c r="AK1494">
        <f>AJ1494*(K1494-y+e)</f>
        <v/>
      </c>
      <c r="AL1494" s="118">
        <f>(b*f_cd/(L1494^2))*(a_1/3*J1494^3+a_2/4*J1494^4+a_3/5*J1494^5+a_4/6*J1494^6+a_5/7*J1494^7)+SUM(S1494:T1494)-AK1494</f>
        <v/>
      </c>
      <c r="AM1494" s="114">
        <f>AL1494&gt;0</f>
        <v/>
      </c>
      <c r="AN1494" s="115">
        <f>IF(A1494=1,FALSE,(AND(AQ1494,AM1494,NOT(AN1493))))</f>
        <v/>
      </c>
      <c r="AO1494">
        <f>IF(D1494=1,AND(AH1494,NOT(AI1494)),AND(AM1494,NOT(AN1494)))</f>
        <v/>
      </c>
      <c r="AP1494" s="119">
        <f>IF(D1494=1,AI1494,AN1494)</f>
        <v/>
      </c>
      <c r="AQ1494" s="125">
        <f>ABS(E1494)&lt;$AQ$2</f>
        <v/>
      </c>
      <c r="AS1494">
        <f>IF(AP1494,MAX(AS$3:AS1492)+1,"")</f>
        <v/>
      </c>
    </row>
    <row r="1495">
      <c r="A1495" t="n">
        <v>1405</v>
      </c>
      <c r="B1495" s="131">
        <f>IF(A1495=1,0,IF(AP1495,0.1*ε_cu1cd,0))</f>
        <v/>
      </c>
      <c r="C1495" s="131">
        <f>IF(A1495=1,0.1*ε_cu1cd,C1494+B1494)</f>
        <v/>
      </c>
      <c r="D1495" s="113">
        <f>IF('Нормальний переріз'!$D$68&gt;0,1,2)</f>
        <v/>
      </c>
      <c r="E1495" s="144">
        <f>IF(D1495=1,F1495,G1495)</f>
        <v/>
      </c>
      <c r="F1495" s="124">
        <f>IF(AI1494,0.11*ε_cu1cd,IF(AH1494,F1494*0.01,F1494))</f>
        <v/>
      </c>
      <c r="G1495" s="124">
        <f>IF(AP1494,-0.1*ε_cu1cd,IF(AM1494,G1494*0.01,G1494))</f>
        <v/>
      </c>
      <c r="H1495" s="113">
        <f>IF(A1495=1,E1495,IF(AO1494,H1494-E1494+E1495,IF(AP1494,0.8*H1494,H1494+E1495)))</f>
        <v/>
      </c>
      <c r="I1495" s="169">
        <f>(C1495-H1495)/h</f>
        <v/>
      </c>
      <c r="J1495">
        <f>C1495/(ε_c1cd)</f>
        <v/>
      </c>
      <c r="K1495">
        <f>C1495/I1495</f>
        <v/>
      </c>
      <c r="L1495" s="131">
        <f>I1495/(ε_c1cd)</f>
        <v/>
      </c>
      <c r="M1495">
        <f>I1495*(K1495-Z_s1)</f>
        <v/>
      </c>
      <c r="N1495">
        <f>I1495*(K1495-Z_s2)</f>
        <v/>
      </c>
      <c r="O1495">
        <f>E_s*M1495</f>
        <v/>
      </c>
      <c r="P1495">
        <f>E_s*N1495</f>
        <v/>
      </c>
      <c r="Q1495">
        <f>O1495*A_s1</f>
        <v/>
      </c>
      <c r="R1495">
        <f>P1495*A_s2</f>
        <v/>
      </c>
      <c r="S1495">
        <f>Q1495*($K1495-Z_s1)</f>
        <v/>
      </c>
      <c r="T1495">
        <f>R1495*($K1495-Z_s2)</f>
        <v/>
      </c>
      <c r="U1495">
        <f>(INDIRECT("a_"&amp;U$2)/(U$2+1))*(($C1495^(U$2+1)-$H1495^(U$2+1))/(ε_c1cd^(U$2+1)))</f>
        <v/>
      </c>
      <c r="V1495">
        <f>(INDIRECT("a_"&amp;V$2)/(V$2+1))*(($C1495^(V$2+1)-$H1495^(V$2+1))/(ε_c1cd^(V$2+1)))</f>
        <v/>
      </c>
      <c r="W1495">
        <f>(INDIRECT("a_"&amp;W$2)/(W$2+1))*(($C1495^(W$2+1)-$H1495^(W$2+1))/(ε_c1cd^(W$2+1)))</f>
        <v/>
      </c>
      <c r="X1495">
        <f>(INDIRECT("a_"&amp;X$2)/(X$2+1))*(($C1495^(X$2+1)-$H1495^(X$2+1))/(ε_c1cd^(X$2+1)))</f>
        <v/>
      </c>
      <c r="Y1495">
        <f>(INDIRECT("a_"&amp;Y$2)/(Y$2+1))*(($C1495^(Y$2+1)-$H1495^(Y$2+1))/(ε_c1cd^(Y$2+1)))</f>
        <v/>
      </c>
      <c r="Z1495">
        <f>(INDIRECT("a_"&amp;Z$2)/(Z$2+2))*(($C1495^(Z$2+2)-$H1495^(Z$2+2))/(ε_c1cd^(Z$2+2)))</f>
        <v/>
      </c>
      <c r="AA1495">
        <f>(INDIRECT("a_"&amp;AA$2)/(AA$2+2))*(($C1495^(AA$2+2)-$H1495^(AA$2+2))/(ε_c1cd^(AA$2+2)))</f>
        <v/>
      </c>
      <c r="AB1495">
        <f>(INDIRECT("a_"&amp;AB$2)/(AB$2+2))*(($C1495^(AB$2+2)-$H1495^(AB$2+2))/(ε_c1cd^(AB$2+2)))</f>
        <v/>
      </c>
      <c r="AC1495">
        <f>(INDIRECT("a_"&amp;AC$2)/(AC$2+2))*(($C1495^(AC$2+2)-$H1495^(AC$2+2))/(ε_c1cd^(AC$2+2)))</f>
        <v/>
      </c>
      <c r="AD1495">
        <f>(INDIRECT("a_"&amp;AD$2)/(AD$2+2))*(($C1495^(AD$2+2)-$H1495^(AD$2+2))/(ε_c1cd^(AD$2+2)))</f>
        <v/>
      </c>
      <c r="AE1495" s="111">
        <f>(b*f_cd/L1495)*SUM(U1495:Y1495)+SUM(Q1495:R1495)</f>
        <v/>
      </c>
      <c r="AF1495" s="112">
        <f>AE1495*(K1495-y+e)</f>
        <v/>
      </c>
      <c r="AG1495" s="113">
        <f>(b*f_cd/(L1495^2))*SUM(Z1495:AD1495)+SUM(S1495:T1495)-AF1495</f>
        <v/>
      </c>
      <c r="AH1495" s="114">
        <f>AG1495&lt;0</f>
        <v/>
      </c>
      <c r="AI1495" s="115">
        <f>IF(A1495=1,FALSE,(AND(AQ1495,AH1495,NOT(AI1494))))</f>
        <v/>
      </c>
      <c r="AJ1495" s="116">
        <f>(b*f_cd/L1495)*(a_1/2*J1495^2+a_2/3*J1495^3+a_3/4*J1495^4+a_4/5*J1495^5+a_5/6*J1495^6)+SUM(Q1495:R1495)</f>
        <v/>
      </c>
      <c r="AK1495">
        <f>AJ1495*(K1495-y+e)</f>
        <v/>
      </c>
      <c r="AL1495" s="118">
        <f>(b*f_cd/(L1495^2))*(a_1/3*J1495^3+a_2/4*J1495^4+a_3/5*J1495^5+a_4/6*J1495^6+a_5/7*J1495^7)+SUM(S1495:T1495)-AK1495</f>
        <v/>
      </c>
      <c r="AM1495" s="114">
        <f>AL1495&gt;0</f>
        <v/>
      </c>
      <c r="AN1495" s="115">
        <f>IF(A1495=1,FALSE,(AND(AQ1495,AM1495,NOT(AN1494))))</f>
        <v/>
      </c>
      <c r="AO1495">
        <f>IF(D1495=1,AND(AH1495,NOT(AI1495)),AND(AM1495,NOT(AN1495)))</f>
        <v/>
      </c>
      <c r="AP1495" s="119">
        <f>IF(D1495=1,AI1495,AN1495)</f>
        <v/>
      </c>
      <c r="AQ1495" s="125">
        <f>ABS(E1495)&lt;$AQ$2</f>
        <v/>
      </c>
      <c r="AS1495">
        <f>IF(AP1495,MAX(AS$3:AS1493)+1,"")</f>
        <v/>
      </c>
    </row>
    <row r="1496">
      <c r="A1496" t="n">
        <v>1406</v>
      </c>
      <c r="B1496" s="131">
        <f>IF(A1496=1,0,IF(AP1496,0.1*ε_cu1cd,0))</f>
        <v/>
      </c>
      <c r="C1496" s="131">
        <f>IF(A1496=1,0.1*ε_cu1cd,C1495+B1495)</f>
        <v/>
      </c>
      <c r="D1496" s="113">
        <f>IF('Нормальний переріз'!$D$68&gt;0,1,2)</f>
        <v/>
      </c>
      <c r="E1496" s="144">
        <f>IF(D1496=1,F1496,G1496)</f>
        <v/>
      </c>
      <c r="F1496" s="124">
        <f>IF(AI1495,0.11*ε_cu1cd,IF(AH1495,F1495*0.01,F1495))</f>
        <v/>
      </c>
      <c r="G1496" s="124">
        <f>IF(AP1495,-0.1*ε_cu1cd,IF(AM1495,G1495*0.01,G1495))</f>
        <v/>
      </c>
      <c r="H1496" s="113">
        <f>IF(A1496=1,E1496,IF(AO1495,H1495-E1495+E1496,IF(AP1495,0.8*H1495,H1495+E1496)))</f>
        <v/>
      </c>
      <c r="I1496" s="169">
        <f>(C1496-H1496)/h</f>
        <v/>
      </c>
      <c r="J1496">
        <f>C1496/(ε_c1cd)</f>
        <v/>
      </c>
      <c r="K1496">
        <f>C1496/I1496</f>
        <v/>
      </c>
      <c r="L1496" s="131">
        <f>I1496/(ε_c1cd)</f>
        <v/>
      </c>
      <c r="M1496">
        <f>I1496*(K1496-Z_s1)</f>
        <v/>
      </c>
      <c r="N1496">
        <f>I1496*(K1496-Z_s2)</f>
        <v/>
      </c>
      <c r="O1496">
        <f>E_s*M1496</f>
        <v/>
      </c>
      <c r="P1496">
        <f>E_s*N1496</f>
        <v/>
      </c>
      <c r="Q1496">
        <f>O1496*A_s1</f>
        <v/>
      </c>
      <c r="R1496">
        <f>P1496*A_s2</f>
        <v/>
      </c>
      <c r="S1496">
        <f>Q1496*($K1496-Z_s1)</f>
        <v/>
      </c>
      <c r="T1496">
        <f>R1496*($K1496-Z_s2)</f>
        <v/>
      </c>
      <c r="U1496">
        <f>(INDIRECT("a_"&amp;U$2)/(U$2+1))*(($C1496^(U$2+1)-$H1496^(U$2+1))/(ε_c1cd^(U$2+1)))</f>
        <v/>
      </c>
      <c r="V1496">
        <f>(INDIRECT("a_"&amp;V$2)/(V$2+1))*(($C1496^(V$2+1)-$H1496^(V$2+1))/(ε_c1cd^(V$2+1)))</f>
        <v/>
      </c>
      <c r="W1496">
        <f>(INDIRECT("a_"&amp;W$2)/(W$2+1))*(($C1496^(W$2+1)-$H1496^(W$2+1))/(ε_c1cd^(W$2+1)))</f>
        <v/>
      </c>
      <c r="X1496">
        <f>(INDIRECT("a_"&amp;X$2)/(X$2+1))*(($C1496^(X$2+1)-$H1496^(X$2+1))/(ε_c1cd^(X$2+1)))</f>
        <v/>
      </c>
      <c r="Y1496">
        <f>(INDIRECT("a_"&amp;Y$2)/(Y$2+1))*(($C1496^(Y$2+1)-$H1496^(Y$2+1))/(ε_c1cd^(Y$2+1)))</f>
        <v/>
      </c>
      <c r="Z1496">
        <f>(INDIRECT("a_"&amp;Z$2)/(Z$2+2))*(($C1496^(Z$2+2)-$H1496^(Z$2+2))/(ε_c1cd^(Z$2+2)))</f>
        <v/>
      </c>
      <c r="AA1496">
        <f>(INDIRECT("a_"&amp;AA$2)/(AA$2+2))*(($C1496^(AA$2+2)-$H1496^(AA$2+2))/(ε_c1cd^(AA$2+2)))</f>
        <v/>
      </c>
      <c r="AB1496">
        <f>(INDIRECT("a_"&amp;AB$2)/(AB$2+2))*(($C1496^(AB$2+2)-$H1496^(AB$2+2))/(ε_c1cd^(AB$2+2)))</f>
        <v/>
      </c>
      <c r="AC1496">
        <f>(INDIRECT("a_"&amp;AC$2)/(AC$2+2))*(($C1496^(AC$2+2)-$H1496^(AC$2+2))/(ε_c1cd^(AC$2+2)))</f>
        <v/>
      </c>
      <c r="AD1496">
        <f>(INDIRECT("a_"&amp;AD$2)/(AD$2+2))*(($C1496^(AD$2+2)-$H1496^(AD$2+2))/(ε_c1cd^(AD$2+2)))</f>
        <v/>
      </c>
      <c r="AE1496" s="111">
        <f>(b*f_cd/L1496)*SUM(U1496:Y1496)+SUM(Q1496:R1496)</f>
        <v/>
      </c>
      <c r="AF1496" s="112">
        <f>AE1496*(K1496-y+e)</f>
        <v/>
      </c>
      <c r="AG1496" s="113">
        <f>(b*f_cd/(L1496^2))*SUM(Z1496:AD1496)+SUM(S1496:T1496)-AF1496</f>
        <v/>
      </c>
      <c r="AH1496" s="114">
        <f>AG1496&lt;0</f>
        <v/>
      </c>
      <c r="AI1496" s="115">
        <f>IF(A1496=1,FALSE,(AND(AQ1496,AH1496,NOT(AI1495))))</f>
        <v/>
      </c>
      <c r="AJ1496" s="116">
        <f>(b*f_cd/L1496)*(a_1/2*J1496^2+a_2/3*J1496^3+a_3/4*J1496^4+a_4/5*J1496^5+a_5/6*J1496^6)+SUM(Q1496:R1496)</f>
        <v/>
      </c>
      <c r="AK1496">
        <f>AJ1496*(K1496-y+e)</f>
        <v/>
      </c>
      <c r="AL1496" s="118">
        <f>(b*f_cd/(L1496^2))*(a_1/3*J1496^3+a_2/4*J1496^4+a_3/5*J1496^5+a_4/6*J1496^6+a_5/7*J1496^7)+SUM(S1496:T1496)-AK1496</f>
        <v/>
      </c>
      <c r="AM1496" s="114">
        <f>AL1496&gt;0</f>
        <v/>
      </c>
      <c r="AN1496" s="115">
        <f>IF(A1496=1,FALSE,(AND(AQ1496,AM1496,NOT(AN1495))))</f>
        <v/>
      </c>
      <c r="AO1496">
        <f>IF(D1496=1,AND(AH1496,NOT(AI1496)),AND(AM1496,NOT(AN1496)))</f>
        <v/>
      </c>
      <c r="AP1496" s="119">
        <f>IF(D1496=1,AI1496,AN1496)</f>
        <v/>
      </c>
      <c r="AQ1496" s="125">
        <f>ABS(E1496)&lt;$AQ$2</f>
        <v/>
      </c>
      <c r="AS1496">
        <f>IF(AP1496,MAX(AS$3:AS1494)+1,"")</f>
        <v/>
      </c>
    </row>
    <row r="1497">
      <c r="A1497" t="n">
        <v>1407</v>
      </c>
      <c r="B1497" s="131">
        <f>IF(A1497=1,0,IF(AP1497,0.1*ε_cu1cd,0))</f>
        <v/>
      </c>
      <c r="C1497" s="131">
        <f>IF(A1497=1,0.1*ε_cu1cd,C1496+B1496)</f>
        <v/>
      </c>
      <c r="D1497" s="113">
        <f>IF('Нормальний переріз'!$D$68&gt;0,1,2)</f>
        <v/>
      </c>
      <c r="E1497" s="144">
        <f>IF(D1497=1,F1497,G1497)</f>
        <v/>
      </c>
      <c r="F1497" s="124">
        <f>IF(AI1496,0.11*ε_cu1cd,IF(AH1496,F1496*0.01,F1496))</f>
        <v/>
      </c>
      <c r="G1497" s="124">
        <f>IF(AP1496,-0.1*ε_cu1cd,IF(AM1496,G1496*0.01,G1496))</f>
        <v/>
      </c>
      <c r="H1497" s="113">
        <f>IF(A1497=1,E1497,IF(AO1496,H1496-E1496+E1497,IF(AP1496,0.8*H1496,H1496+E1497)))</f>
        <v/>
      </c>
      <c r="I1497" s="169">
        <f>(C1497-H1497)/h</f>
        <v/>
      </c>
      <c r="J1497">
        <f>C1497/(ε_c1cd)</f>
        <v/>
      </c>
      <c r="K1497">
        <f>C1497/I1497</f>
        <v/>
      </c>
      <c r="L1497" s="131">
        <f>I1497/(ε_c1cd)</f>
        <v/>
      </c>
      <c r="M1497">
        <f>I1497*(K1497-Z_s1)</f>
        <v/>
      </c>
      <c r="N1497">
        <f>I1497*(K1497-Z_s2)</f>
        <v/>
      </c>
      <c r="O1497">
        <f>E_s*M1497</f>
        <v/>
      </c>
      <c r="P1497">
        <f>E_s*N1497</f>
        <v/>
      </c>
      <c r="Q1497">
        <f>O1497*A_s1</f>
        <v/>
      </c>
      <c r="R1497">
        <f>P1497*A_s2</f>
        <v/>
      </c>
      <c r="S1497">
        <f>Q1497*($K1497-Z_s1)</f>
        <v/>
      </c>
      <c r="T1497">
        <f>R1497*($K1497-Z_s2)</f>
        <v/>
      </c>
      <c r="U1497">
        <f>(INDIRECT("a_"&amp;U$2)/(U$2+1))*(($C1497^(U$2+1)-$H1497^(U$2+1))/(ε_c1cd^(U$2+1)))</f>
        <v/>
      </c>
      <c r="V1497">
        <f>(INDIRECT("a_"&amp;V$2)/(V$2+1))*(($C1497^(V$2+1)-$H1497^(V$2+1))/(ε_c1cd^(V$2+1)))</f>
        <v/>
      </c>
      <c r="W1497">
        <f>(INDIRECT("a_"&amp;W$2)/(W$2+1))*(($C1497^(W$2+1)-$H1497^(W$2+1))/(ε_c1cd^(W$2+1)))</f>
        <v/>
      </c>
      <c r="X1497">
        <f>(INDIRECT("a_"&amp;X$2)/(X$2+1))*(($C1497^(X$2+1)-$H1497^(X$2+1))/(ε_c1cd^(X$2+1)))</f>
        <v/>
      </c>
      <c r="Y1497">
        <f>(INDIRECT("a_"&amp;Y$2)/(Y$2+1))*(($C1497^(Y$2+1)-$H1497^(Y$2+1))/(ε_c1cd^(Y$2+1)))</f>
        <v/>
      </c>
      <c r="Z1497">
        <f>(INDIRECT("a_"&amp;Z$2)/(Z$2+2))*(($C1497^(Z$2+2)-$H1497^(Z$2+2))/(ε_c1cd^(Z$2+2)))</f>
        <v/>
      </c>
      <c r="AA1497">
        <f>(INDIRECT("a_"&amp;AA$2)/(AA$2+2))*(($C1497^(AA$2+2)-$H1497^(AA$2+2))/(ε_c1cd^(AA$2+2)))</f>
        <v/>
      </c>
      <c r="AB1497">
        <f>(INDIRECT("a_"&amp;AB$2)/(AB$2+2))*(($C1497^(AB$2+2)-$H1497^(AB$2+2))/(ε_c1cd^(AB$2+2)))</f>
        <v/>
      </c>
      <c r="AC1497">
        <f>(INDIRECT("a_"&amp;AC$2)/(AC$2+2))*(($C1497^(AC$2+2)-$H1497^(AC$2+2))/(ε_c1cd^(AC$2+2)))</f>
        <v/>
      </c>
      <c r="AD1497">
        <f>(INDIRECT("a_"&amp;AD$2)/(AD$2+2))*(($C1497^(AD$2+2)-$H1497^(AD$2+2))/(ε_c1cd^(AD$2+2)))</f>
        <v/>
      </c>
      <c r="AE1497" s="111">
        <f>(b*f_cd/L1497)*SUM(U1497:Y1497)+SUM(Q1497:R1497)</f>
        <v/>
      </c>
      <c r="AF1497" s="112">
        <f>AE1497*(K1497-y+e)</f>
        <v/>
      </c>
      <c r="AG1497" s="113">
        <f>(b*f_cd/(L1497^2))*SUM(Z1497:AD1497)+SUM(S1497:T1497)-AF1497</f>
        <v/>
      </c>
      <c r="AH1497" s="114">
        <f>AG1497&lt;0</f>
        <v/>
      </c>
      <c r="AI1497" s="115">
        <f>IF(A1497=1,FALSE,(AND(AQ1497,AH1497,NOT(AI1496))))</f>
        <v/>
      </c>
      <c r="AJ1497" s="116">
        <f>(b*f_cd/L1497)*(a_1/2*J1497^2+a_2/3*J1497^3+a_3/4*J1497^4+a_4/5*J1497^5+a_5/6*J1497^6)+SUM(Q1497:R1497)</f>
        <v/>
      </c>
      <c r="AK1497">
        <f>AJ1497*(K1497-y+e)</f>
        <v/>
      </c>
      <c r="AL1497" s="118">
        <f>(b*f_cd/(L1497^2))*(a_1/3*J1497^3+a_2/4*J1497^4+a_3/5*J1497^5+a_4/6*J1497^6+a_5/7*J1497^7)+SUM(S1497:T1497)-AK1497</f>
        <v/>
      </c>
      <c r="AM1497" s="114">
        <f>AL1497&gt;0</f>
        <v/>
      </c>
      <c r="AN1497" s="115">
        <f>IF(A1497=1,FALSE,(AND(AQ1497,AM1497,NOT(AN1496))))</f>
        <v/>
      </c>
      <c r="AO1497">
        <f>IF(D1497=1,AND(AH1497,NOT(AI1497)),AND(AM1497,NOT(AN1497)))</f>
        <v/>
      </c>
      <c r="AP1497" s="119">
        <f>IF(D1497=1,AI1497,AN1497)</f>
        <v/>
      </c>
      <c r="AQ1497" s="125">
        <f>ABS(E1497)&lt;$AQ$2</f>
        <v/>
      </c>
      <c r="AS1497">
        <f>IF(AP1497,MAX(AS$3:AS1495)+1,"")</f>
        <v/>
      </c>
    </row>
    <row r="1498">
      <c r="A1498" t="n">
        <v>1408</v>
      </c>
      <c r="B1498" s="131">
        <f>IF(A1498=1,0,IF(AP1498,0.1*ε_cu1cd,0))</f>
        <v/>
      </c>
      <c r="C1498" s="131">
        <f>IF(A1498=1,0.1*ε_cu1cd,C1497+B1497)</f>
        <v/>
      </c>
      <c r="D1498" s="113">
        <f>IF('Нормальний переріз'!$D$68&gt;0,1,2)</f>
        <v/>
      </c>
      <c r="E1498" s="144">
        <f>IF(D1498=1,F1498,G1498)</f>
        <v/>
      </c>
      <c r="F1498" s="124">
        <f>IF(AI1497,0.11*ε_cu1cd,IF(AH1497,F1497*0.01,F1497))</f>
        <v/>
      </c>
      <c r="G1498" s="124">
        <f>IF(AP1497,-0.1*ε_cu1cd,IF(AM1497,G1497*0.01,G1497))</f>
        <v/>
      </c>
      <c r="H1498" s="113">
        <f>IF(A1498=1,E1498,IF(AO1497,H1497-E1497+E1498,IF(AP1497,0.8*H1497,H1497+E1498)))</f>
        <v/>
      </c>
      <c r="I1498" s="169">
        <f>(C1498-H1498)/h</f>
        <v/>
      </c>
      <c r="J1498">
        <f>C1498/(ε_c1cd)</f>
        <v/>
      </c>
      <c r="K1498">
        <f>C1498/I1498</f>
        <v/>
      </c>
      <c r="L1498" s="131">
        <f>I1498/(ε_c1cd)</f>
        <v/>
      </c>
      <c r="M1498">
        <f>I1498*(K1498-Z_s1)</f>
        <v/>
      </c>
      <c r="N1498">
        <f>I1498*(K1498-Z_s2)</f>
        <v/>
      </c>
      <c r="O1498">
        <f>E_s*M1498</f>
        <v/>
      </c>
      <c r="P1498">
        <f>E_s*N1498</f>
        <v/>
      </c>
      <c r="Q1498">
        <f>O1498*A_s1</f>
        <v/>
      </c>
      <c r="R1498">
        <f>P1498*A_s2</f>
        <v/>
      </c>
      <c r="S1498">
        <f>Q1498*($K1498-Z_s1)</f>
        <v/>
      </c>
      <c r="T1498">
        <f>R1498*($K1498-Z_s2)</f>
        <v/>
      </c>
      <c r="U1498">
        <f>(INDIRECT("a_"&amp;U$2)/(U$2+1))*(($C1498^(U$2+1)-$H1498^(U$2+1))/(ε_c1cd^(U$2+1)))</f>
        <v/>
      </c>
      <c r="V1498">
        <f>(INDIRECT("a_"&amp;V$2)/(V$2+1))*(($C1498^(V$2+1)-$H1498^(V$2+1))/(ε_c1cd^(V$2+1)))</f>
        <v/>
      </c>
      <c r="W1498">
        <f>(INDIRECT("a_"&amp;W$2)/(W$2+1))*(($C1498^(W$2+1)-$H1498^(W$2+1))/(ε_c1cd^(W$2+1)))</f>
        <v/>
      </c>
      <c r="X1498">
        <f>(INDIRECT("a_"&amp;X$2)/(X$2+1))*(($C1498^(X$2+1)-$H1498^(X$2+1))/(ε_c1cd^(X$2+1)))</f>
        <v/>
      </c>
      <c r="Y1498">
        <f>(INDIRECT("a_"&amp;Y$2)/(Y$2+1))*(($C1498^(Y$2+1)-$H1498^(Y$2+1))/(ε_c1cd^(Y$2+1)))</f>
        <v/>
      </c>
      <c r="Z1498">
        <f>(INDIRECT("a_"&amp;Z$2)/(Z$2+2))*(($C1498^(Z$2+2)-$H1498^(Z$2+2))/(ε_c1cd^(Z$2+2)))</f>
        <v/>
      </c>
      <c r="AA1498">
        <f>(INDIRECT("a_"&amp;AA$2)/(AA$2+2))*(($C1498^(AA$2+2)-$H1498^(AA$2+2))/(ε_c1cd^(AA$2+2)))</f>
        <v/>
      </c>
      <c r="AB1498">
        <f>(INDIRECT("a_"&amp;AB$2)/(AB$2+2))*(($C1498^(AB$2+2)-$H1498^(AB$2+2))/(ε_c1cd^(AB$2+2)))</f>
        <v/>
      </c>
      <c r="AC1498">
        <f>(INDIRECT("a_"&amp;AC$2)/(AC$2+2))*(($C1498^(AC$2+2)-$H1498^(AC$2+2))/(ε_c1cd^(AC$2+2)))</f>
        <v/>
      </c>
      <c r="AD1498">
        <f>(INDIRECT("a_"&amp;AD$2)/(AD$2+2))*(($C1498^(AD$2+2)-$H1498^(AD$2+2))/(ε_c1cd^(AD$2+2)))</f>
        <v/>
      </c>
      <c r="AE1498" s="111">
        <f>(b*f_cd/L1498)*SUM(U1498:Y1498)+SUM(Q1498:R1498)</f>
        <v/>
      </c>
      <c r="AF1498" s="112">
        <f>AE1498*(K1498-y+e)</f>
        <v/>
      </c>
      <c r="AG1498" s="113">
        <f>(b*f_cd/(L1498^2))*SUM(Z1498:AD1498)+SUM(S1498:T1498)-AF1498</f>
        <v/>
      </c>
      <c r="AH1498" s="114">
        <f>AG1498&lt;0</f>
        <v/>
      </c>
      <c r="AI1498" s="115">
        <f>IF(A1498=1,FALSE,(AND(AQ1498,AH1498,NOT(AI1497))))</f>
        <v/>
      </c>
      <c r="AJ1498" s="116">
        <f>(b*f_cd/L1498)*(a_1/2*J1498^2+a_2/3*J1498^3+a_3/4*J1498^4+a_4/5*J1498^5+a_5/6*J1498^6)+SUM(Q1498:R1498)</f>
        <v/>
      </c>
      <c r="AK1498">
        <f>AJ1498*(K1498-y+e)</f>
        <v/>
      </c>
      <c r="AL1498" s="118">
        <f>(b*f_cd/(L1498^2))*(a_1/3*J1498^3+a_2/4*J1498^4+a_3/5*J1498^5+a_4/6*J1498^6+a_5/7*J1498^7)+SUM(S1498:T1498)-AK1498</f>
        <v/>
      </c>
      <c r="AM1498" s="114">
        <f>AL1498&gt;0</f>
        <v/>
      </c>
      <c r="AN1498" s="115">
        <f>IF(A1498=1,FALSE,(AND(AQ1498,AM1498,NOT(AN1497))))</f>
        <v/>
      </c>
      <c r="AO1498">
        <f>IF(D1498=1,AND(AH1498,NOT(AI1498)),AND(AM1498,NOT(AN1498)))</f>
        <v/>
      </c>
      <c r="AP1498" s="119">
        <f>IF(D1498=1,AI1498,AN1498)</f>
        <v/>
      </c>
      <c r="AQ1498" s="125">
        <f>ABS(E1498)&lt;$AQ$2</f>
        <v/>
      </c>
      <c r="AS1498">
        <f>IF(AP1498,MAX(AS$3:AS1496)+1,"")</f>
        <v/>
      </c>
    </row>
    <row r="1499">
      <c r="A1499" t="n">
        <v>1409</v>
      </c>
      <c r="B1499" s="131">
        <f>IF(A1499=1,0,IF(AP1499,0.1*ε_cu1cd,0))</f>
        <v/>
      </c>
      <c r="C1499" s="131">
        <f>IF(A1499=1,0.1*ε_cu1cd,C1498+B1498)</f>
        <v/>
      </c>
      <c r="D1499" s="113">
        <f>IF('Нормальний переріз'!$D$68&gt;0,1,2)</f>
        <v/>
      </c>
      <c r="E1499" s="144">
        <f>IF(D1499=1,F1499,G1499)</f>
        <v/>
      </c>
      <c r="F1499" s="124">
        <f>IF(AI1498,0.11*ε_cu1cd,IF(AH1498,F1498*0.01,F1498))</f>
        <v/>
      </c>
      <c r="G1499" s="124">
        <f>IF(AP1498,-0.1*ε_cu1cd,IF(AM1498,G1498*0.01,G1498))</f>
        <v/>
      </c>
      <c r="H1499" s="113">
        <f>IF(A1499=1,E1499,IF(AO1498,H1498-E1498+E1499,IF(AP1498,0.8*H1498,H1498+E1499)))</f>
        <v/>
      </c>
      <c r="I1499" s="169">
        <f>(C1499-H1499)/h</f>
        <v/>
      </c>
      <c r="J1499">
        <f>C1499/(ε_c1cd)</f>
        <v/>
      </c>
      <c r="K1499">
        <f>C1499/I1499</f>
        <v/>
      </c>
      <c r="L1499" s="131">
        <f>I1499/(ε_c1cd)</f>
        <v/>
      </c>
      <c r="M1499">
        <f>I1499*(K1499-Z_s1)</f>
        <v/>
      </c>
      <c r="N1499">
        <f>I1499*(K1499-Z_s2)</f>
        <v/>
      </c>
      <c r="O1499">
        <f>E_s*M1499</f>
        <v/>
      </c>
      <c r="P1499">
        <f>E_s*N1499</f>
        <v/>
      </c>
      <c r="Q1499">
        <f>O1499*A_s1</f>
        <v/>
      </c>
      <c r="R1499">
        <f>P1499*A_s2</f>
        <v/>
      </c>
      <c r="S1499">
        <f>Q1499*($K1499-Z_s1)</f>
        <v/>
      </c>
      <c r="T1499">
        <f>R1499*($K1499-Z_s2)</f>
        <v/>
      </c>
      <c r="U1499">
        <f>(INDIRECT("a_"&amp;U$2)/(U$2+1))*(($C1499^(U$2+1)-$H1499^(U$2+1))/(ε_c1cd^(U$2+1)))</f>
        <v/>
      </c>
      <c r="V1499">
        <f>(INDIRECT("a_"&amp;V$2)/(V$2+1))*(($C1499^(V$2+1)-$H1499^(V$2+1))/(ε_c1cd^(V$2+1)))</f>
        <v/>
      </c>
      <c r="W1499">
        <f>(INDIRECT("a_"&amp;W$2)/(W$2+1))*(($C1499^(W$2+1)-$H1499^(W$2+1))/(ε_c1cd^(W$2+1)))</f>
        <v/>
      </c>
      <c r="X1499">
        <f>(INDIRECT("a_"&amp;X$2)/(X$2+1))*(($C1499^(X$2+1)-$H1499^(X$2+1))/(ε_c1cd^(X$2+1)))</f>
        <v/>
      </c>
      <c r="Y1499">
        <f>(INDIRECT("a_"&amp;Y$2)/(Y$2+1))*(($C1499^(Y$2+1)-$H1499^(Y$2+1))/(ε_c1cd^(Y$2+1)))</f>
        <v/>
      </c>
      <c r="Z1499">
        <f>(INDIRECT("a_"&amp;Z$2)/(Z$2+2))*(($C1499^(Z$2+2)-$H1499^(Z$2+2))/(ε_c1cd^(Z$2+2)))</f>
        <v/>
      </c>
      <c r="AA1499">
        <f>(INDIRECT("a_"&amp;AA$2)/(AA$2+2))*(($C1499^(AA$2+2)-$H1499^(AA$2+2))/(ε_c1cd^(AA$2+2)))</f>
        <v/>
      </c>
      <c r="AB1499">
        <f>(INDIRECT("a_"&amp;AB$2)/(AB$2+2))*(($C1499^(AB$2+2)-$H1499^(AB$2+2))/(ε_c1cd^(AB$2+2)))</f>
        <v/>
      </c>
      <c r="AC1499">
        <f>(INDIRECT("a_"&amp;AC$2)/(AC$2+2))*(($C1499^(AC$2+2)-$H1499^(AC$2+2))/(ε_c1cd^(AC$2+2)))</f>
        <v/>
      </c>
      <c r="AD1499">
        <f>(INDIRECT("a_"&amp;AD$2)/(AD$2+2))*(($C1499^(AD$2+2)-$H1499^(AD$2+2))/(ε_c1cd^(AD$2+2)))</f>
        <v/>
      </c>
      <c r="AE1499" s="111">
        <f>(b*f_cd/L1499)*SUM(U1499:Y1499)+SUM(Q1499:R1499)</f>
        <v/>
      </c>
      <c r="AF1499" s="112">
        <f>AE1499*(K1499-y+e)</f>
        <v/>
      </c>
      <c r="AG1499" s="113">
        <f>(b*f_cd/(L1499^2))*SUM(Z1499:AD1499)+SUM(S1499:T1499)-AF1499</f>
        <v/>
      </c>
      <c r="AH1499" s="114">
        <f>AG1499&lt;0</f>
        <v/>
      </c>
      <c r="AI1499" s="115">
        <f>IF(A1499=1,FALSE,(AND(AQ1499,AH1499,NOT(AI1498))))</f>
        <v/>
      </c>
      <c r="AJ1499" s="116">
        <f>(b*f_cd/L1499)*(a_1/2*J1499^2+a_2/3*J1499^3+a_3/4*J1499^4+a_4/5*J1499^5+a_5/6*J1499^6)+SUM(Q1499:R1499)</f>
        <v/>
      </c>
      <c r="AK1499">
        <f>AJ1499*(K1499-y+e)</f>
        <v/>
      </c>
      <c r="AL1499" s="118">
        <f>(b*f_cd/(L1499^2))*(a_1/3*J1499^3+a_2/4*J1499^4+a_3/5*J1499^5+a_4/6*J1499^6+a_5/7*J1499^7)+SUM(S1499:T1499)-AK1499</f>
        <v/>
      </c>
      <c r="AM1499" s="114">
        <f>AL1499&gt;0</f>
        <v/>
      </c>
      <c r="AN1499" s="115">
        <f>IF(A1499=1,FALSE,(AND(AQ1499,AM1499,NOT(AN1498))))</f>
        <v/>
      </c>
      <c r="AO1499">
        <f>IF(D1499=1,AND(AH1499,NOT(AI1499)),AND(AM1499,NOT(AN1499)))</f>
        <v/>
      </c>
      <c r="AP1499" s="119">
        <f>IF(D1499=1,AI1499,AN1499)</f>
        <v/>
      </c>
      <c r="AQ1499" s="125">
        <f>ABS(E1499)&lt;$AQ$2</f>
        <v/>
      </c>
      <c r="AS1499">
        <f>IF(AP1499,MAX(AS$3:AS1497)+1,"")</f>
        <v/>
      </c>
    </row>
    <row r="1500">
      <c r="A1500" t="n">
        <v>1410</v>
      </c>
      <c r="B1500" s="131">
        <f>IF(A1500=1,0,IF(AP1500,0.1*ε_cu1cd,0))</f>
        <v/>
      </c>
      <c r="C1500" s="131">
        <f>IF(A1500=1,0.1*ε_cu1cd,C1499+B1499)</f>
        <v/>
      </c>
      <c r="D1500" s="113">
        <f>IF('Нормальний переріз'!$D$68&gt;0,1,2)</f>
        <v/>
      </c>
      <c r="E1500" s="144">
        <f>IF(D1500=1,F1500,G1500)</f>
        <v/>
      </c>
      <c r="F1500" s="124">
        <f>IF(AI1499,0.11*ε_cu1cd,IF(AH1499,F1499*0.01,F1499))</f>
        <v/>
      </c>
      <c r="G1500" s="124">
        <f>IF(AP1499,-0.1*ε_cu1cd,IF(AM1499,G1499*0.01,G1499))</f>
        <v/>
      </c>
      <c r="H1500" s="113">
        <f>IF(A1500=1,E1500,IF(AO1499,H1499-E1499+E1500,IF(AP1499,0.8*H1499,H1499+E1500)))</f>
        <v/>
      </c>
      <c r="I1500" s="169">
        <f>(C1500-H1500)/h</f>
        <v/>
      </c>
      <c r="J1500">
        <f>C1500/(ε_c1cd)</f>
        <v/>
      </c>
      <c r="K1500">
        <f>C1500/I1500</f>
        <v/>
      </c>
      <c r="L1500" s="131">
        <f>I1500/(ε_c1cd)</f>
        <v/>
      </c>
      <c r="M1500">
        <f>I1500*(K1500-Z_s1)</f>
        <v/>
      </c>
      <c r="N1500">
        <f>I1500*(K1500-Z_s2)</f>
        <v/>
      </c>
      <c r="O1500">
        <f>E_s*M1500</f>
        <v/>
      </c>
      <c r="P1500">
        <f>E_s*N1500</f>
        <v/>
      </c>
      <c r="Q1500">
        <f>O1500*A_s1</f>
        <v/>
      </c>
      <c r="R1500">
        <f>P1500*A_s2</f>
        <v/>
      </c>
      <c r="S1500">
        <f>Q1500*($K1500-Z_s1)</f>
        <v/>
      </c>
      <c r="T1500">
        <f>R1500*($K1500-Z_s2)</f>
        <v/>
      </c>
      <c r="U1500">
        <f>(INDIRECT("a_"&amp;U$2)/(U$2+1))*(($C1500^(U$2+1)-$H1500^(U$2+1))/(ε_c1cd^(U$2+1)))</f>
        <v/>
      </c>
      <c r="V1500">
        <f>(INDIRECT("a_"&amp;V$2)/(V$2+1))*(($C1500^(V$2+1)-$H1500^(V$2+1))/(ε_c1cd^(V$2+1)))</f>
        <v/>
      </c>
      <c r="W1500">
        <f>(INDIRECT("a_"&amp;W$2)/(W$2+1))*(($C1500^(W$2+1)-$H1500^(W$2+1))/(ε_c1cd^(W$2+1)))</f>
        <v/>
      </c>
      <c r="X1500">
        <f>(INDIRECT("a_"&amp;X$2)/(X$2+1))*(($C1500^(X$2+1)-$H1500^(X$2+1))/(ε_c1cd^(X$2+1)))</f>
        <v/>
      </c>
      <c r="Y1500">
        <f>(INDIRECT("a_"&amp;Y$2)/(Y$2+1))*(($C1500^(Y$2+1)-$H1500^(Y$2+1))/(ε_c1cd^(Y$2+1)))</f>
        <v/>
      </c>
      <c r="Z1500">
        <f>(INDIRECT("a_"&amp;Z$2)/(Z$2+2))*(($C1500^(Z$2+2)-$H1500^(Z$2+2))/(ε_c1cd^(Z$2+2)))</f>
        <v/>
      </c>
      <c r="AA1500">
        <f>(INDIRECT("a_"&amp;AA$2)/(AA$2+2))*(($C1500^(AA$2+2)-$H1500^(AA$2+2))/(ε_c1cd^(AA$2+2)))</f>
        <v/>
      </c>
      <c r="AB1500">
        <f>(INDIRECT("a_"&amp;AB$2)/(AB$2+2))*(($C1500^(AB$2+2)-$H1500^(AB$2+2))/(ε_c1cd^(AB$2+2)))</f>
        <v/>
      </c>
      <c r="AC1500">
        <f>(INDIRECT("a_"&amp;AC$2)/(AC$2+2))*(($C1500^(AC$2+2)-$H1500^(AC$2+2))/(ε_c1cd^(AC$2+2)))</f>
        <v/>
      </c>
      <c r="AD1500">
        <f>(INDIRECT("a_"&amp;AD$2)/(AD$2+2))*(($C1500^(AD$2+2)-$H1500^(AD$2+2))/(ε_c1cd^(AD$2+2)))</f>
        <v/>
      </c>
      <c r="AE1500" s="111">
        <f>(b*f_cd/L1500)*SUM(U1500:Y1500)+SUM(Q1500:R1500)</f>
        <v/>
      </c>
      <c r="AF1500" s="112">
        <f>AE1500*(K1500-y+e)</f>
        <v/>
      </c>
      <c r="AG1500" s="113">
        <f>(b*f_cd/(L1500^2))*SUM(Z1500:AD1500)+SUM(S1500:T1500)-AF1500</f>
        <v/>
      </c>
      <c r="AH1500" s="114">
        <f>AG1500&lt;0</f>
        <v/>
      </c>
      <c r="AI1500" s="115">
        <f>IF(A1500=1,FALSE,(AND(AQ1500,AH1500,NOT(AI1499))))</f>
        <v/>
      </c>
      <c r="AJ1500" s="116">
        <f>(b*f_cd/L1500)*(a_1/2*J1500^2+a_2/3*J1500^3+a_3/4*J1500^4+a_4/5*J1500^5+a_5/6*J1500^6)+SUM(Q1500:R1500)</f>
        <v/>
      </c>
      <c r="AK1500">
        <f>AJ1500*(K1500-y+e)</f>
        <v/>
      </c>
      <c r="AL1500" s="118">
        <f>(b*f_cd/(L1500^2))*(a_1/3*J1500^3+a_2/4*J1500^4+a_3/5*J1500^5+a_4/6*J1500^6+a_5/7*J1500^7)+SUM(S1500:T1500)-AK1500</f>
        <v/>
      </c>
      <c r="AM1500" s="114">
        <f>AL1500&gt;0</f>
        <v/>
      </c>
      <c r="AN1500" s="115">
        <f>IF(A1500=1,FALSE,(AND(AQ1500,AM1500,NOT(AN1499))))</f>
        <v/>
      </c>
      <c r="AO1500">
        <f>IF(D1500=1,AND(AH1500,NOT(AI1500)),AND(AM1500,NOT(AN1500)))</f>
        <v/>
      </c>
      <c r="AP1500" s="119">
        <f>IF(D1500=1,AI1500,AN1500)</f>
        <v/>
      </c>
      <c r="AQ1500" s="125">
        <f>ABS(E1500)&lt;$AQ$2</f>
        <v/>
      </c>
      <c r="AS1500">
        <f>IF(AP1500,MAX(AS$3:AS1498)+1,"")</f>
        <v/>
      </c>
    </row>
    <row r="1501">
      <c r="A1501" t="n">
        <v>1411</v>
      </c>
      <c r="B1501" s="131">
        <f>IF(A1501=1,0,IF(AP1501,0.1*ε_cu1cd,0))</f>
        <v/>
      </c>
      <c r="C1501" s="131">
        <f>IF(A1501=1,0.1*ε_cu1cd,C1500+B1500)</f>
        <v/>
      </c>
      <c r="D1501" s="113">
        <f>IF('Нормальний переріз'!$D$68&gt;0,1,2)</f>
        <v/>
      </c>
      <c r="E1501" s="144">
        <f>IF(D1501=1,F1501,G1501)</f>
        <v/>
      </c>
      <c r="F1501" s="124">
        <f>IF(AI1500,0.11*ε_cu1cd,IF(AH1500,F1500*0.01,F1500))</f>
        <v/>
      </c>
      <c r="G1501" s="124">
        <f>IF(AP1500,-0.1*ε_cu1cd,IF(AM1500,G1500*0.01,G1500))</f>
        <v/>
      </c>
      <c r="H1501" s="113">
        <f>IF(A1501=1,E1501,IF(AO1500,H1500-E1500+E1501,IF(AP1500,0.8*H1500,H1500+E1501)))</f>
        <v/>
      </c>
      <c r="I1501" s="169">
        <f>(C1501-H1501)/h</f>
        <v/>
      </c>
      <c r="J1501">
        <f>C1501/(ε_c1cd)</f>
        <v/>
      </c>
      <c r="K1501">
        <f>C1501/I1501</f>
        <v/>
      </c>
      <c r="L1501" s="131">
        <f>I1501/(ε_c1cd)</f>
        <v/>
      </c>
      <c r="M1501">
        <f>I1501*(K1501-Z_s1)</f>
        <v/>
      </c>
      <c r="N1501">
        <f>I1501*(K1501-Z_s2)</f>
        <v/>
      </c>
      <c r="O1501">
        <f>E_s*M1501</f>
        <v/>
      </c>
      <c r="P1501">
        <f>E_s*N1501</f>
        <v/>
      </c>
      <c r="Q1501">
        <f>O1501*A_s1</f>
        <v/>
      </c>
      <c r="R1501">
        <f>P1501*A_s2</f>
        <v/>
      </c>
      <c r="S1501">
        <f>Q1501*($K1501-Z_s1)</f>
        <v/>
      </c>
      <c r="T1501">
        <f>R1501*($K1501-Z_s2)</f>
        <v/>
      </c>
      <c r="U1501">
        <f>(INDIRECT("a_"&amp;U$2)/(U$2+1))*(($C1501^(U$2+1)-$H1501^(U$2+1))/(ε_c1cd^(U$2+1)))</f>
        <v/>
      </c>
      <c r="V1501">
        <f>(INDIRECT("a_"&amp;V$2)/(V$2+1))*(($C1501^(V$2+1)-$H1501^(V$2+1))/(ε_c1cd^(V$2+1)))</f>
        <v/>
      </c>
      <c r="W1501">
        <f>(INDIRECT("a_"&amp;W$2)/(W$2+1))*(($C1501^(W$2+1)-$H1501^(W$2+1))/(ε_c1cd^(W$2+1)))</f>
        <v/>
      </c>
      <c r="X1501">
        <f>(INDIRECT("a_"&amp;X$2)/(X$2+1))*(($C1501^(X$2+1)-$H1501^(X$2+1))/(ε_c1cd^(X$2+1)))</f>
        <v/>
      </c>
      <c r="Y1501">
        <f>(INDIRECT("a_"&amp;Y$2)/(Y$2+1))*(($C1501^(Y$2+1)-$H1501^(Y$2+1))/(ε_c1cd^(Y$2+1)))</f>
        <v/>
      </c>
      <c r="Z1501">
        <f>(INDIRECT("a_"&amp;Z$2)/(Z$2+2))*(($C1501^(Z$2+2)-$H1501^(Z$2+2))/(ε_c1cd^(Z$2+2)))</f>
        <v/>
      </c>
      <c r="AA1501">
        <f>(INDIRECT("a_"&amp;AA$2)/(AA$2+2))*(($C1501^(AA$2+2)-$H1501^(AA$2+2))/(ε_c1cd^(AA$2+2)))</f>
        <v/>
      </c>
      <c r="AB1501">
        <f>(INDIRECT("a_"&amp;AB$2)/(AB$2+2))*(($C1501^(AB$2+2)-$H1501^(AB$2+2))/(ε_c1cd^(AB$2+2)))</f>
        <v/>
      </c>
      <c r="AC1501">
        <f>(INDIRECT("a_"&amp;AC$2)/(AC$2+2))*(($C1501^(AC$2+2)-$H1501^(AC$2+2))/(ε_c1cd^(AC$2+2)))</f>
        <v/>
      </c>
      <c r="AD1501">
        <f>(INDIRECT("a_"&amp;AD$2)/(AD$2+2))*(($C1501^(AD$2+2)-$H1501^(AD$2+2))/(ε_c1cd^(AD$2+2)))</f>
        <v/>
      </c>
      <c r="AE1501" s="111">
        <f>(b*f_cd/L1501)*SUM(U1501:Y1501)+SUM(Q1501:R1501)</f>
        <v/>
      </c>
      <c r="AF1501" s="112">
        <f>AE1501*(K1501-y+e)</f>
        <v/>
      </c>
      <c r="AG1501" s="113">
        <f>(b*f_cd/(L1501^2))*SUM(Z1501:AD1501)+SUM(S1501:T1501)-AF1501</f>
        <v/>
      </c>
      <c r="AH1501" s="114">
        <f>AG1501&lt;0</f>
        <v/>
      </c>
      <c r="AI1501" s="115">
        <f>IF(A1501=1,FALSE,(AND(AQ1501,AH1501,NOT(AI1500))))</f>
        <v/>
      </c>
      <c r="AJ1501" s="116">
        <f>(b*f_cd/L1501)*(a_1/2*J1501^2+a_2/3*J1501^3+a_3/4*J1501^4+a_4/5*J1501^5+a_5/6*J1501^6)+SUM(Q1501:R1501)</f>
        <v/>
      </c>
      <c r="AK1501">
        <f>AJ1501*(K1501-y+e)</f>
        <v/>
      </c>
      <c r="AL1501" s="118">
        <f>(b*f_cd/(L1501^2))*(a_1/3*J1501^3+a_2/4*J1501^4+a_3/5*J1501^5+a_4/6*J1501^6+a_5/7*J1501^7)+SUM(S1501:T1501)-AK1501</f>
        <v/>
      </c>
      <c r="AM1501" s="114">
        <f>AL1501&gt;0</f>
        <v/>
      </c>
      <c r="AN1501" s="115">
        <f>IF(A1501=1,FALSE,(AND(AQ1501,AM1501,NOT(AN1500))))</f>
        <v/>
      </c>
      <c r="AO1501">
        <f>IF(D1501=1,AND(AH1501,NOT(AI1501)),AND(AM1501,NOT(AN1501)))</f>
        <v/>
      </c>
      <c r="AP1501" s="119">
        <f>IF(D1501=1,AI1501,AN1501)</f>
        <v/>
      </c>
      <c r="AQ1501" s="125">
        <f>ABS(E1501)&lt;$AQ$2</f>
        <v/>
      </c>
      <c r="AS1501">
        <f>IF(AP1501,MAX(AS$3:AS1499)+1,"")</f>
        <v/>
      </c>
    </row>
    <row r="1502">
      <c r="A1502" t="n">
        <v>1412</v>
      </c>
      <c r="B1502" s="131">
        <f>IF(A1502=1,0,IF(AP1502,0.1*ε_cu1cd,0))</f>
        <v/>
      </c>
      <c r="C1502" s="131">
        <f>IF(A1502=1,0.1*ε_cu1cd,C1501+B1501)</f>
        <v/>
      </c>
      <c r="D1502" s="113">
        <f>IF('Нормальний переріз'!$D$68&gt;0,1,2)</f>
        <v/>
      </c>
      <c r="E1502" s="144">
        <f>IF(D1502=1,F1502,G1502)</f>
        <v/>
      </c>
      <c r="F1502" s="124">
        <f>IF(AI1501,0.11*ε_cu1cd,IF(AH1501,F1501*0.01,F1501))</f>
        <v/>
      </c>
      <c r="G1502" s="124">
        <f>IF(AP1501,-0.1*ε_cu1cd,IF(AM1501,G1501*0.01,G1501))</f>
        <v/>
      </c>
      <c r="H1502" s="113">
        <f>IF(A1502=1,E1502,IF(AO1501,H1501-E1501+E1502,IF(AP1501,0.8*H1501,H1501+E1502)))</f>
        <v/>
      </c>
      <c r="I1502" s="169">
        <f>(C1502-H1502)/h</f>
        <v/>
      </c>
      <c r="J1502">
        <f>C1502/(ε_c1cd)</f>
        <v/>
      </c>
      <c r="K1502">
        <f>C1502/I1502</f>
        <v/>
      </c>
      <c r="L1502" s="131">
        <f>I1502/(ε_c1cd)</f>
        <v/>
      </c>
      <c r="M1502">
        <f>I1502*(K1502-Z_s1)</f>
        <v/>
      </c>
      <c r="N1502">
        <f>I1502*(K1502-Z_s2)</f>
        <v/>
      </c>
      <c r="O1502">
        <f>E_s*M1502</f>
        <v/>
      </c>
      <c r="P1502">
        <f>E_s*N1502</f>
        <v/>
      </c>
      <c r="Q1502">
        <f>O1502*A_s1</f>
        <v/>
      </c>
      <c r="R1502">
        <f>P1502*A_s2</f>
        <v/>
      </c>
      <c r="S1502">
        <f>Q1502*($K1502-Z_s1)</f>
        <v/>
      </c>
      <c r="T1502">
        <f>R1502*($K1502-Z_s2)</f>
        <v/>
      </c>
      <c r="U1502">
        <f>(INDIRECT("a_"&amp;U$2)/(U$2+1))*(($C1502^(U$2+1)-$H1502^(U$2+1))/(ε_c1cd^(U$2+1)))</f>
        <v/>
      </c>
      <c r="V1502">
        <f>(INDIRECT("a_"&amp;V$2)/(V$2+1))*(($C1502^(V$2+1)-$H1502^(V$2+1))/(ε_c1cd^(V$2+1)))</f>
        <v/>
      </c>
      <c r="W1502">
        <f>(INDIRECT("a_"&amp;W$2)/(W$2+1))*(($C1502^(W$2+1)-$H1502^(W$2+1))/(ε_c1cd^(W$2+1)))</f>
        <v/>
      </c>
      <c r="X1502">
        <f>(INDIRECT("a_"&amp;X$2)/(X$2+1))*(($C1502^(X$2+1)-$H1502^(X$2+1))/(ε_c1cd^(X$2+1)))</f>
        <v/>
      </c>
      <c r="Y1502">
        <f>(INDIRECT("a_"&amp;Y$2)/(Y$2+1))*(($C1502^(Y$2+1)-$H1502^(Y$2+1))/(ε_c1cd^(Y$2+1)))</f>
        <v/>
      </c>
      <c r="Z1502">
        <f>(INDIRECT("a_"&amp;Z$2)/(Z$2+2))*(($C1502^(Z$2+2)-$H1502^(Z$2+2))/(ε_c1cd^(Z$2+2)))</f>
        <v/>
      </c>
      <c r="AA1502">
        <f>(INDIRECT("a_"&amp;AA$2)/(AA$2+2))*(($C1502^(AA$2+2)-$H1502^(AA$2+2))/(ε_c1cd^(AA$2+2)))</f>
        <v/>
      </c>
      <c r="AB1502">
        <f>(INDIRECT("a_"&amp;AB$2)/(AB$2+2))*(($C1502^(AB$2+2)-$H1502^(AB$2+2))/(ε_c1cd^(AB$2+2)))</f>
        <v/>
      </c>
      <c r="AC1502">
        <f>(INDIRECT("a_"&amp;AC$2)/(AC$2+2))*(($C1502^(AC$2+2)-$H1502^(AC$2+2))/(ε_c1cd^(AC$2+2)))</f>
        <v/>
      </c>
      <c r="AD1502">
        <f>(INDIRECT("a_"&amp;AD$2)/(AD$2+2))*(($C1502^(AD$2+2)-$H1502^(AD$2+2))/(ε_c1cd^(AD$2+2)))</f>
        <v/>
      </c>
      <c r="AE1502" s="111">
        <f>(b*f_cd/L1502)*SUM(U1502:Y1502)+SUM(Q1502:R1502)</f>
        <v/>
      </c>
      <c r="AF1502" s="112">
        <f>AE1502*(K1502-y+e)</f>
        <v/>
      </c>
      <c r="AG1502" s="113">
        <f>(b*f_cd/(L1502^2))*SUM(Z1502:AD1502)+SUM(S1502:T1502)-AF1502</f>
        <v/>
      </c>
      <c r="AH1502" s="114">
        <f>AG1502&lt;0</f>
        <v/>
      </c>
      <c r="AI1502" s="115">
        <f>IF(A1502=1,FALSE,(AND(AQ1502,AH1502,NOT(AI1501))))</f>
        <v/>
      </c>
      <c r="AJ1502" s="116">
        <f>(b*f_cd/L1502)*(a_1/2*J1502^2+a_2/3*J1502^3+a_3/4*J1502^4+a_4/5*J1502^5+a_5/6*J1502^6)+SUM(Q1502:R1502)</f>
        <v/>
      </c>
      <c r="AK1502">
        <f>AJ1502*(K1502-y+e)</f>
        <v/>
      </c>
      <c r="AL1502" s="118">
        <f>(b*f_cd/(L1502^2))*(a_1/3*J1502^3+a_2/4*J1502^4+a_3/5*J1502^5+a_4/6*J1502^6+a_5/7*J1502^7)+SUM(S1502:T1502)-AK1502</f>
        <v/>
      </c>
      <c r="AM1502" s="114">
        <f>AL1502&gt;0</f>
        <v/>
      </c>
      <c r="AN1502" s="115">
        <f>IF(A1502=1,FALSE,(AND(AQ1502,AM1502,NOT(AN1501))))</f>
        <v/>
      </c>
      <c r="AO1502">
        <f>IF(D1502=1,AND(AH1502,NOT(AI1502)),AND(AM1502,NOT(AN1502)))</f>
        <v/>
      </c>
      <c r="AP1502" s="119">
        <f>IF(D1502=1,AI1502,AN1502)</f>
        <v/>
      </c>
      <c r="AQ1502" s="125">
        <f>ABS(E1502)&lt;$AQ$2</f>
        <v/>
      </c>
      <c r="AS1502">
        <f>IF(AP1502,MAX(AS$3:AS1500)+1,"")</f>
        <v/>
      </c>
    </row>
    <row r="1503">
      <c r="A1503" t="n">
        <v>1413</v>
      </c>
      <c r="B1503" s="131">
        <f>IF(A1503=1,0,IF(AP1503,0.1*ε_cu1cd,0))</f>
        <v/>
      </c>
      <c r="C1503" s="131">
        <f>IF(A1503=1,0.1*ε_cu1cd,C1502+B1502)</f>
        <v/>
      </c>
      <c r="D1503" s="113">
        <f>IF('Нормальний переріз'!$D$68&gt;0,1,2)</f>
        <v/>
      </c>
      <c r="E1503" s="144">
        <f>IF(D1503=1,F1503,G1503)</f>
        <v/>
      </c>
      <c r="F1503" s="124">
        <f>IF(AI1502,0.11*ε_cu1cd,IF(AH1502,F1502*0.01,F1502))</f>
        <v/>
      </c>
      <c r="G1503" s="124">
        <f>IF(AP1502,-0.1*ε_cu1cd,IF(AM1502,G1502*0.01,G1502))</f>
        <v/>
      </c>
      <c r="H1503" s="113">
        <f>IF(A1503=1,E1503,IF(AO1502,H1502-E1502+E1503,IF(AP1502,0.8*H1502,H1502+E1503)))</f>
        <v/>
      </c>
      <c r="I1503" s="169">
        <f>(C1503-H1503)/h</f>
        <v/>
      </c>
      <c r="J1503">
        <f>C1503/(ε_c1cd)</f>
        <v/>
      </c>
      <c r="K1503">
        <f>C1503/I1503</f>
        <v/>
      </c>
      <c r="L1503" s="131">
        <f>I1503/(ε_c1cd)</f>
        <v/>
      </c>
      <c r="M1503">
        <f>I1503*(K1503-Z_s1)</f>
        <v/>
      </c>
      <c r="N1503">
        <f>I1503*(K1503-Z_s2)</f>
        <v/>
      </c>
      <c r="O1503">
        <f>E_s*M1503</f>
        <v/>
      </c>
      <c r="P1503">
        <f>E_s*N1503</f>
        <v/>
      </c>
      <c r="Q1503">
        <f>O1503*A_s1</f>
        <v/>
      </c>
      <c r="R1503">
        <f>P1503*A_s2</f>
        <v/>
      </c>
      <c r="S1503">
        <f>Q1503*($K1503-Z_s1)</f>
        <v/>
      </c>
      <c r="T1503">
        <f>R1503*($K1503-Z_s2)</f>
        <v/>
      </c>
      <c r="U1503">
        <f>(INDIRECT("a_"&amp;U$2)/(U$2+1))*(($C1503^(U$2+1)-$H1503^(U$2+1))/(ε_c1cd^(U$2+1)))</f>
        <v/>
      </c>
      <c r="V1503">
        <f>(INDIRECT("a_"&amp;V$2)/(V$2+1))*(($C1503^(V$2+1)-$H1503^(V$2+1))/(ε_c1cd^(V$2+1)))</f>
        <v/>
      </c>
      <c r="W1503">
        <f>(INDIRECT("a_"&amp;W$2)/(W$2+1))*(($C1503^(W$2+1)-$H1503^(W$2+1))/(ε_c1cd^(W$2+1)))</f>
        <v/>
      </c>
      <c r="X1503">
        <f>(INDIRECT("a_"&amp;X$2)/(X$2+1))*(($C1503^(X$2+1)-$H1503^(X$2+1))/(ε_c1cd^(X$2+1)))</f>
        <v/>
      </c>
      <c r="Y1503">
        <f>(INDIRECT("a_"&amp;Y$2)/(Y$2+1))*(($C1503^(Y$2+1)-$H1503^(Y$2+1))/(ε_c1cd^(Y$2+1)))</f>
        <v/>
      </c>
      <c r="Z1503">
        <f>(INDIRECT("a_"&amp;Z$2)/(Z$2+2))*(($C1503^(Z$2+2)-$H1503^(Z$2+2))/(ε_c1cd^(Z$2+2)))</f>
        <v/>
      </c>
      <c r="AA1503">
        <f>(INDIRECT("a_"&amp;AA$2)/(AA$2+2))*(($C1503^(AA$2+2)-$H1503^(AA$2+2))/(ε_c1cd^(AA$2+2)))</f>
        <v/>
      </c>
      <c r="AB1503">
        <f>(INDIRECT("a_"&amp;AB$2)/(AB$2+2))*(($C1503^(AB$2+2)-$H1503^(AB$2+2))/(ε_c1cd^(AB$2+2)))</f>
        <v/>
      </c>
      <c r="AC1503">
        <f>(INDIRECT("a_"&amp;AC$2)/(AC$2+2))*(($C1503^(AC$2+2)-$H1503^(AC$2+2))/(ε_c1cd^(AC$2+2)))</f>
        <v/>
      </c>
      <c r="AD1503">
        <f>(INDIRECT("a_"&amp;AD$2)/(AD$2+2))*(($C1503^(AD$2+2)-$H1503^(AD$2+2))/(ε_c1cd^(AD$2+2)))</f>
        <v/>
      </c>
      <c r="AE1503" s="111">
        <f>(b*f_cd/L1503)*SUM(U1503:Y1503)+SUM(Q1503:R1503)</f>
        <v/>
      </c>
      <c r="AF1503" s="112">
        <f>AE1503*(K1503-y+e)</f>
        <v/>
      </c>
      <c r="AG1503" s="113">
        <f>(b*f_cd/(L1503^2))*SUM(Z1503:AD1503)+SUM(S1503:T1503)-AF1503</f>
        <v/>
      </c>
      <c r="AH1503" s="114">
        <f>AG1503&lt;0</f>
        <v/>
      </c>
      <c r="AI1503" s="115">
        <f>IF(A1503=1,FALSE,(AND(AQ1503,AH1503,NOT(AI1502))))</f>
        <v/>
      </c>
      <c r="AJ1503" s="116">
        <f>(b*f_cd/L1503)*(a_1/2*J1503^2+a_2/3*J1503^3+a_3/4*J1503^4+a_4/5*J1503^5+a_5/6*J1503^6)+SUM(Q1503:R1503)</f>
        <v/>
      </c>
      <c r="AK1503">
        <f>AJ1503*(K1503-y+e)</f>
        <v/>
      </c>
      <c r="AL1503" s="118">
        <f>(b*f_cd/(L1503^2))*(a_1/3*J1503^3+a_2/4*J1503^4+a_3/5*J1503^5+a_4/6*J1503^6+a_5/7*J1503^7)+SUM(S1503:T1503)-AK1503</f>
        <v/>
      </c>
      <c r="AM1503" s="114">
        <f>AL1503&gt;0</f>
        <v/>
      </c>
      <c r="AN1503" s="115">
        <f>IF(A1503=1,FALSE,(AND(AQ1503,AM1503,NOT(AN1502))))</f>
        <v/>
      </c>
      <c r="AO1503">
        <f>IF(D1503=1,AND(AH1503,NOT(AI1503)),AND(AM1503,NOT(AN1503)))</f>
        <v/>
      </c>
      <c r="AP1503" s="119">
        <f>IF(D1503=1,AI1503,AN1503)</f>
        <v/>
      </c>
      <c r="AQ1503" s="125">
        <f>ABS(E1503)&lt;$AQ$2</f>
        <v/>
      </c>
      <c r="AS1503">
        <f>IF(AP1503,MAX(AS$3:AS1501)+1,"")</f>
        <v/>
      </c>
    </row>
    <row r="1504">
      <c r="A1504" t="n">
        <v>1414</v>
      </c>
      <c r="B1504" s="131">
        <f>IF(A1504=1,0,IF(AP1504,0.1*ε_cu1cd,0))</f>
        <v/>
      </c>
      <c r="C1504" s="131">
        <f>IF(A1504=1,0.1*ε_cu1cd,C1503+B1503)</f>
        <v/>
      </c>
      <c r="D1504" s="113">
        <f>IF('Нормальний переріз'!$D$68&gt;0,1,2)</f>
        <v/>
      </c>
      <c r="E1504" s="144">
        <f>IF(D1504=1,F1504,G1504)</f>
        <v/>
      </c>
      <c r="F1504" s="124">
        <f>IF(AI1503,0.11*ε_cu1cd,IF(AH1503,F1503*0.01,F1503))</f>
        <v/>
      </c>
      <c r="G1504" s="124">
        <f>IF(AP1503,-0.1*ε_cu1cd,IF(AM1503,G1503*0.01,G1503))</f>
        <v/>
      </c>
      <c r="H1504" s="113">
        <f>IF(A1504=1,E1504,IF(AO1503,H1503-E1503+E1504,IF(AP1503,0.8*H1503,H1503+E1504)))</f>
        <v/>
      </c>
      <c r="I1504" s="169">
        <f>(C1504-H1504)/h</f>
        <v/>
      </c>
      <c r="J1504">
        <f>C1504/(ε_c1cd)</f>
        <v/>
      </c>
      <c r="K1504">
        <f>C1504/I1504</f>
        <v/>
      </c>
      <c r="L1504" s="131">
        <f>I1504/(ε_c1cd)</f>
        <v/>
      </c>
      <c r="M1504">
        <f>I1504*(K1504-Z_s1)</f>
        <v/>
      </c>
      <c r="N1504">
        <f>I1504*(K1504-Z_s2)</f>
        <v/>
      </c>
      <c r="O1504">
        <f>E_s*M1504</f>
        <v/>
      </c>
      <c r="P1504">
        <f>E_s*N1504</f>
        <v/>
      </c>
      <c r="Q1504">
        <f>O1504*A_s1</f>
        <v/>
      </c>
      <c r="R1504">
        <f>P1504*A_s2</f>
        <v/>
      </c>
      <c r="S1504">
        <f>Q1504*($K1504-Z_s1)</f>
        <v/>
      </c>
      <c r="T1504">
        <f>R1504*($K1504-Z_s2)</f>
        <v/>
      </c>
      <c r="U1504">
        <f>(INDIRECT("a_"&amp;U$2)/(U$2+1))*(($C1504^(U$2+1)-$H1504^(U$2+1))/(ε_c1cd^(U$2+1)))</f>
        <v/>
      </c>
      <c r="V1504">
        <f>(INDIRECT("a_"&amp;V$2)/(V$2+1))*(($C1504^(V$2+1)-$H1504^(V$2+1))/(ε_c1cd^(V$2+1)))</f>
        <v/>
      </c>
      <c r="W1504">
        <f>(INDIRECT("a_"&amp;W$2)/(W$2+1))*(($C1504^(W$2+1)-$H1504^(W$2+1))/(ε_c1cd^(W$2+1)))</f>
        <v/>
      </c>
      <c r="X1504">
        <f>(INDIRECT("a_"&amp;X$2)/(X$2+1))*(($C1504^(X$2+1)-$H1504^(X$2+1))/(ε_c1cd^(X$2+1)))</f>
        <v/>
      </c>
      <c r="Y1504">
        <f>(INDIRECT("a_"&amp;Y$2)/(Y$2+1))*(($C1504^(Y$2+1)-$H1504^(Y$2+1))/(ε_c1cd^(Y$2+1)))</f>
        <v/>
      </c>
      <c r="Z1504">
        <f>(INDIRECT("a_"&amp;Z$2)/(Z$2+2))*(($C1504^(Z$2+2)-$H1504^(Z$2+2))/(ε_c1cd^(Z$2+2)))</f>
        <v/>
      </c>
      <c r="AA1504">
        <f>(INDIRECT("a_"&amp;AA$2)/(AA$2+2))*(($C1504^(AA$2+2)-$H1504^(AA$2+2))/(ε_c1cd^(AA$2+2)))</f>
        <v/>
      </c>
      <c r="AB1504">
        <f>(INDIRECT("a_"&amp;AB$2)/(AB$2+2))*(($C1504^(AB$2+2)-$H1504^(AB$2+2))/(ε_c1cd^(AB$2+2)))</f>
        <v/>
      </c>
      <c r="AC1504">
        <f>(INDIRECT("a_"&amp;AC$2)/(AC$2+2))*(($C1504^(AC$2+2)-$H1504^(AC$2+2))/(ε_c1cd^(AC$2+2)))</f>
        <v/>
      </c>
      <c r="AD1504">
        <f>(INDIRECT("a_"&amp;AD$2)/(AD$2+2))*(($C1504^(AD$2+2)-$H1504^(AD$2+2))/(ε_c1cd^(AD$2+2)))</f>
        <v/>
      </c>
      <c r="AE1504" s="111">
        <f>(b*f_cd/L1504)*SUM(U1504:Y1504)+SUM(Q1504:R1504)</f>
        <v/>
      </c>
      <c r="AF1504" s="112">
        <f>AE1504*(K1504-y+e)</f>
        <v/>
      </c>
      <c r="AG1504" s="113">
        <f>(b*f_cd/(L1504^2))*SUM(Z1504:AD1504)+SUM(S1504:T1504)-AF1504</f>
        <v/>
      </c>
      <c r="AH1504" s="114">
        <f>AG1504&lt;0</f>
        <v/>
      </c>
      <c r="AI1504" s="115">
        <f>IF(A1504=1,FALSE,(AND(AQ1504,AH1504,NOT(AI1503))))</f>
        <v/>
      </c>
      <c r="AJ1504" s="116">
        <f>(b*f_cd/L1504)*(a_1/2*J1504^2+a_2/3*J1504^3+a_3/4*J1504^4+a_4/5*J1504^5+a_5/6*J1504^6)+SUM(Q1504:R1504)</f>
        <v/>
      </c>
      <c r="AK1504">
        <f>AJ1504*(K1504-y+e)</f>
        <v/>
      </c>
      <c r="AL1504" s="118">
        <f>(b*f_cd/(L1504^2))*(a_1/3*J1504^3+a_2/4*J1504^4+a_3/5*J1504^5+a_4/6*J1504^6+a_5/7*J1504^7)+SUM(S1504:T1504)-AK1504</f>
        <v/>
      </c>
      <c r="AM1504" s="114">
        <f>AL1504&gt;0</f>
        <v/>
      </c>
      <c r="AN1504" s="115">
        <f>IF(A1504=1,FALSE,(AND(AQ1504,AM1504,NOT(AN1503))))</f>
        <v/>
      </c>
      <c r="AO1504">
        <f>IF(D1504=1,AND(AH1504,NOT(AI1504)),AND(AM1504,NOT(AN1504)))</f>
        <v/>
      </c>
      <c r="AP1504" s="119">
        <f>IF(D1504=1,AI1504,AN1504)</f>
        <v/>
      </c>
      <c r="AQ1504" s="125">
        <f>ABS(E1504)&lt;$AQ$2</f>
        <v/>
      </c>
      <c r="AS1504">
        <f>IF(AP1504,MAX(AS$3:AS1502)+1,"")</f>
        <v/>
      </c>
    </row>
    <row r="1505">
      <c r="A1505" t="n">
        <v>1415</v>
      </c>
      <c r="B1505" s="131">
        <f>IF(A1505=1,0,IF(AP1505,0.1*ε_cu1cd,0))</f>
        <v/>
      </c>
      <c r="C1505" s="131">
        <f>IF(A1505=1,0.1*ε_cu1cd,C1504+B1504)</f>
        <v/>
      </c>
      <c r="D1505" s="113">
        <f>IF('Нормальний переріз'!$D$68&gt;0,1,2)</f>
        <v/>
      </c>
      <c r="E1505" s="144">
        <f>IF(D1505=1,F1505,G1505)</f>
        <v/>
      </c>
      <c r="F1505" s="124">
        <f>IF(AI1504,0.11*ε_cu1cd,IF(AH1504,F1504*0.01,F1504))</f>
        <v/>
      </c>
      <c r="G1505" s="124">
        <f>IF(AP1504,-0.1*ε_cu1cd,IF(AM1504,G1504*0.01,G1504))</f>
        <v/>
      </c>
      <c r="H1505" s="113">
        <f>IF(A1505=1,E1505,IF(AO1504,H1504-E1504+E1505,IF(AP1504,0.8*H1504,H1504+E1505)))</f>
        <v/>
      </c>
      <c r="I1505" s="169">
        <f>(C1505-H1505)/h</f>
        <v/>
      </c>
      <c r="J1505">
        <f>C1505/(ε_c1cd)</f>
        <v/>
      </c>
      <c r="K1505">
        <f>C1505/I1505</f>
        <v/>
      </c>
      <c r="L1505" s="131">
        <f>I1505/(ε_c1cd)</f>
        <v/>
      </c>
      <c r="M1505">
        <f>I1505*(K1505-Z_s1)</f>
        <v/>
      </c>
      <c r="N1505">
        <f>I1505*(K1505-Z_s2)</f>
        <v/>
      </c>
      <c r="O1505">
        <f>E_s*M1505</f>
        <v/>
      </c>
      <c r="P1505">
        <f>E_s*N1505</f>
        <v/>
      </c>
      <c r="Q1505">
        <f>O1505*A_s1</f>
        <v/>
      </c>
      <c r="R1505">
        <f>P1505*A_s2</f>
        <v/>
      </c>
      <c r="S1505">
        <f>Q1505*($K1505-Z_s1)</f>
        <v/>
      </c>
      <c r="T1505">
        <f>R1505*($K1505-Z_s2)</f>
        <v/>
      </c>
      <c r="U1505">
        <f>(INDIRECT("a_"&amp;U$2)/(U$2+1))*(($C1505^(U$2+1)-$H1505^(U$2+1))/(ε_c1cd^(U$2+1)))</f>
        <v/>
      </c>
      <c r="V1505">
        <f>(INDIRECT("a_"&amp;V$2)/(V$2+1))*(($C1505^(V$2+1)-$H1505^(V$2+1))/(ε_c1cd^(V$2+1)))</f>
        <v/>
      </c>
      <c r="W1505">
        <f>(INDIRECT("a_"&amp;W$2)/(W$2+1))*(($C1505^(W$2+1)-$H1505^(W$2+1))/(ε_c1cd^(W$2+1)))</f>
        <v/>
      </c>
      <c r="X1505">
        <f>(INDIRECT("a_"&amp;X$2)/(X$2+1))*(($C1505^(X$2+1)-$H1505^(X$2+1))/(ε_c1cd^(X$2+1)))</f>
        <v/>
      </c>
      <c r="Y1505">
        <f>(INDIRECT("a_"&amp;Y$2)/(Y$2+1))*(($C1505^(Y$2+1)-$H1505^(Y$2+1))/(ε_c1cd^(Y$2+1)))</f>
        <v/>
      </c>
      <c r="Z1505">
        <f>(INDIRECT("a_"&amp;Z$2)/(Z$2+2))*(($C1505^(Z$2+2)-$H1505^(Z$2+2))/(ε_c1cd^(Z$2+2)))</f>
        <v/>
      </c>
      <c r="AA1505">
        <f>(INDIRECT("a_"&amp;AA$2)/(AA$2+2))*(($C1505^(AA$2+2)-$H1505^(AA$2+2))/(ε_c1cd^(AA$2+2)))</f>
        <v/>
      </c>
      <c r="AB1505">
        <f>(INDIRECT("a_"&amp;AB$2)/(AB$2+2))*(($C1505^(AB$2+2)-$H1505^(AB$2+2))/(ε_c1cd^(AB$2+2)))</f>
        <v/>
      </c>
      <c r="AC1505">
        <f>(INDIRECT("a_"&amp;AC$2)/(AC$2+2))*(($C1505^(AC$2+2)-$H1505^(AC$2+2))/(ε_c1cd^(AC$2+2)))</f>
        <v/>
      </c>
      <c r="AD1505">
        <f>(INDIRECT("a_"&amp;AD$2)/(AD$2+2))*(($C1505^(AD$2+2)-$H1505^(AD$2+2))/(ε_c1cd^(AD$2+2)))</f>
        <v/>
      </c>
      <c r="AE1505" s="111">
        <f>(b*f_cd/L1505)*SUM(U1505:Y1505)+SUM(Q1505:R1505)</f>
        <v/>
      </c>
      <c r="AF1505" s="112">
        <f>AE1505*(K1505-y+e)</f>
        <v/>
      </c>
      <c r="AG1505" s="113">
        <f>(b*f_cd/(L1505^2))*SUM(Z1505:AD1505)+SUM(S1505:T1505)-AF1505</f>
        <v/>
      </c>
      <c r="AH1505" s="114">
        <f>AG1505&lt;0</f>
        <v/>
      </c>
      <c r="AI1505" s="115">
        <f>IF(A1505=1,FALSE,(AND(AQ1505,AH1505,NOT(AI1504))))</f>
        <v/>
      </c>
      <c r="AJ1505" s="116">
        <f>(b*f_cd/L1505)*(a_1/2*J1505^2+a_2/3*J1505^3+a_3/4*J1505^4+a_4/5*J1505^5+a_5/6*J1505^6)+SUM(Q1505:R1505)</f>
        <v/>
      </c>
      <c r="AK1505">
        <f>AJ1505*(K1505-y+e)</f>
        <v/>
      </c>
      <c r="AL1505" s="118">
        <f>(b*f_cd/(L1505^2))*(a_1/3*J1505^3+a_2/4*J1505^4+a_3/5*J1505^5+a_4/6*J1505^6+a_5/7*J1505^7)+SUM(S1505:T1505)-AK1505</f>
        <v/>
      </c>
      <c r="AM1505" s="114">
        <f>AL1505&gt;0</f>
        <v/>
      </c>
      <c r="AN1505" s="115">
        <f>IF(A1505=1,FALSE,(AND(AQ1505,AM1505,NOT(AN1504))))</f>
        <v/>
      </c>
      <c r="AO1505">
        <f>IF(D1505=1,AND(AH1505,NOT(AI1505)),AND(AM1505,NOT(AN1505)))</f>
        <v/>
      </c>
      <c r="AP1505" s="119">
        <f>IF(D1505=1,AI1505,AN1505)</f>
        <v/>
      </c>
      <c r="AQ1505" s="125">
        <f>ABS(E1505)&lt;$AQ$2</f>
        <v/>
      </c>
      <c r="AS1505">
        <f>IF(AP1505,MAX(AS$3:AS1503)+1,"")</f>
        <v/>
      </c>
    </row>
    <row r="1506">
      <c r="A1506" t="n">
        <v>1416</v>
      </c>
      <c r="B1506" s="131">
        <f>IF(A1506=1,0,IF(AP1506,0.1*ε_cu1cd,0))</f>
        <v/>
      </c>
      <c r="C1506" s="131">
        <f>IF(A1506=1,0.1*ε_cu1cd,C1505+B1505)</f>
        <v/>
      </c>
      <c r="D1506" s="113">
        <f>IF('Нормальний переріз'!$D$68&gt;0,1,2)</f>
        <v/>
      </c>
      <c r="E1506" s="144">
        <f>IF(D1506=1,F1506,G1506)</f>
        <v/>
      </c>
      <c r="F1506" s="124">
        <f>IF(AI1505,0.11*ε_cu1cd,IF(AH1505,F1505*0.01,F1505))</f>
        <v/>
      </c>
      <c r="G1506" s="124">
        <f>IF(AP1505,-0.1*ε_cu1cd,IF(AM1505,G1505*0.01,G1505))</f>
        <v/>
      </c>
      <c r="H1506" s="113">
        <f>IF(A1506=1,E1506,IF(AO1505,H1505-E1505+E1506,IF(AP1505,0.8*H1505,H1505+E1506)))</f>
        <v/>
      </c>
      <c r="I1506" s="169">
        <f>(C1506-H1506)/h</f>
        <v/>
      </c>
      <c r="J1506">
        <f>C1506/(ε_c1cd)</f>
        <v/>
      </c>
      <c r="K1506">
        <f>C1506/I1506</f>
        <v/>
      </c>
      <c r="L1506" s="131">
        <f>I1506/(ε_c1cd)</f>
        <v/>
      </c>
      <c r="M1506">
        <f>I1506*(K1506-Z_s1)</f>
        <v/>
      </c>
      <c r="N1506">
        <f>I1506*(K1506-Z_s2)</f>
        <v/>
      </c>
      <c r="O1506">
        <f>E_s*M1506</f>
        <v/>
      </c>
      <c r="P1506">
        <f>E_s*N1506</f>
        <v/>
      </c>
      <c r="Q1506">
        <f>O1506*A_s1</f>
        <v/>
      </c>
      <c r="R1506">
        <f>P1506*A_s2</f>
        <v/>
      </c>
      <c r="S1506">
        <f>Q1506*($K1506-Z_s1)</f>
        <v/>
      </c>
      <c r="T1506">
        <f>R1506*($K1506-Z_s2)</f>
        <v/>
      </c>
      <c r="U1506">
        <f>(INDIRECT("a_"&amp;U$2)/(U$2+1))*(($C1506^(U$2+1)-$H1506^(U$2+1))/(ε_c1cd^(U$2+1)))</f>
        <v/>
      </c>
      <c r="V1506">
        <f>(INDIRECT("a_"&amp;V$2)/(V$2+1))*(($C1506^(V$2+1)-$H1506^(V$2+1))/(ε_c1cd^(V$2+1)))</f>
        <v/>
      </c>
      <c r="W1506">
        <f>(INDIRECT("a_"&amp;W$2)/(W$2+1))*(($C1506^(W$2+1)-$H1506^(W$2+1))/(ε_c1cd^(W$2+1)))</f>
        <v/>
      </c>
      <c r="X1506">
        <f>(INDIRECT("a_"&amp;X$2)/(X$2+1))*(($C1506^(X$2+1)-$H1506^(X$2+1))/(ε_c1cd^(X$2+1)))</f>
        <v/>
      </c>
      <c r="Y1506">
        <f>(INDIRECT("a_"&amp;Y$2)/(Y$2+1))*(($C1506^(Y$2+1)-$H1506^(Y$2+1))/(ε_c1cd^(Y$2+1)))</f>
        <v/>
      </c>
      <c r="Z1506">
        <f>(INDIRECT("a_"&amp;Z$2)/(Z$2+2))*(($C1506^(Z$2+2)-$H1506^(Z$2+2))/(ε_c1cd^(Z$2+2)))</f>
        <v/>
      </c>
      <c r="AA1506">
        <f>(INDIRECT("a_"&amp;AA$2)/(AA$2+2))*(($C1506^(AA$2+2)-$H1506^(AA$2+2))/(ε_c1cd^(AA$2+2)))</f>
        <v/>
      </c>
      <c r="AB1506">
        <f>(INDIRECT("a_"&amp;AB$2)/(AB$2+2))*(($C1506^(AB$2+2)-$H1506^(AB$2+2))/(ε_c1cd^(AB$2+2)))</f>
        <v/>
      </c>
      <c r="AC1506">
        <f>(INDIRECT("a_"&amp;AC$2)/(AC$2+2))*(($C1506^(AC$2+2)-$H1506^(AC$2+2))/(ε_c1cd^(AC$2+2)))</f>
        <v/>
      </c>
      <c r="AD1506">
        <f>(INDIRECT("a_"&amp;AD$2)/(AD$2+2))*(($C1506^(AD$2+2)-$H1506^(AD$2+2))/(ε_c1cd^(AD$2+2)))</f>
        <v/>
      </c>
      <c r="AE1506" s="111">
        <f>(b*f_cd/L1506)*SUM(U1506:Y1506)+SUM(Q1506:R1506)</f>
        <v/>
      </c>
      <c r="AF1506" s="112">
        <f>AE1506*(K1506-y+e)</f>
        <v/>
      </c>
      <c r="AG1506" s="113">
        <f>(b*f_cd/(L1506^2))*SUM(Z1506:AD1506)+SUM(S1506:T1506)-AF1506</f>
        <v/>
      </c>
      <c r="AH1506" s="114">
        <f>AG1506&lt;0</f>
        <v/>
      </c>
      <c r="AI1506" s="115">
        <f>IF(A1506=1,FALSE,(AND(AQ1506,AH1506,NOT(AI1505))))</f>
        <v/>
      </c>
      <c r="AJ1506" s="116">
        <f>(b*f_cd/L1506)*(a_1/2*J1506^2+a_2/3*J1506^3+a_3/4*J1506^4+a_4/5*J1506^5+a_5/6*J1506^6)+SUM(Q1506:R1506)</f>
        <v/>
      </c>
      <c r="AK1506">
        <f>AJ1506*(K1506-y+e)</f>
        <v/>
      </c>
      <c r="AL1506" s="118">
        <f>(b*f_cd/(L1506^2))*(a_1/3*J1506^3+a_2/4*J1506^4+a_3/5*J1506^5+a_4/6*J1506^6+a_5/7*J1506^7)+SUM(S1506:T1506)-AK1506</f>
        <v/>
      </c>
      <c r="AM1506" s="114">
        <f>AL1506&gt;0</f>
        <v/>
      </c>
      <c r="AN1506" s="115">
        <f>IF(A1506=1,FALSE,(AND(AQ1506,AM1506,NOT(AN1505))))</f>
        <v/>
      </c>
      <c r="AO1506">
        <f>IF(D1506=1,AND(AH1506,NOT(AI1506)),AND(AM1506,NOT(AN1506)))</f>
        <v/>
      </c>
      <c r="AP1506" s="119">
        <f>IF(D1506=1,AI1506,AN1506)</f>
        <v/>
      </c>
      <c r="AQ1506" s="125">
        <f>ABS(E1506)&lt;$AQ$2</f>
        <v/>
      </c>
      <c r="AS1506">
        <f>IF(AP1506,MAX(AS$3:AS1504)+1,"")</f>
        <v/>
      </c>
    </row>
    <row r="1507">
      <c r="A1507" t="n">
        <v>1417</v>
      </c>
      <c r="B1507" s="131">
        <f>IF(A1507=1,0,IF(AP1507,0.1*ε_cu1cd,0))</f>
        <v/>
      </c>
      <c r="C1507" s="131">
        <f>IF(A1507=1,0.1*ε_cu1cd,C1506+B1506)</f>
        <v/>
      </c>
      <c r="D1507" s="113">
        <f>IF('Нормальний переріз'!$D$68&gt;0,1,2)</f>
        <v/>
      </c>
      <c r="E1507" s="144">
        <f>IF(D1507=1,F1507,G1507)</f>
        <v/>
      </c>
      <c r="F1507" s="124">
        <f>IF(AI1506,0.11*ε_cu1cd,IF(AH1506,F1506*0.01,F1506))</f>
        <v/>
      </c>
      <c r="G1507" s="124">
        <f>IF(AP1506,-0.1*ε_cu1cd,IF(AM1506,G1506*0.01,G1506))</f>
        <v/>
      </c>
      <c r="H1507" s="113">
        <f>IF(A1507=1,E1507,IF(AO1506,H1506-E1506+E1507,IF(AP1506,0.8*H1506,H1506+E1507)))</f>
        <v/>
      </c>
      <c r="I1507" s="169">
        <f>(C1507-H1507)/h</f>
        <v/>
      </c>
      <c r="J1507">
        <f>C1507/(ε_c1cd)</f>
        <v/>
      </c>
      <c r="K1507">
        <f>C1507/I1507</f>
        <v/>
      </c>
      <c r="L1507" s="131">
        <f>I1507/(ε_c1cd)</f>
        <v/>
      </c>
      <c r="M1507">
        <f>I1507*(K1507-Z_s1)</f>
        <v/>
      </c>
      <c r="N1507">
        <f>I1507*(K1507-Z_s2)</f>
        <v/>
      </c>
      <c r="O1507">
        <f>E_s*M1507</f>
        <v/>
      </c>
      <c r="P1507">
        <f>E_s*N1507</f>
        <v/>
      </c>
      <c r="Q1507">
        <f>O1507*A_s1</f>
        <v/>
      </c>
      <c r="R1507">
        <f>P1507*A_s2</f>
        <v/>
      </c>
      <c r="S1507">
        <f>Q1507*($K1507-Z_s1)</f>
        <v/>
      </c>
      <c r="T1507">
        <f>R1507*($K1507-Z_s2)</f>
        <v/>
      </c>
      <c r="U1507">
        <f>(INDIRECT("a_"&amp;U$2)/(U$2+1))*(($C1507^(U$2+1)-$H1507^(U$2+1))/(ε_c1cd^(U$2+1)))</f>
        <v/>
      </c>
      <c r="V1507">
        <f>(INDIRECT("a_"&amp;V$2)/(V$2+1))*(($C1507^(V$2+1)-$H1507^(V$2+1))/(ε_c1cd^(V$2+1)))</f>
        <v/>
      </c>
      <c r="W1507">
        <f>(INDIRECT("a_"&amp;W$2)/(W$2+1))*(($C1507^(W$2+1)-$H1507^(W$2+1))/(ε_c1cd^(W$2+1)))</f>
        <v/>
      </c>
      <c r="X1507">
        <f>(INDIRECT("a_"&amp;X$2)/(X$2+1))*(($C1507^(X$2+1)-$H1507^(X$2+1))/(ε_c1cd^(X$2+1)))</f>
        <v/>
      </c>
      <c r="Y1507">
        <f>(INDIRECT("a_"&amp;Y$2)/(Y$2+1))*(($C1507^(Y$2+1)-$H1507^(Y$2+1))/(ε_c1cd^(Y$2+1)))</f>
        <v/>
      </c>
      <c r="Z1507">
        <f>(INDIRECT("a_"&amp;Z$2)/(Z$2+2))*(($C1507^(Z$2+2)-$H1507^(Z$2+2))/(ε_c1cd^(Z$2+2)))</f>
        <v/>
      </c>
      <c r="AA1507">
        <f>(INDIRECT("a_"&amp;AA$2)/(AA$2+2))*(($C1507^(AA$2+2)-$H1507^(AA$2+2))/(ε_c1cd^(AA$2+2)))</f>
        <v/>
      </c>
      <c r="AB1507">
        <f>(INDIRECT("a_"&amp;AB$2)/(AB$2+2))*(($C1507^(AB$2+2)-$H1507^(AB$2+2))/(ε_c1cd^(AB$2+2)))</f>
        <v/>
      </c>
      <c r="AC1507">
        <f>(INDIRECT("a_"&amp;AC$2)/(AC$2+2))*(($C1507^(AC$2+2)-$H1507^(AC$2+2))/(ε_c1cd^(AC$2+2)))</f>
        <v/>
      </c>
      <c r="AD1507">
        <f>(INDIRECT("a_"&amp;AD$2)/(AD$2+2))*(($C1507^(AD$2+2)-$H1507^(AD$2+2))/(ε_c1cd^(AD$2+2)))</f>
        <v/>
      </c>
      <c r="AE1507" s="111">
        <f>(b*f_cd/L1507)*SUM(U1507:Y1507)+SUM(Q1507:R1507)</f>
        <v/>
      </c>
      <c r="AF1507" s="112">
        <f>AE1507*(K1507-y+e)</f>
        <v/>
      </c>
      <c r="AG1507" s="113">
        <f>(b*f_cd/(L1507^2))*SUM(Z1507:AD1507)+SUM(S1507:T1507)-AF1507</f>
        <v/>
      </c>
      <c r="AH1507" s="114">
        <f>AG1507&lt;0</f>
        <v/>
      </c>
      <c r="AI1507" s="115">
        <f>IF(A1507=1,FALSE,(AND(AQ1507,AH1507,NOT(AI1506))))</f>
        <v/>
      </c>
      <c r="AJ1507" s="116">
        <f>(b*f_cd/L1507)*(a_1/2*J1507^2+a_2/3*J1507^3+a_3/4*J1507^4+a_4/5*J1507^5+a_5/6*J1507^6)+SUM(Q1507:R1507)</f>
        <v/>
      </c>
      <c r="AK1507">
        <f>AJ1507*(K1507-y+e)</f>
        <v/>
      </c>
      <c r="AL1507" s="118">
        <f>(b*f_cd/(L1507^2))*(a_1/3*J1507^3+a_2/4*J1507^4+a_3/5*J1507^5+a_4/6*J1507^6+a_5/7*J1507^7)+SUM(S1507:T1507)-AK1507</f>
        <v/>
      </c>
      <c r="AM1507" s="114">
        <f>AL1507&gt;0</f>
        <v/>
      </c>
      <c r="AN1507" s="115">
        <f>IF(A1507=1,FALSE,(AND(AQ1507,AM1507,NOT(AN1506))))</f>
        <v/>
      </c>
      <c r="AO1507">
        <f>IF(D1507=1,AND(AH1507,NOT(AI1507)),AND(AM1507,NOT(AN1507)))</f>
        <v/>
      </c>
      <c r="AP1507" s="119">
        <f>IF(D1507=1,AI1507,AN1507)</f>
        <v/>
      </c>
      <c r="AQ1507" s="125">
        <f>ABS(E1507)&lt;$AQ$2</f>
        <v/>
      </c>
      <c r="AS1507">
        <f>IF(AP1507,MAX(AS$3:AS1505)+1,"")</f>
        <v/>
      </c>
    </row>
    <row r="1508">
      <c r="A1508" t="n">
        <v>1418</v>
      </c>
      <c r="B1508" s="131">
        <f>IF(A1508=1,0,IF(AP1508,0.1*ε_cu1cd,0))</f>
        <v/>
      </c>
      <c r="C1508" s="131">
        <f>IF(A1508=1,0.1*ε_cu1cd,C1507+B1507)</f>
        <v/>
      </c>
      <c r="D1508" s="113">
        <f>IF('Нормальний переріз'!$D$68&gt;0,1,2)</f>
        <v/>
      </c>
      <c r="E1508" s="144">
        <f>IF(D1508=1,F1508,G1508)</f>
        <v/>
      </c>
      <c r="F1508" s="124">
        <f>IF(AI1507,0.11*ε_cu1cd,IF(AH1507,F1507*0.01,F1507))</f>
        <v/>
      </c>
      <c r="G1508" s="124">
        <f>IF(AP1507,-0.1*ε_cu1cd,IF(AM1507,G1507*0.01,G1507))</f>
        <v/>
      </c>
      <c r="H1508" s="113">
        <f>IF(A1508=1,E1508,IF(AO1507,H1507-E1507+E1508,IF(AP1507,0.8*H1507,H1507+E1508)))</f>
        <v/>
      </c>
      <c r="I1508" s="169">
        <f>(C1508-H1508)/h</f>
        <v/>
      </c>
      <c r="J1508">
        <f>C1508/(ε_c1cd)</f>
        <v/>
      </c>
      <c r="K1508">
        <f>C1508/I1508</f>
        <v/>
      </c>
      <c r="L1508" s="131">
        <f>I1508/(ε_c1cd)</f>
        <v/>
      </c>
      <c r="M1508">
        <f>I1508*(K1508-Z_s1)</f>
        <v/>
      </c>
      <c r="N1508">
        <f>I1508*(K1508-Z_s2)</f>
        <v/>
      </c>
      <c r="O1508">
        <f>E_s*M1508</f>
        <v/>
      </c>
      <c r="P1508">
        <f>E_s*N1508</f>
        <v/>
      </c>
      <c r="Q1508">
        <f>O1508*A_s1</f>
        <v/>
      </c>
      <c r="R1508">
        <f>P1508*A_s2</f>
        <v/>
      </c>
      <c r="S1508">
        <f>Q1508*($K1508-Z_s1)</f>
        <v/>
      </c>
      <c r="T1508">
        <f>R1508*($K1508-Z_s2)</f>
        <v/>
      </c>
      <c r="U1508">
        <f>(INDIRECT("a_"&amp;U$2)/(U$2+1))*(($C1508^(U$2+1)-$H1508^(U$2+1))/(ε_c1cd^(U$2+1)))</f>
        <v/>
      </c>
      <c r="V1508">
        <f>(INDIRECT("a_"&amp;V$2)/(V$2+1))*(($C1508^(V$2+1)-$H1508^(V$2+1))/(ε_c1cd^(V$2+1)))</f>
        <v/>
      </c>
      <c r="W1508">
        <f>(INDIRECT("a_"&amp;W$2)/(W$2+1))*(($C1508^(W$2+1)-$H1508^(W$2+1))/(ε_c1cd^(W$2+1)))</f>
        <v/>
      </c>
      <c r="X1508">
        <f>(INDIRECT("a_"&amp;X$2)/(X$2+1))*(($C1508^(X$2+1)-$H1508^(X$2+1))/(ε_c1cd^(X$2+1)))</f>
        <v/>
      </c>
      <c r="Y1508">
        <f>(INDIRECT("a_"&amp;Y$2)/(Y$2+1))*(($C1508^(Y$2+1)-$H1508^(Y$2+1))/(ε_c1cd^(Y$2+1)))</f>
        <v/>
      </c>
      <c r="Z1508">
        <f>(INDIRECT("a_"&amp;Z$2)/(Z$2+2))*(($C1508^(Z$2+2)-$H1508^(Z$2+2))/(ε_c1cd^(Z$2+2)))</f>
        <v/>
      </c>
      <c r="AA1508">
        <f>(INDIRECT("a_"&amp;AA$2)/(AA$2+2))*(($C1508^(AA$2+2)-$H1508^(AA$2+2))/(ε_c1cd^(AA$2+2)))</f>
        <v/>
      </c>
      <c r="AB1508">
        <f>(INDIRECT("a_"&amp;AB$2)/(AB$2+2))*(($C1508^(AB$2+2)-$H1508^(AB$2+2))/(ε_c1cd^(AB$2+2)))</f>
        <v/>
      </c>
      <c r="AC1508">
        <f>(INDIRECT("a_"&amp;AC$2)/(AC$2+2))*(($C1508^(AC$2+2)-$H1508^(AC$2+2))/(ε_c1cd^(AC$2+2)))</f>
        <v/>
      </c>
      <c r="AD1508">
        <f>(INDIRECT("a_"&amp;AD$2)/(AD$2+2))*(($C1508^(AD$2+2)-$H1508^(AD$2+2))/(ε_c1cd^(AD$2+2)))</f>
        <v/>
      </c>
      <c r="AE1508" s="111">
        <f>(b*f_cd/L1508)*SUM(U1508:Y1508)+SUM(Q1508:R1508)</f>
        <v/>
      </c>
      <c r="AF1508" s="112">
        <f>AE1508*(K1508-y+e)</f>
        <v/>
      </c>
      <c r="AG1508" s="113">
        <f>(b*f_cd/(L1508^2))*SUM(Z1508:AD1508)+SUM(S1508:T1508)-AF1508</f>
        <v/>
      </c>
      <c r="AH1508" s="114">
        <f>AG1508&lt;0</f>
        <v/>
      </c>
      <c r="AI1508" s="115">
        <f>IF(A1508=1,FALSE,(AND(AQ1508,AH1508,NOT(AI1507))))</f>
        <v/>
      </c>
      <c r="AJ1508" s="116">
        <f>(b*f_cd/L1508)*(a_1/2*J1508^2+a_2/3*J1508^3+a_3/4*J1508^4+a_4/5*J1508^5+a_5/6*J1508^6)+SUM(Q1508:R1508)</f>
        <v/>
      </c>
      <c r="AK1508">
        <f>AJ1508*(K1508-y+e)</f>
        <v/>
      </c>
      <c r="AL1508" s="118">
        <f>(b*f_cd/(L1508^2))*(a_1/3*J1508^3+a_2/4*J1508^4+a_3/5*J1508^5+a_4/6*J1508^6+a_5/7*J1508^7)+SUM(S1508:T1508)-AK1508</f>
        <v/>
      </c>
      <c r="AM1508" s="114">
        <f>AL1508&gt;0</f>
        <v/>
      </c>
      <c r="AN1508" s="115">
        <f>IF(A1508=1,FALSE,(AND(AQ1508,AM1508,NOT(AN1507))))</f>
        <v/>
      </c>
      <c r="AO1508">
        <f>IF(D1508=1,AND(AH1508,NOT(AI1508)),AND(AM1508,NOT(AN1508)))</f>
        <v/>
      </c>
      <c r="AP1508" s="119">
        <f>IF(D1508=1,AI1508,AN1508)</f>
        <v/>
      </c>
      <c r="AQ1508" s="125">
        <f>ABS(E1508)&lt;$AQ$2</f>
        <v/>
      </c>
      <c r="AS1508">
        <f>IF(AP1508,MAX(AS$3:AS1506)+1,"")</f>
        <v/>
      </c>
    </row>
    <row r="1509">
      <c r="A1509" t="n">
        <v>1419</v>
      </c>
      <c r="B1509" s="131">
        <f>IF(A1509=1,0,IF(AP1509,0.1*ε_cu1cd,0))</f>
        <v/>
      </c>
      <c r="C1509" s="131">
        <f>IF(A1509=1,0.1*ε_cu1cd,C1508+B1508)</f>
        <v/>
      </c>
      <c r="D1509" s="113">
        <f>IF('Нормальний переріз'!$D$68&gt;0,1,2)</f>
        <v/>
      </c>
      <c r="E1509" s="144">
        <f>IF(D1509=1,F1509,G1509)</f>
        <v/>
      </c>
      <c r="F1509" s="124">
        <f>IF(AI1508,0.11*ε_cu1cd,IF(AH1508,F1508*0.01,F1508))</f>
        <v/>
      </c>
      <c r="G1509" s="124">
        <f>IF(AP1508,-0.1*ε_cu1cd,IF(AM1508,G1508*0.01,G1508))</f>
        <v/>
      </c>
      <c r="H1509" s="113">
        <f>IF(A1509=1,E1509,IF(AO1508,H1508-E1508+E1509,IF(AP1508,0.8*H1508,H1508+E1509)))</f>
        <v/>
      </c>
      <c r="I1509" s="169">
        <f>(C1509-H1509)/h</f>
        <v/>
      </c>
      <c r="J1509">
        <f>C1509/(ε_c1cd)</f>
        <v/>
      </c>
      <c r="K1509">
        <f>C1509/I1509</f>
        <v/>
      </c>
      <c r="L1509" s="131">
        <f>I1509/(ε_c1cd)</f>
        <v/>
      </c>
      <c r="M1509">
        <f>I1509*(K1509-Z_s1)</f>
        <v/>
      </c>
      <c r="N1509">
        <f>I1509*(K1509-Z_s2)</f>
        <v/>
      </c>
      <c r="O1509">
        <f>E_s*M1509</f>
        <v/>
      </c>
      <c r="P1509">
        <f>E_s*N1509</f>
        <v/>
      </c>
      <c r="Q1509">
        <f>O1509*A_s1</f>
        <v/>
      </c>
      <c r="R1509">
        <f>P1509*A_s2</f>
        <v/>
      </c>
      <c r="S1509">
        <f>Q1509*($K1509-Z_s1)</f>
        <v/>
      </c>
      <c r="T1509">
        <f>R1509*($K1509-Z_s2)</f>
        <v/>
      </c>
      <c r="U1509">
        <f>(INDIRECT("a_"&amp;U$2)/(U$2+1))*(($C1509^(U$2+1)-$H1509^(U$2+1))/(ε_c1cd^(U$2+1)))</f>
        <v/>
      </c>
      <c r="V1509">
        <f>(INDIRECT("a_"&amp;V$2)/(V$2+1))*(($C1509^(V$2+1)-$H1509^(V$2+1))/(ε_c1cd^(V$2+1)))</f>
        <v/>
      </c>
      <c r="W1509">
        <f>(INDIRECT("a_"&amp;W$2)/(W$2+1))*(($C1509^(W$2+1)-$H1509^(W$2+1))/(ε_c1cd^(W$2+1)))</f>
        <v/>
      </c>
      <c r="X1509">
        <f>(INDIRECT("a_"&amp;X$2)/(X$2+1))*(($C1509^(X$2+1)-$H1509^(X$2+1))/(ε_c1cd^(X$2+1)))</f>
        <v/>
      </c>
      <c r="Y1509">
        <f>(INDIRECT("a_"&amp;Y$2)/(Y$2+1))*(($C1509^(Y$2+1)-$H1509^(Y$2+1))/(ε_c1cd^(Y$2+1)))</f>
        <v/>
      </c>
      <c r="Z1509">
        <f>(INDIRECT("a_"&amp;Z$2)/(Z$2+2))*(($C1509^(Z$2+2)-$H1509^(Z$2+2))/(ε_c1cd^(Z$2+2)))</f>
        <v/>
      </c>
      <c r="AA1509">
        <f>(INDIRECT("a_"&amp;AA$2)/(AA$2+2))*(($C1509^(AA$2+2)-$H1509^(AA$2+2))/(ε_c1cd^(AA$2+2)))</f>
        <v/>
      </c>
      <c r="AB1509">
        <f>(INDIRECT("a_"&amp;AB$2)/(AB$2+2))*(($C1509^(AB$2+2)-$H1509^(AB$2+2))/(ε_c1cd^(AB$2+2)))</f>
        <v/>
      </c>
      <c r="AC1509">
        <f>(INDIRECT("a_"&amp;AC$2)/(AC$2+2))*(($C1509^(AC$2+2)-$H1509^(AC$2+2))/(ε_c1cd^(AC$2+2)))</f>
        <v/>
      </c>
      <c r="AD1509">
        <f>(INDIRECT("a_"&amp;AD$2)/(AD$2+2))*(($C1509^(AD$2+2)-$H1509^(AD$2+2))/(ε_c1cd^(AD$2+2)))</f>
        <v/>
      </c>
      <c r="AE1509" s="111">
        <f>(b*f_cd/L1509)*SUM(U1509:Y1509)+SUM(Q1509:R1509)</f>
        <v/>
      </c>
      <c r="AF1509" s="112">
        <f>AE1509*(K1509-y+e)</f>
        <v/>
      </c>
      <c r="AG1509" s="113">
        <f>(b*f_cd/(L1509^2))*SUM(Z1509:AD1509)+SUM(S1509:T1509)-AF1509</f>
        <v/>
      </c>
      <c r="AH1509" s="114">
        <f>AG1509&lt;0</f>
        <v/>
      </c>
      <c r="AI1509" s="115">
        <f>IF(A1509=1,FALSE,(AND(AQ1509,AH1509,NOT(AI1508))))</f>
        <v/>
      </c>
      <c r="AJ1509" s="116">
        <f>(b*f_cd/L1509)*(a_1/2*J1509^2+a_2/3*J1509^3+a_3/4*J1509^4+a_4/5*J1509^5+a_5/6*J1509^6)+SUM(Q1509:R1509)</f>
        <v/>
      </c>
      <c r="AK1509">
        <f>AJ1509*(K1509-y+e)</f>
        <v/>
      </c>
      <c r="AL1509" s="118">
        <f>(b*f_cd/(L1509^2))*(a_1/3*J1509^3+a_2/4*J1509^4+a_3/5*J1509^5+a_4/6*J1509^6+a_5/7*J1509^7)+SUM(S1509:T1509)-AK1509</f>
        <v/>
      </c>
      <c r="AM1509" s="114">
        <f>AL1509&gt;0</f>
        <v/>
      </c>
      <c r="AN1509" s="115">
        <f>IF(A1509=1,FALSE,(AND(AQ1509,AM1509,NOT(AN1508))))</f>
        <v/>
      </c>
      <c r="AO1509">
        <f>IF(D1509=1,AND(AH1509,NOT(AI1509)),AND(AM1509,NOT(AN1509)))</f>
        <v/>
      </c>
      <c r="AP1509" s="119">
        <f>IF(D1509=1,AI1509,AN1509)</f>
        <v/>
      </c>
      <c r="AQ1509" s="125">
        <f>ABS(E1509)&lt;$AQ$2</f>
        <v/>
      </c>
      <c r="AS1509">
        <f>IF(AP1509,MAX(AS$3:AS1507)+1,"")</f>
        <v/>
      </c>
    </row>
    <row r="1510">
      <c r="A1510" t="n">
        <v>1420</v>
      </c>
      <c r="B1510" s="131">
        <f>IF(A1510=1,0,IF(AP1510,0.1*ε_cu1cd,0))</f>
        <v/>
      </c>
      <c r="C1510" s="131">
        <f>IF(A1510=1,0.1*ε_cu1cd,C1509+B1509)</f>
        <v/>
      </c>
      <c r="D1510" s="113">
        <f>IF('Нормальний переріз'!$D$68&gt;0,1,2)</f>
        <v/>
      </c>
      <c r="E1510" s="144">
        <f>IF(D1510=1,F1510,G1510)</f>
        <v/>
      </c>
      <c r="F1510" s="124">
        <f>IF(AI1509,0.11*ε_cu1cd,IF(AH1509,F1509*0.01,F1509))</f>
        <v/>
      </c>
      <c r="G1510" s="124">
        <f>IF(AP1509,-0.1*ε_cu1cd,IF(AM1509,G1509*0.01,G1509))</f>
        <v/>
      </c>
      <c r="H1510" s="113">
        <f>IF(A1510=1,E1510,IF(AO1509,H1509-E1509+E1510,IF(AP1509,0.8*H1509,H1509+E1510)))</f>
        <v/>
      </c>
      <c r="I1510" s="169">
        <f>(C1510-H1510)/h</f>
        <v/>
      </c>
      <c r="J1510">
        <f>C1510/(ε_c1cd)</f>
        <v/>
      </c>
      <c r="K1510">
        <f>C1510/I1510</f>
        <v/>
      </c>
      <c r="L1510" s="131">
        <f>I1510/(ε_c1cd)</f>
        <v/>
      </c>
      <c r="M1510">
        <f>I1510*(K1510-Z_s1)</f>
        <v/>
      </c>
      <c r="N1510">
        <f>I1510*(K1510-Z_s2)</f>
        <v/>
      </c>
      <c r="O1510">
        <f>E_s*M1510</f>
        <v/>
      </c>
      <c r="P1510">
        <f>E_s*N1510</f>
        <v/>
      </c>
      <c r="Q1510">
        <f>O1510*A_s1</f>
        <v/>
      </c>
      <c r="R1510">
        <f>P1510*A_s2</f>
        <v/>
      </c>
      <c r="S1510">
        <f>Q1510*($K1510-Z_s1)</f>
        <v/>
      </c>
      <c r="T1510">
        <f>R1510*($K1510-Z_s2)</f>
        <v/>
      </c>
      <c r="U1510">
        <f>(INDIRECT("a_"&amp;U$2)/(U$2+1))*(($C1510^(U$2+1)-$H1510^(U$2+1))/(ε_c1cd^(U$2+1)))</f>
        <v/>
      </c>
      <c r="V1510">
        <f>(INDIRECT("a_"&amp;V$2)/(V$2+1))*(($C1510^(V$2+1)-$H1510^(V$2+1))/(ε_c1cd^(V$2+1)))</f>
        <v/>
      </c>
      <c r="W1510">
        <f>(INDIRECT("a_"&amp;W$2)/(W$2+1))*(($C1510^(W$2+1)-$H1510^(W$2+1))/(ε_c1cd^(W$2+1)))</f>
        <v/>
      </c>
      <c r="X1510">
        <f>(INDIRECT("a_"&amp;X$2)/(X$2+1))*(($C1510^(X$2+1)-$H1510^(X$2+1))/(ε_c1cd^(X$2+1)))</f>
        <v/>
      </c>
      <c r="Y1510">
        <f>(INDIRECT("a_"&amp;Y$2)/(Y$2+1))*(($C1510^(Y$2+1)-$H1510^(Y$2+1))/(ε_c1cd^(Y$2+1)))</f>
        <v/>
      </c>
      <c r="Z1510">
        <f>(INDIRECT("a_"&amp;Z$2)/(Z$2+2))*(($C1510^(Z$2+2)-$H1510^(Z$2+2))/(ε_c1cd^(Z$2+2)))</f>
        <v/>
      </c>
      <c r="AA1510">
        <f>(INDIRECT("a_"&amp;AA$2)/(AA$2+2))*(($C1510^(AA$2+2)-$H1510^(AA$2+2))/(ε_c1cd^(AA$2+2)))</f>
        <v/>
      </c>
      <c r="AB1510">
        <f>(INDIRECT("a_"&amp;AB$2)/(AB$2+2))*(($C1510^(AB$2+2)-$H1510^(AB$2+2))/(ε_c1cd^(AB$2+2)))</f>
        <v/>
      </c>
      <c r="AC1510">
        <f>(INDIRECT("a_"&amp;AC$2)/(AC$2+2))*(($C1510^(AC$2+2)-$H1510^(AC$2+2))/(ε_c1cd^(AC$2+2)))</f>
        <v/>
      </c>
      <c r="AD1510">
        <f>(INDIRECT("a_"&amp;AD$2)/(AD$2+2))*(($C1510^(AD$2+2)-$H1510^(AD$2+2))/(ε_c1cd^(AD$2+2)))</f>
        <v/>
      </c>
      <c r="AE1510" s="111">
        <f>(b*f_cd/L1510)*SUM(U1510:Y1510)+SUM(Q1510:R1510)</f>
        <v/>
      </c>
      <c r="AF1510" s="112">
        <f>AE1510*(K1510-y+e)</f>
        <v/>
      </c>
      <c r="AG1510" s="113">
        <f>(b*f_cd/(L1510^2))*SUM(Z1510:AD1510)+SUM(S1510:T1510)-AF1510</f>
        <v/>
      </c>
      <c r="AH1510" s="114">
        <f>AG1510&lt;0</f>
        <v/>
      </c>
      <c r="AI1510" s="115">
        <f>IF(A1510=1,FALSE,(AND(AQ1510,AH1510,NOT(AI1509))))</f>
        <v/>
      </c>
      <c r="AJ1510" s="116">
        <f>(b*f_cd/L1510)*(a_1/2*J1510^2+a_2/3*J1510^3+a_3/4*J1510^4+a_4/5*J1510^5+a_5/6*J1510^6)+SUM(Q1510:R1510)</f>
        <v/>
      </c>
      <c r="AK1510">
        <f>AJ1510*(K1510-y+e)</f>
        <v/>
      </c>
      <c r="AL1510" s="118">
        <f>(b*f_cd/(L1510^2))*(a_1/3*J1510^3+a_2/4*J1510^4+a_3/5*J1510^5+a_4/6*J1510^6+a_5/7*J1510^7)+SUM(S1510:T1510)-AK1510</f>
        <v/>
      </c>
      <c r="AM1510" s="114">
        <f>AL1510&gt;0</f>
        <v/>
      </c>
      <c r="AN1510" s="115">
        <f>IF(A1510=1,FALSE,(AND(AQ1510,AM1510,NOT(AN1509))))</f>
        <v/>
      </c>
      <c r="AO1510">
        <f>IF(D1510=1,AND(AH1510,NOT(AI1510)),AND(AM1510,NOT(AN1510)))</f>
        <v/>
      </c>
      <c r="AP1510" s="119">
        <f>IF(D1510=1,AI1510,AN1510)</f>
        <v/>
      </c>
      <c r="AQ1510" s="125">
        <f>ABS(E1510)&lt;$AQ$2</f>
        <v/>
      </c>
      <c r="AS1510">
        <f>IF(AP1510,MAX(AS$3:AS1508)+1,"")</f>
        <v/>
      </c>
    </row>
    <row r="1511">
      <c r="A1511" t="n">
        <v>1421</v>
      </c>
      <c r="B1511" s="131">
        <f>IF(A1511=1,0,IF(AP1511,0.1*ε_cu1cd,0))</f>
        <v/>
      </c>
      <c r="C1511" s="131">
        <f>IF(A1511=1,0.1*ε_cu1cd,C1510+B1510)</f>
        <v/>
      </c>
      <c r="D1511" s="113">
        <f>IF('Нормальний переріз'!$D$68&gt;0,1,2)</f>
        <v/>
      </c>
      <c r="E1511" s="144">
        <f>IF(D1511=1,F1511,G1511)</f>
        <v/>
      </c>
      <c r="F1511" s="124">
        <f>IF(AI1510,0.11*ε_cu1cd,IF(AH1510,F1510*0.01,F1510))</f>
        <v/>
      </c>
      <c r="G1511" s="124">
        <f>IF(AP1510,-0.1*ε_cu1cd,IF(AM1510,G1510*0.01,G1510))</f>
        <v/>
      </c>
      <c r="H1511" s="113">
        <f>IF(A1511=1,E1511,IF(AO1510,H1510-E1510+E1511,IF(AP1510,0.8*H1510,H1510+E1511)))</f>
        <v/>
      </c>
      <c r="I1511" s="169">
        <f>(C1511-H1511)/h</f>
        <v/>
      </c>
      <c r="J1511">
        <f>C1511/(ε_c1cd)</f>
        <v/>
      </c>
      <c r="K1511">
        <f>C1511/I1511</f>
        <v/>
      </c>
      <c r="L1511" s="131">
        <f>I1511/(ε_c1cd)</f>
        <v/>
      </c>
      <c r="M1511">
        <f>I1511*(K1511-Z_s1)</f>
        <v/>
      </c>
      <c r="N1511">
        <f>I1511*(K1511-Z_s2)</f>
        <v/>
      </c>
      <c r="O1511">
        <f>E_s*M1511</f>
        <v/>
      </c>
      <c r="P1511">
        <f>E_s*N1511</f>
        <v/>
      </c>
      <c r="Q1511">
        <f>O1511*A_s1</f>
        <v/>
      </c>
      <c r="R1511">
        <f>P1511*A_s2</f>
        <v/>
      </c>
      <c r="S1511">
        <f>Q1511*($K1511-Z_s1)</f>
        <v/>
      </c>
      <c r="T1511">
        <f>R1511*($K1511-Z_s2)</f>
        <v/>
      </c>
      <c r="U1511">
        <f>(INDIRECT("a_"&amp;U$2)/(U$2+1))*(($C1511^(U$2+1)-$H1511^(U$2+1))/(ε_c1cd^(U$2+1)))</f>
        <v/>
      </c>
      <c r="V1511">
        <f>(INDIRECT("a_"&amp;V$2)/(V$2+1))*(($C1511^(V$2+1)-$H1511^(V$2+1))/(ε_c1cd^(V$2+1)))</f>
        <v/>
      </c>
      <c r="W1511">
        <f>(INDIRECT("a_"&amp;W$2)/(W$2+1))*(($C1511^(W$2+1)-$H1511^(W$2+1))/(ε_c1cd^(W$2+1)))</f>
        <v/>
      </c>
      <c r="X1511">
        <f>(INDIRECT("a_"&amp;X$2)/(X$2+1))*(($C1511^(X$2+1)-$H1511^(X$2+1))/(ε_c1cd^(X$2+1)))</f>
        <v/>
      </c>
      <c r="Y1511">
        <f>(INDIRECT("a_"&amp;Y$2)/(Y$2+1))*(($C1511^(Y$2+1)-$H1511^(Y$2+1))/(ε_c1cd^(Y$2+1)))</f>
        <v/>
      </c>
      <c r="Z1511">
        <f>(INDIRECT("a_"&amp;Z$2)/(Z$2+2))*(($C1511^(Z$2+2)-$H1511^(Z$2+2))/(ε_c1cd^(Z$2+2)))</f>
        <v/>
      </c>
      <c r="AA1511">
        <f>(INDIRECT("a_"&amp;AA$2)/(AA$2+2))*(($C1511^(AA$2+2)-$H1511^(AA$2+2))/(ε_c1cd^(AA$2+2)))</f>
        <v/>
      </c>
      <c r="AB1511">
        <f>(INDIRECT("a_"&amp;AB$2)/(AB$2+2))*(($C1511^(AB$2+2)-$H1511^(AB$2+2))/(ε_c1cd^(AB$2+2)))</f>
        <v/>
      </c>
      <c r="AC1511">
        <f>(INDIRECT("a_"&amp;AC$2)/(AC$2+2))*(($C1511^(AC$2+2)-$H1511^(AC$2+2))/(ε_c1cd^(AC$2+2)))</f>
        <v/>
      </c>
      <c r="AD1511">
        <f>(INDIRECT("a_"&amp;AD$2)/(AD$2+2))*(($C1511^(AD$2+2)-$H1511^(AD$2+2))/(ε_c1cd^(AD$2+2)))</f>
        <v/>
      </c>
      <c r="AE1511" s="111">
        <f>(b*f_cd/L1511)*SUM(U1511:Y1511)+SUM(Q1511:R1511)</f>
        <v/>
      </c>
      <c r="AF1511" s="112">
        <f>AE1511*(K1511-y+e)</f>
        <v/>
      </c>
      <c r="AG1511" s="113">
        <f>(b*f_cd/(L1511^2))*SUM(Z1511:AD1511)+SUM(S1511:T1511)-AF1511</f>
        <v/>
      </c>
      <c r="AH1511" s="114">
        <f>AG1511&lt;0</f>
        <v/>
      </c>
      <c r="AI1511" s="115">
        <f>IF(A1511=1,FALSE,(AND(AQ1511,AH1511,NOT(AI1510))))</f>
        <v/>
      </c>
      <c r="AJ1511" s="116">
        <f>(b*f_cd/L1511)*(a_1/2*J1511^2+a_2/3*J1511^3+a_3/4*J1511^4+a_4/5*J1511^5+a_5/6*J1511^6)+SUM(Q1511:R1511)</f>
        <v/>
      </c>
      <c r="AK1511">
        <f>AJ1511*(K1511-y+e)</f>
        <v/>
      </c>
      <c r="AL1511" s="118">
        <f>(b*f_cd/(L1511^2))*(a_1/3*J1511^3+a_2/4*J1511^4+a_3/5*J1511^5+a_4/6*J1511^6+a_5/7*J1511^7)+SUM(S1511:T1511)-AK1511</f>
        <v/>
      </c>
      <c r="AM1511" s="114">
        <f>AL1511&gt;0</f>
        <v/>
      </c>
      <c r="AN1511" s="115">
        <f>IF(A1511=1,FALSE,(AND(AQ1511,AM1511,NOT(AN1510))))</f>
        <v/>
      </c>
      <c r="AO1511">
        <f>IF(D1511=1,AND(AH1511,NOT(AI1511)),AND(AM1511,NOT(AN1511)))</f>
        <v/>
      </c>
      <c r="AP1511" s="119">
        <f>IF(D1511=1,AI1511,AN1511)</f>
        <v/>
      </c>
      <c r="AQ1511" s="125">
        <f>ABS(E1511)&lt;$AQ$2</f>
        <v/>
      </c>
      <c r="AS1511">
        <f>IF(AP1511,MAX(AS$3:AS1509)+1,"")</f>
        <v/>
      </c>
    </row>
    <row r="1512">
      <c r="A1512" t="n">
        <v>1422</v>
      </c>
      <c r="B1512" s="131">
        <f>IF(A1512=1,0,IF(AP1512,0.1*ε_cu1cd,0))</f>
        <v/>
      </c>
      <c r="C1512" s="131">
        <f>IF(A1512=1,0.1*ε_cu1cd,C1511+B1511)</f>
        <v/>
      </c>
      <c r="D1512" s="113">
        <f>IF('Нормальний переріз'!$D$68&gt;0,1,2)</f>
        <v/>
      </c>
      <c r="E1512" s="144">
        <f>IF(D1512=1,F1512,G1512)</f>
        <v/>
      </c>
      <c r="F1512" s="124">
        <f>IF(AI1511,0.11*ε_cu1cd,IF(AH1511,F1511*0.01,F1511))</f>
        <v/>
      </c>
      <c r="G1512" s="124">
        <f>IF(AP1511,-0.1*ε_cu1cd,IF(AM1511,G1511*0.01,G1511))</f>
        <v/>
      </c>
      <c r="H1512" s="113">
        <f>IF(A1512=1,E1512,IF(AO1511,H1511-E1511+E1512,IF(AP1511,0.8*H1511,H1511+E1512)))</f>
        <v/>
      </c>
      <c r="I1512" s="169">
        <f>(C1512-H1512)/h</f>
        <v/>
      </c>
      <c r="J1512">
        <f>C1512/(ε_c1cd)</f>
        <v/>
      </c>
      <c r="K1512">
        <f>C1512/I1512</f>
        <v/>
      </c>
      <c r="L1512" s="131">
        <f>I1512/(ε_c1cd)</f>
        <v/>
      </c>
      <c r="M1512">
        <f>I1512*(K1512-Z_s1)</f>
        <v/>
      </c>
      <c r="N1512">
        <f>I1512*(K1512-Z_s2)</f>
        <v/>
      </c>
      <c r="O1512">
        <f>E_s*M1512</f>
        <v/>
      </c>
      <c r="P1512">
        <f>E_s*N1512</f>
        <v/>
      </c>
      <c r="Q1512">
        <f>O1512*A_s1</f>
        <v/>
      </c>
      <c r="R1512">
        <f>P1512*A_s2</f>
        <v/>
      </c>
      <c r="S1512">
        <f>Q1512*($K1512-Z_s1)</f>
        <v/>
      </c>
      <c r="T1512">
        <f>R1512*($K1512-Z_s2)</f>
        <v/>
      </c>
      <c r="U1512">
        <f>(INDIRECT("a_"&amp;U$2)/(U$2+1))*(($C1512^(U$2+1)-$H1512^(U$2+1))/(ε_c1cd^(U$2+1)))</f>
        <v/>
      </c>
      <c r="V1512">
        <f>(INDIRECT("a_"&amp;V$2)/(V$2+1))*(($C1512^(V$2+1)-$H1512^(V$2+1))/(ε_c1cd^(V$2+1)))</f>
        <v/>
      </c>
      <c r="W1512">
        <f>(INDIRECT("a_"&amp;W$2)/(W$2+1))*(($C1512^(W$2+1)-$H1512^(W$2+1))/(ε_c1cd^(W$2+1)))</f>
        <v/>
      </c>
      <c r="X1512">
        <f>(INDIRECT("a_"&amp;X$2)/(X$2+1))*(($C1512^(X$2+1)-$H1512^(X$2+1))/(ε_c1cd^(X$2+1)))</f>
        <v/>
      </c>
      <c r="Y1512">
        <f>(INDIRECT("a_"&amp;Y$2)/(Y$2+1))*(($C1512^(Y$2+1)-$H1512^(Y$2+1))/(ε_c1cd^(Y$2+1)))</f>
        <v/>
      </c>
      <c r="Z1512">
        <f>(INDIRECT("a_"&amp;Z$2)/(Z$2+2))*(($C1512^(Z$2+2)-$H1512^(Z$2+2))/(ε_c1cd^(Z$2+2)))</f>
        <v/>
      </c>
      <c r="AA1512">
        <f>(INDIRECT("a_"&amp;AA$2)/(AA$2+2))*(($C1512^(AA$2+2)-$H1512^(AA$2+2))/(ε_c1cd^(AA$2+2)))</f>
        <v/>
      </c>
      <c r="AB1512">
        <f>(INDIRECT("a_"&amp;AB$2)/(AB$2+2))*(($C1512^(AB$2+2)-$H1512^(AB$2+2))/(ε_c1cd^(AB$2+2)))</f>
        <v/>
      </c>
      <c r="AC1512">
        <f>(INDIRECT("a_"&amp;AC$2)/(AC$2+2))*(($C1512^(AC$2+2)-$H1512^(AC$2+2))/(ε_c1cd^(AC$2+2)))</f>
        <v/>
      </c>
      <c r="AD1512">
        <f>(INDIRECT("a_"&amp;AD$2)/(AD$2+2))*(($C1512^(AD$2+2)-$H1512^(AD$2+2))/(ε_c1cd^(AD$2+2)))</f>
        <v/>
      </c>
      <c r="AE1512" s="111">
        <f>(b*f_cd/L1512)*SUM(U1512:Y1512)+SUM(Q1512:R1512)</f>
        <v/>
      </c>
      <c r="AF1512" s="112">
        <f>AE1512*(K1512-y+e)</f>
        <v/>
      </c>
      <c r="AG1512" s="113">
        <f>(b*f_cd/(L1512^2))*SUM(Z1512:AD1512)+SUM(S1512:T1512)-AF1512</f>
        <v/>
      </c>
      <c r="AH1512" s="114">
        <f>AG1512&lt;0</f>
        <v/>
      </c>
      <c r="AI1512" s="115">
        <f>IF(A1512=1,FALSE,(AND(AQ1512,AH1512,NOT(AI1511))))</f>
        <v/>
      </c>
      <c r="AJ1512" s="116">
        <f>(b*f_cd/L1512)*(a_1/2*J1512^2+a_2/3*J1512^3+a_3/4*J1512^4+a_4/5*J1512^5+a_5/6*J1512^6)+SUM(Q1512:R1512)</f>
        <v/>
      </c>
      <c r="AK1512">
        <f>AJ1512*(K1512-y+e)</f>
        <v/>
      </c>
      <c r="AL1512" s="118">
        <f>(b*f_cd/(L1512^2))*(a_1/3*J1512^3+a_2/4*J1512^4+a_3/5*J1512^5+a_4/6*J1512^6+a_5/7*J1512^7)+SUM(S1512:T1512)-AK1512</f>
        <v/>
      </c>
      <c r="AM1512" s="114">
        <f>AL1512&gt;0</f>
        <v/>
      </c>
      <c r="AN1512" s="115">
        <f>IF(A1512=1,FALSE,(AND(AQ1512,AM1512,NOT(AN1511))))</f>
        <v/>
      </c>
      <c r="AO1512">
        <f>IF(D1512=1,AND(AH1512,NOT(AI1512)),AND(AM1512,NOT(AN1512)))</f>
        <v/>
      </c>
      <c r="AP1512" s="119">
        <f>IF(D1512=1,AI1512,AN1512)</f>
        <v/>
      </c>
      <c r="AQ1512" s="125">
        <f>ABS(E1512)&lt;$AQ$2</f>
        <v/>
      </c>
      <c r="AS1512">
        <f>IF(AP1512,MAX(AS$3:AS1510)+1,"")</f>
        <v/>
      </c>
    </row>
    <row r="1513">
      <c r="A1513" t="n">
        <v>1423</v>
      </c>
      <c r="B1513" s="131">
        <f>IF(A1513=1,0,IF(AP1513,0.1*ε_cu1cd,0))</f>
        <v/>
      </c>
      <c r="C1513" s="131">
        <f>IF(A1513=1,0.1*ε_cu1cd,C1512+B1512)</f>
        <v/>
      </c>
      <c r="D1513" s="113">
        <f>IF('Нормальний переріз'!$D$68&gt;0,1,2)</f>
        <v/>
      </c>
      <c r="E1513" s="144">
        <f>IF(D1513=1,F1513,G1513)</f>
        <v/>
      </c>
      <c r="F1513" s="124">
        <f>IF(AI1512,0.11*ε_cu1cd,IF(AH1512,F1512*0.01,F1512))</f>
        <v/>
      </c>
      <c r="G1513" s="124">
        <f>IF(AP1512,-0.1*ε_cu1cd,IF(AM1512,G1512*0.01,G1512))</f>
        <v/>
      </c>
      <c r="H1513" s="113">
        <f>IF(A1513=1,E1513,IF(AO1512,H1512-E1512+E1513,IF(AP1512,0.8*H1512,H1512+E1513)))</f>
        <v/>
      </c>
      <c r="I1513" s="169">
        <f>(C1513-H1513)/h</f>
        <v/>
      </c>
      <c r="J1513">
        <f>C1513/(ε_c1cd)</f>
        <v/>
      </c>
      <c r="K1513">
        <f>C1513/I1513</f>
        <v/>
      </c>
      <c r="L1513" s="131">
        <f>I1513/(ε_c1cd)</f>
        <v/>
      </c>
      <c r="M1513">
        <f>I1513*(K1513-Z_s1)</f>
        <v/>
      </c>
      <c r="N1513">
        <f>I1513*(K1513-Z_s2)</f>
        <v/>
      </c>
      <c r="O1513">
        <f>E_s*M1513</f>
        <v/>
      </c>
      <c r="P1513">
        <f>E_s*N1513</f>
        <v/>
      </c>
      <c r="Q1513">
        <f>O1513*A_s1</f>
        <v/>
      </c>
      <c r="R1513">
        <f>P1513*A_s2</f>
        <v/>
      </c>
      <c r="S1513">
        <f>Q1513*($K1513-Z_s1)</f>
        <v/>
      </c>
      <c r="T1513">
        <f>R1513*($K1513-Z_s2)</f>
        <v/>
      </c>
      <c r="U1513">
        <f>(INDIRECT("a_"&amp;U$2)/(U$2+1))*(($C1513^(U$2+1)-$H1513^(U$2+1))/(ε_c1cd^(U$2+1)))</f>
        <v/>
      </c>
      <c r="V1513">
        <f>(INDIRECT("a_"&amp;V$2)/(V$2+1))*(($C1513^(V$2+1)-$H1513^(V$2+1))/(ε_c1cd^(V$2+1)))</f>
        <v/>
      </c>
      <c r="W1513">
        <f>(INDIRECT("a_"&amp;W$2)/(W$2+1))*(($C1513^(W$2+1)-$H1513^(W$2+1))/(ε_c1cd^(W$2+1)))</f>
        <v/>
      </c>
      <c r="X1513">
        <f>(INDIRECT("a_"&amp;X$2)/(X$2+1))*(($C1513^(X$2+1)-$H1513^(X$2+1))/(ε_c1cd^(X$2+1)))</f>
        <v/>
      </c>
      <c r="Y1513">
        <f>(INDIRECT("a_"&amp;Y$2)/(Y$2+1))*(($C1513^(Y$2+1)-$H1513^(Y$2+1))/(ε_c1cd^(Y$2+1)))</f>
        <v/>
      </c>
      <c r="Z1513">
        <f>(INDIRECT("a_"&amp;Z$2)/(Z$2+2))*(($C1513^(Z$2+2)-$H1513^(Z$2+2))/(ε_c1cd^(Z$2+2)))</f>
        <v/>
      </c>
      <c r="AA1513">
        <f>(INDIRECT("a_"&amp;AA$2)/(AA$2+2))*(($C1513^(AA$2+2)-$H1513^(AA$2+2))/(ε_c1cd^(AA$2+2)))</f>
        <v/>
      </c>
      <c r="AB1513">
        <f>(INDIRECT("a_"&amp;AB$2)/(AB$2+2))*(($C1513^(AB$2+2)-$H1513^(AB$2+2))/(ε_c1cd^(AB$2+2)))</f>
        <v/>
      </c>
      <c r="AC1513">
        <f>(INDIRECT("a_"&amp;AC$2)/(AC$2+2))*(($C1513^(AC$2+2)-$H1513^(AC$2+2))/(ε_c1cd^(AC$2+2)))</f>
        <v/>
      </c>
      <c r="AD1513">
        <f>(INDIRECT("a_"&amp;AD$2)/(AD$2+2))*(($C1513^(AD$2+2)-$H1513^(AD$2+2))/(ε_c1cd^(AD$2+2)))</f>
        <v/>
      </c>
      <c r="AE1513" s="111">
        <f>(b*f_cd/L1513)*SUM(U1513:Y1513)+SUM(Q1513:R1513)</f>
        <v/>
      </c>
      <c r="AF1513" s="112">
        <f>AE1513*(K1513-y+e)</f>
        <v/>
      </c>
      <c r="AG1513" s="113">
        <f>(b*f_cd/(L1513^2))*SUM(Z1513:AD1513)+SUM(S1513:T1513)-AF1513</f>
        <v/>
      </c>
      <c r="AH1513" s="114">
        <f>AG1513&lt;0</f>
        <v/>
      </c>
      <c r="AI1513" s="115">
        <f>IF(A1513=1,FALSE,(AND(AQ1513,AH1513,NOT(AI1512))))</f>
        <v/>
      </c>
      <c r="AJ1513" s="116">
        <f>(b*f_cd/L1513)*(a_1/2*J1513^2+a_2/3*J1513^3+a_3/4*J1513^4+a_4/5*J1513^5+a_5/6*J1513^6)+SUM(Q1513:R1513)</f>
        <v/>
      </c>
      <c r="AK1513">
        <f>AJ1513*(K1513-y+e)</f>
        <v/>
      </c>
      <c r="AL1513" s="118">
        <f>(b*f_cd/(L1513^2))*(a_1/3*J1513^3+a_2/4*J1513^4+a_3/5*J1513^5+a_4/6*J1513^6+a_5/7*J1513^7)+SUM(S1513:T1513)-AK1513</f>
        <v/>
      </c>
      <c r="AM1513" s="114">
        <f>AL1513&gt;0</f>
        <v/>
      </c>
      <c r="AN1513" s="115">
        <f>IF(A1513=1,FALSE,(AND(AQ1513,AM1513,NOT(AN1512))))</f>
        <v/>
      </c>
      <c r="AO1513">
        <f>IF(D1513=1,AND(AH1513,NOT(AI1513)),AND(AM1513,NOT(AN1513)))</f>
        <v/>
      </c>
      <c r="AP1513" s="119">
        <f>IF(D1513=1,AI1513,AN1513)</f>
        <v/>
      </c>
      <c r="AQ1513" s="125">
        <f>ABS(E1513)&lt;$AQ$2</f>
        <v/>
      </c>
      <c r="AS1513">
        <f>IF(AP1513,MAX(AS$3:AS1511)+1,"")</f>
        <v/>
      </c>
    </row>
    <row r="1514">
      <c r="A1514" t="n">
        <v>1424</v>
      </c>
      <c r="B1514" s="131">
        <f>IF(A1514=1,0,IF(AP1514,0.1*ε_cu1cd,0))</f>
        <v/>
      </c>
      <c r="C1514" s="131">
        <f>IF(A1514=1,0.1*ε_cu1cd,C1513+B1513)</f>
        <v/>
      </c>
      <c r="D1514" s="113">
        <f>IF('Нормальний переріз'!$D$68&gt;0,1,2)</f>
        <v/>
      </c>
      <c r="E1514" s="144">
        <f>IF(D1514=1,F1514,G1514)</f>
        <v/>
      </c>
      <c r="F1514" s="124">
        <f>IF(AI1513,0.11*ε_cu1cd,IF(AH1513,F1513*0.01,F1513))</f>
        <v/>
      </c>
      <c r="G1514" s="124">
        <f>IF(AP1513,-0.1*ε_cu1cd,IF(AM1513,G1513*0.01,G1513))</f>
        <v/>
      </c>
      <c r="H1514" s="113">
        <f>IF(A1514=1,E1514,IF(AO1513,H1513-E1513+E1514,IF(AP1513,0.8*H1513,H1513+E1514)))</f>
        <v/>
      </c>
      <c r="I1514" s="169">
        <f>(C1514-H1514)/h</f>
        <v/>
      </c>
      <c r="J1514">
        <f>C1514/(ε_c1cd)</f>
        <v/>
      </c>
      <c r="K1514">
        <f>C1514/I1514</f>
        <v/>
      </c>
      <c r="L1514" s="131">
        <f>I1514/(ε_c1cd)</f>
        <v/>
      </c>
      <c r="M1514">
        <f>I1514*(K1514-Z_s1)</f>
        <v/>
      </c>
      <c r="N1514">
        <f>I1514*(K1514-Z_s2)</f>
        <v/>
      </c>
      <c r="O1514">
        <f>E_s*M1514</f>
        <v/>
      </c>
      <c r="P1514">
        <f>E_s*N1514</f>
        <v/>
      </c>
      <c r="Q1514">
        <f>O1514*A_s1</f>
        <v/>
      </c>
      <c r="R1514">
        <f>P1514*A_s2</f>
        <v/>
      </c>
      <c r="S1514">
        <f>Q1514*($K1514-Z_s1)</f>
        <v/>
      </c>
      <c r="T1514">
        <f>R1514*($K1514-Z_s2)</f>
        <v/>
      </c>
      <c r="U1514">
        <f>(INDIRECT("a_"&amp;U$2)/(U$2+1))*(($C1514^(U$2+1)-$H1514^(U$2+1))/(ε_c1cd^(U$2+1)))</f>
        <v/>
      </c>
      <c r="V1514">
        <f>(INDIRECT("a_"&amp;V$2)/(V$2+1))*(($C1514^(V$2+1)-$H1514^(V$2+1))/(ε_c1cd^(V$2+1)))</f>
        <v/>
      </c>
      <c r="W1514">
        <f>(INDIRECT("a_"&amp;W$2)/(W$2+1))*(($C1514^(W$2+1)-$H1514^(W$2+1))/(ε_c1cd^(W$2+1)))</f>
        <v/>
      </c>
      <c r="X1514">
        <f>(INDIRECT("a_"&amp;X$2)/(X$2+1))*(($C1514^(X$2+1)-$H1514^(X$2+1))/(ε_c1cd^(X$2+1)))</f>
        <v/>
      </c>
      <c r="Y1514">
        <f>(INDIRECT("a_"&amp;Y$2)/(Y$2+1))*(($C1514^(Y$2+1)-$H1514^(Y$2+1))/(ε_c1cd^(Y$2+1)))</f>
        <v/>
      </c>
      <c r="Z1514">
        <f>(INDIRECT("a_"&amp;Z$2)/(Z$2+2))*(($C1514^(Z$2+2)-$H1514^(Z$2+2))/(ε_c1cd^(Z$2+2)))</f>
        <v/>
      </c>
      <c r="AA1514">
        <f>(INDIRECT("a_"&amp;AA$2)/(AA$2+2))*(($C1514^(AA$2+2)-$H1514^(AA$2+2))/(ε_c1cd^(AA$2+2)))</f>
        <v/>
      </c>
      <c r="AB1514">
        <f>(INDIRECT("a_"&amp;AB$2)/(AB$2+2))*(($C1514^(AB$2+2)-$H1514^(AB$2+2))/(ε_c1cd^(AB$2+2)))</f>
        <v/>
      </c>
      <c r="AC1514">
        <f>(INDIRECT("a_"&amp;AC$2)/(AC$2+2))*(($C1514^(AC$2+2)-$H1514^(AC$2+2))/(ε_c1cd^(AC$2+2)))</f>
        <v/>
      </c>
      <c r="AD1514">
        <f>(INDIRECT("a_"&amp;AD$2)/(AD$2+2))*(($C1514^(AD$2+2)-$H1514^(AD$2+2))/(ε_c1cd^(AD$2+2)))</f>
        <v/>
      </c>
      <c r="AE1514" s="111">
        <f>(b*f_cd/L1514)*SUM(U1514:Y1514)+SUM(Q1514:R1514)</f>
        <v/>
      </c>
      <c r="AF1514" s="112">
        <f>AE1514*(K1514-y+e)</f>
        <v/>
      </c>
      <c r="AG1514" s="113">
        <f>(b*f_cd/(L1514^2))*SUM(Z1514:AD1514)+SUM(S1514:T1514)-AF1514</f>
        <v/>
      </c>
      <c r="AH1514" s="114">
        <f>AG1514&lt;0</f>
        <v/>
      </c>
      <c r="AI1514" s="115">
        <f>IF(A1514=1,FALSE,(AND(AQ1514,AH1514,NOT(AI1513))))</f>
        <v/>
      </c>
      <c r="AJ1514" s="116">
        <f>(b*f_cd/L1514)*(a_1/2*J1514^2+a_2/3*J1514^3+a_3/4*J1514^4+a_4/5*J1514^5+a_5/6*J1514^6)+SUM(Q1514:R1514)</f>
        <v/>
      </c>
      <c r="AK1514">
        <f>AJ1514*(K1514-y+e)</f>
        <v/>
      </c>
      <c r="AL1514" s="118">
        <f>(b*f_cd/(L1514^2))*(a_1/3*J1514^3+a_2/4*J1514^4+a_3/5*J1514^5+a_4/6*J1514^6+a_5/7*J1514^7)+SUM(S1514:T1514)-AK1514</f>
        <v/>
      </c>
      <c r="AM1514" s="114">
        <f>AL1514&gt;0</f>
        <v/>
      </c>
      <c r="AN1514" s="115">
        <f>IF(A1514=1,FALSE,(AND(AQ1514,AM1514,NOT(AN1513))))</f>
        <v/>
      </c>
      <c r="AO1514">
        <f>IF(D1514=1,AND(AH1514,NOT(AI1514)),AND(AM1514,NOT(AN1514)))</f>
        <v/>
      </c>
      <c r="AP1514" s="119">
        <f>IF(D1514=1,AI1514,AN1514)</f>
        <v/>
      </c>
      <c r="AQ1514" s="125">
        <f>ABS(E1514)&lt;$AQ$2</f>
        <v/>
      </c>
      <c r="AS1514">
        <f>IF(AP1514,MAX(AS$3:AS1512)+1,"")</f>
        <v/>
      </c>
    </row>
    <row r="1515">
      <c r="A1515" t="n">
        <v>1425</v>
      </c>
      <c r="B1515" s="131">
        <f>IF(A1515=1,0,IF(AP1515,0.1*ε_cu1cd,0))</f>
        <v/>
      </c>
      <c r="C1515" s="131">
        <f>IF(A1515=1,0.1*ε_cu1cd,C1514+B1514)</f>
        <v/>
      </c>
      <c r="D1515" s="113">
        <f>IF('Нормальний переріз'!$D$68&gt;0,1,2)</f>
        <v/>
      </c>
      <c r="E1515" s="144">
        <f>IF(D1515=1,F1515,G1515)</f>
        <v/>
      </c>
      <c r="F1515" s="124">
        <f>IF(AI1514,0.11*ε_cu1cd,IF(AH1514,F1514*0.01,F1514))</f>
        <v/>
      </c>
      <c r="G1515" s="124">
        <f>IF(AP1514,-0.1*ε_cu1cd,IF(AM1514,G1514*0.01,G1514))</f>
        <v/>
      </c>
      <c r="H1515" s="113">
        <f>IF(A1515=1,E1515,IF(AO1514,H1514-E1514+E1515,IF(AP1514,0.8*H1514,H1514+E1515)))</f>
        <v/>
      </c>
      <c r="I1515" s="169">
        <f>(C1515-H1515)/h</f>
        <v/>
      </c>
      <c r="J1515">
        <f>C1515/(ε_c1cd)</f>
        <v/>
      </c>
      <c r="K1515">
        <f>C1515/I1515</f>
        <v/>
      </c>
      <c r="L1515" s="131">
        <f>I1515/(ε_c1cd)</f>
        <v/>
      </c>
      <c r="M1515">
        <f>I1515*(K1515-Z_s1)</f>
        <v/>
      </c>
      <c r="N1515">
        <f>I1515*(K1515-Z_s2)</f>
        <v/>
      </c>
      <c r="O1515">
        <f>E_s*M1515</f>
        <v/>
      </c>
      <c r="P1515">
        <f>E_s*N1515</f>
        <v/>
      </c>
      <c r="Q1515">
        <f>O1515*A_s1</f>
        <v/>
      </c>
      <c r="R1515">
        <f>P1515*A_s2</f>
        <v/>
      </c>
      <c r="S1515">
        <f>Q1515*($K1515-Z_s1)</f>
        <v/>
      </c>
      <c r="T1515">
        <f>R1515*($K1515-Z_s2)</f>
        <v/>
      </c>
      <c r="U1515">
        <f>(INDIRECT("a_"&amp;U$2)/(U$2+1))*(($C1515^(U$2+1)-$H1515^(U$2+1))/(ε_c1cd^(U$2+1)))</f>
        <v/>
      </c>
      <c r="V1515">
        <f>(INDIRECT("a_"&amp;V$2)/(V$2+1))*(($C1515^(V$2+1)-$H1515^(V$2+1))/(ε_c1cd^(V$2+1)))</f>
        <v/>
      </c>
      <c r="W1515">
        <f>(INDIRECT("a_"&amp;W$2)/(W$2+1))*(($C1515^(W$2+1)-$H1515^(W$2+1))/(ε_c1cd^(W$2+1)))</f>
        <v/>
      </c>
      <c r="X1515">
        <f>(INDIRECT("a_"&amp;X$2)/(X$2+1))*(($C1515^(X$2+1)-$H1515^(X$2+1))/(ε_c1cd^(X$2+1)))</f>
        <v/>
      </c>
      <c r="Y1515">
        <f>(INDIRECT("a_"&amp;Y$2)/(Y$2+1))*(($C1515^(Y$2+1)-$H1515^(Y$2+1))/(ε_c1cd^(Y$2+1)))</f>
        <v/>
      </c>
      <c r="Z1515">
        <f>(INDIRECT("a_"&amp;Z$2)/(Z$2+2))*(($C1515^(Z$2+2)-$H1515^(Z$2+2))/(ε_c1cd^(Z$2+2)))</f>
        <v/>
      </c>
      <c r="AA1515">
        <f>(INDIRECT("a_"&amp;AA$2)/(AA$2+2))*(($C1515^(AA$2+2)-$H1515^(AA$2+2))/(ε_c1cd^(AA$2+2)))</f>
        <v/>
      </c>
      <c r="AB1515">
        <f>(INDIRECT("a_"&amp;AB$2)/(AB$2+2))*(($C1515^(AB$2+2)-$H1515^(AB$2+2))/(ε_c1cd^(AB$2+2)))</f>
        <v/>
      </c>
      <c r="AC1515">
        <f>(INDIRECT("a_"&amp;AC$2)/(AC$2+2))*(($C1515^(AC$2+2)-$H1515^(AC$2+2))/(ε_c1cd^(AC$2+2)))</f>
        <v/>
      </c>
      <c r="AD1515">
        <f>(INDIRECT("a_"&amp;AD$2)/(AD$2+2))*(($C1515^(AD$2+2)-$H1515^(AD$2+2))/(ε_c1cd^(AD$2+2)))</f>
        <v/>
      </c>
      <c r="AE1515" s="111">
        <f>(b*f_cd/L1515)*SUM(U1515:Y1515)+SUM(Q1515:R1515)</f>
        <v/>
      </c>
      <c r="AF1515" s="112">
        <f>AE1515*(K1515-y+e)</f>
        <v/>
      </c>
      <c r="AG1515" s="113">
        <f>(b*f_cd/(L1515^2))*SUM(Z1515:AD1515)+SUM(S1515:T1515)-AF1515</f>
        <v/>
      </c>
      <c r="AH1515" s="114">
        <f>AG1515&lt;0</f>
        <v/>
      </c>
      <c r="AI1515" s="115">
        <f>IF(A1515=1,FALSE,(AND(AQ1515,AH1515,NOT(AI1514))))</f>
        <v/>
      </c>
      <c r="AJ1515" s="116">
        <f>(b*f_cd/L1515)*(a_1/2*J1515^2+a_2/3*J1515^3+a_3/4*J1515^4+a_4/5*J1515^5+a_5/6*J1515^6)+SUM(Q1515:R1515)</f>
        <v/>
      </c>
      <c r="AK1515">
        <f>AJ1515*(K1515-y+e)</f>
        <v/>
      </c>
      <c r="AL1515" s="118">
        <f>(b*f_cd/(L1515^2))*(a_1/3*J1515^3+a_2/4*J1515^4+a_3/5*J1515^5+a_4/6*J1515^6+a_5/7*J1515^7)+SUM(S1515:T1515)-AK1515</f>
        <v/>
      </c>
      <c r="AM1515" s="114">
        <f>AL1515&gt;0</f>
        <v/>
      </c>
      <c r="AN1515" s="115">
        <f>IF(A1515=1,FALSE,(AND(AQ1515,AM1515,NOT(AN1514))))</f>
        <v/>
      </c>
      <c r="AO1515">
        <f>IF(D1515=1,AND(AH1515,NOT(AI1515)),AND(AM1515,NOT(AN1515)))</f>
        <v/>
      </c>
      <c r="AP1515" s="119">
        <f>IF(D1515=1,AI1515,AN1515)</f>
        <v/>
      </c>
      <c r="AQ1515" s="125">
        <f>ABS(E1515)&lt;$AQ$2</f>
        <v/>
      </c>
      <c r="AS1515">
        <f>IF(AP1515,MAX(AS$3:AS1513)+1,"")</f>
        <v/>
      </c>
    </row>
    <row r="1516">
      <c r="A1516" t="n">
        <v>1426</v>
      </c>
      <c r="B1516" s="131">
        <f>IF(A1516=1,0,IF(AP1516,0.1*ε_cu1cd,0))</f>
        <v/>
      </c>
      <c r="C1516" s="131">
        <f>IF(A1516=1,0.1*ε_cu1cd,C1515+B1515)</f>
        <v/>
      </c>
      <c r="D1516" s="113">
        <f>IF('Нормальний переріз'!$D$68&gt;0,1,2)</f>
        <v/>
      </c>
      <c r="E1516" s="144">
        <f>IF(D1516=1,F1516,G1516)</f>
        <v/>
      </c>
      <c r="F1516" s="124">
        <f>IF(AI1515,0.11*ε_cu1cd,IF(AH1515,F1515*0.01,F1515))</f>
        <v/>
      </c>
      <c r="G1516" s="124">
        <f>IF(AP1515,-0.1*ε_cu1cd,IF(AM1515,G1515*0.01,G1515))</f>
        <v/>
      </c>
      <c r="H1516" s="113">
        <f>IF(A1516=1,E1516,IF(AO1515,H1515-E1515+E1516,IF(AP1515,0.8*H1515,H1515+E1516)))</f>
        <v/>
      </c>
      <c r="I1516" s="169">
        <f>(C1516-H1516)/h</f>
        <v/>
      </c>
      <c r="J1516">
        <f>C1516/(ε_c1cd)</f>
        <v/>
      </c>
      <c r="K1516">
        <f>C1516/I1516</f>
        <v/>
      </c>
      <c r="L1516" s="131">
        <f>I1516/(ε_c1cd)</f>
        <v/>
      </c>
      <c r="M1516">
        <f>I1516*(K1516-Z_s1)</f>
        <v/>
      </c>
      <c r="N1516">
        <f>I1516*(K1516-Z_s2)</f>
        <v/>
      </c>
      <c r="O1516">
        <f>E_s*M1516</f>
        <v/>
      </c>
      <c r="P1516">
        <f>E_s*N1516</f>
        <v/>
      </c>
      <c r="Q1516">
        <f>O1516*A_s1</f>
        <v/>
      </c>
      <c r="R1516">
        <f>P1516*A_s2</f>
        <v/>
      </c>
      <c r="S1516">
        <f>Q1516*($K1516-Z_s1)</f>
        <v/>
      </c>
      <c r="T1516">
        <f>R1516*($K1516-Z_s2)</f>
        <v/>
      </c>
      <c r="U1516">
        <f>(INDIRECT("a_"&amp;U$2)/(U$2+1))*(($C1516^(U$2+1)-$H1516^(U$2+1))/(ε_c1cd^(U$2+1)))</f>
        <v/>
      </c>
      <c r="V1516">
        <f>(INDIRECT("a_"&amp;V$2)/(V$2+1))*(($C1516^(V$2+1)-$H1516^(V$2+1))/(ε_c1cd^(V$2+1)))</f>
        <v/>
      </c>
      <c r="W1516">
        <f>(INDIRECT("a_"&amp;W$2)/(W$2+1))*(($C1516^(W$2+1)-$H1516^(W$2+1))/(ε_c1cd^(W$2+1)))</f>
        <v/>
      </c>
      <c r="X1516">
        <f>(INDIRECT("a_"&amp;X$2)/(X$2+1))*(($C1516^(X$2+1)-$H1516^(X$2+1))/(ε_c1cd^(X$2+1)))</f>
        <v/>
      </c>
      <c r="Y1516">
        <f>(INDIRECT("a_"&amp;Y$2)/(Y$2+1))*(($C1516^(Y$2+1)-$H1516^(Y$2+1))/(ε_c1cd^(Y$2+1)))</f>
        <v/>
      </c>
      <c r="Z1516">
        <f>(INDIRECT("a_"&amp;Z$2)/(Z$2+2))*(($C1516^(Z$2+2)-$H1516^(Z$2+2))/(ε_c1cd^(Z$2+2)))</f>
        <v/>
      </c>
      <c r="AA1516">
        <f>(INDIRECT("a_"&amp;AA$2)/(AA$2+2))*(($C1516^(AA$2+2)-$H1516^(AA$2+2))/(ε_c1cd^(AA$2+2)))</f>
        <v/>
      </c>
      <c r="AB1516">
        <f>(INDIRECT("a_"&amp;AB$2)/(AB$2+2))*(($C1516^(AB$2+2)-$H1516^(AB$2+2))/(ε_c1cd^(AB$2+2)))</f>
        <v/>
      </c>
      <c r="AC1516">
        <f>(INDIRECT("a_"&amp;AC$2)/(AC$2+2))*(($C1516^(AC$2+2)-$H1516^(AC$2+2))/(ε_c1cd^(AC$2+2)))</f>
        <v/>
      </c>
      <c r="AD1516">
        <f>(INDIRECT("a_"&amp;AD$2)/(AD$2+2))*(($C1516^(AD$2+2)-$H1516^(AD$2+2))/(ε_c1cd^(AD$2+2)))</f>
        <v/>
      </c>
      <c r="AE1516" s="111">
        <f>(b*f_cd/L1516)*SUM(U1516:Y1516)+SUM(Q1516:R1516)</f>
        <v/>
      </c>
      <c r="AF1516" s="112">
        <f>AE1516*(K1516-y+e)</f>
        <v/>
      </c>
      <c r="AG1516" s="113">
        <f>(b*f_cd/(L1516^2))*SUM(Z1516:AD1516)+SUM(S1516:T1516)-AF1516</f>
        <v/>
      </c>
      <c r="AH1516" s="114">
        <f>AG1516&lt;0</f>
        <v/>
      </c>
      <c r="AI1516" s="115">
        <f>IF(A1516=1,FALSE,(AND(AQ1516,AH1516,NOT(AI1515))))</f>
        <v/>
      </c>
      <c r="AJ1516" s="116">
        <f>(b*f_cd/L1516)*(a_1/2*J1516^2+a_2/3*J1516^3+a_3/4*J1516^4+a_4/5*J1516^5+a_5/6*J1516^6)+SUM(Q1516:R1516)</f>
        <v/>
      </c>
      <c r="AK1516">
        <f>AJ1516*(K1516-y+e)</f>
        <v/>
      </c>
      <c r="AL1516" s="118">
        <f>(b*f_cd/(L1516^2))*(a_1/3*J1516^3+a_2/4*J1516^4+a_3/5*J1516^5+a_4/6*J1516^6+a_5/7*J1516^7)+SUM(S1516:T1516)-AK1516</f>
        <v/>
      </c>
      <c r="AM1516" s="114">
        <f>AL1516&gt;0</f>
        <v/>
      </c>
      <c r="AN1516" s="115">
        <f>IF(A1516=1,FALSE,(AND(AQ1516,AM1516,NOT(AN1515))))</f>
        <v/>
      </c>
      <c r="AO1516">
        <f>IF(D1516=1,AND(AH1516,NOT(AI1516)),AND(AM1516,NOT(AN1516)))</f>
        <v/>
      </c>
      <c r="AP1516" s="119">
        <f>IF(D1516=1,AI1516,AN1516)</f>
        <v/>
      </c>
      <c r="AQ1516" s="125">
        <f>ABS(E1516)&lt;$AQ$2</f>
        <v/>
      </c>
      <c r="AS1516">
        <f>IF(AP1516,MAX(AS$3:AS1514)+1,"")</f>
        <v/>
      </c>
    </row>
    <row r="1517">
      <c r="A1517" t="n">
        <v>1427</v>
      </c>
      <c r="B1517" s="131">
        <f>IF(A1517=1,0,IF(AP1517,0.1*ε_cu1cd,0))</f>
        <v/>
      </c>
      <c r="C1517" s="131">
        <f>IF(A1517=1,0.1*ε_cu1cd,C1516+B1516)</f>
        <v/>
      </c>
      <c r="D1517" s="113">
        <f>IF('Нормальний переріз'!$D$68&gt;0,1,2)</f>
        <v/>
      </c>
      <c r="E1517" s="144">
        <f>IF(D1517=1,F1517,G1517)</f>
        <v/>
      </c>
      <c r="F1517" s="124">
        <f>IF(AI1516,0.11*ε_cu1cd,IF(AH1516,F1516*0.01,F1516))</f>
        <v/>
      </c>
      <c r="G1517" s="124">
        <f>IF(AP1516,-0.1*ε_cu1cd,IF(AM1516,G1516*0.01,G1516))</f>
        <v/>
      </c>
      <c r="H1517" s="113">
        <f>IF(A1517=1,E1517,IF(AO1516,H1516-E1516+E1517,IF(AP1516,0.8*H1516,H1516+E1517)))</f>
        <v/>
      </c>
      <c r="I1517" s="169">
        <f>(C1517-H1517)/h</f>
        <v/>
      </c>
      <c r="J1517">
        <f>C1517/(ε_c1cd)</f>
        <v/>
      </c>
      <c r="K1517">
        <f>C1517/I1517</f>
        <v/>
      </c>
      <c r="L1517" s="131">
        <f>I1517/(ε_c1cd)</f>
        <v/>
      </c>
      <c r="M1517">
        <f>I1517*(K1517-Z_s1)</f>
        <v/>
      </c>
      <c r="N1517">
        <f>I1517*(K1517-Z_s2)</f>
        <v/>
      </c>
      <c r="O1517">
        <f>E_s*M1517</f>
        <v/>
      </c>
      <c r="P1517">
        <f>E_s*N1517</f>
        <v/>
      </c>
      <c r="Q1517">
        <f>O1517*A_s1</f>
        <v/>
      </c>
      <c r="R1517">
        <f>P1517*A_s2</f>
        <v/>
      </c>
      <c r="S1517">
        <f>Q1517*($K1517-Z_s1)</f>
        <v/>
      </c>
      <c r="T1517">
        <f>R1517*($K1517-Z_s2)</f>
        <v/>
      </c>
      <c r="U1517">
        <f>(INDIRECT("a_"&amp;U$2)/(U$2+1))*(($C1517^(U$2+1)-$H1517^(U$2+1))/(ε_c1cd^(U$2+1)))</f>
        <v/>
      </c>
      <c r="V1517">
        <f>(INDIRECT("a_"&amp;V$2)/(V$2+1))*(($C1517^(V$2+1)-$H1517^(V$2+1))/(ε_c1cd^(V$2+1)))</f>
        <v/>
      </c>
      <c r="W1517">
        <f>(INDIRECT("a_"&amp;W$2)/(W$2+1))*(($C1517^(W$2+1)-$H1517^(W$2+1))/(ε_c1cd^(W$2+1)))</f>
        <v/>
      </c>
      <c r="X1517">
        <f>(INDIRECT("a_"&amp;X$2)/(X$2+1))*(($C1517^(X$2+1)-$H1517^(X$2+1))/(ε_c1cd^(X$2+1)))</f>
        <v/>
      </c>
      <c r="Y1517">
        <f>(INDIRECT("a_"&amp;Y$2)/(Y$2+1))*(($C1517^(Y$2+1)-$H1517^(Y$2+1))/(ε_c1cd^(Y$2+1)))</f>
        <v/>
      </c>
      <c r="Z1517">
        <f>(INDIRECT("a_"&amp;Z$2)/(Z$2+2))*(($C1517^(Z$2+2)-$H1517^(Z$2+2))/(ε_c1cd^(Z$2+2)))</f>
        <v/>
      </c>
      <c r="AA1517">
        <f>(INDIRECT("a_"&amp;AA$2)/(AA$2+2))*(($C1517^(AA$2+2)-$H1517^(AA$2+2))/(ε_c1cd^(AA$2+2)))</f>
        <v/>
      </c>
      <c r="AB1517">
        <f>(INDIRECT("a_"&amp;AB$2)/(AB$2+2))*(($C1517^(AB$2+2)-$H1517^(AB$2+2))/(ε_c1cd^(AB$2+2)))</f>
        <v/>
      </c>
      <c r="AC1517">
        <f>(INDIRECT("a_"&amp;AC$2)/(AC$2+2))*(($C1517^(AC$2+2)-$H1517^(AC$2+2))/(ε_c1cd^(AC$2+2)))</f>
        <v/>
      </c>
      <c r="AD1517">
        <f>(INDIRECT("a_"&amp;AD$2)/(AD$2+2))*(($C1517^(AD$2+2)-$H1517^(AD$2+2))/(ε_c1cd^(AD$2+2)))</f>
        <v/>
      </c>
      <c r="AE1517" s="111">
        <f>(b*f_cd/L1517)*SUM(U1517:Y1517)+SUM(Q1517:R1517)</f>
        <v/>
      </c>
      <c r="AF1517" s="112">
        <f>AE1517*(K1517-y+e)</f>
        <v/>
      </c>
      <c r="AG1517" s="113">
        <f>(b*f_cd/(L1517^2))*SUM(Z1517:AD1517)+SUM(S1517:T1517)-AF1517</f>
        <v/>
      </c>
      <c r="AH1517" s="114">
        <f>AG1517&lt;0</f>
        <v/>
      </c>
      <c r="AI1517" s="115">
        <f>IF(A1517=1,FALSE,(AND(AQ1517,AH1517,NOT(AI1516))))</f>
        <v/>
      </c>
      <c r="AJ1517" s="116">
        <f>(b*f_cd/L1517)*(a_1/2*J1517^2+a_2/3*J1517^3+a_3/4*J1517^4+a_4/5*J1517^5+a_5/6*J1517^6)+SUM(Q1517:R1517)</f>
        <v/>
      </c>
      <c r="AK1517">
        <f>AJ1517*(K1517-y+e)</f>
        <v/>
      </c>
      <c r="AL1517" s="118">
        <f>(b*f_cd/(L1517^2))*(a_1/3*J1517^3+a_2/4*J1517^4+a_3/5*J1517^5+a_4/6*J1517^6+a_5/7*J1517^7)+SUM(S1517:T1517)-AK1517</f>
        <v/>
      </c>
      <c r="AM1517" s="114">
        <f>AL1517&gt;0</f>
        <v/>
      </c>
      <c r="AN1517" s="115">
        <f>IF(A1517=1,FALSE,(AND(AQ1517,AM1517,NOT(AN1516))))</f>
        <v/>
      </c>
      <c r="AO1517">
        <f>IF(D1517=1,AND(AH1517,NOT(AI1517)),AND(AM1517,NOT(AN1517)))</f>
        <v/>
      </c>
      <c r="AP1517" s="119">
        <f>IF(D1517=1,AI1517,AN1517)</f>
        <v/>
      </c>
      <c r="AQ1517" s="125">
        <f>ABS(E1517)&lt;$AQ$2</f>
        <v/>
      </c>
      <c r="AS1517">
        <f>IF(AP1517,MAX(AS$3:AS1515)+1,"")</f>
        <v/>
      </c>
    </row>
    <row r="1518">
      <c r="A1518" t="n">
        <v>1428</v>
      </c>
      <c r="B1518" s="131">
        <f>IF(A1518=1,0,IF(AP1518,0.1*ε_cu1cd,0))</f>
        <v/>
      </c>
      <c r="C1518" s="131">
        <f>IF(A1518=1,0.1*ε_cu1cd,C1517+B1517)</f>
        <v/>
      </c>
      <c r="D1518" s="113">
        <f>IF('Нормальний переріз'!$D$68&gt;0,1,2)</f>
        <v/>
      </c>
      <c r="E1518" s="144">
        <f>IF(D1518=1,F1518,G1518)</f>
        <v/>
      </c>
      <c r="F1518" s="124">
        <f>IF(AI1517,0.11*ε_cu1cd,IF(AH1517,F1517*0.01,F1517))</f>
        <v/>
      </c>
      <c r="G1518" s="124">
        <f>IF(AP1517,-0.1*ε_cu1cd,IF(AM1517,G1517*0.01,G1517))</f>
        <v/>
      </c>
      <c r="H1518" s="113">
        <f>IF(A1518=1,E1518,IF(AO1517,H1517-E1517+E1518,IF(AP1517,0.8*H1517,H1517+E1518)))</f>
        <v/>
      </c>
      <c r="I1518" s="169">
        <f>(C1518-H1518)/h</f>
        <v/>
      </c>
      <c r="J1518">
        <f>C1518/(ε_c1cd)</f>
        <v/>
      </c>
      <c r="K1518">
        <f>C1518/I1518</f>
        <v/>
      </c>
      <c r="L1518" s="131">
        <f>I1518/(ε_c1cd)</f>
        <v/>
      </c>
      <c r="M1518">
        <f>I1518*(K1518-Z_s1)</f>
        <v/>
      </c>
      <c r="N1518">
        <f>I1518*(K1518-Z_s2)</f>
        <v/>
      </c>
      <c r="O1518">
        <f>E_s*M1518</f>
        <v/>
      </c>
      <c r="P1518">
        <f>E_s*N1518</f>
        <v/>
      </c>
      <c r="Q1518">
        <f>O1518*A_s1</f>
        <v/>
      </c>
      <c r="R1518">
        <f>P1518*A_s2</f>
        <v/>
      </c>
      <c r="S1518">
        <f>Q1518*($K1518-Z_s1)</f>
        <v/>
      </c>
      <c r="T1518">
        <f>R1518*($K1518-Z_s2)</f>
        <v/>
      </c>
      <c r="U1518">
        <f>(INDIRECT("a_"&amp;U$2)/(U$2+1))*(($C1518^(U$2+1)-$H1518^(U$2+1))/(ε_c1cd^(U$2+1)))</f>
        <v/>
      </c>
      <c r="V1518">
        <f>(INDIRECT("a_"&amp;V$2)/(V$2+1))*(($C1518^(V$2+1)-$H1518^(V$2+1))/(ε_c1cd^(V$2+1)))</f>
        <v/>
      </c>
      <c r="W1518">
        <f>(INDIRECT("a_"&amp;W$2)/(W$2+1))*(($C1518^(W$2+1)-$H1518^(W$2+1))/(ε_c1cd^(W$2+1)))</f>
        <v/>
      </c>
      <c r="X1518">
        <f>(INDIRECT("a_"&amp;X$2)/(X$2+1))*(($C1518^(X$2+1)-$H1518^(X$2+1))/(ε_c1cd^(X$2+1)))</f>
        <v/>
      </c>
      <c r="Y1518">
        <f>(INDIRECT("a_"&amp;Y$2)/(Y$2+1))*(($C1518^(Y$2+1)-$H1518^(Y$2+1))/(ε_c1cd^(Y$2+1)))</f>
        <v/>
      </c>
      <c r="Z1518">
        <f>(INDIRECT("a_"&amp;Z$2)/(Z$2+2))*(($C1518^(Z$2+2)-$H1518^(Z$2+2))/(ε_c1cd^(Z$2+2)))</f>
        <v/>
      </c>
      <c r="AA1518">
        <f>(INDIRECT("a_"&amp;AA$2)/(AA$2+2))*(($C1518^(AA$2+2)-$H1518^(AA$2+2))/(ε_c1cd^(AA$2+2)))</f>
        <v/>
      </c>
      <c r="AB1518">
        <f>(INDIRECT("a_"&amp;AB$2)/(AB$2+2))*(($C1518^(AB$2+2)-$H1518^(AB$2+2))/(ε_c1cd^(AB$2+2)))</f>
        <v/>
      </c>
      <c r="AC1518">
        <f>(INDIRECT("a_"&amp;AC$2)/(AC$2+2))*(($C1518^(AC$2+2)-$H1518^(AC$2+2))/(ε_c1cd^(AC$2+2)))</f>
        <v/>
      </c>
      <c r="AD1518">
        <f>(INDIRECT("a_"&amp;AD$2)/(AD$2+2))*(($C1518^(AD$2+2)-$H1518^(AD$2+2))/(ε_c1cd^(AD$2+2)))</f>
        <v/>
      </c>
      <c r="AE1518" s="111">
        <f>(b*f_cd/L1518)*SUM(U1518:Y1518)+SUM(Q1518:R1518)</f>
        <v/>
      </c>
      <c r="AF1518" s="112">
        <f>AE1518*(K1518-y+e)</f>
        <v/>
      </c>
      <c r="AG1518" s="113">
        <f>(b*f_cd/(L1518^2))*SUM(Z1518:AD1518)+SUM(S1518:T1518)-AF1518</f>
        <v/>
      </c>
      <c r="AH1518" s="114">
        <f>AG1518&lt;0</f>
        <v/>
      </c>
      <c r="AI1518" s="115">
        <f>IF(A1518=1,FALSE,(AND(AQ1518,AH1518,NOT(AI1517))))</f>
        <v/>
      </c>
      <c r="AJ1518" s="116">
        <f>(b*f_cd/L1518)*(a_1/2*J1518^2+a_2/3*J1518^3+a_3/4*J1518^4+a_4/5*J1518^5+a_5/6*J1518^6)+SUM(Q1518:R1518)</f>
        <v/>
      </c>
      <c r="AK1518">
        <f>AJ1518*(K1518-y+e)</f>
        <v/>
      </c>
      <c r="AL1518" s="118">
        <f>(b*f_cd/(L1518^2))*(a_1/3*J1518^3+a_2/4*J1518^4+a_3/5*J1518^5+a_4/6*J1518^6+a_5/7*J1518^7)+SUM(S1518:T1518)-AK1518</f>
        <v/>
      </c>
      <c r="AM1518" s="114">
        <f>AL1518&gt;0</f>
        <v/>
      </c>
      <c r="AN1518" s="115">
        <f>IF(A1518=1,FALSE,(AND(AQ1518,AM1518,NOT(AN1517))))</f>
        <v/>
      </c>
      <c r="AO1518">
        <f>IF(D1518=1,AND(AH1518,NOT(AI1518)),AND(AM1518,NOT(AN1518)))</f>
        <v/>
      </c>
      <c r="AP1518" s="119">
        <f>IF(D1518=1,AI1518,AN1518)</f>
        <v/>
      </c>
      <c r="AQ1518" s="125">
        <f>ABS(E1518)&lt;$AQ$2</f>
        <v/>
      </c>
      <c r="AS1518">
        <f>IF(AP1518,MAX(AS$3:AS1516)+1,"")</f>
        <v/>
      </c>
    </row>
    <row r="1519">
      <c r="A1519" t="n">
        <v>1429</v>
      </c>
      <c r="B1519" s="131">
        <f>IF(A1519=1,0,IF(AP1519,0.1*ε_cu1cd,0))</f>
        <v/>
      </c>
      <c r="C1519" s="131">
        <f>IF(A1519=1,0.1*ε_cu1cd,C1518+B1518)</f>
        <v/>
      </c>
      <c r="D1519" s="113">
        <f>IF('Нормальний переріз'!$D$68&gt;0,1,2)</f>
        <v/>
      </c>
      <c r="E1519" s="144">
        <f>IF(D1519=1,F1519,G1519)</f>
        <v/>
      </c>
      <c r="F1519" s="124">
        <f>IF(AI1518,0.11*ε_cu1cd,IF(AH1518,F1518*0.01,F1518))</f>
        <v/>
      </c>
      <c r="G1519" s="124">
        <f>IF(AP1518,-0.1*ε_cu1cd,IF(AM1518,G1518*0.01,G1518))</f>
        <v/>
      </c>
      <c r="H1519" s="113">
        <f>IF(A1519=1,E1519,IF(AO1518,H1518-E1518+E1519,IF(AP1518,0.8*H1518,H1518+E1519)))</f>
        <v/>
      </c>
      <c r="I1519" s="169">
        <f>(C1519-H1519)/h</f>
        <v/>
      </c>
      <c r="J1519">
        <f>C1519/(ε_c1cd)</f>
        <v/>
      </c>
      <c r="K1519">
        <f>C1519/I1519</f>
        <v/>
      </c>
      <c r="L1519" s="131">
        <f>I1519/(ε_c1cd)</f>
        <v/>
      </c>
      <c r="M1519">
        <f>I1519*(K1519-Z_s1)</f>
        <v/>
      </c>
      <c r="N1519">
        <f>I1519*(K1519-Z_s2)</f>
        <v/>
      </c>
      <c r="O1519">
        <f>E_s*M1519</f>
        <v/>
      </c>
      <c r="P1519">
        <f>E_s*N1519</f>
        <v/>
      </c>
      <c r="Q1519">
        <f>O1519*A_s1</f>
        <v/>
      </c>
      <c r="R1519">
        <f>P1519*A_s2</f>
        <v/>
      </c>
      <c r="S1519">
        <f>Q1519*($K1519-Z_s1)</f>
        <v/>
      </c>
      <c r="T1519">
        <f>R1519*($K1519-Z_s2)</f>
        <v/>
      </c>
      <c r="U1519">
        <f>(INDIRECT("a_"&amp;U$2)/(U$2+1))*(($C1519^(U$2+1)-$H1519^(U$2+1))/(ε_c1cd^(U$2+1)))</f>
        <v/>
      </c>
      <c r="V1519">
        <f>(INDIRECT("a_"&amp;V$2)/(V$2+1))*(($C1519^(V$2+1)-$H1519^(V$2+1))/(ε_c1cd^(V$2+1)))</f>
        <v/>
      </c>
      <c r="W1519">
        <f>(INDIRECT("a_"&amp;W$2)/(W$2+1))*(($C1519^(W$2+1)-$H1519^(W$2+1))/(ε_c1cd^(W$2+1)))</f>
        <v/>
      </c>
      <c r="X1519">
        <f>(INDIRECT("a_"&amp;X$2)/(X$2+1))*(($C1519^(X$2+1)-$H1519^(X$2+1))/(ε_c1cd^(X$2+1)))</f>
        <v/>
      </c>
      <c r="Y1519">
        <f>(INDIRECT("a_"&amp;Y$2)/(Y$2+1))*(($C1519^(Y$2+1)-$H1519^(Y$2+1))/(ε_c1cd^(Y$2+1)))</f>
        <v/>
      </c>
      <c r="Z1519">
        <f>(INDIRECT("a_"&amp;Z$2)/(Z$2+2))*(($C1519^(Z$2+2)-$H1519^(Z$2+2))/(ε_c1cd^(Z$2+2)))</f>
        <v/>
      </c>
      <c r="AA1519">
        <f>(INDIRECT("a_"&amp;AA$2)/(AA$2+2))*(($C1519^(AA$2+2)-$H1519^(AA$2+2))/(ε_c1cd^(AA$2+2)))</f>
        <v/>
      </c>
      <c r="AB1519">
        <f>(INDIRECT("a_"&amp;AB$2)/(AB$2+2))*(($C1519^(AB$2+2)-$H1519^(AB$2+2))/(ε_c1cd^(AB$2+2)))</f>
        <v/>
      </c>
      <c r="AC1519">
        <f>(INDIRECT("a_"&amp;AC$2)/(AC$2+2))*(($C1519^(AC$2+2)-$H1519^(AC$2+2))/(ε_c1cd^(AC$2+2)))</f>
        <v/>
      </c>
      <c r="AD1519">
        <f>(INDIRECT("a_"&amp;AD$2)/(AD$2+2))*(($C1519^(AD$2+2)-$H1519^(AD$2+2))/(ε_c1cd^(AD$2+2)))</f>
        <v/>
      </c>
      <c r="AE1519" s="111">
        <f>(b*f_cd/L1519)*SUM(U1519:Y1519)+SUM(Q1519:R1519)</f>
        <v/>
      </c>
      <c r="AF1519" s="112">
        <f>AE1519*(K1519-y+e)</f>
        <v/>
      </c>
      <c r="AG1519" s="113">
        <f>(b*f_cd/(L1519^2))*SUM(Z1519:AD1519)+SUM(S1519:T1519)-AF1519</f>
        <v/>
      </c>
      <c r="AH1519" s="114">
        <f>AG1519&lt;0</f>
        <v/>
      </c>
      <c r="AI1519" s="115">
        <f>IF(A1519=1,FALSE,(AND(AQ1519,AH1519,NOT(AI1518))))</f>
        <v/>
      </c>
      <c r="AJ1519" s="116">
        <f>(b*f_cd/L1519)*(a_1/2*J1519^2+a_2/3*J1519^3+a_3/4*J1519^4+a_4/5*J1519^5+a_5/6*J1519^6)+SUM(Q1519:R1519)</f>
        <v/>
      </c>
      <c r="AK1519">
        <f>AJ1519*(K1519-y+e)</f>
        <v/>
      </c>
      <c r="AL1519" s="118">
        <f>(b*f_cd/(L1519^2))*(a_1/3*J1519^3+a_2/4*J1519^4+a_3/5*J1519^5+a_4/6*J1519^6+a_5/7*J1519^7)+SUM(S1519:T1519)-AK1519</f>
        <v/>
      </c>
      <c r="AM1519" s="114">
        <f>AL1519&gt;0</f>
        <v/>
      </c>
      <c r="AN1519" s="115">
        <f>IF(A1519=1,FALSE,(AND(AQ1519,AM1519,NOT(AN1518))))</f>
        <v/>
      </c>
      <c r="AO1519">
        <f>IF(D1519=1,AND(AH1519,NOT(AI1519)),AND(AM1519,NOT(AN1519)))</f>
        <v/>
      </c>
      <c r="AP1519" s="119">
        <f>IF(D1519=1,AI1519,AN1519)</f>
        <v/>
      </c>
      <c r="AQ1519" s="125">
        <f>ABS(E1519)&lt;$AQ$2</f>
        <v/>
      </c>
      <c r="AS1519">
        <f>IF(AP1519,MAX(AS$3:AS1517)+1,"")</f>
        <v/>
      </c>
    </row>
    <row r="1520">
      <c r="A1520" t="n">
        <v>1430</v>
      </c>
      <c r="B1520" s="131">
        <f>IF(A1520=1,0,IF(AP1520,0.1*ε_cu1cd,0))</f>
        <v/>
      </c>
      <c r="C1520" s="131">
        <f>IF(A1520=1,0.1*ε_cu1cd,C1519+B1519)</f>
        <v/>
      </c>
      <c r="D1520" s="113">
        <f>IF('Нормальний переріз'!$D$68&gt;0,1,2)</f>
        <v/>
      </c>
      <c r="E1520" s="144">
        <f>IF(D1520=1,F1520,G1520)</f>
        <v/>
      </c>
      <c r="F1520" s="124">
        <f>IF(AI1519,0.11*ε_cu1cd,IF(AH1519,F1519*0.01,F1519))</f>
        <v/>
      </c>
      <c r="G1520" s="124">
        <f>IF(AP1519,-0.1*ε_cu1cd,IF(AM1519,G1519*0.01,G1519))</f>
        <v/>
      </c>
      <c r="H1520" s="113">
        <f>IF(A1520=1,E1520,IF(AO1519,H1519-E1519+E1520,IF(AP1519,0.8*H1519,H1519+E1520)))</f>
        <v/>
      </c>
      <c r="I1520" s="169">
        <f>(C1520-H1520)/h</f>
        <v/>
      </c>
      <c r="J1520">
        <f>C1520/(ε_c1cd)</f>
        <v/>
      </c>
      <c r="K1520">
        <f>C1520/I1520</f>
        <v/>
      </c>
      <c r="L1520" s="131">
        <f>I1520/(ε_c1cd)</f>
        <v/>
      </c>
      <c r="M1520">
        <f>I1520*(K1520-Z_s1)</f>
        <v/>
      </c>
      <c r="N1520">
        <f>I1520*(K1520-Z_s2)</f>
        <v/>
      </c>
      <c r="O1520">
        <f>E_s*M1520</f>
        <v/>
      </c>
      <c r="P1520">
        <f>E_s*N1520</f>
        <v/>
      </c>
      <c r="Q1520">
        <f>O1520*A_s1</f>
        <v/>
      </c>
      <c r="R1520">
        <f>P1520*A_s2</f>
        <v/>
      </c>
      <c r="S1520">
        <f>Q1520*($K1520-Z_s1)</f>
        <v/>
      </c>
      <c r="T1520">
        <f>R1520*($K1520-Z_s2)</f>
        <v/>
      </c>
      <c r="U1520">
        <f>(INDIRECT("a_"&amp;U$2)/(U$2+1))*(($C1520^(U$2+1)-$H1520^(U$2+1))/(ε_c1cd^(U$2+1)))</f>
        <v/>
      </c>
      <c r="V1520">
        <f>(INDIRECT("a_"&amp;V$2)/(V$2+1))*(($C1520^(V$2+1)-$H1520^(V$2+1))/(ε_c1cd^(V$2+1)))</f>
        <v/>
      </c>
      <c r="W1520">
        <f>(INDIRECT("a_"&amp;W$2)/(W$2+1))*(($C1520^(W$2+1)-$H1520^(W$2+1))/(ε_c1cd^(W$2+1)))</f>
        <v/>
      </c>
      <c r="X1520">
        <f>(INDIRECT("a_"&amp;X$2)/(X$2+1))*(($C1520^(X$2+1)-$H1520^(X$2+1))/(ε_c1cd^(X$2+1)))</f>
        <v/>
      </c>
      <c r="Y1520">
        <f>(INDIRECT("a_"&amp;Y$2)/(Y$2+1))*(($C1520^(Y$2+1)-$H1520^(Y$2+1))/(ε_c1cd^(Y$2+1)))</f>
        <v/>
      </c>
      <c r="Z1520">
        <f>(INDIRECT("a_"&amp;Z$2)/(Z$2+2))*(($C1520^(Z$2+2)-$H1520^(Z$2+2))/(ε_c1cd^(Z$2+2)))</f>
        <v/>
      </c>
      <c r="AA1520">
        <f>(INDIRECT("a_"&amp;AA$2)/(AA$2+2))*(($C1520^(AA$2+2)-$H1520^(AA$2+2))/(ε_c1cd^(AA$2+2)))</f>
        <v/>
      </c>
      <c r="AB1520">
        <f>(INDIRECT("a_"&amp;AB$2)/(AB$2+2))*(($C1520^(AB$2+2)-$H1520^(AB$2+2))/(ε_c1cd^(AB$2+2)))</f>
        <v/>
      </c>
      <c r="AC1520">
        <f>(INDIRECT("a_"&amp;AC$2)/(AC$2+2))*(($C1520^(AC$2+2)-$H1520^(AC$2+2))/(ε_c1cd^(AC$2+2)))</f>
        <v/>
      </c>
      <c r="AD1520">
        <f>(INDIRECT("a_"&amp;AD$2)/(AD$2+2))*(($C1520^(AD$2+2)-$H1520^(AD$2+2))/(ε_c1cd^(AD$2+2)))</f>
        <v/>
      </c>
      <c r="AE1520" s="111">
        <f>(b*f_cd/L1520)*SUM(U1520:Y1520)+SUM(Q1520:R1520)</f>
        <v/>
      </c>
      <c r="AF1520" s="112">
        <f>AE1520*(K1520-y+e)</f>
        <v/>
      </c>
      <c r="AG1520" s="113">
        <f>(b*f_cd/(L1520^2))*SUM(Z1520:AD1520)+SUM(S1520:T1520)-AF1520</f>
        <v/>
      </c>
      <c r="AH1520" s="114">
        <f>AG1520&lt;0</f>
        <v/>
      </c>
      <c r="AI1520" s="115">
        <f>IF(A1520=1,FALSE,(AND(AQ1520,AH1520,NOT(AI1519))))</f>
        <v/>
      </c>
      <c r="AJ1520" s="116">
        <f>(b*f_cd/L1520)*(a_1/2*J1520^2+a_2/3*J1520^3+a_3/4*J1520^4+a_4/5*J1520^5+a_5/6*J1520^6)+SUM(Q1520:R1520)</f>
        <v/>
      </c>
      <c r="AK1520">
        <f>AJ1520*(K1520-y+e)</f>
        <v/>
      </c>
      <c r="AL1520" s="118">
        <f>(b*f_cd/(L1520^2))*(a_1/3*J1520^3+a_2/4*J1520^4+a_3/5*J1520^5+a_4/6*J1520^6+a_5/7*J1520^7)+SUM(S1520:T1520)-AK1520</f>
        <v/>
      </c>
      <c r="AM1520" s="114">
        <f>AL1520&gt;0</f>
        <v/>
      </c>
      <c r="AN1520" s="115">
        <f>IF(A1520=1,FALSE,(AND(AQ1520,AM1520,NOT(AN1519))))</f>
        <v/>
      </c>
      <c r="AO1520">
        <f>IF(D1520=1,AND(AH1520,NOT(AI1520)),AND(AM1520,NOT(AN1520)))</f>
        <v/>
      </c>
      <c r="AP1520" s="119">
        <f>IF(D1520=1,AI1520,AN1520)</f>
        <v/>
      </c>
      <c r="AQ1520" s="125">
        <f>ABS(E1520)&lt;$AQ$2</f>
        <v/>
      </c>
      <c r="AS1520">
        <f>IF(AP1520,MAX(AS$3:AS1518)+1,"")</f>
        <v/>
      </c>
    </row>
    <row r="1521">
      <c r="A1521" t="n">
        <v>1431</v>
      </c>
      <c r="B1521" s="131">
        <f>IF(A1521=1,0,IF(AP1521,0.1*ε_cu1cd,0))</f>
        <v/>
      </c>
      <c r="C1521" s="131">
        <f>IF(A1521=1,0.1*ε_cu1cd,C1520+B1520)</f>
        <v/>
      </c>
      <c r="D1521" s="113">
        <f>IF('Нормальний переріз'!$D$68&gt;0,1,2)</f>
        <v/>
      </c>
      <c r="E1521" s="144">
        <f>IF(D1521=1,F1521,G1521)</f>
        <v/>
      </c>
      <c r="F1521" s="124">
        <f>IF(AI1520,0.11*ε_cu1cd,IF(AH1520,F1520*0.01,F1520))</f>
        <v/>
      </c>
      <c r="G1521" s="124">
        <f>IF(AP1520,-0.1*ε_cu1cd,IF(AM1520,G1520*0.01,G1520))</f>
        <v/>
      </c>
      <c r="H1521" s="113">
        <f>IF(A1521=1,E1521,IF(AO1520,H1520-E1520+E1521,IF(AP1520,0.8*H1520,H1520+E1521)))</f>
        <v/>
      </c>
      <c r="I1521" s="169">
        <f>(C1521-H1521)/h</f>
        <v/>
      </c>
      <c r="J1521">
        <f>C1521/(ε_c1cd)</f>
        <v/>
      </c>
      <c r="K1521">
        <f>C1521/I1521</f>
        <v/>
      </c>
      <c r="L1521" s="131">
        <f>I1521/(ε_c1cd)</f>
        <v/>
      </c>
      <c r="M1521">
        <f>I1521*(K1521-Z_s1)</f>
        <v/>
      </c>
      <c r="N1521">
        <f>I1521*(K1521-Z_s2)</f>
        <v/>
      </c>
      <c r="O1521">
        <f>E_s*M1521</f>
        <v/>
      </c>
      <c r="P1521">
        <f>E_s*N1521</f>
        <v/>
      </c>
      <c r="Q1521">
        <f>O1521*A_s1</f>
        <v/>
      </c>
      <c r="R1521">
        <f>P1521*A_s2</f>
        <v/>
      </c>
      <c r="S1521">
        <f>Q1521*($K1521-Z_s1)</f>
        <v/>
      </c>
      <c r="T1521">
        <f>R1521*($K1521-Z_s2)</f>
        <v/>
      </c>
      <c r="U1521">
        <f>(INDIRECT("a_"&amp;U$2)/(U$2+1))*(($C1521^(U$2+1)-$H1521^(U$2+1))/(ε_c1cd^(U$2+1)))</f>
        <v/>
      </c>
      <c r="V1521">
        <f>(INDIRECT("a_"&amp;V$2)/(V$2+1))*(($C1521^(V$2+1)-$H1521^(V$2+1))/(ε_c1cd^(V$2+1)))</f>
        <v/>
      </c>
      <c r="W1521">
        <f>(INDIRECT("a_"&amp;W$2)/(W$2+1))*(($C1521^(W$2+1)-$H1521^(W$2+1))/(ε_c1cd^(W$2+1)))</f>
        <v/>
      </c>
      <c r="X1521">
        <f>(INDIRECT("a_"&amp;X$2)/(X$2+1))*(($C1521^(X$2+1)-$H1521^(X$2+1))/(ε_c1cd^(X$2+1)))</f>
        <v/>
      </c>
      <c r="Y1521">
        <f>(INDIRECT("a_"&amp;Y$2)/(Y$2+1))*(($C1521^(Y$2+1)-$H1521^(Y$2+1))/(ε_c1cd^(Y$2+1)))</f>
        <v/>
      </c>
      <c r="Z1521">
        <f>(INDIRECT("a_"&amp;Z$2)/(Z$2+2))*(($C1521^(Z$2+2)-$H1521^(Z$2+2))/(ε_c1cd^(Z$2+2)))</f>
        <v/>
      </c>
      <c r="AA1521">
        <f>(INDIRECT("a_"&amp;AA$2)/(AA$2+2))*(($C1521^(AA$2+2)-$H1521^(AA$2+2))/(ε_c1cd^(AA$2+2)))</f>
        <v/>
      </c>
      <c r="AB1521">
        <f>(INDIRECT("a_"&amp;AB$2)/(AB$2+2))*(($C1521^(AB$2+2)-$H1521^(AB$2+2))/(ε_c1cd^(AB$2+2)))</f>
        <v/>
      </c>
      <c r="AC1521">
        <f>(INDIRECT("a_"&amp;AC$2)/(AC$2+2))*(($C1521^(AC$2+2)-$H1521^(AC$2+2))/(ε_c1cd^(AC$2+2)))</f>
        <v/>
      </c>
      <c r="AD1521">
        <f>(INDIRECT("a_"&amp;AD$2)/(AD$2+2))*(($C1521^(AD$2+2)-$H1521^(AD$2+2))/(ε_c1cd^(AD$2+2)))</f>
        <v/>
      </c>
      <c r="AE1521" s="111">
        <f>(b*f_cd/L1521)*SUM(U1521:Y1521)+SUM(Q1521:R1521)</f>
        <v/>
      </c>
      <c r="AF1521" s="112">
        <f>AE1521*(K1521-y+e)</f>
        <v/>
      </c>
      <c r="AG1521" s="113">
        <f>(b*f_cd/(L1521^2))*SUM(Z1521:AD1521)+SUM(S1521:T1521)-AF1521</f>
        <v/>
      </c>
      <c r="AH1521" s="114">
        <f>AG1521&lt;0</f>
        <v/>
      </c>
      <c r="AI1521" s="115">
        <f>IF(A1521=1,FALSE,(AND(AQ1521,AH1521,NOT(AI1520))))</f>
        <v/>
      </c>
      <c r="AJ1521" s="116">
        <f>(b*f_cd/L1521)*(a_1/2*J1521^2+a_2/3*J1521^3+a_3/4*J1521^4+a_4/5*J1521^5+a_5/6*J1521^6)+SUM(Q1521:R1521)</f>
        <v/>
      </c>
      <c r="AK1521">
        <f>AJ1521*(K1521-y+e)</f>
        <v/>
      </c>
      <c r="AL1521" s="118">
        <f>(b*f_cd/(L1521^2))*(a_1/3*J1521^3+a_2/4*J1521^4+a_3/5*J1521^5+a_4/6*J1521^6+a_5/7*J1521^7)+SUM(S1521:T1521)-AK1521</f>
        <v/>
      </c>
      <c r="AM1521" s="114">
        <f>AL1521&gt;0</f>
        <v/>
      </c>
      <c r="AN1521" s="115">
        <f>IF(A1521=1,FALSE,(AND(AQ1521,AM1521,NOT(AN1520))))</f>
        <v/>
      </c>
      <c r="AO1521">
        <f>IF(D1521=1,AND(AH1521,NOT(AI1521)),AND(AM1521,NOT(AN1521)))</f>
        <v/>
      </c>
      <c r="AP1521" s="119">
        <f>IF(D1521=1,AI1521,AN1521)</f>
        <v/>
      </c>
      <c r="AQ1521" s="125">
        <f>ABS(E1521)&lt;$AQ$2</f>
        <v/>
      </c>
      <c r="AS1521">
        <f>IF(AP1521,MAX(AS$3:AS1519)+1,"")</f>
        <v/>
      </c>
    </row>
    <row r="1522">
      <c r="A1522" t="n">
        <v>1432</v>
      </c>
      <c r="B1522" s="131">
        <f>IF(A1522=1,0,IF(AP1522,0.1*ε_cu1cd,0))</f>
        <v/>
      </c>
      <c r="C1522" s="131">
        <f>IF(A1522=1,0.1*ε_cu1cd,C1521+B1521)</f>
        <v/>
      </c>
      <c r="D1522" s="113">
        <f>IF('Нормальний переріз'!$D$68&gt;0,1,2)</f>
        <v/>
      </c>
      <c r="E1522" s="144">
        <f>IF(D1522=1,F1522,G1522)</f>
        <v/>
      </c>
      <c r="F1522" s="124">
        <f>IF(AI1521,0.11*ε_cu1cd,IF(AH1521,F1521*0.01,F1521))</f>
        <v/>
      </c>
      <c r="G1522" s="124">
        <f>IF(AP1521,-0.1*ε_cu1cd,IF(AM1521,G1521*0.01,G1521))</f>
        <v/>
      </c>
      <c r="H1522" s="113">
        <f>IF(A1522=1,E1522,IF(AO1521,H1521-E1521+E1522,IF(AP1521,0.8*H1521,H1521+E1522)))</f>
        <v/>
      </c>
      <c r="I1522" s="169">
        <f>(C1522-H1522)/h</f>
        <v/>
      </c>
      <c r="J1522">
        <f>C1522/(ε_c1cd)</f>
        <v/>
      </c>
      <c r="K1522">
        <f>C1522/I1522</f>
        <v/>
      </c>
      <c r="L1522" s="131">
        <f>I1522/(ε_c1cd)</f>
        <v/>
      </c>
      <c r="M1522">
        <f>I1522*(K1522-Z_s1)</f>
        <v/>
      </c>
      <c r="N1522">
        <f>I1522*(K1522-Z_s2)</f>
        <v/>
      </c>
      <c r="O1522">
        <f>E_s*M1522</f>
        <v/>
      </c>
      <c r="P1522">
        <f>E_s*N1522</f>
        <v/>
      </c>
      <c r="Q1522">
        <f>O1522*A_s1</f>
        <v/>
      </c>
      <c r="R1522">
        <f>P1522*A_s2</f>
        <v/>
      </c>
      <c r="S1522">
        <f>Q1522*($K1522-Z_s1)</f>
        <v/>
      </c>
      <c r="T1522">
        <f>R1522*($K1522-Z_s2)</f>
        <v/>
      </c>
      <c r="U1522">
        <f>(INDIRECT("a_"&amp;U$2)/(U$2+1))*(($C1522^(U$2+1)-$H1522^(U$2+1))/(ε_c1cd^(U$2+1)))</f>
        <v/>
      </c>
      <c r="V1522">
        <f>(INDIRECT("a_"&amp;V$2)/(V$2+1))*(($C1522^(V$2+1)-$H1522^(V$2+1))/(ε_c1cd^(V$2+1)))</f>
        <v/>
      </c>
      <c r="W1522">
        <f>(INDIRECT("a_"&amp;W$2)/(W$2+1))*(($C1522^(W$2+1)-$H1522^(W$2+1))/(ε_c1cd^(W$2+1)))</f>
        <v/>
      </c>
      <c r="X1522">
        <f>(INDIRECT("a_"&amp;X$2)/(X$2+1))*(($C1522^(X$2+1)-$H1522^(X$2+1))/(ε_c1cd^(X$2+1)))</f>
        <v/>
      </c>
      <c r="Y1522">
        <f>(INDIRECT("a_"&amp;Y$2)/(Y$2+1))*(($C1522^(Y$2+1)-$H1522^(Y$2+1))/(ε_c1cd^(Y$2+1)))</f>
        <v/>
      </c>
      <c r="Z1522">
        <f>(INDIRECT("a_"&amp;Z$2)/(Z$2+2))*(($C1522^(Z$2+2)-$H1522^(Z$2+2))/(ε_c1cd^(Z$2+2)))</f>
        <v/>
      </c>
      <c r="AA1522">
        <f>(INDIRECT("a_"&amp;AA$2)/(AA$2+2))*(($C1522^(AA$2+2)-$H1522^(AA$2+2))/(ε_c1cd^(AA$2+2)))</f>
        <v/>
      </c>
      <c r="AB1522">
        <f>(INDIRECT("a_"&amp;AB$2)/(AB$2+2))*(($C1522^(AB$2+2)-$H1522^(AB$2+2))/(ε_c1cd^(AB$2+2)))</f>
        <v/>
      </c>
      <c r="AC1522">
        <f>(INDIRECT("a_"&amp;AC$2)/(AC$2+2))*(($C1522^(AC$2+2)-$H1522^(AC$2+2))/(ε_c1cd^(AC$2+2)))</f>
        <v/>
      </c>
      <c r="AD1522">
        <f>(INDIRECT("a_"&amp;AD$2)/(AD$2+2))*(($C1522^(AD$2+2)-$H1522^(AD$2+2))/(ε_c1cd^(AD$2+2)))</f>
        <v/>
      </c>
      <c r="AE1522" s="111">
        <f>(b*f_cd/L1522)*SUM(U1522:Y1522)+SUM(Q1522:R1522)</f>
        <v/>
      </c>
      <c r="AF1522" s="112">
        <f>AE1522*(K1522-y+e)</f>
        <v/>
      </c>
      <c r="AG1522" s="113">
        <f>(b*f_cd/(L1522^2))*SUM(Z1522:AD1522)+SUM(S1522:T1522)-AF1522</f>
        <v/>
      </c>
      <c r="AH1522" s="114">
        <f>AG1522&lt;0</f>
        <v/>
      </c>
      <c r="AI1522" s="115">
        <f>IF(A1522=1,FALSE,(AND(AQ1522,AH1522,NOT(AI1521))))</f>
        <v/>
      </c>
      <c r="AJ1522" s="116">
        <f>(b*f_cd/L1522)*(a_1/2*J1522^2+a_2/3*J1522^3+a_3/4*J1522^4+a_4/5*J1522^5+a_5/6*J1522^6)+SUM(Q1522:R1522)</f>
        <v/>
      </c>
      <c r="AK1522">
        <f>AJ1522*(K1522-y+e)</f>
        <v/>
      </c>
      <c r="AL1522" s="118">
        <f>(b*f_cd/(L1522^2))*(a_1/3*J1522^3+a_2/4*J1522^4+a_3/5*J1522^5+a_4/6*J1522^6+a_5/7*J1522^7)+SUM(S1522:T1522)-AK1522</f>
        <v/>
      </c>
      <c r="AM1522" s="114">
        <f>AL1522&gt;0</f>
        <v/>
      </c>
      <c r="AN1522" s="115">
        <f>IF(A1522=1,FALSE,(AND(AQ1522,AM1522,NOT(AN1521))))</f>
        <v/>
      </c>
      <c r="AO1522">
        <f>IF(D1522=1,AND(AH1522,NOT(AI1522)),AND(AM1522,NOT(AN1522)))</f>
        <v/>
      </c>
      <c r="AP1522" s="119">
        <f>IF(D1522=1,AI1522,AN1522)</f>
        <v/>
      </c>
      <c r="AQ1522" s="125">
        <f>ABS(E1522)&lt;$AQ$2</f>
        <v/>
      </c>
      <c r="AS1522">
        <f>IF(AP1522,MAX(AS$3:AS1520)+1,"")</f>
        <v/>
      </c>
    </row>
    <row r="1523">
      <c r="A1523" t="n">
        <v>1433</v>
      </c>
      <c r="B1523" s="131">
        <f>IF(A1523=1,0,IF(AP1523,0.1*ε_cu1cd,0))</f>
        <v/>
      </c>
      <c r="C1523" s="131">
        <f>IF(A1523=1,0.1*ε_cu1cd,C1522+B1522)</f>
        <v/>
      </c>
      <c r="D1523" s="113">
        <f>IF('Нормальний переріз'!$D$68&gt;0,1,2)</f>
        <v/>
      </c>
      <c r="E1523" s="144">
        <f>IF(D1523=1,F1523,G1523)</f>
        <v/>
      </c>
      <c r="F1523" s="124">
        <f>IF(AI1522,0.11*ε_cu1cd,IF(AH1522,F1522*0.01,F1522))</f>
        <v/>
      </c>
      <c r="G1523" s="124">
        <f>IF(AP1522,-0.1*ε_cu1cd,IF(AM1522,G1522*0.01,G1522))</f>
        <v/>
      </c>
      <c r="H1523" s="113">
        <f>IF(A1523=1,E1523,IF(AO1522,H1522-E1522+E1523,IF(AP1522,0.8*H1522,H1522+E1523)))</f>
        <v/>
      </c>
      <c r="I1523" s="169">
        <f>(C1523-H1523)/h</f>
        <v/>
      </c>
      <c r="J1523">
        <f>C1523/(ε_c1cd)</f>
        <v/>
      </c>
      <c r="K1523">
        <f>C1523/I1523</f>
        <v/>
      </c>
      <c r="L1523" s="131">
        <f>I1523/(ε_c1cd)</f>
        <v/>
      </c>
      <c r="M1523">
        <f>I1523*(K1523-Z_s1)</f>
        <v/>
      </c>
      <c r="N1523">
        <f>I1523*(K1523-Z_s2)</f>
        <v/>
      </c>
      <c r="O1523">
        <f>E_s*M1523</f>
        <v/>
      </c>
      <c r="P1523">
        <f>E_s*N1523</f>
        <v/>
      </c>
      <c r="Q1523">
        <f>O1523*A_s1</f>
        <v/>
      </c>
      <c r="R1523">
        <f>P1523*A_s2</f>
        <v/>
      </c>
      <c r="S1523">
        <f>Q1523*($K1523-Z_s1)</f>
        <v/>
      </c>
      <c r="T1523">
        <f>R1523*($K1523-Z_s2)</f>
        <v/>
      </c>
      <c r="U1523">
        <f>(INDIRECT("a_"&amp;U$2)/(U$2+1))*(($C1523^(U$2+1)-$H1523^(U$2+1))/(ε_c1cd^(U$2+1)))</f>
        <v/>
      </c>
      <c r="V1523">
        <f>(INDIRECT("a_"&amp;V$2)/(V$2+1))*(($C1523^(V$2+1)-$H1523^(V$2+1))/(ε_c1cd^(V$2+1)))</f>
        <v/>
      </c>
      <c r="W1523">
        <f>(INDIRECT("a_"&amp;W$2)/(W$2+1))*(($C1523^(W$2+1)-$H1523^(W$2+1))/(ε_c1cd^(W$2+1)))</f>
        <v/>
      </c>
      <c r="X1523">
        <f>(INDIRECT("a_"&amp;X$2)/(X$2+1))*(($C1523^(X$2+1)-$H1523^(X$2+1))/(ε_c1cd^(X$2+1)))</f>
        <v/>
      </c>
      <c r="Y1523">
        <f>(INDIRECT("a_"&amp;Y$2)/(Y$2+1))*(($C1523^(Y$2+1)-$H1523^(Y$2+1))/(ε_c1cd^(Y$2+1)))</f>
        <v/>
      </c>
      <c r="Z1523">
        <f>(INDIRECT("a_"&amp;Z$2)/(Z$2+2))*(($C1523^(Z$2+2)-$H1523^(Z$2+2))/(ε_c1cd^(Z$2+2)))</f>
        <v/>
      </c>
      <c r="AA1523">
        <f>(INDIRECT("a_"&amp;AA$2)/(AA$2+2))*(($C1523^(AA$2+2)-$H1523^(AA$2+2))/(ε_c1cd^(AA$2+2)))</f>
        <v/>
      </c>
      <c r="AB1523">
        <f>(INDIRECT("a_"&amp;AB$2)/(AB$2+2))*(($C1523^(AB$2+2)-$H1523^(AB$2+2))/(ε_c1cd^(AB$2+2)))</f>
        <v/>
      </c>
      <c r="AC1523">
        <f>(INDIRECT("a_"&amp;AC$2)/(AC$2+2))*(($C1523^(AC$2+2)-$H1523^(AC$2+2))/(ε_c1cd^(AC$2+2)))</f>
        <v/>
      </c>
      <c r="AD1523">
        <f>(INDIRECT("a_"&amp;AD$2)/(AD$2+2))*(($C1523^(AD$2+2)-$H1523^(AD$2+2))/(ε_c1cd^(AD$2+2)))</f>
        <v/>
      </c>
      <c r="AE1523" s="111">
        <f>(b*f_cd/L1523)*SUM(U1523:Y1523)+SUM(Q1523:R1523)</f>
        <v/>
      </c>
      <c r="AF1523" s="112">
        <f>AE1523*(K1523-y+e)</f>
        <v/>
      </c>
      <c r="AG1523" s="113">
        <f>(b*f_cd/(L1523^2))*SUM(Z1523:AD1523)+SUM(S1523:T1523)-AF1523</f>
        <v/>
      </c>
      <c r="AH1523" s="114">
        <f>AG1523&lt;0</f>
        <v/>
      </c>
      <c r="AI1523" s="115">
        <f>IF(A1523=1,FALSE,(AND(AQ1523,AH1523,NOT(AI1522))))</f>
        <v/>
      </c>
      <c r="AJ1523" s="116">
        <f>(b*f_cd/L1523)*(a_1/2*J1523^2+a_2/3*J1523^3+a_3/4*J1523^4+a_4/5*J1523^5+a_5/6*J1523^6)+SUM(Q1523:R1523)</f>
        <v/>
      </c>
      <c r="AK1523">
        <f>AJ1523*(K1523-y+e)</f>
        <v/>
      </c>
      <c r="AL1523" s="118">
        <f>(b*f_cd/(L1523^2))*(a_1/3*J1523^3+a_2/4*J1523^4+a_3/5*J1523^5+a_4/6*J1523^6+a_5/7*J1523^7)+SUM(S1523:T1523)-AK1523</f>
        <v/>
      </c>
      <c r="AM1523" s="114">
        <f>AL1523&gt;0</f>
        <v/>
      </c>
      <c r="AN1523" s="115">
        <f>IF(A1523=1,FALSE,(AND(AQ1523,AM1523,NOT(AN1522))))</f>
        <v/>
      </c>
      <c r="AO1523">
        <f>IF(D1523=1,AND(AH1523,NOT(AI1523)),AND(AM1523,NOT(AN1523)))</f>
        <v/>
      </c>
      <c r="AP1523" s="119">
        <f>IF(D1523=1,AI1523,AN1523)</f>
        <v/>
      </c>
      <c r="AQ1523" s="125">
        <f>ABS(E1523)&lt;$AQ$2</f>
        <v/>
      </c>
      <c r="AS1523">
        <f>IF(AP1523,MAX(AS$3:AS1521)+1,"")</f>
        <v/>
      </c>
    </row>
    <row r="1524">
      <c r="A1524" t="n">
        <v>1434</v>
      </c>
      <c r="B1524" s="131">
        <f>IF(A1524=1,0,IF(AP1524,0.1*ε_cu1cd,0))</f>
        <v/>
      </c>
      <c r="C1524" s="131">
        <f>IF(A1524=1,0.1*ε_cu1cd,C1523+B1523)</f>
        <v/>
      </c>
      <c r="D1524" s="113">
        <f>IF('Нормальний переріз'!$D$68&gt;0,1,2)</f>
        <v/>
      </c>
      <c r="E1524" s="144">
        <f>IF(D1524=1,F1524,G1524)</f>
        <v/>
      </c>
      <c r="F1524" s="124">
        <f>IF(AI1523,0.11*ε_cu1cd,IF(AH1523,F1523*0.01,F1523))</f>
        <v/>
      </c>
      <c r="G1524" s="124">
        <f>IF(AP1523,-0.1*ε_cu1cd,IF(AM1523,G1523*0.01,G1523))</f>
        <v/>
      </c>
      <c r="H1524" s="113">
        <f>IF(A1524=1,E1524,IF(AO1523,H1523-E1523+E1524,IF(AP1523,0.8*H1523,H1523+E1524)))</f>
        <v/>
      </c>
      <c r="I1524" s="169">
        <f>(C1524-H1524)/h</f>
        <v/>
      </c>
      <c r="J1524">
        <f>C1524/(ε_c1cd)</f>
        <v/>
      </c>
      <c r="K1524">
        <f>C1524/I1524</f>
        <v/>
      </c>
      <c r="L1524" s="131">
        <f>I1524/(ε_c1cd)</f>
        <v/>
      </c>
      <c r="M1524">
        <f>I1524*(K1524-Z_s1)</f>
        <v/>
      </c>
      <c r="N1524">
        <f>I1524*(K1524-Z_s2)</f>
        <v/>
      </c>
      <c r="O1524">
        <f>E_s*M1524</f>
        <v/>
      </c>
      <c r="P1524">
        <f>E_s*N1524</f>
        <v/>
      </c>
      <c r="Q1524">
        <f>O1524*A_s1</f>
        <v/>
      </c>
      <c r="R1524">
        <f>P1524*A_s2</f>
        <v/>
      </c>
      <c r="S1524">
        <f>Q1524*($K1524-Z_s1)</f>
        <v/>
      </c>
      <c r="T1524">
        <f>R1524*($K1524-Z_s2)</f>
        <v/>
      </c>
      <c r="U1524">
        <f>(INDIRECT("a_"&amp;U$2)/(U$2+1))*(($C1524^(U$2+1)-$H1524^(U$2+1))/(ε_c1cd^(U$2+1)))</f>
        <v/>
      </c>
      <c r="V1524">
        <f>(INDIRECT("a_"&amp;V$2)/(V$2+1))*(($C1524^(V$2+1)-$H1524^(V$2+1))/(ε_c1cd^(V$2+1)))</f>
        <v/>
      </c>
      <c r="W1524">
        <f>(INDIRECT("a_"&amp;W$2)/(W$2+1))*(($C1524^(W$2+1)-$H1524^(W$2+1))/(ε_c1cd^(W$2+1)))</f>
        <v/>
      </c>
      <c r="X1524">
        <f>(INDIRECT("a_"&amp;X$2)/(X$2+1))*(($C1524^(X$2+1)-$H1524^(X$2+1))/(ε_c1cd^(X$2+1)))</f>
        <v/>
      </c>
      <c r="Y1524">
        <f>(INDIRECT("a_"&amp;Y$2)/(Y$2+1))*(($C1524^(Y$2+1)-$H1524^(Y$2+1))/(ε_c1cd^(Y$2+1)))</f>
        <v/>
      </c>
      <c r="Z1524">
        <f>(INDIRECT("a_"&amp;Z$2)/(Z$2+2))*(($C1524^(Z$2+2)-$H1524^(Z$2+2))/(ε_c1cd^(Z$2+2)))</f>
        <v/>
      </c>
      <c r="AA1524">
        <f>(INDIRECT("a_"&amp;AA$2)/(AA$2+2))*(($C1524^(AA$2+2)-$H1524^(AA$2+2))/(ε_c1cd^(AA$2+2)))</f>
        <v/>
      </c>
      <c r="AB1524">
        <f>(INDIRECT("a_"&amp;AB$2)/(AB$2+2))*(($C1524^(AB$2+2)-$H1524^(AB$2+2))/(ε_c1cd^(AB$2+2)))</f>
        <v/>
      </c>
      <c r="AC1524">
        <f>(INDIRECT("a_"&amp;AC$2)/(AC$2+2))*(($C1524^(AC$2+2)-$H1524^(AC$2+2))/(ε_c1cd^(AC$2+2)))</f>
        <v/>
      </c>
      <c r="AD1524">
        <f>(INDIRECT("a_"&amp;AD$2)/(AD$2+2))*(($C1524^(AD$2+2)-$H1524^(AD$2+2))/(ε_c1cd^(AD$2+2)))</f>
        <v/>
      </c>
      <c r="AE1524" s="111">
        <f>(b*f_cd/L1524)*SUM(U1524:Y1524)+SUM(Q1524:R1524)</f>
        <v/>
      </c>
      <c r="AF1524" s="112">
        <f>AE1524*(K1524-y+e)</f>
        <v/>
      </c>
      <c r="AG1524" s="113">
        <f>(b*f_cd/(L1524^2))*SUM(Z1524:AD1524)+SUM(S1524:T1524)-AF1524</f>
        <v/>
      </c>
      <c r="AH1524" s="114">
        <f>AG1524&lt;0</f>
        <v/>
      </c>
      <c r="AI1524" s="115">
        <f>IF(A1524=1,FALSE,(AND(AQ1524,AH1524,NOT(AI1523))))</f>
        <v/>
      </c>
      <c r="AJ1524" s="116">
        <f>(b*f_cd/L1524)*(a_1/2*J1524^2+a_2/3*J1524^3+a_3/4*J1524^4+a_4/5*J1524^5+a_5/6*J1524^6)+SUM(Q1524:R1524)</f>
        <v/>
      </c>
      <c r="AK1524">
        <f>AJ1524*(K1524-y+e)</f>
        <v/>
      </c>
      <c r="AL1524" s="118">
        <f>(b*f_cd/(L1524^2))*(a_1/3*J1524^3+a_2/4*J1524^4+a_3/5*J1524^5+a_4/6*J1524^6+a_5/7*J1524^7)+SUM(S1524:T1524)-AK1524</f>
        <v/>
      </c>
      <c r="AM1524" s="114">
        <f>AL1524&gt;0</f>
        <v/>
      </c>
      <c r="AN1524" s="115">
        <f>IF(A1524=1,FALSE,(AND(AQ1524,AM1524,NOT(AN1523))))</f>
        <v/>
      </c>
      <c r="AO1524">
        <f>IF(D1524=1,AND(AH1524,NOT(AI1524)),AND(AM1524,NOT(AN1524)))</f>
        <v/>
      </c>
      <c r="AP1524" s="119">
        <f>IF(D1524=1,AI1524,AN1524)</f>
        <v/>
      </c>
      <c r="AQ1524" s="125">
        <f>ABS(E1524)&lt;$AQ$2</f>
        <v/>
      </c>
      <c r="AS1524">
        <f>IF(AP1524,MAX(AS$3:AS1522)+1,"")</f>
        <v/>
      </c>
    </row>
    <row r="1525">
      <c r="A1525" t="n">
        <v>1435</v>
      </c>
      <c r="B1525" s="131">
        <f>IF(A1525=1,0,IF(AP1525,0.1*ε_cu1cd,0))</f>
        <v/>
      </c>
      <c r="C1525" s="131">
        <f>IF(A1525=1,0.1*ε_cu1cd,C1524+B1524)</f>
        <v/>
      </c>
      <c r="D1525" s="113">
        <f>IF('Нормальний переріз'!$D$68&gt;0,1,2)</f>
        <v/>
      </c>
      <c r="E1525" s="144">
        <f>IF(D1525=1,F1525,G1525)</f>
        <v/>
      </c>
      <c r="F1525" s="124">
        <f>IF(AI1524,0.11*ε_cu1cd,IF(AH1524,F1524*0.01,F1524))</f>
        <v/>
      </c>
      <c r="G1525" s="124">
        <f>IF(AP1524,-0.1*ε_cu1cd,IF(AM1524,G1524*0.01,G1524))</f>
        <v/>
      </c>
      <c r="H1525" s="113">
        <f>IF(A1525=1,E1525,IF(AO1524,H1524-E1524+E1525,IF(AP1524,0.8*H1524,H1524+E1525)))</f>
        <v/>
      </c>
      <c r="I1525" s="169">
        <f>(C1525-H1525)/h</f>
        <v/>
      </c>
      <c r="J1525">
        <f>C1525/(ε_c1cd)</f>
        <v/>
      </c>
      <c r="K1525">
        <f>C1525/I1525</f>
        <v/>
      </c>
      <c r="L1525" s="131">
        <f>I1525/(ε_c1cd)</f>
        <v/>
      </c>
      <c r="M1525">
        <f>I1525*(K1525-Z_s1)</f>
        <v/>
      </c>
      <c r="N1525">
        <f>I1525*(K1525-Z_s2)</f>
        <v/>
      </c>
      <c r="O1525">
        <f>E_s*M1525</f>
        <v/>
      </c>
      <c r="P1525">
        <f>E_s*N1525</f>
        <v/>
      </c>
      <c r="Q1525">
        <f>O1525*A_s1</f>
        <v/>
      </c>
      <c r="R1525">
        <f>P1525*A_s2</f>
        <v/>
      </c>
      <c r="S1525">
        <f>Q1525*($K1525-Z_s1)</f>
        <v/>
      </c>
      <c r="T1525">
        <f>R1525*($K1525-Z_s2)</f>
        <v/>
      </c>
      <c r="U1525">
        <f>(INDIRECT("a_"&amp;U$2)/(U$2+1))*(($C1525^(U$2+1)-$H1525^(U$2+1))/(ε_c1cd^(U$2+1)))</f>
        <v/>
      </c>
      <c r="V1525">
        <f>(INDIRECT("a_"&amp;V$2)/(V$2+1))*(($C1525^(V$2+1)-$H1525^(V$2+1))/(ε_c1cd^(V$2+1)))</f>
        <v/>
      </c>
      <c r="W1525">
        <f>(INDIRECT("a_"&amp;W$2)/(W$2+1))*(($C1525^(W$2+1)-$H1525^(W$2+1))/(ε_c1cd^(W$2+1)))</f>
        <v/>
      </c>
      <c r="X1525">
        <f>(INDIRECT("a_"&amp;X$2)/(X$2+1))*(($C1525^(X$2+1)-$H1525^(X$2+1))/(ε_c1cd^(X$2+1)))</f>
        <v/>
      </c>
      <c r="Y1525">
        <f>(INDIRECT("a_"&amp;Y$2)/(Y$2+1))*(($C1525^(Y$2+1)-$H1525^(Y$2+1))/(ε_c1cd^(Y$2+1)))</f>
        <v/>
      </c>
      <c r="Z1525">
        <f>(INDIRECT("a_"&amp;Z$2)/(Z$2+2))*(($C1525^(Z$2+2)-$H1525^(Z$2+2))/(ε_c1cd^(Z$2+2)))</f>
        <v/>
      </c>
      <c r="AA1525">
        <f>(INDIRECT("a_"&amp;AA$2)/(AA$2+2))*(($C1525^(AA$2+2)-$H1525^(AA$2+2))/(ε_c1cd^(AA$2+2)))</f>
        <v/>
      </c>
      <c r="AB1525">
        <f>(INDIRECT("a_"&amp;AB$2)/(AB$2+2))*(($C1525^(AB$2+2)-$H1525^(AB$2+2))/(ε_c1cd^(AB$2+2)))</f>
        <v/>
      </c>
      <c r="AC1525">
        <f>(INDIRECT("a_"&amp;AC$2)/(AC$2+2))*(($C1525^(AC$2+2)-$H1525^(AC$2+2))/(ε_c1cd^(AC$2+2)))</f>
        <v/>
      </c>
      <c r="AD1525">
        <f>(INDIRECT("a_"&amp;AD$2)/(AD$2+2))*(($C1525^(AD$2+2)-$H1525^(AD$2+2))/(ε_c1cd^(AD$2+2)))</f>
        <v/>
      </c>
      <c r="AE1525" s="111">
        <f>(b*f_cd/L1525)*SUM(U1525:Y1525)+SUM(Q1525:R1525)</f>
        <v/>
      </c>
      <c r="AF1525" s="112">
        <f>AE1525*(K1525-y+e)</f>
        <v/>
      </c>
      <c r="AG1525" s="113">
        <f>(b*f_cd/(L1525^2))*SUM(Z1525:AD1525)+SUM(S1525:T1525)-AF1525</f>
        <v/>
      </c>
      <c r="AH1525" s="114">
        <f>AG1525&lt;0</f>
        <v/>
      </c>
      <c r="AI1525" s="115">
        <f>IF(A1525=1,FALSE,(AND(AQ1525,AH1525,NOT(AI1524))))</f>
        <v/>
      </c>
      <c r="AJ1525" s="116">
        <f>(b*f_cd/L1525)*(a_1/2*J1525^2+a_2/3*J1525^3+a_3/4*J1525^4+a_4/5*J1525^5+a_5/6*J1525^6)+SUM(Q1525:R1525)</f>
        <v/>
      </c>
      <c r="AK1525">
        <f>AJ1525*(K1525-y+e)</f>
        <v/>
      </c>
      <c r="AL1525" s="118">
        <f>(b*f_cd/(L1525^2))*(a_1/3*J1525^3+a_2/4*J1525^4+a_3/5*J1525^5+a_4/6*J1525^6+a_5/7*J1525^7)+SUM(S1525:T1525)-AK1525</f>
        <v/>
      </c>
      <c r="AM1525" s="114">
        <f>AL1525&gt;0</f>
        <v/>
      </c>
      <c r="AN1525" s="115">
        <f>IF(A1525=1,FALSE,(AND(AQ1525,AM1525,NOT(AN1524))))</f>
        <v/>
      </c>
      <c r="AO1525">
        <f>IF(D1525=1,AND(AH1525,NOT(AI1525)),AND(AM1525,NOT(AN1525)))</f>
        <v/>
      </c>
      <c r="AP1525" s="119">
        <f>IF(D1525=1,AI1525,AN1525)</f>
        <v/>
      </c>
      <c r="AQ1525" s="125">
        <f>ABS(E1525)&lt;$AQ$2</f>
        <v/>
      </c>
      <c r="AS1525">
        <f>IF(AP1525,MAX(AS$3:AS1523)+1,"")</f>
        <v/>
      </c>
    </row>
    <row r="1526">
      <c r="A1526" t="n">
        <v>1436</v>
      </c>
      <c r="B1526" s="131">
        <f>IF(A1526=1,0,IF(AP1526,0.1*ε_cu1cd,0))</f>
        <v/>
      </c>
      <c r="C1526" s="131">
        <f>IF(A1526=1,0.1*ε_cu1cd,C1525+B1525)</f>
        <v/>
      </c>
      <c r="D1526" s="113">
        <f>IF('Нормальний переріз'!$D$68&gt;0,1,2)</f>
        <v/>
      </c>
      <c r="E1526" s="144">
        <f>IF(D1526=1,F1526,G1526)</f>
        <v/>
      </c>
      <c r="F1526" s="124">
        <f>IF(AI1525,0.11*ε_cu1cd,IF(AH1525,F1525*0.01,F1525))</f>
        <v/>
      </c>
      <c r="G1526" s="124">
        <f>IF(AP1525,-0.1*ε_cu1cd,IF(AM1525,G1525*0.01,G1525))</f>
        <v/>
      </c>
      <c r="H1526" s="113">
        <f>IF(A1526=1,E1526,IF(AO1525,H1525-E1525+E1526,IF(AP1525,0.8*H1525,H1525+E1526)))</f>
        <v/>
      </c>
      <c r="I1526" s="169">
        <f>(C1526-H1526)/h</f>
        <v/>
      </c>
      <c r="J1526">
        <f>C1526/(ε_c1cd)</f>
        <v/>
      </c>
      <c r="K1526">
        <f>C1526/I1526</f>
        <v/>
      </c>
      <c r="L1526" s="131">
        <f>I1526/(ε_c1cd)</f>
        <v/>
      </c>
      <c r="M1526">
        <f>I1526*(K1526-Z_s1)</f>
        <v/>
      </c>
      <c r="N1526">
        <f>I1526*(K1526-Z_s2)</f>
        <v/>
      </c>
      <c r="O1526">
        <f>E_s*M1526</f>
        <v/>
      </c>
      <c r="P1526">
        <f>E_s*N1526</f>
        <v/>
      </c>
      <c r="Q1526">
        <f>O1526*A_s1</f>
        <v/>
      </c>
      <c r="R1526">
        <f>P1526*A_s2</f>
        <v/>
      </c>
      <c r="S1526">
        <f>Q1526*($K1526-Z_s1)</f>
        <v/>
      </c>
      <c r="T1526">
        <f>R1526*($K1526-Z_s2)</f>
        <v/>
      </c>
      <c r="U1526">
        <f>(INDIRECT("a_"&amp;U$2)/(U$2+1))*(($C1526^(U$2+1)-$H1526^(U$2+1))/(ε_c1cd^(U$2+1)))</f>
        <v/>
      </c>
      <c r="V1526">
        <f>(INDIRECT("a_"&amp;V$2)/(V$2+1))*(($C1526^(V$2+1)-$H1526^(V$2+1))/(ε_c1cd^(V$2+1)))</f>
        <v/>
      </c>
      <c r="W1526">
        <f>(INDIRECT("a_"&amp;W$2)/(W$2+1))*(($C1526^(W$2+1)-$H1526^(W$2+1))/(ε_c1cd^(W$2+1)))</f>
        <v/>
      </c>
      <c r="X1526">
        <f>(INDIRECT("a_"&amp;X$2)/(X$2+1))*(($C1526^(X$2+1)-$H1526^(X$2+1))/(ε_c1cd^(X$2+1)))</f>
        <v/>
      </c>
      <c r="Y1526">
        <f>(INDIRECT("a_"&amp;Y$2)/(Y$2+1))*(($C1526^(Y$2+1)-$H1526^(Y$2+1))/(ε_c1cd^(Y$2+1)))</f>
        <v/>
      </c>
      <c r="Z1526">
        <f>(INDIRECT("a_"&amp;Z$2)/(Z$2+2))*(($C1526^(Z$2+2)-$H1526^(Z$2+2))/(ε_c1cd^(Z$2+2)))</f>
        <v/>
      </c>
      <c r="AA1526">
        <f>(INDIRECT("a_"&amp;AA$2)/(AA$2+2))*(($C1526^(AA$2+2)-$H1526^(AA$2+2))/(ε_c1cd^(AA$2+2)))</f>
        <v/>
      </c>
      <c r="AB1526">
        <f>(INDIRECT("a_"&amp;AB$2)/(AB$2+2))*(($C1526^(AB$2+2)-$H1526^(AB$2+2))/(ε_c1cd^(AB$2+2)))</f>
        <v/>
      </c>
      <c r="AC1526">
        <f>(INDIRECT("a_"&amp;AC$2)/(AC$2+2))*(($C1526^(AC$2+2)-$H1526^(AC$2+2))/(ε_c1cd^(AC$2+2)))</f>
        <v/>
      </c>
      <c r="AD1526">
        <f>(INDIRECT("a_"&amp;AD$2)/(AD$2+2))*(($C1526^(AD$2+2)-$H1526^(AD$2+2))/(ε_c1cd^(AD$2+2)))</f>
        <v/>
      </c>
      <c r="AE1526" s="111">
        <f>(b*f_cd/L1526)*SUM(U1526:Y1526)+SUM(Q1526:R1526)</f>
        <v/>
      </c>
      <c r="AF1526" s="112">
        <f>AE1526*(K1526-y+e)</f>
        <v/>
      </c>
      <c r="AG1526" s="113">
        <f>(b*f_cd/(L1526^2))*SUM(Z1526:AD1526)+SUM(S1526:T1526)-AF1526</f>
        <v/>
      </c>
      <c r="AH1526" s="114">
        <f>AG1526&lt;0</f>
        <v/>
      </c>
      <c r="AI1526" s="115">
        <f>IF(A1526=1,FALSE,(AND(AQ1526,AH1526,NOT(AI1525))))</f>
        <v/>
      </c>
      <c r="AJ1526" s="116">
        <f>(b*f_cd/L1526)*(a_1/2*J1526^2+a_2/3*J1526^3+a_3/4*J1526^4+a_4/5*J1526^5+a_5/6*J1526^6)+SUM(Q1526:R1526)</f>
        <v/>
      </c>
      <c r="AK1526">
        <f>AJ1526*(K1526-y+e)</f>
        <v/>
      </c>
      <c r="AL1526" s="118">
        <f>(b*f_cd/(L1526^2))*(a_1/3*J1526^3+a_2/4*J1526^4+a_3/5*J1526^5+a_4/6*J1526^6+a_5/7*J1526^7)+SUM(S1526:T1526)-AK1526</f>
        <v/>
      </c>
      <c r="AM1526" s="114">
        <f>AL1526&gt;0</f>
        <v/>
      </c>
      <c r="AN1526" s="115">
        <f>IF(A1526=1,FALSE,(AND(AQ1526,AM1526,NOT(AN1525))))</f>
        <v/>
      </c>
      <c r="AO1526">
        <f>IF(D1526=1,AND(AH1526,NOT(AI1526)),AND(AM1526,NOT(AN1526)))</f>
        <v/>
      </c>
      <c r="AP1526" s="119">
        <f>IF(D1526=1,AI1526,AN1526)</f>
        <v/>
      </c>
      <c r="AQ1526" s="125">
        <f>ABS(E1526)&lt;$AQ$2</f>
        <v/>
      </c>
      <c r="AS1526">
        <f>IF(AP1526,MAX(AS$3:AS1524)+1,"")</f>
        <v/>
      </c>
    </row>
    <row r="1527">
      <c r="A1527" t="n">
        <v>1437</v>
      </c>
      <c r="B1527" s="131">
        <f>IF(A1527=1,0,IF(AP1527,0.1*ε_cu1cd,0))</f>
        <v/>
      </c>
      <c r="C1527" s="131">
        <f>IF(A1527=1,0.1*ε_cu1cd,C1526+B1526)</f>
        <v/>
      </c>
      <c r="D1527" s="113">
        <f>IF('Нормальний переріз'!$D$68&gt;0,1,2)</f>
        <v/>
      </c>
      <c r="E1527" s="144">
        <f>IF(D1527=1,F1527,G1527)</f>
        <v/>
      </c>
      <c r="F1527" s="124">
        <f>IF(AI1526,0.11*ε_cu1cd,IF(AH1526,F1526*0.01,F1526))</f>
        <v/>
      </c>
      <c r="G1527" s="124">
        <f>IF(AP1526,-0.1*ε_cu1cd,IF(AM1526,G1526*0.01,G1526))</f>
        <v/>
      </c>
      <c r="H1527" s="113">
        <f>IF(A1527=1,E1527,IF(AO1526,H1526-E1526+E1527,IF(AP1526,0.8*H1526,H1526+E1527)))</f>
        <v/>
      </c>
      <c r="I1527" s="169">
        <f>(C1527-H1527)/h</f>
        <v/>
      </c>
      <c r="J1527">
        <f>C1527/(ε_c1cd)</f>
        <v/>
      </c>
      <c r="K1527">
        <f>C1527/I1527</f>
        <v/>
      </c>
      <c r="L1527" s="131">
        <f>I1527/(ε_c1cd)</f>
        <v/>
      </c>
      <c r="M1527">
        <f>I1527*(K1527-Z_s1)</f>
        <v/>
      </c>
      <c r="N1527">
        <f>I1527*(K1527-Z_s2)</f>
        <v/>
      </c>
      <c r="O1527">
        <f>E_s*M1527</f>
        <v/>
      </c>
      <c r="P1527">
        <f>E_s*N1527</f>
        <v/>
      </c>
      <c r="Q1527">
        <f>O1527*A_s1</f>
        <v/>
      </c>
      <c r="R1527">
        <f>P1527*A_s2</f>
        <v/>
      </c>
      <c r="S1527">
        <f>Q1527*($K1527-Z_s1)</f>
        <v/>
      </c>
      <c r="T1527">
        <f>R1527*($K1527-Z_s2)</f>
        <v/>
      </c>
      <c r="U1527">
        <f>(INDIRECT("a_"&amp;U$2)/(U$2+1))*(($C1527^(U$2+1)-$H1527^(U$2+1))/(ε_c1cd^(U$2+1)))</f>
        <v/>
      </c>
      <c r="V1527">
        <f>(INDIRECT("a_"&amp;V$2)/(V$2+1))*(($C1527^(V$2+1)-$H1527^(V$2+1))/(ε_c1cd^(V$2+1)))</f>
        <v/>
      </c>
      <c r="W1527">
        <f>(INDIRECT("a_"&amp;W$2)/(W$2+1))*(($C1527^(W$2+1)-$H1527^(W$2+1))/(ε_c1cd^(W$2+1)))</f>
        <v/>
      </c>
      <c r="X1527">
        <f>(INDIRECT("a_"&amp;X$2)/(X$2+1))*(($C1527^(X$2+1)-$H1527^(X$2+1))/(ε_c1cd^(X$2+1)))</f>
        <v/>
      </c>
      <c r="Y1527">
        <f>(INDIRECT("a_"&amp;Y$2)/(Y$2+1))*(($C1527^(Y$2+1)-$H1527^(Y$2+1))/(ε_c1cd^(Y$2+1)))</f>
        <v/>
      </c>
      <c r="Z1527">
        <f>(INDIRECT("a_"&amp;Z$2)/(Z$2+2))*(($C1527^(Z$2+2)-$H1527^(Z$2+2))/(ε_c1cd^(Z$2+2)))</f>
        <v/>
      </c>
      <c r="AA1527">
        <f>(INDIRECT("a_"&amp;AA$2)/(AA$2+2))*(($C1527^(AA$2+2)-$H1527^(AA$2+2))/(ε_c1cd^(AA$2+2)))</f>
        <v/>
      </c>
      <c r="AB1527">
        <f>(INDIRECT("a_"&amp;AB$2)/(AB$2+2))*(($C1527^(AB$2+2)-$H1527^(AB$2+2))/(ε_c1cd^(AB$2+2)))</f>
        <v/>
      </c>
      <c r="AC1527">
        <f>(INDIRECT("a_"&amp;AC$2)/(AC$2+2))*(($C1527^(AC$2+2)-$H1527^(AC$2+2))/(ε_c1cd^(AC$2+2)))</f>
        <v/>
      </c>
      <c r="AD1527">
        <f>(INDIRECT("a_"&amp;AD$2)/(AD$2+2))*(($C1527^(AD$2+2)-$H1527^(AD$2+2))/(ε_c1cd^(AD$2+2)))</f>
        <v/>
      </c>
      <c r="AE1527" s="111">
        <f>(b*f_cd/L1527)*SUM(U1527:Y1527)+SUM(Q1527:R1527)</f>
        <v/>
      </c>
      <c r="AF1527" s="112">
        <f>AE1527*(K1527-y+e)</f>
        <v/>
      </c>
      <c r="AG1527" s="113">
        <f>(b*f_cd/(L1527^2))*SUM(Z1527:AD1527)+SUM(S1527:T1527)-AF1527</f>
        <v/>
      </c>
      <c r="AH1527" s="114">
        <f>AG1527&lt;0</f>
        <v/>
      </c>
      <c r="AI1527" s="115">
        <f>IF(A1527=1,FALSE,(AND(AQ1527,AH1527,NOT(AI1526))))</f>
        <v/>
      </c>
      <c r="AJ1527" s="116">
        <f>(b*f_cd/L1527)*(a_1/2*J1527^2+a_2/3*J1527^3+a_3/4*J1527^4+a_4/5*J1527^5+a_5/6*J1527^6)+SUM(Q1527:R1527)</f>
        <v/>
      </c>
      <c r="AK1527">
        <f>AJ1527*(K1527-y+e)</f>
        <v/>
      </c>
      <c r="AL1527" s="118">
        <f>(b*f_cd/(L1527^2))*(a_1/3*J1527^3+a_2/4*J1527^4+a_3/5*J1527^5+a_4/6*J1527^6+a_5/7*J1527^7)+SUM(S1527:T1527)-AK1527</f>
        <v/>
      </c>
      <c r="AM1527" s="114">
        <f>AL1527&gt;0</f>
        <v/>
      </c>
      <c r="AN1527" s="115">
        <f>IF(A1527=1,FALSE,(AND(AQ1527,AM1527,NOT(AN1526))))</f>
        <v/>
      </c>
      <c r="AO1527">
        <f>IF(D1527=1,AND(AH1527,NOT(AI1527)),AND(AM1527,NOT(AN1527)))</f>
        <v/>
      </c>
      <c r="AP1527" s="119">
        <f>IF(D1527=1,AI1527,AN1527)</f>
        <v/>
      </c>
      <c r="AQ1527" s="125">
        <f>ABS(E1527)&lt;$AQ$2</f>
        <v/>
      </c>
      <c r="AS1527">
        <f>IF(AP1527,MAX(AS$3:AS1525)+1,"")</f>
        <v/>
      </c>
    </row>
    <row r="1528">
      <c r="A1528" t="n">
        <v>1438</v>
      </c>
      <c r="B1528" s="131">
        <f>IF(A1528=1,0,IF(AP1528,0.1*ε_cu1cd,0))</f>
        <v/>
      </c>
      <c r="C1528" s="131">
        <f>IF(A1528=1,0.1*ε_cu1cd,C1527+B1527)</f>
        <v/>
      </c>
      <c r="D1528" s="113">
        <f>IF('Нормальний переріз'!$D$68&gt;0,1,2)</f>
        <v/>
      </c>
      <c r="E1528" s="144">
        <f>IF(D1528=1,F1528,G1528)</f>
        <v/>
      </c>
      <c r="F1528" s="124">
        <f>IF(AI1527,0.11*ε_cu1cd,IF(AH1527,F1527*0.01,F1527))</f>
        <v/>
      </c>
      <c r="G1528" s="124">
        <f>IF(AP1527,-0.1*ε_cu1cd,IF(AM1527,G1527*0.01,G1527))</f>
        <v/>
      </c>
      <c r="H1528" s="113">
        <f>IF(A1528=1,E1528,IF(AO1527,H1527-E1527+E1528,IF(AP1527,0.8*H1527,H1527+E1528)))</f>
        <v/>
      </c>
      <c r="I1528" s="169">
        <f>(C1528-H1528)/h</f>
        <v/>
      </c>
      <c r="J1528">
        <f>C1528/(ε_c1cd)</f>
        <v/>
      </c>
      <c r="K1528">
        <f>C1528/I1528</f>
        <v/>
      </c>
      <c r="L1528" s="131">
        <f>I1528/(ε_c1cd)</f>
        <v/>
      </c>
      <c r="M1528">
        <f>I1528*(K1528-Z_s1)</f>
        <v/>
      </c>
      <c r="N1528">
        <f>I1528*(K1528-Z_s2)</f>
        <v/>
      </c>
      <c r="O1528">
        <f>E_s*M1528</f>
        <v/>
      </c>
      <c r="P1528">
        <f>E_s*N1528</f>
        <v/>
      </c>
      <c r="Q1528">
        <f>O1528*A_s1</f>
        <v/>
      </c>
      <c r="R1528">
        <f>P1528*A_s2</f>
        <v/>
      </c>
      <c r="S1528">
        <f>Q1528*($K1528-Z_s1)</f>
        <v/>
      </c>
      <c r="T1528">
        <f>R1528*($K1528-Z_s2)</f>
        <v/>
      </c>
      <c r="U1528">
        <f>(INDIRECT("a_"&amp;U$2)/(U$2+1))*(($C1528^(U$2+1)-$H1528^(U$2+1))/(ε_c1cd^(U$2+1)))</f>
        <v/>
      </c>
      <c r="V1528">
        <f>(INDIRECT("a_"&amp;V$2)/(V$2+1))*(($C1528^(V$2+1)-$H1528^(V$2+1))/(ε_c1cd^(V$2+1)))</f>
        <v/>
      </c>
      <c r="W1528">
        <f>(INDIRECT("a_"&amp;W$2)/(W$2+1))*(($C1528^(W$2+1)-$H1528^(W$2+1))/(ε_c1cd^(W$2+1)))</f>
        <v/>
      </c>
      <c r="X1528">
        <f>(INDIRECT("a_"&amp;X$2)/(X$2+1))*(($C1528^(X$2+1)-$H1528^(X$2+1))/(ε_c1cd^(X$2+1)))</f>
        <v/>
      </c>
      <c r="Y1528">
        <f>(INDIRECT("a_"&amp;Y$2)/(Y$2+1))*(($C1528^(Y$2+1)-$H1528^(Y$2+1))/(ε_c1cd^(Y$2+1)))</f>
        <v/>
      </c>
      <c r="Z1528">
        <f>(INDIRECT("a_"&amp;Z$2)/(Z$2+2))*(($C1528^(Z$2+2)-$H1528^(Z$2+2))/(ε_c1cd^(Z$2+2)))</f>
        <v/>
      </c>
      <c r="AA1528">
        <f>(INDIRECT("a_"&amp;AA$2)/(AA$2+2))*(($C1528^(AA$2+2)-$H1528^(AA$2+2))/(ε_c1cd^(AA$2+2)))</f>
        <v/>
      </c>
      <c r="AB1528">
        <f>(INDIRECT("a_"&amp;AB$2)/(AB$2+2))*(($C1528^(AB$2+2)-$H1528^(AB$2+2))/(ε_c1cd^(AB$2+2)))</f>
        <v/>
      </c>
      <c r="AC1528">
        <f>(INDIRECT("a_"&amp;AC$2)/(AC$2+2))*(($C1528^(AC$2+2)-$H1528^(AC$2+2))/(ε_c1cd^(AC$2+2)))</f>
        <v/>
      </c>
      <c r="AD1528">
        <f>(INDIRECT("a_"&amp;AD$2)/(AD$2+2))*(($C1528^(AD$2+2)-$H1528^(AD$2+2))/(ε_c1cd^(AD$2+2)))</f>
        <v/>
      </c>
      <c r="AE1528" s="111">
        <f>(b*f_cd/L1528)*SUM(U1528:Y1528)+SUM(Q1528:R1528)</f>
        <v/>
      </c>
      <c r="AF1528" s="112">
        <f>AE1528*(K1528-y+e)</f>
        <v/>
      </c>
      <c r="AG1528" s="113">
        <f>(b*f_cd/(L1528^2))*SUM(Z1528:AD1528)+SUM(S1528:T1528)-AF1528</f>
        <v/>
      </c>
      <c r="AH1528" s="114">
        <f>AG1528&lt;0</f>
        <v/>
      </c>
      <c r="AI1528" s="115">
        <f>IF(A1528=1,FALSE,(AND(AQ1528,AH1528,NOT(AI1527))))</f>
        <v/>
      </c>
      <c r="AJ1528" s="116">
        <f>(b*f_cd/L1528)*(a_1/2*J1528^2+a_2/3*J1528^3+a_3/4*J1528^4+a_4/5*J1528^5+a_5/6*J1528^6)+SUM(Q1528:R1528)</f>
        <v/>
      </c>
      <c r="AK1528">
        <f>AJ1528*(K1528-y+e)</f>
        <v/>
      </c>
      <c r="AL1528" s="118">
        <f>(b*f_cd/(L1528^2))*(a_1/3*J1528^3+a_2/4*J1528^4+a_3/5*J1528^5+a_4/6*J1528^6+a_5/7*J1528^7)+SUM(S1528:T1528)-AK1528</f>
        <v/>
      </c>
      <c r="AM1528" s="114">
        <f>AL1528&gt;0</f>
        <v/>
      </c>
      <c r="AN1528" s="115">
        <f>IF(A1528=1,FALSE,(AND(AQ1528,AM1528,NOT(AN1527))))</f>
        <v/>
      </c>
      <c r="AO1528">
        <f>IF(D1528=1,AND(AH1528,NOT(AI1528)),AND(AM1528,NOT(AN1528)))</f>
        <v/>
      </c>
      <c r="AP1528" s="119">
        <f>IF(D1528=1,AI1528,AN1528)</f>
        <v/>
      </c>
      <c r="AQ1528" s="125">
        <f>ABS(E1528)&lt;$AQ$2</f>
        <v/>
      </c>
      <c r="AS1528">
        <f>IF(AP1528,MAX(AS$3:AS1526)+1,"")</f>
        <v/>
      </c>
    </row>
    <row r="1529">
      <c r="A1529" t="n">
        <v>1439</v>
      </c>
      <c r="B1529" s="131">
        <f>IF(A1529=1,0,IF(AP1529,0.1*ε_cu1cd,0))</f>
        <v/>
      </c>
      <c r="C1529" s="131">
        <f>IF(A1529=1,0.1*ε_cu1cd,C1528+B1528)</f>
        <v/>
      </c>
      <c r="D1529" s="113">
        <f>IF('Нормальний переріз'!$D$68&gt;0,1,2)</f>
        <v/>
      </c>
      <c r="E1529" s="144">
        <f>IF(D1529=1,F1529,G1529)</f>
        <v/>
      </c>
      <c r="F1529" s="124">
        <f>IF(AI1528,0.11*ε_cu1cd,IF(AH1528,F1528*0.01,F1528))</f>
        <v/>
      </c>
      <c r="G1529" s="124">
        <f>IF(AP1528,-0.1*ε_cu1cd,IF(AM1528,G1528*0.01,G1528))</f>
        <v/>
      </c>
      <c r="H1529" s="113">
        <f>IF(A1529=1,E1529,IF(AO1528,H1528-E1528+E1529,IF(AP1528,0.8*H1528,H1528+E1529)))</f>
        <v/>
      </c>
      <c r="I1529" s="169">
        <f>(C1529-H1529)/h</f>
        <v/>
      </c>
      <c r="J1529">
        <f>C1529/(ε_c1cd)</f>
        <v/>
      </c>
      <c r="K1529">
        <f>C1529/I1529</f>
        <v/>
      </c>
      <c r="L1529" s="131">
        <f>I1529/(ε_c1cd)</f>
        <v/>
      </c>
      <c r="M1529">
        <f>I1529*(K1529-Z_s1)</f>
        <v/>
      </c>
      <c r="N1529">
        <f>I1529*(K1529-Z_s2)</f>
        <v/>
      </c>
      <c r="O1529">
        <f>E_s*M1529</f>
        <v/>
      </c>
      <c r="P1529">
        <f>E_s*N1529</f>
        <v/>
      </c>
      <c r="Q1529">
        <f>O1529*A_s1</f>
        <v/>
      </c>
      <c r="R1529">
        <f>P1529*A_s2</f>
        <v/>
      </c>
      <c r="S1529">
        <f>Q1529*($K1529-Z_s1)</f>
        <v/>
      </c>
      <c r="T1529">
        <f>R1529*($K1529-Z_s2)</f>
        <v/>
      </c>
      <c r="U1529">
        <f>(INDIRECT("a_"&amp;U$2)/(U$2+1))*(($C1529^(U$2+1)-$H1529^(U$2+1))/(ε_c1cd^(U$2+1)))</f>
        <v/>
      </c>
      <c r="V1529">
        <f>(INDIRECT("a_"&amp;V$2)/(V$2+1))*(($C1529^(V$2+1)-$H1529^(V$2+1))/(ε_c1cd^(V$2+1)))</f>
        <v/>
      </c>
      <c r="W1529">
        <f>(INDIRECT("a_"&amp;W$2)/(W$2+1))*(($C1529^(W$2+1)-$H1529^(W$2+1))/(ε_c1cd^(W$2+1)))</f>
        <v/>
      </c>
      <c r="X1529">
        <f>(INDIRECT("a_"&amp;X$2)/(X$2+1))*(($C1529^(X$2+1)-$H1529^(X$2+1))/(ε_c1cd^(X$2+1)))</f>
        <v/>
      </c>
      <c r="Y1529">
        <f>(INDIRECT("a_"&amp;Y$2)/(Y$2+1))*(($C1529^(Y$2+1)-$H1529^(Y$2+1))/(ε_c1cd^(Y$2+1)))</f>
        <v/>
      </c>
      <c r="Z1529">
        <f>(INDIRECT("a_"&amp;Z$2)/(Z$2+2))*(($C1529^(Z$2+2)-$H1529^(Z$2+2))/(ε_c1cd^(Z$2+2)))</f>
        <v/>
      </c>
      <c r="AA1529">
        <f>(INDIRECT("a_"&amp;AA$2)/(AA$2+2))*(($C1529^(AA$2+2)-$H1529^(AA$2+2))/(ε_c1cd^(AA$2+2)))</f>
        <v/>
      </c>
      <c r="AB1529">
        <f>(INDIRECT("a_"&amp;AB$2)/(AB$2+2))*(($C1529^(AB$2+2)-$H1529^(AB$2+2))/(ε_c1cd^(AB$2+2)))</f>
        <v/>
      </c>
      <c r="AC1529">
        <f>(INDIRECT("a_"&amp;AC$2)/(AC$2+2))*(($C1529^(AC$2+2)-$H1529^(AC$2+2))/(ε_c1cd^(AC$2+2)))</f>
        <v/>
      </c>
      <c r="AD1529">
        <f>(INDIRECT("a_"&amp;AD$2)/(AD$2+2))*(($C1529^(AD$2+2)-$H1529^(AD$2+2))/(ε_c1cd^(AD$2+2)))</f>
        <v/>
      </c>
      <c r="AE1529" s="111">
        <f>(b*f_cd/L1529)*SUM(U1529:Y1529)+SUM(Q1529:R1529)</f>
        <v/>
      </c>
      <c r="AF1529" s="112">
        <f>AE1529*(K1529-y+e)</f>
        <v/>
      </c>
      <c r="AG1529" s="113">
        <f>(b*f_cd/(L1529^2))*SUM(Z1529:AD1529)+SUM(S1529:T1529)-AF1529</f>
        <v/>
      </c>
      <c r="AH1529" s="114">
        <f>AG1529&lt;0</f>
        <v/>
      </c>
      <c r="AI1529" s="115">
        <f>IF(A1529=1,FALSE,(AND(AQ1529,AH1529,NOT(AI1528))))</f>
        <v/>
      </c>
      <c r="AJ1529" s="116">
        <f>(b*f_cd/L1529)*(a_1/2*J1529^2+a_2/3*J1529^3+a_3/4*J1529^4+a_4/5*J1529^5+a_5/6*J1529^6)+SUM(Q1529:R1529)</f>
        <v/>
      </c>
      <c r="AK1529">
        <f>AJ1529*(K1529-y+e)</f>
        <v/>
      </c>
      <c r="AL1529" s="118">
        <f>(b*f_cd/(L1529^2))*(a_1/3*J1529^3+a_2/4*J1529^4+a_3/5*J1529^5+a_4/6*J1529^6+a_5/7*J1529^7)+SUM(S1529:T1529)-AK1529</f>
        <v/>
      </c>
      <c r="AM1529" s="114">
        <f>AL1529&gt;0</f>
        <v/>
      </c>
      <c r="AN1529" s="115">
        <f>IF(A1529=1,FALSE,(AND(AQ1529,AM1529,NOT(AN1528))))</f>
        <v/>
      </c>
      <c r="AO1529">
        <f>IF(D1529=1,AND(AH1529,NOT(AI1529)),AND(AM1529,NOT(AN1529)))</f>
        <v/>
      </c>
      <c r="AP1529" s="119">
        <f>IF(D1529=1,AI1529,AN1529)</f>
        <v/>
      </c>
      <c r="AQ1529" s="125">
        <f>ABS(E1529)&lt;$AQ$2</f>
        <v/>
      </c>
      <c r="AS1529">
        <f>IF(AP1529,MAX(AS$3:AS1527)+1,"")</f>
        <v/>
      </c>
    </row>
    <row r="1530">
      <c r="A1530" t="n">
        <v>1440</v>
      </c>
      <c r="B1530" s="131">
        <f>IF(A1530=1,0,IF(AP1530,0.1*ε_cu1cd,0))</f>
        <v/>
      </c>
      <c r="C1530" s="131">
        <f>IF(A1530=1,0.1*ε_cu1cd,C1529+B1529)</f>
        <v/>
      </c>
      <c r="D1530" s="113">
        <f>IF('Нормальний переріз'!$D$68&gt;0,1,2)</f>
        <v/>
      </c>
      <c r="E1530" s="144">
        <f>IF(D1530=1,F1530,G1530)</f>
        <v/>
      </c>
      <c r="F1530" s="124">
        <f>IF(AI1529,0.11*ε_cu1cd,IF(AH1529,F1529*0.01,F1529))</f>
        <v/>
      </c>
      <c r="G1530" s="124">
        <f>IF(AP1529,-0.1*ε_cu1cd,IF(AM1529,G1529*0.01,G1529))</f>
        <v/>
      </c>
      <c r="H1530" s="113">
        <f>IF(A1530=1,E1530,IF(AO1529,H1529-E1529+E1530,IF(AP1529,0.8*H1529,H1529+E1530)))</f>
        <v/>
      </c>
      <c r="I1530" s="169">
        <f>(C1530-H1530)/h</f>
        <v/>
      </c>
      <c r="J1530">
        <f>C1530/(ε_c1cd)</f>
        <v/>
      </c>
      <c r="K1530">
        <f>C1530/I1530</f>
        <v/>
      </c>
      <c r="L1530" s="131">
        <f>I1530/(ε_c1cd)</f>
        <v/>
      </c>
      <c r="M1530">
        <f>I1530*(K1530-Z_s1)</f>
        <v/>
      </c>
      <c r="N1530">
        <f>I1530*(K1530-Z_s2)</f>
        <v/>
      </c>
      <c r="O1530">
        <f>E_s*M1530</f>
        <v/>
      </c>
      <c r="P1530">
        <f>E_s*N1530</f>
        <v/>
      </c>
      <c r="Q1530">
        <f>O1530*A_s1</f>
        <v/>
      </c>
      <c r="R1530">
        <f>P1530*A_s2</f>
        <v/>
      </c>
      <c r="S1530">
        <f>Q1530*($K1530-Z_s1)</f>
        <v/>
      </c>
      <c r="T1530">
        <f>R1530*($K1530-Z_s2)</f>
        <v/>
      </c>
      <c r="U1530">
        <f>(INDIRECT("a_"&amp;U$2)/(U$2+1))*(($C1530^(U$2+1)-$H1530^(U$2+1))/(ε_c1cd^(U$2+1)))</f>
        <v/>
      </c>
      <c r="V1530">
        <f>(INDIRECT("a_"&amp;V$2)/(V$2+1))*(($C1530^(V$2+1)-$H1530^(V$2+1))/(ε_c1cd^(V$2+1)))</f>
        <v/>
      </c>
      <c r="W1530">
        <f>(INDIRECT("a_"&amp;W$2)/(W$2+1))*(($C1530^(W$2+1)-$H1530^(W$2+1))/(ε_c1cd^(W$2+1)))</f>
        <v/>
      </c>
      <c r="X1530">
        <f>(INDIRECT("a_"&amp;X$2)/(X$2+1))*(($C1530^(X$2+1)-$H1530^(X$2+1))/(ε_c1cd^(X$2+1)))</f>
        <v/>
      </c>
      <c r="Y1530">
        <f>(INDIRECT("a_"&amp;Y$2)/(Y$2+1))*(($C1530^(Y$2+1)-$H1530^(Y$2+1))/(ε_c1cd^(Y$2+1)))</f>
        <v/>
      </c>
      <c r="Z1530">
        <f>(INDIRECT("a_"&amp;Z$2)/(Z$2+2))*(($C1530^(Z$2+2)-$H1530^(Z$2+2))/(ε_c1cd^(Z$2+2)))</f>
        <v/>
      </c>
      <c r="AA1530">
        <f>(INDIRECT("a_"&amp;AA$2)/(AA$2+2))*(($C1530^(AA$2+2)-$H1530^(AA$2+2))/(ε_c1cd^(AA$2+2)))</f>
        <v/>
      </c>
      <c r="AB1530">
        <f>(INDIRECT("a_"&amp;AB$2)/(AB$2+2))*(($C1530^(AB$2+2)-$H1530^(AB$2+2))/(ε_c1cd^(AB$2+2)))</f>
        <v/>
      </c>
      <c r="AC1530">
        <f>(INDIRECT("a_"&amp;AC$2)/(AC$2+2))*(($C1530^(AC$2+2)-$H1530^(AC$2+2))/(ε_c1cd^(AC$2+2)))</f>
        <v/>
      </c>
      <c r="AD1530">
        <f>(INDIRECT("a_"&amp;AD$2)/(AD$2+2))*(($C1530^(AD$2+2)-$H1530^(AD$2+2))/(ε_c1cd^(AD$2+2)))</f>
        <v/>
      </c>
      <c r="AE1530" s="111">
        <f>(b*f_cd/L1530)*SUM(U1530:Y1530)+SUM(Q1530:R1530)</f>
        <v/>
      </c>
      <c r="AF1530" s="112">
        <f>AE1530*(K1530-y+e)</f>
        <v/>
      </c>
      <c r="AG1530" s="113">
        <f>(b*f_cd/(L1530^2))*SUM(Z1530:AD1530)+SUM(S1530:T1530)-AF1530</f>
        <v/>
      </c>
      <c r="AH1530" s="114">
        <f>AG1530&lt;0</f>
        <v/>
      </c>
      <c r="AI1530" s="115">
        <f>IF(A1530=1,FALSE,(AND(AQ1530,AH1530,NOT(AI1529))))</f>
        <v/>
      </c>
      <c r="AJ1530" s="116">
        <f>(b*f_cd/L1530)*(a_1/2*J1530^2+a_2/3*J1530^3+a_3/4*J1530^4+a_4/5*J1530^5+a_5/6*J1530^6)+SUM(Q1530:R1530)</f>
        <v/>
      </c>
      <c r="AK1530">
        <f>AJ1530*(K1530-y+e)</f>
        <v/>
      </c>
      <c r="AL1530" s="118">
        <f>(b*f_cd/(L1530^2))*(a_1/3*J1530^3+a_2/4*J1530^4+a_3/5*J1530^5+a_4/6*J1530^6+a_5/7*J1530^7)+SUM(S1530:T1530)-AK1530</f>
        <v/>
      </c>
      <c r="AM1530" s="114">
        <f>AL1530&gt;0</f>
        <v/>
      </c>
      <c r="AN1530" s="115">
        <f>IF(A1530=1,FALSE,(AND(AQ1530,AM1530,NOT(AN1529))))</f>
        <v/>
      </c>
      <c r="AO1530">
        <f>IF(D1530=1,AND(AH1530,NOT(AI1530)),AND(AM1530,NOT(AN1530)))</f>
        <v/>
      </c>
      <c r="AP1530" s="119">
        <f>IF(D1530=1,AI1530,AN1530)</f>
        <v/>
      </c>
      <c r="AQ1530" s="125">
        <f>ABS(E1530)&lt;$AQ$2</f>
        <v/>
      </c>
      <c r="AS1530">
        <f>IF(AP1530,MAX(AS$3:AS1528)+1,"")</f>
        <v/>
      </c>
    </row>
    <row r="1531">
      <c r="A1531" t="n">
        <v>1441</v>
      </c>
      <c r="B1531" s="131">
        <f>IF(A1531=1,0,IF(AP1531,0.1*ε_cu1cd,0))</f>
        <v/>
      </c>
      <c r="C1531" s="131">
        <f>IF(A1531=1,0.1*ε_cu1cd,C1530+B1530)</f>
        <v/>
      </c>
      <c r="D1531" s="113">
        <f>IF('Нормальний переріз'!$D$68&gt;0,1,2)</f>
        <v/>
      </c>
      <c r="E1531" s="144">
        <f>IF(D1531=1,F1531,G1531)</f>
        <v/>
      </c>
      <c r="F1531" s="124">
        <f>IF(AI1530,0.11*ε_cu1cd,IF(AH1530,F1530*0.01,F1530))</f>
        <v/>
      </c>
      <c r="G1531" s="124">
        <f>IF(AP1530,-0.1*ε_cu1cd,IF(AM1530,G1530*0.01,G1530))</f>
        <v/>
      </c>
      <c r="H1531" s="113">
        <f>IF(A1531=1,E1531,IF(AO1530,H1530-E1530+E1531,IF(AP1530,0.8*H1530,H1530+E1531)))</f>
        <v/>
      </c>
      <c r="I1531" s="169">
        <f>(C1531-H1531)/h</f>
        <v/>
      </c>
      <c r="J1531">
        <f>C1531/(ε_c1cd)</f>
        <v/>
      </c>
      <c r="K1531">
        <f>C1531/I1531</f>
        <v/>
      </c>
      <c r="L1531" s="131">
        <f>I1531/(ε_c1cd)</f>
        <v/>
      </c>
      <c r="M1531">
        <f>I1531*(K1531-Z_s1)</f>
        <v/>
      </c>
      <c r="N1531">
        <f>I1531*(K1531-Z_s2)</f>
        <v/>
      </c>
      <c r="O1531">
        <f>E_s*M1531</f>
        <v/>
      </c>
      <c r="P1531">
        <f>E_s*N1531</f>
        <v/>
      </c>
      <c r="Q1531">
        <f>O1531*A_s1</f>
        <v/>
      </c>
      <c r="R1531">
        <f>P1531*A_s2</f>
        <v/>
      </c>
      <c r="S1531">
        <f>Q1531*($K1531-Z_s1)</f>
        <v/>
      </c>
      <c r="T1531">
        <f>R1531*($K1531-Z_s2)</f>
        <v/>
      </c>
      <c r="U1531">
        <f>(INDIRECT("a_"&amp;U$2)/(U$2+1))*(($C1531^(U$2+1)-$H1531^(U$2+1))/(ε_c1cd^(U$2+1)))</f>
        <v/>
      </c>
      <c r="V1531">
        <f>(INDIRECT("a_"&amp;V$2)/(V$2+1))*(($C1531^(V$2+1)-$H1531^(V$2+1))/(ε_c1cd^(V$2+1)))</f>
        <v/>
      </c>
      <c r="W1531">
        <f>(INDIRECT("a_"&amp;W$2)/(W$2+1))*(($C1531^(W$2+1)-$H1531^(W$2+1))/(ε_c1cd^(W$2+1)))</f>
        <v/>
      </c>
      <c r="X1531">
        <f>(INDIRECT("a_"&amp;X$2)/(X$2+1))*(($C1531^(X$2+1)-$H1531^(X$2+1))/(ε_c1cd^(X$2+1)))</f>
        <v/>
      </c>
      <c r="Y1531">
        <f>(INDIRECT("a_"&amp;Y$2)/(Y$2+1))*(($C1531^(Y$2+1)-$H1531^(Y$2+1))/(ε_c1cd^(Y$2+1)))</f>
        <v/>
      </c>
      <c r="Z1531">
        <f>(INDIRECT("a_"&amp;Z$2)/(Z$2+2))*(($C1531^(Z$2+2)-$H1531^(Z$2+2))/(ε_c1cd^(Z$2+2)))</f>
        <v/>
      </c>
      <c r="AA1531">
        <f>(INDIRECT("a_"&amp;AA$2)/(AA$2+2))*(($C1531^(AA$2+2)-$H1531^(AA$2+2))/(ε_c1cd^(AA$2+2)))</f>
        <v/>
      </c>
      <c r="AB1531">
        <f>(INDIRECT("a_"&amp;AB$2)/(AB$2+2))*(($C1531^(AB$2+2)-$H1531^(AB$2+2))/(ε_c1cd^(AB$2+2)))</f>
        <v/>
      </c>
      <c r="AC1531">
        <f>(INDIRECT("a_"&amp;AC$2)/(AC$2+2))*(($C1531^(AC$2+2)-$H1531^(AC$2+2))/(ε_c1cd^(AC$2+2)))</f>
        <v/>
      </c>
      <c r="AD1531">
        <f>(INDIRECT("a_"&amp;AD$2)/(AD$2+2))*(($C1531^(AD$2+2)-$H1531^(AD$2+2))/(ε_c1cd^(AD$2+2)))</f>
        <v/>
      </c>
      <c r="AE1531" s="111">
        <f>(b*f_cd/L1531)*SUM(U1531:Y1531)+SUM(Q1531:R1531)</f>
        <v/>
      </c>
      <c r="AF1531" s="112">
        <f>AE1531*(K1531-y+e)</f>
        <v/>
      </c>
      <c r="AG1531" s="113">
        <f>(b*f_cd/(L1531^2))*SUM(Z1531:AD1531)+SUM(S1531:T1531)-AF1531</f>
        <v/>
      </c>
      <c r="AH1531" s="114">
        <f>AG1531&lt;0</f>
        <v/>
      </c>
      <c r="AI1531" s="115">
        <f>IF(A1531=1,FALSE,(AND(AQ1531,AH1531,NOT(AI1530))))</f>
        <v/>
      </c>
      <c r="AJ1531" s="116">
        <f>(b*f_cd/L1531)*(a_1/2*J1531^2+a_2/3*J1531^3+a_3/4*J1531^4+a_4/5*J1531^5+a_5/6*J1531^6)+SUM(Q1531:R1531)</f>
        <v/>
      </c>
      <c r="AK1531">
        <f>AJ1531*(K1531-y+e)</f>
        <v/>
      </c>
      <c r="AL1531" s="118">
        <f>(b*f_cd/(L1531^2))*(a_1/3*J1531^3+a_2/4*J1531^4+a_3/5*J1531^5+a_4/6*J1531^6+a_5/7*J1531^7)+SUM(S1531:T1531)-AK1531</f>
        <v/>
      </c>
      <c r="AM1531" s="114">
        <f>AL1531&gt;0</f>
        <v/>
      </c>
      <c r="AN1531" s="115">
        <f>IF(A1531=1,FALSE,(AND(AQ1531,AM1531,NOT(AN1530))))</f>
        <v/>
      </c>
      <c r="AO1531">
        <f>IF(D1531=1,AND(AH1531,NOT(AI1531)),AND(AM1531,NOT(AN1531)))</f>
        <v/>
      </c>
      <c r="AP1531" s="119">
        <f>IF(D1531=1,AI1531,AN1531)</f>
        <v/>
      </c>
      <c r="AQ1531" s="125">
        <f>ABS(E1531)&lt;$AQ$2</f>
        <v/>
      </c>
      <c r="AS1531">
        <f>IF(AP1531,MAX(AS$3:AS1529)+1,"")</f>
        <v/>
      </c>
    </row>
    <row r="1532">
      <c r="A1532" t="n">
        <v>1442</v>
      </c>
      <c r="B1532" s="131">
        <f>IF(A1532=1,0,IF(AP1532,0.1*ε_cu1cd,0))</f>
        <v/>
      </c>
      <c r="C1532" s="131">
        <f>IF(A1532=1,0.1*ε_cu1cd,C1531+B1531)</f>
        <v/>
      </c>
      <c r="D1532" s="113">
        <f>IF('Нормальний переріз'!$D$68&gt;0,1,2)</f>
        <v/>
      </c>
      <c r="E1532" s="144">
        <f>IF(D1532=1,F1532,G1532)</f>
        <v/>
      </c>
      <c r="F1532" s="124">
        <f>IF(AI1531,0.11*ε_cu1cd,IF(AH1531,F1531*0.01,F1531))</f>
        <v/>
      </c>
      <c r="G1532" s="124">
        <f>IF(AP1531,-0.1*ε_cu1cd,IF(AM1531,G1531*0.01,G1531))</f>
        <v/>
      </c>
      <c r="H1532" s="113">
        <f>IF(A1532=1,E1532,IF(AO1531,H1531-E1531+E1532,IF(AP1531,0.8*H1531,H1531+E1532)))</f>
        <v/>
      </c>
      <c r="I1532" s="169">
        <f>(C1532-H1532)/h</f>
        <v/>
      </c>
      <c r="J1532">
        <f>C1532/(ε_c1cd)</f>
        <v/>
      </c>
      <c r="K1532">
        <f>C1532/I1532</f>
        <v/>
      </c>
      <c r="L1532" s="131">
        <f>I1532/(ε_c1cd)</f>
        <v/>
      </c>
      <c r="M1532">
        <f>I1532*(K1532-Z_s1)</f>
        <v/>
      </c>
      <c r="N1532">
        <f>I1532*(K1532-Z_s2)</f>
        <v/>
      </c>
      <c r="O1532">
        <f>E_s*M1532</f>
        <v/>
      </c>
      <c r="P1532">
        <f>E_s*N1532</f>
        <v/>
      </c>
      <c r="Q1532">
        <f>O1532*A_s1</f>
        <v/>
      </c>
      <c r="R1532">
        <f>P1532*A_s2</f>
        <v/>
      </c>
      <c r="S1532">
        <f>Q1532*($K1532-Z_s1)</f>
        <v/>
      </c>
      <c r="T1532">
        <f>R1532*($K1532-Z_s2)</f>
        <v/>
      </c>
      <c r="U1532">
        <f>(INDIRECT("a_"&amp;U$2)/(U$2+1))*(($C1532^(U$2+1)-$H1532^(U$2+1))/(ε_c1cd^(U$2+1)))</f>
        <v/>
      </c>
      <c r="V1532">
        <f>(INDIRECT("a_"&amp;V$2)/(V$2+1))*(($C1532^(V$2+1)-$H1532^(V$2+1))/(ε_c1cd^(V$2+1)))</f>
        <v/>
      </c>
      <c r="W1532">
        <f>(INDIRECT("a_"&amp;W$2)/(W$2+1))*(($C1532^(W$2+1)-$H1532^(W$2+1))/(ε_c1cd^(W$2+1)))</f>
        <v/>
      </c>
      <c r="X1532">
        <f>(INDIRECT("a_"&amp;X$2)/(X$2+1))*(($C1532^(X$2+1)-$H1532^(X$2+1))/(ε_c1cd^(X$2+1)))</f>
        <v/>
      </c>
      <c r="Y1532">
        <f>(INDIRECT("a_"&amp;Y$2)/(Y$2+1))*(($C1532^(Y$2+1)-$H1532^(Y$2+1))/(ε_c1cd^(Y$2+1)))</f>
        <v/>
      </c>
      <c r="Z1532">
        <f>(INDIRECT("a_"&amp;Z$2)/(Z$2+2))*(($C1532^(Z$2+2)-$H1532^(Z$2+2))/(ε_c1cd^(Z$2+2)))</f>
        <v/>
      </c>
      <c r="AA1532">
        <f>(INDIRECT("a_"&amp;AA$2)/(AA$2+2))*(($C1532^(AA$2+2)-$H1532^(AA$2+2))/(ε_c1cd^(AA$2+2)))</f>
        <v/>
      </c>
      <c r="AB1532">
        <f>(INDIRECT("a_"&amp;AB$2)/(AB$2+2))*(($C1532^(AB$2+2)-$H1532^(AB$2+2))/(ε_c1cd^(AB$2+2)))</f>
        <v/>
      </c>
      <c r="AC1532">
        <f>(INDIRECT("a_"&amp;AC$2)/(AC$2+2))*(($C1532^(AC$2+2)-$H1532^(AC$2+2))/(ε_c1cd^(AC$2+2)))</f>
        <v/>
      </c>
      <c r="AD1532">
        <f>(INDIRECT("a_"&amp;AD$2)/(AD$2+2))*(($C1532^(AD$2+2)-$H1532^(AD$2+2))/(ε_c1cd^(AD$2+2)))</f>
        <v/>
      </c>
      <c r="AE1532" s="111">
        <f>(b*f_cd/L1532)*SUM(U1532:Y1532)+SUM(Q1532:R1532)</f>
        <v/>
      </c>
      <c r="AF1532" s="112">
        <f>AE1532*(K1532-y+e)</f>
        <v/>
      </c>
      <c r="AG1532" s="113">
        <f>(b*f_cd/(L1532^2))*SUM(Z1532:AD1532)+SUM(S1532:T1532)-AF1532</f>
        <v/>
      </c>
      <c r="AH1532" s="114">
        <f>AG1532&lt;0</f>
        <v/>
      </c>
      <c r="AI1532" s="115">
        <f>IF(A1532=1,FALSE,(AND(AQ1532,AH1532,NOT(AI1531))))</f>
        <v/>
      </c>
      <c r="AJ1532" s="116">
        <f>(b*f_cd/L1532)*(a_1/2*J1532^2+a_2/3*J1532^3+a_3/4*J1532^4+a_4/5*J1532^5+a_5/6*J1532^6)+SUM(Q1532:R1532)</f>
        <v/>
      </c>
      <c r="AK1532">
        <f>AJ1532*(K1532-y+e)</f>
        <v/>
      </c>
      <c r="AL1532" s="118">
        <f>(b*f_cd/(L1532^2))*(a_1/3*J1532^3+a_2/4*J1532^4+a_3/5*J1532^5+a_4/6*J1532^6+a_5/7*J1532^7)+SUM(S1532:T1532)-AK1532</f>
        <v/>
      </c>
      <c r="AM1532" s="114">
        <f>AL1532&gt;0</f>
        <v/>
      </c>
      <c r="AN1532" s="115">
        <f>IF(A1532=1,FALSE,(AND(AQ1532,AM1532,NOT(AN1531))))</f>
        <v/>
      </c>
      <c r="AO1532">
        <f>IF(D1532=1,AND(AH1532,NOT(AI1532)),AND(AM1532,NOT(AN1532)))</f>
        <v/>
      </c>
      <c r="AP1532" s="119">
        <f>IF(D1532=1,AI1532,AN1532)</f>
        <v/>
      </c>
      <c r="AQ1532" s="125">
        <f>ABS(E1532)&lt;$AQ$2</f>
        <v/>
      </c>
      <c r="AS1532">
        <f>IF(AP1532,MAX(AS$3:AS1530)+1,"")</f>
        <v/>
      </c>
    </row>
    <row r="1533">
      <c r="A1533" t="n">
        <v>1443</v>
      </c>
      <c r="B1533" s="131">
        <f>IF(A1533=1,0,IF(AP1533,0.1*ε_cu1cd,0))</f>
        <v/>
      </c>
      <c r="C1533" s="131">
        <f>IF(A1533=1,0.1*ε_cu1cd,C1532+B1532)</f>
        <v/>
      </c>
      <c r="D1533" s="113">
        <f>IF('Нормальний переріз'!$D$68&gt;0,1,2)</f>
        <v/>
      </c>
      <c r="E1533" s="144">
        <f>IF(D1533=1,F1533,G1533)</f>
        <v/>
      </c>
      <c r="F1533" s="124">
        <f>IF(AI1532,0.11*ε_cu1cd,IF(AH1532,F1532*0.01,F1532))</f>
        <v/>
      </c>
      <c r="G1533" s="124">
        <f>IF(AP1532,-0.1*ε_cu1cd,IF(AM1532,G1532*0.01,G1532))</f>
        <v/>
      </c>
      <c r="H1533" s="113">
        <f>IF(A1533=1,E1533,IF(AO1532,H1532-E1532+E1533,IF(AP1532,0.8*H1532,H1532+E1533)))</f>
        <v/>
      </c>
      <c r="I1533" s="169">
        <f>(C1533-H1533)/h</f>
        <v/>
      </c>
      <c r="J1533">
        <f>C1533/(ε_c1cd)</f>
        <v/>
      </c>
      <c r="K1533">
        <f>C1533/I1533</f>
        <v/>
      </c>
      <c r="L1533" s="131">
        <f>I1533/(ε_c1cd)</f>
        <v/>
      </c>
      <c r="M1533">
        <f>I1533*(K1533-Z_s1)</f>
        <v/>
      </c>
      <c r="N1533">
        <f>I1533*(K1533-Z_s2)</f>
        <v/>
      </c>
      <c r="O1533">
        <f>E_s*M1533</f>
        <v/>
      </c>
      <c r="P1533">
        <f>E_s*N1533</f>
        <v/>
      </c>
      <c r="Q1533">
        <f>O1533*A_s1</f>
        <v/>
      </c>
      <c r="R1533">
        <f>P1533*A_s2</f>
        <v/>
      </c>
      <c r="S1533">
        <f>Q1533*($K1533-Z_s1)</f>
        <v/>
      </c>
      <c r="T1533">
        <f>R1533*($K1533-Z_s2)</f>
        <v/>
      </c>
      <c r="U1533">
        <f>(INDIRECT("a_"&amp;U$2)/(U$2+1))*(($C1533^(U$2+1)-$H1533^(U$2+1))/(ε_c1cd^(U$2+1)))</f>
        <v/>
      </c>
      <c r="V1533">
        <f>(INDIRECT("a_"&amp;V$2)/(V$2+1))*(($C1533^(V$2+1)-$H1533^(V$2+1))/(ε_c1cd^(V$2+1)))</f>
        <v/>
      </c>
      <c r="W1533">
        <f>(INDIRECT("a_"&amp;W$2)/(W$2+1))*(($C1533^(W$2+1)-$H1533^(W$2+1))/(ε_c1cd^(W$2+1)))</f>
        <v/>
      </c>
      <c r="X1533">
        <f>(INDIRECT("a_"&amp;X$2)/(X$2+1))*(($C1533^(X$2+1)-$H1533^(X$2+1))/(ε_c1cd^(X$2+1)))</f>
        <v/>
      </c>
      <c r="Y1533">
        <f>(INDIRECT("a_"&amp;Y$2)/(Y$2+1))*(($C1533^(Y$2+1)-$H1533^(Y$2+1))/(ε_c1cd^(Y$2+1)))</f>
        <v/>
      </c>
      <c r="Z1533">
        <f>(INDIRECT("a_"&amp;Z$2)/(Z$2+2))*(($C1533^(Z$2+2)-$H1533^(Z$2+2))/(ε_c1cd^(Z$2+2)))</f>
        <v/>
      </c>
      <c r="AA1533">
        <f>(INDIRECT("a_"&amp;AA$2)/(AA$2+2))*(($C1533^(AA$2+2)-$H1533^(AA$2+2))/(ε_c1cd^(AA$2+2)))</f>
        <v/>
      </c>
      <c r="AB1533">
        <f>(INDIRECT("a_"&amp;AB$2)/(AB$2+2))*(($C1533^(AB$2+2)-$H1533^(AB$2+2))/(ε_c1cd^(AB$2+2)))</f>
        <v/>
      </c>
      <c r="AC1533">
        <f>(INDIRECT("a_"&amp;AC$2)/(AC$2+2))*(($C1533^(AC$2+2)-$H1533^(AC$2+2))/(ε_c1cd^(AC$2+2)))</f>
        <v/>
      </c>
      <c r="AD1533">
        <f>(INDIRECT("a_"&amp;AD$2)/(AD$2+2))*(($C1533^(AD$2+2)-$H1533^(AD$2+2))/(ε_c1cd^(AD$2+2)))</f>
        <v/>
      </c>
      <c r="AE1533" s="111">
        <f>(b*f_cd/L1533)*SUM(U1533:Y1533)+SUM(Q1533:R1533)</f>
        <v/>
      </c>
      <c r="AF1533" s="112">
        <f>AE1533*(K1533-y+e)</f>
        <v/>
      </c>
      <c r="AG1533" s="113">
        <f>(b*f_cd/(L1533^2))*SUM(Z1533:AD1533)+SUM(S1533:T1533)-AF1533</f>
        <v/>
      </c>
      <c r="AH1533" s="114">
        <f>AG1533&lt;0</f>
        <v/>
      </c>
      <c r="AI1533" s="115">
        <f>IF(A1533=1,FALSE,(AND(AQ1533,AH1533,NOT(AI1532))))</f>
        <v/>
      </c>
      <c r="AJ1533" s="116">
        <f>(b*f_cd/L1533)*(a_1/2*J1533^2+a_2/3*J1533^3+a_3/4*J1533^4+a_4/5*J1533^5+a_5/6*J1533^6)+SUM(Q1533:R1533)</f>
        <v/>
      </c>
      <c r="AK1533">
        <f>AJ1533*(K1533-y+e)</f>
        <v/>
      </c>
      <c r="AL1533" s="118">
        <f>(b*f_cd/(L1533^2))*(a_1/3*J1533^3+a_2/4*J1533^4+a_3/5*J1533^5+a_4/6*J1533^6+a_5/7*J1533^7)+SUM(S1533:T1533)-AK1533</f>
        <v/>
      </c>
      <c r="AM1533" s="114">
        <f>AL1533&gt;0</f>
        <v/>
      </c>
      <c r="AN1533" s="115">
        <f>IF(A1533=1,FALSE,(AND(AQ1533,AM1533,NOT(AN1532))))</f>
        <v/>
      </c>
      <c r="AO1533">
        <f>IF(D1533=1,AND(AH1533,NOT(AI1533)),AND(AM1533,NOT(AN1533)))</f>
        <v/>
      </c>
      <c r="AP1533" s="119">
        <f>IF(D1533=1,AI1533,AN1533)</f>
        <v/>
      </c>
      <c r="AQ1533" s="125">
        <f>ABS(E1533)&lt;$AQ$2</f>
        <v/>
      </c>
      <c r="AS1533">
        <f>IF(AP1533,MAX(AS$3:AS1531)+1,"")</f>
        <v/>
      </c>
    </row>
    <row r="1534">
      <c r="A1534" t="n">
        <v>1444</v>
      </c>
      <c r="B1534" s="131">
        <f>IF(A1534=1,0,IF(AP1534,0.1*ε_cu1cd,0))</f>
        <v/>
      </c>
      <c r="C1534" s="131">
        <f>IF(A1534=1,0.1*ε_cu1cd,C1533+B1533)</f>
        <v/>
      </c>
      <c r="D1534" s="113">
        <f>IF('Нормальний переріз'!$D$68&gt;0,1,2)</f>
        <v/>
      </c>
      <c r="E1534" s="144">
        <f>IF(D1534=1,F1534,G1534)</f>
        <v/>
      </c>
      <c r="F1534" s="124">
        <f>IF(AI1533,0.11*ε_cu1cd,IF(AH1533,F1533*0.01,F1533))</f>
        <v/>
      </c>
      <c r="G1534" s="124">
        <f>IF(AP1533,-0.1*ε_cu1cd,IF(AM1533,G1533*0.01,G1533))</f>
        <v/>
      </c>
      <c r="H1534" s="113">
        <f>IF(A1534=1,E1534,IF(AO1533,H1533-E1533+E1534,IF(AP1533,0.8*H1533,H1533+E1534)))</f>
        <v/>
      </c>
      <c r="I1534" s="169">
        <f>(C1534-H1534)/h</f>
        <v/>
      </c>
      <c r="J1534">
        <f>C1534/(ε_c1cd)</f>
        <v/>
      </c>
      <c r="K1534">
        <f>C1534/I1534</f>
        <v/>
      </c>
      <c r="L1534" s="131">
        <f>I1534/(ε_c1cd)</f>
        <v/>
      </c>
      <c r="M1534">
        <f>I1534*(K1534-Z_s1)</f>
        <v/>
      </c>
      <c r="N1534">
        <f>I1534*(K1534-Z_s2)</f>
        <v/>
      </c>
      <c r="O1534">
        <f>E_s*M1534</f>
        <v/>
      </c>
      <c r="P1534">
        <f>E_s*N1534</f>
        <v/>
      </c>
      <c r="Q1534">
        <f>O1534*A_s1</f>
        <v/>
      </c>
      <c r="R1534">
        <f>P1534*A_s2</f>
        <v/>
      </c>
      <c r="S1534">
        <f>Q1534*($K1534-Z_s1)</f>
        <v/>
      </c>
      <c r="T1534">
        <f>R1534*($K1534-Z_s2)</f>
        <v/>
      </c>
      <c r="U1534">
        <f>(INDIRECT("a_"&amp;U$2)/(U$2+1))*(($C1534^(U$2+1)-$H1534^(U$2+1))/(ε_c1cd^(U$2+1)))</f>
        <v/>
      </c>
      <c r="V1534">
        <f>(INDIRECT("a_"&amp;V$2)/(V$2+1))*(($C1534^(V$2+1)-$H1534^(V$2+1))/(ε_c1cd^(V$2+1)))</f>
        <v/>
      </c>
      <c r="W1534">
        <f>(INDIRECT("a_"&amp;W$2)/(W$2+1))*(($C1534^(W$2+1)-$H1534^(W$2+1))/(ε_c1cd^(W$2+1)))</f>
        <v/>
      </c>
      <c r="X1534">
        <f>(INDIRECT("a_"&amp;X$2)/(X$2+1))*(($C1534^(X$2+1)-$H1534^(X$2+1))/(ε_c1cd^(X$2+1)))</f>
        <v/>
      </c>
      <c r="Y1534">
        <f>(INDIRECT("a_"&amp;Y$2)/(Y$2+1))*(($C1534^(Y$2+1)-$H1534^(Y$2+1))/(ε_c1cd^(Y$2+1)))</f>
        <v/>
      </c>
      <c r="Z1534">
        <f>(INDIRECT("a_"&amp;Z$2)/(Z$2+2))*(($C1534^(Z$2+2)-$H1534^(Z$2+2))/(ε_c1cd^(Z$2+2)))</f>
        <v/>
      </c>
      <c r="AA1534">
        <f>(INDIRECT("a_"&amp;AA$2)/(AA$2+2))*(($C1534^(AA$2+2)-$H1534^(AA$2+2))/(ε_c1cd^(AA$2+2)))</f>
        <v/>
      </c>
      <c r="AB1534">
        <f>(INDIRECT("a_"&amp;AB$2)/(AB$2+2))*(($C1534^(AB$2+2)-$H1534^(AB$2+2))/(ε_c1cd^(AB$2+2)))</f>
        <v/>
      </c>
      <c r="AC1534">
        <f>(INDIRECT("a_"&amp;AC$2)/(AC$2+2))*(($C1534^(AC$2+2)-$H1534^(AC$2+2))/(ε_c1cd^(AC$2+2)))</f>
        <v/>
      </c>
      <c r="AD1534">
        <f>(INDIRECT("a_"&amp;AD$2)/(AD$2+2))*(($C1534^(AD$2+2)-$H1534^(AD$2+2))/(ε_c1cd^(AD$2+2)))</f>
        <v/>
      </c>
      <c r="AE1534" s="111">
        <f>(b*f_cd/L1534)*SUM(U1534:Y1534)+SUM(Q1534:R1534)</f>
        <v/>
      </c>
      <c r="AF1534" s="112">
        <f>AE1534*(K1534-y+e)</f>
        <v/>
      </c>
      <c r="AG1534" s="113">
        <f>(b*f_cd/(L1534^2))*SUM(Z1534:AD1534)+SUM(S1534:T1534)-AF1534</f>
        <v/>
      </c>
      <c r="AH1534" s="114">
        <f>AG1534&lt;0</f>
        <v/>
      </c>
      <c r="AI1534" s="115">
        <f>IF(A1534=1,FALSE,(AND(AQ1534,AH1534,NOT(AI1533))))</f>
        <v/>
      </c>
      <c r="AJ1534" s="116">
        <f>(b*f_cd/L1534)*(a_1/2*J1534^2+a_2/3*J1534^3+a_3/4*J1534^4+a_4/5*J1534^5+a_5/6*J1534^6)+SUM(Q1534:R1534)</f>
        <v/>
      </c>
      <c r="AK1534">
        <f>AJ1534*(K1534-y+e)</f>
        <v/>
      </c>
      <c r="AL1534" s="118">
        <f>(b*f_cd/(L1534^2))*(a_1/3*J1534^3+a_2/4*J1534^4+a_3/5*J1534^5+a_4/6*J1534^6+a_5/7*J1534^7)+SUM(S1534:T1534)-AK1534</f>
        <v/>
      </c>
      <c r="AM1534" s="114">
        <f>AL1534&gt;0</f>
        <v/>
      </c>
      <c r="AN1534" s="115">
        <f>IF(A1534=1,FALSE,(AND(AQ1534,AM1534,NOT(AN1533))))</f>
        <v/>
      </c>
      <c r="AO1534">
        <f>IF(D1534=1,AND(AH1534,NOT(AI1534)),AND(AM1534,NOT(AN1534)))</f>
        <v/>
      </c>
      <c r="AP1534" s="119">
        <f>IF(D1534=1,AI1534,AN1534)</f>
        <v/>
      </c>
      <c r="AQ1534" s="125">
        <f>ABS(E1534)&lt;$AQ$2</f>
        <v/>
      </c>
      <c r="AS1534">
        <f>IF(AP1534,MAX(AS$3:AS1532)+1,"")</f>
        <v/>
      </c>
    </row>
    <row r="1535">
      <c r="A1535" t="n">
        <v>1445</v>
      </c>
      <c r="B1535" s="131">
        <f>IF(A1535=1,0,IF(AP1535,0.1*ε_cu1cd,0))</f>
        <v/>
      </c>
      <c r="C1535" s="131">
        <f>IF(A1535=1,0.1*ε_cu1cd,C1534+B1534)</f>
        <v/>
      </c>
      <c r="D1535" s="113">
        <f>IF('Нормальний переріз'!$D$68&gt;0,1,2)</f>
        <v/>
      </c>
      <c r="E1535" s="144">
        <f>IF(D1535=1,F1535,G1535)</f>
        <v/>
      </c>
      <c r="F1535" s="124">
        <f>IF(AI1534,0.11*ε_cu1cd,IF(AH1534,F1534*0.01,F1534))</f>
        <v/>
      </c>
      <c r="G1535" s="124">
        <f>IF(AP1534,-0.1*ε_cu1cd,IF(AM1534,G1534*0.01,G1534))</f>
        <v/>
      </c>
      <c r="H1535" s="113">
        <f>IF(A1535=1,E1535,IF(AO1534,H1534-E1534+E1535,IF(AP1534,0.8*H1534,H1534+E1535)))</f>
        <v/>
      </c>
      <c r="I1535" s="169">
        <f>(C1535-H1535)/h</f>
        <v/>
      </c>
      <c r="J1535">
        <f>C1535/(ε_c1cd)</f>
        <v/>
      </c>
      <c r="K1535">
        <f>C1535/I1535</f>
        <v/>
      </c>
      <c r="L1535" s="131">
        <f>I1535/(ε_c1cd)</f>
        <v/>
      </c>
      <c r="M1535">
        <f>I1535*(K1535-Z_s1)</f>
        <v/>
      </c>
      <c r="N1535">
        <f>I1535*(K1535-Z_s2)</f>
        <v/>
      </c>
      <c r="O1535">
        <f>E_s*M1535</f>
        <v/>
      </c>
      <c r="P1535">
        <f>E_s*N1535</f>
        <v/>
      </c>
      <c r="Q1535">
        <f>O1535*A_s1</f>
        <v/>
      </c>
      <c r="R1535">
        <f>P1535*A_s2</f>
        <v/>
      </c>
      <c r="S1535">
        <f>Q1535*($K1535-Z_s1)</f>
        <v/>
      </c>
      <c r="T1535">
        <f>R1535*($K1535-Z_s2)</f>
        <v/>
      </c>
      <c r="U1535">
        <f>(INDIRECT("a_"&amp;U$2)/(U$2+1))*(($C1535^(U$2+1)-$H1535^(U$2+1))/(ε_c1cd^(U$2+1)))</f>
        <v/>
      </c>
      <c r="V1535">
        <f>(INDIRECT("a_"&amp;V$2)/(V$2+1))*(($C1535^(V$2+1)-$H1535^(V$2+1))/(ε_c1cd^(V$2+1)))</f>
        <v/>
      </c>
      <c r="W1535">
        <f>(INDIRECT("a_"&amp;W$2)/(W$2+1))*(($C1535^(W$2+1)-$H1535^(W$2+1))/(ε_c1cd^(W$2+1)))</f>
        <v/>
      </c>
      <c r="X1535">
        <f>(INDIRECT("a_"&amp;X$2)/(X$2+1))*(($C1535^(X$2+1)-$H1535^(X$2+1))/(ε_c1cd^(X$2+1)))</f>
        <v/>
      </c>
      <c r="Y1535">
        <f>(INDIRECT("a_"&amp;Y$2)/(Y$2+1))*(($C1535^(Y$2+1)-$H1535^(Y$2+1))/(ε_c1cd^(Y$2+1)))</f>
        <v/>
      </c>
      <c r="Z1535">
        <f>(INDIRECT("a_"&amp;Z$2)/(Z$2+2))*(($C1535^(Z$2+2)-$H1535^(Z$2+2))/(ε_c1cd^(Z$2+2)))</f>
        <v/>
      </c>
      <c r="AA1535">
        <f>(INDIRECT("a_"&amp;AA$2)/(AA$2+2))*(($C1535^(AA$2+2)-$H1535^(AA$2+2))/(ε_c1cd^(AA$2+2)))</f>
        <v/>
      </c>
      <c r="AB1535">
        <f>(INDIRECT("a_"&amp;AB$2)/(AB$2+2))*(($C1535^(AB$2+2)-$H1535^(AB$2+2))/(ε_c1cd^(AB$2+2)))</f>
        <v/>
      </c>
      <c r="AC1535">
        <f>(INDIRECT("a_"&amp;AC$2)/(AC$2+2))*(($C1535^(AC$2+2)-$H1535^(AC$2+2))/(ε_c1cd^(AC$2+2)))</f>
        <v/>
      </c>
      <c r="AD1535">
        <f>(INDIRECT("a_"&amp;AD$2)/(AD$2+2))*(($C1535^(AD$2+2)-$H1535^(AD$2+2))/(ε_c1cd^(AD$2+2)))</f>
        <v/>
      </c>
      <c r="AE1535" s="111">
        <f>(b*f_cd/L1535)*SUM(U1535:Y1535)+SUM(Q1535:R1535)</f>
        <v/>
      </c>
      <c r="AF1535" s="112">
        <f>AE1535*(K1535-y+e)</f>
        <v/>
      </c>
      <c r="AG1535" s="113">
        <f>(b*f_cd/(L1535^2))*SUM(Z1535:AD1535)+SUM(S1535:T1535)-AF1535</f>
        <v/>
      </c>
      <c r="AH1535" s="114">
        <f>AG1535&lt;0</f>
        <v/>
      </c>
      <c r="AI1535" s="115">
        <f>IF(A1535=1,FALSE,(AND(AQ1535,AH1535,NOT(AI1534))))</f>
        <v/>
      </c>
      <c r="AJ1535" s="116">
        <f>(b*f_cd/L1535)*(a_1/2*J1535^2+a_2/3*J1535^3+a_3/4*J1535^4+a_4/5*J1535^5+a_5/6*J1535^6)+SUM(Q1535:R1535)</f>
        <v/>
      </c>
      <c r="AK1535">
        <f>AJ1535*(K1535-y+e)</f>
        <v/>
      </c>
      <c r="AL1535" s="118">
        <f>(b*f_cd/(L1535^2))*(a_1/3*J1535^3+a_2/4*J1535^4+a_3/5*J1535^5+a_4/6*J1535^6+a_5/7*J1535^7)+SUM(S1535:T1535)-AK1535</f>
        <v/>
      </c>
      <c r="AM1535" s="114">
        <f>AL1535&gt;0</f>
        <v/>
      </c>
      <c r="AN1535" s="115">
        <f>IF(A1535=1,FALSE,(AND(AQ1535,AM1535,NOT(AN1534))))</f>
        <v/>
      </c>
      <c r="AO1535">
        <f>IF(D1535=1,AND(AH1535,NOT(AI1535)),AND(AM1535,NOT(AN1535)))</f>
        <v/>
      </c>
      <c r="AP1535" s="119">
        <f>IF(D1535=1,AI1535,AN1535)</f>
        <v/>
      </c>
      <c r="AQ1535" s="125">
        <f>ABS(E1535)&lt;$AQ$2</f>
        <v/>
      </c>
      <c r="AS1535">
        <f>IF(AP1535,MAX(AS$3:AS1533)+1,"")</f>
        <v/>
      </c>
    </row>
    <row r="1536">
      <c r="A1536" t="n">
        <v>1446</v>
      </c>
      <c r="B1536" s="131">
        <f>IF(A1536=1,0,IF(AP1536,0.1*ε_cu1cd,0))</f>
        <v/>
      </c>
      <c r="C1536" s="131">
        <f>IF(A1536=1,0.1*ε_cu1cd,C1535+B1535)</f>
        <v/>
      </c>
      <c r="D1536" s="113">
        <f>IF('Нормальний переріз'!$D$68&gt;0,1,2)</f>
        <v/>
      </c>
      <c r="E1536" s="144">
        <f>IF(D1536=1,F1536,G1536)</f>
        <v/>
      </c>
      <c r="F1536" s="124">
        <f>IF(AI1535,0.11*ε_cu1cd,IF(AH1535,F1535*0.01,F1535))</f>
        <v/>
      </c>
      <c r="G1536" s="124">
        <f>IF(AP1535,-0.1*ε_cu1cd,IF(AM1535,G1535*0.01,G1535))</f>
        <v/>
      </c>
      <c r="H1536" s="113">
        <f>IF(A1536=1,E1536,IF(AO1535,H1535-E1535+E1536,IF(AP1535,0.8*H1535,H1535+E1536)))</f>
        <v/>
      </c>
      <c r="I1536" s="169">
        <f>(C1536-H1536)/h</f>
        <v/>
      </c>
      <c r="J1536">
        <f>C1536/(ε_c1cd)</f>
        <v/>
      </c>
      <c r="K1536">
        <f>C1536/I1536</f>
        <v/>
      </c>
      <c r="L1536" s="131">
        <f>I1536/(ε_c1cd)</f>
        <v/>
      </c>
      <c r="M1536">
        <f>I1536*(K1536-Z_s1)</f>
        <v/>
      </c>
      <c r="N1536">
        <f>I1536*(K1536-Z_s2)</f>
        <v/>
      </c>
      <c r="O1536">
        <f>E_s*M1536</f>
        <v/>
      </c>
      <c r="P1536">
        <f>E_s*N1536</f>
        <v/>
      </c>
      <c r="Q1536">
        <f>O1536*A_s1</f>
        <v/>
      </c>
      <c r="R1536">
        <f>P1536*A_s2</f>
        <v/>
      </c>
      <c r="S1536">
        <f>Q1536*($K1536-Z_s1)</f>
        <v/>
      </c>
      <c r="T1536">
        <f>R1536*($K1536-Z_s2)</f>
        <v/>
      </c>
      <c r="U1536">
        <f>(INDIRECT("a_"&amp;U$2)/(U$2+1))*(($C1536^(U$2+1)-$H1536^(U$2+1))/(ε_c1cd^(U$2+1)))</f>
        <v/>
      </c>
      <c r="V1536">
        <f>(INDIRECT("a_"&amp;V$2)/(V$2+1))*(($C1536^(V$2+1)-$H1536^(V$2+1))/(ε_c1cd^(V$2+1)))</f>
        <v/>
      </c>
      <c r="W1536">
        <f>(INDIRECT("a_"&amp;W$2)/(W$2+1))*(($C1536^(W$2+1)-$H1536^(W$2+1))/(ε_c1cd^(W$2+1)))</f>
        <v/>
      </c>
      <c r="X1536">
        <f>(INDIRECT("a_"&amp;X$2)/(X$2+1))*(($C1536^(X$2+1)-$H1536^(X$2+1))/(ε_c1cd^(X$2+1)))</f>
        <v/>
      </c>
      <c r="Y1536">
        <f>(INDIRECT("a_"&amp;Y$2)/(Y$2+1))*(($C1536^(Y$2+1)-$H1536^(Y$2+1))/(ε_c1cd^(Y$2+1)))</f>
        <v/>
      </c>
      <c r="Z1536">
        <f>(INDIRECT("a_"&amp;Z$2)/(Z$2+2))*(($C1536^(Z$2+2)-$H1536^(Z$2+2))/(ε_c1cd^(Z$2+2)))</f>
        <v/>
      </c>
      <c r="AA1536">
        <f>(INDIRECT("a_"&amp;AA$2)/(AA$2+2))*(($C1536^(AA$2+2)-$H1536^(AA$2+2))/(ε_c1cd^(AA$2+2)))</f>
        <v/>
      </c>
      <c r="AB1536">
        <f>(INDIRECT("a_"&amp;AB$2)/(AB$2+2))*(($C1536^(AB$2+2)-$H1536^(AB$2+2))/(ε_c1cd^(AB$2+2)))</f>
        <v/>
      </c>
      <c r="AC1536">
        <f>(INDIRECT("a_"&amp;AC$2)/(AC$2+2))*(($C1536^(AC$2+2)-$H1536^(AC$2+2))/(ε_c1cd^(AC$2+2)))</f>
        <v/>
      </c>
      <c r="AD1536">
        <f>(INDIRECT("a_"&amp;AD$2)/(AD$2+2))*(($C1536^(AD$2+2)-$H1536^(AD$2+2))/(ε_c1cd^(AD$2+2)))</f>
        <v/>
      </c>
      <c r="AE1536" s="111">
        <f>(b*f_cd/L1536)*SUM(U1536:Y1536)+SUM(Q1536:R1536)</f>
        <v/>
      </c>
      <c r="AF1536" s="112">
        <f>AE1536*(K1536-y+e)</f>
        <v/>
      </c>
      <c r="AG1536" s="113">
        <f>(b*f_cd/(L1536^2))*SUM(Z1536:AD1536)+SUM(S1536:T1536)-AF1536</f>
        <v/>
      </c>
      <c r="AH1536" s="114">
        <f>AG1536&lt;0</f>
        <v/>
      </c>
      <c r="AI1536" s="115">
        <f>IF(A1536=1,FALSE,(AND(AQ1536,AH1536,NOT(AI1535))))</f>
        <v/>
      </c>
      <c r="AJ1536" s="116">
        <f>(b*f_cd/L1536)*(a_1/2*J1536^2+a_2/3*J1536^3+a_3/4*J1536^4+a_4/5*J1536^5+a_5/6*J1536^6)+SUM(Q1536:R1536)</f>
        <v/>
      </c>
      <c r="AK1536">
        <f>AJ1536*(K1536-y+e)</f>
        <v/>
      </c>
      <c r="AL1536" s="118">
        <f>(b*f_cd/(L1536^2))*(a_1/3*J1536^3+a_2/4*J1536^4+a_3/5*J1536^5+a_4/6*J1536^6+a_5/7*J1536^7)+SUM(S1536:T1536)-AK1536</f>
        <v/>
      </c>
      <c r="AM1536" s="114">
        <f>AL1536&gt;0</f>
        <v/>
      </c>
      <c r="AN1536" s="115">
        <f>IF(A1536=1,FALSE,(AND(AQ1536,AM1536,NOT(AN1535))))</f>
        <v/>
      </c>
      <c r="AO1536">
        <f>IF(D1536=1,AND(AH1536,NOT(AI1536)),AND(AM1536,NOT(AN1536)))</f>
        <v/>
      </c>
      <c r="AP1536" s="119">
        <f>IF(D1536=1,AI1536,AN1536)</f>
        <v/>
      </c>
      <c r="AQ1536" s="125">
        <f>ABS(E1536)&lt;$AQ$2</f>
        <v/>
      </c>
      <c r="AS1536">
        <f>IF(AP1536,MAX(AS$3:AS1534)+1,"")</f>
        <v/>
      </c>
    </row>
    <row r="1537">
      <c r="A1537" t="n">
        <v>1447</v>
      </c>
      <c r="B1537" s="131">
        <f>IF(A1537=1,0,IF(AP1537,0.1*ε_cu1cd,0))</f>
        <v/>
      </c>
      <c r="C1537" s="131">
        <f>IF(A1537=1,0.1*ε_cu1cd,C1536+B1536)</f>
        <v/>
      </c>
      <c r="D1537" s="113">
        <f>IF('Нормальний переріз'!$D$68&gt;0,1,2)</f>
        <v/>
      </c>
      <c r="E1537" s="144">
        <f>IF(D1537=1,F1537,G1537)</f>
        <v/>
      </c>
      <c r="F1537" s="124">
        <f>IF(AI1536,0.11*ε_cu1cd,IF(AH1536,F1536*0.01,F1536))</f>
        <v/>
      </c>
      <c r="G1537" s="124">
        <f>IF(AP1536,-0.1*ε_cu1cd,IF(AM1536,G1536*0.01,G1536))</f>
        <v/>
      </c>
      <c r="H1537" s="113">
        <f>IF(A1537=1,E1537,IF(AO1536,H1536-E1536+E1537,IF(AP1536,0.8*H1536,H1536+E1537)))</f>
        <v/>
      </c>
      <c r="I1537" s="169">
        <f>(C1537-H1537)/h</f>
        <v/>
      </c>
      <c r="J1537">
        <f>C1537/(ε_c1cd)</f>
        <v/>
      </c>
      <c r="K1537">
        <f>C1537/I1537</f>
        <v/>
      </c>
      <c r="L1537" s="131">
        <f>I1537/(ε_c1cd)</f>
        <v/>
      </c>
      <c r="M1537">
        <f>I1537*(K1537-Z_s1)</f>
        <v/>
      </c>
      <c r="N1537">
        <f>I1537*(K1537-Z_s2)</f>
        <v/>
      </c>
      <c r="O1537">
        <f>E_s*M1537</f>
        <v/>
      </c>
      <c r="P1537">
        <f>E_s*N1537</f>
        <v/>
      </c>
      <c r="Q1537">
        <f>O1537*A_s1</f>
        <v/>
      </c>
      <c r="R1537">
        <f>P1537*A_s2</f>
        <v/>
      </c>
      <c r="S1537">
        <f>Q1537*($K1537-Z_s1)</f>
        <v/>
      </c>
      <c r="T1537">
        <f>R1537*($K1537-Z_s2)</f>
        <v/>
      </c>
      <c r="U1537">
        <f>(INDIRECT("a_"&amp;U$2)/(U$2+1))*(($C1537^(U$2+1)-$H1537^(U$2+1))/(ε_c1cd^(U$2+1)))</f>
        <v/>
      </c>
      <c r="V1537">
        <f>(INDIRECT("a_"&amp;V$2)/(V$2+1))*(($C1537^(V$2+1)-$H1537^(V$2+1))/(ε_c1cd^(V$2+1)))</f>
        <v/>
      </c>
      <c r="W1537">
        <f>(INDIRECT("a_"&amp;W$2)/(W$2+1))*(($C1537^(W$2+1)-$H1537^(W$2+1))/(ε_c1cd^(W$2+1)))</f>
        <v/>
      </c>
      <c r="X1537">
        <f>(INDIRECT("a_"&amp;X$2)/(X$2+1))*(($C1537^(X$2+1)-$H1537^(X$2+1))/(ε_c1cd^(X$2+1)))</f>
        <v/>
      </c>
      <c r="Y1537">
        <f>(INDIRECT("a_"&amp;Y$2)/(Y$2+1))*(($C1537^(Y$2+1)-$H1537^(Y$2+1))/(ε_c1cd^(Y$2+1)))</f>
        <v/>
      </c>
      <c r="Z1537">
        <f>(INDIRECT("a_"&amp;Z$2)/(Z$2+2))*(($C1537^(Z$2+2)-$H1537^(Z$2+2))/(ε_c1cd^(Z$2+2)))</f>
        <v/>
      </c>
      <c r="AA1537">
        <f>(INDIRECT("a_"&amp;AA$2)/(AA$2+2))*(($C1537^(AA$2+2)-$H1537^(AA$2+2))/(ε_c1cd^(AA$2+2)))</f>
        <v/>
      </c>
      <c r="AB1537">
        <f>(INDIRECT("a_"&amp;AB$2)/(AB$2+2))*(($C1537^(AB$2+2)-$H1537^(AB$2+2))/(ε_c1cd^(AB$2+2)))</f>
        <v/>
      </c>
      <c r="AC1537">
        <f>(INDIRECT("a_"&amp;AC$2)/(AC$2+2))*(($C1537^(AC$2+2)-$H1537^(AC$2+2))/(ε_c1cd^(AC$2+2)))</f>
        <v/>
      </c>
      <c r="AD1537">
        <f>(INDIRECT("a_"&amp;AD$2)/(AD$2+2))*(($C1537^(AD$2+2)-$H1537^(AD$2+2))/(ε_c1cd^(AD$2+2)))</f>
        <v/>
      </c>
      <c r="AE1537" s="111">
        <f>(b*f_cd/L1537)*SUM(U1537:Y1537)+SUM(Q1537:R1537)</f>
        <v/>
      </c>
      <c r="AF1537" s="112">
        <f>AE1537*(K1537-y+e)</f>
        <v/>
      </c>
      <c r="AG1537" s="113">
        <f>(b*f_cd/(L1537^2))*SUM(Z1537:AD1537)+SUM(S1537:T1537)-AF1537</f>
        <v/>
      </c>
      <c r="AH1537" s="114">
        <f>AG1537&lt;0</f>
        <v/>
      </c>
      <c r="AI1537" s="115">
        <f>IF(A1537=1,FALSE,(AND(AQ1537,AH1537,NOT(AI1536))))</f>
        <v/>
      </c>
      <c r="AJ1537" s="116">
        <f>(b*f_cd/L1537)*(a_1/2*J1537^2+a_2/3*J1537^3+a_3/4*J1537^4+a_4/5*J1537^5+a_5/6*J1537^6)+SUM(Q1537:R1537)</f>
        <v/>
      </c>
      <c r="AK1537">
        <f>AJ1537*(K1537-y+e)</f>
        <v/>
      </c>
      <c r="AL1537" s="118">
        <f>(b*f_cd/(L1537^2))*(a_1/3*J1537^3+a_2/4*J1537^4+a_3/5*J1537^5+a_4/6*J1537^6+a_5/7*J1537^7)+SUM(S1537:T1537)-AK1537</f>
        <v/>
      </c>
      <c r="AM1537" s="114">
        <f>AL1537&gt;0</f>
        <v/>
      </c>
      <c r="AN1537" s="115">
        <f>IF(A1537=1,FALSE,(AND(AQ1537,AM1537,NOT(AN1536))))</f>
        <v/>
      </c>
      <c r="AO1537">
        <f>IF(D1537=1,AND(AH1537,NOT(AI1537)),AND(AM1537,NOT(AN1537)))</f>
        <v/>
      </c>
      <c r="AP1537" s="119">
        <f>IF(D1537=1,AI1537,AN1537)</f>
        <v/>
      </c>
      <c r="AQ1537" s="125">
        <f>ABS(E1537)&lt;$AQ$2</f>
        <v/>
      </c>
      <c r="AS1537">
        <f>IF(AP1537,MAX(AS$3:AS1535)+1,"")</f>
        <v/>
      </c>
    </row>
    <row r="1538">
      <c r="A1538" t="n">
        <v>1448</v>
      </c>
      <c r="B1538" s="131">
        <f>IF(A1538=1,0,IF(AP1538,0.1*ε_cu1cd,0))</f>
        <v/>
      </c>
      <c r="C1538" s="131">
        <f>IF(A1538=1,0.1*ε_cu1cd,C1537+B1537)</f>
        <v/>
      </c>
      <c r="D1538" s="113">
        <f>IF('Нормальний переріз'!$D$68&gt;0,1,2)</f>
        <v/>
      </c>
      <c r="E1538" s="144">
        <f>IF(D1538=1,F1538,G1538)</f>
        <v/>
      </c>
      <c r="F1538" s="124">
        <f>IF(AI1537,0.11*ε_cu1cd,IF(AH1537,F1537*0.01,F1537))</f>
        <v/>
      </c>
      <c r="G1538" s="124">
        <f>IF(AP1537,-0.1*ε_cu1cd,IF(AM1537,G1537*0.01,G1537))</f>
        <v/>
      </c>
      <c r="H1538" s="113">
        <f>IF(A1538=1,E1538,IF(AO1537,H1537-E1537+E1538,IF(AP1537,0.8*H1537,H1537+E1538)))</f>
        <v/>
      </c>
      <c r="I1538" s="169">
        <f>(C1538-H1538)/h</f>
        <v/>
      </c>
      <c r="J1538">
        <f>C1538/(ε_c1cd)</f>
        <v/>
      </c>
      <c r="K1538">
        <f>C1538/I1538</f>
        <v/>
      </c>
      <c r="L1538" s="131">
        <f>I1538/(ε_c1cd)</f>
        <v/>
      </c>
      <c r="M1538">
        <f>I1538*(K1538-Z_s1)</f>
        <v/>
      </c>
      <c r="N1538">
        <f>I1538*(K1538-Z_s2)</f>
        <v/>
      </c>
      <c r="O1538">
        <f>E_s*M1538</f>
        <v/>
      </c>
      <c r="P1538">
        <f>E_s*N1538</f>
        <v/>
      </c>
      <c r="Q1538">
        <f>O1538*A_s1</f>
        <v/>
      </c>
      <c r="R1538">
        <f>P1538*A_s2</f>
        <v/>
      </c>
      <c r="S1538">
        <f>Q1538*($K1538-Z_s1)</f>
        <v/>
      </c>
      <c r="T1538">
        <f>R1538*($K1538-Z_s2)</f>
        <v/>
      </c>
      <c r="U1538">
        <f>(INDIRECT("a_"&amp;U$2)/(U$2+1))*(($C1538^(U$2+1)-$H1538^(U$2+1))/(ε_c1cd^(U$2+1)))</f>
        <v/>
      </c>
      <c r="V1538">
        <f>(INDIRECT("a_"&amp;V$2)/(V$2+1))*(($C1538^(V$2+1)-$H1538^(V$2+1))/(ε_c1cd^(V$2+1)))</f>
        <v/>
      </c>
      <c r="W1538">
        <f>(INDIRECT("a_"&amp;W$2)/(W$2+1))*(($C1538^(W$2+1)-$H1538^(W$2+1))/(ε_c1cd^(W$2+1)))</f>
        <v/>
      </c>
      <c r="X1538">
        <f>(INDIRECT("a_"&amp;X$2)/(X$2+1))*(($C1538^(X$2+1)-$H1538^(X$2+1))/(ε_c1cd^(X$2+1)))</f>
        <v/>
      </c>
      <c r="Y1538">
        <f>(INDIRECT("a_"&amp;Y$2)/(Y$2+1))*(($C1538^(Y$2+1)-$H1538^(Y$2+1))/(ε_c1cd^(Y$2+1)))</f>
        <v/>
      </c>
      <c r="Z1538">
        <f>(INDIRECT("a_"&amp;Z$2)/(Z$2+2))*(($C1538^(Z$2+2)-$H1538^(Z$2+2))/(ε_c1cd^(Z$2+2)))</f>
        <v/>
      </c>
      <c r="AA1538">
        <f>(INDIRECT("a_"&amp;AA$2)/(AA$2+2))*(($C1538^(AA$2+2)-$H1538^(AA$2+2))/(ε_c1cd^(AA$2+2)))</f>
        <v/>
      </c>
      <c r="AB1538">
        <f>(INDIRECT("a_"&amp;AB$2)/(AB$2+2))*(($C1538^(AB$2+2)-$H1538^(AB$2+2))/(ε_c1cd^(AB$2+2)))</f>
        <v/>
      </c>
      <c r="AC1538">
        <f>(INDIRECT("a_"&amp;AC$2)/(AC$2+2))*(($C1538^(AC$2+2)-$H1538^(AC$2+2))/(ε_c1cd^(AC$2+2)))</f>
        <v/>
      </c>
      <c r="AD1538">
        <f>(INDIRECT("a_"&amp;AD$2)/(AD$2+2))*(($C1538^(AD$2+2)-$H1538^(AD$2+2))/(ε_c1cd^(AD$2+2)))</f>
        <v/>
      </c>
      <c r="AE1538" s="111">
        <f>(b*f_cd/L1538)*SUM(U1538:Y1538)+SUM(Q1538:R1538)</f>
        <v/>
      </c>
      <c r="AF1538" s="112">
        <f>AE1538*(K1538-y+e)</f>
        <v/>
      </c>
      <c r="AG1538" s="113">
        <f>(b*f_cd/(L1538^2))*SUM(Z1538:AD1538)+SUM(S1538:T1538)-AF1538</f>
        <v/>
      </c>
      <c r="AH1538" s="114">
        <f>AG1538&lt;0</f>
        <v/>
      </c>
      <c r="AI1538" s="115">
        <f>IF(A1538=1,FALSE,(AND(AQ1538,AH1538,NOT(AI1537))))</f>
        <v/>
      </c>
      <c r="AJ1538" s="116">
        <f>(b*f_cd/L1538)*(a_1/2*J1538^2+a_2/3*J1538^3+a_3/4*J1538^4+a_4/5*J1538^5+a_5/6*J1538^6)+SUM(Q1538:R1538)</f>
        <v/>
      </c>
      <c r="AK1538">
        <f>AJ1538*(K1538-y+e)</f>
        <v/>
      </c>
      <c r="AL1538" s="118">
        <f>(b*f_cd/(L1538^2))*(a_1/3*J1538^3+a_2/4*J1538^4+a_3/5*J1538^5+a_4/6*J1538^6+a_5/7*J1538^7)+SUM(S1538:T1538)-AK1538</f>
        <v/>
      </c>
      <c r="AM1538" s="114">
        <f>AL1538&gt;0</f>
        <v/>
      </c>
      <c r="AN1538" s="115">
        <f>IF(A1538=1,FALSE,(AND(AQ1538,AM1538,NOT(AN1537))))</f>
        <v/>
      </c>
      <c r="AO1538">
        <f>IF(D1538=1,AND(AH1538,NOT(AI1538)),AND(AM1538,NOT(AN1538)))</f>
        <v/>
      </c>
      <c r="AP1538" s="119">
        <f>IF(D1538=1,AI1538,AN1538)</f>
        <v/>
      </c>
      <c r="AQ1538" s="125">
        <f>ABS(E1538)&lt;$AQ$2</f>
        <v/>
      </c>
      <c r="AS1538">
        <f>IF(AP1538,MAX(AS$3:AS1536)+1,"")</f>
        <v/>
      </c>
    </row>
    <row r="1539">
      <c r="A1539" t="n">
        <v>1449</v>
      </c>
      <c r="B1539" s="131">
        <f>IF(A1539=1,0,IF(AP1539,0.1*ε_cu1cd,0))</f>
        <v/>
      </c>
      <c r="C1539" s="131">
        <f>IF(A1539=1,0.1*ε_cu1cd,C1538+B1538)</f>
        <v/>
      </c>
      <c r="D1539" s="113">
        <f>IF('Нормальний переріз'!$D$68&gt;0,1,2)</f>
        <v/>
      </c>
      <c r="E1539" s="144">
        <f>IF(D1539=1,F1539,G1539)</f>
        <v/>
      </c>
      <c r="F1539" s="124">
        <f>IF(AI1538,0.11*ε_cu1cd,IF(AH1538,F1538*0.01,F1538))</f>
        <v/>
      </c>
      <c r="G1539" s="124">
        <f>IF(AP1538,-0.1*ε_cu1cd,IF(AM1538,G1538*0.01,G1538))</f>
        <v/>
      </c>
      <c r="H1539" s="113">
        <f>IF(A1539=1,E1539,IF(AO1538,H1538-E1538+E1539,IF(AP1538,0.8*H1538,H1538+E1539)))</f>
        <v/>
      </c>
      <c r="I1539" s="169">
        <f>(C1539-H1539)/h</f>
        <v/>
      </c>
      <c r="J1539">
        <f>C1539/(ε_c1cd)</f>
        <v/>
      </c>
      <c r="K1539">
        <f>C1539/I1539</f>
        <v/>
      </c>
      <c r="L1539" s="131">
        <f>I1539/(ε_c1cd)</f>
        <v/>
      </c>
      <c r="M1539">
        <f>I1539*(K1539-Z_s1)</f>
        <v/>
      </c>
      <c r="N1539">
        <f>I1539*(K1539-Z_s2)</f>
        <v/>
      </c>
      <c r="O1539">
        <f>E_s*M1539</f>
        <v/>
      </c>
      <c r="P1539">
        <f>E_s*N1539</f>
        <v/>
      </c>
      <c r="Q1539">
        <f>O1539*A_s1</f>
        <v/>
      </c>
      <c r="R1539">
        <f>P1539*A_s2</f>
        <v/>
      </c>
      <c r="S1539">
        <f>Q1539*($K1539-Z_s1)</f>
        <v/>
      </c>
      <c r="T1539">
        <f>R1539*($K1539-Z_s2)</f>
        <v/>
      </c>
      <c r="U1539">
        <f>(INDIRECT("a_"&amp;U$2)/(U$2+1))*(($C1539^(U$2+1)-$H1539^(U$2+1))/(ε_c1cd^(U$2+1)))</f>
        <v/>
      </c>
      <c r="V1539">
        <f>(INDIRECT("a_"&amp;V$2)/(V$2+1))*(($C1539^(V$2+1)-$H1539^(V$2+1))/(ε_c1cd^(V$2+1)))</f>
        <v/>
      </c>
      <c r="W1539">
        <f>(INDIRECT("a_"&amp;W$2)/(W$2+1))*(($C1539^(W$2+1)-$H1539^(W$2+1))/(ε_c1cd^(W$2+1)))</f>
        <v/>
      </c>
      <c r="X1539">
        <f>(INDIRECT("a_"&amp;X$2)/(X$2+1))*(($C1539^(X$2+1)-$H1539^(X$2+1))/(ε_c1cd^(X$2+1)))</f>
        <v/>
      </c>
      <c r="Y1539">
        <f>(INDIRECT("a_"&amp;Y$2)/(Y$2+1))*(($C1539^(Y$2+1)-$H1539^(Y$2+1))/(ε_c1cd^(Y$2+1)))</f>
        <v/>
      </c>
      <c r="Z1539">
        <f>(INDIRECT("a_"&amp;Z$2)/(Z$2+2))*(($C1539^(Z$2+2)-$H1539^(Z$2+2))/(ε_c1cd^(Z$2+2)))</f>
        <v/>
      </c>
      <c r="AA1539">
        <f>(INDIRECT("a_"&amp;AA$2)/(AA$2+2))*(($C1539^(AA$2+2)-$H1539^(AA$2+2))/(ε_c1cd^(AA$2+2)))</f>
        <v/>
      </c>
      <c r="AB1539">
        <f>(INDIRECT("a_"&amp;AB$2)/(AB$2+2))*(($C1539^(AB$2+2)-$H1539^(AB$2+2))/(ε_c1cd^(AB$2+2)))</f>
        <v/>
      </c>
      <c r="AC1539">
        <f>(INDIRECT("a_"&amp;AC$2)/(AC$2+2))*(($C1539^(AC$2+2)-$H1539^(AC$2+2))/(ε_c1cd^(AC$2+2)))</f>
        <v/>
      </c>
      <c r="AD1539">
        <f>(INDIRECT("a_"&amp;AD$2)/(AD$2+2))*(($C1539^(AD$2+2)-$H1539^(AD$2+2))/(ε_c1cd^(AD$2+2)))</f>
        <v/>
      </c>
      <c r="AE1539" s="111">
        <f>(b*f_cd/L1539)*SUM(U1539:Y1539)+SUM(Q1539:R1539)</f>
        <v/>
      </c>
      <c r="AF1539" s="112">
        <f>AE1539*(K1539-y+e)</f>
        <v/>
      </c>
      <c r="AG1539" s="113">
        <f>(b*f_cd/(L1539^2))*SUM(Z1539:AD1539)+SUM(S1539:T1539)-AF1539</f>
        <v/>
      </c>
      <c r="AH1539" s="114">
        <f>AG1539&lt;0</f>
        <v/>
      </c>
      <c r="AI1539" s="115">
        <f>IF(A1539=1,FALSE,(AND(AQ1539,AH1539,NOT(AI1538))))</f>
        <v/>
      </c>
      <c r="AJ1539" s="116">
        <f>(b*f_cd/L1539)*(a_1/2*J1539^2+a_2/3*J1539^3+a_3/4*J1539^4+a_4/5*J1539^5+a_5/6*J1539^6)+SUM(Q1539:R1539)</f>
        <v/>
      </c>
      <c r="AK1539">
        <f>AJ1539*(K1539-y+e)</f>
        <v/>
      </c>
      <c r="AL1539" s="118">
        <f>(b*f_cd/(L1539^2))*(a_1/3*J1539^3+a_2/4*J1539^4+a_3/5*J1539^5+a_4/6*J1539^6+a_5/7*J1539^7)+SUM(S1539:T1539)-AK1539</f>
        <v/>
      </c>
      <c r="AM1539" s="114">
        <f>AL1539&gt;0</f>
        <v/>
      </c>
      <c r="AN1539" s="115">
        <f>IF(A1539=1,FALSE,(AND(AQ1539,AM1539,NOT(AN1538))))</f>
        <v/>
      </c>
      <c r="AO1539">
        <f>IF(D1539=1,AND(AH1539,NOT(AI1539)),AND(AM1539,NOT(AN1539)))</f>
        <v/>
      </c>
      <c r="AP1539" s="119">
        <f>IF(D1539=1,AI1539,AN1539)</f>
        <v/>
      </c>
      <c r="AQ1539" s="125">
        <f>ABS(E1539)&lt;$AQ$2</f>
        <v/>
      </c>
      <c r="AS1539">
        <f>IF(AP1539,MAX(AS$3:AS1537)+1,"")</f>
        <v/>
      </c>
    </row>
    <row r="1540">
      <c r="A1540" t="n">
        <v>1450</v>
      </c>
      <c r="B1540" s="131">
        <f>IF(A1540=1,0,IF(AP1540,0.1*ε_cu1cd,0))</f>
        <v/>
      </c>
      <c r="C1540" s="131">
        <f>IF(A1540=1,0.1*ε_cu1cd,C1539+B1539)</f>
        <v/>
      </c>
      <c r="D1540" s="113">
        <f>IF('Нормальний переріз'!$D$68&gt;0,1,2)</f>
        <v/>
      </c>
      <c r="E1540" s="144">
        <f>IF(D1540=1,F1540,G1540)</f>
        <v/>
      </c>
      <c r="F1540" s="124">
        <f>IF(AI1539,0.11*ε_cu1cd,IF(AH1539,F1539*0.01,F1539))</f>
        <v/>
      </c>
      <c r="G1540" s="124">
        <f>IF(AP1539,-0.1*ε_cu1cd,IF(AM1539,G1539*0.01,G1539))</f>
        <v/>
      </c>
      <c r="H1540" s="113">
        <f>IF(A1540=1,E1540,IF(AO1539,H1539-E1539+E1540,IF(AP1539,0.8*H1539,H1539+E1540)))</f>
        <v/>
      </c>
      <c r="I1540" s="169">
        <f>(C1540-H1540)/h</f>
        <v/>
      </c>
      <c r="J1540">
        <f>C1540/(ε_c1cd)</f>
        <v/>
      </c>
      <c r="K1540">
        <f>C1540/I1540</f>
        <v/>
      </c>
      <c r="L1540" s="131">
        <f>I1540/(ε_c1cd)</f>
        <v/>
      </c>
      <c r="M1540">
        <f>I1540*(K1540-Z_s1)</f>
        <v/>
      </c>
      <c r="N1540">
        <f>I1540*(K1540-Z_s2)</f>
        <v/>
      </c>
      <c r="O1540">
        <f>E_s*M1540</f>
        <v/>
      </c>
      <c r="P1540">
        <f>E_s*N1540</f>
        <v/>
      </c>
      <c r="Q1540">
        <f>O1540*A_s1</f>
        <v/>
      </c>
      <c r="R1540">
        <f>P1540*A_s2</f>
        <v/>
      </c>
      <c r="S1540">
        <f>Q1540*($K1540-Z_s1)</f>
        <v/>
      </c>
      <c r="T1540">
        <f>R1540*($K1540-Z_s2)</f>
        <v/>
      </c>
      <c r="U1540">
        <f>(INDIRECT("a_"&amp;U$2)/(U$2+1))*(($C1540^(U$2+1)-$H1540^(U$2+1))/(ε_c1cd^(U$2+1)))</f>
        <v/>
      </c>
      <c r="V1540">
        <f>(INDIRECT("a_"&amp;V$2)/(V$2+1))*(($C1540^(V$2+1)-$H1540^(V$2+1))/(ε_c1cd^(V$2+1)))</f>
        <v/>
      </c>
      <c r="W1540">
        <f>(INDIRECT("a_"&amp;W$2)/(W$2+1))*(($C1540^(W$2+1)-$H1540^(W$2+1))/(ε_c1cd^(W$2+1)))</f>
        <v/>
      </c>
      <c r="X1540">
        <f>(INDIRECT("a_"&amp;X$2)/(X$2+1))*(($C1540^(X$2+1)-$H1540^(X$2+1))/(ε_c1cd^(X$2+1)))</f>
        <v/>
      </c>
      <c r="Y1540">
        <f>(INDIRECT("a_"&amp;Y$2)/(Y$2+1))*(($C1540^(Y$2+1)-$H1540^(Y$2+1))/(ε_c1cd^(Y$2+1)))</f>
        <v/>
      </c>
      <c r="Z1540">
        <f>(INDIRECT("a_"&amp;Z$2)/(Z$2+2))*(($C1540^(Z$2+2)-$H1540^(Z$2+2))/(ε_c1cd^(Z$2+2)))</f>
        <v/>
      </c>
      <c r="AA1540">
        <f>(INDIRECT("a_"&amp;AA$2)/(AA$2+2))*(($C1540^(AA$2+2)-$H1540^(AA$2+2))/(ε_c1cd^(AA$2+2)))</f>
        <v/>
      </c>
      <c r="AB1540">
        <f>(INDIRECT("a_"&amp;AB$2)/(AB$2+2))*(($C1540^(AB$2+2)-$H1540^(AB$2+2))/(ε_c1cd^(AB$2+2)))</f>
        <v/>
      </c>
      <c r="AC1540">
        <f>(INDIRECT("a_"&amp;AC$2)/(AC$2+2))*(($C1540^(AC$2+2)-$H1540^(AC$2+2))/(ε_c1cd^(AC$2+2)))</f>
        <v/>
      </c>
      <c r="AD1540">
        <f>(INDIRECT("a_"&amp;AD$2)/(AD$2+2))*(($C1540^(AD$2+2)-$H1540^(AD$2+2))/(ε_c1cd^(AD$2+2)))</f>
        <v/>
      </c>
      <c r="AE1540" s="111">
        <f>(b*f_cd/L1540)*SUM(U1540:Y1540)+SUM(Q1540:R1540)</f>
        <v/>
      </c>
      <c r="AF1540" s="112">
        <f>AE1540*(K1540-y+e)</f>
        <v/>
      </c>
      <c r="AG1540" s="113">
        <f>(b*f_cd/(L1540^2))*SUM(Z1540:AD1540)+SUM(S1540:T1540)-AF1540</f>
        <v/>
      </c>
      <c r="AH1540" s="114">
        <f>AG1540&lt;0</f>
        <v/>
      </c>
      <c r="AI1540" s="115">
        <f>IF(A1540=1,FALSE,(AND(AQ1540,AH1540,NOT(AI1539))))</f>
        <v/>
      </c>
      <c r="AJ1540" s="116">
        <f>(b*f_cd/L1540)*(a_1/2*J1540^2+a_2/3*J1540^3+a_3/4*J1540^4+a_4/5*J1540^5+a_5/6*J1540^6)+SUM(Q1540:R1540)</f>
        <v/>
      </c>
      <c r="AK1540">
        <f>AJ1540*(K1540-y+e)</f>
        <v/>
      </c>
      <c r="AL1540" s="118">
        <f>(b*f_cd/(L1540^2))*(a_1/3*J1540^3+a_2/4*J1540^4+a_3/5*J1540^5+a_4/6*J1540^6+a_5/7*J1540^7)+SUM(S1540:T1540)-AK1540</f>
        <v/>
      </c>
      <c r="AM1540" s="114">
        <f>AL1540&gt;0</f>
        <v/>
      </c>
      <c r="AN1540" s="115">
        <f>IF(A1540=1,FALSE,(AND(AQ1540,AM1540,NOT(AN1539))))</f>
        <v/>
      </c>
      <c r="AO1540">
        <f>IF(D1540=1,AND(AH1540,NOT(AI1540)),AND(AM1540,NOT(AN1540)))</f>
        <v/>
      </c>
      <c r="AP1540" s="119">
        <f>IF(D1540=1,AI1540,AN1540)</f>
        <v/>
      </c>
      <c r="AQ1540" s="125">
        <f>ABS(E1540)&lt;$AQ$2</f>
        <v/>
      </c>
      <c r="AS1540">
        <f>IF(AP1540,MAX(AS$3:AS1538)+1,"")</f>
        <v/>
      </c>
    </row>
    <row r="1541">
      <c r="A1541" t="n">
        <v>1451</v>
      </c>
      <c r="B1541" s="131">
        <f>IF(A1541=1,0,IF(AP1541,0.1*ε_cu1cd,0))</f>
        <v/>
      </c>
      <c r="C1541" s="131">
        <f>IF(A1541=1,0.1*ε_cu1cd,C1540+B1540)</f>
        <v/>
      </c>
      <c r="D1541" s="113">
        <f>IF('Нормальний переріз'!$D$68&gt;0,1,2)</f>
        <v/>
      </c>
      <c r="E1541" s="144">
        <f>IF(D1541=1,F1541,G1541)</f>
        <v/>
      </c>
      <c r="F1541" s="124">
        <f>IF(AI1540,0.11*ε_cu1cd,IF(AH1540,F1540*0.01,F1540))</f>
        <v/>
      </c>
      <c r="G1541" s="124">
        <f>IF(AP1540,-0.1*ε_cu1cd,IF(AM1540,G1540*0.01,G1540))</f>
        <v/>
      </c>
      <c r="H1541" s="113">
        <f>IF(A1541=1,E1541,IF(AO1540,H1540-E1540+E1541,IF(AP1540,0.8*H1540,H1540+E1541)))</f>
        <v/>
      </c>
      <c r="I1541" s="169">
        <f>(C1541-H1541)/h</f>
        <v/>
      </c>
      <c r="J1541">
        <f>C1541/(ε_c1cd)</f>
        <v/>
      </c>
      <c r="K1541">
        <f>C1541/I1541</f>
        <v/>
      </c>
      <c r="L1541" s="131">
        <f>I1541/(ε_c1cd)</f>
        <v/>
      </c>
      <c r="M1541">
        <f>I1541*(K1541-Z_s1)</f>
        <v/>
      </c>
      <c r="N1541">
        <f>I1541*(K1541-Z_s2)</f>
        <v/>
      </c>
      <c r="O1541">
        <f>E_s*M1541</f>
        <v/>
      </c>
      <c r="P1541">
        <f>E_s*N1541</f>
        <v/>
      </c>
      <c r="Q1541">
        <f>O1541*A_s1</f>
        <v/>
      </c>
      <c r="R1541">
        <f>P1541*A_s2</f>
        <v/>
      </c>
      <c r="S1541">
        <f>Q1541*($K1541-Z_s1)</f>
        <v/>
      </c>
      <c r="T1541">
        <f>R1541*($K1541-Z_s2)</f>
        <v/>
      </c>
      <c r="U1541">
        <f>(INDIRECT("a_"&amp;U$2)/(U$2+1))*(($C1541^(U$2+1)-$H1541^(U$2+1))/(ε_c1cd^(U$2+1)))</f>
        <v/>
      </c>
      <c r="V1541">
        <f>(INDIRECT("a_"&amp;V$2)/(V$2+1))*(($C1541^(V$2+1)-$H1541^(V$2+1))/(ε_c1cd^(V$2+1)))</f>
        <v/>
      </c>
      <c r="W1541">
        <f>(INDIRECT("a_"&amp;W$2)/(W$2+1))*(($C1541^(W$2+1)-$H1541^(W$2+1))/(ε_c1cd^(W$2+1)))</f>
        <v/>
      </c>
      <c r="X1541">
        <f>(INDIRECT("a_"&amp;X$2)/(X$2+1))*(($C1541^(X$2+1)-$H1541^(X$2+1))/(ε_c1cd^(X$2+1)))</f>
        <v/>
      </c>
      <c r="Y1541">
        <f>(INDIRECT("a_"&amp;Y$2)/(Y$2+1))*(($C1541^(Y$2+1)-$H1541^(Y$2+1))/(ε_c1cd^(Y$2+1)))</f>
        <v/>
      </c>
      <c r="Z1541">
        <f>(INDIRECT("a_"&amp;Z$2)/(Z$2+2))*(($C1541^(Z$2+2)-$H1541^(Z$2+2))/(ε_c1cd^(Z$2+2)))</f>
        <v/>
      </c>
      <c r="AA1541">
        <f>(INDIRECT("a_"&amp;AA$2)/(AA$2+2))*(($C1541^(AA$2+2)-$H1541^(AA$2+2))/(ε_c1cd^(AA$2+2)))</f>
        <v/>
      </c>
      <c r="AB1541">
        <f>(INDIRECT("a_"&amp;AB$2)/(AB$2+2))*(($C1541^(AB$2+2)-$H1541^(AB$2+2))/(ε_c1cd^(AB$2+2)))</f>
        <v/>
      </c>
      <c r="AC1541">
        <f>(INDIRECT("a_"&amp;AC$2)/(AC$2+2))*(($C1541^(AC$2+2)-$H1541^(AC$2+2))/(ε_c1cd^(AC$2+2)))</f>
        <v/>
      </c>
      <c r="AD1541">
        <f>(INDIRECT("a_"&amp;AD$2)/(AD$2+2))*(($C1541^(AD$2+2)-$H1541^(AD$2+2))/(ε_c1cd^(AD$2+2)))</f>
        <v/>
      </c>
      <c r="AE1541" s="111">
        <f>(b*f_cd/L1541)*SUM(U1541:Y1541)+SUM(Q1541:R1541)</f>
        <v/>
      </c>
      <c r="AF1541" s="112">
        <f>AE1541*(K1541-y+e)</f>
        <v/>
      </c>
      <c r="AG1541" s="113">
        <f>(b*f_cd/(L1541^2))*SUM(Z1541:AD1541)+SUM(S1541:T1541)-AF1541</f>
        <v/>
      </c>
      <c r="AH1541" s="114">
        <f>AG1541&lt;0</f>
        <v/>
      </c>
      <c r="AI1541" s="115">
        <f>IF(A1541=1,FALSE,(AND(AQ1541,AH1541,NOT(AI1540))))</f>
        <v/>
      </c>
      <c r="AJ1541" s="116">
        <f>(b*f_cd/L1541)*(a_1/2*J1541^2+a_2/3*J1541^3+a_3/4*J1541^4+a_4/5*J1541^5+a_5/6*J1541^6)+SUM(Q1541:R1541)</f>
        <v/>
      </c>
      <c r="AK1541">
        <f>AJ1541*(K1541-y+e)</f>
        <v/>
      </c>
      <c r="AL1541" s="118">
        <f>(b*f_cd/(L1541^2))*(a_1/3*J1541^3+a_2/4*J1541^4+a_3/5*J1541^5+a_4/6*J1541^6+a_5/7*J1541^7)+SUM(S1541:T1541)-AK1541</f>
        <v/>
      </c>
      <c r="AM1541" s="114">
        <f>AL1541&gt;0</f>
        <v/>
      </c>
      <c r="AN1541" s="115">
        <f>IF(A1541=1,FALSE,(AND(AQ1541,AM1541,NOT(AN1540))))</f>
        <v/>
      </c>
      <c r="AO1541">
        <f>IF(D1541=1,AND(AH1541,NOT(AI1541)),AND(AM1541,NOT(AN1541)))</f>
        <v/>
      </c>
      <c r="AP1541" s="119">
        <f>IF(D1541=1,AI1541,AN1541)</f>
        <v/>
      </c>
      <c r="AQ1541" s="125">
        <f>ABS(E1541)&lt;$AQ$2</f>
        <v/>
      </c>
      <c r="AS1541">
        <f>IF(AP1541,MAX(AS$3:AS1539)+1,"")</f>
        <v/>
      </c>
    </row>
    <row r="1542">
      <c r="A1542" t="n">
        <v>1452</v>
      </c>
      <c r="B1542" s="131">
        <f>IF(A1542=1,0,IF(AP1542,0.1*ε_cu1cd,0))</f>
        <v/>
      </c>
      <c r="C1542" s="131">
        <f>IF(A1542=1,0.1*ε_cu1cd,C1541+B1541)</f>
        <v/>
      </c>
      <c r="D1542" s="113">
        <f>IF('Нормальний переріз'!$D$68&gt;0,1,2)</f>
        <v/>
      </c>
      <c r="E1542" s="144">
        <f>IF(D1542=1,F1542,G1542)</f>
        <v/>
      </c>
      <c r="F1542" s="124">
        <f>IF(AI1541,0.11*ε_cu1cd,IF(AH1541,F1541*0.01,F1541))</f>
        <v/>
      </c>
      <c r="G1542" s="124">
        <f>IF(AP1541,-0.1*ε_cu1cd,IF(AM1541,G1541*0.01,G1541))</f>
        <v/>
      </c>
      <c r="H1542" s="113">
        <f>IF(A1542=1,E1542,IF(AO1541,H1541-E1541+E1542,IF(AP1541,0.8*H1541,H1541+E1542)))</f>
        <v/>
      </c>
      <c r="I1542" s="169">
        <f>(C1542-H1542)/h</f>
        <v/>
      </c>
      <c r="J1542">
        <f>C1542/(ε_c1cd)</f>
        <v/>
      </c>
      <c r="K1542">
        <f>C1542/I1542</f>
        <v/>
      </c>
      <c r="L1542" s="131">
        <f>I1542/(ε_c1cd)</f>
        <v/>
      </c>
      <c r="M1542">
        <f>I1542*(K1542-Z_s1)</f>
        <v/>
      </c>
      <c r="N1542">
        <f>I1542*(K1542-Z_s2)</f>
        <v/>
      </c>
      <c r="O1542">
        <f>E_s*M1542</f>
        <v/>
      </c>
      <c r="P1542">
        <f>E_s*N1542</f>
        <v/>
      </c>
      <c r="Q1542">
        <f>O1542*A_s1</f>
        <v/>
      </c>
      <c r="R1542">
        <f>P1542*A_s2</f>
        <v/>
      </c>
      <c r="S1542">
        <f>Q1542*($K1542-Z_s1)</f>
        <v/>
      </c>
      <c r="T1542">
        <f>R1542*($K1542-Z_s2)</f>
        <v/>
      </c>
      <c r="U1542">
        <f>(INDIRECT("a_"&amp;U$2)/(U$2+1))*(($C1542^(U$2+1)-$H1542^(U$2+1))/(ε_c1cd^(U$2+1)))</f>
        <v/>
      </c>
      <c r="V1542">
        <f>(INDIRECT("a_"&amp;V$2)/(V$2+1))*(($C1542^(V$2+1)-$H1542^(V$2+1))/(ε_c1cd^(V$2+1)))</f>
        <v/>
      </c>
      <c r="W1542">
        <f>(INDIRECT("a_"&amp;W$2)/(W$2+1))*(($C1542^(W$2+1)-$H1542^(W$2+1))/(ε_c1cd^(W$2+1)))</f>
        <v/>
      </c>
      <c r="X1542">
        <f>(INDIRECT("a_"&amp;X$2)/(X$2+1))*(($C1542^(X$2+1)-$H1542^(X$2+1))/(ε_c1cd^(X$2+1)))</f>
        <v/>
      </c>
      <c r="Y1542">
        <f>(INDIRECT("a_"&amp;Y$2)/(Y$2+1))*(($C1542^(Y$2+1)-$H1542^(Y$2+1))/(ε_c1cd^(Y$2+1)))</f>
        <v/>
      </c>
      <c r="Z1542">
        <f>(INDIRECT("a_"&amp;Z$2)/(Z$2+2))*(($C1542^(Z$2+2)-$H1542^(Z$2+2))/(ε_c1cd^(Z$2+2)))</f>
        <v/>
      </c>
      <c r="AA1542">
        <f>(INDIRECT("a_"&amp;AA$2)/(AA$2+2))*(($C1542^(AA$2+2)-$H1542^(AA$2+2))/(ε_c1cd^(AA$2+2)))</f>
        <v/>
      </c>
      <c r="AB1542">
        <f>(INDIRECT("a_"&amp;AB$2)/(AB$2+2))*(($C1542^(AB$2+2)-$H1542^(AB$2+2))/(ε_c1cd^(AB$2+2)))</f>
        <v/>
      </c>
      <c r="AC1542">
        <f>(INDIRECT("a_"&amp;AC$2)/(AC$2+2))*(($C1542^(AC$2+2)-$H1542^(AC$2+2))/(ε_c1cd^(AC$2+2)))</f>
        <v/>
      </c>
      <c r="AD1542">
        <f>(INDIRECT("a_"&amp;AD$2)/(AD$2+2))*(($C1542^(AD$2+2)-$H1542^(AD$2+2))/(ε_c1cd^(AD$2+2)))</f>
        <v/>
      </c>
      <c r="AE1542" s="111">
        <f>(b*f_cd/L1542)*SUM(U1542:Y1542)+SUM(Q1542:R1542)</f>
        <v/>
      </c>
      <c r="AF1542" s="112">
        <f>AE1542*(K1542-y+e)</f>
        <v/>
      </c>
      <c r="AG1542" s="113">
        <f>(b*f_cd/(L1542^2))*SUM(Z1542:AD1542)+SUM(S1542:T1542)-AF1542</f>
        <v/>
      </c>
      <c r="AH1542" s="114">
        <f>AG1542&lt;0</f>
        <v/>
      </c>
      <c r="AI1542" s="115">
        <f>IF(A1542=1,FALSE,(AND(AQ1542,AH1542,NOT(AI1541))))</f>
        <v/>
      </c>
      <c r="AJ1542" s="116">
        <f>(b*f_cd/L1542)*(a_1/2*J1542^2+a_2/3*J1542^3+a_3/4*J1542^4+a_4/5*J1542^5+a_5/6*J1542^6)+SUM(Q1542:R1542)</f>
        <v/>
      </c>
      <c r="AK1542">
        <f>AJ1542*(K1542-y+e)</f>
        <v/>
      </c>
      <c r="AL1542" s="118">
        <f>(b*f_cd/(L1542^2))*(a_1/3*J1542^3+a_2/4*J1542^4+a_3/5*J1542^5+a_4/6*J1542^6+a_5/7*J1542^7)+SUM(S1542:T1542)-AK1542</f>
        <v/>
      </c>
      <c r="AM1542" s="114">
        <f>AL1542&gt;0</f>
        <v/>
      </c>
      <c r="AN1542" s="115">
        <f>IF(A1542=1,FALSE,(AND(AQ1542,AM1542,NOT(AN1541))))</f>
        <v/>
      </c>
      <c r="AO1542">
        <f>IF(D1542=1,AND(AH1542,NOT(AI1542)),AND(AM1542,NOT(AN1542)))</f>
        <v/>
      </c>
      <c r="AP1542" s="119">
        <f>IF(D1542=1,AI1542,AN1542)</f>
        <v/>
      </c>
      <c r="AQ1542" s="125">
        <f>ABS(E1542)&lt;$AQ$2</f>
        <v/>
      </c>
      <c r="AS1542">
        <f>IF(AP1542,MAX(AS$3:AS1540)+1,"")</f>
        <v/>
      </c>
    </row>
    <row r="1543">
      <c r="A1543" t="n">
        <v>1453</v>
      </c>
      <c r="B1543" s="131">
        <f>IF(A1543=1,0,IF(AP1543,0.1*ε_cu1cd,0))</f>
        <v/>
      </c>
      <c r="C1543" s="131">
        <f>IF(A1543=1,0.1*ε_cu1cd,C1542+B1542)</f>
        <v/>
      </c>
      <c r="D1543" s="113">
        <f>IF('Нормальний переріз'!$D$68&gt;0,1,2)</f>
        <v/>
      </c>
      <c r="E1543" s="144">
        <f>IF(D1543=1,F1543,G1543)</f>
        <v/>
      </c>
      <c r="F1543" s="124">
        <f>IF(AI1542,0.11*ε_cu1cd,IF(AH1542,F1542*0.01,F1542))</f>
        <v/>
      </c>
      <c r="G1543" s="124">
        <f>IF(AP1542,-0.1*ε_cu1cd,IF(AM1542,G1542*0.01,G1542))</f>
        <v/>
      </c>
      <c r="H1543" s="113">
        <f>IF(A1543=1,E1543,IF(AO1542,H1542-E1542+E1543,IF(AP1542,0.8*H1542,H1542+E1543)))</f>
        <v/>
      </c>
      <c r="I1543" s="169">
        <f>(C1543-H1543)/h</f>
        <v/>
      </c>
      <c r="J1543">
        <f>C1543/(ε_c1cd)</f>
        <v/>
      </c>
      <c r="K1543">
        <f>C1543/I1543</f>
        <v/>
      </c>
      <c r="L1543" s="131">
        <f>I1543/(ε_c1cd)</f>
        <v/>
      </c>
      <c r="M1543">
        <f>I1543*(K1543-Z_s1)</f>
        <v/>
      </c>
      <c r="N1543">
        <f>I1543*(K1543-Z_s2)</f>
        <v/>
      </c>
      <c r="O1543">
        <f>E_s*M1543</f>
        <v/>
      </c>
      <c r="P1543">
        <f>E_s*N1543</f>
        <v/>
      </c>
      <c r="Q1543">
        <f>O1543*A_s1</f>
        <v/>
      </c>
      <c r="R1543">
        <f>P1543*A_s2</f>
        <v/>
      </c>
      <c r="S1543">
        <f>Q1543*($K1543-Z_s1)</f>
        <v/>
      </c>
      <c r="T1543">
        <f>R1543*($K1543-Z_s2)</f>
        <v/>
      </c>
      <c r="U1543">
        <f>(INDIRECT("a_"&amp;U$2)/(U$2+1))*(($C1543^(U$2+1)-$H1543^(U$2+1))/(ε_c1cd^(U$2+1)))</f>
        <v/>
      </c>
      <c r="V1543">
        <f>(INDIRECT("a_"&amp;V$2)/(V$2+1))*(($C1543^(V$2+1)-$H1543^(V$2+1))/(ε_c1cd^(V$2+1)))</f>
        <v/>
      </c>
      <c r="W1543">
        <f>(INDIRECT("a_"&amp;W$2)/(W$2+1))*(($C1543^(W$2+1)-$H1543^(W$2+1))/(ε_c1cd^(W$2+1)))</f>
        <v/>
      </c>
      <c r="X1543">
        <f>(INDIRECT("a_"&amp;X$2)/(X$2+1))*(($C1543^(X$2+1)-$H1543^(X$2+1))/(ε_c1cd^(X$2+1)))</f>
        <v/>
      </c>
      <c r="Y1543">
        <f>(INDIRECT("a_"&amp;Y$2)/(Y$2+1))*(($C1543^(Y$2+1)-$H1543^(Y$2+1))/(ε_c1cd^(Y$2+1)))</f>
        <v/>
      </c>
      <c r="Z1543">
        <f>(INDIRECT("a_"&amp;Z$2)/(Z$2+2))*(($C1543^(Z$2+2)-$H1543^(Z$2+2))/(ε_c1cd^(Z$2+2)))</f>
        <v/>
      </c>
      <c r="AA1543">
        <f>(INDIRECT("a_"&amp;AA$2)/(AA$2+2))*(($C1543^(AA$2+2)-$H1543^(AA$2+2))/(ε_c1cd^(AA$2+2)))</f>
        <v/>
      </c>
      <c r="AB1543">
        <f>(INDIRECT("a_"&amp;AB$2)/(AB$2+2))*(($C1543^(AB$2+2)-$H1543^(AB$2+2))/(ε_c1cd^(AB$2+2)))</f>
        <v/>
      </c>
      <c r="AC1543">
        <f>(INDIRECT("a_"&amp;AC$2)/(AC$2+2))*(($C1543^(AC$2+2)-$H1543^(AC$2+2))/(ε_c1cd^(AC$2+2)))</f>
        <v/>
      </c>
      <c r="AD1543">
        <f>(INDIRECT("a_"&amp;AD$2)/(AD$2+2))*(($C1543^(AD$2+2)-$H1543^(AD$2+2))/(ε_c1cd^(AD$2+2)))</f>
        <v/>
      </c>
      <c r="AE1543" s="111">
        <f>(b*f_cd/L1543)*SUM(U1543:Y1543)+SUM(Q1543:R1543)</f>
        <v/>
      </c>
      <c r="AF1543" s="112">
        <f>AE1543*(K1543-y+e)</f>
        <v/>
      </c>
      <c r="AG1543" s="113">
        <f>(b*f_cd/(L1543^2))*SUM(Z1543:AD1543)+SUM(S1543:T1543)-AF1543</f>
        <v/>
      </c>
      <c r="AH1543" s="114">
        <f>AG1543&lt;0</f>
        <v/>
      </c>
      <c r="AI1543" s="115">
        <f>IF(A1543=1,FALSE,(AND(AQ1543,AH1543,NOT(AI1542))))</f>
        <v/>
      </c>
      <c r="AJ1543" s="116">
        <f>(b*f_cd/L1543)*(a_1/2*J1543^2+a_2/3*J1543^3+a_3/4*J1543^4+a_4/5*J1543^5+a_5/6*J1543^6)+SUM(Q1543:R1543)</f>
        <v/>
      </c>
      <c r="AK1543">
        <f>AJ1543*(K1543-y+e)</f>
        <v/>
      </c>
      <c r="AL1543" s="118">
        <f>(b*f_cd/(L1543^2))*(a_1/3*J1543^3+a_2/4*J1543^4+a_3/5*J1543^5+a_4/6*J1543^6+a_5/7*J1543^7)+SUM(S1543:T1543)-AK1543</f>
        <v/>
      </c>
      <c r="AM1543" s="114">
        <f>AL1543&gt;0</f>
        <v/>
      </c>
      <c r="AN1543" s="115">
        <f>IF(A1543=1,FALSE,(AND(AQ1543,AM1543,NOT(AN1542))))</f>
        <v/>
      </c>
      <c r="AO1543">
        <f>IF(D1543=1,AND(AH1543,NOT(AI1543)),AND(AM1543,NOT(AN1543)))</f>
        <v/>
      </c>
      <c r="AP1543" s="119">
        <f>IF(D1543=1,AI1543,AN1543)</f>
        <v/>
      </c>
      <c r="AQ1543" s="125">
        <f>ABS(E1543)&lt;$AQ$2</f>
        <v/>
      </c>
      <c r="AS1543">
        <f>IF(AP1543,MAX(AS$3:AS1541)+1,"")</f>
        <v/>
      </c>
    </row>
    <row r="1544">
      <c r="A1544" t="n">
        <v>1454</v>
      </c>
      <c r="B1544" s="131">
        <f>IF(A1544=1,0,IF(AP1544,0.1*ε_cu1cd,0))</f>
        <v/>
      </c>
      <c r="C1544" s="131">
        <f>IF(A1544=1,0.1*ε_cu1cd,C1543+B1543)</f>
        <v/>
      </c>
      <c r="D1544" s="113">
        <f>IF('Нормальний переріз'!$D$68&gt;0,1,2)</f>
        <v/>
      </c>
      <c r="E1544" s="144">
        <f>IF(D1544=1,F1544,G1544)</f>
        <v/>
      </c>
      <c r="F1544" s="124">
        <f>IF(AI1543,0.11*ε_cu1cd,IF(AH1543,F1543*0.01,F1543))</f>
        <v/>
      </c>
      <c r="G1544" s="124">
        <f>IF(AP1543,-0.1*ε_cu1cd,IF(AM1543,G1543*0.01,G1543))</f>
        <v/>
      </c>
      <c r="H1544" s="113">
        <f>IF(A1544=1,E1544,IF(AO1543,H1543-E1543+E1544,IF(AP1543,0.8*H1543,H1543+E1544)))</f>
        <v/>
      </c>
      <c r="I1544" s="169">
        <f>(C1544-H1544)/h</f>
        <v/>
      </c>
      <c r="J1544">
        <f>C1544/(ε_c1cd)</f>
        <v/>
      </c>
      <c r="K1544">
        <f>C1544/I1544</f>
        <v/>
      </c>
      <c r="L1544" s="131">
        <f>I1544/(ε_c1cd)</f>
        <v/>
      </c>
      <c r="M1544">
        <f>I1544*(K1544-Z_s1)</f>
        <v/>
      </c>
      <c r="N1544">
        <f>I1544*(K1544-Z_s2)</f>
        <v/>
      </c>
      <c r="O1544">
        <f>E_s*M1544</f>
        <v/>
      </c>
      <c r="P1544">
        <f>E_s*N1544</f>
        <v/>
      </c>
      <c r="Q1544">
        <f>O1544*A_s1</f>
        <v/>
      </c>
      <c r="R1544">
        <f>P1544*A_s2</f>
        <v/>
      </c>
      <c r="S1544">
        <f>Q1544*($K1544-Z_s1)</f>
        <v/>
      </c>
      <c r="T1544">
        <f>R1544*($K1544-Z_s2)</f>
        <v/>
      </c>
      <c r="U1544">
        <f>(INDIRECT("a_"&amp;U$2)/(U$2+1))*(($C1544^(U$2+1)-$H1544^(U$2+1))/(ε_c1cd^(U$2+1)))</f>
        <v/>
      </c>
      <c r="V1544">
        <f>(INDIRECT("a_"&amp;V$2)/(V$2+1))*(($C1544^(V$2+1)-$H1544^(V$2+1))/(ε_c1cd^(V$2+1)))</f>
        <v/>
      </c>
      <c r="W1544">
        <f>(INDIRECT("a_"&amp;W$2)/(W$2+1))*(($C1544^(W$2+1)-$H1544^(W$2+1))/(ε_c1cd^(W$2+1)))</f>
        <v/>
      </c>
      <c r="X1544">
        <f>(INDIRECT("a_"&amp;X$2)/(X$2+1))*(($C1544^(X$2+1)-$H1544^(X$2+1))/(ε_c1cd^(X$2+1)))</f>
        <v/>
      </c>
      <c r="Y1544">
        <f>(INDIRECT("a_"&amp;Y$2)/(Y$2+1))*(($C1544^(Y$2+1)-$H1544^(Y$2+1))/(ε_c1cd^(Y$2+1)))</f>
        <v/>
      </c>
      <c r="Z1544">
        <f>(INDIRECT("a_"&amp;Z$2)/(Z$2+2))*(($C1544^(Z$2+2)-$H1544^(Z$2+2))/(ε_c1cd^(Z$2+2)))</f>
        <v/>
      </c>
      <c r="AA1544">
        <f>(INDIRECT("a_"&amp;AA$2)/(AA$2+2))*(($C1544^(AA$2+2)-$H1544^(AA$2+2))/(ε_c1cd^(AA$2+2)))</f>
        <v/>
      </c>
      <c r="AB1544">
        <f>(INDIRECT("a_"&amp;AB$2)/(AB$2+2))*(($C1544^(AB$2+2)-$H1544^(AB$2+2))/(ε_c1cd^(AB$2+2)))</f>
        <v/>
      </c>
      <c r="AC1544">
        <f>(INDIRECT("a_"&amp;AC$2)/(AC$2+2))*(($C1544^(AC$2+2)-$H1544^(AC$2+2))/(ε_c1cd^(AC$2+2)))</f>
        <v/>
      </c>
      <c r="AD1544">
        <f>(INDIRECT("a_"&amp;AD$2)/(AD$2+2))*(($C1544^(AD$2+2)-$H1544^(AD$2+2))/(ε_c1cd^(AD$2+2)))</f>
        <v/>
      </c>
      <c r="AE1544" s="111">
        <f>(b*f_cd/L1544)*SUM(U1544:Y1544)+SUM(Q1544:R1544)</f>
        <v/>
      </c>
      <c r="AF1544" s="112">
        <f>AE1544*(K1544-y+e)</f>
        <v/>
      </c>
      <c r="AG1544" s="113">
        <f>(b*f_cd/(L1544^2))*SUM(Z1544:AD1544)+SUM(S1544:T1544)-AF1544</f>
        <v/>
      </c>
      <c r="AH1544" s="114">
        <f>AG1544&lt;0</f>
        <v/>
      </c>
      <c r="AI1544" s="115">
        <f>IF(A1544=1,FALSE,(AND(AQ1544,AH1544,NOT(AI1543))))</f>
        <v/>
      </c>
      <c r="AJ1544" s="116">
        <f>(b*f_cd/L1544)*(a_1/2*J1544^2+a_2/3*J1544^3+a_3/4*J1544^4+a_4/5*J1544^5+a_5/6*J1544^6)+SUM(Q1544:R1544)</f>
        <v/>
      </c>
      <c r="AK1544">
        <f>AJ1544*(K1544-y+e)</f>
        <v/>
      </c>
      <c r="AL1544" s="118">
        <f>(b*f_cd/(L1544^2))*(a_1/3*J1544^3+a_2/4*J1544^4+a_3/5*J1544^5+a_4/6*J1544^6+a_5/7*J1544^7)+SUM(S1544:T1544)-AK1544</f>
        <v/>
      </c>
      <c r="AM1544" s="114">
        <f>AL1544&gt;0</f>
        <v/>
      </c>
      <c r="AN1544" s="115">
        <f>IF(A1544=1,FALSE,(AND(AQ1544,AM1544,NOT(AN1543))))</f>
        <v/>
      </c>
      <c r="AO1544">
        <f>IF(D1544=1,AND(AH1544,NOT(AI1544)),AND(AM1544,NOT(AN1544)))</f>
        <v/>
      </c>
      <c r="AP1544" s="119">
        <f>IF(D1544=1,AI1544,AN1544)</f>
        <v/>
      </c>
      <c r="AQ1544" s="125">
        <f>ABS(E1544)&lt;$AQ$2</f>
        <v/>
      </c>
      <c r="AS1544">
        <f>IF(AP1544,MAX(AS$3:AS1542)+1,"")</f>
        <v/>
      </c>
    </row>
    <row r="1545">
      <c r="A1545" t="n">
        <v>1455</v>
      </c>
      <c r="B1545" s="131">
        <f>IF(A1545=1,0,IF(AP1545,0.1*ε_cu1cd,0))</f>
        <v/>
      </c>
      <c r="C1545" s="131">
        <f>IF(A1545=1,0.1*ε_cu1cd,C1544+B1544)</f>
        <v/>
      </c>
      <c r="D1545" s="113">
        <f>IF('Нормальний переріз'!$D$68&gt;0,1,2)</f>
        <v/>
      </c>
      <c r="E1545" s="144">
        <f>IF(D1545=1,F1545,G1545)</f>
        <v/>
      </c>
      <c r="F1545" s="124">
        <f>IF(AI1544,0.11*ε_cu1cd,IF(AH1544,F1544*0.01,F1544))</f>
        <v/>
      </c>
      <c r="G1545" s="124">
        <f>IF(AP1544,-0.1*ε_cu1cd,IF(AM1544,G1544*0.01,G1544))</f>
        <v/>
      </c>
      <c r="H1545" s="113">
        <f>IF(A1545=1,E1545,IF(AO1544,H1544-E1544+E1545,IF(AP1544,0.8*H1544,H1544+E1545)))</f>
        <v/>
      </c>
      <c r="I1545" s="169">
        <f>(C1545-H1545)/h</f>
        <v/>
      </c>
      <c r="J1545">
        <f>C1545/(ε_c1cd)</f>
        <v/>
      </c>
      <c r="K1545">
        <f>C1545/I1545</f>
        <v/>
      </c>
      <c r="L1545" s="131">
        <f>I1545/(ε_c1cd)</f>
        <v/>
      </c>
      <c r="M1545">
        <f>I1545*(K1545-Z_s1)</f>
        <v/>
      </c>
      <c r="N1545">
        <f>I1545*(K1545-Z_s2)</f>
        <v/>
      </c>
      <c r="O1545">
        <f>E_s*M1545</f>
        <v/>
      </c>
      <c r="P1545">
        <f>E_s*N1545</f>
        <v/>
      </c>
      <c r="Q1545">
        <f>O1545*A_s1</f>
        <v/>
      </c>
      <c r="R1545">
        <f>P1545*A_s2</f>
        <v/>
      </c>
      <c r="S1545">
        <f>Q1545*($K1545-Z_s1)</f>
        <v/>
      </c>
      <c r="T1545">
        <f>R1545*($K1545-Z_s2)</f>
        <v/>
      </c>
      <c r="U1545">
        <f>(INDIRECT("a_"&amp;U$2)/(U$2+1))*(($C1545^(U$2+1)-$H1545^(U$2+1))/(ε_c1cd^(U$2+1)))</f>
        <v/>
      </c>
      <c r="V1545">
        <f>(INDIRECT("a_"&amp;V$2)/(V$2+1))*(($C1545^(V$2+1)-$H1545^(V$2+1))/(ε_c1cd^(V$2+1)))</f>
        <v/>
      </c>
      <c r="W1545">
        <f>(INDIRECT("a_"&amp;W$2)/(W$2+1))*(($C1545^(W$2+1)-$H1545^(W$2+1))/(ε_c1cd^(W$2+1)))</f>
        <v/>
      </c>
      <c r="X1545">
        <f>(INDIRECT("a_"&amp;X$2)/(X$2+1))*(($C1545^(X$2+1)-$H1545^(X$2+1))/(ε_c1cd^(X$2+1)))</f>
        <v/>
      </c>
      <c r="Y1545">
        <f>(INDIRECT("a_"&amp;Y$2)/(Y$2+1))*(($C1545^(Y$2+1)-$H1545^(Y$2+1))/(ε_c1cd^(Y$2+1)))</f>
        <v/>
      </c>
      <c r="Z1545">
        <f>(INDIRECT("a_"&amp;Z$2)/(Z$2+2))*(($C1545^(Z$2+2)-$H1545^(Z$2+2))/(ε_c1cd^(Z$2+2)))</f>
        <v/>
      </c>
      <c r="AA1545">
        <f>(INDIRECT("a_"&amp;AA$2)/(AA$2+2))*(($C1545^(AA$2+2)-$H1545^(AA$2+2))/(ε_c1cd^(AA$2+2)))</f>
        <v/>
      </c>
      <c r="AB1545">
        <f>(INDIRECT("a_"&amp;AB$2)/(AB$2+2))*(($C1545^(AB$2+2)-$H1545^(AB$2+2))/(ε_c1cd^(AB$2+2)))</f>
        <v/>
      </c>
      <c r="AC1545">
        <f>(INDIRECT("a_"&amp;AC$2)/(AC$2+2))*(($C1545^(AC$2+2)-$H1545^(AC$2+2))/(ε_c1cd^(AC$2+2)))</f>
        <v/>
      </c>
      <c r="AD1545">
        <f>(INDIRECT("a_"&amp;AD$2)/(AD$2+2))*(($C1545^(AD$2+2)-$H1545^(AD$2+2))/(ε_c1cd^(AD$2+2)))</f>
        <v/>
      </c>
      <c r="AE1545" s="111">
        <f>(b*f_cd/L1545)*SUM(U1545:Y1545)+SUM(Q1545:R1545)</f>
        <v/>
      </c>
      <c r="AF1545" s="112">
        <f>AE1545*(K1545-y+e)</f>
        <v/>
      </c>
      <c r="AG1545" s="113">
        <f>(b*f_cd/(L1545^2))*SUM(Z1545:AD1545)+SUM(S1545:T1545)-AF1545</f>
        <v/>
      </c>
      <c r="AH1545" s="114">
        <f>AG1545&lt;0</f>
        <v/>
      </c>
      <c r="AI1545" s="115">
        <f>IF(A1545=1,FALSE,(AND(AQ1545,AH1545,NOT(AI1544))))</f>
        <v/>
      </c>
      <c r="AJ1545" s="116">
        <f>(b*f_cd/L1545)*(a_1/2*J1545^2+a_2/3*J1545^3+a_3/4*J1545^4+a_4/5*J1545^5+a_5/6*J1545^6)+SUM(Q1545:R1545)</f>
        <v/>
      </c>
      <c r="AK1545">
        <f>AJ1545*(K1545-y+e)</f>
        <v/>
      </c>
      <c r="AL1545" s="118">
        <f>(b*f_cd/(L1545^2))*(a_1/3*J1545^3+a_2/4*J1545^4+a_3/5*J1545^5+a_4/6*J1545^6+a_5/7*J1545^7)+SUM(S1545:T1545)-AK1545</f>
        <v/>
      </c>
      <c r="AM1545" s="114">
        <f>AL1545&gt;0</f>
        <v/>
      </c>
      <c r="AN1545" s="115">
        <f>IF(A1545=1,FALSE,(AND(AQ1545,AM1545,NOT(AN1544))))</f>
        <v/>
      </c>
      <c r="AO1545">
        <f>IF(D1545=1,AND(AH1545,NOT(AI1545)),AND(AM1545,NOT(AN1545)))</f>
        <v/>
      </c>
      <c r="AP1545" s="119">
        <f>IF(D1545=1,AI1545,AN1545)</f>
        <v/>
      </c>
      <c r="AQ1545" s="125">
        <f>ABS(E1545)&lt;$AQ$2</f>
        <v/>
      </c>
      <c r="AS1545">
        <f>IF(AP1545,MAX(AS$3:AS1543)+1,"")</f>
        <v/>
      </c>
    </row>
    <row r="1546">
      <c r="A1546" t="n">
        <v>1456</v>
      </c>
      <c r="B1546" s="131">
        <f>IF(A1546=1,0,IF(AP1546,0.1*ε_cu1cd,0))</f>
        <v/>
      </c>
      <c r="C1546" s="131">
        <f>IF(A1546=1,0.1*ε_cu1cd,C1545+B1545)</f>
        <v/>
      </c>
      <c r="D1546" s="113">
        <f>IF('Нормальний переріз'!$D$68&gt;0,1,2)</f>
        <v/>
      </c>
      <c r="E1546" s="144">
        <f>IF(D1546=1,F1546,G1546)</f>
        <v/>
      </c>
      <c r="F1546" s="124">
        <f>IF(AI1545,0.11*ε_cu1cd,IF(AH1545,F1545*0.01,F1545))</f>
        <v/>
      </c>
      <c r="G1546" s="124">
        <f>IF(AP1545,-0.1*ε_cu1cd,IF(AM1545,G1545*0.01,G1545))</f>
        <v/>
      </c>
      <c r="H1546" s="113">
        <f>IF(A1546=1,E1546,IF(AO1545,H1545-E1545+E1546,IF(AP1545,0.8*H1545,H1545+E1546)))</f>
        <v/>
      </c>
      <c r="I1546" s="169">
        <f>(C1546-H1546)/h</f>
        <v/>
      </c>
      <c r="J1546">
        <f>C1546/(ε_c1cd)</f>
        <v/>
      </c>
      <c r="K1546">
        <f>C1546/I1546</f>
        <v/>
      </c>
      <c r="L1546" s="131">
        <f>I1546/(ε_c1cd)</f>
        <v/>
      </c>
      <c r="M1546">
        <f>I1546*(K1546-Z_s1)</f>
        <v/>
      </c>
      <c r="N1546">
        <f>I1546*(K1546-Z_s2)</f>
        <v/>
      </c>
      <c r="O1546">
        <f>E_s*M1546</f>
        <v/>
      </c>
      <c r="P1546">
        <f>E_s*N1546</f>
        <v/>
      </c>
      <c r="Q1546">
        <f>O1546*A_s1</f>
        <v/>
      </c>
      <c r="R1546">
        <f>P1546*A_s2</f>
        <v/>
      </c>
      <c r="S1546">
        <f>Q1546*($K1546-Z_s1)</f>
        <v/>
      </c>
      <c r="T1546">
        <f>R1546*($K1546-Z_s2)</f>
        <v/>
      </c>
      <c r="U1546">
        <f>(INDIRECT("a_"&amp;U$2)/(U$2+1))*(($C1546^(U$2+1)-$H1546^(U$2+1))/(ε_c1cd^(U$2+1)))</f>
        <v/>
      </c>
      <c r="V1546">
        <f>(INDIRECT("a_"&amp;V$2)/(V$2+1))*(($C1546^(V$2+1)-$H1546^(V$2+1))/(ε_c1cd^(V$2+1)))</f>
        <v/>
      </c>
      <c r="W1546">
        <f>(INDIRECT("a_"&amp;W$2)/(W$2+1))*(($C1546^(W$2+1)-$H1546^(W$2+1))/(ε_c1cd^(W$2+1)))</f>
        <v/>
      </c>
      <c r="X1546">
        <f>(INDIRECT("a_"&amp;X$2)/(X$2+1))*(($C1546^(X$2+1)-$H1546^(X$2+1))/(ε_c1cd^(X$2+1)))</f>
        <v/>
      </c>
      <c r="Y1546">
        <f>(INDIRECT("a_"&amp;Y$2)/(Y$2+1))*(($C1546^(Y$2+1)-$H1546^(Y$2+1))/(ε_c1cd^(Y$2+1)))</f>
        <v/>
      </c>
      <c r="Z1546">
        <f>(INDIRECT("a_"&amp;Z$2)/(Z$2+2))*(($C1546^(Z$2+2)-$H1546^(Z$2+2))/(ε_c1cd^(Z$2+2)))</f>
        <v/>
      </c>
      <c r="AA1546">
        <f>(INDIRECT("a_"&amp;AA$2)/(AA$2+2))*(($C1546^(AA$2+2)-$H1546^(AA$2+2))/(ε_c1cd^(AA$2+2)))</f>
        <v/>
      </c>
      <c r="AB1546">
        <f>(INDIRECT("a_"&amp;AB$2)/(AB$2+2))*(($C1546^(AB$2+2)-$H1546^(AB$2+2))/(ε_c1cd^(AB$2+2)))</f>
        <v/>
      </c>
      <c r="AC1546">
        <f>(INDIRECT("a_"&amp;AC$2)/(AC$2+2))*(($C1546^(AC$2+2)-$H1546^(AC$2+2))/(ε_c1cd^(AC$2+2)))</f>
        <v/>
      </c>
      <c r="AD1546">
        <f>(INDIRECT("a_"&amp;AD$2)/(AD$2+2))*(($C1546^(AD$2+2)-$H1546^(AD$2+2))/(ε_c1cd^(AD$2+2)))</f>
        <v/>
      </c>
      <c r="AE1546" s="111">
        <f>(b*f_cd/L1546)*SUM(U1546:Y1546)+SUM(Q1546:R1546)</f>
        <v/>
      </c>
      <c r="AF1546" s="112">
        <f>AE1546*(K1546-y+e)</f>
        <v/>
      </c>
      <c r="AG1546" s="113">
        <f>(b*f_cd/(L1546^2))*SUM(Z1546:AD1546)+SUM(S1546:T1546)-AF1546</f>
        <v/>
      </c>
      <c r="AH1546" s="114">
        <f>AG1546&lt;0</f>
        <v/>
      </c>
      <c r="AI1546" s="115">
        <f>IF(A1546=1,FALSE,(AND(AQ1546,AH1546,NOT(AI1545))))</f>
        <v/>
      </c>
      <c r="AJ1546" s="116">
        <f>(b*f_cd/L1546)*(a_1/2*J1546^2+a_2/3*J1546^3+a_3/4*J1546^4+a_4/5*J1546^5+a_5/6*J1546^6)+SUM(Q1546:R1546)</f>
        <v/>
      </c>
      <c r="AK1546">
        <f>AJ1546*(K1546-y+e)</f>
        <v/>
      </c>
      <c r="AL1546" s="118">
        <f>(b*f_cd/(L1546^2))*(a_1/3*J1546^3+a_2/4*J1546^4+a_3/5*J1546^5+a_4/6*J1546^6+a_5/7*J1546^7)+SUM(S1546:T1546)-AK1546</f>
        <v/>
      </c>
      <c r="AM1546" s="114">
        <f>AL1546&gt;0</f>
        <v/>
      </c>
      <c r="AN1546" s="115">
        <f>IF(A1546=1,FALSE,(AND(AQ1546,AM1546,NOT(AN1545))))</f>
        <v/>
      </c>
      <c r="AO1546">
        <f>IF(D1546=1,AND(AH1546,NOT(AI1546)),AND(AM1546,NOT(AN1546)))</f>
        <v/>
      </c>
      <c r="AP1546" s="119">
        <f>IF(D1546=1,AI1546,AN1546)</f>
        <v/>
      </c>
      <c r="AQ1546" s="125">
        <f>ABS(E1546)&lt;$AQ$2</f>
        <v/>
      </c>
      <c r="AS1546">
        <f>IF(AP1546,MAX(AS$3:AS1544)+1,"")</f>
        <v/>
      </c>
    </row>
    <row r="1547">
      <c r="A1547" t="n">
        <v>1457</v>
      </c>
      <c r="B1547" s="131">
        <f>IF(A1547=1,0,IF(AP1547,0.1*ε_cu1cd,0))</f>
        <v/>
      </c>
      <c r="C1547" s="131">
        <f>IF(A1547=1,0.1*ε_cu1cd,C1546+B1546)</f>
        <v/>
      </c>
      <c r="D1547" s="113">
        <f>IF('Нормальний переріз'!$D$68&gt;0,1,2)</f>
        <v/>
      </c>
      <c r="E1547" s="144">
        <f>IF(D1547=1,F1547,G1547)</f>
        <v/>
      </c>
      <c r="F1547" s="124">
        <f>IF(AI1546,0.11*ε_cu1cd,IF(AH1546,F1546*0.01,F1546))</f>
        <v/>
      </c>
      <c r="G1547" s="124">
        <f>IF(AP1546,-0.1*ε_cu1cd,IF(AM1546,G1546*0.01,G1546))</f>
        <v/>
      </c>
      <c r="H1547" s="113">
        <f>IF(A1547=1,E1547,IF(AO1546,H1546-E1546+E1547,IF(AP1546,0.8*H1546,H1546+E1547)))</f>
        <v/>
      </c>
      <c r="I1547" s="169">
        <f>(C1547-H1547)/h</f>
        <v/>
      </c>
      <c r="J1547">
        <f>C1547/(ε_c1cd)</f>
        <v/>
      </c>
      <c r="K1547">
        <f>C1547/I1547</f>
        <v/>
      </c>
      <c r="L1547" s="131">
        <f>I1547/(ε_c1cd)</f>
        <v/>
      </c>
      <c r="M1547">
        <f>I1547*(K1547-Z_s1)</f>
        <v/>
      </c>
      <c r="N1547">
        <f>I1547*(K1547-Z_s2)</f>
        <v/>
      </c>
      <c r="O1547">
        <f>E_s*M1547</f>
        <v/>
      </c>
      <c r="P1547">
        <f>E_s*N1547</f>
        <v/>
      </c>
      <c r="Q1547">
        <f>O1547*A_s1</f>
        <v/>
      </c>
      <c r="R1547">
        <f>P1547*A_s2</f>
        <v/>
      </c>
      <c r="S1547">
        <f>Q1547*($K1547-Z_s1)</f>
        <v/>
      </c>
      <c r="T1547">
        <f>R1547*($K1547-Z_s2)</f>
        <v/>
      </c>
      <c r="U1547">
        <f>(INDIRECT("a_"&amp;U$2)/(U$2+1))*(($C1547^(U$2+1)-$H1547^(U$2+1))/(ε_c1cd^(U$2+1)))</f>
        <v/>
      </c>
      <c r="V1547">
        <f>(INDIRECT("a_"&amp;V$2)/(V$2+1))*(($C1547^(V$2+1)-$H1547^(V$2+1))/(ε_c1cd^(V$2+1)))</f>
        <v/>
      </c>
      <c r="W1547">
        <f>(INDIRECT("a_"&amp;W$2)/(W$2+1))*(($C1547^(W$2+1)-$H1547^(W$2+1))/(ε_c1cd^(W$2+1)))</f>
        <v/>
      </c>
      <c r="X1547">
        <f>(INDIRECT("a_"&amp;X$2)/(X$2+1))*(($C1547^(X$2+1)-$H1547^(X$2+1))/(ε_c1cd^(X$2+1)))</f>
        <v/>
      </c>
      <c r="Y1547">
        <f>(INDIRECT("a_"&amp;Y$2)/(Y$2+1))*(($C1547^(Y$2+1)-$H1547^(Y$2+1))/(ε_c1cd^(Y$2+1)))</f>
        <v/>
      </c>
      <c r="Z1547">
        <f>(INDIRECT("a_"&amp;Z$2)/(Z$2+2))*(($C1547^(Z$2+2)-$H1547^(Z$2+2))/(ε_c1cd^(Z$2+2)))</f>
        <v/>
      </c>
      <c r="AA1547">
        <f>(INDIRECT("a_"&amp;AA$2)/(AA$2+2))*(($C1547^(AA$2+2)-$H1547^(AA$2+2))/(ε_c1cd^(AA$2+2)))</f>
        <v/>
      </c>
      <c r="AB1547">
        <f>(INDIRECT("a_"&amp;AB$2)/(AB$2+2))*(($C1547^(AB$2+2)-$H1547^(AB$2+2))/(ε_c1cd^(AB$2+2)))</f>
        <v/>
      </c>
      <c r="AC1547">
        <f>(INDIRECT("a_"&amp;AC$2)/(AC$2+2))*(($C1547^(AC$2+2)-$H1547^(AC$2+2))/(ε_c1cd^(AC$2+2)))</f>
        <v/>
      </c>
      <c r="AD1547">
        <f>(INDIRECT("a_"&amp;AD$2)/(AD$2+2))*(($C1547^(AD$2+2)-$H1547^(AD$2+2))/(ε_c1cd^(AD$2+2)))</f>
        <v/>
      </c>
      <c r="AE1547" s="111">
        <f>(b*f_cd/L1547)*SUM(U1547:Y1547)+SUM(Q1547:R1547)</f>
        <v/>
      </c>
      <c r="AF1547" s="112">
        <f>AE1547*(K1547-y+e)</f>
        <v/>
      </c>
      <c r="AG1547" s="113">
        <f>(b*f_cd/(L1547^2))*SUM(Z1547:AD1547)+SUM(S1547:T1547)-AF1547</f>
        <v/>
      </c>
      <c r="AH1547" s="114">
        <f>AG1547&lt;0</f>
        <v/>
      </c>
      <c r="AI1547" s="115">
        <f>IF(A1547=1,FALSE,(AND(AQ1547,AH1547,NOT(AI1546))))</f>
        <v/>
      </c>
      <c r="AJ1547" s="116">
        <f>(b*f_cd/L1547)*(a_1/2*J1547^2+a_2/3*J1547^3+a_3/4*J1547^4+a_4/5*J1547^5+a_5/6*J1547^6)+SUM(Q1547:R1547)</f>
        <v/>
      </c>
      <c r="AK1547">
        <f>AJ1547*(K1547-y+e)</f>
        <v/>
      </c>
      <c r="AL1547" s="118">
        <f>(b*f_cd/(L1547^2))*(a_1/3*J1547^3+a_2/4*J1547^4+a_3/5*J1547^5+a_4/6*J1547^6+a_5/7*J1547^7)+SUM(S1547:T1547)-AK1547</f>
        <v/>
      </c>
      <c r="AM1547" s="114">
        <f>AL1547&gt;0</f>
        <v/>
      </c>
      <c r="AN1547" s="115">
        <f>IF(A1547=1,FALSE,(AND(AQ1547,AM1547,NOT(AN1546))))</f>
        <v/>
      </c>
      <c r="AO1547">
        <f>IF(D1547=1,AND(AH1547,NOT(AI1547)),AND(AM1547,NOT(AN1547)))</f>
        <v/>
      </c>
      <c r="AP1547" s="119">
        <f>IF(D1547=1,AI1547,AN1547)</f>
        <v/>
      </c>
      <c r="AQ1547" s="125">
        <f>ABS(E1547)&lt;$AQ$2</f>
        <v/>
      </c>
      <c r="AS1547">
        <f>IF(AP1547,MAX(AS$3:AS1545)+1,"")</f>
        <v/>
      </c>
    </row>
    <row r="1548">
      <c r="A1548" t="n">
        <v>1458</v>
      </c>
      <c r="B1548" s="131">
        <f>IF(A1548=1,0,IF(AP1548,0.1*ε_cu1cd,0))</f>
        <v/>
      </c>
      <c r="C1548" s="131">
        <f>IF(A1548=1,0.1*ε_cu1cd,C1547+B1547)</f>
        <v/>
      </c>
      <c r="D1548" s="113">
        <f>IF('Нормальний переріз'!$D$68&gt;0,1,2)</f>
        <v/>
      </c>
      <c r="E1548" s="144">
        <f>IF(D1548=1,F1548,G1548)</f>
        <v/>
      </c>
      <c r="F1548" s="124">
        <f>IF(AI1547,0.11*ε_cu1cd,IF(AH1547,F1547*0.01,F1547))</f>
        <v/>
      </c>
      <c r="G1548" s="124">
        <f>IF(AP1547,-0.1*ε_cu1cd,IF(AM1547,G1547*0.01,G1547))</f>
        <v/>
      </c>
      <c r="H1548" s="113">
        <f>IF(A1548=1,E1548,IF(AO1547,H1547-E1547+E1548,IF(AP1547,0.8*H1547,H1547+E1548)))</f>
        <v/>
      </c>
      <c r="I1548" s="169">
        <f>(C1548-H1548)/h</f>
        <v/>
      </c>
      <c r="J1548">
        <f>C1548/(ε_c1cd)</f>
        <v/>
      </c>
      <c r="K1548">
        <f>C1548/I1548</f>
        <v/>
      </c>
      <c r="L1548" s="131">
        <f>I1548/(ε_c1cd)</f>
        <v/>
      </c>
      <c r="M1548">
        <f>I1548*(K1548-Z_s1)</f>
        <v/>
      </c>
      <c r="N1548">
        <f>I1548*(K1548-Z_s2)</f>
        <v/>
      </c>
      <c r="O1548">
        <f>E_s*M1548</f>
        <v/>
      </c>
      <c r="P1548">
        <f>E_s*N1548</f>
        <v/>
      </c>
      <c r="Q1548">
        <f>O1548*A_s1</f>
        <v/>
      </c>
      <c r="R1548">
        <f>P1548*A_s2</f>
        <v/>
      </c>
      <c r="S1548">
        <f>Q1548*($K1548-Z_s1)</f>
        <v/>
      </c>
      <c r="T1548">
        <f>R1548*($K1548-Z_s2)</f>
        <v/>
      </c>
      <c r="U1548">
        <f>(INDIRECT("a_"&amp;U$2)/(U$2+1))*(($C1548^(U$2+1)-$H1548^(U$2+1))/(ε_c1cd^(U$2+1)))</f>
        <v/>
      </c>
      <c r="V1548">
        <f>(INDIRECT("a_"&amp;V$2)/(V$2+1))*(($C1548^(V$2+1)-$H1548^(V$2+1))/(ε_c1cd^(V$2+1)))</f>
        <v/>
      </c>
      <c r="W1548">
        <f>(INDIRECT("a_"&amp;W$2)/(W$2+1))*(($C1548^(W$2+1)-$H1548^(W$2+1))/(ε_c1cd^(W$2+1)))</f>
        <v/>
      </c>
      <c r="X1548">
        <f>(INDIRECT("a_"&amp;X$2)/(X$2+1))*(($C1548^(X$2+1)-$H1548^(X$2+1))/(ε_c1cd^(X$2+1)))</f>
        <v/>
      </c>
      <c r="Y1548">
        <f>(INDIRECT("a_"&amp;Y$2)/(Y$2+1))*(($C1548^(Y$2+1)-$H1548^(Y$2+1))/(ε_c1cd^(Y$2+1)))</f>
        <v/>
      </c>
      <c r="Z1548">
        <f>(INDIRECT("a_"&amp;Z$2)/(Z$2+2))*(($C1548^(Z$2+2)-$H1548^(Z$2+2))/(ε_c1cd^(Z$2+2)))</f>
        <v/>
      </c>
      <c r="AA1548">
        <f>(INDIRECT("a_"&amp;AA$2)/(AA$2+2))*(($C1548^(AA$2+2)-$H1548^(AA$2+2))/(ε_c1cd^(AA$2+2)))</f>
        <v/>
      </c>
      <c r="AB1548">
        <f>(INDIRECT("a_"&amp;AB$2)/(AB$2+2))*(($C1548^(AB$2+2)-$H1548^(AB$2+2))/(ε_c1cd^(AB$2+2)))</f>
        <v/>
      </c>
      <c r="AC1548">
        <f>(INDIRECT("a_"&amp;AC$2)/(AC$2+2))*(($C1548^(AC$2+2)-$H1548^(AC$2+2))/(ε_c1cd^(AC$2+2)))</f>
        <v/>
      </c>
      <c r="AD1548">
        <f>(INDIRECT("a_"&amp;AD$2)/(AD$2+2))*(($C1548^(AD$2+2)-$H1548^(AD$2+2))/(ε_c1cd^(AD$2+2)))</f>
        <v/>
      </c>
      <c r="AE1548" s="111">
        <f>(b*f_cd/L1548)*SUM(U1548:Y1548)+SUM(Q1548:R1548)</f>
        <v/>
      </c>
      <c r="AF1548" s="112">
        <f>AE1548*(K1548-y+e)</f>
        <v/>
      </c>
      <c r="AG1548" s="113">
        <f>(b*f_cd/(L1548^2))*SUM(Z1548:AD1548)+SUM(S1548:T1548)-AF1548</f>
        <v/>
      </c>
      <c r="AH1548" s="114">
        <f>AG1548&lt;0</f>
        <v/>
      </c>
      <c r="AI1548" s="115">
        <f>IF(A1548=1,FALSE,(AND(AQ1548,AH1548,NOT(AI1547))))</f>
        <v/>
      </c>
      <c r="AJ1548" s="116">
        <f>(b*f_cd/L1548)*(a_1/2*J1548^2+a_2/3*J1548^3+a_3/4*J1548^4+a_4/5*J1548^5+a_5/6*J1548^6)+SUM(Q1548:R1548)</f>
        <v/>
      </c>
      <c r="AK1548">
        <f>AJ1548*(K1548-y+e)</f>
        <v/>
      </c>
      <c r="AL1548" s="118">
        <f>(b*f_cd/(L1548^2))*(a_1/3*J1548^3+a_2/4*J1548^4+a_3/5*J1548^5+a_4/6*J1548^6+a_5/7*J1548^7)+SUM(S1548:T1548)-AK1548</f>
        <v/>
      </c>
      <c r="AM1548" s="114">
        <f>AL1548&gt;0</f>
        <v/>
      </c>
      <c r="AN1548" s="115">
        <f>IF(A1548=1,FALSE,(AND(AQ1548,AM1548,NOT(AN1547))))</f>
        <v/>
      </c>
      <c r="AO1548">
        <f>IF(D1548=1,AND(AH1548,NOT(AI1548)),AND(AM1548,NOT(AN1548)))</f>
        <v/>
      </c>
      <c r="AP1548" s="119">
        <f>IF(D1548=1,AI1548,AN1548)</f>
        <v/>
      </c>
      <c r="AQ1548" s="125">
        <f>ABS(E1548)&lt;$AQ$2</f>
        <v/>
      </c>
      <c r="AS1548">
        <f>IF(AP1548,MAX(AS$3:AS1546)+1,"")</f>
        <v/>
      </c>
    </row>
    <row r="1549">
      <c r="A1549" t="n">
        <v>1459</v>
      </c>
      <c r="B1549" s="131">
        <f>IF(A1549=1,0,IF(AP1549,0.1*ε_cu1cd,0))</f>
        <v/>
      </c>
      <c r="C1549" s="131">
        <f>IF(A1549=1,0.1*ε_cu1cd,C1548+B1548)</f>
        <v/>
      </c>
      <c r="D1549" s="113">
        <f>IF('Нормальний переріз'!$D$68&gt;0,1,2)</f>
        <v/>
      </c>
      <c r="E1549" s="144">
        <f>IF(D1549=1,F1549,G1549)</f>
        <v/>
      </c>
      <c r="F1549" s="124">
        <f>IF(AI1548,0.11*ε_cu1cd,IF(AH1548,F1548*0.01,F1548))</f>
        <v/>
      </c>
      <c r="G1549" s="124">
        <f>IF(AP1548,-0.1*ε_cu1cd,IF(AM1548,G1548*0.01,G1548))</f>
        <v/>
      </c>
      <c r="H1549" s="113">
        <f>IF(A1549=1,E1549,IF(AO1548,H1548-E1548+E1549,IF(AP1548,0.8*H1548,H1548+E1549)))</f>
        <v/>
      </c>
      <c r="I1549" s="169">
        <f>(C1549-H1549)/h</f>
        <v/>
      </c>
      <c r="J1549">
        <f>C1549/(ε_c1cd)</f>
        <v/>
      </c>
      <c r="K1549">
        <f>C1549/I1549</f>
        <v/>
      </c>
      <c r="L1549" s="131">
        <f>I1549/(ε_c1cd)</f>
        <v/>
      </c>
      <c r="M1549">
        <f>I1549*(K1549-Z_s1)</f>
        <v/>
      </c>
      <c r="N1549">
        <f>I1549*(K1549-Z_s2)</f>
        <v/>
      </c>
      <c r="O1549">
        <f>E_s*M1549</f>
        <v/>
      </c>
      <c r="P1549">
        <f>E_s*N1549</f>
        <v/>
      </c>
      <c r="Q1549">
        <f>O1549*A_s1</f>
        <v/>
      </c>
      <c r="R1549">
        <f>P1549*A_s2</f>
        <v/>
      </c>
      <c r="S1549">
        <f>Q1549*($K1549-Z_s1)</f>
        <v/>
      </c>
      <c r="T1549">
        <f>R1549*($K1549-Z_s2)</f>
        <v/>
      </c>
      <c r="U1549">
        <f>(INDIRECT("a_"&amp;U$2)/(U$2+1))*(($C1549^(U$2+1)-$H1549^(U$2+1))/(ε_c1cd^(U$2+1)))</f>
        <v/>
      </c>
      <c r="V1549">
        <f>(INDIRECT("a_"&amp;V$2)/(V$2+1))*(($C1549^(V$2+1)-$H1549^(V$2+1))/(ε_c1cd^(V$2+1)))</f>
        <v/>
      </c>
      <c r="W1549">
        <f>(INDIRECT("a_"&amp;W$2)/(W$2+1))*(($C1549^(W$2+1)-$H1549^(W$2+1))/(ε_c1cd^(W$2+1)))</f>
        <v/>
      </c>
      <c r="X1549">
        <f>(INDIRECT("a_"&amp;X$2)/(X$2+1))*(($C1549^(X$2+1)-$H1549^(X$2+1))/(ε_c1cd^(X$2+1)))</f>
        <v/>
      </c>
      <c r="Y1549">
        <f>(INDIRECT("a_"&amp;Y$2)/(Y$2+1))*(($C1549^(Y$2+1)-$H1549^(Y$2+1))/(ε_c1cd^(Y$2+1)))</f>
        <v/>
      </c>
      <c r="Z1549">
        <f>(INDIRECT("a_"&amp;Z$2)/(Z$2+2))*(($C1549^(Z$2+2)-$H1549^(Z$2+2))/(ε_c1cd^(Z$2+2)))</f>
        <v/>
      </c>
      <c r="AA1549">
        <f>(INDIRECT("a_"&amp;AA$2)/(AA$2+2))*(($C1549^(AA$2+2)-$H1549^(AA$2+2))/(ε_c1cd^(AA$2+2)))</f>
        <v/>
      </c>
      <c r="AB1549">
        <f>(INDIRECT("a_"&amp;AB$2)/(AB$2+2))*(($C1549^(AB$2+2)-$H1549^(AB$2+2))/(ε_c1cd^(AB$2+2)))</f>
        <v/>
      </c>
      <c r="AC1549">
        <f>(INDIRECT("a_"&amp;AC$2)/(AC$2+2))*(($C1549^(AC$2+2)-$H1549^(AC$2+2))/(ε_c1cd^(AC$2+2)))</f>
        <v/>
      </c>
      <c r="AD1549">
        <f>(INDIRECT("a_"&amp;AD$2)/(AD$2+2))*(($C1549^(AD$2+2)-$H1549^(AD$2+2))/(ε_c1cd^(AD$2+2)))</f>
        <v/>
      </c>
      <c r="AE1549" s="111">
        <f>(b*f_cd/L1549)*SUM(U1549:Y1549)+SUM(Q1549:R1549)</f>
        <v/>
      </c>
      <c r="AF1549" s="112">
        <f>AE1549*(K1549-y+e)</f>
        <v/>
      </c>
      <c r="AG1549" s="113">
        <f>(b*f_cd/(L1549^2))*SUM(Z1549:AD1549)+SUM(S1549:T1549)-AF1549</f>
        <v/>
      </c>
      <c r="AH1549" s="114">
        <f>AG1549&lt;0</f>
        <v/>
      </c>
      <c r="AI1549" s="115">
        <f>IF(A1549=1,FALSE,(AND(AQ1549,AH1549,NOT(AI1548))))</f>
        <v/>
      </c>
      <c r="AJ1549" s="116">
        <f>(b*f_cd/L1549)*(a_1/2*J1549^2+a_2/3*J1549^3+a_3/4*J1549^4+a_4/5*J1549^5+a_5/6*J1549^6)+SUM(Q1549:R1549)</f>
        <v/>
      </c>
      <c r="AK1549">
        <f>AJ1549*(K1549-y+e)</f>
        <v/>
      </c>
      <c r="AL1549" s="118">
        <f>(b*f_cd/(L1549^2))*(a_1/3*J1549^3+a_2/4*J1549^4+a_3/5*J1549^5+a_4/6*J1549^6+a_5/7*J1549^7)+SUM(S1549:T1549)-AK1549</f>
        <v/>
      </c>
      <c r="AM1549" s="114">
        <f>AL1549&gt;0</f>
        <v/>
      </c>
      <c r="AN1549" s="115">
        <f>IF(A1549=1,FALSE,(AND(AQ1549,AM1549,NOT(AN1548))))</f>
        <v/>
      </c>
      <c r="AO1549">
        <f>IF(D1549=1,AND(AH1549,NOT(AI1549)),AND(AM1549,NOT(AN1549)))</f>
        <v/>
      </c>
      <c r="AP1549" s="119">
        <f>IF(D1549=1,AI1549,AN1549)</f>
        <v/>
      </c>
      <c r="AQ1549" s="125">
        <f>ABS(E1549)&lt;$AQ$2</f>
        <v/>
      </c>
      <c r="AS1549">
        <f>IF(AP1549,MAX(AS$3:AS1547)+1,"")</f>
        <v/>
      </c>
    </row>
    <row r="1550">
      <c r="A1550" t="n">
        <v>1460</v>
      </c>
      <c r="B1550" s="131">
        <f>IF(A1550=1,0,IF(AP1550,0.1*ε_cu1cd,0))</f>
        <v/>
      </c>
      <c r="C1550" s="131">
        <f>IF(A1550=1,0.1*ε_cu1cd,C1549+B1549)</f>
        <v/>
      </c>
      <c r="D1550" s="113">
        <f>IF('Нормальний переріз'!$D$68&gt;0,1,2)</f>
        <v/>
      </c>
      <c r="E1550" s="144">
        <f>IF(D1550=1,F1550,G1550)</f>
        <v/>
      </c>
      <c r="F1550" s="124">
        <f>IF(AI1549,0.11*ε_cu1cd,IF(AH1549,F1549*0.01,F1549))</f>
        <v/>
      </c>
      <c r="G1550" s="124">
        <f>IF(AP1549,-0.1*ε_cu1cd,IF(AM1549,G1549*0.01,G1549))</f>
        <v/>
      </c>
      <c r="H1550" s="113">
        <f>IF(A1550=1,E1550,IF(AO1549,H1549-E1549+E1550,IF(AP1549,0.8*H1549,H1549+E1550)))</f>
        <v/>
      </c>
      <c r="I1550" s="169">
        <f>(C1550-H1550)/h</f>
        <v/>
      </c>
      <c r="J1550">
        <f>C1550/(ε_c1cd)</f>
        <v/>
      </c>
      <c r="K1550">
        <f>C1550/I1550</f>
        <v/>
      </c>
      <c r="L1550" s="131">
        <f>I1550/(ε_c1cd)</f>
        <v/>
      </c>
      <c r="M1550">
        <f>I1550*(K1550-Z_s1)</f>
        <v/>
      </c>
      <c r="N1550">
        <f>I1550*(K1550-Z_s2)</f>
        <v/>
      </c>
      <c r="O1550">
        <f>E_s*M1550</f>
        <v/>
      </c>
      <c r="P1550">
        <f>E_s*N1550</f>
        <v/>
      </c>
      <c r="Q1550">
        <f>O1550*A_s1</f>
        <v/>
      </c>
      <c r="R1550">
        <f>P1550*A_s2</f>
        <v/>
      </c>
      <c r="S1550">
        <f>Q1550*($K1550-Z_s1)</f>
        <v/>
      </c>
      <c r="T1550">
        <f>R1550*($K1550-Z_s2)</f>
        <v/>
      </c>
      <c r="U1550">
        <f>(INDIRECT("a_"&amp;U$2)/(U$2+1))*(($C1550^(U$2+1)-$H1550^(U$2+1))/(ε_c1cd^(U$2+1)))</f>
        <v/>
      </c>
      <c r="V1550">
        <f>(INDIRECT("a_"&amp;V$2)/(V$2+1))*(($C1550^(V$2+1)-$H1550^(V$2+1))/(ε_c1cd^(V$2+1)))</f>
        <v/>
      </c>
      <c r="W1550">
        <f>(INDIRECT("a_"&amp;W$2)/(W$2+1))*(($C1550^(W$2+1)-$H1550^(W$2+1))/(ε_c1cd^(W$2+1)))</f>
        <v/>
      </c>
      <c r="X1550">
        <f>(INDIRECT("a_"&amp;X$2)/(X$2+1))*(($C1550^(X$2+1)-$H1550^(X$2+1))/(ε_c1cd^(X$2+1)))</f>
        <v/>
      </c>
      <c r="Y1550">
        <f>(INDIRECT("a_"&amp;Y$2)/(Y$2+1))*(($C1550^(Y$2+1)-$H1550^(Y$2+1))/(ε_c1cd^(Y$2+1)))</f>
        <v/>
      </c>
      <c r="Z1550">
        <f>(INDIRECT("a_"&amp;Z$2)/(Z$2+2))*(($C1550^(Z$2+2)-$H1550^(Z$2+2))/(ε_c1cd^(Z$2+2)))</f>
        <v/>
      </c>
      <c r="AA1550">
        <f>(INDIRECT("a_"&amp;AA$2)/(AA$2+2))*(($C1550^(AA$2+2)-$H1550^(AA$2+2))/(ε_c1cd^(AA$2+2)))</f>
        <v/>
      </c>
      <c r="AB1550">
        <f>(INDIRECT("a_"&amp;AB$2)/(AB$2+2))*(($C1550^(AB$2+2)-$H1550^(AB$2+2))/(ε_c1cd^(AB$2+2)))</f>
        <v/>
      </c>
      <c r="AC1550">
        <f>(INDIRECT("a_"&amp;AC$2)/(AC$2+2))*(($C1550^(AC$2+2)-$H1550^(AC$2+2))/(ε_c1cd^(AC$2+2)))</f>
        <v/>
      </c>
      <c r="AD1550">
        <f>(INDIRECT("a_"&amp;AD$2)/(AD$2+2))*(($C1550^(AD$2+2)-$H1550^(AD$2+2))/(ε_c1cd^(AD$2+2)))</f>
        <v/>
      </c>
      <c r="AE1550" s="111">
        <f>(b*f_cd/L1550)*SUM(U1550:Y1550)+SUM(Q1550:R1550)</f>
        <v/>
      </c>
      <c r="AF1550" s="112">
        <f>AE1550*(K1550-y+e)</f>
        <v/>
      </c>
      <c r="AG1550" s="113">
        <f>(b*f_cd/(L1550^2))*SUM(Z1550:AD1550)+SUM(S1550:T1550)-AF1550</f>
        <v/>
      </c>
      <c r="AH1550" s="114">
        <f>AG1550&lt;0</f>
        <v/>
      </c>
      <c r="AI1550" s="115">
        <f>IF(A1550=1,FALSE,(AND(AQ1550,AH1550,NOT(AI1549))))</f>
        <v/>
      </c>
      <c r="AJ1550" s="116">
        <f>(b*f_cd/L1550)*(a_1/2*J1550^2+a_2/3*J1550^3+a_3/4*J1550^4+a_4/5*J1550^5+a_5/6*J1550^6)+SUM(Q1550:R1550)</f>
        <v/>
      </c>
      <c r="AK1550">
        <f>AJ1550*(K1550-y+e)</f>
        <v/>
      </c>
      <c r="AL1550" s="118">
        <f>(b*f_cd/(L1550^2))*(a_1/3*J1550^3+a_2/4*J1550^4+a_3/5*J1550^5+a_4/6*J1550^6+a_5/7*J1550^7)+SUM(S1550:T1550)-AK1550</f>
        <v/>
      </c>
      <c r="AM1550" s="114">
        <f>AL1550&gt;0</f>
        <v/>
      </c>
      <c r="AN1550" s="115">
        <f>IF(A1550=1,FALSE,(AND(AQ1550,AM1550,NOT(AN1549))))</f>
        <v/>
      </c>
      <c r="AO1550">
        <f>IF(D1550=1,AND(AH1550,NOT(AI1550)),AND(AM1550,NOT(AN1550)))</f>
        <v/>
      </c>
      <c r="AP1550" s="119">
        <f>IF(D1550=1,AI1550,AN1550)</f>
        <v/>
      </c>
      <c r="AQ1550" s="125">
        <f>ABS(E1550)&lt;$AQ$2</f>
        <v/>
      </c>
      <c r="AS1550">
        <f>IF(AP1550,MAX(AS$3:AS1548)+1,"")</f>
        <v/>
      </c>
    </row>
    <row r="1551">
      <c r="A1551" t="n">
        <v>1461</v>
      </c>
      <c r="B1551" s="131">
        <f>IF(A1551=1,0,IF(AP1551,0.1*ε_cu1cd,0))</f>
        <v/>
      </c>
      <c r="C1551" s="131">
        <f>IF(A1551=1,0.1*ε_cu1cd,C1550+B1550)</f>
        <v/>
      </c>
      <c r="D1551" s="113">
        <f>IF('Нормальний переріз'!$D$68&gt;0,1,2)</f>
        <v/>
      </c>
      <c r="E1551" s="144">
        <f>IF(D1551=1,F1551,G1551)</f>
        <v/>
      </c>
      <c r="F1551" s="124">
        <f>IF(AI1550,0.11*ε_cu1cd,IF(AH1550,F1550*0.01,F1550))</f>
        <v/>
      </c>
      <c r="G1551" s="124">
        <f>IF(AP1550,-0.1*ε_cu1cd,IF(AM1550,G1550*0.01,G1550))</f>
        <v/>
      </c>
      <c r="H1551" s="113">
        <f>IF(A1551=1,E1551,IF(AO1550,H1550-E1550+E1551,IF(AP1550,0.8*H1550,H1550+E1551)))</f>
        <v/>
      </c>
      <c r="I1551" s="169">
        <f>(C1551-H1551)/h</f>
        <v/>
      </c>
      <c r="J1551">
        <f>C1551/(ε_c1cd)</f>
        <v/>
      </c>
      <c r="K1551">
        <f>C1551/I1551</f>
        <v/>
      </c>
      <c r="L1551" s="131">
        <f>I1551/(ε_c1cd)</f>
        <v/>
      </c>
      <c r="M1551">
        <f>I1551*(K1551-Z_s1)</f>
        <v/>
      </c>
      <c r="N1551">
        <f>I1551*(K1551-Z_s2)</f>
        <v/>
      </c>
      <c r="O1551">
        <f>E_s*M1551</f>
        <v/>
      </c>
      <c r="P1551">
        <f>E_s*N1551</f>
        <v/>
      </c>
      <c r="Q1551">
        <f>O1551*A_s1</f>
        <v/>
      </c>
      <c r="R1551">
        <f>P1551*A_s2</f>
        <v/>
      </c>
      <c r="S1551">
        <f>Q1551*($K1551-Z_s1)</f>
        <v/>
      </c>
      <c r="T1551">
        <f>R1551*($K1551-Z_s2)</f>
        <v/>
      </c>
      <c r="U1551">
        <f>(INDIRECT("a_"&amp;U$2)/(U$2+1))*(($C1551^(U$2+1)-$H1551^(U$2+1))/(ε_c1cd^(U$2+1)))</f>
        <v/>
      </c>
      <c r="V1551">
        <f>(INDIRECT("a_"&amp;V$2)/(V$2+1))*(($C1551^(V$2+1)-$H1551^(V$2+1))/(ε_c1cd^(V$2+1)))</f>
        <v/>
      </c>
      <c r="W1551">
        <f>(INDIRECT("a_"&amp;W$2)/(W$2+1))*(($C1551^(W$2+1)-$H1551^(W$2+1))/(ε_c1cd^(W$2+1)))</f>
        <v/>
      </c>
      <c r="X1551">
        <f>(INDIRECT("a_"&amp;X$2)/(X$2+1))*(($C1551^(X$2+1)-$H1551^(X$2+1))/(ε_c1cd^(X$2+1)))</f>
        <v/>
      </c>
      <c r="Y1551">
        <f>(INDIRECT("a_"&amp;Y$2)/(Y$2+1))*(($C1551^(Y$2+1)-$H1551^(Y$2+1))/(ε_c1cd^(Y$2+1)))</f>
        <v/>
      </c>
      <c r="Z1551">
        <f>(INDIRECT("a_"&amp;Z$2)/(Z$2+2))*(($C1551^(Z$2+2)-$H1551^(Z$2+2))/(ε_c1cd^(Z$2+2)))</f>
        <v/>
      </c>
      <c r="AA1551">
        <f>(INDIRECT("a_"&amp;AA$2)/(AA$2+2))*(($C1551^(AA$2+2)-$H1551^(AA$2+2))/(ε_c1cd^(AA$2+2)))</f>
        <v/>
      </c>
      <c r="AB1551">
        <f>(INDIRECT("a_"&amp;AB$2)/(AB$2+2))*(($C1551^(AB$2+2)-$H1551^(AB$2+2))/(ε_c1cd^(AB$2+2)))</f>
        <v/>
      </c>
      <c r="AC1551">
        <f>(INDIRECT("a_"&amp;AC$2)/(AC$2+2))*(($C1551^(AC$2+2)-$H1551^(AC$2+2))/(ε_c1cd^(AC$2+2)))</f>
        <v/>
      </c>
      <c r="AD1551">
        <f>(INDIRECT("a_"&amp;AD$2)/(AD$2+2))*(($C1551^(AD$2+2)-$H1551^(AD$2+2))/(ε_c1cd^(AD$2+2)))</f>
        <v/>
      </c>
      <c r="AE1551" s="111">
        <f>(b*f_cd/L1551)*SUM(U1551:Y1551)+SUM(Q1551:R1551)</f>
        <v/>
      </c>
      <c r="AF1551" s="112">
        <f>AE1551*(K1551-y+e)</f>
        <v/>
      </c>
      <c r="AG1551" s="113">
        <f>(b*f_cd/(L1551^2))*SUM(Z1551:AD1551)+SUM(S1551:T1551)-AF1551</f>
        <v/>
      </c>
      <c r="AH1551" s="114">
        <f>AG1551&lt;0</f>
        <v/>
      </c>
      <c r="AI1551" s="115">
        <f>IF(A1551=1,FALSE,(AND(AQ1551,AH1551,NOT(AI1550))))</f>
        <v/>
      </c>
      <c r="AJ1551" s="116">
        <f>(b*f_cd/L1551)*(a_1/2*J1551^2+a_2/3*J1551^3+a_3/4*J1551^4+a_4/5*J1551^5+a_5/6*J1551^6)+SUM(Q1551:R1551)</f>
        <v/>
      </c>
      <c r="AK1551">
        <f>AJ1551*(K1551-y+e)</f>
        <v/>
      </c>
      <c r="AL1551" s="118">
        <f>(b*f_cd/(L1551^2))*(a_1/3*J1551^3+a_2/4*J1551^4+a_3/5*J1551^5+a_4/6*J1551^6+a_5/7*J1551^7)+SUM(S1551:T1551)-AK1551</f>
        <v/>
      </c>
      <c r="AM1551" s="114">
        <f>AL1551&gt;0</f>
        <v/>
      </c>
      <c r="AN1551" s="115">
        <f>IF(A1551=1,FALSE,(AND(AQ1551,AM1551,NOT(AN1550))))</f>
        <v/>
      </c>
      <c r="AO1551">
        <f>IF(D1551=1,AND(AH1551,NOT(AI1551)),AND(AM1551,NOT(AN1551)))</f>
        <v/>
      </c>
      <c r="AP1551" s="119">
        <f>IF(D1551=1,AI1551,AN1551)</f>
        <v/>
      </c>
      <c r="AQ1551" s="125">
        <f>ABS(E1551)&lt;$AQ$2</f>
        <v/>
      </c>
      <c r="AS1551">
        <f>IF(AP1551,MAX(AS$3:AS1549)+1,"")</f>
        <v/>
      </c>
    </row>
    <row r="1552">
      <c r="A1552" t="n">
        <v>1462</v>
      </c>
      <c r="B1552" s="131">
        <f>IF(A1552=1,0,IF(AP1552,0.1*ε_cu1cd,0))</f>
        <v/>
      </c>
      <c r="C1552" s="131">
        <f>IF(A1552=1,0.1*ε_cu1cd,C1551+B1551)</f>
        <v/>
      </c>
      <c r="D1552" s="113">
        <f>IF('Нормальний переріз'!$D$68&gt;0,1,2)</f>
        <v/>
      </c>
      <c r="E1552" s="144">
        <f>IF(D1552=1,F1552,G1552)</f>
        <v/>
      </c>
      <c r="F1552" s="124">
        <f>IF(AI1551,0.11*ε_cu1cd,IF(AH1551,F1551*0.01,F1551))</f>
        <v/>
      </c>
      <c r="G1552" s="124">
        <f>IF(AP1551,-0.1*ε_cu1cd,IF(AM1551,G1551*0.01,G1551))</f>
        <v/>
      </c>
      <c r="H1552" s="113">
        <f>IF(A1552=1,E1552,IF(AO1551,H1551-E1551+E1552,IF(AP1551,0.8*H1551,H1551+E1552)))</f>
        <v/>
      </c>
      <c r="I1552" s="169">
        <f>(C1552-H1552)/h</f>
        <v/>
      </c>
      <c r="J1552">
        <f>C1552/(ε_c1cd)</f>
        <v/>
      </c>
      <c r="K1552">
        <f>C1552/I1552</f>
        <v/>
      </c>
      <c r="L1552" s="131">
        <f>I1552/(ε_c1cd)</f>
        <v/>
      </c>
      <c r="M1552">
        <f>I1552*(K1552-Z_s1)</f>
        <v/>
      </c>
      <c r="N1552">
        <f>I1552*(K1552-Z_s2)</f>
        <v/>
      </c>
      <c r="O1552">
        <f>E_s*M1552</f>
        <v/>
      </c>
      <c r="P1552">
        <f>E_s*N1552</f>
        <v/>
      </c>
      <c r="Q1552">
        <f>O1552*A_s1</f>
        <v/>
      </c>
      <c r="R1552">
        <f>P1552*A_s2</f>
        <v/>
      </c>
      <c r="S1552">
        <f>Q1552*($K1552-Z_s1)</f>
        <v/>
      </c>
      <c r="T1552">
        <f>R1552*($K1552-Z_s2)</f>
        <v/>
      </c>
      <c r="U1552">
        <f>(INDIRECT("a_"&amp;U$2)/(U$2+1))*(($C1552^(U$2+1)-$H1552^(U$2+1))/(ε_c1cd^(U$2+1)))</f>
        <v/>
      </c>
      <c r="V1552">
        <f>(INDIRECT("a_"&amp;V$2)/(V$2+1))*(($C1552^(V$2+1)-$H1552^(V$2+1))/(ε_c1cd^(V$2+1)))</f>
        <v/>
      </c>
      <c r="W1552">
        <f>(INDIRECT("a_"&amp;W$2)/(W$2+1))*(($C1552^(W$2+1)-$H1552^(W$2+1))/(ε_c1cd^(W$2+1)))</f>
        <v/>
      </c>
      <c r="X1552">
        <f>(INDIRECT("a_"&amp;X$2)/(X$2+1))*(($C1552^(X$2+1)-$H1552^(X$2+1))/(ε_c1cd^(X$2+1)))</f>
        <v/>
      </c>
      <c r="Y1552">
        <f>(INDIRECT("a_"&amp;Y$2)/(Y$2+1))*(($C1552^(Y$2+1)-$H1552^(Y$2+1))/(ε_c1cd^(Y$2+1)))</f>
        <v/>
      </c>
      <c r="Z1552">
        <f>(INDIRECT("a_"&amp;Z$2)/(Z$2+2))*(($C1552^(Z$2+2)-$H1552^(Z$2+2))/(ε_c1cd^(Z$2+2)))</f>
        <v/>
      </c>
      <c r="AA1552">
        <f>(INDIRECT("a_"&amp;AA$2)/(AA$2+2))*(($C1552^(AA$2+2)-$H1552^(AA$2+2))/(ε_c1cd^(AA$2+2)))</f>
        <v/>
      </c>
      <c r="AB1552">
        <f>(INDIRECT("a_"&amp;AB$2)/(AB$2+2))*(($C1552^(AB$2+2)-$H1552^(AB$2+2))/(ε_c1cd^(AB$2+2)))</f>
        <v/>
      </c>
      <c r="AC1552">
        <f>(INDIRECT("a_"&amp;AC$2)/(AC$2+2))*(($C1552^(AC$2+2)-$H1552^(AC$2+2))/(ε_c1cd^(AC$2+2)))</f>
        <v/>
      </c>
      <c r="AD1552">
        <f>(INDIRECT("a_"&amp;AD$2)/(AD$2+2))*(($C1552^(AD$2+2)-$H1552^(AD$2+2))/(ε_c1cd^(AD$2+2)))</f>
        <v/>
      </c>
      <c r="AE1552" s="111">
        <f>(b*f_cd/L1552)*SUM(U1552:Y1552)+SUM(Q1552:R1552)</f>
        <v/>
      </c>
      <c r="AF1552" s="112">
        <f>AE1552*(K1552-y+e)</f>
        <v/>
      </c>
      <c r="AG1552" s="113">
        <f>(b*f_cd/(L1552^2))*SUM(Z1552:AD1552)+SUM(S1552:T1552)-AF1552</f>
        <v/>
      </c>
      <c r="AH1552" s="114">
        <f>AG1552&lt;0</f>
        <v/>
      </c>
      <c r="AI1552" s="115">
        <f>IF(A1552=1,FALSE,(AND(AQ1552,AH1552,NOT(AI1551))))</f>
        <v/>
      </c>
      <c r="AJ1552" s="116">
        <f>(b*f_cd/L1552)*(a_1/2*J1552^2+a_2/3*J1552^3+a_3/4*J1552^4+a_4/5*J1552^5+a_5/6*J1552^6)+SUM(Q1552:R1552)</f>
        <v/>
      </c>
      <c r="AK1552">
        <f>AJ1552*(K1552-y+e)</f>
        <v/>
      </c>
      <c r="AL1552" s="118">
        <f>(b*f_cd/(L1552^2))*(a_1/3*J1552^3+a_2/4*J1552^4+a_3/5*J1552^5+a_4/6*J1552^6+a_5/7*J1552^7)+SUM(S1552:T1552)-AK1552</f>
        <v/>
      </c>
      <c r="AM1552" s="114">
        <f>AL1552&gt;0</f>
        <v/>
      </c>
      <c r="AN1552" s="115">
        <f>IF(A1552=1,FALSE,(AND(AQ1552,AM1552,NOT(AN1551))))</f>
        <v/>
      </c>
      <c r="AO1552">
        <f>IF(D1552=1,AND(AH1552,NOT(AI1552)),AND(AM1552,NOT(AN1552)))</f>
        <v/>
      </c>
      <c r="AP1552" s="119">
        <f>IF(D1552=1,AI1552,AN1552)</f>
        <v/>
      </c>
      <c r="AQ1552" s="125">
        <f>ABS(E1552)&lt;$AQ$2</f>
        <v/>
      </c>
      <c r="AS1552">
        <f>IF(AP1552,MAX(AS$3:AS1550)+1,"")</f>
        <v/>
      </c>
    </row>
    <row r="1553">
      <c r="A1553" t="n">
        <v>1463</v>
      </c>
      <c r="B1553" s="131">
        <f>IF(A1553=1,0,IF(AP1553,0.1*ε_cu1cd,0))</f>
        <v/>
      </c>
      <c r="C1553" s="131">
        <f>IF(A1553=1,0.1*ε_cu1cd,C1552+B1552)</f>
        <v/>
      </c>
      <c r="D1553" s="113">
        <f>IF('Нормальний переріз'!$D$68&gt;0,1,2)</f>
        <v/>
      </c>
      <c r="E1553" s="144">
        <f>IF(D1553=1,F1553,G1553)</f>
        <v/>
      </c>
      <c r="F1553" s="124">
        <f>IF(AI1552,0.11*ε_cu1cd,IF(AH1552,F1552*0.01,F1552))</f>
        <v/>
      </c>
      <c r="G1553" s="124">
        <f>IF(AP1552,-0.1*ε_cu1cd,IF(AM1552,G1552*0.01,G1552))</f>
        <v/>
      </c>
      <c r="H1553" s="113">
        <f>IF(A1553=1,E1553,IF(AO1552,H1552-E1552+E1553,IF(AP1552,0.8*H1552,H1552+E1553)))</f>
        <v/>
      </c>
      <c r="I1553" s="169">
        <f>(C1553-H1553)/h</f>
        <v/>
      </c>
      <c r="J1553">
        <f>C1553/(ε_c1cd)</f>
        <v/>
      </c>
      <c r="K1553">
        <f>C1553/I1553</f>
        <v/>
      </c>
      <c r="L1553" s="131">
        <f>I1553/(ε_c1cd)</f>
        <v/>
      </c>
      <c r="M1553">
        <f>I1553*(K1553-Z_s1)</f>
        <v/>
      </c>
      <c r="N1553">
        <f>I1553*(K1553-Z_s2)</f>
        <v/>
      </c>
      <c r="O1553">
        <f>E_s*M1553</f>
        <v/>
      </c>
      <c r="P1553">
        <f>E_s*N1553</f>
        <v/>
      </c>
      <c r="Q1553">
        <f>O1553*A_s1</f>
        <v/>
      </c>
      <c r="R1553">
        <f>P1553*A_s2</f>
        <v/>
      </c>
      <c r="S1553">
        <f>Q1553*($K1553-Z_s1)</f>
        <v/>
      </c>
      <c r="T1553">
        <f>R1553*($K1553-Z_s2)</f>
        <v/>
      </c>
      <c r="U1553">
        <f>(INDIRECT("a_"&amp;U$2)/(U$2+1))*(($C1553^(U$2+1)-$H1553^(U$2+1))/(ε_c1cd^(U$2+1)))</f>
        <v/>
      </c>
      <c r="V1553">
        <f>(INDIRECT("a_"&amp;V$2)/(V$2+1))*(($C1553^(V$2+1)-$H1553^(V$2+1))/(ε_c1cd^(V$2+1)))</f>
        <v/>
      </c>
      <c r="W1553">
        <f>(INDIRECT("a_"&amp;W$2)/(W$2+1))*(($C1553^(W$2+1)-$H1553^(W$2+1))/(ε_c1cd^(W$2+1)))</f>
        <v/>
      </c>
      <c r="X1553">
        <f>(INDIRECT("a_"&amp;X$2)/(X$2+1))*(($C1553^(X$2+1)-$H1553^(X$2+1))/(ε_c1cd^(X$2+1)))</f>
        <v/>
      </c>
      <c r="Y1553">
        <f>(INDIRECT("a_"&amp;Y$2)/(Y$2+1))*(($C1553^(Y$2+1)-$H1553^(Y$2+1))/(ε_c1cd^(Y$2+1)))</f>
        <v/>
      </c>
      <c r="Z1553">
        <f>(INDIRECT("a_"&amp;Z$2)/(Z$2+2))*(($C1553^(Z$2+2)-$H1553^(Z$2+2))/(ε_c1cd^(Z$2+2)))</f>
        <v/>
      </c>
      <c r="AA1553">
        <f>(INDIRECT("a_"&amp;AA$2)/(AA$2+2))*(($C1553^(AA$2+2)-$H1553^(AA$2+2))/(ε_c1cd^(AA$2+2)))</f>
        <v/>
      </c>
      <c r="AB1553">
        <f>(INDIRECT("a_"&amp;AB$2)/(AB$2+2))*(($C1553^(AB$2+2)-$H1553^(AB$2+2))/(ε_c1cd^(AB$2+2)))</f>
        <v/>
      </c>
      <c r="AC1553">
        <f>(INDIRECT("a_"&amp;AC$2)/(AC$2+2))*(($C1553^(AC$2+2)-$H1553^(AC$2+2))/(ε_c1cd^(AC$2+2)))</f>
        <v/>
      </c>
      <c r="AD1553">
        <f>(INDIRECT("a_"&amp;AD$2)/(AD$2+2))*(($C1553^(AD$2+2)-$H1553^(AD$2+2))/(ε_c1cd^(AD$2+2)))</f>
        <v/>
      </c>
      <c r="AE1553" s="111">
        <f>(b*f_cd/L1553)*SUM(U1553:Y1553)+SUM(Q1553:R1553)</f>
        <v/>
      </c>
      <c r="AF1553" s="112">
        <f>AE1553*(K1553-y+e)</f>
        <v/>
      </c>
      <c r="AG1553" s="113">
        <f>(b*f_cd/(L1553^2))*SUM(Z1553:AD1553)+SUM(S1553:T1553)-AF1553</f>
        <v/>
      </c>
      <c r="AH1553" s="114">
        <f>AG1553&lt;0</f>
        <v/>
      </c>
      <c r="AI1553" s="115">
        <f>IF(A1553=1,FALSE,(AND(AQ1553,AH1553,NOT(AI1552))))</f>
        <v/>
      </c>
      <c r="AJ1553" s="116">
        <f>(b*f_cd/L1553)*(a_1/2*J1553^2+a_2/3*J1553^3+a_3/4*J1553^4+a_4/5*J1553^5+a_5/6*J1553^6)+SUM(Q1553:R1553)</f>
        <v/>
      </c>
      <c r="AK1553">
        <f>AJ1553*(K1553-y+e)</f>
        <v/>
      </c>
      <c r="AL1553" s="118">
        <f>(b*f_cd/(L1553^2))*(a_1/3*J1553^3+a_2/4*J1553^4+a_3/5*J1553^5+a_4/6*J1553^6+a_5/7*J1553^7)+SUM(S1553:T1553)-AK1553</f>
        <v/>
      </c>
      <c r="AM1553" s="114">
        <f>AL1553&gt;0</f>
        <v/>
      </c>
      <c r="AN1553" s="115">
        <f>IF(A1553=1,FALSE,(AND(AQ1553,AM1553,NOT(AN1552))))</f>
        <v/>
      </c>
      <c r="AO1553">
        <f>IF(D1553=1,AND(AH1553,NOT(AI1553)),AND(AM1553,NOT(AN1553)))</f>
        <v/>
      </c>
      <c r="AP1553" s="119">
        <f>IF(D1553=1,AI1553,AN1553)</f>
        <v/>
      </c>
      <c r="AQ1553" s="125">
        <f>ABS(E1553)&lt;$AQ$2</f>
        <v/>
      </c>
      <c r="AS1553">
        <f>IF(AP1553,MAX(AS$3:AS1551)+1,"")</f>
        <v/>
      </c>
    </row>
    <row r="1554">
      <c r="A1554" t="n">
        <v>1464</v>
      </c>
      <c r="B1554" s="131">
        <f>IF(A1554=1,0,IF(AP1554,0.1*ε_cu1cd,0))</f>
        <v/>
      </c>
      <c r="C1554" s="131">
        <f>IF(A1554=1,0.1*ε_cu1cd,C1553+B1553)</f>
        <v/>
      </c>
      <c r="D1554" s="113">
        <f>IF('Нормальний переріз'!$D$68&gt;0,1,2)</f>
        <v/>
      </c>
      <c r="E1554" s="144">
        <f>IF(D1554=1,F1554,G1554)</f>
        <v/>
      </c>
      <c r="F1554" s="124">
        <f>IF(AI1553,0.11*ε_cu1cd,IF(AH1553,F1553*0.01,F1553))</f>
        <v/>
      </c>
      <c r="G1554" s="124">
        <f>IF(AP1553,-0.1*ε_cu1cd,IF(AM1553,G1553*0.01,G1553))</f>
        <v/>
      </c>
      <c r="H1554" s="113">
        <f>IF(A1554=1,E1554,IF(AO1553,H1553-E1553+E1554,IF(AP1553,0.8*H1553,H1553+E1554)))</f>
        <v/>
      </c>
      <c r="I1554" s="169">
        <f>(C1554-H1554)/h</f>
        <v/>
      </c>
      <c r="J1554">
        <f>C1554/(ε_c1cd)</f>
        <v/>
      </c>
      <c r="K1554">
        <f>C1554/I1554</f>
        <v/>
      </c>
      <c r="L1554" s="131">
        <f>I1554/(ε_c1cd)</f>
        <v/>
      </c>
      <c r="M1554">
        <f>I1554*(K1554-Z_s1)</f>
        <v/>
      </c>
      <c r="N1554">
        <f>I1554*(K1554-Z_s2)</f>
        <v/>
      </c>
      <c r="O1554">
        <f>E_s*M1554</f>
        <v/>
      </c>
      <c r="P1554">
        <f>E_s*N1554</f>
        <v/>
      </c>
      <c r="Q1554">
        <f>O1554*A_s1</f>
        <v/>
      </c>
      <c r="R1554">
        <f>P1554*A_s2</f>
        <v/>
      </c>
      <c r="S1554">
        <f>Q1554*($K1554-Z_s1)</f>
        <v/>
      </c>
      <c r="T1554">
        <f>R1554*($K1554-Z_s2)</f>
        <v/>
      </c>
      <c r="U1554">
        <f>(INDIRECT("a_"&amp;U$2)/(U$2+1))*(($C1554^(U$2+1)-$H1554^(U$2+1))/(ε_c1cd^(U$2+1)))</f>
        <v/>
      </c>
      <c r="V1554">
        <f>(INDIRECT("a_"&amp;V$2)/(V$2+1))*(($C1554^(V$2+1)-$H1554^(V$2+1))/(ε_c1cd^(V$2+1)))</f>
        <v/>
      </c>
      <c r="W1554">
        <f>(INDIRECT("a_"&amp;W$2)/(W$2+1))*(($C1554^(W$2+1)-$H1554^(W$2+1))/(ε_c1cd^(W$2+1)))</f>
        <v/>
      </c>
      <c r="X1554">
        <f>(INDIRECT("a_"&amp;X$2)/(X$2+1))*(($C1554^(X$2+1)-$H1554^(X$2+1))/(ε_c1cd^(X$2+1)))</f>
        <v/>
      </c>
      <c r="Y1554">
        <f>(INDIRECT("a_"&amp;Y$2)/(Y$2+1))*(($C1554^(Y$2+1)-$H1554^(Y$2+1))/(ε_c1cd^(Y$2+1)))</f>
        <v/>
      </c>
      <c r="Z1554">
        <f>(INDIRECT("a_"&amp;Z$2)/(Z$2+2))*(($C1554^(Z$2+2)-$H1554^(Z$2+2))/(ε_c1cd^(Z$2+2)))</f>
        <v/>
      </c>
      <c r="AA1554">
        <f>(INDIRECT("a_"&amp;AA$2)/(AA$2+2))*(($C1554^(AA$2+2)-$H1554^(AA$2+2))/(ε_c1cd^(AA$2+2)))</f>
        <v/>
      </c>
      <c r="AB1554">
        <f>(INDIRECT("a_"&amp;AB$2)/(AB$2+2))*(($C1554^(AB$2+2)-$H1554^(AB$2+2))/(ε_c1cd^(AB$2+2)))</f>
        <v/>
      </c>
      <c r="AC1554">
        <f>(INDIRECT("a_"&amp;AC$2)/(AC$2+2))*(($C1554^(AC$2+2)-$H1554^(AC$2+2))/(ε_c1cd^(AC$2+2)))</f>
        <v/>
      </c>
      <c r="AD1554">
        <f>(INDIRECT("a_"&amp;AD$2)/(AD$2+2))*(($C1554^(AD$2+2)-$H1554^(AD$2+2))/(ε_c1cd^(AD$2+2)))</f>
        <v/>
      </c>
      <c r="AE1554" s="111">
        <f>(b*f_cd/L1554)*SUM(U1554:Y1554)+SUM(Q1554:R1554)</f>
        <v/>
      </c>
      <c r="AF1554" s="112">
        <f>AE1554*(K1554-y+e)</f>
        <v/>
      </c>
      <c r="AG1554" s="113">
        <f>(b*f_cd/(L1554^2))*SUM(Z1554:AD1554)+SUM(S1554:T1554)-AF1554</f>
        <v/>
      </c>
      <c r="AH1554" s="114">
        <f>AG1554&lt;0</f>
        <v/>
      </c>
      <c r="AI1554" s="115">
        <f>IF(A1554=1,FALSE,(AND(AQ1554,AH1554,NOT(AI1553))))</f>
        <v/>
      </c>
      <c r="AJ1554" s="116">
        <f>(b*f_cd/L1554)*(a_1/2*J1554^2+a_2/3*J1554^3+a_3/4*J1554^4+a_4/5*J1554^5+a_5/6*J1554^6)+SUM(Q1554:R1554)</f>
        <v/>
      </c>
      <c r="AK1554">
        <f>AJ1554*(K1554-y+e)</f>
        <v/>
      </c>
      <c r="AL1554" s="118">
        <f>(b*f_cd/(L1554^2))*(a_1/3*J1554^3+a_2/4*J1554^4+a_3/5*J1554^5+a_4/6*J1554^6+a_5/7*J1554^7)+SUM(S1554:T1554)-AK1554</f>
        <v/>
      </c>
      <c r="AM1554" s="114">
        <f>AL1554&gt;0</f>
        <v/>
      </c>
      <c r="AN1554" s="115">
        <f>IF(A1554=1,FALSE,(AND(AQ1554,AM1554,NOT(AN1553))))</f>
        <v/>
      </c>
      <c r="AO1554">
        <f>IF(D1554=1,AND(AH1554,NOT(AI1554)),AND(AM1554,NOT(AN1554)))</f>
        <v/>
      </c>
      <c r="AP1554" s="119">
        <f>IF(D1554=1,AI1554,AN1554)</f>
        <v/>
      </c>
      <c r="AQ1554" s="125">
        <f>ABS(E1554)&lt;$AQ$2</f>
        <v/>
      </c>
      <c r="AS1554">
        <f>IF(AP1554,MAX(AS$3:AS1552)+1,"")</f>
        <v/>
      </c>
    </row>
    <row r="1555">
      <c r="A1555" t="n">
        <v>1465</v>
      </c>
      <c r="B1555" s="131">
        <f>IF(A1555=1,0,IF(AP1555,0.1*ε_cu1cd,0))</f>
        <v/>
      </c>
      <c r="C1555" s="131">
        <f>IF(A1555=1,0.1*ε_cu1cd,C1554+B1554)</f>
        <v/>
      </c>
      <c r="D1555" s="113">
        <f>IF('Нормальний переріз'!$D$68&gt;0,1,2)</f>
        <v/>
      </c>
      <c r="E1555" s="144">
        <f>IF(D1555=1,F1555,G1555)</f>
        <v/>
      </c>
      <c r="F1555" s="124">
        <f>IF(AI1554,0.11*ε_cu1cd,IF(AH1554,F1554*0.01,F1554))</f>
        <v/>
      </c>
      <c r="G1555" s="124">
        <f>IF(AP1554,-0.1*ε_cu1cd,IF(AM1554,G1554*0.01,G1554))</f>
        <v/>
      </c>
      <c r="H1555" s="113">
        <f>IF(A1555=1,E1555,IF(AO1554,H1554-E1554+E1555,IF(AP1554,0.8*H1554,H1554+E1555)))</f>
        <v/>
      </c>
      <c r="I1555" s="169">
        <f>(C1555-H1555)/h</f>
        <v/>
      </c>
      <c r="J1555">
        <f>C1555/(ε_c1cd)</f>
        <v/>
      </c>
      <c r="K1555">
        <f>C1555/I1555</f>
        <v/>
      </c>
      <c r="L1555" s="131">
        <f>I1555/(ε_c1cd)</f>
        <v/>
      </c>
      <c r="M1555">
        <f>I1555*(K1555-Z_s1)</f>
        <v/>
      </c>
      <c r="N1555">
        <f>I1555*(K1555-Z_s2)</f>
        <v/>
      </c>
      <c r="O1555">
        <f>E_s*M1555</f>
        <v/>
      </c>
      <c r="P1555">
        <f>E_s*N1555</f>
        <v/>
      </c>
      <c r="Q1555">
        <f>O1555*A_s1</f>
        <v/>
      </c>
      <c r="R1555">
        <f>P1555*A_s2</f>
        <v/>
      </c>
      <c r="S1555">
        <f>Q1555*($K1555-Z_s1)</f>
        <v/>
      </c>
      <c r="T1555">
        <f>R1555*($K1555-Z_s2)</f>
        <v/>
      </c>
      <c r="U1555">
        <f>(INDIRECT("a_"&amp;U$2)/(U$2+1))*(($C1555^(U$2+1)-$H1555^(U$2+1))/(ε_c1cd^(U$2+1)))</f>
        <v/>
      </c>
      <c r="V1555">
        <f>(INDIRECT("a_"&amp;V$2)/(V$2+1))*(($C1555^(V$2+1)-$H1555^(V$2+1))/(ε_c1cd^(V$2+1)))</f>
        <v/>
      </c>
      <c r="W1555">
        <f>(INDIRECT("a_"&amp;W$2)/(W$2+1))*(($C1555^(W$2+1)-$H1555^(W$2+1))/(ε_c1cd^(W$2+1)))</f>
        <v/>
      </c>
      <c r="X1555">
        <f>(INDIRECT("a_"&amp;X$2)/(X$2+1))*(($C1555^(X$2+1)-$H1555^(X$2+1))/(ε_c1cd^(X$2+1)))</f>
        <v/>
      </c>
      <c r="Y1555">
        <f>(INDIRECT("a_"&amp;Y$2)/(Y$2+1))*(($C1555^(Y$2+1)-$H1555^(Y$2+1))/(ε_c1cd^(Y$2+1)))</f>
        <v/>
      </c>
      <c r="Z1555">
        <f>(INDIRECT("a_"&amp;Z$2)/(Z$2+2))*(($C1555^(Z$2+2)-$H1555^(Z$2+2))/(ε_c1cd^(Z$2+2)))</f>
        <v/>
      </c>
      <c r="AA1555">
        <f>(INDIRECT("a_"&amp;AA$2)/(AA$2+2))*(($C1555^(AA$2+2)-$H1555^(AA$2+2))/(ε_c1cd^(AA$2+2)))</f>
        <v/>
      </c>
      <c r="AB1555">
        <f>(INDIRECT("a_"&amp;AB$2)/(AB$2+2))*(($C1555^(AB$2+2)-$H1555^(AB$2+2))/(ε_c1cd^(AB$2+2)))</f>
        <v/>
      </c>
      <c r="AC1555">
        <f>(INDIRECT("a_"&amp;AC$2)/(AC$2+2))*(($C1555^(AC$2+2)-$H1555^(AC$2+2))/(ε_c1cd^(AC$2+2)))</f>
        <v/>
      </c>
      <c r="AD1555">
        <f>(INDIRECT("a_"&amp;AD$2)/(AD$2+2))*(($C1555^(AD$2+2)-$H1555^(AD$2+2))/(ε_c1cd^(AD$2+2)))</f>
        <v/>
      </c>
      <c r="AE1555" s="111">
        <f>(b*f_cd/L1555)*SUM(U1555:Y1555)+SUM(Q1555:R1555)</f>
        <v/>
      </c>
      <c r="AF1555" s="112">
        <f>AE1555*(K1555-y+e)</f>
        <v/>
      </c>
      <c r="AG1555" s="113">
        <f>(b*f_cd/(L1555^2))*SUM(Z1555:AD1555)+SUM(S1555:T1555)-AF1555</f>
        <v/>
      </c>
      <c r="AH1555" s="114">
        <f>AG1555&lt;0</f>
        <v/>
      </c>
      <c r="AI1555" s="115">
        <f>IF(A1555=1,FALSE,(AND(AQ1555,AH1555,NOT(AI1554))))</f>
        <v/>
      </c>
      <c r="AJ1555" s="116">
        <f>(b*f_cd/L1555)*(a_1/2*J1555^2+a_2/3*J1555^3+a_3/4*J1555^4+a_4/5*J1555^5+a_5/6*J1555^6)+SUM(Q1555:R1555)</f>
        <v/>
      </c>
      <c r="AK1555">
        <f>AJ1555*(K1555-y+e)</f>
        <v/>
      </c>
      <c r="AL1555" s="118">
        <f>(b*f_cd/(L1555^2))*(a_1/3*J1555^3+a_2/4*J1555^4+a_3/5*J1555^5+a_4/6*J1555^6+a_5/7*J1555^7)+SUM(S1555:T1555)-AK1555</f>
        <v/>
      </c>
      <c r="AM1555" s="114">
        <f>AL1555&gt;0</f>
        <v/>
      </c>
      <c r="AN1555" s="115">
        <f>IF(A1555=1,FALSE,(AND(AQ1555,AM1555,NOT(AN1554))))</f>
        <v/>
      </c>
      <c r="AO1555">
        <f>IF(D1555=1,AND(AH1555,NOT(AI1555)),AND(AM1555,NOT(AN1555)))</f>
        <v/>
      </c>
      <c r="AP1555" s="119">
        <f>IF(D1555=1,AI1555,AN1555)</f>
        <v/>
      </c>
      <c r="AQ1555" s="125">
        <f>ABS(E1555)&lt;$AQ$2</f>
        <v/>
      </c>
      <c r="AS1555">
        <f>IF(AP1555,MAX(AS$3:AS1553)+1,"")</f>
        <v/>
      </c>
    </row>
    <row r="1556">
      <c r="A1556" t="n">
        <v>1466</v>
      </c>
      <c r="B1556" s="131">
        <f>IF(A1556=1,0,IF(AP1556,0.1*ε_cu1cd,0))</f>
        <v/>
      </c>
      <c r="C1556" s="131">
        <f>IF(A1556=1,0.1*ε_cu1cd,C1555+B1555)</f>
        <v/>
      </c>
      <c r="D1556" s="113">
        <f>IF('Нормальний переріз'!$D$68&gt;0,1,2)</f>
        <v/>
      </c>
      <c r="E1556" s="144">
        <f>IF(D1556=1,F1556,G1556)</f>
        <v/>
      </c>
      <c r="F1556" s="124">
        <f>IF(AI1555,0.11*ε_cu1cd,IF(AH1555,F1555*0.01,F1555))</f>
        <v/>
      </c>
      <c r="G1556" s="124">
        <f>IF(AP1555,-0.1*ε_cu1cd,IF(AM1555,G1555*0.01,G1555))</f>
        <v/>
      </c>
      <c r="H1556" s="113">
        <f>IF(A1556=1,E1556,IF(AO1555,H1555-E1555+E1556,IF(AP1555,0.8*H1555,H1555+E1556)))</f>
        <v/>
      </c>
      <c r="I1556" s="169">
        <f>(C1556-H1556)/h</f>
        <v/>
      </c>
      <c r="J1556">
        <f>C1556/(ε_c1cd)</f>
        <v/>
      </c>
      <c r="K1556">
        <f>C1556/I1556</f>
        <v/>
      </c>
      <c r="L1556" s="131">
        <f>I1556/(ε_c1cd)</f>
        <v/>
      </c>
      <c r="M1556">
        <f>I1556*(K1556-Z_s1)</f>
        <v/>
      </c>
      <c r="N1556">
        <f>I1556*(K1556-Z_s2)</f>
        <v/>
      </c>
      <c r="O1556">
        <f>E_s*M1556</f>
        <v/>
      </c>
      <c r="P1556">
        <f>E_s*N1556</f>
        <v/>
      </c>
      <c r="Q1556">
        <f>O1556*A_s1</f>
        <v/>
      </c>
      <c r="R1556">
        <f>P1556*A_s2</f>
        <v/>
      </c>
      <c r="S1556">
        <f>Q1556*($K1556-Z_s1)</f>
        <v/>
      </c>
      <c r="T1556">
        <f>R1556*($K1556-Z_s2)</f>
        <v/>
      </c>
      <c r="U1556">
        <f>(INDIRECT("a_"&amp;U$2)/(U$2+1))*(($C1556^(U$2+1)-$H1556^(U$2+1))/(ε_c1cd^(U$2+1)))</f>
        <v/>
      </c>
      <c r="V1556">
        <f>(INDIRECT("a_"&amp;V$2)/(V$2+1))*(($C1556^(V$2+1)-$H1556^(V$2+1))/(ε_c1cd^(V$2+1)))</f>
        <v/>
      </c>
      <c r="W1556">
        <f>(INDIRECT("a_"&amp;W$2)/(W$2+1))*(($C1556^(W$2+1)-$H1556^(W$2+1))/(ε_c1cd^(W$2+1)))</f>
        <v/>
      </c>
      <c r="X1556">
        <f>(INDIRECT("a_"&amp;X$2)/(X$2+1))*(($C1556^(X$2+1)-$H1556^(X$2+1))/(ε_c1cd^(X$2+1)))</f>
        <v/>
      </c>
      <c r="Y1556">
        <f>(INDIRECT("a_"&amp;Y$2)/(Y$2+1))*(($C1556^(Y$2+1)-$H1556^(Y$2+1))/(ε_c1cd^(Y$2+1)))</f>
        <v/>
      </c>
      <c r="Z1556">
        <f>(INDIRECT("a_"&amp;Z$2)/(Z$2+2))*(($C1556^(Z$2+2)-$H1556^(Z$2+2))/(ε_c1cd^(Z$2+2)))</f>
        <v/>
      </c>
      <c r="AA1556">
        <f>(INDIRECT("a_"&amp;AA$2)/(AA$2+2))*(($C1556^(AA$2+2)-$H1556^(AA$2+2))/(ε_c1cd^(AA$2+2)))</f>
        <v/>
      </c>
      <c r="AB1556">
        <f>(INDIRECT("a_"&amp;AB$2)/(AB$2+2))*(($C1556^(AB$2+2)-$H1556^(AB$2+2))/(ε_c1cd^(AB$2+2)))</f>
        <v/>
      </c>
      <c r="AC1556">
        <f>(INDIRECT("a_"&amp;AC$2)/(AC$2+2))*(($C1556^(AC$2+2)-$H1556^(AC$2+2))/(ε_c1cd^(AC$2+2)))</f>
        <v/>
      </c>
      <c r="AD1556">
        <f>(INDIRECT("a_"&amp;AD$2)/(AD$2+2))*(($C1556^(AD$2+2)-$H1556^(AD$2+2))/(ε_c1cd^(AD$2+2)))</f>
        <v/>
      </c>
      <c r="AE1556" s="111">
        <f>(b*f_cd/L1556)*SUM(U1556:Y1556)+SUM(Q1556:R1556)</f>
        <v/>
      </c>
      <c r="AF1556" s="112">
        <f>AE1556*(K1556-y+e)</f>
        <v/>
      </c>
      <c r="AG1556" s="113">
        <f>(b*f_cd/(L1556^2))*SUM(Z1556:AD1556)+SUM(S1556:T1556)-AF1556</f>
        <v/>
      </c>
      <c r="AH1556" s="114">
        <f>AG1556&lt;0</f>
        <v/>
      </c>
      <c r="AI1556" s="115">
        <f>IF(A1556=1,FALSE,(AND(AQ1556,AH1556,NOT(AI1555))))</f>
        <v/>
      </c>
      <c r="AJ1556" s="116">
        <f>(b*f_cd/L1556)*(a_1/2*J1556^2+a_2/3*J1556^3+a_3/4*J1556^4+a_4/5*J1556^5+a_5/6*J1556^6)+SUM(Q1556:R1556)</f>
        <v/>
      </c>
      <c r="AK1556">
        <f>AJ1556*(K1556-y+e)</f>
        <v/>
      </c>
      <c r="AL1556" s="118">
        <f>(b*f_cd/(L1556^2))*(a_1/3*J1556^3+a_2/4*J1556^4+a_3/5*J1556^5+a_4/6*J1556^6+a_5/7*J1556^7)+SUM(S1556:T1556)-AK1556</f>
        <v/>
      </c>
      <c r="AM1556" s="114">
        <f>AL1556&gt;0</f>
        <v/>
      </c>
      <c r="AN1556" s="115">
        <f>IF(A1556=1,FALSE,(AND(AQ1556,AM1556,NOT(AN1555))))</f>
        <v/>
      </c>
      <c r="AO1556">
        <f>IF(D1556=1,AND(AH1556,NOT(AI1556)),AND(AM1556,NOT(AN1556)))</f>
        <v/>
      </c>
      <c r="AP1556" s="119">
        <f>IF(D1556=1,AI1556,AN1556)</f>
        <v/>
      </c>
      <c r="AQ1556" s="125">
        <f>ABS(E1556)&lt;$AQ$2</f>
        <v/>
      </c>
      <c r="AS1556">
        <f>IF(AP1556,MAX(AS$3:AS1554)+1,"")</f>
        <v/>
      </c>
    </row>
    <row r="1557">
      <c r="A1557" t="n">
        <v>1467</v>
      </c>
      <c r="B1557" s="131">
        <f>IF(A1557=1,0,IF(AP1557,0.1*ε_cu1cd,0))</f>
        <v/>
      </c>
      <c r="C1557" s="131">
        <f>IF(A1557=1,0.1*ε_cu1cd,C1556+B1556)</f>
        <v/>
      </c>
      <c r="D1557" s="113">
        <f>IF('Нормальний переріз'!$D$68&gt;0,1,2)</f>
        <v/>
      </c>
      <c r="E1557" s="144">
        <f>IF(D1557=1,F1557,G1557)</f>
        <v/>
      </c>
      <c r="F1557" s="124">
        <f>IF(AI1556,0.11*ε_cu1cd,IF(AH1556,F1556*0.01,F1556))</f>
        <v/>
      </c>
      <c r="G1557" s="124">
        <f>IF(AP1556,-0.1*ε_cu1cd,IF(AM1556,G1556*0.01,G1556))</f>
        <v/>
      </c>
      <c r="H1557" s="113">
        <f>IF(A1557=1,E1557,IF(AO1556,H1556-E1556+E1557,IF(AP1556,0.8*H1556,H1556+E1557)))</f>
        <v/>
      </c>
      <c r="I1557" s="169">
        <f>(C1557-H1557)/h</f>
        <v/>
      </c>
      <c r="J1557">
        <f>C1557/(ε_c1cd)</f>
        <v/>
      </c>
      <c r="K1557">
        <f>C1557/I1557</f>
        <v/>
      </c>
      <c r="L1557" s="131">
        <f>I1557/(ε_c1cd)</f>
        <v/>
      </c>
      <c r="M1557">
        <f>I1557*(K1557-Z_s1)</f>
        <v/>
      </c>
      <c r="N1557">
        <f>I1557*(K1557-Z_s2)</f>
        <v/>
      </c>
      <c r="O1557">
        <f>E_s*M1557</f>
        <v/>
      </c>
      <c r="P1557">
        <f>E_s*N1557</f>
        <v/>
      </c>
      <c r="Q1557">
        <f>O1557*A_s1</f>
        <v/>
      </c>
      <c r="R1557">
        <f>P1557*A_s2</f>
        <v/>
      </c>
      <c r="S1557">
        <f>Q1557*($K1557-Z_s1)</f>
        <v/>
      </c>
      <c r="T1557">
        <f>R1557*($K1557-Z_s2)</f>
        <v/>
      </c>
      <c r="U1557">
        <f>(INDIRECT("a_"&amp;U$2)/(U$2+1))*(($C1557^(U$2+1)-$H1557^(U$2+1))/(ε_c1cd^(U$2+1)))</f>
        <v/>
      </c>
      <c r="V1557">
        <f>(INDIRECT("a_"&amp;V$2)/(V$2+1))*(($C1557^(V$2+1)-$H1557^(V$2+1))/(ε_c1cd^(V$2+1)))</f>
        <v/>
      </c>
      <c r="W1557">
        <f>(INDIRECT("a_"&amp;W$2)/(W$2+1))*(($C1557^(W$2+1)-$H1557^(W$2+1))/(ε_c1cd^(W$2+1)))</f>
        <v/>
      </c>
      <c r="X1557">
        <f>(INDIRECT("a_"&amp;X$2)/(X$2+1))*(($C1557^(X$2+1)-$H1557^(X$2+1))/(ε_c1cd^(X$2+1)))</f>
        <v/>
      </c>
      <c r="Y1557">
        <f>(INDIRECT("a_"&amp;Y$2)/(Y$2+1))*(($C1557^(Y$2+1)-$H1557^(Y$2+1))/(ε_c1cd^(Y$2+1)))</f>
        <v/>
      </c>
      <c r="Z1557">
        <f>(INDIRECT("a_"&amp;Z$2)/(Z$2+2))*(($C1557^(Z$2+2)-$H1557^(Z$2+2))/(ε_c1cd^(Z$2+2)))</f>
        <v/>
      </c>
      <c r="AA1557">
        <f>(INDIRECT("a_"&amp;AA$2)/(AA$2+2))*(($C1557^(AA$2+2)-$H1557^(AA$2+2))/(ε_c1cd^(AA$2+2)))</f>
        <v/>
      </c>
      <c r="AB1557">
        <f>(INDIRECT("a_"&amp;AB$2)/(AB$2+2))*(($C1557^(AB$2+2)-$H1557^(AB$2+2))/(ε_c1cd^(AB$2+2)))</f>
        <v/>
      </c>
      <c r="AC1557">
        <f>(INDIRECT("a_"&amp;AC$2)/(AC$2+2))*(($C1557^(AC$2+2)-$H1557^(AC$2+2))/(ε_c1cd^(AC$2+2)))</f>
        <v/>
      </c>
      <c r="AD1557">
        <f>(INDIRECT("a_"&amp;AD$2)/(AD$2+2))*(($C1557^(AD$2+2)-$H1557^(AD$2+2))/(ε_c1cd^(AD$2+2)))</f>
        <v/>
      </c>
      <c r="AE1557" s="111">
        <f>(b*f_cd/L1557)*SUM(U1557:Y1557)+SUM(Q1557:R1557)</f>
        <v/>
      </c>
      <c r="AF1557" s="112">
        <f>AE1557*(K1557-y+e)</f>
        <v/>
      </c>
      <c r="AG1557" s="113">
        <f>(b*f_cd/(L1557^2))*SUM(Z1557:AD1557)+SUM(S1557:T1557)-AF1557</f>
        <v/>
      </c>
      <c r="AH1557" s="114">
        <f>AG1557&lt;0</f>
        <v/>
      </c>
      <c r="AI1557" s="115">
        <f>IF(A1557=1,FALSE,(AND(AQ1557,AH1557,NOT(AI1556))))</f>
        <v/>
      </c>
      <c r="AJ1557" s="116">
        <f>(b*f_cd/L1557)*(a_1/2*J1557^2+a_2/3*J1557^3+a_3/4*J1557^4+a_4/5*J1557^5+a_5/6*J1557^6)+SUM(Q1557:R1557)</f>
        <v/>
      </c>
      <c r="AK1557">
        <f>AJ1557*(K1557-y+e)</f>
        <v/>
      </c>
      <c r="AL1557" s="118">
        <f>(b*f_cd/(L1557^2))*(a_1/3*J1557^3+a_2/4*J1557^4+a_3/5*J1557^5+a_4/6*J1557^6+a_5/7*J1557^7)+SUM(S1557:T1557)-AK1557</f>
        <v/>
      </c>
      <c r="AM1557" s="114">
        <f>AL1557&gt;0</f>
        <v/>
      </c>
      <c r="AN1557" s="115">
        <f>IF(A1557=1,FALSE,(AND(AQ1557,AM1557,NOT(AN1556))))</f>
        <v/>
      </c>
      <c r="AO1557">
        <f>IF(D1557=1,AND(AH1557,NOT(AI1557)),AND(AM1557,NOT(AN1557)))</f>
        <v/>
      </c>
      <c r="AP1557" s="119">
        <f>IF(D1557=1,AI1557,AN1557)</f>
        <v/>
      </c>
      <c r="AQ1557" s="125">
        <f>ABS(E1557)&lt;$AQ$2</f>
        <v/>
      </c>
      <c r="AS1557">
        <f>IF(AP1557,MAX(AS$3:AS1555)+1,"")</f>
        <v/>
      </c>
    </row>
    <row r="1558">
      <c r="A1558" t="n">
        <v>1468</v>
      </c>
      <c r="B1558" s="131">
        <f>IF(A1558=1,0,IF(AP1558,0.1*ε_cu1cd,0))</f>
        <v/>
      </c>
      <c r="C1558" s="131">
        <f>IF(A1558=1,0.1*ε_cu1cd,C1557+B1557)</f>
        <v/>
      </c>
      <c r="D1558" s="113">
        <f>IF('Нормальний переріз'!$D$68&gt;0,1,2)</f>
        <v/>
      </c>
      <c r="E1558" s="144">
        <f>IF(D1558=1,F1558,G1558)</f>
        <v/>
      </c>
      <c r="F1558" s="124">
        <f>IF(AI1557,0.11*ε_cu1cd,IF(AH1557,F1557*0.01,F1557))</f>
        <v/>
      </c>
      <c r="G1558" s="124">
        <f>IF(AP1557,-0.1*ε_cu1cd,IF(AM1557,G1557*0.01,G1557))</f>
        <v/>
      </c>
      <c r="H1558" s="113">
        <f>IF(A1558=1,E1558,IF(AO1557,H1557-E1557+E1558,IF(AP1557,0.8*H1557,H1557+E1558)))</f>
        <v/>
      </c>
      <c r="I1558" s="169">
        <f>(C1558-H1558)/h</f>
        <v/>
      </c>
      <c r="J1558">
        <f>C1558/(ε_c1cd)</f>
        <v/>
      </c>
      <c r="K1558">
        <f>C1558/I1558</f>
        <v/>
      </c>
      <c r="L1558" s="131">
        <f>I1558/(ε_c1cd)</f>
        <v/>
      </c>
      <c r="M1558">
        <f>I1558*(K1558-Z_s1)</f>
        <v/>
      </c>
      <c r="N1558">
        <f>I1558*(K1558-Z_s2)</f>
        <v/>
      </c>
      <c r="O1558">
        <f>E_s*M1558</f>
        <v/>
      </c>
      <c r="P1558">
        <f>E_s*N1558</f>
        <v/>
      </c>
      <c r="Q1558">
        <f>O1558*A_s1</f>
        <v/>
      </c>
      <c r="R1558">
        <f>P1558*A_s2</f>
        <v/>
      </c>
      <c r="S1558">
        <f>Q1558*($K1558-Z_s1)</f>
        <v/>
      </c>
      <c r="T1558">
        <f>R1558*($K1558-Z_s2)</f>
        <v/>
      </c>
      <c r="U1558">
        <f>(INDIRECT("a_"&amp;U$2)/(U$2+1))*(($C1558^(U$2+1)-$H1558^(U$2+1))/(ε_c1cd^(U$2+1)))</f>
        <v/>
      </c>
      <c r="V1558">
        <f>(INDIRECT("a_"&amp;V$2)/(V$2+1))*(($C1558^(V$2+1)-$H1558^(V$2+1))/(ε_c1cd^(V$2+1)))</f>
        <v/>
      </c>
      <c r="W1558">
        <f>(INDIRECT("a_"&amp;W$2)/(W$2+1))*(($C1558^(W$2+1)-$H1558^(W$2+1))/(ε_c1cd^(W$2+1)))</f>
        <v/>
      </c>
      <c r="X1558">
        <f>(INDIRECT("a_"&amp;X$2)/(X$2+1))*(($C1558^(X$2+1)-$H1558^(X$2+1))/(ε_c1cd^(X$2+1)))</f>
        <v/>
      </c>
      <c r="Y1558">
        <f>(INDIRECT("a_"&amp;Y$2)/(Y$2+1))*(($C1558^(Y$2+1)-$H1558^(Y$2+1))/(ε_c1cd^(Y$2+1)))</f>
        <v/>
      </c>
      <c r="Z1558">
        <f>(INDIRECT("a_"&amp;Z$2)/(Z$2+2))*(($C1558^(Z$2+2)-$H1558^(Z$2+2))/(ε_c1cd^(Z$2+2)))</f>
        <v/>
      </c>
      <c r="AA1558">
        <f>(INDIRECT("a_"&amp;AA$2)/(AA$2+2))*(($C1558^(AA$2+2)-$H1558^(AA$2+2))/(ε_c1cd^(AA$2+2)))</f>
        <v/>
      </c>
      <c r="AB1558">
        <f>(INDIRECT("a_"&amp;AB$2)/(AB$2+2))*(($C1558^(AB$2+2)-$H1558^(AB$2+2))/(ε_c1cd^(AB$2+2)))</f>
        <v/>
      </c>
      <c r="AC1558">
        <f>(INDIRECT("a_"&amp;AC$2)/(AC$2+2))*(($C1558^(AC$2+2)-$H1558^(AC$2+2))/(ε_c1cd^(AC$2+2)))</f>
        <v/>
      </c>
      <c r="AD1558">
        <f>(INDIRECT("a_"&amp;AD$2)/(AD$2+2))*(($C1558^(AD$2+2)-$H1558^(AD$2+2))/(ε_c1cd^(AD$2+2)))</f>
        <v/>
      </c>
      <c r="AE1558" s="111">
        <f>(b*f_cd/L1558)*SUM(U1558:Y1558)+SUM(Q1558:R1558)</f>
        <v/>
      </c>
      <c r="AF1558" s="112">
        <f>AE1558*(K1558-y+e)</f>
        <v/>
      </c>
      <c r="AG1558" s="113">
        <f>(b*f_cd/(L1558^2))*SUM(Z1558:AD1558)+SUM(S1558:T1558)-AF1558</f>
        <v/>
      </c>
      <c r="AH1558" s="114">
        <f>AG1558&lt;0</f>
        <v/>
      </c>
      <c r="AI1558" s="115">
        <f>IF(A1558=1,FALSE,(AND(AQ1558,AH1558,NOT(AI1557))))</f>
        <v/>
      </c>
      <c r="AJ1558" s="116">
        <f>(b*f_cd/L1558)*(a_1/2*J1558^2+a_2/3*J1558^3+a_3/4*J1558^4+a_4/5*J1558^5+a_5/6*J1558^6)+SUM(Q1558:R1558)</f>
        <v/>
      </c>
      <c r="AK1558">
        <f>AJ1558*(K1558-y+e)</f>
        <v/>
      </c>
      <c r="AL1558" s="118">
        <f>(b*f_cd/(L1558^2))*(a_1/3*J1558^3+a_2/4*J1558^4+a_3/5*J1558^5+a_4/6*J1558^6+a_5/7*J1558^7)+SUM(S1558:T1558)-AK1558</f>
        <v/>
      </c>
      <c r="AM1558" s="114">
        <f>AL1558&gt;0</f>
        <v/>
      </c>
      <c r="AN1558" s="115">
        <f>IF(A1558=1,FALSE,(AND(AQ1558,AM1558,NOT(AN1557))))</f>
        <v/>
      </c>
      <c r="AO1558">
        <f>IF(D1558=1,AND(AH1558,NOT(AI1558)),AND(AM1558,NOT(AN1558)))</f>
        <v/>
      </c>
      <c r="AP1558" s="119">
        <f>IF(D1558=1,AI1558,AN1558)</f>
        <v/>
      </c>
      <c r="AQ1558" s="125">
        <f>ABS(E1558)&lt;$AQ$2</f>
        <v/>
      </c>
      <c r="AS1558">
        <f>IF(AP1558,MAX(AS$3:AS1556)+1,"")</f>
        <v/>
      </c>
    </row>
    <row r="1559">
      <c r="A1559" t="n">
        <v>1469</v>
      </c>
      <c r="B1559" s="131">
        <f>IF(A1559=1,0,IF(AP1559,0.1*ε_cu1cd,0))</f>
        <v/>
      </c>
      <c r="C1559" s="131">
        <f>IF(A1559=1,0.1*ε_cu1cd,C1558+B1558)</f>
        <v/>
      </c>
      <c r="D1559" s="113">
        <f>IF('Нормальний переріз'!$D$68&gt;0,1,2)</f>
        <v/>
      </c>
      <c r="E1559" s="144">
        <f>IF(D1559=1,F1559,G1559)</f>
        <v/>
      </c>
      <c r="F1559" s="124">
        <f>IF(AI1558,0.11*ε_cu1cd,IF(AH1558,F1558*0.01,F1558))</f>
        <v/>
      </c>
      <c r="G1559" s="124">
        <f>IF(AP1558,-0.1*ε_cu1cd,IF(AM1558,G1558*0.01,G1558))</f>
        <v/>
      </c>
      <c r="H1559" s="113">
        <f>IF(A1559=1,E1559,IF(AO1558,H1558-E1558+E1559,IF(AP1558,0.8*H1558,H1558+E1559)))</f>
        <v/>
      </c>
      <c r="I1559" s="169">
        <f>(C1559-H1559)/h</f>
        <v/>
      </c>
      <c r="J1559">
        <f>C1559/(ε_c1cd)</f>
        <v/>
      </c>
      <c r="K1559">
        <f>C1559/I1559</f>
        <v/>
      </c>
      <c r="L1559" s="131">
        <f>I1559/(ε_c1cd)</f>
        <v/>
      </c>
      <c r="M1559">
        <f>I1559*(K1559-Z_s1)</f>
        <v/>
      </c>
      <c r="N1559">
        <f>I1559*(K1559-Z_s2)</f>
        <v/>
      </c>
      <c r="O1559">
        <f>E_s*M1559</f>
        <v/>
      </c>
      <c r="P1559">
        <f>E_s*N1559</f>
        <v/>
      </c>
      <c r="Q1559">
        <f>O1559*A_s1</f>
        <v/>
      </c>
      <c r="R1559">
        <f>P1559*A_s2</f>
        <v/>
      </c>
      <c r="S1559">
        <f>Q1559*($K1559-Z_s1)</f>
        <v/>
      </c>
      <c r="T1559">
        <f>R1559*($K1559-Z_s2)</f>
        <v/>
      </c>
      <c r="U1559">
        <f>(INDIRECT("a_"&amp;U$2)/(U$2+1))*(($C1559^(U$2+1)-$H1559^(U$2+1))/(ε_c1cd^(U$2+1)))</f>
        <v/>
      </c>
      <c r="V1559">
        <f>(INDIRECT("a_"&amp;V$2)/(V$2+1))*(($C1559^(V$2+1)-$H1559^(V$2+1))/(ε_c1cd^(V$2+1)))</f>
        <v/>
      </c>
      <c r="W1559">
        <f>(INDIRECT("a_"&amp;W$2)/(W$2+1))*(($C1559^(W$2+1)-$H1559^(W$2+1))/(ε_c1cd^(W$2+1)))</f>
        <v/>
      </c>
      <c r="X1559">
        <f>(INDIRECT("a_"&amp;X$2)/(X$2+1))*(($C1559^(X$2+1)-$H1559^(X$2+1))/(ε_c1cd^(X$2+1)))</f>
        <v/>
      </c>
      <c r="Y1559">
        <f>(INDIRECT("a_"&amp;Y$2)/(Y$2+1))*(($C1559^(Y$2+1)-$H1559^(Y$2+1))/(ε_c1cd^(Y$2+1)))</f>
        <v/>
      </c>
      <c r="Z1559">
        <f>(INDIRECT("a_"&amp;Z$2)/(Z$2+2))*(($C1559^(Z$2+2)-$H1559^(Z$2+2))/(ε_c1cd^(Z$2+2)))</f>
        <v/>
      </c>
      <c r="AA1559">
        <f>(INDIRECT("a_"&amp;AA$2)/(AA$2+2))*(($C1559^(AA$2+2)-$H1559^(AA$2+2))/(ε_c1cd^(AA$2+2)))</f>
        <v/>
      </c>
      <c r="AB1559">
        <f>(INDIRECT("a_"&amp;AB$2)/(AB$2+2))*(($C1559^(AB$2+2)-$H1559^(AB$2+2))/(ε_c1cd^(AB$2+2)))</f>
        <v/>
      </c>
      <c r="AC1559">
        <f>(INDIRECT("a_"&amp;AC$2)/(AC$2+2))*(($C1559^(AC$2+2)-$H1559^(AC$2+2))/(ε_c1cd^(AC$2+2)))</f>
        <v/>
      </c>
      <c r="AD1559">
        <f>(INDIRECT("a_"&amp;AD$2)/(AD$2+2))*(($C1559^(AD$2+2)-$H1559^(AD$2+2))/(ε_c1cd^(AD$2+2)))</f>
        <v/>
      </c>
      <c r="AE1559" s="111">
        <f>(b*f_cd/L1559)*SUM(U1559:Y1559)+SUM(Q1559:R1559)</f>
        <v/>
      </c>
      <c r="AF1559" s="112">
        <f>AE1559*(K1559-y+e)</f>
        <v/>
      </c>
      <c r="AG1559" s="113">
        <f>(b*f_cd/(L1559^2))*SUM(Z1559:AD1559)+SUM(S1559:T1559)-AF1559</f>
        <v/>
      </c>
      <c r="AH1559" s="114">
        <f>AG1559&lt;0</f>
        <v/>
      </c>
      <c r="AI1559" s="115">
        <f>IF(A1559=1,FALSE,(AND(AQ1559,AH1559,NOT(AI1558))))</f>
        <v/>
      </c>
      <c r="AJ1559" s="116">
        <f>(b*f_cd/L1559)*(a_1/2*J1559^2+a_2/3*J1559^3+a_3/4*J1559^4+a_4/5*J1559^5+a_5/6*J1559^6)+SUM(Q1559:R1559)</f>
        <v/>
      </c>
      <c r="AK1559">
        <f>AJ1559*(K1559-y+e)</f>
        <v/>
      </c>
      <c r="AL1559" s="118">
        <f>(b*f_cd/(L1559^2))*(a_1/3*J1559^3+a_2/4*J1559^4+a_3/5*J1559^5+a_4/6*J1559^6+a_5/7*J1559^7)+SUM(S1559:T1559)-AK1559</f>
        <v/>
      </c>
      <c r="AM1559" s="114">
        <f>AL1559&gt;0</f>
        <v/>
      </c>
      <c r="AN1559" s="115">
        <f>IF(A1559=1,FALSE,(AND(AQ1559,AM1559,NOT(AN1558))))</f>
        <v/>
      </c>
      <c r="AO1559">
        <f>IF(D1559=1,AND(AH1559,NOT(AI1559)),AND(AM1559,NOT(AN1559)))</f>
        <v/>
      </c>
      <c r="AP1559" s="119">
        <f>IF(D1559=1,AI1559,AN1559)</f>
        <v/>
      </c>
      <c r="AQ1559" s="125">
        <f>ABS(E1559)&lt;$AQ$2</f>
        <v/>
      </c>
      <c r="AS1559">
        <f>IF(AP1559,MAX(AS$3:AS1557)+1,"")</f>
        <v/>
      </c>
    </row>
    <row r="1560">
      <c r="A1560" t="n">
        <v>1470</v>
      </c>
      <c r="B1560" s="131">
        <f>IF(A1560=1,0,IF(AP1560,0.1*ε_cu1cd,0))</f>
        <v/>
      </c>
      <c r="C1560" s="131">
        <f>IF(A1560=1,0.1*ε_cu1cd,C1559+B1559)</f>
        <v/>
      </c>
      <c r="D1560" s="113">
        <f>IF('Нормальний переріз'!$D$68&gt;0,1,2)</f>
        <v/>
      </c>
      <c r="E1560" s="144">
        <f>IF(D1560=1,F1560,G1560)</f>
        <v/>
      </c>
      <c r="F1560" s="124">
        <f>IF(AI1559,0.11*ε_cu1cd,IF(AH1559,F1559*0.01,F1559))</f>
        <v/>
      </c>
      <c r="G1560" s="124">
        <f>IF(AP1559,-0.1*ε_cu1cd,IF(AM1559,G1559*0.01,G1559))</f>
        <v/>
      </c>
      <c r="H1560" s="113">
        <f>IF(A1560=1,E1560,IF(AO1559,H1559-E1559+E1560,IF(AP1559,0.8*H1559,H1559+E1560)))</f>
        <v/>
      </c>
      <c r="I1560" s="169">
        <f>(C1560-H1560)/h</f>
        <v/>
      </c>
      <c r="J1560">
        <f>C1560/(ε_c1cd)</f>
        <v/>
      </c>
      <c r="K1560">
        <f>C1560/I1560</f>
        <v/>
      </c>
      <c r="L1560" s="131">
        <f>I1560/(ε_c1cd)</f>
        <v/>
      </c>
      <c r="M1560">
        <f>I1560*(K1560-Z_s1)</f>
        <v/>
      </c>
      <c r="N1560">
        <f>I1560*(K1560-Z_s2)</f>
        <v/>
      </c>
      <c r="O1560">
        <f>E_s*M1560</f>
        <v/>
      </c>
      <c r="P1560">
        <f>E_s*N1560</f>
        <v/>
      </c>
      <c r="Q1560">
        <f>O1560*A_s1</f>
        <v/>
      </c>
      <c r="R1560">
        <f>P1560*A_s2</f>
        <v/>
      </c>
      <c r="S1560">
        <f>Q1560*($K1560-Z_s1)</f>
        <v/>
      </c>
      <c r="T1560">
        <f>R1560*($K1560-Z_s2)</f>
        <v/>
      </c>
      <c r="U1560">
        <f>(INDIRECT("a_"&amp;U$2)/(U$2+1))*(($C1560^(U$2+1)-$H1560^(U$2+1))/(ε_c1cd^(U$2+1)))</f>
        <v/>
      </c>
      <c r="V1560">
        <f>(INDIRECT("a_"&amp;V$2)/(V$2+1))*(($C1560^(V$2+1)-$H1560^(V$2+1))/(ε_c1cd^(V$2+1)))</f>
        <v/>
      </c>
      <c r="W1560">
        <f>(INDIRECT("a_"&amp;W$2)/(W$2+1))*(($C1560^(W$2+1)-$H1560^(W$2+1))/(ε_c1cd^(W$2+1)))</f>
        <v/>
      </c>
      <c r="X1560">
        <f>(INDIRECT("a_"&amp;X$2)/(X$2+1))*(($C1560^(X$2+1)-$H1560^(X$2+1))/(ε_c1cd^(X$2+1)))</f>
        <v/>
      </c>
      <c r="Y1560">
        <f>(INDIRECT("a_"&amp;Y$2)/(Y$2+1))*(($C1560^(Y$2+1)-$H1560^(Y$2+1))/(ε_c1cd^(Y$2+1)))</f>
        <v/>
      </c>
      <c r="Z1560">
        <f>(INDIRECT("a_"&amp;Z$2)/(Z$2+2))*(($C1560^(Z$2+2)-$H1560^(Z$2+2))/(ε_c1cd^(Z$2+2)))</f>
        <v/>
      </c>
      <c r="AA1560">
        <f>(INDIRECT("a_"&amp;AA$2)/(AA$2+2))*(($C1560^(AA$2+2)-$H1560^(AA$2+2))/(ε_c1cd^(AA$2+2)))</f>
        <v/>
      </c>
      <c r="AB1560">
        <f>(INDIRECT("a_"&amp;AB$2)/(AB$2+2))*(($C1560^(AB$2+2)-$H1560^(AB$2+2))/(ε_c1cd^(AB$2+2)))</f>
        <v/>
      </c>
      <c r="AC1560">
        <f>(INDIRECT("a_"&amp;AC$2)/(AC$2+2))*(($C1560^(AC$2+2)-$H1560^(AC$2+2))/(ε_c1cd^(AC$2+2)))</f>
        <v/>
      </c>
      <c r="AD1560">
        <f>(INDIRECT("a_"&amp;AD$2)/(AD$2+2))*(($C1560^(AD$2+2)-$H1560^(AD$2+2))/(ε_c1cd^(AD$2+2)))</f>
        <v/>
      </c>
      <c r="AE1560" s="111">
        <f>(b*f_cd/L1560)*SUM(U1560:Y1560)+SUM(Q1560:R1560)</f>
        <v/>
      </c>
      <c r="AF1560" s="112">
        <f>AE1560*(K1560-y+e)</f>
        <v/>
      </c>
      <c r="AG1560" s="113">
        <f>(b*f_cd/(L1560^2))*SUM(Z1560:AD1560)+SUM(S1560:T1560)-AF1560</f>
        <v/>
      </c>
      <c r="AH1560" s="114">
        <f>AG1560&lt;0</f>
        <v/>
      </c>
      <c r="AI1560" s="115">
        <f>IF(A1560=1,FALSE,(AND(AQ1560,AH1560,NOT(AI1559))))</f>
        <v/>
      </c>
      <c r="AJ1560" s="116">
        <f>(b*f_cd/L1560)*(a_1/2*J1560^2+a_2/3*J1560^3+a_3/4*J1560^4+a_4/5*J1560^5+a_5/6*J1560^6)+SUM(Q1560:R1560)</f>
        <v/>
      </c>
      <c r="AK1560">
        <f>AJ1560*(K1560-y+e)</f>
        <v/>
      </c>
      <c r="AL1560" s="118">
        <f>(b*f_cd/(L1560^2))*(a_1/3*J1560^3+a_2/4*J1560^4+a_3/5*J1560^5+a_4/6*J1560^6+a_5/7*J1560^7)+SUM(S1560:T1560)-AK1560</f>
        <v/>
      </c>
      <c r="AM1560" s="114">
        <f>AL1560&gt;0</f>
        <v/>
      </c>
      <c r="AN1560" s="115">
        <f>IF(A1560=1,FALSE,(AND(AQ1560,AM1560,NOT(AN1559))))</f>
        <v/>
      </c>
      <c r="AO1560">
        <f>IF(D1560=1,AND(AH1560,NOT(AI1560)),AND(AM1560,NOT(AN1560)))</f>
        <v/>
      </c>
      <c r="AP1560" s="119">
        <f>IF(D1560=1,AI1560,AN1560)</f>
        <v/>
      </c>
      <c r="AQ1560" s="125">
        <f>ABS(E1560)&lt;$AQ$2</f>
        <v/>
      </c>
      <c r="AS1560">
        <f>IF(AP1560,MAX(AS$3:AS1558)+1,"")</f>
        <v/>
      </c>
    </row>
    <row r="1561">
      <c r="A1561" t="n">
        <v>1471</v>
      </c>
      <c r="B1561" s="131">
        <f>IF(A1561=1,0,IF(AP1561,0.1*ε_cu1cd,0))</f>
        <v/>
      </c>
      <c r="C1561" s="131">
        <f>IF(A1561=1,0.1*ε_cu1cd,C1560+B1560)</f>
        <v/>
      </c>
      <c r="D1561" s="113">
        <f>IF('Нормальний переріз'!$D$68&gt;0,1,2)</f>
        <v/>
      </c>
      <c r="E1561" s="144">
        <f>IF(D1561=1,F1561,G1561)</f>
        <v/>
      </c>
      <c r="F1561" s="124">
        <f>IF(AI1560,0.11*ε_cu1cd,IF(AH1560,F1560*0.01,F1560))</f>
        <v/>
      </c>
      <c r="G1561" s="124">
        <f>IF(AP1560,-0.1*ε_cu1cd,IF(AM1560,G1560*0.01,G1560))</f>
        <v/>
      </c>
      <c r="H1561" s="113">
        <f>IF(A1561=1,E1561,IF(AO1560,H1560-E1560+E1561,IF(AP1560,0.8*H1560,H1560+E1561)))</f>
        <v/>
      </c>
      <c r="I1561" s="169">
        <f>(C1561-H1561)/h</f>
        <v/>
      </c>
      <c r="J1561">
        <f>C1561/(ε_c1cd)</f>
        <v/>
      </c>
      <c r="K1561">
        <f>C1561/I1561</f>
        <v/>
      </c>
      <c r="L1561" s="131">
        <f>I1561/(ε_c1cd)</f>
        <v/>
      </c>
      <c r="M1561">
        <f>I1561*(K1561-Z_s1)</f>
        <v/>
      </c>
      <c r="N1561">
        <f>I1561*(K1561-Z_s2)</f>
        <v/>
      </c>
      <c r="O1561">
        <f>E_s*M1561</f>
        <v/>
      </c>
      <c r="P1561">
        <f>E_s*N1561</f>
        <v/>
      </c>
      <c r="Q1561">
        <f>O1561*A_s1</f>
        <v/>
      </c>
      <c r="R1561">
        <f>P1561*A_s2</f>
        <v/>
      </c>
      <c r="S1561">
        <f>Q1561*($K1561-Z_s1)</f>
        <v/>
      </c>
      <c r="T1561">
        <f>R1561*($K1561-Z_s2)</f>
        <v/>
      </c>
      <c r="U1561">
        <f>(INDIRECT("a_"&amp;U$2)/(U$2+1))*(($C1561^(U$2+1)-$H1561^(U$2+1))/(ε_c1cd^(U$2+1)))</f>
        <v/>
      </c>
      <c r="V1561">
        <f>(INDIRECT("a_"&amp;V$2)/(V$2+1))*(($C1561^(V$2+1)-$H1561^(V$2+1))/(ε_c1cd^(V$2+1)))</f>
        <v/>
      </c>
      <c r="W1561">
        <f>(INDIRECT("a_"&amp;W$2)/(W$2+1))*(($C1561^(W$2+1)-$H1561^(W$2+1))/(ε_c1cd^(W$2+1)))</f>
        <v/>
      </c>
      <c r="X1561">
        <f>(INDIRECT("a_"&amp;X$2)/(X$2+1))*(($C1561^(X$2+1)-$H1561^(X$2+1))/(ε_c1cd^(X$2+1)))</f>
        <v/>
      </c>
      <c r="Y1561">
        <f>(INDIRECT("a_"&amp;Y$2)/(Y$2+1))*(($C1561^(Y$2+1)-$H1561^(Y$2+1))/(ε_c1cd^(Y$2+1)))</f>
        <v/>
      </c>
      <c r="Z1561">
        <f>(INDIRECT("a_"&amp;Z$2)/(Z$2+2))*(($C1561^(Z$2+2)-$H1561^(Z$2+2))/(ε_c1cd^(Z$2+2)))</f>
        <v/>
      </c>
      <c r="AA1561">
        <f>(INDIRECT("a_"&amp;AA$2)/(AA$2+2))*(($C1561^(AA$2+2)-$H1561^(AA$2+2))/(ε_c1cd^(AA$2+2)))</f>
        <v/>
      </c>
      <c r="AB1561">
        <f>(INDIRECT("a_"&amp;AB$2)/(AB$2+2))*(($C1561^(AB$2+2)-$H1561^(AB$2+2))/(ε_c1cd^(AB$2+2)))</f>
        <v/>
      </c>
      <c r="AC1561">
        <f>(INDIRECT("a_"&amp;AC$2)/(AC$2+2))*(($C1561^(AC$2+2)-$H1561^(AC$2+2))/(ε_c1cd^(AC$2+2)))</f>
        <v/>
      </c>
      <c r="AD1561">
        <f>(INDIRECT("a_"&amp;AD$2)/(AD$2+2))*(($C1561^(AD$2+2)-$H1561^(AD$2+2))/(ε_c1cd^(AD$2+2)))</f>
        <v/>
      </c>
      <c r="AE1561" s="111">
        <f>(b*f_cd/L1561)*SUM(U1561:Y1561)+SUM(Q1561:R1561)</f>
        <v/>
      </c>
      <c r="AF1561" s="112">
        <f>AE1561*(K1561-y+e)</f>
        <v/>
      </c>
      <c r="AG1561" s="113">
        <f>(b*f_cd/(L1561^2))*SUM(Z1561:AD1561)+SUM(S1561:T1561)-AF1561</f>
        <v/>
      </c>
      <c r="AH1561" s="114">
        <f>AG1561&lt;0</f>
        <v/>
      </c>
      <c r="AI1561" s="115">
        <f>IF(A1561=1,FALSE,(AND(AQ1561,AH1561,NOT(AI1560))))</f>
        <v/>
      </c>
      <c r="AJ1561" s="116">
        <f>(b*f_cd/L1561)*(a_1/2*J1561^2+a_2/3*J1561^3+a_3/4*J1561^4+a_4/5*J1561^5+a_5/6*J1561^6)+SUM(Q1561:R1561)</f>
        <v/>
      </c>
      <c r="AK1561">
        <f>AJ1561*(K1561-y+e)</f>
        <v/>
      </c>
      <c r="AL1561" s="118">
        <f>(b*f_cd/(L1561^2))*(a_1/3*J1561^3+a_2/4*J1561^4+a_3/5*J1561^5+a_4/6*J1561^6+a_5/7*J1561^7)+SUM(S1561:T1561)-AK1561</f>
        <v/>
      </c>
      <c r="AM1561" s="114">
        <f>AL1561&gt;0</f>
        <v/>
      </c>
      <c r="AN1561" s="115">
        <f>IF(A1561=1,FALSE,(AND(AQ1561,AM1561,NOT(AN1560))))</f>
        <v/>
      </c>
      <c r="AO1561">
        <f>IF(D1561=1,AND(AH1561,NOT(AI1561)),AND(AM1561,NOT(AN1561)))</f>
        <v/>
      </c>
      <c r="AP1561" s="119">
        <f>IF(D1561=1,AI1561,AN1561)</f>
        <v/>
      </c>
      <c r="AQ1561" s="125">
        <f>ABS(E1561)&lt;$AQ$2</f>
        <v/>
      </c>
      <c r="AS1561">
        <f>IF(AP1561,MAX(AS$3:AS1559)+1,"")</f>
        <v/>
      </c>
    </row>
    <row r="1562">
      <c r="A1562" t="n">
        <v>1472</v>
      </c>
      <c r="B1562" s="131">
        <f>IF(A1562=1,0,IF(AP1562,0.1*ε_cu1cd,0))</f>
        <v/>
      </c>
      <c r="C1562" s="131">
        <f>IF(A1562=1,0.1*ε_cu1cd,C1561+B1561)</f>
        <v/>
      </c>
      <c r="D1562" s="113">
        <f>IF('Нормальний переріз'!$D$68&gt;0,1,2)</f>
        <v/>
      </c>
      <c r="E1562" s="144">
        <f>IF(D1562=1,F1562,G1562)</f>
        <v/>
      </c>
      <c r="F1562" s="124">
        <f>IF(AI1561,0.11*ε_cu1cd,IF(AH1561,F1561*0.01,F1561))</f>
        <v/>
      </c>
      <c r="G1562" s="124">
        <f>IF(AP1561,-0.1*ε_cu1cd,IF(AM1561,G1561*0.01,G1561))</f>
        <v/>
      </c>
      <c r="H1562" s="113">
        <f>IF(A1562=1,E1562,IF(AO1561,H1561-E1561+E1562,IF(AP1561,0.8*H1561,H1561+E1562)))</f>
        <v/>
      </c>
      <c r="I1562" s="169">
        <f>(C1562-H1562)/h</f>
        <v/>
      </c>
      <c r="J1562">
        <f>C1562/(ε_c1cd)</f>
        <v/>
      </c>
      <c r="K1562">
        <f>C1562/I1562</f>
        <v/>
      </c>
      <c r="L1562" s="131">
        <f>I1562/(ε_c1cd)</f>
        <v/>
      </c>
      <c r="M1562">
        <f>I1562*(K1562-Z_s1)</f>
        <v/>
      </c>
      <c r="N1562">
        <f>I1562*(K1562-Z_s2)</f>
        <v/>
      </c>
      <c r="O1562">
        <f>E_s*M1562</f>
        <v/>
      </c>
      <c r="P1562">
        <f>E_s*N1562</f>
        <v/>
      </c>
      <c r="Q1562">
        <f>O1562*A_s1</f>
        <v/>
      </c>
      <c r="R1562">
        <f>P1562*A_s2</f>
        <v/>
      </c>
      <c r="S1562">
        <f>Q1562*($K1562-Z_s1)</f>
        <v/>
      </c>
      <c r="T1562">
        <f>R1562*($K1562-Z_s2)</f>
        <v/>
      </c>
      <c r="U1562">
        <f>(INDIRECT("a_"&amp;U$2)/(U$2+1))*(($C1562^(U$2+1)-$H1562^(U$2+1))/(ε_c1cd^(U$2+1)))</f>
        <v/>
      </c>
      <c r="V1562">
        <f>(INDIRECT("a_"&amp;V$2)/(V$2+1))*(($C1562^(V$2+1)-$H1562^(V$2+1))/(ε_c1cd^(V$2+1)))</f>
        <v/>
      </c>
      <c r="W1562">
        <f>(INDIRECT("a_"&amp;W$2)/(W$2+1))*(($C1562^(W$2+1)-$H1562^(W$2+1))/(ε_c1cd^(W$2+1)))</f>
        <v/>
      </c>
      <c r="X1562">
        <f>(INDIRECT("a_"&amp;X$2)/(X$2+1))*(($C1562^(X$2+1)-$H1562^(X$2+1))/(ε_c1cd^(X$2+1)))</f>
        <v/>
      </c>
      <c r="Y1562">
        <f>(INDIRECT("a_"&amp;Y$2)/(Y$2+1))*(($C1562^(Y$2+1)-$H1562^(Y$2+1))/(ε_c1cd^(Y$2+1)))</f>
        <v/>
      </c>
      <c r="Z1562">
        <f>(INDIRECT("a_"&amp;Z$2)/(Z$2+2))*(($C1562^(Z$2+2)-$H1562^(Z$2+2))/(ε_c1cd^(Z$2+2)))</f>
        <v/>
      </c>
      <c r="AA1562">
        <f>(INDIRECT("a_"&amp;AA$2)/(AA$2+2))*(($C1562^(AA$2+2)-$H1562^(AA$2+2))/(ε_c1cd^(AA$2+2)))</f>
        <v/>
      </c>
      <c r="AB1562">
        <f>(INDIRECT("a_"&amp;AB$2)/(AB$2+2))*(($C1562^(AB$2+2)-$H1562^(AB$2+2))/(ε_c1cd^(AB$2+2)))</f>
        <v/>
      </c>
      <c r="AC1562">
        <f>(INDIRECT("a_"&amp;AC$2)/(AC$2+2))*(($C1562^(AC$2+2)-$H1562^(AC$2+2))/(ε_c1cd^(AC$2+2)))</f>
        <v/>
      </c>
      <c r="AD1562">
        <f>(INDIRECT("a_"&amp;AD$2)/(AD$2+2))*(($C1562^(AD$2+2)-$H1562^(AD$2+2))/(ε_c1cd^(AD$2+2)))</f>
        <v/>
      </c>
      <c r="AE1562" s="111">
        <f>(b*f_cd/L1562)*SUM(U1562:Y1562)+SUM(Q1562:R1562)</f>
        <v/>
      </c>
      <c r="AF1562" s="112">
        <f>AE1562*(K1562-y+e)</f>
        <v/>
      </c>
      <c r="AG1562" s="113">
        <f>(b*f_cd/(L1562^2))*SUM(Z1562:AD1562)+SUM(S1562:T1562)-AF1562</f>
        <v/>
      </c>
      <c r="AH1562" s="114">
        <f>AG1562&lt;0</f>
        <v/>
      </c>
      <c r="AI1562" s="115">
        <f>IF(A1562=1,FALSE,(AND(AQ1562,AH1562,NOT(AI1561))))</f>
        <v/>
      </c>
      <c r="AJ1562" s="116">
        <f>(b*f_cd/L1562)*(a_1/2*J1562^2+a_2/3*J1562^3+a_3/4*J1562^4+a_4/5*J1562^5+a_5/6*J1562^6)+SUM(Q1562:R1562)</f>
        <v/>
      </c>
      <c r="AK1562">
        <f>AJ1562*(K1562-y+e)</f>
        <v/>
      </c>
      <c r="AL1562" s="118">
        <f>(b*f_cd/(L1562^2))*(a_1/3*J1562^3+a_2/4*J1562^4+a_3/5*J1562^5+a_4/6*J1562^6+a_5/7*J1562^7)+SUM(S1562:T1562)-AK1562</f>
        <v/>
      </c>
      <c r="AM1562" s="114">
        <f>AL1562&gt;0</f>
        <v/>
      </c>
      <c r="AN1562" s="115">
        <f>IF(A1562=1,FALSE,(AND(AQ1562,AM1562,NOT(AN1561))))</f>
        <v/>
      </c>
      <c r="AO1562">
        <f>IF(D1562=1,AND(AH1562,NOT(AI1562)),AND(AM1562,NOT(AN1562)))</f>
        <v/>
      </c>
      <c r="AP1562" s="119">
        <f>IF(D1562=1,AI1562,AN1562)</f>
        <v/>
      </c>
      <c r="AQ1562" s="125">
        <f>ABS(E1562)&lt;$AQ$2</f>
        <v/>
      </c>
      <c r="AS1562">
        <f>IF(AP1562,MAX(AS$3:AS1560)+1,"")</f>
        <v/>
      </c>
    </row>
    <row r="1563">
      <c r="A1563" t="n">
        <v>1473</v>
      </c>
      <c r="B1563" s="131">
        <f>IF(A1563=1,0,IF(AP1563,0.1*ε_cu1cd,0))</f>
        <v/>
      </c>
      <c r="C1563" s="131">
        <f>IF(A1563=1,0.1*ε_cu1cd,C1562+B1562)</f>
        <v/>
      </c>
      <c r="D1563" s="113">
        <f>IF('Нормальний переріз'!$D$68&gt;0,1,2)</f>
        <v/>
      </c>
      <c r="E1563" s="144">
        <f>IF(D1563=1,F1563,G1563)</f>
        <v/>
      </c>
      <c r="F1563" s="124">
        <f>IF(AI1562,0.11*ε_cu1cd,IF(AH1562,F1562*0.01,F1562))</f>
        <v/>
      </c>
      <c r="G1563" s="124">
        <f>IF(AP1562,-0.1*ε_cu1cd,IF(AM1562,G1562*0.01,G1562))</f>
        <v/>
      </c>
      <c r="H1563" s="113">
        <f>IF(A1563=1,E1563,IF(AO1562,H1562-E1562+E1563,IF(AP1562,0.8*H1562,H1562+E1563)))</f>
        <v/>
      </c>
      <c r="I1563" s="169">
        <f>(C1563-H1563)/h</f>
        <v/>
      </c>
      <c r="J1563">
        <f>C1563/(ε_c1cd)</f>
        <v/>
      </c>
      <c r="K1563">
        <f>C1563/I1563</f>
        <v/>
      </c>
      <c r="L1563" s="131">
        <f>I1563/(ε_c1cd)</f>
        <v/>
      </c>
      <c r="M1563">
        <f>I1563*(K1563-Z_s1)</f>
        <v/>
      </c>
      <c r="N1563">
        <f>I1563*(K1563-Z_s2)</f>
        <v/>
      </c>
      <c r="O1563">
        <f>E_s*M1563</f>
        <v/>
      </c>
      <c r="P1563">
        <f>E_s*N1563</f>
        <v/>
      </c>
      <c r="Q1563">
        <f>O1563*A_s1</f>
        <v/>
      </c>
      <c r="R1563">
        <f>P1563*A_s2</f>
        <v/>
      </c>
      <c r="S1563">
        <f>Q1563*($K1563-Z_s1)</f>
        <v/>
      </c>
      <c r="T1563">
        <f>R1563*($K1563-Z_s2)</f>
        <v/>
      </c>
      <c r="U1563">
        <f>(INDIRECT("a_"&amp;U$2)/(U$2+1))*(($C1563^(U$2+1)-$H1563^(U$2+1))/(ε_c1cd^(U$2+1)))</f>
        <v/>
      </c>
      <c r="V1563">
        <f>(INDIRECT("a_"&amp;V$2)/(V$2+1))*(($C1563^(V$2+1)-$H1563^(V$2+1))/(ε_c1cd^(V$2+1)))</f>
        <v/>
      </c>
      <c r="W1563">
        <f>(INDIRECT("a_"&amp;W$2)/(W$2+1))*(($C1563^(W$2+1)-$H1563^(W$2+1))/(ε_c1cd^(W$2+1)))</f>
        <v/>
      </c>
      <c r="X1563">
        <f>(INDIRECT("a_"&amp;X$2)/(X$2+1))*(($C1563^(X$2+1)-$H1563^(X$2+1))/(ε_c1cd^(X$2+1)))</f>
        <v/>
      </c>
      <c r="Y1563">
        <f>(INDIRECT("a_"&amp;Y$2)/(Y$2+1))*(($C1563^(Y$2+1)-$H1563^(Y$2+1))/(ε_c1cd^(Y$2+1)))</f>
        <v/>
      </c>
      <c r="Z1563">
        <f>(INDIRECT("a_"&amp;Z$2)/(Z$2+2))*(($C1563^(Z$2+2)-$H1563^(Z$2+2))/(ε_c1cd^(Z$2+2)))</f>
        <v/>
      </c>
      <c r="AA1563">
        <f>(INDIRECT("a_"&amp;AA$2)/(AA$2+2))*(($C1563^(AA$2+2)-$H1563^(AA$2+2))/(ε_c1cd^(AA$2+2)))</f>
        <v/>
      </c>
      <c r="AB1563">
        <f>(INDIRECT("a_"&amp;AB$2)/(AB$2+2))*(($C1563^(AB$2+2)-$H1563^(AB$2+2))/(ε_c1cd^(AB$2+2)))</f>
        <v/>
      </c>
      <c r="AC1563">
        <f>(INDIRECT("a_"&amp;AC$2)/(AC$2+2))*(($C1563^(AC$2+2)-$H1563^(AC$2+2))/(ε_c1cd^(AC$2+2)))</f>
        <v/>
      </c>
      <c r="AD1563">
        <f>(INDIRECT("a_"&amp;AD$2)/(AD$2+2))*(($C1563^(AD$2+2)-$H1563^(AD$2+2))/(ε_c1cd^(AD$2+2)))</f>
        <v/>
      </c>
      <c r="AE1563" s="111">
        <f>(b*f_cd/L1563)*SUM(U1563:Y1563)+SUM(Q1563:R1563)</f>
        <v/>
      </c>
      <c r="AF1563" s="112">
        <f>AE1563*(K1563-y+e)</f>
        <v/>
      </c>
      <c r="AG1563" s="113">
        <f>(b*f_cd/(L1563^2))*SUM(Z1563:AD1563)+SUM(S1563:T1563)-AF1563</f>
        <v/>
      </c>
      <c r="AH1563" s="114">
        <f>AG1563&lt;0</f>
        <v/>
      </c>
      <c r="AI1563" s="115">
        <f>IF(A1563=1,FALSE,(AND(AQ1563,AH1563,NOT(AI1562))))</f>
        <v/>
      </c>
      <c r="AJ1563" s="116">
        <f>(b*f_cd/L1563)*(a_1/2*J1563^2+a_2/3*J1563^3+a_3/4*J1563^4+a_4/5*J1563^5+a_5/6*J1563^6)+SUM(Q1563:R1563)</f>
        <v/>
      </c>
      <c r="AK1563">
        <f>AJ1563*(K1563-y+e)</f>
        <v/>
      </c>
      <c r="AL1563" s="118">
        <f>(b*f_cd/(L1563^2))*(a_1/3*J1563^3+a_2/4*J1563^4+a_3/5*J1563^5+a_4/6*J1563^6+a_5/7*J1563^7)+SUM(S1563:T1563)-AK1563</f>
        <v/>
      </c>
      <c r="AM1563" s="114">
        <f>AL1563&gt;0</f>
        <v/>
      </c>
      <c r="AN1563" s="115">
        <f>IF(A1563=1,FALSE,(AND(AQ1563,AM1563,NOT(AN1562))))</f>
        <v/>
      </c>
      <c r="AO1563">
        <f>IF(D1563=1,AND(AH1563,NOT(AI1563)),AND(AM1563,NOT(AN1563)))</f>
        <v/>
      </c>
      <c r="AP1563" s="119">
        <f>IF(D1563=1,AI1563,AN1563)</f>
        <v/>
      </c>
      <c r="AQ1563" s="125">
        <f>ABS(E1563)&lt;$AQ$2</f>
        <v/>
      </c>
      <c r="AS1563">
        <f>IF(AP1563,MAX(AS$3:AS1561)+1,"")</f>
        <v/>
      </c>
    </row>
    <row r="1564">
      <c r="A1564" t="n">
        <v>1474</v>
      </c>
      <c r="B1564" s="131">
        <f>IF(A1564=1,0,IF(AP1564,0.1*ε_cu1cd,0))</f>
        <v/>
      </c>
      <c r="C1564" s="131">
        <f>IF(A1564=1,0.1*ε_cu1cd,C1563+B1563)</f>
        <v/>
      </c>
      <c r="D1564" s="113">
        <f>IF('Нормальний переріз'!$D$68&gt;0,1,2)</f>
        <v/>
      </c>
      <c r="E1564" s="144">
        <f>IF(D1564=1,F1564,G1564)</f>
        <v/>
      </c>
      <c r="F1564" s="124">
        <f>IF(AI1563,0.11*ε_cu1cd,IF(AH1563,F1563*0.01,F1563))</f>
        <v/>
      </c>
      <c r="G1564" s="124">
        <f>IF(AP1563,-0.1*ε_cu1cd,IF(AM1563,G1563*0.01,G1563))</f>
        <v/>
      </c>
      <c r="H1564" s="113">
        <f>IF(A1564=1,E1564,IF(AO1563,H1563-E1563+E1564,IF(AP1563,0.8*H1563,H1563+E1564)))</f>
        <v/>
      </c>
      <c r="I1564" s="169">
        <f>(C1564-H1564)/h</f>
        <v/>
      </c>
      <c r="J1564">
        <f>C1564/(ε_c1cd)</f>
        <v/>
      </c>
      <c r="K1564">
        <f>C1564/I1564</f>
        <v/>
      </c>
      <c r="L1564" s="131">
        <f>I1564/(ε_c1cd)</f>
        <v/>
      </c>
      <c r="M1564">
        <f>I1564*(K1564-Z_s1)</f>
        <v/>
      </c>
      <c r="N1564">
        <f>I1564*(K1564-Z_s2)</f>
        <v/>
      </c>
      <c r="O1564">
        <f>E_s*M1564</f>
        <v/>
      </c>
      <c r="P1564">
        <f>E_s*N1564</f>
        <v/>
      </c>
      <c r="Q1564">
        <f>O1564*A_s1</f>
        <v/>
      </c>
      <c r="R1564">
        <f>P1564*A_s2</f>
        <v/>
      </c>
      <c r="S1564">
        <f>Q1564*($K1564-Z_s1)</f>
        <v/>
      </c>
      <c r="T1564">
        <f>R1564*($K1564-Z_s2)</f>
        <v/>
      </c>
      <c r="U1564">
        <f>(INDIRECT("a_"&amp;U$2)/(U$2+1))*(($C1564^(U$2+1)-$H1564^(U$2+1))/(ε_c1cd^(U$2+1)))</f>
        <v/>
      </c>
      <c r="V1564">
        <f>(INDIRECT("a_"&amp;V$2)/(V$2+1))*(($C1564^(V$2+1)-$H1564^(V$2+1))/(ε_c1cd^(V$2+1)))</f>
        <v/>
      </c>
      <c r="W1564">
        <f>(INDIRECT("a_"&amp;W$2)/(W$2+1))*(($C1564^(W$2+1)-$H1564^(W$2+1))/(ε_c1cd^(W$2+1)))</f>
        <v/>
      </c>
      <c r="X1564">
        <f>(INDIRECT("a_"&amp;X$2)/(X$2+1))*(($C1564^(X$2+1)-$H1564^(X$2+1))/(ε_c1cd^(X$2+1)))</f>
        <v/>
      </c>
      <c r="Y1564">
        <f>(INDIRECT("a_"&amp;Y$2)/(Y$2+1))*(($C1564^(Y$2+1)-$H1564^(Y$2+1))/(ε_c1cd^(Y$2+1)))</f>
        <v/>
      </c>
      <c r="Z1564">
        <f>(INDIRECT("a_"&amp;Z$2)/(Z$2+2))*(($C1564^(Z$2+2)-$H1564^(Z$2+2))/(ε_c1cd^(Z$2+2)))</f>
        <v/>
      </c>
      <c r="AA1564">
        <f>(INDIRECT("a_"&amp;AA$2)/(AA$2+2))*(($C1564^(AA$2+2)-$H1564^(AA$2+2))/(ε_c1cd^(AA$2+2)))</f>
        <v/>
      </c>
      <c r="AB1564">
        <f>(INDIRECT("a_"&amp;AB$2)/(AB$2+2))*(($C1564^(AB$2+2)-$H1564^(AB$2+2))/(ε_c1cd^(AB$2+2)))</f>
        <v/>
      </c>
      <c r="AC1564">
        <f>(INDIRECT("a_"&amp;AC$2)/(AC$2+2))*(($C1564^(AC$2+2)-$H1564^(AC$2+2))/(ε_c1cd^(AC$2+2)))</f>
        <v/>
      </c>
      <c r="AD1564">
        <f>(INDIRECT("a_"&amp;AD$2)/(AD$2+2))*(($C1564^(AD$2+2)-$H1564^(AD$2+2))/(ε_c1cd^(AD$2+2)))</f>
        <v/>
      </c>
      <c r="AE1564" s="111">
        <f>(b*f_cd/L1564)*SUM(U1564:Y1564)+SUM(Q1564:R1564)</f>
        <v/>
      </c>
      <c r="AF1564" s="112">
        <f>AE1564*(K1564-y+e)</f>
        <v/>
      </c>
      <c r="AG1564" s="113">
        <f>(b*f_cd/(L1564^2))*SUM(Z1564:AD1564)+SUM(S1564:T1564)-AF1564</f>
        <v/>
      </c>
      <c r="AH1564" s="114">
        <f>AG1564&lt;0</f>
        <v/>
      </c>
      <c r="AI1564" s="115">
        <f>IF(A1564=1,FALSE,(AND(AQ1564,AH1564,NOT(AI1563))))</f>
        <v/>
      </c>
      <c r="AJ1564" s="116">
        <f>(b*f_cd/L1564)*(a_1/2*J1564^2+a_2/3*J1564^3+a_3/4*J1564^4+a_4/5*J1564^5+a_5/6*J1564^6)+SUM(Q1564:R1564)</f>
        <v/>
      </c>
      <c r="AK1564">
        <f>AJ1564*(K1564-y+e)</f>
        <v/>
      </c>
      <c r="AL1564" s="118">
        <f>(b*f_cd/(L1564^2))*(a_1/3*J1564^3+a_2/4*J1564^4+a_3/5*J1564^5+a_4/6*J1564^6+a_5/7*J1564^7)+SUM(S1564:T1564)-AK1564</f>
        <v/>
      </c>
      <c r="AM1564" s="114">
        <f>AL1564&gt;0</f>
        <v/>
      </c>
      <c r="AN1564" s="115">
        <f>IF(A1564=1,FALSE,(AND(AQ1564,AM1564,NOT(AN1563))))</f>
        <v/>
      </c>
      <c r="AO1564">
        <f>IF(D1564=1,AND(AH1564,NOT(AI1564)),AND(AM1564,NOT(AN1564)))</f>
        <v/>
      </c>
      <c r="AP1564" s="119">
        <f>IF(D1564=1,AI1564,AN1564)</f>
        <v/>
      </c>
      <c r="AQ1564" s="125">
        <f>ABS(E1564)&lt;$AQ$2</f>
        <v/>
      </c>
      <c r="AS1564">
        <f>IF(AP1564,MAX(AS$3:AS1562)+1,"")</f>
        <v/>
      </c>
    </row>
    <row r="1565">
      <c r="A1565" t="n">
        <v>1475</v>
      </c>
      <c r="B1565" s="131">
        <f>IF(A1565=1,0,IF(AP1565,0.1*ε_cu1cd,0))</f>
        <v/>
      </c>
      <c r="C1565" s="131">
        <f>IF(A1565=1,0.1*ε_cu1cd,C1564+B1564)</f>
        <v/>
      </c>
      <c r="D1565" s="113">
        <f>IF('Нормальний переріз'!$D$68&gt;0,1,2)</f>
        <v/>
      </c>
      <c r="E1565" s="144">
        <f>IF(D1565=1,F1565,G1565)</f>
        <v/>
      </c>
      <c r="F1565" s="124">
        <f>IF(AI1564,0.11*ε_cu1cd,IF(AH1564,F1564*0.01,F1564))</f>
        <v/>
      </c>
      <c r="G1565" s="124">
        <f>IF(AP1564,-0.1*ε_cu1cd,IF(AM1564,G1564*0.01,G1564))</f>
        <v/>
      </c>
      <c r="H1565" s="113">
        <f>IF(A1565=1,E1565,IF(AO1564,H1564-E1564+E1565,IF(AP1564,0.8*H1564,H1564+E1565)))</f>
        <v/>
      </c>
      <c r="I1565" s="169">
        <f>(C1565-H1565)/h</f>
        <v/>
      </c>
      <c r="J1565">
        <f>C1565/(ε_c1cd)</f>
        <v/>
      </c>
      <c r="K1565">
        <f>C1565/I1565</f>
        <v/>
      </c>
      <c r="L1565" s="131">
        <f>I1565/(ε_c1cd)</f>
        <v/>
      </c>
      <c r="M1565">
        <f>I1565*(K1565-Z_s1)</f>
        <v/>
      </c>
      <c r="N1565">
        <f>I1565*(K1565-Z_s2)</f>
        <v/>
      </c>
      <c r="O1565">
        <f>E_s*M1565</f>
        <v/>
      </c>
      <c r="P1565">
        <f>E_s*N1565</f>
        <v/>
      </c>
      <c r="Q1565">
        <f>O1565*A_s1</f>
        <v/>
      </c>
      <c r="R1565">
        <f>P1565*A_s2</f>
        <v/>
      </c>
      <c r="S1565">
        <f>Q1565*($K1565-Z_s1)</f>
        <v/>
      </c>
      <c r="T1565">
        <f>R1565*($K1565-Z_s2)</f>
        <v/>
      </c>
      <c r="U1565">
        <f>(INDIRECT("a_"&amp;U$2)/(U$2+1))*(($C1565^(U$2+1)-$H1565^(U$2+1))/(ε_c1cd^(U$2+1)))</f>
        <v/>
      </c>
      <c r="V1565">
        <f>(INDIRECT("a_"&amp;V$2)/(V$2+1))*(($C1565^(V$2+1)-$H1565^(V$2+1))/(ε_c1cd^(V$2+1)))</f>
        <v/>
      </c>
      <c r="W1565">
        <f>(INDIRECT("a_"&amp;W$2)/(W$2+1))*(($C1565^(W$2+1)-$H1565^(W$2+1))/(ε_c1cd^(W$2+1)))</f>
        <v/>
      </c>
      <c r="X1565">
        <f>(INDIRECT("a_"&amp;X$2)/(X$2+1))*(($C1565^(X$2+1)-$H1565^(X$2+1))/(ε_c1cd^(X$2+1)))</f>
        <v/>
      </c>
      <c r="Y1565">
        <f>(INDIRECT("a_"&amp;Y$2)/(Y$2+1))*(($C1565^(Y$2+1)-$H1565^(Y$2+1))/(ε_c1cd^(Y$2+1)))</f>
        <v/>
      </c>
      <c r="Z1565">
        <f>(INDIRECT("a_"&amp;Z$2)/(Z$2+2))*(($C1565^(Z$2+2)-$H1565^(Z$2+2))/(ε_c1cd^(Z$2+2)))</f>
        <v/>
      </c>
      <c r="AA1565">
        <f>(INDIRECT("a_"&amp;AA$2)/(AA$2+2))*(($C1565^(AA$2+2)-$H1565^(AA$2+2))/(ε_c1cd^(AA$2+2)))</f>
        <v/>
      </c>
      <c r="AB1565">
        <f>(INDIRECT("a_"&amp;AB$2)/(AB$2+2))*(($C1565^(AB$2+2)-$H1565^(AB$2+2))/(ε_c1cd^(AB$2+2)))</f>
        <v/>
      </c>
      <c r="AC1565">
        <f>(INDIRECT("a_"&amp;AC$2)/(AC$2+2))*(($C1565^(AC$2+2)-$H1565^(AC$2+2))/(ε_c1cd^(AC$2+2)))</f>
        <v/>
      </c>
      <c r="AD1565">
        <f>(INDIRECT("a_"&amp;AD$2)/(AD$2+2))*(($C1565^(AD$2+2)-$H1565^(AD$2+2))/(ε_c1cd^(AD$2+2)))</f>
        <v/>
      </c>
      <c r="AE1565" s="111">
        <f>(b*f_cd/L1565)*SUM(U1565:Y1565)+SUM(Q1565:R1565)</f>
        <v/>
      </c>
      <c r="AF1565" s="112">
        <f>AE1565*(K1565-y+e)</f>
        <v/>
      </c>
      <c r="AG1565" s="113">
        <f>(b*f_cd/(L1565^2))*SUM(Z1565:AD1565)+SUM(S1565:T1565)-AF1565</f>
        <v/>
      </c>
      <c r="AH1565" s="114">
        <f>AG1565&lt;0</f>
        <v/>
      </c>
      <c r="AI1565" s="115">
        <f>IF(A1565=1,FALSE,(AND(AQ1565,AH1565,NOT(AI1564))))</f>
        <v/>
      </c>
      <c r="AJ1565" s="116">
        <f>(b*f_cd/L1565)*(a_1/2*J1565^2+a_2/3*J1565^3+a_3/4*J1565^4+a_4/5*J1565^5+a_5/6*J1565^6)+SUM(Q1565:R1565)</f>
        <v/>
      </c>
      <c r="AK1565">
        <f>AJ1565*(K1565-y+e)</f>
        <v/>
      </c>
      <c r="AL1565" s="118">
        <f>(b*f_cd/(L1565^2))*(a_1/3*J1565^3+a_2/4*J1565^4+a_3/5*J1565^5+a_4/6*J1565^6+a_5/7*J1565^7)+SUM(S1565:T1565)-AK1565</f>
        <v/>
      </c>
      <c r="AM1565" s="114">
        <f>AL1565&gt;0</f>
        <v/>
      </c>
      <c r="AN1565" s="115">
        <f>IF(A1565=1,FALSE,(AND(AQ1565,AM1565,NOT(AN1564))))</f>
        <v/>
      </c>
      <c r="AO1565">
        <f>IF(D1565=1,AND(AH1565,NOT(AI1565)),AND(AM1565,NOT(AN1565)))</f>
        <v/>
      </c>
      <c r="AP1565" s="119">
        <f>IF(D1565=1,AI1565,AN1565)</f>
        <v/>
      </c>
      <c r="AQ1565" s="125">
        <f>ABS(E1565)&lt;$AQ$2</f>
        <v/>
      </c>
      <c r="AS1565">
        <f>IF(AP1565,MAX(AS$3:AS1563)+1,"")</f>
        <v/>
      </c>
    </row>
    <row r="1566">
      <c r="A1566" t="n">
        <v>1476</v>
      </c>
      <c r="B1566" s="131">
        <f>IF(A1566=1,0,IF(AP1566,0.1*ε_cu1cd,0))</f>
        <v/>
      </c>
      <c r="C1566" s="131">
        <f>IF(A1566=1,0.1*ε_cu1cd,C1565+B1565)</f>
        <v/>
      </c>
      <c r="D1566" s="113">
        <f>IF('Нормальний переріз'!$D$68&gt;0,1,2)</f>
        <v/>
      </c>
      <c r="E1566" s="144">
        <f>IF(D1566=1,F1566,G1566)</f>
        <v/>
      </c>
      <c r="F1566" s="124">
        <f>IF(AI1565,0.11*ε_cu1cd,IF(AH1565,F1565*0.01,F1565))</f>
        <v/>
      </c>
      <c r="G1566" s="124">
        <f>IF(AP1565,-0.1*ε_cu1cd,IF(AM1565,G1565*0.01,G1565))</f>
        <v/>
      </c>
      <c r="H1566" s="113">
        <f>IF(A1566=1,E1566,IF(AO1565,H1565-E1565+E1566,IF(AP1565,0.8*H1565,H1565+E1566)))</f>
        <v/>
      </c>
      <c r="I1566" s="169">
        <f>(C1566-H1566)/h</f>
        <v/>
      </c>
      <c r="J1566">
        <f>C1566/(ε_c1cd)</f>
        <v/>
      </c>
      <c r="K1566">
        <f>C1566/I1566</f>
        <v/>
      </c>
      <c r="L1566" s="131">
        <f>I1566/(ε_c1cd)</f>
        <v/>
      </c>
      <c r="M1566">
        <f>I1566*(K1566-Z_s1)</f>
        <v/>
      </c>
      <c r="N1566">
        <f>I1566*(K1566-Z_s2)</f>
        <v/>
      </c>
      <c r="O1566">
        <f>E_s*M1566</f>
        <v/>
      </c>
      <c r="P1566">
        <f>E_s*N1566</f>
        <v/>
      </c>
      <c r="Q1566">
        <f>O1566*A_s1</f>
        <v/>
      </c>
      <c r="R1566">
        <f>P1566*A_s2</f>
        <v/>
      </c>
      <c r="S1566">
        <f>Q1566*($K1566-Z_s1)</f>
        <v/>
      </c>
      <c r="T1566">
        <f>R1566*($K1566-Z_s2)</f>
        <v/>
      </c>
      <c r="U1566">
        <f>(INDIRECT("a_"&amp;U$2)/(U$2+1))*(($C1566^(U$2+1)-$H1566^(U$2+1))/(ε_c1cd^(U$2+1)))</f>
        <v/>
      </c>
      <c r="V1566">
        <f>(INDIRECT("a_"&amp;V$2)/(V$2+1))*(($C1566^(V$2+1)-$H1566^(V$2+1))/(ε_c1cd^(V$2+1)))</f>
        <v/>
      </c>
      <c r="W1566">
        <f>(INDIRECT("a_"&amp;W$2)/(W$2+1))*(($C1566^(W$2+1)-$H1566^(W$2+1))/(ε_c1cd^(W$2+1)))</f>
        <v/>
      </c>
      <c r="X1566">
        <f>(INDIRECT("a_"&amp;X$2)/(X$2+1))*(($C1566^(X$2+1)-$H1566^(X$2+1))/(ε_c1cd^(X$2+1)))</f>
        <v/>
      </c>
      <c r="Y1566">
        <f>(INDIRECT("a_"&amp;Y$2)/(Y$2+1))*(($C1566^(Y$2+1)-$H1566^(Y$2+1))/(ε_c1cd^(Y$2+1)))</f>
        <v/>
      </c>
      <c r="Z1566">
        <f>(INDIRECT("a_"&amp;Z$2)/(Z$2+2))*(($C1566^(Z$2+2)-$H1566^(Z$2+2))/(ε_c1cd^(Z$2+2)))</f>
        <v/>
      </c>
      <c r="AA1566">
        <f>(INDIRECT("a_"&amp;AA$2)/(AA$2+2))*(($C1566^(AA$2+2)-$H1566^(AA$2+2))/(ε_c1cd^(AA$2+2)))</f>
        <v/>
      </c>
      <c r="AB1566">
        <f>(INDIRECT("a_"&amp;AB$2)/(AB$2+2))*(($C1566^(AB$2+2)-$H1566^(AB$2+2))/(ε_c1cd^(AB$2+2)))</f>
        <v/>
      </c>
      <c r="AC1566">
        <f>(INDIRECT("a_"&amp;AC$2)/(AC$2+2))*(($C1566^(AC$2+2)-$H1566^(AC$2+2))/(ε_c1cd^(AC$2+2)))</f>
        <v/>
      </c>
      <c r="AD1566">
        <f>(INDIRECT("a_"&amp;AD$2)/(AD$2+2))*(($C1566^(AD$2+2)-$H1566^(AD$2+2))/(ε_c1cd^(AD$2+2)))</f>
        <v/>
      </c>
      <c r="AE1566" s="111">
        <f>(b*f_cd/L1566)*SUM(U1566:Y1566)+SUM(Q1566:R1566)</f>
        <v/>
      </c>
      <c r="AF1566" s="112">
        <f>AE1566*(K1566-y+e)</f>
        <v/>
      </c>
      <c r="AG1566" s="113">
        <f>(b*f_cd/(L1566^2))*SUM(Z1566:AD1566)+SUM(S1566:T1566)-AF1566</f>
        <v/>
      </c>
      <c r="AH1566" s="114">
        <f>AG1566&lt;0</f>
        <v/>
      </c>
      <c r="AI1566" s="115">
        <f>IF(A1566=1,FALSE,(AND(AQ1566,AH1566,NOT(AI1565))))</f>
        <v/>
      </c>
      <c r="AJ1566" s="116">
        <f>(b*f_cd/L1566)*(a_1/2*J1566^2+a_2/3*J1566^3+a_3/4*J1566^4+a_4/5*J1566^5+a_5/6*J1566^6)+SUM(Q1566:R1566)</f>
        <v/>
      </c>
      <c r="AK1566">
        <f>AJ1566*(K1566-y+e)</f>
        <v/>
      </c>
      <c r="AL1566" s="118">
        <f>(b*f_cd/(L1566^2))*(a_1/3*J1566^3+a_2/4*J1566^4+a_3/5*J1566^5+a_4/6*J1566^6+a_5/7*J1566^7)+SUM(S1566:T1566)-AK1566</f>
        <v/>
      </c>
      <c r="AM1566" s="114">
        <f>AL1566&gt;0</f>
        <v/>
      </c>
      <c r="AN1566" s="115">
        <f>IF(A1566=1,FALSE,(AND(AQ1566,AM1566,NOT(AN1565))))</f>
        <v/>
      </c>
      <c r="AO1566">
        <f>IF(D1566=1,AND(AH1566,NOT(AI1566)),AND(AM1566,NOT(AN1566)))</f>
        <v/>
      </c>
      <c r="AP1566" s="119">
        <f>IF(D1566=1,AI1566,AN1566)</f>
        <v/>
      </c>
      <c r="AQ1566" s="125">
        <f>ABS(E1566)&lt;$AQ$2</f>
        <v/>
      </c>
      <c r="AS1566">
        <f>IF(AP1566,MAX(AS$3:AS1564)+1,"")</f>
        <v/>
      </c>
    </row>
    <row r="1567">
      <c r="A1567" t="n">
        <v>1477</v>
      </c>
      <c r="B1567" s="131">
        <f>IF(A1567=1,0,IF(AP1567,0.1*ε_cu1cd,0))</f>
        <v/>
      </c>
      <c r="C1567" s="131">
        <f>IF(A1567=1,0.1*ε_cu1cd,C1566+B1566)</f>
        <v/>
      </c>
      <c r="D1567" s="113">
        <f>IF('Нормальний переріз'!$D$68&gt;0,1,2)</f>
        <v/>
      </c>
      <c r="E1567" s="144">
        <f>IF(D1567=1,F1567,G1567)</f>
        <v/>
      </c>
      <c r="F1567" s="124">
        <f>IF(AI1566,0.11*ε_cu1cd,IF(AH1566,F1566*0.01,F1566))</f>
        <v/>
      </c>
      <c r="G1567" s="124">
        <f>IF(AP1566,-0.1*ε_cu1cd,IF(AM1566,G1566*0.01,G1566))</f>
        <v/>
      </c>
      <c r="H1567" s="113">
        <f>IF(A1567=1,E1567,IF(AO1566,H1566-E1566+E1567,IF(AP1566,0.8*H1566,H1566+E1567)))</f>
        <v/>
      </c>
      <c r="I1567" s="169">
        <f>(C1567-H1567)/h</f>
        <v/>
      </c>
      <c r="J1567">
        <f>C1567/(ε_c1cd)</f>
        <v/>
      </c>
      <c r="K1567">
        <f>C1567/I1567</f>
        <v/>
      </c>
      <c r="L1567" s="131">
        <f>I1567/(ε_c1cd)</f>
        <v/>
      </c>
      <c r="M1567">
        <f>I1567*(K1567-Z_s1)</f>
        <v/>
      </c>
      <c r="N1567">
        <f>I1567*(K1567-Z_s2)</f>
        <v/>
      </c>
      <c r="O1567">
        <f>E_s*M1567</f>
        <v/>
      </c>
      <c r="P1567">
        <f>E_s*N1567</f>
        <v/>
      </c>
      <c r="Q1567">
        <f>O1567*A_s1</f>
        <v/>
      </c>
      <c r="R1567">
        <f>P1567*A_s2</f>
        <v/>
      </c>
      <c r="S1567">
        <f>Q1567*($K1567-Z_s1)</f>
        <v/>
      </c>
      <c r="T1567">
        <f>R1567*($K1567-Z_s2)</f>
        <v/>
      </c>
      <c r="U1567">
        <f>(INDIRECT("a_"&amp;U$2)/(U$2+1))*(($C1567^(U$2+1)-$H1567^(U$2+1))/(ε_c1cd^(U$2+1)))</f>
        <v/>
      </c>
      <c r="V1567">
        <f>(INDIRECT("a_"&amp;V$2)/(V$2+1))*(($C1567^(V$2+1)-$H1567^(V$2+1))/(ε_c1cd^(V$2+1)))</f>
        <v/>
      </c>
      <c r="W1567">
        <f>(INDIRECT("a_"&amp;W$2)/(W$2+1))*(($C1567^(W$2+1)-$H1567^(W$2+1))/(ε_c1cd^(W$2+1)))</f>
        <v/>
      </c>
      <c r="X1567">
        <f>(INDIRECT("a_"&amp;X$2)/(X$2+1))*(($C1567^(X$2+1)-$H1567^(X$2+1))/(ε_c1cd^(X$2+1)))</f>
        <v/>
      </c>
      <c r="Y1567">
        <f>(INDIRECT("a_"&amp;Y$2)/(Y$2+1))*(($C1567^(Y$2+1)-$H1567^(Y$2+1))/(ε_c1cd^(Y$2+1)))</f>
        <v/>
      </c>
      <c r="Z1567">
        <f>(INDIRECT("a_"&amp;Z$2)/(Z$2+2))*(($C1567^(Z$2+2)-$H1567^(Z$2+2))/(ε_c1cd^(Z$2+2)))</f>
        <v/>
      </c>
      <c r="AA1567">
        <f>(INDIRECT("a_"&amp;AA$2)/(AA$2+2))*(($C1567^(AA$2+2)-$H1567^(AA$2+2))/(ε_c1cd^(AA$2+2)))</f>
        <v/>
      </c>
      <c r="AB1567">
        <f>(INDIRECT("a_"&amp;AB$2)/(AB$2+2))*(($C1567^(AB$2+2)-$H1567^(AB$2+2))/(ε_c1cd^(AB$2+2)))</f>
        <v/>
      </c>
      <c r="AC1567">
        <f>(INDIRECT("a_"&amp;AC$2)/(AC$2+2))*(($C1567^(AC$2+2)-$H1567^(AC$2+2))/(ε_c1cd^(AC$2+2)))</f>
        <v/>
      </c>
      <c r="AD1567">
        <f>(INDIRECT("a_"&amp;AD$2)/(AD$2+2))*(($C1567^(AD$2+2)-$H1567^(AD$2+2))/(ε_c1cd^(AD$2+2)))</f>
        <v/>
      </c>
      <c r="AE1567" s="111">
        <f>(b*f_cd/L1567)*SUM(U1567:Y1567)+SUM(Q1567:R1567)</f>
        <v/>
      </c>
      <c r="AF1567" s="112">
        <f>AE1567*(K1567-y+e)</f>
        <v/>
      </c>
      <c r="AG1567" s="113">
        <f>(b*f_cd/(L1567^2))*SUM(Z1567:AD1567)+SUM(S1567:T1567)-AF1567</f>
        <v/>
      </c>
      <c r="AH1567" s="114">
        <f>AG1567&lt;0</f>
        <v/>
      </c>
      <c r="AI1567" s="115">
        <f>IF(A1567=1,FALSE,(AND(AQ1567,AH1567,NOT(AI1566))))</f>
        <v/>
      </c>
      <c r="AJ1567" s="116">
        <f>(b*f_cd/L1567)*(a_1/2*J1567^2+a_2/3*J1567^3+a_3/4*J1567^4+a_4/5*J1567^5+a_5/6*J1567^6)+SUM(Q1567:R1567)</f>
        <v/>
      </c>
      <c r="AK1567">
        <f>AJ1567*(K1567-y+e)</f>
        <v/>
      </c>
      <c r="AL1567" s="118">
        <f>(b*f_cd/(L1567^2))*(a_1/3*J1567^3+a_2/4*J1567^4+a_3/5*J1567^5+a_4/6*J1567^6+a_5/7*J1567^7)+SUM(S1567:T1567)-AK1567</f>
        <v/>
      </c>
      <c r="AM1567" s="114">
        <f>AL1567&gt;0</f>
        <v/>
      </c>
      <c r="AN1567" s="115">
        <f>IF(A1567=1,FALSE,(AND(AQ1567,AM1567,NOT(AN1566))))</f>
        <v/>
      </c>
      <c r="AO1567">
        <f>IF(D1567=1,AND(AH1567,NOT(AI1567)),AND(AM1567,NOT(AN1567)))</f>
        <v/>
      </c>
      <c r="AP1567" s="119">
        <f>IF(D1567=1,AI1567,AN1567)</f>
        <v/>
      </c>
      <c r="AQ1567" s="125">
        <f>ABS(E1567)&lt;$AQ$2</f>
        <v/>
      </c>
      <c r="AS1567">
        <f>IF(AP1567,MAX(AS$3:AS1565)+1,"")</f>
        <v/>
      </c>
    </row>
    <row r="1568">
      <c r="A1568" t="n">
        <v>1478</v>
      </c>
      <c r="B1568" s="131">
        <f>IF(A1568=1,0,IF(AP1568,0.1*ε_cu1cd,0))</f>
        <v/>
      </c>
      <c r="C1568" s="131">
        <f>IF(A1568=1,0.1*ε_cu1cd,C1567+B1567)</f>
        <v/>
      </c>
      <c r="D1568" s="113">
        <f>IF('Нормальний переріз'!$D$68&gt;0,1,2)</f>
        <v/>
      </c>
      <c r="E1568" s="144">
        <f>IF(D1568=1,F1568,G1568)</f>
        <v/>
      </c>
      <c r="F1568" s="124">
        <f>IF(AI1567,0.11*ε_cu1cd,IF(AH1567,F1567*0.01,F1567))</f>
        <v/>
      </c>
      <c r="G1568" s="124">
        <f>IF(AP1567,-0.1*ε_cu1cd,IF(AM1567,G1567*0.01,G1567))</f>
        <v/>
      </c>
      <c r="H1568" s="113">
        <f>IF(A1568=1,E1568,IF(AO1567,H1567-E1567+E1568,IF(AP1567,0.8*H1567,H1567+E1568)))</f>
        <v/>
      </c>
      <c r="I1568" s="169">
        <f>(C1568-H1568)/h</f>
        <v/>
      </c>
      <c r="J1568">
        <f>C1568/(ε_c1cd)</f>
        <v/>
      </c>
      <c r="K1568">
        <f>C1568/I1568</f>
        <v/>
      </c>
      <c r="L1568" s="131">
        <f>I1568/(ε_c1cd)</f>
        <v/>
      </c>
      <c r="M1568">
        <f>I1568*(K1568-Z_s1)</f>
        <v/>
      </c>
      <c r="N1568">
        <f>I1568*(K1568-Z_s2)</f>
        <v/>
      </c>
      <c r="O1568">
        <f>E_s*M1568</f>
        <v/>
      </c>
      <c r="P1568">
        <f>E_s*N1568</f>
        <v/>
      </c>
      <c r="Q1568">
        <f>O1568*A_s1</f>
        <v/>
      </c>
      <c r="R1568">
        <f>P1568*A_s2</f>
        <v/>
      </c>
      <c r="S1568">
        <f>Q1568*($K1568-Z_s1)</f>
        <v/>
      </c>
      <c r="T1568">
        <f>R1568*($K1568-Z_s2)</f>
        <v/>
      </c>
      <c r="U1568">
        <f>(INDIRECT("a_"&amp;U$2)/(U$2+1))*(($C1568^(U$2+1)-$H1568^(U$2+1))/(ε_c1cd^(U$2+1)))</f>
        <v/>
      </c>
      <c r="V1568">
        <f>(INDIRECT("a_"&amp;V$2)/(V$2+1))*(($C1568^(V$2+1)-$H1568^(V$2+1))/(ε_c1cd^(V$2+1)))</f>
        <v/>
      </c>
      <c r="W1568">
        <f>(INDIRECT("a_"&amp;W$2)/(W$2+1))*(($C1568^(W$2+1)-$H1568^(W$2+1))/(ε_c1cd^(W$2+1)))</f>
        <v/>
      </c>
      <c r="X1568">
        <f>(INDIRECT("a_"&amp;X$2)/(X$2+1))*(($C1568^(X$2+1)-$H1568^(X$2+1))/(ε_c1cd^(X$2+1)))</f>
        <v/>
      </c>
      <c r="Y1568">
        <f>(INDIRECT("a_"&amp;Y$2)/(Y$2+1))*(($C1568^(Y$2+1)-$H1568^(Y$2+1))/(ε_c1cd^(Y$2+1)))</f>
        <v/>
      </c>
      <c r="Z1568">
        <f>(INDIRECT("a_"&amp;Z$2)/(Z$2+2))*(($C1568^(Z$2+2)-$H1568^(Z$2+2))/(ε_c1cd^(Z$2+2)))</f>
        <v/>
      </c>
      <c r="AA1568">
        <f>(INDIRECT("a_"&amp;AA$2)/(AA$2+2))*(($C1568^(AA$2+2)-$H1568^(AA$2+2))/(ε_c1cd^(AA$2+2)))</f>
        <v/>
      </c>
      <c r="AB1568">
        <f>(INDIRECT("a_"&amp;AB$2)/(AB$2+2))*(($C1568^(AB$2+2)-$H1568^(AB$2+2))/(ε_c1cd^(AB$2+2)))</f>
        <v/>
      </c>
      <c r="AC1568">
        <f>(INDIRECT("a_"&amp;AC$2)/(AC$2+2))*(($C1568^(AC$2+2)-$H1568^(AC$2+2))/(ε_c1cd^(AC$2+2)))</f>
        <v/>
      </c>
      <c r="AD1568">
        <f>(INDIRECT("a_"&amp;AD$2)/(AD$2+2))*(($C1568^(AD$2+2)-$H1568^(AD$2+2))/(ε_c1cd^(AD$2+2)))</f>
        <v/>
      </c>
      <c r="AE1568" s="111">
        <f>(b*f_cd/L1568)*SUM(U1568:Y1568)+SUM(Q1568:R1568)</f>
        <v/>
      </c>
      <c r="AF1568" s="112">
        <f>AE1568*(K1568-y+e)</f>
        <v/>
      </c>
      <c r="AG1568" s="113">
        <f>(b*f_cd/(L1568^2))*SUM(Z1568:AD1568)+SUM(S1568:T1568)-AF1568</f>
        <v/>
      </c>
      <c r="AH1568" s="114">
        <f>AG1568&lt;0</f>
        <v/>
      </c>
      <c r="AI1568" s="115">
        <f>IF(A1568=1,FALSE,(AND(AQ1568,AH1568,NOT(AI1567))))</f>
        <v/>
      </c>
      <c r="AJ1568" s="116">
        <f>(b*f_cd/L1568)*(a_1/2*J1568^2+a_2/3*J1568^3+a_3/4*J1568^4+a_4/5*J1568^5+a_5/6*J1568^6)+SUM(Q1568:R1568)</f>
        <v/>
      </c>
      <c r="AK1568">
        <f>AJ1568*(K1568-y+e)</f>
        <v/>
      </c>
      <c r="AL1568" s="118">
        <f>(b*f_cd/(L1568^2))*(a_1/3*J1568^3+a_2/4*J1568^4+a_3/5*J1568^5+a_4/6*J1568^6+a_5/7*J1568^7)+SUM(S1568:T1568)-AK1568</f>
        <v/>
      </c>
      <c r="AM1568" s="114">
        <f>AL1568&gt;0</f>
        <v/>
      </c>
      <c r="AN1568" s="115">
        <f>IF(A1568=1,FALSE,(AND(AQ1568,AM1568,NOT(AN1567))))</f>
        <v/>
      </c>
      <c r="AO1568">
        <f>IF(D1568=1,AND(AH1568,NOT(AI1568)),AND(AM1568,NOT(AN1568)))</f>
        <v/>
      </c>
      <c r="AP1568" s="119">
        <f>IF(D1568=1,AI1568,AN1568)</f>
        <v/>
      </c>
      <c r="AQ1568" s="125">
        <f>ABS(E1568)&lt;$AQ$2</f>
        <v/>
      </c>
      <c r="AS1568">
        <f>IF(AP1568,MAX(AS$3:AS1566)+1,"")</f>
        <v/>
      </c>
    </row>
    <row r="1569">
      <c r="A1569" t="n">
        <v>1479</v>
      </c>
      <c r="B1569" s="131">
        <f>IF(A1569=1,0,IF(AP1569,0.1*ε_cu1cd,0))</f>
        <v/>
      </c>
      <c r="C1569" s="131">
        <f>IF(A1569=1,0.1*ε_cu1cd,C1568+B1568)</f>
        <v/>
      </c>
      <c r="D1569" s="113">
        <f>IF('Нормальний переріз'!$D$68&gt;0,1,2)</f>
        <v/>
      </c>
      <c r="E1569" s="144">
        <f>IF(D1569=1,F1569,G1569)</f>
        <v/>
      </c>
      <c r="F1569" s="124">
        <f>IF(AI1568,0.11*ε_cu1cd,IF(AH1568,F1568*0.01,F1568))</f>
        <v/>
      </c>
      <c r="G1569" s="124">
        <f>IF(AP1568,-0.1*ε_cu1cd,IF(AM1568,G1568*0.01,G1568))</f>
        <v/>
      </c>
      <c r="H1569" s="113">
        <f>IF(A1569=1,E1569,IF(AO1568,H1568-E1568+E1569,IF(AP1568,0.8*H1568,H1568+E1569)))</f>
        <v/>
      </c>
      <c r="I1569" s="169">
        <f>(C1569-H1569)/h</f>
        <v/>
      </c>
      <c r="J1569">
        <f>C1569/(ε_c1cd)</f>
        <v/>
      </c>
      <c r="K1569">
        <f>C1569/I1569</f>
        <v/>
      </c>
      <c r="L1569" s="131">
        <f>I1569/(ε_c1cd)</f>
        <v/>
      </c>
      <c r="M1569">
        <f>I1569*(K1569-Z_s1)</f>
        <v/>
      </c>
      <c r="N1569">
        <f>I1569*(K1569-Z_s2)</f>
        <v/>
      </c>
      <c r="O1569">
        <f>E_s*M1569</f>
        <v/>
      </c>
      <c r="P1569">
        <f>E_s*N1569</f>
        <v/>
      </c>
      <c r="Q1569">
        <f>O1569*A_s1</f>
        <v/>
      </c>
      <c r="R1569">
        <f>P1569*A_s2</f>
        <v/>
      </c>
      <c r="S1569">
        <f>Q1569*($K1569-Z_s1)</f>
        <v/>
      </c>
      <c r="T1569">
        <f>R1569*($K1569-Z_s2)</f>
        <v/>
      </c>
      <c r="U1569">
        <f>(INDIRECT("a_"&amp;U$2)/(U$2+1))*(($C1569^(U$2+1)-$H1569^(U$2+1))/(ε_c1cd^(U$2+1)))</f>
        <v/>
      </c>
      <c r="V1569">
        <f>(INDIRECT("a_"&amp;V$2)/(V$2+1))*(($C1569^(V$2+1)-$H1569^(V$2+1))/(ε_c1cd^(V$2+1)))</f>
        <v/>
      </c>
      <c r="W1569">
        <f>(INDIRECT("a_"&amp;W$2)/(W$2+1))*(($C1569^(W$2+1)-$H1569^(W$2+1))/(ε_c1cd^(W$2+1)))</f>
        <v/>
      </c>
      <c r="X1569">
        <f>(INDIRECT("a_"&amp;X$2)/(X$2+1))*(($C1569^(X$2+1)-$H1569^(X$2+1))/(ε_c1cd^(X$2+1)))</f>
        <v/>
      </c>
      <c r="Y1569">
        <f>(INDIRECT("a_"&amp;Y$2)/(Y$2+1))*(($C1569^(Y$2+1)-$H1569^(Y$2+1))/(ε_c1cd^(Y$2+1)))</f>
        <v/>
      </c>
      <c r="Z1569">
        <f>(INDIRECT("a_"&amp;Z$2)/(Z$2+2))*(($C1569^(Z$2+2)-$H1569^(Z$2+2))/(ε_c1cd^(Z$2+2)))</f>
        <v/>
      </c>
      <c r="AA1569">
        <f>(INDIRECT("a_"&amp;AA$2)/(AA$2+2))*(($C1569^(AA$2+2)-$H1569^(AA$2+2))/(ε_c1cd^(AA$2+2)))</f>
        <v/>
      </c>
      <c r="AB1569">
        <f>(INDIRECT("a_"&amp;AB$2)/(AB$2+2))*(($C1569^(AB$2+2)-$H1569^(AB$2+2))/(ε_c1cd^(AB$2+2)))</f>
        <v/>
      </c>
      <c r="AC1569">
        <f>(INDIRECT("a_"&amp;AC$2)/(AC$2+2))*(($C1569^(AC$2+2)-$H1569^(AC$2+2))/(ε_c1cd^(AC$2+2)))</f>
        <v/>
      </c>
      <c r="AD1569">
        <f>(INDIRECT("a_"&amp;AD$2)/(AD$2+2))*(($C1569^(AD$2+2)-$H1569^(AD$2+2))/(ε_c1cd^(AD$2+2)))</f>
        <v/>
      </c>
      <c r="AE1569" s="111">
        <f>(b*f_cd/L1569)*SUM(U1569:Y1569)+SUM(Q1569:R1569)</f>
        <v/>
      </c>
      <c r="AF1569" s="112">
        <f>AE1569*(K1569-y+e)</f>
        <v/>
      </c>
      <c r="AG1569" s="113">
        <f>(b*f_cd/(L1569^2))*SUM(Z1569:AD1569)+SUM(S1569:T1569)-AF1569</f>
        <v/>
      </c>
      <c r="AH1569" s="114">
        <f>AG1569&lt;0</f>
        <v/>
      </c>
      <c r="AI1569" s="115">
        <f>IF(A1569=1,FALSE,(AND(AQ1569,AH1569,NOT(AI1568))))</f>
        <v/>
      </c>
      <c r="AJ1569" s="116">
        <f>(b*f_cd/L1569)*(a_1/2*J1569^2+a_2/3*J1569^3+a_3/4*J1569^4+a_4/5*J1569^5+a_5/6*J1569^6)+SUM(Q1569:R1569)</f>
        <v/>
      </c>
      <c r="AK1569">
        <f>AJ1569*(K1569-y+e)</f>
        <v/>
      </c>
      <c r="AL1569" s="118">
        <f>(b*f_cd/(L1569^2))*(a_1/3*J1569^3+a_2/4*J1569^4+a_3/5*J1569^5+a_4/6*J1569^6+a_5/7*J1569^7)+SUM(S1569:T1569)-AK1569</f>
        <v/>
      </c>
      <c r="AM1569" s="114">
        <f>AL1569&gt;0</f>
        <v/>
      </c>
      <c r="AN1569" s="115">
        <f>IF(A1569=1,FALSE,(AND(AQ1569,AM1569,NOT(AN1568))))</f>
        <v/>
      </c>
      <c r="AO1569">
        <f>IF(D1569=1,AND(AH1569,NOT(AI1569)),AND(AM1569,NOT(AN1569)))</f>
        <v/>
      </c>
      <c r="AP1569" s="119">
        <f>IF(D1569=1,AI1569,AN1569)</f>
        <v/>
      </c>
      <c r="AQ1569" s="125">
        <f>ABS(E1569)&lt;$AQ$2</f>
        <v/>
      </c>
      <c r="AS1569">
        <f>IF(AP1569,MAX(AS$3:AS1567)+1,"")</f>
        <v/>
      </c>
    </row>
    <row r="1570">
      <c r="A1570" t="n">
        <v>1480</v>
      </c>
      <c r="B1570" s="131">
        <f>IF(A1570=1,0,IF(AP1570,0.1*ε_cu1cd,0))</f>
        <v/>
      </c>
      <c r="C1570" s="131">
        <f>IF(A1570=1,0.1*ε_cu1cd,C1569+B1569)</f>
        <v/>
      </c>
      <c r="D1570" s="113">
        <f>IF('Нормальний переріз'!$D$68&gt;0,1,2)</f>
        <v/>
      </c>
      <c r="E1570" s="144">
        <f>IF(D1570=1,F1570,G1570)</f>
        <v/>
      </c>
      <c r="F1570" s="124">
        <f>IF(AI1569,0.11*ε_cu1cd,IF(AH1569,F1569*0.01,F1569))</f>
        <v/>
      </c>
      <c r="G1570" s="124">
        <f>IF(AP1569,-0.1*ε_cu1cd,IF(AM1569,G1569*0.01,G1569))</f>
        <v/>
      </c>
      <c r="H1570" s="113">
        <f>IF(A1570=1,E1570,IF(AO1569,H1569-E1569+E1570,IF(AP1569,0.8*H1569,H1569+E1570)))</f>
        <v/>
      </c>
      <c r="I1570" s="169">
        <f>(C1570-H1570)/h</f>
        <v/>
      </c>
      <c r="J1570">
        <f>C1570/(ε_c1cd)</f>
        <v/>
      </c>
      <c r="K1570">
        <f>C1570/I1570</f>
        <v/>
      </c>
      <c r="L1570" s="131">
        <f>I1570/(ε_c1cd)</f>
        <v/>
      </c>
      <c r="M1570">
        <f>I1570*(K1570-Z_s1)</f>
        <v/>
      </c>
      <c r="N1570">
        <f>I1570*(K1570-Z_s2)</f>
        <v/>
      </c>
      <c r="O1570">
        <f>E_s*M1570</f>
        <v/>
      </c>
      <c r="P1570">
        <f>E_s*N1570</f>
        <v/>
      </c>
      <c r="Q1570">
        <f>O1570*A_s1</f>
        <v/>
      </c>
      <c r="R1570">
        <f>P1570*A_s2</f>
        <v/>
      </c>
      <c r="S1570">
        <f>Q1570*($K1570-Z_s1)</f>
        <v/>
      </c>
      <c r="T1570">
        <f>R1570*($K1570-Z_s2)</f>
        <v/>
      </c>
      <c r="U1570">
        <f>(INDIRECT("a_"&amp;U$2)/(U$2+1))*(($C1570^(U$2+1)-$H1570^(U$2+1))/(ε_c1cd^(U$2+1)))</f>
        <v/>
      </c>
      <c r="V1570">
        <f>(INDIRECT("a_"&amp;V$2)/(V$2+1))*(($C1570^(V$2+1)-$H1570^(V$2+1))/(ε_c1cd^(V$2+1)))</f>
        <v/>
      </c>
      <c r="W1570">
        <f>(INDIRECT("a_"&amp;W$2)/(W$2+1))*(($C1570^(W$2+1)-$H1570^(W$2+1))/(ε_c1cd^(W$2+1)))</f>
        <v/>
      </c>
      <c r="X1570">
        <f>(INDIRECT("a_"&amp;X$2)/(X$2+1))*(($C1570^(X$2+1)-$H1570^(X$2+1))/(ε_c1cd^(X$2+1)))</f>
        <v/>
      </c>
      <c r="Y1570">
        <f>(INDIRECT("a_"&amp;Y$2)/(Y$2+1))*(($C1570^(Y$2+1)-$H1570^(Y$2+1))/(ε_c1cd^(Y$2+1)))</f>
        <v/>
      </c>
      <c r="Z1570">
        <f>(INDIRECT("a_"&amp;Z$2)/(Z$2+2))*(($C1570^(Z$2+2)-$H1570^(Z$2+2))/(ε_c1cd^(Z$2+2)))</f>
        <v/>
      </c>
      <c r="AA1570">
        <f>(INDIRECT("a_"&amp;AA$2)/(AA$2+2))*(($C1570^(AA$2+2)-$H1570^(AA$2+2))/(ε_c1cd^(AA$2+2)))</f>
        <v/>
      </c>
      <c r="AB1570">
        <f>(INDIRECT("a_"&amp;AB$2)/(AB$2+2))*(($C1570^(AB$2+2)-$H1570^(AB$2+2))/(ε_c1cd^(AB$2+2)))</f>
        <v/>
      </c>
      <c r="AC1570">
        <f>(INDIRECT("a_"&amp;AC$2)/(AC$2+2))*(($C1570^(AC$2+2)-$H1570^(AC$2+2))/(ε_c1cd^(AC$2+2)))</f>
        <v/>
      </c>
      <c r="AD1570">
        <f>(INDIRECT("a_"&amp;AD$2)/(AD$2+2))*(($C1570^(AD$2+2)-$H1570^(AD$2+2))/(ε_c1cd^(AD$2+2)))</f>
        <v/>
      </c>
      <c r="AE1570" s="111">
        <f>(b*f_cd/L1570)*SUM(U1570:Y1570)+SUM(Q1570:R1570)</f>
        <v/>
      </c>
      <c r="AF1570" s="112">
        <f>AE1570*(K1570-y+e)</f>
        <v/>
      </c>
      <c r="AG1570" s="113">
        <f>(b*f_cd/(L1570^2))*SUM(Z1570:AD1570)+SUM(S1570:T1570)-AF1570</f>
        <v/>
      </c>
      <c r="AH1570" s="114">
        <f>AG1570&lt;0</f>
        <v/>
      </c>
      <c r="AI1570" s="115">
        <f>IF(A1570=1,FALSE,(AND(AQ1570,AH1570,NOT(AI1569))))</f>
        <v/>
      </c>
      <c r="AJ1570" s="116">
        <f>(b*f_cd/L1570)*(a_1/2*J1570^2+a_2/3*J1570^3+a_3/4*J1570^4+a_4/5*J1570^5+a_5/6*J1570^6)+SUM(Q1570:R1570)</f>
        <v/>
      </c>
      <c r="AK1570">
        <f>AJ1570*(K1570-y+e)</f>
        <v/>
      </c>
      <c r="AL1570" s="118">
        <f>(b*f_cd/(L1570^2))*(a_1/3*J1570^3+a_2/4*J1570^4+a_3/5*J1570^5+a_4/6*J1570^6+a_5/7*J1570^7)+SUM(S1570:T1570)-AK1570</f>
        <v/>
      </c>
      <c r="AM1570" s="114">
        <f>AL1570&gt;0</f>
        <v/>
      </c>
      <c r="AN1570" s="115">
        <f>IF(A1570=1,FALSE,(AND(AQ1570,AM1570,NOT(AN1569))))</f>
        <v/>
      </c>
      <c r="AO1570">
        <f>IF(D1570=1,AND(AH1570,NOT(AI1570)),AND(AM1570,NOT(AN1570)))</f>
        <v/>
      </c>
      <c r="AP1570" s="119">
        <f>IF(D1570=1,AI1570,AN1570)</f>
        <v/>
      </c>
      <c r="AQ1570" s="125">
        <f>ABS(E1570)&lt;$AQ$2</f>
        <v/>
      </c>
      <c r="AS1570">
        <f>IF(AP1570,MAX(AS$3:AS1568)+1,"")</f>
        <v/>
      </c>
    </row>
    <row r="1571">
      <c r="A1571" t="n">
        <v>1481</v>
      </c>
      <c r="B1571" s="131">
        <f>IF(A1571=1,0,IF(AP1571,0.1*ε_cu1cd,0))</f>
        <v/>
      </c>
      <c r="C1571" s="131">
        <f>IF(A1571=1,0.1*ε_cu1cd,C1570+B1570)</f>
        <v/>
      </c>
      <c r="D1571" s="113">
        <f>IF('Нормальний переріз'!$D$68&gt;0,1,2)</f>
        <v/>
      </c>
      <c r="E1571" s="144">
        <f>IF(D1571=1,F1571,G1571)</f>
        <v/>
      </c>
      <c r="F1571" s="124">
        <f>IF(AI1570,0.11*ε_cu1cd,IF(AH1570,F1570*0.01,F1570))</f>
        <v/>
      </c>
      <c r="G1571" s="124">
        <f>IF(AP1570,-0.1*ε_cu1cd,IF(AM1570,G1570*0.01,G1570))</f>
        <v/>
      </c>
      <c r="H1571" s="113">
        <f>IF(A1571=1,E1571,IF(AO1570,H1570-E1570+E1571,IF(AP1570,0.8*H1570,H1570+E1571)))</f>
        <v/>
      </c>
      <c r="I1571" s="169">
        <f>(C1571-H1571)/h</f>
        <v/>
      </c>
      <c r="J1571">
        <f>C1571/(ε_c1cd)</f>
        <v/>
      </c>
      <c r="K1571">
        <f>C1571/I1571</f>
        <v/>
      </c>
      <c r="L1571" s="131">
        <f>I1571/(ε_c1cd)</f>
        <v/>
      </c>
      <c r="M1571">
        <f>I1571*(K1571-Z_s1)</f>
        <v/>
      </c>
      <c r="N1571">
        <f>I1571*(K1571-Z_s2)</f>
        <v/>
      </c>
      <c r="O1571">
        <f>E_s*M1571</f>
        <v/>
      </c>
      <c r="P1571">
        <f>E_s*N1571</f>
        <v/>
      </c>
      <c r="Q1571">
        <f>O1571*A_s1</f>
        <v/>
      </c>
      <c r="R1571">
        <f>P1571*A_s2</f>
        <v/>
      </c>
      <c r="S1571">
        <f>Q1571*($K1571-Z_s1)</f>
        <v/>
      </c>
      <c r="T1571">
        <f>R1571*($K1571-Z_s2)</f>
        <v/>
      </c>
      <c r="U1571">
        <f>(INDIRECT("a_"&amp;U$2)/(U$2+1))*(($C1571^(U$2+1)-$H1571^(U$2+1))/(ε_c1cd^(U$2+1)))</f>
        <v/>
      </c>
      <c r="V1571">
        <f>(INDIRECT("a_"&amp;V$2)/(V$2+1))*(($C1571^(V$2+1)-$H1571^(V$2+1))/(ε_c1cd^(V$2+1)))</f>
        <v/>
      </c>
      <c r="W1571">
        <f>(INDIRECT("a_"&amp;W$2)/(W$2+1))*(($C1571^(W$2+1)-$H1571^(W$2+1))/(ε_c1cd^(W$2+1)))</f>
        <v/>
      </c>
      <c r="X1571">
        <f>(INDIRECT("a_"&amp;X$2)/(X$2+1))*(($C1571^(X$2+1)-$H1571^(X$2+1))/(ε_c1cd^(X$2+1)))</f>
        <v/>
      </c>
      <c r="Y1571">
        <f>(INDIRECT("a_"&amp;Y$2)/(Y$2+1))*(($C1571^(Y$2+1)-$H1571^(Y$2+1))/(ε_c1cd^(Y$2+1)))</f>
        <v/>
      </c>
      <c r="Z1571">
        <f>(INDIRECT("a_"&amp;Z$2)/(Z$2+2))*(($C1571^(Z$2+2)-$H1571^(Z$2+2))/(ε_c1cd^(Z$2+2)))</f>
        <v/>
      </c>
      <c r="AA1571">
        <f>(INDIRECT("a_"&amp;AA$2)/(AA$2+2))*(($C1571^(AA$2+2)-$H1571^(AA$2+2))/(ε_c1cd^(AA$2+2)))</f>
        <v/>
      </c>
      <c r="AB1571">
        <f>(INDIRECT("a_"&amp;AB$2)/(AB$2+2))*(($C1571^(AB$2+2)-$H1571^(AB$2+2))/(ε_c1cd^(AB$2+2)))</f>
        <v/>
      </c>
      <c r="AC1571">
        <f>(INDIRECT("a_"&amp;AC$2)/(AC$2+2))*(($C1571^(AC$2+2)-$H1571^(AC$2+2))/(ε_c1cd^(AC$2+2)))</f>
        <v/>
      </c>
      <c r="AD1571">
        <f>(INDIRECT("a_"&amp;AD$2)/(AD$2+2))*(($C1571^(AD$2+2)-$H1571^(AD$2+2))/(ε_c1cd^(AD$2+2)))</f>
        <v/>
      </c>
      <c r="AE1571" s="111">
        <f>(b*f_cd/L1571)*SUM(U1571:Y1571)+SUM(Q1571:R1571)</f>
        <v/>
      </c>
      <c r="AF1571" s="112">
        <f>AE1571*(K1571-y+e)</f>
        <v/>
      </c>
      <c r="AG1571" s="113">
        <f>(b*f_cd/(L1571^2))*SUM(Z1571:AD1571)+SUM(S1571:T1571)-AF1571</f>
        <v/>
      </c>
      <c r="AH1571" s="114">
        <f>AG1571&lt;0</f>
        <v/>
      </c>
      <c r="AI1571" s="115">
        <f>IF(A1571=1,FALSE,(AND(AQ1571,AH1571,NOT(AI1570))))</f>
        <v/>
      </c>
      <c r="AJ1571" s="116">
        <f>(b*f_cd/L1571)*(a_1/2*J1571^2+a_2/3*J1571^3+a_3/4*J1571^4+a_4/5*J1571^5+a_5/6*J1571^6)+SUM(Q1571:R1571)</f>
        <v/>
      </c>
      <c r="AK1571">
        <f>AJ1571*(K1571-y+e)</f>
        <v/>
      </c>
      <c r="AL1571" s="118">
        <f>(b*f_cd/(L1571^2))*(a_1/3*J1571^3+a_2/4*J1571^4+a_3/5*J1571^5+a_4/6*J1571^6+a_5/7*J1571^7)+SUM(S1571:T1571)-AK1571</f>
        <v/>
      </c>
      <c r="AM1571" s="114">
        <f>AL1571&gt;0</f>
        <v/>
      </c>
      <c r="AN1571" s="115">
        <f>IF(A1571=1,FALSE,(AND(AQ1571,AM1571,NOT(AN1570))))</f>
        <v/>
      </c>
      <c r="AO1571">
        <f>IF(D1571=1,AND(AH1571,NOT(AI1571)),AND(AM1571,NOT(AN1571)))</f>
        <v/>
      </c>
      <c r="AP1571" s="119">
        <f>IF(D1571=1,AI1571,AN1571)</f>
        <v/>
      </c>
      <c r="AQ1571" s="125">
        <f>ABS(E1571)&lt;$AQ$2</f>
        <v/>
      </c>
      <c r="AS1571">
        <f>IF(AP1571,MAX(AS$3:AS1569)+1,"")</f>
        <v/>
      </c>
    </row>
    <row r="1572">
      <c r="A1572" t="n">
        <v>1482</v>
      </c>
      <c r="B1572" s="131">
        <f>IF(A1572=1,0,IF(AP1572,0.1*ε_cu1cd,0))</f>
        <v/>
      </c>
      <c r="C1572" s="131">
        <f>IF(A1572=1,0.1*ε_cu1cd,C1571+B1571)</f>
        <v/>
      </c>
      <c r="D1572" s="113">
        <f>IF('Нормальний переріз'!$D$68&gt;0,1,2)</f>
        <v/>
      </c>
      <c r="E1572" s="144">
        <f>IF(D1572=1,F1572,G1572)</f>
        <v/>
      </c>
      <c r="F1572" s="124">
        <f>IF(AI1571,0.11*ε_cu1cd,IF(AH1571,F1571*0.01,F1571))</f>
        <v/>
      </c>
      <c r="G1572" s="124">
        <f>IF(AP1571,-0.1*ε_cu1cd,IF(AM1571,G1571*0.01,G1571))</f>
        <v/>
      </c>
      <c r="H1572" s="113">
        <f>IF(A1572=1,E1572,IF(AO1571,H1571-E1571+E1572,IF(AP1571,0.8*H1571,H1571+E1572)))</f>
        <v/>
      </c>
      <c r="I1572" s="169">
        <f>(C1572-H1572)/h</f>
        <v/>
      </c>
      <c r="J1572">
        <f>C1572/(ε_c1cd)</f>
        <v/>
      </c>
      <c r="K1572">
        <f>C1572/I1572</f>
        <v/>
      </c>
      <c r="L1572" s="131">
        <f>I1572/(ε_c1cd)</f>
        <v/>
      </c>
      <c r="M1572">
        <f>I1572*(K1572-Z_s1)</f>
        <v/>
      </c>
      <c r="N1572">
        <f>I1572*(K1572-Z_s2)</f>
        <v/>
      </c>
      <c r="O1572">
        <f>E_s*M1572</f>
        <v/>
      </c>
      <c r="P1572">
        <f>E_s*N1572</f>
        <v/>
      </c>
      <c r="Q1572">
        <f>O1572*A_s1</f>
        <v/>
      </c>
      <c r="R1572">
        <f>P1572*A_s2</f>
        <v/>
      </c>
      <c r="S1572">
        <f>Q1572*($K1572-Z_s1)</f>
        <v/>
      </c>
      <c r="T1572">
        <f>R1572*($K1572-Z_s2)</f>
        <v/>
      </c>
      <c r="U1572">
        <f>(INDIRECT("a_"&amp;U$2)/(U$2+1))*(($C1572^(U$2+1)-$H1572^(U$2+1))/(ε_c1cd^(U$2+1)))</f>
        <v/>
      </c>
      <c r="V1572">
        <f>(INDIRECT("a_"&amp;V$2)/(V$2+1))*(($C1572^(V$2+1)-$H1572^(V$2+1))/(ε_c1cd^(V$2+1)))</f>
        <v/>
      </c>
      <c r="W1572">
        <f>(INDIRECT("a_"&amp;W$2)/(W$2+1))*(($C1572^(W$2+1)-$H1572^(W$2+1))/(ε_c1cd^(W$2+1)))</f>
        <v/>
      </c>
      <c r="X1572">
        <f>(INDIRECT("a_"&amp;X$2)/(X$2+1))*(($C1572^(X$2+1)-$H1572^(X$2+1))/(ε_c1cd^(X$2+1)))</f>
        <v/>
      </c>
      <c r="Y1572">
        <f>(INDIRECT("a_"&amp;Y$2)/(Y$2+1))*(($C1572^(Y$2+1)-$H1572^(Y$2+1))/(ε_c1cd^(Y$2+1)))</f>
        <v/>
      </c>
      <c r="Z1572">
        <f>(INDIRECT("a_"&amp;Z$2)/(Z$2+2))*(($C1572^(Z$2+2)-$H1572^(Z$2+2))/(ε_c1cd^(Z$2+2)))</f>
        <v/>
      </c>
      <c r="AA1572">
        <f>(INDIRECT("a_"&amp;AA$2)/(AA$2+2))*(($C1572^(AA$2+2)-$H1572^(AA$2+2))/(ε_c1cd^(AA$2+2)))</f>
        <v/>
      </c>
      <c r="AB1572">
        <f>(INDIRECT("a_"&amp;AB$2)/(AB$2+2))*(($C1572^(AB$2+2)-$H1572^(AB$2+2))/(ε_c1cd^(AB$2+2)))</f>
        <v/>
      </c>
      <c r="AC1572">
        <f>(INDIRECT("a_"&amp;AC$2)/(AC$2+2))*(($C1572^(AC$2+2)-$H1572^(AC$2+2))/(ε_c1cd^(AC$2+2)))</f>
        <v/>
      </c>
      <c r="AD1572">
        <f>(INDIRECT("a_"&amp;AD$2)/(AD$2+2))*(($C1572^(AD$2+2)-$H1572^(AD$2+2))/(ε_c1cd^(AD$2+2)))</f>
        <v/>
      </c>
      <c r="AE1572" s="111">
        <f>(b*f_cd/L1572)*SUM(U1572:Y1572)+SUM(Q1572:R1572)</f>
        <v/>
      </c>
      <c r="AF1572" s="112">
        <f>AE1572*(K1572-y+e)</f>
        <v/>
      </c>
      <c r="AG1572" s="113">
        <f>(b*f_cd/(L1572^2))*SUM(Z1572:AD1572)+SUM(S1572:T1572)-AF1572</f>
        <v/>
      </c>
      <c r="AH1572" s="114">
        <f>AG1572&lt;0</f>
        <v/>
      </c>
      <c r="AI1572" s="115">
        <f>IF(A1572=1,FALSE,(AND(AQ1572,AH1572,NOT(AI1571))))</f>
        <v/>
      </c>
      <c r="AJ1572" s="116">
        <f>(b*f_cd/L1572)*(a_1/2*J1572^2+a_2/3*J1572^3+a_3/4*J1572^4+a_4/5*J1572^5+a_5/6*J1572^6)+SUM(Q1572:R1572)</f>
        <v/>
      </c>
      <c r="AK1572">
        <f>AJ1572*(K1572-y+e)</f>
        <v/>
      </c>
      <c r="AL1572" s="118">
        <f>(b*f_cd/(L1572^2))*(a_1/3*J1572^3+a_2/4*J1572^4+a_3/5*J1572^5+a_4/6*J1572^6+a_5/7*J1572^7)+SUM(S1572:T1572)-AK1572</f>
        <v/>
      </c>
      <c r="AM1572" s="114">
        <f>AL1572&gt;0</f>
        <v/>
      </c>
      <c r="AN1572" s="115">
        <f>IF(A1572=1,FALSE,(AND(AQ1572,AM1572,NOT(AN1571))))</f>
        <v/>
      </c>
      <c r="AO1572">
        <f>IF(D1572=1,AND(AH1572,NOT(AI1572)),AND(AM1572,NOT(AN1572)))</f>
        <v/>
      </c>
      <c r="AP1572" s="119">
        <f>IF(D1572=1,AI1572,AN1572)</f>
        <v/>
      </c>
      <c r="AQ1572" s="125">
        <f>ABS(E1572)&lt;$AQ$2</f>
        <v/>
      </c>
      <c r="AS1572">
        <f>IF(AP1572,MAX(AS$3:AS1570)+1,"")</f>
        <v/>
      </c>
    </row>
    <row r="1573">
      <c r="A1573" t="n">
        <v>1483</v>
      </c>
      <c r="B1573" s="131">
        <f>IF(A1573=1,0,IF(AP1573,0.1*ε_cu1cd,0))</f>
        <v/>
      </c>
      <c r="C1573" s="131">
        <f>IF(A1573=1,0.1*ε_cu1cd,C1572+B1572)</f>
        <v/>
      </c>
      <c r="D1573" s="113">
        <f>IF('Нормальний переріз'!$D$68&gt;0,1,2)</f>
        <v/>
      </c>
      <c r="E1573" s="144">
        <f>IF(D1573=1,F1573,G1573)</f>
        <v/>
      </c>
      <c r="F1573" s="124">
        <f>IF(AI1572,0.11*ε_cu1cd,IF(AH1572,F1572*0.01,F1572))</f>
        <v/>
      </c>
      <c r="G1573" s="124">
        <f>IF(AP1572,-0.1*ε_cu1cd,IF(AM1572,G1572*0.01,G1572))</f>
        <v/>
      </c>
      <c r="H1573" s="113">
        <f>IF(A1573=1,E1573,IF(AO1572,H1572-E1572+E1573,IF(AP1572,0.8*H1572,H1572+E1573)))</f>
        <v/>
      </c>
      <c r="I1573" s="169">
        <f>(C1573-H1573)/h</f>
        <v/>
      </c>
      <c r="J1573">
        <f>C1573/(ε_c1cd)</f>
        <v/>
      </c>
      <c r="K1573">
        <f>C1573/I1573</f>
        <v/>
      </c>
      <c r="L1573" s="131">
        <f>I1573/(ε_c1cd)</f>
        <v/>
      </c>
      <c r="M1573">
        <f>I1573*(K1573-Z_s1)</f>
        <v/>
      </c>
      <c r="N1573">
        <f>I1573*(K1573-Z_s2)</f>
        <v/>
      </c>
      <c r="O1573">
        <f>E_s*M1573</f>
        <v/>
      </c>
      <c r="P1573">
        <f>E_s*N1573</f>
        <v/>
      </c>
      <c r="Q1573">
        <f>O1573*A_s1</f>
        <v/>
      </c>
      <c r="R1573">
        <f>P1573*A_s2</f>
        <v/>
      </c>
      <c r="S1573">
        <f>Q1573*($K1573-Z_s1)</f>
        <v/>
      </c>
      <c r="T1573">
        <f>R1573*($K1573-Z_s2)</f>
        <v/>
      </c>
      <c r="U1573">
        <f>(INDIRECT("a_"&amp;U$2)/(U$2+1))*(($C1573^(U$2+1)-$H1573^(U$2+1))/(ε_c1cd^(U$2+1)))</f>
        <v/>
      </c>
      <c r="V1573">
        <f>(INDIRECT("a_"&amp;V$2)/(V$2+1))*(($C1573^(V$2+1)-$H1573^(V$2+1))/(ε_c1cd^(V$2+1)))</f>
        <v/>
      </c>
      <c r="W1573">
        <f>(INDIRECT("a_"&amp;W$2)/(W$2+1))*(($C1573^(W$2+1)-$H1573^(W$2+1))/(ε_c1cd^(W$2+1)))</f>
        <v/>
      </c>
      <c r="X1573">
        <f>(INDIRECT("a_"&amp;X$2)/(X$2+1))*(($C1573^(X$2+1)-$H1573^(X$2+1))/(ε_c1cd^(X$2+1)))</f>
        <v/>
      </c>
      <c r="Y1573">
        <f>(INDIRECT("a_"&amp;Y$2)/(Y$2+1))*(($C1573^(Y$2+1)-$H1573^(Y$2+1))/(ε_c1cd^(Y$2+1)))</f>
        <v/>
      </c>
      <c r="Z1573">
        <f>(INDIRECT("a_"&amp;Z$2)/(Z$2+2))*(($C1573^(Z$2+2)-$H1573^(Z$2+2))/(ε_c1cd^(Z$2+2)))</f>
        <v/>
      </c>
      <c r="AA1573">
        <f>(INDIRECT("a_"&amp;AA$2)/(AA$2+2))*(($C1573^(AA$2+2)-$H1573^(AA$2+2))/(ε_c1cd^(AA$2+2)))</f>
        <v/>
      </c>
      <c r="AB1573">
        <f>(INDIRECT("a_"&amp;AB$2)/(AB$2+2))*(($C1573^(AB$2+2)-$H1573^(AB$2+2))/(ε_c1cd^(AB$2+2)))</f>
        <v/>
      </c>
      <c r="AC1573">
        <f>(INDIRECT("a_"&amp;AC$2)/(AC$2+2))*(($C1573^(AC$2+2)-$H1573^(AC$2+2))/(ε_c1cd^(AC$2+2)))</f>
        <v/>
      </c>
      <c r="AD1573">
        <f>(INDIRECT("a_"&amp;AD$2)/(AD$2+2))*(($C1573^(AD$2+2)-$H1573^(AD$2+2))/(ε_c1cd^(AD$2+2)))</f>
        <v/>
      </c>
      <c r="AE1573" s="111">
        <f>(b*f_cd/L1573)*SUM(U1573:Y1573)+SUM(Q1573:R1573)</f>
        <v/>
      </c>
      <c r="AF1573" s="112">
        <f>AE1573*(K1573-y+e)</f>
        <v/>
      </c>
      <c r="AG1573" s="113">
        <f>(b*f_cd/(L1573^2))*SUM(Z1573:AD1573)+SUM(S1573:T1573)-AF1573</f>
        <v/>
      </c>
      <c r="AH1573" s="114">
        <f>AG1573&lt;0</f>
        <v/>
      </c>
      <c r="AI1573" s="115">
        <f>IF(A1573=1,FALSE,(AND(AQ1573,AH1573,NOT(AI1572))))</f>
        <v/>
      </c>
      <c r="AJ1573" s="116">
        <f>(b*f_cd/L1573)*(a_1/2*J1573^2+a_2/3*J1573^3+a_3/4*J1573^4+a_4/5*J1573^5+a_5/6*J1573^6)+SUM(Q1573:R1573)</f>
        <v/>
      </c>
      <c r="AK1573">
        <f>AJ1573*(K1573-y+e)</f>
        <v/>
      </c>
      <c r="AL1573" s="118">
        <f>(b*f_cd/(L1573^2))*(a_1/3*J1573^3+a_2/4*J1573^4+a_3/5*J1573^5+a_4/6*J1573^6+a_5/7*J1573^7)+SUM(S1573:T1573)-AK1573</f>
        <v/>
      </c>
      <c r="AM1573" s="114">
        <f>AL1573&gt;0</f>
        <v/>
      </c>
      <c r="AN1573" s="115">
        <f>IF(A1573=1,FALSE,(AND(AQ1573,AM1573,NOT(AN1572))))</f>
        <v/>
      </c>
      <c r="AO1573">
        <f>IF(D1573=1,AND(AH1573,NOT(AI1573)),AND(AM1573,NOT(AN1573)))</f>
        <v/>
      </c>
      <c r="AP1573" s="119">
        <f>IF(D1573=1,AI1573,AN1573)</f>
        <v/>
      </c>
      <c r="AQ1573" s="125">
        <f>ABS(E1573)&lt;$AQ$2</f>
        <v/>
      </c>
      <c r="AS1573">
        <f>IF(AP1573,MAX(AS$3:AS1571)+1,"")</f>
        <v/>
      </c>
    </row>
    <row r="1574">
      <c r="A1574" t="n">
        <v>1484</v>
      </c>
      <c r="B1574" s="131">
        <f>IF(A1574=1,0,IF(AP1574,0.1*ε_cu1cd,0))</f>
        <v/>
      </c>
      <c r="C1574" s="131">
        <f>IF(A1574=1,0.1*ε_cu1cd,C1573+B1573)</f>
        <v/>
      </c>
      <c r="D1574" s="113">
        <f>IF('Нормальний переріз'!$D$68&gt;0,1,2)</f>
        <v/>
      </c>
      <c r="E1574" s="144">
        <f>IF(D1574=1,F1574,G1574)</f>
        <v/>
      </c>
      <c r="F1574" s="124">
        <f>IF(AI1573,0.11*ε_cu1cd,IF(AH1573,F1573*0.01,F1573))</f>
        <v/>
      </c>
      <c r="G1574" s="124">
        <f>IF(AP1573,-0.1*ε_cu1cd,IF(AM1573,G1573*0.01,G1573))</f>
        <v/>
      </c>
      <c r="H1574" s="113">
        <f>IF(A1574=1,E1574,IF(AO1573,H1573-E1573+E1574,IF(AP1573,0.8*H1573,H1573+E1574)))</f>
        <v/>
      </c>
      <c r="I1574" s="169">
        <f>(C1574-H1574)/h</f>
        <v/>
      </c>
      <c r="J1574">
        <f>C1574/(ε_c1cd)</f>
        <v/>
      </c>
      <c r="K1574">
        <f>C1574/I1574</f>
        <v/>
      </c>
      <c r="L1574" s="131">
        <f>I1574/(ε_c1cd)</f>
        <v/>
      </c>
      <c r="M1574">
        <f>I1574*(K1574-Z_s1)</f>
        <v/>
      </c>
      <c r="N1574">
        <f>I1574*(K1574-Z_s2)</f>
        <v/>
      </c>
      <c r="O1574">
        <f>E_s*M1574</f>
        <v/>
      </c>
      <c r="P1574">
        <f>E_s*N1574</f>
        <v/>
      </c>
      <c r="Q1574">
        <f>O1574*A_s1</f>
        <v/>
      </c>
      <c r="R1574">
        <f>P1574*A_s2</f>
        <v/>
      </c>
      <c r="S1574">
        <f>Q1574*($K1574-Z_s1)</f>
        <v/>
      </c>
      <c r="T1574">
        <f>R1574*($K1574-Z_s2)</f>
        <v/>
      </c>
      <c r="U1574">
        <f>(INDIRECT("a_"&amp;U$2)/(U$2+1))*(($C1574^(U$2+1)-$H1574^(U$2+1))/(ε_c1cd^(U$2+1)))</f>
        <v/>
      </c>
      <c r="V1574">
        <f>(INDIRECT("a_"&amp;V$2)/(V$2+1))*(($C1574^(V$2+1)-$H1574^(V$2+1))/(ε_c1cd^(V$2+1)))</f>
        <v/>
      </c>
      <c r="W1574">
        <f>(INDIRECT("a_"&amp;W$2)/(W$2+1))*(($C1574^(W$2+1)-$H1574^(W$2+1))/(ε_c1cd^(W$2+1)))</f>
        <v/>
      </c>
      <c r="X1574">
        <f>(INDIRECT("a_"&amp;X$2)/(X$2+1))*(($C1574^(X$2+1)-$H1574^(X$2+1))/(ε_c1cd^(X$2+1)))</f>
        <v/>
      </c>
      <c r="Y1574">
        <f>(INDIRECT("a_"&amp;Y$2)/(Y$2+1))*(($C1574^(Y$2+1)-$H1574^(Y$2+1))/(ε_c1cd^(Y$2+1)))</f>
        <v/>
      </c>
      <c r="Z1574">
        <f>(INDIRECT("a_"&amp;Z$2)/(Z$2+2))*(($C1574^(Z$2+2)-$H1574^(Z$2+2))/(ε_c1cd^(Z$2+2)))</f>
        <v/>
      </c>
      <c r="AA1574">
        <f>(INDIRECT("a_"&amp;AA$2)/(AA$2+2))*(($C1574^(AA$2+2)-$H1574^(AA$2+2))/(ε_c1cd^(AA$2+2)))</f>
        <v/>
      </c>
      <c r="AB1574">
        <f>(INDIRECT("a_"&amp;AB$2)/(AB$2+2))*(($C1574^(AB$2+2)-$H1574^(AB$2+2))/(ε_c1cd^(AB$2+2)))</f>
        <v/>
      </c>
      <c r="AC1574">
        <f>(INDIRECT("a_"&amp;AC$2)/(AC$2+2))*(($C1574^(AC$2+2)-$H1574^(AC$2+2))/(ε_c1cd^(AC$2+2)))</f>
        <v/>
      </c>
      <c r="AD1574">
        <f>(INDIRECT("a_"&amp;AD$2)/(AD$2+2))*(($C1574^(AD$2+2)-$H1574^(AD$2+2))/(ε_c1cd^(AD$2+2)))</f>
        <v/>
      </c>
      <c r="AE1574" s="111">
        <f>(b*f_cd/L1574)*SUM(U1574:Y1574)+SUM(Q1574:R1574)</f>
        <v/>
      </c>
      <c r="AF1574" s="112">
        <f>AE1574*(K1574-y+e)</f>
        <v/>
      </c>
      <c r="AG1574" s="113">
        <f>(b*f_cd/(L1574^2))*SUM(Z1574:AD1574)+SUM(S1574:T1574)-AF1574</f>
        <v/>
      </c>
      <c r="AH1574" s="114">
        <f>AG1574&lt;0</f>
        <v/>
      </c>
      <c r="AI1574" s="115">
        <f>IF(A1574=1,FALSE,(AND(AQ1574,AH1574,NOT(AI1573))))</f>
        <v/>
      </c>
      <c r="AJ1574" s="116">
        <f>(b*f_cd/L1574)*(a_1/2*J1574^2+a_2/3*J1574^3+a_3/4*J1574^4+a_4/5*J1574^5+a_5/6*J1574^6)+SUM(Q1574:R1574)</f>
        <v/>
      </c>
      <c r="AK1574">
        <f>AJ1574*(K1574-y+e)</f>
        <v/>
      </c>
      <c r="AL1574" s="118">
        <f>(b*f_cd/(L1574^2))*(a_1/3*J1574^3+a_2/4*J1574^4+a_3/5*J1574^5+a_4/6*J1574^6+a_5/7*J1574^7)+SUM(S1574:T1574)-AK1574</f>
        <v/>
      </c>
      <c r="AM1574" s="114">
        <f>AL1574&gt;0</f>
        <v/>
      </c>
      <c r="AN1574" s="115">
        <f>IF(A1574=1,FALSE,(AND(AQ1574,AM1574,NOT(AN1573))))</f>
        <v/>
      </c>
      <c r="AO1574">
        <f>IF(D1574=1,AND(AH1574,NOT(AI1574)),AND(AM1574,NOT(AN1574)))</f>
        <v/>
      </c>
      <c r="AP1574" s="119">
        <f>IF(D1574=1,AI1574,AN1574)</f>
        <v/>
      </c>
      <c r="AQ1574" s="125">
        <f>ABS(E1574)&lt;$AQ$2</f>
        <v/>
      </c>
      <c r="AS1574">
        <f>IF(AP1574,MAX(AS$3:AS1572)+1,"")</f>
        <v/>
      </c>
    </row>
    <row r="1575">
      <c r="A1575" t="n">
        <v>1485</v>
      </c>
      <c r="B1575" s="131">
        <f>IF(A1575=1,0,IF(AP1575,0.1*ε_cu1cd,0))</f>
        <v/>
      </c>
      <c r="C1575" s="131">
        <f>IF(A1575=1,0.1*ε_cu1cd,C1574+B1574)</f>
        <v/>
      </c>
      <c r="D1575" s="113">
        <f>IF('Нормальний переріз'!$D$68&gt;0,1,2)</f>
        <v/>
      </c>
      <c r="E1575" s="144">
        <f>IF(D1575=1,F1575,G1575)</f>
        <v/>
      </c>
      <c r="F1575" s="124">
        <f>IF(AI1574,0.11*ε_cu1cd,IF(AH1574,F1574*0.01,F1574))</f>
        <v/>
      </c>
      <c r="G1575" s="124">
        <f>IF(AP1574,-0.1*ε_cu1cd,IF(AM1574,G1574*0.01,G1574))</f>
        <v/>
      </c>
      <c r="H1575" s="113">
        <f>IF(A1575=1,E1575,IF(AO1574,H1574-E1574+E1575,IF(AP1574,0.8*H1574,H1574+E1575)))</f>
        <v/>
      </c>
      <c r="I1575" s="169">
        <f>(C1575-H1575)/h</f>
        <v/>
      </c>
      <c r="J1575">
        <f>C1575/(ε_c1cd)</f>
        <v/>
      </c>
      <c r="K1575">
        <f>C1575/I1575</f>
        <v/>
      </c>
      <c r="L1575" s="131">
        <f>I1575/(ε_c1cd)</f>
        <v/>
      </c>
      <c r="M1575">
        <f>I1575*(K1575-Z_s1)</f>
        <v/>
      </c>
      <c r="N1575">
        <f>I1575*(K1575-Z_s2)</f>
        <v/>
      </c>
      <c r="O1575">
        <f>E_s*M1575</f>
        <v/>
      </c>
      <c r="P1575">
        <f>E_s*N1575</f>
        <v/>
      </c>
      <c r="Q1575">
        <f>O1575*A_s1</f>
        <v/>
      </c>
      <c r="R1575">
        <f>P1575*A_s2</f>
        <v/>
      </c>
      <c r="S1575">
        <f>Q1575*($K1575-Z_s1)</f>
        <v/>
      </c>
      <c r="T1575">
        <f>R1575*($K1575-Z_s2)</f>
        <v/>
      </c>
      <c r="U1575">
        <f>(INDIRECT("a_"&amp;U$2)/(U$2+1))*(($C1575^(U$2+1)-$H1575^(U$2+1))/(ε_c1cd^(U$2+1)))</f>
        <v/>
      </c>
      <c r="V1575">
        <f>(INDIRECT("a_"&amp;V$2)/(V$2+1))*(($C1575^(V$2+1)-$H1575^(V$2+1))/(ε_c1cd^(V$2+1)))</f>
        <v/>
      </c>
      <c r="W1575">
        <f>(INDIRECT("a_"&amp;W$2)/(W$2+1))*(($C1575^(W$2+1)-$H1575^(W$2+1))/(ε_c1cd^(W$2+1)))</f>
        <v/>
      </c>
      <c r="X1575">
        <f>(INDIRECT("a_"&amp;X$2)/(X$2+1))*(($C1575^(X$2+1)-$H1575^(X$2+1))/(ε_c1cd^(X$2+1)))</f>
        <v/>
      </c>
      <c r="Y1575">
        <f>(INDIRECT("a_"&amp;Y$2)/(Y$2+1))*(($C1575^(Y$2+1)-$H1575^(Y$2+1))/(ε_c1cd^(Y$2+1)))</f>
        <v/>
      </c>
      <c r="Z1575">
        <f>(INDIRECT("a_"&amp;Z$2)/(Z$2+2))*(($C1575^(Z$2+2)-$H1575^(Z$2+2))/(ε_c1cd^(Z$2+2)))</f>
        <v/>
      </c>
      <c r="AA1575">
        <f>(INDIRECT("a_"&amp;AA$2)/(AA$2+2))*(($C1575^(AA$2+2)-$H1575^(AA$2+2))/(ε_c1cd^(AA$2+2)))</f>
        <v/>
      </c>
      <c r="AB1575">
        <f>(INDIRECT("a_"&amp;AB$2)/(AB$2+2))*(($C1575^(AB$2+2)-$H1575^(AB$2+2))/(ε_c1cd^(AB$2+2)))</f>
        <v/>
      </c>
      <c r="AC1575">
        <f>(INDIRECT("a_"&amp;AC$2)/(AC$2+2))*(($C1575^(AC$2+2)-$H1575^(AC$2+2))/(ε_c1cd^(AC$2+2)))</f>
        <v/>
      </c>
      <c r="AD1575">
        <f>(INDIRECT("a_"&amp;AD$2)/(AD$2+2))*(($C1575^(AD$2+2)-$H1575^(AD$2+2))/(ε_c1cd^(AD$2+2)))</f>
        <v/>
      </c>
      <c r="AE1575" s="111">
        <f>(b*f_cd/L1575)*SUM(U1575:Y1575)+SUM(Q1575:R1575)</f>
        <v/>
      </c>
      <c r="AF1575" s="112">
        <f>AE1575*(K1575-y+e)</f>
        <v/>
      </c>
      <c r="AG1575" s="113">
        <f>(b*f_cd/(L1575^2))*SUM(Z1575:AD1575)+SUM(S1575:T1575)-AF1575</f>
        <v/>
      </c>
      <c r="AH1575" s="114">
        <f>AG1575&lt;0</f>
        <v/>
      </c>
      <c r="AI1575" s="115">
        <f>IF(A1575=1,FALSE,(AND(AQ1575,AH1575,NOT(AI1574))))</f>
        <v/>
      </c>
      <c r="AJ1575" s="116">
        <f>(b*f_cd/L1575)*(a_1/2*J1575^2+a_2/3*J1575^3+a_3/4*J1575^4+a_4/5*J1575^5+a_5/6*J1575^6)+SUM(Q1575:R1575)</f>
        <v/>
      </c>
      <c r="AK1575">
        <f>AJ1575*(K1575-y+e)</f>
        <v/>
      </c>
      <c r="AL1575" s="118">
        <f>(b*f_cd/(L1575^2))*(a_1/3*J1575^3+a_2/4*J1575^4+a_3/5*J1575^5+a_4/6*J1575^6+a_5/7*J1575^7)+SUM(S1575:T1575)-AK1575</f>
        <v/>
      </c>
      <c r="AM1575" s="114">
        <f>AL1575&gt;0</f>
        <v/>
      </c>
      <c r="AN1575" s="115">
        <f>IF(A1575=1,FALSE,(AND(AQ1575,AM1575,NOT(AN1574))))</f>
        <v/>
      </c>
      <c r="AO1575">
        <f>IF(D1575=1,AND(AH1575,NOT(AI1575)),AND(AM1575,NOT(AN1575)))</f>
        <v/>
      </c>
      <c r="AP1575" s="119">
        <f>IF(D1575=1,AI1575,AN1575)</f>
        <v/>
      </c>
      <c r="AQ1575" s="125">
        <f>ABS(E1575)&lt;$AQ$2</f>
        <v/>
      </c>
      <c r="AS1575">
        <f>IF(AP1575,MAX(AS$3:AS1573)+1,"")</f>
        <v/>
      </c>
    </row>
    <row r="1576">
      <c r="A1576" t="n">
        <v>1486</v>
      </c>
      <c r="B1576" s="131">
        <f>IF(A1576=1,0,IF(AP1576,0.1*ε_cu1cd,0))</f>
        <v/>
      </c>
      <c r="C1576" s="131">
        <f>IF(A1576=1,0.1*ε_cu1cd,C1575+B1575)</f>
        <v/>
      </c>
      <c r="D1576" s="113">
        <f>IF('Нормальний переріз'!$D$68&gt;0,1,2)</f>
        <v/>
      </c>
      <c r="E1576" s="144">
        <f>IF(D1576=1,F1576,G1576)</f>
        <v/>
      </c>
      <c r="F1576" s="124">
        <f>IF(AI1575,0.11*ε_cu1cd,IF(AH1575,F1575*0.01,F1575))</f>
        <v/>
      </c>
      <c r="G1576" s="124">
        <f>IF(AP1575,-0.1*ε_cu1cd,IF(AM1575,G1575*0.01,G1575))</f>
        <v/>
      </c>
      <c r="H1576" s="113">
        <f>IF(A1576=1,E1576,IF(AO1575,H1575-E1575+E1576,IF(AP1575,0.8*H1575,H1575+E1576)))</f>
        <v/>
      </c>
      <c r="I1576" s="169">
        <f>(C1576-H1576)/h</f>
        <v/>
      </c>
      <c r="J1576">
        <f>C1576/(ε_c1cd)</f>
        <v/>
      </c>
      <c r="K1576">
        <f>C1576/I1576</f>
        <v/>
      </c>
      <c r="L1576" s="131">
        <f>I1576/(ε_c1cd)</f>
        <v/>
      </c>
      <c r="M1576">
        <f>I1576*(K1576-Z_s1)</f>
        <v/>
      </c>
      <c r="N1576">
        <f>I1576*(K1576-Z_s2)</f>
        <v/>
      </c>
      <c r="O1576">
        <f>E_s*M1576</f>
        <v/>
      </c>
      <c r="P1576">
        <f>E_s*N1576</f>
        <v/>
      </c>
      <c r="Q1576">
        <f>O1576*A_s1</f>
        <v/>
      </c>
      <c r="R1576">
        <f>P1576*A_s2</f>
        <v/>
      </c>
      <c r="S1576">
        <f>Q1576*($K1576-Z_s1)</f>
        <v/>
      </c>
      <c r="T1576">
        <f>R1576*($K1576-Z_s2)</f>
        <v/>
      </c>
      <c r="U1576">
        <f>(INDIRECT("a_"&amp;U$2)/(U$2+1))*(($C1576^(U$2+1)-$H1576^(U$2+1))/(ε_c1cd^(U$2+1)))</f>
        <v/>
      </c>
      <c r="V1576">
        <f>(INDIRECT("a_"&amp;V$2)/(V$2+1))*(($C1576^(V$2+1)-$H1576^(V$2+1))/(ε_c1cd^(V$2+1)))</f>
        <v/>
      </c>
      <c r="W1576">
        <f>(INDIRECT("a_"&amp;W$2)/(W$2+1))*(($C1576^(W$2+1)-$H1576^(W$2+1))/(ε_c1cd^(W$2+1)))</f>
        <v/>
      </c>
      <c r="X1576">
        <f>(INDIRECT("a_"&amp;X$2)/(X$2+1))*(($C1576^(X$2+1)-$H1576^(X$2+1))/(ε_c1cd^(X$2+1)))</f>
        <v/>
      </c>
      <c r="Y1576">
        <f>(INDIRECT("a_"&amp;Y$2)/(Y$2+1))*(($C1576^(Y$2+1)-$H1576^(Y$2+1))/(ε_c1cd^(Y$2+1)))</f>
        <v/>
      </c>
      <c r="Z1576">
        <f>(INDIRECT("a_"&amp;Z$2)/(Z$2+2))*(($C1576^(Z$2+2)-$H1576^(Z$2+2))/(ε_c1cd^(Z$2+2)))</f>
        <v/>
      </c>
      <c r="AA1576">
        <f>(INDIRECT("a_"&amp;AA$2)/(AA$2+2))*(($C1576^(AA$2+2)-$H1576^(AA$2+2))/(ε_c1cd^(AA$2+2)))</f>
        <v/>
      </c>
      <c r="AB1576">
        <f>(INDIRECT("a_"&amp;AB$2)/(AB$2+2))*(($C1576^(AB$2+2)-$H1576^(AB$2+2))/(ε_c1cd^(AB$2+2)))</f>
        <v/>
      </c>
      <c r="AC1576">
        <f>(INDIRECT("a_"&amp;AC$2)/(AC$2+2))*(($C1576^(AC$2+2)-$H1576^(AC$2+2))/(ε_c1cd^(AC$2+2)))</f>
        <v/>
      </c>
      <c r="AD1576">
        <f>(INDIRECT("a_"&amp;AD$2)/(AD$2+2))*(($C1576^(AD$2+2)-$H1576^(AD$2+2))/(ε_c1cd^(AD$2+2)))</f>
        <v/>
      </c>
      <c r="AE1576" s="111">
        <f>(b*f_cd/L1576)*SUM(U1576:Y1576)+SUM(Q1576:R1576)</f>
        <v/>
      </c>
      <c r="AF1576" s="112">
        <f>AE1576*(K1576-y+e)</f>
        <v/>
      </c>
      <c r="AG1576" s="113">
        <f>(b*f_cd/(L1576^2))*SUM(Z1576:AD1576)+SUM(S1576:T1576)-AF1576</f>
        <v/>
      </c>
      <c r="AH1576" s="114">
        <f>AG1576&lt;0</f>
        <v/>
      </c>
      <c r="AI1576" s="115">
        <f>IF(A1576=1,FALSE,(AND(AQ1576,AH1576,NOT(AI1575))))</f>
        <v/>
      </c>
      <c r="AJ1576" s="116">
        <f>(b*f_cd/L1576)*(a_1/2*J1576^2+a_2/3*J1576^3+a_3/4*J1576^4+a_4/5*J1576^5+a_5/6*J1576^6)+SUM(Q1576:R1576)</f>
        <v/>
      </c>
      <c r="AK1576">
        <f>AJ1576*(K1576-y+e)</f>
        <v/>
      </c>
      <c r="AL1576" s="118">
        <f>(b*f_cd/(L1576^2))*(a_1/3*J1576^3+a_2/4*J1576^4+a_3/5*J1576^5+a_4/6*J1576^6+a_5/7*J1576^7)+SUM(S1576:T1576)-AK1576</f>
        <v/>
      </c>
      <c r="AM1576" s="114">
        <f>AL1576&gt;0</f>
        <v/>
      </c>
      <c r="AN1576" s="115">
        <f>IF(A1576=1,FALSE,(AND(AQ1576,AM1576,NOT(AN1575))))</f>
        <v/>
      </c>
      <c r="AO1576">
        <f>IF(D1576=1,AND(AH1576,NOT(AI1576)),AND(AM1576,NOT(AN1576)))</f>
        <v/>
      </c>
      <c r="AP1576" s="119">
        <f>IF(D1576=1,AI1576,AN1576)</f>
        <v/>
      </c>
      <c r="AQ1576" s="125">
        <f>ABS(E1576)&lt;$AQ$2</f>
        <v/>
      </c>
      <c r="AS1576">
        <f>IF(AP1576,MAX(AS$3:AS1574)+1,"")</f>
        <v/>
      </c>
    </row>
    <row r="1577">
      <c r="A1577" t="n">
        <v>1487</v>
      </c>
      <c r="B1577" s="131">
        <f>IF(A1577=1,0,IF(AP1577,0.1*ε_cu1cd,0))</f>
        <v/>
      </c>
      <c r="C1577" s="131">
        <f>IF(A1577=1,0.1*ε_cu1cd,C1576+B1576)</f>
        <v/>
      </c>
      <c r="D1577" s="113">
        <f>IF('Нормальний переріз'!$D$68&gt;0,1,2)</f>
        <v/>
      </c>
      <c r="E1577" s="144">
        <f>IF(D1577=1,F1577,G1577)</f>
        <v/>
      </c>
      <c r="F1577" s="124">
        <f>IF(AI1576,0.11*ε_cu1cd,IF(AH1576,F1576*0.01,F1576))</f>
        <v/>
      </c>
      <c r="G1577" s="124">
        <f>IF(AP1576,-0.1*ε_cu1cd,IF(AM1576,G1576*0.01,G1576))</f>
        <v/>
      </c>
      <c r="H1577" s="113">
        <f>IF(A1577=1,E1577,IF(AO1576,H1576-E1576+E1577,IF(AP1576,0.8*H1576,H1576+E1577)))</f>
        <v/>
      </c>
      <c r="I1577" s="169">
        <f>(C1577-H1577)/h</f>
        <v/>
      </c>
      <c r="J1577">
        <f>C1577/(ε_c1cd)</f>
        <v/>
      </c>
      <c r="K1577">
        <f>C1577/I1577</f>
        <v/>
      </c>
      <c r="L1577" s="131">
        <f>I1577/(ε_c1cd)</f>
        <v/>
      </c>
      <c r="M1577">
        <f>I1577*(K1577-Z_s1)</f>
        <v/>
      </c>
      <c r="N1577">
        <f>I1577*(K1577-Z_s2)</f>
        <v/>
      </c>
      <c r="O1577">
        <f>E_s*M1577</f>
        <v/>
      </c>
      <c r="P1577">
        <f>E_s*N1577</f>
        <v/>
      </c>
      <c r="Q1577">
        <f>O1577*A_s1</f>
        <v/>
      </c>
      <c r="R1577">
        <f>P1577*A_s2</f>
        <v/>
      </c>
      <c r="S1577">
        <f>Q1577*($K1577-Z_s1)</f>
        <v/>
      </c>
      <c r="T1577">
        <f>R1577*($K1577-Z_s2)</f>
        <v/>
      </c>
      <c r="U1577">
        <f>(INDIRECT("a_"&amp;U$2)/(U$2+1))*(($C1577^(U$2+1)-$H1577^(U$2+1))/(ε_c1cd^(U$2+1)))</f>
        <v/>
      </c>
      <c r="V1577">
        <f>(INDIRECT("a_"&amp;V$2)/(V$2+1))*(($C1577^(V$2+1)-$H1577^(V$2+1))/(ε_c1cd^(V$2+1)))</f>
        <v/>
      </c>
      <c r="W1577">
        <f>(INDIRECT("a_"&amp;W$2)/(W$2+1))*(($C1577^(W$2+1)-$H1577^(W$2+1))/(ε_c1cd^(W$2+1)))</f>
        <v/>
      </c>
      <c r="X1577">
        <f>(INDIRECT("a_"&amp;X$2)/(X$2+1))*(($C1577^(X$2+1)-$H1577^(X$2+1))/(ε_c1cd^(X$2+1)))</f>
        <v/>
      </c>
      <c r="Y1577">
        <f>(INDIRECT("a_"&amp;Y$2)/(Y$2+1))*(($C1577^(Y$2+1)-$H1577^(Y$2+1))/(ε_c1cd^(Y$2+1)))</f>
        <v/>
      </c>
      <c r="Z1577">
        <f>(INDIRECT("a_"&amp;Z$2)/(Z$2+2))*(($C1577^(Z$2+2)-$H1577^(Z$2+2))/(ε_c1cd^(Z$2+2)))</f>
        <v/>
      </c>
      <c r="AA1577">
        <f>(INDIRECT("a_"&amp;AA$2)/(AA$2+2))*(($C1577^(AA$2+2)-$H1577^(AA$2+2))/(ε_c1cd^(AA$2+2)))</f>
        <v/>
      </c>
      <c r="AB1577">
        <f>(INDIRECT("a_"&amp;AB$2)/(AB$2+2))*(($C1577^(AB$2+2)-$H1577^(AB$2+2))/(ε_c1cd^(AB$2+2)))</f>
        <v/>
      </c>
      <c r="AC1577">
        <f>(INDIRECT("a_"&amp;AC$2)/(AC$2+2))*(($C1577^(AC$2+2)-$H1577^(AC$2+2))/(ε_c1cd^(AC$2+2)))</f>
        <v/>
      </c>
      <c r="AD1577">
        <f>(INDIRECT("a_"&amp;AD$2)/(AD$2+2))*(($C1577^(AD$2+2)-$H1577^(AD$2+2))/(ε_c1cd^(AD$2+2)))</f>
        <v/>
      </c>
      <c r="AE1577" s="111">
        <f>(b*f_cd/L1577)*SUM(U1577:Y1577)+SUM(Q1577:R1577)</f>
        <v/>
      </c>
      <c r="AF1577" s="112">
        <f>AE1577*(K1577-y+e)</f>
        <v/>
      </c>
      <c r="AG1577" s="113">
        <f>(b*f_cd/(L1577^2))*SUM(Z1577:AD1577)+SUM(S1577:T1577)-AF1577</f>
        <v/>
      </c>
      <c r="AH1577" s="114">
        <f>AG1577&lt;0</f>
        <v/>
      </c>
      <c r="AI1577" s="115">
        <f>IF(A1577=1,FALSE,(AND(AQ1577,AH1577,NOT(AI1576))))</f>
        <v/>
      </c>
      <c r="AJ1577" s="116">
        <f>(b*f_cd/L1577)*(a_1/2*J1577^2+a_2/3*J1577^3+a_3/4*J1577^4+a_4/5*J1577^5+a_5/6*J1577^6)+SUM(Q1577:R1577)</f>
        <v/>
      </c>
      <c r="AK1577">
        <f>AJ1577*(K1577-y+e)</f>
        <v/>
      </c>
      <c r="AL1577" s="118">
        <f>(b*f_cd/(L1577^2))*(a_1/3*J1577^3+a_2/4*J1577^4+a_3/5*J1577^5+a_4/6*J1577^6+a_5/7*J1577^7)+SUM(S1577:T1577)-AK1577</f>
        <v/>
      </c>
      <c r="AM1577" s="114">
        <f>AL1577&gt;0</f>
        <v/>
      </c>
      <c r="AN1577" s="115">
        <f>IF(A1577=1,FALSE,(AND(AQ1577,AM1577,NOT(AN1576))))</f>
        <v/>
      </c>
      <c r="AO1577">
        <f>IF(D1577=1,AND(AH1577,NOT(AI1577)),AND(AM1577,NOT(AN1577)))</f>
        <v/>
      </c>
      <c r="AP1577" s="119">
        <f>IF(D1577=1,AI1577,AN1577)</f>
        <v/>
      </c>
      <c r="AQ1577" s="125">
        <f>ABS(E1577)&lt;$AQ$2</f>
        <v/>
      </c>
      <c r="AS1577">
        <f>IF(AP1577,MAX(AS$3:AS1575)+1,"")</f>
        <v/>
      </c>
    </row>
    <row r="1578">
      <c r="A1578" t="n">
        <v>1488</v>
      </c>
      <c r="B1578" s="131">
        <f>IF(A1578=1,0,IF(AP1578,0.1*ε_cu1cd,0))</f>
        <v/>
      </c>
      <c r="C1578" s="131">
        <f>IF(A1578=1,0.1*ε_cu1cd,C1577+B1577)</f>
        <v/>
      </c>
      <c r="D1578" s="113">
        <f>IF('Нормальний переріз'!$D$68&gt;0,1,2)</f>
        <v/>
      </c>
      <c r="E1578" s="144">
        <f>IF(D1578=1,F1578,G1578)</f>
        <v/>
      </c>
      <c r="F1578" s="124">
        <f>IF(AI1577,0.11*ε_cu1cd,IF(AH1577,F1577*0.01,F1577))</f>
        <v/>
      </c>
      <c r="G1578" s="124">
        <f>IF(AP1577,-0.1*ε_cu1cd,IF(AM1577,G1577*0.01,G1577))</f>
        <v/>
      </c>
      <c r="H1578" s="113">
        <f>IF(A1578=1,E1578,IF(AO1577,H1577-E1577+E1578,IF(AP1577,0.8*H1577,H1577+E1578)))</f>
        <v/>
      </c>
      <c r="I1578" s="169">
        <f>(C1578-H1578)/h</f>
        <v/>
      </c>
      <c r="J1578">
        <f>C1578/(ε_c1cd)</f>
        <v/>
      </c>
      <c r="K1578">
        <f>C1578/I1578</f>
        <v/>
      </c>
      <c r="L1578" s="131">
        <f>I1578/(ε_c1cd)</f>
        <v/>
      </c>
      <c r="M1578">
        <f>I1578*(K1578-Z_s1)</f>
        <v/>
      </c>
      <c r="N1578">
        <f>I1578*(K1578-Z_s2)</f>
        <v/>
      </c>
      <c r="O1578">
        <f>E_s*M1578</f>
        <v/>
      </c>
      <c r="P1578">
        <f>E_s*N1578</f>
        <v/>
      </c>
      <c r="Q1578">
        <f>O1578*A_s1</f>
        <v/>
      </c>
      <c r="R1578">
        <f>P1578*A_s2</f>
        <v/>
      </c>
      <c r="S1578">
        <f>Q1578*($K1578-Z_s1)</f>
        <v/>
      </c>
      <c r="T1578">
        <f>R1578*($K1578-Z_s2)</f>
        <v/>
      </c>
      <c r="U1578">
        <f>(INDIRECT("a_"&amp;U$2)/(U$2+1))*(($C1578^(U$2+1)-$H1578^(U$2+1))/(ε_c1cd^(U$2+1)))</f>
        <v/>
      </c>
      <c r="V1578">
        <f>(INDIRECT("a_"&amp;V$2)/(V$2+1))*(($C1578^(V$2+1)-$H1578^(V$2+1))/(ε_c1cd^(V$2+1)))</f>
        <v/>
      </c>
      <c r="W1578">
        <f>(INDIRECT("a_"&amp;W$2)/(W$2+1))*(($C1578^(W$2+1)-$H1578^(W$2+1))/(ε_c1cd^(W$2+1)))</f>
        <v/>
      </c>
      <c r="X1578">
        <f>(INDIRECT("a_"&amp;X$2)/(X$2+1))*(($C1578^(X$2+1)-$H1578^(X$2+1))/(ε_c1cd^(X$2+1)))</f>
        <v/>
      </c>
      <c r="Y1578">
        <f>(INDIRECT("a_"&amp;Y$2)/(Y$2+1))*(($C1578^(Y$2+1)-$H1578^(Y$2+1))/(ε_c1cd^(Y$2+1)))</f>
        <v/>
      </c>
      <c r="Z1578">
        <f>(INDIRECT("a_"&amp;Z$2)/(Z$2+2))*(($C1578^(Z$2+2)-$H1578^(Z$2+2))/(ε_c1cd^(Z$2+2)))</f>
        <v/>
      </c>
      <c r="AA1578">
        <f>(INDIRECT("a_"&amp;AA$2)/(AA$2+2))*(($C1578^(AA$2+2)-$H1578^(AA$2+2))/(ε_c1cd^(AA$2+2)))</f>
        <v/>
      </c>
      <c r="AB1578">
        <f>(INDIRECT("a_"&amp;AB$2)/(AB$2+2))*(($C1578^(AB$2+2)-$H1578^(AB$2+2))/(ε_c1cd^(AB$2+2)))</f>
        <v/>
      </c>
      <c r="AC1578">
        <f>(INDIRECT("a_"&amp;AC$2)/(AC$2+2))*(($C1578^(AC$2+2)-$H1578^(AC$2+2))/(ε_c1cd^(AC$2+2)))</f>
        <v/>
      </c>
      <c r="AD1578">
        <f>(INDIRECT("a_"&amp;AD$2)/(AD$2+2))*(($C1578^(AD$2+2)-$H1578^(AD$2+2))/(ε_c1cd^(AD$2+2)))</f>
        <v/>
      </c>
      <c r="AE1578" s="111">
        <f>(b*f_cd/L1578)*SUM(U1578:Y1578)+SUM(Q1578:R1578)</f>
        <v/>
      </c>
      <c r="AF1578" s="112">
        <f>AE1578*(K1578-y+e)</f>
        <v/>
      </c>
      <c r="AG1578" s="113">
        <f>(b*f_cd/(L1578^2))*SUM(Z1578:AD1578)+SUM(S1578:T1578)-AF1578</f>
        <v/>
      </c>
      <c r="AH1578" s="114">
        <f>AG1578&lt;0</f>
        <v/>
      </c>
      <c r="AI1578" s="115">
        <f>IF(A1578=1,FALSE,(AND(AQ1578,AH1578,NOT(AI1577))))</f>
        <v/>
      </c>
      <c r="AJ1578" s="116">
        <f>(b*f_cd/L1578)*(a_1/2*J1578^2+a_2/3*J1578^3+a_3/4*J1578^4+a_4/5*J1578^5+a_5/6*J1578^6)+SUM(Q1578:R1578)</f>
        <v/>
      </c>
      <c r="AK1578">
        <f>AJ1578*(K1578-y+e)</f>
        <v/>
      </c>
      <c r="AL1578" s="118">
        <f>(b*f_cd/(L1578^2))*(a_1/3*J1578^3+a_2/4*J1578^4+a_3/5*J1578^5+a_4/6*J1578^6+a_5/7*J1578^7)+SUM(S1578:T1578)-AK1578</f>
        <v/>
      </c>
      <c r="AM1578" s="114">
        <f>AL1578&gt;0</f>
        <v/>
      </c>
      <c r="AN1578" s="115">
        <f>IF(A1578=1,FALSE,(AND(AQ1578,AM1578,NOT(AN1577))))</f>
        <v/>
      </c>
      <c r="AO1578">
        <f>IF(D1578=1,AND(AH1578,NOT(AI1578)),AND(AM1578,NOT(AN1578)))</f>
        <v/>
      </c>
      <c r="AP1578" s="119">
        <f>IF(D1578=1,AI1578,AN1578)</f>
        <v/>
      </c>
      <c r="AQ1578" s="125">
        <f>ABS(E1578)&lt;$AQ$2</f>
        <v/>
      </c>
      <c r="AS1578">
        <f>IF(AP1578,MAX(AS$3:AS1576)+1,"")</f>
        <v/>
      </c>
    </row>
    <row r="1579">
      <c r="A1579" t="n">
        <v>1489</v>
      </c>
      <c r="B1579" s="131">
        <f>IF(A1579=1,0,IF(AP1579,0.1*ε_cu1cd,0))</f>
        <v/>
      </c>
      <c r="C1579" s="131">
        <f>IF(A1579=1,0.1*ε_cu1cd,C1578+B1578)</f>
        <v/>
      </c>
      <c r="D1579" s="113">
        <f>IF('Нормальний переріз'!$D$68&gt;0,1,2)</f>
        <v/>
      </c>
      <c r="E1579" s="144">
        <f>IF(D1579=1,F1579,G1579)</f>
        <v/>
      </c>
      <c r="F1579" s="124">
        <f>IF(AI1578,0.11*ε_cu1cd,IF(AH1578,F1578*0.01,F1578))</f>
        <v/>
      </c>
      <c r="G1579" s="124">
        <f>IF(AP1578,-0.1*ε_cu1cd,IF(AM1578,G1578*0.01,G1578))</f>
        <v/>
      </c>
      <c r="H1579" s="113">
        <f>IF(A1579=1,E1579,IF(AO1578,H1578-E1578+E1579,IF(AP1578,0.8*H1578,H1578+E1579)))</f>
        <v/>
      </c>
      <c r="I1579" s="169">
        <f>(C1579-H1579)/h</f>
        <v/>
      </c>
      <c r="J1579">
        <f>C1579/(ε_c1cd)</f>
        <v/>
      </c>
      <c r="K1579">
        <f>C1579/I1579</f>
        <v/>
      </c>
      <c r="L1579" s="131">
        <f>I1579/(ε_c1cd)</f>
        <v/>
      </c>
      <c r="M1579">
        <f>I1579*(K1579-Z_s1)</f>
        <v/>
      </c>
      <c r="N1579">
        <f>I1579*(K1579-Z_s2)</f>
        <v/>
      </c>
      <c r="O1579">
        <f>E_s*M1579</f>
        <v/>
      </c>
      <c r="P1579">
        <f>E_s*N1579</f>
        <v/>
      </c>
      <c r="Q1579">
        <f>O1579*A_s1</f>
        <v/>
      </c>
      <c r="R1579">
        <f>P1579*A_s2</f>
        <v/>
      </c>
      <c r="S1579">
        <f>Q1579*($K1579-Z_s1)</f>
        <v/>
      </c>
      <c r="T1579">
        <f>R1579*($K1579-Z_s2)</f>
        <v/>
      </c>
      <c r="U1579">
        <f>(INDIRECT("a_"&amp;U$2)/(U$2+1))*(($C1579^(U$2+1)-$H1579^(U$2+1))/(ε_c1cd^(U$2+1)))</f>
        <v/>
      </c>
      <c r="V1579">
        <f>(INDIRECT("a_"&amp;V$2)/(V$2+1))*(($C1579^(V$2+1)-$H1579^(V$2+1))/(ε_c1cd^(V$2+1)))</f>
        <v/>
      </c>
      <c r="W1579">
        <f>(INDIRECT("a_"&amp;W$2)/(W$2+1))*(($C1579^(W$2+1)-$H1579^(W$2+1))/(ε_c1cd^(W$2+1)))</f>
        <v/>
      </c>
      <c r="X1579">
        <f>(INDIRECT("a_"&amp;X$2)/(X$2+1))*(($C1579^(X$2+1)-$H1579^(X$2+1))/(ε_c1cd^(X$2+1)))</f>
        <v/>
      </c>
      <c r="Y1579">
        <f>(INDIRECT("a_"&amp;Y$2)/(Y$2+1))*(($C1579^(Y$2+1)-$H1579^(Y$2+1))/(ε_c1cd^(Y$2+1)))</f>
        <v/>
      </c>
      <c r="Z1579">
        <f>(INDIRECT("a_"&amp;Z$2)/(Z$2+2))*(($C1579^(Z$2+2)-$H1579^(Z$2+2))/(ε_c1cd^(Z$2+2)))</f>
        <v/>
      </c>
      <c r="AA1579">
        <f>(INDIRECT("a_"&amp;AA$2)/(AA$2+2))*(($C1579^(AA$2+2)-$H1579^(AA$2+2))/(ε_c1cd^(AA$2+2)))</f>
        <v/>
      </c>
      <c r="AB1579">
        <f>(INDIRECT("a_"&amp;AB$2)/(AB$2+2))*(($C1579^(AB$2+2)-$H1579^(AB$2+2))/(ε_c1cd^(AB$2+2)))</f>
        <v/>
      </c>
      <c r="AC1579">
        <f>(INDIRECT("a_"&amp;AC$2)/(AC$2+2))*(($C1579^(AC$2+2)-$H1579^(AC$2+2))/(ε_c1cd^(AC$2+2)))</f>
        <v/>
      </c>
      <c r="AD1579">
        <f>(INDIRECT("a_"&amp;AD$2)/(AD$2+2))*(($C1579^(AD$2+2)-$H1579^(AD$2+2))/(ε_c1cd^(AD$2+2)))</f>
        <v/>
      </c>
      <c r="AE1579" s="111">
        <f>(b*f_cd/L1579)*SUM(U1579:Y1579)+SUM(Q1579:R1579)</f>
        <v/>
      </c>
      <c r="AF1579" s="112">
        <f>AE1579*(K1579-y+e)</f>
        <v/>
      </c>
      <c r="AG1579" s="113">
        <f>(b*f_cd/(L1579^2))*SUM(Z1579:AD1579)+SUM(S1579:T1579)-AF1579</f>
        <v/>
      </c>
      <c r="AH1579" s="114">
        <f>AG1579&lt;0</f>
        <v/>
      </c>
      <c r="AI1579" s="115">
        <f>IF(A1579=1,FALSE,(AND(AQ1579,AH1579,NOT(AI1578))))</f>
        <v/>
      </c>
      <c r="AJ1579" s="116">
        <f>(b*f_cd/L1579)*(a_1/2*J1579^2+a_2/3*J1579^3+a_3/4*J1579^4+a_4/5*J1579^5+a_5/6*J1579^6)+SUM(Q1579:R1579)</f>
        <v/>
      </c>
      <c r="AK1579">
        <f>AJ1579*(K1579-y+e)</f>
        <v/>
      </c>
      <c r="AL1579" s="118">
        <f>(b*f_cd/(L1579^2))*(a_1/3*J1579^3+a_2/4*J1579^4+a_3/5*J1579^5+a_4/6*J1579^6+a_5/7*J1579^7)+SUM(S1579:T1579)-AK1579</f>
        <v/>
      </c>
      <c r="AM1579" s="114">
        <f>AL1579&gt;0</f>
        <v/>
      </c>
      <c r="AN1579" s="115">
        <f>IF(A1579=1,FALSE,(AND(AQ1579,AM1579,NOT(AN1578))))</f>
        <v/>
      </c>
      <c r="AO1579">
        <f>IF(D1579=1,AND(AH1579,NOT(AI1579)),AND(AM1579,NOT(AN1579)))</f>
        <v/>
      </c>
      <c r="AP1579" s="119">
        <f>IF(D1579=1,AI1579,AN1579)</f>
        <v/>
      </c>
      <c r="AQ1579" s="125">
        <f>ABS(E1579)&lt;$AQ$2</f>
        <v/>
      </c>
      <c r="AS1579">
        <f>IF(AP1579,MAX(AS$3:AS1577)+1,"")</f>
        <v/>
      </c>
    </row>
    <row r="1580">
      <c r="A1580" t="n">
        <v>1490</v>
      </c>
      <c r="B1580" s="131">
        <f>IF(A1580=1,0,IF(AP1580,0.1*ε_cu1cd,0))</f>
        <v/>
      </c>
      <c r="C1580" s="131">
        <f>IF(A1580=1,0.1*ε_cu1cd,C1579+B1579)</f>
        <v/>
      </c>
      <c r="D1580" s="113">
        <f>IF('Нормальний переріз'!$D$68&gt;0,1,2)</f>
        <v/>
      </c>
      <c r="E1580" s="144">
        <f>IF(D1580=1,F1580,G1580)</f>
        <v/>
      </c>
      <c r="F1580" s="124">
        <f>IF(AI1579,0.11*ε_cu1cd,IF(AH1579,F1579*0.01,F1579))</f>
        <v/>
      </c>
      <c r="G1580" s="124">
        <f>IF(AP1579,-0.1*ε_cu1cd,IF(AM1579,G1579*0.01,G1579))</f>
        <v/>
      </c>
      <c r="H1580" s="113">
        <f>IF(A1580=1,E1580,IF(AO1579,H1579-E1579+E1580,IF(AP1579,0.8*H1579,H1579+E1580)))</f>
        <v/>
      </c>
      <c r="I1580" s="169">
        <f>(C1580-H1580)/h</f>
        <v/>
      </c>
      <c r="J1580">
        <f>C1580/(ε_c1cd)</f>
        <v/>
      </c>
      <c r="K1580">
        <f>C1580/I1580</f>
        <v/>
      </c>
      <c r="L1580" s="131">
        <f>I1580/(ε_c1cd)</f>
        <v/>
      </c>
      <c r="M1580">
        <f>I1580*(K1580-Z_s1)</f>
        <v/>
      </c>
      <c r="N1580">
        <f>I1580*(K1580-Z_s2)</f>
        <v/>
      </c>
      <c r="O1580">
        <f>E_s*M1580</f>
        <v/>
      </c>
      <c r="P1580">
        <f>E_s*N1580</f>
        <v/>
      </c>
      <c r="Q1580">
        <f>O1580*A_s1</f>
        <v/>
      </c>
      <c r="R1580">
        <f>P1580*A_s2</f>
        <v/>
      </c>
      <c r="S1580">
        <f>Q1580*($K1580-Z_s1)</f>
        <v/>
      </c>
      <c r="T1580">
        <f>R1580*($K1580-Z_s2)</f>
        <v/>
      </c>
      <c r="U1580">
        <f>(INDIRECT("a_"&amp;U$2)/(U$2+1))*(($C1580^(U$2+1)-$H1580^(U$2+1))/(ε_c1cd^(U$2+1)))</f>
        <v/>
      </c>
      <c r="V1580">
        <f>(INDIRECT("a_"&amp;V$2)/(V$2+1))*(($C1580^(V$2+1)-$H1580^(V$2+1))/(ε_c1cd^(V$2+1)))</f>
        <v/>
      </c>
      <c r="W1580">
        <f>(INDIRECT("a_"&amp;W$2)/(W$2+1))*(($C1580^(W$2+1)-$H1580^(W$2+1))/(ε_c1cd^(W$2+1)))</f>
        <v/>
      </c>
      <c r="X1580">
        <f>(INDIRECT("a_"&amp;X$2)/(X$2+1))*(($C1580^(X$2+1)-$H1580^(X$2+1))/(ε_c1cd^(X$2+1)))</f>
        <v/>
      </c>
      <c r="Y1580">
        <f>(INDIRECT("a_"&amp;Y$2)/(Y$2+1))*(($C1580^(Y$2+1)-$H1580^(Y$2+1))/(ε_c1cd^(Y$2+1)))</f>
        <v/>
      </c>
      <c r="Z1580">
        <f>(INDIRECT("a_"&amp;Z$2)/(Z$2+2))*(($C1580^(Z$2+2)-$H1580^(Z$2+2))/(ε_c1cd^(Z$2+2)))</f>
        <v/>
      </c>
      <c r="AA1580">
        <f>(INDIRECT("a_"&amp;AA$2)/(AA$2+2))*(($C1580^(AA$2+2)-$H1580^(AA$2+2))/(ε_c1cd^(AA$2+2)))</f>
        <v/>
      </c>
      <c r="AB1580">
        <f>(INDIRECT("a_"&amp;AB$2)/(AB$2+2))*(($C1580^(AB$2+2)-$H1580^(AB$2+2))/(ε_c1cd^(AB$2+2)))</f>
        <v/>
      </c>
      <c r="AC1580">
        <f>(INDIRECT("a_"&amp;AC$2)/(AC$2+2))*(($C1580^(AC$2+2)-$H1580^(AC$2+2))/(ε_c1cd^(AC$2+2)))</f>
        <v/>
      </c>
      <c r="AD1580">
        <f>(INDIRECT("a_"&amp;AD$2)/(AD$2+2))*(($C1580^(AD$2+2)-$H1580^(AD$2+2))/(ε_c1cd^(AD$2+2)))</f>
        <v/>
      </c>
      <c r="AE1580" s="111">
        <f>(b*f_cd/L1580)*SUM(U1580:Y1580)+SUM(Q1580:R1580)</f>
        <v/>
      </c>
      <c r="AF1580" s="112">
        <f>AE1580*(K1580-y+e)</f>
        <v/>
      </c>
      <c r="AG1580" s="113">
        <f>(b*f_cd/(L1580^2))*SUM(Z1580:AD1580)+SUM(S1580:T1580)-AF1580</f>
        <v/>
      </c>
      <c r="AH1580" s="114">
        <f>AG1580&lt;0</f>
        <v/>
      </c>
      <c r="AI1580" s="115">
        <f>IF(A1580=1,FALSE,(AND(AQ1580,AH1580,NOT(AI1579))))</f>
        <v/>
      </c>
      <c r="AJ1580" s="116">
        <f>(b*f_cd/L1580)*(a_1/2*J1580^2+a_2/3*J1580^3+a_3/4*J1580^4+a_4/5*J1580^5+a_5/6*J1580^6)+SUM(Q1580:R1580)</f>
        <v/>
      </c>
      <c r="AK1580">
        <f>AJ1580*(K1580-y+e)</f>
        <v/>
      </c>
      <c r="AL1580" s="118">
        <f>(b*f_cd/(L1580^2))*(a_1/3*J1580^3+a_2/4*J1580^4+a_3/5*J1580^5+a_4/6*J1580^6+a_5/7*J1580^7)+SUM(S1580:T1580)-AK1580</f>
        <v/>
      </c>
      <c r="AM1580" s="114">
        <f>AL1580&gt;0</f>
        <v/>
      </c>
      <c r="AN1580" s="115">
        <f>IF(A1580=1,FALSE,(AND(AQ1580,AM1580,NOT(AN1579))))</f>
        <v/>
      </c>
      <c r="AO1580">
        <f>IF(D1580=1,AND(AH1580,NOT(AI1580)),AND(AM1580,NOT(AN1580)))</f>
        <v/>
      </c>
      <c r="AP1580" s="119">
        <f>IF(D1580=1,AI1580,AN1580)</f>
        <v/>
      </c>
      <c r="AQ1580" s="125">
        <f>ABS(E1580)&lt;$AQ$2</f>
        <v/>
      </c>
      <c r="AS1580">
        <f>IF(AP1580,MAX(AS$3:AS1578)+1,"")</f>
        <v/>
      </c>
    </row>
    <row r="1581">
      <c r="A1581" t="n">
        <v>1491</v>
      </c>
      <c r="B1581" s="131">
        <f>IF(A1581=1,0,IF(AP1581,0.1*ε_cu1cd,0))</f>
        <v/>
      </c>
      <c r="C1581" s="131">
        <f>IF(A1581=1,0.1*ε_cu1cd,C1580+B1580)</f>
        <v/>
      </c>
      <c r="D1581" s="113">
        <f>IF('Нормальний переріз'!$D$68&gt;0,1,2)</f>
        <v/>
      </c>
      <c r="E1581" s="144">
        <f>IF(D1581=1,F1581,G1581)</f>
        <v/>
      </c>
      <c r="F1581" s="124">
        <f>IF(AI1580,0.11*ε_cu1cd,IF(AH1580,F1580*0.01,F1580))</f>
        <v/>
      </c>
      <c r="G1581" s="124">
        <f>IF(AP1580,-0.1*ε_cu1cd,IF(AM1580,G1580*0.01,G1580))</f>
        <v/>
      </c>
      <c r="H1581" s="113">
        <f>IF(A1581=1,E1581,IF(AO1580,H1580-E1580+E1581,IF(AP1580,0.8*H1580,H1580+E1581)))</f>
        <v/>
      </c>
      <c r="I1581" s="169">
        <f>(C1581-H1581)/h</f>
        <v/>
      </c>
      <c r="J1581">
        <f>C1581/(ε_c1cd)</f>
        <v/>
      </c>
      <c r="K1581">
        <f>C1581/I1581</f>
        <v/>
      </c>
      <c r="L1581" s="131">
        <f>I1581/(ε_c1cd)</f>
        <v/>
      </c>
      <c r="M1581">
        <f>I1581*(K1581-Z_s1)</f>
        <v/>
      </c>
      <c r="N1581">
        <f>I1581*(K1581-Z_s2)</f>
        <v/>
      </c>
      <c r="O1581">
        <f>E_s*M1581</f>
        <v/>
      </c>
      <c r="P1581">
        <f>E_s*N1581</f>
        <v/>
      </c>
      <c r="Q1581">
        <f>O1581*A_s1</f>
        <v/>
      </c>
      <c r="R1581">
        <f>P1581*A_s2</f>
        <v/>
      </c>
      <c r="S1581">
        <f>Q1581*($K1581-Z_s1)</f>
        <v/>
      </c>
      <c r="T1581">
        <f>R1581*($K1581-Z_s2)</f>
        <v/>
      </c>
      <c r="U1581">
        <f>(INDIRECT("a_"&amp;U$2)/(U$2+1))*(($C1581^(U$2+1)-$H1581^(U$2+1))/(ε_c1cd^(U$2+1)))</f>
        <v/>
      </c>
      <c r="V1581">
        <f>(INDIRECT("a_"&amp;V$2)/(V$2+1))*(($C1581^(V$2+1)-$H1581^(V$2+1))/(ε_c1cd^(V$2+1)))</f>
        <v/>
      </c>
      <c r="W1581">
        <f>(INDIRECT("a_"&amp;W$2)/(W$2+1))*(($C1581^(W$2+1)-$H1581^(W$2+1))/(ε_c1cd^(W$2+1)))</f>
        <v/>
      </c>
      <c r="X1581">
        <f>(INDIRECT("a_"&amp;X$2)/(X$2+1))*(($C1581^(X$2+1)-$H1581^(X$2+1))/(ε_c1cd^(X$2+1)))</f>
        <v/>
      </c>
      <c r="Y1581">
        <f>(INDIRECT("a_"&amp;Y$2)/(Y$2+1))*(($C1581^(Y$2+1)-$H1581^(Y$2+1))/(ε_c1cd^(Y$2+1)))</f>
        <v/>
      </c>
      <c r="Z1581">
        <f>(INDIRECT("a_"&amp;Z$2)/(Z$2+2))*(($C1581^(Z$2+2)-$H1581^(Z$2+2))/(ε_c1cd^(Z$2+2)))</f>
        <v/>
      </c>
      <c r="AA1581">
        <f>(INDIRECT("a_"&amp;AA$2)/(AA$2+2))*(($C1581^(AA$2+2)-$H1581^(AA$2+2))/(ε_c1cd^(AA$2+2)))</f>
        <v/>
      </c>
      <c r="AB1581">
        <f>(INDIRECT("a_"&amp;AB$2)/(AB$2+2))*(($C1581^(AB$2+2)-$H1581^(AB$2+2))/(ε_c1cd^(AB$2+2)))</f>
        <v/>
      </c>
      <c r="AC1581">
        <f>(INDIRECT("a_"&amp;AC$2)/(AC$2+2))*(($C1581^(AC$2+2)-$H1581^(AC$2+2))/(ε_c1cd^(AC$2+2)))</f>
        <v/>
      </c>
      <c r="AD1581">
        <f>(INDIRECT("a_"&amp;AD$2)/(AD$2+2))*(($C1581^(AD$2+2)-$H1581^(AD$2+2))/(ε_c1cd^(AD$2+2)))</f>
        <v/>
      </c>
      <c r="AE1581" s="111">
        <f>(b*f_cd/L1581)*SUM(U1581:Y1581)+SUM(Q1581:R1581)</f>
        <v/>
      </c>
      <c r="AF1581" s="112">
        <f>AE1581*(K1581-y+e)</f>
        <v/>
      </c>
      <c r="AG1581" s="113">
        <f>(b*f_cd/(L1581^2))*SUM(Z1581:AD1581)+SUM(S1581:T1581)-AF1581</f>
        <v/>
      </c>
      <c r="AH1581" s="114">
        <f>AG1581&lt;0</f>
        <v/>
      </c>
      <c r="AI1581" s="115">
        <f>IF(A1581=1,FALSE,(AND(AQ1581,AH1581,NOT(AI1580))))</f>
        <v/>
      </c>
      <c r="AJ1581" s="116">
        <f>(b*f_cd/L1581)*(a_1/2*J1581^2+a_2/3*J1581^3+a_3/4*J1581^4+a_4/5*J1581^5+a_5/6*J1581^6)+SUM(Q1581:R1581)</f>
        <v/>
      </c>
      <c r="AK1581">
        <f>AJ1581*(K1581-y+e)</f>
        <v/>
      </c>
      <c r="AL1581" s="118">
        <f>(b*f_cd/(L1581^2))*(a_1/3*J1581^3+a_2/4*J1581^4+a_3/5*J1581^5+a_4/6*J1581^6+a_5/7*J1581^7)+SUM(S1581:T1581)-AK1581</f>
        <v/>
      </c>
      <c r="AM1581" s="114">
        <f>AL1581&gt;0</f>
        <v/>
      </c>
      <c r="AN1581" s="115">
        <f>IF(A1581=1,FALSE,(AND(AQ1581,AM1581,NOT(AN1580))))</f>
        <v/>
      </c>
      <c r="AO1581">
        <f>IF(D1581=1,AND(AH1581,NOT(AI1581)),AND(AM1581,NOT(AN1581)))</f>
        <v/>
      </c>
      <c r="AP1581" s="119">
        <f>IF(D1581=1,AI1581,AN1581)</f>
        <v/>
      </c>
      <c r="AQ1581" s="125">
        <f>ABS(E1581)&lt;$AQ$2</f>
        <v/>
      </c>
      <c r="AS1581">
        <f>IF(AP1581,MAX(AS$3:AS1579)+1,"")</f>
        <v/>
      </c>
    </row>
    <row r="1582">
      <c r="A1582" t="n">
        <v>1492</v>
      </c>
      <c r="B1582" s="131">
        <f>IF(A1582=1,0,IF(AP1582,0.1*ε_cu1cd,0))</f>
        <v/>
      </c>
      <c r="C1582" s="131">
        <f>IF(A1582=1,0.1*ε_cu1cd,C1581+B1581)</f>
        <v/>
      </c>
      <c r="D1582" s="113">
        <f>IF('Нормальний переріз'!$D$68&gt;0,1,2)</f>
        <v/>
      </c>
      <c r="E1582" s="144">
        <f>IF(D1582=1,F1582,G1582)</f>
        <v/>
      </c>
      <c r="F1582" s="124">
        <f>IF(AI1581,0.11*ε_cu1cd,IF(AH1581,F1581*0.01,F1581))</f>
        <v/>
      </c>
      <c r="G1582" s="124">
        <f>IF(AP1581,-0.1*ε_cu1cd,IF(AM1581,G1581*0.01,G1581))</f>
        <v/>
      </c>
      <c r="H1582" s="113">
        <f>IF(A1582=1,E1582,IF(AO1581,H1581-E1581+E1582,IF(AP1581,0.8*H1581,H1581+E1582)))</f>
        <v/>
      </c>
      <c r="I1582" s="169">
        <f>(C1582-H1582)/h</f>
        <v/>
      </c>
      <c r="J1582">
        <f>C1582/(ε_c1cd)</f>
        <v/>
      </c>
      <c r="K1582">
        <f>C1582/I1582</f>
        <v/>
      </c>
      <c r="L1582" s="131">
        <f>I1582/(ε_c1cd)</f>
        <v/>
      </c>
      <c r="M1582">
        <f>I1582*(K1582-Z_s1)</f>
        <v/>
      </c>
      <c r="N1582">
        <f>I1582*(K1582-Z_s2)</f>
        <v/>
      </c>
      <c r="O1582">
        <f>E_s*M1582</f>
        <v/>
      </c>
      <c r="P1582">
        <f>E_s*N1582</f>
        <v/>
      </c>
      <c r="Q1582">
        <f>O1582*A_s1</f>
        <v/>
      </c>
      <c r="R1582">
        <f>P1582*A_s2</f>
        <v/>
      </c>
      <c r="S1582">
        <f>Q1582*($K1582-Z_s1)</f>
        <v/>
      </c>
      <c r="T1582">
        <f>R1582*($K1582-Z_s2)</f>
        <v/>
      </c>
      <c r="U1582">
        <f>(INDIRECT("a_"&amp;U$2)/(U$2+1))*(($C1582^(U$2+1)-$H1582^(U$2+1))/(ε_c1cd^(U$2+1)))</f>
        <v/>
      </c>
      <c r="V1582">
        <f>(INDIRECT("a_"&amp;V$2)/(V$2+1))*(($C1582^(V$2+1)-$H1582^(V$2+1))/(ε_c1cd^(V$2+1)))</f>
        <v/>
      </c>
      <c r="W1582">
        <f>(INDIRECT("a_"&amp;W$2)/(W$2+1))*(($C1582^(W$2+1)-$H1582^(W$2+1))/(ε_c1cd^(W$2+1)))</f>
        <v/>
      </c>
      <c r="X1582">
        <f>(INDIRECT("a_"&amp;X$2)/(X$2+1))*(($C1582^(X$2+1)-$H1582^(X$2+1))/(ε_c1cd^(X$2+1)))</f>
        <v/>
      </c>
      <c r="Y1582">
        <f>(INDIRECT("a_"&amp;Y$2)/(Y$2+1))*(($C1582^(Y$2+1)-$H1582^(Y$2+1))/(ε_c1cd^(Y$2+1)))</f>
        <v/>
      </c>
      <c r="Z1582">
        <f>(INDIRECT("a_"&amp;Z$2)/(Z$2+2))*(($C1582^(Z$2+2)-$H1582^(Z$2+2))/(ε_c1cd^(Z$2+2)))</f>
        <v/>
      </c>
      <c r="AA1582">
        <f>(INDIRECT("a_"&amp;AA$2)/(AA$2+2))*(($C1582^(AA$2+2)-$H1582^(AA$2+2))/(ε_c1cd^(AA$2+2)))</f>
        <v/>
      </c>
      <c r="AB1582">
        <f>(INDIRECT("a_"&amp;AB$2)/(AB$2+2))*(($C1582^(AB$2+2)-$H1582^(AB$2+2))/(ε_c1cd^(AB$2+2)))</f>
        <v/>
      </c>
      <c r="AC1582">
        <f>(INDIRECT("a_"&amp;AC$2)/(AC$2+2))*(($C1582^(AC$2+2)-$H1582^(AC$2+2))/(ε_c1cd^(AC$2+2)))</f>
        <v/>
      </c>
      <c r="AD1582">
        <f>(INDIRECT("a_"&amp;AD$2)/(AD$2+2))*(($C1582^(AD$2+2)-$H1582^(AD$2+2))/(ε_c1cd^(AD$2+2)))</f>
        <v/>
      </c>
      <c r="AE1582" s="111">
        <f>(b*f_cd/L1582)*SUM(U1582:Y1582)+SUM(Q1582:R1582)</f>
        <v/>
      </c>
      <c r="AF1582" s="112">
        <f>AE1582*(K1582-y+e)</f>
        <v/>
      </c>
      <c r="AG1582" s="113">
        <f>(b*f_cd/(L1582^2))*SUM(Z1582:AD1582)+SUM(S1582:T1582)-AF1582</f>
        <v/>
      </c>
      <c r="AH1582" s="114">
        <f>AG1582&lt;0</f>
        <v/>
      </c>
      <c r="AI1582" s="115">
        <f>IF(A1582=1,FALSE,(AND(AQ1582,AH1582,NOT(AI1581))))</f>
        <v/>
      </c>
      <c r="AJ1582" s="116">
        <f>(b*f_cd/L1582)*(a_1/2*J1582^2+a_2/3*J1582^3+a_3/4*J1582^4+a_4/5*J1582^5+a_5/6*J1582^6)+SUM(Q1582:R1582)</f>
        <v/>
      </c>
      <c r="AK1582">
        <f>AJ1582*(K1582-y+e)</f>
        <v/>
      </c>
      <c r="AL1582" s="118">
        <f>(b*f_cd/(L1582^2))*(a_1/3*J1582^3+a_2/4*J1582^4+a_3/5*J1582^5+a_4/6*J1582^6+a_5/7*J1582^7)+SUM(S1582:T1582)-AK1582</f>
        <v/>
      </c>
      <c r="AM1582" s="114">
        <f>AL1582&gt;0</f>
        <v/>
      </c>
      <c r="AN1582" s="115">
        <f>IF(A1582=1,FALSE,(AND(AQ1582,AM1582,NOT(AN1581))))</f>
        <v/>
      </c>
      <c r="AO1582">
        <f>IF(D1582=1,AND(AH1582,NOT(AI1582)),AND(AM1582,NOT(AN1582)))</f>
        <v/>
      </c>
      <c r="AP1582" s="119">
        <f>IF(D1582=1,AI1582,AN1582)</f>
        <v/>
      </c>
      <c r="AQ1582" s="125">
        <f>ABS(E1582)&lt;$AQ$2</f>
        <v/>
      </c>
      <c r="AS1582">
        <f>IF(AP1582,MAX(AS$3:AS1580)+1,"")</f>
        <v/>
      </c>
    </row>
    <row r="1583">
      <c r="A1583" t="n">
        <v>1493</v>
      </c>
      <c r="B1583" s="131">
        <f>IF(A1583=1,0,IF(AP1583,0.1*ε_cu1cd,0))</f>
        <v/>
      </c>
      <c r="C1583" s="131">
        <f>IF(A1583=1,0.1*ε_cu1cd,C1582+B1582)</f>
        <v/>
      </c>
      <c r="D1583" s="113">
        <f>IF('Нормальний переріз'!$D$68&gt;0,1,2)</f>
        <v/>
      </c>
      <c r="E1583" s="144">
        <f>IF(D1583=1,F1583,G1583)</f>
        <v/>
      </c>
      <c r="F1583" s="124">
        <f>IF(AI1582,0.11*ε_cu1cd,IF(AH1582,F1582*0.01,F1582))</f>
        <v/>
      </c>
      <c r="G1583" s="124">
        <f>IF(AP1582,-0.1*ε_cu1cd,IF(AM1582,G1582*0.01,G1582))</f>
        <v/>
      </c>
      <c r="H1583" s="113">
        <f>IF(A1583=1,E1583,IF(AO1582,H1582-E1582+E1583,IF(AP1582,0.8*H1582,H1582+E1583)))</f>
        <v/>
      </c>
      <c r="I1583" s="169">
        <f>(C1583-H1583)/h</f>
        <v/>
      </c>
      <c r="J1583">
        <f>C1583/(ε_c1cd)</f>
        <v/>
      </c>
      <c r="K1583">
        <f>C1583/I1583</f>
        <v/>
      </c>
      <c r="L1583" s="131">
        <f>I1583/(ε_c1cd)</f>
        <v/>
      </c>
      <c r="M1583">
        <f>I1583*(K1583-Z_s1)</f>
        <v/>
      </c>
      <c r="N1583">
        <f>I1583*(K1583-Z_s2)</f>
        <v/>
      </c>
      <c r="O1583">
        <f>E_s*M1583</f>
        <v/>
      </c>
      <c r="P1583">
        <f>E_s*N1583</f>
        <v/>
      </c>
      <c r="Q1583">
        <f>O1583*A_s1</f>
        <v/>
      </c>
      <c r="R1583">
        <f>P1583*A_s2</f>
        <v/>
      </c>
      <c r="S1583">
        <f>Q1583*($K1583-Z_s1)</f>
        <v/>
      </c>
      <c r="T1583">
        <f>R1583*($K1583-Z_s2)</f>
        <v/>
      </c>
      <c r="U1583">
        <f>(INDIRECT("a_"&amp;U$2)/(U$2+1))*(($C1583^(U$2+1)-$H1583^(U$2+1))/(ε_c1cd^(U$2+1)))</f>
        <v/>
      </c>
      <c r="V1583">
        <f>(INDIRECT("a_"&amp;V$2)/(V$2+1))*(($C1583^(V$2+1)-$H1583^(V$2+1))/(ε_c1cd^(V$2+1)))</f>
        <v/>
      </c>
      <c r="W1583">
        <f>(INDIRECT("a_"&amp;W$2)/(W$2+1))*(($C1583^(W$2+1)-$H1583^(W$2+1))/(ε_c1cd^(W$2+1)))</f>
        <v/>
      </c>
      <c r="X1583">
        <f>(INDIRECT("a_"&amp;X$2)/(X$2+1))*(($C1583^(X$2+1)-$H1583^(X$2+1))/(ε_c1cd^(X$2+1)))</f>
        <v/>
      </c>
      <c r="Y1583">
        <f>(INDIRECT("a_"&amp;Y$2)/(Y$2+1))*(($C1583^(Y$2+1)-$H1583^(Y$2+1))/(ε_c1cd^(Y$2+1)))</f>
        <v/>
      </c>
      <c r="Z1583">
        <f>(INDIRECT("a_"&amp;Z$2)/(Z$2+2))*(($C1583^(Z$2+2)-$H1583^(Z$2+2))/(ε_c1cd^(Z$2+2)))</f>
        <v/>
      </c>
      <c r="AA1583">
        <f>(INDIRECT("a_"&amp;AA$2)/(AA$2+2))*(($C1583^(AA$2+2)-$H1583^(AA$2+2))/(ε_c1cd^(AA$2+2)))</f>
        <v/>
      </c>
      <c r="AB1583">
        <f>(INDIRECT("a_"&amp;AB$2)/(AB$2+2))*(($C1583^(AB$2+2)-$H1583^(AB$2+2))/(ε_c1cd^(AB$2+2)))</f>
        <v/>
      </c>
      <c r="AC1583">
        <f>(INDIRECT("a_"&amp;AC$2)/(AC$2+2))*(($C1583^(AC$2+2)-$H1583^(AC$2+2))/(ε_c1cd^(AC$2+2)))</f>
        <v/>
      </c>
      <c r="AD1583">
        <f>(INDIRECT("a_"&amp;AD$2)/(AD$2+2))*(($C1583^(AD$2+2)-$H1583^(AD$2+2))/(ε_c1cd^(AD$2+2)))</f>
        <v/>
      </c>
      <c r="AE1583" s="111">
        <f>(b*f_cd/L1583)*SUM(U1583:Y1583)+SUM(Q1583:R1583)</f>
        <v/>
      </c>
      <c r="AF1583" s="112">
        <f>AE1583*(K1583-y+e)</f>
        <v/>
      </c>
      <c r="AG1583" s="113">
        <f>(b*f_cd/(L1583^2))*SUM(Z1583:AD1583)+SUM(S1583:T1583)-AF1583</f>
        <v/>
      </c>
      <c r="AH1583" s="114">
        <f>AG1583&lt;0</f>
        <v/>
      </c>
      <c r="AI1583" s="115">
        <f>IF(A1583=1,FALSE,(AND(AQ1583,AH1583,NOT(AI1582))))</f>
        <v/>
      </c>
      <c r="AJ1583" s="116">
        <f>(b*f_cd/L1583)*(a_1/2*J1583^2+a_2/3*J1583^3+a_3/4*J1583^4+a_4/5*J1583^5+a_5/6*J1583^6)+SUM(Q1583:R1583)</f>
        <v/>
      </c>
      <c r="AK1583">
        <f>AJ1583*(K1583-y+e)</f>
        <v/>
      </c>
      <c r="AL1583" s="118">
        <f>(b*f_cd/(L1583^2))*(a_1/3*J1583^3+a_2/4*J1583^4+a_3/5*J1583^5+a_4/6*J1583^6+a_5/7*J1583^7)+SUM(S1583:T1583)-AK1583</f>
        <v/>
      </c>
      <c r="AM1583" s="114">
        <f>AL1583&gt;0</f>
        <v/>
      </c>
      <c r="AN1583" s="115">
        <f>IF(A1583=1,FALSE,(AND(AQ1583,AM1583,NOT(AN1582))))</f>
        <v/>
      </c>
      <c r="AO1583">
        <f>IF(D1583=1,AND(AH1583,NOT(AI1583)),AND(AM1583,NOT(AN1583)))</f>
        <v/>
      </c>
      <c r="AP1583" s="119">
        <f>IF(D1583=1,AI1583,AN1583)</f>
        <v/>
      </c>
      <c r="AQ1583" s="125">
        <f>ABS(E1583)&lt;$AQ$2</f>
        <v/>
      </c>
      <c r="AS1583">
        <f>IF(AP1583,MAX(AS$3:AS1581)+1,"")</f>
        <v/>
      </c>
    </row>
    <row r="1584">
      <c r="A1584" t="n">
        <v>1494</v>
      </c>
      <c r="B1584" s="131">
        <f>IF(A1584=1,0,IF(AP1584,0.1*ε_cu1cd,0))</f>
        <v/>
      </c>
      <c r="C1584" s="131">
        <f>IF(A1584=1,0.1*ε_cu1cd,C1583+B1583)</f>
        <v/>
      </c>
      <c r="D1584" s="113">
        <f>IF('Нормальний переріз'!$D$68&gt;0,1,2)</f>
        <v/>
      </c>
      <c r="E1584" s="144">
        <f>IF(D1584=1,F1584,G1584)</f>
        <v/>
      </c>
      <c r="F1584" s="124">
        <f>IF(AI1583,0.11*ε_cu1cd,IF(AH1583,F1583*0.01,F1583))</f>
        <v/>
      </c>
      <c r="G1584" s="124">
        <f>IF(AP1583,-0.1*ε_cu1cd,IF(AM1583,G1583*0.01,G1583))</f>
        <v/>
      </c>
      <c r="H1584" s="113">
        <f>IF(A1584=1,E1584,IF(AO1583,H1583-E1583+E1584,IF(AP1583,0.8*H1583,H1583+E1584)))</f>
        <v/>
      </c>
      <c r="I1584" s="169">
        <f>(C1584-H1584)/h</f>
        <v/>
      </c>
      <c r="J1584">
        <f>C1584/(ε_c1cd)</f>
        <v/>
      </c>
      <c r="K1584">
        <f>C1584/I1584</f>
        <v/>
      </c>
      <c r="L1584" s="131">
        <f>I1584/(ε_c1cd)</f>
        <v/>
      </c>
      <c r="M1584">
        <f>I1584*(K1584-Z_s1)</f>
        <v/>
      </c>
      <c r="N1584">
        <f>I1584*(K1584-Z_s2)</f>
        <v/>
      </c>
      <c r="O1584">
        <f>E_s*M1584</f>
        <v/>
      </c>
      <c r="P1584">
        <f>E_s*N1584</f>
        <v/>
      </c>
      <c r="Q1584">
        <f>O1584*A_s1</f>
        <v/>
      </c>
      <c r="R1584">
        <f>P1584*A_s2</f>
        <v/>
      </c>
      <c r="S1584">
        <f>Q1584*($K1584-Z_s1)</f>
        <v/>
      </c>
      <c r="T1584">
        <f>R1584*($K1584-Z_s2)</f>
        <v/>
      </c>
      <c r="U1584">
        <f>(INDIRECT("a_"&amp;U$2)/(U$2+1))*(($C1584^(U$2+1)-$H1584^(U$2+1))/(ε_c1cd^(U$2+1)))</f>
        <v/>
      </c>
      <c r="V1584">
        <f>(INDIRECT("a_"&amp;V$2)/(V$2+1))*(($C1584^(V$2+1)-$H1584^(V$2+1))/(ε_c1cd^(V$2+1)))</f>
        <v/>
      </c>
      <c r="W1584">
        <f>(INDIRECT("a_"&amp;W$2)/(W$2+1))*(($C1584^(W$2+1)-$H1584^(W$2+1))/(ε_c1cd^(W$2+1)))</f>
        <v/>
      </c>
      <c r="X1584">
        <f>(INDIRECT("a_"&amp;X$2)/(X$2+1))*(($C1584^(X$2+1)-$H1584^(X$2+1))/(ε_c1cd^(X$2+1)))</f>
        <v/>
      </c>
      <c r="Y1584">
        <f>(INDIRECT("a_"&amp;Y$2)/(Y$2+1))*(($C1584^(Y$2+1)-$H1584^(Y$2+1))/(ε_c1cd^(Y$2+1)))</f>
        <v/>
      </c>
      <c r="Z1584">
        <f>(INDIRECT("a_"&amp;Z$2)/(Z$2+2))*(($C1584^(Z$2+2)-$H1584^(Z$2+2))/(ε_c1cd^(Z$2+2)))</f>
        <v/>
      </c>
      <c r="AA1584">
        <f>(INDIRECT("a_"&amp;AA$2)/(AA$2+2))*(($C1584^(AA$2+2)-$H1584^(AA$2+2))/(ε_c1cd^(AA$2+2)))</f>
        <v/>
      </c>
      <c r="AB1584">
        <f>(INDIRECT("a_"&amp;AB$2)/(AB$2+2))*(($C1584^(AB$2+2)-$H1584^(AB$2+2))/(ε_c1cd^(AB$2+2)))</f>
        <v/>
      </c>
      <c r="AC1584">
        <f>(INDIRECT("a_"&amp;AC$2)/(AC$2+2))*(($C1584^(AC$2+2)-$H1584^(AC$2+2))/(ε_c1cd^(AC$2+2)))</f>
        <v/>
      </c>
      <c r="AD1584">
        <f>(INDIRECT("a_"&amp;AD$2)/(AD$2+2))*(($C1584^(AD$2+2)-$H1584^(AD$2+2))/(ε_c1cd^(AD$2+2)))</f>
        <v/>
      </c>
      <c r="AE1584" s="111">
        <f>(b*f_cd/L1584)*SUM(U1584:Y1584)+SUM(Q1584:R1584)</f>
        <v/>
      </c>
      <c r="AF1584" s="112">
        <f>AE1584*(K1584-y+e)</f>
        <v/>
      </c>
      <c r="AG1584" s="113">
        <f>(b*f_cd/(L1584^2))*SUM(Z1584:AD1584)+SUM(S1584:T1584)-AF1584</f>
        <v/>
      </c>
      <c r="AH1584" s="114">
        <f>AG1584&lt;0</f>
        <v/>
      </c>
      <c r="AI1584" s="115">
        <f>IF(A1584=1,FALSE,(AND(AQ1584,AH1584,NOT(AI1583))))</f>
        <v/>
      </c>
      <c r="AJ1584" s="116">
        <f>(b*f_cd/L1584)*(a_1/2*J1584^2+a_2/3*J1584^3+a_3/4*J1584^4+a_4/5*J1584^5+a_5/6*J1584^6)+SUM(Q1584:R1584)</f>
        <v/>
      </c>
      <c r="AK1584">
        <f>AJ1584*(K1584-y+e)</f>
        <v/>
      </c>
      <c r="AL1584" s="118">
        <f>(b*f_cd/(L1584^2))*(a_1/3*J1584^3+a_2/4*J1584^4+a_3/5*J1584^5+a_4/6*J1584^6+a_5/7*J1584^7)+SUM(S1584:T1584)-AK1584</f>
        <v/>
      </c>
      <c r="AM1584" s="114">
        <f>AL1584&gt;0</f>
        <v/>
      </c>
      <c r="AN1584" s="115">
        <f>IF(A1584=1,FALSE,(AND(AQ1584,AM1584,NOT(AN1583))))</f>
        <v/>
      </c>
      <c r="AO1584">
        <f>IF(D1584=1,AND(AH1584,NOT(AI1584)),AND(AM1584,NOT(AN1584)))</f>
        <v/>
      </c>
      <c r="AP1584" s="119">
        <f>IF(D1584=1,AI1584,AN1584)</f>
        <v/>
      </c>
      <c r="AQ1584" s="125">
        <f>ABS(E1584)&lt;$AQ$2</f>
        <v/>
      </c>
      <c r="AS1584">
        <f>IF(AP1584,MAX(AS$3:AS1582)+1,"")</f>
        <v/>
      </c>
    </row>
    <row r="1585">
      <c r="A1585" t="n">
        <v>1495</v>
      </c>
      <c r="B1585" s="131">
        <f>IF(A1585=1,0,IF(AP1585,0.1*ε_cu1cd,0))</f>
        <v/>
      </c>
      <c r="C1585" s="131">
        <f>IF(A1585=1,0.1*ε_cu1cd,C1584+B1584)</f>
        <v/>
      </c>
      <c r="D1585" s="113">
        <f>IF('Нормальний переріз'!$D$68&gt;0,1,2)</f>
        <v/>
      </c>
      <c r="E1585" s="144">
        <f>IF(D1585=1,F1585,G1585)</f>
        <v/>
      </c>
      <c r="F1585" s="124">
        <f>IF(AI1584,0.11*ε_cu1cd,IF(AH1584,F1584*0.01,F1584))</f>
        <v/>
      </c>
      <c r="G1585" s="124">
        <f>IF(AP1584,-0.1*ε_cu1cd,IF(AM1584,G1584*0.01,G1584))</f>
        <v/>
      </c>
      <c r="H1585" s="113">
        <f>IF(A1585=1,E1585,IF(AO1584,H1584-E1584+E1585,IF(AP1584,0.8*H1584,H1584+E1585)))</f>
        <v/>
      </c>
      <c r="I1585" s="169">
        <f>(C1585-H1585)/h</f>
        <v/>
      </c>
      <c r="J1585">
        <f>C1585/(ε_c1cd)</f>
        <v/>
      </c>
      <c r="K1585">
        <f>C1585/I1585</f>
        <v/>
      </c>
      <c r="L1585" s="131">
        <f>I1585/(ε_c1cd)</f>
        <v/>
      </c>
      <c r="M1585">
        <f>I1585*(K1585-Z_s1)</f>
        <v/>
      </c>
      <c r="N1585">
        <f>I1585*(K1585-Z_s2)</f>
        <v/>
      </c>
      <c r="O1585">
        <f>E_s*M1585</f>
        <v/>
      </c>
      <c r="P1585">
        <f>E_s*N1585</f>
        <v/>
      </c>
      <c r="Q1585">
        <f>O1585*A_s1</f>
        <v/>
      </c>
      <c r="R1585">
        <f>P1585*A_s2</f>
        <v/>
      </c>
      <c r="S1585">
        <f>Q1585*($K1585-Z_s1)</f>
        <v/>
      </c>
      <c r="T1585">
        <f>R1585*($K1585-Z_s2)</f>
        <v/>
      </c>
      <c r="U1585">
        <f>(INDIRECT("a_"&amp;U$2)/(U$2+1))*(($C1585^(U$2+1)-$H1585^(U$2+1))/(ε_c1cd^(U$2+1)))</f>
        <v/>
      </c>
      <c r="V1585">
        <f>(INDIRECT("a_"&amp;V$2)/(V$2+1))*(($C1585^(V$2+1)-$H1585^(V$2+1))/(ε_c1cd^(V$2+1)))</f>
        <v/>
      </c>
      <c r="W1585">
        <f>(INDIRECT("a_"&amp;W$2)/(W$2+1))*(($C1585^(W$2+1)-$H1585^(W$2+1))/(ε_c1cd^(W$2+1)))</f>
        <v/>
      </c>
      <c r="X1585">
        <f>(INDIRECT("a_"&amp;X$2)/(X$2+1))*(($C1585^(X$2+1)-$H1585^(X$2+1))/(ε_c1cd^(X$2+1)))</f>
        <v/>
      </c>
      <c r="Y1585">
        <f>(INDIRECT("a_"&amp;Y$2)/(Y$2+1))*(($C1585^(Y$2+1)-$H1585^(Y$2+1))/(ε_c1cd^(Y$2+1)))</f>
        <v/>
      </c>
      <c r="Z1585">
        <f>(INDIRECT("a_"&amp;Z$2)/(Z$2+2))*(($C1585^(Z$2+2)-$H1585^(Z$2+2))/(ε_c1cd^(Z$2+2)))</f>
        <v/>
      </c>
      <c r="AA1585">
        <f>(INDIRECT("a_"&amp;AA$2)/(AA$2+2))*(($C1585^(AA$2+2)-$H1585^(AA$2+2))/(ε_c1cd^(AA$2+2)))</f>
        <v/>
      </c>
      <c r="AB1585">
        <f>(INDIRECT("a_"&amp;AB$2)/(AB$2+2))*(($C1585^(AB$2+2)-$H1585^(AB$2+2))/(ε_c1cd^(AB$2+2)))</f>
        <v/>
      </c>
      <c r="AC1585">
        <f>(INDIRECT("a_"&amp;AC$2)/(AC$2+2))*(($C1585^(AC$2+2)-$H1585^(AC$2+2))/(ε_c1cd^(AC$2+2)))</f>
        <v/>
      </c>
      <c r="AD1585">
        <f>(INDIRECT("a_"&amp;AD$2)/(AD$2+2))*(($C1585^(AD$2+2)-$H1585^(AD$2+2))/(ε_c1cd^(AD$2+2)))</f>
        <v/>
      </c>
      <c r="AE1585" s="111">
        <f>(b*f_cd/L1585)*SUM(U1585:Y1585)+SUM(Q1585:R1585)</f>
        <v/>
      </c>
      <c r="AF1585" s="112">
        <f>AE1585*(K1585-y+e)</f>
        <v/>
      </c>
      <c r="AG1585" s="113">
        <f>(b*f_cd/(L1585^2))*SUM(Z1585:AD1585)+SUM(S1585:T1585)-AF1585</f>
        <v/>
      </c>
      <c r="AH1585" s="114">
        <f>AG1585&lt;0</f>
        <v/>
      </c>
      <c r="AI1585" s="115">
        <f>IF(A1585=1,FALSE,(AND(AQ1585,AH1585,NOT(AI1584))))</f>
        <v/>
      </c>
      <c r="AJ1585" s="116">
        <f>(b*f_cd/L1585)*(a_1/2*J1585^2+a_2/3*J1585^3+a_3/4*J1585^4+a_4/5*J1585^5+a_5/6*J1585^6)+SUM(Q1585:R1585)</f>
        <v/>
      </c>
      <c r="AK1585">
        <f>AJ1585*(K1585-y+e)</f>
        <v/>
      </c>
      <c r="AL1585" s="118">
        <f>(b*f_cd/(L1585^2))*(a_1/3*J1585^3+a_2/4*J1585^4+a_3/5*J1585^5+a_4/6*J1585^6+a_5/7*J1585^7)+SUM(S1585:T1585)-AK1585</f>
        <v/>
      </c>
      <c r="AM1585" s="114">
        <f>AL1585&gt;0</f>
        <v/>
      </c>
      <c r="AN1585" s="115">
        <f>IF(A1585=1,FALSE,(AND(AQ1585,AM1585,NOT(AN1584))))</f>
        <v/>
      </c>
      <c r="AO1585">
        <f>IF(D1585=1,AND(AH1585,NOT(AI1585)),AND(AM1585,NOT(AN1585)))</f>
        <v/>
      </c>
      <c r="AP1585" s="119">
        <f>IF(D1585=1,AI1585,AN1585)</f>
        <v/>
      </c>
      <c r="AQ1585" s="125">
        <f>ABS(E1585)&lt;$AQ$2</f>
        <v/>
      </c>
      <c r="AS1585">
        <f>IF(AP1585,MAX(AS$3:AS1583)+1,"")</f>
        <v/>
      </c>
    </row>
    <row r="1586">
      <c r="A1586" t="n">
        <v>1496</v>
      </c>
      <c r="B1586" s="131">
        <f>IF(A1586=1,0,IF(AP1586,0.1*ε_cu1cd,0))</f>
        <v/>
      </c>
      <c r="C1586" s="131">
        <f>IF(A1586=1,0.1*ε_cu1cd,C1585+B1585)</f>
        <v/>
      </c>
      <c r="D1586" s="113">
        <f>IF('Нормальний переріз'!$D$68&gt;0,1,2)</f>
        <v/>
      </c>
      <c r="E1586" s="144">
        <f>IF(D1586=1,F1586,G1586)</f>
        <v/>
      </c>
      <c r="F1586" s="124">
        <f>IF(AI1585,0.11*ε_cu1cd,IF(AH1585,F1585*0.01,F1585))</f>
        <v/>
      </c>
      <c r="G1586" s="124">
        <f>IF(AP1585,-0.1*ε_cu1cd,IF(AM1585,G1585*0.01,G1585))</f>
        <v/>
      </c>
      <c r="H1586" s="113">
        <f>IF(A1586=1,E1586,IF(AO1585,H1585-E1585+E1586,IF(AP1585,0.8*H1585,H1585+E1586)))</f>
        <v/>
      </c>
      <c r="I1586" s="169">
        <f>(C1586-H1586)/h</f>
        <v/>
      </c>
      <c r="J1586">
        <f>C1586/(ε_c1cd)</f>
        <v/>
      </c>
      <c r="K1586">
        <f>C1586/I1586</f>
        <v/>
      </c>
      <c r="L1586" s="131">
        <f>I1586/(ε_c1cd)</f>
        <v/>
      </c>
      <c r="M1586">
        <f>I1586*(K1586-Z_s1)</f>
        <v/>
      </c>
      <c r="N1586">
        <f>I1586*(K1586-Z_s2)</f>
        <v/>
      </c>
      <c r="O1586">
        <f>E_s*M1586</f>
        <v/>
      </c>
      <c r="P1586">
        <f>E_s*N1586</f>
        <v/>
      </c>
      <c r="Q1586">
        <f>O1586*A_s1</f>
        <v/>
      </c>
      <c r="R1586">
        <f>P1586*A_s2</f>
        <v/>
      </c>
      <c r="S1586">
        <f>Q1586*($K1586-Z_s1)</f>
        <v/>
      </c>
      <c r="T1586">
        <f>R1586*($K1586-Z_s2)</f>
        <v/>
      </c>
      <c r="U1586">
        <f>(INDIRECT("a_"&amp;U$2)/(U$2+1))*(($C1586^(U$2+1)-$H1586^(U$2+1))/(ε_c1cd^(U$2+1)))</f>
        <v/>
      </c>
      <c r="V1586">
        <f>(INDIRECT("a_"&amp;V$2)/(V$2+1))*(($C1586^(V$2+1)-$H1586^(V$2+1))/(ε_c1cd^(V$2+1)))</f>
        <v/>
      </c>
      <c r="W1586">
        <f>(INDIRECT("a_"&amp;W$2)/(W$2+1))*(($C1586^(W$2+1)-$H1586^(W$2+1))/(ε_c1cd^(W$2+1)))</f>
        <v/>
      </c>
      <c r="X1586">
        <f>(INDIRECT("a_"&amp;X$2)/(X$2+1))*(($C1586^(X$2+1)-$H1586^(X$2+1))/(ε_c1cd^(X$2+1)))</f>
        <v/>
      </c>
      <c r="Y1586">
        <f>(INDIRECT("a_"&amp;Y$2)/(Y$2+1))*(($C1586^(Y$2+1)-$H1586^(Y$2+1))/(ε_c1cd^(Y$2+1)))</f>
        <v/>
      </c>
      <c r="Z1586">
        <f>(INDIRECT("a_"&amp;Z$2)/(Z$2+2))*(($C1586^(Z$2+2)-$H1586^(Z$2+2))/(ε_c1cd^(Z$2+2)))</f>
        <v/>
      </c>
      <c r="AA1586">
        <f>(INDIRECT("a_"&amp;AA$2)/(AA$2+2))*(($C1586^(AA$2+2)-$H1586^(AA$2+2))/(ε_c1cd^(AA$2+2)))</f>
        <v/>
      </c>
      <c r="AB1586">
        <f>(INDIRECT("a_"&amp;AB$2)/(AB$2+2))*(($C1586^(AB$2+2)-$H1586^(AB$2+2))/(ε_c1cd^(AB$2+2)))</f>
        <v/>
      </c>
      <c r="AC1586">
        <f>(INDIRECT("a_"&amp;AC$2)/(AC$2+2))*(($C1586^(AC$2+2)-$H1586^(AC$2+2))/(ε_c1cd^(AC$2+2)))</f>
        <v/>
      </c>
      <c r="AD1586">
        <f>(INDIRECT("a_"&amp;AD$2)/(AD$2+2))*(($C1586^(AD$2+2)-$H1586^(AD$2+2))/(ε_c1cd^(AD$2+2)))</f>
        <v/>
      </c>
      <c r="AE1586" s="111">
        <f>(b*f_cd/L1586)*SUM(U1586:Y1586)+SUM(Q1586:R1586)</f>
        <v/>
      </c>
      <c r="AF1586" s="112">
        <f>AE1586*(K1586-y+e)</f>
        <v/>
      </c>
      <c r="AG1586" s="113">
        <f>(b*f_cd/(L1586^2))*SUM(Z1586:AD1586)+SUM(S1586:T1586)-AF1586</f>
        <v/>
      </c>
      <c r="AH1586" s="114">
        <f>AG1586&lt;0</f>
        <v/>
      </c>
      <c r="AI1586" s="115">
        <f>IF(A1586=1,FALSE,(AND(AQ1586,AH1586,NOT(AI1585))))</f>
        <v/>
      </c>
      <c r="AJ1586" s="116">
        <f>(b*f_cd/L1586)*(a_1/2*J1586^2+a_2/3*J1586^3+a_3/4*J1586^4+a_4/5*J1586^5+a_5/6*J1586^6)+SUM(Q1586:R1586)</f>
        <v/>
      </c>
      <c r="AK1586">
        <f>AJ1586*(K1586-y+e)</f>
        <v/>
      </c>
      <c r="AL1586" s="118">
        <f>(b*f_cd/(L1586^2))*(a_1/3*J1586^3+a_2/4*J1586^4+a_3/5*J1586^5+a_4/6*J1586^6+a_5/7*J1586^7)+SUM(S1586:T1586)-AK1586</f>
        <v/>
      </c>
      <c r="AM1586" s="114">
        <f>AL1586&gt;0</f>
        <v/>
      </c>
      <c r="AN1586" s="115">
        <f>IF(A1586=1,FALSE,(AND(AQ1586,AM1586,NOT(AN1585))))</f>
        <v/>
      </c>
      <c r="AO1586">
        <f>IF(D1586=1,AND(AH1586,NOT(AI1586)),AND(AM1586,NOT(AN1586)))</f>
        <v/>
      </c>
      <c r="AP1586" s="119">
        <f>IF(D1586=1,AI1586,AN1586)</f>
        <v/>
      </c>
      <c r="AQ1586" s="125">
        <f>ABS(E1586)&lt;$AQ$2</f>
        <v/>
      </c>
      <c r="AS1586">
        <f>IF(AP1586,MAX(AS$3:AS1584)+1,"")</f>
        <v/>
      </c>
    </row>
    <row r="1587">
      <c r="A1587" t="n">
        <v>1497</v>
      </c>
      <c r="B1587" s="131">
        <f>IF(A1587=1,0,IF(AP1587,0.1*ε_cu1cd,0))</f>
        <v/>
      </c>
      <c r="C1587" s="131">
        <f>IF(A1587=1,0.1*ε_cu1cd,C1586+B1586)</f>
        <v/>
      </c>
      <c r="D1587" s="113">
        <f>IF('Нормальний переріз'!$D$68&gt;0,1,2)</f>
        <v/>
      </c>
      <c r="E1587" s="144">
        <f>IF(D1587=1,F1587,G1587)</f>
        <v/>
      </c>
      <c r="F1587" s="124">
        <f>IF(AI1586,0.11*ε_cu1cd,IF(AH1586,F1586*0.01,F1586))</f>
        <v/>
      </c>
      <c r="G1587" s="124">
        <f>IF(AP1586,-0.1*ε_cu1cd,IF(AM1586,G1586*0.01,G1586))</f>
        <v/>
      </c>
      <c r="H1587" s="113">
        <f>IF(A1587=1,E1587,IF(AO1586,H1586-E1586+E1587,IF(AP1586,0.8*H1586,H1586+E1587)))</f>
        <v/>
      </c>
      <c r="I1587" s="169">
        <f>(C1587-H1587)/h</f>
        <v/>
      </c>
      <c r="J1587">
        <f>C1587/(ε_c1cd)</f>
        <v/>
      </c>
      <c r="K1587">
        <f>C1587/I1587</f>
        <v/>
      </c>
      <c r="L1587" s="131">
        <f>I1587/(ε_c1cd)</f>
        <v/>
      </c>
      <c r="M1587">
        <f>I1587*(K1587-Z_s1)</f>
        <v/>
      </c>
      <c r="N1587">
        <f>I1587*(K1587-Z_s2)</f>
        <v/>
      </c>
      <c r="O1587">
        <f>E_s*M1587</f>
        <v/>
      </c>
      <c r="P1587">
        <f>E_s*N1587</f>
        <v/>
      </c>
      <c r="Q1587">
        <f>O1587*A_s1</f>
        <v/>
      </c>
      <c r="R1587">
        <f>P1587*A_s2</f>
        <v/>
      </c>
      <c r="S1587">
        <f>Q1587*($K1587-Z_s1)</f>
        <v/>
      </c>
      <c r="T1587">
        <f>R1587*($K1587-Z_s2)</f>
        <v/>
      </c>
      <c r="U1587">
        <f>(INDIRECT("a_"&amp;U$2)/(U$2+1))*(($C1587^(U$2+1)-$H1587^(U$2+1))/(ε_c1cd^(U$2+1)))</f>
        <v/>
      </c>
      <c r="V1587">
        <f>(INDIRECT("a_"&amp;V$2)/(V$2+1))*(($C1587^(V$2+1)-$H1587^(V$2+1))/(ε_c1cd^(V$2+1)))</f>
        <v/>
      </c>
      <c r="W1587">
        <f>(INDIRECT("a_"&amp;W$2)/(W$2+1))*(($C1587^(W$2+1)-$H1587^(W$2+1))/(ε_c1cd^(W$2+1)))</f>
        <v/>
      </c>
      <c r="X1587">
        <f>(INDIRECT("a_"&amp;X$2)/(X$2+1))*(($C1587^(X$2+1)-$H1587^(X$2+1))/(ε_c1cd^(X$2+1)))</f>
        <v/>
      </c>
      <c r="Y1587">
        <f>(INDIRECT("a_"&amp;Y$2)/(Y$2+1))*(($C1587^(Y$2+1)-$H1587^(Y$2+1))/(ε_c1cd^(Y$2+1)))</f>
        <v/>
      </c>
      <c r="Z1587">
        <f>(INDIRECT("a_"&amp;Z$2)/(Z$2+2))*(($C1587^(Z$2+2)-$H1587^(Z$2+2))/(ε_c1cd^(Z$2+2)))</f>
        <v/>
      </c>
      <c r="AA1587">
        <f>(INDIRECT("a_"&amp;AA$2)/(AA$2+2))*(($C1587^(AA$2+2)-$H1587^(AA$2+2))/(ε_c1cd^(AA$2+2)))</f>
        <v/>
      </c>
      <c r="AB1587">
        <f>(INDIRECT("a_"&amp;AB$2)/(AB$2+2))*(($C1587^(AB$2+2)-$H1587^(AB$2+2))/(ε_c1cd^(AB$2+2)))</f>
        <v/>
      </c>
      <c r="AC1587">
        <f>(INDIRECT("a_"&amp;AC$2)/(AC$2+2))*(($C1587^(AC$2+2)-$H1587^(AC$2+2))/(ε_c1cd^(AC$2+2)))</f>
        <v/>
      </c>
      <c r="AD1587">
        <f>(INDIRECT("a_"&amp;AD$2)/(AD$2+2))*(($C1587^(AD$2+2)-$H1587^(AD$2+2))/(ε_c1cd^(AD$2+2)))</f>
        <v/>
      </c>
      <c r="AE1587" s="111">
        <f>(b*f_cd/L1587)*SUM(U1587:Y1587)+SUM(Q1587:R1587)</f>
        <v/>
      </c>
      <c r="AF1587" s="112">
        <f>AE1587*(K1587-y+e)</f>
        <v/>
      </c>
      <c r="AG1587" s="113">
        <f>(b*f_cd/(L1587^2))*SUM(Z1587:AD1587)+SUM(S1587:T1587)-AF1587</f>
        <v/>
      </c>
      <c r="AH1587" s="114">
        <f>AG1587&lt;0</f>
        <v/>
      </c>
      <c r="AI1587" s="115">
        <f>IF(A1587=1,FALSE,(AND(AQ1587,AH1587,NOT(AI1586))))</f>
        <v/>
      </c>
      <c r="AJ1587" s="116">
        <f>(b*f_cd/L1587)*(a_1/2*J1587^2+a_2/3*J1587^3+a_3/4*J1587^4+a_4/5*J1587^5+a_5/6*J1587^6)+SUM(Q1587:R1587)</f>
        <v/>
      </c>
      <c r="AK1587">
        <f>AJ1587*(K1587-y+e)</f>
        <v/>
      </c>
      <c r="AL1587" s="118">
        <f>(b*f_cd/(L1587^2))*(a_1/3*J1587^3+a_2/4*J1587^4+a_3/5*J1587^5+a_4/6*J1587^6+a_5/7*J1587^7)+SUM(S1587:T1587)-AK1587</f>
        <v/>
      </c>
      <c r="AM1587" s="114">
        <f>AL1587&gt;0</f>
        <v/>
      </c>
      <c r="AN1587" s="115">
        <f>IF(A1587=1,FALSE,(AND(AQ1587,AM1587,NOT(AN1586))))</f>
        <v/>
      </c>
      <c r="AO1587">
        <f>IF(D1587=1,AND(AH1587,NOT(AI1587)),AND(AM1587,NOT(AN1587)))</f>
        <v/>
      </c>
      <c r="AP1587" s="119">
        <f>IF(D1587=1,AI1587,AN1587)</f>
        <v/>
      </c>
      <c r="AQ1587" s="125">
        <f>ABS(E1587)&lt;$AQ$2</f>
        <v/>
      </c>
      <c r="AS1587">
        <f>IF(AP1587,MAX(AS$3:AS1585)+1,"")</f>
        <v/>
      </c>
    </row>
    <row r="1588">
      <c r="A1588" t="n">
        <v>1498</v>
      </c>
      <c r="B1588" s="131">
        <f>IF(A1588=1,0,IF(AP1588,0.1*ε_cu1cd,0))</f>
        <v/>
      </c>
      <c r="C1588" s="131">
        <f>IF(A1588=1,0.1*ε_cu1cd,C1587+B1587)</f>
        <v/>
      </c>
      <c r="D1588" s="113">
        <f>IF('Нормальний переріз'!$D$68&gt;0,1,2)</f>
        <v/>
      </c>
      <c r="E1588" s="144">
        <f>IF(D1588=1,F1588,G1588)</f>
        <v/>
      </c>
      <c r="F1588" s="124">
        <f>IF(AI1587,0.11*ε_cu1cd,IF(AH1587,F1587*0.01,F1587))</f>
        <v/>
      </c>
      <c r="G1588" s="124">
        <f>IF(AP1587,-0.1*ε_cu1cd,IF(AM1587,G1587*0.01,G1587))</f>
        <v/>
      </c>
      <c r="H1588" s="113">
        <f>IF(A1588=1,E1588,IF(AO1587,H1587-E1587+E1588,IF(AP1587,0.8*H1587,H1587+E1588)))</f>
        <v/>
      </c>
      <c r="I1588" s="169">
        <f>(C1588-H1588)/h</f>
        <v/>
      </c>
      <c r="J1588">
        <f>C1588/(ε_c1cd)</f>
        <v/>
      </c>
      <c r="K1588">
        <f>C1588/I1588</f>
        <v/>
      </c>
      <c r="L1588" s="131">
        <f>I1588/(ε_c1cd)</f>
        <v/>
      </c>
      <c r="M1588">
        <f>I1588*(K1588-Z_s1)</f>
        <v/>
      </c>
      <c r="N1588">
        <f>I1588*(K1588-Z_s2)</f>
        <v/>
      </c>
      <c r="O1588">
        <f>E_s*M1588</f>
        <v/>
      </c>
      <c r="P1588">
        <f>E_s*N1588</f>
        <v/>
      </c>
      <c r="Q1588">
        <f>O1588*A_s1</f>
        <v/>
      </c>
      <c r="R1588">
        <f>P1588*A_s2</f>
        <v/>
      </c>
      <c r="S1588">
        <f>Q1588*($K1588-Z_s1)</f>
        <v/>
      </c>
      <c r="T1588">
        <f>R1588*($K1588-Z_s2)</f>
        <v/>
      </c>
      <c r="U1588">
        <f>(INDIRECT("a_"&amp;U$2)/(U$2+1))*(($C1588^(U$2+1)-$H1588^(U$2+1))/(ε_c1cd^(U$2+1)))</f>
        <v/>
      </c>
      <c r="V1588">
        <f>(INDIRECT("a_"&amp;V$2)/(V$2+1))*(($C1588^(V$2+1)-$H1588^(V$2+1))/(ε_c1cd^(V$2+1)))</f>
        <v/>
      </c>
      <c r="W1588">
        <f>(INDIRECT("a_"&amp;W$2)/(W$2+1))*(($C1588^(W$2+1)-$H1588^(W$2+1))/(ε_c1cd^(W$2+1)))</f>
        <v/>
      </c>
      <c r="X1588">
        <f>(INDIRECT("a_"&amp;X$2)/(X$2+1))*(($C1588^(X$2+1)-$H1588^(X$2+1))/(ε_c1cd^(X$2+1)))</f>
        <v/>
      </c>
      <c r="Y1588">
        <f>(INDIRECT("a_"&amp;Y$2)/(Y$2+1))*(($C1588^(Y$2+1)-$H1588^(Y$2+1))/(ε_c1cd^(Y$2+1)))</f>
        <v/>
      </c>
      <c r="Z1588">
        <f>(INDIRECT("a_"&amp;Z$2)/(Z$2+2))*(($C1588^(Z$2+2)-$H1588^(Z$2+2))/(ε_c1cd^(Z$2+2)))</f>
        <v/>
      </c>
      <c r="AA1588">
        <f>(INDIRECT("a_"&amp;AA$2)/(AA$2+2))*(($C1588^(AA$2+2)-$H1588^(AA$2+2))/(ε_c1cd^(AA$2+2)))</f>
        <v/>
      </c>
      <c r="AB1588">
        <f>(INDIRECT("a_"&amp;AB$2)/(AB$2+2))*(($C1588^(AB$2+2)-$H1588^(AB$2+2))/(ε_c1cd^(AB$2+2)))</f>
        <v/>
      </c>
      <c r="AC1588">
        <f>(INDIRECT("a_"&amp;AC$2)/(AC$2+2))*(($C1588^(AC$2+2)-$H1588^(AC$2+2))/(ε_c1cd^(AC$2+2)))</f>
        <v/>
      </c>
      <c r="AD1588">
        <f>(INDIRECT("a_"&amp;AD$2)/(AD$2+2))*(($C1588^(AD$2+2)-$H1588^(AD$2+2))/(ε_c1cd^(AD$2+2)))</f>
        <v/>
      </c>
      <c r="AE1588" s="111">
        <f>(b*f_cd/L1588)*SUM(U1588:Y1588)+SUM(Q1588:R1588)</f>
        <v/>
      </c>
      <c r="AF1588" s="112">
        <f>AE1588*(K1588-y+e)</f>
        <v/>
      </c>
      <c r="AG1588" s="113">
        <f>(b*f_cd/(L1588^2))*SUM(Z1588:AD1588)+SUM(S1588:T1588)-AF1588</f>
        <v/>
      </c>
      <c r="AH1588" s="114">
        <f>AG1588&lt;0</f>
        <v/>
      </c>
      <c r="AI1588" s="115">
        <f>IF(A1588=1,FALSE,(AND(AQ1588,AH1588,NOT(AI1587))))</f>
        <v/>
      </c>
      <c r="AJ1588" s="116">
        <f>(b*f_cd/L1588)*(a_1/2*J1588^2+a_2/3*J1588^3+a_3/4*J1588^4+a_4/5*J1588^5+a_5/6*J1588^6)+SUM(Q1588:R1588)</f>
        <v/>
      </c>
      <c r="AK1588">
        <f>AJ1588*(K1588-y+e)</f>
        <v/>
      </c>
      <c r="AL1588" s="118">
        <f>(b*f_cd/(L1588^2))*(a_1/3*J1588^3+a_2/4*J1588^4+a_3/5*J1588^5+a_4/6*J1588^6+a_5/7*J1588^7)+SUM(S1588:T1588)-AK1588</f>
        <v/>
      </c>
      <c r="AM1588" s="114">
        <f>AL1588&gt;0</f>
        <v/>
      </c>
      <c r="AN1588" s="115">
        <f>IF(A1588=1,FALSE,(AND(AQ1588,AM1588,NOT(AN1587))))</f>
        <v/>
      </c>
      <c r="AO1588">
        <f>IF(D1588=1,AND(AH1588,NOT(AI1588)),AND(AM1588,NOT(AN1588)))</f>
        <v/>
      </c>
      <c r="AP1588" s="119">
        <f>IF(D1588=1,AI1588,AN1588)</f>
        <v/>
      </c>
      <c r="AQ1588" s="125">
        <f>ABS(E1588)&lt;$AQ$2</f>
        <v/>
      </c>
      <c r="AS1588">
        <f>IF(AP1588,MAX(AS$3:AS1586)+1,"")</f>
        <v/>
      </c>
    </row>
    <row r="1589">
      <c r="A1589" t="n">
        <v>1499</v>
      </c>
      <c r="B1589" s="131">
        <f>IF(A1589=1,0,IF(AP1589,0.1*ε_cu1cd,0))</f>
        <v/>
      </c>
      <c r="C1589" s="131">
        <f>IF(A1589=1,0.1*ε_cu1cd,C1588+B1588)</f>
        <v/>
      </c>
      <c r="D1589" s="113">
        <f>IF('Нормальний переріз'!$D$68&gt;0,1,2)</f>
        <v/>
      </c>
      <c r="E1589" s="144">
        <f>IF(D1589=1,F1589,G1589)</f>
        <v/>
      </c>
      <c r="F1589" s="124">
        <f>IF(AI1588,0.11*ε_cu1cd,IF(AH1588,F1588*0.01,F1588))</f>
        <v/>
      </c>
      <c r="G1589" s="124">
        <f>IF(AP1588,-0.1*ε_cu1cd,IF(AM1588,G1588*0.01,G1588))</f>
        <v/>
      </c>
      <c r="H1589" s="113">
        <f>IF(A1589=1,E1589,IF(AO1588,H1588-E1588+E1589,IF(AP1588,0.8*H1588,H1588+E1589)))</f>
        <v/>
      </c>
      <c r="I1589" s="169">
        <f>(C1589-H1589)/h</f>
        <v/>
      </c>
      <c r="J1589">
        <f>C1589/(ε_c1cd)</f>
        <v/>
      </c>
      <c r="K1589">
        <f>C1589/I1589</f>
        <v/>
      </c>
      <c r="L1589" s="131">
        <f>I1589/(ε_c1cd)</f>
        <v/>
      </c>
      <c r="M1589">
        <f>I1589*(K1589-Z_s1)</f>
        <v/>
      </c>
      <c r="N1589">
        <f>I1589*(K1589-Z_s2)</f>
        <v/>
      </c>
      <c r="O1589">
        <f>E_s*M1589</f>
        <v/>
      </c>
      <c r="P1589">
        <f>E_s*N1589</f>
        <v/>
      </c>
      <c r="Q1589">
        <f>O1589*A_s1</f>
        <v/>
      </c>
      <c r="R1589">
        <f>P1589*A_s2</f>
        <v/>
      </c>
      <c r="S1589">
        <f>Q1589*($K1589-Z_s1)</f>
        <v/>
      </c>
      <c r="T1589">
        <f>R1589*($K1589-Z_s2)</f>
        <v/>
      </c>
      <c r="U1589">
        <f>(INDIRECT("a_"&amp;U$2)/(U$2+1))*(($C1589^(U$2+1)-$H1589^(U$2+1))/(ε_c1cd^(U$2+1)))</f>
        <v/>
      </c>
      <c r="V1589">
        <f>(INDIRECT("a_"&amp;V$2)/(V$2+1))*(($C1589^(V$2+1)-$H1589^(V$2+1))/(ε_c1cd^(V$2+1)))</f>
        <v/>
      </c>
      <c r="W1589">
        <f>(INDIRECT("a_"&amp;W$2)/(W$2+1))*(($C1589^(W$2+1)-$H1589^(W$2+1))/(ε_c1cd^(W$2+1)))</f>
        <v/>
      </c>
      <c r="X1589">
        <f>(INDIRECT("a_"&amp;X$2)/(X$2+1))*(($C1589^(X$2+1)-$H1589^(X$2+1))/(ε_c1cd^(X$2+1)))</f>
        <v/>
      </c>
      <c r="Y1589">
        <f>(INDIRECT("a_"&amp;Y$2)/(Y$2+1))*(($C1589^(Y$2+1)-$H1589^(Y$2+1))/(ε_c1cd^(Y$2+1)))</f>
        <v/>
      </c>
      <c r="Z1589">
        <f>(INDIRECT("a_"&amp;Z$2)/(Z$2+2))*(($C1589^(Z$2+2)-$H1589^(Z$2+2))/(ε_c1cd^(Z$2+2)))</f>
        <v/>
      </c>
      <c r="AA1589">
        <f>(INDIRECT("a_"&amp;AA$2)/(AA$2+2))*(($C1589^(AA$2+2)-$H1589^(AA$2+2))/(ε_c1cd^(AA$2+2)))</f>
        <v/>
      </c>
      <c r="AB1589">
        <f>(INDIRECT("a_"&amp;AB$2)/(AB$2+2))*(($C1589^(AB$2+2)-$H1589^(AB$2+2))/(ε_c1cd^(AB$2+2)))</f>
        <v/>
      </c>
      <c r="AC1589">
        <f>(INDIRECT("a_"&amp;AC$2)/(AC$2+2))*(($C1589^(AC$2+2)-$H1589^(AC$2+2))/(ε_c1cd^(AC$2+2)))</f>
        <v/>
      </c>
      <c r="AD1589">
        <f>(INDIRECT("a_"&amp;AD$2)/(AD$2+2))*(($C1589^(AD$2+2)-$H1589^(AD$2+2))/(ε_c1cd^(AD$2+2)))</f>
        <v/>
      </c>
      <c r="AE1589" s="111">
        <f>(b*f_cd/L1589)*SUM(U1589:Y1589)+SUM(Q1589:R1589)</f>
        <v/>
      </c>
      <c r="AF1589" s="112">
        <f>AE1589*(K1589-y+e)</f>
        <v/>
      </c>
      <c r="AG1589" s="113">
        <f>(b*f_cd/(L1589^2))*SUM(Z1589:AD1589)+SUM(S1589:T1589)-AF1589</f>
        <v/>
      </c>
      <c r="AH1589" s="114">
        <f>AG1589&lt;0</f>
        <v/>
      </c>
      <c r="AI1589" s="115">
        <f>IF(A1589=1,FALSE,(AND(AQ1589,AH1589,NOT(AI1588))))</f>
        <v/>
      </c>
      <c r="AJ1589" s="116">
        <f>(b*f_cd/L1589)*(a_1/2*J1589^2+a_2/3*J1589^3+a_3/4*J1589^4+a_4/5*J1589^5+a_5/6*J1589^6)+SUM(Q1589:R1589)</f>
        <v/>
      </c>
      <c r="AK1589">
        <f>AJ1589*(K1589-y+e)</f>
        <v/>
      </c>
      <c r="AL1589" s="118">
        <f>(b*f_cd/(L1589^2))*(a_1/3*J1589^3+a_2/4*J1589^4+a_3/5*J1589^5+a_4/6*J1589^6+a_5/7*J1589^7)+SUM(S1589:T1589)-AK1589</f>
        <v/>
      </c>
      <c r="AM1589" s="114">
        <f>AL1589&gt;0</f>
        <v/>
      </c>
      <c r="AN1589" s="115">
        <f>IF(A1589=1,FALSE,(AND(AQ1589,AM1589,NOT(AN1588))))</f>
        <v/>
      </c>
      <c r="AO1589">
        <f>IF(D1589=1,AND(AH1589,NOT(AI1589)),AND(AM1589,NOT(AN1589)))</f>
        <v/>
      </c>
      <c r="AP1589" s="119">
        <f>IF(D1589=1,AI1589,AN1589)</f>
        <v/>
      </c>
      <c r="AQ1589" s="125">
        <f>ABS(E1589)&lt;$AQ$2</f>
        <v/>
      </c>
      <c r="AS1589">
        <f>IF(AP1589,MAX(AS$3:AS1587)+1,"")</f>
        <v/>
      </c>
    </row>
    <row r="1590">
      <c r="A1590" t="n">
        <v>1500</v>
      </c>
      <c r="B1590" s="131">
        <f>IF(A1590=1,0,IF(AP1590,0.1*ε_cu1cd,0))</f>
        <v/>
      </c>
      <c r="C1590" s="131">
        <f>IF(A1590=1,0.1*ε_cu1cd,C1589+B1589)</f>
        <v/>
      </c>
      <c r="D1590" s="113">
        <f>IF('Нормальний переріз'!$D$68&gt;0,1,2)</f>
        <v/>
      </c>
      <c r="E1590" s="144">
        <f>IF(D1590=1,F1590,G1590)</f>
        <v/>
      </c>
      <c r="F1590" s="124">
        <f>IF(AI1589,0.11*ε_cu1cd,IF(AH1589,F1589*0.01,F1589))</f>
        <v/>
      </c>
      <c r="G1590" s="124">
        <f>IF(AP1589,-0.1*ε_cu1cd,IF(AM1589,G1589*0.01,G1589))</f>
        <v/>
      </c>
      <c r="H1590" s="113">
        <f>IF(A1590=1,E1590,IF(AO1589,H1589-E1589+E1590,IF(AP1589,0.8*H1589,H1589+E1590)))</f>
        <v/>
      </c>
      <c r="I1590" s="169">
        <f>(C1590-H1590)/h</f>
        <v/>
      </c>
      <c r="J1590">
        <f>C1590/(ε_c1cd)</f>
        <v/>
      </c>
      <c r="K1590">
        <f>C1590/I1590</f>
        <v/>
      </c>
      <c r="L1590" s="131">
        <f>I1590/(ε_c1cd)</f>
        <v/>
      </c>
      <c r="M1590">
        <f>I1590*(K1590-Z_s1)</f>
        <v/>
      </c>
      <c r="N1590">
        <f>I1590*(K1590-Z_s2)</f>
        <v/>
      </c>
      <c r="O1590">
        <f>E_s*M1590</f>
        <v/>
      </c>
      <c r="P1590">
        <f>E_s*N1590</f>
        <v/>
      </c>
      <c r="Q1590">
        <f>O1590*A_s1</f>
        <v/>
      </c>
      <c r="R1590">
        <f>P1590*A_s2</f>
        <v/>
      </c>
      <c r="S1590">
        <f>Q1590*($K1590-Z_s1)</f>
        <v/>
      </c>
      <c r="T1590">
        <f>R1590*($K1590-Z_s2)</f>
        <v/>
      </c>
      <c r="U1590">
        <f>(INDIRECT("a_"&amp;U$2)/(U$2+1))*(($C1590^(U$2+1)-$H1590^(U$2+1))/(ε_c1cd^(U$2+1)))</f>
        <v/>
      </c>
      <c r="V1590">
        <f>(INDIRECT("a_"&amp;V$2)/(V$2+1))*(($C1590^(V$2+1)-$H1590^(V$2+1))/(ε_c1cd^(V$2+1)))</f>
        <v/>
      </c>
      <c r="W1590">
        <f>(INDIRECT("a_"&amp;W$2)/(W$2+1))*(($C1590^(W$2+1)-$H1590^(W$2+1))/(ε_c1cd^(W$2+1)))</f>
        <v/>
      </c>
      <c r="X1590">
        <f>(INDIRECT("a_"&amp;X$2)/(X$2+1))*(($C1590^(X$2+1)-$H1590^(X$2+1))/(ε_c1cd^(X$2+1)))</f>
        <v/>
      </c>
      <c r="Y1590">
        <f>(INDIRECT("a_"&amp;Y$2)/(Y$2+1))*(($C1590^(Y$2+1)-$H1590^(Y$2+1))/(ε_c1cd^(Y$2+1)))</f>
        <v/>
      </c>
      <c r="Z1590">
        <f>(INDIRECT("a_"&amp;Z$2)/(Z$2+2))*(($C1590^(Z$2+2)-$H1590^(Z$2+2))/(ε_c1cd^(Z$2+2)))</f>
        <v/>
      </c>
      <c r="AA1590">
        <f>(INDIRECT("a_"&amp;AA$2)/(AA$2+2))*(($C1590^(AA$2+2)-$H1590^(AA$2+2))/(ε_c1cd^(AA$2+2)))</f>
        <v/>
      </c>
      <c r="AB1590">
        <f>(INDIRECT("a_"&amp;AB$2)/(AB$2+2))*(($C1590^(AB$2+2)-$H1590^(AB$2+2))/(ε_c1cd^(AB$2+2)))</f>
        <v/>
      </c>
      <c r="AC1590">
        <f>(INDIRECT("a_"&amp;AC$2)/(AC$2+2))*(($C1590^(AC$2+2)-$H1590^(AC$2+2))/(ε_c1cd^(AC$2+2)))</f>
        <v/>
      </c>
      <c r="AD1590">
        <f>(INDIRECT("a_"&amp;AD$2)/(AD$2+2))*(($C1590^(AD$2+2)-$H1590^(AD$2+2))/(ε_c1cd^(AD$2+2)))</f>
        <v/>
      </c>
      <c r="AE1590" s="111">
        <f>(b*f_cd/L1590)*SUM(U1590:Y1590)+SUM(Q1590:R1590)</f>
        <v/>
      </c>
      <c r="AF1590" s="112">
        <f>AE1590*(K1590-y+e)</f>
        <v/>
      </c>
      <c r="AG1590" s="113">
        <f>(b*f_cd/(L1590^2))*SUM(Z1590:AD1590)+SUM(S1590:T1590)-AF1590</f>
        <v/>
      </c>
      <c r="AH1590" s="114">
        <f>AG1590&lt;0</f>
        <v/>
      </c>
      <c r="AI1590" s="115">
        <f>IF(A1590=1,FALSE,(AND(AQ1590,AH1590,NOT(AI1589))))</f>
        <v/>
      </c>
      <c r="AJ1590" s="116">
        <f>(b*f_cd/L1590)*(a_1/2*J1590^2+a_2/3*J1590^3+a_3/4*J1590^4+a_4/5*J1590^5+a_5/6*J1590^6)+SUM(Q1590:R1590)</f>
        <v/>
      </c>
      <c r="AK1590">
        <f>AJ1590*(K1590-y+e)</f>
        <v/>
      </c>
      <c r="AL1590" s="118">
        <f>(b*f_cd/(L1590^2))*(a_1/3*J1590^3+a_2/4*J1590^4+a_3/5*J1590^5+a_4/6*J1590^6+a_5/7*J1590^7)+SUM(S1590:T1590)-AK1590</f>
        <v/>
      </c>
      <c r="AM1590" s="114">
        <f>AL1590&gt;0</f>
        <v/>
      </c>
      <c r="AN1590" s="115">
        <f>IF(A1590=1,FALSE,(AND(AQ1590,AM1590,NOT(AN1589))))</f>
        <v/>
      </c>
      <c r="AO1590">
        <f>IF(D1590=1,AND(AH1590,NOT(AI1590)),AND(AM1590,NOT(AN1590)))</f>
        <v/>
      </c>
      <c r="AP1590" s="119">
        <f>IF(D1590=1,AI1590,AN1590)</f>
        <v/>
      </c>
      <c r="AQ1590" s="125">
        <f>ABS(E1590)&lt;$AQ$2</f>
        <v/>
      </c>
      <c r="AS1590">
        <f>IF(AP1590,MAX(AS$3:AS1588)+1,"")</f>
        <v/>
      </c>
    </row>
    <row r="1591">
      <c r="A1591" t="n">
        <v>1501</v>
      </c>
      <c r="B1591" s="131">
        <f>IF(A1591=1,0,IF(AP1591,0.1*ε_cu1cd,0))</f>
        <v/>
      </c>
      <c r="C1591" s="131">
        <f>IF(A1591=1,0.1*ε_cu1cd,C1590+B1590)</f>
        <v/>
      </c>
      <c r="D1591" s="113">
        <f>IF('Нормальний переріз'!$D$68&gt;0,1,2)</f>
        <v/>
      </c>
      <c r="E1591" s="144">
        <f>IF(D1591=1,F1591,G1591)</f>
        <v/>
      </c>
      <c r="F1591" s="124">
        <f>IF(AI1590,0.11*ε_cu1cd,IF(AH1590,F1590*0.01,F1590))</f>
        <v/>
      </c>
      <c r="G1591" s="124">
        <f>IF(AP1590,-0.1*ε_cu1cd,IF(AM1590,G1590*0.01,G1590))</f>
        <v/>
      </c>
      <c r="H1591" s="113">
        <f>IF(A1591=1,E1591,IF(AO1590,H1590-E1590+E1591,IF(AP1590,0.8*H1590,H1590+E1591)))</f>
        <v/>
      </c>
      <c r="I1591" s="169">
        <f>(C1591-H1591)/h</f>
        <v/>
      </c>
      <c r="J1591">
        <f>C1591/(ε_c1cd)</f>
        <v/>
      </c>
      <c r="K1591">
        <f>C1591/I1591</f>
        <v/>
      </c>
      <c r="L1591" s="131">
        <f>I1591/(ε_c1cd)</f>
        <v/>
      </c>
      <c r="M1591">
        <f>I1591*(K1591-Z_s1)</f>
        <v/>
      </c>
      <c r="N1591">
        <f>I1591*(K1591-Z_s2)</f>
        <v/>
      </c>
      <c r="O1591">
        <f>E_s*M1591</f>
        <v/>
      </c>
      <c r="P1591">
        <f>E_s*N1591</f>
        <v/>
      </c>
      <c r="Q1591">
        <f>O1591*A_s1</f>
        <v/>
      </c>
      <c r="R1591">
        <f>P1591*A_s2</f>
        <v/>
      </c>
      <c r="S1591">
        <f>Q1591*($K1591-Z_s1)</f>
        <v/>
      </c>
      <c r="T1591">
        <f>R1591*($K1591-Z_s2)</f>
        <v/>
      </c>
      <c r="U1591">
        <f>(INDIRECT("a_"&amp;U$2)/(U$2+1))*(($C1591^(U$2+1)-$H1591^(U$2+1))/(ε_c1cd^(U$2+1)))</f>
        <v/>
      </c>
      <c r="V1591">
        <f>(INDIRECT("a_"&amp;V$2)/(V$2+1))*(($C1591^(V$2+1)-$H1591^(V$2+1))/(ε_c1cd^(V$2+1)))</f>
        <v/>
      </c>
      <c r="W1591">
        <f>(INDIRECT("a_"&amp;W$2)/(W$2+1))*(($C1591^(W$2+1)-$H1591^(W$2+1))/(ε_c1cd^(W$2+1)))</f>
        <v/>
      </c>
      <c r="X1591">
        <f>(INDIRECT("a_"&amp;X$2)/(X$2+1))*(($C1591^(X$2+1)-$H1591^(X$2+1))/(ε_c1cd^(X$2+1)))</f>
        <v/>
      </c>
      <c r="Y1591">
        <f>(INDIRECT("a_"&amp;Y$2)/(Y$2+1))*(($C1591^(Y$2+1)-$H1591^(Y$2+1))/(ε_c1cd^(Y$2+1)))</f>
        <v/>
      </c>
      <c r="Z1591">
        <f>(INDIRECT("a_"&amp;Z$2)/(Z$2+2))*(($C1591^(Z$2+2)-$H1591^(Z$2+2))/(ε_c1cd^(Z$2+2)))</f>
        <v/>
      </c>
      <c r="AA1591">
        <f>(INDIRECT("a_"&amp;AA$2)/(AA$2+2))*(($C1591^(AA$2+2)-$H1591^(AA$2+2))/(ε_c1cd^(AA$2+2)))</f>
        <v/>
      </c>
      <c r="AB1591">
        <f>(INDIRECT("a_"&amp;AB$2)/(AB$2+2))*(($C1591^(AB$2+2)-$H1591^(AB$2+2))/(ε_c1cd^(AB$2+2)))</f>
        <v/>
      </c>
      <c r="AC1591">
        <f>(INDIRECT("a_"&amp;AC$2)/(AC$2+2))*(($C1591^(AC$2+2)-$H1591^(AC$2+2))/(ε_c1cd^(AC$2+2)))</f>
        <v/>
      </c>
      <c r="AD1591">
        <f>(INDIRECT("a_"&amp;AD$2)/(AD$2+2))*(($C1591^(AD$2+2)-$H1591^(AD$2+2))/(ε_c1cd^(AD$2+2)))</f>
        <v/>
      </c>
      <c r="AE1591" s="111">
        <f>(b*f_cd/L1591)*SUM(U1591:Y1591)+SUM(Q1591:R1591)</f>
        <v/>
      </c>
      <c r="AF1591" s="112">
        <f>AE1591*(K1591-y+e)</f>
        <v/>
      </c>
      <c r="AG1591" s="113">
        <f>(b*f_cd/(L1591^2))*SUM(Z1591:AD1591)+SUM(S1591:T1591)-AF1591</f>
        <v/>
      </c>
      <c r="AH1591" s="114">
        <f>AG1591&lt;0</f>
        <v/>
      </c>
      <c r="AI1591" s="115">
        <f>IF(A1591=1,FALSE,(AND(AQ1591,AH1591,NOT(AI1590))))</f>
        <v/>
      </c>
      <c r="AJ1591" s="116">
        <f>(b*f_cd/L1591)*(a_1/2*J1591^2+a_2/3*J1591^3+a_3/4*J1591^4+a_4/5*J1591^5+a_5/6*J1591^6)+SUM(Q1591:R1591)</f>
        <v/>
      </c>
      <c r="AK1591">
        <f>AJ1591*(K1591-y+e)</f>
        <v/>
      </c>
      <c r="AL1591" s="118">
        <f>(b*f_cd/(L1591^2))*(a_1/3*J1591^3+a_2/4*J1591^4+a_3/5*J1591^5+a_4/6*J1591^6+a_5/7*J1591^7)+SUM(S1591:T1591)-AK1591</f>
        <v/>
      </c>
      <c r="AM1591" s="114">
        <f>AL1591&gt;0</f>
        <v/>
      </c>
      <c r="AN1591" s="115">
        <f>IF(A1591=1,FALSE,(AND(AQ1591,AM1591,NOT(AN1590))))</f>
        <v/>
      </c>
      <c r="AO1591">
        <f>IF(D1591=1,AND(AH1591,NOT(AI1591)),AND(AM1591,NOT(AN1591)))</f>
        <v/>
      </c>
      <c r="AP1591" s="119">
        <f>IF(D1591=1,AI1591,AN1591)</f>
        <v/>
      </c>
      <c r="AQ1591" s="125">
        <f>ABS(E1591)&lt;$AQ$2</f>
        <v/>
      </c>
      <c r="AS1591">
        <f>IF(AP1591,MAX(AS$3:AS1589)+1,"")</f>
        <v/>
      </c>
    </row>
    <row r="1592">
      <c r="A1592" t="n">
        <v>1502</v>
      </c>
      <c r="B1592" s="131">
        <f>IF(A1592=1,0,IF(AP1592,0.1*ε_cu1cd,0))</f>
        <v/>
      </c>
      <c r="C1592" s="131">
        <f>IF(A1592=1,0.1*ε_cu1cd,C1591+B1591)</f>
        <v/>
      </c>
      <c r="D1592" s="113">
        <f>IF('Нормальний переріз'!$D$68&gt;0,1,2)</f>
        <v/>
      </c>
      <c r="E1592" s="144">
        <f>IF(D1592=1,F1592,G1592)</f>
        <v/>
      </c>
      <c r="F1592" s="124">
        <f>IF(AI1591,0.11*ε_cu1cd,IF(AH1591,F1591*0.01,F1591))</f>
        <v/>
      </c>
      <c r="G1592" s="124">
        <f>IF(AP1591,-0.1*ε_cu1cd,IF(AM1591,G1591*0.01,G1591))</f>
        <v/>
      </c>
      <c r="H1592" s="113">
        <f>IF(A1592=1,E1592,IF(AO1591,H1591-E1591+E1592,IF(AP1591,0.8*H1591,H1591+E1592)))</f>
        <v/>
      </c>
      <c r="I1592" s="169">
        <f>(C1592-H1592)/h</f>
        <v/>
      </c>
      <c r="J1592">
        <f>C1592/(ε_c1cd)</f>
        <v/>
      </c>
      <c r="K1592">
        <f>C1592/I1592</f>
        <v/>
      </c>
      <c r="L1592" s="131">
        <f>I1592/(ε_c1cd)</f>
        <v/>
      </c>
      <c r="M1592">
        <f>I1592*(K1592-Z_s1)</f>
        <v/>
      </c>
      <c r="N1592">
        <f>I1592*(K1592-Z_s2)</f>
        <v/>
      </c>
      <c r="O1592">
        <f>E_s*M1592</f>
        <v/>
      </c>
      <c r="P1592">
        <f>E_s*N1592</f>
        <v/>
      </c>
      <c r="Q1592">
        <f>O1592*A_s1</f>
        <v/>
      </c>
      <c r="R1592">
        <f>P1592*A_s2</f>
        <v/>
      </c>
      <c r="S1592">
        <f>Q1592*($K1592-Z_s1)</f>
        <v/>
      </c>
      <c r="T1592">
        <f>R1592*($K1592-Z_s2)</f>
        <v/>
      </c>
      <c r="U1592">
        <f>(INDIRECT("a_"&amp;U$2)/(U$2+1))*(($C1592^(U$2+1)-$H1592^(U$2+1))/(ε_c1cd^(U$2+1)))</f>
        <v/>
      </c>
      <c r="V1592">
        <f>(INDIRECT("a_"&amp;V$2)/(V$2+1))*(($C1592^(V$2+1)-$H1592^(V$2+1))/(ε_c1cd^(V$2+1)))</f>
        <v/>
      </c>
      <c r="W1592">
        <f>(INDIRECT("a_"&amp;W$2)/(W$2+1))*(($C1592^(W$2+1)-$H1592^(W$2+1))/(ε_c1cd^(W$2+1)))</f>
        <v/>
      </c>
      <c r="X1592">
        <f>(INDIRECT("a_"&amp;X$2)/(X$2+1))*(($C1592^(X$2+1)-$H1592^(X$2+1))/(ε_c1cd^(X$2+1)))</f>
        <v/>
      </c>
      <c r="Y1592">
        <f>(INDIRECT("a_"&amp;Y$2)/(Y$2+1))*(($C1592^(Y$2+1)-$H1592^(Y$2+1))/(ε_c1cd^(Y$2+1)))</f>
        <v/>
      </c>
      <c r="Z1592">
        <f>(INDIRECT("a_"&amp;Z$2)/(Z$2+2))*(($C1592^(Z$2+2)-$H1592^(Z$2+2))/(ε_c1cd^(Z$2+2)))</f>
        <v/>
      </c>
      <c r="AA1592">
        <f>(INDIRECT("a_"&amp;AA$2)/(AA$2+2))*(($C1592^(AA$2+2)-$H1592^(AA$2+2))/(ε_c1cd^(AA$2+2)))</f>
        <v/>
      </c>
      <c r="AB1592">
        <f>(INDIRECT("a_"&amp;AB$2)/(AB$2+2))*(($C1592^(AB$2+2)-$H1592^(AB$2+2))/(ε_c1cd^(AB$2+2)))</f>
        <v/>
      </c>
      <c r="AC1592">
        <f>(INDIRECT("a_"&amp;AC$2)/(AC$2+2))*(($C1592^(AC$2+2)-$H1592^(AC$2+2))/(ε_c1cd^(AC$2+2)))</f>
        <v/>
      </c>
      <c r="AD1592">
        <f>(INDIRECT("a_"&amp;AD$2)/(AD$2+2))*(($C1592^(AD$2+2)-$H1592^(AD$2+2))/(ε_c1cd^(AD$2+2)))</f>
        <v/>
      </c>
      <c r="AE1592" s="111">
        <f>(b*f_cd/L1592)*SUM(U1592:Y1592)+SUM(Q1592:R1592)</f>
        <v/>
      </c>
      <c r="AF1592" s="112">
        <f>AE1592*(K1592-y+e)</f>
        <v/>
      </c>
      <c r="AG1592" s="113">
        <f>(b*f_cd/(L1592^2))*SUM(Z1592:AD1592)+SUM(S1592:T1592)-AF1592</f>
        <v/>
      </c>
      <c r="AH1592" s="114">
        <f>AG1592&lt;0</f>
        <v/>
      </c>
      <c r="AI1592" s="115">
        <f>IF(A1592=1,FALSE,(AND(AQ1592,AH1592,NOT(AI1591))))</f>
        <v/>
      </c>
      <c r="AJ1592" s="116">
        <f>(b*f_cd/L1592)*(a_1/2*J1592^2+a_2/3*J1592^3+a_3/4*J1592^4+a_4/5*J1592^5+a_5/6*J1592^6)+SUM(Q1592:R1592)</f>
        <v/>
      </c>
      <c r="AK1592">
        <f>AJ1592*(K1592-y+e)</f>
        <v/>
      </c>
      <c r="AL1592" s="118">
        <f>(b*f_cd/(L1592^2))*(a_1/3*J1592^3+a_2/4*J1592^4+a_3/5*J1592^5+a_4/6*J1592^6+a_5/7*J1592^7)+SUM(S1592:T1592)-AK1592</f>
        <v/>
      </c>
      <c r="AM1592" s="114">
        <f>AL1592&gt;0</f>
        <v/>
      </c>
      <c r="AN1592" s="115">
        <f>IF(A1592=1,FALSE,(AND(AQ1592,AM1592,NOT(AN1591))))</f>
        <v/>
      </c>
      <c r="AO1592">
        <f>IF(D1592=1,AND(AH1592,NOT(AI1592)),AND(AM1592,NOT(AN1592)))</f>
        <v/>
      </c>
      <c r="AP1592" s="119">
        <f>IF(D1592=1,AI1592,AN1592)</f>
        <v/>
      </c>
      <c r="AQ1592" s="125">
        <f>ABS(E1592)&lt;$AQ$2</f>
        <v/>
      </c>
      <c r="AS1592">
        <f>IF(AP1592,MAX(AS$3:AS1590)+1,"")</f>
        <v/>
      </c>
    </row>
    <row r="1593">
      <c r="A1593" t="n">
        <v>1503</v>
      </c>
      <c r="B1593" s="131">
        <f>IF(A1593=1,0,IF(AP1593,0.1*ε_cu1cd,0))</f>
        <v/>
      </c>
      <c r="C1593" s="131">
        <f>IF(A1593=1,0.1*ε_cu1cd,C1592+B1592)</f>
        <v/>
      </c>
      <c r="D1593" s="113">
        <f>IF('Нормальний переріз'!$D$68&gt;0,1,2)</f>
        <v/>
      </c>
      <c r="E1593" s="144">
        <f>IF(D1593=1,F1593,G1593)</f>
        <v/>
      </c>
      <c r="F1593" s="124">
        <f>IF(AI1592,0.11*ε_cu1cd,IF(AH1592,F1592*0.01,F1592))</f>
        <v/>
      </c>
      <c r="G1593" s="124">
        <f>IF(AP1592,-0.1*ε_cu1cd,IF(AM1592,G1592*0.01,G1592))</f>
        <v/>
      </c>
      <c r="H1593" s="113">
        <f>IF(A1593=1,E1593,IF(AO1592,H1592-E1592+E1593,IF(AP1592,0.8*H1592,H1592+E1593)))</f>
        <v/>
      </c>
      <c r="I1593" s="169">
        <f>(C1593-H1593)/h</f>
        <v/>
      </c>
      <c r="J1593">
        <f>C1593/(ε_c1cd)</f>
        <v/>
      </c>
      <c r="K1593">
        <f>C1593/I1593</f>
        <v/>
      </c>
      <c r="L1593" s="131">
        <f>I1593/(ε_c1cd)</f>
        <v/>
      </c>
      <c r="M1593">
        <f>I1593*(K1593-Z_s1)</f>
        <v/>
      </c>
      <c r="N1593">
        <f>I1593*(K1593-Z_s2)</f>
        <v/>
      </c>
      <c r="O1593">
        <f>E_s*M1593</f>
        <v/>
      </c>
      <c r="P1593">
        <f>E_s*N1593</f>
        <v/>
      </c>
      <c r="Q1593">
        <f>O1593*A_s1</f>
        <v/>
      </c>
      <c r="R1593">
        <f>P1593*A_s2</f>
        <v/>
      </c>
      <c r="S1593">
        <f>Q1593*($K1593-Z_s1)</f>
        <v/>
      </c>
      <c r="T1593">
        <f>R1593*($K1593-Z_s2)</f>
        <v/>
      </c>
      <c r="U1593">
        <f>(INDIRECT("a_"&amp;U$2)/(U$2+1))*(($C1593^(U$2+1)-$H1593^(U$2+1))/(ε_c1cd^(U$2+1)))</f>
        <v/>
      </c>
      <c r="V1593">
        <f>(INDIRECT("a_"&amp;V$2)/(V$2+1))*(($C1593^(V$2+1)-$H1593^(V$2+1))/(ε_c1cd^(V$2+1)))</f>
        <v/>
      </c>
      <c r="W1593">
        <f>(INDIRECT("a_"&amp;W$2)/(W$2+1))*(($C1593^(W$2+1)-$H1593^(W$2+1))/(ε_c1cd^(W$2+1)))</f>
        <v/>
      </c>
      <c r="X1593">
        <f>(INDIRECT("a_"&amp;X$2)/(X$2+1))*(($C1593^(X$2+1)-$H1593^(X$2+1))/(ε_c1cd^(X$2+1)))</f>
        <v/>
      </c>
      <c r="Y1593">
        <f>(INDIRECT("a_"&amp;Y$2)/(Y$2+1))*(($C1593^(Y$2+1)-$H1593^(Y$2+1))/(ε_c1cd^(Y$2+1)))</f>
        <v/>
      </c>
      <c r="Z1593">
        <f>(INDIRECT("a_"&amp;Z$2)/(Z$2+2))*(($C1593^(Z$2+2)-$H1593^(Z$2+2))/(ε_c1cd^(Z$2+2)))</f>
        <v/>
      </c>
      <c r="AA1593">
        <f>(INDIRECT("a_"&amp;AA$2)/(AA$2+2))*(($C1593^(AA$2+2)-$H1593^(AA$2+2))/(ε_c1cd^(AA$2+2)))</f>
        <v/>
      </c>
      <c r="AB1593">
        <f>(INDIRECT("a_"&amp;AB$2)/(AB$2+2))*(($C1593^(AB$2+2)-$H1593^(AB$2+2))/(ε_c1cd^(AB$2+2)))</f>
        <v/>
      </c>
      <c r="AC1593">
        <f>(INDIRECT("a_"&amp;AC$2)/(AC$2+2))*(($C1593^(AC$2+2)-$H1593^(AC$2+2))/(ε_c1cd^(AC$2+2)))</f>
        <v/>
      </c>
      <c r="AD1593">
        <f>(INDIRECT("a_"&amp;AD$2)/(AD$2+2))*(($C1593^(AD$2+2)-$H1593^(AD$2+2))/(ε_c1cd^(AD$2+2)))</f>
        <v/>
      </c>
      <c r="AE1593" s="111">
        <f>(b*f_cd/L1593)*SUM(U1593:Y1593)+SUM(Q1593:R1593)</f>
        <v/>
      </c>
      <c r="AF1593" s="112">
        <f>AE1593*(K1593-y+e)</f>
        <v/>
      </c>
      <c r="AG1593" s="113">
        <f>(b*f_cd/(L1593^2))*SUM(Z1593:AD1593)+SUM(S1593:T1593)-AF1593</f>
        <v/>
      </c>
      <c r="AH1593" s="114">
        <f>AG1593&lt;0</f>
        <v/>
      </c>
      <c r="AI1593" s="115">
        <f>IF(A1593=1,FALSE,(AND(AQ1593,AH1593,NOT(AI1592))))</f>
        <v/>
      </c>
      <c r="AJ1593" s="116">
        <f>(b*f_cd/L1593)*(a_1/2*J1593^2+a_2/3*J1593^3+a_3/4*J1593^4+a_4/5*J1593^5+a_5/6*J1593^6)+SUM(Q1593:R1593)</f>
        <v/>
      </c>
      <c r="AK1593">
        <f>AJ1593*(K1593-y+e)</f>
        <v/>
      </c>
      <c r="AL1593" s="118">
        <f>(b*f_cd/(L1593^2))*(a_1/3*J1593^3+a_2/4*J1593^4+a_3/5*J1593^5+a_4/6*J1593^6+a_5/7*J1593^7)+SUM(S1593:T1593)-AK1593</f>
        <v/>
      </c>
      <c r="AM1593" s="114">
        <f>AL1593&gt;0</f>
        <v/>
      </c>
      <c r="AN1593" s="115">
        <f>IF(A1593=1,FALSE,(AND(AQ1593,AM1593,NOT(AN1592))))</f>
        <v/>
      </c>
      <c r="AO1593">
        <f>IF(D1593=1,AND(AH1593,NOT(AI1593)),AND(AM1593,NOT(AN1593)))</f>
        <v/>
      </c>
      <c r="AP1593" s="119">
        <f>IF(D1593=1,AI1593,AN1593)</f>
        <v/>
      </c>
      <c r="AQ1593" s="125">
        <f>ABS(E1593)&lt;$AQ$2</f>
        <v/>
      </c>
      <c r="AS1593">
        <f>IF(AP1593,MAX(AS$3:AS1591)+1,"")</f>
        <v/>
      </c>
    </row>
    <row r="1594">
      <c r="A1594" t="n">
        <v>1504</v>
      </c>
      <c r="B1594" s="131">
        <f>IF(A1594=1,0,IF(AP1594,0.1*ε_cu1cd,0))</f>
        <v/>
      </c>
      <c r="C1594" s="131">
        <f>IF(A1594=1,0.1*ε_cu1cd,C1593+B1593)</f>
        <v/>
      </c>
      <c r="D1594" s="113">
        <f>IF('Нормальний переріз'!$D$68&gt;0,1,2)</f>
        <v/>
      </c>
      <c r="E1594" s="144">
        <f>IF(D1594=1,F1594,G1594)</f>
        <v/>
      </c>
      <c r="F1594" s="124">
        <f>IF(AI1593,0.11*ε_cu1cd,IF(AH1593,F1593*0.01,F1593))</f>
        <v/>
      </c>
      <c r="G1594" s="124">
        <f>IF(AP1593,-0.1*ε_cu1cd,IF(AM1593,G1593*0.01,G1593))</f>
        <v/>
      </c>
      <c r="H1594" s="113">
        <f>IF(A1594=1,E1594,IF(AO1593,H1593-E1593+E1594,IF(AP1593,0.8*H1593,H1593+E1594)))</f>
        <v/>
      </c>
      <c r="I1594" s="169">
        <f>(C1594-H1594)/h</f>
        <v/>
      </c>
      <c r="J1594">
        <f>C1594/(ε_c1cd)</f>
        <v/>
      </c>
      <c r="K1594">
        <f>C1594/I1594</f>
        <v/>
      </c>
      <c r="L1594" s="131">
        <f>I1594/(ε_c1cd)</f>
        <v/>
      </c>
      <c r="M1594">
        <f>I1594*(K1594-Z_s1)</f>
        <v/>
      </c>
      <c r="N1594">
        <f>I1594*(K1594-Z_s2)</f>
        <v/>
      </c>
      <c r="O1594">
        <f>E_s*M1594</f>
        <v/>
      </c>
      <c r="P1594">
        <f>E_s*N1594</f>
        <v/>
      </c>
      <c r="Q1594">
        <f>O1594*A_s1</f>
        <v/>
      </c>
      <c r="R1594">
        <f>P1594*A_s2</f>
        <v/>
      </c>
      <c r="S1594">
        <f>Q1594*($K1594-Z_s1)</f>
        <v/>
      </c>
      <c r="T1594">
        <f>R1594*($K1594-Z_s2)</f>
        <v/>
      </c>
      <c r="U1594">
        <f>(INDIRECT("a_"&amp;U$2)/(U$2+1))*(($C1594^(U$2+1)-$H1594^(U$2+1))/(ε_c1cd^(U$2+1)))</f>
        <v/>
      </c>
      <c r="V1594">
        <f>(INDIRECT("a_"&amp;V$2)/(V$2+1))*(($C1594^(V$2+1)-$H1594^(V$2+1))/(ε_c1cd^(V$2+1)))</f>
        <v/>
      </c>
      <c r="W1594">
        <f>(INDIRECT("a_"&amp;W$2)/(W$2+1))*(($C1594^(W$2+1)-$H1594^(W$2+1))/(ε_c1cd^(W$2+1)))</f>
        <v/>
      </c>
      <c r="X1594">
        <f>(INDIRECT("a_"&amp;X$2)/(X$2+1))*(($C1594^(X$2+1)-$H1594^(X$2+1))/(ε_c1cd^(X$2+1)))</f>
        <v/>
      </c>
      <c r="Y1594">
        <f>(INDIRECT("a_"&amp;Y$2)/(Y$2+1))*(($C1594^(Y$2+1)-$H1594^(Y$2+1))/(ε_c1cd^(Y$2+1)))</f>
        <v/>
      </c>
      <c r="Z1594">
        <f>(INDIRECT("a_"&amp;Z$2)/(Z$2+2))*(($C1594^(Z$2+2)-$H1594^(Z$2+2))/(ε_c1cd^(Z$2+2)))</f>
        <v/>
      </c>
      <c r="AA1594">
        <f>(INDIRECT("a_"&amp;AA$2)/(AA$2+2))*(($C1594^(AA$2+2)-$H1594^(AA$2+2))/(ε_c1cd^(AA$2+2)))</f>
        <v/>
      </c>
      <c r="AB1594">
        <f>(INDIRECT("a_"&amp;AB$2)/(AB$2+2))*(($C1594^(AB$2+2)-$H1594^(AB$2+2))/(ε_c1cd^(AB$2+2)))</f>
        <v/>
      </c>
      <c r="AC1594">
        <f>(INDIRECT("a_"&amp;AC$2)/(AC$2+2))*(($C1594^(AC$2+2)-$H1594^(AC$2+2))/(ε_c1cd^(AC$2+2)))</f>
        <v/>
      </c>
      <c r="AD1594">
        <f>(INDIRECT("a_"&amp;AD$2)/(AD$2+2))*(($C1594^(AD$2+2)-$H1594^(AD$2+2))/(ε_c1cd^(AD$2+2)))</f>
        <v/>
      </c>
      <c r="AE1594" s="111">
        <f>(b*f_cd/L1594)*SUM(U1594:Y1594)+SUM(Q1594:R1594)</f>
        <v/>
      </c>
      <c r="AF1594" s="112">
        <f>AE1594*(K1594-y+e)</f>
        <v/>
      </c>
      <c r="AG1594" s="113">
        <f>(b*f_cd/(L1594^2))*SUM(Z1594:AD1594)+SUM(S1594:T1594)-AF1594</f>
        <v/>
      </c>
      <c r="AH1594" s="114">
        <f>AG1594&lt;0</f>
        <v/>
      </c>
      <c r="AI1594" s="115">
        <f>IF(A1594=1,FALSE,(AND(AQ1594,AH1594,NOT(AI1593))))</f>
        <v/>
      </c>
      <c r="AJ1594" s="116">
        <f>(b*f_cd/L1594)*(a_1/2*J1594^2+a_2/3*J1594^3+a_3/4*J1594^4+a_4/5*J1594^5+a_5/6*J1594^6)+SUM(Q1594:R1594)</f>
        <v/>
      </c>
      <c r="AK1594">
        <f>AJ1594*(K1594-y+e)</f>
        <v/>
      </c>
      <c r="AL1594" s="118">
        <f>(b*f_cd/(L1594^2))*(a_1/3*J1594^3+a_2/4*J1594^4+a_3/5*J1594^5+a_4/6*J1594^6+a_5/7*J1594^7)+SUM(S1594:T1594)-AK1594</f>
        <v/>
      </c>
      <c r="AM1594" s="114">
        <f>AL1594&gt;0</f>
        <v/>
      </c>
      <c r="AN1594" s="115">
        <f>IF(A1594=1,FALSE,(AND(AQ1594,AM1594,NOT(AN1593))))</f>
        <v/>
      </c>
      <c r="AO1594">
        <f>IF(D1594=1,AND(AH1594,NOT(AI1594)),AND(AM1594,NOT(AN1594)))</f>
        <v/>
      </c>
      <c r="AP1594" s="119">
        <f>IF(D1594=1,AI1594,AN1594)</f>
        <v/>
      </c>
      <c r="AQ1594" s="125">
        <f>ABS(E1594)&lt;$AQ$2</f>
        <v/>
      </c>
      <c r="AS1594">
        <f>IF(AP1594,MAX(AS$3:AS1592)+1,"")</f>
        <v/>
      </c>
    </row>
    <row r="1595">
      <c r="A1595" t="n">
        <v>1505</v>
      </c>
      <c r="B1595" s="131">
        <f>IF(A1595=1,0,IF(AP1595,0.1*ε_cu1cd,0))</f>
        <v/>
      </c>
      <c r="C1595" s="131">
        <f>IF(A1595=1,0.1*ε_cu1cd,C1594+B1594)</f>
        <v/>
      </c>
      <c r="D1595" s="113">
        <f>IF('Нормальний переріз'!$D$68&gt;0,1,2)</f>
        <v/>
      </c>
      <c r="E1595" s="144">
        <f>IF(D1595=1,F1595,G1595)</f>
        <v/>
      </c>
      <c r="F1595" s="124">
        <f>IF(AI1594,0.11*ε_cu1cd,IF(AH1594,F1594*0.01,F1594))</f>
        <v/>
      </c>
      <c r="G1595" s="124">
        <f>IF(AP1594,-0.1*ε_cu1cd,IF(AM1594,G1594*0.01,G1594))</f>
        <v/>
      </c>
      <c r="H1595" s="113">
        <f>IF(A1595=1,E1595,IF(AO1594,H1594-E1594+E1595,IF(AP1594,0.8*H1594,H1594+E1595)))</f>
        <v/>
      </c>
      <c r="I1595" s="169">
        <f>(C1595-H1595)/h</f>
        <v/>
      </c>
      <c r="J1595">
        <f>C1595/(ε_c1cd)</f>
        <v/>
      </c>
      <c r="K1595">
        <f>C1595/I1595</f>
        <v/>
      </c>
      <c r="L1595" s="131">
        <f>I1595/(ε_c1cd)</f>
        <v/>
      </c>
      <c r="M1595">
        <f>I1595*(K1595-Z_s1)</f>
        <v/>
      </c>
      <c r="N1595">
        <f>I1595*(K1595-Z_s2)</f>
        <v/>
      </c>
      <c r="O1595">
        <f>E_s*M1595</f>
        <v/>
      </c>
      <c r="P1595">
        <f>E_s*N1595</f>
        <v/>
      </c>
      <c r="Q1595">
        <f>O1595*A_s1</f>
        <v/>
      </c>
      <c r="R1595">
        <f>P1595*A_s2</f>
        <v/>
      </c>
      <c r="S1595">
        <f>Q1595*($K1595-Z_s1)</f>
        <v/>
      </c>
      <c r="T1595">
        <f>R1595*($K1595-Z_s2)</f>
        <v/>
      </c>
      <c r="U1595">
        <f>(INDIRECT("a_"&amp;U$2)/(U$2+1))*(($C1595^(U$2+1)-$H1595^(U$2+1))/(ε_c1cd^(U$2+1)))</f>
        <v/>
      </c>
      <c r="V1595">
        <f>(INDIRECT("a_"&amp;V$2)/(V$2+1))*(($C1595^(V$2+1)-$H1595^(V$2+1))/(ε_c1cd^(V$2+1)))</f>
        <v/>
      </c>
      <c r="W1595">
        <f>(INDIRECT("a_"&amp;W$2)/(W$2+1))*(($C1595^(W$2+1)-$H1595^(W$2+1))/(ε_c1cd^(W$2+1)))</f>
        <v/>
      </c>
      <c r="X1595">
        <f>(INDIRECT("a_"&amp;X$2)/(X$2+1))*(($C1595^(X$2+1)-$H1595^(X$2+1))/(ε_c1cd^(X$2+1)))</f>
        <v/>
      </c>
      <c r="Y1595">
        <f>(INDIRECT("a_"&amp;Y$2)/(Y$2+1))*(($C1595^(Y$2+1)-$H1595^(Y$2+1))/(ε_c1cd^(Y$2+1)))</f>
        <v/>
      </c>
      <c r="Z1595">
        <f>(INDIRECT("a_"&amp;Z$2)/(Z$2+2))*(($C1595^(Z$2+2)-$H1595^(Z$2+2))/(ε_c1cd^(Z$2+2)))</f>
        <v/>
      </c>
      <c r="AA1595">
        <f>(INDIRECT("a_"&amp;AA$2)/(AA$2+2))*(($C1595^(AA$2+2)-$H1595^(AA$2+2))/(ε_c1cd^(AA$2+2)))</f>
        <v/>
      </c>
      <c r="AB1595">
        <f>(INDIRECT("a_"&amp;AB$2)/(AB$2+2))*(($C1595^(AB$2+2)-$H1595^(AB$2+2))/(ε_c1cd^(AB$2+2)))</f>
        <v/>
      </c>
      <c r="AC1595">
        <f>(INDIRECT("a_"&amp;AC$2)/(AC$2+2))*(($C1595^(AC$2+2)-$H1595^(AC$2+2))/(ε_c1cd^(AC$2+2)))</f>
        <v/>
      </c>
      <c r="AD1595">
        <f>(INDIRECT("a_"&amp;AD$2)/(AD$2+2))*(($C1595^(AD$2+2)-$H1595^(AD$2+2))/(ε_c1cd^(AD$2+2)))</f>
        <v/>
      </c>
      <c r="AE1595" s="111">
        <f>(b*f_cd/L1595)*SUM(U1595:Y1595)+SUM(Q1595:R1595)</f>
        <v/>
      </c>
      <c r="AF1595" s="112">
        <f>AE1595*(K1595-y+e)</f>
        <v/>
      </c>
      <c r="AG1595" s="113">
        <f>(b*f_cd/(L1595^2))*SUM(Z1595:AD1595)+SUM(S1595:T1595)-AF1595</f>
        <v/>
      </c>
      <c r="AH1595" s="114">
        <f>AG1595&lt;0</f>
        <v/>
      </c>
      <c r="AI1595" s="115">
        <f>IF(A1595=1,FALSE,(AND(AQ1595,AH1595,NOT(AI1594))))</f>
        <v/>
      </c>
      <c r="AJ1595" s="116">
        <f>(b*f_cd/L1595)*(a_1/2*J1595^2+a_2/3*J1595^3+a_3/4*J1595^4+a_4/5*J1595^5+a_5/6*J1595^6)+SUM(Q1595:R1595)</f>
        <v/>
      </c>
      <c r="AK1595">
        <f>AJ1595*(K1595-y+e)</f>
        <v/>
      </c>
      <c r="AL1595" s="118">
        <f>(b*f_cd/(L1595^2))*(a_1/3*J1595^3+a_2/4*J1595^4+a_3/5*J1595^5+a_4/6*J1595^6+a_5/7*J1595^7)+SUM(S1595:T1595)-AK1595</f>
        <v/>
      </c>
      <c r="AM1595" s="114">
        <f>AL1595&gt;0</f>
        <v/>
      </c>
      <c r="AN1595" s="115">
        <f>IF(A1595=1,FALSE,(AND(AQ1595,AM1595,NOT(AN1594))))</f>
        <v/>
      </c>
      <c r="AO1595">
        <f>IF(D1595=1,AND(AH1595,NOT(AI1595)),AND(AM1595,NOT(AN1595)))</f>
        <v/>
      </c>
      <c r="AP1595" s="119">
        <f>IF(D1595=1,AI1595,AN1595)</f>
        <v/>
      </c>
      <c r="AQ1595" s="125">
        <f>ABS(E1595)&lt;$AQ$2</f>
        <v/>
      </c>
      <c r="AS1595">
        <f>IF(AP1595,MAX(AS$3:AS1593)+1,"")</f>
        <v/>
      </c>
    </row>
    <row r="1596">
      <c r="A1596" t="n">
        <v>1506</v>
      </c>
      <c r="B1596" s="131">
        <f>IF(A1596=1,0,IF(AP1596,0.1*ε_cu1cd,0))</f>
        <v/>
      </c>
      <c r="C1596" s="131">
        <f>IF(A1596=1,0.1*ε_cu1cd,C1595+B1595)</f>
        <v/>
      </c>
      <c r="D1596" s="113">
        <f>IF('Нормальний переріз'!$D$68&gt;0,1,2)</f>
        <v/>
      </c>
      <c r="E1596" s="144">
        <f>IF(D1596=1,F1596,G1596)</f>
        <v/>
      </c>
      <c r="F1596" s="124">
        <f>IF(AI1595,0.11*ε_cu1cd,IF(AH1595,F1595*0.01,F1595))</f>
        <v/>
      </c>
      <c r="G1596" s="124">
        <f>IF(AP1595,-0.1*ε_cu1cd,IF(AM1595,G1595*0.01,G1595))</f>
        <v/>
      </c>
      <c r="H1596" s="113">
        <f>IF(A1596=1,E1596,IF(AO1595,H1595-E1595+E1596,IF(AP1595,0.8*H1595,H1595+E1596)))</f>
        <v/>
      </c>
      <c r="I1596" s="169">
        <f>(C1596-H1596)/h</f>
        <v/>
      </c>
      <c r="J1596">
        <f>C1596/(ε_c1cd)</f>
        <v/>
      </c>
      <c r="K1596">
        <f>C1596/I1596</f>
        <v/>
      </c>
      <c r="L1596" s="131">
        <f>I1596/(ε_c1cd)</f>
        <v/>
      </c>
      <c r="M1596">
        <f>I1596*(K1596-Z_s1)</f>
        <v/>
      </c>
      <c r="N1596">
        <f>I1596*(K1596-Z_s2)</f>
        <v/>
      </c>
      <c r="O1596">
        <f>E_s*M1596</f>
        <v/>
      </c>
      <c r="P1596">
        <f>E_s*N1596</f>
        <v/>
      </c>
      <c r="Q1596">
        <f>O1596*A_s1</f>
        <v/>
      </c>
      <c r="R1596">
        <f>P1596*A_s2</f>
        <v/>
      </c>
      <c r="S1596">
        <f>Q1596*($K1596-Z_s1)</f>
        <v/>
      </c>
      <c r="T1596">
        <f>R1596*($K1596-Z_s2)</f>
        <v/>
      </c>
      <c r="U1596">
        <f>(INDIRECT("a_"&amp;U$2)/(U$2+1))*(($C1596^(U$2+1)-$H1596^(U$2+1))/(ε_c1cd^(U$2+1)))</f>
        <v/>
      </c>
      <c r="V1596">
        <f>(INDIRECT("a_"&amp;V$2)/(V$2+1))*(($C1596^(V$2+1)-$H1596^(V$2+1))/(ε_c1cd^(V$2+1)))</f>
        <v/>
      </c>
      <c r="W1596">
        <f>(INDIRECT("a_"&amp;W$2)/(W$2+1))*(($C1596^(W$2+1)-$H1596^(W$2+1))/(ε_c1cd^(W$2+1)))</f>
        <v/>
      </c>
      <c r="X1596">
        <f>(INDIRECT("a_"&amp;X$2)/(X$2+1))*(($C1596^(X$2+1)-$H1596^(X$2+1))/(ε_c1cd^(X$2+1)))</f>
        <v/>
      </c>
      <c r="Y1596">
        <f>(INDIRECT("a_"&amp;Y$2)/(Y$2+1))*(($C1596^(Y$2+1)-$H1596^(Y$2+1))/(ε_c1cd^(Y$2+1)))</f>
        <v/>
      </c>
      <c r="Z1596">
        <f>(INDIRECT("a_"&amp;Z$2)/(Z$2+2))*(($C1596^(Z$2+2)-$H1596^(Z$2+2))/(ε_c1cd^(Z$2+2)))</f>
        <v/>
      </c>
      <c r="AA1596">
        <f>(INDIRECT("a_"&amp;AA$2)/(AA$2+2))*(($C1596^(AA$2+2)-$H1596^(AA$2+2))/(ε_c1cd^(AA$2+2)))</f>
        <v/>
      </c>
      <c r="AB1596">
        <f>(INDIRECT("a_"&amp;AB$2)/(AB$2+2))*(($C1596^(AB$2+2)-$H1596^(AB$2+2))/(ε_c1cd^(AB$2+2)))</f>
        <v/>
      </c>
      <c r="AC1596">
        <f>(INDIRECT("a_"&amp;AC$2)/(AC$2+2))*(($C1596^(AC$2+2)-$H1596^(AC$2+2))/(ε_c1cd^(AC$2+2)))</f>
        <v/>
      </c>
      <c r="AD1596">
        <f>(INDIRECT("a_"&amp;AD$2)/(AD$2+2))*(($C1596^(AD$2+2)-$H1596^(AD$2+2))/(ε_c1cd^(AD$2+2)))</f>
        <v/>
      </c>
      <c r="AE1596" s="111">
        <f>(b*f_cd/L1596)*SUM(U1596:Y1596)+SUM(Q1596:R1596)</f>
        <v/>
      </c>
      <c r="AF1596" s="112">
        <f>AE1596*(K1596-y+e)</f>
        <v/>
      </c>
      <c r="AG1596" s="113">
        <f>(b*f_cd/(L1596^2))*SUM(Z1596:AD1596)+SUM(S1596:T1596)-AF1596</f>
        <v/>
      </c>
      <c r="AH1596" s="114">
        <f>AG1596&lt;0</f>
        <v/>
      </c>
      <c r="AI1596" s="115">
        <f>IF(A1596=1,FALSE,(AND(AQ1596,AH1596,NOT(AI1595))))</f>
        <v/>
      </c>
      <c r="AJ1596" s="116">
        <f>(b*f_cd/L1596)*(a_1/2*J1596^2+a_2/3*J1596^3+a_3/4*J1596^4+a_4/5*J1596^5+a_5/6*J1596^6)+SUM(Q1596:R1596)</f>
        <v/>
      </c>
      <c r="AK1596">
        <f>AJ1596*(K1596-y+e)</f>
        <v/>
      </c>
      <c r="AL1596" s="118">
        <f>(b*f_cd/(L1596^2))*(a_1/3*J1596^3+a_2/4*J1596^4+a_3/5*J1596^5+a_4/6*J1596^6+a_5/7*J1596^7)+SUM(S1596:T1596)-AK1596</f>
        <v/>
      </c>
      <c r="AM1596" s="114">
        <f>AL1596&gt;0</f>
        <v/>
      </c>
      <c r="AN1596" s="115">
        <f>IF(A1596=1,FALSE,(AND(AQ1596,AM1596,NOT(AN1595))))</f>
        <v/>
      </c>
      <c r="AO1596">
        <f>IF(D1596=1,AND(AH1596,NOT(AI1596)),AND(AM1596,NOT(AN1596)))</f>
        <v/>
      </c>
      <c r="AP1596" s="119">
        <f>IF(D1596=1,AI1596,AN1596)</f>
        <v/>
      </c>
      <c r="AQ1596" s="125">
        <f>ABS(E1596)&lt;$AQ$2</f>
        <v/>
      </c>
      <c r="AS1596">
        <f>IF(AP1596,MAX(AS$3:AS1594)+1,"")</f>
        <v/>
      </c>
    </row>
    <row r="1597">
      <c r="A1597" t="n">
        <v>1507</v>
      </c>
      <c r="B1597" s="131">
        <f>IF(A1597=1,0,IF(AP1597,0.1*ε_cu1cd,0))</f>
        <v/>
      </c>
      <c r="C1597" s="131">
        <f>IF(A1597=1,0.1*ε_cu1cd,C1596+B1596)</f>
        <v/>
      </c>
      <c r="D1597" s="113">
        <f>IF('Нормальний переріз'!$D$68&gt;0,1,2)</f>
        <v/>
      </c>
      <c r="E1597" s="144">
        <f>IF(D1597=1,F1597,G1597)</f>
        <v/>
      </c>
      <c r="F1597" s="124">
        <f>IF(AI1596,0.11*ε_cu1cd,IF(AH1596,F1596*0.01,F1596))</f>
        <v/>
      </c>
      <c r="G1597" s="124">
        <f>IF(AP1596,-0.1*ε_cu1cd,IF(AM1596,G1596*0.01,G1596))</f>
        <v/>
      </c>
      <c r="H1597" s="113">
        <f>IF(A1597=1,E1597,IF(AO1596,H1596-E1596+E1597,IF(AP1596,0.8*H1596,H1596+E1597)))</f>
        <v/>
      </c>
      <c r="I1597" s="169">
        <f>(C1597-H1597)/h</f>
        <v/>
      </c>
      <c r="J1597">
        <f>C1597/(ε_c1cd)</f>
        <v/>
      </c>
      <c r="K1597">
        <f>C1597/I1597</f>
        <v/>
      </c>
      <c r="L1597" s="131">
        <f>I1597/(ε_c1cd)</f>
        <v/>
      </c>
      <c r="M1597">
        <f>I1597*(K1597-Z_s1)</f>
        <v/>
      </c>
      <c r="N1597">
        <f>I1597*(K1597-Z_s2)</f>
        <v/>
      </c>
      <c r="O1597">
        <f>E_s*M1597</f>
        <v/>
      </c>
      <c r="P1597">
        <f>E_s*N1597</f>
        <v/>
      </c>
      <c r="Q1597">
        <f>O1597*A_s1</f>
        <v/>
      </c>
      <c r="R1597">
        <f>P1597*A_s2</f>
        <v/>
      </c>
      <c r="S1597">
        <f>Q1597*($K1597-Z_s1)</f>
        <v/>
      </c>
      <c r="T1597">
        <f>R1597*($K1597-Z_s2)</f>
        <v/>
      </c>
      <c r="U1597">
        <f>(INDIRECT("a_"&amp;U$2)/(U$2+1))*(($C1597^(U$2+1)-$H1597^(U$2+1))/(ε_c1cd^(U$2+1)))</f>
        <v/>
      </c>
      <c r="V1597">
        <f>(INDIRECT("a_"&amp;V$2)/(V$2+1))*(($C1597^(V$2+1)-$H1597^(V$2+1))/(ε_c1cd^(V$2+1)))</f>
        <v/>
      </c>
      <c r="W1597">
        <f>(INDIRECT("a_"&amp;W$2)/(W$2+1))*(($C1597^(W$2+1)-$H1597^(W$2+1))/(ε_c1cd^(W$2+1)))</f>
        <v/>
      </c>
      <c r="X1597">
        <f>(INDIRECT("a_"&amp;X$2)/(X$2+1))*(($C1597^(X$2+1)-$H1597^(X$2+1))/(ε_c1cd^(X$2+1)))</f>
        <v/>
      </c>
      <c r="Y1597">
        <f>(INDIRECT("a_"&amp;Y$2)/(Y$2+1))*(($C1597^(Y$2+1)-$H1597^(Y$2+1))/(ε_c1cd^(Y$2+1)))</f>
        <v/>
      </c>
      <c r="Z1597">
        <f>(INDIRECT("a_"&amp;Z$2)/(Z$2+2))*(($C1597^(Z$2+2)-$H1597^(Z$2+2))/(ε_c1cd^(Z$2+2)))</f>
        <v/>
      </c>
      <c r="AA1597">
        <f>(INDIRECT("a_"&amp;AA$2)/(AA$2+2))*(($C1597^(AA$2+2)-$H1597^(AA$2+2))/(ε_c1cd^(AA$2+2)))</f>
        <v/>
      </c>
      <c r="AB1597">
        <f>(INDIRECT("a_"&amp;AB$2)/(AB$2+2))*(($C1597^(AB$2+2)-$H1597^(AB$2+2))/(ε_c1cd^(AB$2+2)))</f>
        <v/>
      </c>
      <c r="AC1597">
        <f>(INDIRECT("a_"&amp;AC$2)/(AC$2+2))*(($C1597^(AC$2+2)-$H1597^(AC$2+2))/(ε_c1cd^(AC$2+2)))</f>
        <v/>
      </c>
      <c r="AD1597">
        <f>(INDIRECT("a_"&amp;AD$2)/(AD$2+2))*(($C1597^(AD$2+2)-$H1597^(AD$2+2))/(ε_c1cd^(AD$2+2)))</f>
        <v/>
      </c>
      <c r="AE1597" s="111">
        <f>(b*f_cd/L1597)*SUM(U1597:Y1597)+SUM(Q1597:R1597)</f>
        <v/>
      </c>
      <c r="AF1597" s="112">
        <f>AE1597*(K1597-y+e)</f>
        <v/>
      </c>
      <c r="AG1597" s="113">
        <f>(b*f_cd/(L1597^2))*SUM(Z1597:AD1597)+SUM(S1597:T1597)-AF1597</f>
        <v/>
      </c>
      <c r="AH1597" s="114">
        <f>AG1597&lt;0</f>
        <v/>
      </c>
      <c r="AI1597" s="115">
        <f>IF(A1597=1,FALSE,(AND(AQ1597,AH1597,NOT(AI1596))))</f>
        <v/>
      </c>
      <c r="AJ1597" s="116">
        <f>(b*f_cd/L1597)*(a_1/2*J1597^2+a_2/3*J1597^3+a_3/4*J1597^4+a_4/5*J1597^5+a_5/6*J1597^6)+SUM(Q1597:R1597)</f>
        <v/>
      </c>
      <c r="AK1597">
        <f>AJ1597*(K1597-y+e)</f>
        <v/>
      </c>
      <c r="AL1597" s="118">
        <f>(b*f_cd/(L1597^2))*(a_1/3*J1597^3+a_2/4*J1597^4+a_3/5*J1597^5+a_4/6*J1597^6+a_5/7*J1597^7)+SUM(S1597:T1597)-AK1597</f>
        <v/>
      </c>
      <c r="AM1597" s="114">
        <f>AL1597&gt;0</f>
        <v/>
      </c>
      <c r="AN1597" s="115">
        <f>IF(A1597=1,FALSE,(AND(AQ1597,AM1597,NOT(AN1596))))</f>
        <v/>
      </c>
      <c r="AO1597">
        <f>IF(D1597=1,AND(AH1597,NOT(AI1597)),AND(AM1597,NOT(AN1597)))</f>
        <v/>
      </c>
      <c r="AP1597" s="119">
        <f>IF(D1597=1,AI1597,AN1597)</f>
        <v/>
      </c>
      <c r="AQ1597" s="125">
        <f>ABS(E1597)&lt;$AQ$2</f>
        <v/>
      </c>
      <c r="AS1597">
        <f>IF(AP1597,MAX(AS$3:AS1595)+1,"")</f>
        <v/>
      </c>
    </row>
    <row r="1598">
      <c r="A1598" t="n">
        <v>1508</v>
      </c>
      <c r="B1598" s="131">
        <f>IF(A1598=1,0,IF(AP1598,0.1*ε_cu1cd,0))</f>
        <v/>
      </c>
      <c r="C1598" s="131">
        <f>IF(A1598=1,0.1*ε_cu1cd,C1597+B1597)</f>
        <v/>
      </c>
      <c r="D1598" s="113">
        <f>IF('Нормальний переріз'!$D$68&gt;0,1,2)</f>
        <v/>
      </c>
      <c r="E1598" s="144">
        <f>IF(D1598=1,F1598,G1598)</f>
        <v/>
      </c>
      <c r="F1598" s="124">
        <f>IF(AI1597,0.11*ε_cu1cd,IF(AH1597,F1597*0.01,F1597))</f>
        <v/>
      </c>
      <c r="G1598" s="124">
        <f>IF(AP1597,-0.1*ε_cu1cd,IF(AM1597,G1597*0.01,G1597))</f>
        <v/>
      </c>
      <c r="H1598" s="113">
        <f>IF(A1598=1,E1598,IF(AO1597,H1597-E1597+E1598,IF(AP1597,0.8*H1597,H1597+E1598)))</f>
        <v/>
      </c>
      <c r="I1598" s="169">
        <f>(C1598-H1598)/h</f>
        <v/>
      </c>
      <c r="J1598">
        <f>C1598/(ε_c1cd)</f>
        <v/>
      </c>
      <c r="K1598">
        <f>C1598/I1598</f>
        <v/>
      </c>
      <c r="L1598" s="131">
        <f>I1598/(ε_c1cd)</f>
        <v/>
      </c>
      <c r="M1598">
        <f>I1598*(K1598-Z_s1)</f>
        <v/>
      </c>
      <c r="N1598">
        <f>I1598*(K1598-Z_s2)</f>
        <v/>
      </c>
      <c r="O1598">
        <f>E_s*M1598</f>
        <v/>
      </c>
      <c r="P1598">
        <f>E_s*N1598</f>
        <v/>
      </c>
      <c r="Q1598">
        <f>O1598*A_s1</f>
        <v/>
      </c>
      <c r="R1598">
        <f>P1598*A_s2</f>
        <v/>
      </c>
      <c r="S1598">
        <f>Q1598*($K1598-Z_s1)</f>
        <v/>
      </c>
      <c r="T1598">
        <f>R1598*($K1598-Z_s2)</f>
        <v/>
      </c>
      <c r="U1598">
        <f>(INDIRECT("a_"&amp;U$2)/(U$2+1))*(($C1598^(U$2+1)-$H1598^(U$2+1))/(ε_c1cd^(U$2+1)))</f>
        <v/>
      </c>
      <c r="V1598">
        <f>(INDIRECT("a_"&amp;V$2)/(V$2+1))*(($C1598^(V$2+1)-$H1598^(V$2+1))/(ε_c1cd^(V$2+1)))</f>
        <v/>
      </c>
      <c r="W1598">
        <f>(INDIRECT("a_"&amp;W$2)/(W$2+1))*(($C1598^(W$2+1)-$H1598^(W$2+1))/(ε_c1cd^(W$2+1)))</f>
        <v/>
      </c>
      <c r="X1598">
        <f>(INDIRECT("a_"&amp;X$2)/(X$2+1))*(($C1598^(X$2+1)-$H1598^(X$2+1))/(ε_c1cd^(X$2+1)))</f>
        <v/>
      </c>
      <c r="Y1598">
        <f>(INDIRECT("a_"&amp;Y$2)/(Y$2+1))*(($C1598^(Y$2+1)-$H1598^(Y$2+1))/(ε_c1cd^(Y$2+1)))</f>
        <v/>
      </c>
      <c r="Z1598">
        <f>(INDIRECT("a_"&amp;Z$2)/(Z$2+2))*(($C1598^(Z$2+2)-$H1598^(Z$2+2))/(ε_c1cd^(Z$2+2)))</f>
        <v/>
      </c>
      <c r="AA1598">
        <f>(INDIRECT("a_"&amp;AA$2)/(AA$2+2))*(($C1598^(AA$2+2)-$H1598^(AA$2+2))/(ε_c1cd^(AA$2+2)))</f>
        <v/>
      </c>
      <c r="AB1598">
        <f>(INDIRECT("a_"&amp;AB$2)/(AB$2+2))*(($C1598^(AB$2+2)-$H1598^(AB$2+2))/(ε_c1cd^(AB$2+2)))</f>
        <v/>
      </c>
      <c r="AC1598">
        <f>(INDIRECT("a_"&amp;AC$2)/(AC$2+2))*(($C1598^(AC$2+2)-$H1598^(AC$2+2))/(ε_c1cd^(AC$2+2)))</f>
        <v/>
      </c>
      <c r="AD1598">
        <f>(INDIRECT("a_"&amp;AD$2)/(AD$2+2))*(($C1598^(AD$2+2)-$H1598^(AD$2+2))/(ε_c1cd^(AD$2+2)))</f>
        <v/>
      </c>
      <c r="AE1598" s="111">
        <f>(b*f_cd/L1598)*SUM(U1598:Y1598)+SUM(Q1598:R1598)</f>
        <v/>
      </c>
      <c r="AF1598" s="112">
        <f>AE1598*(K1598-y+e)</f>
        <v/>
      </c>
      <c r="AG1598" s="113">
        <f>(b*f_cd/(L1598^2))*SUM(Z1598:AD1598)+SUM(S1598:T1598)-AF1598</f>
        <v/>
      </c>
      <c r="AH1598" s="114">
        <f>AG1598&lt;0</f>
        <v/>
      </c>
      <c r="AI1598" s="115">
        <f>IF(A1598=1,FALSE,(AND(AQ1598,AH1598,NOT(AI1597))))</f>
        <v/>
      </c>
      <c r="AJ1598" s="116">
        <f>(b*f_cd/L1598)*(a_1/2*J1598^2+a_2/3*J1598^3+a_3/4*J1598^4+a_4/5*J1598^5+a_5/6*J1598^6)+SUM(Q1598:R1598)</f>
        <v/>
      </c>
      <c r="AK1598">
        <f>AJ1598*(K1598-y+e)</f>
        <v/>
      </c>
      <c r="AL1598" s="118">
        <f>(b*f_cd/(L1598^2))*(a_1/3*J1598^3+a_2/4*J1598^4+a_3/5*J1598^5+a_4/6*J1598^6+a_5/7*J1598^7)+SUM(S1598:T1598)-AK1598</f>
        <v/>
      </c>
      <c r="AM1598" s="114">
        <f>AL1598&gt;0</f>
        <v/>
      </c>
      <c r="AN1598" s="115">
        <f>IF(A1598=1,FALSE,(AND(AQ1598,AM1598,NOT(AN1597))))</f>
        <v/>
      </c>
      <c r="AO1598">
        <f>IF(D1598=1,AND(AH1598,NOT(AI1598)),AND(AM1598,NOT(AN1598)))</f>
        <v/>
      </c>
      <c r="AP1598" s="119">
        <f>IF(D1598=1,AI1598,AN1598)</f>
        <v/>
      </c>
      <c r="AQ1598" s="125">
        <f>ABS(E1598)&lt;$AQ$2</f>
        <v/>
      </c>
      <c r="AS1598">
        <f>IF(AP1598,MAX(AS$3:AS1596)+1,"")</f>
        <v/>
      </c>
    </row>
    <row r="1599">
      <c r="A1599" t="n">
        <v>1509</v>
      </c>
      <c r="B1599" s="131">
        <f>IF(A1599=1,0,IF(AP1599,0.1*ε_cu1cd,0))</f>
        <v/>
      </c>
      <c r="C1599" s="131">
        <f>IF(A1599=1,0.1*ε_cu1cd,C1598+B1598)</f>
        <v/>
      </c>
      <c r="D1599" s="113">
        <f>IF('Нормальний переріз'!$D$68&gt;0,1,2)</f>
        <v/>
      </c>
      <c r="E1599" s="144">
        <f>IF(D1599=1,F1599,G1599)</f>
        <v/>
      </c>
      <c r="F1599" s="124">
        <f>IF(AI1598,0.11*ε_cu1cd,IF(AH1598,F1598*0.01,F1598))</f>
        <v/>
      </c>
      <c r="G1599" s="124">
        <f>IF(AP1598,-0.1*ε_cu1cd,IF(AM1598,G1598*0.01,G1598))</f>
        <v/>
      </c>
      <c r="H1599" s="113">
        <f>IF(A1599=1,E1599,IF(AO1598,H1598-E1598+E1599,IF(AP1598,0.8*H1598,H1598+E1599)))</f>
        <v/>
      </c>
      <c r="I1599" s="169">
        <f>(C1599-H1599)/h</f>
        <v/>
      </c>
      <c r="J1599">
        <f>C1599/(ε_c1cd)</f>
        <v/>
      </c>
      <c r="K1599">
        <f>C1599/I1599</f>
        <v/>
      </c>
      <c r="L1599" s="131">
        <f>I1599/(ε_c1cd)</f>
        <v/>
      </c>
      <c r="M1599">
        <f>I1599*(K1599-Z_s1)</f>
        <v/>
      </c>
      <c r="N1599">
        <f>I1599*(K1599-Z_s2)</f>
        <v/>
      </c>
      <c r="O1599">
        <f>E_s*M1599</f>
        <v/>
      </c>
      <c r="P1599">
        <f>E_s*N1599</f>
        <v/>
      </c>
      <c r="Q1599">
        <f>O1599*A_s1</f>
        <v/>
      </c>
      <c r="R1599">
        <f>P1599*A_s2</f>
        <v/>
      </c>
      <c r="S1599">
        <f>Q1599*($K1599-Z_s1)</f>
        <v/>
      </c>
      <c r="T1599">
        <f>R1599*($K1599-Z_s2)</f>
        <v/>
      </c>
      <c r="U1599">
        <f>(INDIRECT("a_"&amp;U$2)/(U$2+1))*(($C1599^(U$2+1)-$H1599^(U$2+1))/(ε_c1cd^(U$2+1)))</f>
        <v/>
      </c>
      <c r="V1599">
        <f>(INDIRECT("a_"&amp;V$2)/(V$2+1))*(($C1599^(V$2+1)-$H1599^(V$2+1))/(ε_c1cd^(V$2+1)))</f>
        <v/>
      </c>
      <c r="W1599">
        <f>(INDIRECT("a_"&amp;W$2)/(W$2+1))*(($C1599^(W$2+1)-$H1599^(W$2+1))/(ε_c1cd^(W$2+1)))</f>
        <v/>
      </c>
      <c r="X1599">
        <f>(INDIRECT("a_"&amp;X$2)/(X$2+1))*(($C1599^(X$2+1)-$H1599^(X$2+1))/(ε_c1cd^(X$2+1)))</f>
        <v/>
      </c>
      <c r="Y1599">
        <f>(INDIRECT("a_"&amp;Y$2)/(Y$2+1))*(($C1599^(Y$2+1)-$H1599^(Y$2+1))/(ε_c1cd^(Y$2+1)))</f>
        <v/>
      </c>
      <c r="Z1599">
        <f>(INDIRECT("a_"&amp;Z$2)/(Z$2+2))*(($C1599^(Z$2+2)-$H1599^(Z$2+2))/(ε_c1cd^(Z$2+2)))</f>
        <v/>
      </c>
      <c r="AA1599">
        <f>(INDIRECT("a_"&amp;AA$2)/(AA$2+2))*(($C1599^(AA$2+2)-$H1599^(AA$2+2))/(ε_c1cd^(AA$2+2)))</f>
        <v/>
      </c>
      <c r="AB1599">
        <f>(INDIRECT("a_"&amp;AB$2)/(AB$2+2))*(($C1599^(AB$2+2)-$H1599^(AB$2+2))/(ε_c1cd^(AB$2+2)))</f>
        <v/>
      </c>
      <c r="AC1599">
        <f>(INDIRECT("a_"&amp;AC$2)/(AC$2+2))*(($C1599^(AC$2+2)-$H1599^(AC$2+2))/(ε_c1cd^(AC$2+2)))</f>
        <v/>
      </c>
      <c r="AD1599">
        <f>(INDIRECT("a_"&amp;AD$2)/(AD$2+2))*(($C1599^(AD$2+2)-$H1599^(AD$2+2))/(ε_c1cd^(AD$2+2)))</f>
        <v/>
      </c>
      <c r="AE1599" s="111">
        <f>(b*f_cd/L1599)*SUM(U1599:Y1599)+SUM(Q1599:R1599)</f>
        <v/>
      </c>
      <c r="AF1599" s="112">
        <f>AE1599*(K1599-y+e)</f>
        <v/>
      </c>
      <c r="AG1599" s="113">
        <f>(b*f_cd/(L1599^2))*SUM(Z1599:AD1599)+SUM(S1599:T1599)-AF1599</f>
        <v/>
      </c>
      <c r="AH1599" s="114">
        <f>AG1599&lt;0</f>
        <v/>
      </c>
      <c r="AI1599" s="115">
        <f>IF(A1599=1,FALSE,(AND(AQ1599,AH1599,NOT(AI1598))))</f>
        <v/>
      </c>
      <c r="AJ1599" s="116">
        <f>(b*f_cd/L1599)*(a_1/2*J1599^2+a_2/3*J1599^3+a_3/4*J1599^4+a_4/5*J1599^5+a_5/6*J1599^6)+SUM(Q1599:R1599)</f>
        <v/>
      </c>
      <c r="AK1599">
        <f>AJ1599*(K1599-y+e)</f>
        <v/>
      </c>
      <c r="AL1599" s="118">
        <f>(b*f_cd/(L1599^2))*(a_1/3*J1599^3+a_2/4*J1599^4+a_3/5*J1599^5+a_4/6*J1599^6+a_5/7*J1599^7)+SUM(S1599:T1599)-AK1599</f>
        <v/>
      </c>
      <c r="AM1599" s="114">
        <f>AL1599&gt;0</f>
        <v/>
      </c>
      <c r="AN1599" s="115">
        <f>IF(A1599=1,FALSE,(AND(AQ1599,AM1599,NOT(AN1598))))</f>
        <v/>
      </c>
      <c r="AO1599">
        <f>IF(D1599=1,AND(AH1599,NOT(AI1599)),AND(AM1599,NOT(AN1599)))</f>
        <v/>
      </c>
      <c r="AP1599" s="119">
        <f>IF(D1599=1,AI1599,AN1599)</f>
        <v/>
      </c>
      <c r="AQ1599" s="125">
        <f>ABS(E1599)&lt;$AQ$2</f>
        <v/>
      </c>
      <c r="AS1599">
        <f>IF(AP1599,MAX(AS$3:AS1597)+1,"")</f>
        <v/>
      </c>
    </row>
    <row r="1600">
      <c r="A1600" t="n">
        <v>1510</v>
      </c>
      <c r="B1600" s="131">
        <f>IF(A1600=1,0,IF(AP1600,0.1*ε_cu1cd,0))</f>
        <v/>
      </c>
      <c r="C1600" s="131">
        <f>IF(A1600=1,0.1*ε_cu1cd,C1599+B1599)</f>
        <v/>
      </c>
      <c r="D1600" s="113">
        <f>IF('Нормальний переріз'!$D$68&gt;0,1,2)</f>
        <v/>
      </c>
      <c r="E1600" s="144">
        <f>IF(D1600=1,F1600,G1600)</f>
        <v/>
      </c>
      <c r="F1600" s="124">
        <f>IF(AI1599,0.11*ε_cu1cd,IF(AH1599,F1599*0.01,F1599))</f>
        <v/>
      </c>
      <c r="G1600" s="124">
        <f>IF(AP1599,-0.1*ε_cu1cd,IF(AM1599,G1599*0.01,G1599))</f>
        <v/>
      </c>
      <c r="H1600" s="113">
        <f>IF(A1600=1,E1600,IF(AO1599,H1599-E1599+E1600,IF(AP1599,0.8*H1599,H1599+E1600)))</f>
        <v/>
      </c>
      <c r="I1600" s="169">
        <f>(C1600-H1600)/h</f>
        <v/>
      </c>
      <c r="J1600">
        <f>C1600/(ε_c1cd)</f>
        <v/>
      </c>
      <c r="K1600">
        <f>C1600/I1600</f>
        <v/>
      </c>
      <c r="L1600" s="131">
        <f>I1600/(ε_c1cd)</f>
        <v/>
      </c>
      <c r="M1600">
        <f>I1600*(K1600-Z_s1)</f>
        <v/>
      </c>
      <c r="N1600">
        <f>I1600*(K1600-Z_s2)</f>
        <v/>
      </c>
      <c r="O1600">
        <f>E_s*M1600</f>
        <v/>
      </c>
      <c r="P1600">
        <f>E_s*N1600</f>
        <v/>
      </c>
      <c r="Q1600">
        <f>O1600*A_s1</f>
        <v/>
      </c>
      <c r="R1600">
        <f>P1600*A_s2</f>
        <v/>
      </c>
      <c r="S1600">
        <f>Q1600*($K1600-Z_s1)</f>
        <v/>
      </c>
      <c r="T1600">
        <f>R1600*($K1600-Z_s2)</f>
        <v/>
      </c>
      <c r="U1600">
        <f>(INDIRECT("a_"&amp;U$2)/(U$2+1))*(($C1600^(U$2+1)-$H1600^(U$2+1))/(ε_c1cd^(U$2+1)))</f>
        <v/>
      </c>
      <c r="V1600">
        <f>(INDIRECT("a_"&amp;V$2)/(V$2+1))*(($C1600^(V$2+1)-$H1600^(V$2+1))/(ε_c1cd^(V$2+1)))</f>
        <v/>
      </c>
      <c r="W1600">
        <f>(INDIRECT("a_"&amp;W$2)/(W$2+1))*(($C1600^(W$2+1)-$H1600^(W$2+1))/(ε_c1cd^(W$2+1)))</f>
        <v/>
      </c>
      <c r="X1600">
        <f>(INDIRECT("a_"&amp;X$2)/(X$2+1))*(($C1600^(X$2+1)-$H1600^(X$2+1))/(ε_c1cd^(X$2+1)))</f>
        <v/>
      </c>
      <c r="Y1600">
        <f>(INDIRECT("a_"&amp;Y$2)/(Y$2+1))*(($C1600^(Y$2+1)-$H1600^(Y$2+1))/(ε_c1cd^(Y$2+1)))</f>
        <v/>
      </c>
      <c r="Z1600">
        <f>(INDIRECT("a_"&amp;Z$2)/(Z$2+2))*(($C1600^(Z$2+2)-$H1600^(Z$2+2))/(ε_c1cd^(Z$2+2)))</f>
        <v/>
      </c>
      <c r="AA1600">
        <f>(INDIRECT("a_"&amp;AA$2)/(AA$2+2))*(($C1600^(AA$2+2)-$H1600^(AA$2+2))/(ε_c1cd^(AA$2+2)))</f>
        <v/>
      </c>
      <c r="AB1600">
        <f>(INDIRECT("a_"&amp;AB$2)/(AB$2+2))*(($C1600^(AB$2+2)-$H1600^(AB$2+2))/(ε_c1cd^(AB$2+2)))</f>
        <v/>
      </c>
      <c r="AC1600">
        <f>(INDIRECT("a_"&amp;AC$2)/(AC$2+2))*(($C1600^(AC$2+2)-$H1600^(AC$2+2))/(ε_c1cd^(AC$2+2)))</f>
        <v/>
      </c>
      <c r="AD1600">
        <f>(INDIRECT("a_"&amp;AD$2)/(AD$2+2))*(($C1600^(AD$2+2)-$H1600^(AD$2+2))/(ε_c1cd^(AD$2+2)))</f>
        <v/>
      </c>
      <c r="AE1600" s="111">
        <f>(b*f_cd/L1600)*SUM(U1600:Y1600)+SUM(Q1600:R1600)</f>
        <v/>
      </c>
      <c r="AF1600" s="112">
        <f>AE1600*(K1600-y+e)</f>
        <v/>
      </c>
      <c r="AG1600" s="113">
        <f>(b*f_cd/(L1600^2))*SUM(Z1600:AD1600)+SUM(S1600:T1600)-AF1600</f>
        <v/>
      </c>
      <c r="AH1600" s="114">
        <f>AG1600&lt;0</f>
        <v/>
      </c>
      <c r="AI1600" s="115">
        <f>IF(A1600=1,FALSE,(AND(AQ1600,AH1600,NOT(AI1599))))</f>
        <v/>
      </c>
      <c r="AJ1600" s="116">
        <f>(b*f_cd/L1600)*(a_1/2*J1600^2+a_2/3*J1600^3+a_3/4*J1600^4+a_4/5*J1600^5+a_5/6*J1600^6)+SUM(Q1600:R1600)</f>
        <v/>
      </c>
      <c r="AK1600">
        <f>AJ1600*(K1600-y+e)</f>
        <v/>
      </c>
      <c r="AL1600" s="118">
        <f>(b*f_cd/(L1600^2))*(a_1/3*J1600^3+a_2/4*J1600^4+a_3/5*J1600^5+a_4/6*J1600^6+a_5/7*J1600^7)+SUM(S1600:T1600)-AK1600</f>
        <v/>
      </c>
      <c r="AM1600" s="114">
        <f>AL1600&gt;0</f>
        <v/>
      </c>
      <c r="AN1600" s="115">
        <f>IF(A1600=1,FALSE,(AND(AQ1600,AM1600,NOT(AN1599))))</f>
        <v/>
      </c>
      <c r="AO1600">
        <f>IF(D1600=1,AND(AH1600,NOT(AI1600)),AND(AM1600,NOT(AN1600)))</f>
        <v/>
      </c>
      <c r="AP1600" s="119">
        <f>IF(D1600=1,AI1600,AN1600)</f>
        <v/>
      </c>
      <c r="AQ1600" s="125">
        <f>ABS(E1600)&lt;$AQ$2</f>
        <v/>
      </c>
      <c r="AS1600">
        <f>IF(AP1600,MAX(AS$3:AS1598)+1,"")</f>
        <v/>
      </c>
    </row>
    <row r="1601">
      <c r="A1601" t="n">
        <v>1511</v>
      </c>
      <c r="B1601" s="131">
        <f>IF(A1601=1,0,IF(AP1601,0.1*ε_cu1cd,0))</f>
        <v/>
      </c>
      <c r="C1601" s="131">
        <f>IF(A1601=1,0.1*ε_cu1cd,C1600+B1600)</f>
        <v/>
      </c>
      <c r="D1601" s="113">
        <f>IF('Нормальний переріз'!$D$68&gt;0,1,2)</f>
        <v/>
      </c>
      <c r="E1601" s="144">
        <f>IF(D1601=1,F1601,G1601)</f>
        <v/>
      </c>
      <c r="F1601" s="124">
        <f>IF(AI1600,0.11*ε_cu1cd,IF(AH1600,F1600*0.01,F1600))</f>
        <v/>
      </c>
      <c r="G1601" s="124">
        <f>IF(AP1600,-0.1*ε_cu1cd,IF(AM1600,G1600*0.01,G1600))</f>
        <v/>
      </c>
      <c r="H1601" s="113">
        <f>IF(A1601=1,E1601,IF(AO1600,H1600-E1600+E1601,IF(AP1600,0.8*H1600,H1600+E1601)))</f>
        <v/>
      </c>
      <c r="I1601" s="169">
        <f>(C1601-H1601)/h</f>
        <v/>
      </c>
      <c r="J1601">
        <f>C1601/(ε_c1cd)</f>
        <v/>
      </c>
      <c r="K1601">
        <f>C1601/I1601</f>
        <v/>
      </c>
      <c r="L1601" s="131">
        <f>I1601/(ε_c1cd)</f>
        <v/>
      </c>
      <c r="M1601">
        <f>I1601*(K1601-Z_s1)</f>
        <v/>
      </c>
      <c r="N1601">
        <f>I1601*(K1601-Z_s2)</f>
        <v/>
      </c>
      <c r="O1601">
        <f>E_s*M1601</f>
        <v/>
      </c>
      <c r="P1601">
        <f>E_s*N1601</f>
        <v/>
      </c>
      <c r="Q1601">
        <f>O1601*A_s1</f>
        <v/>
      </c>
      <c r="R1601">
        <f>P1601*A_s2</f>
        <v/>
      </c>
      <c r="S1601">
        <f>Q1601*($K1601-Z_s1)</f>
        <v/>
      </c>
      <c r="T1601">
        <f>R1601*($K1601-Z_s2)</f>
        <v/>
      </c>
      <c r="U1601">
        <f>(INDIRECT("a_"&amp;U$2)/(U$2+1))*(($C1601^(U$2+1)-$H1601^(U$2+1))/(ε_c1cd^(U$2+1)))</f>
        <v/>
      </c>
      <c r="V1601">
        <f>(INDIRECT("a_"&amp;V$2)/(V$2+1))*(($C1601^(V$2+1)-$H1601^(V$2+1))/(ε_c1cd^(V$2+1)))</f>
        <v/>
      </c>
      <c r="W1601">
        <f>(INDIRECT("a_"&amp;W$2)/(W$2+1))*(($C1601^(W$2+1)-$H1601^(W$2+1))/(ε_c1cd^(W$2+1)))</f>
        <v/>
      </c>
      <c r="X1601">
        <f>(INDIRECT("a_"&amp;X$2)/(X$2+1))*(($C1601^(X$2+1)-$H1601^(X$2+1))/(ε_c1cd^(X$2+1)))</f>
        <v/>
      </c>
      <c r="Y1601">
        <f>(INDIRECT("a_"&amp;Y$2)/(Y$2+1))*(($C1601^(Y$2+1)-$H1601^(Y$2+1))/(ε_c1cd^(Y$2+1)))</f>
        <v/>
      </c>
      <c r="Z1601">
        <f>(INDIRECT("a_"&amp;Z$2)/(Z$2+2))*(($C1601^(Z$2+2)-$H1601^(Z$2+2))/(ε_c1cd^(Z$2+2)))</f>
        <v/>
      </c>
      <c r="AA1601">
        <f>(INDIRECT("a_"&amp;AA$2)/(AA$2+2))*(($C1601^(AA$2+2)-$H1601^(AA$2+2))/(ε_c1cd^(AA$2+2)))</f>
        <v/>
      </c>
      <c r="AB1601">
        <f>(INDIRECT("a_"&amp;AB$2)/(AB$2+2))*(($C1601^(AB$2+2)-$H1601^(AB$2+2))/(ε_c1cd^(AB$2+2)))</f>
        <v/>
      </c>
      <c r="AC1601">
        <f>(INDIRECT("a_"&amp;AC$2)/(AC$2+2))*(($C1601^(AC$2+2)-$H1601^(AC$2+2))/(ε_c1cd^(AC$2+2)))</f>
        <v/>
      </c>
      <c r="AD1601">
        <f>(INDIRECT("a_"&amp;AD$2)/(AD$2+2))*(($C1601^(AD$2+2)-$H1601^(AD$2+2))/(ε_c1cd^(AD$2+2)))</f>
        <v/>
      </c>
      <c r="AE1601" s="111">
        <f>(b*f_cd/L1601)*SUM(U1601:Y1601)+SUM(Q1601:R1601)</f>
        <v/>
      </c>
      <c r="AF1601" s="112">
        <f>AE1601*(K1601-y+e)</f>
        <v/>
      </c>
      <c r="AG1601" s="113">
        <f>(b*f_cd/(L1601^2))*SUM(Z1601:AD1601)+SUM(S1601:T1601)-AF1601</f>
        <v/>
      </c>
      <c r="AH1601" s="114">
        <f>AG1601&lt;0</f>
        <v/>
      </c>
      <c r="AI1601" s="115">
        <f>IF(A1601=1,FALSE,(AND(AQ1601,AH1601,NOT(AI1600))))</f>
        <v/>
      </c>
      <c r="AJ1601" s="116">
        <f>(b*f_cd/L1601)*(a_1/2*J1601^2+a_2/3*J1601^3+a_3/4*J1601^4+a_4/5*J1601^5+a_5/6*J1601^6)+SUM(Q1601:R1601)</f>
        <v/>
      </c>
      <c r="AK1601">
        <f>AJ1601*(K1601-y+e)</f>
        <v/>
      </c>
      <c r="AL1601" s="118">
        <f>(b*f_cd/(L1601^2))*(a_1/3*J1601^3+a_2/4*J1601^4+a_3/5*J1601^5+a_4/6*J1601^6+a_5/7*J1601^7)+SUM(S1601:T1601)-AK1601</f>
        <v/>
      </c>
      <c r="AM1601" s="114">
        <f>AL1601&gt;0</f>
        <v/>
      </c>
      <c r="AN1601" s="115">
        <f>IF(A1601=1,FALSE,(AND(AQ1601,AM1601,NOT(AN1600))))</f>
        <v/>
      </c>
      <c r="AO1601">
        <f>IF(D1601=1,AND(AH1601,NOT(AI1601)),AND(AM1601,NOT(AN1601)))</f>
        <v/>
      </c>
      <c r="AP1601" s="119">
        <f>IF(D1601=1,AI1601,AN1601)</f>
        <v/>
      </c>
      <c r="AQ1601" s="125">
        <f>ABS(E1601)&lt;$AQ$2</f>
        <v/>
      </c>
      <c r="AS1601">
        <f>IF(AP1601,MAX(AS$3:AS1599)+1,"")</f>
        <v/>
      </c>
    </row>
    <row r="1602">
      <c r="A1602" t="n">
        <v>1512</v>
      </c>
      <c r="B1602" s="131">
        <f>IF(A1602=1,0,IF(AP1602,0.1*ε_cu1cd,0))</f>
        <v/>
      </c>
      <c r="C1602" s="131">
        <f>IF(A1602=1,0.1*ε_cu1cd,C1601+B1601)</f>
        <v/>
      </c>
      <c r="D1602" s="113">
        <f>IF('Нормальний переріз'!$D$68&gt;0,1,2)</f>
        <v/>
      </c>
      <c r="E1602" s="144">
        <f>IF(D1602=1,F1602,G1602)</f>
        <v/>
      </c>
      <c r="F1602" s="124">
        <f>IF(AI1601,0.11*ε_cu1cd,IF(AH1601,F1601*0.01,F1601))</f>
        <v/>
      </c>
      <c r="G1602" s="124">
        <f>IF(AP1601,-0.1*ε_cu1cd,IF(AM1601,G1601*0.01,G1601))</f>
        <v/>
      </c>
      <c r="H1602" s="113">
        <f>IF(A1602=1,E1602,IF(AO1601,H1601-E1601+E1602,IF(AP1601,0.8*H1601,H1601+E1602)))</f>
        <v/>
      </c>
      <c r="I1602" s="169">
        <f>(C1602-H1602)/h</f>
        <v/>
      </c>
      <c r="J1602">
        <f>C1602/(ε_c1cd)</f>
        <v/>
      </c>
      <c r="K1602">
        <f>C1602/I1602</f>
        <v/>
      </c>
      <c r="L1602" s="131">
        <f>I1602/(ε_c1cd)</f>
        <v/>
      </c>
      <c r="M1602">
        <f>I1602*(K1602-Z_s1)</f>
        <v/>
      </c>
      <c r="N1602">
        <f>I1602*(K1602-Z_s2)</f>
        <v/>
      </c>
      <c r="O1602">
        <f>E_s*M1602</f>
        <v/>
      </c>
      <c r="P1602">
        <f>E_s*N1602</f>
        <v/>
      </c>
      <c r="Q1602">
        <f>O1602*A_s1</f>
        <v/>
      </c>
      <c r="R1602">
        <f>P1602*A_s2</f>
        <v/>
      </c>
      <c r="S1602">
        <f>Q1602*($K1602-Z_s1)</f>
        <v/>
      </c>
      <c r="T1602">
        <f>R1602*($K1602-Z_s2)</f>
        <v/>
      </c>
      <c r="U1602">
        <f>(INDIRECT("a_"&amp;U$2)/(U$2+1))*(($C1602^(U$2+1)-$H1602^(U$2+1))/(ε_c1cd^(U$2+1)))</f>
        <v/>
      </c>
      <c r="V1602">
        <f>(INDIRECT("a_"&amp;V$2)/(V$2+1))*(($C1602^(V$2+1)-$H1602^(V$2+1))/(ε_c1cd^(V$2+1)))</f>
        <v/>
      </c>
      <c r="W1602">
        <f>(INDIRECT("a_"&amp;W$2)/(W$2+1))*(($C1602^(W$2+1)-$H1602^(W$2+1))/(ε_c1cd^(W$2+1)))</f>
        <v/>
      </c>
      <c r="X1602">
        <f>(INDIRECT("a_"&amp;X$2)/(X$2+1))*(($C1602^(X$2+1)-$H1602^(X$2+1))/(ε_c1cd^(X$2+1)))</f>
        <v/>
      </c>
      <c r="Y1602">
        <f>(INDIRECT("a_"&amp;Y$2)/(Y$2+1))*(($C1602^(Y$2+1)-$H1602^(Y$2+1))/(ε_c1cd^(Y$2+1)))</f>
        <v/>
      </c>
      <c r="Z1602">
        <f>(INDIRECT("a_"&amp;Z$2)/(Z$2+2))*(($C1602^(Z$2+2)-$H1602^(Z$2+2))/(ε_c1cd^(Z$2+2)))</f>
        <v/>
      </c>
      <c r="AA1602">
        <f>(INDIRECT("a_"&amp;AA$2)/(AA$2+2))*(($C1602^(AA$2+2)-$H1602^(AA$2+2))/(ε_c1cd^(AA$2+2)))</f>
        <v/>
      </c>
      <c r="AB1602">
        <f>(INDIRECT("a_"&amp;AB$2)/(AB$2+2))*(($C1602^(AB$2+2)-$H1602^(AB$2+2))/(ε_c1cd^(AB$2+2)))</f>
        <v/>
      </c>
      <c r="AC1602">
        <f>(INDIRECT("a_"&amp;AC$2)/(AC$2+2))*(($C1602^(AC$2+2)-$H1602^(AC$2+2))/(ε_c1cd^(AC$2+2)))</f>
        <v/>
      </c>
      <c r="AD1602">
        <f>(INDIRECT("a_"&amp;AD$2)/(AD$2+2))*(($C1602^(AD$2+2)-$H1602^(AD$2+2))/(ε_c1cd^(AD$2+2)))</f>
        <v/>
      </c>
      <c r="AE1602" s="111">
        <f>(b*f_cd/L1602)*SUM(U1602:Y1602)+SUM(Q1602:R1602)</f>
        <v/>
      </c>
      <c r="AF1602" s="112">
        <f>AE1602*(K1602-y+e)</f>
        <v/>
      </c>
      <c r="AG1602" s="113">
        <f>(b*f_cd/(L1602^2))*SUM(Z1602:AD1602)+SUM(S1602:T1602)-AF1602</f>
        <v/>
      </c>
      <c r="AH1602" s="114">
        <f>AG1602&lt;0</f>
        <v/>
      </c>
      <c r="AI1602" s="115">
        <f>IF(A1602=1,FALSE,(AND(AQ1602,AH1602,NOT(AI1601))))</f>
        <v/>
      </c>
      <c r="AJ1602" s="116">
        <f>(b*f_cd/L1602)*(a_1/2*J1602^2+a_2/3*J1602^3+a_3/4*J1602^4+a_4/5*J1602^5+a_5/6*J1602^6)+SUM(Q1602:R1602)</f>
        <v/>
      </c>
      <c r="AK1602">
        <f>AJ1602*(K1602-y+e)</f>
        <v/>
      </c>
      <c r="AL1602" s="118">
        <f>(b*f_cd/(L1602^2))*(a_1/3*J1602^3+a_2/4*J1602^4+a_3/5*J1602^5+a_4/6*J1602^6+a_5/7*J1602^7)+SUM(S1602:T1602)-AK1602</f>
        <v/>
      </c>
      <c r="AM1602" s="114">
        <f>AL1602&gt;0</f>
        <v/>
      </c>
      <c r="AN1602" s="115">
        <f>IF(A1602=1,FALSE,(AND(AQ1602,AM1602,NOT(AN1601))))</f>
        <v/>
      </c>
      <c r="AO1602">
        <f>IF(D1602=1,AND(AH1602,NOT(AI1602)),AND(AM1602,NOT(AN1602)))</f>
        <v/>
      </c>
      <c r="AP1602" s="119">
        <f>IF(D1602=1,AI1602,AN1602)</f>
        <v/>
      </c>
      <c r="AQ1602" s="125">
        <f>ABS(E1602)&lt;$AQ$2</f>
        <v/>
      </c>
      <c r="AS1602">
        <f>IF(AP1602,MAX(AS$3:AS1600)+1,"")</f>
        <v/>
      </c>
    </row>
    <row r="1603">
      <c r="A1603" t="n">
        <v>1513</v>
      </c>
      <c r="B1603" s="131">
        <f>IF(A1603=1,0,IF(AP1603,0.1*ε_cu1cd,0))</f>
        <v/>
      </c>
      <c r="C1603" s="131">
        <f>IF(A1603=1,0.1*ε_cu1cd,C1602+B1602)</f>
        <v/>
      </c>
      <c r="D1603" s="113">
        <f>IF('Нормальний переріз'!$D$68&gt;0,1,2)</f>
        <v/>
      </c>
      <c r="E1603" s="144">
        <f>IF(D1603=1,F1603,G1603)</f>
        <v/>
      </c>
      <c r="F1603" s="124">
        <f>IF(AI1602,0.11*ε_cu1cd,IF(AH1602,F1602*0.01,F1602))</f>
        <v/>
      </c>
      <c r="G1603" s="124">
        <f>IF(AP1602,-0.1*ε_cu1cd,IF(AM1602,G1602*0.01,G1602))</f>
        <v/>
      </c>
      <c r="H1603" s="113">
        <f>IF(A1603=1,E1603,IF(AO1602,H1602-E1602+E1603,IF(AP1602,0.8*H1602,H1602+E1603)))</f>
        <v/>
      </c>
      <c r="I1603" s="169">
        <f>(C1603-H1603)/h</f>
        <v/>
      </c>
      <c r="J1603">
        <f>C1603/(ε_c1cd)</f>
        <v/>
      </c>
      <c r="K1603">
        <f>C1603/I1603</f>
        <v/>
      </c>
      <c r="L1603" s="131">
        <f>I1603/(ε_c1cd)</f>
        <v/>
      </c>
      <c r="M1603">
        <f>I1603*(K1603-Z_s1)</f>
        <v/>
      </c>
      <c r="N1603">
        <f>I1603*(K1603-Z_s2)</f>
        <v/>
      </c>
      <c r="O1603">
        <f>E_s*M1603</f>
        <v/>
      </c>
      <c r="P1603">
        <f>E_s*N1603</f>
        <v/>
      </c>
      <c r="Q1603">
        <f>O1603*A_s1</f>
        <v/>
      </c>
      <c r="R1603">
        <f>P1603*A_s2</f>
        <v/>
      </c>
      <c r="S1603">
        <f>Q1603*($K1603-Z_s1)</f>
        <v/>
      </c>
      <c r="T1603">
        <f>R1603*($K1603-Z_s2)</f>
        <v/>
      </c>
      <c r="U1603">
        <f>(INDIRECT("a_"&amp;U$2)/(U$2+1))*(($C1603^(U$2+1)-$H1603^(U$2+1))/(ε_c1cd^(U$2+1)))</f>
        <v/>
      </c>
      <c r="V1603">
        <f>(INDIRECT("a_"&amp;V$2)/(V$2+1))*(($C1603^(V$2+1)-$H1603^(V$2+1))/(ε_c1cd^(V$2+1)))</f>
        <v/>
      </c>
      <c r="W1603">
        <f>(INDIRECT("a_"&amp;W$2)/(W$2+1))*(($C1603^(W$2+1)-$H1603^(W$2+1))/(ε_c1cd^(W$2+1)))</f>
        <v/>
      </c>
      <c r="X1603">
        <f>(INDIRECT("a_"&amp;X$2)/(X$2+1))*(($C1603^(X$2+1)-$H1603^(X$2+1))/(ε_c1cd^(X$2+1)))</f>
        <v/>
      </c>
      <c r="Y1603">
        <f>(INDIRECT("a_"&amp;Y$2)/(Y$2+1))*(($C1603^(Y$2+1)-$H1603^(Y$2+1))/(ε_c1cd^(Y$2+1)))</f>
        <v/>
      </c>
      <c r="Z1603">
        <f>(INDIRECT("a_"&amp;Z$2)/(Z$2+2))*(($C1603^(Z$2+2)-$H1603^(Z$2+2))/(ε_c1cd^(Z$2+2)))</f>
        <v/>
      </c>
      <c r="AA1603">
        <f>(INDIRECT("a_"&amp;AA$2)/(AA$2+2))*(($C1603^(AA$2+2)-$H1603^(AA$2+2))/(ε_c1cd^(AA$2+2)))</f>
        <v/>
      </c>
      <c r="AB1603">
        <f>(INDIRECT("a_"&amp;AB$2)/(AB$2+2))*(($C1603^(AB$2+2)-$H1603^(AB$2+2))/(ε_c1cd^(AB$2+2)))</f>
        <v/>
      </c>
      <c r="AC1603">
        <f>(INDIRECT("a_"&amp;AC$2)/(AC$2+2))*(($C1603^(AC$2+2)-$H1603^(AC$2+2))/(ε_c1cd^(AC$2+2)))</f>
        <v/>
      </c>
      <c r="AD1603">
        <f>(INDIRECT("a_"&amp;AD$2)/(AD$2+2))*(($C1603^(AD$2+2)-$H1603^(AD$2+2))/(ε_c1cd^(AD$2+2)))</f>
        <v/>
      </c>
      <c r="AE1603" s="111">
        <f>(b*f_cd/L1603)*SUM(U1603:Y1603)+SUM(Q1603:R1603)</f>
        <v/>
      </c>
      <c r="AF1603" s="112">
        <f>AE1603*(K1603-y+e)</f>
        <v/>
      </c>
      <c r="AG1603" s="113">
        <f>(b*f_cd/(L1603^2))*SUM(Z1603:AD1603)+SUM(S1603:T1603)-AF1603</f>
        <v/>
      </c>
      <c r="AH1603" s="114">
        <f>AG1603&lt;0</f>
        <v/>
      </c>
      <c r="AI1603" s="115">
        <f>IF(A1603=1,FALSE,(AND(AQ1603,AH1603,NOT(AI1602))))</f>
        <v/>
      </c>
      <c r="AJ1603" s="116">
        <f>(b*f_cd/L1603)*(a_1/2*J1603^2+a_2/3*J1603^3+a_3/4*J1603^4+a_4/5*J1603^5+a_5/6*J1603^6)+SUM(Q1603:R1603)</f>
        <v/>
      </c>
      <c r="AK1603">
        <f>AJ1603*(K1603-y+e)</f>
        <v/>
      </c>
      <c r="AL1603" s="118">
        <f>(b*f_cd/(L1603^2))*(a_1/3*J1603^3+a_2/4*J1603^4+a_3/5*J1603^5+a_4/6*J1603^6+a_5/7*J1603^7)+SUM(S1603:T1603)-AK1603</f>
        <v/>
      </c>
      <c r="AM1603" s="114">
        <f>AL1603&gt;0</f>
        <v/>
      </c>
      <c r="AN1603" s="115">
        <f>IF(A1603=1,FALSE,(AND(AQ1603,AM1603,NOT(AN1602))))</f>
        <v/>
      </c>
      <c r="AO1603">
        <f>IF(D1603=1,AND(AH1603,NOT(AI1603)),AND(AM1603,NOT(AN1603)))</f>
        <v/>
      </c>
      <c r="AP1603" s="119">
        <f>IF(D1603=1,AI1603,AN1603)</f>
        <v/>
      </c>
      <c r="AQ1603" s="125">
        <f>ABS(E1603)&lt;$AQ$2</f>
        <v/>
      </c>
      <c r="AS1603">
        <f>IF(AP1603,MAX(AS$3:AS1601)+1,"")</f>
        <v/>
      </c>
    </row>
    <row r="1604">
      <c r="A1604" t="n">
        <v>1514</v>
      </c>
      <c r="B1604" s="131">
        <f>IF(A1604=1,0,IF(AP1604,0.1*ε_cu1cd,0))</f>
        <v/>
      </c>
      <c r="C1604" s="131">
        <f>IF(A1604=1,0.1*ε_cu1cd,C1603+B1603)</f>
        <v/>
      </c>
      <c r="D1604" s="113">
        <f>IF('Нормальний переріз'!$D$68&gt;0,1,2)</f>
        <v/>
      </c>
      <c r="E1604" s="144">
        <f>IF(D1604=1,F1604,G1604)</f>
        <v/>
      </c>
      <c r="F1604" s="124">
        <f>IF(AI1603,0.11*ε_cu1cd,IF(AH1603,F1603*0.01,F1603))</f>
        <v/>
      </c>
      <c r="G1604" s="124">
        <f>IF(AP1603,-0.1*ε_cu1cd,IF(AM1603,G1603*0.01,G1603))</f>
        <v/>
      </c>
      <c r="H1604" s="113">
        <f>IF(A1604=1,E1604,IF(AO1603,H1603-E1603+E1604,IF(AP1603,0.8*H1603,H1603+E1604)))</f>
        <v/>
      </c>
      <c r="I1604" s="169">
        <f>(C1604-H1604)/h</f>
        <v/>
      </c>
      <c r="J1604">
        <f>C1604/(ε_c1cd)</f>
        <v/>
      </c>
      <c r="K1604">
        <f>C1604/I1604</f>
        <v/>
      </c>
      <c r="L1604" s="131">
        <f>I1604/(ε_c1cd)</f>
        <v/>
      </c>
      <c r="M1604">
        <f>I1604*(K1604-Z_s1)</f>
        <v/>
      </c>
      <c r="N1604">
        <f>I1604*(K1604-Z_s2)</f>
        <v/>
      </c>
      <c r="O1604">
        <f>E_s*M1604</f>
        <v/>
      </c>
      <c r="P1604">
        <f>E_s*N1604</f>
        <v/>
      </c>
      <c r="Q1604">
        <f>O1604*A_s1</f>
        <v/>
      </c>
      <c r="R1604">
        <f>P1604*A_s2</f>
        <v/>
      </c>
      <c r="S1604">
        <f>Q1604*($K1604-Z_s1)</f>
        <v/>
      </c>
      <c r="T1604">
        <f>R1604*($K1604-Z_s2)</f>
        <v/>
      </c>
      <c r="U1604">
        <f>(INDIRECT("a_"&amp;U$2)/(U$2+1))*(($C1604^(U$2+1)-$H1604^(U$2+1))/(ε_c1cd^(U$2+1)))</f>
        <v/>
      </c>
      <c r="V1604">
        <f>(INDIRECT("a_"&amp;V$2)/(V$2+1))*(($C1604^(V$2+1)-$H1604^(V$2+1))/(ε_c1cd^(V$2+1)))</f>
        <v/>
      </c>
      <c r="W1604">
        <f>(INDIRECT("a_"&amp;W$2)/(W$2+1))*(($C1604^(W$2+1)-$H1604^(W$2+1))/(ε_c1cd^(W$2+1)))</f>
        <v/>
      </c>
      <c r="X1604">
        <f>(INDIRECT("a_"&amp;X$2)/(X$2+1))*(($C1604^(X$2+1)-$H1604^(X$2+1))/(ε_c1cd^(X$2+1)))</f>
        <v/>
      </c>
      <c r="Y1604">
        <f>(INDIRECT("a_"&amp;Y$2)/(Y$2+1))*(($C1604^(Y$2+1)-$H1604^(Y$2+1))/(ε_c1cd^(Y$2+1)))</f>
        <v/>
      </c>
      <c r="Z1604">
        <f>(INDIRECT("a_"&amp;Z$2)/(Z$2+2))*(($C1604^(Z$2+2)-$H1604^(Z$2+2))/(ε_c1cd^(Z$2+2)))</f>
        <v/>
      </c>
      <c r="AA1604">
        <f>(INDIRECT("a_"&amp;AA$2)/(AA$2+2))*(($C1604^(AA$2+2)-$H1604^(AA$2+2))/(ε_c1cd^(AA$2+2)))</f>
        <v/>
      </c>
      <c r="AB1604">
        <f>(INDIRECT("a_"&amp;AB$2)/(AB$2+2))*(($C1604^(AB$2+2)-$H1604^(AB$2+2))/(ε_c1cd^(AB$2+2)))</f>
        <v/>
      </c>
      <c r="AC1604">
        <f>(INDIRECT("a_"&amp;AC$2)/(AC$2+2))*(($C1604^(AC$2+2)-$H1604^(AC$2+2))/(ε_c1cd^(AC$2+2)))</f>
        <v/>
      </c>
      <c r="AD1604">
        <f>(INDIRECT("a_"&amp;AD$2)/(AD$2+2))*(($C1604^(AD$2+2)-$H1604^(AD$2+2))/(ε_c1cd^(AD$2+2)))</f>
        <v/>
      </c>
      <c r="AE1604" s="111">
        <f>(b*f_cd/L1604)*SUM(U1604:Y1604)+SUM(Q1604:R1604)</f>
        <v/>
      </c>
      <c r="AF1604" s="112">
        <f>AE1604*(K1604-y+e)</f>
        <v/>
      </c>
      <c r="AG1604" s="113">
        <f>(b*f_cd/(L1604^2))*SUM(Z1604:AD1604)+SUM(S1604:T1604)-AF1604</f>
        <v/>
      </c>
      <c r="AH1604" s="114">
        <f>AG1604&lt;0</f>
        <v/>
      </c>
      <c r="AI1604" s="115">
        <f>IF(A1604=1,FALSE,(AND(AQ1604,AH1604,NOT(AI1603))))</f>
        <v/>
      </c>
      <c r="AJ1604" s="116">
        <f>(b*f_cd/L1604)*(a_1/2*J1604^2+a_2/3*J1604^3+a_3/4*J1604^4+a_4/5*J1604^5+a_5/6*J1604^6)+SUM(Q1604:R1604)</f>
        <v/>
      </c>
      <c r="AK1604">
        <f>AJ1604*(K1604-y+e)</f>
        <v/>
      </c>
      <c r="AL1604" s="118">
        <f>(b*f_cd/(L1604^2))*(a_1/3*J1604^3+a_2/4*J1604^4+a_3/5*J1604^5+a_4/6*J1604^6+a_5/7*J1604^7)+SUM(S1604:T1604)-AK1604</f>
        <v/>
      </c>
      <c r="AM1604" s="114">
        <f>AL1604&gt;0</f>
        <v/>
      </c>
      <c r="AN1604" s="115">
        <f>IF(A1604=1,FALSE,(AND(AQ1604,AM1604,NOT(AN1603))))</f>
        <v/>
      </c>
      <c r="AO1604">
        <f>IF(D1604=1,AND(AH1604,NOT(AI1604)),AND(AM1604,NOT(AN1604)))</f>
        <v/>
      </c>
      <c r="AP1604" s="119">
        <f>IF(D1604=1,AI1604,AN1604)</f>
        <v/>
      </c>
      <c r="AQ1604" s="125">
        <f>ABS(E1604)&lt;$AQ$2</f>
        <v/>
      </c>
      <c r="AS1604">
        <f>IF(AP1604,MAX(AS$3:AS1602)+1,"")</f>
        <v/>
      </c>
    </row>
    <row r="1605">
      <c r="A1605" t="n">
        <v>1515</v>
      </c>
      <c r="B1605" s="131">
        <f>IF(A1605=1,0,IF(AP1605,0.1*ε_cu1cd,0))</f>
        <v/>
      </c>
      <c r="C1605" s="131">
        <f>IF(A1605=1,0.1*ε_cu1cd,C1604+B1604)</f>
        <v/>
      </c>
      <c r="D1605" s="113">
        <f>IF('Нормальний переріз'!$D$68&gt;0,1,2)</f>
        <v/>
      </c>
      <c r="E1605" s="144">
        <f>IF(D1605=1,F1605,G1605)</f>
        <v/>
      </c>
      <c r="F1605" s="124">
        <f>IF(AI1604,0.11*ε_cu1cd,IF(AH1604,F1604*0.01,F1604))</f>
        <v/>
      </c>
      <c r="G1605" s="124">
        <f>IF(AP1604,-0.1*ε_cu1cd,IF(AM1604,G1604*0.01,G1604))</f>
        <v/>
      </c>
      <c r="H1605" s="113">
        <f>IF(A1605=1,E1605,IF(AO1604,H1604-E1604+E1605,IF(AP1604,0.8*H1604,H1604+E1605)))</f>
        <v/>
      </c>
      <c r="I1605" s="169">
        <f>(C1605-H1605)/h</f>
        <v/>
      </c>
      <c r="J1605">
        <f>C1605/(ε_c1cd)</f>
        <v/>
      </c>
      <c r="K1605">
        <f>C1605/I1605</f>
        <v/>
      </c>
      <c r="L1605" s="131">
        <f>I1605/(ε_c1cd)</f>
        <v/>
      </c>
      <c r="M1605">
        <f>I1605*(K1605-Z_s1)</f>
        <v/>
      </c>
      <c r="N1605">
        <f>I1605*(K1605-Z_s2)</f>
        <v/>
      </c>
      <c r="O1605">
        <f>E_s*M1605</f>
        <v/>
      </c>
      <c r="P1605">
        <f>E_s*N1605</f>
        <v/>
      </c>
      <c r="Q1605">
        <f>O1605*A_s1</f>
        <v/>
      </c>
      <c r="R1605">
        <f>P1605*A_s2</f>
        <v/>
      </c>
      <c r="S1605">
        <f>Q1605*($K1605-Z_s1)</f>
        <v/>
      </c>
      <c r="T1605">
        <f>R1605*($K1605-Z_s2)</f>
        <v/>
      </c>
      <c r="U1605">
        <f>(INDIRECT("a_"&amp;U$2)/(U$2+1))*(($C1605^(U$2+1)-$H1605^(U$2+1))/(ε_c1cd^(U$2+1)))</f>
        <v/>
      </c>
      <c r="V1605">
        <f>(INDIRECT("a_"&amp;V$2)/(V$2+1))*(($C1605^(V$2+1)-$H1605^(V$2+1))/(ε_c1cd^(V$2+1)))</f>
        <v/>
      </c>
      <c r="W1605">
        <f>(INDIRECT("a_"&amp;W$2)/(W$2+1))*(($C1605^(W$2+1)-$H1605^(W$2+1))/(ε_c1cd^(W$2+1)))</f>
        <v/>
      </c>
      <c r="X1605">
        <f>(INDIRECT("a_"&amp;X$2)/(X$2+1))*(($C1605^(X$2+1)-$H1605^(X$2+1))/(ε_c1cd^(X$2+1)))</f>
        <v/>
      </c>
      <c r="Y1605">
        <f>(INDIRECT("a_"&amp;Y$2)/(Y$2+1))*(($C1605^(Y$2+1)-$H1605^(Y$2+1))/(ε_c1cd^(Y$2+1)))</f>
        <v/>
      </c>
      <c r="Z1605">
        <f>(INDIRECT("a_"&amp;Z$2)/(Z$2+2))*(($C1605^(Z$2+2)-$H1605^(Z$2+2))/(ε_c1cd^(Z$2+2)))</f>
        <v/>
      </c>
      <c r="AA1605">
        <f>(INDIRECT("a_"&amp;AA$2)/(AA$2+2))*(($C1605^(AA$2+2)-$H1605^(AA$2+2))/(ε_c1cd^(AA$2+2)))</f>
        <v/>
      </c>
      <c r="AB1605">
        <f>(INDIRECT("a_"&amp;AB$2)/(AB$2+2))*(($C1605^(AB$2+2)-$H1605^(AB$2+2))/(ε_c1cd^(AB$2+2)))</f>
        <v/>
      </c>
      <c r="AC1605">
        <f>(INDIRECT("a_"&amp;AC$2)/(AC$2+2))*(($C1605^(AC$2+2)-$H1605^(AC$2+2))/(ε_c1cd^(AC$2+2)))</f>
        <v/>
      </c>
      <c r="AD1605">
        <f>(INDIRECT("a_"&amp;AD$2)/(AD$2+2))*(($C1605^(AD$2+2)-$H1605^(AD$2+2))/(ε_c1cd^(AD$2+2)))</f>
        <v/>
      </c>
      <c r="AE1605" s="111">
        <f>(b*f_cd/L1605)*SUM(U1605:Y1605)+SUM(Q1605:R1605)</f>
        <v/>
      </c>
      <c r="AF1605" s="112">
        <f>AE1605*(K1605-y+e)</f>
        <v/>
      </c>
      <c r="AG1605" s="113">
        <f>(b*f_cd/(L1605^2))*SUM(Z1605:AD1605)+SUM(S1605:T1605)-AF1605</f>
        <v/>
      </c>
      <c r="AH1605" s="114">
        <f>AG1605&lt;0</f>
        <v/>
      </c>
      <c r="AI1605" s="115">
        <f>IF(A1605=1,FALSE,(AND(AQ1605,AH1605,NOT(AI1604))))</f>
        <v/>
      </c>
      <c r="AJ1605" s="116">
        <f>(b*f_cd/L1605)*(a_1/2*J1605^2+a_2/3*J1605^3+a_3/4*J1605^4+a_4/5*J1605^5+a_5/6*J1605^6)+SUM(Q1605:R1605)</f>
        <v/>
      </c>
      <c r="AK1605">
        <f>AJ1605*(K1605-y+e)</f>
        <v/>
      </c>
      <c r="AL1605" s="118">
        <f>(b*f_cd/(L1605^2))*(a_1/3*J1605^3+a_2/4*J1605^4+a_3/5*J1605^5+a_4/6*J1605^6+a_5/7*J1605^7)+SUM(S1605:T1605)-AK1605</f>
        <v/>
      </c>
      <c r="AM1605" s="114">
        <f>AL1605&gt;0</f>
        <v/>
      </c>
      <c r="AN1605" s="115">
        <f>IF(A1605=1,FALSE,(AND(AQ1605,AM1605,NOT(AN1604))))</f>
        <v/>
      </c>
      <c r="AO1605">
        <f>IF(D1605=1,AND(AH1605,NOT(AI1605)),AND(AM1605,NOT(AN1605)))</f>
        <v/>
      </c>
      <c r="AP1605" s="119">
        <f>IF(D1605=1,AI1605,AN1605)</f>
        <v/>
      </c>
      <c r="AQ1605" s="125">
        <f>ABS(E1605)&lt;$AQ$2</f>
        <v/>
      </c>
      <c r="AS1605">
        <f>IF(AP1605,MAX(AS$3:AS1603)+1,"")</f>
        <v/>
      </c>
    </row>
    <row r="1606">
      <c r="A1606" t="n">
        <v>1516</v>
      </c>
      <c r="B1606" s="131">
        <f>IF(A1606=1,0,IF(AP1606,0.1*ε_cu1cd,0))</f>
        <v/>
      </c>
      <c r="C1606" s="131">
        <f>IF(A1606=1,0.1*ε_cu1cd,C1605+B1605)</f>
        <v/>
      </c>
      <c r="D1606" s="113">
        <f>IF('Нормальний переріз'!$D$68&gt;0,1,2)</f>
        <v/>
      </c>
      <c r="E1606" s="144">
        <f>IF(D1606=1,F1606,G1606)</f>
        <v/>
      </c>
      <c r="F1606" s="124">
        <f>IF(AI1605,0.11*ε_cu1cd,IF(AH1605,F1605*0.01,F1605))</f>
        <v/>
      </c>
      <c r="G1606" s="124">
        <f>IF(AP1605,-0.1*ε_cu1cd,IF(AM1605,G1605*0.01,G1605))</f>
        <v/>
      </c>
      <c r="H1606" s="113">
        <f>IF(A1606=1,E1606,IF(AO1605,H1605-E1605+E1606,IF(AP1605,0.8*H1605,H1605+E1606)))</f>
        <v/>
      </c>
      <c r="I1606" s="169">
        <f>(C1606-H1606)/h</f>
        <v/>
      </c>
      <c r="J1606">
        <f>C1606/(ε_c1cd)</f>
        <v/>
      </c>
      <c r="K1606">
        <f>C1606/I1606</f>
        <v/>
      </c>
      <c r="L1606" s="131">
        <f>I1606/(ε_c1cd)</f>
        <v/>
      </c>
      <c r="M1606">
        <f>I1606*(K1606-Z_s1)</f>
        <v/>
      </c>
      <c r="N1606">
        <f>I1606*(K1606-Z_s2)</f>
        <v/>
      </c>
      <c r="O1606">
        <f>E_s*M1606</f>
        <v/>
      </c>
      <c r="P1606">
        <f>E_s*N1606</f>
        <v/>
      </c>
      <c r="Q1606">
        <f>O1606*A_s1</f>
        <v/>
      </c>
      <c r="R1606">
        <f>P1606*A_s2</f>
        <v/>
      </c>
      <c r="S1606">
        <f>Q1606*($K1606-Z_s1)</f>
        <v/>
      </c>
      <c r="T1606">
        <f>R1606*($K1606-Z_s2)</f>
        <v/>
      </c>
      <c r="U1606">
        <f>(INDIRECT("a_"&amp;U$2)/(U$2+1))*(($C1606^(U$2+1)-$H1606^(U$2+1))/(ε_c1cd^(U$2+1)))</f>
        <v/>
      </c>
      <c r="V1606">
        <f>(INDIRECT("a_"&amp;V$2)/(V$2+1))*(($C1606^(V$2+1)-$H1606^(V$2+1))/(ε_c1cd^(V$2+1)))</f>
        <v/>
      </c>
      <c r="W1606">
        <f>(INDIRECT("a_"&amp;W$2)/(W$2+1))*(($C1606^(W$2+1)-$H1606^(W$2+1))/(ε_c1cd^(W$2+1)))</f>
        <v/>
      </c>
      <c r="X1606">
        <f>(INDIRECT("a_"&amp;X$2)/(X$2+1))*(($C1606^(X$2+1)-$H1606^(X$2+1))/(ε_c1cd^(X$2+1)))</f>
        <v/>
      </c>
      <c r="Y1606">
        <f>(INDIRECT("a_"&amp;Y$2)/(Y$2+1))*(($C1606^(Y$2+1)-$H1606^(Y$2+1))/(ε_c1cd^(Y$2+1)))</f>
        <v/>
      </c>
      <c r="Z1606">
        <f>(INDIRECT("a_"&amp;Z$2)/(Z$2+2))*(($C1606^(Z$2+2)-$H1606^(Z$2+2))/(ε_c1cd^(Z$2+2)))</f>
        <v/>
      </c>
      <c r="AA1606">
        <f>(INDIRECT("a_"&amp;AA$2)/(AA$2+2))*(($C1606^(AA$2+2)-$H1606^(AA$2+2))/(ε_c1cd^(AA$2+2)))</f>
        <v/>
      </c>
      <c r="AB1606">
        <f>(INDIRECT("a_"&amp;AB$2)/(AB$2+2))*(($C1606^(AB$2+2)-$H1606^(AB$2+2))/(ε_c1cd^(AB$2+2)))</f>
        <v/>
      </c>
      <c r="AC1606">
        <f>(INDIRECT("a_"&amp;AC$2)/(AC$2+2))*(($C1606^(AC$2+2)-$H1606^(AC$2+2))/(ε_c1cd^(AC$2+2)))</f>
        <v/>
      </c>
      <c r="AD1606">
        <f>(INDIRECT("a_"&amp;AD$2)/(AD$2+2))*(($C1606^(AD$2+2)-$H1606^(AD$2+2))/(ε_c1cd^(AD$2+2)))</f>
        <v/>
      </c>
      <c r="AE1606" s="111">
        <f>(b*f_cd/L1606)*SUM(U1606:Y1606)+SUM(Q1606:R1606)</f>
        <v/>
      </c>
      <c r="AF1606" s="112">
        <f>AE1606*(K1606-y+e)</f>
        <v/>
      </c>
      <c r="AG1606" s="113">
        <f>(b*f_cd/(L1606^2))*SUM(Z1606:AD1606)+SUM(S1606:T1606)-AF1606</f>
        <v/>
      </c>
      <c r="AH1606" s="114">
        <f>AG1606&lt;0</f>
        <v/>
      </c>
      <c r="AI1606" s="115">
        <f>IF(A1606=1,FALSE,(AND(AQ1606,AH1606,NOT(AI1605))))</f>
        <v/>
      </c>
      <c r="AJ1606" s="116">
        <f>(b*f_cd/L1606)*(a_1/2*J1606^2+a_2/3*J1606^3+a_3/4*J1606^4+a_4/5*J1606^5+a_5/6*J1606^6)+SUM(Q1606:R1606)</f>
        <v/>
      </c>
      <c r="AK1606">
        <f>AJ1606*(K1606-y+e)</f>
        <v/>
      </c>
      <c r="AL1606" s="118">
        <f>(b*f_cd/(L1606^2))*(a_1/3*J1606^3+a_2/4*J1606^4+a_3/5*J1606^5+a_4/6*J1606^6+a_5/7*J1606^7)+SUM(S1606:T1606)-AK1606</f>
        <v/>
      </c>
      <c r="AM1606" s="114">
        <f>AL1606&gt;0</f>
        <v/>
      </c>
      <c r="AN1606" s="115">
        <f>IF(A1606=1,FALSE,(AND(AQ1606,AM1606,NOT(AN1605))))</f>
        <v/>
      </c>
      <c r="AO1606">
        <f>IF(D1606=1,AND(AH1606,NOT(AI1606)),AND(AM1606,NOT(AN1606)))</f>
        <v/>
      </c>
      <c r="AP1606" s="119">
        <f>IF(D1606=1,AI1606,AN1606)</f>
        <v/>
      </c>
      <c r="AQ1606" s="125">
        <f>ABS(E1606)&lt;$AQ$2</f>
        <v/>
      </c>
      <c r="AS1606">
        <f>IF(AP1606,MAX(AS$3:AS1604)+1,"")</f>
        <v/>
      </c>
    </row>
    <row r="1607">
      <c r="A1607" t="n">
        <v>1517</v>
      </c>
      <c r="B1607" s="131">
        <f>IF(A1607=1,0,IF(AP1607,0.1*ε_cu1cd,0))</f>
        <v/>
      </c>
      <c r="C1607" s="131">
        <f>IF(A1607=1,0.1*ε_cu1cd,C1606+B1606)</f>
        <v/>
      </c>
      <c r="D1607" s="113">
        <f>IF('Нормальний переріз'!$D$68&gt;0,1,2)</f>
        <v/>
      </c>
      <c r="E1607" s="144">
        <f>IF(D1607=1,F1607,G1607)</f>
        <v/>
      </c>
      <c r="F1607" s="124">
        <f>IF(AI1606,0.11*ε_cu1cd,IF(AH1606,F1606*0.01,F1606))</f>
        <v/>
      </c>
      <c r="G1607" s="124">
        <f>IF(AP1606,-0.1*ε_cu1cd,IF(AM1606,G1606*0.01,G1606))</f>
        <v/>
      </c>
      <c r="H1607" s="113">
        <f>IF(A1607=1,E1607,IF(AO1606,H1606-E1606+E1607,IF(AP1606,0.8*H1606,H1606+E1607)))</f>
        <v/>
      </c>
      <c r="I1607" s="169">
        <f>(C1607-H1607)/h</f>
        <v/>
      </c>
      <c r="J1607">
        <f>C1607/(ε_c1cd)</f>
        <v/>
      </c>
      <c r="K1607">
        <f>C1607/I1607</f>
        <v/>
      </c>
      <c r="L1607" s="131">
        <f>I1607/(ε_c1cd)</f>
        <v/>
      </c>
      <c r="M1607">
        <f>I1607*(K1607-Z_s1)</f>
        <v/>
      </c>
      <c r="N1607">
        <f>I1607*(K1607-Z_s2)</f>
        <v/>
      </c>
      <c r="O1607">
        <f>E_s*M1607</f>
        <v/>
      </c>
      <c r="P1607">
        <f>E_s*N1607</f>
        <v/>
      </c>
      <c r="Q1607">
        <f>O1607*A_s1</f>
        <v/>
      </c>
      <c r="R1607">
        <f>P1607*A_s2</f>
        <v/>
      </c>
      <c r="S1607">
        <f>Q1607*($K1607-Z_s1)</f>
        <v/>
      </c>
      <c r="T1607">
        <f>R1607*($K1607-Z_s2)</f>
        <v/>
      </c>
      <c r="U1607">
        <f>(INDIRECT("a_"&amp;U$2)/(U$2+1))*(($C1607^(U$2+1)-$H1607^(U$2+1))/(ε_c1cd^(U$2+1)))</f>
        <v/>
      </c>
      <c r="V1607">
        <f>(INDIRECT("a_"&amp;V$2)/(V$2+1))*(($C1607^(V$2+1)-$H1607^(V$2+1))/(ε_c1cd^(V$2+1)))</f>
        <v/>
      </c>
      <c r="W1607">
        <f>(INDIRECT("a_"&amp;W$2)/(W$2+1))*(($C1607^(W$2+1)-$H1607^(W$2+1))/(ε_c1cd^(W$2+1)))</f>
        <v/>
      </c>
      <c r="X1607">
        <f>(INDIRECT("a_"&amp;X$2)/(X$2+1))*(($C1607^(X$2+1)-$H1607^(X$2+1))/(ε_c1cd^(X$2+1)))</f>
        <v/>
      </c>
      <c r="Y1607">
        <f>(INDIRECT("a_"&amp;Y$2)/(Y$2+1))*(($C1607^(Y$2+1)-$H1607^(Y$2+1))/(ε_c1cd^(Y$2+1)))</f>
        <v/>
      </c>
      <c r="Z1607">
        <f>(INDIRECT("a_"&amp;Z$2)/(Z$2+2))*(($C1607^(Z$2+2)-$H1607^(Z$2+2))/(ε_c1cd^(Z$2+2)))</f>
        <v/>
      </c>
      <c r="AA1607">
        <f>(INDIRECT("a_"&amp;AA$2)/(AA$2+2))*(($C1607^(AA$2+2)-$H1607^(AA$2+2))/(ε_c1cd^(AA$2+2)))</f>
        <v/>
      </c>
      <c r="AB1607">
        <f>(INDIRECT("a_"&amp;AB$2)/(AB$2+2))*(($C1607^(AB$2+2)-$H1607^(AB$2+2))/(ε_c1cd^(AB$2+2)))</f>
        <v/>
      </c>
      <c r="AC1607">
        <f>(INDIRECT("a_"&amp;AC$2)/(AC$2+2))*(($C1607^(AC$2+2)-$H1607^(AC$2+2))/(ε_c1cd^(AC$2+2)))</f>
        <v/>
      </c>
      <c r="AD1607">
        <f>(INDIRECT("a_"&amp;AD$2)/(AD$2+2))*(($C1607^(AD$2+2)-$H1607^(AD$2+2))/(ε_c1cd^(AD$2+2)))</f>
        <v/>
      </c>
      <c r="AE1607" s="111">
        <f>(b*f_cd/L1607)*SUM(U1607:Y1607)+SUM(Q1607:R1607)</f>
        <v/>
      </c>
      <c r="AF1607" s="112">
        <f>AE1607*(K1607-y+e)</f>
        <v/>
      </c>
      <c r="AG1607" s="113">
        <f>(b*f_cd/(L1607^2))*SUM(Z1607:AD1607)+SUM(S1607:T1607)-AF1607</f>
        <v/>
      </c>
      <c r="AH1607" s="114">
        <f>AG1607&lt;0</f>
        <v/>
      </c>
      <c r="AI1607" s="115">
        <f>IF(A1607=1,FALSE,(AND(AQ1607,AH1607,NOT(AI1606))))</f>
        <v/>
      </c>
      <c r="AJ1607" s="116">
        <f>(b*f_cd/L1607)*(a_1/2*J1607^2+a_2/3*J1607^3+a_3/4*J1607^4+a_4/5*J1607^5+a_5/6*J1607^6)+SUM(Q1607:R1607)</f>
        <v/>
      </c>
      <c r="AK1607">
        <f>AJ1607*(K1607-y+e)</f>
        <v/>
      </c>
      <c r="AL1607" s="118">
        <f>(b*f_cd/(L1607^2))*(a_1/3*J1607^3+a_2/4*J1607^4+a_3/5*J1607^5+a_4/6*J1607^6+a_5/7*J1607^7)+SUM(S1607:T1607)-AK1607</f>
        <v/>
      </c>
      <c r="AM1607" s="114">
        <f>AL1607&gt;0</f>
        <v/>
      </c>
      <c r="AN1607" s="115">
        <f>IF(A1607=1,FALSE,(AND(AQ1607,AM1607,NOT(AN1606))))</f>
        <v/>
      </c>
      <c r="AO1607">
        <f>IF(D1607=1,AND(AH1607,NOT(AI1607)),AND(AM1607,NOT(AN1607)))</f>
        <v/>
      </c>
      <c r="AP1607" s="119">
        <f>IF(D1607=1,AI1607,AN1607)</f>
        <v/>
      </c>
      <c r="AQ1607" s="125">
        <f>ABS(E1607)&lt;$AQ$2</f>
        <v/>
      </c>
      <c r="AS1607">
        <f>IF(AP1607,MAX(AS$3:AS1605)+1,"")</f>
        <v/>
      </c>
    </row>
    <row r="1608">
      <c r="A1608" t="n">
        <v>1518</v>
      </c>
      <c r="B1608" s="131">
        <f>IF(A1608=1,0,IF(AP1608,0.1*ε_cu1cd,0))</f>
        <v/>
      </c>
      <c r="C1608" s="131">
        <f>IF(A1608=1,0.1*ε_cu1cd,C1607+B1607)</f>
        <v/>
      </c>
      <c r="D1608" s="113">
        <f>IF('Нормальний переріз'!$D$68&gt;0,1,2)</f>
        <v/>
      </c>
      <c r="E1608" s="144">
        <f>IF(D1608=1,F1608,G1608)</f>
        <v/>
      </c>
      <c r="F1608" s="124">
        <f>IF(AI1607,0.11*ε_cu1cd,IF(AH1607,F1607*0.01,F1607))</f>
        <v/>
      </c>
      <c r="G1608" s="124">
        <f>IF(AP1607,-0.1*ε_cu1cd,IF(AM1607,G1607*0.01,G1607))</f>
        <v/>
      </c>
      <c r="H1608" s="113">
        <f>IF(A1608=1,E1608,IF(AO1607,H1607-E1607+E1608,IF(AP1607,0.8*H1607,H1607+E1608)))</f>
        <v/>
      </c>
      <c r="I1608" s="169">
        <f>(C1608-H1608)/h</f>
        <v/>
      </c>
      <c r="J1608">
        <f>C1608/(ε_c1cd)</f>
        <v/>
      </c>
      <c r="K1608">
        <f>C1608/I1608</f>
        <v/>
      </c>
      <c r="L1608" s="131">
        <f>I1608/(ε_c1cd)</f>
        <v/>
      </c>
      <c r="M1608">
        <f>I1608*(K1608-Z_s1)</f>
        <v/>
      </c>
      <c r="N1608">
        <f>I1608*(K1608-Z_s2)</f>
        <v/>
      </c>
      <c r="O1608">
        <f>E_s*M1608</f>
        <v/>
      </c>
      <c r="P1608">
        <f>E_s*N1608</f>
        <v/>
      </c>
      <c r="Q1608">
        <f>O1608*A_s1</f>
        <v/>
      </c>
      <c r="R1608">
        <f>P1608*A_s2</f>
        <v/>
      </c>
      <c r="S1608">
        <f>Q1608*($K1608-Z_s1)</f>
        <v/>
      </c>
      <c r="T1608">
        <f>R1608*($K1608-Z_s2)</f>
        <v/>
      </c>
      <c r="U1608">
        <f>(INDIRECT("a_"&amp;U$2)/(U$2+1))*(($C1608^(U$2+1)-$H1608^(U$2+1))/(ε_c1cd^(U$2+1)))</f>
        <v/>
      </c>
      <c r="V1608">
        <f>(INDIRECT("a_"&amp;V$2)/(V$2+1))*(($C1608^(V$2+1)-$H1608^(V$2+1))/(ε_c1cd^(V$2+1)))</f>
        <v/>
      </c>
      <c r="W1608">
        <f>(INDIRECT("a_"&amp;W$2)/(W$2+1))*(($C1608^(W$2+1)-$H1608^(W$2+1))/(ε_c1cd^(W$2+1)))</f>
        <v/>
      </c>
      <c r="X1608">
        <f>(INDIRECT("a_"&amp;X$2)/(X$2+1))*(($C1608^(X$2+1)-$H1608^(X$2+1))/(ε_c1cd^(X$2+1)))</f>
        <v/>
      </c>
      <c r="Y1608">
        <f>(INDIRECT("a_"&amp;Y$2)/(Y$2+1))*(($C1608^(Y$2+1)-$H1608^(Y$2+1))/(ε_c1cd^(Y$2+1)))</f>
        <v/>
      </c>
      <c r="Z1608">
        <f>(INDIRECT("a_"&amp;Z$2)/(Z$2+2))*(($C1608^(Z$2+2)-$H1608^(Z$2+2))/(ε_c1cd^(Z$2+2)))</f>
        <v/>
      </c>
      <c r="AA1608">
        <f>(INDIRECT("a_"&amp;AA$2)/(AA$2+2))*(($C1608^(AA$2+2)-$H1608^(AA$2+2))/(ε_c1cd^(AA$2+2)))</f>
        <v/>
      </c>
      <c r="AB1608">
        <f>(INDIRECT("a_"&amp;AB$2)/(AB$2+2))*(($C1608^(AB$2+2)-$H1608^(AB$2+2))/(ε_c1cd^(AB$2+2)))</f>
        <v/>
      </c>
      <c r="AC1608">
        <f>(INDIRECT("a_"&amp;AC$2)/(AC$2+2))*(($C1608^(AC$2+2)-$H1608^(AC$2+2))/(ε_c1cd^(AC$2+2)))</f>
        <v/>
      </c>
      <c r="AD1608">
        <f>(INDIRECT("a_"&amp;AD$2)/(AD$2+2))*(($C1608^(AD$2+2)-$H1608^(AD$2+2))/(ε_c1cd^(AD$2+2)))</f>
        <v/>
      </c>
      <c r="AE1608" s="111">
        <f>(b*f_cd/L1608)*SUM(U1608:Y1608)+SUM(Q1608:R1608)</f>
        <v/>
      </c>
      <c r="AF1608" s="112">
        <f>AE1608*(K1608-y+e)</f>
        <v/>
      </c>
      <c r="AG1608" s="113">
        <f>(b*f_cd/(L1608^2))*SUM(Z1608:AD1608)+SUM(S1608:T1608)-AF1608</f>
        <v/>
      </c>
      <c r="AH1608" s="114">
        <f>AG1608&lt;0</f>
        <v/>
      </c>
      <c r="AI1608" s="115">
        <f>IF(A1608=1,FALSE,(AND(AQ1608,AH1608,NOT(AI1607))))</f>
        <v/>
      </c>
      <c r="AJ1608" s="116">
        <f>(b*f_cd/L1608)*(a_1/2*J1608^2+a_2/3*J1608^3+a_3/4*J1608^4+a_4/5*J1608^5+a_5/6*J1608^6)+SUM(Q1608:R1608)</f>
        <v/>
      </c>
      <c r="AK1608">
        <f>AJ1608*(K1608-y+e)</f>
        <v/>
      </c>
      <c r="AL1608" s="118">
        <f>(b*f_cd/(L1608^2))*(a_1/3*J1608^3+a_2/4*J1608^4+a_3/5*J1608^5+a_4/6*J1608^6+a_5/7*J1608^7)+SUM(S1608:T1608)-AK1608</f>
        <v/>
      </c>
      <c r="AM1608" s="114">
        <f>AL1608&gt;0</f>
        <v/>
      </c>
      <c r="AN1608" s="115">
        <f>IF(A1608=1,FALSE,(AND(AQ1608,AM1608,NOT(AN1607))))</f>
        <v/>
      </c>
      <c r="AO1608">
        <f>IF(D1608=1,AND(AH1608,NOT(AI1608)),AND(AM1608,NOT(AN1608)))</f>
        <v/>
      </c>
      <c r="AP1608" s="119">
        <f>IF(D1608=1,AI1608,AN1608)</f>
        <v/>
      </c>
      <c r="AQ1608" s="125">
        <f>ABS(E1608)&lt;$AQ$2</f>
        <v/>
      </c>
      <c r="AS1608">
        <f>IF(AP1608,MAX(AS$3:AS1606)+1,"")</f>
        <v/>
      </c>
    </row>
    <row r="1609">
      <c r="A1609" t="n">
        <v>1519</v>
      </c>
      <c r="B1609" s="131">
        <f>IF(A1609=1,0,IF(AP1609,0.1*ε_cu1cd,0))</f>
        <v/>
      </c>
      <c r="C1609" s="131">
        <f>IF(A1609=1,0.1*ε_cu1cd,C1608+B1608)</f>
        <v/>
      </c>
      <c r="D1609" s="113">
        <f>IF('Нормальний переріз'!$D$68&gt;0,1,2)</f>
        <v/>
      </c>
      <c r="E1609" s="144">
        <f>IF(D1609=1,F1609,G1609)</f>
        <v/>
      </c>
      <c r="F1609" s="124">
        <f>IF(AI1608,0.11*ε_cu1cd,IF(AH1608,F1608*0.01,F1608))</f>
        <v/>
      </c>
      <c r="G1609" s="124">
        <f>IF(AP1608,-0.1*ε_cu1cd,IF(AM1608,G1608*0.01,G1608))</f>
        <v/>
      </c>
      <c r="H1609" s="113">
        <f>IF(A1609=1,E1609,IF(AO1608,H1608-E1608+E1609,IF(AP1608,0.8*H1608,H1608+E1609)))</f>
        <v/>
      </c>
      <c r="I1609" s="169">
        <f>(C1609-H1609)/h</f>
        <v/>
      </c>
      <c r="J1609">
        <f>C1609/(ε_c1cd)</f>
        <v/>
      </c>
      <c r="K1609">
        <f>C1609/I1609</f>
        <v/>
      </c>
      <c r="L1609" s="131">
        <f>I1609/(ε_c1cd)</f>
        <v/>
      </c>
      <c r="M1609">
        <f>I1609*(K1609-Z_s1)</f>
        <v/>
      </c>
      <c r="N1609">
        <f>I1609*(K1609-Z_s2)</f>
        <v/>
      </c>
      <c r="O1609">
        <f>E_s*M1609</f>
        <v/>
      </c>
      <c r="P1609">
        <f>E_s*N1609</f>
        <v/>
      </c>
      <c r="Q1609">
        <f>O1609*A_s1</f>
        <v/>
      </c>
      <c r="R1609">
        <f>P1609*A_s2</f>
        <v/>
      </c>
      <c r="S1609">
        <f>Q1609*($K1609-Z_s1)</f>
        <v/>
      </c>
      <c r="T1609">
        <f>R1609*($K1609-Z_s2)</f>
        <v/>
      </c>
      <c r="U1609">
        <f>(INDIRECT("a_"&amp;U$2)/(U$2+1))*(($C1609^(U$2+1)-$H1609^(U$2+1))/(ε_c1cd^(U$2+1)))</f>
        <v/>
      </c>
      <c r="V1609">
        <f>(INDIRECT("a_"&amp;V$2)/(V$2+1))*(($C1609^(V$2+1)-$H1609^(V$2+1))/(ε_c1cd^(V$2+1)))</f>
        <v/>
      </c>
      <c r="W1609">
        <f>(INDIRECT("a_"&amp;W$2)/(W$2+1))*(($C1609^(W$2+1)-$H1609^(W$2+1))/(ε_c1cd^(W$2+1)))</f>
        <v/>
      </c>
      <c r="X1609">
        <f>(INDIRECT("a_"&amp;X$2)/(X$2+1))*(($C1609^(X$2+1)-$H1609^(X$2+1))/(ε_c1cd^(X$2+1)))</f>
        <v/>
      </c>
      <c r="Y1609">
        <f>(INDIRECT("a_"&amp;Y$2)/(Y$2+1))*(($C1609^(Y$2+1)-$H1609^(Y$2+1))/(ε_c1cd^(Y$2+1)))</f>
        <v/>
      </c>
      <c r="Z1609">
        <f>(INDIRECT("a_"&amp;Z$2)/(Z$2+2))*(($C1609^(Z$2+2)-$H1609^(Z$2+2))/(ε_c1cd^(Z$2+2)))</f>
        <v/>
      </c>
      <c r="AA1609">
        <f>(INDIRECT("a_"&amp;AA$2)/(AA$2+2))*(($C1609^(AA$2+2)-$H1609^(AA$2+2))/(ε_c1cd^(AA$2+2)))</f>
        <v/>
      </c>
      <c r="AB1609">
        <f>(INDIRECT("a_"&amp;AB$2)/(AB$2+2))*(($C1609^(AB$2+2)-$H1609^(AB$2+2))/(ε_c1cd^(AB$2+2)))</f>
        <v/>
      </c>
      <c r="AC1609">
        <f>(INDIRECT("a_"&amp;AC$2)/(AC$2+2))*(($C1609^(AC$2+2)-$H1609^(AC$2+2))/(ε_c1cd^(AC$2+2)))</f>
        <v/>
      </c>
      <c r="AD1609">
        <f>(INDIRECT("a_"&amp;AD$2)/(AD$2+2))*(($C1609^(AD$2+2)-$H1609^(AD$2+2))/(ε_c1cd^(AD$2+2)))</f>
        <v/>
      </c>
      <c r="AE1609" s="111">
        <f>(b*f_cd/L1609)*SUM(U1609:Y1609)+SUM(Q1609:R1609)</f>
        <v/>
      </c>
      <c r="AF1609" s="112">
        <f>AE1609*(K1609-y+e)</f>
        <v/>
      </c>
      <c r="AG1609" s="113">
        <f>(b*f_cd/(L1609^2))*SUM(Z1609:AD1609)+SUM(S1609:T1609)-AF1609</f>
        <v/>
      </c>
      <c r="AH1609" s="114">
        <f>AG1609&lt;0</f>
        <v/>
      </c>
      <c r="AI1609" s="115">
        <f>IF(A1609=1,FALSE,(AND(AQ1609,AH1609,NOT(AI1608))))</f>
        <v/>
      </c>
      <c r="AJ1609" s="116">
        <f>(b*f_cd/L1609)*(a_1/2*J1609^2+a_2/3*J1609^3+a_3/4*J1609^4+a_4/5*J1609^5+a_5/6*J1609^6)+SUM(Q1609:R1609)</f>
        <v/>
      </c>
      <c r="AK1609">
        <f>AJ1609*(K1609-y+e)</f>
        <v/>
      </c>
      <c r="AL1609" s="118">
        <f>(b*f_cd/(L1609^2))*(a_1/3*J1609^3+a_2/4*J1609^4+a_3/5*J1609^5+a_4/6*J1609^6+a_5/7*J1609^7)+SUM(S1609:T1609)-AK1609</f>
        <v/>
      </c>
      <c r="AM1609" s="114">
        <f>AL1609&gt;0</f>
        <v/>
      </c>
      <c r="AN1609" s="115">
        <f>IF(A1609=1,FALSE,(AND(AQ1609,AM1609,NOT(AN1608))))</f>
        <v/>
      </c>
      <c r="AO1609">
        <f>IF(D1609=1,AND(AH1609,NOT(AI1609)),AND(AM1609,NOT(AN1609)))</f>
        <v/>
      </c>
      <c r="AP1609" s="119">
        <f>IF(D1609=1,AI1609,AN1609)</f>
        <v/>
      </c>
      <c r="AQ1609" s="125">
        <f>ABS(E1609)&lt;$AQ$2</f>
        <v/>
      </c>
      <c r="AS1609">
        <f>IF(AP1609,MAX(AS$3:AS1607)+1,"")</f>
        <v/>
      </c>
    </row>
    <row r="1610">
      <c r="A1610" t="n">
        <v>1520</v>
      </c>
      <c r="B1610" s="131">
        <f>IF(A1610=1,0,IF(AP1610,0.1*ε_cu1cd,0))</f>
        <v/>
      </c>
      <c r="C1610" s="131">
        <f>IF(A1610=1,0.1*ε_cu1cd,C1609+B1609)</f>
        <v/>
      </c>
      <c r="D1610" s="113">
        <f>IF('Нормальний переріз'!$D$68&gt;0,1,2)</f>
        <v/>
      </c>
      <c r="E1610" s="144">
        <f>IF(D1610=1,F1610,G1610)</f>
        <v/>
      </c>
      <c r="F1610" s="124">
        <f>IF(AI1609,0.11*ε_cu1cd,IF(AH1609,F1609*0.01,F1609))</f>
        <v/>
      </c>
      <c r="G1610" s="124">
        <f>IF(AP1609,-0.1*ε_cu1cd,IF(AM1609,G1609*0.01,G1609))</f>
        <v/>
      </c>
      <c r="H1610" s="113">
        <f>IF(A1610=1,E1610,IF(AO1609,H1609-E1609+E1610,IF(AP1609,0.8*H1609,H1609+E1610)))</f>
        <v/>
      </c>
      <c r="I1610" s="169">
        <f>(C1610-H1610)/h</f>
        <v/>
      </c>
      <c r="J1610">
        <f>C1610/(ε_c1cd)</f>
        <v/>
      </c>
      <c r="K1610">
        <f>C1610/I1610</f>
        <v/>
      </c>
      <c r="L1610" s="131">
        <f>I1610/(ε_c1cd)</f>
        <v/>
      </c>
      <c r="M1610">
        <f>I1610*(K1610-Z_s1)</f>
        <v/>
      </c>
      <c r="N1610">
        <f>I1610*(K1610-Z_s2)</f>
        <v/>
      </c>
      <c r="O1610">
        <f>E_s*M1610</f>
        <v/>
      </c>
      <c r="P1610">
        <f>E_s*N1610</f>
        <v/>
      </c>
      <c r="Q1610">
        <f>O1610*A_s1</f>
        <v/>
      </c>
      <c r="R1610">
        <f>P1610*A_s2</f>
        <v/>
      </c>
      <c r="S1610">
        <f>Q1610*($K1610-Z_s1)</f>
        <v/>
      </c>
      <c r="T1610">
        <f>R1610*($K1610-Z_s2)</f>
        <v/>
      </c>
      <c r="U1610">
        <f>(INDIRECT("a_"&amp;U$2)/(U$2+1))*(($C1610^(U$2+1)-$H1610^(U$2+1))/(ε_c1cd^(U$2+1)))</f>
        <v/>
      </c>
      <c r="V1610">
        <f>(INDIRECT("a_"&amp;V$2)/(V$2+1))*(($C1610^(V$2+1)-$H1610^(V$2+1))/(ε_c1cd^(V$2+1)))</f>
        <v/>
      </c>
      <c r="W1610">
        <f>(INDIRECT("a_"&amp;W$2)/(W$2+1))*(($C1610^(W$2+1)-$H1610^(W$2+1))/(ε_c1cd^(W$2+1)))</f>
        <v/>
      </c>
      <c r="X1610">
        <f>(INDIRECT("a_"&amp;X$2)/(X$2+1))*(($C1610^(X$2+1)-$H1610^(X$2+1))/(ε_c1cd^(X$2+1)))</f>
        <v/>
      </c>
      <c r="Y1610">
        <f>(INDIRECT("a_"&amp;Y$2)/(Y$2+1))*(($C1610^(Y$2+1)-$H1610^(Y$2+1))/(ε_c1cd^(Y$2+1)))</f>
        <v/>
      </c>
      <c r="Z1610">
        <f>(INDIRECT("a_"&amp;Z$2)/(Z$2+2))*(($C1610^(Z$2+2)-$H1610^(Z$2+2))/(ε_c1cd^(Z$2+2)))</f>
        <v/>
      </c>
      <c r="AA1610">
        <f>(INDIRECT("a_"&amp;AA$2)/(AA$2+2))*(($C1610^(AA$2+2)-$H1610^(AA$2+2))/(ε_c1cd^(AA$2+2)))</f>
        <v/>
      </c>
      <c r="AB1610">
        <f>(INDIRECT("a_"&amp;AB$2)/(AB$2+2))*(($C1610^(AB$2+2)-$H1610^(AB$2+2))/(ε_c1cd^(AB$2+2)))</f>
        <v/>
      </c>
      <c r="AC1610">
        <f>(INDIRECT("a_"&amp;AC$2)/(AC$2+2))*(($C1610^(AC$2+2)-$H1610^(AC$2+2))/(ε_c1cd^(AC$2+2)))</f>
        <v/>
      </c>
      <c r="AD1610">
        <f>(INDIRECT("a_"&amp;AD$2)/(AD$2+2))*(($C1610^(AD$2+2)-$H1610^(AD$2+2))/(ε_c1cd^(AD$2+2)))</f>
        <v/>
      </c>
      <c r="AE1610" s="111">
        <f>(b*f_cd/L1610)*SUM(U1610:Y1610)+SUM(Q1610:R1610)</f>
        <v/>
      </c>
      <c r="AF1610" s="112">
        <f>AE1610*(K1610-y+e)</f>
        <v/>
      </c>
      <c r="AG1610" s="113">
        <f>(b*f_cd/(L1610^2))*SUM(Z1610:AD1610)+SUM(S1610:T1610)-AF1610</f>
        <v/>
      </c>
      <c r="AH1610" s="114">
        <f>AG1610&lt;0</f>
        <v/>
      </c>
      <c r="AI1610" s="115">
        <f>IF(A1610=1,FALSE,(AND(AQ1610,AH1610,NOT(AI1609))))</f>
        <v/>
      </c>
      <c r="AJ1610" s="116">
        <f>(b*f_cd/L1610)*(a_1/2*J1610^2+a_2/3*J1610^3+a_3/4*J1610^4+a_4/5*J1610^5+a_5/6*J1610^6)+SUM(Q1610:R1610)</f>
        <v/>
      </c>
      <c r="AK1610">
        <f>AJ1610*(K1610-y+e)</f>
        <v/>
      </c>
      <c r="AL1610" s="118">
        <f>(b*f_cd/(L1610^2))*(a_1/3*J1610^3+a_2/4*J1610^4+a_3/5*J1610^5+a_4/6*J1610^6+a_5/7*J1610^7)+SUM(S1610:T1610)-AK1610</f>
        <v/>
      </c>
      <c r="AM1610" s="114">
        <f>AL1610&gt;0</f>
        <v/>
      </c>
      <c r="AN1610" s="115">
        <f>IF(A1610=1,FALSE,(AND(AQ1610,AM1610,NOT(AN1609))))</f>
        <v/>
      </c>
      <c r="AO1610">
        <f>IF(D1610=1,AND(AH1610,NOT(AI1610)),AND(AM1610,NOT(AN1610)))</f>
        <v/>
      </c>
      <c r="AP1610" s="119">
        <f>IF(D1610=1,AI1610,AN1610)</f>
        <v/>
      </c>
      <c r="AQ1610" s="125">
        <f>ABS(E1610)&lt;$AQ$2</f>
        <v/>
      </c>
      <c r="AS1610">
        <f>IF(AP1610,MAX(AS$3:AS1608)+1,"")</f>
        <v/>
      </c>
    </row>
    <row r="1611">
      <c r="A1611" t="n">
        <v>1521</v>
      </c>
      <c r="B1611" s="131">
        <f>IF(A1611=1,0,IF(AP1611,0.1*ε_cu1cd,0))</f>
        <v/>
      </c>
      <c r="C1611" s="131">
        <f>IF(A1611=1,0.1*ε_cu1cd,C1610+B1610)</f>
        <v/>
      </c>
      <c r="D1611" s="113">
        <f>IF('Нормальний переріз'!$D$68&gt;0,1,2)</f>
        <v/>
      </c>
      <c r="E1611" s="144">
        <f>IF(D1611=1,F1611,G1611)</f>
        <v/>
      </c>
      <c r="F1611" s="124">
        <f>IF(AI1610,0.11*ε_cu1cd,IF(AH1610,F1610*0.01,F1610))</f>
        <v/>
      </c>
      <c r="G1611" s="124">
        <f>IF(AP1610,-0.1*ε_cu1cd,IF(AM1610,G1610*0.01,G1610))</f>
        <v/>
      </c>
      <c r="H1611" s="113">
        <f>IF(A1611=1,E1611,IF(AO1610,H1610-E1610+E1611,IF(AP1610,0.8*H1610,H1610+E1611)))</f>
        <v/>
      </c>
      <c r="I1611" s="169">
        <f>(C1611-H1611)/h</f>
        <v/>
      </c>
      <c r="J1611">
        <f>C1611/(ε_c1cd)</f>
        <v/>
      </c>
      <c r="K1611">
        <f>C1611/I1611</f>
        <v/>
      </c>
      <c r="L1611" s="131">
        <f>I1611/(ε_c1cd)</f>
        <v/>
      </c>
      <c r="M1611">
        <f>I1611*(K1611-Z_s1)</f>
        <v/>
      </c>
      <c r="N1611">
        <f>I1611*(K1611-Z_s2)</f>
        <v/>
      </c>
      <c r="O1611">
        <f>E_s*M1611</f>
        <v/>
      </c>
      <c r="P1611">
        <f>E_s*N1611</f>
        <v/>
      </c>
      <c r="Q1611">
        <f>O1611*A_s1</f>
        <v/>
      </c>
      <c r="R1611">
        <f>P1611*A_s2</f>
        <v/>
      </c>
      <c r="S1611">
        <f>Q1611*($K1611-Z_s1)</f>
        <v/>
      </c>
      <c r="T1611">
        <f>R1611*($K1611-Z_s2)</f>
        <v/>
      </c>
      <c r="U1611">
        <f>(INDIRECT("a_"&amp;U$2)/(U$2+1))*(($C1611^(U$2+1)-$H1611^(U$2+1))/(ε_c1cd^(U$2+1)))</f>
        <v/>
      </c>
      <c r="V1611">
        <f>(INDIRECT("a_"&amp;V$2)/(V$2+1))*(($C1611^(V$2+1)-$H1611^(V$2+1))/(ε_c1cd^(V$2+1)))</f>
        <v/>
      </c>
      <c r="W1611">
        <f>(INDIRECT("a_"&amp;W$2)/(W$2+1))*(($C1611^(W$2+1)-$H1611^(W$2+1))/(ε_c1cd^(W$2+1)))</f>
        <v/>
      </c>
      <c r="X1611">
        <f>(INDIRECT("a_"&amp;X$2)/(X$2+1))*(($C1611^(X$2+1)-$H1611^(X$2+1))/(ε_c1cd^(X$2+1)))</f>
        <v/>
      </c>
      <c r="Y1611">
        <f>(INDIRECT("a_"&amp;Y$2)/(Y$2+1))*(($C1611^(Y$2+1)-$H1611^(Y$2+1))/(ε_c1cd^(Y$2+1)))</f>
        <v/>
      </c>
      <c r="Z1611">
        <f>(INDIRECT("a_"&amp;Z$2)/(Z$2+2))*(($C1611^(Z$2+2)-$H1611^(Z$2+2))/(ε_c1cd^(Z$2+2)))</f>
        <v/>
      </c>
      <c r="AA1611">
        <f>(INDIRECT("a_"&amp;AA$2)/(AA$2+2))*(($C1611^(AA$2+2)-$H1611^(AA$2+2))/(ε_c1cd^(AA$2+2)))</f>
        <v/>
      </c>
      <c r="AB1611">
        <f>(INDIRECT("a_"&amp;AB$2)/(AB$2+2))*(($C1611^(AB$2+2)-$H1611^(AB$2+2))/(ε_c1cd^(AB$2+2)))</f>
        <v/>
      </c>
      <c r="AC1611">
        <f>(INDIRECT("a_"&amp;AC$2)/(AC$2+2))*(($C1611^(AC$2+2)-$H1611^(AC$2+2))/(ε_c1cd^(AC$2+2)))</f>
        <v/>
      </c>
      <c r="AD1611">
        <f>(INDIRECT("a_"&amp;AD$2)/(AD$2+2))*(($C1611^(AD$2+2)-$H1611^(AD$2+2))/(ε_c1cd^(AD$2+2)))</f>
        <v/>
      </c>
      <c r="AE1611" s="111">
        <f>(b*f_cd/L1611)*SUM(U1611:Y1611)+SUM(Q1611:R1611)</f>
        <v/>
      </c>
      <c r="AF1611" s="112">
        <f>AE1611*(K1611-y+e)</f>
        <v/>
      </c>
      <c r="AG1611" s="113">
        <f>(b*f_cd/(L1611^2))*SUM(Z1611:AD1611)+SUM(S1611:T1611)-AF1611</f>
        <v/>
      </c>
      <c r="AH1611" s="114">
        <f>AG1611&lt;0</f>
        <v/>
      </c>
      <c r="AI1611" s="115">
        <f>IF(A1611=1,FALSE,(AND(AQ1611,AH1611,NOT(AI1610))))</f>
        <v/>
      </c>
      <c r="AJ1611" s="116">
        <f>(b*f_cd/L1611)*(a_1/2*J1611^2+a_2/3*J1611^3+a_3/4*J1611^4+a_4/5*J1611^5+a_5/6*J1611^6)+SUM(Q1611:R1611)</f>
        <v/>
      </c>
      <c r="AK1611">
        <f>AJ1611*(K1611-y+e)</f>
        <v/>
      </c>
      <c r="AL1611" s="118">
        <f>(b*f_cd/(L1611^2))*(a_1/3*J1611^3+a_2/4*J1611^4+a_3/5*J1611^5+a_4/6*J1611^6+a_5/7*J1611^7)+SUM(S1611:T1611)-AK1611</f>
        <v/>
      </c>
      <c r="AM1611" s="114">
        <f>AL1611&gt;0</f>
        <v/>
      </c>
      <c r="AN1611" s="115">
        <f>IF(A1611=1,FALSE,(AND(AQ1611,AM1611,NOT(AN1610))))</f>
        <v/>
      </c>
      <c r="AO1611">
        <f>IF(D1611=1,AND(AH1611,NOT(AI1611)),AND(AM1611,NOT(AN1611)))</f>
        <v/>
      </c>
      <c r="AP1611" s="119">
        <f>IF(D1611=1,AI1611,AN1611)</f>
        <v/>
      </c>
      <c r="AQ1611" s="125">
        <f>ABS(E1611)&lt;$AQ$2</f>
        <v/>
      </c>
      <c r="AS1611">
        <f>IF(AP1611,MAX(AS$3:AS1609)+1,"")</f>
        <v/>
      </c>
    </row>
    <row r="1612">
      <c r="A1612" t="n">
        <v>1522</v>
      </c>
      <c r="B1612" s="131">
        <f>IF(A1612=1,0,IF(AP1612,0.1*ε_cu1cd,0))</f>
        <v/>
      </c>
      <c r="C1612" s="131">
        <f>IF(A1612=1,0.1*ε_cu1cd,C1611+B1611)</f>
        <v/>
      </c>
      <c r="D1612" s="113">
        <f>IF('Нормальний переріз'!$D$68&gt;0,1,2)</f>
        <v/>
      </c>
      <c r="E1612" s="144">
        <f>IF(D1612=1,F1612,G1612)</f>
        <v/>
      </c>
      <c r="F1612" s="124">
        <f>IF(AI1611,0.11*ε_cu1cd,IF(AH1611,F1611*0.01,F1611))</f>
        <v/>
      </c>
      <c r="G1612" s="124">
        <f>IF(AP1611,-0.1*ε_cu1cd,IF(AM1611,G1611*0.01,G1611))</f>
        <v/>
      </c>
      <c r="H1612" s="113">
        <f>IF(A1612=1,E1612,IF(AO1611,H1611-E1611+E1612,IF(AP1611,0.8*H1611,H1611+E1612)))</f>
        <v/>
      </c>
      <c r="I1612" s="169">
        <f>(C1612-H1612)/h</f>
        <v/>
      </c>
      <c r="J1612">
        <f>C1612/(ε_c1cd)</f>
        <v/>
      </c>
      <c r="K1612">
        <f>C1612/I1612</f>
        <v/>
      </c>
      <c r="L1612" s="131">
        <f>I1612/(ε_c1cd)</f>
        <v/>
      </c>
      <c r="M1612">
        <f>I1612*(K1612-Z_s1)</f>
        <v/>
      </c>
      <c r="N1612">
        <f>I1612*(K1612-Z_s2)</f>
        <v/>
      </c>
      <c r="O1612">
        <f>E_s*M1612</f>
        <v/>
      </c>
      <c r="P1612">
        <f>E_s*N1612</f>
        <v/>
      </c>
      <c r="Q1612">
        <f>O1612*A_s1</f>
        <v/>
      </c>
      <c r="R1612">
        <f>P1612*A_s2</f>
        <v/>
      </c>
      <c r="S1612">
        <f>Q1612*($K1612-Z_s1)</f>
        <v/>
      </c>
      <c r="T1612">
        <f>R1612*($K1612-Z_s2)</f>
        <v/>
      </c>
      <c r="U1612">
        <f>(INDIRECT("a_"&amp;U$2)/(U$2+1))*(($C1612^(U$2+1)-$H1612^(U$2+1))/(ε_c1cd^(U$2+1)))</f>
        <v/>
      </c>
      <c r="V1612">
        <f>(INDIRECT("a_"&amp;V$2)/(V$2+1))*(($C1612^(V$2+1)-$H1612^(V$2+1))/(ε_c1cd^(V$2+1)))</f>
        <v/>
      </c>
      <c r="W1612">
        <f>(INDIRECT("a_"&amp;W$2)/(W$2+1))*(($C1612^(W$2+1)-$H1612^(W$2+1))/(ε_c1cd^(W$2+1)))</f>
        <v/>
      </c>
      <c r="X1612">
        <f>(INDIRECT("a_"&amp;X$2)/(X$2+1))*(($C1612^(X$2+1)-$H1612^(X$2+1))/(ε_c1cd^(X$2+1)))</f>
        <v/>
      </c>
      <c r="Y1612">
        <f>(INDIRECT("a_"&amp;Y$2)/(Y$2+1))*(($C1612^(Y$2+1)-$H1612^(Y$2+1))/(ε_c1cd^(Y$2+1)))</f>
        <v/>
      </c>
      <c r="Z1612">
        <f>(INDIRECT("a_"&amp;Z$2)/(Z$2+2))*(($C1612^(Z$2+2)-$H1612^(Z$2+2))/(ε_c1cd^(Z$2+2)))</f>
        <v/>
      </c>
      <c r="AA1612">
        <f>(INDIRECT("a_"&amp;AA$2)/(AA$2+2))*(($C1612^(AA$2+2)-$H1612^(AA$2+2))/(ε_c1cd^(AA$2+2)))</f>
        <v/>
      </c>
      <c r="AB1612">
        <f>(INDIRECT("a_"&amp;AB$2)/(AB$2+2))*(($C1612^(AB$2+2)-$H1612^(AB$2+2))/(ε_c1cd^(AB$2+2)))</f>
        <v/>
      </c>
      <c r="AC1612">
        <f>(INDIRECT("a_"&amp;AC$2)/(AC$2+2))*(($C1612^(AC$2+2)-$H1612^(AC$2+2))/(ε_c1cd^(AC$2+2)))</f>
        <v/>
      </c>
      <c r="AD1612">
        <f>(INDIRECT("a_"&amp;AD$2)/(AD$2+2))*(($C1612^(AD$2+2)-$H1612^(AD$2+2))/(ε_c1cd^(AD$2+2)))</f>
        <v/>
      </c>
      <c r="AE1612" s="111">
        <f>(b*f_cd/L1612)*SUM(U1612:Y1612)+SUM(Q1612:R1612)</f>
        <v/>
      </c>
      <c r="AF1612" s="112">
        <f>AE1612*(K1612-y+e)</f>
        <v/>
      </c>
      <c r="AG1612" s="113">
        <f>(b*f_cd/(L1612^2))*SUM(Z1612:AD1612)+SUM(S1612:T1612)-AF1612</f>
        <v/>
      </c>
      <c r="AH1612" s="114">
        <f>AG1612&lt;0</f>
        <v/>
      </c>
      <c r="AI1612" s="115">
        <f>IF(A1612=1,FALSE,(AND(AQ1612,AH1612,NOT(AI1611))))</f>
        <v/>
      </c>
      <c r="AJ1612" s="116">
        <f>(b*f_cd/L1612)*(a_1/2*J1612^2+a_2/3*J1612^3+a_3/4*J1612^4+a_4/5*J1612^5+a_5/6*J1612^6)+SUM(Q1612:R1612)</f>
        <v/>
      </c>
      <c r="AK1612">
        <f>AJ1612*(K1612-y+e)</f>
        <v/>
      </c>
      <c r="AL1612" s="118">
        <f>(b*f_cd/(L1612^2))*(a_1/3*J1612^3+a_2/4*J1612^4+a_3/5*J1612^5+a_4/6*J1612^6+a_5/7*J1612^7)+SUM(S1612:T1612)-AK1612</f>
        <v/>
      </c>
      <c r="AM1612" s="114">
        <f>AL1612&gt;0</f>
        <v/>
      </c>
      <c r="AN1612" s="115">
        <f>IF(A1612=1,FALSE,(AND(AQ1612,AM1612,NOT(AN1611))))</f>
        <v/>
      </c>
      <c r="AO1612">
        <f>IF(D1612=1,AND(AH1612,NOT(AI1612)),AND(AM1612,NOT(AN1612)))</f>
        <v/>
      </c>
      <c r="AP1612" s="119">
        <f>IF(D1612=1,AI1612,AN1612)</f>
        <v/>
      </c>
      <c r="AQ1612" s="125">
        <f>ABS(E1612)&lt;$AQ$2</f>
        <v/>
      </c>
      <c r="AS1612">
        <f>IF(AP1612,MAX(AS$3:AS1610)+1,"")</f>
        <v/>
      </c>
    </row>
    <row r="1613">
      <c r="A1613" t="n">
        <v>1523</v>
      </c>
      <c r="B1613" s="131">
        <f>IF(A1613=1,0,IF(AP1613,0.1*ε_cu1cd,0))</f>
        <v/>
      </c>
      <c r="C1613" s="131">
        <f>IF(A1613=1,0.1*ε_cu1cd,C1612+B1612)</f>
        <v/>
      </c>
      <c r="D1613" s="113">
        <f>IF('Нормальний переріз'!$D$68&gt;0,1,2)</f>
        <v/>
      </c>
      <c r="E1613" s="144">
        <f>IF(D1613=1,F1613,G1613)</f>
        <v/>
      </c>
      <c r="F1613" s="124">
        <f>IF(AI1612,0.11*ε_cu1cd,IF(AH1612,F1612*0.01,F1612))</f>
        <v/>
      </c>
      <c r="G1613" s="124">
        <f>IF(AP1612,-0.1*ε_cu1cd,IF(AM1612,G1612*0.01,G1612))</f>
        <v/>
      </c>
      <c r="H1613" s="113">
        <f>IF(A1613=1,E1613,IF(AO1612,H1612-E1612+E1613,IF(AP1612,0.8*H1612,H1612+E1613)))</f>
        <v/>
      </c>
      <c r="I1613" s="169">
        <f>(C1613-H1613)/h</f>
        <v/>
      </c>
      <c r="J1613">
        <f>C1613/(ε_c1cd)</f>
        <v/>
      </c>
      <c r="K1613">
        <f>C1613/I1613</f>
        <v/>
      </c>
      <c r="L1613" s="131">
        <f>I1613/(ε_c1cd)</f>
        <v/>
      </c>
      <c r="M1613">
        <f>I1613*(K1613-Z_s1)</f>
        <v/>
      </c>
      <c r="N1613">
        <f>I1613*(K1613-Z_s2)</f>
        <v/>
      </c>
      <c r="O1613">
        <f>E_s*M1613</f>
        <v/>
      </c>
      <c r="P1613">
        <f>E_s*N1613</f>
        <v/>
      </c>
      <c r="Q1613">
        <f>O1613*A_s1</f>
        <v/>
      </c>
      <c r="R1613">
        <f>P1613*A_s2</f>
        <v/>
      </c>
      <c r="S1613">
        <f>Q1613*($K1613-Z_s1)</f>
        <v/>
      </c>
      <c r="T1613">
        <f>R1613*($K1613-Z_s2)</f>
        <v/>
      </c>
      <c r="U1613">
        <f>(INDIRECT("a_"&amp;U$2)/(U$2+1))*(($C1613^(U$2+1)-$H1613^(U$2+1))/(ε_c1cd^(U$2+1)))</f>
        <v/>
      </c>
      <c r="V1613">
        <f>(INDIRECT("a_"&amp;V$2)/(V$2+1))*(($C1613^(V$2+1)-$H1613^(V$2+1))/(ε_c1cd^(V$2+1)))</f>
        <v/>
      </c>
      <c r="W1613">
        <f>(INDIRECT("a_"&amp;W$2)/(W$2+1))*(($C1613^(W$2+1)-$H1613^(W$2+1))/(ε_c1cd^(W$2+1)))</f>
        <v/>
      </c>
      <c r="X1613">
        <f>(INDIRECT("a_"&amp;X$2)/(X$2+1))*(($C1613^(X$2+1)-$H1613^(X$2+1))/(ε_c1cd^(X$2+1)))</f>
        <v/>
      </c>
      <c r="Y1613">
        <f>(INDIRECT("a_"&amp;Y$2)/(Y$2+1))*(($C1613^(Y$2+1)-$H1613^(Y$2+1))/(ε_c1cd^(Y$2+1)))</f>
        <v/>
      </c>
      <c r="Z1613">
        <f>(INDIRECT("a_"&amp;Z$2)/(Z$2+2))*(($C1613^(Z$2+2)-$H1613^(Z$2+2))/(ε_c1cd^(Z$2+2)))</f>
        <v/>
      </c>
      <c r="AA1613">
        <f>(INDIRECT("a_"&amp;AA$2)/(AA$2+2))*(($C1613^(AA$2+2)-$H1613^(AA$2+2))/(ε_c1cd^(AA$2+2)))</f>
        <v/>
      </c>
      <c r="AB1613">
        <f>(INDIRECT("a_"&amp;AB$2)/(AB$2+2))*(($C1613^(AB$2+2)-$H1613^(AB$2+2))/(ε_c1cd^(AB$2+2)))</f>
        <v/>
      </c>
      <c r="AC1613">
        <f>(INDIRECT("a_"&amp;AC$2)/(AC$2+2))*(($C1613^(AC$2+2)-$H1613^(AC$2+2))/(ε_c1cd^(AC$2+2)))</f>
        <v/>
      </c>
      <c r="AD1613">
        <f>(INDIRECT("a_"&amp;AD$2)/(AD$2+2))*(($C1613^(AD$2+2)-$H1613^(AD$2+2))/(ε_c1cd^(AD$2+2)))</f>
        <v/>
      </c>
      <c r="AE1613" s="111">
        <f>(b*f_cd/L1613)*SUM(U1613:Y1613)+SUM(Q1613:R1613)</f>
        <v/>
      </c>
      <c r="AF1613" s="112">
        <f>AE1613*(K1613-y+e)</f>
        <v/>
      </c>
      <c r="AG1613" s="113">
        <f>(b*f_cd/(L1613^2))*SUM(Z1613:AD1613)+SUM(S1613:T1613)-AF1613</f>
        <v/>
      </c>
      <c r="AH1613" s="114">
        <f>AG1613&lt;0</f>
        <v/>
      </c>
      <c r="AI1613" s="115">
        <f>IF(A1613=1,FALSE,(AND(AQ1613,AH1613,NOT(AI1612))))</f>
        <v/>
      </c>
      <c r="AJ1613" s="116">
        <f>(b*f_cd/L1613)*(a_1/2*J1613^2+a_2/3*J1613^3+a_3/4*J1613^4+a_4/5*J1613^5+a_5/6*J1613^6)+SUM(Q1613:R1613)</f>
        <v/>
      </c>
      <c r="AK1613">
        <f>AJ1613*(K1613-y+e)</f>
        <v/>
      </c>
      <c r="AL1613" s="118">
        <f>(b*f_cd/(L1613^2))*(a_1/3*J1613^3+a_2/4*J1613^4+a_3/5*J1613^5+a_4/6*J1613^6+a_5/7*J1613^7)+SUM(S1613:T1613)-AK1613</f>
        <v/>
      </c>
      <c r="AM1613" s="114">
        <f>AL1613&gt;0</f>
        <v/>
      </c>
      <c r="AN1613" s="115">
        <f>IF(A1613=1,FALSE,(AND(AQ1613,AM1613,NOT(AN1612))))</f>
        <v/>
      </c>
      <c r="AO1613">
        <f>IF(D1613=1,AND(AH1613,NOT(AI1613)),AND(AM1613,NOT(AN1613)))</f>
        <v/>
      </c>
      <c r="AP1613" s="119">
        <f>IF(D1613=1,AI1613,AN1613)</f>
        <v/>
      </c>
      <c r="AQ1613" s="125">
        <f>ABS(E1613)&lt;$AQ$2</f>
        <v/>
      </c>
      <c r="AS1613">
        <f>IF(AP1613,MAX(AS$3:AS1611)+1,"")</f>
        <v/>
      </c>
    </row>
    <row r="1614">
      <c r="A1614" t="n">
        <v>1524</v>
      </c>
      <c r="B1614" s="131">
        <f>IF(A1614=1,0,IF(AP1614,0.1*ε_cu1cd,0))</f>
        <v/>
      </c>
      <c r="C1614" s="131">
        <f>IF(A1614=1,0.1*ε_cu1cd,C1613+B1613)</f>
        <v/>
      </c>
      <c r="D1614" s="113">
        <f>IF('Нормальний переріз'!$D$68&gt;0,1,2)</f>
        <v/>
      </c>
      <c r="E1614" s="144">
        <f>IF(D1614=1,F1614,G1614)</f>
        <v/>
      </c>
      <c r="F1614" s="124">
        <f>IF(AI1613,0.11*ε_cu1cd,IF(AH1613,F1613*0.01,F1613))</f>
        <v/>
      </c>
      <c r="G1614" s="124">
        <f>IF(AP1613,-0.1*ε_cu1cd,IF(AM1613,G1613*0.01,G1613))</f>
        <v/>
      </c>
      <c r="H1614" s="113">
        <f>IF(A1614=1,E1614,IF(AO1613,H1613-E1613+E1614,IF(AP1613,0.8*H1613,H1613+E1614)))</f>
        <v/>
      </c>
      <c r="I1614" s="169">
        <f>(C1614-H1614)/h</f>
        <v/>
      </c>
      <c r="J1614">
        <f>C1614/(ε_c1cd)</f>
        <v/>
      </c>
      <c r="K1614">
        <f>C1614/I1614</f>
        <v/>
      </c>
      <c r="L1614" s="131">
        <f>I1614/(ε_c1cd)</f>
        <v/>
      </c>
      <c r="M1614">
        <f>I1614*(K1614-Z_s1)</f>
        <v/>
      </c>
      <c r="N1614">
        <f>I1614*(K1614-Z_s2)</f>
        <v/>
      </c>
      <c r="O1614">
        <f>E_s*M1614</f>
        <v/>
      </c>
      <c r="P1614">
        <f>E_s*N1614</f>
        <v/>
      </c>
      <c r="Q1614">
        <f>O1614*A_s1</f>
        <v/>
      </c>
      <c r="R1614">
        <f>P1614*A_s2</f>
        <v/>
      </c>
      <c r="S1614">
        <f>Q1614*($K1614-Z_s1)</f>
        <v/>
      </c>
      <c r="T1614">
        <f>R1614*($K1614-Z_s2)</f>
        <v/>
      </c>
      <c r="U1614">
        <f>(INDIRECT("a_"&amp;U$2)/(U$2+1))*(($C1614^(U$2+1)-$H1614^(U$2+1))/(ε_c1cd^(U$2+1)))</f>
        <v/>
      </c>
      <c r="V1614">
        <f>(INDIRECT("a_"&amp;V$2)/(V$2+1))*(($C1614^(V$2+1)-$H1614^(V$2+1))/(ε_c1cd^(V$2+1)))</f>
        <v/>
      </c>
      <c r="W1614">
        <f>(INDIRECT("a_"&amp;W$2)/(W$2+1))*(($C1614^(W$2+1)-$H1614^(W$2+1))/(ε_c1cd^(W$2+1)))</f>
        <v/>
      </c>
      <c r="X1614">
        <f>(INDIRECT("a_"&amp;X$2)/(X$2+1))*(($C1614^(X$2+1)-$H1614^(X$2+1))/(ε_c1cd^(X$2+1)))</f>
        <v/>
      </c>
      <c r="Y1614">
        <f>(INDIRECT("a_"&amp;Y$2)/(Y$2+1))*(($C1614^(Y$2+1)-$H1614^(Y$2+1))/(ε_c1cd^(Y$2+1)))</f>
        <v/>
      </c>
      <c r="Z1614">
        <f>(INDIRECT("a_"&amp;Z$2)/(Z$2+2))*(($C1614^(Z$2+2)-$H1614^(Z$2+2))/(ε_c1cd^(Z$2+2)))</f>
        <v/>
      </c>
      <c r="AA1614">
        <f>(INDIRECT("a_"&amp;AA$2)/(AA$2+2))*(($C1614^(AA$2+2)-$H1614^(AA$2+2))/(ε_c1cd^(AA$2+2)))</f>
        <v/>
      </c>
      <c r="AB1614">
        <f>(INDIRECT("a_"&amp;AB$2)/(AB$2+2))*(($C1614^(AB$2+2)-$H1614^(AB$2+2))/(ε_c1cd^(AB$2+2)))</f>
        <v/>
      </c>
      <c r="AC1614">
        <f>(INDIRECT("a_"&amp;AC$2)/(AC$2+2))*(($C1614^(AC$2+2)-$H1614^(AC$2+2))/(ε_c1cd^(AC$2+2)))</f>
        <v/>
      </c>
      <c r="AD1614">
        <f>(INDIRECT("a_"&amp;AD$2)/(AD$2+2))*(($C1614^(AD$2+2)-$H1614^(AD$2+2))/(ε_c1cd^(AD$2+2)))</f>
        <v/>
      </c>
      <c r="AE1614" s="111">
        <f>(b*f_cd/L1614)*SUM(U1614:Y1614)+SUM(Q1614:R1614)</f>
        <v/>
      </c>
      <c r="AF1614" s="112">
        <f>AE1614*(K1614-y+e)</f>
        <v/>
      </c>
      <c r="AG1614" s="113">
        <f>(b*f_cd/(L1614^2))*SUM(Z1614:AD1614)+SUM(S1614:T1614)-AF1614</f>
        <v/>
      </c>
      <c r="AH1614" s="114">
        <f>AG1614&lt;0</f>
        <v/>
      </c>
      <c r="AI1614" s="115">
        <f>IF(A1614=1,FALSE,(AND(AQ1614,AH1614,NOT(AI1613))))</f>
        <v/>
      </c>
      <c r="AJ1614" s="116">
        <f>(b*f_cd/L1614)*(a_1/2*J1614^2+a_2/3*J1614^3+a_3/4*J1614^4+a_4/5*J1614^5+a_5/6*J1614^6)+SUM(Q1614:R1614)</f>
        <v/>
      </c>
      <c r="AK1614">
        <f>AJ1614*(K1614-y+e)</f>
        <v/>
      </c>
      <c r="AL1614" s="118">
        <f>(b*f_cd/(L1614^2))*(a_1/3*J1614^3+a_2/4*J1614^4+a_3/5*J1614^5+a_4/6*J1614^6+a_5/7*J1614^7)+SUM(S1614:T1614)-AK1614</f>
        <v/>
      </c>
      <c r="AM1614" s="114">
        <f>AL1614&gt;0</f>
        <v/>
      </c>
      <c r="AN1614" s="115">
        <f>IF(A1614=1,FALSE,(AND(AQ1614,AM1614,NOT(AN1613))))</f>
        <v/>
      </c>
      <c r="AO1614">
        <f>IF(D1614=1,AND(AH1614,NOT(AI1614)),AND(AM1614,NOT(AN1614)))</f>
        <v/>
      </c>
      <c r="AP1614" s="119">
        <f>IF(D1614=1,AI1614,AN1614)</f>
        <v/>
      </c>
      <c r="AQ1614" s="125">
        <f>ABS(E1614)&lt;$AQ$2</f>
        <v/>
      </c>
      <c r="AS1614">
        <f>IF(AP1614,MAX(AS$3:AS1612)+1,"")</f>
        <v/>
      </c>
    </row>
    <row r="1615">
      <c r="A1615" t="n">
        <v>1525</v>
      </c>
      <c r="B1615" s="131">
        <f>IF(A1615=1,0,IF(AP1615,0.1*ε_cu1cd,0))</f>
        <v/>
      </c>
      <c r="C1615" s="131">
        <f>IF(A1615=1,0.1*ε_cu1cd,C1614+B1614)</f>
        <v/>
      </c>
      <c r="D1615" s="113">
        <f>IF('Нормальний переріз'!$D$68&gt;0,1,2)</f>
        <v/>
      </c>
      <c r="E1615" s="144">
        <f>IF(D1615=1,F1615,G1615)</f>
        <v/>
      </c>
      <c r="F1615" s="124">
        <f>IF(AI1614,0.11*ε_cu1cd,IF(AH1614,F1614*0.01,F1614))</f>
        <v/>
      </c>
      <c r="G1615" s="124">
        <f>IF(AP1614,-0.1*ε_cu1cd,IF(AM1614,G1614*0.01,G1614))</f>
        <v/>
      </c>
      <c r="H1615" s="113">
        <f>IF(A1615=1,E1615,IF(AO1614,H1614-E1614+E1615,IF(AP1614,0.8*H1614,H1614+E1615)))</f>
        <v/>
      </c>
      <c r="I1615" s="169">
        <f>(C1615-H1615)/h</f>
        <v/>
      </c>
      <c r="J1615">
        <f>C1615/(ε_c1cd)</f>
        <v/>
      </c>
      <c r="K1615">
        <f>C1615/I1615</f>
        <v/>
      </c>
      <c r="L1615" s="131">
        <f>I1615/(ε_c1cd)</f>
        <v/>
      </c>
      <c r="M1615">
        <f>I1615*(K1615-Z_s1)</f>
        <v/>
      </c>
      <c r="N1615">
        <f>I1615*(K1615-Z_s2)</f>
        <v/>
      </c>
      <c r="O1615">
        <f>E_s*M1615</f>
        <v/>
      </c>
      <c r="P1615">
        <f>E_s*N1615</f>
        <v/>
      </c>
      <c r="Q1615">
        <f>O1615*A_s1</f>
        <v/>
      </c>
      <c r="R1615">
        <f>P1615*A_s2</f>
        <v/>
      </c>
      <c r="S1615">
        <f>Q1615*($K1615-Z_s1)</f>
        <v/>
      </c>
      <c r="T1615">
        <f>R1615*($K1615-Z_s2)</f>
        <v/>
      </c>
      <c r="U1615">
        <f>(INDIRECT("a_"&amp;U$2)/(U$2+1))*(($C1615^(U$2+1)-$H1615^(U$2+1))/(ε_c1cd^(U$2+1)))</f>
        <v/>
      </c>
      <c r="V1615">
        <f>(INDIRECT("a_"&amp;V$2)/(V$2+1))*(($C1615^(V$2+1)-$H1615^(V$2+1))/(ε_c1cd^(V$2+1)))</f>
        <v/>
      </c>
      <c r="W1615">
        <f>(INDIRECT("a_"&amp;W$2)/(W$2+1))*(($C1615^(W$2+1)-$H1615^(W$2+1))/(ε_c1cd^(W$2+1)))</f>
        <v/>
      </c>
      <c r="X1615">
        <f>(INDIRECT("a_"&amp;X$2)/(X$2+1))*(($C1615^(X$2+1)-$H1615^(X$2+1))/(ε_c1cd^(X$2+1)))</f>
        <v/>
      </c>
      <c r="Y1615">
        <f>(INDIRECT("a_"&amp;Y$2)/(Y$2+1))*(($C1615^(Y$2+1)-$H1615^(Y$2+1))/(ε_c1cd^(Y$2+1)))</f>
        <v/>
      </c>
      <c r="Z1615">
        <f>(INDIRECT("a_"&amp;Z$2)/(Z$2+2))*(($C1615^(Z$2+2)-$H1615^(Z$2+2))/(ε_c1cd^(Z$2+2)))</f>
        <v/>
      </c>
      <c r="AA1615">
        <f>(INDIRECT("a_"&amp;AA$2)/(AA$2+2))*(($C1615^(AA$2+2)-$H1615^(AA$2+2))/(ε_c1cd^(AA$2+2)))</f>
        <v/>
      </c>
      <c r="AB1615">
        <f>(INDIRECT("a_"&amp;AB$2)/(AB$2+2))*(($C1615^(AB$2+2)-$H1615^(AB$2+2))/(ε_c1cd^(AB$2+2)))</f>
        <v/>
      </c>
      <c r="AC1615">
        <f>(INDIRECT("a_"&amp;AC$2)/(AC$2+2))*(($C1615^(AC$2+2)-$H1615^(AC$2+2))/(ε_c1cd^(AC$2+2)))</f>
        <v/>
      </c>
      <c r="AD1615">
        <f>(INDIRECT("a_"&amp;AD$2)/(AD$2+2))*(($C1615^(AD$2+2)-$H1615^(AD$2+2))/(ε_c1cd^(AD$2+2)))</f>
        <v/>
      </c>
      <c r="AE1615" s="111">
        <f>(b*f_cd/L1615)*SUM(U1615:Y1615)+SUM(Q1615:R1615)</f>
        <v/>
      </c>
      <c r="AF1615" s="112">
        <f>AE1615*(K1615-y+e)</f>
        <v/>
      </c>
      <c r="AG1615" s="113">
        <f>(b*f_cd/(L1615^2))*SUM(Z1615:AD1615)+SUM(S1615:T1615)-AF1615</f>
        <v/>
      </c>
      <c r="AH1615" s="114">
        <f>AG1615&lt;0</f>
        <v/>
      </c>
      <c r="AI1615" s="115">
        <f>IF(A1615=1,FALSE,(AND(AQ1615,AH1615,NOT(AI1614))))</f>
        <v/>
      </c>
      <c r="AJ1615" s="116">
        <f>(b*f_cd/L1615)*(a_1/2*J1615^2+a_2/3*J1615^3+a_3/4*J1615^4+a_4/5*J1615^5+a_5/6*J1615^6)+SUM(Q1615:R1615)</f>
        <v/>
      </c>
      <c r="AK1615">
        <f>AJ1615*(K1615-y+e)</f>
        <v/>
      </c>
      <c r="AL1615" s="118">
        <f>(b*f_cd/(L1615^2))*(a_1/3*J1615^3+a_2/4*J1615^4+a_3/5*J1615^5+a_4/6*J1615^6+a_5/7*J1615^7)+SUM(S1615:T1615)-AK1615</f>
        <v/>
      </c>
      <c r="AM1615" s="114">
        <f>AL1615&gt;0</f>
        <v/>
      </c>
      <c r="AN1615" s="115">
        <f>IF(A1615=1,FALSE,(AND(AQ1615,AM1615,NOT(AN1614))))</f>
        <v/>
      </c>
      <c r="AO1615">
        <f>IF(D1615=1,AND(AH1615,NOT(AI1615)),AND(AM1615,NOT(AN1615)))</f>
        <v/>
      </c>
      <c r="AP1615" s="119">
        <f>IF(D1615=1,AI1615,AN1615)</f>
        <v/>
      </c>
      <c r="AQ1615" s="125">
        <f>ABS(E1615)&lt;$AQ$2</f>
        <v/>
      </c>
      <c r="AS1615">
        <f>IF(AP1615,MAX(AS$3:AS1613)+1,"")</f>
        <v/>
      </c>
    </row>
    <row r="1616">
      <c r="A1616" t="n">
        <v>1526</v>
      </c>
      <c r="B1616" s="131">
        <f>IF(A1616=1,0,IF(AP1616,0.1*ε_cu1cd,0))</f>
        <v/>
      </c>
      <c r="C1616" s="131">
        <f>IF(A1616=1,0.1*ε_cu1cd,C1615+B1615)</f>
        <v/>
      </c>
      <c r="D1616" s="113">
        <f>IF('Нормальний переріз'!$D$68&gt;0,1,2)</f>
        <v/>
      </c>
      <c r="E1616" s="144">
        <f>IF(D1616=1,F1616,G1616)</f>
        <v/>
      </c>
      <c r="F1616" s="124">
        <f>IF(AI1615,0.11*ε_cu1cd,IF(AH1615,F1615*0.01,F1615))</f>
        <v/>
      </c>
      <c r="G1616" s="124">
        <f>IF(AP1615,-0.1*ε_cu1cd,IF(AM1615,G1615*0.01,G1615))</f>
        <v/>
      </c>
      <c r="H1616" s="113">
        <f>IF(A1616=1,E1616,IF(AO1615,H1615-E1615+E1616,IF(AP1615,0.8*H1615,H1615+E1616)))</f>
        <v/>
      </c>
      <c r="I1616" s="169">
        <f>(C1616-H1616)/h</f>
        <v/>
      </c>
      <c r="J1616">
        <f>C1616/(ε_c1cd)</f>
        <v/>
      </c>
      <c r="K1616">
        <f>C1616/I1616</f>
        <v/>
      </c>
      <c r="L1616" s="131">
        <f>I1616/(ε_c1cd)</f>
        <v/>
      </c>
      <c r="M1616">
        <f>I1616*(K1616-Z_s1)</f>
        <v/>
      </c>
      <c r="N1616">
        <f>I1616*(K1616-Z_s2)</f>
        <v/>
      </c>
      <c r="O1616">
        <f>E_s*M1616</f>
        <v/>
      </c>
      <c r="P1616">
        <f>E_s*N1616</f>
        <v/>
      </c>
      <c r="Q1616">
        <f>O1616*A_s1</f>
        <v/>
      </c>
      <c r="R1616">
        <f>P1616*A_s2</f>
        <v/>
      </c>
      <c r="S1616">
        <f>Q1616*($K1616-Z_s1)</f>
        <v/>
      </c>
      <c r="T1616">
        <f>R1616*($K1616-Z_s2)</f>
        <v/>
      </c>
      <c r="U1616">
        <f>(INDIRECT("a_"&amp;U$2)/(U$2+1))*(($C1616^(U$2+1)-$H1616^(U$2+1))/(ε_c1cd^(U$2+1)))</f>
        <v/>
      </c>
      <c r="V1616">
        <f>(INDIRECT("a_"&amp;V$2)/(V$2+1))*(($C1616^(V$2+1)-$H1616^(V$2+1))/(ε_c1cd^(V$2+1)))</f>
        <v/>
      </c>
      <c r="W1616">
        <f>(INDIRECT("a_"&amp;W$2)/(W$2+1))*(($C1616^(W$2+1)-$H1616^(W$2+1))/(ε_c1cd^(W$2+1)))</f>
        <v/>
      </c>
      <c r="X1616">
        <f>(INDIRECT("a_"&amp;X$2)/(X$2+1))*(($C1616^(X$2+1)-$H1616^(X$2+1))/(ε_c1cd^(X$2+1)))</f>
        <v/>
      </c>
      <c r="Y1616">
        <f>(INDIRECT("a_"&amp;Y$2)/(Y$2+1))*(($C1616^(Y$2+1)-$H1616^(Y$2+1))/(ε_c1cd^(Y$2+1)))</f>
        <v/>
      </c>
      <c r="Z1616">
        <f>(INDIRECT("a_"&amp;Z$2)/(Z$2+2))*(($C1616^(Z$2+2)-$H1616^(Z$2+2))/(ε_c1cd^(Z$2+2)))</f>
        <v/>
      </c>
      <c r="AA1616">
        <f>(INDIRECT("a_"&amp;AA$2)/(AA$2+2))*(($C1616^(AA$2+2)-$H1616^(AA$2+2))/(ε_c1cd^(AA$2+2)))</f>
        <v/>
      </c>
      <c r="AB1616">
        <f>(INDIRECT("a_"&amp;AB$2)/(AB$2+2))*(($C1616^(AB$2+2)-$H1616^(AB$2+2))/(ε_c1cd^(AB$2+2)))</f>
        <v/>
      </c>
      <c r="AC1616">
        <f>(INDIRECT("a_"&amp;AC$2)/(AC$2+2))*(($C1616^(AC$2+2)-$H1616^(AC$2+2))/(ε_c1cd^(AC$2+2)))</f>
        <v/>
      </c>
      <c r="AD1616">
        <f>(INDIRECT("a_"&amp;AD$2)/(AD$2+2))*(($C1616^(AD$2+2)-$H1616^(AD$2+2))/(ε_c1cd^(AD$2+2)))</f>
        <v/>
      </c>
      <c r="AE1616" s="111">
        <f>(b*f_cd/L1616)*SUM(U1616:Y1616)+SUM(Q1616:R1616)</f>
        <v/>
      </c>
      <c r="AF1616" s="112">
        <f>AE1616*(K1616-y+e)</f>
        <v/>
      </c>
      <c r="AG1616" s="113">
        <f>(b*f_cd/(L1616^2))*SUM(Z1616:AD1616)+SUM(S1616:T1616)-AF1616</f>
        <v/>
      </c>
      <c r="AH1616" s="114">
        <f>AG1616&lt;0</f>
        <v/>
      </c>
      <c r="AI1616" s="115">
        <f>IF(A1616=1,FALSE,(AND(AQ1616,AH1616,NOT(AI1615))))</f>
        <v/>
      </c>
      <c r="AJ1616" s="116">
        <f>(b*f_cd/L1616)*(a_1/2*J1616^2+a_2/3*J1616^3+a_3/4*J1616^4+a_4/5*J1616^5+a_5/6*J1616^6)+SUM(Q1616:R1616)</f>
        <v/>
      </c>
      <c r="AK1616">
        <f>AJ1616*(K1616-y+e)</f>
        <v/>
      </c>
      <c r="AL1616" s="118">
        <f>(b*f_cd/(L1616^2))*(a_1/3*J1616^3+a_2/4*J1616^4+a_3/5*J1616^5+a_4/6*J1616^6+a_5/7*J1616^7)+SUM(S1616:T1616)-AK1616</f>
        <v/>
      </c>
      <c r="AM1616" s="114">
        <f>AL1616&gt;0</f>
        <v/>
      </c>
      <c r="AN1616" s="115">
        <f>IF(A1616=1,FALSE,(AND(AQ1616,AM1616,NOT(AN1615))))</f>
        <v/>
      </c>
      <c r="AO1616">
        <f>IF(D1616=1,AND(AH1616,NOT(AI1616)),AND(AM1616,NOT(AN1616)))</f>
        <v/>
      </c>
      <c r="AP1616" s="119">
        <f>IF(D1616=1,AI1616,AN1616)</f>
        <v/>
      </c>
      <c r="AQ1616" s="125">
        <f>ABS(E1616)&lt;$AQ$2</f>
        <v/>
      </c>
      <c r="AS1616">
        <f>IF(AP1616,MAX(AS$3:AS1614)+1,"")</f>
        <v/>
      </c>
    </row>
    <row r="1617">
      <c r="A1617" t="n">
        <v>1527</v>
      </c>
      <c r="B1617" s="131">
        <f>IF(A1617=1,0,IF(AP1617,0.1*ε_cu1cd,0))</f>
        <v/>
      </c>
      <c r="C1617" s="131">
        <f>IF(A1617=1,0.1*ε_cu1cd,C1616+B1616)</f>
        <v/>
      </c>
      <c r="D1617" s="113">
        <f>IF('Нормальний переріз'!$D$68&gt;0,1,2)</f>
        <v/>
      </c>
      <c r="E1617" s="144">
        <f>IF(D1617=1,F1617,G1617)</f>
        <v/>
      </c>
      <c r="F1617" s="124">
        <f>IF(AI1616,0.11*ε_cu1cd,IF(AH1616,F1616*0.01,F1616))</f>
        <v/>
      </c>
      <c r="G1617" s="124">
        <f>IF(AP1616,-0.1*ε_cu1cd,IF(AM1616,G1616*0.01,G1616))</f>
        <v/>
      </c>
      <c r="H1617" s="113">
        <f>IF(A1617=1,E1617,IF(AO1616,H1616-E1616+E1617,IF(AP1616,0.8*H1616,H1616+E1617)))</f>
        <v/>
      </c>
      <c r="I1617" s="169">
        <f>(C1617-H1617)/h</f>
        <v/>
      </c>
      <c r="J1617">
        <f>C1617/(ε_c1cd)</f>
        <v/>
      </c>
      <c r="K1617">
        <f>C1617/I1617</f>
        <v/>
      </c>
      <c r="L1617" s="131">
        <f>I1617/(ε_c1cd)</f>
        <v/>
      </c>
      <c r="M1617">
        <f>I1617*(K1617-Z_s1)</f>
        <v/>
      </c>
      <c r="N1617">
        <f>I1617*(K1617-Z_s2)</f>
        <v/>
      </c>
      <c r="O1617">
        <f>E_s*M1617</f>
        <v/>
      </c>
      <c r="P1617">
        <f>E_s*N1617</f>
        <v/>
      </c>
      <c r="Q1617">
        <f>O1617*A_s1</f>
        <v/>
      </c>
      <c r="R1617">
        <f>P1617*A_s2</f>
        <v/>
      </c>
      <c r="S1617">
        <f>Q1617*($K1617-Z_s1)</f>
        <v/>
      </c>
      <c r="T1617">
        <f>R1617*($K1617-Z_s2)</f>
        <v/>
      </c>
      <c r="U1617">
        <f>(INDIRECT("a_"&amp;U$2)/(U$2+1))*(($C1617^(U$2+1)-$H1617^(U$2+1))/(ε_c1cd^(U$2+1)))</f>
        <v/>
      </c>
      <c r="V1617">
        <f>(INDIRECT("a_"&amp;V$2)/(V$2+1))*(($C1617^(V$2+1)-$H1617^(V$2+1))/(ε_c1cd^(V$2+1)))</f>
        <v/>
      </c>
      <c r="W1617">
        <f>(INDIRECT("a_"&amp;W$2)/(W$2+1))*(($C1617^(W$2+1)-$H1617^(W$2+1))/(ε_c1cd^(W$2+1)))</f>
        <v/>
      </c>
      <c r="X1617">
        <f>(INDIRECT("a_"&amp;X$2)/(X$2+1))*(($C1617^(X$2+1)-$H1617^(X$2+1))/(ε_c1cd^(X$2+1)))</f>
        <v/>
      </c>
      <c r="Y1617">
        <f>(INDIRECT("a_"&amp;Y$2)/(Y$2+1))*(($C1617^(Y$2+1)-$H1617^(Y$2+1))/(ε_c1cd^(Y$2+1)))</f>
        <v/>
      </c>
      <c r="Z1617">
        <f>(INDIRECT("a_"&amp;Z$2)/(Z$2+2))*(($C1617^(Z$2+2)-$H1617^(Z$2+2))/(ε_c1cd^(Z$2+2)))</f>
        <v/>
      </c>
      <c r="AA1617">
        <f>(INDIRECT("a_"&amp;AA$2)/(AA$2+2))*(($C1617^(AA$2+2)-$H1617^(AA$2+2))/(ε_c1cd^(AA$2+2)))</f>
        <v/>
      </c>
      <c r="AB1617">
        <f>(INDIRECT("a_"&amp;AB$2)/(AB$2+2))*(($C1617^(AB$2+2)-$H1617^(AB$2+2))/(ε_c1cd^(AB$2+2)))</f>
        <v/>
      </c>
      <c r="AC1617">
        <f>(INDIRECT("a_"&amp;AC$2)/(AC$2+2))*(($C1617^(AC$2+2)-$H1617^(AC$2+2))/(ε_c1cd^(AC$2+2)))</f>
        <v/>
      </c>
      <c r="AD1617">
        <f>(INDIRECT("a_"&amp;AD$2)/(AD$2+2))*(($C1617^(AD$2+2)-$H1617^(AD$2+2))/(ε_c1cd^(AD$2+2)))</f>
        <v/>
      </c>
      <c r="AE1617" s="111">
        <f>(b*f_cd/L1617)*SUM(U1617:Y1617)+SUM(Q1617:R1617)</f>
        <v/>
      </c>
      <c r="AF1617" s="112">
        <f>AE1617*(K1617-y+e)</f>
        <v/>
      </c>
      <c r="AG1617" s="113">
        <f>(b*f_cd/(L1617^2))*SUM(Z1617:AD1617)+SUM(S1617:T1617)-AF1617</f>
        <v/>
      </c>
      <c r="AH1617" s="114">
        <f>AG1617&lt;0</f>
        <v/>
      </c>
      <c r="AI1617" s="115">
        <f>IF(A1617=1,FALSE,(AND(AQ1617,AH1617,NOT(AI1616))))</f>
        <v/>
      </c>
      <c r="AJ1617" s="116">
        <f>(b*f_cd/L1617)*(a_1/2*J1617^2+a_2/3*J1617^3+a_3/4*J1617^4+a_4/5*J1617^5+a_5/6*J1617^6)+SUM(Q1617:R1617)</f>
        <v/>
      </c>
      <c r="AK1617">
        <f>AJ1617*(K1617-y+e)</f>
        <v/>
      </c>
      <c r="AL1617" s="118">
        <f>(b*f_cd/(L1617^2))*(a_1/3*J1617^3+a_2/4*J1617^4+a_3/5*J1617^5+a_4/6*J1617^6+a_5/7*J1617^7)+SUM(S1617:T1617)-AK1617</f>
        <v/>
      </c>
      <c r="AM1617" s="114">
        <f>AL1617&gt;0</f>
        <v/>
      </c>
      <c r="AN1617" s="115">
        <f>IF(A1617=1,FALSE,(AND(AQ1617,AM1617,NOT(AN1616))))</f>
        <v/>
      </c>
      <c r="AO1617">
        <f>IF(D1617=1,AND(AH1617,NOT(AI1617)),AND(AM1617,NOT(AN1617)))</f>
        <v/>
      </c>
      <c r="AP1617" s="119">
        <f>IF(D1617=1,AI1617,AN1617)</f>
        <v/>
      </c>
      <c r="AQ1617" s="125">
        <f>ABS(E1617)&lt;$AQ$2</f>
        <v/>
      </c>
      <c r="AS1617">
        <f>IF(AP1617,MAX(AS$3:AS1615)+1,"")</f>
        <v/>
      </c>
    </row>
    <row r="1618">
      <c r="A1618" t="n">
        <v>1528</v>
      </c>
      <c r="B1618" s="131">
        <f>IF(A1618=1,0,IF(AP1618,0.1*ε_cu1cd,0))</f>
        <v/>
      </c>
      <c r="C1618" s="131">
        <f>IF(A1618=1,0.1*ε_cu1cd,C1617+B1617)</f>
        <v/>
      </c>
      <c r="D1618" s="113">
        <f>IF('Нормальний переріз'!$D$68&gt;0,1,2)</f>
        <v/>
      </c>
      <c r="E1618" s="144">
        <f>IF(D1618=1,F1618,G1618)</f>
        <v/>
      </c>
      <c r="F1618" s="124">
        <f>IF(AI1617,0.11*ε_cu1cd,IF(AH1617,F1617*0.01,F1617))</f>
        <v/>
      </c>
      <c r="G1618" s="124">
        <f>IF(AP1617,-0.1*ε_cu1cd,IF(AM1617,G1617*0.01,G1617))</f>
        <v/>
      </c>
      <c r="H1618" s="113">
        <f>IF(A1618=1,E1618,IF(AO1617,H1617-E1617+E1618,IF(AP1617,0.8*H1617,H1617+E1618)))</f>
        <v/>
      </c>
      <c r="I1618" s="169">
        <f>(C1618-H1618)/h</f>
        <v/>
      </c>
      <c r="J1618">
        <f>C1618/(ε_c1cd)</f>
        <v/>
      </c>
      <c r="K1618">
        <f>C1618/I1618</f>
        <v/>
      </c>
      <c r="L1618" s="131">
        <f>I1618/(ε_c1cd)</f>
        <v/>
      </c>
      <c r="M1618">
        <f>I1618*(K1618-Z_s1)</f>
        <v/>
      </c>
      <c r="N1618">
        <f>I1618*(K1618-Z_s2)</f>
        <v/>
      </c>
      <c r="O1618">
        <f>E_s*M1618</f>
        <v/>
      </c>
      <c r="P1618">
        <f>E_s*N1618</f>
        <v/>
      </c>
      <c r="Q1618">
        <f>O1618*A_s1</f>
        <v/>
      </c>
      <c r="R1618">
        <f>P1618*A_s2</f>
        <v/>
      </c>
      <c r="S1618">
        <f>Q1618*($K1618-Z_s1)</f>
        <v/>
      </c>
      <c r="T1618">
        <f>R1618*($K1618-Z_s2)</f>
        <v/>
      </c>
      <c r="U1618">
        <f>(INDIRECT("a_"&amp;U$2)/(U$2+1))*(($C1618^(U$2+1)-$H1618^(U$2+1))/(ε_c1cd^(U$2+1)))</f>
        <v/>
      </c>
      <c r="V1618">
        <f>(INDIRECT("a_"&amp;V$2)/(V$2+1))*(($C1618^(V$2+1)-$H1618^(V$2+1))/(ε_c1cd^(V$2+1)))</f>
        <v/>
      </c>
      <c r="W1618">
        <f>(INDIRECT("a_"&amp;W$2)/(W$2+1))*(($C1618^(W$2+1)-$H1618^(W$2+1))/(ε_c1cd^(W$2+1)))</f>
        <v/>
      </c>
      <c r="X1618">
        <f>(INDIRECT("a_"&amp;X$2)/(X$2+1))*(($C1618^(X$2+1)-$H1618^(X$2+1))/(ε_c1cd^(X$2+1)))</f>
        <v/>
      </c>
      <c r="Y1618">
        <f>(INDIRECT("a_"&amp;Y$2)/(Y$2+1))*(($C1618^(Y$2+1)-$H1618^(Y$2+1))/(ε_c1cd^(Y$2+1)))</f>
        <v/>
      </c>
      <c r="Z1618">
        <f>(INDIRECT("a_"&amp;Z$2)/(Z$2+2))*(($C1618^(Z$2+2)-$H1618^(Z$2+2))/(ε_c1cd^(Z$2+2)))</f>
        <v/>
      </c>
      <c r="AA1618">
        <f>(INDIRECT("a_"&amp;AA$2)/(AA$2+2))*(($C1618^(AA$2+2)-$H1618^(AA$2+2))/(ε_c1cd^(AA$2+2)))</f>
        <v/>
      </c>
      <c r="AB1618">
        <f>(INDIRECT("a_"&amp;AB$2)/(AB$2+2))*(($C1618^(AB$2+2)-$H1618^(AB$2+2))/(ε_c1cd^(AB$2+2)))</f>
        <v/>
      </c>
      <c r="AC1618">
        <f>(INDIRECT("a_"&amp;AC$2)/(AC$2+2))*(($C1618^(AC$2+2)-$H1618^(AC$2+2))/(ε_c1cd^(AC$2+2)))</f>
        <v/>
      </c>
      <c r="AD1618">
        <f>(INDIRECT("a_"&amp;AD$2)/(AD$2+2))*(($C1618^(AD$2+2)-$H1618^(AD$2+2))/(ε_c1cd^(AD$2+2)))</f>
        <v/>
      </c>
      <c r="AE1618" s="111">
        <f>(b*f_cd/L1618)*SUM(U1618:Y1618)+SUM(Q1618:R1618)</f>
        <v/>
      </c>
      <c r="AF1618" s="112">
        <f>AE1618*(K1618-y+e)</f>
        <v/>
      </c>
      <c r="AG1618" s="113">
        <f>(b*f_cd/(L1618^2))*SUM(Z1618:AD1618)+SUM(S1618:T1618)-AF1618</f>
        <v/>
      </c>
      <c r="AH1618" s="114">
        <f>AG1618&lt;0</f>
        <v/>
      </c>
      <c r="AI1618" s="115">
        <f>IF(A1618=1,FALSE,(AND(AQ1618,AH1618,NOT(AI1617))))</f>
        <v/>
      </c>
      <c r="AJ1618" s="116">
        <f>(b*f_cd/L1618)*(a_1/2*J1618^2+a_2/3*J1618^3+a_3/4*J1618^4+a_4/5*J1618^5+a_5/6*J1618^6)+SUM(Q1618:R1618)</f>
        <v/>
      </c>
      <c r="AK1618">
        <f>AJ1618*(K1618-y+e)</f>
        <v/>
      </c>
      <c r="AL1618" s="118">
        <f>(b*f_cd/(L1618^2))*(a_1/3*J1618^3+a_2/4*J1618^4+a_3/5*J1618^5+a_4/6*J1618^6+a_5/7*J1618^7)+SUM(S1618:T1618)-AK1618</f>
        <v/>
      </c>
      <c r="AM1618" s="114">
        <f>AL1618&gt;0</f>
        <v/>
      </c>
      <c r="AN1618" s="115">
        <f>IF(A1618=1,FALSE,(AND(AQ1618,AM1618,NOT(AN1617))))</f>
        <v/>
      </c>
      <c r="AO1618">
        <f>IF(D1618=1,AND(AH1618,NOT(AI1618)),AND(AM1618,NOT(AN1618)))</f>
        <v/>
      </c>
      <c r="AP1618" s="119">
        <f>IF(D1618=1,AI1618,AN1618)</f>
        <v/>
      </c>
      <c r="AQ1618" s="125">
        <f>ABS(E1618)&lt;$AQ$2</f>
        <v/>
      </c>
      <c r="AS1618">
        <f>IF(AP1618,MAX(AS$3:AS1616)+1,"")</f>
        <v/>
      </c>
    </row>
    <row r="1619">
      <c r="A1619" t="n">
        <v>1529</v>
      </c>
      <c r="B1619" s="131">
        <f>IF(A1619=1,0,IF(AP1619,0.1*ε_cu1cd,0))</f>
        <v/>
      </c>
      <c r="C1619" s="131">
        <f>IF(A1619=1,0.1*ε_cu1cd,C1618+B1618)</f>
        <v/>
      </c>
      <c r="D1619" s="113">
        <f>IF('Нормальний переріз'!$D$68&gt;0,1,2)</f>
        <v/>
      </c>
      <c r="E1619" s="144">
        <f>IF(D1619=1,F1619,G1619)</f>
        <v/>
      </c>
      <c r="F1619" s="124">
        <f>IF(AI1618,0.11*ε_cu1cd,IF(AH1618,F1618*0.01,F1618))</f>
        <v/>
      </c>
      <c r="G1619" s="124">
        <f>IF(AP1618,-0.1*ε_cu1cd,IF(AM1618,G1618*0.01,G1618))</f>
        <v/>
      </c>
      <c r="H1619" s="113">
        <f>IF(A1619=1,E1619,IF(AO1618,H1618-E1618+E1619,IF(AP1618,0.8*H1618,H1618+E1619)))</f>
        <v/>
      </c>
      <c r="I1619" s="169">
        <f>(C1619-H1619)/h</f>
        <v/>
      </c>
      <c r="J1619">
        <f>C1619/(ε_c1cd)</f>
        <v/>
      </c>
      <c r="K1619">
        <f>C1619/I1619</f>
        <v/>
      </c>
      <c r="L1619" s="131">
        <f>I1619/(ε_c1cd)</f>
        <v/>
      </c>
      <c r="M1619">
        <f>I1619*(K1619-Z_s1)</f>
        <v/>
      </c>
      <c r="N1619">
        <f>I1619*(K1619-Z_s2)</f>
        <v/>
      </c>
      <c r="O1619">
        <f>E_s*M1619</f>
        <v/>
      </c>
      <c r="P1619">
        <f>E_s*N1619</f>
        <v/>
      </c>
      <c r="Q1619">
        <f>O1619*A_s1</f>
        <v/>
      </c>
      <c r="R1619">
        <f>P1619*A_s2</f>
        <v/>
      </c>
      <c r="S1619">
        <f>Q1619*($K1619-Z_s1)</f>
        <v/>
      </c>
      <c r="T1619">
        <f>R1619*($K1619-Z_s2)</f>
        <v/>
      </c>
      <c r="U1619">
        <f>(INDIRECT("a_"&amp;U$2)/(U$2+1))*(($C1619^(U$2+1)-$H1619^(U$2+1))/(ε_c1cd^(U$2+1)))</f>
        <v/>
      </c>
      <c r="V1619">
        <f>(INDIRECT("a_"&amp;V$2)/(V$2+1))*(($C1619^(V$2+1)-$H1619^(V$2+1))/(ε_c1cd^(V$2+1)))</f>
        <v/>
      </c>
      <c r="W1619">
        <f>(INDIRECT("a_"&amp;W$2)/(W$2+1))*(($C1619^(W$2+1)-$H1619^(W$2+1))/(ε_c1cd^(W$2+1)))</f>
        <v/>
      </c>
      <c r="X1619">
        <f>(INDIRECT("a_"&amp;X$2)/(X$2+1))*(($C1619^(X$2+1)-$H1619^(X$2+1))/(ε_c1cd^(X$2+1)))</f>
        <v/>
      </c>
      <c r="Y1619">
        <f>(INDIRECT("a_"&amp;Y$2)/(Y$2+1))*(($C1619^(Y$2+1)-$H1619^(Y$2+1))/(ε_c1cd^(Y$2+1)))</f>
        <v/>
      </c>
      <c r="Z1619">
        <f>(INDIRECT("a_"&amp;Z$2)/(Z$2+2))*(($C1619^(Z$2+2)-$H1619^(Z$2+2))/(ε_c1cd^(Z$2+2)))</f>
        <v/>
      </c>
      <c r="AA1619">
        <f>(INDIRECT("a_"&amp;AA$2)/(AA$2+2))*(($C1619^(AA$2+2)-$H1619^(AA$2+2))/(ε_c1cd^(AA$2+2)))</f>
        <v/>
      </c>
      <c r="AB1619">
        <f>(INDIRECT("a_"&amp;AB$2)/(AB$2+2))*(($C1619^(AB$2+2)-$H1619^(AB$2+2))/(ε_c1cd^(AB$2+2)))</f>
        <v/>
      </c>
      <c r="AC1619">
        <f>(INDIRECT("a_"&amp;AC$2)/(AC$2+2))*(($C1619^(AC$2+2)-$H1619^(AC$2+2))/(ε_c1cd^(AC$2+2)))</f>
        <v/>
      </c>
      <c r="AD1619">
        <f>(INDIRECT("a_"&amp;AD$2)/(AD$2+2))*(($C1619^(AD$2+2)-$H1619^(AD$2+2))/(ε_c1cd^(AD$2+2)))</f>
        <v/>
      </c>
      <c r="AE1619" s="111">
        <f>(b*f_cd/L1619)*SUM(U1619:Y1619)+SUM(Q1619:R1619)</f>
        <v/>
      </c>
      <c r="AF1619" s="112">
        <f>AE1619*(K1619-y+e)</f>
        <v/>
      </c>
      <c r="AG1619" s="113">
        <f>(b*f_cd/(L1619^2))*SUM(Z1619:AD1619)+SUM(S1619:T1619)-AF1619</f>
        <v/>
      </c>
      <c r="AH1619" s="114">
        <f>AG1619&lt;0</f>
        <v/>
      </c>
      <c r="AI1619" s="115">
        <f>IF(A1619=1,FALSE,(AND(AQ1619,AH1619,NOT(AI1618))))</f>
        <v/>
      </c>
      <c r="AJ1619" s="116">
        <f>(b*f_cd/L1619)*(a_1/2*J1619^2+a_2/3*J1619^3+a_3/4*J1619^4+a_4/5*J1619^5+a_5/6*J1619^6)+SUM(Q1619:R1619)</f>
        <v/>
      </c>
      <c r="AK1619">
        <f>AJ1619*(K1619-y+e)</f>
        <v/>
      </c>
      <c r="AL1619" s="118">
        <f>(b*f_cd/(L1619^2))*(a_1/3*J1619^3+a_2/4*J1619^4+a_3/5*J1619^5+a_4/6*J1619^6+a_5/7*J1619^7)+SUM(S1619:T1619)-AK1619</f>
        <v/>
      </c>
      <c r="AM1619" s="114">
        <f>AL1619&gt;0</f>
        <v/>
      </c>
      <c r="AN1619" s="115">
        <f>IF(A1619=1,FALSE,(AND(AQ1619,AM1619,NOT(AN1618))))</f>
        <v/>
      </c>
      <c r="AO1619">
        <f>IF(D1619=1,AND(AH1619,NOT(AI1619)),AND(AM1619,NOT(AN1619)))</f>
        <v/>
      </c>
      <c r="AP1619" s="119">
        <f>IF(D1619=1,AI1619,AN1619)</f>
        <v/>
      </c>
      <c r="AQ1619" s="125">
        <f>ABS(E1619)&lt;$AQ$2</f>
        <v/>
      </c>
      <c r="AS1619">
        <f>IF(AP1619,MAX(AS$3:AS1617)+1,"")</f>
        <v/>
      </c>
    </row>
    <row r="1620">
      <c r="A1620" t="n">
        <v>1530</v>
      </c>
      <c r="B1620" s="131">
        <f>IF(A1620=1,0,IF(AP1620,0.1*ε_cu1cd,0))</f>
        <v/>
      </c>
      <c r="C1620" s="131">
        <f>IF(A1620=1,0.1*ε_cu1cd,C1619+B1619)</f>
        <v/>
      </c>
      <c r="D1620" s="113">
        <f>IF('Нормальний переріз'!$D$68&gt;0,1,2)</f>
        <v/>
      </c>
      <c r="E1620" s="144">
        <f>IF(D1620=1,F1620,G1620)</f>
        <v/>
      </c>
      <c r="F1620" s="124">
        <f>IF(AI1619,0.11*ε_cu1cd,IF(AH1619,F1619*0.01,F1619))</f>
        <v/>
      </c>
      <c r="G1620" s="124">
        <f>IF(AP1619,-0.1*ε_cu1cd,IF(AM1619,G1619*0.01,G1619))</f>
        <v/>
      </c>
      <c r="H1620" s="113">
        <f>IF(A1620=1,E1620,IF(AO1619,H1619-E1619+E1620,IF(AP1619,0.8*H1619,H1619+E1620)))</f>
        <v/>
      </c>
      <c r="I1620" s="169">
        <f>(C1620-H1620)/h</f>
        <v/>
      </c>
      <c r="J1620">
        <f>C1620/(ε_c1cd)</f>
        <v/>
      </c>
      <c r="K1620">
        <f>C1620/I1620</f>
        <v/>
      </c>
      <c r="L1620" s="131">
        <f>I1620/(ε_c1cd)</f>
        <v/>
      </c>
      <c r="M1620">
        <f>I1620*(K1620-Z_s1)</f>
        <v/>
      </c>
      <c r="N1620">
        <f>I1620*(K1620-Z_s2)</f>
        <v/>
      </c>
      <c r="O1620">
        <f>E_s*M1620</f>
        <v/>
      </c>
      <c r="P1620">
        <f>E_s*N1620</f>
        <v/>
      </c>
      <c r="Q1620">
        <f>O1620*A_s1</f>
        <v/>
      </c>
      <c r="R1620">
        <f>P1620*A_s2</f>
        <v/>
      </c>
      <c r="S1620">
        <f>Q1620*($K1620-Z_s1)</f>
        <v/>
      </c>
      <c r="T1620">
        <f>R1620*($K1620-Z_s2)</f>
        <v/>
      </c>
      <c r="U1620">
        <f>(INDIRECT("a_"&amp;U$2)/(U$2+1))*(($C1620^(U$2+1)-$H1620^(U$2+1))/(ε_c1cd^(U$2+1)))</f>
        <v/>
      </c>
      <c r="V1620">
        <f>(INDIRECT("a_"&amp;V$2)/(V$2+1))*(($C1620^(V$2+1)-$H1620^(V$2+1))/(ε_c1cd^(V$2+1)))</f>
        <v/>
      </c>
      <c r="W1620">
        <f>(INDIRECT("a_"&amp;W$2)/(W$2+1))*(($C1620^(W$2+1)-$H1620^(W$2+1))/(ε_c1cd^(W$2+1)))</f>
        <v/>
      </c>
      <c r="X1620">
        <f>(INDIRECT("a_"&amp;X$2)/(X$2+1))*(($C1620^(X$2+1)-$H1620^(X$2+1))/(ε_c1cd^(X$2+1)))</f>
        <v/>
      </c>
      <c r="Y1620">
        <f>(INDIRECT("a_"&amp;Y$2)/(Y$2+1))*(($C1620^(Y$2+1)-$H1620^(Y$2+1))/(ε_c1cd^(Y$2+1)))</f>
        <v/>
      </c>
      <c r="Z1620">
        <f>(INDIRECT("a_"&amp;Z$2)/(Z$2+2))*(($C1620^(Z$2+2)-$H1620^(Z$2+2))/(ε_c1cd^(Z$2+2)))</f>
        <v/>
      </c>
      <c r="AA1620">
        <f>(INDIRECT("a_"&amp;AA$2)/(AA$2+2))*(($C1620^(AA$2+2)-$H1620^(AA$2+2))/(ε_c1cd^(AA$2+2)))</f>
        <v/>
      </c>
      <c r="AB1620">
        <f>(INDIRECT("a_"&amp;AB$2)/(AB$2+2))*(($C1620^(AB$2+2)-$H1620^(AB$2+2))/(ε_c1cd^(AB$2+2)))</f>
        <v/>
      </c>
      <c r="AC1620">
        <f>(INDIRECT("a_"&amp;AC$2)/(AC$2+2))*(($C1620^(AC$2+2)-$H1620^(AC$2+2))/(ε_c1cd^(AC$2+2)))</f>
        <v/>
      </c>
      <c r="AD1620">
        <f>(INDIRECT("a_"&amp;AD$2)/(AD$2+2))*(($C1620^(AD$2+2)-$H1620^(AD$2+2))/(ε_c1cd^(AD$2+2)))</f>
        <v/>
      </c>
      <c r="AE1620" s="111">
        <f>(b*f_cd/L1620)*SUM(U1620:Y1620)+SUM(Q1620:R1620)</f>
        <v/>
      </c>
      <c r="AF1620" s="112">
        <f>AE1620*(K1620-y+e)</f>
        <v/>
      </c>
      <c r="AG1620" s="113">
        <f>(b*f_cd/(L1620^2))*SUM(Z1620:AD1620)+SUM(S1620:T1620)-AF1620</f>
        <v/>
      </c>
      <c r="AH1620" s="114">
        <f>AG1620&lt;0</f>
        <v/>
      </c>
      <c r="AI1620" s="115">
        <f>IF(A1620=1,FALSE,(AND(AQ1620,AH1620,NOT(AI1619))))</f>
        <v/>
      </c>
      <c r="AJ1620" s="116">
        <f>(b*f_cd/L1620)*(a_1/2*J1620^2+a_2/3*J1620^3+a_3/4*J1620^4+a_4/5*J1620^5+a_5/6*J1620^6)+SUM(Q1620:R1620)</f>
        <v/>
      </c>
      <c r="AK1620">
        <f>AJ1620*(K1620-y+e)</f>
        <v/>
      </c>
      <c r="AL1620" s="118">
        <f>(b*f_cd/(L1620^2))*(a_1/3*J1620^3+a_2/4*J1620^4+a_3/5*J1620^5+a_4/6*J1620^6+a_5/7*J1620^7)+SUM(S1620:T1620)-AK1620</f>
        <v/>
      </c>
      <c r="AM1620" s="114">
        <f>AL1620&gt;0</f>
        <v/>
      </c>
      <c r="AN1620" s="115">
        <f>IF(A1620=1,FALSE,(AND(AQ1620,AM1620,NOT(AN1619))))</f>
        <v/>
      </c>
      <c r="AO1620">
        <f>IF(D1620=1,AND(AH1620,NOT(AI1620)),AND(AM1620,NOT(AN1620)))</f>
        <v/>
      </c>
      <c r="AP1620" s="119">
        <f>IF(D1620=1,AI1620,AN1620)</f>
        <v/>
      </c>
      <c r="AQ1620" s="125">
        <f>ABS(E1620)&lt;$AQ$2</f>
        <v/>
      </c>
      <c r="AS1620">
        <f>IF(AP1620,MAX(AS$3:AS1618)+1,"")</f>
        <v/>
      </c>
    </row>
    <row r="1621">
      <c r="A1621" t="n">
        <v>1531</v>
      </c>
      <c r="B1621" s="131">
        <f>IF(A1621=1,0,IF(AP1621,0.1*ε_cu1cd,0))</f>
        <v/>
      </c>
      <c r="C1621" s="131">
        <f>IF(A1621=1,0.1*ε_cu1cd,C1620+B1620)</f>
        <v/>
      </c>
      <c r="D1621" s="113">
        <f>IF('Нормальний переріз'!$D$68&gt;0,1,2)</f>
        <v/>
      </c>
      <c r="E1621" s="144">
        <f>IF(D1621=1,F1621,G1621)</f>
        <v/>
      </c>
      <c r="F1621" s="124">
        <f>IF(AI1620,0.11*ε_cu1cd,IF(AH1620,F1620*0.01,F1620))</f>
        <v/>
      </c>
      <c r="G1621" s="124">
        <f>IF(AP1620,-0.1*ε_cu1cd,IF(AM1620,G1620*0.01,G1620))</f>
        <v/>
      </c>
      <c r="H1621" s="113">
        <f>IF(A1621=1,E1621,IF(AO1620,H1620-E1620+E1621,IF(AP1620,0.8*H1620,H1620+E1621)))</f>
        <v/>
      </c>
      <c r="I1621" s="169">
        <f>(C1621-H1621)/h</f>
        <v/>
      </c>
      <c r="J1621">
        <f>C1621/(ε_c1cd)</f>
        <v/>
      </c>
      <c r="K1621">
        <f>C1621/I1621</f>
        <v/>
      </c>
      <c r="L1621" s="131">
        <f>I1621/(ε_c1cd)</f>
        <v/>
      </c>
      <c r="M1621">
        <f>I1621*(K1621-Z_s1)</f>
        <v/>
      </c>
      <c r="N1621">
        <f>I1621*(K1621-Z_s2)</f>
        <v/>
      </c>
      <c r="O1621">
        <f>E_s*M1621</f>
        <v/>
      </c>
      <c r="P1621">
        <f>E_s*N1621</f>
        <v/>
      </c>
      <c r="Q1621">
        <f>O1621*A_s1</f>
        <v/>
      </c>
      <c r="R1621">
        <f>P1621*A_s2</f>
        <v/>
      </c>
      <c r="S1621">
        <f>Q1621*($K1621-Z_s1)</f>
        <v/>
      </c>
      <c r="T1621">
        <f>R1621*($K1621-Z_s2)</f>
        <v/>
      </c>
      <c r="U1621">
        <f>(INDIRECT("a_"&amp;U$2)/(U$2+1))*(($C1621^(U$2+1)-$H1621^(U$2+1))/(ε_c1cd^(U$2+1)))</f>
        <v/>
      </c>
      <c r="V1621">
        <f>(INDIRECT("a_"&amp;V$2)/(V$2+1))*(($C1621^(V$2+1)-$H1621^(V$2+1))/(ε_c1cd^(V$2+1)))</f>
        <v/>
      </c>
      <c r="W1621">
        <f>(INDIRECT("a_"&amp;W$2)/(W$2+1))*(($C1621^(W$2+1)-$H1621^(W$2+1))/(ε_c1cd^(W$2+1)))</f>
        <v/>
      </c>
      <c r="X1621">
        <f>(INDIRECT("a_"&amp;X$2)/(X$2+1))*(($C1621^(X$2+1)-$H1621^(X$2+1))/(ε_c1cd^(X$2+1)))</f>
        <v/>
      </c>
      <c r="Y1621">
        <f>(INDIRECT("a_"&amp;Y$2)/(Y$2+1))*(($C1621^(Y$2+1)-$H1621^(Y$2+1))/(ε_c1cd^(Y$2+1)))</f>
        <v/>
      </c>
      <c r="Z1621">
        <f>(INDIRECT("a_"&amp;Z$2)/(Z$2+2))*(($C1621^(Z$2+2)-$H1621^(Z$2+2))/(ε_c1cd^(Z$2+2)))</f>
        <v/>
      </c>
      <c r="AA1621">
        <f>(INDIRECT("a_"&amp;AA$2)/(AA$2+2))*(($C1621^(AA$2+2)-$H1621^(AA$2+2))/(ε_c1cd^(AA$2+2)))</f>
        <v/>
      </c>
      <c r="AB1621">
        <f>(INDIRECT("a_"&amp;AB$2)/(AB$2+2))*(($C1621^(AB$2+2)-$H1621^(AB$2+2))/(ε_c1cd^(AB$2+2)))</f>
        <v/>
      </c>
      <c r="AC1621">
        <f>(INDIRECT("a_"&amp;AC$2)/(AC$2+2))*(($C1621^(AC$2+2)-$H1621^(AC$2+2))/(ε_c1cd^(AC$2+2)))</f>
        <v/>
      </c>
      <c r="AD1621">
        <f>(INDIRECT("a_"&amp;AD$2)/(AD$2+2))*(($C1621^(AD$2+2)-$H1621^(AD$2+2))/(ε_c1cd^(AD$2+2)))</f>
        <v/>
      </c>
      <c r="AE1621" s="111">
        <f>(b*f_cd/L1621)*SUM(U1621:Y1621)+SUM(Q1621:R1621)</f>
        <v/>
      </c>
      <c r="AF1621" s="112">
        <f>AE1621*(K1621-y+e)</f>
        <v/>
      </c>
      <c r="AG1621" s="113">
        <f>(b*f_cd/(L1621^2))*SUM(Z1621:AD1621)+SUM(S1621:T1621)-AF1621</f>
        <v/>
      </c>
      <c r="AH1621" s="114">
        <f>AG1621&lt;0</f>
        <v/>
      </c>
      <c r="AI1621" s="115">
        <f>IF(A1621=1,FALSE,(AND(AQ1621,AH1621,NOT(AI1620))))</f>
        <v/>
      </c>
      <c r="AJ1621" s="116">
        <f>(b*f_cd/L1621)*(a_1/2*J1621^2+a_2/3*J1621^3+a_3/4*J1621^4+a_4/5*J1621^5+a_5/6*J1621^6)+SUM(Q1621:R1621)</f>
        <v/>
      </c>
      <c r="AK1621">
        <f>AJ1621*(K1621-y+e)</f>
        <v/>
      </c>
      <c r="AL1621" s="118">
        <f>(b*f_cd/(L1621^2))*(a_1/3*J1621^3+a_2/4*J1621^4+a_3/5*J1621^5+a_4/6*J1621^6+a_5/7*J1621^7)+SUM(S1621:T1621)-AK1621</f>
        <v/>
      </c>
      <c r="AM1621" s="114">
        <f>AL1621&gt;0</f>
        <v/>
      </c>
      <c r="AN1621" s="115">
        <f>IF(A1621=1,FALSE,(AND(AQ1621,AM1621,NOT(AN1620))))</f>
        <v/>
      </c>
      <c r="AO1621">
        <f>IF(D1621=1,AND(AH1621,NOT(AI1621)),AND(AM1621,NOT(AN1621)))</f>
        <v/>
      </c>
      <c r="AP1621" s="119">
        <f>IF(D1621=1,AI1621,AN1621)</f>
        <v/>
      </c>
      <c r="AQ1621" s="125">
        <f>ABS(E1621)&lt;$AQ$2</f>
        <v/>
      </c>
      <c r="AS1621">
        <f>IF(AP1621,MAX(AS$3:AS1619)+1,"")</f>
        <v/>
      </c>
    </row>
    <row r="1622">
      <c r="A1622" t="n">
        <v>1532</v>
      </c>
      <c r="B1622" s="131">
        <f>IF(A1622=1,0,IF(AP1622,0.1*ε_cu1cd,0))</f>
        <v/>
      </c>
      <c r="C1622" s="131">
        <f>IF(A1622=1,0.1*ε_cu1cd,C1621+B1621)</f>
        <v/>
      </c>
      <c r="D1622" s="113">
        <f>IF('Нормальний переріз'!$D$68&gt;0,1,2)</f>
        <v/>
      </c>
      <c r="E1622" s="144">
        <f>IF(D1622=1,F1622,G1622)</f>
        <v/>
      </c>
      <c r="F1622" s="124">
        <f>IF(AI1621,0.11*ε_cu1cd,IF(AH1621,F1621*0.01,F1621))</f>
        <v/>
      </c>
      <c r="G1622" s="124">
        <f>IF(AP1621,-0.1*ε_cu1cd,IF(AM1621,G1621*0.01,G1621))</f>
        <v/>
      </c>
      <c r="H1622" s="113">
        <f>IF(A1622=1,E1622,IF(AO1621,H1621-E1621+E1622,IF(AP1621,0.8*H1621,H1621+E1622)))</f>
        <v/>
      </c>
      <c r="I1622" s="169">
        <f>(C1622-H1622)/h</f>
        <v/>
      </c>
      <c r="J1622">
        <f>C1622/(ε_c1cd)</f>
        <v/>
      </c>
      <c r="K1622">
        <f>C1622/I1622</f>
        <v/>
      </c>
      <c r="L1622" s="131">
        <f>I1622/(ε_c1cd)</f>
        <v/>
      </c>
      <c r="M1622">
        <f>I1622*(K1622-Z_s1)</f>
        <v/>
      </c>
      <c r="N1622">
        <f>I1622*(K1622-Z_s2)</f>
        <v/>
      </c>
      <c r="O1622">
        <f>E_s*M1622</f>
        <v/>
      </c>
      <c r="P1622">
        <f>E_s*N1622</f>
        <v/>
      </c>
      <c r="Q1622">
        <f>O1622*A_s1</f>
        <v/>
      </c>
      <c r="R1622">
        <f>P1622*A_s2</f>
        <v/>
      </c>
      <c r="S1622">
        <f>Q1622*($K1622-Z_s1)</f>
        <v/>
      </c>
      <c r="T1622">
        <f>R1622*($K1622-Z_s2)</f>
        <v/>
      </c>
      <c r="U1622">
        <f>(INDIRECT("a_"&amp;U$2)/(U$2+1))*(($C1622^(U$2+1)-$H1622^(U$2+1))/(ε_c1cd^(U$2+1)))</f>
        <v/>
      </c>
      <c r="V1622">
        <f>(INDIRECT("a_"&amp;V$2)/(V$2+1))*(($C1622^(V$2+1)-$H1622^(V$2+1))/(ε_c1cd^(V$2+1)))</f>
        <v/>
      </c>
      <c r="W1622">
        <f>(INDIRECT("a_"&amp;W$2)/(W$2+1))*(($C1622^(W$2+1)-$H1622^(W$2+1))/(ε_c1cd^(W$2+1)))</f>
        <v/>
      </c>
      <c r="X1622">
        <f>(INDIRECT("a_"&amp;X$2)/(X$2+1))*(($C1622^(X$2+1)-$H1622^(X$2+1))/(ε_c1cd^(X$2+1)))</f>
        <v/>
      </c>
      <c r="Y1622">
        <f>(INDIRECT("a_"&amp;Y$2)/(Y$2+1))*(($C1622^(Y$2+1)-$H1622^(Y$2+1))/(ε_c1cd^(Y$2+1)))</f>
        <v/>
      </c>
      <c r="Z1622">
        <f>(INDIRECT("a_"&amp;Z$2)/(Z$2+2))*(($C1622^(Z$2+2)-$H1622^(Z$2+2))/(ε_c1cd^(Z$2+2)))</f>
        <v/>
      </c>
      <c r="AA1622">
        <f>(INDIRECT("a_"&amp;AA$2)/(AA$2+2))*(($C1622^(AA$2+2)-$H1622^(AA$2+2))/(ε_c1cd^(AA$2+2)))</f>
        <v/>
      </c>
      <c r="AB1622">
        <f>(INDIRECT("a_"&amp;AB$2)/(AB$2+2))*(($C1622^(AB$2+2)-$H1622^(AB$2+2))/(ε_c1cd^(AB$2+2)))</f>
        <v/>
      </c>
      <c r="AC1622">
        <f>(INDIRECT("a_"&amp;AC$2)/(AC$2+2))*(($C1622^(AC$2+2)-$H1622^(AC$2+2))/(ε_c1cd^(AC$2+2)))</f>
        <v/>
      </c>
      <c r="AD1622">
        <f>(INDIRECT("a_"&amp;AD$2)/(AD$2+2))*(($C1622^(AD$2+2)-$H1622^(AD$2+2))/(ε_c1cd^(AD$2+2)))</f>
        <v/>
      </c>
      <c r="AE1622" s="111">
        <f>(b*f_cd/L1622)*SUM(U1622:Y1622)+SUM(Q1622:R1622)</f>
        <v/>
      </c>
      <c r="AF1622" s="112">
        <f>AE1622*(K1622-y+e)</f>
        <v/>
      </c>
      <c r="AG1622" s="113">
        <f>(b*f_cd/(L1622^2))*SUM(Z1622:AD1622)+SUM(S1622:T1622)-AF1622</f>
        <v/>
      </c>
      <c r="AH1622" s="114">
        <f>AG1622&lt;0</f>
        <v/>
      </c>
      <c r="AI1622" s="115">
        <f>IF(A1622=1,FALSE,(AND(AQ1622,AH1622,NOT(AI1621))))</f>
        <v/>
      </c>
      <c r="AJ1622" s="116">
        <f>(b*f_cd/L1622)*(a_1/2*J1622^2+a_2/3*J1622^3+a_3/4*J1622^4+a_4/5*J1622^5+a_5/6*J1622^6)+SUM(Q1622:R1622)</f>
        <v/>
      </c>
      <c r="AK1622">
        <f>AJ1622*(K1622-y+e)</f>
        <v/>
      </c>
      <c r="AL1622" s="118">
        <f>(b*f_cd/(L1622^2))*(a_1/3*J1622^3+a_2/4*J1622^4+a_3/5*J1622^5+a_4/6*J1622^6+a_5/7*J1622^7)+SUM(S1622:T1622)-AK1622</f>
        <v/>
      </c>
      <c r="AM1622" s="114">
        <f>AL1622&gt;0</f>
        <v/>
      </c>
      <c r="AN1622" s="115">
        <f>IF(A1622=1,FALSE,(AND(AQ1622,AM1622,NOT(AN1621))))</f>
        <v/>
      </c>
      <c r="AO1622">
        <f>IF(D1622=1,AND(AH1622,NOT(AI1622)),AND(AM1622,NOT(AN1622)))</f>
        <v/>
      </c>
      <c r="AP1622" s="119">
        <f>IF(D1622=1,AI1622,AN1622)</f>
        <v/>
      </c>
      <c r="AQ1622" s="125">
        <f>ABS(E1622)&lt;$AQ$2</f>
        <v/>
      </c>
      <c r="AS1622">
        <f>IF(AP1622,MAX(AS$3:AS1620)+1,"")</f>
        <v/>
      </c>
    </row>
    <row r="1623">
      <c r="A1623" t="n">
        <v>1533</v>
      </c>
      <c r="B1623" s="131">
        <f>IF(A1623=1,0,IF(AP1623,0.1*ε_cu1cd,0))</f>
        <v/>
      </c>
      <c r="C1623" s="131">
        <f>IF(A1623=1,0.1*ε_cu1cd,C1622+B1622)</f>
        <v/>
      </c>
      <c r="D1623" s="113">
        <f>IF('Нормальний переріз'!$D$68&gt;0,1,2)</f>
        <v/>
      </c>
      <c r="E1623" s="144">
        <f>IF(D1623=1,F1623,G1623)</f>
        <v/>
      </c>
      <c r="F1623" s="124">
        <f>IF(AI1622,0.11*ε_cu1cd,IF(AH1622,F1622*0.01,F1622))</f>
        <v/>
      </c>
      <c r="G1623" s="124">
        <f>IF(AP1622,-0.1*ε_cu1cd,IF(AM1622,G1622*0.01,G1622))</f>
        <v/>
      </c>
      <c r="H1623" s="113">
        <f>IF(A1623=1,E1623,IF(AO1622,H1622-E1622+E1623,IF(AP1622,0.8*H1622,H1622+E1623)))</f>
        <v/>
      </c>
      <c r="I1623" s="169">
        <f>(C1623-H1623)/h</f>
        <v/>
      </c>
      <c r="J1623">
        <f>C1623/(ε_c1cd)</f>
        <v/>
      </c>
      <c r="K1623">
        <f>C1623/I1623</f>
        <v/>
      </c>
      <c r="L1623" s="131">
        <f>I1623/(ε_c1cd)</f>
        <v/>
      </c>
      <c r="M1623">
        <f>I1623*(K1623-Z_s1)</f>
        <v/>
      </c>
      <c r="N1623">
        <f>I1623*(K1623-Z_s2)</f>
        <v/>
      </c>
      <c r="O1623">
        <f>E_s*M1623</f>
        <v/>
      </c>
      <c r="P1623">
        <f>E_s*N1623</f>
        <v/>
      </c>
      <c r="Q1623">
        <f>O1623*A_s1</f>
        <v/>
      </c>
      <c r="R1623">
        <f>P1623*A_s2</f>
        <v/>
      </c>
      <c r="S1623">
        <f>Q1623*($K1623-Z_s1)</f>
        <v/>
      </c>
      <c r="T1623">
        <f>R1623*($K1623-Z_s2)</f>
        <v/>
      </c>
      <c r="U1623">
        <f>(INDIRECT("a_"&amp;U$2)/(U$2+1))*(($C1623^(U$2+1)-$H1623^(U$2+1))/(ε_c1cd^(U$2+1)))</f>
        <v/>
      </c>
      <c r="V1623">
        <f>(INDIRECT("a_"&amp;V$2)/(V$2+1))*(($C1623^(V$2+1)-$H1623^(V$2+1))/(ε_c1cd^(V$2+1)))</f>
        <v/>
      </c>
      <c r="W1623">
        <f>(INDIRECT("a_"&amp;W$2)/(W$2+1))*(($C1623^(W$2+1)-$H1623^(W$2+1))/(ε_c1cd^(W$2+1)))</f>
        <v/>
      </c>
      <c r="X1623">
        <f>(INDIRECT("a_"&amp;X$2)/(X$2+1))*(($C1623^(X$2+1)-$H1623^(X$2+1))/(ε_c1cd^(X$2+1)))</f>
        <v/>
      </c>
      <c r="Y1623">
        <f>(INDIRECT("a_"&amp;Y$2)/(Y$2+1))*(($C1623^(Y$2+1)-$H1623^(Y$2+1))/(ε_c1cd^(Y$2+1)))</f>
        <v/>
      </c>
      <c r="Z1623">
        <f>(INDIRECT("a_"&amp;Z$2)/(Z$2+2))*(($C1623^(Z$2+2)-$H1623^(Z$2+2))/(ε_c1cd^(Z$2+2)))</f>
        <v/>
      </c>
      <c r="AA1623">
        <f>(INDIRECT("a_"&amp;AA$2)/(AA$2+2))*(($C1623^(AA$2+2)-$H1623^(AA$2+2))/(ε_c1cd^(AA$2+2)))</f>
        <v/>
      </c>
      <c r="AB1623">
        <f>(INDIRECT("a_"&amp;AB$2)/(AB$2+2))*(($C1623^(AB$2+2)-$H1623^(AB$2+2))/(ε_c1cd^(AB$2+2)))</f>
        <v/>
      </c>
      <c r="AC1623">
        <f>(INDIRECT("a_"&amp;AC$2)/(AC$2+2))*(($C1623^(AC$2+2)-$H1623^(AC$2+2))/(ε_c1cd^(AC$2+2)))</f>
        <v/>
      </c>
      <c r="AD1623">
        <f>(INDIRECT("a_"&amp;AD$2)/(AD$2+2))*(($C1623^(AD$2+2)-$H1623^(AD$2+2))/(ε_c1cd^(AD$2+2)))</f>
        <v/>
      </c>
      <c r="AE1623" s="111">
        <f>(b*f_cd/L1623)*SUM(U1623:Y1623)+SUM(Q1623:R1623)</f>
        <v/>
      </c>
      <c r="AF1623" s="112">
        <f>AE1623*(K1623-y+e)</f>
        <v/>
      </c>
      <c r="AG1623" s="113">
        <f>(b*f_cd/(L1623^2))*SUM(Z1623:AD1623)+SUM(S1623:T1623)-AF1623</f>
        <v/>
      </c>
      <c r="AH1623" s="114">
        <f>AG1623&lt;0</f>
        <v/>
      </c>
      <c r="AI1623" s="115">
        <f>IF(A1623=1,FALSE,(AND(AQ1623,AH1623,NOT(AI1622))))</f>
        <v/>
      </c>
      <c r="AJ1623" s="116">
        <f>(b*f_cd/L1623)*(a_1/2*J1623^2+a_2/3*J1623^3+a_3/4*J1623^4+a_4/5*J1623^5+a_5/6*J1623^6)+SUM(Q1623:R1623)</f>
        <v/>
      </c>
      <c r="AK1623">
        <f>AJ1623*(K1623-y+e)</f>
        <v/>
      </c>
      <c r="AL1623" s="118">
        <f>(b*f_cd/(L1623^2))*(a_1/3*J1623^3+a_2/4*J1623^4+a_3/5*J1623^5+a_4/6*J1623^6+a_5/7*J1623^7)+SUM(S1623:T1623)-AK1623</f>
        <v/>
      </c>
      <c r="AM1623" s="114">
        <f>AL1623&gt;0</f>
        <v/>
      </c>
      <c r="AN1623" s="115">
        <f>IF(A1623=1,FALSE,(AND(AQ1623,AM1623,NOT(AN1622))))</f>
        <v/>
      </c>
      <c r="AO1623">
        <f>IF(D1623=1,AND(AH1623,NOT(AI1623)),AND(AM1623,NOT(AN1623)))</f>
        <v/>
      </c>
      <c r="AP1623" s="119">
        <f>IF(D1623=1,AI1623,AN1623)</f>
        <v/>
      </c>
      <c r="AQ1623" s="125">
        <f>ABS(E1623)&lt;$AQ$2</f>
        <v/>
      </c>
      <c r="AS1623">
        <f>IF(AP1623,MAX(AS$3:AS1621)+1,"")</f>
        <v/>
      </c>
    </row>
    <row r="1624">
      <c r="A1624" t="n">
        <v>1534</v>
      </c>
      <c r="B1624" s="131">
        <f>IF(A1624=1,0,IF(AP1624,0.1*ε_cu1cd,0))</f>
        <v/>
      </c>
      <c r="C1624" s="131">
        <f>IF(A1624=1,0.1*ε_cu1cd,C1623+B1623)</f>
        <v/>
      </c>
      <c r="D1624" s="113">
        <f>IF('Нормальний переріз'!$D$68&gt;0,1,2)</f>
        <v/>
      </c>
      <c r="E1624" s="144">
        <f>IF(D1624=1,F1624,G1624)</f>
        <v/>
      </c>
      <c r="F1624" s="124">
        <f>IF(AI1623,0.11*ε_cu1cd,IF(AH1623,F1623*0.01,F1623))</f>
        <v/>
      </c>
      <c r="G1624" s="124">
        <f>IF(AP1623,-0.1*ε_cu1cd,IF(AM1623,G1623*0.01,G1623))</f>
        <v/>
      </c>
      <c r="H1624" s="113">
        <f>IF(A1624=1,E1624,IF(AO1623,H1623-E1623+E1624,IF(AP1623,0.8*H1623,H1623+E1624)))</f>
        <v/>
      </c>
      <c r="I1624" s="169">
        <f>(C1624-H1624)/h</f>
        <v/>
      </c>
      <c r="J1624">
        <f>C1624/(ε_c1cd)</f>
        <v/>
      </c>
      <c r="K1624">
        <f>C1624/I1624</f>
        <v/>
      </c>
      <c r="L1624" s="131">
        <f>I1624/(ε_c1cd)</f>
        <v/>
      </c>
      <c r="M1624">
        <f>I1624*(K1624-Z_s1)</f>
        <v/>
      </c>
      <c r="N1624">
        <f>I1624*(K1624-Z_s2)</f>
        <v/>
      </c>
      <c r="O1624">
        <f>E_s*M1624</f>
        <v/>
      </c>
      <c r="P1624">
        <f>E_s*N1624</f>
        <v/>
      </c>
      <c r="Q1624">
        <f>O1624*A_s1</f>
        <v/>
      </c>
      <c r="R1624">
        <f>P1624*A_s2</f>
        <v/>
      </c>
      <c r="S1624">
        <f>Q1624*($K1624-Z_s1)</f>
        <v/>
      </c>
      <c r="T1624">
        <f>R1624*($K1624-Z_s2)</f>
        <v/>
      </c>
      <c r="U1624">
        <f>(INDIRECT("a_"&amp;U$2)/(U$2+1))*(($C1624^(U$2+1)-$H1624^(U$2+1))/(ε_c1cd^(U$2+1)))</f>
        <v/>
      </c>
      <c r="V1624">
        <f>(INDIRECT("a_"&amp;V$2)/(V$2+1))*(($C1624^(V$2+1)-$H1624^(V$2+1))/(ε_c1cd^(V$2+1)))</f>
        <v/>
      </c>
      <c r="W1624">
        <f>(INDIRECT("a_"&amp;W$2)/(W$2+1))*(($C1624^(W$2+1)-$H1624^(W$2+1))/(ε_c1cd^(W$2+1)))</f>
        <v/>
      </c>
      <c r="X1624">
        <f>(INDIRECT("a_"&amp;X$2)/(X$2+1))*(($C1624^(X$2+1)-$H1624^(X$2+1))/(ε_c1cd^(X$2+1)))</f>
        <v/>
      </c>
      <c r="Y1624">
        <f>(INDIRECT("a_"&amp;Y$2)/(Y$2+1))*(($C1624^(Y$2+1)-$H1624^(Y$2+1))/(ε_c1cd^(Y$2+1)))</f>
        <v/>
      </c>
      <c r="Z1624">
        <f>(INDIRECT("a_"&amp;Z$2)/(Z$2+2))*(($C1624^(Z$2+2)-$H1624^(Z$2+2))/(ε_c1cd^(Z$2+2)))</f>
        <v/>
      </c>
      <c r="AA1624">
        <f>(INDIRECT("a_"&amp;AA$2)/(AA$2+2))*(($C1624^(AA$2+2)-$H1624^(AA$2+2))/(ε_c1cd^(AA$2+2)))</f>
        <v/>
      </c>
      <c r="AB1624">
        <f>(INDIRECT("a_"&amp;AB$2)/(AB$2+2))*(($C1624^(AB$2+2)-$H1624^(AB$2+2))/(ε_c1cd^(AB$2+2)))</f>
        <v/>
      </c>
      <c r="AC1624">
        <f>(INDIRECT("a_"&amp;AC$2)/(AC$2+2))*(($C1624^(AC$2+2)-$H1624^(AC$2+2))/(ε_c1cd^(AC$2+2)))</f>
        <v/>
      </c>
      <c r="AD1624">
        <f>(INDIRECT("a_"&amp;AD$2)/(AD$2+2))*(($C1624^(AD$2+2)-$H1624^(AD$2+2))/(ε_c1cd^(AD$2+2)))</f>
        <v/>
      </c>
      <c r="AE1624" s="111">
        <f>(b*f_cd/L1624)*SUM(U1624:Y1624)+SUM(Q1624:R1624)</f>
        <v/>
      </c>
      <c r="AF1624" s="112">
        <f>AE1624*(K1624-y+e)</f>
        <v/>
      </c>
      <c r="AG1624" s="113">
        <f>(b*f_cd/(L1624^2))*SUM(Z1624:AD1624)+SUM(S1624:T1624)-AF1624</f>
        <v/>
      </c>
      <c r="AH1624" s="114">
        <f>AG1624&lt;0</f>
        <v/>
      </c>
      <c r="AI1624" s="115">
        <f>IF(A1624=1,FALSE,(AND(AQ1624,AH1624,NOT(AI1623))))</f>
        <v/>
      </c>
      <c r="AJ1624" s="116">
        <f>(b*f_cd/L1624)*(a_1/2*J1624^2+a_2/3*J1624^3+a_3/4*J1624^4+a_4/5*J1624^5+a_5/6*J1624^6)+SUM(Q1624:R1624)</f>
        <v/>
      </c>
      <c r="AK1624">
        <f>AJ1624*(K1624-y+e)</f>
        <v/>
      </c>
      <c r="AL1624" s="118">
        <f>(b*f_cd/(L1624^2))*(a_1/3*J1624^3+a_2/4*J1624^4+a_3/5*J1624^5+a_4/6*J1624^6+a_5/7*J1624^7)+SUM(S1624:T1624)-AK1624</f>
        <v/>
      </c>
      <c r="AM1624" s="114">
        <f>AL1624&gt;0</f>
        <v/>
      </c>
      <c r="AN1624" s="115">
        <f>IF(A1624=1,FALSE,(AND(AQ1624,AM1624,NOT(AN1623))))</f>
        <v/>
      </c>
      <c r="AO1624">
        <f>IF(D1624=1,AND(AH1624,NOT(AI1624)),AND(AM1624,NOT(AN1624)))</f>
        <v/>
      </c>
      <c r="AP1624" s="119">
        <f>IF(D1624=1,AI1624,AN1624)</f>
        <v/>
      </c>
      <c r="AQ1624" s="125">
        <f>ABS(E1624)&lt;$AQ$2</f>
        <v/>
      </c>
      <c r="AS1624">
        <f>IF(AP1624,MAX(AS$3:AS1622)+1,"")</f>
        <v/>
      </c>
    </row>
    <row r="1625">
      <c r="A1625" t="n">
        <v>1535</v>
      </c>
      <c r="B1625" s="131">
        <f>IF(A1625=1,0,IF(AP1625,0.1*ε_cu1cd,0))</f>
        <v/>
      </c>
      <c r="C1625" s="131">
        <f>IF(A1625=1,0.1*ε_cu1cd,C1624+B1624)</f>
        <v/>
      </c>
      <c r="D1625" s="113">
        <f>IF('Нормальний переріз'!$D$68&gt;0,1,2)</f>
        <v/>
      </c>
      <c r="E1625" s="144">
        <f>IF(D1625=1,F1625,G1625)</f>
        <v/>
      </c>
      <c r="F1625" s="124">
        <f>IF(AI1624,0.11*ε_cu1cd,IF(AH1624,F1624*0.01,F1624))</f>
        <v/>
      </c>
      <c r="G1625" s="124">
        <f>IF(AP1624,-0.1*ε_cu1cd,IF(AM1624,G1624*0.01,G1624))</f>
        <v/>
      </c>
      <c r="H1625" s="113">
        <f>IF(A1625=1,E1625,IF(AO1624,H1624-E1624+E1625,IF(AP1624,0.8*H1624,H1624+E1625)))</f>
        <v/>
      </c>
      <c r="I1625" s="169">
        <f>(C1625-H1625)/h</f>
        <v/>
      </c>
      <c r="J1625">
        <f>C1625/(ε_c1cd)</f>
        <v/>
      </c>
      <c r="K1625">
        <f>C1625/I1625</f>
        <v/>
      </c>
      <c r="L1625" s="131">
        <f>I1625/(ε_c1cd)</f>
        <v/>
      </c>
      <c r="M1625">
        <f>I1625*(K1625-Z_s1)</f>
        <v/>
      </c>
      <c r="N1625">
        <f>I1625*(K1625-Z_s2)</f>
        <v/>
      </c>
      <c r="O1625">
        <f>E_s*M1625</f>
        <v/>
      </c>
      <c r="P1625">
        <f>E_s*N1625</f>
        <v/>
      </c>
      <c r="Q1625">
        <f>O1625*A_s1</f>
        <v/>
      </c>
      <c r="R1625">
        <f>P1625*A_s2</f>
        <v/>
      </c>
      <c r="S1625">
        <f>Q1625*($K1625-Z_s1)</f>
        <v/>
      </c>
      <c r="T1625">
        <f>R1625*($K1625-Z_s2)</f>
        <v/>
      </c>
      <c r="U1625">
        <f>(INDIRECT("a_"&amp;U$2)/(U$2+1))*(($C1625^(U$2+1)-$H1625^(U$2+1))/(ε_c1cd^(U$2+1)))</f>
        <v/>
      </c>
      <c r="V1625">
        <f>(INDIRECT("a_"&amp;V$2)/(V$2+1))*(($C1625^(V$2+1)-$H1625^(V$2+1))/(ε_c1cd^(V$2+1)))</f>
        <v/>
      </c>
      <c r="W1625">
        <f>(INDIRECT("a_"&amp;W$2)/(W$2+1))*(($C1625^(W$2+1)-$H1625^(W$2+1))/(ε_c1cd^(W$2+1)))</f>
        <v/>
      </c>
      <c r="X1625">
        <f>(INDIRECT("a_"&amp;X$2)/(X$2+1))*(($C1625^(X$2+1)-$H1625^(X$2+1))/(ε_c1cd^(X$2+1)))</f>
        <v/>
      </c>
      <c r="Y1625">
        <f>(INDIRECT("a_"&amp;Y$2)/(Y$2+1))*(($C1625^(Y$2+1)-$H1625^(Y$2+1))/(ε_c1cd^(Y$2+1)))</f>
        <v/>
      </c>
      <c r="Z1625">
        <f>(INDIRECT("a_"&amp;Z$2)/(Z$2+2))*(($C1625^(Z$2+2)-$H1625^(Z$2+2))/(ε_c1cd^(Z$2+2)))</f>
        <v/>
      </c>
      <c r="AA1625">
        <f>(INDIRECT("a_"&amp;AA$2)/(AA$2+2))*(($C1625^(AA$2+2)-$H1625^(AA$2+2))/(ε_c1cd^(AA$2+2)))</f>
        <v/>
      </c>
      <c r="AB1625">
        <f>(INDIRECT("a_"&amp;AB$2)/(AB$2+2))*(($C1625^(AB$2+2)-$H1625^(AB$2+2))/(ε_c1cd^(AB$2+2)))</f>
        <v/>
      </c>
      <c r="AC1625">
        <f>(INDIRECT("a_"&amp;AC$2)/(AC$2+2))*(($C1625^(AC$2+2)-$H1625^(AC$2+2))/(ε_c1cd^(AC$2+2)))</f>
        <v/>
      </c>
      <c r="AD1625">
        <f>(INDIRECT("a_"&amp;AD$2)/(AD$2+2))*(($C1625^(AD$2+2)-$H1625^(AD$2+2))/(ε_c1cd^(AD$2+2)))</f>
        <v/>
      </c>
      <c r="AE1625" s="111">
        <f>(b*f_cd/L1625)*SUM(U1625:Y1625)+SUM(Q1625:R1625)</f>
        <v/>
      </c>
      <c r="AF1625" s="112">
        <f>AE1625*(K1625-y+e)</f>
        <v/>
      </c>
      <c r="AG1625" s="113">
        <f>(b*f_cd/(L1625^2))*SUM(Z1625:AD1625)+SUM(S1625:T1625)-AF1625</f>
        <v/>
      </c>
      <c r="AH1625" s="114">
        <f>AG1625&lt;0</f>
        <v/>
      </c>
      <c r="AI1625" s="115">
        <f>IF(A1625=1,FALSE,(AND(AQ1625,AH1625,NOT(AI1624))))</f>
        <v/>
      </c>
      <c r="AJ1625" s="116">
        <f>(b*f_cd/L1625)*(a_1/2*J1625^2+a_2/3*J1625^3+a_3/4*J1625^4+a_4/5*J1625^5+a_5/6*J1625^6)+SUM(Q1625:R1625)</f>
        <v/>
      </c>
      <c r="AK1625">
        <f>AJ1625*(K1625-y+e)</f>
        <v/>
      </c>
      <c r="AL1625" s="118">
        <f>(b*f_cd/(L1625^2))*(a_1/3*J1625^3+a_2/4*J1625^4+a_3/5*J1625^5+a_4/6*J1625^6+a_5/7*J1625^7)+SUM(S1625:T1625)-AK1625</f>
        <v/>
      </c>
      <c r="AM1625" s="114">
        <f>AL1625&gt;0</f>
        <v/>
      </c>
      <c r="AN1625" s="115">
        <f>IF(A1625=1,FALSE,(AND(AQ1625,AM1625,NOT(AN1624))))</f>
        <v/>
      </c>
      <c r="AO1625">
        <f>IF(D1625=1,AND(AH1625,NOT(AI1625)),AND(AM1625,NOT(AN1625)))</f>
        <v/>
      </c>
      <c r="AP1625" s="119">
        <f>IF(D1625=1,AI1625,AN1625)</f>
        <v/>
      </c>
      <c r="AQ1625" s="125">
        <f>ABS(E1625)&lt;$AQ$2</f>
        <v/>
      </c>
      <c r="AS1625">
        <f>IF(AP1625,MAX(AS$3:AS1623)+1,"")</f>
        <v/>
      </c>
    </row>
    <row r="1626">
      <c r="A1626" t="n">
        <v>1536</v>
      </c>
      <c r="B1626" s="131">
        <f>IF(A1626=1,0,IF(AP1626,0.1*ε_cu1cd,0))</f>
        <v/>
      </c>
      <c r="C1626" s="131">
        <f>IF(A1626=1,0.1*ε_cu1cd,C1625+B1625)</f>
        <v/>
      </c>
      <c r="D1626" s="113">
        <f>IF('Нормальний переріз'!$D$68&gt;0,1,2)</f>
        <v/>
      </c>
      <c r="E1626" s="144">
        <f>IF(D1626=1,F1626,G1626)</f>
        <v/>
      </c>
      <c r="F1626" s="124">
        <f>IF(AI1625,0.11*ε_cu1cd,IF(AH1625,F1625*0.01,F1625))</f>
        <v/>
      </c>
      <c r="G1626" s="124">
        <f>IF(AP1625,-0.1*ε_cu1cd,IF(AM1625,G1625*0.01,G1625))</f>
        <v/>
      </c>
      <c r="H1626" s="113">
        <f>IF(A1626=1,E1626,IF(AO1625,H1625-E1625+E1626,IF(AP1625,0.8*H1625,H1625+E1626)))</f>
        <v/>
      </c>
      <c r="I1626" s="169">
        <f>(C1626-H1626)/h</f>
        <v/>
      </c>
      <c r="J1626">
        <f>C1626/(ε_c1cd)</f>
        <v/>
      </c>
      <c r="K1626">
        <f>C1626/I1626</f>
        <v/>
      </c>
      <c r="L1626" s="131">
        <f>I1626/(ε_c1cd)</f>
        <v/>
      </c>
      <c r="M1626">
        <f>I1626*(K1626-Z_s1)</f>
        <v/>
      </c>
      <c r="N1626">
        <f>I1626*(K1626-Z_s2)</f>
        <v/>
      </c>
      <c r="O1626">
        <f>E_s*M1626</f>
        <v/>
      </c>
      <c r="P1626">
        <f>E_s*N1626</f>
        <v/>
      </c>
      <c r="Q1626">
        <f>O1626*A_s1</f>
        <v/>
      </c>
      <c r="R1626">
        <f>P1626*A_s2</f>
        <v/>
      </c>
      <c r="S1626">
        <f>Q1626*($K1626-Z_s1)</f>
        <v/>
      </c>
      <c r="T1626">
        <f>R1626*($K1626-Z_s2)</f>
        <v/>
      </c>
      <c r="U1626">
        <f>(INDIRECT("a_"&amp;U$2)/(U$2+1))*(($C1626^(U$2+1)-$H1626^(U$2+1))/(ε_c1cd^(U$2+1)))</f>
        <v/>
      </c>
      <c r="V1626">
        <f>(INDIRECT("a_"&amp;V$2)/(V$2+1))*(($C1626^(V$2+1)-$H1626^(V$2+1))/(ε_c1cd^(V$2+1)))</f>
        <v/>
      </c>
      <c r="W1626">
        <f>(INDIRECT("a_"&amp;W$2)/(W$2+1))*(($C1626^(W$2+1)-$H1626^(W$2+1))/(ε_c1cd^(W$2+1)))</f>
        <v/>
      </c>
      <c r="X1626">
        <f>(INDIRECT("a_"&amp;X$2)/(X$2+1))*(($C1626^(X$2+1)-$H1626^(X$2+1))/(ε_c1cd^(X$2+1)))</f>
        <v/>
      </c>
      <c r="Y1626">
        <f>(INDIRECT("a_"&amp;Y$2)/(Y$2+1))*(($C1626^(Y$2+1)-$H1626^(Y$2+1))/(ε_c1cd^(Y$2+1)))</f>
        <v/>
      </c>
      <c r="Z1626">
        <f>(INDIRECT("a_"&amp;Z$2)/(Z$2+2))*(($C1626^(Z$2+2)-$H1626^(Z$2+2))/(ε_c1cd^(Z$2+2)))</f>
        <v/>
      </c>
      <c r="AA1626">
        <f>(INDIRECT("a_"&amp;AA$2)/(AA$2+2))*(($C1626^(AA$2+2)-$H1626^(AA$2+2))/(ε_c1cd^(AA$2+2)))</f>
        <v/>
      </c>
      <c r="AB1626">
        <f>(INDIRECT("a_"&amp;AB$2)/(AB$2+2))*(($C1626^(AB$2+2)-$H1626^(AB$2+2))/(ε_c1cd^(AB$2+2)))</f>
        <v/>
      </c>
      <c r="AC1626">
        <f>(INDIRECT("a_"&amp;AC$2)/(AC$2+2))*(($C1626^(AC$2+2)-$H1626^(AC$2+2))/(ε_c1cd^(AC$2+2)))</f>
        <v/>
      </c>
      <c r="AD1626">
        <f>(INDIRECT("a_"&amp;AD$2)/(AD$2+2))*(($C1626^(AD$2+2)-$H1626^(AD$2+2))/(ε_c1cd^(AD$2+2)))</f>
        <v/>
      </c>
      <c r="AE1626" s="111">
        <f>(b*f_cd/L1626)*SUM(U1626:Y1626)+SUM(Q1626:R1626)</f>
        <v/>
      </c>
      <c r="AF1626" s="112">
        <f>AE1626*(K1626-y+e)</f>
        <v/>
      </c>
      <c r="AG1626" s="113">
        <f>(b*f_cd/(L1626^2))*SUM(Z1626:AD1626)+SUM(S1626:T1626)-AF1626</f>
        <v/>
      </c>
      <c r="AH1626" s="114">
        <f>AG1626&lt;0</f>
        <v/>
      </c>
      <c r="AI1626" s="115">
        <f>IF(A1626=1,FALSE,(AND(AQ1626,AH1626,NOT(AI1625))))</f>
        <v/>
      </c>
      <c r="AJ1626" s="116">
        <f>(b*f_cd/L1626)*(a_1/2*J1626^2+a_2/3*J1626^3+a_3/4*J1626^4+a_4/5*J1626^5+a_5/6*J1626^6)+SUM(Q1626:R1626)</f>
        <v/>
      </c>
      <c r="AK1626">
        <f>AJ1626*(K1626-y+e)</f>
        <v/>
      </c>
      <c r="AL1626" s="118">
        <f>(b*f_cd/(L1626^2))*(a_1/3*J1626^3+a_2/4*J1626^4+a_3/5*J1626^5+a_4/6*J1626^6+a_5/7*J1626^7)+SUM(S1626:T1626)-AK1626</f>
        <v/>
      </c>
      <c r="AM1626" s="114">
        <f>AL1626&gt;0</f>
        <v/>
      </c>
      <c r="AN1626" s="115">
        <f>IF(A1626=1,FALSE,(AND(AQ1626,AM1626,NOT(AN1625))))</f>
        <v/>
      </c>
      <c r="AO1626">
        <f>IF(D1626=1,AND(AH1626,NOT(AI1626)),AND(AM1626,NOT(AN1626)))</f>
        <v/>
      </c>
      <c r="AP1626" s="119">
        <f>IF(D1626=1,AI1626,AN1626)</f>
        <v/>
      </c>
      <c r="AQ1626" s="125">
        <f>ABS(E1626)&lt;$AQ$2</f>
        <v/>
      </c>
      <c r="AS1626">
        <f>IF(AP1626,MAX(AS$3:AS1624)+1,"")</f>
        <v/>
      </c>
    </row>
    <row r="1627">
      <c r="A1627" t="n">
        <v>1537</v>
      </c>
      <c r="B1627" s="131">
        <f>IF(A1627=1,0,IF(AP1627,0.1*ε_cu1cd,0))</f>
        <v/>
      </c>
      <c r="C1627" s="131">
        <f>IF(A1627=1,0.1*ε_cu1cd,C1626+B1626)</f>
        <v/>
      </c>
      <c r="D1627" s="113">
        <f>IF('Нормальний переріз'!$D$68&gt;0,1,2)</f>
        <v/>
      </c>
      <c r="E1627" s="144">
        <f>IF(D1627=1,F1627,G1627)</f>
        <v/>
      </c>
      <c r="F1627" s="124">
        <f>IF(AI1626,0.11*ε_cu1cd,IF(AH1626,F1626*0.01,F1626))</f>
        <v/>
      </c>
      <c r="G1627" s="124">
        <f>IF(AP1626,-0.1*ε_cu1cd,IF(AM1626,G1626*0.01,G1626))</f>
        <v/>
      </c>
      <c r="H1627" s="113">
        <f>IF(A1627=1,E1627,IF(AO1626,H1626-E1626+E1627,IF(AP1626,0.8*H1626,H1626+E1627)))</f>
        <v/>
      </c>
      <c r="I1627" s="169">
        <f>(C1627-H1627)/h</f>
        <v/>
      </c>
      <c r="J1627">
        <f>C1627/(ε_c1cd)</f>
        <v/>
      </c>
      <c r="K1627">
        <f>C1627/I1627</f>
        <v/>
      </c>
      <c r="L1627" s="131">
        <f>I1627/(ε_c1cd)</f>
        <v/>
      </c>
      <c r="M1627">
        <f>I1627*(K1627-Z_s1)</f>
        <v/>
      </c>
      <c r="N1627">
        <f>I1627*(K1627-Z_s2)</f>
        <v/>
      </c>
      <c r="O1627">
        <f>E_s*M1627</f>
        <v/>
      </c>
      <c r="P1627">
        <f>E_s*N1627</f>
        <v/>
      </c>
      <c r="Q1627">
        <f>O1627*A_s1</f>
        <v/>
      </c>
      <c r="R1627">
        <f>P1627*A_s2</f>
        <v/>
      </c>
      <c r="S1627">
        <f>Q1627*($K1627-Z_s1)</f>
        <v/>
      </c>
      <c r="T1627">
        <f>R1627*($K1627-Z_s2)</f>
        <v/>
      </c>
      <c r="U1627">
        <f>(INDIRECT("a_"&amp;U$2)/(U$2+1))*(($C1627^(U$2+1)-$H1627^(U$2+1))/(ε_c1cd^(U$2+1)))</f>
        <v/>
      </c>
      <c r="V1627">
        <f>(INDIRECT("a_"&amp;V$2)/(V$2+1))*(($C1627^(V$2+1)-$H1627^(V$2+1))/(ε_c1cd^(V$2+1)))</f>
        <v/>
      </c>
      <c r="W1627">
        <f>(INDIRECT("a_"&amp;W$2)/(W$2+1))*(($C1627^(W$2+1)-$H1627^(W$2+1))/(ε_c1cd^(W$2+1)))</f>
        <v/>
      </c>
      <c r="X1627">
        <f>(INDIRECT("a_"&amp;X$2)/(X$2+1))*(($C1627^(X$2+1)-$H1627^(X$2+1))/(ε_c1cd^(X$2+1)))</f>
        <v/>
      </c>
      <c r="Y1627">
        <f>(INDIRECT("a_"&amp;Y$2)/(Y$2+1))*(($C1627^(Y$2+1)-$H1627^(Y$2+1))/(ε_c1cd^(Y$2+1)))</f>
        <v/>
      </c>
      <c r="Z1627">
        <f>(INDIRECT("a_"&amp;Z$2)/(Z$2+2))*(($C1627^(Z$2+2)-$H1627^(Z$2+2))/(ε_c1cd^(Z$2+2)))</f>
        <v/>
      </c>
      <c r="AA1627">
        <f>(INDIRECT("a_"&amp;AA$2)/(AA$2+2))*(($C1627^(AA$2+2)-$H1627^(AA$2+2))/(ε_c1cd^(AA$2+2)))</f>
        <v/>
      </c>
      <c r="AB1627">
        <f>(INDIRECT("a_"&amp;AB$2)/(AB$2+2))*(($C1627^(AB$2+2)-$H1627^(AB$2+2))/(ε_c1cd^(AB$2+2)))</f>
        <v/>
      </c>
      <c r="AC1627">
        <f>(INDIRECT("a_"&amp;AC$2)/(AC$2+2))*(($C1627^(AC$2+2)-$H1627^(AC$2+2))/(ε_c1cd^(AC$2+2)))</f>
        <v/>
      </c>
      <c r="AD1627">
        <f>(INDIRECT("a_"&amp;AD$2)/(AD$2+2))*(($C1627^(AD$2+2)-$H1627^(AD$2+2))/(ε_c1cd^(AD$2+2)))</f>
        <v/>
      </c>
      <c r="AE1627" s="111">
        <f>(b*f_cd/L1627)*SUM(U1627:Y1627)+SUM(Q1627:R1627)</f>
        <v/>
      </c>
      <c r="AF1627" s="112">
        <f>AE1627*(K1627-y+e)</f>
        <v/>
      </c>
      <c r="AG1627" s="113">
        <f>(b*f_cd/(L1627^2))*SUM(Z1627:AD1627)+SUM(S1627:T1627)-AF1627</f>
        <v/>
      </c>
      <c r="AH1627" s="114">
        <f>AG1627&lt;0</f>
        <v/>
      </c>
      <c r="AI1627" s="115">
        <f>IF(A1627=1,FALSE,(AND(AQ1627,AH1627,NOT(AI1626))))</f>
        <v/>
      </c>
      <c r="AJ1627" s="116">
        <f>(b*f_cd/L1627)*(a_1/2*J1627^2+a_2/3*J1627^3+a_3/4*J1627^4+a_4/5*J1627^5+a_5/6*J1627^6)+SUM(Q1627:R1627)</f>
        <v/>
      </c>
      <c r="AK1627">
        <f>AJ1627*(K1627-y+e)</f>
        <v/>
      </c>
      <c r="AL1627" s="118">
        <f>(b*f_cd/(L1627^2))*(a_1/3*J1627^3+a_2/4*J1627^4+a_3/5*J1627^5+a_4/6*J1627^6+a_5/7*J1627^7)+SUM(S1627:T1627)-AK1627</f>
        <v/>
      </c>
      <c r="AM1627" s="114">
        <f>AL1627&gt;0</f>
        <v/>
      </c>
      <c r="AN1627" s="115">
        <f>IF(A1627=1,FALSE,(AND(AQ1627,AM1627,NOT(AN1626))))</f>
        <v/>
      </c>
      <c r="AO1627">
        <f>IF(D1627=1,AND(AH1627,NOT(AI1627)),AND(AM1627,NOT(AN1627)))</f>
        <v/>
      </c>
      <c r="AP1627" s="119">
        <f>IF(D1627=1,AI1627,AN1627)</f>
        <v/>
      </c>
      <c r="AQ1627" s="125">
        <f>ABS(E1627)&lt;$AQ$2</f>
        <v/>
      </c>
      <c r="AS1627">
        <f>IF(AP1627,MAX(AS$3:AS1625)+1,"")</f>
        <v/>
      </c>
    </row>
    <row r="1628">
      <c r="A1628" t="n">
        <v>1538</v>
      </c>
      <c r="B1628" s="131">
        <f>IF(A1628=1,0,IF(AP1628,0.1*ε_cu1cd,0))</f>
        <v/>
      </c>
      <c r="C1628" s="131">
        <f>IF(A1628=1,0.1*ε_cu1cd,C1627+B1627)</f>
        <v/>
      </c>
      <c r="D1628" s="113">
        <f>IF('Нормальний переріз'!$D$68&gt;0,1,2)</f>
        <v/>
      </c>
      <c r="E1628" s="144">
        <f>IF(D1628=1,F1628,G1628)</f>
        <v/>
      </c>
      <c r="F1628" s="124">
        <f>IF(AI1627,0.11*ε_cu1cd,IF(AH1627,F1627*0.01,F1627))</f>
        <v/>
      </c>
      <c r="G1628" s="124">
        <f>IF(AP1627,-0.1*ε_cu1cd,IF(AM1627,G1627*0.01,G1627))</f>
        <v/>
      </c>
      <c r="H1628" s="113">
        <f>IF(A1628=1,E1628,IF(AO1627,H1627-E1627+E1628,IF(AP1627,0.8*H1627,H1627+E1628)))</f>
        <v/>
      </c>
      <c r="I1628" s="169">
        <f>(C1628-H1628)/h</f>
        <v/>
      </c>
      <c r="J1628">
        <f>C1628/(ε_c1cd)</f>
        <v/>
      </c>
      <c r="K1628">
        <f>C1628/I1628</f>
        <v/>
      </c>
      <c r="L1628" s="131">
        <f>I1628/(ε_c1cd)</f>
        <v/>
      </c>
      <c r="M1628">
        <f>I1628*(K1628-Z_s1)</f>
        <v/>
      </c>
      <c r="N1628">
        <f>I1628*(K1628-Z_s2)</f>
        <v/>
      </c>
      <c r="O1628">
        <f>E_s*M1628</f>
        <v/>
      </c>
      <c r="P1628">
        <f>E_s*N1628</f>
        <v/>
      </c>
      <c r="Q1628">
        <f>O1628*A_s1</f>
        <v/>
      </c>
      <c r="R1628">
        <f>P1628*A_s2</f>
        <v/>
      </c>
      <c r="S1628">
        <f>Q1628*($K1628-Z_s1)</f>
        <v/>
      </c>
      <c r="T1628">
        <f>R1628*($K1628-Z_s2)</f>
        <v/>
      </c>
      <c r="U1628">
        <f>(INDIRECT("a_"&amp;U$2)/(U$2+1))*(($C1628^(U$2+1)-$H1628^(U$2+1))/(ε_c1cd^(U$2+1)))</f>
        <v/>
      </c>
      <c r="V1628">
        <f>(INDIRECT("a_"&amp;V$2)/(V$2+1))*(($C1628^(V$2+1)-$H1628^(V$2+1))/(ε_c1cd^(V$2+1)))</f>
        <v/>
      </c>
      <c r="W1628">
        <f>(INDIRECT("a_"&amp;W$2)/(W$2+1))*(($C1628^(W$2+1)-$H1628^(W$2+1))/(ε_c1cd^(W$2+1)))</f>
        <v/>
      </c>
      <c r="X1628">
        <f>(INDIRECT("a_"&amp;X$2)/(X$2+1))*(($C1628^(X$2+1)-$H1628^(X$2+1))/(ε_c1cd^(X$2+1)))</f>
        <v/>
      </c>
      <c r="Y1628">
        <f>(INDIRECT("a_"&amp;Y$2)/(Y$2+1))*(($C1628^(Y$2+1)-$H1628^(Y$2+1))/(ε_c1cd^(Y$2+1)))</f>
        <v/>
      </c>
      <c r="Z1628">
        <f>(INDIRECT("a_"&amp;Z$2)/(Z$2+2))*(($C1628^(Z$2+2)-$H1628^(Z$2+2))/(ε_c1cd^(Z$2+2)))</f>
        <v/>
      </c>
      <c r="AA1628">
        <f>(INDIRECT("a_"&amp;AA$2)/(AA$2+2))*(($C1628^(AA$2+2)-$H1628^(AA$2+2))/(ε_c1cd^(AA$2+2)))</f>
        <v/>
      </c>
      <c r="AB1628">
        <f>(INDIRECT("a_"&amp;AB$2)/(AB$2+2))*(($C1628^(AB$2+2)-$H1628^(AB$2+2))/(ε_c1cd^(AB$2+2)))</f>
        <v/>
      </c>
      <c r="AC1628">
        <f>(INDIRECT("a_"&amp;AC$2)/(AC$2+2))*(($C1628^(AC$2+2)-$H1628^(AC$2+2))/(ε_c1cd^(AC$2+2)))</f>
        <v/>
      </c>
      <c r="AD1628">
        <f>(INDIRECT("a_"&amp;AD$2)/(AD$2+2))*(($C1628^(AD$2+2)-$H1628^(AD$2+2))/(ε_c1cd^(AD$2+2)))</f>
        <v/>
      </c>
      <c r="AE1628" s="111">
        <f>(b*f_cd/L1628)*SUM(U1628:Y1628)+SUM(Q1628:R1628)</f>
        <v/>
      </c>
      <c r="AF1628" s="112">
        <f>AE1628*(K1628-y+e)</f>
        <v/>
      </c>
      <c r="AG1628" s="113">
        <f>(b*f_cd/(L1628^2))*SUM(Z1628:AD1628)+SUM(S1628:T1628)-AF1628</f>
        <v/>
      </c>
      <c r="AH1628" s="114">
        <f>AG1628&lt;0</f>
        <v/>
      </c>
      <c r="AI1628" s="115">
        <f>IF(A1628=1,FALSE,(AND(AQ1628,AH1628,NOT(AI1627))))</f>
        <v/>
      </c>
      <c r="AJ1628" s="116">
        <f>(b*f_cd/L1628)*(a_1/2*J1628^2+a_2/3*J1628^3+a_3/4*J1628^4+a_4/5*J1628^5+a_5/6*J1628^6)+SUM(Q1628:R1628)</f>
        <v/>
      </c>
      <c r="AK1628">
        <f>AJ1628*(K1628-y+e)</f>
        <v/>
      </c>
      <c r="AL1628" s="118">
        <f>(b*f_cd/(L1628^2))*(a_1/3*J1628^3+a_2/4*J1628^4+a_3/5*J1628^5+a_4/6*J1628^6+a_5/7*J1628^7)+SUM(S1628:T1628)-AK1628</f>
        <v/>
      </c>
      <c r="AM1628" s="114">
        <f>AL1628&gt;0</f>
        <v/>
      </c>
      <c r="AN1628" s="115">
        <f>IF(A1628=1,FALSE,(AND(AQ1628,AM1628,NOT(AN1627))))</f>
        <v/>
      </c>
      <c r="AO1628">
        <f>IF(D1628=1,AND(AH1628,NOT(AI1628)),AND(AM1628,NOT(AN1628)))</f>
        <v/>
      </c>
      <c r="AP1628" s="119">
        <f>IF(D1628=1,AI1628,AN1628)</f>
        <v/>
      </c>
      <c r="AQ1628" s="125">
        <f>ABS(E1628)&lt;$AQ$2</f>
        <v/>
      </c>
      <c r="AS1628">
        <f>IF(AP1628,MAX(AS$3:AS1626)+1,"")</f>
        <v/>
      </c>
    </row>
    <row r="1629">
      <c r="A1629" t="n">
        <v>1539</v>
      </c>
      <c r="B1629" s="131">
        <f>IF(A1629=1,0,IF(AP1629,0.1*ε_cu1cd,0))</f>
        <v/>
      </c>
      <c r="C1629" s="131">
        <f>IF(A1629=1,0.1*ε_cu1cd,C1628+B1628)</f>
        <v/>
      </c>
      <c r="D1629" s="113">
        <f>IF('Нормальний переріз'!$D$68&gt;0,1,2)</f>
        <v/>
      </c>
      <c r="E1629" s="144">
        <f>IF(D1629=1,F1629,G1629)</f>
        <v/>
      </c>
      <c r="F1629" s="124">
        <f>IF(AI1628,0.11*ε_cu1cd,IF(AH1628,F1628*0.01,F1628))</f>
        <v/>
      </c>
      <c r="G1629" s="124">
        <f>IF(AP1628,-0.1*ε_cu1cd,IF(AM1628,G1628*0.01,G1628))</f>
        <v/>
      </c>
      <c r="H1629" s="113">
        <f>IF(A1629=1,E1629,IF(AO1628,H1628-E1628+E1629,IF(AP1628,0.8*H1628,H1628+E1629)))</f>
        <v/>
      </c>
      <c r="I1629" s="169">
        <f>(C1629-H1629)/h</f>
        <v/>
      </c>
      <c r="J1629">
        <f>C1629/(ε_c1cd)</f>
        <v/>
      </c>
      <c r="K1629">
        <f>C1629/I1629</f>
        <v/>
      </c>
      <c r="L1629" s="131">
        <f>I1629/(ε_c1cd)</f>
        <v/>
      </c>
      <c r="M1629">
        <f>I1629*(K1629-Z_s1)</f>
        <v/>
      </c>
      <c r="N1629">
        <f>I1629*(K1629-Z_s2)</f>
        <v/>
      </c>
      <c r="O1629">
        <f>E_s*M1629</f>
        <v/>
      </c>
      <c r="P1629">
        <f>E_s*N1629</f>
        <v/>
      </c>
      <c r="Q1629">
        <f>O1629*A_s1</f>
        <v/>
      </c>
      <c r="R1629">
        <f>P1629*A_s2</f>
        <v/>
      </c>
      <c r="S1629">
        <f>Q1629*($K1629-Z_s1)</f>
        <v/>
      </c>
      <c r="T1629">
        <f>R1629*($K1629-Z_s2)</f>
        <v/>
      </c>
      <c r="U1629">
        <f>(INDIRECT("a_"&amp;U$2)/(U$2+1))*(($C1629^(U$2+1)-$H1629^(U$2+1))/(ε_c1cd^(U$2+1)))</f>
        <v/>
      </c>
      <c r="V1629">
        <f>(INDIRECT("a_"&amp;V$2)/(V$2+1))*(($C1629^(V$2+1)-$H1629^(V$2+1))/(ε_c1cd^(V$2+1)))</f>
        <v/>
      </c>
      <c r="W1629">
        <f>(INDIRECT("a_"&amp;W$2)/(W$2+1))*(($C1629^(W$2+1)-$H1629^(W$2+1))/(ε_c1cd^(W$2+1)))</f>
        <v/>
      </c>
      <c r="X1629">
        <f>(INDIRECT("a_"&amp;X$2)/(X$2+1))*(($C1629^(X$2+1)-$H1629^(X$2+1))/(ε_c1cd^(X$2+1)))</f>
        <v/>
      </c>
      <c r="Y1629">
        <f>(INDIRECT("a_"&amp;Y$2)/(Y$2+1))*(($C1629^(Y$2+1)-$H1629^(Y$2+1))/(ε_c1cd^(Y$2+1)))</f>
        <v/>
      </c>
      <c r="Z1629">
        <f>(INDIRECT("a_"&amp;Z$2)/(Z$2+2))*(($C1629^(Z$2+2)-$H1629^(Z$2+2))/(ε_c1cd^(Z$2+2)))</f>
        <v/>
      </c>
      <c r="AA1629">
        <f>(INDIRECT("a_"&amp;AA$2)/(AA$2+2))*(($C1629^(AA$2+2)-$H1629^(AA$2+2))/(ε_c1cd^(AA$2+2)))</f>
        <v/>
      </c>
      <c r="AB1629">
        <f>(INDIRECT("a_"&amp;AB$2)/(AB$2+2))*(($C1629^(AB$2+2)-$H1629^(AB$2+2))/(ε_c1cd^(AB$2+2)))</f>
        <v/>
      </c>
      <c r="AC1629">
        <f>(INDIRECT("a_"&amp;AC$2)/(AC$2+2))*(($C1629^(AC$2+2)-$H1629^(AC$2+2))/(ε_c1cd^(AC$2+2)))</f>
        <v/>
      </c>
      <c r="AD1629">
        <f>(INDIRECT("a_"&amp;AD$2)/(AD$2+2))*(($C1629^(AD$2+2)-$H1629^(AD$2+2))/(ε_c1cd^(AD$2+2)))</f>
        <v/>
      </c>
      <c r="AE1629" s="111">
        <f>(b*f_cd/L1629)*SUM(U1629:Y1629)+SUM(Q1629:R1629)</f>
        <v/>
      </c>
      <c r="AF1629" s="112">
        <f>AE1629*(K1629-y+e)</f>
        <v/>
      </c>
      <c r="AG1629" s="113">
        <f>(b*f_cd/(L1629^2))*SUM(Z1629:AD1629)+SUM(S1629:T1629)-AF1629</f>
        <v/>
      </c>
      <c r="AH1629" s="114">
        <f>AG1629&lt;0</f>
        <v/>
      </c>
      <c r="AI1629" s="115">
        <f>IF(A1629=1,FALSE,(AND(AQ1629,AH1629,NOT(AI1628))))</f>
        <v/>
      </c>
      <c r="AJ1629" s="116">
        <f>(b*f_cd/L1629)*(a_1/2*J1629^2+a_2/3*J1629^3+a_3/4*J1629^4+a_4/5*J1629^5+a_5/6*J1629^6)+SUM(Q1629:R1629)</f>
        <v/>
      </c>
      <c r="AK1629">
        <f>AJ1629*(K1629-y+e)</f>
        <v/>
      </c>
      <c r="AL1629" s="118">
        <f>(b*f_cd/(L1629^2))*(a_1/3*J1629^3+a_2/4*J1629^4+a_3/5*J1629^5+a_4/6*J1629^6+a_5/7*J1629^7)+SUM(S1629:T1629)-AK1629</f>
        <v/>
      </c>
      <c r="AM1629" s="114">
        <f>AL1629&gt;0</f>
        <v/>
      </c>
      <c r="AN1629" s="115">
        <f>IF(A1629=1,FALSE,(AND(AQ1629,AM1629,NOT(AN1628))))</f>
        <v/>
      </c>
      <c r="AO1629">
        <f>IF(D1629=1,AND(AH1629,NOT(AI1629)),AND(AM1629,NOT(AN1629)))</f>
        <v/>
      </c>
      <c r="AP1629" s="119">
        <f>IF(D1629=1,AI1629,AN1629)</f>
        <v/>
      </c>
      <c r="AQ1629" s="125">
        <f>ABS(E1629)&lt;$AQ$2</f>
        <v/>
      </c>
      <c r="AS1629">
        <f>IF(AP1629,MAX(AS$3:AS1627)+1,"")</f>
        <v/>
      </c>
    </row>
    <row r="1630">
      <c r="A1630" t="n">
        <v>1540</v>
      </c>
      <c r="B1630" s="131">
        <f>IF(A1630=1,0,IF(AP1630,0.1*ε_cu1cd,0))</f>
        <v/>
      </c>
      <c r="C1630" s="131">
        <f>IF(A1630=1,0.1*ε_cu1cd,C1629+B1629)</f>
        <v/>
      </c>
      <c r="D1630" s="113">
        <f>IF('Нормальний переріз'!$D$68&gt;0,1,2)</f>
        <v/>
      </c>
      <c r="E1630" s="144">
        <f>IF(D1630=1,F1630,G1630)</f>
        <v/>
      </c>
      <c r="F1630" s="124">
        <f>IF(AI1629,0.11*ε_cu1cd,IF(AH1629,F1629*0.01,F1629))</f>
        <v/>
      </c>
      <c r="G1630" s="124">
        <f>IF(AP1629,-0.1*ε_cu1cd,IF(AM1629,G1629*0.01,G1629))</f>
        <v/>
      </c>
      <c r="H1630" s="113">
        <f>IF(A1630=1,E1630,IF(AO1629,H1629-E1629+E1630,IF(AP1629,0.8*H1629,H1629+E1630)))</f>
        <v/>
      </c>
      <c r="I1630" s="169">
        <f>(C1630-H1630)/h</f>
        <v/>
      </c>
      <c r="J1630">
        <f>C1630/(ε_c1cd)</f>
        <v/>
      </c>
      <c r="K1630">
        <f>C1630/I1630</f>
        <v/>
      </c>
      <c r="L1630" s="131">
        <f>I1630/(ε_c1cd)</f>
        <v/>
      </c>
      <c r="M1630">
        <f>I1630*(K1630-Z_s1)</f>
        <v/>
      </c>
      <c r="N1630">
        <f>I1630*(K1630-Z_s2)</f>
        <v/>
      </c>
      <c r="O1630">
        <f>E_s*M1630</f>
        <v/>
      </c>
      <c r="P1630">
        <f>E_s*N1630</f>
        <v/>
      </c>
      <c r="Q1630">
        <f>O1630*A_s1</f>
        <v/>
      </c>
      <c r="R1630">
        <f>P1630*A_s2</f>
        <v/>
      </c>
      <c r="S1630">
        <f>Q1630*($K1630-Z_s1)</f>
        <v/>
      </c>
      <c r="T1630">
        <f>R1630*($K1630-Z_s2)</f>
        <v/>
      </c>
      <c r="U1630">
        <f>(INDIRECT("a_"&amp;U$2)/(U$2+1))*(($C1630^(U$2+1)-$H1630^(U$2+1))/(ε_c1cd^(U$2+1)))</f>
        <v/>
      </c>
      <c r="V1630">
        <f>(INDIRECT("a_"&amp;V$2)/(V$2+1))*(($C1630^(V$2+1)-$H1630^(V$2+1))/(ε_c1cd^(V$2+1)))</f>
        <v/>
      </c>
      <c r="W1630">
        <f>(INDIRECT("a_"&amp;W$2)/(W$2+1))*(($C1630^(W$2+1)-$H1630^(W$2+1))/(ε_c1cd^(W$2+1)))</f>
        <v/>
      </c>
      <c r="X1630">
        <f>(INDIRECT("a_"&amp;X$2)/(X$2+1))*(($C1630^(X$2+1)-$H1630^(X$2+1))/(ε_c1cd^(X$2+1)))</f>
        <v/>
      </c>
      <c r="Y1630">
        <f>(INDIRECT("a_"&amp;Y$2)/(Y$2+1))*(($C1630^(Y$2+1)-$H1630^(Y$2+1))/(ε_c1cd^(Y$2+1)))</f>
        <v/>
      </c>
      <c r="Z1630">
        <f>(INDIRECT("a_"&amp;Z$2)/(Z$2+2))*(($C1630^(Z$2+2)-$H1630^(Z$2+2))/(ε_c1cd^(Z$2+2)))</f>
        <v/>
      </c>
      <c r="AA1630">
        <f>(INDIRECT("a_"&amp;AA$2)/(AA$2+2))*(($C1630^(AA$2+2)-$H1630^(AA$2+2))/(ε_c1cd^(AA$2+2)))</f>
        <v/>
      </c>
      <c r="AB1630">
        <f>(INDIRECT("a_"&amp;AB$2)/(AB$2+2))*(($C1630^(AB$2+2)-$H1630^(AB$2+2))/(ε_c1cd^(AB$2+2)))</f>
        <v/>
      </c>
      <c r="AC1630">
        <f>(INDIRECT("a_"&amp;AC$2)/(AC$2+2))*(($C1630^(AC$2+2)-$H1630^(AC$2+2))/(ε_c1cd^(AC$2+2)))</f>
        <v/>
      </c>
      <c r="AD1630">
        <f>(INDIRECT("a_"&amp;AD$2)/(AD$2+2))*(($C1630^(AD$2+2)-$H1630^(AD$2+2))/(ε_c1cd^(AD$2+2)))</f>
        <v/>
      </c>
      <c r="AE1630" s="111">
        <f>(b*f_cd/L1630)*SUM(U1630:Y1630)+SUM(Q1630:R1630)</f>
        <v/>
      </c>
      <c r="AF1630" s="112">
        <f>AE1630*(K1630-y+e)</f>
        <v/>
      </c>
      <c r="AG1630" s="113">
        <f>(b*f_cd/(L1630^2))*SUM(Z1630:AD1630)+SUM(S1630:T1630)-AF1630</f>
        <v/>
      </c>
      <c r="AH1630" s="114">
        <f>AG1630&lt;0</f>
        <v/>
      </c>
      <c r="AI1630" s="115">
        <f>IF(A1630=1,FALSE,(AND(AQ1630,AH1630,NOT(AI1629))))</f>
        <v/>
      </c>
      <c r="AJ1630" s="116">
        <f>(b*f_cd/L1630)*(a_1/2*J1630^2+a_2/3*J1630^3+a_3/4*J1630^4+a_4/5*J1630^5+a_5/6*J1630^6)+SUM(Q1630:R1630)</f>
        <v/>
      </c>
      <c r="AK1630">
        <f>AJ1630*(K1630-y+e)</f>
        <v/>
      </c>
      <c r="AL1630" s="118">
        <f>(b*f_cd/(L1630^2))*(a_1/3*J1630^3+a_2/4*J1630^4+a_3/5*J1630^5+a_4/6*J1630^6+a_5/7*J1630^7)+SUM(S1630:T1630)-AK1630</f>
        <v/>
      </c>
      <c r="AM1630" s="114">
        <f>AL1630&gt;0</f>
        <v/>
      </c>
      <c r="AN1630" s="115">
        <f>IF(A1630=1,FALSE,(AND(AQ1630,AM1630,NOT(AN1629))))</f>
        <v/>
      </c>
      <c r="AO1630">
        <f>IF(D1630=1,AND(AH1630,NOT(AI1630)),AND(AM1630,NOT(AN1630)))</f>
        <v/>
      </c>
      <c r="AP1630" s="119">
        <f>IF(D1630=1,AI1630,AN1630)</f>
        <v/>
      </c>
      <c r="AQ1630" s="125">
        <f>ABS(E1630)&lt;$AQ$2</f>
        <v/>
      </c>
      <c r="AS1630">
        <f>IF(AP1630,MAX(AS$3:AS1628)+1,"")</f>
        <v/>
      </c>
    </row>
    <row r="1631">
      <c r="A1631" t="n">
        <v>1541</v>
      </c>
      <c r="B1631" s="131">
        <f>IF(A1631=1,0,IF(AP1631,0.1*ε_cu1cd,0))</f>
        <v/>
      </c>
      <c r="C1631" s="131">
        <f>IF(A1631=1,0.1*ε_cu1cd,C1630+B1630)</f>
        <v/>
      </c>
      <c r="D1631" s="113">
        <f>IF('Нормальний переріз'!$D$68&gt;0,1,2)</f>
        <v/>
      </c>
      <c r="E1631" s="144">
        <f>IF(D1631=1,F1631,G1631)</f>
        <v/>
      </c>
      <c r="F1631" s="124">
        <f>IF(AI1630,0.11*ε_cu1cd,IF(AH1630,F1630*0.01,F1630))</f>
        <v/>
      </c>
      <c r="G1631" s="124">
        <f>IF(AP1630,-0.1*ε_cu1cd,IF(AM1630,G1630*0.01,G1630))</f>
        <v/>
      </c>
      <c r="H1631" s="113">
        <f>IF(A1631=1,E1631,IF(AO1630,H1630-E1630+E1631,IF(AP1630,0.8*H1630,H1630+E1631)))</f>
        <v/>
      </c>
      <c r="I1631" s="169">
        <f>(C1631-H1631)/h</f>
        <v/>
      </c>
      <c r="J1631">
        <f>C1631/(ε_c1cd)</f>
        <v/>
      </c>
      <c r="K1631">
        <f>C1631/I1631</f>
        <v/>
      </c>
      <c r="L1631" s="131">
        <f>I1631/(ε_c1cd)</f>
        <v/>
      </c>
      <c r="M1631">
        <f>I1631*(K1631-Z_s1)</f>
        <v/>
      </c>
      <c r="N1631">
        <f>I1631*(K1631-Z_s2)</f>
        <v/>
      </c>
      <c r="O1631">
        <f>E_s*M1631</f>
        <v/>
      </c>
      <c r="P1631">
        <f>E_s*N1631</f>
        <v/>
      </c>
      <c r="Q1631">
        <f>O1631*A_s1</f>
        <v/>
      </c>
      <c r="R1631">
        <f>P1631*A_s2</f>
        <v/>
      </c>
      <c r="S1631">
        <f>Q1631*($K1631-Z_s1)</f>
        <v/>
      </c>
      <c r="T1631">
        <f>R1631*($K1631-Z_s2)</f>
        <v/>
      </c>
      <c r="U1631">
        <f>(INDIRECT("a_"&amp;U$2)/(U$2+1))*(($C1631^(U$2+1)-$H1631^(U$2+1))/(ε_c1cd^(U$2+1)))</f>
        <v/>
      </c>
      <c r="V1631">
        <f>(INDIRECT("a_"&amp;V$2)/(V$2+1))*(($C1631^(V$2+1)-$H1631^(V$2+1))/(ε_c1cd^(V$2+1)))</f>
        <v/>
      </c>
      <c r="W1631">
        <f>(INDIRECT("a_"&amp;W$2)/(W$2+1))*(($C1631^(W$2+1)-$H1631^(W$2+1))/(ε_c1cd^(W$2+1)))</f>
        <v/>
      </c>
      <c r="X1631">
        <f>(INDIRECT("a_"&amp;X$2)/(X$2+1))*(($C1631^(X$2+1)-$H1631^(X$2+1))/(ε_c1cd^(X$2+1)))</f>
        <v/>
      </c>
      <c r="Y1631">
        <f>(INDIRECT("a_"&amp;Y$2)/(Y$2+1))*(($C1631^(Y$2+1)-$H1631^(Y$2+1))/(ε_c1cd^(Y$2+1)))</f>
        <v/>
      </c>
      <c r="Z1631">
        <f>(INDIRECT("a_"&amp;Z$2)/(Z$2+2))*(($C1631^(Z$2+2)-$H1631^(Z$2+2))/(ε_c1cd^(Z$2+2)))</f>
        <v/>
      </c>
      <c r="AA1631">
        <f>(INDIRECT("a_"&amp;AA$2)/(AA$2+2))*(($C1631^(AA$2+2)-$H1631^(AA$2+2))/(ε_c1cd^(AA$2+2)))</f>
        <v/>
      </c>
      <c r="AB1631">
        <f>(INDIRECT("a_"&amp;AB$2)/(AB$2+2))*(($C1631^(AB$2+2)-$H1631^(AB$2+2))/(ε_c1cd^(AB$2+2)))</f>
        <v/>
      </c>
      <c r="AC1631">
        <f>(INDIRECT("a_"&amp;AC$2)/(AC$2+2))*(($C1631^(AC$2+2)-$H1631^(AC$2+2))/(ε_c1cd^(AC$2+2)))</f>
        <v/>
      </c>
      <c r="AD1631">
        <f>(INDIRECT("a_"&amp;AD$2)/(AD$2+2))*(($C1631^(AD$2+2)-$H1631^(AD$2+2))/(ε_c1cd^(AD$2+2)))</f>
        <v/>
      </c>
      <c r="AE1631" s="111">
        <f>(b*f_cd/L1631)*SUM(U1631:Y1631)+SUM(Q1631:R1631)</f>
        <v/>
      </c>
      <c r="AF1631" s="112">
        <f>AE1631*(K1631-y+e)</f>
        <v/>
      </c>
      <c r="AG1631" s="113">
        <f>(b*f_cd/(L1631^2))*SUM(Z1631:AD1631)+SUM(S1631:T1631)-AF1631</f>
        <v/>
      </c>
      <c r="AH1631" s="114">
        <f>AG1631&lt;0</f>
        <v/>
      </c>
      <c r="AI1631" s="115">
        <f>IF(A1631=1,FALSE,(AND(AQ1631,AH1631,NOT(AI1630))))</f>
        <v/>
      </c>
      <c r="AJ1631" s="116">
        <f>(b*f_cd/L1631)*(a_1/2*J1631^2+a_2/3*J1631^3+a_3/4*J1631^4+a_4/5*J1631^5+a_5/6*J1631^6)+SUM(Q1631:R1631)</f>
        <v/>
      </c>
      <c r="AK1631">
        <f>AJ1631*(K1631-y+e)</f>
        <v/>
      </c>
      <c r="AL1631" s="118">
        <f>(b*f_cd/(L1631^2))*(a_1/3*J1631^3+a_2/4*J1631^4+a_3/5*J1631^5+a_4/6*J1631^6+a_5/7*J1631^7)+SUM(S1631:T1631)-AK1631</f>
        <v/>
      </c>
      <c r="AM1631" s="114">
        <f>AL1631&gt;0</f>
        <v/>
      </c>
      <c r="AN1631" s="115">
        <f>IF(A1631=1,FALSE,(AND(AQ1631,AM1631,NOT(AN1630))))</f>
        <v/>
      </c>
      <c r="AO1631">
        <f>IF(D1631=1,AND(AH1631,NOT(AI1631)),AND(AM1631,NOT(AN1631)))</f>
        <v/>
      </c>
      <c r="AP1631" s="119">
        <f>IF(D1631=1,AI1631,AN1631)</f>
        <v/>
      </c>
      <c r="AQ1631" s="125">
        <f>ABS(E1631)&lt;$AQ$2</f>
        <v/>
      </c>
      <c r="AS1631">
        <f>IF(AP1631,MAX(AS$3:AS1629)+1,"")</f>
        <v/>
      </c>
    </row>
    <row r="1632">
      <c r="A1632" t="n">
        <v>1542</v>
      </c>
      <c r="B1632" s="131">
        <f>IF(A1632=1,0,IF(AP1632,0.1*ε_cu1cd,0))</f>
        <v/>
      </c>
      <c r="C1632" s="131">
        <f>IF(A1632=1,0.1*ε_cu1cd,C1631+B1631)</f>
        <v/>
      </c>
      <c r="D1632" s="113">
        <f>IF('Нормальний переріз'!$D$68&gt;0,1,2)</f>
        <v/>
      </c>
      <c r="E1632" s="144">
        <f>IF(D1632=1,F1632,G1632)</f>
        <v/>
      </c>
      <c r="F1632" s="124">
        <f>IF(AI1631,0.11*ε_cu1cd,IF(AH1631,F1631*0.01,F1631))</f>
        <v/>
      </c>
      <c r="G1632" s="124">
        <f>IF(AP1631,-0.1*ε_cu1cd,IF(AM1631,G1631*0.01,G1631))</f>
        <v/>
      </c>
      <c r="H1632" s="113">
        <f>IF(A1632=1,E1632,IF(AO1631,H1631-E1631+E1632,IF(AP1631,0.8*H1631,H1631+E1632)))</f>
        <v/>
      </c>
      <c r="I1632" s="169">
        <f>(C1632-H1632)/h</f>
        <v/>
      </c>
      <c r="J1632">
        <f>C1632/(ε_c1cd)</f>
        <v/>
      </c>
      <c r="K1632">
        <f>C1632/I1632</f>
        <v/>
      </c>
      <c r="L1632" s="131">
        <f>I1632/(ε_c1cd)</f>
        <v/>
      </c>
      <c r="M1632">
        <f>I1632*(K1632-Z_s1)</f>
        <v/>
      </c>
      <c r="N1632">
        <f>I1632*(K1632-Z_s2)</f>
        <v/>
      </c>
      <c r="O1632">
        <f>E_s*M1632</f>
        <v/>
      </c>
      <c r="P1632">
        <f>E_s*N1632</f>
        <v/>
      </c>
      <c r="Q1632">
        <f>O1632*A_s1</f>
        <v/>
      </c>
      <c r="R1632">
        <f>P1632*A_s2</f>
        <v/>
      </c>
      <c r="S1632">
        <f>Q1632*($K1632-Z_s1)</f>
        <v/>
      </c>
      <c r="T1632">
        <f>R1632*($K1632-Z_s2)</f>
        <v/>
      </c>
      <c r="U1632">
        <f>(INDIRECT("a_"&amp;U$2)/(U$2+1))*(($C1632^(U$2+1)-$H1632^(U$2+1))/(ε_c1cd^(U$2+1)))</f>
        <v/>
      </c>
      <c r="V1632">
        <f>(INDIRECT("a_"&amp;V$2)/(V$2+1))*(($C1632^(V$2+1)-$H1632^(V$2+1))/(ε_c1cd^(V$2+1)))</f>
        <v/>
      </c>
      <c r="W1632">
        <f>(INDIRECT("a_"&amp;W$2)/(W$2+1))*(($C1632^(W$2+1)-$H1632^(W$2+1))/(ε_c1cd^(W$2+1)))</f>
        <v/>
      </c>
      <c r="X1632">
        <f>(INDIRECT("a_"&amp;X$2)/(X$2+1))*(($C1632^(X$2+1)-$H1632^(X$2+1))/(ε_c1cd^(X$2+1)))</f>
        <v/>
      </c>
      <c r="Y1632">
        <f>(INDIRECT("a_"&amp;Y$2)/(Y$2+1))*(($C1632^(Y$2+1)-$H1632^(Y$2+1))/(ε_c1cd^(Y$2+1)))</f>
        <v/>
      </c>
      <c r="Z1632">
        <f>(INDIRECT("a_"&amp;Z$2)/(Z$2+2))*(($C1632^(Z$2+2)-$H1632^(Z$2+2))/(ε_c1cd^(Z$2+2)))</f>
        <v/>
      </c>
      <c r="AA1632">
        <f>(INDIRECT("a_"&amp;AA$2)/(AA$2+2))*(($C1632^(AA$2+2)-$H1632^(AA$2+2))/(ε_c1cd^(AA$2+2)))</f>
        <v/>
      </c>
      <c r="AB1632">
        <f>(INDIRECT("a_"&amp;AB$2)/(AB$2+2))*(($C1632^(AB$2+2)-$H1632^(AB$2+2))/(ε_c1cd^(AB$2+2)))</f>
        <v/>
      </c>
      <c r="AC1632">
        <f>(INDIRECT("a_"&amp;AC$2)/(AC$2+2))*(($C1632^(AC$2+2)-$H1632^(AC$2+2))/(ε_c1cd^(AC$2+2)))</f>
        <v/>
      </c>
      <c r="AD1632">
        <f>(INDIRECT("a_"&amp;AD$2)/(AD$2+2))*(($C1632^(AD$2+2)-$H1632^(AD$2+2))/(ε_c1cd^(AD$2+2)))</f>
        <v/>
      </c>
      <c r="AE1632" s="111">
        <f>(b*f_cd/L1632)*SUM(U1632:Y1632)+SUM(Q1632:R1632)</f>
        <v/>
      </c>
      <c r="AF1632" s="112">
        <f>AE1632*(K1632-y+e)</f>
        <v/>
      </c>
      <c r="AG1632" s="113">
        <f>(b*f_cd/(L1632^2))*SUM(Z1632:AD1632)+SUM(S1632:T1632)-AF1632</f>
        <v/>
      </c>
      <c r="AH1632" s="114">
        <f>AG1632&lt;0</f>
        <v/>
      </c>
      <c r="AI1632" s="115">
        <f>IF(A1632=1,FALSE,(AND(AQ1632,AH1632,NOT(AI1631))))</f>
        <v/>
      </c>
      <c r="AJ1632" s="116">
        <f>(b*f_cd/L1632)*(a_1/2*J1632^2+a_2/3*J1632^3+a_3/4*J1632^4+a_4/5*J1632^5+a_5/6*J1632^6)+SUM(Q1632:R1632)</f>
        <v/>
      </c>
      <c r="AK1632">
        <f>AJ1632*(K1632-y+e)</f>
        <v/>
      </c>
      <c r="AL1632" s="118">
        <f>(b*f_cd/(L1632^2))*(a_1/3*J1632^3+a_2/4*J1632^4+a_3/5*J1632^5+a_4/6*J1632^6+a_5/7*J1632^7)+SUM(S1632:T1632)-AK1632</f>
        <v/>
      </c>
      <c r="AM1632" s="114">
        <f>AL1632&gt;0</f>
        <v/>
      </c>
      <c r="AN1632" s="115">
        <f>IF(A1632=1,FALSE,(AND(AQ1632,AM1632,NOT(AN1631))))</f>
        <v/>
      </c>
      <c r="AO1632">
        <f>IF(D1632=1,AND(AH1632,NOT(AI1632)),AND(AM1632,NOT(AN1632)))</f>
        <v/>
      </c>
      <c r="AP1632" s="119">
        <f>IF(D1632=1,AI1632,AN1632)</f>
        <v/>
      </c>
      <c r="AQ1632" s="125">
        <f>ABS(E1632)&lt;$AQ$2</f>
        <v/>
      </c>
      <c r="AS1632">
        <f>IF(AP1632,MAX(AS$3:AS1630)+1,"")</f>
        <v/>
      </c>
    </row>
    <row r="1633">
      <c r="A1633" t="n">
        <v>1543</v>
      </c>
      <c r="B1633" s="131">
        <f>IF(A1633=1,0,IF(AP1633,0.1*ε_cu1cd,0))</f>
        <v/>
      </c>
      <c r="C1633" s="131">
        <f>IF(A1633=1,0.1*ε_cu1cd,C1632+B1632)</f>
        <v/>
      </c>
      <c r="D1633" s="113">
        <f>IF('Нормальний переріз'!$D$68&gt;0,1,2)</f>
        <v/>
      </c>
      <c r="E1633" s="144">
        <f>IF(D1633=1,F1633,G1633)</f>
        <v/>
      </c>
      <c r="F1633" s="124">
        <f>IF(AI1632,0.11*ε_cu1cd,IF(AH1632,F1632*0.01,F1632))</f>
        <v/>
      </c>
      <c r="G1633" s="124">
        <f>IF(AP1632,-0.1*ε_cu1cd,IF(AM1632,G1632*0.01,G1632))</f>
        <v/>
      </c>
      <c r="H1633" s="113">
        <f>IF(A1633=1,E1633,IF(AO1632,H1632-E1632+E1633,IF(AP1632,0.8*H1632,H1632+E1633)))</f>
        <v/>
      </c>
      <c r="I1633" s="169">
        <f>(C1633-H1633)/h</f>
        <v/>
      </c>
      <c r="J1633">
        <f>C1633/(ε_c1cd)</f>
        <v/>
      </c>
      <c r="K1633">
        <f>C1633/I1633</f>
        <v/>
      </c>
      <c r="L1633" s="131">
        <f>I1633/(ε_c1cd)</f>
        <v/>
      </c>
      <c r="M1633">
        <f>I1633*(K1633-Z_s1)</f>
        <v/>
      </c>
      <c r="N1633">
        <f>I1633*(K1633-Z_s2)</f>
        <v/>
      </c>
      <c r="O1633">
        <f>E_s*M1633</f>
        <v/>
      </c>
      <c r="P1633">
        <f>E_s*N1633</f>
        <v/>
      </c>
      <c r="Q1633">
        <f>O1633*A_s1</f>
        <v/>
      </c>
      <c r="R1633">
        <f>P1633*A_s2</f>
        <v/>
      </c>
      <c r="S1633">
        <f>Q1633*($K1633-Z_s1)</f>
        <v/>
      </c>
      <c r="T1633">
        <f>R1633*($K1633-Z_s2)</f>
        <v/>
      </c>
      <c r="U1633">
        <f>(INDIRECT("a_"&amp;U$2)/(U$2+1))*(($C1633^(U$2+1)-$H1633^(U$2+1))/(ε_c1cd^(U$2+1)))</f>
        <v/>
      </c>
      <c r="V1633">
        <f>(INDIRECT("a_"&amp;V$2)/(V$2+1))*(($C1633^(V$2+1)-$H1633^(V$2+1))/(ε_c1cd^(V$2+1)))</f>
        <v/>
      </c>
      <c r="W1633">
        <f>(INDIRECT("a_"&amp;W$2)/(W$2+1))*(($C1633^(W$2+1)-$H1633^(W$2+1))/(ε_c1cd^(W$2+1)))</f>
        <v/>
      </c>
      <c r="X1633">
        <f>(INDIRECT("a_"&amp;X$2)/(X$2+1))*(($C1633^(X$2+1)-$H1633^(X$2+1))/(ε_c1cd^(X$2+1)))</f>
        <v/>
      </c>
      <c r="Y1633">
        <f>(INDIRECT("a_"&amp;Y$2)/(Y$2+1))*(($C1633^(Y$2+1)-$H1633^(Y$2+1))/(ε_c1cd^(Y$2+1)))</f>
        <v/>
      </c>
      <c r="Z1633">
        <f>(INDIRECT("a_"&amp;Z$2)/(Z$2+2))*(($C1633^(Z$2+2)-$H1633^(Z$2+2))/(ε_c1cd^(Z$2+2)))</f>
        <v/>
      </c>
      <c r="AA1633">
        <f>(INDIRECT("a_"&amp;AA$2)/(AA$2+2))*(($C1633^(AA$2+2)-$H1633^(AA$2+2))/(ε_c1cd^(AA$2+2)))</f>
        <v/>
      </c>
      <c r="AB1633">
        <f>(INDIRECT("a_"&amp;AB$2)/(AB$2+2))*(($C1633^(AB$2+2)-$H1633^(AB$2+2))/(ε_c1cd^(AB$2+2)))</f>
        <v/>
      </c>
      <c r="AC1633">
        <f>(INDIRECT("a_"&amp;AC$2)/(AC$2+2))*(($C1633^(AC$2+2)-$H1633^(AC$2+2))/(ε_c1cd^(AC$2+2)))</f>
        <v/>
      </c>
      <c r="AD1633">
        <f>(INDIRECT("a_"&amp;AD$2)/(AD$2+2))*(($C1633^(AD$2+2)-$H1633^(AD$2+2))/(ε_c1cd^(AD$2+2)))</f>
        <v/>
      </c>
      <c r="AE1633" s="111">
        <f>(b*f_cd/L1633)*SUM(U1633:Y1633)+SUM(Q1633:R1633)</f>
        <v/>
      </c>
      <c r="AF1633" s="112">
        <f>AE1633*(K1633-y+e)</f>
        <v/>
      </c>
      <c r="AG1633" s="113">
        <f>(b*f_cd/(L1633^2))*SUM(Z1633:AD1633)+SUM(S1633:T1633)-AF1633</f>
        <v/>
      </c>
      <c r="AH1633" s="114">
        <f>AG1633&lt;0</f>
        <v/>
      </c>
      <c r="AI1633" s="115">
        <f>IF(A1633=1,FALSE,(AND(AQ1633,AH1633,NOT(AI1632))))</f>
        <v/>
      </c>
      <c r="AJ1633" s="116">
        <f>(b*f_cd/L1633)*(a_1/2*J1633^2+a_2/3*J1633^3+a_3/4*J1633^4+a_4/5*J1633^5+a_5/6*J1633^6)+SUM(Q1633:R1633)</f>
        <v/>
      </c>
      <c r="AK1633">
        <f>AJ1633*(K1633-y+e)</f>
        <v/>
      </c>
      <c r="AL1633" s="118">
        <f>(b*f_cd/(L1633^2))*(a_1/3*J1633^3+a_2/4*J1633^4+a_3/5*J1633^5+a_4/6*J1633^6+a_5/7*J1633^7)+SUM(S1633:T1633)-AK1633</f>
        <v/>
      </c>
      <c r="AM1633" s="114">
        <f>AL1633&gt;0</f>
        <v/>
      </c>
      <c r="AN1633" s="115">
        <f>IF(A1633=1,FALSE,(AND(AQ1633,AM1633,NOT(AN1632))))</f>
        <v/>
      </c>
      <c r="AO1633">
        <f>IF(D1633=1,AND(AH1633,NOT(AI1633)),AND(AM1633,NOT(AN1633)))</f>
        <v/>
      </c>
      <c r="AP1633" s="119">
        <f>IF(D1633=1,AI1633,AN1633)</f>
        <v/>
      </c>
      <c r="AQ1633" s="125">
        <f>ABS(E1633)&lt;$AQ$2</f>
        <v/>
      </c>
      <c r="AS1633">
        <f>IF(AP1633,MAX(AS$3:AS1631)+1,"")</f>
        <v/>
      </c>
    </row>
    <row r="1634">
      <c r="A1634" t="n">
        <v>1544</v>
      </c>
      <c r="B1634" s="131">
        <f>IF(A1634=1,0,IF(AP1634,0.1*ε_cu1cd,0))</f>
        <v/>
      </c>
      <c r="C1634" s="131">
        <f>IF(A1634=1,0.1*ε_cu1cd,C1633+B1633)</f>
        <v/>
      </c>
      <c r="D1634" s="113">
        <f>IF('Нормальний переріз'!$D$68&gt;0,1,2)</f>
        <v/>
      </c>
      <c r="E1634" s="144">
        <f>IF(D1634=1,F1634,G1634)</f>
        <v/>
      </c>
      <c r="F1634" s="124">
        <f>IF(AI1633,0.11*ε_cu1cd,IF(AH1633,F1633*0.01,F1633))</f>
        <v/>
      </c>
      <c r="G1634" s="124">
        <f>IF(AP1633,-0.1*ε_cu1cd,IF(AM1633,G1633*0.01,G1633))</f>
        <v/>
      </c>
      <c r="H1634" s="113">
        <f>IF(A1634=1,E1634,IF(AO1633,H1633-E1633+E1634,IF(AP1633,0.8*H1633,H1633+E1634)))</f>
        <v/>
      </c>
      <c r="I1634" s="169">
        <f>(C1634-H1634)/h</f>
        <v/>
      </c>
      <c r="J1634">
        <f>C1634/(ε_c1cd)</f>
        <v/>
      </c>
      <c r="K1634">
        <f>C1634/I1634</f>
        <v/>
      </c>
      <c r="L1634" s="131">
        <f>I1634/(ε_c1cd)</f>
        <v/>
      </c>
      <c r="M1634">
        <f>I1634*(K1634-Z_s1)</f>
        <v/>
      </c>
      <c r="N1634">
        <f>I1634*(K1634-Z_s2)</f>
        <v/>
      </c>
      <c r="O1634">
        <f>E_s*M1634</f>
        <v/>
      </c>
      <c r="P1634">
        <f>E_s*N1634</f>
        <v/>
      </c>
      <c r="Q1634">
        <f>O1634*A_s1</f>
        <v/>
      </c>
      <c r="R1634">
        <f>P1634*A_s2</f>
        <v/>
      </c>
      <c r="S1634">
        <f>Q1634*($K1634-Z_s1)</f>
        <v/>
      </c>
      <c r="T1634">
        <f>R1634*($K1634-Z_s2)</f>
        <v/>
      </c>
      <c r="U1634">
        <f>(INDIRECT("a_"&amp;U$2)/(U$2+1))*(($C1634^(U$2+1)-$H1634^(U$2+1))/(ε_c1cd^(U$2+1)))</f>
        <v/>
      </c>
      <c r="V1634">
        <f>(INDIRECT("a_"&amp;V$2)/(V$2+1))*(($C1634^(V$2+1)-$H1634^(V$2+1))/(ε_c1cd^(V$2+1)))</f>
        <v/>
      </c>
      <c r="W1634">
        <f>(INDIRECT("a_"&amp;W$2)/(W$2+1))*(($C1634^(W$2+1)-$H1634^(W$2+1))/(ε_c1cd^(W$2+1)))</f>
        <v/>
      </c>
      <c r="X1634">
        <f>(INDIRECT("a_"&amp;X$2)/(X$2+1))*(($C1634^(X$2+1)-$H1634^(X$2+1))/(ε_c1cd^(X$2+1)))</f>
        <v/>
      </c>
      <c r="Y1634">
        <f>(INDIRECT("a_"&amp;Y$2)/(Y$2+1))*(($C1634^(Y$2+1)-$H1634^(Y$2+1))/(ε_c1cd^(Y$2+1)))</f>
        <v/>
      </c>
      <c r="Z1634">
        <f>(INDIRECT("a_"&amp;Z$2)/(Z$2+2))*(($C1634^(Z$2+2)-$H1634^(Z$2+2))/(ε_c1cd^(Z$2+2)))</f>
        <v/>
      </c>
      <c r="AA1634">
        <f>(INDIRECT("a_"&amp;AA$2)/(AA$2+2))*(($C1634^(AA$2+2)-$H1634^(AA$2+2))/(ε_c1cd^(AA$2+2)))</f>
        <v/>
      </c>
      <c r="AB1634">
        <f>(INDIRECT("a_"&amp;AB$2)/(AB$2+2))*(($C1634^(AB$2+2)-$H1634^(AB$2+2))/(ε_c1cd^(AB$2+2)))</f>
        <v/>
      </c>
      <c r="AC1634">
        <f>(INDIRECT("a_"&amp;AC$2)/(AC$2+2))*(($C1634^(AC$2+2)-$H1634^(AC$2+2))/(ε_c1cd^(AC$2+2)))</f>
        <v/>
      </c>
      <c r="AD1634">
        <f>(INDIRECT("a_"&amp;AD$2)/(AD$2+2))*(($C1634^(AD$2+2)-$H1634^(AD$2+2))/(ε_c1cd^(AD$2+2)))</f>
        <v/>
      </c>
      <c r="AE1634" s="111">
        <f>(b*f_cd/L1634)*SUM(U1634:Y1634)+SUM(Q1634:R1634)</f>
        <v/>
      </c>
      <c r="AF1634" s="112">
        <f>AE1634*(K1634-y+e)</f>
        <v/>
      </c>
      <c r="AG1634" s="113">
        <f>(b*f_cd/(L1634^2))*SUM(Z1634:AD1634)+SUM(S1634:T1634)-AF1634</f>
        <v/>
      </c>
      <c r="AH1634" s="114">
        <f>AG1634&lt;0</f>
        <v/>
      </c>
      <c r="AI1634" s="115">
        <f>IF(A1634=1,FALSE,(AND(AQ1634,AH1634,NOT(AI1633))))</f>
        <v/>
      </c>
      <c r="AJ1634" s="116">
        <f>(b*f_cd/L1634)*(a_1/2*J1634^2+a_2/3*J1634^3+a_3/4*J1634^4+a_4/5*J1634^5+a_5/6*J1634^6)+SUM(Q1634:R1634)</f>
        <v/>
      </c>
      <c r="AK1634">
        <f>AJ1634*(K1634-y+e)</f>
        <v/>
      </c>
      <c r="AL1634" s="118">
        <f>(b*f_cd/(L1634^2))*(a_1/3*J1634^3+a_2/4*J1634^4+a_3/5*J1634^5+a_4/6*J1634^6+a_5/7*J1634^7)+SUM(S1634:T1634)-AK1634</f>
        <v/>
      </c>
      <c r="AM1634" s="114">
        <f>AL1634&gt;0</f>
        <v/>
      </c>
      <c r="AN1634" s="115">
        <f>IF(A1634=1,FALSE,(AND(AQ1634,AM1634,NOT(AN1633))))</f>
        <v/>
      </c>
      <c r="AO1634">
        <f>IF(D1634=1,AND(AH1634,NOT(AI1634)),AND(AM1634,NOT(AN1634)))</f>
        <v/>
      </c>
      <c r="AP1634" s="119">
        <f>IF(D1634=1,AI1634,AN1634)</f>
        <v/>
      </c>
      <c r="AQ1634" s="125">
        <f>ABS(E1634)&lt;$AQ$2</f>
        <v/>
      </c>
      <c r="AS1634">
        <f>IF(AP1634,MAX(AS$3:AS1632)+1,"")</f>
        <v/>
      </c>
    </row>
    <row r="1635">
      <c r="A1635" t="n">
        <v>1545</v>
      </c>
      <c r="B1635" s="131">
        <f>IF(A1635=1,0,IF(AP1635,0.1*ε_cu1cd,0))</f>
        <v/>
      </c>
      <c r="C1635" s="131">
        <f>IF(A1635=1,0.1*ε_cu1cd,C1634+B1634)</f>
        <v/>
      </c>
      <c r="D1635" s="113">
        <f>IF('Нормальний переріз'!$D$68&gt;0,1,2)</f>
        <v/>
      </c>
      <c r="E1635" s="144">
        <f>IF(D1635=1,F1635,G1635)</f>
        <v/>
      </c>
      <c r="F1635" s="124">
        <f>IF(AI1634,0.11*ε_cu1cd,IF(AH1634,F1634*0.01,F1634))</f>
        <v/>
      </c>
      <c r="G1635" s="124">
        <f>IF(AP1634,-0.1*ε_cu1cd,IF(AM1634,G1634*0.01,G1634))</f>
        <v/>
      </c>
      <c r="H1635" s="113">
        <f>IF(A1635=1,E1635,IF(AO1634,H1634-E1634+E1635,IF(AP1634,0.8*H1634,H1634+E1635)))</f>
        <v/>
      </c>
      <c r="I1635" s="169">
        <f>(C1635-H1635)/h</f>
        <v/>
      </c>
      <c r="J1635">
        <f>C1635/(ε_c1cd)</f>
        <v/>
      </c>
      <c r="K1635">
        <f>C1635/I1635</f>
        <v/>
      </c>
      <c r="L1635" s="131">
        <f>I1635/(ε_c1cd)</f>
        <v/>
      </c>
      <c r="M1635">
        <f>I1635*(K1635-Z_s1)</f>
        <v/>
      </c>
      <c r="N1635">
        <f>I1635*(K1635-Z_s2)</f>
        <v/>
      </c>
      <c r="O1635">
        <f>E_s*M1635</f>
        <v/>
      </c>
      <c r="P1635">
        <f>E_s*N1635</f>
        <v/>
      </c>
      <c r="Q1635">
        <f>O1635*A_s1</f>
        <v/>
      </c>
      <c r="R1635">
        <f>P1635*A_s2</f>
        <v/>
      </c>
      <c r="S1635">
        <f>Q1635*($K1635-Z_s1)</f>
        <v/>
      </c>
      <c r="T1635">
        <f>R1635*($K1635-Z_s2)</f>
        <v/>
      </c>
      <c r="U1635">
        <f>(INDIRECT("a_"&amp;U$2)/(U$2+1))*(($C1635^(U$2+1)-$H1635^(U$2+1))/(ε_c1cd^(U$2+1)))</f>
        <v/>
      </c>
      <c r="V1635">
        <f>(INDIRECT("a_"&amp;V$2)/(V$2+1))*(($C1635^(V$2+1)-$H1635^(V$2+1))/(ε_c1cd^(V$2+1)))</f>
        <v/>
      </c>
      <c r="W1635">
        <f>(INDIRECT("a_"&amp;W$2)/(W$2+1))*(($C1635^(W$2+1)-$H1635^(W$2+1))/(ε_c1cd^(W$2+1)))</f>
        <v/>
      </c>
      <c r="X1635">
        <f>(INDIRECT("a_"&amp;X$2)/(X$2+1))*(($C1635^(X$2+1)-$H1635^(X$2+1))/(ε_c1cd^(X$2+1)))</f>
        <v/>
      </c>
      <c r="Y1635">
        <f>(INDIRECT("a_"&amp;Y$2)/(Y$2+1))*(($C1635^(Y$2+1)-$H1635^(Y$2+1))/(ε_c1cd^(Y$2+1)))</f>
        <v/>
      </c>
      <c r="Z1635">
        <f>(INDIRECT("a_"&amp;Z$2)/(Z$2+2))*(($C1635^(Z$2+2)-$H1635^(Z$2+2))/(ε_c1cd^(Z$2+2)))</f>
        <v/>
      </c>
      <c r="AA1635">
        <f>(INDIRECT("a_"&amp;AA$2)/(AA$2+2))*(($C1635^(AA$2+2)-$H1635^(AA$2+2))/(ε_c1cd^(AA$2+2)))</f>
        <v/>
      </c>
      <c r="AB1635">
        <f>(INDIRECT("a_"&amp;AB$2)/(AB$2+2))*(($C1635^(AB$2+2)-$H1635^(AB$2+2))/(ε_c1cd^(AB$2+2)))</f>
        <v/>
      </c>
      <c r="AC1635">
        <f>(INDIRECT("a_"&amp;AC$2)/(AC$2+2))*(($C1635^(AC$2+2)-$H1635^(AC$2+2))/(ε_c1cd^(AC$2+2)))</f>
        <v/>
      </c>
      <c r="AD1635">
        <f>(INDIRECT("a_"&amp;AD$2)/(AD$2+2))*(($C1635^(AD$2+2)-$H1635^(AD$2+2))/(ε_c1cd^(AD$2+2)))</f>
        <v/>
      </c>
      <c r="AE1635" s="111">
        <f>(b*f_cd/L1635)*SUM(U1635:Y1635)+SUM(Q1635:R1635)</f>
        <v/>
      </c>
      <c r="AF1635" s="112">
        <f>AE1635*(K1635-y+e)</f>
        <v/>
      </c>
      <c r="AG1635" s="113">
        <f>(b*f_cd/(L1635^2))*SUM(Z1635:AD1635)+SUM(S1635:T1635)-AF1635</f>
        <v/>
      </c>
      <c r="AH1635" s="114">
        <f>AG1635&lt;0</f>
        <v/>
      </c>
      <c r="AI1635" s="115">
        <f>IF(A1635=1,FALSE,(AND(AQ1635,AH1635,NOT(AI1634))))</f>
        <v/>
      </c>
      <c r="AJ1635" s="116">
        <f>(b*f_cd/L1635)*(a_1/2*J1635^2+a_2/3*J1635^3+a_3/4*J1635^4+a_4/5*J1635^5+a_5/6*J1635^6)+SUM(Q1635:R1635)</f>
        <v/>
      </c>
      <c r="AK1635">
        <f>AJ1635*(K1635-y+e)</f>
        <v/>
      </c>
      <c r="AL1635" s="118">
        <f>(b*f_cd/(L1635^2))*(a_1/3*J1635^3+a_2/4*J1635^4+a_3/5*J1635^5+a_4/6*J1635^6+a_5/7*J1635^7)+SUM(S1635:T1635)-AK1635</f>
        <v/>
      </c>
      <c r="AM1635" s="114">
        <f>AL1635&gt;0</f>
        <v/>
      </c>
      <c r="AN1635" s="115">
        <f>IF(A1635=1,FALSE,(AND(AQ1635,AM1635,NOT(AN1634))))</f>
        <v/>
      </c>
      <c r="AO1635">
        <f>IF(D1635=1,AND(AH1635,NOT(AI1635)),AND(AM1635,NOT(AN1635)))</f>
        <v/>
      </c>
      <c r="AP1635" s="119">
        <f>IF(D1635=1,AI1635,AN1635)</f>
        <v/>
      </c>
      <c r="AQ1635" s="125">
        <f>ABS(E1635)&lt;$AQ$2</f>
        <v/>
      </c>
      <c r="AS1635">
        <f>IF(AP1635,MAX(AS$3:AS1633)+1,"")</f>
        <v/>
      </c>
    </row>
    <row r="1636">
      <c r="A1636" t="n">
        <v>1546</v>
      </c>
      <c r="B1636" s="131">
        <f>IF(A1636=1,0,IF(AP1636,0.1*ε_cu1cd,0))</f>
        <v/>
      </c>
      <c r="C1636" s="131">
        <f>IF(A1636=1,0.1*ε_cu1cd,C1635+B1635)</f>
        <v/>
      </c>
      <c r="D1636" s="113">
        <f>IF('Нормальний переріз'!$D$68&gt;0,1,2)</f>
        <v/>
      </c>
      <c r="E1636" s="144">
        <f>IF(D1636=1,F1636,G1636)</f>
        <v/>
      </c>
      <c r="F1636" s="124">
        <f>IF(AI1635,0.11*ε_cu1cd,IF(AH1635,F1635*0.01,F1635))</f>
        <v/>
      </c>
      <c r="G1636" s="124">
        <f>IF(AP1635,-0.1*ε_cu1cd,IF(AM1635,G1635*0.01,G1635))</f>
        <v/>
      </c>
      <c r="H1636" s="113">
        <f>IF(A1636=1,E1636,IF(AO1635,H1635-E1635+E1636,IF(AP1635,0.8*H1635,H1635+E1636)))</f>
        <v/>
      </c>
      <c r="I1636" s="169">
        <f>(C1636-H1636)/h</f>
        <v/>
      </c>
      <c r="J1636">
        <f>C1636/(ε_c1cd)</f>
        <v/>
      </c>
      <c r="K1636">
        <f>C1636/I1636</f>
        <v/>
      </c>
      <c r="L1636" s="131">
        <f>I1636/(ε_c1cd)</f>
        <v/>
      </c>
      <c r="M1636">
        <f>I1636*(K1636-Z_s1)</f>
        <v/>
      </c>
      <c r="N1636">
        <f>I1636*(K1636-Z_s2)</f>
        <v/>
      </c>
      <c r="O1636">
        <f>E_s*M1636</f>
        <v/>
      </c>
      <c r="P1636">
        <f>E_s*N1636</f>
        <v/>
      </c>
      <c r="Q1636">
        <f>O1636*A_s1</f>
        <v/>
      </c>
      <c r="R1636">
        <f>P1636*A_s2</f>
        <v/>
      </c>
      <c r="S1636">
        <f>Q1636*($K1636-Z_s1)</f>
        <v/>
      </c>
      <c r="T1636">
        <f>R1636*($K1636-Z_s2)</f>
        <v/>
      </c>
      <c r="U1636">
        <f>(INDIRECT("a_"&amp;U$2)/(U$2+1))*(($C1636^(U$2+1)-$H1636^(U$2+1))/(ε_c1cd^(U$2+1)))</f>
        <v/>
      </c>
      <c r="V1636">
        <f>(INDIRECT("a_"&amp;V$2)/(V$2+1))*(($C1636^(V$2+1)-$H1636^(V$2+1))/(ε_c1cd^(V$2+1)))</f>
        <v/>
      </c>
      <c r="W1636">
        <f>(INDIRECT("a_"&amp;W$2)/(W$2+1))*(($C1636^(W$2+1)-$H1636^(W$2+1))/(ε_c1cd^(W$2+1)))</f>
        <v/>
      </c>
      <c r="X1636">
        <f>(INDIRECT("a_"&amp;X$2)/(X$2+1))*(($C1636^(X$2+1)-$H1636^(X$2+1))/(ε_c1cd^(X$2+1)))</f>
        <v/>
      </c>
      <c r="Y1636">
        <f>(INDIRECT("a_"&amp;Y$2)/(Y$2+1))*(($C1636^(Y$2+1)-$H1636^(Y$2+1))/(ε_c1cd^(Y$2+1)))</f>
        <v/>
      </c>
      <c r="Z1636">
        <f>(INDIRECT("a_"&amp;Z$2)/(Z$2+2))*(($C1636^(Z$2+2)-$H1636^(Z$2+2))/(ε_c1cd^(Z$2+2)))</f>
        <v/>
      </c>
      <c r="AA1636">
        <f>(INDIRECT("a_"&amp;AA$2)/(AA$2+2))*(($C1636^(AA$2+2)-$H1636^(AA$2+2))/(ε_c1cd^(AA$2+2)))</f>
        <v/>
      </c>
      <c r="AB1636">
        <f>(INDIRECT("a_"&amp;AB$2)/(AB$2+2))*(($C1636^(AB$2+2)-$H1636^(AB$2+2))/(ε_c1cd^(AB$2+2)))</f>
        <v/>
      </c>
      <c r="AC1636">
        <f>(INDIRECT("a_"&amp;AC$2)/(AC$2+2))*(($C1636^(AC$2+2)-$H1636^(AC$2+2))/(ε_c1cd^(AC$2+2)))</f>
        <v/>
      </c>
      <c r="AD1636">
        <f>(INDIRECT("a_"&amp;AD$2)/(AD$2+2))*(($C1636^(AD$2+2)-$H1636^(AD$2+2))/(ε_c1cd^(AD$2+2)))</f>
        <v/>
      </c>
      <c r="AE1636" s="111">
        <f>(b*f_cd/L1636)*SUM(U1636:Y1636)+SUM(Q1636:R1636)</f>
        <v/>
      </c>
      <c r="AF1636" s="112">
        <f>AE1636*(K1636-y+e)</f>
        <v/>
      </c>
      <c r="AG1636" s="113">
        <f>(b*f_cd/(L1636^2))*SUM(Z1636:AD1636)+SUM(S1636:T1636)-AF1636</f>
        <v/>
      </c>
      <c r="AH1636" s="114">
        <f>AG1636&lt;0</f>
        <v/>
      </c>
      <c r="AI1636" s="115">
        <f>IF(A1636=1,FALSE,(AND(AQ1636,AH1636,NOT(AI1635))))</f>
        <v/>
      </c>
      <c r="AJ1636" s="116">
        <f>(b*f_cd/L1636)*(a_1/2*J1636^2+a_2/3*J1636^3+a_3/4*J1636^4+a_4/5*J1636^5+a_5/6*J1636^6)+SUM(Q1636:R1636)</f>
        <v/>
      </c>
      <c r="AK1636">
        <f>AJ1636*(K1636-y+e)</f>
        <v/>
      </c>
      <c r="AL1636" s="118">
        <f>(b*f_cd/(L1636^2))*(a_1/3*J1636^3+a_2/4*J1636^4+a_3/5*J1636^5+a_4/6*J1636^6+a_5/7*J1636^7)+SUM(S1636:T1636)-AK1636</f>
        <v/>
      </c>
      <c r="AM1636" s="114">
        <f>AL1636&gt;0</f>
        <v/>
      </c>
      <c r="AN1636" s="115">
        <f>IF(A1636=1,FALSE,(AND(AQ1636,AM1636,NOT(AN1635))))</f>
        <v/>
      </c>
      <c r="AO1636">
        <f>IF(D1636=1,AND(AH1636,NOT(AI1636)),AND(AM1636,NOT(AN1636)))</f>
        <v/>
      </c>
      <c r="AP1636" s="119">
        <f>IF(D1636=1,AI1636,AN1636)</f>
        <v/>
      </c>
      <c r="AQ1636" s="125">
        <f>ABS(E1636)&lt;$AQ$2</f>
        <v/>
      </c>
      <c r="AS1636">
        <f>IF(AP1636,MAX(AS$3:AS1634)+1,"")</f>
        <v/>
      </c>
    </row>
    <row r="1637">
      <c r="A1637" t="n">
        <v>1547</v>
      </c>
      <c r="B1637" s="131">
        <f>IF(A1637=1,0,IF(AP1637,0.1*ε_cu1cd,0))</f>
        <v/>
      </c>
      <c r="C1637" s="131">
        <f>IF(A1637=1,0.1*ε_cu1cd,C1636+B1636)</f>
        <v/>
      </c>
      <c r="D1637" s="113">
        <f>IF('Нормальний переріз'!$D$68&gt;0,1,2)</f>
        <v/>
      </c>
      <c r="E1637" s="144">
        <f>IF(D1637=1,F1637,G1637)</f>
        <v/>
      </c>
      <c r="F1637" s="124">
        <f>IF(AI1636,0.11*ε_cu1cd,IF(AH1636,F1636*0.01,F1636))</f>
        <v/>
      </c>
      <c r="G1637" s="124">
        <f>IF(AP1636,-0.1*ε_cu1cd,IF(AM1636,G1636*0.01,G1636))</f>
        <v/>
      </c>
      <c r="H1637" s="113">
        <f>IF(A1637=1,E1637,IF(AO1636,H1636-E1636+E1637,IF(AP1636,0.8*H1636,H1636+E1637)))</f>
        <v/>
      </c>
      <c r="I1637" s="169">
        <f>(C1637-H1637)/h</f>
        <v/>
      </c>
      <c r="J1637">
        <f>C1637/(ε_c1cd)</f>
        <v/>
      </c>
      <c r="K1637">
        <f>C1637/I1637</f>
        <v/>
      </c>
      <c r="L1637" s="131">
        <f>I1637/(ε_c1cd)</f>
        <v/>
      </c>
      <c r="M1637">
        <f>I1637*(K1637-Z_s1)</f>
        <v/>
      </c>
      <c r="N1637">
        <f>I1637*(K1637-Z_s2)</f>
        <v/>
      </c>
      <c r="O1637">
        <f>E_s*M1637</f>
        <v/>
      </c>
      <c r="P1637">
        <f>E_s*N1637</f>
        <v/>
      </c>
      <c r="Q1637">
        <f>O1637*A_s1</f>
        <v/>
      </c>
      <c r="R1637">
        <f>P1637*A_s2</f>
        <v/>
      </c>
      <c r="S1637">
        <f>Q1637*($K1637-Z_s1)</f>
        <v/>
      </c>
      <c r="T1637">
        <f>R1637*($K1637-Z_s2)</f>
        <v/>
      </c>
      <c r="U1637">
        <f>(INDIRECT("a_"&amp;U$2)/(U$2+1))*(($C1637^(U$2+1)-$H1637^(U$2+1))/(ε_c1cd^(U$2+1)))</f>
        <v/>
      </c>
      <c r="V1637">
        <f>(INDIRECT("a_"&amp;V$2)/(V$2+1))*(($C1637^(V$2+1)-$H1637^(V$2+1))/(ε_c1cd^(V$2+1)))</f>
        <v/>
      </c>
      <c r="W1637">
        <f>(INDIRECT("a_"&amp;W$2)/(W$2+1))*(($C1637^(W$2+1)-$H1637^(W$2+1))/(ε_c1cd^(W$2+1)))</f>
        <v/>
      </c>
      <c r="X1637">
        <f>(INDIRECT("a_"&amp;X$2)/(X$2+1))*(($C1637^(X$2+1)-$H1637^(X$2+1))/(ε_c1cd^(X$2+1)))</f>
        <v/>
      </c>
      <c r="Y1637">
        <f>(INDIRECT("a_"&amp;Y$2)/(Y$2+1))*(($C1637^(Y$2+1)-$H1637^(Y$2+1))/(ε_c1cd^(Y$2+1)))</f>
        <v/>
      </c>
      <c r="Z1637">
        <f>(INDIRECT("a_"&amp;Z$2)/(Z$2+2))*(($C1637^(Z$2+2)-$H1637^(Z$2+2))/(ε_c1cd^(Z$2+2)))</f>
        <v/>
      </c>
      <c r="AA1637">
        <f>(INDIRECT("a_"&amp;AA$2)/(AA$2+2))*(($C1637^(AA$2+2)-$H1637^(AA$2+2))/(ε_c1cd^(AA$2+2)))</f>
        <v/>
      </c>
      <c r="AB1637">
        <f>(INDIRECT("a_"&amp;AB$2)/(AB$2+2))*(($C1637^(AB$2+2)-$H1637^(AB$2+2))/(ε_c1cd^(AB$2+2)))</f>
        <v/>
      </c>
      <c r="AC1637">
        <f>(INDIRECT("a_"&amp;AC$2)/(AC$2+2))*(($C1637^(AC$2+2)-$H1637^(AC$2+2))/(ε_c1cd^(AC$2+2)))</f>
        <v/>
      </c>
      <c r="AD1637">
        <f>(INDIRECT("a_"&amp;AD$2)/(AD$2+2))*(($C1637^(AD$2+2)-$H1637^(AD$2+2))/(ε_c1cd^(AD$2+2)))</f>
        <v/>
      </c>
      <c r="AE1637" s="111">
        <f>(b*f_cd/L1637)*SUM(U1637:Y1637)+SUM(Q1637:R1637)</f>
        <v/>
      </c>
      <c r="AF1637" s="112">
        <f>AE1637*(K1637-y+e)</f>
        <v/>
      </c>
      <c r="AG1637" s="113">
        <f>(b*f_cd/(L1637^2))*SUM(Z1637:AD1637)+SUM(S1637:T1637)-AF1637</f>
        <v/>
      </c>
      <c r="AH1637" s="114">
        <f>AG1637&lt;0</f>
        <v/>
      </c>
      <c r="AI1637" s="115">
        <f>IF(A1637=1,FALSE,(AND(AQ1637,AH1637,NOT(AI1636))))</f>
        <v/>
      </c>
      <c r="AJ1637" s="116">
        <f>(b*f_cd/L1637)*(a_1/2*J1637^2+a_2/3*J1637^3+a_3/4*J1637^4+a_4/5*J1637^5+a_5/6*J1637^6)+SUM(Q1637:R1637)</f>
        <v/>
      </c>
      <c r="AK1637">
        <f>AJ1637*(K1637-y+e)</f>
        <v/>
      </c>
      <c r="AL1637" s="118">
        <f>(b*f_cd/(L1637^2))*(a_1/3*J1637^3+a_2/4*J1637^4+a_3/5*J1637^5+a_4/6*J1637^6+a_5/7*J1637^7)+SUM(S1637:T1637)-AK1637</f>
        <v/>
      </c>
      <c r="AM1637" s="114">
        <f>AL1637&gt;0</f>
        <v/>
      </c>
      <c r="AN1637" s="115">
        <f>IF(A1637=1,FALSE,(AND(AQ1637,AM1637,NOT(AN1636))))</f>
        <v/>
      </c>
      <c r="AO1637">
        <f>IF(D1637=1,AND(AH1637,NOT(AI1637)),AND(AM1637,NOT(AN1637)))</f>
        <v/>
      </c>
      <c r="AP1637" s="119">
        <f>IF(D1637=1,AI1637,AN1637)</f>
        <v/>
      </c>
      <c r="AQ1637" s="125">
        <f>ABS(E1637)&lt;$AQ$2</f>
        <v/>
      </c>
      <c r="AS1637">
        <f>IF(AP1637,MAX(AS$3:AS1635)+1,"")</f>
        <v/>
      </c>
    </row>
    <row r="1638">
      <c r="A1638" t="n">
        <v>1548</v>
      </c>
      <c r="B1638" s="131">
        <f>IF(A1638=1,0,IF(AP1638,0.1*ε_cu1cd,0))</f>
        <v/>
      </c>
      <c r="C1638" s="131">
        <f>IF(A1638=1,0.1*ε_cu1cd,C1637+B1637)</f>
        <v/>
      </c>
      <c r="D1638" s="113">
        <f>IF('Нормальний переріз'!$D$68&gt;0,1,2)</f>
        <v/>
      </c>
      <c r="E1638" s="144">
        <f>IF(D1638=1,F1638,G1638)</f>
        <v/>
      </c>
      <c r="F1638" s="124">
        <f>IF(AI1637,0.11*ε_cu1cd,IF(AH1637,F1637*0.01,F1637))</f>
        <v/>
      </c>
      <c r="G1638" s="124">
        <f>IF(AP1637,-0.1*ε_cu1cd,IF(AM1637,G1637*0.01,G1637))</f>
        <v/>
      </c>
      <c r="H1638" s="113">
        <f>IF(A1638=1,E1638,IF(AO1637,H1637-E1637+E1638,IF(AP1637,0.8*H1637,H1637+E1638)))</f>
        <v/>
      </c>
      <c r="I1638" s="169">
        <f>(C1638-H1638)/h</f>
        <v/>
      </c>
      <c r="J1638">
        <f>C1638/(ε_c1cd)</f>
        <v/>
      </c>
      <c r="K1638">
        <f>C1638/I1638</f>
        <v/>
      </c>
      <c r="L1638" s="131">
        <f>I1638/(ε_c1cd)</f>
        <v/>
      </c>
      <c r="M1638">
        <f>I1638*(K1638-Z_s1)</f>
        <v/>
      </c>
      <c r="N1638">
        <f>I1638*(K1638-Z_s2)</f>
        <v/>
      </c>
      <c r="O1638">
        <f>E_s*M1638</f>
        <v/>
      </c>
      <c r="P1638">
        <f>E_s*N1638</f>
        <v/>
      </c>
      <c r="Q1638">
        <f>O1638*A_s1</f>
        <v/>
      </c>
      <c r="R1638">
        <f>P1638*A_s2</f>
        <v/>
      </c>
      <c r="S1638">
        <f>Q1638*($K1638-Z_s1)</f>
        <v/>
      </c>
      <c r="T1638">
        <f>R1638*($K1638-Z_s2)</f>
        <v/>
      </c>
      <c r="U1638">
        <f>(INDIRECT("a_"&amp;U$2)/(U$2+1))*(($C1638^(U$2+1)-$H1638^(U$2+1))/(ε_c1cd^(U$2+1)))</f>
        <v/>
      </c>
      <c r="V1638">
        <f>(INDIRECT("a_"&amp;V$2)/(V$2+1))*(($C1638^(V$2+1)-$H1638^(V$2+1))/(ε_c1cd^(V$2+1)))</f>
        <v/>
      </c>
      <c r="W1638">
        <f>(INDIRECT("a_"&amp;W$2)/(W$2+1))*(($C1638^(W$2+1)-$H1638^(W$2+1))/(ε_c1cd^(W$2+1)))</f>
        <v/>
      </c>
      <c r="X1638">
        <f>(INDIRECT("a_"&amp;X$2)/(X$2+1))*(($C1638^(X$2+1)-$H1638^(X$2+1))/(ε_c1cd^(X$2+1)))</f>
        <v/>
      </c>
      <c r="Y1638">
        <f>(INDIRECT("a_"&amp;Y$2)/(Y$2+1))*(($C1638^(Y$2+1)-$H1638^(Y$2+1))/(ε_c1cd^(Y$2+1)))</f>
        <v/>
      </c>
      <c r="Z1638">
        <f>(INDIRECT("a_"&amp;Z$2)/(Z$2+2))*(($C1638^(Z$2+2)-$H1638^(Z$2+2))/(ε_c1cd^(Z$2+2)))</f>
        <v/>
      </c>
      <c r="AA1638">
        <f>(INDIRECT("a_"&amp;AA$2)/(AA$2+2))*(($C1638^(AA$2+2)-$H1638^(AA$2+2))/(ε_c1cd^(AA$2+2)))</f>
        <v/>
      </c>
      <c r="AB1638">
        <f>(INDIRECT("a_"&amp;AB$2)/(AB$2+2))*(($C1638^(AB$2+2)-$H1638^(AB$2+2))/(ε_c1cd^(AB$2+2)))</f>
        <v/>
      </c>
      <c r="AC1638">
        <f>(INDIRECT("a_"&amp;AC$2)/(AC$2+2))*(($C1638^(AC$2+2)-$H1638^(AC$2+2))/(ε_c1cd^(AC$2+2)))</f>
        <v/>
      </c>
      <c r="AD1638">
        <f>(INDIRECT("a_"&amp;AD$2)/(AD$2+2))*(($C1638^(AD$2+2)-$H1638^(AD$2+2))/(ε_c1cd^(AD$2+2)))</f>
        <v/>
      </c>
      <c r="AE1638" s="111">
        <f>(b*f_cd/L1638)*SUM(U1638:Y1638)+SUM(Q1638:R1638)</f>
        <v/>
      </c>
      <c r="AF1638" s="112">
        <f>AE1638*(K1638-y+e)</f>
        <v/>
      </c>
      <c r="AG1638" s="113">
        <f>(b*f_cd/(L1638^2))*SUM(Z1638:AD1638)+SUM(S1638:T1638)-AF1638</f>
        <v/>
      </c>
      <c r="AH1638" s="114">
        <f>AG1638&lt;0</f>
        <v/>
      </c>
      <c r="AI1638" s="115">
        <f>IF(A1638=1,FALSE,(AND(AQ1638,AH1638,NOT(AI1637))))</f>
        <v/>
      </c>
      <c r="AJ1638" s="116">
        <f>(b*f_cd/L1638)*(a_1/2*J1638^2+a_2/3*J1638^3+a_3/4*J1638^4+a_4/5*J1638^5+a_5/6*J1638^6)+SUM(Q1638:R1638)</f>
        <v/>
      </c>
      <c r="AK1638">
        <f>AJ1638*(K1638-y+e)</f>
        <v/>
      </c>
      <c r="AL1638" s="118">
        <f>(b*f_cd/(L1638^2))*(a_1/3*J1638^3+a_2/4*J1638^4+a_3/5*J1638^5+a_4/6*J1638^6+a_5/7*J1638^7)+SUM(S1638:T1638)-AK1638</f>
        <v/>
      </c>
      <c r="AM1638" s="114">
        <f>AL1638&gt;0</f>
        <v/>
      </c>
      <c r="AN1638" s="115">
        <f>IF(A1638=1,FALSE,(AND(AQ1638,AM1638,NOT(AN1637))))</f>
        <v/>
      </c>
      <c r="AO1638">
        <f>IF(D1638=1,AND(AH1638,NOT(AI1638)),AND(AM1638,NOT(AN1638)))</f>
        <v/>
      </c>
      <c r="AP1638" s="119">
        <f>IF(D1638=1,AI1638,AN1638)</f>
        <v/>
      </c>
      <c r="AQ1638" s="125">
        <f>ABS(E1638)&lt;$AQ$2</f>
        <v/>
      </c>
      <c r="AS1638">
        <f>IF(AP1638,MAX(AS$3:AS1636)+1,"")</f>
        <v/>
      </c>
    </row>
    <row r="1639">
      <c r="A1639" t="n">
        <v>1549</v>
      </c>
      <c r="B1639" s="131">
        <f>IF(A1639=1,0,IF(AP1639,0.1*ε_cu1cd,0))</f>
        <v/>
      </c>
      <c r="C1639" s="131">
        <f>IF(A1639=1,0.1*ε_cu1cd,C1638+B1638)</f>
        <v/>
      </c>
      <c r="D1639" s="113">
        <f>IF('Нормальний переріз'!$D$68&gt;0,1,2)</f>
        <v/>
      </c>
      <c r="E1639" s="144">
        <f>IF(D1639=1,F1639,G1639)</f>
        <v/>
      </c>
      <c r="F1639" s="124">
        <f>IF(AI1638,0.11*ε_cu1cd,IF(AH1638,F1638*0.01,F1638))</f>
        <v/>
      </c>
      <c r="G1639" s="124">
        <f>IF(AP1638,-0.1*ε_cu1cd,IF(AM1638,G1638*0.01,G1638))</f>
        <v/>
      </c>
      <c r="H1639" s="113">
        <f>IF(A1639=1,E1639,IF(AO1638,H1638-E1638+E1639,IF(AP1638,0.8*H1638,H1638+E1639)))</f>
        <v/>
      </c>
      <c r="I1639" s="169">
        <f>(C1639-H1639)/h</f>
        <v/>
      </c>
      <c r="J1639">
        <f>C1639/(ε_c1cd)</f>
        <v/>
      </c>
      <c r="K1639">
        <f>C1639/I1639</f>
        <v/>
      </c>
      <c r="L1639" s="131">
        <f>I1639/(ε_c1cd)</f>
        <v/>
      </c>
      <c r="M1639">
        <f>I1639*(K1639-Z_s1)</f>
        <v/>
      </c>
      <c r="N1639">
        <f>I1639*(K1639-Z_s2)</f>
        <v/>
      </c>
      <c r="O1639">
        <f>E_s*M1639</f>
        <v/>
      </c>
      <c r="P1639">
        <f>E_s*N1639</f>
        <v/>
      </c>
      <c r="Q1639">
        <f>O1639*A_s1</f>
        <v/>
      </c>
      <c r="R1639">
        <f>P1639*A_s2</f>
        <v/>
      </c>
      <c r="S1639">
        <f>Q1639*($K1639-Z_s1)</f>
        <v/>
      </c>
      <c r="T1639">
        <f>R1639*($K1639-Z_s2)</f>
        <v/>
      </c>
      <c r="U1639">
        <f>(INDIRECT("a_"&amp;U$2)/(U$2+1))*(($C1639^(U$2+1)-$H1639^(U$2+1))/(ε_c1cd^(U$2+1)))</f>
        <v/>
      </c>
      <c r="V1639">
        <f>(INDIRECT("a_"&amp;V$2)/(V$2+1))*(($C1639^(V$2+1)-$H1639^(V$2+1))/(ε_c1cd^(V$2+1)))</f>
        <v/>
      </c>
      <c r="W1639">
        <f>(INDIRECT("a_"&amp;W$2)/(W$2+1))*(($C1639^(W$2+1)-$H1639^(W$2+1))/(ε_c1cd^(W$2+1)))</f>
        <v/>
      </c>
      <c r="X1639">
        <f>(INDIRECT("a_"&amp;X$2)/(X$2+1))*(($C1639^(X$2+1)-$H1639^(X$2+1))/(ε_c1cd^(X$2+1)))</f>
        <v/>
      </c>
      <c r="Y1639">
        <f>(INDIRECT("a_"&amp;Y$2)/(Y$2+1))*(($C1639^(Y$2+1)-$H1639^(Y$2+1))/(ε_c1cd^(Y$2+1)))</f>
        <v/>
      </c>
      <c r="Z1639">
        <f>(INDIRECT("a_"&amp;Z$2)/(Z$2+2))*(($C1639^(Z$2+2)-$H1639^(Z$2+2))/(ε_c1cd^(Z$2+2)))</f>
        <v/>
      </c>
      <c r="AA1639">
        <f>(INDIRECT("a_"&amp;AA$2)/(AA$2+2))*(($C1639^(AA$2+2)-$H1639^(AA$2+2))/(ε_c1cd^(AA$2+2)))</f>
        <v/>
      </c>
      <c r="AB1639">
        <f>(INDIRECT("a_"&amp;AB$2)/(AB$2+2))*(($C1639^(AB$2+2)-$H1639^(AB$2+2))/(ε_c1cd^(AB$2+2)))</f>
        <v/>
      </c>
      <c r="AC1639">
        <f>(INDIRECT("a_"&amp;AC$2)/(AC$2+2))*(($C1639^(AC$2+2)-$H1639^(AC$2+2))/(ε_c1cd^(AC$2+2)))</f>
        <v/>
      </c>
      <c r="AD1639">
        <f>(INDIRECT("a_"&amp;AD$2)/(AD$2+2))*(($C1639^(AD$2+2)-$H1639^(AD$2+2))/(ε_c1cd^(AD$2+2)))</f>
        <v/>
      </c>
      <c r="AE1639" s="111">
        <f>(b*f_cd/L1639)*SUM(U1639:Y1639)+SUM(Q1639:R1639)</f>
        <v/>
      </c>
      <c r="AF1639" s="112">
        <f>AE1639*(K1639-y+e)</f>
        <v/>
      </c>
      <c r="AG1639" s="113">
        <f>(b*f_cd/(L1639^2))*SUM(Z1639:AD1639)+SUM(S1639:T1639)-AF1639</f>
        <v/>
      </c>
      <c r="AH1639" s="114">
        <f>AG1639&lt;0</f>
        <v/>
      </c>
      <c r="AI1639" s="115">
        <f>IF(A1639=1,FALSE,(AND(AQ1639,AH1639,NOT(AI1638))))</f>
        <v/>
      </c>
      <c r="AJ1639" s="116">
        <f>(b*f_cd/L1639)*(a_1/2*J1639^2+a_2/3*J1639^3+a_3/4*J1639^4+a_4/5*J1639^5+a_5/6*J1639^6)+SUM(Q1639:R1639)</f>
        <v/>
      </c>
      <c r="AK1639">
        <f>AJ1639*(K1639-y+e)</f>
        <v/>
      </c>
      <c r="AL1639" s="118">
        <f>(b*f_cd/(L1639^2))*(a_1/3*J1639^3+a_2/4*J1639^4+a_3/5*J1639^5+a_4/6*J1639^6+a_5/7*J1639^7)+SUM(S1639:T1639)-AK1639</f>
        <v/>
      </c>
      <c r="AM1639" s="114">
        <f>AL1639&gt;0</f>
        <v/>
      </c>
      <c r="AN1639" s="115">
        <f>IF(A1639=1,FALSE,(AND(AQ1639,AM1639,NOT(AN1638))))</f>
        <v/>
      </c>
      <c r="AO1639">
        <f>IF(D1639=1,AND(AH1639,NOT(AI1639)),AND(AM1639,NOT(AN1639)))</f>
        <v/>
      </c>
      <c r="AP1639" s="119">
        <f>IF(D1639=1,AI1639,AN1639)</f>
        <v/>
      </c>
      <c r="AQ1639" s="125">
        <f>ABS(E1639)&lt;$AQ$2</f>
        <v/>
      </c>
      <c r="AS1639">
        <f>IF(AP1639,MAX(AS$3:AS1637)+1,"")</f>
        <v/>
      </c>
    </row>
    <row r="1640">
      <c r="A1640" t="n">
        <v>1550</v>
      </c>
      <c r="B1640" s="131">
        <f>IF(A1640=1,0,IF(AP1640,0.1*ε_cu1cd,0))</f>
        <v/>
      </c>
      <c r="C1640" s="131">
        <f>IF(A1640=1,0.1*ε_cu1cd,C1639+B1639)</f>
        <v/>
      </c>
      <c r="D1640" s="113">
        <f>IF('Нормальний переріз'!$D$68&gt;0,1,2)</f>
        <v/>
      </c>
      <c r="E1640" s="144">
        <f>IF(D1640=1,F1640,G1640)</f>
        <v/>
      </c>
      <c r="F1640" s="124">
        <f>IF(AI1639,0.11*ε_cu1cd,IF(AH1639,F1639*0.01,F1639))</f>
        <v/>
      </c>
      <c r="G1640" s="124">
        <f>IF(AP1639,-0.1*ε_cu1cd,IF(AM1639,G1639*0.01,G1639))</f>
        <v/>
      </c>
      <c r="H1640" s="113">
        <f>IF(A1640=1,E1640,IF(AO1639,H1639-E1639+E1640,IF(AP1639,0.8*H1639,H1639+E1640)))</f>
        <v/>
      </c>
      <c r="I1640" s="169">
        <f>(C1640-H1640)/h</f>
        <v/>
      </c>
      <c r="J1640">
        <f>C1640/(ε_c1cd)</f>
        <v/>
      </c>
      <c r="K1640">
        <f>C1640/I1640</f>
        <v/>
      </c>
      <c r="L1640" s="131">
        <f>I1640/(ε_c1cd)</f>
        <v/>
      </c>
      <c r="M1640">
        <f>I1640*(K1640-Z_s1)</f>
        <v/>
      </c>
      <c r="N1640">
        <f>I1640*(K1640-Z_s2)</f>
        <v/>
      </c>
      <c r="O1640">
        <f>E_s*M1640</f>
        <v/>
      </c>
      <c r="P1640">
        <f>E_s*N1640</f>
        <v/>
      </c>
      <c r="Q1640">
        <f>O1640*A_s1</f>
        <v/>
      </c>
      <c r="R1640">
        <f>P1640*A_s2</f>
        <v/>
      </c>
      <c r="S1640">
        <f>Q1640*($K1640-Z_s1)</f>
        <v/>
      </c>
      <c r="T1640">
        <f>R1640*($K1640-Z_s2)</f>
        <v/>
      </c>
      <c r="U1640">
        <f>(INDIRECT("a_"&amp;U$2)/(U$2+1))*(($C1640^(U$2+1)-$H1640^(U$2+1))/(ε_c1cd^(U$2+1)))</f>
        <v/>
      </c>
      <c r="V1640">
        <f>(INDIRECT("a_"&amp;V$2)/(V$2+1))*(($C1640^(V$2+1)-$H1640^(V$2+1))/(ε_c1cd^(V$2+1)))</f>
        <v/>
      </c>
      <c r="W1640">
        <f>(INDIRECT("a_"&amp;W$2)/(W$2+1))*(($C1640^(W$2+1)-$H1640^(W$2+1))/(ε_c1cd^(W$2+1)))</f>
        <v/>
      </c>
      <c r="X1640">
        <f>(INDIRECT("a_"&amp;X$2)/(X$2+1))*(($C1640^(X$2+1)-$H1640^(X$2+1))/(ε_c1cd^(X$2+1)))</f>
        <v/>
      </c>
      <c r="Y1640">
        <f>(INDIRECT("a_"&amp;Y$2)/(Y$2+1))*(($C1640^(Y$2+1)-$H1640^(Y$2+1))/(ε_c1cd^(Y$2+1)))</f>
        <v/>
      </c>
      <c r="Z1640">
        <f>(INDIRECT("a_"&amp;Z$2)/(Z$2+2))*(($C1640^(Z$2+2)-$H1640^(Z$2+2))/(ε_c1cd^(Z$2+2)))</f>
        <v/>
      </c>
      <c r="AA1640">
        <f>(INDIRECT("a_"&amp;AA$2)/(AA$2+2))*(($C1640^(AA$2+2)-$H1640^(AA$2+2))/(ε_c1cd^(AA$2+2)))</f>
        <v/>
      </c>
      <c r="AB1640">
        <f>(INDIRECT("a_"&amp;AB$2)/(AB$2+2))*(($C1640^(AB$2+2)-$H1640^(AB$2+2))/(ε_c1cd^(AB$2+2)))</f>
        <v/>
      </c>
      <c r="AC1640">
        <f>(INDIRECT("a_"&amp;AC$2)/(AC$2+2))*(($C1640^(AC$2+2)-$H1640^(AC$2+2))/(ε_c1cd^(AC$2+2)))</f>
        <v/>
      </c>
      <c r="AD1640">
        <f>(INDIRECT("a_"&amp;AD$2)/(AD$2+2))*(($C1640^(AD$2+2)-$H1640^(AD$2+2))/(ε_c1cd^(AD$2+2)))</f>
        <v/>
      </c>
      <c r="AE1640" s="111">
        <f>(b*f_cd/L1640)*SUM(U1640:Y1640)+SUM(Q1640:R1640)</f>
        <v/>
      </c>
      <c r="AF1640" s="112">
        <f>AE1640*(K1640-y+e)</f>
        <v/>
      </c>
      <c r="AG1640" s="113">
        <f>(b*f_cd/(L1640^2))*SUM(Z1640:AD1640)+SUM(S1640:T1640)-AF1640</f>
        <v/>
      </c>
      <c r="AH1640" s="114">
        <f>AG1640&lt;0</f>
        <v/>
      </c>
      <c r="AI1640" s="115">
        <f>IF(A1640=1,FALSE,(AND(AQ1640,AH1640,NOT(AI1639))))</f>
        <v/>
      </c>
      <c r="AJ1640" s="116">
        <f>(b*f_cd/L1640)*(a_1/2*J1640^2+a_2/3*J1640^3+a_3/4*J1640^4+a_4/5*J1640^5+a_5/6*J1640^6)+SUM(Q1640:R1640)</f>
        <v/>
      </c>
      <c r="AK1640">
        <f>AJ1640*(K1640-y+e)</f>
        <v/>
      </c>
      <c r="AL1640" s="118">
        <f>(b*f_cd/(L1640^2))*(a_1/3*J1640^3+a_2/4*J1640^4+a_3/5*J1640^5+a_4/6*J1640^6+a_5/7*J1640^7)+SUM(S1640:T1640)-AK1640</f>
        <v/>
      </c>
      <c r="AM1640" s="114">
        <f>AL1640&gt;0</f>
        <v/>
      </c>
      <c r="AN1640" s="115">
        <f>IF(A1640=1,FALSE,(AND(AQ1640,AM1640,NOT(AN1639))))</f>
        <v/>
      </c>
      <c r="AO1640">
        <f>IF(D1640=1,AND(AH1640,NOT(AI1640)),AND(AM1640,NOT(AN1640)))</f>
        <v/>
      </c>
      <c r="AP1640" s="119">
        <f>IF(D1640=1,AI1640,AN1640)</f>
        <v/>
      </c>
      <c r="AQ1640" s="125">
        <f>ABS(E1640)&lt;$AQ$2</f>
        <v/>
      </c>
      <c r="AS1640">
        <f>IF(AP1640,MAX(AS$3:AS1638)+1,"")</f>
        <v/>
      </c>
    </row>
    <row r="1641">
      <c r="A1641" t="n">
        <v>1551</v>
      </c>
      <c r="B1641" s="131">
        <f>IF(A1641=1,0,IF(AP1641,0.1*ε_cu1cd,0))</f>
        <v/>
      </c>
      <c r="C1641" s="131">
        <f>IF(A1641=1,0.1*ε_cu1cd,C1640+B1640)</f>
        <v/>
      </c>
      <c r="D1641" s="113">
        <f>IF('Нормальний переріз'!$D$68&gt;0,1,2)</f>
        <v/>
      </c>
      <c r="E1641" s="144">
        <f>IF(D1641=1,F1641,G1641)</f>
        <v/>
      </c>
      <c r="F1641" s="124">
        <f>IF(AI1640,0.11*ε_cu1cd,IF(AH1640,F1640*0.01,F1640))</f>
        <v/>
      </c>
      <c r="G1641" s="124">
        <f>IF(AP1640,-0.1*ε_cu1cd,IF(AM1640,G1640*0.01,G1640))</f>
        <v/>
      </c>
      <c r="H1641" s="113">
        <f>IF(A1641=1,E1641,IF(AO1640,H1640-E1640+E1641,IF(AP1640,0.8*H1640,H1640+E1641)))</f>
        <v/>
      </c>
      <c r="I1641" s="169">
        <f>(C1641-H1641)/h</f>
        <v/>
      </c>
      <c r="J1641">
        <f>C1641/(ε_c1cd)</f>
        <v/>
      </c>
      <c r="K1641">
        <f>C1641/I1641</f>
        <v/>
      </c>
      <c r="L1641" s="131">
        <f>I1641/(ε_c1cd)</f>
        <v/>
      </c>
      <c r="M1641">
        <f>I1641*(K1641-Z_s1)</f>
        <v/>
      </c>
      <c r="N1641">
        <f>I1641*(K1641-Z_s2)</f>
        <v/>
      </c>
      <c r="O1641">
        <f>E_s*M1641</f>
        <v/>
      </c>
      <c r="P1641">
        <f>E_s*N1641</f>
        <v/>
      </c>
      <c r="Q1641">
        <f>O1641*A_s1</f>
        <v/>
      </c>
      <c r="R1641">
        <f>P1641*A_s2</f>
        <v/>
      </c>
      <c r="S1641">
        <f>Q1641*($K1641-Z_s1)</f>
        <v/>
      </c>
      <c r="T1641">
        <f>R1641*($K1641-Z_s2)</f>
        <v/>
      </c>
      <c r="U1641">
        <f>(INDIRECT("a_"&amp;U$2)/(U$2+1))*(($C1641^(U$2+1)-$H1641^(U$2+1))/(ε_c1cd^(U$2+1)))</f>
        <v/>
      </c>
      <c r="V1641">
        <f>(INDIRECT("a_"&amp;V$2)/(V$2+1))*(($C1641^(V$2+1)-$H1641^(V$2+1))/(ε_c1cd^(V$2+1)))</f>
        <v/>
      </c>
      <c r="W1641">
        <f>(INDIRECT("a_"&amp;W$2)/(W$2+1))*(($C1641^(W$2+1)-$H1641^(W$2+1))/(ε_c1cd^(W$2+1)))</f>
        <v/>
      </c>
      <c r="X1641">
        <f>(INDIRECT("a_"&amp;X$2)/(X$2+1))*(($C1641^(X$2+1)-$H1641^(X$2+1))/(ε_c1cd^(X$2+1)))</f>
        <v/>
      </c>
      <c r="Y1641">
        <f>(INDIRECT("a_"&amp;Y$2)/(Y$2+1))*(($C1641^(Y$2+1)-$H1641^(Y$2+1))/(ε_c1cd^(Y$2+1)))</f>
        <v/>
      </c>
      <c r="Z1641">
        <f>(INDIRECT("a_"&amp;Z$2)/(Z$2+2))*(($C1641^(Z$2+2)-$H1641^(Z$2+2))/(ε_c1cd^(Z$2+2)))</f>
        <v/>
      </c>
      <c r="AA1641">
        <f>(INDIRECT("a_"&amp;AA$2)/(AA$2+2))*(($C1641^(AA$2+2)-$H1641^(AA$2+2))/(ε_c1cd^(AA$2+2)))</f>
        <v/>
      </c>
      <c r="AB1641">
        <f>(INDIRECT("a_"&amp;AB$2)/(AB$2+2))*(($C1641^(AB$2+2)-$H1641^(AB$2+2))/(ε_c1cd^(AB$2+2)))</f>
        <v/>
      </c>
      <c r="AC1641">
        <f>(INDIRECT("a_"&amp;AC$2)/(AC$2+2))*(($C1641^(AC$2+2)-$H1641^(AC$2+2))/(ε_c1cd^(AC$2+2)))</f>
        <v/>
      </c>
      <c r="AD1641">
        <f>(INDIRECT("a_"&amp;AD$2)/(AD$2+2))*(($C1641^(AD$2+2)-$H1641^(AD$2+2))/(ε_c1cd^(AD$2+2)))</f>
        <v/>
      </c>
      <c r="AE1641" s="111">
        <f>(b*f_cd/L1641)*SUM(U1641:Y1641)+SUM(Q1641:R1641)</f>
        <v/>
      </c>
      <c r="AF1641" s="112">
        <f>AE1641*(K1641-y+e)</f>
        <v/>
      </c>
      <c r="AG1641" s="113">
        <f>(b*f_cd/(L1641^2))*SUM(Z1641:AD1641)+SUM(S1641:T1641)-AF1641</f>
        <v/>
      </c>
      <c r="AH1641" s="114">
        <f>AG1641&lt;0</f>
        <v/>
      </c>
      <c r="AI1641" s="115">
        <f>IF(A1641=1,FALSE,(AND(AQ1641,AH1641,NOT(AI1640))))</f>
        <v/>
      </c>
      <c r="AJ1641" s="116">
        <f>(b*f_cd/L1641)*(a_1/2*J1641^2+a_2/3*J1641^3+a_3/4*J1641^4+a_4/5*J1641^5+a_5/6*J1641^6)+SUM(Q1641:R1641)</f>
        <v/>
      </c>
      <c r="AK1641">
        <f>AJ1641*(K1641-y+e)</f>
        <v/>
      </c>
      <c r="AL1641" s="118">
        <f>(b*f_cd/(L1641^2))*(a_1/3*J1641^3+a_2/4*J1641^4+a_3/5*J1641^5+a_4/6*J1641^6+a_5/7*J1641^7)+SUM(S1641:T1641)-AK1641</f>
        <v/>
      </c>
      <c r="AM1641" s="114">
        <f>AL1641&gt;0</f>
        <v/>
      </c>
      <c r="AN1641" s="115">
        <f>IF(A1641=1,FALSE,(AND(AQ1641,AM1641,NOT(AN1640))))</f>
        <v/>
      </c>
      <c r="AO1641">
        <f>IF(D1641=1,AND(AH1641,NOT(AI1641)),AND(AM1641,NOT(AN1641)))</f>
        <v/>
      </c>
      <c r="AP1641" s="119">
        <f>IF(D1641=1,AI1641,AN1641)</f>
        <v/>
      </c>
      <c r="AQ1641" s="125">
        <f>ABS(E1641)&lt;$AQ$2</f>
        <v/>
      </c>
      <c r="AS1641">
        <f>IF(AP1641,MAX(AS$3:AS1639)+1,"")</f>
        <v/>
      </c>
    </row>
    <row r="1642">
      <c r="A1642" t="n">
        <v>1552</v>
      </c>
      <c r="B1642" s="131">
        <f>IF(A1642=1,0,IF(AP1642,0.1*ε_cu1cd,0))</f>
        <v/>
      </c>
      <c r="C1642" s="131">
        <f>IF(A1642=1,0.1*ε_cu1cd,C1641+B1641)</f>
        <v/>
      </c>
      <c r="D1642" s="113">
        <f>IF('Нормальний переріз'!$D$68&gt;0,1,2)</f>
        <v/>
      </c>
      <c r="E1642" s="144">
        <f>IF(D1642=1,F1642,G1642)</f>
        <v/>
      </c>
      <c r="F1642" s="124">
        <f>IF(AI1641,0.11*ε_cu1cd,IF(AH1641,F1641*0.01,F1641))</f>
        <v/>
      </c>
      <c r="G1642" s="124">
        <f>IF(AP1641,-0.1*ε_cu1cd,IF(AM1641,G1641*0.01,G1641))</f>
        <v/>
      </c>
      <c r="H1642" s="113">
        <f>IF(A1642=1,E1642,IF(AO1641,H1641-E1641+E1642,IF(AP1641,0.8*H1641,H1641+E1642)))</f>
        <v/>
      </c>
      <c r="I1642" s="169">
        <f>(C1642-H1642)/h</f>
        <v/>
      </c>
      <c r="J1642">
        <f>C1642/(ε_c1cd)</f>
        <v/>
      </c>
      <c r="K1642">
        <f>C1642/I1642</f>
        <v/>
      </c>
      <c r="L1642" s="131">
        <f>I1642/(ε_c1cd)</f>
        <v/>
      </c>
      <c r="M1642">
        <f>I1642*(K1642-Z_s1)</f>
        <v/>
      </c>
      <c r="N1642">
        <f>I1642*(K1642-Z_s2)</f>
        <v/>
      </c>
      <c r="O1642">
        <f>E_s*M1642</f>
        <v/>
      </c>
      <c r="P1642">
        <f>E_s*N1642</f>
        <v/>
      </c>
      <c r="Q1642">
        <f>O1642*A_s1</f>
        <v/>
      </c>
      <c r="R1642">
        <f>P1642*A_s2</f>
        <v/>
      </c>
      <c r="S1642">
        <f>Q1642*($K1642-Z_s1)</f>
        <v/>
      </c>
      <c r="T1642">
        <f>R1642*($K1642-Z_s2)</f>
        <v/>
      </c>
      <c r="U1642">
        <f>(INDIRECT("a_"&amp;U$2)/(U$2+1))*(($C1642^(U$2+1)-$H1642^(U$2+1))/(ε_c1cd^(U$2+1)))</f>
        <v/>
      </c>
      <c r="V1642">
        <f>(INDIRECT("a_"&amp;V$2)/(V$2+1))*(($C1642^(V$2+1)-$H1642^(V$2+1))/(ε_c1cd^(V$2+1)))</f>
        <v/>
      </c>
      <c r="W1642">
        <f>(INDIRECT("a_"&amp;W$2)/(W$2+1))*(($C1642^(W$2+1)-$H1642^(W$2+1))/(ε_c1cd^(W$2+1)))</f>
        <v/>
      </c>
      <c r="X1642">
        <f>(INDIRECT("a_"&amp;X$2)/(X$2+1))*(($C1642^(X$2+1)-$H1642^(X$2+1))/(ε_c1cd^(X$2+1)))</f>
        <v/>
      </c>
      <c r="Y1642">
        <f>(INDIRECT("a_"&amp;Y$2)/(Y$2+1))*(($C1642^(Y$2+1)-$H1642^(Y$2+1))/(ε_c1cd^(Y$2+1)))</f>
        <v/>
      </c>
      <c r="Z1642">
        <f>(INDIRECT("a_"&amp;Z$2)/(Z$2+2))*(($C1642^(Z$2+2)-$H1642^(Z$2+2))/(ε_c1cd^(Z$2+2)))</f>
        <v/>
      </c>
      <c r="AA1642">
        <f>(INDIRECT("a_"&amp;AA$2)/(AA$2+2))*(($C1642^(AA$2+2)-$H1642^(AA$2+2))/(ε_c1cd^(AA$2+2)))</f>
        <v/>
      </c>
      <c r="AB1642">
        <f>(INDIRECT("a_"&amp;AB$2)/(AB$2+2))*(($C1642^(AB$2+2)-$H1642^(AB$2+2))/(ε_c1cd^(AB$2+2)))</f>
        <v/>
      </c>
      <c r="AC1642">
        <f>(INDIRECT("a_"&amp;AC$2)/(AC$2+2))*(($C1642^(AC$2+2)-$H1642^(AC$2+2))/(ε_c1cd^(AC$2+2)))</f>
        <v/>
      </c>
      <c r="AD1642">
        <f>(INDIRECT("a_"&amp;AD$2)/(AD$2+2))*(($C1642^(AD$2+2)-$H1642^(AD$2+2))/(ε_c1cd^(AD$2+2)))</f>
        <v/>
      </c>
      <c r="AE1642" s="111">
        <f>(b*f_cd/L1642)*SUM(U1642:Y1642)+SUM(Q1642:R1642)</f>
        <v/>
      </c>
      <c r="AF1642" s="112">
        <f>AE1642*(K1642-y+e)</f>
        <v/>
      </c>
      <c r="AG1642" s="113">
        <f>(b*f_cd/(L1642^2))*SUM(Z1642:AD1642)+SUM(S1642:T1642)-AF1642</f>
        <v/>
      </c>
      <c r="AH1642" s="114">
        <f>AG1642&lt;0</f>
        <v/>
      </c>
      <c r="AI1642" s="115">
        <f>IF(A1642=1,FALSE,(AND(AQ1642,AH1642,NOT(AI1641))))</f>
        <v/>
      </c>
      <c r="AJ1642" s="116">
        <f>(b*f_cd/L1642)*(a_1/2*J1642^2+a_2/3*J1642^3+a_3/4*J1642^4+a_4/5*J1642^5+a_5/6*J1642^6)+SUM(Q1642:R1642)</f>
        <v/>
      </c>
      <c r="AK1642">
        <f>AJ1642*(K1642-y+e)</f>
        <v/>
      </c>
      <c r="AL1642" s="118">
        <f>(b*f_cd/(L1642^2))*(a_1/3*J1642^3+a_2/4*J1642^4+a_3/5*J1642^5+a_4/6*J1642^6+a_5/7*J1642^7)+SUM(S1642:T1642)-AK1642</f>
        <v/>
      </c>
      <c r="AM1642" s="114">
        <f>AL1642&gt;0</f>
        <v/>
      </c>
      <c r="AN1642" s="115">
        <f>IF(A1642=1,FALSE,(AND(AQ1642,AM1642,NOT(AN1641))))</f>
        <v/>
      </c>
      <c r="AO1642">
        <f>IF(D1642=1,AND(AH1642,NOT(AI1642)),AND(AM1642,NOT(AN1642)))</f>
        <v/>
      </c>
      <c r="AP1642" s="119">
        <f>IF(D1642=1,AI1642,AN1642)</f>
        <v/>
      </c>
      <c r="AQ1642" s="125">
        <f>ABS(E1642)&lt;$AQ$2</f>
        <v/>
      </c>
      <c r="AS1642">
        <f>IF(AP1642,MAX(AS$3:AS1640)+1,"")</f>
        <v/>
      </c>
    </row>
    <row r="1643">
      <c r="A1643" t="n">
        <v>1553</v>
      </c>
      <c r="B1643" s="131">
        <f>IF(A1643=1,0,IF(AP1643,0.1*ε_cu1cd,0))</f>
        <v/>
      </c>
      <c r="C1643" s="131">
        <f>IF(A1643=1,0.1*ε_cu1cd,C1642+B1642)</f>
        <v/>
      </c>
      <c r="D1643" s="113">
        <f>IF('Нормальний переріз'!$D$68&gt;0,1,2)</f>
        <v/>
      </c>
      <c r="E1643" s="144">
        <f>IF(D1643=1,F1643,G1643)</f>
        <v/>
      </c>
      <c r="F1643" s="124">
        <f>IF(AI1642,0.11*ε_cu1cd,IF(AH1642,F1642*0.01,F1642))</f>
        <v/>
      </c>
      <c r="G1643" s="124">
        <f>IF(AP1642,-0.1*ε_cu1cd,IF(AM1642,G1642*0.01,G1642))</f>
        <v/>
      </c>
      <c r="H1643" s="113">
        <f>IF(A1643=1,E1643,IF(AO1642,H1642-E1642+E1643,IF(AP1642,0.8*H1642,H1642+E1643)))</f>
        <v/>
      </c>
      <c r="I1643" s="169">
        <f>(C1643-H1643)/h</f>
        <v/>
      </c>
      <c r="J1643">
        <f>C1643/(ε_c1cd)</f>
        <v/>
      </c>
      <c r="K1643">
        <f>C1643/I1643</f>
        <v/>
      </c>
      <c r="L1643" s="131">
        <f>I1643/(ε_c1cd)</f>
        <v/>
      </c>
      <c r="M1643">
        <f>I1643*(K1643-Z_s1)</f>
        <v/>
      </c>
      <c r="N1643">
        <f>I1643*(K1643-Z_s2)</f>
        <v/>
      </c>
      <c r="O1643">
        <f>E_s*M1643</f>
        <v/>
      </c>
      <c r="P1643">
        <f>E_s*N1643</f>
        <v/>
      </c>
      <c r="Q1643">
        <f>O1643*A_s1</f>
        <v/>
      </c>
      <c r="R1643">
        <f>P1643*A_s2</f>
        <v/>
      </c>
      <c r="S1643">
        <f>Q1643*($K1643-Z_s1)</f>
        <v/>
      </c>
      <c r="T1643">
        <f>R1643*($K1643-Z_s2)</f>
        <v/>
      </c>
      <c r="U1643">
        <f>(INDIRECT("a_"&amp;U$2)/(U$2+1))*(($C1643^(U$2+1)-$H1643^(U$2+1))/(ε_c1cd^(U$2+1)))</f>
        <v/>
      </c>
      <c r="V1643">
        <f>(INDIRECT("a_"&amp;V$2)/(V$2+1))*(($C1643^(V$2+1)-$H1643^(V$2+1))/(ε_c1cd^(V$2+1)))</f>
        <v/>
      </c>
      <c r="W1643">
        <f>(INDIRECT("a_"&amp;W$2)/(W$2+1))*(($C1643^(W$2+1)-$H1643^(W$2+1))/(ε_c1cd^(W$2+1)))</f>
        <v/>
      </c>
      <c r="X1643">
        <f>(INDIRECT("a_"&amp;X$2)/(X$2+1))*(($C1643^(X$2+1)-$H1643^(X$2+1))/(ε_c1cd^(X$2+1)))</f>
        <v/>
      </c>
      <c r="Y1643">
        <f>(INDIRECT("a_"&amp;Y$2)/(Y$2+1))*(($C1643^(Y$2+1)-$H1643^(Y$2+1))/(ε_c1cd^(Y$2+1)))</f>
        <v/>
      </c>
      <c r="Z1643">
        <f>(INDIRECT("a_"&amp;Z$2)/(Z$2+2))*(($C1643^(Z$2+2)-$H1643^(Z$2+2))/(ε_c1cd^(Z$2+2)))</f>
        <v/>
      </c>
      <c r="AA1643">
        <f>(INDIRECT("a_"&amp;AA$2)/(AA$2+2))*(($C1643^(AA$2+2)-$H1643^(AA$2+2))/(ε_c1cd^(AA$2+2)))</f>
        <v/>
      </c>
      <c r="AB1643">
        <f>(INDIRECT("a_"&amp;AB$2)/(AB$2+2))*(($C1643^(AB$2+2)-$H1643^(AB$2+2))/(ε_c1cd^(AB$2+2)))</f>
        <v/>
      </c>
      <c r="AC1643">
        <f>(INDIRECT("a_"&amp;AC$2)/(AC$2+2))*(($C1643^(AC$2+2)-$H1643^(AC$2+2))/(ε_c1cd^(AC$2+2)))</f>
        <v/>
      </c>
      <c r="AD1643">
        <f>(INDIRECT("a_"&amp;AD$2)/(AD$2+2))*(($C1643^(AD$2+2)-$H1643^(AD$2+2))/(ε_c1cd^(AD$2+2)))</f>
        <v/>
      </c>
      <c r="AE1643" s="111">
        <f>(b*f_cd/L1643)*SUM(U1643:Y1643)+SUM(Q1643:R1643)</f>
        <v/>
      </c>
      <c r="AF1643" s="112">
        <f>AE1643*(K1643-y+e)</f>
        <v/>
      </c>
      <c r="AG1643" s="113">
        <f>(b*f_cd/(L1643^2))*SUM(Z1643:AD1643)+SUM(S1643:T1643)-AF1643</f>
        <v/>
      </c>
      <c r="AH1643" s="114">
        <f>AG1643&lt;0</f>
        <v/>
      </c>
      <c r="AI1643" s="115">
        <f>IF(A1643=1,FALSE,(AND(AQ1643,AH1643,NOT(AI1642))))</f>
        <v/>
      </c>
      <c r="AJ1643" s="116">
        <f>(b*f_cd/L1643)*(a_1/2*J1643^2+a_2/3*J1643^3+a_3/4*J1643^4+a_4/5*J1643^5+a_5/6*J1643^6)+SUM(Q1643:R1643)</f>
        <v/>
      </c>
      <c r="AK1643">
        <f>AJ1643*(K1643-y+e)</f>
        <v/>
      </c>
      <c r="AL1643" s="118">
        <f>(b*f_cd/(L1643^2))*(a_1/3*J1643^3+a_2/4*J1643^4+a_3/5*J1643^5+a_4/6*J1643^6+a_5/7*J1643^7)+SUM(S1643:T1643)-AK1643</f>
        <v/>
      </c>
      <c r="AM1643" s="114">
        <f>AL1643&gt;0</f>
        <v/>
      </c>
      <c r="AN1643" s="115">
        <f>IF(A1643=1,FALSE,(AND(AQ1643,AM1643,NOT(AN1642))))</f>
        <v/>
      </c>
      <c r="AO1643">
        <f>IF(D1643=1,AND(AH1643,NOT(AI1643)),AND(AM1643,NOT(AN1643)))</f>
        <v/>
      </c>
      <c r="AP1643" s="119">
        <f>IF(D1643=1,AI1643,AN1643)</f>
        <v/>
      </c>
      <c r="AQ1643" s="125">
        <f>ABS(E1643)&lt;$AQ$2</f>
        <v/>
      </c>
      <c r="AS1643">
        <f>IF(AP1643,MAX(AS$3:AS1641)+1,"")</f>
        <v/>
      </c>
    </row>
    <row r="1644">
      <c r="A1644" t="n">
        <v>1554</v>
      </c>
      <c r="B1644" s="131">
        <f>IF(A1644=1,0,IF(AP1644,0.1*ε_cu1cd,0))</f>
        <v/>
      </c>
      <c r="C1644" s="131">
        <f>IF(A1644=1,0.1*ε_cu1cd,C1643+B1643)</f>
        <v/>
      </c>
      <c r="D1644" s="113">
        <f>IF('Нормальний переріз'!$D$68&gt;0,1,2)</f>
        <v/>
      </c>
      <c r="E1644" s="144">
        <f>IF(D1644=1,F1644,G1644)</f>
        <v/>
      </c>
      <c r="F1644" s="124">
        <f>IF(AI1643,0.11*ε_cu1cd,IF(AH1643,F1643*0.01,F1643))</f>
        <v/>
      </c>
      <c r="G1644" s="124">
        <f>IF(AP1643,-0.1*ε_cu1cd,IF(AM1643,G1643*0.01,G1643))</f>
        <v/>
      </c>
      <c r="H1644" s="113">
        <f>IF(A1644=1,E1644,IF(AO1643,H1643-E1643+E1644,IF(AP1643,0.8*H1643,H1643+E1644)))</f>
        <v/>
      </c>
      <c r="I1644" s="169">
        <f>(C1644-H1644)/h</f>
        <v/>
      </c>
      <c r="J1644">
        <f>C1644/(ε_c1cd)</f>
        <v/>
      </c>
      <c r="K1644">
        <f>C1644/I1644</f>
        <v/>
      </c>
      <c r="L1644" s="131">
        <f>I1644/(ε_c1cd)</f>
        <v/>
      </c>
      <c r="M1644">
        <f>I1644*(K1644-Z_s1)</f>
        <v/>
      </c>
      <c r="N1644">
        <f>I1644*(K1644-Z_s2)</f>
        <v/>
      </c>
      <c r="O1644">
        <f>E_s*M1644</f>
        <v/>
      </c>
      <c r="P1644">
        <f>E_s*N1644</f>
        <v/>
      </c>
      <c r="Q1644">
        <f>O1644*A_s1</f>
        <v/>
      </c>
      <c r="R1644">
        <f>P1644*A_s2</f>
        <v/>
      </c>
      <c r="S1644">
        <f>Q1644*($K1644-Z_s1)</f>
        <v/>
      </c>
      <c r="T1644">
        <f>R1644*($K1644-Z_s2)</f>
        <v/>
      </c>
      <c r="U1644">
        <f>(INDIRECT("a_"&amp;U$2)/(U$2+1))*(($C1644^(U$2+1)-$H1644^(U$2+1))/(ε_c1cd^(U$2+1)))</f>
        <v/>
      </c>
      <c r="V1644">
        <f>(INDIRECT("a_"&amp;V$2)/(V$2+1))*(($C1644^(V$2+1)-$H1644^(V$2+1))/(ε_c1cd^(V$2+1)))</f>
        <v/>
      </c>
      <c r="W1644">
        <f>(INDIRECT("a_"&amp;W$2)/(W$2+1))*(($C1644^(W$2+1)-$H1644^(W$2+1))/(ε_c1cd^(W$2+1)))</f>
        <v/>
      </c>
      <c r="X1644">
        <f>(INDIRECT("a_"&amp;X$2)/(X$2+1))*(($C1644^(X$2+1)-$H1644^(X$2+1))/(ε_c1cd^(X$2+1)))</f>
        <v/>
      </c>
      <c r="Y1644">
        <f>(INDIRECT("a_"&amp;Y$2)/(Y$2+1))*(($C1644^(Y$2+1)-$H1644^(Y$2+1))/(ε_c1cd^(Y$2+1)))</f>
        <v/>
      </c>
      <c r="Z1644">
        <f>(INDIRECT("a_"&amp;Z$2)/(Z$2+2))*(($C1644^(Z$2+2)-$H1644^(Z$2+2))/(ε_c1cd^(Z$2+2)))</f>
        <v/>
      </c>
      <c r="AA1644">
        <f>(INDIRECT("a_"&amp;AA$2)/(AA$2+2))*(($C1644^(AA$2+2)-$H1644^(AA$2+2))/(ε_c1cd^(AA$2+2)))</f>
        <v/>
      </c>
      <c r="AB1644">
        <f>(INDIRECT("a_"&amp;AB$2)/(AB$2+2))*(($C1644^(AB$2+2)-$H1644^(AB$2+2))/(ε_c1cd^(AB$2+2)))</f>
        <v/>
      </c>
      <c r="AC1644">
        <f>(INDIRECT("a_"&amp;AC$2)/(AC$2+2))*(($C1644^(AC$2+2)-$H1644^(AC$2+2))/(ε_c1cd^(AC$2+2)))</f>
        <v/>
      </c>
      <c r="AD1644">
        <f>(INDIRECT("a_"&amp;AD$2)/(AD$2+2))*(($C1644^(AD$2+2)-$H1644^(AD$2+2))/(ε_c1cd^(AD$2+2)))</f>
        <v/>
      </c>
      <c r="AE1644" s="111">
        <f>(b*f_cd/L1644)*SUM(U1644:Y1644)+SUM(Q1644:R1644)</f>
        <v/>
      </c>
      <c r="AF1644" s="112">
        <f>AE1644*(K1644-y+e)</f>
        <v/>
      </c>
      <c r="AG1644" s="113">
        <f>(b*f_cd/(L1644^2))*SUM(Z1644:AD1644)+SUM(S1644:T1644)-AF1644</f>
        <v/>
      </c>
      <c r="AH1644" s="114">
        <f>AG1644&lt;0</f>
        <v/>
      </c>
      <c r="AI1644" s="115">
        <f>IF(A1644=1,FALSE,(AND(AQ1644,AH1644,NOT(AI1643))))</f>
        <v/>
      </c>
      <c r="AJ1644" s="116">
        <f>(b*f_cd/L1644)*(a_1/2*J1644^2+a_2/3*J1644^3+a_3/4*J1644^4+a_4/5*J1644^5+a_5/6*J1644^6)+SUM(Q1644:R1644)</f>
        <v/>
      </c>
      <c r="AK1644">
        <f>AJ1644*(K1644-y+e)</f>
        <v/>
      </c>
      <c r="AL1644" s="118">
        <f>(b*f_cd/(L1644^2))*(a_1/3*J1644^3+a_2/4*J1644^4+a_3/5*J1644^5+a_4/6*J1644^6+a_5/7*J1644^7)+SUM(S1644:T1644)-AK1644</f>
        <v/>
      </c>
      <c r="AM1644" s="114">
        <f>AL1644&gt;0</f>
        <v/>
      </c>
      <c r="AN1644" s="115">
        <f>IF(A1644=1,FALSE,(AND(AQ1644,AM1644,NOT(AN1643))))</f>
        <v/>
      </c>
      <c r="AO1644">
        <f>IF(D1644=1,AND(AH1644,NOT(AI1644)),AND(AM1644,NOT(AN1644)))</f>
        <v/>
      </c>
      <c r="AP1644" s="119">
        <f>IF(D1644=1,AI1644,AN1644)</f>
        <v/>
      </c>
      <c r="AQ1644" s="125">
        <f>ABS(E1644)&lt;$AQ$2</f>
        <v/>
      </c>
      <c r="AS1644">
        <f>IF(AP1644,MAX(AS$3:AS1642)+1,"")</f>
        <v/>
      </c>
    </row>
    <row r="1645">
      <c r="A1645" t="n">
        <v>1555</v>
      </c>
      <c r="B1645" s="131">
        <f>IF(A1645=1,0,IF(AP1645,0.1*ε_cu1cd,0))</f>
        <v/>
      </c>
      <c r="C1645" s="131">
        <f>IF(A1645=1,0.1*ε_cu1cd,C1644+B1644)</f>
        <v/>
      </c>
      <c r="D1645" s="113">
        <f>IF('Нормальний переріз'!$D$68&gt;0,1,2)</f>
        <v/>
      </c>
      <c r="E1645" s="144">
        <f>IF(D1645=1,F1645,G1645)</f>
        <v/>
      </c>
      <c r="F1645" s="124">
        <f>IF(AI1644,0.11*ε_cu1cd,IF(AH1644,F1644*0.01,F1644))</f>
        <v/>
      </c>
      <c r="G1645" s="124">
        <f>IF(AP1644,-0.1*ε_cu1cd,IF(AM1644,G1644*0.01,G1644))</f>
        <v/>
      </c>
      <c r="H1645" s="113">
        <f>IF(A1645=1,E1645,IF(AO1644,H1644-E1644+E1645,IF(AP1644,0.8*H1644,H1644+E1645)))</f>
        <v/>
      </c>
      <c r="I1645" s="169">
        <f>(C1645-H1645)/h</f>
        <v/>
      </c>
      <c r="J1645">
        <f>C1645/(ε_c1cd)</f>
        <v/>
      </c>
      <c r="K1645">
        <f>C1645/I1645</f>
        <v/>
      </c>
      <c r="L1645" s="131">
        <f>I1645/(ε_c1cd)</f>
        <v/>
      </c>
      <c r="M1645">
        <f>I1645*(K1645-Z_s1)</f>
        <v/>
      </c>
      <c r="N1645">
        <f>I1645*(K1645-Z_s2)</f>
        <v/>
      </c>
      <c r="O1645">
        <f>E_s*M1645</f>
        <v/>
      </c>
      <c r="P1645">
        <f>E_s*N1645</f>
        <v/>
      </c>
      <c r="Q1645">
        <f>O1645*A_s1</f>
        <v/>
      </c>
      <c r="R1645">
        <f>P1645*A_s2</f>
        <v/>
      </c>
      <c r="S1645">
        <f>Q1645*($K1645-Z_s1)</f>
        <v/>
      </c>
      <c r="T1645">
        <f>R1645*($K1645-Z_s2)</f>
        <v/>
      </c>
      <c r="U1645">
        <f>(INDIRECT("a_"&amp;U$2)/(U$2+1))*(($C1645^(U$2+1)-$H1645^(U$2+1))/(ε_c1cd^(U$2+1)))</f>
        <v/>
      </c>
      <c r="V1645">
        <f>(INDIRECT("a_"&amp;V$2)/(V$2+1))*(($C1645^(V$2+1)-$H1645^(V$2+1))/(ε_c1cd^(V$2+1)))</f>
        <v/>
      </c>
      <c r="W1645">
        <f>(INDIRECT("a_"&amp;W$2)/(W$2+1))*(($C1645^(W$2+1)-$H1645^(W$2+1))/(ε_c1cd^(W$2+1)))</f>
        <v/>
      </c>
      <c r="X1645">
        <f>(INDIRECT("a_"&amp;X$2)/(X$2+1))*(($C1645^(X$2+1)-$H1645^(X$2+1))/(ε_c1cd^(X$2+1)))</f>
        <v/>
      </c>
      <c r="Y1645">
        <f>(INDIRECT("a_"&amp;Y$2)/(Y$2+1))*(($C1645^(Y$2+1)-$H1645^(Y$2+1))/(ε_c1cd^(Y$2+1)))</f>
        <v/>
      </c>
      <c r="Z1645">
        <f>(INDIRECT("a_"&amp;Z$2)/(Z$2+2))*(($C1645^(Z$2+2)-$H1645^(Z$2+2))/(ε_c1cd^(Z$2+2)))</f>
        <v/>
      </c>
      <c r="AA1645">
        <f>(INDIRECT("a_"&amp;AA$2)/(AA$2+2))*(($C1645^(AA$2+2)-$H1645^(AA$2+2))/(ε_c1cd^(AA$2+2)))</f>
        <v/>
      </c>
      <c r="AB1645">
        <f>(INDIRECT("a_"&amp;AB$2)/(AB$2+2))*(($C1645^(AB$2+2)-$H1645^(AB$2+2))/(ε_c1cd^(AB$2+2)))</f>
        <v/>
      </c>
      <c r="AC1645">
        <f>(INDIRECT("a_"&amp;AC$2)/(AC$2+2))*(($C1645^(AC$2+2)-$H1645^(AC$2+2))/(ε_c1cd^(AC$2+2)))</f>
        <v/>
      </c>
      <c r="AD1645">
        <f>(INDIRECT("a_"&amp;AD$2)/(AD$2+2))*(($C1645^(AD$2+2)-$H1645^(AD$2+2))/(ε_c1cd^(AD$2+2)))</f>
        <v/>
      </c>
      <c r="AE1645" s="111">
        <f>(b*f_cd/L1645)*SUM(U1645:Y1645)+SUM(Q1645:R1645)</f>
        <v/>
      </c>
      <c r="AF1645" s="112">
        <f>AE1645*(K1645-y+e)</f>
        <v/>
      </c>
      <c r="AG1645" s="113">
        <f>(b*f_cd/(L1645^2))*SUM(Z1645:AD1645)+SUM(S1645:T1645)-AF1645</f>
        <v/>
      </c>
      <c r="AH1645" s="114">
        <f>AG1645&lt;0</f>
        <v/>
      </c>
      <c r="AI1645" s="115">
        <f>IF(A1645=1,FALSE,(AND(AQ1645,AH1645,NOT(AI1644))))</f>
        <v/>
      </c>
      <c r="AJ1645" s="116">
        <f>(b*f_cd/L1645)*(a_1/2*J1645^2+a_2/3*J1645^3+a_3/4*J1645^4+a_4/5*J1645^5+a_5/6*J1645^6)+SUM(Q1645:R1645)</f>
        <v/>
      </c>
      <c r="AK1645">
        <f>AJ1645*(K1645-y+e)</f>
        <v/>
      </c>
      <c r="AL1645" s="118">
        <f>(b*f_cd/(L1645^2))*(a_1/3*J1645^3+a_2/4*J1645^4+a_3/5*J1645^5+a_4/6*J1645^6+a_5/7*J1645^7)+SUM(S1645:T1645)-AK1645</f>
        <v/>
      </c>
      <c r="AM1645" s="114">
        <f>AL1645&gt;0</f>
        <v/>
      </c>
      <c r="AN1645" s="115">
        <f>IF(A1645=1,FALSE,(AND(AQ1645,AM1645,NOT(AN1644))))</f>
        <v/>
      </c>
      <c r="AO1645">
        <f>IF(D1645=1,AND(AH1645,NOT(AI1645)),AND(AM1645,NOT(AN1645)))</f>
        <v/>
      </c>
      <c r="AP1645" s="119">
        <f>IF(D1645=1,AI1645,AN1645)</f>
        <v/>
      </c>
      <c r="AQ1645" s="125">
        <f>ABS(E1645)&lt;$AQ$2</f>
        <v/>
      </c>
      <c r="AS1645">
        <f>IF(AP1645,MAX(AS$3:AS1643)+1,"")</f>
        <v/>
      </c>
    </row>
    <row r="1646">
      <c r="A1646" t="n">
        <v>1556</v>
      </c>
      <c r="B1646" s="131">
        <f>IF(A1646=1,0,IF(AP1646,0.1*ε_cu1cd,0))</f>
        <v/>
      </c>
      <c r="C1646" s="131">
        <f>IF(A1646=1,0.1*ε_cu1cd,C1645+B1645)</f>
        <v/>
      </c>
      <c r="D1646" s="113">
        <f>IF('Нормальний переріз'!$D$68&gt;0,1,2)</f>
        <v/>
      </c>
      <c r="E1646" s="144">
        <f>IF(D1646=1,F1646,G1646)</f>
        <v/>
      </c>
      <c r="F1646" s="124">
        <f>IF(AI1645,0.11*ε_cu1cd,IF(AH1645,F1645*0.01,F1645))</f>
        <v/>
      </c>
      <c r="G1646" s="124">
        <f>IF(AP1645,-0.1*ε_cu1cd,IF(AM1645,G1645*0.01,G1645))</f>
        <v/>
      </c>
      <c r="H1646" s="113">
        <f>IF(A1646=1,E1646,IF(AO1645,H1645-E1645+E1646,IF(AP1645,0.8*H1645,H1645+E1646)))</f>
        <v/>
      </c>
      <c r="I1646" s="169">
        <f>(C1646-H1646)/h</f>
        <v/>
      </c>
      <c r="J1646">
        <f>C1646/(ε_c1cd)</f>
        <v/>
      </c>
      <c r="K1646">
        <f>C1646/I1646</f>
        <v/>
      </c>
      <c r="L1646" s="131">
        <f>I1646/(ε_c1cd)</f>
        <v/>
      </c>
      <c r="M1646">
        <f>I1646*(K1646-Z_s1)</f>
        <v/>
      </c>
      <c r="N1646">
        <f>I1646*(K1646-Z_s2)</f>
        <v/>
      </c>
      <c r="O1646">
        <f>E_s*M1646</f>
        <v/>
      </c>
      <c r="P1646">
        <f>E_s*N1646</f>
        <v/>
      </c>
      <c r="Q1646">
        <f>O1646*A_s1</f>
        <v/>
      </c>
      <c r="R1646">
        <f>P1646*A_s2</f>
        <v/>
      </c>
      <c r="S1646">
        <f>Q1646*($K1646-Z_s1)</f>
        <v/>
      </c>
      <c r="T1646">
        <f>R1646*($K1646-Z_s2)</f>
        <v/>
      </c>
      <c r="U1646">
        <f>(INDIRECT("a_"&amp;U$2)/(U$2+1))*(($C1646^(U$2+1)-$H1646^(U$2+1))/(ε_c1cd^(U$2+1)))</f>
        <v/>
      </c>
      <c r="V1646">
        <f>(INDIRECT("a_"&amp;V$2)/(V$2+1))*(($C1646^(V$2+1)-$H1646^(V$2+1))/(ε_c1cd^(V$2+1)))</f>
        <v/>
      </c>
      <c r="W1646">
        <f>(INDIRECT("a_"&amp;W$2)/(W$2+1))*(($C1646^(W$2+1)-$H1646^(W$2+1))/(ε_c1cd^(W$2+1)))</f>
        <v/>
      </c>
      <c r="X1646">
        <f>(INDIRECT("a_"&amp;X$2)/(X$2+1))*(($C1646^(X$2+1)-$H1646^(X$2+1))/(ε_c1cd^(X$2+1)))</f>
        <v/>
      </c>
      <c r="Y1646">
        <f>(INDIRECT("a_"&amp;Y$2)/(Y$2+1))*(($C1646^(Y$2+1)-$H1646^(Y$2+1))/(ε_c1cd^(Y$2+1)))</f>
        <v/>
      </c>
      <c r="Z1646">
        <f>(INDIRECT("a_"&amp;Z$2)/(Z$2+2))*(($C1646^(Z$2+2)-$H1646^(Z$2+2))/(ε_c1cd^(Z$2+2)))</f>
        <v/>
      </c>
      <c r="AA1646">
        <f>(INDIRECT("a_"&amp;AA$2)/(AA$2+2))*(($C1646^(AA$2+2)-$H1646^(AA$2+2))/(ε_c1cd^(AA$2+2)))</f>
        <v/>
      </c>
      <c r="AB1646">
        <f>(INDIRECT("a_"&amp;AB$2)/(AB$2+2))*(($C1646^(AB$2+2)-$H1646^(AB$2+2))/(ε_c1cd^(AB$2+2)))</f>
        <v/>
      </c>
      <c r="AC1646">
        <f>(INDIRECT("a_"&amp;AC$2)/(AC$2+2))*(($C1646^(AC$2+2)-$H1646^(AC$2+2))/(ε_c1cd^(AC$2+2)))</f>
        <v/>
      </c>
      <c r="AD1646">
        <f>(INDIRECT("a_"&amp;AD$2)/(AD$2+2))*(($C1646^(AD$2+2)-$H1646^(AD$2+2))/(ε_c1cd^(AD$2+2)))</f>
        <v/>
      </c>
      <c r="AE1646" s="111">
        <f>(b*f_cd/L1646)*SUM(U1646:Y1646)+SUM(Q1646:R1646)</f>
        <v/>
      </c>
      <c r="AF1646" s="112">
        <f>AE1646*(K1646-y+e)</f>
        <v/>
      </c>
      <c r="AG1646" s="113">
        <f>(b*f_cd/(L1646^2))*SUM(Z1646:AD1646)+SUM(S1646:T1646)-AF1646</f>
        <v/>
      </c>
      <c r="AH1646" s="114">
        <f>AG1646&lt;0</f>
        <v/>
      </c>
      <c r="AI1646" s="115">
        <f>IF(A1646=1,FALSE,(AND(AQ1646,AH1646,NOT(AI1645))))</f>
        <v/>
      </c>
      <c r="AJ1646" s="116">
        <f>(b*f_cd/L1646)*(a_1/2*J1646^2+a_2/3*J1646^3+a_3/4*J1646^4+a_4/5*J1646^5+a_5/6*J1646^6)+SUM(Q1646:R1646)</f>
        <v/>
      </c>
      <c r="AK1646">
        <f>AJ1646*(K1646-y+e)</f>
        <v/>
      </c>
      <c r="AL1646" s="118">
        <f>(b*f_cd/(L1646^2))*(a_1/3*J1646^3+a_2/4*J1646^4+a_3/5*J1646^5+a_4/6*J1646^6+a_5/7*J1646^7)+SUM(S1646:T1646)-AK1646</f>
        <v/>
      </c>
      <c r="AM1646" s="114">
        <f>AL1646&gt;0</f>
        <v/>
      </c>
      <c r="AN1646" s="115">
        <f>IF(A1646=1,FALSE,(AND(AQ1646,AM1646,NOT(AN1645))))</f>
        <v/>
      </c>
      <c r="AO1646">
        <f>IF(D1646=1,AND(AH1646,NOT(AI1646)),AND(AM1646,NOT(AN1646)))</f>
        <v/>
      </c>
      <c r="AP1646" s="119">
        <f>IF(D1646=1,AI1646,AN1646)</f>
        <v/>
      </c>
      <c r="AQ1646" s="125">
        <f>ABS(E1646)&lt;$AQ$2</f>
        <v/>
      </c>
      <c r="AS1646">
        <f>IF(AP1646,MAX(AS$3:AS1644)+1,"")</f>
        <v/>
      </c>
    </row>
    <row r="1647">
      <c r="A1647" t="n">
        <v>1557</v>
      </c>
      <c r="B1647" s="131">
        <f>IF(A1647=1,0,IF(AP1647,0.1*ε_cu1cd,0))</f>
        <v/>
      </c>
      <c r="C1647" s="131">
        <f>IF(A1647=1,0.1*ε_cu1cd,C1646+B1646)</f>
        <v/>
      </c>
      <c r="D1647" s="113">
        <f>IF('Нормальний переріз'!$D$68&gt;0,1,2)</f>
        <v/>
      </c>
      <c r="E1647" s="144">
        <f>IF(D1647=1,F1647,G1647)</f>
        <v/>
      </c>
      <c r="F1647" s="124">
        <f>IF(AI1646,0.11*ε_cu1cd,IF(AH1646,F1646*0.01,F1646))</f>
        <v/>
      </c>
      <c r="G1647" s="124">
        <f>IF(AP1646,-0.1*ε_cu1cd,IF(AM1646,G1646*0.01,G1646))</f>
        <v/>
      </c>
      <c r="H1647" s="113">
        <f>IF(A1647=1,E1647,IF(AO1646,H1646-E1646+E1647,IF(AP1646,0.8*H1646,H1646+E1647)))</f>
        <v/>
      </c>
      <c r="I1647" s="169">
        <f>(C1647-H1647)/h</f>
        <v/>
      </c>
      <c r="J1647">
        <f>C1647/(ε_c1cd)</f>
        <v/>
      </c>
      <c r="K1647">
        <f>C1647/I1647</f>
        <v/>
      </c>
      <c r="L1647" s="131">
        <f>I1647/(ε_c1cd)</f>
        <v/>
      </c>
      <c r="M1647">
        <f>I1647*(K1647-Z_s1)</f>
        <v/>
      </c>
      <c r="N1647">
        <f>I1647*(K1647-Z_s2)</f>
        <v/>
      </c>
      <c r="O1647">
        <f>E_s*M1647</f>
        <v/>
      </c>
      <c r="P1647">
        <f>E_s*N1647</f>
        <v/>
      </c>
      <c r="Q1647">
        <f>O1647*A_s1</f>
        <v/>
      </c>
      <c r="R1647">
        <f>P1647*A_s2</f>
        <v/>
      </c>
      <c r="S1647">
        <f>Q1647*($K1647-Z_s1)</f>
        <v/>
      </c>
      <c r="T1647">
        <f>R1647*($K1647-Z_s2)</f>
        <v/>
      </c>
      <c r="U1647">
        <f>(INDIRECT("a_"&amp;U$2)/(U$2+1))*(($C1647^(U$2+1)-$H1647^(U$2+1))/(ε_c1cd^(U$2+1)))</f>
        <v/>
      </c>
      <c r="V1647">
        <f>(INDIRECT("a_"&amp;V$2)/(V$2+1))*(($C1647^(V$2+1)-$H1647^(V$2+1))/(ε_c1cd^(V$2+1)))</f>
        <v/>
      </c>
      <c r="W1647">
        <f>(INDIRECT("a_"&amp;W$2)/(W$2+1))*(($C1647^(W$2+1)-$H1647^(W$2+1))/(ε_c1cd^(W$2+1)))</f>
        <v/>
      </c>
      <c r="X1647">
        <f>(INDIRECT("a_"&amp;X$2)/(X$2+1))*(($C1647^(X$2+1)-$H1647^(X$2+1))/(ε_c1cd^(X$2+1)))</f>
        <v/>
      </c>
      <c r="Y1647">
        <f>(INDIRECT("a_"&amp;Y$2)/(Y$2+1))*(($C1647^(Y$2+1)-$H1647^(Y$2+1))/(ε_c1cd^(Y$2+1)))</f>
        <v/>
      </c>
      <c r="Z1647">
        <f>(INDIRECT("a_"&amp;Z$2)/(Z$2+2))*(($C1647^(Z$2+2)-$H1647^(Z$2+2))/(ε_c1cd^(Z$2+2)))</f>
        <v/>
      </c>
      <c r="AA1647">
        <f>(INDIRECT("a_"&amp;AA$2)/(AA$2+2))*(($C1647^(AA$2+2)-$H1647^(AA$2+2))/(ε_c1cd^(AA$2+2)))</f>
        <v/>
      </c>
      <c r="AB1647">
        <f>(INDIRECT("a_"&amp;AB$2)/(AB$2+2))*(($C1647^(AB$2+2)-$H1647^(AB$2+2))/(ε_c1cd^(AB$2+2)))</f>
        <v/>
      </c>
      <c r="AC1647">
        <f>(INDIRECT("a_"&amp;AC$2)/(AC$2+2))*(($C1647^(AC$2+2)-$H1647^(AC$2+2))/(ε_c1cd^(AC$2+2)))</f>
        <v/>
      </c>
      <c r="AD1647">
        <f>(INDIRECT("a_"&amp;AD$2)/(AD$2+2))*(($C1647^(AD$2+2)-$H1647^(AD$2+2))/(ε_c1cd^(AD$2+2)))</f>
        <v/>
      </c>
      <c r="AE1647" s="111">
        <f>(b*f_cd/L1647)*SUM(U1647:Y1647)+SUM(Q1647:R1647)</f>
        <v/>
      </c>
      <c r="AF1647" s="112">
        <f>AE1647*(K1647-y+e)</f>
        <v/>
      </c>
      <c r="AG1647" s="113">
        <f>(b*f_cd/(L1647^2))*SUM(Z1647:AD1647)+SUM(S1647:T1647)-AF1647</f>
        <v/>
      </c>
      <c r="AH1647" s="114">
        <f>AG1647&lt;0</f>
        <v/>
      </c>
      <c r="AI1647" s="115">
        <f>IF(A1647=1,FALSE,(AND(AQ1647,AH1647,NOT(AI1646))))</f>
        <v/>
      </c>
      <c r="AJ1647" s="116">
        <f>(b*f_cd/L1647)*(a_1/2*J1647^2+a_2/3*J1647^3+a_3/4*J1647^4+a_4/5*J1647^5+a_5/6*J1647^6)+SUM(Q1647:R1647)</f>
        <v/>
      </c>
      <c r="AK1647">
        <f>AJ1647*(K1647-y+e)</f>
        <v/>
      </c>
      <c r="AL1647" s="118">
        <f>(b*f_cd/(L1647^2))*(a_1/3*J1647^3+a_2/4*J1647^4+a_3/5*J1647^5+a_4/6*J1647^6+a_5/7*J1647^7)+SUM(S1647:T1647)-AK1647</f>
        <v/>
      </c>
      <c r="AM1647" s="114">
        <f>AL1647&gt;0</f>
        <v/>
      </c>
      <c r="AN1647" s="115">
        <f>IF(A1647=1,FALSE,(AND(AQ1647,AM1647,NOT(AN1646))))</f>
        <v/>
      </c>
      <c r="AO1647">
        <f>IF(D1647=1,AND(AH1647,NOT(AI1647)),AND(AM1647,NOT(AN1647)))</f>
        <v/>
      </c>
      <c r="AP1647" s="119">
        <f>IF(D1647=1,AI1647,AN1647)</f>
        <v/>
      </c>
      <c r="AQ1647" s="125">
        <f>ABS(E1647)&lt;$AQ$2</f>
        <v/>
      </c>
      <c r="AS1647">
        <f>IF(AP1647,MAX(AS$3:AS1645)+1,"")</f>
        <v/>
      </c>
    </row>
    <row r="1648">
      <c r="A1648" t="n">
        <v>1558</v>
      </c>
      <c r="B1648" s="131">
        <f>IF(A1648=1,0,IF(AP1648,0.1*ε_cu1cd,0))</f>
        <v/>
      </c>
      <c r="C1648" s="131">
        <f>IF(A1648=1,0.1*ε_cu1cd,C1647+B1647)</f>
        <v/>
      </c>
      <c r="D1648" s="113">
        <f>IF('Нормальний переріз'!$D$68&gt;0,1,2)</f>
        <v/>
      </c>
      <c r="E1648" s="144">
        <f>IF(D1648=1,F1648,G1648)</f>
        <v/>
      </c>
      <c r="F1648" s="124">
        <f>IF(AI1647,0.11*ε_cu1cd,IF(AH1647,F1647*0.01,F1647))</f>
        <v/>
      </c>
      <c r="G1648" s="124">
        <f>IF(AP1647,-0.1*ε_cu1cd,IF(AM1647,G1647*0.01,G1647))</f>
        <v/>
      </c>
      <c r="H1648" s="113">
        <f>IF(A1648=1,E1648,IF(AO1647,H1647-E1647+E1648,IF(AP1647,0.8*H1647,H1647+E1648)))</f>
        <v/>
      </c>
      <c r="I1648" s="169">
        <f>(C1648-H1648)/h</f>
        <v/>
      </c>
      <c r="J1648">
        <f>C1648/(ε_c1cd)</f>
        <v/>
      </c>
      <c r="K1648">
        <f>C1648/I1648</f>
        <v/>
      </c>
      <c r="L1648" s="131">
        <f>I1648/(ε_c1cd)</f>
        <v/>
      </c>
      <c r="M1648">
        <f>I1648*(K1648-Z_s1)</f>
        <v/>
      </c>
      <c r="N1648">
        <f>I1648*(K1648-Z_s2)</f>
        <v/>
      </c>
      <c r="O1648">
        <f>E_s*M1648</f>
        <v/>
      </c>
      <c r="P1648">
        <f>E_s*N1648</f>
        <v/>
      </c>
      <c r="Q1648">
        <f>O1648*A_s1</f>
        <v/>
      </c>
      <c r="R1648">
        <f>P1648*A_s2</f>
        <v/>
      </c>
      <c r="S1648">
        <f>Q1648*($K1648-Z_s1)</f>
        <v/>
      </c>
      <c r="T1648">
        <f>R1648*($K1648-Z_s2)</f>
        <v/>
      </c>
      <c r="U1648">
        <f>(INDIRECT("a_"&amp;U$2)/(U$2+1))*(($C1648^(U$2+1)-$H1648^(U$2+1))/(ε_c1cd^(U$2+1)))</f>
        <v/>
      </c>
      <c r="V1648">
        <f>(INDIRECT("a_"&amp;V$2)/(V$2+1))*(($C1648^(V$2+1)-$H1648^(V$2+1))/(ε_c1cd^(V$2+1)))</f>
        <v/>
      </c>
      <c r="W1648">
        <f>(INDIRECT("a_"&amp;W$2)/(W$2+1))*(($C1648^(W$2+1)-$H1648^(W$2+1))/(ε_c1cd^(W$2+1)))</f>
        <v/>
      </c>
      <c r="X1648">
        <f>(INDIRECT("a_"&amp;X$2)/(X$2+1))*(($C1648^(X$2+1)-$H1648^(X$2+1))/(ε_c1cd^(X$2+1)))</f>
        <v/>
      </c>
      <c r="Y1648">
        <f>(INDIRECT("a_"&amp;Y$2)/(Y$2+1))*(($C1648^(Y$2+1)-$H1648^(Y$2+1))/(ε_c1cd^(Y$2+1)))</f>
        <v/>
      </c>
      <c r="Z1648">
        <f>(INDIRECT("a_"&amp;Z$2)/(Z$2+2))*(($C1648^(Z$2+2)-$H1648^(Z$2+2))/(ε_c1cd^(Z$2+2)))</f>
        <v/>
      </c>
      <c r="AA1648">
        <f>(INDIRECT("a_"&amp;AA$2)/(AA$2+2))*(($C1648^(AA$2+2)-$H1648^(AA$2+2))/(ε_c1cd^(AA$2+2)))</f>
        <v/>
      </c>
      <c r="AB1648">
        <f>(INDIRECT("a_"&amp;AB$2)/(AB$2+2))*(($C1648^(AB$2+2)-$H1648^(AB$2+2))/(ε_c1cd^(AB$2+2)))</f>
        <v/>
      </c>
      <c r="AC1648">
        <f>(INDIRECT("a_"&amp;AC$2)/(AC$2+2))*(($C1648^(AC$2+2)-$H1648^(AC$2+2))/(ε_c1cd^(AC$2+2)))</f>
        <v/>
      </c>
      <c r="AD1648">
        <f>(INDIRECT("a_"&amp;AD$2)/(AD$2+2))*(($C1648^(AD$2+2)-$H1648^(AD$2+2))/(ε_c1cd^(AD$2+2)))</f>
        <v/>
      </c>
      <c r="AE1648" s="111">
        <f>(b*f_cd/L1648)*SUM(U1648:Y1648)+SUM(Q1648:R1648)</f>
        <v/>
      </c>
      <c r="AF1648" s="112">
        <f>AE1648*(K1648-y+e)</f>
        <v/>
      </c>
      <c r="AG1648" s="113">
        <f>(b*f_cd/(L1648^2))*SUM(Z1648:AD1648)+SUM(S1648:T1648)-AF1648</f>
        <v/>
      </c>
      <c r="AH1648" s="114">
        <f>AG1648&lt;0</f>
        <v/>
      </c>
      <c r="AI1648" s="115">
        <f>IF(A1648=1,FALSE,(AND(AQ1648,AH1648,NOT(AI1647))))</f>
        <v/>
      </c>
      <c r="AJ1648" s="116">
        <f>(b*f_cd/L1648)*(a_1/2*J1648^2+a_2/3*J1648^3+a_3/4*J1648^4+a_4/5*J1648^5+a_5/6*J1648^6)+SUM(Q1648:R1648)</f>
        <v/>
      </c>
      <c r="AK1648">
        <f>AJ1648*(K1648-y+e)</f>
        <v/>
      </c>
      <c r="AL1648" s="118">
        <f>(b*f_cd/(L1648^2))*(a_1/3*J1648^3+a_2/4*J1648^4+a_3/5*J1648^5+a_4/6*J1648^6+a_5/7*J1648^7)+SUM(S1648:T1648)-AK1648</f>
        <v/>
      </c>
      <c r="AM1648" s="114">
        <f>AL1648&gt;0</f>
        <v/>
      </c>
      <c r="AN1648" s="115">
        <f>IF(A1648=1,FALSE,(AND(AQ1648,AM1648,NOT(AN1647))))</f>
        <v/>
      </c>
      <c r="AO1648">
        <f>IF(D1648=1,AND(AH1648,NOT(AI1648)),AND(AM1648,NOT(AN1648)))</f>
        <v/>
      </c>
      <c r="AP1648" s="119">
        <f>IF(D1648=1,AI1648,AN1648)</f>
        <v/>
      </c>
      <c r="AQ1648" s="125">
        <f>ABS(E1648)&lt;$AQ$2</f>
        <v/>
      </c>
      <c r="AS1648">
        <f>IF(AP1648,MAX(AS$3:AS1646)+1,"")</f>
        <v/>
      </c>
    </row>
    <row r="1649">
      <c r="A1649" t="n">
        <v>1559</v>
      </c>
      <c r="B1649" s="131">
        <f>IF(A1649=1,0,IF(AP1649,0.1*ε_cu1cd,0))</f>
        <v/>
      </c>
      <c r="C1649" s="131">
        <f>IF(A1649=1,0.1*ε_cu1cd,C1648+B1648)</f>
        <v/>
      </c>
      <c r="D1649" s="113">
        <f>IF('Нормальний переріз'!$D$68&gt;0,1,2)</f>
        <v/>
      </c>
      <c r="E1649" s="144">
        <f>IF(D1649=1,F1649,G1649)</f>
        <v/>
      </c>
      <c r="F1649" s="124">
        <f>IF(AI1648,0.11*ε_cu1cd,IF(AH1648,F1648*0.01,F1648))</f>
        <v/>
      </c>
      <c r="G1649" s="124">
        <f>IF(AP1648,-0.1*ε_cu1cd,IF(AM1648,G1648*0.01,G1648))</f>
        <v/>
      </c>
      <c r="H1649" s="113">
        <f>IF(A1649=1,E1649,IF(AO1648,H1648-E1648+E1649,IF(AP1648,0.8*H1648,H1648+E1649)))</f>
        <v/>
      </c>
      <c r="I1649" s="169">
        <f>(C1649-H1649)/h</f>
        <v/>
      </c>
      <c r="J1649">
        <f>C1649/(ε_c1cd)</f>
        <v/>
      </c>
      <c r="K1649">
        <f>C1649/I1649</f>
        <v/>
      </c>
      <c r="L1649" s="131">
        <f>I1649/(ε_c1cd)</f>
        <v/>
      </c>
      <c r="M1649">
        <f>I1649*(K1649-Z_s1)</f>
        <v/>
      </c>
      <c r="N1649">
        <f>I1649*(K1649-Z_s2)</f>
        <v/>
      </c>
      <c r="O1649">
        <f>E_s*M1649</f>
        <v/>
      </c>
      <c r="P1649">
        <f>E_s*N1649</f>
        <v/>
      </c>
      <c r="Q1649">
        <f>O1649*A_s1</f>
        <v/>
      </c>
      <c r="R1649">
        <f>P1649*A_s2</f>
        <v/>
      </c>
      <c r="S1649">
        <f>Q1649*($K1649-Z_s1)</f>
        <v/>
      </c>
      <c r="T1649">
        <f>R1649*($K1649-Z_s2)</f>
        <v/>
      </c>
      <c r="U1649">
        <f>(INDIRECT("a_"&amp;U$2)/(U$2+1))*(($C1649^(U$2+1)-$H1649^(U$2+1))/(ε_c1cd^(U$2+1)))</f>
        <v/>
      </c>
      <c r="V1649">
        <f>(INDIRECT("a_"&amp;V$2)/(V$2+1))*(($C1649^(V$2+1)-$H1649^(V$2+1))/(ε_c1cd^(V$2+1)))</f>
        <v/>
      </c>
      <c r="W1649">
        <f>(INDIRECT("a_"&amp;W$2)/(W$2+1))*(($C1649^(W$2+1)-$H1649^(W$2+1))/(ε_c1cd^(W$2+1)))</f>
        <v/>
      </c>
      <c r="X1649">
        <f>(INDIRECT("a_"&amp;X$2)/(X$2+1))*(($C1649^(X$2+1)-$H1649^(X$2+1))/(ε_c1cd^(X$2+1)))</f>
        <v/>
      </c>
      <c r="Y1649">
        <f>(INDIRECT("a_"&amp;Y$2)/(Y$2+1))*(($C1649^(Y$2+1)-$H1649^(Y$2+1))/(ε_c1cd^(Y$2+1)))</f>
        <v/>
      </c>
      <c r="Z1649">
        <f>(INDIRECT("a_"&amp;Z$2)/(Z$2+2))*(($C1649^(Z$2+2)-$H1649^(Z$2+2))/(ε_c1cd^(Z$2+2)))</f>
        <v/>
      </c>
      <c r="AA1649">
        <f>(INDIRECT("a_"&amp;AA$2)/(AA$2+2))*(($C1649^(AA$2+2)-$H1649^(AA$2+2))/(ε_c1cd^(AA$2+2)))</f>
        <v/>
      </c>
      <c r="AB1649">
        <f>(INDIRECT("a_"&amp;AB$2)/(AB$2+2))*(($C1649^(AB$2+2)-$H1649^(AB$2+2))/(ε_c1cd^(AB$2+2)))</f>
        <v/>
      </c>
      <c r="AC1649">
        <f>(INDIRECT("a_"&amp;AC$2)/(AC$2+2))*(($C1649^(AC$2+2)-$H1649^(AC$2+2))/(ε_c1cd^(AC$2+2)))</f>
        <v/>
      </c>
      <c r="AD1649">
        <f>(INDIRECT("a_"&amp;AD$2)/(AD$2+2))*(($C1649^(AD$2+2)-$H1649^(AD$2+2))/(ε_c1cd^(AD$2+2)))</f>
        <v/>
      </c>
      <c r="AE1649" s="111">
        <f>(b*f_cd/L1649)*SUM(U1649:Y1649)+SUM(Q1649:R1649)</f>
        <v/>
      </c>
      <c r="AF1649" s="112">
        <f>AE1649*(K1649-y+e)</f>
        <v/>
      </c>
      <c r="AG1649" s="113">
        <f>(b*f_cd/(L1649^2))*SUM(Z1649:AD1649)+SUM(S1649:T1649)-AF1649</f>
        <v/>
      </c>
      <c r="AH1649" s="114">
        <f>AG1649&lt;0</f>
        <v/>
      </c>
      <c r="AI1649" s="115">
        <f>IF(A1649=1,FALSE,(AND(AQ1649,AH1649,NOT(AI1648))))</f>
        <v/>
      </c>
      <c r="AJ1649" s="116">
        <f>(b*f_cd/L1649)*(a_1/2*J1649^2+a_2/3*J1649^3+a_3/4*J1649^4+a_4/5*J1649^5+a_5/6*J1649^6)+SUM(Q1649:R1649)</f>
        <v/>
      </c>
      <c r="AK1649">
        <f>AJ1649*(K1649-y+e)</f>
        <v/>
      </c>
      <c r="AL1649" s="118">
        <f>(b*f_cd/(L1649^2))*(a_1/3*J1649^3+a_2/4*J1649^4+a_3/5*J1649^5+a_4/6*J1649^6+a_5/7*J1649^7)+SUM(S1649:T1649)-AK1649</f>
        <v/>
      </c>
      <c r="AM1649" s="114">
        <f>AL1649&gt;0</f>
        <v/>
      </c>
      <c r="AN1649" s="115">
        <f>IF(A1649=1,FALSE,(AND(AQ1649,AM1649,NOT(AN1648))))</f>
        <v/>
      </c>
      <c r="AO1649">
        <f>IF(D1649=1,AND(AH1649,NOT(AI1649)),AND(AM1649,NOT(AN1649)))</f>
        <v/>
      </c>
      <c r="AP1649" s="119">
        <f>IF(D1649=1,AI1649,AN1649)</f>
        <v/>
      </c>
      <c r="AQ1649" s="125">
        <f>ABS(E1649)&lt;$AQ$2</f>
        <v/>
      </c>
      <c r="AS1649">
        <f>IF(AP1649,MAX(AS$3:AS1647)+1,"")</f>
        <v/>
      </c>
    </row>
    <row r="1650">
      <c r="A1650" t="n">
        <v>1560</v>
      </c>
      <c r="B1650" s="131">
        <f>IF(A1650=1,0,IF(AP1650,0.1*ε_cu1cd,0))</f>
        <v/>
      </c>
      <c r="C1650" s="131">
        <f>IF(A1650=1,0.1*ε_cu1cd,C1649+B1649)</f>
        <v/>
      </c>
      <c r="D1650" s="113">
        <f>IF('Нормальний переріз'!$D$68&gt;0,1,2)</f>
        <v/>
      </c>
      <c r="E1650" s="144">
        <f>IF(D1650=1,F1650,G1650)</f>
        <v/>
      </c>
      <c r="F1650" s="124">
        <f>IF(AI1649,0.11*ε_cu1cd,IF(AH1649,F1649*0.01,F1649))</f>
        <v/>
      </c>
      <c r="G1650" s="124">
        <f>IF(AP1649,-0.1*ε_cu1cd,IF(AM1649,G1649*0.01,G1649))</f>
        <v/>
      </c>
      <c r="H1650" s="113">
        <f>IF(A1650=1,E1650,IF(AO1649,H1649-E1649+E1650,IF(AP1649,0.8*H1649,H1649+E1650)))</f>
        <v/>
      </c>
      <c r="I1650" s="169">
        <f>(C1650-H1650)/h</f>
        <v/>
      </c>
      <c r="J1650">
        <f>C1650/(ε_c1cd)</f>
        <v/>
      </c>
      <c r="K1650">
        <f>C1650/I1650</f>
        <v/>
      </c>
      <c r="L1650" s="131">
        <f>I1650/(ε_c1cd)</f>
        <v/>
      </c>
      <c r="M1650">
        <f>I1650*(K1650-Z_s1)</f>
        <v/>
      </c>
      <c r="N1650">
        <f>I1650*(K1650-Z_s2)</f>
        <v/>
      </c>
      <c r="O1650">
        <f>E_s*M1650</f>
        <v/>
      </c>
      <c r="P1650">
        <f>E_s*N1650</f>
        <v/>
      </c>
      <c r="Q1650">
        <f>O1650*A_s1</f>
        <v/>
      </c>
      <c r="R1650">
        <f>P1650*A_s2</f>
        <v/>
      </c>
      <c r="S1650">
        <f>Q1650*($K1650-Z_s1)</f>
        <v/>
      </c>
      <c r="T1650">
        <f>R1650*($K1650-Z_s2)</f>
        <v/>
      </c>
      <c r="U1650">
        <f>(INDIRECT("a_"&amp;U$2)/(U$2+1))*(($C1650^(U$2+1)-$H1650^(U$2+1))/(ε_c1cd^(U$2+1)))</f>
        <v/>
      </c>
      <c r="V1650">
        <f>(INDIRECT("a_"&amp;V$2)/(V$2+1))*(($C1650^(V$2+1)-$H1650^(V$2+1))/(ε_c1cd^(V$2+1)))</f>
        <v/>
      </c>
      <c r="W1650">
        <f>(INDIRECT("a_"&amp;W$2)/(W$2+1))*(($C1650^(W$2+1)-$H1650^(W$2+1))/(ε_c1cd^(W$2+1)))</f>
        <v/>
      </c>
      <c r="X1650">
        <f>(INDIRECT("a_"&amp;X$2)/(X$2+1))*(($C1650^(X$2+1)-$H1650^(X$2+1))/(ε_c1cd^(X$2+1)))</f>
        <v/>
      </c>
      <c r="Y1650">
        <f>(INDIRECT("a_"&amp;Y$2)/(Y$2+1))*(($C1650^(Y$2+1)-$H1650^(Y$2+1))/(ε_c1cd^(Y$2+1)))</f>
        <v/>
      </c>
      <c r="Z1650">
        <f>(INDIRECT("a_"&amp;Z$2)/(Z$2+2))*(($C1650^(Z$2+2)-$H1650^(Z$2+2))/(ε_c1cd^(Z$2+2)))</f>
        <v/>
      </c>
      <c r="AA1650">
        <f>(INDIRECT("a_"&amp;AA$2)/(AA$2+2))*(($C1650^(AA$2+2)-$H1650^(AA$2+2))/(ε_c1cd^(AA$2+2)))</f>
        <v/>
      </c>
      <c r="AB1650">
        <f>(INDIRECT("a_"&amp;AB$2)/(AB$2+2))*(($C1650^(AB$2+2)-$H1650^(AB$2+2))/(ε_c1cd^(AB$2+2)))</f>
        <v/>
      </c>
      <c r="AC1650">
        <f>(INDIRECT("a_"&amp;AC$2)/(AC$2+2))*(($C1650^(AC$2+2)-$H1650^(AC$2+2))/(ε_c1cd^(AC$2+2)))</f>
        <v/>
      </c>
      <c r="AD1650">
        <f>(INDIRECT("a_"&amp;AD$2)/(AD$2+2))*(($C1650^(AD$2+2)-$H1650^(AD$2+2))/(ε_c1cd^(AD$2+2)))</f>
        <v/>
      </c>
      <c r="AE1650" s="111">
        <f>(b*f_cd/L1650)*SUM(U1650:Y1650)+SUM(Q1650:R1650)</f>
        <v/>
      </c>
      <c r="AF1650" s="112">
        <f>AE1650*(K1650-y+e)</f>
        <v/>
      </c>
      <c r="AG1650" s="113">
        <f>(b*f_cd/(L1650^2))*SUM(Z1650:AD1650)+SUM(S1650:T1650)-AF1650</f>
        <v/>
      </c>
      <c r="AH1650" s="114">
        <f>AG1650&lt;0</f>
        <v/>
      </c>
      <c r="AI1650" s="115">
        <f>IF(A1650=1,FALSE,(AND(AQ1650,AH1650,NOT(AI1649))))</f>
        <v/>
      </c>
      <c r="AJ1650" s="116">
        <f>(b*f_cd/L1650)*(a_1/2*J1650^2+a_2/3*J1650^3+a_3/4*J1650^4+a_4/5*J1650^5+a_5/6*J1650^6)+SUM(Q1650:R1650)</f>
        <v/>
      </c>
      <c r="AK1650">
        <f>AJ1650*(K1650-y+e)</f>
        <v/>
      </c>
      <c r="AL1650" s="118">
        <f>(b*f_cd/(L1650^2))*(a_1/3*J1650^3+a_2/4*J1650^4+a_3/5*J1650^5+a_4/6*J1650^6+a_5/7*J1650^7)+SUM(S1650:T1650)-AK1650</f>
        <v/>
      </c>
      <c r="AM1650" s="114">
        <f>AL1650&gt;0</f>
        <v/>
      </c>
      <c r="AN1650" s="115">
        <f>IF(A1650=1,FALSE,(AND(AQ1650,AM1650,NOT(AN1649))))</f>
        <v/>
      </c>
      <c r="AO1650">
        <f>IF(D1650=1,AND(AH1650,NOT(AI1650)),AND(AM1650,NOT(AN1650)))</f>
        <v/>
      </c>
      <c r="AP1650" s="119">
        <f>IF(D1650=1,AI1650,AN1650)</f>
        <v/>
      </c>
      <c r="AQ1650" s="125">
        <f>ABS(E1650)&lt;$AQ$2</f>
        <v/>
      </c>
      <c r="AS1650">
        <f>IF(AP1650,MAX(AS$3:AS1648)+1,"")</f>
        <v/>
      </c>
    </row>
    <row r="1651">
      <c r="A1651" t="n">
        <v>1561</v>
      </c>
      <c r="B1651" s="131">
        <f>IF(A1651=1,0,IF(AP1651,0.1*ε_cu1cd,0))</f>
        <v/>
      </c>
      <c r="C1651" s="131">
        <f>IF(A1651=1,0.1*ε_cu1cd,C1650+B1650)</f>
        <v/>
      </c>
      <c r="D1651" s="113">
        <f>IF('Нормальний переріз'!$D$68&gt;0,1,2)</f>
        <v/>
      </c>
      <c r="E1651" s="144">
        <f>IF(D1651=1,F1651,G1651)</f>
        <v/>
      </c>
      <c r="F1651" s="124">
        <f>IF(AI1650,0.11*ε_cu1cd,IF(AH1650,F1650*0.01,F1650))</f>
        <v/>
      </c>
      <c r="G1651" s="124">
        <f>IF(AP1650,-0.1*ε_cu1cd,IF(AM1650,G1650*0.01,G1650))</f>
        <v/>
      </c>
      <c r="H1651" s="113">
        <f>IF(A1651=1,E1651,IF(AO1650,H1650-E1650+E1651,IF(AP1650,0.8*H1650,H1650+E1651)))</f>
        <v/>
      </c>
      <c r="I1651" s="169">
        <f>(C1651-H1651)/h</f>
        <v/>
      </c>
      <c r="J1651">
        <f>C1651/(ε_c1cd)</f>
        <v/>
      </c>
      <c r="K1651">
        <f>C1651/I1651</f>
        <v/>
      </c>
      <c r="L1651" s="131">
        <f>I1651/(ε_c1cd)</f>
        <v/>
      </c>
      <c r="M1651">
        <f>I1651*(K1651-Z_s1)</f>
        <v/>
      </c>
      <c r="N1651">
        <f>I1651*(K1651-Z_s2)</f>
        <v/>
      </c>
      <c r="O1651">
        <f>E_s*M1651</f>
        <v/>
      </c>
      <c r="P1651">
        <f>E_s*N1651</f>
        <v/>
      </c>
      <c r="Q1651">
        <f>O1651*A_s1</f>
        <v/>
      </c>
      <c r="R1651">
        <f>P1651*A_s2</f>
        <v/>
      </c>
      <c r="S1651">
        <f>Q1651*($K1651-Z_s1)</f>
        <v/>
      </c>
      <c r="T1651">
        <f>R1651*($K1651-Z_s2)</f>
        <v/>
      </c>
      <c r="U1651">
        <f>(INDIRECT("a_"&amp;U$2)/(U$2+1))*(($C1651^(U$2+1)-$H1651^(U$2+1))/(ε_c1cd^(U$2+1)))</f>
        <v/>
      </c>
      <c r="V1651">
        <f>(INDIRECT("a_"&amp;V$2)/(V$2+1))*(($C1651^(V$2+1)-$H1651^(V$2+1))/(ε_c1cd^(V$2+1)))</f>
        <v/>
      </c>
      <c r="W1651">
        <f>(INDIRECT("a_"&amp;W$2)/(W$2+1))*(($C1651^(W$2+1)-$H1651^(W$2+1))/(ε_c1cd^(W$2+1)))</f>
        <v/>
      </c>
      <c r="X1651">
        <f>(INDIRECT("a_"&amp;X$2)/(X$2+1))*(($C1651^(X$2+1)-$H1651^(X$2+1))/(ε_c1cd^(X$2+1)))</f>
        <v/>
      </c>
      <c r="Y1651">
        <f>(INDIRECT("a_"&amp;Y$2)/(Y$2+1))*(($C1651^(Y$2+1)-$H1651^(Y$2+1))/(ε_c1cd^(Y$2+1)))</f>
        <v/>
      </c>
      <c r="Z1651">
        <f>(INDIRECT("a_"&amp;Z$2)/(Z$2+2))*(($C1651^(Z$2+2)-$H1651^(Z$2+2))/(ε_c1cd^(Z$2+2)))</f>
        <v/>
      </c>
      <c r="AA1651">
        <f>(INDIRECT("a_"&amp;AA$2)/(AA$2+2))*(($C1651^(AA$2+2)-$H1651^(AA$2+2))/(ε_c1cd^(AA$2+2)))</f>
        <v/>
      </c>
      <c r="AB1651">
        <f>(INDIRECT("a_"&amp;AB$2)/(AB$2+2))*(($C1651^(AB$2+2)-$H1651^(AB$2+2))/(ε_c1cd^(AB$2+2)))</f>
        <v/>
      </c>
      <c r="AC1651">
        <f>(INDIRECT("a_"&amp;AC$2)/(AC$2+2))*(($C1651^(AC$2+2)-$H1651^(AC$2+2))/(ε_c1cd^(AC$2+2)))</f>
        <v/>
      </c>
      <c r="AD1651">
        <f>(INDIRECT("a_"&amp;AD$2)/(AD$2+2))*(($C1651^(AD$2+2)-$H1651^(AD$2+2))/(ε_c1cd^(AD$2+2)))</f>
        <v/>
      </c>
      <c r="AE1651" s="111">
        <f>(b*f_cd/L1651)*SUM(U1651:Y1651)+SUM(Q1651:R1651)</f>
        <v/>
      </c>
      <c r="AF1651" s="112">
        <f>AE1651*(K1651-y+e)</f>
        <v/>
      </c>
      <c r="AG1651" s="113">
        <f>(b*f_cd/(L1651^2))*SUM(Z1651:AD1651)+SUM(S1651:T1651)-AF1651</f>
        <v/>
      </c>
      <c r="AH1651" s="114">
        <f>AG1651&lt;0</f>
        <v/>
      </c>
      <c r="AI1651" s="115">
        <f>IF(A1651=1,FALSE,(AND(AQ1651,AH1651,NOT(AI1650))))</f>
        <v/>
      </c>
      <c r="AJ1651" s="116">
        <f>(b*f_cd/L1651)*(a_1/2*J1651^2+a_2/3*J1651^3+a_3/4*J1651^4+a_4/5*J1651^5+a_5/6*J1651^6)+SUM(Q1651:R1651)</f>
        <v/>
      </c>
      <c r="AK1651">
        <f>AJ1651*(K1651-y+e)</f>
        <v/>
      </c>
      <c r="AL1651" s="118">
        <f>(b*f_cd/(L1651^2))*(a_1/3*J1651^3+a_2/4*J1651^4+a_3/5*J1651^5+a_4/6*J1651^6+a_5/7*J1651^7)+SUM(S1651:T1651)-AK1651</f>
        <v/>
      </c>
      <c r="AM1651" s="114">
        <f>AL1651&gt;0</f>
        <v/>
      </c>
      <c r="AN1651" s="115">
        <f>IF(A1651=1,FALSE,(AND(AQ1651,AM1651,NOT(AN1650))))</f>
        <v/>
      </c>
      <c r="AO1651">
        <f>IF(D1651=1,AND(AH1651,NOT(AI1651)),AND(AM1651,NOT(AN1651)))</f>
        <v/>
      </c>
      <c r="AP1651" s="119">
        <f>IF(D1651=1,AI1651,AN1651)</f>
        <v/>
      </c>
      <c r="AQ1651" s="125">
        <f>ABS(E1651)&lt;$AQ$2</f>
        <v/>
      </c>
      <c r="AS1651">
        <f>IF(AP1651,MAX(AS$3:AS1649)+1,"")</f>
        <v/>
      </c>
    </row>
    <row r="1652">
      <c r="A1652" t="n">
        <v>1562</v>
      </c>
      <c r="B1652" s="131">
        <f>IF(A1652=1,0,IF(AP1652,0.1*ε_cu1cd,0))</f>
        <v/>
      </c>
      <c r="C1652" s="131">
        <f>IF(A1652=1,0.1*ε_cu1cd,C1651+B1651)</f>
        <v/>
      </c>
      <c r="D1652" s="113">
        <f>IF('Нормальний переріз'!$D$68&gt;0,1,2)</f>
        <v/>
      </c>
      <c r="E1652" s="144">
        <f>IF(D1652=1,F1652,G1652)</f>
        <v/>
      </c>
      <c r="F1652" s="124">
        <f>IF(AI1651,0.11*ε_cu1cd,IF(AH1651,F1651*0.01,F1651))</f>
        <v/>
      </c>
      <c r="G1652" s="124">
        <f>IF(AP1651,-0.1*ε_cu1cd,IF(AM1651,G1651*0.01,G1651))</f>
        <v/>
      </c>
      <c r="H1652" s="113">
        <f>IF(A1652=1,E1652,IF(AO1651,H1651-E1651+E1652,IF(AP1651,0.8*H1651,H1651+E1652)))</f>
        <v/>
      </c>
      <c r="I1652" s="169">
        <f>(C1652-H1652)/h</f>
        <v/>
      </c>
      <c r="J1652">
        <f>C1652/(ε_c1cd)</f>
        <v/>
      </c>
      <c r="K1652">
        <f>C1652/I1652</f>
        <v/>
      </c>
      <c r="L1652" s="131">
        <f>I1652/(ε_c1cd)</f>
        <v/>
      </c>
      <c r="M1652">
        <f>I1652*(K1652-Z_s1)</f>
        <v/>
      </c>
      <c r="N1652">
        <f>I1652*(K1652-Z_s2)</f>
        <v/>
      </c>
      <c r="O1652">
        <f>E_s*M1652</f>
        <v/>
      </c>
      <c r="P1652">
        <f>E_s*N1652</f>
        <v/>
      </c>
      <c r="Q1652">
        <f>O1652*A_s1</f>
        <v/>
      </c>
      <c r="R1652">
        <f>P1652*A_s2</f>
        <v/>
      </c>
      <c r="S1652">
        <f>Q1652*($K1652-Z_s1)</f>
        <v/>
      </c>
      <c r="T1652">
        <f>R1652*($K1652-Z_s2)</f>
        <v/>
      </c>
      <c r="U1652">
        <f>(INDIRECT("a_"&amp;U$2)/(U$2+1))*(($C1652^(U$2+1)-$H1652^(U$2+1))/(ε_c1cd^(U$2+1)))</f>
        <v/>
      </c>
      <c r="V1652">
        <f>(INDIRECT("a_"&amp;V$2)/(V$2+1))*(($C1652^(V$2+1)-$H1652^(V$2+1))/(ε_c1cd^(V$2+1)))</f>
        <v/>
      </c>
      <c r="W1652">
        <f>(INDIRECT("a_"&amp;W$2)/(W$2+1))*(($C1652^(W$2+1)-$H1652^(W$2+1))/(ε_c1cd^(W$2+1)))</f>
        <v/>
      </c>
      <c r="X1652">
        <f>(INDIRECT("a_"&amp;X$2)/(X$2+1))*(($C1652^(X$2+1)-$H1652^(X$2+1))/(ε_c1cd^(X$2+1)))</f>
        <v/>
      </c>
      <c r="Y1652">
        <f>(INDIRECT("a_"&amp;Y$2)/(Y$2+1))*(($C1652^(Y$2+1)-$H1652^(Y$2+1))/(ε_c1cd^(Y$2+1)))</f>
        <v/>
      </c>
      <c r="Z1652">
        <f>(INDIRECT("a_"&amp;Z$2)/(Z$2+2))*(($C1652^(Z$2+2)-$H1652^(Z$2+2))/(ε_c1cd^(Z$2+2)))</f>
        <v/>
      </c>
      <c r="AA1652">
        <f>(INDIRECT("a_"&amp;AA$2)/(AA$2+2))*(($C1652^(AA$2+2)-$H1652^(AA$2+2))/(ε_c1cd^(AA$2+2)))</f>
        <v/>
      </c>
      <c r="AB1652">
        <f>(INDIRECT("a_"&amp;AB$2)/(AB$2+2))*(($C1652^(AB$2+2)-$H1652^(AB$2+2))/(ε_c1cd^(AB$2+2)))</f>
        <v/>
      </c>
      <c r="AC1652">
        <f>(INDIRECT("a_"&amp;AC$2)/(AC$2+2))*(($C1652^(AC$2+2)-$H1652^(AC$2+2))/(ε_c1cd^(AC$2+2)))</f>
        <v/>
      </c>
      <c r="AD1652">
        <f>(INDIRECT("a_"&amp;AD$2)/(AD$2+2))*(($C1652^(AD$2+2)-$H1652^(AD$2+2))/(ε_c1cd^(AD$2+2)))</f>
        <v/>
      </c>
      <c r="AE1652" s="111">
        <f>(b*f_cd/L1652)*SUM(U1652:Y1652)+SUM(Q1652:R1652)</f>
        <v/>
      </c>
      <c r="AF1652" s="112">
        <f>AE1652*(K1652-y+e)</f>
        <v/>
      </c>
      <c r="AG1652" s="113">
        <f>(b*f_cd/(L1652^2))*SUM(Z1652:AD1652)+SUM(S1652:T1652)-AF1652</f>
        <v/>
      </c>
      <c r="AH1652" s="114">
        <f>AG1652&lt;0</f>
        <v/>
      </c>
      <c r="AI1652" s="115">
        <f>IF(A1652=1,FALSE,(AND(AQ1652,AH1652,NOT(AI1651))))</f>
        <v/>
      </c>
      <c r="AJ1652" s="116">
        <f>(b*f_cd/L1652)*(a_1/2*J1652^2+a_2/3*J1652^3+a_3/4*J1652^4+a_4/5*J1652^5+a_5/6*J1652^6)+SUM(Q1652:R1652)</f>
        <v/>
      </c>
      <c r="AK1652">
        <f>AJ1652*(K1652-y+e)</f>
        <v/>
      </c>
      <c r="AL1652" s="118">
        <f>(b*f_cd/(L1652^2))*(a_1/3*J1652^3+a_2/4*J1652^4+a_3/5*J1652^5+a_4/6*J1652^6+a_5/7*J1652^7)+SUM(S1652:T1652)-AK1652</f>
        <v/>
      </c>
      <c r="AM1652" s="114">
        <f>AL1652&gt;0</f>
        <v/>
      </c>
      <c r="AN1652" s="115">
        <f>IF(A1652=1,FALSE,(AND(AQ1652,AM1652,NOT(AN1651))))</f>
        <v/>
      </c>
      <c r="AO1652">
        <f>IF(D1652=1,AND(AH1652,NOT(AI1652)),AND(AM1652,NOT(AN1652)))</f>
        <v/>
      </c>
      <c r="AP1652" s="119">
        <f>IF(D1652=1,AI1652,AN1652)</f>
        <v/>
      </c>
      <c r="AQ1652" s="125">
        <f>ABS(E1652)&lt;$AQ$2</f>
        <v/>
      </c>
      <c r="AS1652">
        <f>IF(AP1652,MAX(AS$3:AS1650)+1,"")</f>
        <v/>
      </c>
    </row>
    <row r="1653">
      <c r="A1653" t="n">
        <v>1563</v>
      </c>
      <c r="B1653" s="131">
        <f>IF(A1653=1,0,IF(AP1653,0.1*ε_cu1cd,0))</f>
        <v/>
      </c>
      <c r="C1653" s="131">
        <f>IF(A1653=1,0.1*ε_cu1cd,C1652+B1652)</f>
        <v/>
      </c>
      <c r="D1653" s="113">
        <f>IF('Нормальний переріз'!$D$68&gt;0,1,2)</f>
        <v/>
      </c>
      <c r="E1653" s="144">
        <f>IF(D1653=1,F1653,G1653)</f>
        <v/>
      </c>
      <c r="F1653" s="124">
        <f>IF(AI1652,0.11*ε_cu1cd,IF(AH1652,F1652*0.01,F1652))</f>
        <v/>
      </c>
      <c r="G1653" s="124">
        <f>IF(AP1652,-0.1*ε_cu1cd,IF(AM1652,G1652*0.01,G1652))</f>
        <v/>
      </c>
      <c r="H1653" s="113">
        <f>IF(A1653=1,E1653,IF(AO1652,H1652-E1652+E1653,IF(AP1652,0.8*H1652,H1652+E1653)))</f>
        <v/>
      </c>
      <c r="I1653" s="169">
        <f>(C1653-H1653)/h</f>
        <v/>
      </c>
      <c r="J1653">
        <f>C1653/(ε_c1cd)</f>
        <v/>
      </c>
      <c r="K1653">
        <f>C1653/I1653</f>
        <v/>
      </c>
      <c r="L1653" s="131">
        <f>I1653/(ε_c1cd)</f>
        <v/>
      </c>
      <c r="M1653">
        <f>I1653*(K1653-Z_s1)</f>
        <v/>
      </c>
      <c r="N1653">
        <f>I1653*(K1653-Z_s2)</f>
        <v/>
      </c>
      <c r="O1653">
        <f>E_s*M1653</f>
        <v/>
      </c>
      <c r="P1653">
        <f>E_s*N1653</f>
        <v/>
      </c>
      <c r="Q1653">
        <f>O1653*A_s1</f>
        <v/>
      </c>
      <c r="R1653">
        <f>P1653*A_s2</f>
        <v/>
      </c>
      <c r="S1653">
        <f>Q1653*($K1653-Z_s1)</f>
        <v/>
      </c>
      <c r="T1653">
        <f>R1653*($K1653-Z_s2)</f>
        <v/>
      </c>
      <c r="U1653">
        <f>(INDIRECT("a_"&amp;U$2)/(U$2+1))*(($C1653^(U$2+1)-$H1653^(U$2+1))/(ε_c1cd^(U$2+1)))</f>
        <v/>
      </c>
      <c r="V1653">
        <f>(INDIRECT("a_"&amp;V$2)/(V$2+1))*(($C1653^(V$2+1)-$H1653^(V$2+1))/(ε_c1cd^(V$2+1)))</f>
        <v/>
      </c>
      <c r="W1653">
        <f>(INDIRECT("a_"&amp;W$2)/(W$2+1))*(($C1653^(W$2+1)-$H1653^(W$2+1))/(ε_c1cd^(W$2+1)))</f>
        <v/>
      </c>
      <c r="X1653">
        <f>(INDIRECT("a_"&amp;X$2)/(X$2+1))*(($C1653^(X$2+1)-$H1653^(X$2+1))/(ε_c1cd^(X$2+1)))</f>
        <v/>
      </c>
      <c r="Y1653">
        <f>(INDIRECT("a_"&amp;Y$2)/(Y$2+1))*(($C1653^(Y$2+1)-$H1653^(Y$2+1))/(ε_c1cd^(Y$2+1)))</f>
        <v/>
      </c>
      <c r="Z1653">
        <f>(INDIRECT("a_"&amp;Z$2)/(Z$2+2))*(($C1653^(Z$2+2)-$H1653^(Z$2+2))/(ε_c1cd^(Z$2+2)))</f>
        <v/>
      </c>
      <c r="AA1653">
        <f>(INDIRECT("a_"&amp;AA$2)/(AA$2+2))*(($C1653^(AA$2+2)-$H1653^(AA$2+2))/(ε_c1cd^(AA$2+2)))</f>
        <v/>
      </c>
      <c r="AB1653">
        <f>(INDIRECT("a_"&amp;AB$2)/(AB$2+2))*(($C1653^(AB$2+2)-$H1653^(AB$2+2))/(ε_c1cd^(AB$2+2)))</f>
        <v/>
      </c>
      <c r="AC1653">
        <f>(INDIRECT("a_"&amp;AC$2)/(AC$2+2))*(($C1653^(AC$2+2)-$H1653^(AC$2+2))/(ε_c1cd^(AC$2+2)))</f>
        <v/>
      </c>
      <c r="AD1653">
        <f>(INDIRECT("a_"&amp;AD$2)/(AD$2+2))*(($C1653^(AD$2+2)-$H1653^(AD$2+2))/(ε_c1cd^(AD$2+2)))</f>
        <v/>
      </c>
      <c r="AE1653" s="111">
        <f>(b*f_cd/L1653)*SUM(U1653:Y1653)+SUM(Q1653:R1653)</f>
        <v/>
      </c>
      <c r="AF1653" s="112">
        <f>AE1653*(K1653-y+e)</f>
        <v/>
      </c>
      <c r="AG1653" s="113">
        <f>(b*f_cd/(L1653^2))*SUM(Z1653:AD1653)+SUM(S1653:T1653)-AF1653</f>
        <v/>
      </c>
      <c r="AH1653" s="114">
        <f>AG1653&lt;0</f>
        <v/>
      </c>
      <c r="AI1653" s="115">
        <f>IF(A1653=1,FALSE,(AND(AQ1653,AH1653,NOT(AI1652))))</f>
        <v/>
      </c>
      <c r="AJ1653" s="116">
        <f>(b*f_cd/L1653)*(a_1/2*J1653^2+a_2/3*J1653^3+a_3/4*J1653^4+a_4/5*J1653^5+a_5/6*J1653^6)+SUM(Q1653:R1653)</f>
        <v/>
      </c>
      <c r="AK1653">
        <f>AJ1653*(K1653-y+e)</f>
        <v/>
      </c>
      <c r="AL1653" s="118">
        <f>(b*f_cd/(L1653^2))*(a_1/3*J1653^3+a_2/4*J1653^4+a_3/5*J1653^5+a_4/6*J1653^6+a_5/7*J1653^7)+SUM(S1653:T1653)-AK1653</f>
        <v/>
      </c>
      <c r="AM1653" s="114">
        <f>AL1653&gt;0</f>
        <v/>
      </c>
      <c r="AN1653" s="115">
        <f>IF(A1653=1,FALSE,(AND(AQ1653,AM1653,NOT(AN1652))))</f>
        <v/>
      </c>
      <c r="AO1653">
        <f>IF(D1653=1,AND(AH1653,NOT(AI1653)),AND(AM1653,NOT(AN1653)))</f>
        <v/>
      </c>
      <c r="AP1653" s="119">
        <f>IF(D1653=1,AI1653,AN1653)</f>
        <v/>
      </c>
      <c r="AQ1653" s="125">
        <f>ABS(E1653)&lt;$AQ$2</f>
        <v/>
      </c>
      <c r="AS1653">
        <f>IF(AP1653,MAX(AS$3:AS1651)+1,"")</f>
        <v/>
      </c>
    </row>
    <row r="1654">
      <c r="A1654" t="n">
        <v>1564</v>
      </c>
      <c r="B1654" s="131">
        <f>IF(A1654=1,0,IF(AP1654,0.1*ε_cu1cd,0))</f>
        <v/>
      </c>
      <c r="C1654" s="131">
        <f>IF(A1654=1,0.1*ε_cu1cd,C1653+B1653)</f>
        <v/>
      </c>
      <c r="D1654" s="113">
        <f>IF('Нормальний переріз'!$D$68&gt;0,1,2)</f>
        <v/>
      </c>
      <c r="E1654" s="144">
        <f>IF(D1654=1,F1654,G1654)</f>
        <v/>
      </c>
      <c r="F1654" s="124">
        <f>IF(AI1653,0.11*ε_cu1cd,IF(AH1653,F1653*0.01,F1653))</f>
        <v/>
      </c>
      <c r="G1654" s="124">
        <f>IF(AP1653,-0.1*ε_cu1cd,IF(AM1653,G1653*0.01,G1653))</f>
        <v/>
      </c>
      <c r="H1654" s="113">
        <f>IF(A1654=1,E1654,IF(AO1653,H1653-E1653+E1654,IF(AP1653,0.8*H1653,H1653+E1654)))</f>
        <v/>
      </c>
      <c r="I1654" s="169">
        <f>(C1654-H1654)/h</f>
        <v/>
      </c>
      <c r="J1654">
        <f>C1654/(ε_c1cd)</f>
        <v/>
      </c>
      <c r="K1654">
        <f>C1654/I1654</f>
        <v/>
      </c>
      <c r="L1654" s="131">
        <f>I1654/(ε_c1cd)</f>
        <v/>
      </c>
      <c r="M1654">
        <f>I1654*(K1654-Z_s1)</f>
        <v/>
      </c>
      <c r="N1654">
        <f>I1654*(K1654-Z_s2)</f>
        <v/>
      </c>
      <c r="O1654">
        <f>E_s*M1654</f>
        <v/>
      </c>
      <c r="P1654">
        <f>E_s*N1654</f>
        <v/>
      </c>
      <c r="Q1654">
        <f>O1654*A_s1</f>
        <v/>
      </c>
      <c r="R1654">
        <f>P1654*A_s2</f>
        <v/>
      </c>
      <c r="S1654">
        <f>Q1654*($K1654-Z_s1)</f>
        <v/>
      </c>
      <c r="T1654">
        <f>R1654*($K1654-Z_s2)</f>
        <v/>
      </c>
      <c r="U1654">
        <f>(INDIRECT("a_"&amp;U$2)/(U$2+1))*(($C1654^(U$2+1)-$H1654^(U$2+1))/(ε_c1cd^(U$2+1)))</f>
        <v/>
      </c>
      <c r="V1654">
        <f>(INDIRECT("a_"&amp;V$2)/(V$2+1))*(($C1654^(V$2+1)-$H1654^(V$2+1))/(ε_c1cd^(V$2+1)))</f>
        <v/>
      </c>
      <c r="W1654">
        <f>(INDIRECT("a_"&amp;W$2)/(W$2+1))*(($C1654^(W$2+1)-$H1654^(W$2+1))/(ε_c1cd^(W$2+1)))</f>
        <v/>
      </c>
      <c r="X1654">
        <f>(INDIRECT("a_"&amp;X$2)/(X$2+1))*(($C1654^(X$2+1)-$H1654^(X$2+1))/(ε_c1cd^(X$2+1)))</f>
        <v/>
      </c>
      <c r="Y1654">
        <f>(INDIRECT("a_"&amp;Y$2)/(Y$2+1))*(($C1654^(Y$2+1)-$H1654^(Y$2+1))/(ε_c1cd^(Y$2+1)))</f>
        <v/>
      </c>
      <c r="Z1654">
        <f>(INDIRECT("a_"&amp;Z$2)/(Z$2+2))*(($C1654^(Z$2+2)-$H1654^(Z$2+2))/(ε_c1cd^(Z$2+2)))</f>
        <v/>
      </c>
      <c r="AA1654">
        <f>(INDIRECT("a_"&amp;AA$2)/(AA$2+2))*(($C1654^(AA$2+2)-$H1654^(AA$2+2))/(ε_c1cd^(AA$2+2)))</f>
        <v/>
      </c>
      <c r="AB1654">
        <f>(INDIRECT("a_"&amp;AB$2)/(AB$2+2))*(($C1654^(AB$2+2)-$H1654^(AB$2+2))/(ε_c1cd^(AB$2+2)))</f>
        <v/>
      </c>
      <c r="AC1654">
        <f>(INDIRECT("a_"&amp;AC$2)/(AC$2+2))*(($C1654^(AC$2+2)-$H1654^(AC$2+2))/(ε_c1cd^(AC$2+2)))</f>
        <v/>
      </c>
      <c r="AD1654">
        <f>(INDIRECT("a_"&amp;AD$2)/(AD$2+2))*(($C1654^(AD$2+2)-$H1654^(AD$2+2))/(ε_c1cd^(AD$2+2)))</f>
        <v/>
      </c>
      <c r="AE1654" s="111">
        <f>(b*f_cd/L1654)*SUM(U1654:Y1654)+SUM(Q1654:R1654)</f>
        <v/>
      </c>
      <c r="AF1654" s="112">
        <f>AE1654*(K1654-y+e)</f>
        <v/>
      </c>
      <c r="AG1654" s="113">
        <f>(b*f_cd/(L1654^2))*SUM(Z1654:AD1654)+SUM(S1654:T1654)-AF1654</f>
        <v/>
      </c>
      <c r="AH1654" s="114">
        <f>AG1654&lt;0</f>
        <v/>
      </c>
      <c r="AI1654" s="115">
        <f>IF(A1654=1,FALSE,(AND(AQ1654,AH1654,NOT(AI1653))))</f>
        <v/>
      </c>
      <c r="AJ1654" s="116">
        <f>(b*f_cd/L1654)*(a_1/2*J1654^2+a_2/3*J1654^3+a_3/4*J1654^4+a_4/5*J1654^5+a_5/6*J1654^6)+SUM(Q1654:R1654)</f>
        <v/>
      </c>
      <c r="AK1654">
        <f>AJ1654*(K1654-y+e)</f>
        <v/>
      </c>
      <c r="AL1654" s="118">
        <f>(b*f_cd/(L1654^2))*(a_1/3*J1654^3+a_2/4*J1654^4+a_3/5*J1654^5+a_4/6*J1654^6+a_5/7*J1654^7)+SUM(S1654:T1654)-AK1654</f>
        <v/>
      </c>
      <c r="AM1654" s="114">
        <f>AL1654&gt;0</f>
        <v/>
      </c>
      <c r="AN1654" s="115">
        <f>IF(A1654=1,FALSE,(AND(AQ1654,AM1654,NOT(AN1653))))</f>
        <v/>
      </c>
      <c r="AO1654">
        <f>IF(D1654=1,AND(AH1654,NOT(AI1654)),AND(AM1654,NOT(AN1654)))</f>
        <v/>
      </c>
      <c r="AP1654" s="119">
        <f>IF(D1654=1,AI1654,AN1654)</f>
        <v/>
      </c>
      <c r="AQ1654" s="125">
        <f>ABS(E1654)&lt;$AQ$2</f>
        <v/>
      </c>
      <c r="AS1654">
        <f>IF(AP1654,MAX(AS$3:AS1652)+1,"")</f>
        <v/>
      </c>
    </row>
    <row r="1655">
      <c r="A1655" t="n">
        <v>1565</v>
      </c>
      <c r="B1655" s="131">
        <f>IF(A1655=1,0,IF(AP1655,0.1*ε_cu1cd,0))</f>
        <v/>
      </c>
      <c r="C1655" s="131">
        <f>IF(A1655=1,0.1*ε_cu1cd,C1654+B1654)</f>
        <v/>
      </c>
      <c r="D1655" s="113">
        <f>IF('Нормальний переріз'!$D$68&gt;0,1,2)</f>
        <v/>
      </c>
      <c r="E1655" s="144">
        <f>IF(D1655=1,F1655,G1655)</f>
        <v/>
      </c>
      <c r="F1655" s="124">
        <f>IF(AI1654,0.11*ε_cu1cd,IF(AH1654,F1654*0.01,F1654))</f>
        <v/>
      </c>
      <c r="G1655" s="124">
        <f>IF(AP1654,-0.1*ε_cu1cd,IF(AM1654,G1654*0.01,G1654))</f>
        <v/>
      </c>
      <c r="H1655" s="113">
        <f>IF(A1655=1,E1655,IF(AO1654,H1654-E1654+E1655,IF(AP1654,0.8*H1654,H1654+E1655)))</f>
        <v/>
      </c>
      <c r="I1655" s="169">
        <f>(C1655-H1655)/h</f>
        <v/>
      </c>
      <c r="J1655">
        <f>C1655/(ε_c1cd)</f>
        <v/>
      </c>
      <c r="K1655">
        <f>C1655/I1655</f>
        <v/>
      </c>
      <c r="L1655" s="131">
        <f>I1655/(ε_c1cd)</f>
        <v/>
      </c>
      <c r="M1655">
        <f>I1655*(K1655-Z_s1)</f>
        <v/>
      </c>
      <c r="N1655">
        <f>I1655*(K1655-Z_s2)</f>
        <v/>
      </c>
      <c r="O1655">
        <f>E_s*M1655</f>
        <v/>
      </c>
      <c r="P1655">
        <f>E_s*N1655</f>
        <v/>
      </c>
      <c r="Q1655">
        <f>O1655*A_s1</f>
        <v/>
      </c>
      <c r="R1655">
        <f>P1655*A_s2</f>
        <v/>
      </c>
      <c r="S1655">
        <f>Q1655*($K1655-Z_s1)</f>
        <v/>
      </c>
      <c r="T1655">
        <f>R1655*($K1655-Z_s2)</f>
        <v/>
      </c>
      <c r="U1655">
        <f>(INDIRECT("a_"&amp;U$2)/(U$2+1))*(($C1655^(U$2+1)-$H1655^(U$2+1))/(ε_c1cd^(U$2+1)))</f>
        <v/>
      </c>
      <c r="V1655">
        <f>(INDIRECT("a_"&amp;V$2)/(V$2+1))*(($C1655^(V$2+1)-$H1655^(V$2+1))/(ε_c1cd^(V$2+1)))</f>
        <v/>
      </c>
      <c r="W1655">
        <f>(INDIRECT("a_"&amp;W$2)/(W$2+1))*(($C1655^(W$2+1)-$H1655^(W$2+1))/(ε_c1cd^(W$2+1)))</f>
        <v/>
      </c>
      <c r="X1655">
        <f>(INDIRECT("a_"&amp;X$2)/(X$2+1))*(($C1655^(X$2+1)-$H1655^(X$2+1))/(ε_c1cd^(X$2+1)))</f>
        <v/>
      </c>
      <c r="Y1655">
        <f>(INDIRECT("a_"&amp;Y$2)/(Y$2+1))*(($C1655^(Y$2+1)-$H1655^(Y$2+1))/(ε_c1cd^(Y$2+1)))</f>
        <v/>
      </c>
      <c r="Z1655">
        <f>(INDIRECT("a_"&amp;Z$2)/(Z$2+2))*(($C1655^(Z$2+2)-$H1655^(Z$2+2))/(ε_c1cd^(Z$2+2)))</f>
        <v/>
      </c>
      <c r="AA1655">
        <f>(INDIRECT("a_"&amp;AA$2)/(AA$2+2))*(($C1655^(AA$2+2)-$H1655^(AA$2+2))/(ε_c1cd^(AA$2+2)))</f>
        <v/>
      </c>
      <c r="AB1655">
        <f>(INDIRECT("a_"&amp;AB$2)/(AB$2+2))*(($C1655^(AB$2+2)-$H1655^(AB$2+2))/(ε_c1cd^(AB$2+2)))</f>
        <v/>
      </c>
      <c r="AC1655">
        <f>(INDIRECT("a_"&amp;AC$2)/(AC$2+2))*(($C1655^(AC$2+2)-$H1655^(AC$2+2))/(ε_c1cd^(AC$2+2)))</f>
        <v/>
      </c>
      <c r="AD1655">
        <f>(INDIRECT("a_"&amp;AD$2)/(AD$2+2))*(($C1655^(AD$2+2)-$H1655^(AD$2+2))/(ε_c1cd^(AD$2+2)))</f>
        <v/>
      </c>
      <c r="AE1655" s="111">
        <f>(b*f_cd/L1655)*SUM(U1655:Y1655)+SUM(Q1655:R1655)</f>
        <v/>
      </c>
      <c r="AF1655" s="112">
        <f>AE1655*(K1655-y+e)</f>
        <v/>
      </c>
      <c r="AG1655" s="113">
        <f>(b*f_cd/(L1655^2))*SUM(Z1655:AD1655)+SUM(S1655:T1655)-AF1655</f>
        <v/>
      </c>
      <c r="AH1655" s="114">
        <f>AG1655&lt;0</f>
        <v/>
      </c>
      <c r="AI1655" s="115">
        <f>IF(A1655=1,FALSE,(AND(AQ1655,AH1655,NOT(AI1654))))</f>
        <v/>
      </c>
      <c r="AJ1655" s="116">
        <f>(b*f_cd/L1655)*(a_1/2*J1655^2+a_2/3*J1655^3+a_3/4*J1655^4+a_4/5*J1655^5+a_5/6*J1655^6)+SUM(Q1655:R1655)</f>
        <v/>
      </c>
      <c r="AK1655">
        <f>AJ1655*(K1655-y+e)</f>
        <v/>
      </c>
      <c r="AL1655" s="118">
        <f>(b*f_cd/(L1655^2))*(a_1/3*J1655^3+a_2/4*J1655^4+a_3/5*J1655^5+a_4/6*J1655^6+a_5/7*J1655^7)+SUM(S1655:T1655)-AK1655</f>
        <v/>
      </c>
      <c r="AM1655" s="114">
        <f>AL1655&gt;0</f>
        <v/>
      </c>
      <c r="AN1655" s="115">
        <f>IF(A1655=1,FALSE,(AND(AQ1655,AM1655,NOT(AN1654))))</f>
        <v/>
      </c>
      <c r="AO1655">
        <f>IF(D1655=1,AND(AH1655,NOT(AI1655)),AND(AM1655,NOT(AN1655)))</f>
        <v/>
      </c>
      <c r="AP1655" s="119">
        <f>IF(D1655=1,AI1655,AN1655)</f>
        <v/>
      </c>
      <c r="AQ1655" s="125">
        <f>ABS(E1655)&lt;$AQ$2</f>
        <v/>
      </c>
      <c r="AS1655">
        <f>IF(AP1655,MAX(AS$3:AS1653)+1,"")</f>
        <v/>
      </c>
    </row>
    <row r="1656">
      <c r="A1656" t="n">
        <v>1566</v>
      </c>
      <c r="B1656" s="131">
        <f>IF(A1656=1,0,IF(AP1656,0.1*ε_cu1cd,0))</f>
        <v/>
      </c>
      <c r="C1656" s="131">
        <f>IF(A1656=1,0.1*ε_cu1cd,C1655+B1655)</f>
        <v/>
      </c>
      <c r="D1656" s="113">
        <f>IF('Нормальний переріз'!$D$68&gt;0,1,2)</f>
        <v/>
      </c>
      <c r="E1656" s="144">
        <f>IF(D1656=1,F1656,G1656)</f>
        <v/>
      </c>
      <c r="F1656" s="124">
        <f>IF(AI1655,0.11*ε_cu1cd,IF(AH1655,F1655*0.01,F1655))</f>
        <v/>
      </c>
      <c r="G1656" s="124">
        <f>IF(AP1655,-0.1*ε_cu1cd,IF(AM1655,G1655*0.01,G1655))</f>
        <v/>
      </c>
      <c r="H1656" s="113">
        <f>IF(A1656=1,E1656,IF(AO1655,H1655-E1655+E1656,IF(AP1655,0.8*H1655,H1655+E1656)))</f>
        <v/>
      </c>
      <c r="I1656" s="169">
        <f>(C1656-H1656)/h</f>
        <v/>
      </c>
      <c r="J1656">
        <f>C1656/(ε_c1cd)</f>
        <v/>
      </c>
      <c r="K1656">
        <f>C1656/I1656</f>
        <v/>
      </c>
      <c r="L1656" s="131">
        <f>I1656/(ε_c1cd)</f>
        <v/>
      </c>
      <c r="M1656">
        <f>I1656*(K1656-Z_s1)</f>
        <v/>
      </c>
      <c r="N1656">
        <f>I1656*(K1656-Z_s2)</f>
        <v/>
      </c>
      <c r="O1656">
        <f>E_s*M1656</f>
        <v/>
      </c>
      <c r="P1656">
        <f>E_s*N1656</f>
        <v/>
      </c>
      <c r="Q1656">
        <f>O1656*A_s1</f>
        <v/>
      </c>
      <c r="R1656">
        <f>P1656*A_s2</f>
        <v/>
      </c>
      <c r="S1656">
        <f>Q1656*($K1656-Z_s1)</f>
        <v/>
      </c>
      <c r="T1656">
        <f>R1656*($K1656-Z_s2)</f>
        <v/>
      </c>
      <c r="U1656">
        <f>(INDIRECT("a_"&amp;U$2)/(U$2+1))*(($C1656^(U$2+1)-$H1656^(U$2+1))/(ε_c1cd^(U$2+1)))</f>
        <v/>
      </c>
      <c r="V1656">
        <f>(INDIRECT("a_"&amp;V$2)/(V$2+1))*(($C1656^(V$2+1)-$H1656^(V$2+1))/(ε_c1cd^(V$2+1)))</f>
        <v/>
      </c>
      <c r="W1656">
        <f>(INDIRECT("a_"&amp;W$2)/(W$2+1))*(($C1656^(W$2+1)-$H1656^(W$2+1))/(ε_c1cd^(W$2+1)))</f>
        <v/>
      </c>
      <c r="X1656">
        <f>(INDIRECT("a_"&amp;X$2)/(X$2+1))*(($C1656^(X$2+1)-$H1656^(X$2+1))/(ε_c1cd^(X$2+1)))</f>
        <v/>
      </c>
      <c r="Y1656">
        <f>(INDIRECT("a_"&amp;Y$2)/(Y$2+1))*(($C1656^(Y$2+1)-$H1656^(Y$2+1))/(ε_c1cd^(Y$2+1)))</f>
        <v/>
      </c>
      <c r="Z1656">
        <f>(INDIRECT("a_"&amp;Z$2)/(Z$2+2))*(($C1656^(Z$2+2)-$H1656^(Z$2+2))/(ε_c1cd^(Z$2+2)))</f>
        <v/>
      </c>
      <c r="AA1656">
        <f>(INDIRECT("a_"&amp;AA$2)/(AA$2+2))*(($C1656^(AA$2+2)-$H1656^(AA$2+2))/(ε_c1cd^(AA$2+2)))</f>
        <v/>
      </c>
      <c r="AB1656">
        <f>(INDIRECT("a_"&amp;AB$2)/(AB$2+2))*(($C1656^(AB$2+2)-$H1656^(AB$2+2))/(ε_c1cd^(AB$2+2)))</f>
        <v/>
      </c>
      <c r="AC1656">
        <f>(INDIRECT("a_"&amp;AC$2)/(AC$2+2))*(($C1656^(AC$2+2)-$H1656^(AC$2+2))/(ε_c1cd^(AC$2+2)))</f>
        <v/>
      </c>
      <c r="AD1656">
        <f>(INDIRECT("a_"&amp;AD$2)/(AD$2+2))*(($C1656^(AD$2+2)-$H1656^(AD$2+2))/(ε_c1cd^(AD$2+2)))</f>
        <v/>
      </c>
      <c r="AE1656" s="111">
        <f>(b*f_cd/L1656)*SUM(U1656:Y1656)+SUM(Q1656:R1656)</f>
        <v/>
      </c>
      <c r="AF1656" s="112">
        <f>AE1656*(K1656-y+e)</f>
        <v/>
      </c>
      <c r="AG1656" s="113">
        <f>(b*f_cd/(L1656^2))*SUM(Z1656:AD1656)+SUM(S1656:T1656)-AF1656</f>
        <v/>
      </c>
      <c r="AH1656" s="114">
        <f>AG1656&lt;0</f>
        <v/>
      </c>
      <c r="AI1656" s="115">
        <f>IF(A1656=1,FALSE,(AND(AQ1656,AH1656,NOT(AI1655))))</f>
        <v/>
      </c>
      <c r="AJ1656" s="116">
        <f>(b*f_cd/L1656)*(a_1/2*J1656^2+a_2/3*J1656^3+a_3/4*J1656^4+a_4/5*J1656^5+a_5/6*J1656^6)+SUM(Q1656:R1656)</f>
        <v/>
      </c>
      <c r="AK1656">
        <f>AJ1656*(K1656-y+e)</f>
        <v/>
      </c>
      <c r="AL1656" s="118">
        <f>(b*f_cd/(L1656^2))*(a_1/3*J1656^3+a_2/4*J1656^4+a_3/5*J1656^5+a_4/6*J1656^6+a_5/7*J1656^7)+SUM(S1656:T1656)-AK1656</f>
        <v/>
      </c>
      <c r="AM1656" s="114">
        <f>AL1656&gt;0</f>
        <v/>
      </c>
      <c r="AN1656" s="115">
        <f>IF(A1656=1,FALSE,(AND(AQ1656,AM1656,NOT(AN1655))))</f>
        <v/>
      </c>
      <c r="AO1656">
        <f>IF(D1656=1,AND(AH1656,NOT(AI1656)),AND(AM1656,NOT(AN1656)))</f>
        <v/>
      </c>
      <c r="AP1656" s="119">
        <f>IF(D1656=1,AI1656,AN1656)</f>
        <v/>
      </c>
      <c r="AQ1656" s="125">
        <f>ABS(E1656)&lt;$AQ$2</f>
        <v/>
      </c>
      <c r="AS1656">
        <f>IF(AP1656,MAX(AS$3:AS1654)+1,"")</f>
        <v/>
      </c>
    </row>
    <row r="1657">
      <c r="A1657" t="n">
        <v>1567</v>
      </c>
      <c r="B1657" s="131">
        <f>IF(A1657=1,0,IF(AP1657,0.1*ε_cu1cd,0))</f>
        <v/>
      </c>
      <c r="C1657" s="131">
        <f>IF(A1657=1,0.1*ε_cu1cd,C1656+B1656)</f>
        <v/>
      </c>
      <c r="D1657" s="113">
        <f>IF('Нормальний переріз'!$D$68&gt;0,1,2)</f>
        <v/>
      </c>
      <c r="E1657" s="144">
        <f>IF(D1657=1,F1657,G1657)</f>
        <v/>
      </c>
      <c r="F1657" s="124">
        <f>IF(AI1656,0.11*ε_cu1cd,IF(AH1656,F1656*0.01,F1656))</f>
        <v/>
      </c>
      <c r="G1657" s="124">
        <f>IF(AP1656,-0.1*ε_cu1cd,IF(AM1656,G1656*0.01,G1656))</f>
        <v/>
      </c>
      <c r="H1657" s="113">
        <f>IF(A1657=1,E1657,IF(AO1656,H1656-E1656+E1657,IF(AP1656,0.8*H1656,H1656+E1657)))</f>
        <v/>
      </c>
      <c r="I1657" s="169">
        <f>(C1657-H1657)/h</f>
        <v/>
      </c>
      <c r="J1657">
        <f>C1657/(ε_c1cd)</f>
        <v/>
      </c>
      <c r="K1657">
        <f>C1657/I1657</f>
        <v/>
      </c>
      <c r="L1657" s="131">
        <f>I1657/(ε_c1cd)</f>
        <v/>
      </c>
      <c r="M1657">
        <f>I1657*(K1657-Z_s1)</f>
        <v/>
      </c>
      <c r="N1657">
        <f>I1657*(K1657-Z_s2)</f>
        <v/>
      </c>
      <c r="O1657">
        <f>E_s*M1657</f>
        <v/>
      </c>
      <c r="P1657">
        <f>E_s*N1657</f>
        <v/>
      </c>
      <c r="Q1657">
        <f>O1657*A_s1</f>
        <v/>
      </c>
      <c r="R1657">
        <f>P1657*A_s2</f>
        <v/>
      </c>
      <c r="S1657">
        <f>Q1657*($K1657-Z_s1)</f>
        <v/>
      </c>
      <c r="T1657">
        <f>R1657*($K1657-Z_s2)</f>
        <v/>
      </c>
      <c r="U1657">
        <f>(INDIRECT("a_"&amp;U$2)/(U$2+1))*(($C1657^(U$2+1)-$H1657^(U$2+1))/(ε_c1cd^(U$2+1)))</f>
        <v/>
      </c>
      <c r="V1657">
        <f>(INDIRECT("a_"&amp;V$2)/(V$2+1))*(($C1657^(V$2+1)-$H1657^(V$2+1))/(ε_c1cd^(V$2+1)))</f>
        <v/>
      </c>
      <c r="W1657">
        <f>(INDIRECT("a_"&amp;W$2)/(W$2+1))*(($C1657^(W$2+1)-$H1657^(W$2+1))/(ε_c1cd^(W$2+1)))</f>
        <v/>
      </c>
      <c r="X1657">
        <f>(INDIRECT("a_"&amp;X$2)/(X$2+1))*(($C1657^(X$2+1)-$H1657^(X$2+1))/(ε_c1cd^(X$2+1)))</f>
        <v/>
      </c>
      <c r="Y1657">
        <f>(INDIRECT("a_"&amp;Y$2)/(Y$2+1))*(($C1657^(Y$2+1)-$H1657^(Y$2+1))/(ε_c1cd^(Y$2+1)))</f>
        <v/>
      </c>
      <c r="Z1657">
        <f>(INDIRECT("a_"&amp;Z$2)/(Z$2+2))*(($C1657^(Z$2+2)-$H1657^(Z$2+2))/(ε_c1cd^(Z$2+2)))</f>
        <v/>
      </c>
      <c r="AA1657">
        <f>(INDIRECT("a_"&amp;AA$2)/(AA$2+2))*(($C1657^(AA$2+2)-$H1657^(AA$2+2))/(ε_c1cd^(AA$2+2)))</f>
        <v/>
      </c>
      <c r="AB1657">
        <f>(INDIRECT("a_"&amp;AB$2)/(AB$2+2))*(($C1657^(AB$2+2)-$H1657^(AB$2+2))/(ε_c1cd^(AB$2+2)))</f>
        <v/>
      </c>
      <c r="AC1657">
        <f>(INDIRECT("a_"&amp;AC$2)/(AC$2+2))*(($C1657^(AC$2+2)-$H1657^(AC$2+2))/(ε_c1cd^(AC$2+2)))</f>
        <v/>
      </c>
      <c r="AD1657">
        <f>(INDIRECT("a_"&amp;AD$2)/(AD$2+2))*(($C1657^(AD$2+2)-$H1657^(AD$2+2))/(ε_c1cd^(AD$2+2)))</f>
        <v/>
      </c>
      <c r="AE1657" s="111">
        <f>(b*f_cd/L1657)*SUM(U1657:Y1657)+SUM(Q1657:R1657)</f>
        <v/>
      </c>
      <c r="AF1657" s="112">
        <f>AE1657*(K1657-y+e)</f>
        <v/>
      </c>
      <c r="AG1657" s="113">
        <f>(b*f_cd/(L1657^2))*SUM(Z1657:AD1657)+SUM(S1657:T1657)-AF1657</f>
        <v/>
      </c>
      <c r="AH1657" s="114">
        <f>AG1657&lt;0</f>
        <v/>
      </c>
      <c r="AI1657" s="115">
        <f>IF(A1657=1,FALSE,(AND(AQ1657,AH1657,NOT(AI1656))))</f>
        <v/>
      </c>
      <c r="AJ1657" s="116">
        <f>(b*f_cd/L1657)*(a_1/2*J1657^2+a_2/3*J1657^3+a_3/4*J1657^4+a_4/5*J1657^5+a_5/6*J1657^6)+SUM(Q1657:R1657)</f>
        <v/>
      </c>
      <c r="AK1657">
        <f>AJ1657*(K1657-y+e)</f>
        <v/>
      </c>
      <c r="AL1657" s="118">
        <f>(b*f_cd/(L1657^2))*(a_1/3*J1657^3+a_2/4*J1657^4+a_3/5*J1657^5+a_4/6*J1657^6+a_5/7*J1657^7)+SUM(S1657:T1657)-AK1657</f>
        <v/>
      </c>
      <c r="AM1657" s="114">
        <f>AL1657&gt;0</f>
        <v/>
      </c>
      <c r="AN1657" s="115">
        <f>IF(A1657=1,FALSE,(AND(AQ1657,AM1657,NOT(AN1656))))</f>
        <v/>
      </c>
      <c r="AO1657">
        <f>IF(D1657=1,AND(AH1657,NOT(AI1657)),AND(AM1657,NOT(AN1657)))</f>
        <v/>
      </c>
      <c r="AP1657" s="119">
        <f>IF(D1657=1,AI1657,AN1657)</f>
        <v/>
      </c>
      <c r="AQ1657" s="125">
        <f>ABS(E1657)&lt;$AQ$2</f>
        <v/>
      </c>
      <c r="AS1657">
        <f>IF(AP1657,MAX(AS$3:AS1655)+1,"")</f>
        <v/>
      </c>
    </row>
    <row r="1658">
      <c r="A1658" t="n">
        <v>1568</v>
      </c>
      <c r="B1658" s="131">
        <f>IF(A1658=1,0,IF(AP1658,0.1*ε_cu1cd,0))</f>
        <v/>
      </c>
      <c r="C1658" s="131">
        <f>IF(A1658=1,0.1*ε_cu1cd,C1657+B1657)</f>
        <v/>
      </c>
      <c r="D1658" s="113">
        <f>IF('Нормальний переріз'!$D$68&gt;0,1,2)</f>
        <v/>
      </c>
      <c r="E1658" s="144">
        <f>IF(D1658=1,F1658,G1658)</f>
        <v/>
      </c>
      <c r="F1658" s="124">
        <f>IF(AI1657,0.11*ε_cu1cd,IF(AH1657,F1657*0.01,F1657))</f>
        <v/>
      </c>
      <c r="G1658" s="124">
        <f>IF(AP1657,-0.1*ε_cu1cd,IF(AM1657,G1657*0.01,G1657))</f>
        <v/>
      </c>
      <c r="H1658" s="113">
        <f>IF(A1658=1,E1658,IF(AO1657,H1657-E1657+E1658,IF(AP1657,0.8*H1657,H1657+E1658)))</f>
        <v/>
      </c>
      <c r="I1658" s="169">
        <f>(C1658-H1658)/h</f>
        <v/>
      </c>
      <c r="J1658">
        <f>C1658/(ε_c1cd)</f>
        <v/>
      </c>
      <c r="K1658">
        <f>C1658/I1658</f>
        <v/>
      </c>
      <c r="L1658" s="131">
        <f>I1658/(ε_c1cd)</f>
        <v/>
      </c>
      <c r="M1658">
        <f>I1658*(K1658-Z_s1)</f>
        <v/>
      </c>
      <c r="N1658">
        <f>I1658*(K1658-Z_s2)</f>
        <v/>
      </c>
      <c r="O1658">
        <f>E_s*M1658</f>
        <v/>
      </c>
      <c r="P1658">
        <f>E_s*N1658</f>
        <v/>
      </c>
      <c r="Q1658">
        <f>O1658*A_s1</f>
        <v/>
      </c>
      <c r="R1658">
        <f>P1658*A_s2</f>
        <v/>
      </c>
      <c r="S1658">
        <f>Q1658*($K1658-Z_s1)</f>
        <v/>
      </c>
      <c r="T1658">
        <f>R1658*($K1658-Z_s2)</f>
        <v/>
      </c>
      <c r="U1658">
        <f>(INDIRECT("a_"&amp;U$2)/(U$2+1))*(($C1658^(U$2+1)-$H1658^(U$2+1))/(ε_c1cd^(U$2+1)))</f>
        <v/>
      </c>
      <c r="V1658">
        <f>(INDIRECT("a_"&amp;V$2)/(V$2+1))*(($C1658^(V$2+1)-$H1658^(V$2+1))/(ε_c1cd^(V$2+1)))</f>
        <v/>
      </c>
      <c r="W1658">
        <f>(INDIRECT("a_"&amp;W$2)/(W$2+1))*(($C1658^(W$2+1)-$H1658^(W$2+1))/(ε_c1cd^(W$2+1)))</f>
        <v/>
      </c>
      <c r="X1658">
        <f>(INDIRECT("a_"&amp;X$2)/(X$2+1))*(($C1658^(X$2+1)-$H1658^(X$2+1))/(ε_c1cd^(X$2+1)))</f>
        <v/>
      </c>
      <c r="Y1658">
        <f>(INDIRECT("a_"&amp;Y$2)/(Y$2+1))*(($C1658^(Y$2+1)-$H1658^(Y$2+1))/(ε_c1cd^(Y$2+1)))</f>
        <v/>
      </c>
      <c r="Z1658">
        <f>(INDIRECT("a_"&amp;Z$2)/(Z$2+2))*(($C1658^(Z$2+2)-$H1658^(Z$2+2))/(ε_c1cd^(Z$2+2)))</f>
        <v/>
      </c>
      <c r="AA1658">
        <f>(INDIRECT("a_"&amp;AA$2)/(AA$2+2))*(($C1658^(AA$2+2)-$H1658^(AA$2+2))/(ε_c1cd^(AA$2+2)))</f>
        <v/>
      </c>
      <c r="AB1658">
        <f>(INDIRECT("a_"&amp;AB$2)/(AB$2+2))*(($C1658^(AB$2+2)-$H1658^(AB$2+2))/(ε_c1cd^(AB$2+2)))</f>
        <v/>
      </c>
      <c r="AC1658">
        <f>(INDIRECT("a_"&amp;AC$2)/(AC$2+2))*(($C1658^(AC$2+2)-$H1658^(AC$2+2))/(ε_c1cd^(AC$2+2)))</f>
        <v/>
      </c>
      <c r="AD1658">
        <f>(INDIRECT("a_"&amp;AD$2)/(AD$2+2))*(($C1658^(AD$2+2)-$H1658^(AD$2+2))/(ε_c1cd^(AD$2+2)))</f>
        <v/>
      </c>
      <c r="AE1658" s="111">
        <f>(b*f_cd/L1658)*SUM(U1658:Y1658)+SUM(Q1658:R1658)</f>
        <v/>
      </c>
      <c r="AF1658" s="112">
        <f>AE1658*(K1658-y+e)</f>
        <v/>
      </c>
      <c r="AG1658" s="113">
        <f>(b*f_cd/(L1658^2))*SUM(Z1658:AD1658)+SUM(S1658:T1658)-AF1658</f>
        <v/>
      </c>
      <c r="AH1658" s="114">
        <f>AG1658&lt;0</f>
        <v/>
      </c>
      <c r="AI1658" s="115">
        <f>IF(A1658=1,FALSE,(AND(AQ1658,AH1658,NOT(AI1657))))</f>
        <v/>
      </c>
      <c r="AJ1658" s="116">
        <f>(b*f_cd/L1658)*(a_1/2*J1658^2+a_2/3*J1658^3+a_3/4*J1658^4+a_4/5*J1658^5+a_5/6*J1658^6)+SUM(Q1658:R1658)</f>
        <v/>
      </c>
      <c r="AK1658">
        <f>AJ1658*(K1658-y+e)</f>
        <v/>
      </c>
      <c r="AL1658" s="118">
        <f>(b*f_cd/(L1658^2))*(a_1/3*J1658^3+a_2/4*J1658^4+a_3/5*J1658^5+a_4/6*J1658^6+a_5/7*J1658^7)+SUM(S1658:T1658)-AK1658</f>
        <v/>
      </c>
      <c r="AM1658" s="114">
        <f>AL1658&gt;0</f>
        <v/>
      </c>
      <c r="AN1658" s="115">
        <f>IF(A1658=1,FALSE,(AND(AQ1658,AM1658,NOT(AN1657))))</f>
        <v/>
      </c>
      <c r="AO1658">
        <f>IF(D1658=1,AND(AH1658,NOT(AI1658)),AND(AM1658,NOT(AN1658)))</f>
        <v/>
      </c>
      <c r="AP1658" s="119">
        <f>IF(D1658=1,AI1658,AN1658)</f>
        <v/>
      </c>
      <c r="AQ1658" s="125">
        <f>ABS(E1658)&lt;$AQ$2</f>
        <v/>
      </c>
      <c r="AS1658">
        <f>IF(AP1658,MAX(AS$3:AS1656)+1,"")</f>
        <v/>
      </c>
    </row>
    <row r="1659">
      <c r="A1659" t="n">
        <v>1569</v>
      </c>
      <c r="B1659" s="131">
        <f>IF(A1659=1,0,IF(AP1659,0.1*ε_cu1cd,0))</f>
        <v/>
      </c>
      <c r="C1659" s="131">
        <f>IF(A1659=1,0.1*ε_cu1cd,C1658+B1658)</f>
        <v/>
      </c>
      <c r="D1659" s="113">
        <f>IF('Нормальний переріз'!$D$68&gt;0,1,2)</f>
        <v/>
      </c>
      <c r="E1659" s="144">
        <f>IF(D1659=1,F1659,G1659)</f>
        <v/>
      </c>
      <c r="F1659" s="124">
        <f>IF(AI1658,0.11*ε_cu1cd,IF(AH1658,F1658*0.01,F1658))</f>
        <v/>
      </c>
      <c r="G1659" s="124">
        <f>IF(AP1658,-0.1*ε_cu1cd,IF(AM1658,G1658*0.01,G1658))</f>
        <v/>
      </c>
      <c r="H1659" s="113">
        <f>IF(A1659=1,E1659,IF(AO1658,H1658-E1658+E1659,IF(AP1658,0.8*H1658,H1658+E1659)))</f>
        <v/>
      </c>
      <c r="I1659" s="169">
        <f>(C1659-H1659)/h</f>
        <v/>
      </c>
      <c r="J1659">
        <f>C1659/(ε_c1cd)</f>
        <v/>
      </c>
      <c r="K1659">
        <f>C1659/I1659</f>
        <v/>
      </c>
      <c r="L1659" s="131">
        <f>I1659/(ε_c1cd)</f>
        <v/>
      </c>
      <c r="M1659">
        <f>I1659*(K1659-Z_s1)</f>
        <v/>
      </c>
      <c r="N1659">
        <f>I1659*(K1659-Z_s2)</f>
        <v/>
      </c>
      <c r="O1659">
        <f>E_s*M1659</f>
        <v/>
      </c>
      <c r="P1659">
        <f>E_s*N1659</f>
        <v/>
      </c>
      <c r="Q1659">
        <f>O1659*A_s1</f>
        <v/>
      </c>
      <c r="R1659">
        <f>P1659*A_s2</f>
        <v/>
      </c>
      <c r="S1659">
        <f>Q1659*($K1659-Z_s1)</f>
        <v/>
      </c>
      <c r="T1659">
        <f>R1659*($K1659-Z_s2)</f>
        <v/>
      </c>
      <c r="U1659">
        <f>(INDIRECT("a_"&amp;U$2)/(U$2+1))*(($C1659^(U$2+1)-$H1659^(U$2+1))/(ε_c1cd^(U$2+1)))</f>
        <v/>
      </c>
      <c r="V1659">
        <f>(INDIRECT("a_"&amp;V$2)/(V$2+1))*(($C1659^(V$2+1)-$H1659^(V$2+1))/(ε_c1cd^(V$2+1)))</f>
        <v/>
      </c>
      <c r="W1659">
        <f>(INDIRECT("a_"&amp;W$2)/(W$2+1))*(($C1659^(W$2+1)-$H1659^(W$2+1))/(ε_c1cd^(W$2+1)))</f>
        <v/>
      </c>
      <c r="X1659">
        <f>(INDIRECT("a_"&amp;X$2)/(X$2+1))*(($C1659^(X$2+1)-$H1659^(X$2+1))/(ε_c1cd^(X$2+1)))</f>
        <v/>
      </c>
      <c r="Y1659">
        <f>(INDIRECT("a_"&amp;Y$2)/(Y$2+1))*(($C1659^(Y$2+1)-$H1659^(Y$2+1))/(ε_c1cd^(Y$2+1)))</f>
        <v/>
      </c>
      <c r="Z1659">
        <f>(INDIRECT("a_"&amp;Z$2)/(Z$2+2))*(($C1659^(Z$2+2)-$H1659^(Z$2+2))/(ε_c1cd^(Z$2+2)))</f>
        <v/>
      </c>
      <c r="AA1659">
        <f>(INDIRECT("a_"&amp;AA$2)/(AA$2+2))*(($C1659^(AA$2+2)-$H1659^(AA$2+2))/(ε_c1cd^(AA$2+2)))</f>
        <v/>
      </c>
      <c r="AB1659">
        <f>(INDIRECT("a_"&amp;AB$2)/(AB$2+2))*(($C1659^(AB$2+2)-$H1659^(AB$2+2))/(ε_c1cd^(AB$2+2)))</f>
        <v/>
      </c>
      <c r="AC1659">
        <f>(INDIRECT("a_"&amp;AC$2)/(AC$2+2))*(($C1659^(AC$2+2)-$H1659^(AC$2+2))/(ε_c1cd^(AC$2+2)))</f>
        <v/>
      </c>
      <c r="AD1659">
        <f>(INDIRECT("a_"&amp;AD$2)/(AD$2+2))*(($C1659^(AD$2+2)-$H1659^(AD$2+2))/(ε_c1cd^(AD$2+2)))</f>
        <v/>
      </c>
      <c r="AE1659" s="111">
        <f>(b*f_cd/L1659)*SUM(U1659:Y1659)+SUM(Q1659:R1659)</f>
        <v/>
      </c>
      <c r="AF1659" s="112">
        <f>AE1659*(K1659-y+e)</f>
        <v/>
      </c>
      <c r="AG1659" s="113">
        <f>(b*f_cd/(L1659^2))*SUM(Z1659:AD1659)+SUM(S1659:T1659)-AF1659</f>
        <v/>
      </c>
      <c r="AH1659" s="114">
        <f>AG1659&lt;0</f>
        <v/>
      </c>
      <c r="AI1659" s="115">
        <f>IF(A1659=1,FALSE,(AND(AQ1659,AH1659,NOT(AI1658))))</f>
        <v/>
      </c>
      <c r="AJ1659" s="116">
        <f>(b*f_cd/L1659)*(a_1/2*J1659^2+a_2/3*J1659^3+a_3/4*J1659^4+a_4/5*J1659^5+a_5/6*J1659^6)+SUM(Q1659:R1659)</f>
        <v/>
      </c>
      <c r="AK1659">
        <f>AJ1659*(K1659-y+e)</f>
        <v/>
      </c>
      <c r="AL1659" s="118">
        <f>(b*f_cd/(L1659^2))*(a_1/3*J1659^3+a_2/4*J1659^4+a_3/5*J1659^5+a_4/6*J1659^6+a_5/7*J1659^7)+SUM(S1659:T1659)-AK1659</f>
        <v/>
      </c>
      <c r="AM1659" s="114">
        <f>AL1659&gt;0</f>
        <v/>
      </c>
      <c r="AN1659" s="115">
        <f>IF(A1659=1,FALSE,(AND(AQ1659,AM1659,NOT(AN1658))))</f>
        <v/>
      </c>
      <c r="AO1659">
        <f>IF(D1659=1,AND(AH1659,NOT(AI1659)),AND(AM1659,NOT(AN1659)))</f>
        <v/>
      </c>
      <c r="AP1659" s="119">
        <f>IF(D1659=1,AI1659,AN1659)</f>
        <v/>
      </c>
      <c r="AQ1659" s="125">
        <f>ABS(E1659)&lt;$AQ$2</f>
        <v/>
      </c>
      <c r="AS1659">
        <f>IF(AP1659,MAX(AS$3:AS1657)+1,"")</f>
        <v/>
      </c>
    </row>
    <row r="1660">
      <c r="A1660" t="n">
        <v>1570</v>
      </c>
      <c r="B1660" s="131">
        <f>IF(A1660=1,0,IF(AP1660,0.1*ε_cu1cd,0))</f>
        <v/>
      </c>
      <c r="C1660" s="131">
        <f>IF(A1660=1,0.1*ε_cu1cd,C1659+B1659)</f>
        <v/>
      </c>
      <c r="D1660" s="113">
        <f>IF('Нормальний переріз'!$D$68&gt;0,1,2)</f>
        <v/>
      </c>
      <c r="E1660" s="144">
        <f>IF(D1660=1,F1660,G1660)</f>
        <v/>
      </c>
      <c r="F1660" s="124">
        <f>IF(AI1659,0.11*ε_cu1cd,IF(AH1659,F1659*0.01,F1659))</f>
        <v/>
      </c>
      <c r="G1660" s="124">
        <f>IF(AP1659,-0.1*ε_cu1cd,IF(AM1659,G1659*0.01,G1659))</f>
        <v/>
      </c>
      <c r="H1660" s="113">
        <f>IF(A1660=1,E1660,IF(AO1659,H1659-E1659+E1660,IF(AP1659,0.8*H1659,H1659+E1660)))</f>
        <v/>
      </c>
      <c r="I1660" s="169">
        <f>(C1660-H1660)/h</f>
        <v/>
      </c>
      <c r="J1660">
        <f>C1660/(ε_c1cd)</f>
        <v/>
      </c>
      <c r="K1660">
        <f>C1660/I1660</f>
        <v/>
      </c>
      <c r="L1660" s="131">
        <f>I1660/(ε_c1cd)</f>
        <v/>
      </c>
      <c r="M1660">
        <f>I1660*(K1660-Z_s1)</f>
        <v/>
      </c>
      <c r="N1660">
        <f>I1660*(K1660-Z_s2)</f>
        <v/>
      </c>
      <c r="O1660">
        <f>E_s*M1660</f>
        <v/>
      </c>
      <c r="P1660">
        <f>E_s*N1660</f>
        <v/>
      </c>
      <c r="Q1660">
        <f>O1660*A_s1</f>
        <v/>
      </c>
      <c r="R1660">
        <f>P1660*A_s2</f>
        <v/>
      </c>
      <c r="S1660">
        <f>Q1660*($K1660-Z_s1)</f>
        <v/>
      </c>
      <c r="T1660">
        <f>R1660*($K1660-Z_s2)</f>
        <v/>
      </c>
      <c r="U1660">
        <f>(INDIRECT("a_"&amp;U$2)/(U$2+1))*(($C1660^(U$2+1)-$H1660^(U$2+1))/(ε_c1cd^(U$2+1)))</f>
        <v/>
      </c>
      <c r="V1660">
        <f>(INDIRECT("a_"&amp;V$2)/(V$2+1))*(($C1660^(V$2+1)-$H1660^(V$2+1))/(ε_c1cd^(V$2+1)))</f>
        <v/>
      </c>
      <c r="W1660">
        <f>(INDIRECT("a_"&amp;W$2)/(W$2+1))*(($C1660^(W$2+1)-$H1660^(W$2+1))/(ε_c1cd^(W$2+1)))</f>
        <v/>
      </c>
      <c r="X1660">
        <f>(INDIRECT("a_"&amp;X$2)/(X$2+1))*(($C1660^(X$2+1)-$H1660^(X$2+1))/(ε_c1cd^(X$2+1)))</f>
        <v/>
      </c>
      <c r="Y1660">
        <f>(INDIRECT("a_"&amp;Y$2)/(Y$2+1))*(($C1660^(Y$2+1)-$H1660^(Y$2+1))/(ε_c1cd^(Y$2+1)))</f>
        <v/>
      </c>
      <c r="Z1660">
        <f>(INDIRECT("a_"&amp;Z$2)/(Z$2+2))*(($C1660^(Z$2+2)-$H1660^(Z$2+2))/(ε_c1cd^(Z$2+2)))</f>
        <v/>
      </c>
      <c r="AA1660">
        <f>(INDIRECT("a_"&amp;AA$2)/(AA$2+2))*(($C1660^(AA$2+2)-$H1660^(AA$2+2))/(ε_c1cd^(AA$2+2)))</f>
        <v/>
      </c>
      <c r="AB1660">
        <f>(INDIRECT("a_"&amp;AB$2)/(AB$2+2))*(($C1660^(AB$2+2)-$H1660^(AB$2+2))/(ε_c1cd^(AB$2+2)))</f>
        <v/>
      </c>
      <c r="AC1660">
        <f>(INDIRECT("a_"&amp;AC$2)/(AC$2+2))*(($C1660^(AC$2+2)-$H1660^(AC$2+2))/(ε_c1cd^(AC$2+2)))</f>
        <v/>
      </c>
      <c r="AD1660">
        <f>(INDIRECT("a_"&amp;AD$2)/(AD$2+2))*(($C1660^(AD$2+2)-$H1660^(AD$2+2))/(ε_c1cd^(AD$2+2)))</f>
        <v/>
      </c>
      <c r="AE1660" s="111">
        <f>(b*f_cd/L1660)*SUM(U1660:Y1660)+SUM(Q1660:R1660)</f>
        <v/>
      </c>
      <c r="AF1660" s="112">
        <f>AE1660*(K1660-y+e)</f>
        <v/>
      </c>
      <c r="AG1660" s="113">
        <f>(b*f_cd/(L1660^2))*SUM(Z1660:AD1660)+SUM(S1660:T1660)-AF1660</f>
        <v/>
      </c>
      <c r="AH1660" s="114">
        <f>AG1660&lt;0</f>
        <v/>
      </c>
      <c r="AI1660" s="115">
        <f>IF(A1660=1,FALSE,(AND(AQ1660,AH1660,NOT(AI1659))))</f>
        <v/>
      </c>
      <c r="AJ1660" s="116">
        <f>(b*f_cd/L1660)*(a_1/2*J1660^2+a_2/3*J1660^3+a_3/4*J1660^4+a_4/5*J1660^5+a_5/6*J1660^6)+SUM(Q1660:R1660)</f>
        <v/>
      </c>
      <c r="AK1660">
        <f>AJ1660*(K1660-y+e)</f>
        <v/>
      </c>
      <c r="AL1660" s="118">
        <f>(b*f_cd/(L1660^2))*(a_1/3*J1660^3+a_2/4*J1660^4+a_3/5*J1660^5+a_4/6*J1660^6+a_5/7*J1660^7)+SUM(S1660:T1660)-AK1660</f>
        <v/>
      </c>
      <c r="AM1660" s="114">
        <f>AL1660&gt;0</f>
        <v/>
      </c>
      <c r="AN1660" s="115">
        <f>IF(A1660=1,FALSE,(AND(AQ1660,AM1660,NOT(AN1659))))</f>
        <v/>
      </c>
      <c r="AO1660">
        <f>IF(D1660=1,AND(AH1660,NOT(AI1660)),AND(AM1660,NOT(AN1660)))</f>
        <v/>
      </c>
      <c r="AP1660" s="119">
        <f>IF(D1660=1,AI1660,AN1660)</f>
        <v/>
      </c>
      <c r="AQ1660" s="125">
        <f>ABS(E1660)&lt;$AQ$2</f>
        <v/>
      </c>
      <c r="AS1660">
        <f>IF(AP1660,MAX(AS$3:AS1658)+1,"")</f>
        <v/>
      </c>
    </row>
    <row r="1661">
      <c r="A1661" t="n">
        <v>1571</v>
      </c>
      <c r="B1661" s="131">
        <f>IF(A1661=1,0,IF(AP1661,0.1*ε_cu1cd,0))</f>
        <v/>
      </c>
      <c r="C1661" s="131">
        <f>IF(A1661=1,0.1*ε_cu1cd,C1660+B1660)</f>
        <v/>
      </c>
      <c r="D1661" s="113">
        <f>IF('Нормальний переріз'!$D$68&gt;0,1,2)</f>
        <v/>
      </c>
      <c r="E1661" s="144">
        <f>IF(D1661=1,F1661,G1661)</f>
        <v/>
      </c>
      <c r="F1661" s="124">
        <f>IF(AI1660,0.11*ε_cu1cd,IF(AH1660,F1660*0.01,F1660))</f>
        <v/>
      </c>
      <c r="G1661" s="124">
        <f>IF(AP1660,-0.1*ε_cu1cd,IF(AM1660,G1660*0.01,G1660))</f>
        <v/>
      </c>
      <c r="H1661" s="113">
        <f>IF(A1661=1,E1661,IF(AO1660,H1660-E1660+E1661,IF(AP1660,0.8*H1660,H1660+E1661)))</f>
        <v/>
      </c>
      <c r="I1661" s="169">
        <f>(C1661-H1661)/h</f>
        <v/>
      </c>
      <c r="J1661">
        <f>C1661/(ε_c1cd)</f>
        <v/>
      </c>
      <c r="K1661">
        <f>C1661/I1661</f>
        <v/>
      </c>
      <c r="L1661" s="131">
        <f>I1661/(ε_c1cd)</f>
        <v/>
      </c>
      <c r="M1661">
        <f>I1661*(K1661-Z_s1)</f>
        <v/>
      </c>
      <c r="N1661">
        <f>I1661*(K1661-Z_s2)</f>
        <v/>
      </c>
      <c r="O1661">
        <f>E_s*M1661</f>
        <v/>
      </c>
      <c r="P1661">
        <f>E_s*N1661</f>
        <v/>
      </c>
      <c r="Q1661">
        <f>O1661*A_s1</f>
        <v/>
      </c>
      <c r="R1661">
        <f>P1661*A_s2</f>
        <v/>
      </c>
      <c r="S1661">
        <f>Q1661*($K1661-Z_s1)</f>
        <v/>
      </c>
      <c r="T1661">
        <f>R1661*($K1661-Z_s2)</f>
        <v/>
      </c>
      <c r="U1661">
        <f>(INDIRECT("a_"&amp;U$2)/(U$2+1))*(($C1661^(U$2+1)-$H1661^(U$2+1))/(ε_c1cd^(U$2+1)))</f>
        <v/>
      </c>
      <c r="V1661">
        <f>(INDIRECT("a_"&amp;V$2)/(V$2+1))*(($C1661^(V$2+1)-$H1661^(V$2+1))/(ε_c1cd^(V$2+1)))</f>
        <v/>
      </c>
      <c r="W1661">
        <f>(INDIRECT("a_"&amp;W$2)/(W$2+1))*(($C1661^(W$2+1)-$H1661^(W$2+1))/(ε_c1cd^(W$2+1)))</f>
        <v/>
      </c>
      <c r="X1661">
        <f>(INDIRECT("a_"&amp;X$2)/(X$2+1))*(($C1661^(X$2+1)-$H1661^(X$2+1))/(ε_c1cd^(X$2+1)))</f>
        <v/>
      </c>
      <c r="Y1661">
        <f>(INDIRECT("a_"&amp;Y$2)/(Y$2+1))*(($C1661^(Y$2+1)-$H1661^(Y$2+1))/(ε_c1cd^(Y$2+1)))</f>
        <v/>
      </c>
      <c r="Z1661">
        <f>(INDIRECT("a_"&amp;Z$2)/(Z$2+2))*(($C1661^(Z$2+2)-$H1661^(Z$2+2))/(ε_c1cd^(Z$2+2)))</f>
        <v/>
      </c>
      <c r="AA1661">
        <f>(INDIRECT("a_"&amp;AA$2)/(AA$2+2))*(($C1661^(AA$2+2)-$H1661^(AA$2+2))/(ε_c1cd^(AA$2+2)))</f>
        <v/>
      </c>
      <c r="AB1661">
        <f>(INDIRECT("a_"&amp;AB$2)/(AB$2+2))*(($C1661^(AB$2+2)-$H1661^(AB$2+2))/(ε_c1cd^(AB$2+2)))</f>
        <v/>
      </c>
      <c r="AC1661">
        <f>(INDIRECT("a_"&amp;AC$2)/(AC$2+2))*(($C1661^(AC$2+2)-$H1661^(AC$2+2))/(ε_c1cd^(AC$2+2)))</f>
        <v/>
      </c>
      <c r="AD1661">
        <f>(INDIRECT("a_"&amp;AD$2)/(AD$2+2))*(($C1661^(AD$2+2)-$H1661^(AD$2+2))/(ε_c1cd^(AD$2+2)))</f>
        <v/>
      </c>
      <c r="AE1661" s="111">
        <f>(b*f_cd/L1661)*SUM(U1661:Y1661)+SUM(Q1661:R1661)</f>
        <v/>
      </c>
      <c r="AF1661" s="112">
        <f>AE1661*(K1661-y+e)</f>
        <v/>
      </c>
      <c r="AG1661" s="113">
        <f>(b*f_cd/(L1661^2))*SUM(Z1661:AD1661)+SUM(S1661:T1661)-AF1661</f>
        <v/>
      </c>
      <c r="AH1661" s="114">
        <f>AG1661&lt;0</f>
        <v/>
      </c>
      <c r="AI1661" s="115">
        <f>IF(A1661=1,FALSE,(AND(AQ1661,AH1661,NOT(AI1660))))</f>
        <v/>
      </c>
      <c r="AJ1661" s="116">
        <f>(b*f_cd/L1661)*(a_1/2*J1661^2+a_2/3*J1661^3+a_3/4*J1661^4+a_4/5*J1661^5+a_5/6*J1661^6)+SUM(Q1661:R1661)</f>
        <v/>
      </c>
      <c r="AK1661">
        <f>AJ1661*(K1661-y+e)</f>
        <v/>
      </c>
      <c r="AL1661" s="118">
        <f>(b*f_cd/(L1661^2))*(a_1/3*J1661^3+a_2/4*J1661^4+a_3/5*J1661^5+a_4/6*J1661^6+a_5/7*J1661^7)+SUM(S1661:T1661)-AK1661</f>
        <v/>
      </c>
      <c r="AM1661" s="114">
        <f>AL1661&gt;0</f>
        <v/>
      </c>
      <c r="AN1661" s="115">
        <f>IF(A1661=1,FALSE,(AND(AQ1661,AM1661,NOT(AN1660))))</f>
        <v/>
      </c>
      <c r="AO1661">
        <f>IF(D1661=1,AND(AH1661,NOT(AI1661)),AND(AM1661,NOT(AN1661)))</f>
        <v/>
      </c>
      <c r="AP1661" s="119">
        <f>IF(D1661=1,AI1661,AN1661)</f>
        <v/>
      </c>
      <c r="AQ1661" s="125">
        <f>ABS(E1661)&lt;$AQ$2</f>
        <v/>
      </c>
      <c r="AS1661">
        <f>IF(AP1661,MAX(AS$3:AS1659)+1,"")</f>
        <v/>
      </c>
    </row>
    <row r="1662">
      <c r="A1662" t="n">
        <v>1572</v>
      </c>
      <c r="B1662" s="131">
        <f>IF(A1662=1,0,IF(AP1662,0.1*ε_cu1cd,0))</f>
        <v/>
      </c>
      <c r="C1662" s="131">
        <f>IF(A1662=1,0.1*ε_cu1cd,C1661+B1661)</f>
        <v/>
      </c>
      <c r="D1662" s="113">
        <f>IF('Нормальний переріз'!$D$68&gt;0,1,2)</f>
        <v/>
      </c>
      <c r="E1662" s="144">
        <f>IF(D1662=1,F1662,G1662)</f>
        <v/>
      </c>
      <c r="F1662" s="124">
        <f>IF(AI1661,0.11*ε_cu1cd,IF(AH1661,F1661*0.01,F1661))</f>
        <v/>
      </c>
      <c r="G1662" s="124">
        <f>IF(AP1661,-0.1*ε_cu1cd,IF(AM1661,G1661*0.01,G1661))</f>
        <v/>
      </c>
      <c r="H1662" s="113">
        <f>IF(A1662=1,E1662,IF(AO1661,H1661-E1661+E1662,IF(AP1661,0.8*H1661,H1661+E1662)))</f>
        <v/>
      </c>
      <c r="I1662" s="169">
        <f>(C1662-H1662)/h</f>
        <v/>
      </c>
      <c r="J1662">
        <f>C1662/(ε_c1cd)</f>
        <v/>
      </c>
      <c r="K1662">
        <f>C1662/I1662</f>
        <v/>
      </c>
      <c r="L1662" s="131">
        <f>I1662/(ε_c1cd)</f>
        <v/>
      </c>
      <c r="M1662">
        <f>I1662*(K1662-Z_s1)</f>
        <v/>
      </c>
      <c r="N1662">
        <f>I1662*(K1662-Z_s2)</f>
        <v/>
      </c>
      <c r="O1662">
        <f>E_s*M1662</f>
        <v/>
      </c>
      <c r="P1662">
        <f>E_s*N1662</f>
        <v/>
      </c>
      <c r="Q1662">
        <f>O1662*A_s1</f>
        <v/>
      </c>
      <c r="R1662">
        <f>P1662*A_s2</f>
        <v/>
      </c>
      <c r="S1662">
        <f>Q1662*($K1662-Z_s1)</f>
        <v/>
      </c>
      <c r="T1662">
        <f>R1662*($K1662-Z_s2)</f>
        <v/>
      </c>
      <c r="U1662">
        <f>(INDIRECT("a_"&amp;U$2)/(U$2+1))*(($C1662^(U$2+1)-$H1662^(U$2+1))/(ε_c1cd^(U$2+1)))</f>
        <v/>
      </c>
      <c r="V1662">
        <f>(INDIRECT("a_"&amp;V$2)/(V$2+1))*(($C1662^(V$2+1)-$H1662^(V$2+1))/(ε_c1cd^(V$2+1)))</f>
        <v/>
      </c>
      <c r="W1662">
        <f>(INDIRECT("a_"&amp;W$2)/(W$2+1))*(($C1662^(W$2+1)-$H1662^(W$2+1))/(ε_c1cd^(W$2+1)))</f>
        <v/>
      </c>
      <c r="X1662">
        <f>(INDIRECT("a_"&amp;X$2)/(X$2+1))*(($C1662^(X$2+1)-$H1662^(X$2+1))/(ε_c1cd^(X$2+1)))</f>
        <v/>
      </c>
      <c r="Y1662">
        <f>(INDIRECT("a_"&amp;Y$2)/(Y$2+1))*(($C1662^(Y$2+1)-$H1662^(Y$2+1))/(ε_c1cd^(Y$2+1)))</f>
        <v/>
      </c>
      <c r="Z1662">
        <f>(INDIRECT("a_"&amp;Z$2)/(Z$2+2))*(($C1662^(Z$2+2)-$H1662^(Z$2+2))/(ε_c1cd^(Z$2+2)))</f>
        <v/>
      </c>
      <c r="AA1662">
        <f>(INDIRECT("a_"&amp;AA$2)/(AA$2+2))*(($C1662^(AA$2+2)-$H1662^(AA$2+2))/(ε_c1cd^(AA$2+2)))</f>
        <v/>
      </c>
      <c r="AB1662">
        <f>(INDIRECT("a_"&amp;AB$2)/(AB$2+2))*(($C1662^(AB$2+2)-$H1662^(AB$2+2))/(ε_c1cd^(AB$2+2)))</f>
        <v/>
      </c>
      <c r="AC1662">
        <f>(INDIRECT("a_"&amp;AC$2)/(AC$2+2))*(($C1662^(AC$2+2)-$H1662^(AC$2+2))/(ε_c1cd^(AC$2+2)))</f>
        <v/>
      </c>
      <c r="AD1662">
        <f>(INDIRECT("a_"&amp;AD$2)/(AD$2+2))*(($C1662^(AD$2+2)-$H1662^(AD$2+2))/(ε_c1cd^(AD$2+2)))</f>
        <v/>
      </c>
      <c r="AE1662" s="111">
        <f>(b*f_cd/L1662)*SUM(U1662:Y1662)+SUM(Q1662:R1662)</f>
        <v/>
      </c>
      <c r="AF1662" s="112">
        <f>AE1662*(K1662-y+e)</f>
        <v/>
      </c>
      <c r="AG1662" s="113">
        <f>(b*f_cd/(L1662^2))*SUM(Z1662:AD1662)+SUM(S1662:T1662)-AF1662</f>
        <v/>
      </c>
      <c r="AH1662" s="114">
        <f>AG1662&lt;0</f>
        <v/>
      </c>
      <c r="AI1662" s="115">
        <f>IF(A1662=1,FALSE,(AND(AQ1662,AH1662,NOT(AI1661))))</f>
        <v/>
      </c>
      <c r="AJ1662" s="116">
        <f>(b*f_cd/L1662)*(a_1/2*J1662^2+a_2/3*J1662^3+a_3/4*J1662^4+a_4/5*J1662^5+a_5/6*J1662^6)+SUM(Q1662:R1662)</f>
        <v/>
      </c>
      <c r="AK1662">
        <f>AJ1662*(K1662-y+e)</f>
        <v/>
      </c>
      <c r="AL1662" s="118">
        <f>(b*f_cd/(L1662^2))*(a_1/3*J1662^3+a_2/4*J1662^4+a_3/5*J1662^5+a_4/6*J1662^6+a_5/7*J1662^7)+SUM(S1662:T1662)-AK1662</f>
        <v/>
      </c>
      <c r="AM1662" s="114">
        <f>AL1662&gt;0</f>
        <v/>
      </c>
      <c r="AN1662" s="115">
        <f>IF(A1662=1,FALSE,(AND(AQ1662,AM1662,NOT(AN1661))))</f>
        <v/>
      </c>
      <c r="AO1662">
        <f>IF(D1662=1,AND(AH1662,NOT(AI1662)),AND(AM1662,NOT(AN1662)))</f>
        <v/>
      </c>
      <c r="AP1662" s="119">
        <f>IF(D1662=1,AI1662,AN1662)</f>
        <v/>
      </c>
      <c r="AQ1662" s="125">
        <f>ABS(E1662)&lt;$AQ$2</f>
        <v/>
      </c>
      <c r="AS1662">
        <f>IF(AP1662,MAX(AS$3:AS1660)+1,"")</f>
        <v/>
      </c>
    </row>
    <row r="1663">
      <c r="A1663" t="n">
        <v>1573</v>
      </c>
      <c r="B1663" s="131">
        <f>IF(A1663=1,0,IF(AP1663,0.1*ε_cu1cd,0))</f>
        <v/>
      </c>
      <c r="C1663" s="131">
        <f>IF(A1663=1,0.1*ε_cu1cd,C1662+B1662)</f>
        <v/>
      </c>
      <c r="D1663" s="113">
        <f>IF('Нормальний переріз'!$D$68&gt;0,1,2)</f>
        <v/>
      </c>
      <c r="E1663" s="144">
        <f>IF(D1663=1,F1663,G1663)</f>
        <v/>
      </c>
      <c r="F1663" s="124">
        <f>IF(AI1662,0.11*ε_cu1cd,IF(AH1662,F1662*0.01,F1662))</f>
        <v/>
      </c>
      <c r="G1663" s="124">
        <f>IF(AP1662,-0.1*ε_cu1cd,IF(AM1662,G1662*0.01,G1662))</f>
        <v/>
      </c>
      <c r="H1663" s="113">
        <f>IF(A1663=1,E1663,IF(AO1662,H1662-E1662+E1663,IF(AP1662,0.8*H1662,H1662+E1663)))</f>
        <v/>
      </c>
      <c r="I1663" s="169">
        <f>(C1663-H1663)/h</f>
        <v/>
      </c>
      <c r="J1663">
        <f>C1663/(ε_c1cd)</f>
        <v/>
      </c>
      <c r="K1663">
        <f>C1663/I1663</f>
        <v/>
      </c>
      <c r="L1663" s="131">
        <f>I1663/(ε_c1cd)</f>
        <v/>
      </c>
      <c r="M1663">
        <f>I1663*(K1663-Z_s1)</f>
        <v/>
      </c>
      <c r="N1663">
        <f>I1663*(K1663-Z_s2)</f>
        <v/>
      </c>
      <c r="O1663">
        <f>E_s*M1663</f>
        <v/>
      </c>
      <c r="P1663">
        <f>E_s*N1663</f>
        <v/>
      </c>
      <c r="Q1663">
        <f>O1663*A_s1</f>
        <v/>
      </c>
      <c r="R1663">
        <f>P1663*A_s2</f>
        <v/>
      </c>
      <c r="S1663">
        <f>Q1663*($K1663-Z_s1)</f>
        <v/>
      </c>
      <c r="T1663">
        <f>R1663*($K1663-Z_s2)</f>
        <v/>
      </c>
      <c r="U1663">
        <f>(INDIRECT("a_"&amp;U$2)/(U$2+1))*(($C1663^(U$2+1)-$H1663^(U$2+1))/(ε_c1cd^(U$2+1)))</f>
        <v/>
      </c>
      <c r="V1663">
        <f>(INDIRECT("a_"&amp;V$2)/(V$2+1))*(($C1663^(V$2+1)-$H1663^(V$2+1))/(ε_c1cd^(V$2+1)))</f>
        <v/>
      </c>
      <c r="W1663">
        <f>(INDIRECT("a_"&amp;W$2)/(W$2+1))*(($C1663^(W$2+1)-$H1663^(W$2+1))/(ε_c1cd^(W$2+1)))</f>
        <v/>
      </c>
      <c r="X1663">
        <f>(INDIRECT("a_"&amp;X$2)/(X$2+1))*(($C1663^(X$2+1)-$H1663^(X$2+1))/(ε_c1cd^(X$2+1)))</f>
        <v/>
      </c>
      <c r="Y1663">
        <f>(INDIRECT("a_"&amp;Y$2)/(Y$2+1))*(($C1663^(Y$2+1)-$H1663^(Y$2+1))/(ε_c1cd^(Y$2+1)))</f>
        <v/>
      </c>
      <c r="Z1663">
        <f>(INDIRECT("a_"&amp;Z$2)/(Z$2+2))*(($C1663^(Z$2+2)-$H1663^(Z$2+2))/(ε_c1cd^(Z$2+2)))</f>
        <v/>
      </c>
      <c r="AA1663">
        <f>(INDIRECT("a_"&amp;AA$2)/(AA$2+2))*(($C1663^(AA$2+2)-$H1663^(AA$2+2))/(ε_c1cd^(AA$2+2)))</f>
        <v/>
      </c>
      <c r="AB1663">
        <f>(INDIRECT("a_"&amp;AB$2)/(AB$2+2))*(($C1663^(AB$2+2)-$H1663^(AB$2+2))/(ε_c1cd^(AB$2+2)))</f>
        <v/>
      </c>
      <c r="AC1663">
        <f>(INDIRECT("a_"&amp;AC$2)/(AC$2+2))*(($C1663^(AC$2+2)-$H1663^(AC$2+2))/(ε_c1cd^(AC$2+2)))</f>
        <v/>
      </c>
      <c r="AD1663">
        <f>(INDIRECT("a_"&amp;AD$2)/(AD$2+2))*(($C1663^(AD$2+2)-$H1663^(AD$2+2))/(ε_c1cd^(AD$2+2)))</f>
        <v/>
      </c>
      <c r="AE1663" s="111">
        <f>(b*f_cd/L1663)*SUM(U1663:Y1663)+SUM(Q1663:R1663)</f>
        <v/>
      </c>
      <c r="AF1663" s="112">
        <f>AE1663*(K1663-y+e)</f>
        <v/>
      </c>
      <c r="AG1663" s="113">
        <f>(b*f_cd/(L1663^2))*SUM(Z1663:AD1663)+SUM(S1663:T1663)-AF1663</f>
        <v/>
      </c>
      <c r="AH1663" s="114">
        <f>AG1663&lt;0</f>
        <v/>
      </c>
      <c r="AI1663" s="115">
        <f>IF(A1663=1,FALSE,(AND(AQ1663,AH1663,NOT(AI1662))))</f>
        <v/>
      </c>
      <c r="AJ1663" s="116">
        <f>(b*f_cd/L1663)*(a_1/2*J1663^2+a_2/3*J1663^3+a_3/4*J1663^4+a_4/5*J1663^5+a_5/6*J1663^6)+SUM(Q1663:R1663)</f>
        <v/>
      </c>
      <c r="AK1663">
        <f>AJ1663*(K1663-y+e)</f>
        <v/>
      </c>
      <c r="AL1663" s="118">
        <f>(b*f_cd/(L1663^2))*(a_1/3*J1663^3+a_2/4*J1663^4+a_3/5*J1663^5+a_4/6*J1663^6+a_5/7*J1663^7)+SUM(S1663:T1663)-AK1663</f>
        <v/>
      </c>
      <c r="AM1663" s="114">
        <f>AL1663&gt;0</f>
        <v/>
      </c>
      <c r="AN1663" s="115">
        <f>IF(A1663=1,FALSE,(AND(AQ1663,AM1663,NOT(AN1662))))</f>
        <v/>
      </c>
      <c r="AO1663">
        <f>IF(D1663=1,AND(AH1663,NOT(AI1663)),AND(AM1663,NOT(AN1663)))</f>
        <v/>
      </c>
      <c r="AP1663" s="119">
        <f>IF(D1663=1,AI1663,AN1663)</f>
        <v/>
      </c>
      <c r="AQ1663" s="125">
        <f>ABS(E1663)&lt;$AQ$2</f>
        <v/>
      </c>
      <c r="AS1663">
        <f>IF(AP1663,MAX(AS$3:AS1661)+1,"")</f>
        <v/>
      </c>
    </row>
    <row r="1664">
      <c r="A1664" t="n">
        <v>1574</v>
      </c>
      <c r="B1664" s="131">
        <f>IF(A1664=1,0,IF(AP1664,0.1*ε_cu1cd,0))</f>
        <v/>
      </c>
      <c r="C1664" s="131">
        <f>IF(A1664=1,0.1*ε_cu1cd,C1663+B1663)</f>
        <v/>
      </c>
      <c r="D1664" s="113">
        <f>IF('Нормальний переріз'!$D$68&gt;0,1,2)</f>
        <v/>
      </c>
      <c r="E1664" s="144">
        <f>IF(D1664=1,F1664,G1664)</f>
        <v/>
      </c>
      <c r="F1664" s="124">
        <f>IF(AI1663,0.11*ε_cu1cd,IF(AH1663,F1663*0.01,F1663))</f>
        <v/>
      </c>
      <c r="G1664" s="124">
        <f>IF(AP1663,-0.1*ε_cu1cd,IF(AM1663,G1663*0.01,G1663))</f>
        <v/>
      </c>
      <c r="H1664" s="113">
        <f>IF(A1664=1,E1664,IF(AO1663,H1663-E1663+E1664,IF(AP1663,0.8*H1663,H1663+E1664)))</f>
        <v/>
      </c>
      <c r="I1664" s="169">
        <f>(C1664-H1664)/h</f>
        <v/>
      </c>
      <c r="J1664">
        <f>C1664/(ε_c1cd)</f>
        <v/>
      </c>
      <c r="K1664">
        <f>C1664/I1664</f>
        <v/>
      </c>
      <c r="L1664" s="131">
        <f>I1664/(ε_c1cd)</f>
        <v/>
      </c>
      <c r="M1664">
        <f>I1664*(K1664-Z_s1)</f>
        <v/>
      </c>
      <c r="N1664">
        <f>I1664*(K1664-Z_s2)</f>
        <v/>
      </c>
      <c r="O1664">
        <f>E_s*M1664</f>
        <v/>
      </c>
      <c r="P1664">
        <f>E_s*N1664</f>
        <v/>
      </c>
      <c r="Q1664">
        <f>O1664*A_s1</f>
        <v/>
      </c>
      <c r="R1664">
        <f>P1664*A_s2</f>
        <v/>
      </c>
      <c r="S1664">
        <f>Q1664*($K1664-Z_s1)</f>
        <v/>
      </c>
      <c r="T1664">
        <f>R1664*($K1664-Z_s2)</f>
        <v/>
      </c>
      <c r="U1664">
        <f>(INDIRECT("a_"&amp;U$2)/(U$2+1))*(($C1664^(U$2+1)-$H1664^(U$2+1))/(ε_c1cd^(U$2+1)))</f>
        <v/>
      </c>
      <c r="V1664">
        <f>(INDIRECT("a_"&amp;V$2)/(V$2+1))*(($C1664^(V$2+1)-$H1664^(V$2+1))/(ε_c1cd^(V$2+1)))</f>
        <v/>
      </c>
      <c r="W1664">
        <f>(INDIRECT("a_"&amp;W$2)/(W$2+1))*(($C1664^(W$2+1)-$H1664^(W$2+1))/(ε_c1cd^(W$2+1)))</f>
        <v/>
      </c>
      <c r="X1664">
        <f>(INDIRECT("a_"&amp;X$2)/(X$2+1))*(($C1664^(X$2+1)-$H1664^(X$2+1))/(ε_c1cd^(X$2+1)))</f>
        <v/>
      </c>
      <c r="Y1664">
        <f>(INDIRECT("a_"&amp;Y$2)/(Y$2+1))*(($C1664^(Y$2+1)-$H1664^(Y$2+1))/(ε_c1cd^(Y$2+1)))</f>
        <v/>
      </c>
      <c r="Z1664">
        <f>(INDIRECT("a_"&amp;Z$2)/(Z$2+2))*(($C1664^(Z$2+2)-$H1664^(Z$2+2))/(ε_c1cd^(Z$2+2)))</f>
        <v/>
      </c>
      <c r="AA1664">
        <f>(INDIRECT("a_"&amp;AA$2)/(AA$2+2))*(($C1664^(AA$2+2)-$H1664^(AA$2+2))/(ε_c1cd^(AA$2+2)))</f>
        <v/>
      </c>
      <c r="AB1664">
        <f>(INDIRECT("a_"&amp;AB$2)/(AB$2+2))*(($C1664^(AB$2+2)-$H1664^(AB$2+2))/(ε_c1cd^(AB$2+2)))</f>
        <v/>
      </c>
      <c r="AC1664">
        <f>(INDIRECT("a_"&amp;AC$2)/(AC$2+2))*(($C1664^(AC$2+2)-$H1664^(AC$2+2))/(ε_c1cd^(AC$2+2)))</f>
        <v/>
      </c>
      <c r="AD1664">
        <f>(INDIRECT("a_"&amp;AD$2)/(AD$2+2))*(($C1664^(AD$2+2)-$H1664^(AD$2+2))/(ε_c1cd^(AD$2+2)))</f>
        <v/>
      </c>
      <c r="AE1664" s="111">
        <f>(b*f_cd/L1664)*SUM(U1664:Y1664)+SUM(Q1664:R1664)</f>
        <v/>
      </c>
      <c r="AF1664" s="112">
        <f>AE1664*(K1664-y+e)</f>
        <v/>
      </c>
      <c r="AG1664" s="113">
        <f>(b*f_cd/(L1664^2))*SUM(Z1664:AD1664)+SUM(S1664:T1664)-AF1664</f>
        <v/>
      </c>
      <c r="AH1664" s="114">
        <f>AG1664&lt;0</f>
        <v/>
      </c>
      <c r="AI1664" s="115">
        <f>IF(A1664=1,FALSE,(AND(AQ1664,AH1664,NOT(AI1663))))</f>
        <v/>
      </c>
      <c r="AJ1664" s="116">
        <f>(b*f_cd/L1664)*(a_1/2*J1664^2+a_2/3*J1664^3+a_3/4*J1664^4+a_4/5*J1664^5+a_5/6*J1664^6)+SUM(Q1664:R1664)</f>
        <v/>
      </c>
      <c r="AK1664">
        <f>AJ1664*(K1664-y+e)</f>
        <v/>
      </c>
      <c r="AL1664" s="118">
        <f>(b*f_cd/(L1664^2))*(a_1/3*J1664^3+a_2/4*J1664^4+a_3/5*J1664^5+a_4/6*J1664^6+a_5/7*J1664^7)+SUM(S1664:T1664)-AK1664</f>
        <v/>
      </c>
      <c r="AM1664" s="114">
        <f>AL1664&gt;0</f>
        <v/>
      </c>
      <c r="AN1664" s="115">
        <f>IF(A1664=1,FALSE,(AND(AQ1664,AM1664,NOT(AN1663))))</f>
        <v/>
      </c>
      <c r="AO1664">
        <f>IF(D1664=1,AND(AH1664,NOT(AI1664)),AND(AM1664,NOT(AN1664)))</f>
        <v/>
      </c>
      <c r="AP1664" s="119">
        <f>IF(D1664=1,AI1664,AN1664)</f>
        <v/>
      </c>
      <c r="AQ1664" s="125">
        <f>ABS(E1664)&lt;$AQ$2</f>
        <v/>
      </c>
      <c r="AS1664">
        <f>IF(AP1664,MAX(AS$3:AS1662)+1,"")</f>
        <v/>
      </c>
    </row>
    <row r="1665">
      <c r="A1665" t="n">
        <v>1575</v>
      </c>
      <c r="B1665" s="131">
        <f>IF(A1665=1,0,IF(AP1665,0.1*ε_cu1cd,0))</f>
        <v/>
      </c>
      <c r="C1665" s="131">
        <f>IF(A1665=1,0.1*ε_cu1cd,C1664+B1664)</f>
        <v/>
      </c>
      <c r="D1665" s="113">
        <f>IF('Нормальний переріз'!$D$68&gt;0,1,2)</f>
        <v/>
      </c>
      <c r="E1665" s="144">
        <f>IF(D1665=1,F1665,G1665)</f>
        <v/>
      </c>
      <c r="F1665" s="124">
        <f>IF(AI1664,0.11*ε_cu1cd,IF(AH1664,F1664*0.01,F1664))</f>
        <v/>
      </c>
      <c r="G1665" s="124">
        <f>IF(AP1664,-0.1*ε_cu1cd,IF(AM1664,G1664*0.01,G1664))</f>
        <v/>
      </c>
      <c r="H1665" s="113">
        <f>IF(A1665=1,E1665,IF(AO1664,H1664-E1664+E1665,IF(AP1664,0.8*H1664,H1664+E1665)))</f>
        <v/>
      </c>
      <c r="I1665" s="169">
        <f>(C1665-H1665)/h</f>
        <v/>
      </c>
      <c r="J1665">
        <f>C1665/(ε_c1cd)</f>
        <v/>
      </c>
      <c r="K1665">
        <f>C1665/I1665</f>
        <v/>
      </c>
      <c r="L1665" s="131">
        <f>I1665/(ε_c1cd)</f>
        <v/>
      </c>
      <c r="M1665">
        <f>I1665*(K1665-Z_s1)</f>
        <v/>
      </c>
      <c r="N1665">
        <f>I1665*(K1665-Z_s2)</f>
        <v/>
      </c>
      <c r="O1665">
        <f>E_s*M1665</f>
        <v/>
      </c>
      <c r="P1665">
        <f>E_s*N1665</f>
        <v/>
      </c>
      <c r="Q1665">
        <f>O1665*A_s1</f>
        <v/>
      </c>
      <c r="R1665">
        <f>P1665*A_s2</f>
        <v/>
      </c>
      <c r="S1665">
        <f>Q1665*($K1665-Z_s1)</f>
        <v/>
      </c>
      <c r="T1665">
        <f>R1665*($K1665-Z_s2)</f>
        <v/>
      </c>
      <c r="U1665">
        <f>(INDIRECT("a_"&amp;U$2)/(U$2+1))*(($C1665^(U$2+1)-$H1665^(U$2+1))/(ε_c1cd^(U$2+1)))</f>
        <v/>
      </c>
      <c r="V1665">
        <f>(INDIRECT("a_"&amp;V$2)/(V$2+1))*(($C1665^(V$2+1)-$H1665^(V$2+1))/(ε_c1cd^(V$2+1)))</f>
        <v/>
      </c>
      <c r="W1665">
        <f>(INDIRECT("a_"&amp;W$2)/(W$2+1))*(($C1665^(W$2+1)-$H1665^(W$2+1))/(ε_c1cd^(W$2+1)))</f>
        <v/>
      </c>
      <c r="X1665">
        <f>(INDIRECT("a_"&amp;X$2)/(X$2+1))*(($C1665^(X$2+1)-$H1665^(X$2+1))/(ε_c1cd^(X$2+1)))</f>
        <v/>
      </c>
      <c r="Y1665">
        <f>(INDIRECT("a_"&amp;Y$2)/(Y$2+1))*(($C1665^(Y$2+1)-$H1665^(Y$2+1))/(ε_c1cd^(Y$2+1)))</f>
        <v/>
      </c>
      <c r="Z1665">
        <f>(INDIRECT("a_"&amp;Z$2)/(Z$2+2))*(($C1665^(Z$2+2)-$H1665^(Z$2+2))/(ε_c1cd^(Z$2+2)))</f>
        <v/>
      </c>
      <c r="AA1665">
        <f>(INDIRECT("a_"&amp;AA$2)/(AA$2+2))*(($C1665^(AA$2+2)-$H1665^(AA$2+2))/(ε_c1cd^(AA$2+2)))</f>
        <v/>
      </c>
      <c r="AB1665">
        <f>(INDIRECT("a_"&amp;AB$2)/(AB$2+2))*(($C1665^(AB$2+2)-$H1665^(AB$2+2))/(ε_c1cd^(AB$2+2)))</f>
        <v/>
      </c>
      <c r="AC1665">
        <f>(INDIRECT("a_"&amp;AC$2)/(AC$2+2))*(($C1665^(AC$2+2)-$H1665^(AC$2+2))/(ε_c1cd^(AC$2+2)))</f>
        <v/>
      </c>
      <c r="AD1665">
        <f>(INDIRECT("a_"&amp;AD$2)/(AD$2+2))*(($C1665^(AD$2+2)-$H1665^(AD$2+2))/(ε_c1cd^(AD$2+2)))</f>
        <v/>
      </c>
      <c r="AE1665" s="111">
        <f>(b*f_cd/L1665)*SUM(U1665:Y1665)+SUM(Q1665:R1665)</f>
        <v/>
      </c>
      <c r="AF1665" s="112">
        <f>AE1665*(K1665-y+e)</f>
        <v/>
      </c>
      <c r="AG1665" s="113">
        <f>(b*f_cd/(L1665^2))*SUM(Z1665:AD1665)+SUM(S1665:T1665)-AF1665</f>
        <v/>
      </c>
      <c r="AH1665" s="114">
        <f>AG1665&lt;0</f>
        <v/>
      </c>
      <c r="AI1665" s="115">
        <f>IF(A1665=1,FALSE,(AND(AQ1665,AH1665,NOT(AI1664))))</f>
        <v/>
      </c>
      <c r="AJ1665" s="116">
        <f>(b*f_cd/L1665)*(a_1/2*J1665^2+a_2/3*J1665^3+a_3/4*J1665^4+a_4/5*J1665^5+a_5/6*J1665^6)+SUM(Q1665:R1665)</f>
        <v/>
      </c>
      <c r="AK1665">
        <f>AJ1665*(K1665-y+e)</f>
        <v/>
      </c>
      <c r="AL1665" s="118">
        <f>(b*f_cd/(L1665^2))*(a_1/3*J1665^3+a_2/4*J1665^4+a_3/5*J1665^5+a_4/6*J1665^6+a_5/7*J1665^7)+SUM(S1665:T1665)-AK1665</f>
        <v/>
      </c>
      <c r="AM1665" s="114">
        <f>AL1665&gt;0</f>
        <v/>
      </c>
      <c r="AN1665" s="115">
        <f>IF(A1665=1,FALSE,(AND(AQ1665,AM1665,NOT(AN1664))))</f>
        <v/>
      </c>
      <c r="AO1665">
        <f>IF(D1665=1,AND(AH1665,NOT(AI1665)),AND(AM1665,NOT(AN1665)))</f>
        <v/>
      </c>
      <c r="AP1665" s="119">
        <f>IF(D1665=1,AI1665,AN1665)</f>
        <v/>
      </c>
      <c r="AQ1665" s="125">
        <f>ABS(E1665)&lt;$AQ$2</f>
        <v/>
      </c>
      <c r="AS1665">
        <f>IF(AP1665,MAX(AS$3:AS1663)+1,"")</f>
        <v/>
      </c>
    </row>
    <row r="1666">
      <c r="A1666" t="n">
        <v>1576</v>
      </c>
      <c r="B1666" s="131">
        <f>IF(A1666=1,0,IF(AP1666,0.1*ε_cu1cd,0))</f>
        <v/>
      </c>
      <c r="C1666" s="131">
        <f>IF(A1666=1,0.1*ε_cu1cd,C1665+B1665)</f>
        <v/>
      </c>
      <c r="D1666" s="113">
        <f>IF('Нормальний переріз'!$D$68&gt;0,1,2)</f>
        <v/>
      </c>
      <c r="E1666" s="144">
        <f>IF(D1666=1,F1666,G1666)</f>
        <v/>
      </c>
      <c r="F1666" s="124">
        <f>IF(AI1665,0.11*ε_cu1cd,IF(AH1665,F1665*0.01,F1665))</f>
        <v/>
      </c>
      <c r="G1666" s="124">
        <f>IF(AP1665,-0.1*ε_cu1cd,IF(AM1665,G1665*0.01,G1665))</f>
        <v/>
      </c>
      <c r="H1666" s="113">
        <f>IF(A1666=1,E1666,IF(AO1665,H1665-E1665+E1666,IF(AP1665,0.8*H1665,H1665+E1666)))</f>
        <v/>
      </c>
      <c r="I1666" s="169">
        <f>(C1666-H1666)/h</f>
        <v/>
      </c>
      <c r="J1666">
        <f>C1666/(ε_c1cd)</f>
        <v/>
      </c>
      <c r="K1666">
        <f>C1666/I1666</f>
        <v/>
      </c>
      <c r="L1666" s="131">
        <f>I1666/(ε_c1cd)</f>
        <v/>
      </c>
      <c r="M1666">
        <f>I1666*(K1666-Z_s1)</f>
        <v/>
      </c>
      <c r="N1666">
        <f>I1666*(K1666-Z_s2)</f>
        <v/>
      </c>
      <c r="O1666">
        <f>E_s*M1666</f>
        <v/>
      </c>
      <c r="P1666">
        <f>E_s*N1666</f>
        <v/>
      </c>
      <c r="Q1666">
        <f>O1666*A_s1</f>
        <v/>
      </c>
      <c r="R1666">
        <f>P1666*A_s2</f>
        <v/>
      </c>
      <c r="S1666">
        <f>Q1666*($K1666-Z_s1)</f>
        <v/>
      </c>
      <c r="T1666">
        <f>R1666*($K1666-Z_s2)</f>
        <v/>
      </c>
      <c r="U1666">
        <f>(INDIRECT("a_"&amp;U$2)/(U$2+1))*(($C1666^(U$2+1)-$H1666^(U$2+1))/(ε_c1cd^(U$2+1)))</f>
        <v/>
      </c>
      <c r="V1666">
        <f>(INDIRECT("a_"&amp;V$2)/(V$2+1))*(($C1666^(V$2+1)-$H1666^(V$2+1))/(ε_c1cd^(V$2+1)))</f>
        <v/>
      </c>
      <c r="W1666">
        <f>(INDIRECT("a_"&amp;W$2)/(W$2+1))*(($C1666^(W$2+1)-$H1666^(W$2+1))/(ε_c1cd^(W$2+1)))</f>
        <v/>
      </c>
      <c r="X1666">
        <f>(INDIRECT("a_"&amp;X$2)/(X$2+1))*(($C1666^(X$2+1)-$H1666^(X$2+1))/(ε_c1cd^(X$2+1)))</f>
        <v/>
      </c>
      <c r="Y1666">
        <f>(INDIRECT("a_"&amp;Y$2)/(Y$2+1))*(($C1666^(Y$2+1)-$H1666^(Y$2+1))/(ε_c1cd^(Y$2+1)))</f>
        <v/>
      </c>
      <c r="Z1666">
        <f>(INDIRECT("a_"&amp;Z$2)/(Z$2+2))*(($C1666^(Z$2+2)-$H1666^(Z$2+2))/(ε_c1cd^(Z$2+2)))</f>
        <v/>
      </c>
      <c r="AA1666">
        <f>(INDIRECT("a_"&amp;AA$2)/(AA$2+2))*(($C1666^(AA$2+2)-$H1666^(AA$2+2))/(ε_c1cd^(AA$2+2)))</f>
        <v/>
      </c>
      <c r="AB1666">
        <f>(INDIRECT("a_"&amp;AB$2)/(AB$2+2))*(($C1666^(AB$2+2)-$H1666^(AB$2+2))/(ε_c1cd^(AB$2+2)))</f>
        <v/>
      </c>
      <c r="AC1666">
        <f>(INDIRECT("a_"&amp;AC$2)/(AC$2+2))*(($C1666^(AC$2+2)-$H1666^(AC$2+2))/(ε_c1cd^(AC$2+2)))</f>
        <v/>
      </c>
      <c r="AD1666">
        <f>(INDIRECT("a_"&amp;AD$2)/(AD$2+2))*(($C1666^(AD$2+2)-$H1666^(AD$2+2))/(ε_c1cd^(AD$2+2)))</f>
        <v/>
      </c>
      <c r="AE1666" s="111">
        <f>(b*f_cd/L1666)*SUM(U1666:Y1666)+SUM(Q1666:R1666)</f>
        <v/>
      </c>
      <c r="AF1666" s="112">
        <f>AE1666*(K1666-y+e)</f>
        <v/>
      </c>
      <c r="AG1666" s="113">
        <f>(b*f_cd/(L1666^2))*SUM(Z1666:AD1666)+SUM(S1666:T1666)-AF1666</f>
        <v/>
      </c>
      <c r="AH1666" s="114">
        <f>AG1666&lt;0</f>
        <v/>
      </c>
      <c r="AI1666" s="115">
        <f>IF(A1666=1,FALSE,(AND(AQ1666,AH1666,NOT(AI1665))))</f>
        <v/>
      </c>
      <c r="AJ1666" s="116">
        <f>(b*f_cd/L1666)*(a_1/2*J1666^2+a_2/3*J1666^3+a_3/4*J1666^4+a_4/5*J1666^5+a_5/6*J1666^6)+SUM(Q1666:R1666)</f>
        <v/>
      </c>
      <c r="AK1666">
        <f>AJ1666*(K1666-y+e)</f>
        <v/>
      </c>
      <c r="AL1666" s="118">
        <f>(b*f_cd/(L1666^2))*(a_1/3*J1666^3+a_2/4*J1666^4+a_3/5*J1666^5+a_4/6*J1666^6+a_5/7*J1666^7)+SUM(S1666:T1666)-AK1666</f>
        <v/>
      </c>
      <c r="AM1666" s="114">
        <f>AL1666&gt;0</f>
        <v/>
      </c>
      <c r="AN1666" s="115">
        <f>IF(A1666=1,FALSE,(AND(AQ1666,AM1666,NOT(AN1665))))</f>
        <v/>
      </c>
      <c r="AO1666">
        <f>IF(D1666=1,AND(AH1666,NOT(AI1666)),AND(AM1666,NOT(AN1666)))</f>
        <v/>
      </c>
      <c r="AP1666" s="119">
        <f>IF(D1666=1,AI1666,AN1666)</f>
        <v/>
      </c>
      <c r="AQ1666" s="125">
        <f>ABS(E1666)&lt;$AQ$2</f>
        <v/>
      </c>
      <c r="AS1666">
        <f>IF(AP1666,MAX(AS$3:AS1664)+1,"")</f>
        <v/>
      </c>
    </row>
    <row r="1667">
      <c r="A1667" t="n">
        <v>1577</v>
      </c>
      <c r="B1667" s="131">
        <f>IF(A1667=1,0,IF(AP1667,0.1*ε_cu1cd,0))</f>
        <v/>
      </c>
      <c r="C1667" s="131">
        <f>IF(A1667=1,0.1*ε_cu1cd,C1666+B1666)</f>
        <v/>
      </c>
      <c r="D1667" s="113">
        <f>IF('Нормальний переріз'!$D$68&gt;0,1,2)</f>
        <v/>
      </c>
      <c r="E1667" s="144">
        <f>IF(D1667=1,F1667,G1667)</f>
        <v/>
      </c>
      <c r="F1667" s="124">
        <f>IF(AI1666,0.11*ε_cu1cd,IF(AH1666,F1666*0.01,F1666))</f>
        <v/>
      </c>
      <c r="G1667" s="124">
        <f>IF(AP1666,-0.1*ε_cu1cd,IF(AM1666,G1666*0.01,G1666))</f>
        <v/>
      </c>
      <c r="H1667" s="113">
        <f>IF(A1667=1,E1667,IF(AO1666,H1666-E1666+E1667,IF(AP1666,0.8*H1666,H1666+E1667)))</f>
        <v/>
      </c>
      <c r="I1667" s="169">
        <f>(C1667-H1667)/h</f>
        <v/>
      </c>
      <c r="J1667">
        <f>C1667/(ε_c1cd)</f>
        <v/>
      </c>
      <c r="K1667">
        <f>C1667/I1667</f>
        <v/>
      </c>
      <c r="L1667" s="131">
        <f>I1667/(ε_c1cd)</f>
        <v/>
      </c>
      <c r="M1667">
        <f>I1667*(K1667-Z_s1)</f>
        <v/>
      </c>
      <c r="N1667">
        <f>I1667*(K1667-Z_s2)</f>
        <v/>
      </c>
      <c r="O1667">
        <f>E_s*M1667</f>
        <v/>
      </c>
      <c r="P1667">
        <f>E_s*N1667</f>
        <v/>
      </c>
      <c r="Q1667">
        <f>O1667*A_s1</f>
        <v/>
      </c>
      <c r="R1667">
        <f>P1667*A_s2</f>
        <v/>
      </c>
      <c r="S1667">
        <f>Q1667*($K1667-Z_s1)</f>
        <v/>
      </c>
      <c r="T1667">
        <f>R1667*($K1667-Z_s2)</f>
        <v/>
      </c>
      <c r="U1667">
        <f>(INDIRECT("a_"&amp;U$2)/(U$2+1))*(($C1667^(U$2+1)-$H1667^(U$2+1))/(ε_c1cd^(U$2+1)))</f>
        <v/>
      </c>
      <c r="V1667">
        <f>(INDIRECT("a_"&amp;V$2)/(V$2+1))*(($C1667^(V$2+1)-$H1667^(V$2+1))/(ε_c1cd^(V$2+1)))</f>
        <v/>
      </c>
      <c r="W1667">
        <f>(INDIRECT("a_"&amp;W$2)/(W$2+1))*(($C1667^(W$2+1)-$H1667^(W$2+1))/(ε_c1cd^(W$2+1)))</f>
        <v/>
      </c>
      <c r="X1667">
        <f>(INDIRECT("a_"&amp;X$2)/(X$2+1))*(($C1667^(X$2+1)-$H1667^(X$2+1))/(ε_c1cd^(X$2+1)))</f>
        <v/>
      </c>
      <c r="Y1667">
        <f>(INDIRECT("a_"&amp;Y$2)/(Y$2+1))*(($C1667^(Y$2+1)-$H1667^(Y$2+1))/(ε_c1cd^(Y$2+1)))</f>
        <v/>
      </c>
      <c r="Z1667">
        <f>(INDIRECT("a_"&amp;Z$2)/(Z$2+2))*(($C1667^(Z$2+2)-$H1667^(Z$2+2))/(ε_c1cd^(Z$2+2)))</f>
        <v/>
      </c>
      <c r="AA1667">
        <f>(INDIRECT("a_"&amp;AA$2)/(AA$2+2))*(($C1667^(AA$2+2)-$H1667^(AA$2+2))/(ε_c1cd^(AA$2+2)))</f>
        <v/>
      </c>
      <c r="AB1667">
        <f>(INDIRECT("a_"&amp;AB$2)/(AB$2+2))*(($C1667^(AB$2+2)-$H1667^(AB$2+2))/(ε_c1cd^(AB$2+2)))</f>
        <v/>
      </c>
      <c r="AC1667">
        <f>(INDIRECT("a_"&amp;AC$2)/(AC$2+2))*(($C1667^(AC$2+2)-$H1667^(AC$2+2))/(ε_c1cd^(AC$2+2)))</f>
        <v/>
      </c>
      <c r="AD1667">
        <f>(INDIRECT("a_"&amp;AD$2)/(AD$2+2))*(($C1667^(AD$2+2)-$H1667^(AD$2+2))/(ε_c1cd^(AD$2+2)))</f>
        <v/>
      </c>
      <c r="AE1667" s="111">
        <f>(b*f_cd/L1667)*SUM(U1667:Y1667)+SUM(Q1667:R1667)</f>
        <v/>
      </c>
      <c r="AF1667" s="112">
        <f>AE1667*(K1667-y+e)</f>
        <v/>
      </c>
      <c r="AG1667" s="113">
        <f>(b*f_cd/(L1667^2))*SUM(Z1667:AD1667)+SUM(S1667:T1667)-AF1667</f>
        <v/>
      </c>
      <c r="AH1667" s="114">
        <f>AG1667&lt;0</f>
        <v/>
      </c>
      <c r="AI1667" s="115">
        <f>IF(A1667=1,FALSE,(AND(AQ1667,AH1667,NOT(AI1666))))</f>
        <v/>
      </c>
      <c r="AJ1667" s="116">
        <f>(b*f_cd/L1667)*(a_1/2*J1667^2+a_2/3*J1667^3+a_3/4*J1667^4+a_4/5*J1667^5+a_5/6*J1667^6)+SUM(Q1667:R1667)</f>
        <v/>
      </c>
      <c r="AK1667">
        <f>AJ1667*(K1667-y+e)</f>
        <v/>
      </c>
      <c r="AL1667" s="118">
        <f>(b*f_cd/(L1667^2))*(a_1/3*J1667^3+a_2/4*J1667^4+a_3/5*J1667^5+a_4/6*J1667^6+a_5/7*J1667^7)+SUM(S1667:T1667)-AK1667</f>
        <v/>
      </c>
      <c r="AM1667" s="114">
        <f>AL1667&gt;0</f>
        <v/>
      </c>
      <c r="AN1667" s="115">
        <f>IF(A1667=1,FALSE,(AND(AQ1667,AM1667,NOT(AN1666))))</f>
        <v/>
      </c>
      <c r="AO1667">
        <f>IF(D1667=1,AND(AH1667,NOT(AI1667)),AND(AM1667,NOT(AN1667)))</f>
        <v/>
      </c>
      <c r="AP1667" s="119">
        <f>IF(D1667=1,AI1667,AN1667)</f>
        <v/>
      </c>
      <c r="AQ1667" s="125">
        <f>ABS(E1667)&lt;$AQ$2</f>
        <v/>
      </c>
      <c r="AS1667">
        <f>IF(AP1667,MAX(AS$3:AS1665)+1,"")</f>
        <v/>
      </c>
    </row>
    <row r="1668">
      <c r="A1668" t="n">
        <v>1578</v>
      </c>
      <c r="B1668" s="131">
        <f>IF(A1668=1,0,IF(AP1668,0.1*ε_cu1cd,0))</f>
        <v/>
      </c>
      <c r="C1668" s="131">
        <f>IF(A1668=1,0.1*ε_cu1cd,C1667+B1667)</f>
        <v/>
      </c>
      <c r="D1668" s="113">
        <f>IF('Нормальний переріз'!$D$68&gt;0,1,2)</f>
        <v/>
      </c>
      <c r="E1668" s="144">
        <f>IF(D1668=1,F1668,G1668)</f>
        <v/>
      </c>
      <c r="F1668" s="124">
        <f>IF(AI1667,0.11*ε_cu1cd,IF(AH1667,F1667*0.01,F1667))</f>
        <v/>
      </c>
      <c r="G1668" s="124">
        <f>IF(AP1667,-0.1*ε_cu1cd,IF(AM1667,G1667*0.01,G1667))</f>
        <v/>
      </c>
      <c r="H1668" s="113">
        <f>IF(A1668=1,E1668,IF(AO1667,H1667-E1667+E1668,IF(AP1667,0.8*H1667,H1667+E1668)))</f>
        <v/>
      </c>
      <c r="I1668" s="169">
        <f>(C1668-H1668)/h</f>
        <v/>
      </c>
      <c r="J1668">
        <f>C1668/(ε_c1cd)</f>
        <v/>
      </c>
      <c r="K1668">
        <f>C1668/I1668</f>
        <v/>
      </c>
      <c r="L1668" s="131">
        <f>I1668/(ε_c1cd)</f>
        <v/>
      </c>
      <c r="M1668">
        <f>I1668*(K1668-Z_s1)</f>
        <v/>
      </c>
      <c r="N1668">
        <f>I1668*(K1668-Z_s2)</f>
        <v/>
      </c>
      <c r="O1668">
        <f>E_s*M1668</f>
        <v/>
      </c>
      <c r="P1668">
        <f>E_s*N1668</f>
        <v/>
      </c>
      <c r="Q1668">
        <f>O1668*A_s1</f>
        <v/>
      </c>
      <c r="R1668">
        <f>P1668*A_s2</f>
        <v/>
      </c>
      <c r="S1668">
        <f>Q1668*($K1668-Z_s1)</f>
        <v/>
      </c>
      <c r="T1668">
        <f>R1668*($K1668-Z_s2)</f>
        <v/>
      </c>
      <c r="U1668">
        <f>(INDIRECT("a_"&amp;U$2)/(U$2+1))*(($C1668^(U$2+1)-$H1668^(U$2+1))/(ε_c1cd^(U$2+1)))</f>
        <v/>
      </c>
      <c r="V1668">
        <f>(INDIRECT("a_"&amp;V$2)/(V$2+1))*(($C1668^(V$2+1)-$H1668^(V$2+1))/(ε_c1cd^(V$2+1)))</f>
        <v/>
      </c>
      <c r="W1668">
        <f>(INDIRECT("a_"&amp;W$2)/(W$2+1))*(($C1668^(W$2+1)-$H1668^(W$2+1))/(ε_c1cd^(W$2+1)))</f>
        <v/>
      </c>
      <c r="X1668">
        <f>(INDIRECT("a_"&amp;X$2)/(X$2+1))*(($C1668^(X$2+1)-$H1668^(X$2+1))/(ε_c1cd^(X$2+1)))</f>
        <v/>
      </c>
      <c r="Y1668">
        <f>(INDIRECT("a_"&amp;Y$2)/(Y$2+1))*(($C1668^(Y$2+1)-$H1668^(Y$2+1))/(ε_c1cd^(Y$2+1)))</f>
        <v/>
      </c>
      <c r="Z1668">
        <f>(INDIRECT("a_"&amp;Z$2)/(Z$2+2))*(($C1668^(Z$2+2)-$H1668^(Z$2+2))/(ε_c1cd^(Z$2+2)))</f>
        <v/>
      </c>
      <c r="AA1668">
        <f>(INDIRECT("a_"&amp;AA$2)/(AA$2+2))*(($C1668^(AA$2+2)-$H1668^(AA$2+2))/(ε_c1cd^(AA$2+2)))</f>
        <v/>
      </c>
      <c r="AB1668">
        <f>(INDIRECT("a_"&amp;AB$2)/(AB$2+2))*(($C1668^(AB$2+2)-$H1668^(AB$2+2))/(ε_c1cd^(AB$2+2)))</f>
        <v/>
      </c>
      <c r="AC1668">
        <f>(INDIRECT("a_"&amp;AC$2)/(AC$2+2))*(($C1668^(AC$2+2)-$H1668^(AC$2+2))/(ε_c1cd^(AC$2+2)))</f>
        <v/>
      </c>
      <c r="AD1668">
        <f>(INDIRECT("a_"&amp;AD$2)/(AD$2+2))*(($C1668^(AD$2+2)-$H1668^(AD$2+2))/(ε_c1cd^(AD$2+2)))</f>
        <v/>
      </c>
      <c r="AE1668" s="111">
        <f>(b*f_cd/L1668)*SUM(U1668:Y1668)+SUM(Q1668:R1668)</f>
        <v/>
      </c>
      <c r="AF1668" s="112">
        <f>AE1668*(K1668-y+e)</f>
        <v/>
      </c>
      <c r="AG1668" s="113">
        <f>(b*f_cd/(L1668^2))*SUM(Z1668:AD1668)+SUM(S1668:T1668)-AF1668</f>
        <v/>
      </c>
      <c r="AH1668" s="114">
        <f>AG1668&lt;0</f>
        <v/>
      </c>
      <c r="AI1668" s="115">
        <f>IF(A1668=1,FALSE,(AND(AQ1668,AH1668,NOT(AI1667))))</f>
        <v/>
      </c>
      <c r="AJ1668" s="116">
        <f>(b*f_cd/L1668)*(a_1/2*J1668^2+a_2/3*J1668^3+a_3/4*J1668^4+a_4/5*J1668^5+a_5/6*J1668^6)+SUM(Q1668:R1668)</f>
        <v/>
      </c>
      <c r="AK1668">
        <f>AJ1668*(K1668-y+e)</f>
        <v/>
      </c>
      <c r="AL1668" s="118">
        <f>(b*f_cd/(L1668^2))*(a_1/3*J1668^3+a_2/4*J1668^4+a_3/5*J1668^5+a_4/6*J1668^6+a_5/7*J1668^7)+SUM(S1668:T1668)-AK1668</f>
        <v/>
      </c>
      <c r="AM1668" s="114">
        <f>AL1668&gt;0</f>
        <v/>
      </c>
      <c r="AN1668" s="115">
        <f>IF(A1668=1,FALSE,(AND(AQ1668,AM1668,NOT(AN1667))))</f>
        <v/>
      </c>
      <c r="AO1668">
        <f>IF(D1668=1,AND(AH1668,NOT(AI1668)),AND(AM1668,NOT(AN1668)))</f>
        <v/>
      </c>
      <c r="AP1668" s="119">
        <f>IF(D1668=1,AI1668,AN1668)</f>
        <v/>
      </c>
      <c r="AQ1668" s="125">
        <f>ABS(E1668)&lt;$AQ$2</f>
        <v/>
      </c>
      <c r="AS1668">
        <f>IF(AP1668,MAX(AS$3:AS1666)+1,"")</f>
        <v/>
      </c>
    </row>
    <row r="1669">
      <c r="A1669" t="n">
        <v>1579</v>
      </c>
      <c r="B1669" s="131">
        <f>IF(A1669=1,0,IF(AP1669,0.1*ε_cu1cd,0))</f>
        <v/>
      </c>
      <c r="C1669" s="131">
        <f>IF(A1669=1,0.1*ε_cu1cd,C1668+B1668)</f>
        <v/>
      </c>
      <c r="D1669" s="113">
        <f>IF('Нормальний переріз'!$D$68&gt;0,1,2)</f>
        <v/>
      </c>
      <c r="E1669" s="144">
        <f>IF(D1669=1,F1669,G1669)</f>
        <v/>
      </c>
      <c r="F1669" s="124">
        <f>IF(AI1668,0.11*ε_cu1cd,IF(AH1668,F1668*0.01,F1668))</f>
        <v/>
      </c>
      <c r="G1669" s="124">
        <f>IF(AP1668,-0.1*ε_cu1cd,IF(AM1668,G1668*0.01,G1668))</f>
        <v/>
      </c>
      <c r="H1669" s="113">
        <f>IF(A1669=1,E1669,IF(AO1668,H1668-E1668+E1669,IF(AP1668,0.8*H1668,H1668+E1669)))</f>
        <v/>
      </c>
      <c r="I1669" s="169">
        <f>(C1669-H1669)/h</f>
        <v/>
      </c>
      <c r="J1669">
        <f>C1669/(ε_c1cd)</f>
        <v/>
      </c>
      <c r="K1669">
        <f>C1669/I1669</f>
        <v/>
      </c>
      <c r="L1669" s="131">
        <f>I1669/(ε_c1cd)</f>
        <v/>
      </c>
      <c r="M1669">
        <f>I1669*(K1669-Z_s1)</f>
        <v/>
      </c>
      <c r="N1669">
        <f>I1669*(K1669-Z_s2)</f>
        <v/>
      </c>
      <c r="O1669">
        <f>E_s*M1669</f>
        <v/>
      </c>
      <c r="P1669">
        <f>E_s*N1669</f>
        <v/>
      </c>
      <c r="Q1669">
        <f>O1669*A_s1</f>
        <v/>
      </c>
      <c r="R1669">
        <f>P1669*A_s2</f>
        <v/>
      </c>
      <c r="S1669">
        <f>Q1669*($K1669-Z_s1)</f>
        <v/>
      </c>
      <c r="T1669">
        <f>R1669*($K1669-Z_s2)</f>
        <v/>
      </c>
      <c r="U1669">
        <f>(INDIRECT("a_"&amp;U$2)/(U$2+1))*(($C1669^(U$2+1)-$H1669^(U$2+1))/(ε_c1cd^(U$2+1)))</f>
        <v/>
      </c>
      <c r="V1669">
        <f>(INDIRECT("a_"&amp;V$2)/(V$2+1))*(($C1669^(V$2+1)-$H1669^(V$2+1))/(ε_c1cd^(V$2+1)))</f>
        <v/>
      </c>
      <c r="W1669">
        <f>(INDIRECT("a_"&amp;W$2)/(W$2+1))*(($C1669^(W$2+1)-$H1669^(W$2+1))/(ε_c1cd^(W$2+1)))</f>
        <v/>
      </c>
      <c r="X1669">
        <f>(INDIRECT("a_"&amp;X$2)/(X$2+1))*(($C1669^(X$2+1)-$H1669^(X$2+1))/(ε_c1cd^(X$2+1)))</f>
        <v/>
      </c>
      <c r="Y1669">
        <f>(INDIRECT("a_"&amp;Y$2)/(Y$2+1))*(($C1669^(Y$2+1)-$H1669^(Y$2+1))/(ε_c1cd^(Y$2+1)))</f>
        <v/>
      </c>
      <c r="Z1669">
        <f>(INDIRECT("a_"&amp;Z$2)/(Z$2+2))*(($C1669^(Z$2+2)-$H1669^(Z$2+2))/(ε_c1cd^(Z$2+2)))</f>
        <v/>
      </c>
      <c r="AA1669">
        <f>(INDIRECT("a_"&amp;AA$2)/(AA$2+2))*(($C1669^(AA$2+2)-$H1669^(AA$2+2))/(ε_c1cd^(AA$2+2)))</f>
        <v/>
      </c>
      <c r="AB1669">
        <f>(INDIRECT("a_"&amp;AB$2)/(AB$2+2))*(($C1669^(AB$2+2)-$H1669^(AB$2+2))/(ε_c1cd^(AB$2+2)))</f>
        <v/>
      </c>
      <c r="AC1669">
        <f>(INDIRECT("a_"&amp;AC$2)/(AC$2+2))*(($C1669^(AC$2+2)-$H1669^(AC$2+2))/(ε_c1cd^(AC$2+2)))</f>
        <v/>
      </c>
      <c r="AD1669">
        <f>(INDIRECT("a_"&amp;AD$2)/(AD$2+2))*(($C1669^(AD$2+2)-$H1669^(AD$2+2))/(ε_c1cd^(AD$2+2)))</f>
        <v/>
      </c>
      <c r="AE1669" s="111">
        <f>(b*f_cd/L1669)*SUM(U1669:Y1669)+SUM(Q1669:R1669)</f>
        <v/>
      </c>
      <c r="AF1669" s="112">
        <f>AE1669*(K1669-y+e)</f>
        <v/>
      </c>
      <c r="AG1669" s="113">
        <f>(b*f_cd/(L1669^2))*SUM(Z1669:AD1669)+SUM(S1669:T1669)-AF1669</f>
        <v/>
      </c>
      <c r="AH1669" s="114">
        <f>AG1669&lt;0</f>
        <v/>
      </c>
      <c r="AI1669" s="115">
        <f>IF(A1669=1,FALSE,(AND(AQ1669,AH1669,NOT(AI1668))))</f>
        <v/>
      </c>
      <c r="AJ1669" s="116">
        <f>(b*f_cd/L1669)*(a_1/2*J1669^2+a_2/3*J1669^3+a_3/4*J1669^4+a_4/5*J1669^5+a_5/6*J1669^6)+SUM(Q1669:R1669)</f>
        <v/>
      </c>
      <c r="AK1669">
        <f>AJ1669*(K1669-y+e)</f>
        <v/>
      </c>
      <c r="AL1669" s="118">
        <f>(b*f_cd/(L1669^2))*(a_1/3*J1669^3+a_2/4*J1669^4+a_3/5*J1669^5+a_4/6*J1669^6+a_5/7*J1669^7)+SUM(S1669:T1669)-AK1669</f>
        <v/>
      </c>
      <c r="AM1669" s="114">
        <f>AL1669&gt;0</f>
        <v/>
      </c>
      <c r="AN1669" s="115">
        <f>IF(A1669=1,FALSE,(AND(AQ1669,AM1669,NOT(AN1668))))</f>
        <v/>
      </c>
      <c r="AO1669">
        <f>IF(D1669=1,AND(AH1669,NOT(AI1669)),AND(AM1669,NOT(AN1669)))</f>
        <v/>
      </c>
      <c r="AP1669" s="119">
        <f>IF(D1669=1,AI1669,AN1669)</f>
        <v/>
      </c>
      <c r="AQ1669" s="125">
        <f>ABS(E1669)&lt;$AQ$2</f>
        <v/>
      </c>
      <c r="AS1669">
        <f>IF(AP1669,MAX(AS$3:AS1667)+1,"")</f>
        <v/>
      </c>
    </row>
    <row r="1670">
      <c r="A1670" t="n">
        <v>1580</v>
      </c>
      <c r="B1670" s="131">
        <f>IF(A1670=1,0,IF(AP1670,0.1*ε_cu1cd,0))</f>
        <v/>
      </c>
      <c r="C1670" s="131">
        <f>IF(A1670=1,0.1*ε_cu1cd,C1669+B1669)</f>
        <v/>
      </c>
      <c r="D1670" s="113">
        <f>IF('Нормальний переріз'!$D$68&gt;0,1,2)</f>
        <v/>
      </c>
      <c r="E1670" s="144">
        <f>IF(D1670=1,F1670,G1670)</f>
        <v/>
      </c>
      <c r="F1670" s="124">
        <f>IF(AI1669,0.11*ε_cu1cd,IF(AH1669,F1669*0.01,F1669))</f>
        <v/>
      </c>
      <c r="G1670" s="124">
        <f>IF(AP1669,-0.1*ε_cu1cd,IF(AM1669,G1669*0.01,G1669))</f>
        <v/>
      </c>
      <c r="H1670" s="113">
        <f>IF(A1670=1,E1670,IF(AO1669,H1669-E1669+E1670,IF(AP1669,0.8*H1669,H1669+E1670)))</f>
        <v/>
      </c>
      <c r="I1670" s="169">
        <f>(C1670-H1670)/h</f>
        <v/>
      </c>
      <c r="J1670">
        <f>C1670/(ε_c1cd)</f>
        <v/>
      </c>
      <c r="K1670">
        <f>C1670/I1670</f>
        <v/>
      </c>
      <c r="L1670" s="131">
        <f>I1670/(ε_c1cd)</f>
        <v/>
      </c>
      <c r="M1670">
        <f>I1670*(K1670-Z_s1)</f>
        <v/>
      </c>
      <c r="N1670">
        <f>I1670*(K1670-Z_s2)</f>
        <v/>
      </c>
      <c r="O1670">
        <f>E_s*M1670</f>
        <v/>
      </c>
      <c r="P1670">
        <f>E_s*N1670</f>
        <v/>
      </c>
      <c r="Q1670">
        <f>O1670*A_s1</f>
        <v/>
      </c>
      <c r="R1670">
        <f>P1670*A_s2</f>
        <v/>
      </c>
      <c r="S1670">
        <f>Q1670*($K1670-Z_s1)</f>
        <v/>
      </c>
      <c r="T1670">
        <f>R1670*($K1670-Z_s2)</f>
        <v/>
      </c>
      <c r="U1670">
        <f>(INDIRECT("a_"&amp;U$2)/(U$2+1))*(($C1670^(U$2+1)-$H1670^(U$2+1))/(ε_c1cd^(U$2+1)))</f>
        <v/>
      </c>
      <c r="V1670">
        <f>(INDIRECT("a_"&amp;V$2)/(V$2+1))*(($C1670^(V$2+1)-$H1670^(V$2+1))/(ε_c1cd^(V$2+1)))</f>
        <v/>
      </c>
      <c r="W1670">
        <f>(INDIRECT("a_"&amp;W$2)/(W$2+1))*(($C1670^(W$2+1)-$H1670^(W$2+1))/(ε_c1cd^(W$2+1)))</f>
        <v/>
      </c>
      <c r="X1670">
        <f>(INDIRECT("a_"&amp;X$2)/(X$2+1))*(($C1670^(X$2+1)-$H1670^(X$2+1))/(ε_c1cd^(X$2+1)))</f>
        <v/>
      </c>
      <c r="Y1670">
        <f>(INDIRECT("a_"&amp;Y$2)/(Y$2+1))*(($C1670^(Y$2+1)-$H1670^(Y$2+1))/(ε_c1cd^(Y$2+1)))</f>
        <v/>
      </c>
      <c r="Z1670">
        <f>(INDIRECT("a_"&amp;Z$2)/(Z$2+2))*(($C1670^(Z$2+2)-$H1670^(Z$2+2))/(ε_c1cd^(Z$2+2)))</f>
        <v/>
      </c>
      <c r="AA1670">
        <f>(INDIRECT("a_"&amp;AA$2)/(AA$2+2))*(($C1670^(AA$2+2)-$H1670^(AA$2+2))/(ε_c1cd^(AA$2+2)))</f>
        <v/>
      </c>
      <c r="AB1670">
        <f>(INDIRECT("a_"&amp;AB$2)/(AB$2+2))*(($C1670^(AB$2+2)-$H1670^(AB$2+2))/(ε_c1cd^(AB$2+2)))</f>
        <v/>
      </c>
      <c r="AC1670">
        <f>(INDIRECT("a_"&amp;AC$2)/(AC$2+2))*(($C1670^(AC$2+2)-$H1670^(AC$2+2))/(ε_c1cd^(AC$2+2)))</f>
        <v/>
      </c>
      <c r="AD1670">
        <f>(INDIRECT("a_"&amp;AD$2)/(AD$2+2))*(($C1670^(AD$2+2)-$H1670^(AD$2+2))/(ε_c1cd^(AD$2+2)))</f>
        <v/>
      </c>
      <c r="AE1670" s="111">
        <f>(b*f_cd/L1670)*SUM(U1670:Y1670)+SUM(Q1670:R1670)</f>
        <v/>
      </c>
      <c r="AF1670" s="112">
        <f>AE1670*(K1670-y+e)</f>
        <v/>
      </c>
      <c r="AG1670" s="113">
        <f>(b*f_cd/(L1670^2))*SUM(Z1670:AD1670)+SUM(S1670:T1670)-AF1670</f>
        <v/>
      </c>
      <c r="AH1670" s="114">
        <f>AG1670&lt;0</f>
        <v/>
      </c>
      <c r="AI1670" s="115">
        <f>IF(A1670=1,FALSE,(AND(AQ1670,AH1670,NOT(AI1669))))</f>
        <v/>
      </c>
      <c r="AJ1670" s="116">
        <f>(b*f_cd/L1670)*(a_1/2*J1670^2+a_2/3*J1670^3+a_3/4*J1670^4+a_4/5*J1670^5+a_5/6*J1670^6)+SUM(Q1670:R1670)</f>
        <v/>
      </c>
      <c r="AK1670">
        <f>AJ1670*(K1670-y+e)</f>
        <v/>
      </c>
      <c r="AL1670" s="118">
        <f>(b*f_cd/(L1670^2))*(a_1/3*J1670^3+a_2/4*J1670^4+a_3/5*J1670^5+a_4/6*J1670^6+a_5/7*J1670^7)+SUM(S1670:T1670)-AK1670</f>
        <v/>
      </c>
      <c r="AM1670" s="114">
        <f>AL1670&gt;0</f>
        <v/>
      </c>
      <c r="AN1670" s="115">
        <f>IF(A1670=1,FALSE,(AND(AQ1670,AM1670,NOT(AN1669))))</f>
        <v/>
      </c>
      <c r="AO1670">
        <f>IF(D1670=1,AND(AH1670,NOT(AI1670)),AND(AM1670,NOT(AN1670)))</f>
        <v/>
      </c>
      <c r="AP1670" s="119">
        <f>IF(D1670=1,AI1670,AN1670)</f>
        <v/>
      </c>
      <c r="AQ1670" s="125">
        <f>ABS(E1670)&lt;$AQ$2</f>
        <v/>
      </c>
      <c r="AS1670">
        <f>IF(AP1670,MAX(AS$3:AS1668)+1,"")</f>
        <v/>
      </c>
    </row>
    <row r="1671">
      <c r="A1671" t="n">
        <v>1581</v>
      </c>
      <c r="B1671" s="131">
        <f>IF(A1671=1,0,IF(AP1671,0.1*ε_cu1cd,0))</f>
        <v/>
      </c>
      <c r="C1671" s="131">
        <f>IF(A1671=1,0.1*ε_cu1cd,C1670+B1670)</f>
        <v/>
      </c>
      <c r="D1671" s="113">
        <f>IF('Нормальний переріз'!$D$68&gt;0,1,2)</f>
        <v/>
      </c>
      <c r="E1671" s="144">
        <f>IF(D1671=1,F1671,G1671)</f>
        <v/>
      </c>
      <c r="F1671" s="124">
        <f>IF(AI1670,0.11*ε_cu1cd,IF(AH1670,F1670*0.01,F1670))</f>
        <v/>
      </c>
      <c r="G1671" s="124">
        <f>IF(AP1670,-0.1*ε_cu1cd,IF(AM1670,G1670*0.01,G1670))</f>
        <v/>
      </c>
      <c r="H1671" s="113">
        <f>IF(A1671=1,E1671,IF(AO1670,H1670-E1670+E1671,IF(AP1670,0.8*H1670,H1670+E1671)))</f>
        <v/>
      </c>
      <c r="I1671" s="169">
        <f>(C1671-H1671)/h</f>
        <v/>
      </c>
      <c r="J1671">
        <f>C1671/(ε_c1cd)</f>
        <v/>
      </c>
      <c r="K1671">
        <f>C1671/I1671</f>
        <v/>
      </c>
      <c r="L1671" s="131">
        <f>I1671/(ε_c1cd)</f>
        <v/>
      </c>
      <c r="M1671">
        <f>I1671*(K1671-Z_s1)</f>
        <v/>
      </c>
      <c r="N1671">
        <f>I1671*(K1671-Z_s2)</f>
        <v/>
      </c>
      <c r="O1671">
        <f>E_s*M1671</f>
        <v/>
      </c>
      <c r="P1671">
        <f>E_s*N1671</f>
        <v/>
      </c>
      <c r="Q1671">
        <f>O1671*A_s1</f>
        <v/>
      </c>
      <c r="R1671">
        <f>P1671*A_s2</f>
        <v/>
      </c>
      <c r="S1671">
        <f>Q1671*($K1671-Z_s1)</f>
        <v/>
      </c>
      <c r="T1671">
        <f>R1671*($K1671-Z_s2)</f>
        <v/>
      </c>
      <c r="U1671">
        <f>(INDIRECT("a_"&amp;U$2)/(U$2+1))*(($C1671^(U$2+1)-$H1671^(U$2+1))/(ε_c1cd^(U$2+1)))</f>
        <v/>
      </c>
      <c r="V1671">
        <f>(INDIRECT("a_"&amp;V$2)/(V$2+1))*(($C1671^(V$2+1)-$H1671^(V$2+1))/(ε_c1cd^(V$2+1)))</f>
        <v/>
      </c>
      <c r="W1671">
        <f>(INDIRECT("a_"&amp;W$2)/(W$2+1))*(($C1671^(W$2+1)-$H1671^(W$2+1))/(ε_c1cd^(W$2+1)))</f>
        <v/>
      </c>
      <c r="X1671">
        <f>(INDIRECT("a_"&amp;X$2)/(X$2+1))*(($C1671^(X$2+1)-$H1671^(X$2+1))/(ε_c1cd^(X$2+1)))</f>
        <v/>
      </c>
      <c r="Y1671">
        <f>(INDIRECT("a_"&amp;Y$2)/(Y$2+1))*(($C1671^(Y$2+1)-$H1671^(Y$2+1))/(ε_c1cd^(Y$2+1)))</f>
        <v/>
      </c>
      <c r="Z1671">
        <f>(INDIRECT("a_"&amp;Z$2)/(Z$2+2))*(($C1671^(Z$2+2)-$H1671^(Z$2+2))/(ε_c1cd^(Z$2+2)))</f>
        <v/>
      </c>
      <c r="AA1671">
        <f>(INDIRECT("a_"&amp;AA$2)/(AA$2+2))*(($C1671^(AA$2+2)-$H1671^(AA$2+2))/(ε_c1cd^(AA$2+2)))</f>
        <v/>
      </c>
      <c r="AB1671">
        <f>(INDIRECT("a_"&amp;AB$2)/(AB$2+2))*(($C1671^(AB$2+2)-$H1671^(AB$2+2))/(ε_c1cd^(AB$2+2)))</f>
        <v/>
      </c>
      <c r="AC1671">
        <f>(INDIRECT("a_"&amp;AC$2)/(AC$2+2))*(($C1671^(AC$2+2)-$H1671^(AC$2+2))/(ε_c1cd^(AC$2+2)))</f>
        <v/>
      </c>
      <c r="AD1671">
        <f>(INDIRECT("a_"&amp;AD$2)/(AD$2+2))*(($C1671^(AD$2+2)-$H1671^(AD$2+2))/(ε_c1cd^(AD$2+2)))</f>
        <v/>
      </c>
      <c r="AE1671" s="111">
        <f>(b*f_cd/L1671)*SUM(U1671:Y1671)+SUM(Q1671:R1671)</f>
        <v/>
      </c>
      <c r="AF1671" s="112">
        <f>AE1671*(K1671-y+e)</f>
        <v/>
      </c>
      <c r="AG1671" s="113">
        <f>(b*f_cd/(L1671^2))*SUM(Z1671:AD1671)+SUM(S1671:T1671)-AF1671</f>
        <v/>
      </c>
      <c r="AH1671" s="114">
        <f>AG1671&lt;0</f>
        <v/>
      </c>
      <c r="AI1671" s="115">
        <f>IF(A1671=1,FALSE,(AND(AQ1671,AH1671,NOT(AI1670))))</f>
        <v/>
      </c>
      <c r="AJ1671" s="116">
        <f>(b*f_cd/L1671)*(a_1/2*J1671^2+a_2/3*J1671^3+a_3/4*J1671^4+a_4/5*J1671^5+a_5/6*J1671^6)+SUM(Q1671:R1671)</f>
        <v/>
      </c>
      <c r="AK1671">
        <f>AJ1671*(K1671-y+e)</f>
        <v/>
      </c>
      <c r="AL1671" s="118">
        <f>(b*f_cd/(L1671^2))*(a_1/3*J1671^3+a_2/4*J1671^4+a_3/5*J1671^5+a_4/6*J1671^6+a_5/7*J1671^7)+SUM(S1671:T1671)-AK1671</f>
        <v/>
      </c>
      <c r="AM1671" s="114">
        <f>AL1671&gt;0</f>
        <v/>
      </c>
      <c r="AN1671" s="115">
        <f>IF(A1671=1,FALSE,(AND(AQ1671,AM1671,NOT(AN1670))))</f>
        <v/>
      </c>
      <c r="AO1671">
        <f>IF(D1671=1,AND(AH1671,NOT(AI1671)),AND(AM1671,NOT(AN1671)))</f>
        <v/>
      </c>
      <c r="AP1671" s="119">
        <f>IF(D1671=1,AI1671,AN1671)</f>
        <v/>
      </c>
      <c r="AQ1671" s="125">
        <f>ABS(E1671)&lt;$AQ$2</f>
        <v/>
      </c>
      <c r="AS1671">
        <f>IF(AP1671,MAX(AS$3:AS1669)+1,"")</f>
        <v/>
      </c>
    </row>
    <row r="1672">
      <c r="A1672" t="n">
        <v>1582</v>
      </c>
      <c r="B1672" s="131">
        <f>IF(A1672=1,0,IF(AP1672,0.1*ε_cu1cd,0))</f>
        <v/>
      </c>
      <c r="C1672" s="131">
        <f>IF(A1672=1,0.1*ε_cu1cd,C1671+B1671)</f>
        <v/>
      </c>
      <c r="D1672" s="113">
        <f>IF('Нормальний переріз'!$D$68&gt;0,1,2)</f>
        <v/>
      </c>
      <c r="E1672" s="144">
        <f>IF(D1672=1,F1672,G1672)</f>
        <v/>
      </c>
      <c r="F1672" s="124">
        <f>IF(AI1671,0.11*ε_cu1cd,IF(AH1671,F1671*0.01,F1671))</f>
        <v/>
      </c>
      <c r="G1672" s="124">
        <f>IF(AP1671,-0.1*ε_cu1cd,IF(AM1671,G1671*0.01,G1671))</f>
        <v/>
      </c>
      <c r="H1672" s="113">
        <f>IF(A1672=1,E1672,IF(AO1671,H1671-E1671+E1672,IF(AP1671,0.8*H1671,H1671+E1672)))</f>
        <v/>
      </c>
      <c r="I1672" s="169">
        <f>(C1672-H1672)/h</f>
        <v/>
      </c>
      <c r="J1672">
        <f>C1672/(ε_c1cd)</f>
        <v/>
      </c>
      <c r="K1672">
        <f>C1672/I1672</f>
        <v/>
      </c>
      <c r="L1672" s="131">
        <f>I1672/(ε_c1cd)</f>
        <v/>
      </c>
      <c r="M1672">
        <f>I1672*(K1672-Z_s1)</f>
        <v/>
      </c>
      <c r="N1672">
        <f>I1672*(K1672-Z_s2)</f>
        <v/>
      </c>
      <c r="O1672">
        <f>E_s*M1672</f>
        <v/>
      </c>
      <c r="P1672">
        <f>E_s*N1672</f>
        <v/>
      </c>
      <c r="Q1672">
        <f>O1672*A_s1</f>
        <v/>
      </c>
      <c r="R1672">
        <f>P1672*A_s2</f>
        <v/>
      </c>
      <c r="S1672">
        <f>Q1672*($K1672-Z_s1)</f>
        <v/>
      </c>
      <c r="T1672">
        <f>R1672*($K1672-Z_s2)</f>
        <v/>
      </c>
      <c r="U1672">
        <f>(INDIRECT("a_"&amp;U$2)/(U$2+1))*(($C1672^(U$2+1)-$H1672^(U$2+1))/(ε_c1cd^(U$2+1)))</f>
        <v/>
      </c>
      <c r="V1672">
        <f>(INDIRECT("a_"&amp;V$2)/(V$2+1))*(($C1672^(V$2+1)-$H1672^(V$2+1))/(ε_c1cd^(V$2+1)))</f>
        <v/>
      </c>
      <c r="W1672">
        <f>(INDIRECT("a_"&amp;W$2)/(W$2+1))*(($C1672^(W$2+1)-$H1672^(W$2+1))/(ε_c1cd^(W$2+1)))</f>
        <v/>
      </c>
      <c r="X1672">
        <f>(INDIRECT("a_"&amp;X$2)/(X$2+1))*(($C1672^(X$2+1)-$H1672^(X$2+1))/(ε_c1cd^(X$2+1)))</f>
        <v/>
      </c>
      <c r="Y1672">
        <f>(INDIRECT("a_"&amp;Y$2)/(Y$2+1))*(($C1672^(Y$2+1)-$H1672^(Y$2+1))/(ε_c1cd^(Y$2+1)))</f>
        <v/>
      </c>
      <c r="Z1672">
        <f>(INDIRECT("a_"&amp;Z$2)/(Z$2+2))*(($C1672^(Z$2+2)-$H1672^(Z$2+2))/(ε_c1cd^(Z$2+2)))</f>
        <v/>
      </c>
      <c r="AA1672">
        <f>(INDIRECT("a_"&amp;AA$2)/(AA$2+2))*(($C1672^(AA$2+2)-$H1672^(AA$2+2))/(ε_c1cd^(AA$2+2)))</f>
        <v/>
      </c>
      <c r="AB1672">
        <f>(INDIRECT("a_"&amp;AB$2)/(AB$2+2))*(($C1672^(AB$2+2)-$H1672^(AB$2+2))/(ε_c1cd^(AB$2+2)))</f>
        <v/>
      </c>
      <c r="AC1672">
        <f>(INDIRECT("a_"&amp;AC$2)/(AC$2+2))*(($C1672^(AC$2+2)-$H1672^(AC$2+2))/(ε_c1cd^(AC$2+2)))</f>
        <v/>
      </c>
      <c r="AD1672">
        <f>(INDIRECT("a_"&amp;AD$2)/(AD$2+2))*(($C1672^(AD$2+2)-$H1672^(AD$2+2))/(ε_c1cd^(AD$2+2)))</f>
        <v/>
      </c>
      <c r="AE1672" s="111">
        <f>(b*f_cd/L1672)*SUM(U1672:Y1672)+SUM(Q1672:R1672)</f>
        <v/>
      </c>
      <c r="AF1672" s="112">
        <f>AE1672*(K1672-y+e)</f>
        <v/>
      </c>
      <c r="AG1672" s="113">
        <f>(b*f_cd/(L1672^2))*SUM(Z1672:AD1672)+SUM(S1672:T1672)-AF1672</f>
        <v/>
      </c>
      <c r="AH1672" s="114">
        <f>AG1672&lt;0</f>
        <v/>
      </c>
      <c r="AI1672" s="115">
        <f>IF(A1672=1,FALSE,(AND(AQ1672,AH1672,NOT(AI1671))))</f>
        <v/>
      </c>
      <c r="AJ1672" s="116">
        <f>(b*f_cd/L1672)*(a_1/2*J1672^2+a_2/3*J1672^3+a_3/4*J1672^4+a_4/5*J1672^5+a_5/6*J1672^6)+SUM(Q1672:R1672)</f>
        <v/>
      </c>
      <c r="AK1672">
        <f>AJ1672*(K1672-y+e)</f>
        <v/>
      </c>
      <c r="AL1672" s="118">
        <f>(b*f_cd/(L1672^2))*(a_1/3*J1672^3+a_2/4*J1672^4+a_3/5*J1672^5+a_4/6*J1672^6+a_5/7*J1672^7)+SUM(S1672:T1672)-AK1672</f>
        <v/>
      </c>
      <c r="AM1672" s="114">
        <f>AL1672&gt;0</f>
        <v/>
      </c>
      <c r="AN1672" s="115">
        <f>IF(A1672=1,FALSE,(AND(AQ1672,AM1672,NOT(AN1671))))</f>
        <v/>
      </c>
      <c r="AO1672">
        <f>IF(D1672=1,AND(AH1672,NOT(AI1672)),AND(AM1672,NOT(AN1672)))</f>
        <v/>
      </c>
      <c r="AP1672" s="119">
        <f>IF(D1672=1,AI1672,AN1672)</f>
        <v/>
      </c>
      <c r="AQ1672" s="125">
        <f>ABS(E1672)&lt;$AQ$2</f>
        <v/>
      </c>
      <c r="AS1672">
        <f>IF(AP1672,MAX(AS$3:AS1670)+1,"")</f>
        <v/>
      </c>
    </row>
    <row r="1673">
      <c r="A1673" t="n">
        <v>1583</v>
      </c>
      <c r="B1673" s="131">
        <f>IF(A1673=1,0,IF(AP1673,0.1*ε_cu1cd,0))</f>
        <v/>
      </c>
      <c r="C1673" s="131">
        <f>IF(A1673=1,0.1*ε_cu1cd,C1672+B1672)</f>
        <v/>
      </c>
      <c r="D1673" s="113">
        <f>IF('Нормальний переріз'!$D$68&gt;0,1,2)</f>
        <v/>
      </c>
      <c r="E1673" s="144">
        <f>IF(D1673=1,F1673,G1673)</f>
        <v/>
      </c>
      <c r="F1673" s="124">
        <f>IF(AI1672,0.11*ε_cu1cd,IF(AH1672,F1672*0.01,F1672))</f>
        <v/>
      </c>
      <c r="G1673" s="124">
        <f>IF(AP1672,-0.1*ε_cu1cd,IF(AM1672,G1672*0.01,G1672))</f>
        <v/>
      </c>
      <c r="H1673" s="113">
        <f>IF(A1673=1,E1673,IF(AO1672,H1672-E1672+E1673,IF(AP1672,0.8*H1672,H1672+E1673)))</f>
        <v/>
      </c>
      <c r="I1673" s="169">
        <f>(C1673-H1673)/h</f>
        <v/>
      </c>
      <c r="J1673">
        <f>C1673/(ε_c1cd)</f>
        <v/>
      </c>
      <c r="K1673">
        <f>C1673/I1673</f>
        <v/>
      </c>
      <c r="L1673" s="131">
        <f>I1673/(ε_c1cd)</f>
        <v/>
      </c>
      <c r="M1673">
        <f>I1673*(K1673-Z_s1)</f>
        <v/>
      </c>
      <c r="N1673">
        <f>I1673*(K1673-Z_s2)</f>
        <v/>
      </c>
      <c r="O1673">
        <f>E_s*M1673</f>
        <v/>
      </c>
      <c r="P1673">
        <f>E_s*N1673</f>
        <v/>
      </c>
      <c r="Q1673">
        <f>O1673*A_s1</f>
        <v/>
      </c>
      <c r="R1673">
        <f>P1673*A_s2</f>
        <v/>
      </c>
      <c r="S1673">
        <f>Q1673*($K1673-Z_s1)</f>
        <v/>
      </c>
      <c r="T1673">
        <f>R1673*($K1673-Z_s2)</f>
        <v/>
      </c>
      <c r="U1673">
        <f>(INDIRECT("a_"&amp;U$2)/(U$2+1))*(($C1673^(U$2+1)-$H1673^(U$2+1))/(ε_c1cd^(U$2+1)))</f>
        <v/>
      </c>
      <c r="V1673">
        <f>(INDIRECT("a_"&amp;V$2)/(V$2+1))*(($C1673^(V$2+1)-$H1673^(V$2+1))/(ε_c1cd^(V$2+1)))</f>
        <v/>
      </c>
      <c r="W1673">
        <f>(INDIRECT("a_"&amp;W$2)/(W$2+1))*(($C1673^(W$2+1)-$H1673^(W$2+1))/(ε_c1cd^(W$2+1)))</f>
        <v/>
      </c>
      <c r="X1673">
        <f>(INDIRECT("a_"&amp;X$2)/(X$2+1))*(($C1673^(X$2+1)-$H1673^(X$2+1))/(ε_c1cd^(X$2+1)))</f>
        <v/>
      </c>
      <c r="Y1673">
        <f>(INDIRECT("a_"&amp;Y$2)/(Y$2+1))*(($C1673^(Y$2+1)-$H1673^(Y$2+1))/(ε_c1cd^(Y$2+1)))</f>
        <v/>
      </c>
      <c r="Z1673">
        <f>(INDIRECT("a_"&amp;Z$2)/(Z$2+2))*(($C1673^(Z$2+2)-$H1673^(Z$2+2))/(ε_c1cd^(Z$2+2)))</f>
        <v/>
      </c>
      <c r="AA1673">
        <f>(INDIRECT("a_"&amp;AA$2)/(AA$2+2))*(($C1673^(AA$2+2)-$H1673^(AA$2+2))/(ε_c1cd^(AA$2+2)))</f>
        <v/>
      </c>
      <c r="AB1673">
        <f>(INDIRECT("a_"&amp;AB$2)/(AB$2+2))*(($C1673^(AB$2+2)-$H1673^(AB$2+2))/(ε_c1cd^(AB$2+2)))</f>
        <v/>
      </c>
      <c r="AC1673">
        <f>(INDIRECT("a_"&amp;AC$2)/(AC$2+2))*(($C1673^(AC$2+2)-$H1673^(AC$2+2))/(ε_c1cd^(AC$2+2)))</f>
        <v/>
      </c>
      <c r="AD1673">
        <f>(INDIRECT("a_"&amp;AD$2)/(AD$2+2))*(($C1673^(AD$2+2)-$H1673^(AD$2+2))/(ε_c1cd^(AD$2+2)))</f>
        <v/>
      </c>
      <c r="AE1673" s="111">
        <f>(b*f_cd/L1673)*SUM(U1673:Y1673)+SUM(Q1673:R1673)</f>
        <v/>
      </c>
      <c r="AF1673" s="112">
        <f>AE1673*(K1673-y+e)</f>
        <v/>
      </c>
      <c r="AG1673" s="113">
        <f>(b*f_cd/(L1673^2))*SUM(Z1673:AD1673)+SUM(S1673:T1673)-AF1673</f>
        <v/>
      </c>
      <c r="AH1673" s="114">
        <f>AG1673&lt;0</f>
        <v/>
      </c>
      <c r="AI1673" s="115">
        <f>IF(A1673=1,FALSE,(AND(AQ1673,AH1673,NOT(AI1672))))</f>
        <v/>
      </c>
      <c r="AJ1673" s="116">
        <f>(b*f_cd/L1673)*(a_1/2*J1673^2+a_2/3*J1673^3+a_3/4*J1673^4+a_4/5*J1673^5+a_5/6*J1673^6)+SUM(Q1673:R1673)</f>
        <v/>
      </c>
      <c r="AK1673">
        <f>AJ1673*(K1673-y+e)</f>
        <v/>
      </c>
      <c r="AL1673" s="118">
        <f>(b*f_cd/(L1673^2))*(a_1/3*J1673^3+a_2/4*J1673^4+a_3/5*J1673^5+a_4/6*J1673^6+a_5/7*J1673^7)+SUM(S1673:T1673)-AK1673</f>
        <v/>
      </c>
      <c r="AM1673" s="114">
        <f>AL1673&gt;0</f>
        <v/>
      </c>
      <c r="AN1673" s="115">
        <f>IF(A1673=1,FALSE,(AND(AQ1673,AM1673,NOT(AN1672))))</f>
        <v/>
      </c>
      <c r="AO1673">
        <f>IF(D1673=1,AND(AH1673,NOT(AI1673)),AND(AM1673,NOT(AN1673)))</f>
        <v/>
      </c>
      <c r="AP1673" s="119">
        <f>IF(D1673=1,AI1673,AN1673)</f>
        <v/>
      </c>
      <c r="AQ1673" s="125">
        <f>ABS(E1673)&lt;$AQ$2</f>
        <v/>
      </c>
      <c r="AS1673">
        <f>IF(AP1673,MAX(AS$3:AS1671)+1,"")</f>
        <v/>
      </c>
    </row>
    <row r="1674">
      <c r="A1674" t="n">
        <v>1584</v>
      </c>
      <c r="B1674" s="131">
        <f>IF(A1674=1,0,IF(AP1674,0.1*ε_cu1cd,0))</f>
        <v/>
      </c>
      <c r="C1674" s="131">
        <f>IF(A1674=1,0.1*ε_cu1cd,C1673+B1673)</f>
        <v/>
      </c>
      <c r="D1674" s="113">
        <f>IF('Нормальний переріз'!$D$68&gt;0,1,2)</f>
        <v/>
      </c>
      <c r="E1674" s="144">
        <f>IF(D1674=1,F1674,G1674)</f>
        <v/>
      </c>
      <c r="F1674" s="124">
        <f>IF(AI1673,0.11*ε_cu1cd,IF(AH1673,F1673*0.01,F1673))</f>
        <v/>
      </c>
      <c r="G1674" s="124">
        <f>IF(AP1673,-0.1*ε_cu1cd,IF(AM1673,G1673*0.01,G1673))</f>
        <v/>
      </c>
      <c r="H1674" s="113">
        <f>IF(A1674=1,E1674,IF(AO1673,H1673-E1673+E1674,IF(AP1673,0.8*H1673,H1673+E1674)))</f>
        <v/>
      </c>
      <c r="I1674" s="169">
        <f>(C1674-H1674)/h</f>
        <v/>
      </c>
      <c r="J1674">
        <f>C1674/(ε_c1cd)</f>
        <v/>
      </c>
      <c r="K1674">
        <f>C1674/I1674</f>
        <v/>
      </c>
      <c r="L1674" s="131">
        <f>I1674/(ε_c1cd)</f>
        <v/>
      </c>
      <c r="M1674">
        <f>I1674*(K1674-Z_s1)</f>
        <v/>
      </c>
      <c r="N1674">
        <f>I1674*(K1674-Z_s2)</f>
        <v/>
      </c>
      <c r="O1674">
        <f>E_s*M1674</f>
        <v/>
      </c>
      <c r="P1674">
        <f>E_s*N1674</f>
        <v/>
      </c>
      <c r="Q1674">
        <f>O1674*A_s1</f>
        <v/>
      </c>
      <c r="R1674">
        <f>P1674*A_s2</f>
        <v/>
      </c>
      <c r="S1674">
        <f>Q1674*($K1674-Z_s1)</f>
        <v/>
      </c>
      <c r="T1674">
        <f>R1674*($K1674-Z_s2)</f>
        <v/>
      </c>
      <c r="U1674">
        <f>(INDIRECT("a_"&amp;U$2)/(U$2+1))*(($C1674^(U$2+1)-$H1674^(U$2+1))/(ε_c1cd^(U$2+1)))</f>
        <v/>
      </c>
      <c r="V1674">
        <f>(INDIRECT("a_"&amp;V$2)/(V$2+1))*(($C1674^(V$2+1)-$H1674^(V$2+1))/(ε_c1cd^(V$2+1)))</f>
        <v/>
      </c>
      <c r="W1674">
        <f>(INDIRECT("a_"&amp;W$2)/(W$2+1))*(($C1674^(W$2+1)-$H1674^(W$2+1))/(ε_c1cd^(W$2+1)))</f>
        <v/>
      </c>
      <c r="X1674">
        <f>(INDIRECT("a_"&amp;X$2)/(X$2+1))*(($C1674^(X$2+1)-$H1674^(X$2+1))/(ε_c1cd^(X$2+1)))</f>
        <v/>
      </c>
      <c r="Y1674">
        <f>(INDIRECT("a_"&amp;Y$2)/(Y$2+1))*(($C1674^(Y$2+1)-$H1674^(Y$2+1))/(ε_c1cd^(Y$2+1)))</f>
        <v/>
      </c>
      <c r="Z1674">
        <f>(INDIRECT("a_"&amp;Z$2)/(Z$2+2))*(($C1674^(Z$2+2)-$H1674^(Z$2+2))/(ε_c1cd^(Z$2+2)))</f>
        <v/>
      </c>
      <c r="AA1674">
        <f>(INDIRECT("a_"&amp;AA$2)/(AA$2+2))*(($C1674^(AA$2+2)-$H1674^(AA$2+2))/(ε_c1cd^(AA$2+2)))</f>
        <v/>
      </c>
      <c r="AB1674">
        <f>(INDIRECT("a_"&amp;AB$2)/(AB$2+2))*(($C1674^(AB$2+2)-$H1674^(AB$2+2))/(ε_c1cd^(AB$2+2)))</f>
        <v/>
      </c>
      <c r="AC1674">
        <f>(INDIRECT("a_"&amp;AC$2)/(AC$2+2))*(($C1674^(AC$2+2)-$H1674^(AC$2+2))/(ε_c1cd^(AC$2+2)))</f>
        <v/>
      </c>
      <c r="AD1674">
        <f>(INDIRECT("a_"&amp;AD$2)/(AD$2+2))*(($C1674^(AD$2+2)-$H1674^(AD$2+2))/(ε_c1cd^(AD$2+2)))</f>
        <v/>
      </c>
      <c r="AE1674" s="111">
        <f>(b*f_cd/L1674)*SUM(U1674:Y1674)+SUM(Q1674:R1674)</f>
        <v/>
      </c>
      <c r="AF1674" s="112">
        <f>AE1674*(K1674-y+e)</f>
        <v/>
      </c>
      <c r="AG1674" s="113">
        <f>(b*f_cd/(L1674^2))*SUM(Z1674:AD1674)+SUM(S1674:T1674)-AF1674</f>
        <v/>
      </c>
      <c r="AH1674" s="114">
        <f>AG1674&lt;0</f>
        <v/>
      </c>
      <c r="AI1674" s="115">
        <f>IF(A1674=1,FALSE,(AND(AQ1674,AH1674,NOT(AI1673))))</f>
        <v/>
      </c>
      <c r="AJ1674" s="116">
        <f>(b*f_cd/L1674)*(a_1/2*J1674^2+a_2/3*J1674^3+a_3/4*J1674^4+a_4/5*J1674^5+a_5/6*J1674^6)+SUM(Q1674:R1674)</f>
        <v/>
      </c>
      <c r="AK1674">
        <f>AJ1674*(K1674-y+e)</f>
        <v/>
      </c>
      <c r="AL1674" s="118">
        <f>(b*f_cd/(L1674^2))*(a_1/3*J1674^3+a_2/4*J1674^4+a_3/5*J1674^5+a_4/6*J1674^6+a_5/7*J1674^7)+SUM(S1674:T1674)-AK1674</f>
        <v/>
      </c>
      <c r="AM1674" s="114">
        <f>AL1674&gt;0</f>
        <v/>
      </c>
      <c r="AN1674" s="115">
        <f>IF(A1674=1,FALSE,(AND(AQ1674,AM1674,NOT(AN1673))))</f>
        <v/>
      </c>
      <c r="AO1674">
        <f>IF(D1674=1,AND(AH1674,NOT(AI1674)),AND(AM1674,NOT(AN1674)))</f>
        <v/>
      </c>
      <c r="AP1674" s="119">
        <f>IF(D1674=1,AI1674,AN1674)</f>
        <v/>
      </c>
      <c r="AQ1674" s="125">
        <f>ABS(E1674)&lt;$AQ$2</f>
        <v/>
      </c>
      <c r="AS1674">
        <f>IF(AP1674,MAX(AS$3:AS1672)+1,"")</f>
        <v/>
      </c>
    </row>
    <row r="1675">
      <c r="A1675" t="n">
        <v>1585</v>
      </c>
      <c r="B1675" s="131">
        <f>IF(A1675=1,0,IF(AP1675,0.1*ε_cu1cd,0))</f>
        <v/>
      </c>
      <c r="C1675" s="131">
        <f>IF(A1675=1,0.1*ε_cu1cd,C1674+B1674)</f>
        <v/>
      </c>
      <c r="D1675" s="113">
        <f>IF('Нормальний переріз'!$D$68&gt;0,1,2)</f>
        <v/>
      </c>
      <c r="E1675" s="144">
        <f>IF(D1675=1,F1675,G1675)</f>
        <v/>
      </c>
      <c r="F1675" s="124">
        <f>IF(AI1674,0.11*ε_cu1cd,IF(AH1674,F1674*0.01,F1674))</f>
        <v/>
      </c>
      <c r="G1675" s="124">
        <f>IF(AP1674,-0.1*ε_cu1cd,IF(AM1674,G1674*0.01,G1674))</f>
        <v/>
      </c>
      <c r="H1675" s="113">
        <f>IF(A1675=1,E1675,IF(AO1674,H1674-E1674+E1675,IF(AP1674,0.8*H1674,H1674+E1675)))</f>
        <v/>
      </c>
      <c r="I1675" s="169">
        <f>(C1675-H1675)/h</f>
        <v/>
      </c>
      <c r="J1675">
        <f>C1675/(ε_c1cd)</f>
        <v/>
      </c>
      <c r="K1675">
        <f>C1675/I1675</f>
        <v/>
      </c>
      <c r="L1675" s="131">
        <f>I1675/(ε_c1cd)</f>
        <v/>
      </c>
      <c r="M1675">
        <f>I1675*(K1675-Z_s1)</f>
        <v/>
      </c>
      <c r="N1675">
        <f>I1675*(K1675-Z_s2)</f>
        <v/>
      </c>
      <c r="O1675">
        <f>E_s*M1675</f>
        <v/>
      </c>
      <c r="P1675">
        <f>E_s*N1675</f>
        <v/>
      </c>
      <c r="Q1675">
        <f>O1675*A_s1</f>
        <v/>
      </c>
      <c r="R1675">
        <f>P1675*A_s2</f>
        <v/>
      </c>
      <c r="S1675">
        <f>Q1675*($K1675-Z_s1)</f>
        <v/>
      </c>
      <c r="T1675">
        <f>R1675*($K1675-Z_s2)</f>
        <v/>
      </c>
      <c r="U1675">
        <f>(INDIRECT("a_"&amp;U$2)/(U$2+1))*(($C1675^(U$2+1)-$H1675^(U$2+1))/(ε_c1cd^(U$2+1)))</f>
        <v/>
      </c>
      <c r="V1675">
        <f>(INDIRECT("a_"&amp;V$2)/(V$2+1))*(($C1675^(V$2+1)-$H1675^(V$2+1))/(ε_c1cd^(V$2+1)))</f>
        <v/>
      </c>
      <c r="W1675">
        <f>(INDIRECT("a_"&amp;W$2)/(W$2+1))*(($C1675^(W$2+1)-$H1675^(W$2+1))/(ε_c1cd^(W$2+1)))</f>
        <v/>
      </c>
      <c r="X1675">
        <f>(INDIRECT("a_"&amp;X$2)/(X$2+1))*(($C1675^(X$2+1)-$H1675^(X$2+1))/(ε_c1cd^(X$2+1)))</f>
        <v/>
      </c>
      <c r="Y1675">
        <f>(INDIRECT("a_"&amp;Y$2)/(Y$2+1))*(($C1675^(Y$2+1)-$H1675^(Y$2+1))/(ε_c1cd^(Y$2+1)))</f>
        <v/>
      </c>
      <c r="Z1675">
        <f>(INDIRECT("a_"&amp;Z$2)/(Z$2+2))*(($C1675^(Z$2+2)-$H1675^(Z$2+2))/(ε_c1cd^(Z$2+2)))</f>
        <v/>
      </c>
      <c r="AA1675">
        <f>(INDIRECT("a_"&amp;AA$2)/(AA$2+2))*(($C1675^(AA$2+2)-$H1675^(AA$2+2))/(ε_c1cd^(AA$2+2)))</f>
        <v/>
      </c>
      <c r="AB1675">
        <f>(INDIRECT("a_"&amp;AB$2)/(AB$2+2))*(($C1675^(AB$2+2)-$H1675^(AB$2+2))/(ε_c1cd^(AB$2+2)))</f>
        <v/>
      </c>
      <c r="AC1675">
        <f>(INDIRECT("a_"&amp;AC$2)/(AC$2+2))*(($C1675^(AC$2+2)-$H1675^(AC$2+2))/(ε_c1cd^(AC$2+2)))</f>
        <v/>
      </c>
      <c r="AD1675">
        <f>(INDIRECT("a_"&amp;AD$2)/(AD$2+2))*(($C1675^(AD$2+2)-$H1675^(AD$2+2))/(ε_c1cd^(AD$2+2)))</f>
        <v/>
      </c>
      <c r="AE1675" s="111">
        <f>(b*f_cd/L1675)*SUM(U1675:Y1675)+SUM(Q1675:R1675)</f>
        <v/>
      </c>
      <c r="AF1675" s="112">
        <f>AE1675*(K1675-y+e)</f>
        <v/>
      </c>
      <c r="AG1675" s="113">
        <f>(b*f_cd/(L1675^2))*SUM(Z1675:AD1675)+SUM(S1675:T1675)-AF1675</f>
        <v/>
      </c>
      <c r="AH1675" s="114">
        <f>AG1675&lt;0</f>
        <v/>
      </c>
      <c r="AI1675" s="115">
        <f>IF(A1675=1,FALSE,(AND(AQ1675,AH1675,NOT(AI1674))))</f>
        <v/>
      </c>
      <c r="AJ1675" s="116">
        <f>(b*f_cd/L1675)*(a_1/2*J1675^2+a_2/3*J1675^3+a_3/4*J1675^4+a_4/5*J1675^5+a_5/6*J1675^6)+SUM(Q1675:R1675)</f>
        <v/>
      </c>
      <c r="AK1675">
        <f>AJ1675*(K1675-y+e)</f>
        <v/>
      </c>
      <c r="AL1675" s="118">
        <f>(b*f_cd/(L1675^2))*(a_1/3*J1675^3+a_2/4*J1675^4+a_3/5*J1675^5+a_4/6*J1675^6+a_5/7*J1675^7)+SUM(S1675:T1675)-AK1675</f>
        <v/>
      </c>
      <c r="AM1675" s="114">
        <f>AL1675&gt;0</f>
        <v/>
      </c>
      <c r="AN1675" s="115">
        <f>IF(A1675=1,FALSE,(AND(AQ1675,AM1675,NOT(AN1674))))</f>
        <v/>
      </c>
      <c r="AO1675">
        <f>IF(D1675=1,AND(AH1675,NOT(AI1675)),AND(AM1675,NOT(AN1675)))</f>
        <v/>
      </c>
      <c r="AP1675" s="119">
        <f>IF(D1675=1,AI1675,AN1675)</f>
        <v/>
      </c>
      <c r="AQ1675" s="125">
        <f>ABS(E1675)&lt;$AQ$2</f>
        <v/>
      </c>
      <c r="AS1675">
        <f>IF(AP1675,MAX(AS$3:AS1673)+1,"")</f>
        <v/>
      </c>
    </row>
    <row r="1676">
      <c r="A1676" t="n">
        <v>1586</v>
      </c>
      <c r="B1676" s="131">
        <f>IF(A1676=1,0,IF(AP1676,0.1*ε_cu1cd,0))</f>
        <v/>
      </c>
      <c r="C1676" s="131">
        <f>IF(A1676=1,0.1*ε_cu1cd,C1675+B1675)</f>
        <v/>
      </c>
      <c r="D1676" s="113">
        <f>IF('Нормальний переріз'!$D$68&gt;0,1,2)</f>
        <v/>
      </c>
      <c r="E1676" s="144">
        <f>IF(D1676=1,F1676,G1676)</f>
        <v/>
      </c>
      <c r="F1676" s="124">
        <f>IF(AI1675,0.11*ε_cu1cd,IF(AH1675,F1675*0.01,F1675))</f>
        <v/>
      </c>
      <c r="G1676" s="124">
        <f>IF(AP1675,-0.1*ε_cu1cd,IF(AM1675,G1675*0.01,G1675))</f>
        <v/>
      </c>
      <c r="H1676" s="113">
        <f>IF(A1676=1,E1676,IF(AO1675,H1675-E1675+E1676,IF(AP1675,0.8*H1675,H1675+E1676)))</f>
        <v/>
      </c>
      <c r="I1676" s="169">
        <f>(C1676-H1676)/h</f>
        <v/>
      </c>
      <c r="J1676">
        <f>C1676/(ε_c1cd)</f>
        <v/>
      </c>
      <c r="K1676">
        <f>C1676/I1676</f>
        <v/>
      </c>
      <c r="L1676" s="131">
        <f>I1676/(ε_c1cd)</f>
        <v/>
      </c>
      <c r="M1676">
        <f>I1676*(K1676-Z_s1)</f>
        <v/>
      </c>
      <c r="N1676">
        <f>I1676*(K1676-Z_s2)</f>
        <v/>
      </c>
      <c r="O1676">
        <f>E_s*M1676</f>
        <v/>
      </c>
      <c r="P1676">
        <f>E_s*N1676</f>
        <v/>
      </c>
      <c r="Q1676">
        <f>O1676*A_s1</f>
        <v/>
      </c>
      <c r="R1676">
        <f>P1676*A_s2</f>
        <v/>
      </c>
      <c r="S1676">
        <f>Q1676*($K1676-Z_s1)</f>
        <v/>
      </c>
      <c r="T1676">
        <f>R1676*($K1676-Z_s2)</f>
        <v/>
      </c>
      <c r="U1676">
        <f>(INDIRECT("a_"&amp;U$2)/(U$2+1))*(($C1676^(U$2+1)-$H1676^(U$2+1))/(ε_c1cd^(U$2+1)))</f>
        <v/>
      </c>
      <c r="V1676">
        <f>(INDIRECT("a_"&amp;V$2)/(V$2+1))*(($C1676^(V$2+1)-$H1676^(V$2+1))/(ε_c1cd^(V$2+1)))</f>
        <v/>
      </c>
      <c r="W1676">
        <f>(INDIRECT("a_"&amp;W$2)/(W$2+1))*(($C1676^(W$2+1)-$H1676^(W$2+1))/(ε_c1cd^(W$2+1)))</f>
        <v/>
      </c>
      <c r="X1676">
        <f>(INDIRECT("a_"&amp;X$2)/(X$2+1))*(($C1676^(X$2+1)-$H1676^(X$2+1))/(ε_c1cd^(X$2+1)))</f>
        <v/>
      </c>
      <c r="Y1676">
        <f>(INDIRECT("a_"&amp;Y$2)/(Y$2+1))*(($C1676^(Y$2+1)-$H1676^(Y$2+1))/(ε_c1cd^(Y$2+1)))</f>
        <v/>
      </c>
      <c r="Z1676">
        <f>(INDIRECT("a_"&amp;Z$2)/(Z$2+2))*(($C1676^(Z$2+2)-$H1676^(Z$2+2))/(ε_c1cd^(Z$2+2)))</f>
        <v/>
      </c>
      <c r="AA1676">
        <f>(INDIRECT("a_"&amp;AA$2)/(AA$2+2))*(($C1676^(AA$2+2)-$H1676^(AA$2+2))/(ε_c1cd^(AA$2+2)))</f>
        <v/>
      </c>
      <c r="AB1676">
        <f>(INDIRECT("a_"&amp;AB$2)/(AB$2+2))*(($C1676^(AB$2+2)-$H1676^(AB$2+2))/(ε_c1cd^(AB$2+2)))</f>
        <v/>
      </c>
      <c r="AC1676">
        <f>(INDIRECT("a_"&amp;AC$2)/(AC$2+2))*(($C1676^(AC$2+2)-$H1676^(AC$2+2))/(ε_c1cd^(AC$2+2)))</f>
        <v/>
      </c>
      <c r="AD1676">
        <f>(INDIRECT("a_"&amp;AD$2)/(AD$2+2))*(($C1676^(AD$2+2)-$H1676^(AD$2+2))/(ε_c1cd^(AD$2+2)))</f>
        <v/>
      </c>
      <c r="AE1676" s="111">
        <f>(b*f_cd/L1676)*SUM(U1676:Y1676)+SUM(Q1676:R1676)</f>
        <v/>
      </c>
      <c r="AF1676" s="112">
        <f>AE1676*(K1676-y+e)</f>
        <v/>
      </c>
      <c r="AG1676" s="113">
        <f>(b*f_cd/(L1676^2))*SUM(Z1676:AD1676)+SUM(S1676:T1676)-AF1676</f>
        <v/>
      </c>
      <c r="AH1676" s="114">
        <f>AG1676&lt;0</f>
        <v/>
      </c>
      <c r="AI1676" s="115">
        <f>IF(A1676=1,FALSE,(AND(AQ1676,AH1676,NOT(AI1675))))</f>
        <v/>
      </c>
      <c r="AJ1676" s="116">
        <f>(b*f_cd/L1676)*(a_1/2*J1676^2+a_2/3*J1676^3+a_3/4*J1676^4+a_4/5*J1676^5+a_5/6*J1676^6)+SUM(Q1676:R1676)</f>
        <v/>
      </c>
      <c r="AK1676">
        <f>AJ1676*(K1676-y+e)</f>
        <v/>
      </c>
      <c r="AL1676" s="118">
        <f>(b*f_cd/(L1676^2))*(a_1/3*J1676^3+a_2/4*J1676^4+a_3/5*J1676^5+a_4/6*J1676^6+a_5/7*J1676^7)+SUM(S1676:T1676)-AK1676</f>
        <v/>
      </c>
      <c r="AM1676" s="114">
        <f>AL1676&gt;0</f>
        <v/>
      </c>
      <c r="AN1676" s="115">
        <f>IF(A1676=1,FALSE,(AND(AQ1676,AM1676,NOT(AN1675))))</f>
        <v/>
      </c>
      <c r="AO1676">
        <f>IF(D1676=1,AND(AH1676,NOT(AI1676)),AND(AM1676,NOT(AN1676)))</f>
        <v/>
      </c>
      <c r="AP1676" s="119">
        <f>IF(D1676=1,AI1676,AN1676)</f>
        <v/>
      </c>
      <c r="AQ1676" s="125">
        <f>ABS(E1676)&lt;$AQ$2</f>
        <v/>
      </c>
      <c r="AS1676">
        <f>IF(AP1676,MAX(AS$3:AS1674)+1,"")</f>
        <v/>
      </c>
    </row>
    <row r="1677">
      <c r="A1677" t="n">
        <v>1587</v>
      </c>
      <c r="B1677" s="131">
        <f>IF(A1677=1,0,IF(AP1677,0.1*ε_cu1cd,0))</f>
        <v/>
      </c>
      <c r="C1677" s="131">
        <f>IF(A1677=1,0.1*ε_cu1cd,C1676+B1676)</f>
        <v/>
      </c>
      <c r="D1677" s="113">
        <f>IF('Нормальний переріз'!$D$68&gt;0,1,2)</f>
        <v/>
      </c>
      <c r="E1677" s="144">
        <f>IF(D1677=1,F1677,G1677)</f>
        <v/>
      </c>
      <c r="F1677" s="124">
        <f>IF(AI1676,0.11*ε_cu1cd,IF(AH1676,F1676*0.01,F1676))</f>
        <v/>
      </c>
      <c r="G1677" s="124">
        <f>IF(AP1676,-0.1*ε_cu1cd,IF(AM1676,G1676*0.01,G1676))</f>
        <v/>
      </c>
      <c r="H1677" s="113">
        <f>IF(A1677=1,E1677,IF(AO1676,H1676-E1676+E1677,IF(AP1676,0.8*H1676,H1676+E1677)))</f>
        <v/>
      </c>
      <c r="I1677" s="169">
        <f>(C1677-H1677)/h</f>
        <v/>
      </c>
      <c r="J1677">
        <f>C1677/(ε_c1cd)</f>
        <v/>
      </c>
      <c r="K1677">
        <f>C1677/I1677</f>
        <v/>
      </c>
      <c r="L1677" s="131">
        <f>I1677/(ε_c1cd)</f>
        <v/>
      </c>
      <c r="M1677">
        <f>I1677*(K1677-Z_s1)</f>
        <v/>
      </c>
      <c r="N1677">
        <f>I1677*(K1677-Z_s2)</f>
        <v/>
      </c>
      <c r="O1677">
        <f>E_s*M1677</f>
        <v/>
      </c>
      <c r="P1677">
        <f>E_s*N1677</f>
        <v/>
      </c>
      <c r="Q1677">
        <f>O1677*A_s1</f>
        <v/>
      </c>
      <c r="R1677">
        <f>P1677*A_s2</f>
        <v/>
      </c>
      <c r="S1677">
        <f>Q1677*($K1677-Z_s1)</f>
        <v/>
      </c>
      <c r="T1677">
        <f>R1677*($K1677-Z_s2)</f>
        <v/>
      </c>
      <c r="U1677">
        <f>(INDIRECT("a_"&amp;U$2)/(U$2+1))*(($C1677^(U$2+1)-$H1677^(U$2+1))/(ε_c1cd^(U$2+1)))</f>
        <v/>
      </c>
      <c r="V1677">
        <f>(INDIRECT("a_"&amp;V$2)/(V$2+1))*(($C1677^(V$2+1)-$H1677^(V$2+1))/(ε_c1cd^(V$2+1)))</f>
        <v/>
      </c>
      <c r="W1677">
        <f>(INDIRECT("a_"&amp;W$2)/(W$2+1))*(($C1677^(W$2+1)-$H1677^(W$2+1))/(ε_c1cd^(W$2+1)))</f>
        <v/>
      </c>
      <c r="X1677">
        <f>(INDIRECT("a_"&amp;X$2)/(X$2+1))*(($C1677^(X$2+1)-$H1677^(X$2+1))/(ε_c1cd^(X$2+1)))</f>
        <v/>
      </c>
      <c r="Y1677">
        <f>(INDIRECT("a_"&amp;Y$2)/(Y$2+1))*(($C1677^(Y$2+1)-$H1677^(Y$2+1))/(ε_c1cd^(Y$2+1)))</f>
        <v/>
      </c>
      <c r="Z1677">
        <f>(INDIRECT("a_"&amp;Z$2)/(Z$2+2))*(($C1677^(Z$2+2)-$H1677^(Z$2+2))/(ε_c1cd^(Z$2+2)))</f>
        <v/>
      </c>
      <c r="AA1677">
        <f>(INDIRECT("a_"&amp;AA$2)/(AA$2+2))*(($C1677^(AA$2+2)-$H1677^(AA$2+2))/(ε_c1cd^(AA$2+2)))</f>
        <v/>
      </c>
      <c r="AB1677">
        <f>(INDIRECT("a_"&amp;AB$2)/(AB$2+2))*(($C1677^(AB$2+2)-$H1677^(AB$2+2))/(ε_c1cd^(AB$2+2)))</f>
        <v/>
      </c>
      <c r="AC1677">
        <f>(INDIRECT("a_"&amp;AC$2)/(AC$2+2))*(($C1677^(AC$2+2)-$H1677^(AC$2+2))/(ε_c1cd^(AC$2+2)))</f>
        <v/>
      </c>
      <c r="AD1677">
        <f>(INDIRECT("a_"&amp;AD$2)/(AD$2+2))*(($C1677^(AD$2+2)-$H1677^(AD$2+2))/(ε_c1cd^(AD$2+2)))</f>
        <v/>
      </c>
      <c r="AE1677" s="111">
        <f>(b*f_cd/L1677)*SUM(U1677:Y1677)+SUM(Q1677:R1677)</f>
        <v/>
      </c>
      <c r="AF1677" s="112">
        <f>AE1677*(K1677-y+e)</f>
        <v/>
      </c>
      <c r="AG1677" s="113">
        <f>(b*f_cd/(L1677^2))*SUM(Z1677:AD1677)+SUM(S1677:T1677)-AF1677</f>
        <v/>
      </c>
      <c r="AH1677" s="114">
        <f>AG1677&lt;0</f>
        <v/>
      </c>
      <c r="AI1677" s="115">
        <f>IF(A1677=1,FALSE,(AND(AQ1677,AH1677,NOT(AI1676))))</f>
        <v/>
      </c>
      <c r="AJ1677" s="116">
        <f>(b*f_cd/L1677)*(a_1/2*J1677^2+a_2/3*J1677^3+a_3/4*J1677^4+a_4/5*J1677^5+a_5/6*J1677^6)+SUM(Q1677:R1677)</f>
        <v/>
      </c>
      <c r="AK1677">
        <f>AJ1677*(K1677-y+e)</f>
        <v/>
      </c>
      <c r="AL1677" s="118">
        <f>(b*f_cd/(L1677^2))*(a_1/3*J1677^3+a_2/4*J1677^4+a_3/5*J1677^5+a_4/6*J1677^6+a_5/7*J1677^7)+SUM(S1677:T1677)-AK1677</f>
        <v/>
      </c>
      <c r="AM1677" s="114">
        <f>AL1677&gt;0</f>
        <v/>
      </c>
      <c r="AN1677" s="115">
        <f>IF(A1677=1,FALSE,(AND(AQ1677,AM1677,NOT(AN1676))))</f>
        <v/>
      </c>
      <c r="AO1677">
        <f>IF(D1677=1,AND(AH1677,NOT(AI1677)),AND(AM1677,NOT(AN1677)))</f>
        <v/>
      </c>
      <c r="AP1677" s="119">
        <f>IF(D1677=1,AI1677,AN1677)</f>
        <v/>
      </c>
      <c r="AQ1677" s="125">
        <f>ABS(E1677)&lt;$AQ$2</f>
        <v/>
      </c>
      <c r="AS1677">
        <f>IF(AP1677,MAX(AS$3:AS1675)+1,"")</f>
        <v/>
      </c>
    </row>
    <row r="1678">
      <c r="A1678" t="n">
        <v>1588</v>
      </c>
      <c r="B1678" s="131">
        <f>IF(A1678=1,0,IF(AP1678,0.1*ε_cu1cd,0))</f>
        <v/>
      </c>
      <c r="C1678" s="131">
        <f>IF(A1678=1,0.1*ε_cu1cd,C1677+B1677)</f>
        <v/>
      </c>
      <c r="D1678" s="113">
        <f>IF('Нормальний переріз'!$D$68&gt;0,1,2)</f>
        <v/>
      </c>
      <c r="E1678" s="144">
        <f>IF(D1678=1,F1678,G1678)</f>
        <v/>
      </c>
      <c r="F1678" s="124">
        <f>IF(AI1677,0.11*ε_cu1cd,IF(AH1677,F1677*0.01,F1677))</f>
        <v/>
      </c>
      <c r="G1678" s="124">
        <f>IF(AP1677,-0.1*ε_cu1cd,IF(AM1677,G1677*0.01,G1677))</f>
        <v/>
      </c>
      <c r="H1678" s="113">
        <f>IF(A1678=1,E1678,IF(AO1677,H1677-E1677+E1678,IF(AP1677,0.8*H1677,H1677+E1678)))</f>
        <v/>
      </c>
      <c r="I1678" s="169">
        <f>(C1678-H1678)/h</f>
        <v/>
      </c>
      <c r="J1678">
        <f>C1678/(ε_c1cd)</f>
        <v/>
      </c>
      <c r="K1678">
        <f>C1678/I1678</f>
        <v/>
      </c>
      <c r="L1678" s="131">
        <f>I1678/(ε_c1cd)</f>
        <v/>
      </c>
      <c r="M1678">
        <f>I1678*(K1678-Z_s1)</f>
        <v/>
      </c>
      <c r="N1678">
        <f>I1678*(K1678-Z_s2)</f>
        <v/>
      </c>
      <c r="O1678">
        <f>E_s*M1678</f>
        <v/>
      </c>
      <c r="P1678">
        <f>E_s*N1678</f>
        <v/>
      </c>
      <c r="Q1678">
        <f>O1678*A_s1</f>
        <v/>
      </c>
      <c r="R1678">
        <f>P1678*A_s2</f>
        <v/>
      </c>
      <c r="S1678">
        <f>Q1678*($K1678-Z_s1)</f>
        <v/>
      </c>
      <c r="T1678">
        <f>R1678*($K1678-Z_s2)</f>
        <v/>
      </c>
      <c r="U1678">
        <f>(INDIRECT("a_"&amp;U$2)/(U$2+1))*(($C1678^(U$2+1)-$H1678^(U$2+1))/(ε_c1cd^(U$2+1)))</f>
        <v/>
      </c>
      <c r="V1678">
        <f>(INDIRECT("a_"&amp;V$2)/(V$2+1))*(($C1678^(V$2+1)-$H1678^(V$2+1))/(ε_c1cd^(V$2+1)))</f>
        <v/>
      </c>
      <c r="W1678">
        <f>(INDIRECT("a_"&amp;W$2)/(W$2+1))*(($C1678^(W$2+1)-$H1678^(W$2+1))/(ε_c1cd^(W$2+1)))</f>
        <v/>
      </c>
      <c r="X1678">
        <f>(INDIRECT("a_"&amp;X$2)/(X$2+1))*(($C1678^(X$2+1)-$H1678^(X$2+1))/(ε_c1cd^(X$2+1)))</f>
        <v/>
      </c>
      <c r="Y1678">
        <f>(INDIRECT("a_"&amp;Y$2)/(Y$2+1))*(($C1678^(Y$2+1)-$H1678^(Y$2+1))/(ε_c1cd^(Y$2+1)))</f>
        <v/>
      </c>
      <c r="Z1678">
        <f>(INDIRECT("a_"&amp;Z$2)/(Z$2+2))*(($C1678^(Z$2+2)-$H1678^(Z$2+2))/(ε_c1cd^(Z$2+2)))</f>
        <v/>
      </c>
      <c r="AA1678">
        <f>(INDIRECT("a_"&amp;AA$2)/(AA$2+2))*(($C1678^(AA$2+2)-$H1678^(AA$2+2))/(ε_c1cd^(AA$2+2)))</f>
        <v/>
      </c>
      <c r="AB1678">
        <f>(INDIRECT("a_"&amp;AB$2)/(AB$2+2))*(($C1678^(AB$2+2)-$H1678^(AB$2+2))/(ε_c1cd^(AB$2+2)))</f>
        <v/>
      </c>
      <c r="AC1678">
        <f>(INDIRECT("a_"&amp;AC$2)/(AC$2+2))*(($C1678^(AC$2+2)-$H1678^(AC$2+2))/(ε_c1cd^(AC$2+2)))</f>
        <v/>
      </c>
      <c r="AD1678">
        <f>(INDIRECT("a_"&amp;AD$2)/(AD$2+2))*(($C1678^(AD$2+2)-$H1678^(AD$2+2))/(ε_c1cd^(AD$2+2)))</f>
        <v/>
      </c>
      <c r="AE1678" s="111">
        <f>(b*f_cd/L1678)*SUM(U1678:Y1678)+SUM(Q1678:R1678)</f>
        <v/>
      </c>
      <c r="AF1678" s="112">
        <f>AE1678*(K1678-y+e)</f>
        <v/>
      </c>
      <c r="AG1678" s="113">
        <f>(b*f_cd/(L1678^2))*SUM(Z1678:AD1678)+SUM(S1678:T1678)-AF1678</f>
        <v/>
      </c>
      <c r="AH1678" s="114">
        <f>AG1678&lt;0</f>
        <v/>
      </c>
      <c r="AI1678" s="115">
        <f>IF(A1678=1,FALSE,(AND(AQ1678,AH1678,NOT(AI1677))))</f>
        <v/>
      </c>
      <c r="AJ1678" s="116">
        <f>(b*f_cd/L1678)*(a_1/2*J1678^2+a_2/3*J1678^3+a_3/4*J1678^4+a_4/5*J1678^5+a_5/6*J1678^6)+SUM(Q1678:R1678)</f>
        <v/>
      </c>
      <c r="AK1678">
        <f>AJ1678*(K1678-y+e)</f>
        <v/>
      </c>
      <c r="AL1678" s="118">
        <f>(b*f_cd/(L1678^2))*(a_1/3*J1678^3+a_2/4*J1678^4+a_3/5*J1678^5+a_4/6*J1678^6+a_5/7*J1678^7)+SUM(S1678:T1678)-AK1678</f>
        <v/>
      </c>
      <c r="AM1678" s="114">
        <f>AL1678&gt;0</f>
        <v/>
      </c>
      <c r="AN1678" s="115">
        <f>IF(A1678=1,FALSE,(AND(AQ1678,AM1678,NOT(AN1677))))</f>
        <v/>
      </c>
      <c r="AO1678">
        <f>IF(D1678=1,AND(AH1678,NOT(AI1678)),AND(AM1678,NOT(AN1678)))</f>
        <v/>
      </c>
      <c r="AP1678" s="119">
        <f>IF(D1678=1,AI1678,AN1678)</f>
        <v/>
      </c>
      <c r="AQ1678" s="125">
        <f>ABS(E1678)&lt;$AQ$2</f>
        <v/>
      </c>
      <c r="AS1678">
        <f>IF(AP1678,MAX(AS$3:AS1676)+1,"")</f>
        <v/>
      </c>
    </row>
    <row r="1679">
      <c r="A1679" t="n">
        <v>1589</v>
      </c>
      <c r="B1679" s="131">
        <f>IF(A1679=1,0,IF(AP1679,0.1*ε_cu1cd,0))</f>
        <v/>
      </c>
      <c r="C1679" s="131">
        <f>IF(A1679=1,0.1*ε_cu1cd,C1678+B1678)</f>
        <v/>
      </c>
      <c r="D1679" s="113">
        <f>IF('Нормальний переріз'!$D$68&gt;0,1,2)</f>
        <v/>
      </c>
      <c r="E1679" s="144">
        <f>IF(D1679=1,F1679,G1679)</f>
        <v/>
      </c>
      <c r="F1679" s="124">
        <f>IF(AI1678,0.11*ε_cu1cd,IF(AH1678,F1678*0.01,F1678))</f>
        <v/>
      </c>
      <c r="G1679" s="124">
        <f>IF(AP1678,-0.1*ε_cu1cd,IF(AM1678,G1678*0.01,G1678))</f>
        <v/>
      </c>
      <c r="H1679" s="113">
        <f>IF(A1679=1,E1679,IF(AO1678,H1678-E1678+E1679,IF(AP1678,0.8*H1678,H1678+E1679)))</f>
        <v/>
      </c>
      <c r="I1679" s="169">
        <f>(C1679-H1679)/h</f>
        <v/>
      </c>
      <c r="J1679">
        <f>C1679/(ε_c1cd)</f>
        <v/>
      </c>
      <c r="K1679">
        <f>C1679/I1679</f>
        <v/>
      </c>
      <c r="L1679" s="131">
        <f>I1679/(ε_c1cd)</f>
        <v/>
      </c>
      <c r="M1679">
        <f>I1679*(K1679-Z_s1)</f>
        <v/>
      </c>
      <c r="N1679">
        <f>I1679*(K1679-Z_s2)</f>
        <v/>
      </c>
      <c r="O1679">
        <f>E_s*M1679</f>
        <v/>
      </c>
      <c r="P1679">
        <f>E_s*N1679</f>
        <v/>
      </c>
      <c r="Q1679">
        <f>O1679*A_s1</f>
        <v/>
      </c>
      <c r="R1679">
        <f>P1679*A_s2</f>
        <v/>
      </c>
      <c r="S1679">
        <f>Q1679*($K1679-Z_s1)</f>
        <v/>
      </c>
      <c r="T1679">
        <f>R1679*($K1679-Z_s2)</f>
        <v/>
      </c>
      <c r="U1679">
        <f>(INDIRECT("a_"&amp;U$2)/(U$2+1))*(($C1679^(U$2+1)-$H1679^(U$2+1))/(ε_c1cd^(U$2+1)))</f>
        <v/>
      </c>
      <c r="V1679">
        <f>(INDIRECT("a_"&amp;V$2)/(V$2+1))*(($C1679^(V$2+1)-$H1679^(V$2+1))/(ε_c1cd^(V$2+1)))</f>
        <v/>
      </c>
      <c r="W1679">
        <f>(INDIRECT("a_"&amp;W$2)/(W$2+1))*(($C1679^(W$2+1)-$H1679^(W$2+1))/(ε_c1cd^(W$2+1)))</f>
        <v/>
      </c>
      <c r="X1679">
        <f>(INDIRECT("a_"&amp;X$2)/(X$2+1))*(($C1679^(X$2+1)-$H1679^(X$2+1))/(ε_c1cd^(X$2+1)))</f>
        <v/>
      </c>
      <c r="Y1679">
        <f>(INDIRECT("a_"&amp;Y$2)/(Y$2+1))*(($C1679^(Y$2+1)-$H1679^(Y$2+1))/(ε_c1cd^(Y$2+1)))</f>
        <v/>
      </c>
      <c r="Z1679">
        <f>(INDIRECT("a_"&amp;Z$2)/(Z$2+2))*(($C1679^(Z$2+2)-$H1679^(Z$2+2))/(ε_c1cd^(Z$2+2)))</f>
        <v/>
      </c>
      <c r="AA1679">
        <f>(INDIRECT("a_"&amp;AA$2)/(AA$2+2))*(($C1679^(AA$2+2)-$H1679^(AA$2+2))/(ε_c1cd^(AA$2+2)))</f>
        <v/>
      </c>
      <c r="AB1679">
        <f>(INDIRECT("a_"&amp;AB$2)/(AB$2+2))*(($C1679^(AB$2+2)-$H1679^(AB$2+2))/(ε_c1cd^(AB$2+2)))</f>
        <v/>
      </c>
      <c r="AC1679">
        <f>(INDIRECT("a_"&amp;AC$2)/(AC$2+2))*(($C1679^(AC$2+2)-$H1679^(AC$2+2))/(ε_c1cd^(AC$2+2)))</f>
        <v/>
      </c>
      <c r="AD1679">
        <f>(INDIRECT("a_"&amp;AD$2)/(AD$2+2))*(($C1679^(AD$2+2)-$H1679^(AD$2+2))/(ε_c1cd^(AD$2+2)))</f>
        <v/>
      </c>
      <c r="AE1679" s="111">
        <f>(b*f_cd/L1679)*SUM(U1679:Y1679)+SUM(Q1679:R1679)</f>
        <v/>
      </c>
      <c r="AF1679" s="112">
        <f>AE1679*(K1679-y+e)</f>
        <v/>
      </c>
      <c r="AG1679" s="113">
        <f>(b*f_cd/(L1679^2))*SUM(Z1679:AD1679)+SUM(S1679:T1679)-AF1679</f>
        <v/>
      </c>
      <c r="AH1679" s="114">
        <f>AG1679&lt;0</f>
        <v/>
      </c>
      <c r="AI1679" s="115">
        <f>IF(A1679=1,FALSE,(AND(AQ1679,AH1679,NOT(AI1678))))</f>
        <v/>
      </c>
      <c r="AJ1679" s="116">
        <f>(b*f_cd/L1679)*(a_1/2*J1679^2+a_2/3*J1679^3+a_3/4*J1679^4+a_4/5*J1679^5+a_5/6*J1679^6)+SUM(Q1679:R1679)</f>
        <v/>
      </c>
      <c r="AK1679">
        <f>AJ1679*(K1679-y+e)</f>
        <v/>
      </c>
      <c r="AL1679" s="118">
        <f>(b*f_cd/(L1679^2))*(a_1/3*J1679^3+a_2/4*J1679^4+a_3/5*J1679^5+a_4/6*J1679^6+a_5/7*J1679^7)+SUM(S1679:T1679)-AK1679</f>
        <v/>
      </c>
      <c r="AM1679" s="114">
        <f>AL1679&gt;0</f>
        <v/>
      </c>
      <c r="AN1679" s="115">
        <f>IF(A1679=1,FALSE,(AND(AQ1679,AM1679,NOT(AN1678))))</f>
        <v/>
      </c>
      <c r="AO1679">
        <f>IF(D1679=1,AND(AH1679,NOT(AI1679)),AND(AM1679,NOT(AN1679)))</f>
        <v/>
      </c>
      <c r="AP1679" s="119">
        <f>IF(D1679=1,AI1679,AN1679)</f>
        <v/>
      </c>
      <c r="AQ1679" s="125">
        <f>ABS(E1679)&lt;$AQ$2</f>
        <v/>
      </c>
      <c r="AS1679">
        <f>IF(AP1679,MAX(AS$3:AS1677)+1,"")</f>
        <v/>
      </c>
    </row>
    <row r="1680">
      <c r="A1680" t="n">
        <v>1590</v>
      </c>
      <c r="B1680" s="131">
        <f>IF(A1680=1,0,IF(AP1680,0.1*ε_cu1cd,0))</f>
        <v/>
      </c>
      <c r="C1680" s="131">
        <f>IF(A1680=1,0.1*ε_cu1cd,C1679+B1679)</f>
        <v/>
      </c>
      <c r="D1680" s="113">
        <f>IF('Нормальний переріз'!$D$68&gt;0,1,2)</f>
        <v/>
      </c>
      <c r="E1680" s="144">
        <f>IF(D1680=1,F1680,G1680)</f>
        <v/>
      </c>
      <c r="F1680" s="124">
        <f>IF(AI1679,0.11*ε_cu1cd,IF(AH1679,F1679*0.01,F1679))</f>
        <v/>
      </c>
      <c r="G1680" s="124">
        <f>IF(AP1679,-0.1*ε_cu1cd,IF(AM1679,G1679*0.01,G1679))</f>
        <v/>
      </c>
      <c r="H1680" s="113">
        <f>IF(A1680=1,E1680,IF(AO1679,H1679-E1679+E1680,IF(AP1679,0.8*H1679,H1679+E1680)))</f>
        <v/>
      </c>
      <c r="I1680" s="169">
        <f>(C1680-H1680)/h</f>
        <v/>
      </c>
      <c r="J1680">
        <f>C1680/(ε_c1cd)</f>
        <v/>
      </c>
      <c r="K1680">
        <f>C1680/I1680</f>
        <v/>
      </c>
      <c r="L1680" s="131">
        <f>I1680/(ε_c1cd)</f>
        <v/>
      </c>
      <c r="M1680">
        <f>I1680*(K1680-Z_s1)</f>
        <v/>
      </c>
      <c r="N1680">
        <f>I1680*(K1680-Z_s2)</f>
        <v/>
      </c>
      <c r="O1680">
        <f>E_s*M1680</f>
        <v/>
      </c>
      <c r="P1680">
        <f>E_s*N1680</f>
        <v/>
      </c>
      <c r="Q1680">
        <f>O1680*A_s1</f>
        <v/>
      </c>
      <c r="R1680">
        <f>P1680*A_s2</f>
        <v/>
      </c>
      <c r="S1680">
        <f>Q1680*($K1680-Z_s1)</f>
        <v/>
      </c>
      <c r="T1680">
        <f>R1680*($K1680-Z_s2)</f>
        <v/>
      </c>
      <c r="U1680">
        <f>(INDIRECT("a_"&amp;U$2)/(U$2+1))*(($C1680^(U$2+1)-$H1680^(U$2+1))/(ε_c1cd^(U$2+1)))</f>
        <v/>
      </c>
      <c r="V1680">
        <f>(INDIRECT("a_"&amp;V$2)/(V$2+1))*(($C1680^(V$2+1)-$H1680^(V$2+1))/(ε_c1cd^(V$2+1)))</f>
        <v/>
      </c>
      <c r="W1680">
        <f>(INDIRECT("a_"&amp;W$2)/(W$2+1))*(($C1680^(W$2+1)-$H1680^(W$2+1))/(ε_c1cd^(W$2+1)))</f>
        <v/>
      </c>
      <c r="X1680">
        <f>(INDIRECT("a_"&amp;X$2)/(X$2+1))*(($C1680^(X$2+1)-$H1680^(X$2+1))/(ε_c1cd^(X$2+1)))</f>
        <v/>
      </c>
      <c r="Y1680">
        <f>(INDIRECT("a_"&amp;Y$2)/(Y$2+1))*(($C1680^(Y$2+1)-$H1680^(Y$2+1))/(ε_c1cd^(Y$2+1)))</f>
        <v/>
      </c>
      <c r="Z1680">
        <f>(INDIRECT("a_"&amp;Z$2)/(Z$2+2))*(($C1680^(Z$2+2)-$H1680^(Z$2+2))/(ε_c1cd^(Z$2+2)))</f>
        <v/>
      </c>
      <c r="AA1680">
        <f>(INDIRECT("a_"&amp;AA$2)/(AA$2+2))*(($C1680^(AA$2+2)-$H1680^(AA$2+2))/(ε_c1cd^(AA$2+2)))</f>
        <v/>
      </c>
      <c r="AB1680">
        <f>(INDIRECT("a_"&amp;AB$2)/(AB$2+2))*(($C1680^(AB$2+2)-$H1680^(AB$2+2))/(ε_c1cd^(AB$2+2)))</f>
        <v/>
      </c>
      <c r="AC1680">
        <f>(INDIRECT("a_"&amp;AC$2)/(AC$2+2))*(($C1680^(AC$2+2)-$H1680^(AC$2+2))/(ε_c1cd^(AC$2+2)))</f>
        <v/>
      </c>
      <c r="AD1680">
        <f>(INDIRECT("a_"&amp;AD$2)/(AD$2+2))*(($C1680^(AD$2+2)-$H1680^(AD$2+2))/(ε_c1cd^(AD$2+2)))</f>
        <v/>
      </c>
      <c r="AE1680" s="111">
        <f>(b*f_cd/L1680)*SUM(U1680:Y1680)+SUM(Q1680:R1680)</f>
        <v/>
      </c>
      <c r="AF1680" s="112">
        <f>AE1680*(K1680-y+e)</f>
        <v/>
      </c>
      <c r="AG1680" s="113">
        <f>(b*f_cd/(L1680^2))*SUM(Z1680:AD1680)+SUM(S1680:T1680)-AF1680</f>
        <v/>
      </c>
      <c r="AH1680" s="114">
        <f>AG1680&lt;0</f>
        <v/>
      </c>
      <c r="AI1680" s="115">
        <f>IF(A1680=1,FALSE,(AND(AQ1680,AH1680,NOT(AI1679))))</f>
        <v/>
      </c>
      <c r="AJ1680" s="116">
        <f>(b*f_cd/L1680)*(a_1/2*J1680^2+a_2/3*J1680^3+a_3/4*J1680^4+a_4/5*J1680^5+a_5/6*J1680^6)+SUM(Q1680:R1680)</f>
        <v/>
      </c>
      <c r="AK1680">
        <f>AJ1680*(K1680-y+e)</f>
        <v/>
      </c>
      <c r="AL1680" s="118">
        <f>(b*f_cd/(L1680^2))*(a_1/3*J1680^3+a_2/4*J1680^4+a_3/5*J1680^5+a_4/6*J1680^6+a_5/7*J1680^7)+SUM(S1680:T1680)-AK1680</f>
        <v/>
      </c>
      <c r="AM1680" s="114">
        <f>AL1680&gt;0</f>
        <v/>
      </c>
      <c r="AN1680" s="115">
        <f>IF(A1680=1,FALSE,(AND(AQ1680,AM1680,NOT(AN1679))))</f>
        <v/>
      </c>
      <c r="AO1680">
        <f>IF(D1680=1,AND(AH1680,NOT(AI1680)),AND(AM1680,NOT(AN1680)))</f>
        <v/>
      </c>
      <c r="AP1680" s="119">
        <f>IF(D1680=1,AI1680,AN1680)</f>
        <v/>
      </c>
      <c r="AQ1680" s="125">
        <f>ABS(E1680)&lt;$AQ$2</f>
        <v/>
      </c>
      <c r="AS1680">
        <f>IF(AP1680,MAX(AS$3:AS1678)+1,"")</f>
        <v/>
      </c>
    </row>
    <row r="1681">
      <c r="A1681" t="n">
        <v>1591</v>
      </c>
      <c r="B1681" s="131">
        <f>IF(A1681=1,0,IF(AP1681,0.1*ε_cu1cd,0))</f>
        <v/>
      </c>
      <c r="C1681" s="131">
        <f>IF(A1681=1,0.1*ε_cu1cd,C1680+B1680)</f>
        <v/>
      </c>
      <c r="D1681" s="113">
        <f>IF('Нормальний переріз'!$D$68&gt;0,1,2)</f>
        <v/>
      </c>
      <c r="E1681" s="144">
        <f>IF(D1681=1,F1681,G1681)</f>
        <v/>
      </c>
      <c r="F1681" s="124">
        <f>IF(AI1680,0.11*ε_cu1cd,IF(AH1680,F1680*0.01,F1680))</f>
        <v/>
      </c>
      <c r="G1681" s="124">
        <f>IF(AP1680,-0.1*ε_cu1cd,IF(AM1680,G1680*0.01,G1680))</f>
        <v/>
      </c>
      <c r="H1681" s="113">
        <f>IF(A1681=1,E1681,IF(AO1680,H1680-E1680+E1681,IF(AP1680,0.8*H1680,H1680+E1681)))</f>
        <v/>
      </c>
      <c r="I1681" s="169">
        <f>(C1681-H1681)/h</f>
        <v/>
      </c>
      <c r="J1681">
        <f>C1681/(ε_c1cd)</f>
        <v/>
      </c>
      <c r="K1681">
        <f>C1681/I1681</f>
        <v/>
      </c>
      <c r="L1681" s="131">
        <f>I1681/(ε_c1cd)</f>
        <v/>
      </c>
      <c r="M1681">
        <f>I1681*(K1681-Z_s1)</f>
        <v/>
      </c>
      <c r="N1681">
        <f>I1681*(K1681-Z_s2)</f>
        <v/>
      </c>
      <c r="O1681">
        <f>E_s*M1681</f>
        <v/>
      </c>
      <c r="P1681">
        <f>E_s*N1681</f>
        <v/>
      </c>
      <c r="Q1681">
        <f>O1681*A_s1</f>
        <v/>
      </c>
      <c r="R1681">
        <f>P1681*A_s2</f>
        <v/>
      </c>
      <c r="S1681">
        <f>Q1681*($K1681-Z_s1)</f>
        <v/>
      </c>
      <c r="T1681">
        <f>R1681*($K1681-Z_s2)</f>
        <v/>
      </c>
      <c r="U1681">
        <f>(INDIRECT("a_"&amp;U$2)/(U$2+1))*(($C1681^(U$2+1)-$H1681^(U$2+1))/(ε_c1cd^(U$2+1)))</f>
        <v/>
      </c>
      <c r="V1681">
        <f>(INDIRECT("a_"&amp;V$2)/(V$2+1))*(($C1681^(V$2+1)-$H1681^(V$2+1))/(ε_c1cd^(V$2+1)))</f>
        <v/>
      </c>
      <c r="W1681">
        <f>(INDIRECT("a_"&amp;W$2)/(W$2+1))*(($C1681^(W$2+1)-$H1681^(W$2+1))/(ε_c1cd^(W$2+1)))</f>
        <v/>
      </c>
      <c r="X1681">
        <f>(INDIRECT("a_"&amp;X$2)/(X$2+1))*(($C1681^(X$2+1)-$H1681^(X$2+1))/(ε_c1cd^(X$2+1)))</f>
        <v/>
      </c>
      <c r="Y1681">
        <f>(INDIRECT("a_"&amp;Y$2)/(Y$2+1))*(($C1681^(Y$2+1)-$H1681^(Y$2+1))/(ε_c1cd^(Y$2+1)))</f>
        <v/>
      </c>
      <c r="Z1681">
        <f>(INDIRECT("a_"&amp;Z$2)/(Z$2+2))*(($C1681^(Z$2+2)-$H1681^(Z$2+2))/(ε_c1cd^(Z$2+2)))</f>
        <v/>
      </c>
      <c r="AA1681">
        <f>(INDIRECT("a_"&amp;AA$2)/(AA$2+2))*(($C1681^(AA$2+2)-$H1681^(AA$2+2))/(ε_c1cd^(AA$2+2)))</f>
        <v/>
      </c>
      <c r="AB1681">
        <f>(INDIRECT("a_"&amp;AB$2)/(AB$2+2))*(($C1681^(AB$2+2)-$H1681^(AB$2+2))/(ε_c1cd^(AB$2+2)))</f>
        <v/>
      </c>
      <c r="AC1681">
        <f>(INDIRECT("a_"&amp;AC$2)/(AC$2+2))*(($C1681^(AC$2+2)-$H1681^(AC$2+2))/(ε_c1cd^(AC$2+2)))</f>
        <v/>
      </c>
      <c r="AD1681">
        <f>(INDIRECT("a_"&amp;AD$2)/(AD$2+2))*(($C1681^(AD$2+2)-$H1681^(AD$2+2))/(ε_c1cd^(AD$2+2)))</f>
        <v/>
      </c>
      <c r="AE1681" s="111">
        <f>(b*f_cd/L1681)*SUM(U1681:Y1681)+SUM(Q1681:R1681)</f>
        <v/>
      </c>
      <c r="AF1681" s="112">
        <f>AE1681*(K1681-y+e)</f>
        <v/>
      </c>
      <c r="AG1681" s="113">
        <f>(b*f_cd/(L1681^2))*SUM(Z1681:AD1681)+SUM(S1681:T1681)-AF1681</f>
        <v/>
      </c>
      <c r="AH1681" s="114">
        <f>AG1681&lt;0</f>
        <v/>
      </c>
      <c r="AI1681" s="115">
        <f>IF(A1681=1,FALSE,(AND(AQ1681,AH1681,NOT(AI1680))))</f>
        <v/>
      </c>
      <c r="AJ1681" s="116">
        <f>(b*f_cd/L1681)*(a_1/2*J1681^2+a_2/3*J1681^3+a_3/4*J1681^4+a_4/5*J1681^5+a_5/6*J1681^6)+SUM(Q1681:R1681)</f>
        <v/>
      </c>
      <c r="AK1681">
        <f>AJ1681*(K1681-y+e)</f>
        <v/>
      </c>
      <c r="AL1681" s="118">
        <f>(b*f_cd/(L1681^2))*(a_1/3*J1681^3+a_2/4*J1681^4+a_3/5*J1681^5+a_4/6*J1681^6+a_5/7*J1681^7)+SUM(S1681:T1681)-AK1681</f>
        <v/>
      </c>
      <c r="AM1681" s="114">
        <f>AL1681&gt;0</f>
        <v/>
      </c>
      <c r="AN1681" s="115">
        <f>IF(A1681=1,FALSE,(AND(AQ1681,AM1681,NOT(AN1680))))</f>
        <v/>
      </c>
      <c r="AO1681">
        <f>IF(D1681=1,AND(AH1681,NOT(AI1681)),AND(AM1681,NOT(AN1681)))</f>
        <v/>
      </c>
      <c r="AP1681" s="119">
        <f>IF(D1681=1,AI1681,AN1681)</f>
        <v/>
      </c>
      <c r="AQ1681" s="125">
        <f>ABS(E1681)&lt;$AQ$2</f>
        <v/>
      </c>
      <c r="AS1681">
        <f>IF(AP1681,MAX(AS$3:AS1679)+1,"")</f>
        <v/>
      </c>
    </row>
    <row r="1682">
      <c r="A1682" t="n">
        <v>1592</v>
      </c>
      <c r="B1682" s="131">
        <f>IF(A1682=1,0,IF(AP1682,0.1*ε_cu1cd,0))</f>
        <v/>
      </c>
      <c r="C1682" s="131">
        <f>IF(A1682=1,0.1*ε_cu1cd,C1681+B1681)</f>
        <v/>
      </c>
      <c r="D1682" s="113">
        <f>IF('Нормальний переріз'!$D$68&gt;0,1,2)</f>
        <v/>
      </c>
      <c r="E1682" s="144">
        <f>IF(D1682=1,F1682,G1682)</f>
        <v/>
      </c>
      <c r="F1682" s="124">
        <f>IF(AI1681,0.11*ε_cu1cd,IF(AH1681,F1681*0.01,F1681))</f>
        <v/>
      </c>
      <c r="G1682" s="124">
        <f>IF(AP1681,-0.1*ε_cu1cd,IF(AM1681,G1681*0.01,G1681))</f>
        <v/>
      </c>
      <c r="H1682" s="113">
        <f>IF(A1682=1,E1682,IF(AO1681,H1681-E1681+E1682,IF(AP1681,0.8*H1681,H1681+E1682)))</f>
        <v/>
      </c>
      <c r="I1682" s="169">
        <f>(C1682-H1682)/h</f>
        <v/>
      </c>
      <c r="J1682">
        <f>C1682/(ε_c1cd)</f>
        <v/>
      </c>
      <c r="K1682">
        <f>C1682/I1682</f>
        <v/>
      </c>
      <c r="L1682" s="131">
        <f>I1682/(ε_c1cd)</f>
        <v/>
      </c>
      <c r="M1682">
        <f>I1682*(K1682-Z_s1)</f>
        <v/>
      </c>
      <c r="N1682">
        <f>I1682*(K1682-Z_s2)</f>
        <v/>
      </c>
      <c r="O1682">
        <f>E_s*M1682</f>
        <v/>
      </c>
      <c r="P1682">
        <f>E_s*N1682</f>
        <v/>
      </c>
      <c r="Q1682">
        <f>O1682*A_s1</f>
        <v/>
      </c>
      <c r="R1682">
        <f>P1682*A_s2</f>
        <v/>
      </c>
      <c r="S1682">
        <f>Q1682*($K1682-Z_s1)</f>
        <v/>
      </c>
      <c r="T1682">
        <f>R1682*($K1682-Z_s2)</f>
        <v/>
      </c>
      <c r="U1682">
        <f>(INDIRECT("a_"&amp;U$2)/(U$2+1))*(($C1682^(U$2+1)-$H1682^(U$2+1))/(ε_c1cd^(U$2+1)))</f>
        <v/>
      </c>
      <c r="V1682">
        <f>(INDIRECT("a_"&amp;V$2)/(V$2+1))*(($C1682^(V$2+1)-$H1682^(V$2+1))/(ε_c1cd^(V$2+1)))</f>
        <v/>
      </c>
      <c r="W1682">
        <f>(INDIRECT("a_"&amp;W$2)/(W$2+1))*(($C1682^(W$2+1)-$H1682^(W$2+1))/(ε_c1cd^(W$2+1)))</f>
        <v/>
      </c>
      <c r="X1682">
        <f>(INDIRECT("a_"&amp;X$2)/(X$2+1))*(($C1682^(X$2+1)-$H1682^(X$2+1))/(ε_c1cd^(X$2+1)))</f>
        <v/>
      </c>
      <c r="Y1682">
        <f>(INDIRECT("a_"&amp;Y$2)/(Y$2+1))*(($C1682^(Y$2+1)-$H1682^(Y$2+1))/(ε_c1cd^(Y$2+1)))</f>
        <v/>
      </c>
      <c r="Z1682">
        <f>(INDIRECT("a_"&amp;Z$2)/(Z$2+2))*(($C1682^(Z$2+2)-$H1682^(Z$2+2))/(ε_c1cd^(Z$2+2)))</f>
        <v/>
      </c>
      <c r="AA1682">
        <f>(INDIRECT("a_"&amp;AA$2)/(AA$2+2))*(($C1682^(AA$2+2)-$H1682^(AA$2+2))/(ε_c1cd^(AA$2+2)))</f>
        <v/>
      </c>
      <c r="AB1682">
        <f>(INDIRECT("a_"&amp;AB$2)/(AB$2+2))*(($C1682^(AB$2+2)-$H1682^(AB$2+2))/(ε_c1cd^(AB$2+2)))</f>
        <v/>
      </c>
      <c r="AC1682">
        <f>(INDIRECT("a_"&amp;AC$2)/(AC$2+2))*(($C1682^(AC$2+2)-$H1682^(AC$2+2))/(ε_c1cd^(AC$2+2)))</f>
        <v/>
      </c>
      <c r="AD1682">
        <f>(INDIRECT("a_"&amp;AD$2)/(AD$2+2))*(($C1682^(AD$2+2)-$H1682^(AD$2+2))/(ε_c1cd^(AD$2+2)))</f>
        <v/>
      </c>
      <c r="AE1682" s="111">
        <f>(b*f_cd/L1682)*SUM(U1682:Y1682)+SUM(Q1682:R1682)</f>
        <v/>
      </c>
      <c r="AF1682" s="112">
        <f>AE1682*(K1682-y+e)</f>
        <v/>
      </c>
      <c r="AG1682" s="113">
        <f>(b*f_cd/(L1682^2))*SUM(Z1682:AD1682)+SUM(S1682:T1682)-AF1682</f>
        <v/>
      </c>
      <c r="AH1682" s="114">
        <f>AG1682&lt;0</f>
        <v/>
      </c>
      <c r="AI1682" s="115">
        <f>IF(A1682=1,FALSE,(AND(AQ1682,AH1682,NOT(AI1681))))</f>
        <v/>
      </c>
      <c r="AJ1682" s="116">
        <f>(b*f_cd/L1682)*(a_1/2*J1682^2+a_2/3*J1682^3+a_3/4*J1682^4+a_4/5*J1682^5+a_5/6*J1682^6)+SUM(Q1682:R1682)</f>
        <v/>
      </c>
      <c r="AK1682">
        <f>AJ1682*(K1682-y+e)</f>
        <v/>
      </c>
      <c r="AL1682" s="118">
        <f>(b*f_cd/(L1682^2))*(a_1/3*J1682^3+a_2/4*J1682^4+a_3/5*J1682^5+a_4/6*J1682^6+a_5/7*J1682^7)+SUM(S1682:T1682)-AK1682</f>
        <v/>
      </c>
      <c r="AM1682" s="114">
        <f>AL1682&gt;0</f>
        <v/>
      </c>
      <c r="AN1682" s="115">
        <f>IF(A1682=1,FALSE,(AND(AQ1682,AM1682,NOT(AN1681))))</f>
        <v/>
      </c>
      <c r="AO1682">
        <f>IF(D1682=1,AND(AH1682,NOT(AI1682)),AND(AM1682,NOT(AN1682)))</f>
        <v/>
      </c>
      <c r="AP1682" s="119">
        <f>IF(D1682=1,AI1682,AN1682)</f>
        <v/>
      </c>
      <c r="AQ1682" s="125">
        <f>ABS(E1682)&lt;$AQ$2</f>
        <v/>
      </c>
      <c r="AS1682">
        <f>IF(AP1682,MAX(AS$3:AS1680)+1,"")</f>
        <v/>
      </c>
    </row>
    <row r="1683">
      <c r="A1683" t="n">
        <v>1593</v>
      </c>
      <c r="B1683" s="131">
        <f>IF(A1683=1,0,IF(AP1683,0.1*ε_cu1cd,0))</f>
        <v/>
      </c>
      <c r="C1683" s="131">
        <f>IF(A1683=1,0.1*ε_cu1cd,C1682+B1682)</f>
        <v/>
      </c>
      <c r="D1683" s="113">
        <f>IF('Нормальний переріз'!$D$68&gt;0,1,2)</f>
        <v/>
      </c>
      <c r="E1683" s="144">
        <f>IF(D1683=1,F1683,G1683)</f>
        <v/>
      </c>
      <c r="F1683" s="124">
        <f>IF(AI1682,0.11*ε_cu1cd,IF(AH1682,F1682*0.01,F1682))</f>
        <v/>
      </c>
      <c r="G1683" s="124">
        <f>IF(AP1682,-0.1*ε_cu1cd,IF(AM1682,G1682*0.01,G1682))</f>
        <v/>
      </c>
      <c r="H1683" s="113">
        <f>IF(A1683=1,E1683,IF(AO1682,H1682-E1682+E1683,IF(AP1682,0.8*H1682,H1682+E1683)))</f>
        <v/>
      </c>
      <c r="I1683" s="169">
        <f>(C1683-H1683)/h</f>
        <v/>
      </c>
      <c r="J1683">
        <f>C1683/(ε_c1cd)</f>
        <v/>
      </c>
      <c r="K1683">
        <f>C1683/I1683</f>
        <v/>
      </c>
      <c r="L1683" s="131">
        <f>I1683/(ε_c1cd)</f>
        <v/>
      </c>
      <c r="M1683">
        <f>I1683*(K1683-Z_s1)</f>
        <v/>
      </c>
      <c r="N1683">
        <f>I1683*(K1683-Z_s2)</f>
        <v/>
      </c>
      <c r="O1683">
        <f>E_s*M1683</f>
        <v/>
      </c>
      <c r="P1683">
        <f>E_s*N1683</f>
        <v/>
      </c>
      <c r="Q1683">
        <f>O1683*A_s1</f>
        <v/>
      </c>
      <c r="R1683">
        <f>P1683*A_s2</f>
        <v/>
      </c>
      <c r="S1683">
        <f>Q1683*($K1683-Z_s1)</f>
        <v/>
      </c>
      <c r="T1683">
        <f>R1683*($K1683-Z_s2)</f>
        <v/>
      </c>
      <c r="U1683">
        <f>(INDIRECT("a_"&amp;U$2)/(U$2+1))*(($C1683^(U$2+1)-$H1683^(U$2+1))/(ε_c1cd^(U$2+1)))</f>
        <v/>
      </c>
      <c r="V1683">
        <f>(INDIRECT("a_"&amp;V$2)/(V$2+1))*(($C1683^(V$2+1)-$H1683^(V$2+1))/(ε_c1cd^(V$2+1)))</f>
        <v/>
      </c>
      <c r="W1683">
        <f>(INDIRECT("a_"&amp;W$2)/(W$2+1))*(($C1683^(W$2+1)-$H1683^(W$2+1))/(ε_c1cd^(W$2+1)))</f>
        <v/>
      </c>
      <c r="X1683">
        <f>(INDIRECT("a_"&amp;X$2)/(X$2+1))*(($C1683^(X$2+1)-$H1683^(X$2+1))/(ε_c1cd^(X$2+1)))</f>
        <v/>
      </c>
      <c r="Y1683">
        <f>(INDIRECT("a_"&amp;Y$2)/(Y$2+1))*(($C1683^(Y$2+1)-$H1683^(Y$2+1))/(ε_c1cd^(Y$2+1)))</f>
        <v/>
      </c>
      <c r="Z1683">
        <f>(INDIRECT("a_"&amp;Z$2)/(Z$2+2))*(($C1683^(Z$2+2)-$H1683^(Z$2+2))/(ε_c1cd^(Z$2+2)))</f>
        <v/>
      </c>
      <c r="AA1683">
        <f>(INDIRECT("a_"&amp;AA$2)/(AA$2+2))*(($C1683^(AA$2+2)-$H1683^(AA$2+2))/(ε_c1cd^(AA$2+2)))</f>
        <v/>
      </c>
      <c r="AB1683">
        <f>(INDIRECT("a_"&amp;AB$2)/(AB$2+2))*(($C1683^(AB$2+2)-$H1683^(AB$2+2))/(ε_c1cd^(AB$2+2)))</f>
        <v/>
      </c>
      <c r="AC1683">
        <f>(INDIRECT("a_"&amp;AC$2)/(AC$2+2))*(($C1683^(AC$2+2)-$H1683^(AC$2+2))/(ε_c1cd^(AC$2+2)))</f>
        <v/>
      </c>
      <c r="AD1683">
        <f>(INDIRECT("a_"&amp;AD$2)/(AD$2+2))*(($C1683^(AD$2+2)-$H1683^(AD$2+2))/(ε_c1cd^(AD$2+2)))</f>
        <v/>
      </c>
      <c r="AE1683" s="111">
        <f>(b*f_cd/L1683)*SUM(U1683:Y1683)+SUM(Q1683:R1683)</f>
        <v/>
      </c>
      <c r="AF1683" s="112">
        <f>AE1683*(K1683-y+e)</f>
        <v/>
      </c>
      <c r="AG1683" s="113">
        <f>(b*f_cd/(L1683^2))*SUM(Z1683:AD1683)+SUM(S1683:T1683)-AF1683</f>
        <v/>
      </c>
      <c r="AH1683" s="114">
        <f>AG1683&lt;0</f>
        <v/>
      </c>
      <c r="AI1683" s="115">
        <f>IF(A1683=1,FALSE,(AND(AQ1683,AH1683,NOT(AI1682))))</f>
        <v/>
      </c>
      <c r="AJ1683" s="116">
        <f>(b*f_cd/L1683)*(a_1/2*J1683^2+a_2/3*J1683^3+a_3/4*J1683^4+a_4/5*J1683^5+a_5/6*J1683^6)+SUM(Q1683:R1683)</f>
        <v/>
      </c>
      <c r="AK1683">
        <f>AJ1683*(K1683-y+e)</f>
        <v/>
      </c>
      <c r="AL1683" s="118">
        <f>(b*f_cd/(L1683^2))*(a_1/3*J1683^3+a_2/4*J1683^4+a_3/5*J1683^5+a_4/6*J1683^6+a_5/7*J1683^7)+SUM(S1683:T1683)-AK1683</f>
        <v/>
      </c>
      <c r="AM1683" s="114">
        <f>AL1683&gt;0</f>
        <v/>
      </c>
      <c r="AN1683" s="115">
        <f>IF(A1683=1,FALSE,(AND(AQ1683,AM1683,NOT(AN1682))))</f>
        <v/>
      </c>
      <c r="AO1683">
        <f>IF(D1683=1,AND(AH1683,NOT(AI1683)),AND(AM1683,NOT(AN1683)))</f>
        <v/>
      </c>
      <c r="AP1683" s="119">
        <f>IF(D1683=1,AI1683,AN1683)</f>
        <v/>
      </c>
      <c r="AQ1683" s="125">
        <f>ABS(E1683)&lt;$AQ$2</f>
        <v/>
      </c>
      <c r="AS1683">
        <f>IF(AP1683,MAX(AS$3:AS1681)+1,"")</f>
        <v/>
      </c>
    </row>
    <row r="1684">
      <c r="A1684" t="n">
        <v>1594</v>
      </c>
      <c r="B1684" s="131">
        <f>IF(A1684=1,0,IF(AP1684,0.1*ε_cu1cd,0))</f>
        <v/>
      </c>
      <c r="C1684" s="131">
        <f>IF(A1684=1,0.1*ε_cu1cd,C1683+B1683)</f>
        <v/>
      </c>
      <c r="D1684" s="113">
        <f>IF('Нормальний переріз'!$D$68&gt;0,1,2)</f>
        <v/>
      </c>
      <c r="E1684" s="144">
        <f>IF(D1684=1,F1684,G1684)</f>
        <v/>
      </c>
      <c r="F1684" s="124">
        <f>IF(AI1683,0.11*ε_cu1cd,IF(AH1683,F1683*0.01,F1683))</f>
        <v/>
      </c>
      <c r="G1684" s="124">
        <f>IF(AP1683,-0.1*ε_cu1cd,IF(AM1683,G1683*0.01,G1683))</f>
        <v/>
      </c>
      <c r="H1684" s="113">
        <f>IF(A1684=1,E1684,IF(AO1683,H1683-E1683+E1684,IF(AP1683,0.8*H1683,H1683+E1684)))</f>
        <v/>
      </c>
      <c r="I1684" s="169">
        <f>(C1684-H1684)/h</f>
        <v/>
      </c>
      <c r="J1684">
        <f>C1684/(ε_c1cd)</f>
        <v/>
      </c>
      <c r="K1684">
        <f>C1684/I1684</f>
        <v/>
      </c>
      <c r="L1684" s="131">
        <f>I1684/(ε_c1cd)</f>
        <v/>
      </c>
      <c r="M1684">
        <f>I1684*(K1684-Z_s1)</f>
        <v/>
      </c>
      <c r="N1684">
        <f>I1684*(K1684-Z_s2)</f>
        <v/>
      </c>
      <c r="O1684">
        <f>E_s*M1684</f>
        <v/>
      </c>
      <c r="P1684">
        <f>E_s*N1684</f>
        <v/>
      </c>
      <c r="Q1684">
        <f>O1684*A_s1</f>
        <v/>
      </c>
      <c r="R1684">
        <f>P1684*A_s2</f>
        <v/>
      </c>
      <c r="S1684">
        <f>Q1684*($K1684-Z_s1)</f>
        <v/>
      </c>
      <c r="T1684">
        <f>R1684*($K1684-Z_s2)</f>
        <v/>
      </c>
      <c r="U1684">
        <f>(INDIRECT("a_"&amp;U$2)/(U$2+1))*(($C1684^(U$2+1)-$H1684^(U$2+1))/(ε_c1cd^(U$2+1)))</f>
        <v/>
      </c>
      <c r="V1684">
        <f>(INDIRECT("a_"&amp;V$2)/(V$2+1))*(($C1684^(V$2+1)-$H1684^(V$2+1))/(ε_c1cd^(V$2+1)))</f>
        <v/>
      </c>
      <c r="W1684">
        <f>(INDIRECT("a_"&amp;W$2)/(W$2+1))*(($C1684^(W$2+1)-$H1684^(W$2+1))/(ε_c1cd^(W$2+1)))</f>
        <v/>
      </c>
      <c r="X1684">
        <f>(INDIRECT("a_"&amp;X$2)/(X$2+1))*(($C1684^(X$2+1)-$H1684^(X$2+1))/(ε_c1cd^(X$2+1)))</f>
        <v/>
      </c>
      <c r="Y1684">
        <f>(INDIRECT("a_"&amp;Y$2)/(Y$2+1))*(($C1684^(Y$2+1)-$H1684^(Y$2+1))/(ε_c1cd^(Y$2+1)))</f>
        <v/>
      </c>
      <c r="Z1684">
        <f>(INDIRECT("a_"&amp;Z$2)/(Z$2+2))*(($C1684^(Z$2+2)-$H1684^(Z$2+2))/(ε_c1cd^(Z$2+2)))</f>
        <v/>
      </c>
      <c r="AA1684">
        <f>(INDIRECT("a_"&amp;AA$2)/(AA$2+2))*(($C1684^(AA$2+2)-$H1684^(AA$2+2))/(ε_c1cd^(AA$2+2)))</f>
        <v/>
      </c>
      <c r="AB1684">
        <f>(INDIRECT("a_"&amp;AB$2)/(AB$2+2))*(($C1684^(AB$2+2)-$H1684^(AB$2+2))/(ε_c1cd^(AB$2+2)))</f>
        <v/>
      </c>
      <c r="AC1684">
        <f>(INDIRECT("a_"&amp;AC$2)/(AC$2+2))*(($C1684^(AC$2+2)-$H1684^(AC$2+2))/(ε_c1cd^(AC$2+2)))</f>
        <v/>
      </c>
      <c r="AD1684">
        <f>(INDIRECT("a_"&amp;AD$2)/(AD$2+2))*(($C1684^(AD$2+2)-$H1684^(AD$2+2))/(ε_c1cd^(AD$2+2)))</f>
        <v/>
      </c>
      <c r="AE1684" s="111">
        <f>(b*f_cd/L1684)*SUM(U1684:Y1684)+SUM(Q1684:R1684)</f>
        <v/>
      </c>
      <c r="AF1684" s="112">
        <f>AE1684*(K1684-y+e)</f>
        <v/>
      </c>
      <c r="AG1684" s="113">
        <f>(b*f_cd/(L1684^2))*SUM(Z1684:AD1684)+SUM(S1684:T1684)-AF1684</f>
        <v/>
      </c>
      <c r="AH1684" s="114">
        <f>AG1684&lt;0</f>
        <v/>
      </c>
      <c r="AI1684" s="115">
        <f>IF(A1684=1,FALSE,(AND(AQ1684,AH1684,NOT(AI1683))))</f>
        <v/>
      </c>
      <c r="AJ1684" s="116">
        <f>(b*f_cd/L1684)*(a_1/2*J1684^2+a_2/3*J1684^3+a_3/4*J1684^4+a_4/5*J1684^5+a_5/6*J1684^6)+SUM(Q1684:R1684)</f>
        <v/>
      </c>
      <c r="AK1684">
        <f>AJ1684*(K1684-y+e)</f>
        <v/>
      </c>
      <c r="AL1684" s="118">
        <f>(b*f_cd/(L1684^2))*(a_1/3*J1684^3+a_2/4*J1684^4+a_3/5*J1684^5+a_4/6*J1684^6+a_5/7*J1684^7)+SUM(S1684:T1684)-AK1684</f>
        <v/>
      </c>
      <c r="AM1684" s="114">
        <f>AL1684&gt;0</f>
        <v/>
      </c>
      <c r="AN1684" s="115">
        <f>IF(A1684=1,FALSE,(AND(AQ1684,AM1684,NOT(AN1683))))</f>
        <v/>
      </c>
      <c r="AO1684">
        <f>IF(D1684=1,AND(AH1684,NOT(AI1684)),AND(AM1684,NOT(AN1684)))</f>
        <v/>
      </c>
      <c r="AP1684" s="119">
        <f>IF(D1684=1,AI1684,AN1684)</f>
        <v/>
      </c>
      <c r="AQ1684" s="125">
        <f>ABS(E1684)&lt;$AQ$2</f>
        <v/>
      </c>
      <c r="AS1684">
        <f>IF(AP1684,MAX(AS$3:AS1682)+1,"")</f>
        <v/>
      </c>
    </row>
    <row r="1685">
      <c r="A1685" t="n">
        <v>1595</v>
      </c>
      <c r="B1685" s="131">
        <f>IF(A1685=1,0,IF(AP1685,0.1*ε_cu1cd,0))</f>
        <v/>
      </c>
      <c r="C1685" s="131">
        <f>IF(A1685=1,0.1*ε_cu1cd,C1684+B1684)</f>
        <v/>
      </c>
      <c r="D1685" s="113">
        <f>IF('Нормальний переріз'!$D$68&gt;0,1,2)</f>
        <v/>
      </c>
      <c r="E1685" s="144">
        <f>IF(D1685=1,F1685,G1685)</f>
        <v/>
      </c>
      <c r="F1685" s="124">
        <f>IF(AI1684,0.11*ε_cu1cd,IF(AH1684,F1684*0.01,F1684))</f>
        <v/>
      </c>
      <c r="G1685" s="124">
        <f>IF(AP1684,-0.1*ε_cu1cd,IF(AM1684,G1684*0.01,G1684))</f>
        <v/>
      </c>
      <c r="H1685" s="113">
        <f>IF(A1685=1,E1685,IF(AO1684,H1684-E1684+E1685,IF(AP1684,0.8*H1684,H1684+E1685)))</f>
        <v/>
      </c>
      <c r="I1685" s="169">
        <f>(C1685-H1685)/h</f>
        <v/>
      </c>
      <c r="J1685">
        <f>C1685/(ε_c1cd)</f>
        <v/>
      </c>
      <c r="K1685">
        <f>C1685/I1685</f>
        <v/>
      </c>
      <c r="L1685" s="131">
        <f>I1685/(ε_c1cd)</f>
        <v/>
      </c>
      <c r="M1685">
        <f>I1685*(K1685-Z_s1)</f>
        <v/>
      </c>
      <c r="N1685">
        <f>I1685*(K1685-Z_s2)</f>
        <v/>
      </c>
      <c r="O1685">
        <f>E_s*M1685</f>
        <v/>
      </c>
      <c r="P1685">
        <f>E_s*N1685</f>
        <v/>
      </c>
      <c r="Q1685">
        <f>O1685*A_s1</f>
        <v/>
      </c>
      <c r="R1685">
        <f>P1685*A_s2</f>
        <v/>
      </c>
      <c r="S1685">
        <f>Q1685*($K1685-Z_s1)</f>
        <v/>
      </c>
      <c r="T1685">
        <f>R1685*($K1685-Z_s2)</f>
        <v/>
      </c>
      <c r="U1685">
        <f>(INDIRECT("a_"&amp;U$2)/(U$2+1))*(($C1685^(U$2+1)-$H1685^(U$2+1))/(ε_c1cd^(U$2+1)))</f>
        <v/>
      </c>
      <c r="V1685">
        <f>(INDIRECT("a_"&amp;V$2)/(V$2+1))*(($C1685^(V$2+1)-$H1685^(V$2+1))/(ε_c1cd^(V$2+1)))</f>
        <v/>
      </c>
      <c r="W1685">
        <f>(INDIRECT("a_"&amp;W$2)/(W$2+1))*(($C1685^(W$2+1)-$H1685^(W$2+1))/(ε_c1cd^(W$2+1)))</f>
        <v/>
      </c>
      <c r="X1685">
        <f>(INDIRECT("a_"&amp;X$2)/(X$2+1))*(($C1685^(X$2+1)-$H1685^(X$2+1))/(ε_c1cd^(X$2+1)))</f>
        <v/>
      </c>
      <c r="Y1685">
        <f>(INDIRECT("a_"&amp;Y$2)/(Y$2+1))*(($C1685^(Y$2+1)-$H1685^(Y$2+1))/(ε_c1cd^(Y$2+1)))</f>
        <v/>
      </c>
      <c r="Z1685">
        <f>(INDIRECT("a_"&amp;Z$2)/(Z$2+2))*(($C1685^(Z$2+2)-$H1685^(Z$2+2))/(ε_c1cd^(Z$2+2)))</f>
        <v/>
      </c>
      <c r="AA1685">
        <f>(INDIRECT("a_"&amp;AA$2)/(AA$2+2))*(($C1685^(AA$2+2)-$H1685^(AA$2+2))/(ε_c1cd^(AA$2+2)))</f>
        <v/>
      </c>
      <c r="AB1685">
        <f>(INDIRECT("a_"&amp;AB$2)/(AB$2+2))*(($C1685^(AB$2+2)-$H1685^(AB$2+2))/(ε_c1cd^(AB$2+2)))</f>
        <v/>
      </c>
      <c r="AC1685">
        <f>(INDIRECT("a_"&amp;AC$2)/(AC$2+2))*(($C1685^(AC$2+2)-$H1685^(AC$2+2))/(ε_c1cd^(AC$2+2)))</f>
        <v/>
      </c>
      <c r="AD1685">
        <f>(INDIRECT("a_"&amp;AD$2)/(AD$2+2))*(($C1685^(AD$2+2)-$H1685^(AD$2+2))/(ε_c1cd^(AD$2+2)))</f>
        <v/>
      </c>
      <c r="AE1685" s="111">
        <f>(b*f_cd/L1685)*SUM(U1685:Y1685)+SUM(Q1685:R1685)</f>
        <v/>
      </c>
      <c r="AF1685" s="112">
        <f>AE1685*(K1685-y+e)</f>
        <v/>
      </c>
      <c r="AG1685" s="113">
        <f>(b*f_cd/(L1685^2))*SUM(Z1685:AD1685)+SUM(S1685:T1685)-AF1685</f>
        <v/>
      </c>
      <c r="AH1685" s="114">
        <f>AG1685&lt;0</f>
        <v/>
      </c>
      <c r="AI1685" s="115">
        <f>IF(A1685=1,FALSE,(AND(AQ1685,AH1685,NOT(AI1684))))</f>
        <v/>
      </c>
      <c r="AJ1685" s="116">
        <f>(b*f_cd/L1685)*(a_1/2*J1685^2+a_2/3*J1685^3+a_3/4*J1685^4+a_4/5*J1685^5+a_5/6*J1685^6)+SUM(Q1685:R1685)</f>
        <v/>
      </c>
      <c r="AK1685">
        <f>AJ1685*(K1685-y+e)</f>
        <v/>
      </c>
      <c r="AL1685" s="118">
        <f>(b*f_cd/(L1685^2))*(a_1/3*J1685^3+a_2/4*J1685^4+a_3/5*J1685^5+a_4/6*J1685^6+a_5/7*J1685^7)+SUM(S1685:T1685)-AK1685</f>
        <v/>
      </c>
      <c r="AM1685" s="114">
        <f>AL1685&gt;0</f>
        <v/>
      </c>
      <c r="AN1685" s="115">
        <f>IF(A1685=1,FALSE,(AND(AQ1685,AM1685,NOT(AN1684))))</f>
        <v/>
      </c>
      <c r="AO1685">
        <f>IF(D1685=1,AND(AH1685,NOT(AI1685)),AND(AM1685,NOT(AN1685)))</f>
        <v/>
      </c>
      <c r="AP1685" s="119">
        <f>IF(D1685=1,AI1685,AN1685)</f>
        <v/>
      </c>
      <c r="AQ1685" s="125">
        <f>ABS(E1685)&lt;$AQ$2</f>
        <v/>
      </c>
      <c r="AS1685">
        <f>IF(AP1685,MAX(AS$3:AS1683)+1,"")</f>
        <v/>
      </c>
    </row>
    <row r="1686">
      <c r="A1686" t="n">
        <v>1596</v>
      </c>
      <c r="B1686" s="131">
        <f>IF(A1686=1,0,IF(AP1686,0.1*ε_cu1cd,0))</f>
        <v/>
      </c>
      <c r="C1686" s="131">
        <f>IF(A1686=1,0.1*ε_cu1cd,C1685+B1685)</f>
        <v/>
      </c>
      <c r="D1686" s="113">
        <f>IF('Нормальний переріз'!$D$68&gt;0,1,2)</f>
        <v/>
      </c>
      <c r="E1686" s="144">
        <f>IF(D1686=1,F1686,G1686)</f>
        <v/>
      </c>
      <c r="F1686" s="124">
        <f>IF(AI1685,0.11*ε_cu1cd,IF(AH1685,F1685*0.01,F1685))</f>
        <v/>
      </c>
      <c r="G1686" s="124">
        <f>IF(AP1685,-0.1*ε_cu1cd,IF(AM1685,G1685*0.01,G1685))</f>
        <v/>
      </c>
      <c r="H1686" s="113">
        <f>IF(A1686=1,E1686,IF(AO1685,H1685-E1685+E1686,IF(AP1685,0.8*H1685,H1685+E1686)))</f>
        <v/>
      </c>
      <c r="I1686" s="169">
        <f>(C1686-H1686)/h</f>
        <v/>
      </c>
      <c r="J1686">
        <f>C1686/(ε_c1cd)</f>
        <v/>
      </c>
      <c r="K1686">
        <f>C1686/I1686</f>
        <v/>
      </c>
      <c r="L1686" s="131">
        <f>I1686/(ε_c1cd)</f>
        <v/>
      </c>
      <c r="M1686">
        <f>I1686*(K1686-Z_s1)</f>
        <v/>
      </c>
      <c r="N1686">
        <f>I1686*(K1686-Z_s2)</f>
        <v/>
      </c>
      <c r="O1686">
        <f>E_s*M1686</f>
        <v/>
      </c>
      <c r="P1686">
        <f>E_s*N1686</f>
        <v/>
      </c>
      <c r="Q1686">
        <f>O1686*A_s1</f>
        <v/>
      </c>
      <c r="R1686">
        <f>P1686*A_s2</f>
        <v/>
      </c>
      <c r="S1686">
        <f>Q1686*($K1686-Z_s1)</f>
        <v/>
      </c>
      <c r="T1686">
        <f>R1686*($K1686-Z_s2)</f>
        <v/>
      </c>
      <c r="U1686">
        <f>(INDIRECT("a_"&amp;U$2)/(U$2+1))*(($C1686^(U$2+1)-$H1686^(U$2+1))/(ε_c1cd^(U$2+1)))</f>
        <v/>
      </c>
      <c r="V1686">
        <f>(INDIRECT("a_"&amp;V$2)/(V$2+1))*(($C1686^(V$2+1)-$H1686^(V$2+1))/(ε_c1cd^(V$2+1)))</f>
        <v/>
      </c>
      <c r="W1686">
        <f>(INDIRECT("a_"&amp;W$2)/(W$2+1))*(($C1686^(W$2+1)-$H1686^(W$2+1))/(ε_c1cd^(W$2+1)))</f>
        <v/>
      </c>
      <c r="X1686">
        <f>(INDIRECT("a_"&amp;X$2)/(X$2+1))*(($C1686^(X$2+1)-$H1686^(X$2+1))/(ε_c1cd^(X$2+1)))</f>
        <v/>
      </c>
      <c r="Y1686">
        <f>(INDIRECT("a_"&amp;Y$2)/(Y$2+1))*(($C1686^(Y$2+1)-$H1686^(Y$2+1))/(ε_c1cd^(Y$2+1)))</f>
        <v/>
      </c>
      <c r="Z1686">
        <f>(INDIRECT("a_"&amp;Z$2)/(Z$2+2))*(($C1686^(Z$2+2)-$H1686^(Z$2+2))/(ε_c1cd^(Z$2+2)))</f>
        <v/>
      </c>
      <c r="AA1686">
        <f>(INDIRECT("a_"&amp;AA$2)/(AA$2+2))*(($C1686^(AA$2+2)-$H1686^(AA$2+2))/(ε_c1cd^(AA$2+2)))</f>
        <v/>
      </c>
      <c r="AB1686">
        <f>(INDIRECT("a_"&amp;AB$2)/(AB$2+2))*(($C1686^(AB$2+2)-$H1686^(AB$2+2))/(ε_c1cd^(AB$2+2)))</f>
        <v/>
      </c>
      <c r="AC1686">
        <f>(INDIRECT("a_"&amp;AC$2)/(AC$2+2))*(($C1686^(AC$2+2)-$H1686^(AC$2+2))/(ε_c1cd^(AC$2+2)))</f>
        <v/>
      </c>
      <c r="AD1686">
        <f>(INDIRECT("a_"&amp;AD$2)/(AD$2+2))*(($C1686^(AD$2+2)-$H1686^(AD$2+2))/(ε_c1cd^(AD$2+2)))</f>
        <v/>
      </c>
      <c r="AE1686" s="111">
        <f>(b*f_cd/L1686)*SUM(U1686:Y1686)+SUM(Q1686:R1686)</f>
        <v/>
      </c>
      <c r="AF1686" s="112">
        <f>AE1686*(K1686-y+e)</f>
        <v/>
      </c>
      <c r="AG1686" s="113">
        <f>(b*f_cd/(L1686^2))*SUM(Z1686:AD1686)+SUM(S1686:T1686)-AF1686</f>
        <v/>
      </c>
      <c r="AH1686" s="114">
        <f>AG1686&lt;0</f>
        <v/>
      </c>
      <c r="AI1686" s="115">
        <f>IF(A1686=1,FALSE,(AND(AQ1686,AH1686,NOT(AI1685))))</f>
        <v/>
      </c>
      <c r="AJ1686" s="116">
        <f>(b*f_cd/L1686)*(a_1/2*J1686^2+a_2/3*J1686^3+a_3/4*J1686^4+a_4/5*J1686^5+a_5/6*J1686^6)+SUM(Q1686:R1686)</f>
        <v/>
      </c>
      <c r="AK1686">
        <f>AJ1686*(K1686-y+e)</f>
        <v/>
      </c>
      <c r="AL1686" s="118">
        <f>(b*f_cd/(L1686^2))*(a_1/3*J1686^3+a_2/4*J1686^4+a_3/5*J1686^5+a_4/6*J1686^6+a_5/7*J1686^7)+SUM(S1686:T1686)-AK1686</f>
        <v/>
      </c>
      <c r="AM1686" s="114">
        <f>AL1686&gt;0</f>
        <v/>
      </c>
      <c r="AN1686" s="115">
        <f>IF(A1686=1,FALSE,(AND(AQ1686,AM1686,NOT(AN1685))))</f>
        <v/>
      </c>
      <c r="AO1686">
        <f>IF(D1686=1,AND(AH1686,NOT(AI1686)),AND(AM1686,NOT(AN1686)))</f>
        <v/>
      </c>
      <c r="AP1686" s="119">
        <f>IF(D1686=1,AI1686,AN1686)</f>
        <v/>
      </c>
      <c r="AQ1686" s="125">
        <f>ABS(E1686)&lt;$AQ$2</f>
        <v/>
      </c>
      <c r="AS1686">
        <f>IF(AP1686,MAX(AS$3:AS1684)+1,"")</f>
        <v/>
      </c>
    </row>
    <row r="1687">
      <c r="A1687" t="n">
        <v>1597</v>
      </c>
      <c r="B1687" s="131">
        <f>IF(A1687=1,0,IF(AP1687,0.1*ε_cu1cd,0))</f>
        <v/>
      </c>
      <c r="C1687" s="131">
        <f>IF(A1687=1,0.1*ε_cu1cd,C1686+B1686)</f>
        <v/>
      </c>
      <c r="D1687" s="113">
        <f>IF('Нормальний переріз'!$D$68&gt;0,1,2)</f>
        <v/>
      </c>
      <c r="E1687" s="144">
        <f>IF(D1687=1,F1687,G1687)</f>
        <v/>
      </c>
      <c r="F1687" s="124">
        <f>IF(AI1686,0.11*ε_cu1cd,IF(AH1686,F1686*0.01,F1686))</f>
        <v/>
      </c>
      <c r="G1687" s="124">
        <f>IF(AP1686,-0.1*ε_cu1cd,IF(AM1686,G1686*0.01,G1686))</f>
        <v/>
      </c>
      <c r="H1687" s="113">
        <f>IF(A1687=1,E1687,IF(AO1686,H1686-E1686+E1687,IF(AP1686,0.8*H1686,H1686+E1687)))</f>
        <v/>
      </c>
      <c r="I1687" s="169">
        <f>(C1687-H1687)/h</f>
        <v/>
      </c>
      <c r="J1687">
        <f>C1687/(ε_c1cd)</f>
        <v/>
      </c>
      <c r="K1687">
        <f>C1687/I1687</f>
        <v/>
      </c>
      <c r="L1687" s="131">
        <f>I1687/(ε_c1cd)</f>
        <v/>
      </c>
      <c r="M1687">
        <f>I1687*(K1687-Z_s1)</f>
        <v/>
      </c>
      <c r="N1687">
        <f>I1687*(K1687-Z_s2)</f>
        <v/>
      </c>
      <c r="O1687">
        <f>E_s*M1687</f>
        <v/>
      </c>
      <c r="P1687">
        <f>E_s*N1687</f>
        <v/>
      </c>
      <c r="Q1687">
        <f>O1687*A_s1</f>
        <v/>
      </c>
      <c r="R1687">
        <f>P1687*A_s2</f>
        <v/>
      </c>
      <c r="S1687">
        <f>Q1687*($K1687-Z_s1)</f>
        <v/>
      </c>
      <c r="T1687">
        <f>R1687*($K1687-Z_s2)</f>
        <v/>
      </c>
      <c r="U1687">
        <f>(INDIRECT("a_"&amp;U$2)/(U$2+1))*(($C1687^(U$2+1)-$H1687^(U$2+1))/(ε_c1cd^(U$2+1)))</f>
        <v/>
      </c>
      <c r="V1687">
        <f>(INDIRECT("a_"&amp;V$2)/(V$2+1))*(($C1687^(V$2+1)-$H1687^(V$2+1))/(ε_c1cd^(V$2+1)))</f>
        <v/>
      </c>
      <c r="W1687">
        <f>(INDIRECT("a_"&amp;W$2)/(W$2+1))*(($C1687^(W$2+1)-$H1687^(W$2+1))/(ε_c1cd^(W$2+1)))</f>
        <v/>
      </c>
      <c r="X1687">
        <f>(INDIRECT("a_"&amp;X$2)/(X$2+1))*(($C1687^(X$2+1)-$H1687^(X$2+1))/(ε_c1cd^(X$2+1)))</f>
        <v/>
      </c>
      <c r="Y1687">
        <f>(INDIRECT("a_"&amp;Y$2)/(Y$2+1))*(($C1687^(Y$2+1)-$H1687^(Y$2+1))/(ε_c1cd^(Y$2+1)))</f>
        <v/>
      </c>
      <c r="Z1687">
        <f>(INDIRECT("a_"&amp;Z$2)/(Z$2+2))*(($C1687^(Z$2+2)-$H1687^(Z$2+2))/(ε_c1cd^(Z$2+2)))</f>
        <v/>
      </c>
      <c r="AA1687">
        <f>(INDIRECT("a_"&amp;AA$2)/(AA$2+2))*(($C1687^(AA$2+2)-$H1687^(AA$2+2))/(ε_c1cd^(AA$2+2)))</f>
        <v/>
      </c>
      <c r="AB1687">
        <f>(INDIRECT("a_"&amp;AB$2)/(AB$2+2))*(($C1687^(AB$2+2)-$H1687^(AB$2+2))/(ε_c1cd^(AB$2+2)))</f>
        <v/>
      </c>
      <c r="AC1687">
        <f>(INDIRECT("a_"&amp;AC$2)/(AC$2+2))*(($C1687^(AC$2+2)-$H1687^(AC$2+2))/(ε_c1cd^(AC$2+2)))</f>
        <v/>
      </c>
      <c r="AD1687">
        <f>(INDIRECT("a_"&amp;AD$2)/(AD$2+2))*(($C1687^(AD$2+2)-$H1687^(AD$2+2))/(ε_c1cd^(AD$2+2)))</f>
        <v/>
      </c>
      <c r="AE1687" s="111">
        <f>(b*f_cd/L1687)*SUM(U1687:Y1687)+SUM(Q1687:R1687)</f>
        <v/>
      </c>
      <c r="AF1687" s="112">
        <f>AE1687*(K1687-y+e)</f>
        <v/>
      </c>
      <c r="AG1687" s="113">
        <f>(b*f_cd/(L1687^2))*SUM(Z1687:AD1687)+SUM(S1687:T1687)-AF1687</f>
        <v/>
      </c>
      <c r="AH1687" s="114">
        <f>AG1687&lt;0</f>
        <v/>
      </c>
      <c r="AI1687" s="115">
        <f>IF(A1687=1,FALSE,(AND(AQ1687,AH1687,NOT(AI1686))))</f>
        <v/>
      </c>
      <c r="AJ1687" s="116">
        <f>(b*f_cd/L1687)*(a_1/2*J1687^2+a_2/3*J1687^3+a_3/4*J1687^4+a_4/5*J1687^5+a_5/6*J1687^6)+SUM(Q1687:R1687)</f>
        <v/>
      </c>
      <c r="AK1687">
        <f>AJ1687*(K1687-y+e)</f>
        <v/>
      </c>
      <c r="AL1687" s="118">
        <f>(b*f_cd/(L1687^2))*(a_1/3*J1687^3+a_2/4*J1687^4+a_3/5*J1687^5+a_4/6*J1687^6+a_5/7*J1687^7)+SUM(S1687:T1687)-AK1687</f>
        <v/>
      </c>
      <c r="AM1687" s="114">
        <f>AL1687&gt;0</f>
        <v/>
      </c>
      <c r="AN1687" s="115">
        <f>IF(A1687=1,FALSE,(AND(AQ1687,AM1687,NOT(AN1686))))</f>
        <v/>
      </c>
      <c r="AO1687">
        <f>IF(D1687=1,AND(AH1687,NOT(AI1687)),AND(AM1687,NOT(AN1687)))</f>
        <v/>
      </c>
      <c r="AP1687" s="119">
        <f>IF(D1687=1,AI1687,AN1687)</f>
        <v/>
      </c>
      <c r="AQ1687" s="125">
        <f>ABS(E1687)&lt;$AQ$2</f>
        <v/>
      </c>
      <c r="AS1687">
        <f>IF(AP1687,MAX(AS$3:AS1685)+1,"")</f>
        <v/>
      </c>
    </row>
    <row r="1688">
      <c r="A1688" t="n">
        <v>1598</v>
      </c>
      <c r="B1688" s="131">
        <f>IF(A1688=1,0,IF(AP1688,0.1*ε_cu1cd,0))</f>
        <v/>
      </c>
      <c r="C1688" s="131">
        <f>IF(A1688=1,0.1*ε_cu1cd,C1687+B1687)</f>
        <v/>
      </c>
      <c r="D1688" s="113">
        <f>IF('Нормальний переріз'!$D$68&gt;0,1,2)</f>
        <v/>
      </c>
      <c r="E1688" s="144">
        <f>IF(D1688=1,F1688,G1688)</f>
        <v/>
      </c>
      <c r="F1688" s="124">
        <f>IF(AI1687,0.11*ε_cu1cd,IF(AH1687,F1687*0.01,F1687))</f>
        <v/>
      </c>
      <c r="G1688" s="124">
        <f>IF(AP1687,-0.1*ε_cu1cd,IF(AM1687,G1687*0.01,G1687))</f>
        <v/>
      </c>
      <c r="H1688" s="113">
        <f>IF(A1688=1,E1688,IF(AO1687,H1687-E1687+E1688,IF(AP1687,0.8*H1687,H1687+E1688)))</f>
        <v/>
      </c>
      <c r="I1688" s="169">
        <f>(C1688-H1688)/h</f>
        <v/>
      </c>
      <c r="J1688">
        <f>C1688/(ε_c1cd)</f>
        <v/>
      </c>
      <c r="K1688">
        <f>C1688/I1688</f>
        <v/>
      </c>
      <c r="L1688" s="131">
        <f>I1688/(ε_c1cd)</f>
        <v/>
      </c>
      <c r="M1688">
        <f>I1688*(K1688-Z_s1)</f>
        <v/>
      </c>
      <c r="N1688">
        <f>I1688*(K1688-Z_s2)</f>
        <v/>
      </c>
      <c r="O1688">
        <f>E_s*M1688</f>
        <v/>
      </c>
      <c r="P1688">
        <f>E_s*N1688</f>
        <v/>
      </c>
      <c r="Q1688">
        <f>O1688*A_s1</f>
        <v/>
      </c>
      <c r="R1688">
        <f>P1688*A_s2</f>
        <v/>
      </c>
      <c r="S1688">
        <f>Q1688*($K1688-Z_s1)</f>
        <v/>
      </c>
      <c r="T1688">
        <f>R1688*($K1688-Z_s2)</f>
        <v/>
      </c>
      <c r="U1688">
        <f>(INDIRECT("a_"&amp;U$2)/(U$2+1))*(($C1688^(U$2+1)-$H1688^(U$2+1))/(ε_c1cd^(U$2+1)))</f>
        <v/>
      </c>
      <c r="V1688">
        <f>(INDIRECT("a_"&amp;V$2)/(V$2+1))*(($C1688^(V$2+1)-$H1688^(V$2+1))/(ε_c1cd^(V$2+1)))</f>
        <v/>
      </c>
      <c r="W1688">
        <f>(INDIRECT("a_"&amp;W$2)/(W$2+1))*(($C1688^(W$2+1)-$H1688^(W$2+1))/(ε_c1cd^(W$2+1)))</f>
        <v/>
      </c>
      <c r="X1688">
        <f>(INDIRECT("a_"&amp;X$2)/(X$2+1))*(($C1688^(X$2+1)-$H1688^(X$2+1))/(ε_c1cd^(X$2+1)))</f>
        <v/>
      </c>
      <c r="Y1688">
        <f>(INDIRECT("a_"&amp;Y$2)/(Y$2+1))*(($C1688^(Y$2+1)-$H1688^(Y$2+1))/(ε_c1cd^(Y$2+1)))</f>
        <v/>
      </c>
      <c r="Z1688">
        <f>(INDIRECT("a_"&amp;Z$2)/(Z$2+2))*(($C1688^(Z$2+2)-$H1688^(Z$2+2))/(ε_c1cd^(Z$2+2)))</f>
        <v/>
      </c>
      <c r="AA1688">
        <f>(INDIRECT("a_"&amp;AA$2)/(AA$2+2))*(($C1688^(AA$2+2)-$H1688^(AA$2+2))/(ε_c1cd^(AA$2+2)))</f>
        <v/>
      </c>
      <c r="AB1688">
        <f>(INDIRECT("a_"&amp;AB$2)/(AB$2+2))*(($C1688^(AB$2+2)-$H1688^(AB$2+2))/(ε_c1cd^(AB$2+2)))</f>
        <v/>
      </c>
      <c r="AC1688">
        <f>(INDIRECT("a_"&amp;AC$2)/(AC$2+2))*(($C1688^(AC$2+2)-$H1688^(AC$2+2))/(ε_c1cd^(AC$2+2)))</f>
        <v/>
      </c>
      <c r="AD1688">
        <f>(INDIRECT("a_"&amp;AD$2)/(AD$2+2))*(($C1688^(AD$2+2)-$H1688^(AD$2+2))/(ε_c1cd^(AD$2+2)))</f>
        <v/>
      </c>
      <c r="AE1688" s="111">
        <f>(b*f_cd/L1688)*SUM(U1688:Y1688)+SUM(Q1688:R1688)</f>
        <v/>
      </c>
      <c r="AF1688" s="112">
        <f>AE1688*(K1688-y+e)</f>
        <v/>
      </c>
      <c r="AG1688" s="113">
        <f>(b*f_cd/(L1688^2))*SUM(Z1688:AD1688)+SUM(S1688:T1688)-AF1688</f>
        <v/>
      </c>
      <c r="AH1688" s="114">
        <f>AG1688&lt;0</f>
        <v/>
      </c>
      <c r="AI1688" s="115">
        <f>IF(A1688=1,FALSE,(AND(AQ1688,AH1688,NOT(AI1687))))</f>
        <v/>
      </c>
      <c r="AJ1688" s="116">
        <f>(b*f_cd/L1688)*(a_1/2*J1688^2+a_2/3*J1688^3+a_3/4*J1688^4+a_4/5*J1688^5+a_5/6*J1688^6)+SUM(Q1688:R1688)</f>
        <v/>
      </c>
      <c r="AK1688">
        <f>AJ1688*(K1688-y+e)</f>
        <v/>
      </c>
      <c r="AL1688" s="118">
        <f>(b*f_cd/(L1688^2))*(a_1/3*J1688^3+a_2/4*J1688^4+a_3/5*J1688^5+a_4/6*J1688^6+a_5/7*J1688^7)+SUM(S1688:T1688)-AK1688</f>
        <v/>
      </c>
      <c r="AM1688" s="114">
        <f>AL1688&gt;0</f>
        <v/>
      </c>
      <c r="AN1688" s="115">
        <f>IF(A1688=1,FALSE,(AND(AQ1688,AM1688,NOT(AN1687))))</f>
        <v/>
      </c>
      <c r="AO1688">
        <f>IF(D1688=1,AND(AH1688,NOT(AI1688)),AND(AM1688,NOT(AN1688)))</f>
        <v/>
      </c>
      <c r="AP1688" s="119">
        <f>IF(D1688=1,AI1688,AN1688)</f>
        <v/>
      </c>
      <c r="AQ1688" s="125">
        <f>ABS(E1688)&lt;$AQ$2</f>
        <v/>
      </c>
      <c r="AS1688">
        <f>IF(AP1688,MAX(AS$3:AS1686)+1,"")</f>
        <v/>
      </c>
    </row>
    <row r="1689">
      <c r="A1689" t="n">
        <v>1599</v>
      </c>
      <c r="B1689" s="131">
        <f>IF(A1689=1,0,IF(AP1689,0.1*ε_cu1cd,0))</f>
        <v/>
      </c>
      <c r="C1689" s="131">
        <f>IF(A1689=1,0.1*ε_cu1cd,C1688+B1688)</f>
        <v/>
      </c>
      <c r="D1689" s="113">
        <f>IF('Нормальний переріз'!$D$68&gt;0,1,2)</f>
        <v/>
      </c>
      <c r="E1689" s="144">
        <f>IF(D1689=1,F1689,G1689)</f>
        <v/>
      </c>
      <c r="F1689" s="124">
        <f>IF(AI1688,0.11*ε_cu1cd,IF(AH1688,F1688*0.01,F1688))</f>
        <v/>
      </c>
      <c r="G1689" s="124">
        <f>IF(AP1688,-0.1*ε_cu1cd,IF(AM1688,G1688*0.01,G1688))</f>
        <v/>
      </c>
      <c r="H1689" s="113">
        <f>IF(A1689=1,E1689,IF(AO1688,H1688-E1688+E1689,IF(AP1688,0.8*H1688,H1688+E1689)))</f>
        <v/>
      </c>
      <c r="I1689" s="169">
        <f>(C1689-H1689)/h</f>
        <v/>
      </c>
      <c r="J1689">
        <f>C1689/(ε_c1cd)</f>
        <v/>
      </c>
      <c r="K1689">
        <f>C1689/I1689</f>
        <v/>
      </c>
      <c r="L1689" s="131">
        <f>I1689/(ε_c1cd)</f>
        <v/>
      </c>
      <c r="M1689">
        <f>I1689*(K1689-Z_s1)</f>
        <v/>
      </c>
      <c r="N1689">
        <f>I1689*(K1689-Z_s2)</f>
        <v/>
      </c>
      <c r="O1689">
        <f>E_s*M1689</f>
        <v/>
      </c>
      <c r="P1689">
        <f>E_s*N1689</f>
        <v/>
      </c>
      <c r="Q1689">
        <f>O1689*A_s1</f>
        <v/>
      </c>
      <c r="R1689">
        <f>P1689*A_s2</f>
        <v/>
      </c>
      <c r="S1689">
        <f>Q1689*($K1689-Z_s1)</f>
        <v/>
      </c>
      <c r="T1689">
        <f>R1689*($K1689-Z_s2)</f>
        <v/>
      </c>
      <c r="U1689">
        <f>(INDIRECT("a_"&amp;U$2)/(U$2+1))*(($C1689^(U$2+1)-$H1689^(U$2+1))/(ε_c1cd^(U$2+1)))</f>
        <v/>
      </c>
      <c r="V1689">
        <f>(INDIRECT("a_"&amp;V$2)/(V$2+1))*(($C1689^(V$2+1)-$H1689^(V$2+1))/(ε_c1cd^(V$2+1)))</f>
        <v/>
      </c>
      <c r="W1689">
        <f>(INDIRECT("a_"&amp;W$2)/(W$2+1))*(($C1689^(W$2+1)-$H1689^(W$2+1))/(ε_c1cd^(W$2+1)))</f>
        <v/>
      </c>
      <c r="X1689">
        <f>(INDIRECT("a_"&amp;X$2)/(X$2+1))*(($C1689^(X$2+1)-$H1689^(X$2+1))/(ε_c1cd^(X$2+1)))</f>
        <v/>
      </c>
      <c r="Y1689">
        <f>(INDIRECT("a_"&amp;Y$2)/(Y$2+1))*(($C1689^(Y$2+1)-$H1689^(Y$2+1))/(ε_c1cd^(Y$2+1)))</f>
        <v/>
      </c>
      <c r="Z1689">
        <f>(INDIRECT("a_"&amp;Z$2)/(Z$2+2))*(($C1689^(Z$2+2)-$H1689^(Z$2+2))/(ε_c1cd^(Z$2+2)))</f>
        <v/>
      </c>
      <c r="AA1689">
        <f>(INDIRECT("a_"&amp;AA$2)/(AA$2+2))*(($C1689^(AA$2+2)-$H1689^(AA$2+2))/(ε_c1cd^(AA$2+2)))</f>
        <v/>
      </c>
      <c r="AB1689">
        <f>(INDIRECT("a_"&amp;AB$2)/(AB$2+2))*(($C1689^(AB$2+2)-$H1689^(AB$2+2))/(ε_c1cd^(AB$2+2)))</f>
        <v/>
      </c>
      <c r="AC1689">
        <f>(INDIRECT("a_"&amp;AC$2)/(AC$2+2))*(($C1689^(AC$2+2)-$H1689^(AC$2+2))/(ε_c1cd^(AC$2+2)))</f>
        <v/>
      </c>
      <c r="AD1689">
        <f>(INDIRECT("a_"&amp;AD$2)/(AD$2+2))*(($C1689^(AD$2+2)-$H1689^(AD$2+2))/(ε_c1cd^(AD$2+2)))</f>
        <v/>
      </c>
      <c r="AE1689" s="111">
        <f>(b*f_cd/L1689)*SUM(U1689:Y1689)+SUM(Q1689:R1689)</f>
        <v/>
      </c>
      <c r="AF1689" s="112">
        <f>AE1689*(K1689-y+e)</f>
        <v/>
      </c>
      <c r="AG1689" s="113">
        <f>(b*f_cd/(L1689^2))*SUM(Z1689:AD1689)+SUM(S1689:T1689)-AF1689</f>
        <v/>
      </c>
      <c r="AH1689" s="114">
        <f>AG1689&lt;0</f>
        <v/>
      </c>
      <c r="AI1689" s="115">
        <f>IF(A1689=1,FALSE,(AND(AQ1689,AH1689,NOT(AI1688))))</f>
        <v/>
      </c>
      <c r="AJ1689" s="116">
        <f>(b*f_cd/L1689)*(a_1/2*J1689^2+a_2/3*J1689^3+a_3/4*J1689^4+a_4/5*J1689^5+a_5/6*J1689^6)+SUM(Q1689:R1689)</f>
        <v/>
      </c>
      <c r="AK1689">
        <f>AJ1689*(K1689-y+e)</f>
        <v/>
      </c>
      <c r="AL1689" s="118">
        <f>(b*f_cd/(L1689^2))*(a_1/3*J1689^3+a_2/4*J1689^4+a_3/5*J1689^5+a_4/6*J1689^6+a_5/7*J1689^7)+SUM(S1689:T1689)-AK1689</f>
        <v/>
      </c>
      <c r="AM1689" s="114">
        <f>AL1689&gt;0</f>
        <v/>
      </c>
      <c r="AN1689" s="115">
        <f>IF(A1689=1,FALSE,(AND(AQ1689,AM1689,NOT(AN1688))))</f>
        <v/>
      </c>
      <c r="AO1689">
        <f>IF(D1689=1,AND(AH1689,NOT(AI1689)),AND(AM1689,NOT(AN1689)))</f>
        <v/>
      </c>
      <c r="AP1689" s="119">
        <f>IF(D1689=1,AI1689,AN1689)</f>
        <v/>
      </c>
      <c r="AQ1689" s="125">
        <f>ABS(E1689)&lt;$AQ$2</f>
        <v/>
      </c>
      <c r="AS1689">
        <f>IF(AP1689,MAX(AS$3:AS1687)+1,"")</f>
        <v/>
      </c>
    </row>
    <row r="1690">
      <c r="A1690" t="n">
        <v>1600</v>
      </c>
      <c r="B1690" s="131">
        <f>IF(A1690=1,0,IF(AP1690,0.1*ε_cu1cd,0))</f>
        <v/>
      </c>
      <c r="C1690" s="131">
        <f>IF(A1690=1,0.1*ε_cu1cd,C1689+B1689)</f>
        <v/>
      </c>
      <c r="D1690" s="113">
        <f>IF('Нормальний переріз'!$D$68&gt;0,1,2)</f>
        <v/>
      </c>
      <c r="E1690" s="144">
        <f>IF(D1690=1,F1690,G1690)</f>
        <v/>
      </c>
      <c r="F1690" s="124">
        <f>IF(AI1689,0.11*ε_cu1cd,IF(AH1689,F1689*0.01,F1689))</f>
        <v/>
      </c>
      <c r="G1690" s="124">
        <f>IF(AP1689,-0.1*ε_cu1cd,IF(AM1689,G1689*0.01,G1689))</f>
        <v/>
      </c>
      <c r="H1690" s="113">
        <f>IF(A1690=1,E1690,IF(AO1689,H1689-E1689+E1690,IF(AP1689,0.8*H1689,H1689+E1690)))</f>
        <v/>
      </c>
      <c r="I1690" s="169">
        <f>(C1690-H1690)/h</f>
        <v/>
      </c>
      <c r="J1690">
        <f>C1690/(ε_c1cd)</f>
        <v/>
      </c>
      <c r="K1690">
        <f>C1690/I1690</f>
        <v/>
      </c>
      <c r="L1690" s="131">
        <f>I1690/(ε_c1cd)</f>
        <v/>
      </c>
      <c r="M1690">
        <f>I1690*(K1690-Z_s1)</f>
        <v/>
      </c>
      <c r="N1690">
        <f>I1690*(K1690-Z_s2)</f>
        <v/>
      </c>
      <c r="O1690">
        <f>E_s*M1690</f>
        <v/>
      </c>
      <c r="P1690">
        <f>E_s*N1690</f>
        <v/>
      </c>
      <c r="Q1690">
        <f>O1690*A_s1</f>
        <v/>
      </c>
      <c r="R1690">
        <f>P1690*A_s2</f>
        <v/>
      </c>
      <c r="S1690">
        <f>Q1690*($K1690-Z_s1)</f>
        <v/>
      </c>
      <c r="T1690">
        <f>R1690*($K1690-Z_s2)</f>
        <v/>
      </c>
      <c r="U1690">
        <f>(INDIRECT("a_"&amp;U$2)/(U$2+1))*(($C1690^(U$2+1)-$H1690^(U$2+1))/(ε_c1cd^(U$2+1)))</f>
        <v/>
      </c>
      <c r="V1690">
        <f>(INDIRECT("a_"&amp;V$2)/(V$2+1))*(($C1690^(V$2+1)-$H1690^(V$2+1))/(ε_c1cd^(V$2+1)))</f>
        <v/>
      </c>
      <c r="W1690">
        <f>(INDIRECT("a_"&amp;W$2)/(W$2+1))*(($C1690^(W$2+1)-$H1690^(W$2+1))/(ε_c1cd^(W$2+1)))</f>
        <v/>
      </c>
      <c r="X1690">
        <f>(INDIRECT("a_"&amp;X$2)/(X$2+1))*(($C1690^(X$2+1)-$H1690^(X$2+1))/(ε_c1cd^(X$2+1)))</f>
        <v/>
      </c>
      <c r="Y1690">
        <f>(INDIRECT("a_"&amp;Y$2)/(Y$2+1))*(($C1690^(Y$2+1)-$H1690^(Y$2+1))/(ε_c1cd^(Y$2+1)))</f>
        <v/>
      </c>
      <c r="Z1690">
        <f>(INDIRECT("a_"&amp;Z$2)/(Z$2+2))*(($C1690^(Z$2+2)-$H1690^(Z$2+2))/(ε_c1cd^(Z$2+2)))</f>
        <v/>
      </c>
      <c r="AA1690">
        <f>(INDIRECT("a_"&amp;AA$2)/(AA$2+2))*(($C1690^(AA$2+2)-$H1690^(AA$2+2))/(ε_c1cd^(AA$2+2)))</f>
        <v/>
      </c>
      <c r="AB1690">
        <f>(INDIRECT("a_"&amp;AB$2)/(AB$2+2))*(($C1690^(AB$2+2)-$H1690^(AB$2+2))/(ε_c1cd^(AB$2+2)))</f>
        <v/>
      </c>
      <c r="AC1690">
        <f>(INDIRECT("a_"&amp;AC$2)/(AC$2+2))*(($C1690^(AC$2+2)-$H1690^(AC$2+2))/(ε_c1cd^(AC$2+2)))</f>
        <v/>
      </c>
      <c r="AD1690">
        <f>(INDIRECT("a_"&amp;AD$2)/(AD$2+2))*(($C1690^(AD$2+2)-$H1690^(AD$2+2))/(ε_c1cd^(AD$2+2)))</f>
        <v/>
      </c>
      <c r="AE1690" s="111">
        <f>(b*f_cd/L1690)*SUM(U1690:Y1690)+SUM(Q1690:R1690)</f>
        <v/>
      </c>
      <c r="AF1690" s="112">
        <f>AE1690*(K1690-y+e)</f>
        <v/>
      </c>
      <c r="AG1690" s="113">
        <f>(b*f_cd/(L1690^2))*SUM(Z1690:AD1690)+SUM(S1690:T1690)-AF1690</f>
        <v/>
      </c>
      <c r="AH1690" s="114">
        <f>AG1690&lt;0</f>
        <v/>
      </c>
      <c r="AI1690" s="115">
        <f>IF(A1690=1,FALSE,(AND(AQ1690,AH1690,NOT(AI1689))))</f>
        <v/>
      </c>
      <c r="AJ1690" s="116">
        <f>(b*f_cd/L1690)*(a_1/2*J1690^2+a_2/3*J1690^3+a_3/4*J1690^4+a_4/5*J1690^5+a_5/6*J1690^6)+SUM(Q1690:R1690)</f>
        <v/>
      </c>
      <c r="AK1690">
        <f>AJ1690*(K1690-y+e)</f>
        <v/>
      </c>
      <c r="AL1690" s="118">
        <f>(b*f_cd/(L1690^2))*(a_1/3*J1690^3+a_2/4*J1690^4+a_3/5*J1690^5+a_4/6*J1690^6+a_5/7*J1690^7)+SUM(S1690:T1690)-AK1690</f>
        <v/>
      </c>
      <c r="AM1690" s="114">
        <f>AL1690&gt;0</f>
        <v/>
      </c>
      <c r="AN1690" s="115">
        <f>IF(A1690=1,FALSE,(AND(AQ1690,AM1690,NOT(AN1689))))</f>
        <v/>
      </c>
      <c r="AO1690">
        <f>IF(D1690=1,AND(AH1690,NOT(AI1690)),AND(AM1690,NOT(AN1690)))</f>
        <v/>
      </c>
      <c r="AP1690" s="119">
        <f>IF(D1690=1,AI1690,AN1690)</f>
        <v/>
      </c>
      <c r="AQ1690" s="125">
        <f>ABS(E1690)&lt;$AQ$2</f>
        <v/>
      </c>
      <c r="AS1690">
        <f>IF(AP1690,MAX(AS$3:AS1688)+1,"")</f>
        <v/>
      </c>
    </row>
    <row r="1691">
      <c r="A1691" t="n">
        <v>1601</v>
      </c>
      <c r="B1691" s="131">
        <f>IF(A1691=1,0,IF(AP1691,0.1*ε_cu1cd,0))</f>
        <v/>
      </c>
      <c r="C1691" s="131">
        <f>IF(A1691=1,0.1*ε_cu1cd,C1690+B1690)</f>
        <v/>
      </c>
      <c r="D1691" s="113">
        <f>IF('Нормальний переріз'!$D$68&gt;0,1,2)</f>
        <v/>
      </c>
      <c r="E1691" s="144">
        <f>IF(D1691=1,F1691,G1691)</f>
        <v/>
      </c>
      <c r="F1691" s="124">
        <f>IF(AI1690,0.11*ε_cu1cd,IF(AH1690,F1690*0.01,F1690))</f>
        <v/>
      </c>
      <c r="G1691" s="124">
        <f>IF(AP1690,-0.1*ε_cu1cd,IF(AM1690,G1690*0.01,G1690))</f>
        <v/>
      </c>
      <c r="H1691" s="113">
        <f>IF(A1691=1,E1691,IF(AO1690,H1690-E1690+E1691,IF(AP1690,0.8*H1690,H1690+E1691)))</f>
        <v/>
      </c>
      <c r="I1691" s="169">
        <f>(C1691-H1691)/h</f>
        <v/>
      </c>
      <c r="J1691">
        <f>C1691/(ε_c1cd)</f>
        <v/>
      </c>
      <c r="K1691">
        <f>C1691/I1691</f>
        <v/>
      </c>
      <c r="L1691" s="131">
        <f>I1691/(ε_c1cd)</f>
        <v/>
      </c>
      <c r="M1691">
        <f>I1691*(K1691-Z_s1)</f>
        <v/>
      </c>
      <c r="N1691">
        <f>I1691*(K1691-Z_s2)</f>
        <v/>
      </c>
      <c r="O1691">
        <f>E_s*M1691</f>
        <v/>
      </c>
      <c r="P1691">
        <f>E_s*N1691</f>
        <v/>
      </c>
      <c r="Q1691">
        <f>O1691*A_s1</f>
        <v/>
      </c>
      <c r="R1691">
        <f>P1691*A_s2</f>
        <v/>
      </c>
      <c r="S1691">
        <f>Q1691*($K1691-Z_s1)</f>
        <v/>
      </c>
      <c r="T1691">
        <f>R1691*($K1691-Z_s2)</f>
        <v/>
      </c>
      <c r="U1691">
        <f>(INDIRECT("a_"&amp;U$2)/(U$2+1))*(($C1691^(U$2+1)-$H1691^(U$2+1))/(ε_c1cd^(U$2+1)))</f>
        <v/>
      </c>
      <c r="V1691">
        <f>(INDIRECT("a_"&amp;V$2)/(V$2+1))*(($C1691^(V$2+1)-$H1691^(V$2+1))/(ε_c1cd^(V$2+1)))</f>
        <v/>
      </c>
      <c r="W1691">
        <f>(INDIRECT("a_"&amp;W$2)/(W$2+1))*(($C1691^(W$2+1)-$H1691^(W$2+1))/(ε_c1cd^(W$2+1)))</f>
        <v/>
      </c>
      <c r="X1691">
        <f>(INDIRECT("a_"&amp;X$2)/(X$2+1))*(($C1691^(X$2+1)-$H1691^(X$2+1))/(ε_c1cd^(X$2+1)))</f>
        <v/>
      </c>
      <c r="Y1691">
        <f>(INDIRECT("a_"&amp;Y$2)/(Y$2+1))*(($C1691^(Y$2+1)-$H1691^(Y$2+1))/(ε_c1cd^(Y$2+1)))</f>
        <v/>
      </c>
      <c r="Z1691">
        <f>(INDIRECT("a_"&amp;Z$2)/(Z$2+2))*(($C1691^(Z$2+2)-$H1691^(Z$2+2))/(ε_c1cd^(Z$2+2)))</f>
        <v/>
      </c>
      <c r="AA1691">
        <f>(INDIRECT("a_"&amp;AA$2)/(AA$2+2))*(($C1691^(AA$2+2)-$H1691^(AA$2+2))/(ε_c1cd^(AA$2+2)))</f>
        <v/>
      </c>
      <c r="AB1691">
        <f>(INDIRECT("a_"&amp;AB$2)/(AB$2+2))*(($C1691^(AB$2+2)-$H1691^(AB$2+2))/(ε_c1cd^(AB$2+2)))</f>
        <v/>
      </c>
      <c r="AC1691">
        <f>(INDIRECT("a_"&amp;AC$2)/(AC$2+2))*(($C1691^(AC$2+2)-$H1691^(AC$2+2))/(ε_c1cd^(AC$2+2)))</f>
        <v/>
      </c>
      <c r="AD1691">
        <f>(INDIRECT("a_"&amp;AD$2)/(AD$2+2))*(($C1691^(AD$2+2)-$H1691^(AD$2+2))/(ε_c1cd^(AD$2+2)))</f>
        <v/>
      </c>
      <c r="AE1691" s="111">
        <f>(b*f_cd/L1691)*SUM(U1691:Y1691)+SUM(Q1691:R1691)</f>
        <v/>
      </c>
      <c r="AF1691" s="112">
        <f>AE1691*(K1691-y+e)</f>
        <v/>
      </c>
      <c r="AG1691" s="113">
        <f>(b*f_cd/(L1691^2))*SUM(Z1691:AD1691)+SUM(S1691:T1691)-AF1691</f>
        <v/>
      </c>
      <c r="AH1691" s="114">
        <f>AG1691&lt;0</f>
        <v/>
      </c>
      <c r="AI1691" s="115">
        <f>IF(A1691=1,FALSE,(AND(AQ1691,AH1691,NOT(AI1690))))</f>
        <v/>
      </c>
      <c r="AJ1691" s="116">
        <f>(b*f_cd/L1691)*(a_1/2*J1691^2+a_2/3*J1691^3+a_3/4*J1691^4+a_4/5*J1691^5+a_5/6*J1691^6)+SUM(Q1691:R1691)</f>
        <v/>
      </c>
      <c r="AK1691">
        <f>AJ1691*(K1691-y+e)</f>
        <v/>
      </c>
      <c r="AL1691" s="118">
        <f>(b*f_cd/(L1691^2))*(a_1/3*J1691^3+a_2/4*J1691^4+a_3/5*J1691^5+a_4/6*J1691^6+a_5/7*J1691^7)+SUM(S1691:T1691)-AK1691</f>
        <v/>
      </c>
      <c r="AM1691" s="114">
        <f>AL1691&gt;0</f>
        <v/>
      </c>
      <c r="AN1691" s="115">
        <f>IF(A1691=1,FALSE,(AND(AQ1691,AM1691,NOT(AN1690))))</f>
        <v/>
      </c>
      <c r="AO1691">
        <f>IF(D1691=1,AND(AH1691,NOT(AI1691)),AND(AM1691,NOT(AN1691)))</f>
        <v/>
      </c>
      <c r="AP1691" s="119">
        <f>IF(D1691=1,AI1691,AN1691)</f>
        <v/>
      </c>
      <c r="AQ1691" s="125">
        <f>ABS(E1691)&lt;$AQ$2</f>
        <v/>
      </c>
      <c r="AS1691">
        <f>IF(AP1691,MAX(AS$3:AS1689)+1,"")</f>
        <v/>
      </c>
    </row>
    <row r="1692">
      <c r="A1692" t="n">
        <v>1602</v>
      </c>
      <c r="B1692" s="131">
        <f>IF(A1692=1,0,IF(AP1692,0.1*ε_cu1cd,0))</f>
        <v/>
      </c>
      <c r="C1692" s="131">
        <f>IF(A1692=1,0.1*ε_cu1cd,C1691+B1691)</f>
        <v/>
      </c>
      <c r="D1692" s="113">
        <f>IF('Нормальний переріз'!$D$68&gt;0,1,2)</f>
        <v/>
      </c>
      <c r="E1692" s="144">
        <f>IF(D1692=1,F1692,G1692)</f>
        <v/>
      </c>
      <c r="F1692" s="124">
        <f>IF(AI1691,0.11*ε_cu1cd,IF(AH1691,F1691*0.01,F1691))</f>
        <v/>
      </c>
      <c r="G1692" s="124">
        <f>IF(AP1691,-0.1*ε_cu1cd,IF(AM1691,G1691*0.01,G1691))</f>
        <v/>
      </c>
      <c r="H1692" s="113">
        <f>IF(A1692=1,E1692,IF(AO1691,H1691-E1691+E1692,IF(AP1691,0.8*H1691,H1691+E1692)))</f>
        <v/>
      </c>
      <c r="I1692" s="169">
        <f>(C1692-H1692)/h</f>
        <v/>
      </c>
      <c r="J1692">
        <f>C1692/(ε_c1cd)</f>
        <v/>
      </c>
      <c r="K1692">
        <f>C1692/I1692</f>
        <v/>
      </c>
      <c r="L1692" s="131">
        <f>I1692/(ε_c1cd)</f>
        <v/>
      </c>
      <c r="M1692">
        <f>I1692*(K1692-Z_s1)</f>
        <v/>
      </c>
      <c r="N1692">
        <f>I1692*(K1692-Z_s2)</f>
        <v/>
      </c>
      <c r="O1692">
        <f>E_s*M1692</f>
        <v/>
      </c>
      <c r="P1692">
        <f>E_s*N1692</f>
        <v/>
      </c>
      <c r="Q1692">
        <f>O1692*A_s1</f>
        <v/>
      </c>
      <c r="R1692">
        <f>P1692*A_s2</f>
        <v/>
      </c>
      <c r="S1692">
        <f>Q1692*($K1692-Z_s1)</f>
        <v/>
      </c>
      <c r="T1692">
        <f>R1692*($K1692-Z_s2)</f>
        <v/>
      </c>
      <c r="U1692">
        <f>(INDIRECT("a_"&amp;U$2)/(U$2+1))*(($C1692^(U$2+1)-$H1692^(U$2+1))/(ε_c1cd^(U$2+1)))</f>
        <v/>
      </c>
      <c r="V1692">
        <f>(INDIRECT("a_"&amp;V$2)/(V$2+1))*(($C1692^(V$2+1)-$H1692^(V$2+1))/(ε_c1cd^(V$2+1)))</f>
        <v/>
      </c>
      <c r="W1692">
        <f>(INDIRECT("a_"&amp;W$2)/(W$2+1))*(($C1692^(W$2+1)-$H1692^(W$2+1))/(ε_c1cd^(W$2+1)))</f>
        <v/>
      </c>
      <c r="X1692">
        <f>(INDIRECT("a_"&amp;X$2)/(X$2+1))*(($C1692^(X$2+1)-$H1692^(X$2+1))/(ε_c1cd^(X$2+1)))</f>
        <v/>
      </c>
      <c r="Y1692">
        <f>(INDIRECT("a_"&amp;Y$2)/(Y$2+1))*(($C1692^(Y$2+1)-$H1692^(Y$2+1))/(ε_c1cd^(Y$2+1)))</f>
        <v/>
      </c>
      <c r="Z1692">
        <f>(INDIRECT("a_"&amp;Z$2)/(Z$2+2))*(($C1692^(Z$2+2)-$H1692^(Z$2+2))/(ε_c1cd^(Z$2+2)))</f>
        <v/>
      </c>
      <c r="AA1692">
        <f>(INDIRECT("a_"&amp;AA$2)/(AA$2+2))*(($C1692^(AA$2+2)-$H1692^(AA$2+2))/(ε_c1cd^(AA$2+2)))</f>
        <v/>
      </c>
      <c r="AB1692">
        <f>(INDIRECT("a_"&amp;AB$2)/(AB$2+2))*(($C1692^(AB$2+2)-$H1692^(AB$2+2))/(ε_c1cd^(AB$2+2)))</f>
        <v/>
      </c>
      <c r="AC1692">
        <f>(INDIRECT("a_"&amp;AC$2)/(AC$2+2))*(($C1692^(AC$2+2)-$H1692^(AC$2+2))/(ε_c1cd^(AC$2+2)))</f>
        <v/>
      </c>
      <c r="AD1692">
        <f>(INDIRECT("a_"&amp;AD$2)/(AD$2+2))*(($C1692^(AD$2+2)-$H1692^(AD$2+2))/(ε_c1cd^(AD$2+2)))</f>
        <v/>
      </c>
      <c r="AE1692" s="111">
        <f>(b*f_cd/L1692)*SUM(U1692:Y1692)+SUM(Q1692:R1692)</f>
        <v/>
      </c>
      <c r="AF1692" s="112">
        <f>AE1692*(K1692-y+e)</f>
        <v/>
      </c>
      <c r="AG1692" s="113">
        <f>(b*f_cd/(L1692^2))*SUM(Z1692:AD1692)+SUM(S1692:T1692)-AF1692</f>
        <v/>
      </c>
      <c r="AH1692" s="114">
        <f>AG1692&lt;0</f>
        <v/>
      </c>
      <c r="AI1692" s="115">
        <f>IF(A1692=1,FALSE,(AND(AQ1692,AH1692,NOT(AI1691))))</f>
        <v/>
      </c>
      <c r="AJ1692" s="116">
        <f>(b*f_cd/L1692)*(a_1/2*J1692^2+a_2/3*J1692^3+a_3/4*J1692^4+a_4/5*J1692^5+a_5/6*J1692^6)+SUM(Q1692:R1692)</f>
        <v/>
      </c>
      <c r="AK1692">
        <f>AJ1692*(K1692-y+e)</f>
        <v/>
      </c>
      <c r="AL1692" s="118">
        <f>(b*f_cd/(L1692^2))*(a_1/3*J1692^3+a_2/4*J1692^4+a_3/5*J1692^5+a_4/6*J1692^6+a_5/7*J1692^7)+SUM(S1692:T1692)-AK1692</f>
        <v/>
      </c>
      <c r="AM1692" s="114">
        <f>AL1692&gt;0</f>
        <v/>
      </c>
      <c r="AN1692" s="115">
        <f>IF(A1692=1,FALSE,(AND(AQ1692,AM1692,NOT(AN1691))))</f>
        <v/>
      </c>
      <c r="AO1692">
        <f>IF(D1692=1,AND(AH1692,NOT(AI1692)),AND(AM1692,NOT(AN1692)))</f>
        <v/>
      </c>
      <c r="AP1692" s="119">
        <f>IF(D1692=1,AI1692,AN1692)</f>
        <v/>
      </c>
      <c r="AQ1692" s="125">
        <f>ABS(E1692)&lt;$AQ$2</f>
        <v/>
      </c>
      <c r="AS1692">
        <f>IF(AP1692,MAX(AS$3:AS1690)+1,"")</f>
        <v/>
      </c>
    </row>
    <row r="1693">
      <c r="A1693" t="n">
        <v>1603</v>
      </c>
      <c r="B1693" s="131">
        <f>IF(A1693=1,0,IF(AP1693,0.1*ε_cu1cd,0))</f>
        <v/>
      </c>
      <c r="C1693" s="131">
        <f>IF(A1693=1,0.1*ε_cu1cd,C1692+B1692)</f>
        <v/>
      </c>
      <c r="D1693" s="113">
        <f>IF('Нормальний переріз'!$D$68&gt;0,1,2)</f>
        <v/>
      </c>
      <c r="E1693" s="144">
        <f>IF(D1693=1,F1693,G1693)</f>
        <v/>
      </c>
      <c r="F1693" s="124">
        <f>IF(AI1692,0.11*ε_cu1cd,IF(AH1692,F1692*0.01,F1692))</f>
        <v/>
      </c>
      <c r="G1693" s="124">
        <f>IF(AP1692,-0.1*ε_cu1cd,IF(AM1692,G1692*0.01,G1692))</f>
        <v/>
      </c>
      <c r="H1693" s="113">
        <f>IF(A1693=1,E1693,IF(AO1692,H1692-E1692+E1693,IF(AP1692,0.8*H1692,H1692+E1693)))</f>
        <v/>
      </c>
      <c r="I1693" s="169">
        <f>(C1693-H1693)/h</f>
        <v/>
      </c>
      <c r="J1693">
        <f>C1693/(ε_c1cd)</f>
        <v/>
      </c>
      <c r="K1693">
        <f>C1693/I1693</f>
        <v/>
      </c>
      <c r="L1693" s="131">
        <f>I1693/(ε_c1cd)</f>
        <v/>
      </c>
      <c r="M1693">
        <f>I1693*(K1693-Z_s1)</f>
        <v/>
      </c>
      <c r="N1693">
        <f>I1693*(K1693-Z_s2)</f>
        <v/>
      </c>
      <c r="O1693">
        <f>E_s*M1693</f>
        <v/>
      </c>
      <c r="P1693">
        <f>E_s*N1693</f>
        <v/>
      </c>
      <c r="Q1693">
        <f>O1693*A_s1</f>
        <v/>
      </c>
      <c r="R1693">
        <f>P1693*A_s2</f>
        <v/>
      </c>
      <c r="S1693">
        <f>Q1693*($K1693-Z_s1)</f>
        <v/>
      </c>
      <c r="T1693">
        <f>R1693*($K1693-Z_s2)</f>
        <v/>
      </c>
      <c r="U1693">
        <f>(INDIRECT("a_"&amp;U$2)/(U$2+1))*(($C1693^(U$2+1)-$H1693^(U$2+1))/(ε_c1cd^(U$2+1)))</f>
        <v/>
      </c>
      <c r="V1693">
        <f>(INDIRECT("a_"&amp;V$2)/(V$2+1))*(($C1693^(V$2+1)-$H1693^(V$2+1))/(ε_c1cd^(V$2+1)))</f>
        <v/>
      </c>
      <c r="W1693">
        <f>(INDIRECT("a_"&amp;W$2)/(W$2+1))*(($C1693^(W$2+1)-$H1693^(W$2+1))/(ε_c1cd^(W$2+1)))</f>
        <v/>
      </c>
      <c r="X1693">
        <f>(INDIRECT("a_"&amp;X$2)/(X$2+1))*(($C1693^(X$2+1)-$H1693^(X$2+1))/(ε_c1cd^(X$2+1)))</f>
        <v/>
      </c>
      <c r="Y1693">
        <f>(INDIRECT("a_"&amp;Y$2)/(Y$2+1))*(($C1693^(Y$2+1)-$H1693^(Y$2+1))/(ε_c1cd^(Y$2+1)))</f>
        <v/>
      </c>
      <c r="Z1693">
        <f>(INDIRECT("a_"&amp;Z$2)/(Z$2+2))*(($C1693^(Z$2+2)-$H1693^(Z$2+2))/(ε_c1cd^(Z$2+2)))</f>
        <v/>
      </c>
      <c r="AA1693">
        <f>(INDIRECT("a_"&amp;AA$2)/(AA$2+2))*(($C1693^(AA$2+2)-$H1693^(AA$2+2))/(ε_c1cd^(AA$2+2)))</f>
        <v/>
      </c>
      <c r="AB1693">
        <f>(INDIRECT("a_"&amp;AB$2)/(AB$2+2))*(($C1693^(AB$2+2)-$H1693^(AB$2+2))/(ε_c1cd^(AB$2+2)))</f>
        <v/>
      </c>
      <c r="AC1693">
        <f>(INDIRECT("a_"&amp;AC$2)/(AC$2+2))*(($C1693^(AC$2+2)-$H1693^(AC$2+2))/(ε_c1cd^(AC$2+2)))</f>
        <v/>
      </c>
      <c r="AD1693">
        <f>(INDIRECT("a_"&amp;AD$2)/(AD$2+2))*(($C1693^(AD$2+2)-$H1693^(AD$2+2))/(ε_c1cd^(AD$2+2)))</f>
        <v/>
      </c>
      <c r="AE1693" s="111">
        <f>(b*f_cd/L1693)*SUM(U1693:Y1693)+SUM(Q1693:R1693)</f>
        <v/>
      </c>
      <c r="AF1693" s="112">
        <f>AE1693*(K1693-y+e)</f>
        <v/>
      </c>
      <c r="AG1693" s="113">
        <f>(b*f_cd/(L1693^2))*SUM(Z1693:AD1693)+SUM(S1693:T1693)-AF1693</f>
        <v/>
      </c>
      <c r="AH1693" s="114">
        <f>AG1693&lt;0</f>
        <v/>
      </c>
      <c r="AI1693" s="115">
        <f>IF(A1693=1,FALSE,(AND(AQ1693,AH1693,NOT(AI1692))))</f>
        <v/>
      </c>
      <c r="AJ1693" s="116">
        <f>(b*f_cd/L1693)*(a_1/2*J1693^2+a_2/3*J1693^3+a_3/4*J1693^4+a_4/5*J1693^5+a_5/6*J1693^6)+SUM(Q1693:R1693)</f>
        <v/>
      </c>
      <c r="AK1693">
        <f>AJ1693*(K1693-y+e)</f>
        <v/>
      </c>
      <c r="AL1693" s="118">
        <f>(b*f_cd/(L1693^2))*(a_1/3*J1693^3+a_2/4*J1693^4+a_3/5*J1693^5+a_4/6*J1693^6+a_5/7*J1693^7)+SUM(S1693:T1693)-AK1693</f>
        <v/>
      </c>
      <c r="AM1693" s="114">
        <f>AL1693&gt;0</f>
        <v/>
      </c>
      <c r="AN1693" s="115">
        <f>IF(A1693=1,FALSE,(AND(AQ1693,AM1693,NOT(AN1692))))</f>
        <v/>
      </c>
      <c r="AO1693">
        <f>IF(D1693=1,AND(AH1693,NOT(AI1693)),AND(AM1693,NOT(AN1693)))</f>
        <v/>
      </c>
      <c r="AP1693" s="119">
        <f>IF(D1693=1,AI1693,AN1693)</f>
        <v/>
      </c>
      <c r="AQ1693" s="125">
        <f>ABS(E1693)&lt;$AQ$2</f>
        <v/>
      </c>
      <c r="AS1693">
        <f>IF(AP1693,MAX(AS$3:AS1691)+1,"")</f>
        <v/>
      </c>
    </row>
    <row r="1694">
      <c r="A1694" t="n">
        <v>1604</v>
      </c>
      <c r="B1694" s="131">
        <f>IF(A1694=1,0,IF(AP1694,0.1*ε_cu1cd,0))</f>
        <v/>
      </c>
      <c r="C1694" s="131">
        <f>IF(A1694=1,0.1*ε_cu1cd,C1693+B1693)</f>
        <v/>
      </c>
      <c r="D1694" s="113">
        <f>IF('Нормальний переріз'!$D$68&gt;0,1,2)</f>
        <v/>
      </c>
      <c r="E1694" s="144">
        <f>IF(D1694=1,F1694,G1694)</f>
        <v/>
      </c>
      <c r="F1694" s="124">
        <f>IF(AI1693,0.11*ε_cu1cd,IF(AH1693,F1693*0.01,F1693))</f>
        <v/>
      </c>
      <c r="G1694" s="124">
        <f>IF(AP1693,-0.1*ε_cu1cd,IF(AM1693,G1693*0.01,G1693))</f>
        <v/>
      </c>
      <c r="H1694" s="113">
        <f>IF(A1694=1,E1694,IF(AO1693,H1693-E1693+E1694,IF(AP1693,0.8*H1693,H1693+E1694)))</f>
        <v/>
      </c>
      <c r="I1694" s="169">
        <f>(C1694-H1694)/h</f>
        <v/>
      </c>
      <c r="J1694">
        <f>C1694/(ε_c1cd)</f>
        <v/>
      </c>
      <c r="K1694">
        <f>C1694/I1694</f>
        <v/>
      </c>
      <c r="L1694" s="131">
        <f>I1694/(ε_c1cd)</f>
        <v/>
      </c>
      <c r="M1694">
        <f>I1694*(K1694-Z_s1)</f>
        <v/>
      </c>
      <c r="N1694">
        <f>I1694*(K1694-Z_s2)</f>
        <v/>
      </c>
      <c r="O1694">
        <f>E_s*M1694</f>
        <v/>
      </c>
      <c r="P1694">
        <f>E_s*N1694</f>
        <v/>
      </c>
      <c r="Q1694">
        <f>O1694*A_s1</f>
        <v/>
      </c>
      <c r="R1694">
        <f>P1694*A_s2</f>
        <v/>
      </c>
      <c r="S1694">
        <f>Q1694*($K1694-Z_s1)</f>
        <v/>
      </c>
      <c r="T1694">
        <f>R1694*($K1694-Z_s2)</f>
        <v/>
      </c>
      <c r="U1694">
        <f>(INDIRECT("a_"&amp;U$2)/(U$2+1))*(($C1694^(U$2+1)-$H1694^(U$2+1))/(ε_c1cd^(U$2+1)))</f>
        <v/>
      </c>
      <c r="V1694">
        <f>(INDIRECT("a_"&amp;V$2)/(V$2+1))*(($C1694^(V$2+1)-$H1694^(V$2+1))/(ε_c1cd^(V$2+1)))</f>
        <v/>
      </c>
      <c r="W1694">
        <f>(INDIRECT("a_"&amp;W$2)/(W$2+1))*(($C1694^(W$2+1)-$H1694^(W$2+1))/(ε_c1cd^(W$2+1)))</f>
        <v/>
      </c>
      <c r="X1694">
        <f>(INDIRECT("a_"&amp;X$2)/(X$2+1))*(($C1694^(X$2+1)-$H1694^(X$2+1))/(ε_c1cd^(X$2+1)))</f>
        <v/>
      </c>
      <c r="Y1694">
        <f>(INDIRECT("a_"&amp;Y$2)/(Y$2+1))*(($C1694^(Y$2+1)-$H1694^(Y$2+1))/(ε_c1cd^(Y$2+1)))</f>
        <v/>
      </c>
      <c r="Z1694">
        <f>(INDIRECT("a_"&amp;Z$2)/(Z$2+2))*(($C1694^(Z$2+2)-$H1694^(Z$2+2))/(ε_c1cd^(Z$2+2)))</f>
        <v/>
      </c>
      <c r="AA1694">
        <f>(INDIRECT("a_"&amp;AA$2)/(AA$2+2))*(($C1694^(AA$2+2)-$H1694^(AA$2+2))/(ε_c1cd^(AA$2+2)))</f>
        <v/>
      </c>
      <c r="AB1694">
        <f>(INDIRECT("a_"&amp;AB$2)/(AB$2+2))*(($C1694^(AB$2+2)-$H1694^(AB$2+2))/(ε_c1cd^(AB$2+2)))</f>
        <v/>
      </c>
      <c r="AC1694">
        <f>(INDIRECT("a_"&amp;AC$2)/(AC$2+2))*(($C1694^(AC$2+2)-$H1694^(AC$2+2))/(ε_c1cd^(AC$2+2)))</f>
        <v/>
      </c>
      <c r="AD1694">
        <f>(INDIRECT("a_"&amp;AD$2)/(AD$2+2))*(($C1694^(AD$2+2)-$H1694^(AD$2+2))/(ε_c1cd^(AD$2+2)))</f>
        <v/>
      </c>
      <c r="AE1694" s="111">
        <f>(b*f_cd/L1694)*SUM(U1694:Y1694)+SUM(Q1694:R1694)</f>
        <v/>
      </c>
      <c r="AF1694" s="112">
        <f>AE1694*(K1694-y+e)</f>
        <v/>
      </c>
      <c r="AG1694" s="113">
        <f>(b*f_cd/(L1694^2))*SUM(Z1694:AD1694)+SUM(S1694:T1694)-AF1694</f>
        <v/>
      </c>
      <c r="AH1694" s="114">
        <f>AG1694&lt;0</f>
        <v/>
      </c>
      <c r="AI1694" s="115">
        <f>IF(A1694=1,FALSE,(AND(AQ1694,AH1694,NOT(AI1693))))</f>
        <v/>
      </c>
      <c r="AJ1694" s="116">
        <f>(b*f_cd/L1694)*(a_1/2*J1694^2+a_2/3*J1694^3+a_3/4*J1694^4+a_4/5*J1694^5+a_5/6*J1694^6)+SUM(Q1694:R1694)</f>
        <v/>
      </c>
      <c r="AK1694">
        <f>AJ1694*(K1694-y+e)</f>
        <v/>
      </c>
      <c r="AL1694" s="118">
        <f>(b*f_cd/(L1694^2))*(a_1/3*J1694^3+a_2/4*J1694^4+a_3/5*J1694^5+a_4/6*J1694^6+a_5/7*J1694^7)+SUM(S1694:T1694)-AK1694</f>
        <v/>
      </c>
      <c r="AM1694" s="114">
        <f>AL1694&gt;0</f>
        <v/>
      </c>
      <c r="AN1694" s="115">
        <f>IF(A1694=1,FALSE,(AND(AQ1694,AM1694,NOT(AN1693))))</f>
        <v/>
      </c>
      <c r="AO1694">
        <f>IF(D1694=1,AND(AH1694,NOT(AI1694)),AND(AM1694,NOT(AN1694)))</f>
        <v/>
      </c>
      <c r="AP1694" s="119">
        <f>IF(D1694=1,AI1694,AN1694)</f>
        <v/>
      </c>
      <c r="AQ1694" s="125">
        <f>ABS(E1694)&lt;$AQ$2</f>
        <v/>
      </c>
      <c r="AS1694">
        <f>IF(AP1694,MAX(AS$3:AS1692)+1,"")</f>
        <v/>
      </c>
    </row>
    <row r="1695">
      <c r="A1695" t="n">
        <v>1605</v>
      </c>
      <c r="B1695" s="131">
        <f>IF(A1695=1,0,IF(AP1695,0.1*ε_cu1cd,0))</f>
        <v/>
      </c>
      <c r="C1695" s="131">
        <f>IF(A1695=1,0.1*ε_cu1cd,C1694+B1694)</f>
        <v/>
      </c>
      <c r="D1695" s="113">
        <f>IF('Нормальний переріз'!$D$68&gt;0,1,2)</f>
        <v/>
      </c>
      <c r="E1695" s="144">
        <f>IF(D1695=1,F1695,G1695)</f>
        <v/>
      </c>
      <c r="F1695" s="124">
        <f>IF(AI1694,0.11*ε_cu1cd,IF(AH1694,F1694*0.01,F1694))</f>
        <v/>
      </c>
      <c r="G1695" s="124">
        <f>IF(AP1694,-0.1*ε_cu1cd,IF(AM1694,G1694*0.01,G1694))</f>
        <v/>
      </c>
      <c r="H1695" s="113">
        <f>IF(A1695=1,E1695,IF(AO1694,H1694-E1694+E1695,IF(AP1694,0.8*H1694,H1694+E1695)))</f>
        <v/>
      </c>
      <c r="I1695" s="169">
        <f>(C1695-H1695)/h</f>
        <v/>
      </c>
      <c r="J1695">
        <f>C1695/(ε_c1cd)</f>
        <v/>
      </c>
      <c r="K1695">
        <f>C1695/I1695</f>
        <v/>
      </c>
      <c r="L1695" s="131">
        <f>I1695/(ε_c1cd)</f>
        <v/>
      </c>
      <c r="M1695">
        <f>I1695*(K1695-Z_s1)</f>
        <v/>
      </c>
      <c r="N1695">
        <f>I1695*(K1695-Z_s2)</f>
        <v/>
      </c>
      <c r="O1695">
        <f>E_s*M1695</f>
        <v/>
      </c>
      <c r="P1695">
        <f>E_s*N1695</f>
        <v/>
      </c>
      <c r="Q1695">
        <f>O1695*A_s1</f>
        <v/>
      </c>
      <c r="R1695">
        <f>P1695*A_s2</f>
        <v/>
      </c>
      <c r="S1695">
        <f>Q1695*($K1695-Z_s1)</f>
        <v/>
      </c>
      <c r="T1695">
        <f>R1695*($K1695-Z_s2)</f>
        <v/>
      </c>
      <c r="U1695">
        <f>(INDIRECT("a_"&amp;U$2)/(U$2+1))*(($C1695^(U$2+1)-$H1695^(U$2+1))/(ε_c1cd^(U$2+1)))</f>
        <v/>
      </c>
      <c r="V1695">
        <f>(INDIRECT("a_"&amp;V$2)/(V$2+1))*(($C1695^(V$2+1)-$H1695^(V$2+1))/(ε_c1cd^(V$2+1)))</f>
        <v/>
      </c>
      <c r="W1695">
        <f>(INDIRECT("a_"&amp;W$2)/(W$2+1))*(($C1695^(W$2+1)-$H1695^(W$2+1))/(ε_c1cd^(W$2+1)))</f>
        <v/>
      </c>
      <c r="X1695">
        <f>(INDIRECT("a_"&amp;X$2)/(X$2+1))*(($C1695^(X$2+1)-$H1695^(X$2+1))/(ε_c1cd^(X$2+1)))</f>
        <v/>
      </c>
      <c r="Y1695">
        <f>(INDIRECT("a_"&amp;Y$2)/(Y$2+1))*(($C1695^(Y$2+1)-$H1695^(Y$2+1))/(ε_c1cd^(Y$2+1)))</f>
        <v/>
      </c>
      <c r="Z1695">
        <f>(INDIRECT("a_"&amp;Z$2)/(Z$2+2))*(($C1695^(Z$2+2)-$H1695^(Z$2+2))/(ε_c1cd^(Z$2+2)))</f>
        <v/>
      </c>
      <c r="AA1695">
        <f>(INDIRECT("a_"&amp;AA$2)/(AA$2+2))*(($C1695^(AA$2+2)-$H1695^(AA$2+2))/(ε_c1cd^(AA$2+2)))</f>
        <v/>
      </c>
      <c r="AB1695">
        <f>(INDIRECT("a_"&amp;AB$2)/(AB$2+2))*(($C1695^(AB$2+2)-$H1695^(AB$2+2))/(ε_c1cd^(AB$2+2)))</f>
        <v/>
      </c>
      <c r="AC1695">
        <f>(INDIRECT("a_"&amp;AC$2)/(AC$2+2))*(($C1695^(AC$2+2)-$H1695^(AC$2+2))/(ε_c1cd^(AC$2+2)))</f>
        <v/>
      </c>
      <c r="AD1695">
        <f>(INDIRECT("a_"&amp;AD$2)/(AD$2+2))*(($C1695^(AD$2+2)-$H1695^(AD$2+2))/(ε_c1cd^(AD$2+2)))</f>
        <v/>
      </c>
      <c r="AE1695" s="111">
        <f>(b*f_cd/L1695)*SUM(U1695:Y1695)+SUM(Q1695:R1695)</f>
        <v/>
      </c>
      <c r="AF1695" s="112">
        <f>AE1695*(K1695-y+e)</f>
        <v/>
      </c>
      <c r="AG1695" s="113">
        <f>(b*f_cd/(L1695^2))*SUM(Z1695:AD1695)+SUM(S1695:T1695)-AF1695</f>
        <v/>
      </c>
      <c r="AH1695" s="114">
        <f>AG1695&lt;0</f>
        <v/>
      </c>
      <c r="AI1695" s="115">
        <f>IF(A1695=1,FALSE,(AND(AQ1695,AH1695,NOT(AI1694))))</f>
        <v/>
      </c>
      <c r="AJ1695" s="116">
        <f>(b*f_cd/L1695)*(a_1/2*J1695^2+a_2/3*J1695^3+a_3/4*J1695^4+a_4/5*J1695^5+a_5/6*J1695^6)+SUM(Q1695:R1695)</f>
        <v/>
      </c>
      <c r="AK1695">
        <f>AJ1695*(K1695-y+e)</f>
        <v/>
      </c>
      <c r="AL1695" s="118">
        <f>(b*f_cd/(L1695^2))*(a_1/3*J1695^3+a_2/4*J1695^4+a_3/5*J1695^5+a_4/6*J1695^6+a_5/7*J1695^7)+SUM(S1695:T1695)-AK1695</f>
        <v/>
      </c>
      <c r="AM1695" s="114">
        <f>AL1695&gt;0</f>
        <v/>
      </c>
      <c r="AN1695" s="115">
        <f>IF(A1695=1,FALSE,(AND(AQ1695,AM1695,NOT(AN1694))))</f>
        <v/>
      </c>
      <c r="AO1695">
        <f>IF(D1695=1,AND(AH1695,NOT(AI1695)),AND(AM1695,NOT(AN1695)))</f>
        <v/>
      </c>
      <c r="AP1695" s="119">
        <f>IF(D1695=1,AI1695,AN1695)</f>
        <v/>
      </c>
      <c r="AQ1695" s="125">
        <f>ABS(E1695)&lt;$AQ$2</f>
        <v/>
      </c>
      <c r="AS1695">
        <f>IF(AP1695,MAX(AS$3:AS1693)+1,"")</f>
        <v/>
      </c>
    </row>
    <row r="1696">
      <c r="A1696" t="n">
        <v>1606</v>
      </c>
      <c r="B1696" s="131">
        <f>IF(A1696=1,0,IF(AP1696,0.1*ε_cu1cd,0))</f>
        <v/>
      </c>
      <c r="C1696" s="131">
        <f>IF(A1696=1,0.1*ε_cu1cd,C1695+B1695)</f>
        <v/>
      </c>
      <c r="D1696" s="113">
        <f>IF('Нормальний переріз'!$D$68&gt;0,1,2)</f>
        <v/>
      </c>
      <c r="E1696" s="144">
        <f>IF(D1696=1,F1696,G1696)</f>
        <v/>
      </c>
      <c r="F1696" s="124">
        <f>IF(AI1695,0.11*ε_cu1cd,IF(AH1695,F1695*0.01,F1695))</f>
        <v/>
      </c>
      <c r="G1696" s="124">
        <f>IF(AP1695,-0.1*ε_cu1cd,IF(AM1695,G1695*0.01,G1695))</f>
        <v/>
      </c>
      <c r="H1696" s="113">
        <f>IF(A1696=1,E1696,IF(AO1695,H1695-E1695+E1696,IF(AP1695,0.8*H1695,H1695+E1696)))</f>
        <v/>
      </c>
      <c r="I1696" s="169">
        <f>(C1696-H1696)/h</f>
        <v/>
      </c>
      <c r="J1696">
        <f>C1696/(ε_c1cd)</f>
        <v/>
      </c>
      <c r="K1696">
        <f>C1696/I1696</f>
        <v/>
      </c>
      <c r="L1696" s="131">
        <f>I1696/(ε_c1cd)</f>
        <v/>
      </c>
      <c r="M1696">
        <f>I1696*(K1696-Z_s1)</f>
        <v/>
      </c>
      <c r="N1696">
        <f>I1696*(K1696-Z_s2)</f>
        <v/>
      </c>
      <c r="O1696">
        <f>E_s*M1696</f>
        <v/>
      </c>
      <c r="P1696">
        <f>E_s*N1696</f>
        <v/>
      </c>
      <c r="Q1696">
        <f>O1696*A_s1</f>
        <v/>
      </c>
      <c r="R1696">
        <f>P1696*A_s2</f>
        <v/>
      </c>
      <c r="S1696">
        <f>Q1696*($K1696-Z_s1)</f>
        <v/>
      </c>
      <c r="T1696">
        <f>R1696*($K1696-Z_s2)</f>
        <v/>
      </c>
      <c r="U1696">
        <f>(INDIRECT("a_"&amp;U$2)/(U$2+1))*(($C1696^(U$2+1)-$H1696^(U$2+1))/(ε_c1cd^(U$2+1)))</f>
        <v/>
      </c>
      <c r="V1696">
        <f>(INDIRECT("a_"&amp;V$2)/(V$2+1))*(($C1696^(V$2+1)-$H1696^(V$2+1))/(ε_c1cd^(V$2+1)))</f>
        <v/>
      </c>
      <c r="W1696">
        <f>(INDIRECT("a_"&amp;W$2)/(W$2+1))*(($C1696^(W$2+1)-$H1696^(W$2+1))/(ε_c1cd^(W$2+1)))</f>
        <v/>
      </c>
      <c r="X1696">
        <f>(INDIRECT("a_"&amp;X$2)/(X$2+1))*(($C1696^(X$2+1)-$H1696^(X$2+1))/(ε_c1cd^(X$2+1)))</f>
        <v/>
      </c>
      <c r="Y1696">
        <f>(INDIRECT("a_"&amp;Y$2)/(Y$2+1))*(($C1696^(Y$2+1)-$H1696^(Y$2+1))/(ε_c1cd^(Y$2+1)))</f>
        <v/>
      </c>
      <c r="Z1696">
        <f>(INDIRECT("a_"&amp;Z$2)/(Z$2+2))*(($C1696^(Z$2+2)-$H1696^(Z$2+2))/(ε_c1cd^(Z$2+2)))</f>
        <v/>
      </c>
      <c r="AA1696">
        <f>(INDIRECT("a_"&amp;AA$2)/(AA$2+2))*(($C1696^(AA$2+2)-$H1696^(AA$2+2))/(ε_c1cd^(AA$2+2)))</f>
        <v/>
      </c>
      <c r="AB1696">
        <f>(INDIRECT("a_"&amp;AB$2)/(AB$2+2))*(($C1696^(AB$2+2)-$H1696^(AB$2+2))/(ε_c1cd^(AB$2+2)))</f>
        <v/>
      </c>
      <c r="AC1696">
        <f>(INDIRECT("a_"&amp;AC$2)/(AC$2+2))*(($C1696^(AC$2+2)-$H1696^(AC$2+2))/(ε_c1cd^(AC$2+2)))</f>
        <v/>
      </c>
      <c r="AD1696">
        <f>(INDIRECT("a_"&amp;AD$2)/(AD$2+2))*(($C1696^(AD$2+2)-$H1696^(AD$2+2))/(ε_c1cd^(AD$2+2)))</f>
        <v/>
      </c>
      <c r="AE1696" s="111">
        <f>(b*f_cd/L1696)*SUM(U1696:Y1696)+SUM(Q1696:R1696)</f>
        <v/>
      </c>
      <c r="AF1696" s="112">
        <f>AE1696*(K1696-y+e)</f>
        <v/>
      </c>
      <c r="AG1696" s="113">
        <f>(b*f_cd/(L1696^2))*SUM(Z1696:AD1696)+SUM(S1696:T1696)-AF1696</f>
        <v/>
      </c>
      <c r="AH1696" s="114">
        <f>AG1696&lt;0</f>
        <v/>
      </c>
      <c r="AI1696" s="115">
        <f>IF(A1696=1,FALSE,(AND(AQ1696,AH1696,NOT(AI1695))))</f>
        <v/>
      </c>
      <c r="AJ1696" s="116">
        <f>(b*f_cd/L1696)*(a_1/2*J1696^2+a_2/3*J1696^3+a_3/4*J1696^4+a_4/5*J1696^5+a_5/6*J1696^6)+SUM(Q1696:R1696)</f>
        <v/>
      </c>
      <c r="AK1696">
        <f>AJ1696*(K1696-y+e)</f>
        <v/>
      </c>
      <c r="AL1696" s="118">
        <f>(b*f_cd/(L1696^2))*(a_1/3*J1696^3+a_2/4*J1696^4+a_3/5*J1696^5+a_4/6*J1696^6+a_5/7*J1696^7)+SUM(S1696:T1696)-AK1696</f>
        <v/>
      </c>
      <c r="AM1696" s="114">
        <f>AL1696&gt;0</f>
        <v/>
      </c>
      <c r="AN1696" s="115">
        <f>IF(A1696=1,FALSE,(AND(AQ1696,AM1696,NOT(AN1695))))</f>
        <v/>
      </c>
      <c r="AO1696">
        <f>IF(D1696=1,AND(AH1696,NOT(AI1696)),AND(AM1696,NOT(AN1696)))</f>
        <v/>
      </c>
      <c r="AP1696" s="119">
        <f>IF(D1696=1,AI1696,AN1696)</f>
        <v/>
      </c>
      <c r="AQ1696" s="125">
        <f>ABS(E1696)&lt;$AQ$2</f>
        <v/>
      </c>
      <c r="AS1696">
        <f>IF(AP1696,MAX(AS$3:AS1694)+1,"")</f>
        <v/>
      </c>
    </row>
    <row r="1697">
      <c r="A1697" t="n">
        <v>1607</v>
      </c>
      <c r="B1697" s="131">
        <f>IF(A1697=1,0,IF(AP1697,0.1*ε_cu1cd,0))</f>
        <v/>
      </c>
      <c r="C1697" s="131">
        <f>IF(A1697=1,0.1*ε_cu1cd,C1696+B1696)</f>
        <v/>
      </c>
      <c r="D1697" s="113">
        <f>IF('Нормальний переріз'!$D$68&gt;0,1,2)</f>
        <v/>
      </c>
      <c r="E1697" s="144">
        <f>IF(D1697=1,F1697,G1697)</f>
        <v/>
      </c>
      <c r="F1697" s="124">
        <f>IF(AI1696,0.11*ε_cu1cd,IF(AH1696,F1696*0.01,F1696))</f>
        <v/>
      </c>
      <c r="G1697" s="124">
        <f>IF(AP1696,-0.1*ε_cu1cd,IF(AM1696,G1696*0.01,G1696))</f>
        <v/>
      </c>
      <c r="H1697" s="113">
        <f>IF(A1697=1,E1697,IF(AO1696,H1696-E1696+E1697,IF(AP1696,0.8*H1696,H1696+E1697)))</f>
        <v/>
      </c>
      <c r="I1697" s="169">
        <f>(C1697-H1697)/h</f>
        <v/>
      </c>
      <c r="J1697">
        <f>C1697/(ε_c1cd)</f>
        <v/>
      </c>
      <c r="K1697">
        <f>C1697/I1697</f>
        <v/>
      </c>
      <c r="L1697" s="131">
        <f>I1697/(ε_c1cd)</f>
        <v/>
      </c>
      <c r="M1697">
        <f>I1697*(K1697-Z_s1)</f>
        <v/>
      </c>
      <c r="N1697">
        <f>I1697*(K1697-Z_s2)</f>
        <v/>
      </c>
      <c r="O1697">
        <f>E_s*M1697</f>
        <v/>
      </c>
      <c r="P1697">
        <f>E_s*N1697</f>
        <v/>
      </c>
      <c r="Q1697">
        <f>O1697*A_s1</f>
        <v/>
      </c>
      <c r="R1697">
        <f>P1697*A_s2</f>
        <v/>
      </c>
      <c r="S1697">
        <f>Q1697*($K1697-Z_s1)</f>
        <v/>
      </c>
      <c r="T1697">
        <f>R1697*($K1697-Z_s2)</f>
        <v/>
      </c>
      <c r="U1697">
        <f>(INDIRECT("a_"&amp;U$2)/(U$2+1))*(($C1697^(U$2+1)-$H1697^(U$2+1))/(ε_c1cd^(U$2+1)))</f>
        <v/>
      </c>
      <c r="V1697">
        <f>(INDIRECT("a_"&amp;V$2)/(V$2+1))*(($C1697^(V$2+1)-$H1697^(V$2+1))/(ε_c1cd^(V$2+1)))</f>
        <v/>
      </c>
      <c r="W1697">
        <f>(INDIRECT("a_"&amp;W$2)/(W$2+1))*(($C1697^(W$2+1)-$H1697^(W$2+1))/(ε_c1cd^(W$2+1)))</f>
        <v/>
      </c>
      <c r="X1697">
        <f>(INDIRECT("a_"&amp;X$2)/(X$2+1))*(($C1697^(X$2+1)-$H1697^(X$2+1))/(ε_c1cd^(X$2+1)))</f>
        <v/>
      </c>
      <c r="Y1697">
        <f>(INDIRECT("a_"&amp;Y$2)/(Y$2+1))*(($C1697^(Y$2+1)-$H1697^(Y$2+1))/(ε_c1cd^(Y$2+1)))</f>
        <v/>
      </c>
      <c r="Z1697">
        <f>(INDIRECT("a_"&amp;Z$2)/(Z$2+2))*(($C1697^(Z$2+2)-$H1697^(Z$2+2))/(ε_c1cd^(Z$2+2)))</f>
        <v/>
      </c>
      <c r="AA1697">
        <f>(INDIRECT("a_"&amp;AA$2)/(AA$2+2))*(($C1697^(AA$2+2)-$H1697^(AA$2+2))/(ε_c1cd^(AA$2+2)))</f>
        <v/>
      </c>
      <c r="AB1697">
        <f>(INDIRECT("a_"&amp;AB$2)/(AB$2+2))*(($C1697^(AB$2+2)-$H1697^(AB$2+2))/(ε_c1cd^(AB$2+2)))</f>
        <v/>
      </c>
      <c r="AC1697">
        <f>(INDIRECT("a_"&amp;AC$2)/(AC$2+2))*(($C1697^(AC$2+2)-$H1697^(AC$2+2))/(ε_c1cd^(AC$2+2)))</f>
        <v/>
      </c>
      <c r="AD1697">
        <f>(INDIRECT("a_"&amp;AD$2)/(AD$2+2))*(($C1697^(AD$2+2)-$H1697^(AD$2+2))/(ε_c1cd^(AD$2+2)))</f>
        <v/>
      </c>
      <c r="AE1697" s="111">
        <f>(b*f_cd/L1697)*SUM(U1697:Y1697)+SUM(Q1697:R1697)</f>
        <v/>
      </c>
      <c r="AF1697" s="112">
        <f>AE1697*(K1697-y+e)</f>
        <v/>
      </c>
      <c r="AG1697" s="113">
        <f>(b*f_cd/(L1697^2))*SUM(Z1697:AD1697)+SUM(S1697:T1697)-AF1697</f>
        <v/>
      </c>
      <c r="AH1697" s="114">
        <f>AG1697&lt;0</f>
        <v/>
      </c>
      <c r="AI1697" s="115">
        <f>IF(A1697=1,FALSE,(AND(AQ1697,AH1697,NOT(AI1696))))</f>
        <v/>
      </c>
      <c r="AJ1697" s="116">
        <f>(b*f_cd/L1697)*(a_1/2*J1697^2+a_2/3*J1697^3+a_3/4*J1697^4+a_4/5*J1697^5+a_5/6*J1697^6)+SUM(Q1697:R1697)</f>
        <v/>
      </c>
      <c r="AK1697">
        <f>AJ1697*(K1697-y+e)</f>
        <v/>
      </c>
      <c r="AL1697" s="118">
        <f>(b*f_cd/(L1697^2))*(a_1/3*J1697^3+a_2/4*J1697^4+a_3/5*J1697^5+a_4/6*J1697^6+a_5/7*J1697^7)+SUM(S1697:T1697)-AK1697</f>
        <v/>
      </c>
      <c r="AM1697" s="114">
        <f>AL1697&gt;0</f>
        <v/>
      </c>
      <c r="AN1697" s="115">
        <f>IF(A1697=1,FALSE,(AND(AQ1697,AM1697,NOT(AN1696))))</f>
        <v/>
      </c>
      <c r="AO1697">
        <f>IF(D1697=1,AND(AH1697,NOT(AI1697)),AND(AM1697,NOT(AN1697)))</f>
        <v/>
      </c>
      <c r="AP1697" s="119">
        <f>IF(D1697=1,AI1697,AN1697)</f>
        <v/>
      </c>
      <c r="AQ1697" s="125">
        <f>ABS(E1697)&lt;$AQ$2</f>
        <v/>
      </c>
      <c r="AS1697">
        <f>IF(AP1697,MAX(AS$3:AS1695)+1,"")</f>
        <v/>
      </c>
    </row>
    <row r="1698">
      <c r="A1698" t="n">
        <v>1608</v>
      </c>
      <c r="B1698" s="131">
        <f>IF(A1698=1,0,IF(AP1698,0.1*ε_cu1cd,0))</f>
        <v/>
      </c>
      <c r="C1698" s="131">
        <f>IF(A1698=1,0.1*ε_cu1cd,C1697+B1697)</f>
        <v/>
      </c>
      <c r="D1698" s="113">
        <f>IF('Нормальний переріз'!$D$68&gt;0,1,2)</f>
        <v/>
      </c>
      <c r="E1698" s="144">
        <f>IF(D1698=1,F1698,G1698)</f>
        <v/>
      </c>
      <c r="F1698" s="124">
        <f>IF(AI1697,0.11*ε_cu1cd,IF(AH1697,F1697*0.01,F1697))</f>
        <v/>
      </c>
      <c r="G1698" s="124">
        <f>IF(AP1697,-0.1*ε_cu1cd,IF(AM1697,G1697*0.01,G1697))</f>
        <v/>
      </c>
      <c r="H1698" s="113">
        <f>IF(A1698=1,E1698,IF(AO1697,H1697-E1697+E1698,IF(AP1697,0.8*H1697,H1697+E1698)))</f>
        <v/>
      </c>
      <c r="I1698" s="169">
        <f>(C1698-H1698)/h</f>
        <v/>
      </c>
      <c r="J1698">
        <f>C1698/(ε_c1cd)</f>
        <v/>
      </c>
      <c r="K1698">
        <f>C1698/I1698</f>
        <v/>
      </c>
      <c r="L1698" s="131">
        <f>I1698/(ε_c1cd)</f>
        <v/>
      </c>
      <c r="M1698">
        <f>I1698*(K1698-Z_s1)</f>
        <v/>
      </c>
      <c r="N1698">
        <f>I1698*(K1698-Z_s2)</f>
        <v/>
      </c>
      <c r="O1698">
        <f>E_s*M1698</f>
        <v/>
      </c>
      <c r="P1698">
        <f>E_s*N1698</f>
        <v/>
      </c>
      <c r="Q1698">
        <f>O1698*A_s1</f>
        <v/>
      </c>
      <c r="R1698">
        <f>P1698*A_s2</f>
        <v/>
      </c>
      <c r="S1698">
        <f>Q1698*($K1698-Z_s1)</f>
        <v/>
      </c>
      <c r="T1698">
        <f>R1698*($K1698-Z_s2)</f>
        <v/>
      </c>
      <c r="U1698">
        <f>(INDIRECT("a_"&amp;U$2)/(U$2+1))*(($C1698^(U$2+1)-$H1698^(U$2+1))/(ε_c1cd^(U$2+1)))</f>
        <v/>
      </c>
      <c r="V1698">
        <f>(INDIRECT("a_"&amp;V$2)/(V$2+1))*(($C1698^(V$2+1)-$H1698^(V$2+1))/(ε_c1cd^(V$2+1)))</f>
        <v/>
      </c>
      <c r="W1698">
        <f>(INDIRECT("a_"&amp;W$2)/(W$2+1))*(($C1698^(W$2+1)-$H1698^(W$2+1))/(ε_c1cd^(W$2+1)))</f>
        <v/>
      </c>
      <c r="X1698">
        <f>(INDIRECT("a_"&amp;X$2)/(X$2+1))*(($C1698^(X$2+1)-$H1698^(X$2+1))/(ε_c1cd^(X$2+1)))</f>
        <v/>
      </c>
      <c r="Y1698">
        <f>(INDIRECT("a_"&amp;Y$2)/(Y$2+1))*(($C1698^(Y$2+1)-$H1698^(Y$2+1))/(ε_c1cd^(Y$2+1)))</f>
        <v/>
      </c>
      <c r="Z1698">
        <f>(INDIRECT("a_"&amp;Z$2)/(Z$2+2))*(($C1698^(Z$2+2)-$H1698^(Z$2+2))/(ε_c1cd^(Z$2+2)))</f>
        <v/>
      </c>
      <c r="AA1698">
        <f>(INDIRECT("a_"&amp;AA$2)/(AA$2+2))*(($C1698^(AA$2+2)-$H1698^(AA$2+2))/(ε_c1cd^(AA$2+2)))</f>
        <v/>
      </c>
      <c r="AB1698">
        <f>(INDIRECT("a_"&amp;AB$2)/(AB$2+2))*(($C1698^(AB$2+2)-$H1698^(AB$2+2))/(ε_c1cd^(AB$2+2)))</f>
        <v/>
      </c>
      <c r="AC1698">
        <f>(INDIRECT("a_"&amp;AC$2)/(AC$2+2))*(($C1698^(AC$2+2)-$H1698^(AC$2+2))/(ε_c1cd^(AC$2+2)))</f>
        <v/>
      </c>
      <c r="AD1698">
        <f>(INDIRECT("a_"&amp;AD$2)/(AD$2+2))*(($C1698^(AD$2+2)-$H1698^(AD$2+2))/(ε_c1cd^(AD$2+2)))</f>
        <v/>
      </c>
      <c r="AE1698" s="111">
        <f>(b*f_cd/L1698)*SUM(U1698:Y1698)+SUM(Q1698:R1698)</f>
        <v/>
      </c>
      <c r="AF1698" s="112">
        <f>AE1698*(K1698-y+e)</f>
        <v/>
      </c>
      <c r="AG1698" s="113">
        <f>(b*f_cd/(L1698^2))*SUM(Z1698:AD1698)+SUM(S1698:T1698)-AF1698</f>
        <v/>
      </c>
      <c r="AH1698" s="114">
        <f>AG1698&lt;0</f>
        <v/>
      </c>
      <c r="AI1698" s="115">
        <f>IF(A1698=1,FALSE,(AND(AQ1698,AH1698,NOT(AI1697))))</f>
        <v/>
      </c>
      <c r="AJ1698" s="116">
        <f>(b*f_cd/L1698)*(a_1/2*J1698^2+a_2/3*J1698^3+a_3/4*J1698^4+a_4/5*J1698^5+a_5/6*J1698^6)+SUM(Q1698:R1698)</f>
        <v/>
      </c>
      <c r="AK1698">
        <f>AJ1698*(K1698-y+e)</f>
        <v/>
      </c>
      <c r="AL1698" s="118">
        <f>(b*f_cd/(L1698^2))*(a_1/3*J1698^3+a_2/4*J1698^4+a_3/5*J1698^5+a_4/6*J1698^6+a_5/7*J1698^7)+SUM(S1698:T1698)-AK1698</f>
        <v/>
      </c>
      <c r="AM1698" s="114">
        <f>AL1698&gt;0</f>
        <v/>
      </c>
      <c r="AN1698" s="115">
        <f>IF(A1698=1,FALSE,(AND(AQ1698,AM1698,NOT(AN1697))))</f>
        <v/>
      </c>
      <c r="AO1698">
        <f>IF(D1698=1,AND(AH1698,NOT(AI1698)),AND(AM1698,NOT(AN1698)))</f>
        <v/>
      </c>
      <c r="AP1698" s="119">
        <f>IF(D1698=1,AI1698,AN1698)</f>
        <v/>
      </c>
      <c r="AQ1698" s="125">
        <f>ABS(E1698)&lt;$AQ$2</f>
        <v/>
      </c>
      <c r="AS1698">
        <f>IF(AP1698,MAX(AS$3:AS1696)+1,"")</f>
        <v/>
      </c>
    </row>
    <row r="1699">
      <c r="A1699" t="n">
        <v>1609</v>
      </c>
      <c r="B1699" s="131">
        <f>IF(A1699=1,0,IF(AP1699,0.1*ε_cu1cd,0))</f>
        <v/>
      </c>
      <c r="C1699" s="131">
        <f>IF(A1699=1,0.1*ε_cu1cd,C1698+B1698)</f>
        <v/>
      </c>
      <c r="D1699" s="113">
        <f>IF('Нормальний переріз'!$D$68&gt;0,1,2)</f>
        <v/>
      </c>
      <c r="E1699" s="144">
        <f>IF(D1699=1,F1699,G1699)</f>
        <v/>
      </c>
      <c r="F1699" s="124">
        <f>IF(AI1698,0.11*ε_cu1cd,IF(AH1698,F1698*0.01,F1698))</f>
        <v/>
      </c>
      <c r="G1699" s="124">
        <f>IF(AP1698,-0.1*ε_cu1cd,IF(AM1698,G1698*0.01,G1698))</f>
        <v/>
      </c>
      <c r="H1699" s="113">
        <f>IF(A1699=1,E1699,IF(AO1698,H1698-E1698+E1699,IF(AP1698,0.8*H1698,H1698+E1699)))</f>
        <v/>
      </c>
      <c r="I1699" s="169">
        <f>(C1699-H1699)/h</f>
        <v/>
      </c>
      <c r="J1699">
        <f>C1699/(ε_c1cd)</f>
        <v/>
      </c>
      <c r="K1699">
        <f>C1699/I1699</f>
        <v/>
      </c>
      <c r="L1699" s="131">
        <f>I1699/(ε_c1cd)</f>
        <v/>
      </c>
      <c r="M1699">
        <f>I1699*(K1699-Z_s1)</f>
        <v/>
      </c>
      <c r="N1699">
        <f>I1699*(K1699-Z_s2)</f>
        <v/>
      </c>
      <c r="O1699">
        <f>E_s*M1699</f>
        <v/>
      </c>
      <c r="P1699">
        <f>E_s*N1699</f>
        <v/>
      </c>
      <c r="Q1699">
        <f>O1699*A_s1</f>
        <v/>
      </c>
      <c r="R1699">
        <f>P1699*A_s2</f>
        <v/>
      </c>
      <c r="S1699">
        <f>Q1699*($K1699-Z_s1)</f>
        <v/>
      </c>
      <c r="T1699">
        <f>R1699*($K1699-Z_s2)</f>
        <v/>
      </c>
      <c r="U1699">
        <f>(INDIRECT("a_"&amp;U$2)/(U$2+1))*(($C1699^(U$2+1)-$H1699^(U$2+1))/(ε_c1cd^(U$2+1)))</f>
        <v/>
      </c>
      <c r="V1699">
        <f>(INDIRECT("a_"&amp;V$2)/(V$2+1))*(($C1699^(V$2+1)-$H1699^(V$2+1))/(ε_c1cd^(V$2+1)))</f>
        <v/>
      </c>
      <c r="W1699">
        <f>(INDIRECT("a_"&amp;W$2)/(W$2+1))*(($C1699^(W$2+1)-$H1699^(W$2+1))/(ε_c1cd^(W$2+1)))</f>
        <v/>
      </c>
      <c r="X1699">
        <f>(INDIRECT("a_"&amp;X$2)/(X$2+1))*(($C1699^(X$2+1)-$H1699^(X$2+1))/(ε_c1cd^(X$2+1)))</f>
        <v/>
      </c>
      <c r="Y1699">
        <f>(INDIRECT("a_"&amp;Y$2)/(Y$2+1))*(($C1699^(Y$2+1)-$H1699^(Y$2+1))/(ε_c1cd^(Y$2+1)))</f>
        <v/>
      </c>
      <c r="Z1699">
        <f>(INDIRECT("a_"&amp;Z$2)/(Z$2+2))*(($C1699^(Z$2+2)-$H1699^(Z$2+2))/(ε_c1cd^(Z$2+2)))</f>
        <v/>
      </c>
      <c r="AA1699">
        <f>(INDIRECT("a_"&amp;AA$2)/(AA$2+2))*(($C1699^(AA$2+2)-$H1699^(AA$2+2))/(ε_c1cd^(AA$2+2)))</f>
        <v/>
      </c>
      <c r="AB1699">
        <f>(INDIRECT("a_"&amp;AB$2)/(AB$2+2))*(($C1699^(AB$2+2)-$H1699^(AB$2+2))/(ε_c1cd^(AB$2+2)))</f>
        <v/>
      </c>
      <c r="AC1699">
        <f>(INDIRECT("a_"&amp;AC$2)/(AC$2+2))*(($C1699^(AC$2+2)-$H1699^(AC$2+2))/(ε_c1cd^(AC$2+2)))</f>
        <v/>
      </c>
      <c r="AD1699">
        <f>(INDIRECT("a_"&amp;AD$2)/(AD$2+2))*(($C1699^(AD$2+2)-$H1699^(AD$2+2))/(ε_c1cd^(AD$2+2)))</f>
        <v/>
      </c>
      <c r="AE1699" s="111">
        <f>(b*f_cd/L1699)*SUM(U1699:Y1699)+SUM(Q1699:R1699)</f>
        <v/>
      </c>
      <c r="AF1699" s="112">
        <f>AE1699*(K1699-y+e)</f>
        <v/>
      </c>
      <c r="AG1699" s="113">
        <f>(b*f_cd/(L1699^2))*SUM(Z1699:AD1699)+SUM(S1699:T1699)-AF1699</f>
        <v/>
      </c>
      <c r="AH1699" s="114">
        <f>AG1699&lt;0</f>
        <v/>
      </c>
      <c r="AI1699" s="115">
        <f>IF(A1699=1,FALSE,(AND(AQ1699,AH1699,NOT(AI1698))))</f>
        <v/>
      </c>
      <c r="AJ1699" s="116">
        <f>(b*f_cd/L1699)*(a_1/2*J1699^2+a_2/3*J1699^3+a_3/4*J1699^4+a_4/5*J1699^5+a_5/6*J1699^6)+SUM(Q1699:R1699)</f>
        <v/>
      </c>
      <c r="AK1699">
        <f>AJ1699*(K1699-y+e)</f>
        <v/>
      </c>
      <c r="AL1699" s="118">
        <f>(b*f_cd/(L1699^2))*(a_1/3*J1699^3+a_2/4*J1699^4+a_3/5*J1699^5+a_4/6*J1699^6+a_5/7*J1699^7)+SUM(S1699:T1699)-AK1699</f>
        <v/>
      </c>
      <c r="AM1699" s="114">
        <f>AL1699&gt;0</f>
        <v/>
      </c>
      <c r="AN1699" s="115">
        <f>IF(A1699=1,FALSE,(AND(AQ1699,AM1699,NOT(AN1698))))</f>
        <v/>
      </c>
      <c r="AO1699">
        <f>IF(D1699=1,AND(AH1699,NOT(AI1699)),AND(AM1699,NOT(AN1699)))</f>
        <v/>
      </c>
      <c r="AP1699" s="119">
        <f>IF(D1699=1,AI1699,AN1699)</f>
        <v/>
      </c>
      <c r="AQ1699" s="125">
        <f>ABS(E1699)&lt;$AQ$2</f>
        <v/>
      </c>
      <c r="AS1699">
        <f>IF(AP1699,MAX(AS$3:AS1697)+1,"")</f>
        <v/>
      </c>
    </row>
    <row r="1700">
      <c r="A1700" t="n">
        <v>1610</v>
      </c>
      <c r="B1700" s="131">
        <f>IF(A1700=1,0,IF(AP1700,0.1*ε_cu1cd,0))</f>
        <v/>
      </c>
      <c r="C1700" s="131">
        <f>IF(A1700=1,0.1*ε_cu1cd,C1699+B1699)</f>
        <v/>
      </c>
      <c r="D1700" s="113">
        <f>IF('Нормальний переріз'!$D$68&gt;0,1,2)</f>
        <v/>
      </c>
      <c r="E1700" s="144">
        <f>IF(D1700=1,F1700,G1700)</f>
        <v/>
      </c>
      <c r="F1700" s="124">
        <f>IF(AI1699,0.11*ε_cu1cd,IF(AH1699,F1699*0.01,F1699))</f>
        <v/>
      </c>
      <c r="G1700" s="124">
        <f>IF(AP1699,-0.1*ε_cu1cd,IF(AM1699,G1699*0.01,G1699))</f>
        <v/>
      </c>
      <c r="H1700" s="113">
        <f>IF(A1700=1,E1700,IF(AO1699,H1699-E1699+E1700,IF(AP1699,0.8*H1699,H1699+E1700)))</f>
        <v/>
      </c>
      <c r="I1700" s="169">
        <f>(C1700-H1700)/h</f>
        <v/>
      </c>
      <c r="J1700">
        <f>C1700/(ε_c1cd)</f>
        <v/>
      </c>
      <c r="K1700">
        <f>C1700/I1700</f>
        <v/>
      </c>
      <c r="L1700" s="131">
        <f>I1700/(ε_c1cd)</f>
        <v/>
      </c>
      <c r="M1700">
        <f>I1700*(K1700-Z_s1)</f>
        <v/>
      </c>
      <c r="N1700">
        <f>I1700*(K1700-Z_s2)</f>
        <v/>
      </c>
      <c r="O1700">
        <f>E_s*M1700</f>
        <v/>
      </c>
      <c r="P1700">
        <f>E_s*N1700</f>
        <v/>
      </c>
      <c r="Q1700">
        <f>O1700*A_s1</f>
        <v/>
      </c>
      <c r="R1700">
        <f>P1700*A_s2</f>
        <v/>
      </c>
      <c r="S1700">
        <f>Q1700*($K1700-Z_s1)</f>
        <v/>
      </c>
      <c r="T1700">
        <f>R1700*($K1700-Z_s2)</f>
        <v/>
      </c>
      <c r="U1700">
        <f>(INDIRECT("a_"&amp;U$2)/(U$2+1))*(($C1700^(U$2+1)-$H1700^(U$2+1))/(ε_c1cd^(U$2+1)))</f>
        <v/>
      </c>
      <c r="V1700">
        <f>(INDIRECT("a_"&amp;V$2)/(V$2+1))*(($C1700^(V$2+1)-$H1700^(V$2+1))/(ε_c1cd^(V$2+1)))</f>
        <v/>
      </c>
      <c r="W1700">
        <f>(INDIRECT("a_"&amp;W$2)/(W$2+1))*(($C1700^(W$2+1)-$H1700^(W$2+1))/(ε_c1cd^(W$2+1)))</f>
        <v/>
      </c>
      <c r="X1700">
        <f>(INDIRECT("a_"&amp;X$2)/(X$2+1))*(($C1700^(X$2+1)-$H1700^(X$2+1))/(ε_c1cd^(X$2+1)))</f>
        <v/>
      </c>
      <c r="Y1700">
        <f>(INDIRECT("a_"&amp;Y$2)/(Y$2+1))*(($C1700^(Y$2+1)-$H1700^(Y$2+1))/(ε_c1cd^(Y$2+1)))</f>
        <v/>
      </c>
      <c r="Z1700">
        <f>(INDIRECT("a_"&amp;Z$2)/(Z$2+2))*(($C1700^(Z$2+2)-$H1700^(Z$2+2))/(ε_c1cd^(Z$2+2)))</f>
        <v/>
      </c>
      <c r="AA1700">
        <f>(INDIRECT("a_"&amp;AA$2)/(AA$2+2))*(($C1700^(AA$2+2)-$H1700^(AA$2+2))/(ε_c1cd^(AA$2+2)))</f>
        <v/>
      </c>
      <c r="AB1700">
        <f>(INDIRECT("a_"&amp;AB$2)/(AB$2+2))*(($C1700^(AB$2+2)-$H1700^(AB$2+2))/(ε_c1cd^(AB$2+2)))</f>
        <v/>
      </c>
      <c r="AC1700">
        <f>(INDIRECT("a_"&amp;AC$2)/(AC$2+2))*(($C1700^(AC$2+2)-$H1700^(AC$2+2))/(ε_c1cd^(AC$2+2)))</f>
        <v/>
      </c>
      <c r="AD1700">
        <f>(INDIRECT("a_"&amp;AD$2)/(AD$2+2))*(($C1700^(AD$2+2)-$H1700^(AD$2+2))/(ε_c1cd^(AD$2+2)))</f>
        <v/>
      </c>
      <c r="AE1700" s="111">
        <f>(b*f_cd/L1700)*SUM(U1700:Y1700)+SUM(Q1700:R1700)</f>
        <v/>
      </c>
      <c r="AF1700" s="112">
        <f>AE1700*(K1700-y+e)</f>
        <v/>
      </c>
      <c r="AG1700" s="113">
        <f>(b*f_cd/(L1700^2))*SUM(Z1700:AD1700)+SUM(S1700:T1700)-AF1700</f>
        <v/>
      </c>
      <c r="AH1700" s="114">
        <f>AG1700&lt;0</f>
        <v/>
      </c>
      <c r="AI1700" s="115">
        <f>IF(A1700=1,FALSE,(AND(AQ1700,AH1700,NOT(AI1699))))</f>
        <v/>
      </c>
      <c r="AJ1700" s="116">
        <f>(b*f_cd/L1700)*(a_1/2*J1700^2+a_2/3*J1700^3+a_3/4*J1700^4+a_4/5*J1700^5+a_5/6*J1700^6)+SUM(Q1700:R1700)</f>
        <v/>
      </c>
      <c r="AK1700">
        <f>AJ1700*(K1700-y+e)</f>
        <v/>
      </c>
      <c r="AL1700" s="118">
        <f>(b*f_cd/(L1700^2))*(a_1/3*J1700^3+a_2/4*J1700^4+a_3/5*J1700^5+a_4/6*J1700^6+a_5/7*J1700^7)+SUM(S1700:T1700)-AK1700</f>
        <v/>
      </c>
      <c r="AM1700" s="114">
        <f>AL1700&gt;0</f>
        <v/>
      </c>
      <c r="AN1700" s="115">
        <f>IF(A1700=1,FALSE,(AND(AQ1700,AM1700,NOT(AN1699))))</f>
        <v/>
      </c>
      <c r="AO1700">
        <f>IF(D1700=1,AND(AH1700,NOT(AI1700)),AND(AM1700,NOT(AN1700)))</f>
        <v/>
      </c>
      <c r="AP1700" s="119">
        <f>IF(D1700=1,AI1700,AN1700)</f>
        <v/>
      </c>
      <c r="AQ1700" s="125">
        <f>ABS(E1700)&lt;$AQ$2</f>
        <v/>
      </c>
      <c r="AS1700">
        <f>IF(AP1700,MAX(AS$3:AS1698)+1,"")</f>
        <v/>
      </c>
    </row>
    <row r="1701">
      <c r="A1701" t="n">
        <v>1611</v>
      </c>
      <c r="B1701" s="131">
        <f>IF(A1701=1,0,IF(AP1701,0.1*ε_cu1cd,0))</f>
        <v/>
      </c>
      <c r="C1701" s="131">
        <f>IF(A1701=1,0.1*ε_cu1cd,C1700+B1700)</f>
        <v/>
      </c>
      <c r="D1701" s="113">
        <f>IF('Нормальний переріз'!$D$68&gt;0,1,2)</f>
        <v/>
      </c>
      <c r="E1701" s="144">
        <f>IF(D1701=1,F1701,G1701)</f>
        <v/>
      </c>
      <c r="F1701" s="124">
        <f>IF(AI1700,0.11*ε_cu1cd,IF(AH1700,F1700*0.01,F1700))</f>
        <v/>
      </c>
      <c r="G1701" s="124">
        <f>IF(AP1700,-0.1*ε_cu1cd,IF(AM1700,G1700*0.01,G1700))</f>
        <v/>
      </c>
      <c r="H1701" s="113">
        <f>IF(A1701=1,E1701,IF(AO1700,H1700-E1700+E1701,IF(AP1700,0.8*H1700,H1700+E1701)))</f>
        <v/>
      </c>
      <c r="I1701" s="169">
        <f>(C1701-H1701)/h</f>
        <v/>
      </c>
      <c r="J1701">
        <f>C1701/(ε_c1cd)</f>
        <v/>
      </c>
      <c r="K1701">
        <f>C1701/I1701</f>
        <v/>
      </c>
      <c r="L1701" s="131">
        <f>I1701/(ε_c1cd)</f>
        <v/>
      </c>
      <c r="M1701">
        <f>I1701*(K1701-Z_s1)</f>
        <v/>
      </c>
      <c r="N1701">
        <f>I1701*(K1701-Z_s2)</f>
        <v/>
      </c>
      <c r="O1701">
        <f>E_s*M1701</f>
        <v/>
      </c>
      <c r="P1701">
        <f>E_s*N1701</f>
        <v/>
      </c>
      <c r="Q1701">
        <f>O1701*A_s1</f>
        <v/>
      </c>
      <c r="R1701">
        <f>P1701*A_s2</f>
        <v/>
      </c>
      <c r="S1701">
        <f>Q1701*($K1701-Z_s1)</f>
        <v/>
      </c>
      <c r="T1701">
        <f>R1701*($K1701-Z_s2)</f>
        <v/>
      </c>
      <c r="U1701">
        <f>(INDIRECT("a_"&amp;U$2)/(U$2+1))*(($C1701^(U$2+1)-$H1701^(U$2+1))/(ε_c1cd^(U$2+1)))</f>
        <v/>
      </c>
      <c r="V1701">
        <f>(INDIRECT("a_"&amp;V$2)/(V$2+1))*(($C1701^(V$2+1)-$H1701^(V$2+1))/(ε_c1cd^(V$2+1)))</f>
        <v/>
      </c>
      <c r="W1701">
        <f>(INDIRECT("a_"&amp;W$2)/(W$2+1))*(($C1701^(W$2+1)-$H1701^(W$2+1))/(ε_c1cd^(W$2+1)))</f>
        <v/>
      </c>
      <c r="X1701">
        <f>(INDIRECT("a_"&amp;X$2)/(X$2+1))*(($C1701^(X$2+1)-$H1701^(X$2+1))/(ε_c1cd^(X$2+1)))</f>
        <v/>
      </c>
      <c r="Y1701">
        <f>(INDIRECT("a_"&amp;Y$2)/(Y$2+1))*(($C1701^(Y$2+1)-$H1701^(Y$2+1))/(ε_c1cd^(Y$2+1)))</f>
        <v/>
      </c>
      <c r="Z1701">
        <f>(INDIRECT("a_"&amp;Z$2)/(Z$2+2))*(($C1701^(Z$2+2)-$H1701^(Z$2+2))/(ε_c1cd^(Z$2+2)))</f>
        <v/>
      </c>
      <c r="AA1701">
        <f>(INDIRECT("a_"&amp;AA$2)/(AA$2+2))*(($C1701^(AA$2+2)-$H1701^(AA$2+2))/(ε_c1cd^(AA$2+2)))</f>
        <v/>
      </c>
      <c r="AB1701">
        <f>(INDIRECT("a_"&amp;AB$2)/(AB$2+2))*(($C1701^(AB$2+2)-$H1701^(AB$2+2))/(ε_c1cd^(AB$2+2)))</f>
        <v/>
      </c>
      <c r="AC1701">
        <f>(INDIRECT("a_"&amp;AC$2)/(AC$2+2))*(($C1701^(AC$2+2)-$H1701^(AC$2+2))/(ε_c1cd^(AC$2+2)))</f>
        <v/>
      </c>
      <c r="AD1701">
        <f>(INDIRECT("a_"&amp;AD$2)/(AD$2+2))*(($C1701^(AD$2+2)-$H1701^(AD$2+2))/(ε_c1cd^(AD$2+2)))</f>
        <v/>
      </c>
      <c r="AE1701" s="111">
        <f>(b*f_cd/L1701)*SUM(U1701:Y1701)+SUM(Q1701:R1701)</f>
        <v/>
      </c>
      <c r="AF1701" s="112">
        <f>AE1701*(K1701-y+e)</f>
        <v/>
      </c>
      <c r="AG1701" s="113">
        <f>(b*f_cd/(L1701^2))*SUM(Z1701:AD1701)+SUM(S1701:T1701)-AF1701</f>
        <v/>
      </c>
      <c r="AH1701" s="114">
        <f>AG1701&lt;0</f>
        <v/>
      </c>
      <c r="AI1701" s="115">
        <f>IF(A1701=1,FALSE,(AND(AQ1701,AH1701,NOT(AI1700))))</f>
        <v/>
      </c>
      <c r="AJ1701" s="116">
        <f>(b*f_cd/L1701)*(a_1/2*J1701^2+a_2/3*J1701^3+a_3/4*J1701^4+a_4/5*J1701^5+a_5/6*J1701^6)+SUM(Q1701:R1701)</f>
        <v/>
      </c>
      <c r="AK1701">
        <f>AJ1701*(K1701-y+e)</f>
        <v/>
      </c>
      <c r="AL1701" s="118">
        <f>(b*f_cd/(L1701^2))*(a_1/3*J1701^3+a_2/4*J1701^4+a_3/5*J1701^5+a_4/6*J1701^6+a_5/7*J1701^7)+SUM(S1701:T1701)-AK1701</f>
        <v/>
      </c>
      <c r="AM1701" s="114">
        <f>AL1701&gt;0</f>
        <v/>
      </c>
      <c r="AN1701" s="115">
        <f>IF(A1701=1,FALSE,(AND(AQ1701,AM1701,NOT(AN1700))))</f>
        <v/>
      </c>
      <c r="AO1701">
        <f>IF(D1701=1,AND(AH1701,NOT(AI1701)),AND(AM1701,NOT(AN1701)))</f>
        <v/>
      </c>
      <c r="AP1701" s="119">
        <f>IF(D1701=1,AI1701,AN1701)</f>
        <v/>
      </c>
      <c r="AQ1701" s="125">
        <f>ABS(E1701)&lt;$AQ$2</f>
        <v/>
      </c>
      <c r="AS1701">
        <f>IF(AP1701,MAX(AS$3:AS1699)+1,"")</f>
        <v/>
      </c>
    </row>
    <row r="1702">
      <c r="A1702" t="n">
        <v>1612</v>
      </c>
      <c r="B1702" s="131">
        <f>IF(A1702=1,0,IF(AP1702,0.1*ε_cu1cd,0))</f>
        <v/>
      </c>
      <c r="C1702" s="131">
        <f>IF(A1702=1,0.1*ε_cu1cd,C1701+B1701)</f>
        <v/>
      </c>
      <c r="D1702" s="113">
        <f>IF('Нормальний переріз'!$D$68&gt;0,1,2)</f>
        <v/>
      </c>
      <c r="E1702" s="144">
        <f>IF(D1702=1,F1702,G1702)</f>
        <v/>
      </c>
      <c r="F1702" s="124">
        <f>IF(AI1701,0.11*ε_cu1cd,IF(AH1701,F1701*0.01,F1701))</f>
        <v/>
      </c>
      <c r="G1702" s="124">
        <f>IF(AP1701,-0.1*ε_cu1cd,IF(AM1701,G1701*0.01,G1701))</f>
        <v/>
      </c>
      <c r="H1702" s="113">
        <f>IF(A1702=1,E1702,IF(AO1701,H1701-E1701+E1702,IF(AP1701,0.8*H1701,H1701+E1702)))</f>
        <v/>
      </c>
      <c r="I1702" s="169">
        <f>(C1702-H1702)/h</f>
        <v/>
      </c>
      <c r="J1702">
        <f>C1702/(ε_c1cd)</f>
        <v/>
      </c>
      <c r="K1702">
        <f>C1702/I1702</f>
        <v/>
      </c>
      <c r="L1702" s="131">
        <f>I1702/(ε_c1cd)</f>
        <v/>
      </c>
      <c r="M1702">
        <f>I1702*(K1702-Z_s1)</f>
        <v/>
      </c>
      <c r="N1702">
        <f>I1702*(K1702-Z_s2)</f>
        <v/>
      </c>
      <c r="O1702">
        <f>E_s*M1702</f>
        <v/>
      </c>
      <c r="P1702">
        <f>E_s*N1702</f>
        <v/>
      </c>
      <c r="Q1702">
        <f>O1702*A_s1</f>
        <v/>
      </c>
      <c r="R1702">
        <f>P1702*A_s2</f>
        <v/>
      </c>
      <c r="S1702">
        <f>Q1702*($K1702-Z_s1)</f>
        <v/>
      </c>
      <c r="T1702">
        <f>R1702*($K1702-Z_s2)</f>
        <v/>
      </c>
      <c r="U1702">
        <f>(INDIRECT("a_"&amp;U$2)/(U$2+1))*(($C1702^(U$2+1)-$H1702^(U$2+1))/(ε_c1cd^(U$2+1)))</f>
        <v/>
      </c>
      <c r="V1702">
        <f>(INDIRECT("a_"&amp;V$2)/(V$2+1))*(($C1702^(V$2+1)-$H1702^(V$2+1))/(ε_c1cd^(V$2+1)))</f>
        <v/>
      </c>
      <c r="W1702">
        <f>(INDIRECT("a_"&amp;W$2)/(W$2+1))*(($C1702^(W$2+1)-$H1702^(W$2+1))/(ε_c1cd^(W$2+1)))</f>
        <v/>
      </c>
      <c r="X1702">
        <f>(INDIRECT("a_"&amp;X$2)/(X$2+1))*(($C1702^(X$2+1)-$H1702^(X$2+1))/(ε_c1cd^(X$2+1)))</f>
        <v/>
      </c>
      <c r="Y1702">
        <f>(INDIRECT("a_"&amp;Y$2)/(Y$2+1))*(($C1702^(Y$2+1)-$H1702^(Y$2+1))/(ε_c1cd^(Y$2+1)))</f>
        <v/>
      </c>
      <c r="Z1702">
        <f>(INDIRECT("a_"&amp;Z$2)/(Z$2+2))*(($C1702^(Z$2+2)-$H1702^(Z$2+2))/(ε_c1cd^(Z$2+2)))</f>
        <v/>
      </c>
      <c r="AA1702">
        <f>(INDIRECT("a_"&amp;AA$2)/(AA$2+2))*(($C1702^(AA$2+2)-$H1702^(AA$2+2))/(ε_c1cd^(AA$2+2)))</f>
        <v/>
      </c>
      <c r="AB1702">
        <f>(INDIRECT("a_"&amp;AB$2)/(AB$2+2))*(($C1702^(AB$2+2)-$H1702^(AB$2+2))/(ε_c1cd^(AB$2+2)))</f>
        <v/>
      </c>
      <c r="AC1702">
        <f>(INDIRECT("a_"&amp;AC$2)/(AC$2+2))*(($C1702^(AC$2+2)-$H1702^(AC$2+2))/(ε_c1cd^(AC$2+2)))</f>
        <v/>
      </c>
      <c r="AD1702">
        <f>(INDIRECT("a_"&amp;AD$2)/(AD$2+2))*(($C1702^(AD$2+2)-$H1702^(AD$2+2))/(ε_c1cd^(AD$2+2)))</f>
        <v/>
      </c>
      <c r="AE1702" s="111">
        <f>(b*f_cd/L1702)*SUM(U1702:Y1702)+SUM(Q1702:R1702)</f>
        <v/>
      </c>
      <c r="AF1702" s="112">
        <f>AE1702*(K1702-y+e)</f>
        <v/>
      </c>
      <c r="AG1702" s="113">
        <f>(b*f_cd/(L1702^2))*SUM(Z1702:AD1702)+SUM(S1702:T1702)-AF1702</f>
        <v/>
      </c>
      <c r="AH1702" s="114">
        <f>AG1702&lt;0</f>
        <v/>
      </c>
      <c r="AI1702" s="115">
        <f>IF(A1702=1,FALSE,(AND(AQ1702,AH1702,NOT(AI1701))))</f>
        <v/>
      </c>
      <c r="AJ1702" s="116">
        <f>(b*f_cd/L1702)*(a_1/2*J1702^2+a_2/3*J1702^3+a_3/4*J1702^4+a_4/5*J1702^5+a_5/6*J1702^6)+SUM(Q1702:R1702)</f>
        <v/>
      </c>
      <c r="AK1702">
        <f>AJ1702*(K1702-y+e)</f>
        <v/>
      </c>
      <c r="AL1702" s="118">
        <f>(b*f_cd/(L1702^2))*(a_1/3*J1702^3+a_2/4*J1702^4+a_3/5*J1702^5+a_4/6*J1702^6+a_5/7*J1702^7)+SUM(S1702:T1702)-AK1702</f>
        <v/>
      </c>
      <c r="AM1702" s="114">
        <f>AL1702&gt;0</f>
        <v/>
      </c>
      <c r="AN1702" s="115">
        <f>IF(A1702=1,FALSE,(AND(AQ1702,AM1702,NOT(AN1701))))</f>
        <v/>
      </c>
      <c r="AO1702">
        <f>IF(D1702=1,AND(AH1702,NOT(AI1702)),AND(AM1702,NOT(AN1702)))</f>
        <v/>
      </c>
      <c r="AP1702" s="119">
        <f>IF(D1702=1,AI1702,AN1702)</f>
        <v/>
      </c>
      <c r="AQ1702" s="125">
        <f>ABS(E1702)&lt;$AQ$2</f>
        <v/>
      </c>
      <c r="AS1702">
        <f>IF(AP1702,MAX(AS$3:AS1700)+1,"")</f>
        <v/>
      </c>
    </row>
    <row r="1703">
      <c r="A1703" t="n">
        <v>1613</v>
      </c>
      <c r="B1703" s="131">
        <f>IF(A1703=1,0,IF(AP1703,0.1*ε_cu1cd,0))</f>
        <v/>
      </c>
      <c r="C1703" s="131">
        <f>IF(A1703=1,0.1*ε_cu1cd,C1702+B1702)</f>
        <v/>
      </c>
      <c r="D1703" s="113">
        <f>IF('Нормальний переріз'!$D$68&gt;0,1,2)</f>
        <v/>
      </c>
      <c r="E1703" s="144">
        <f>IF(D1703=1,F1703,G1703)</f>
        <v/>
      </c>
      <c r="F1703" s="124">
        <f>IF(AI1702,0.11*ε_cu1cd,IF(AH1702,F1702*0.01,F1702))</f>
        <v/>
      </c>
      <c r="G1703" s="124">
        <f>IF(AP1702,-0.1*ε_cu1cd,IF(AM1702,G1702*0.01,G1702))</f>
        <v/>
      </c>
      <c r="H1703" s="113">
        <f>IF(A1703=1,E1703,IF(AO1702,H1702-E1702+E1703,IF(AP1702,0.8*H1702,H1702+E1703)))</f>
        <v/>
      </c>
      <c r="I1703" s="169">
        <f>(C1703-H1703)/h</f>
        <v/>
      </c>
      <c r="J1703">
        <f>C1703/(ε_c1cd)</f>
        <v/>
      </c>
      <c r="K1703">
        <f>C1703/I1703</f>
        <v/>
      </c>
      <c r="L1703" s="131">
        <f>I1703/(ε_c1cd)</f>
        <v/>
      </c>
      <c r="M1703">
        <f>I1703*(K1703-Z_s1)</f>
        <v/>
      </c>
      <c r="N1703">
        <f>I1703*(K1703-Z_s2)</f>
        <v/>
      </c>
      <c r="O1703">
        <f>E_s*M1703</f>
        <v/>
      </c>
      <c r="P1703">
        <f>E_s*N1703</f>
        <v/>
      </c>
      <c r="Q1703">
        <f>O1703*A_s1</f>
        <v/>
      </c>
      <c r="R1703">
        <f>P1703*A_s2</f>
        <v/>
      </c>
      <c r="S1703">
        <f>Q1703*($K1703-Z_s1)</f>
        <v/>
      </c>
      <c r="T1703">
        <f>R1703*($K1703-Z_s2)</f>
        <v/>
      </c>
      <c r="U1703">
        <f>(INDIRECT("a_"&amp;U$2)/(U$2+1))*(($C1703^(U$2+1)-$H1703^(U$2+1))/(ε_c1cd^(U$2+1)))</f>
        <v/>
      </c>
      <c r="V1703">
        <f>(INDIRECT("a_"&amp;V$2)/(V$2+1))*(($C1703^(V$2+1)-$H1703^(V$2+1))/(ε_c1cd^(V$2+1)))</f>
        <v/>
      </c>
      <c r="W1703">
        <f>(INDIRECT("a_"&amp;W$2)/(W$2+1))*(($C1703^(W$2+1)-$H1703^(W$2+1))/(ε_c1cd^(W$2+1)))</f>
        <v/>
      </c>
      <c r="X1703">
        <f>(INDIRECT("a_"&amp;X$2)/(X$2+1))*(($C1703^(X$2+1)-$H1703^(X$2+1))/(ε_c1cd^(X$2+1)))</f>
        <v/>
      </c>
      <c r="Y1703">
        <f>(INDIRECT("a_"&amp;Y$2)/(Y$2+1))*(($C1703^(Y$2+1)-$H1703^(Y$2+1))/(ε_c1cd^(Y$2+1)))</f>
        <v/>
      </c>
      <c r="Z1703">
        <f>(INDIRECT("a_"&amp;Z$2)/(Z$2+2))*(($C1703^(Z$2+2)-$H1703^(Z$2+2))/(ε_c1cd^(Z$2+2)))</f>
        <v/>
      </c>
      <c r="AA1703">
        <f>(INDIRECT("a_"&amp;AA$2)/(AA$2+2))*(($C1703^(AA$2+2)-$H1703^(AA$2+2))/(ε_c1cd^(AA$2+2)))</f>
        <v/>
      </c>
      <c r="AB1703">
        <f>(INDIRECT("a_"&amp;AB$2)/(AB$2+2))*(($C1703^(AB$2+2)-$H1703^(AB$2+2))/(ε_c1cd^(AB$2+2)))</f>
        <v/>
      </c>
      <c r="AC1703">
        <f>(INDIRECT("a_"&amp;AC$2)/(AC$2+2))*(($C1703^(AC$2+2)-$H1703^(AC$2+2))/(ε_c1cd^(AC$2+2)))</f>
        <v/>
      </c>
      <c r="AD1703">
        <f>(INDIRECT("a_"&amp;AD$2)/(AD$2+2))*(($C1703^(AD$2+2)-$H1703^(AD$2+2))/(ε_c1cd^(AD$2+2)))</f>
        <v/>
      </c>
      <c r="AE1703" s="111">
        <f>(b*f_cd/L1703)*SUM(U1703:Y1703)+SUM(Q1703:R1703)</f>
        <v/>
      </c>
      <c r="AF1703" s="112">
        <f>AE1703*(K1703-y+e)</f>
        <v/>
      </c>
      <c r="AG1703" s="113">
        <f>(b*f_cd/(L1703^2))*SUM(Z1703:AD1703)+SUM(S1703:T1703)-AF1703</f>
        <v/>
      </c>
      <c r="AH1703" s="114">
        <f>AG1703&lt;0</f>
        <v/>
      </c>
      <c r="AI1703" s="115">
        <f>IF(A1703=1,FALSE,(AND(AQ1703,AH1703,NOT(AI1702))))</f>
        <v/>
      </c>
      <c r="AJ1703" s="116">
        <f>(b*f_cd/L1703)*(a_1/2*J1703^2+a_2/3*J1703^3+a_3/4*J1703^4+a_4/5*J1703^5+a_5/6*J1703^6)+SUM(Q1703:R1703)</f>
        <v/>
      </c>
      <c r="AK1703">
        <f>AJ1703*(K1703-y+e)</f>
        <v/>
      </c>
      <c r="AL1703" s="118">
        <f>(b*f_cd/(L1703^2))*(a_1/3*J1703^3+a_2/4*J1703^4+a_3/5*J1703^5+a_4/6*J1703^6+a_5/7*J1703^7)+SUM(S1703:T1703)-AK1703</f>
        <v/>
      </c>
      <c r="AM1703" s="114">
        <f>AL1703&gt;0</f>
        <v/>
      </c>
      <c r="AN1703" s="115">
        <f>IF(A1703=1,FALSE,(AND(AQ1703,AM1703,NOT(AN1702))))</f>
        <v/>
      </c>
      <c r="AO1703">
        <f>IF(D1703=1,AND(AH1703,NOT(AI1703)),AND(AM1703,NOT(AN1703)))</f>
        <v/>
      </c>
      <c r="AP1703" s="119">
        <f>IF(D1703=1,AI1703,AN1703)</f>
        <v/>
      </c>
      <c r="AQ1703" s="125">
        <f>ABS(E1703)&lt;$AQ$2</f>
        <v/>
      </c>
      <c r="AS1703">
        <f>IF(AP1703,MAX(AS$3:AS1701)+1,"")</f>
        <v/>
      </c>
    </row>
    <row r="1704">
      <c r="A1704" t="n">
        <v>1614</v>
      </c>
      <c r="B1704" s="131">
        <f>IF(A1704=1,0,IF(AP1704,0.1*ε_cu1cd,0))</f>
        <v/>
      </c>
      <c r="C1704" s="131">
        <f>IF(A1704=1,0.1*ε_cu1cd,C1703+B1703)</f>
        <v/>
      </c>
      <c r="D1704" s="113">
        <f>IF('Нормальний переріз'!$D$68&gt;0,1,2)</f>
        <v/>
      </c>
      <c r="E1704" s="144">
        <f>IF(D1704=1,F1704,G1704)</f>
        <v/>
      </c>
      <c r="F1704" s="124">
        <f>IF(AI1703,0.11*ε_cu1cd,IF(AH1703,F1703*0.01,F1703))</f>
        <v/>
      </c>
      <c r="G1704" s="124">
        <f>IF(AP1703,-0.1*ε_cu1cd,IF(AM1703,G1703*0.01,G1703))</f>
        <v/>
      </c>
      <c r="H1704" s="113">
        <f>IF(A1704=1,E1704,IF(AO1703,H1703-E1703+E1704,IF(AP1703,0.8*H1703,H1703+E1704)))</f>
        <v/>
      </c>
      <c r="I1704" s="169">
        <f>(C1704-H1704)/h</f>
        <v/>
      </c>
      <c r="J1704">
        <f>C1704/(ε_c1cd)</f>
        <v/>
      </c>
      <c r="K1704">
        <f>C1704/I1704</f>
        <v/>
      </c>
      <c r="L1704" s="131">
        <f>I1704/(ε_c1cd)</f>
        <v/>
      </c>
      <c r="M1704">
        <f>I1704*(K1704-Z_s1)</f>
        <v/>
      </c>
      <c r="N1704">
        <f>I1704*(K1704-Z_s2)</f>
        <v/>
      </c>
      <c r="O1704">
        <f>E_s*M1704</f>
        <v/>
      </c>
      <c r="P1704">
        <f>E_s*N1704</f>
        <v/>
      </c>
      <c r="Q1704">
        <f>O1704*A_s1</f>
        <v/>
      </c>
      <c r="R1704">
        <f>P1704*A_s2</f>
        <v/>
      </c>
      <c r="S1704">
        <f>Q1704*($K1704-Z_s1)</f>
        <v/>
      </c>
      <c r="T1704">
        <f>R1704*($K1704-Z_s2)</f>
        <v/>
      </c>
      <c r="U1704">
        <f>(INDIRECT("a_"&amp;U$2)/(U$2+1))*(($C1704^(U$2+1)-$H1704^(U$2+1))/(ε_c1cd^(U$2+1)))</f>
        <v/>
      </c>
      <c r="V1704">
        <f>(INDIRECT("a_"&amp;V$2)/(V$2+1))*(($C1704^(V$2+1)-$H1704^(V$2+1))/(ε_c1cd^(V$2+1)))</f>
        <v/>
      </c>
      <c r="W1704">
        <f>(INDIRECT("a_"&amp;W$2)/(W$2+1))*(($C1704^(W$2+1)-$H1704^(W$2+1))/(ε_c1cd^(W$2+1)))</f>
        <v/>
      </c>
      <c r="X1704">
        <f>(INDIRECT("a_"&amp;X$2)/(X$2+1))*(($C1704^(X$2+1)-$H1704^(X$2+1))/(ε_c1cd^(X$2+1)))</f>
        <v/>
      </c>
      <c r="Y1704">
        <f>(INDIRECT("a_"&amp;Y$2)/(Y$2+1))*(($C1704^(Y$2+1)-$H1704^(Y$2+1))/(ε_c1cd^(Y$2+1)))</f>
        <v/>
      </c>
      <c r="Z1704">
        <f>(INDIRECT("a_"&amp;Z$2)/(Z$2+2))*(($C1704^(Z$2+2)-$H1704^(Z$2+2))/(ε_c1cd^(Z$2+2)))</f>
        <v/>
      </c>
      <c r="AA1704">
        <f>(INDIRECT("a_"&amp;AA$2)/(AA$2+2))*(($C1704^(AA$2+2)-$H1704^(AA$2+2))/(ε_c1cd^(AA$2+2)))</f>
        <v/>
      </c>
      <c r="AB1704">
        <f>(INDIRECT("a_"&amp;AB$2)/(AB$2+2))*(($C1704^(AB$2+2)-$H1704^(AB$2+2))/(ε_c1cd^(AB$2+2)))</f>
        <v/>
      </c>
      <c r="AC1704">
        <f>(INDIRECT("a_"&amp;AC$2)/(AC$2+2))*(($C1704^(AC$2+2)-$H1704^(AC$2+2))/(ε_c1cd^(AC$2+2)))</f>
        <v/>
      </c>
      <c r="AD1704">
        <f>(INDIRECT("a_"&amp;AD$2)/(AD$2+2))*(($C1704^(AD$2+2)-$H1704^(AD$2+2))/(ε_c1cd^(AD$2+2)))</f>
        <v/>
      </c>
      <c r="AE1704" s="111">
        <f>(b*f_cd/L1704)*SUM(U1704:Y1704)+SUM(Q1704:R1704)</f>
        <v/>
      </c>
      <c r="AF1704" s="112">
        <f>AE1704*(K1704-y+e)</f>
        <v/>
      </c>
      <c r="AG1704" s="113">
        <f>(b*f_cd/(L1704^2))*SUM(Z1704:AD1704)+SUM(S1704:T1704)-AF1704</f>
        <v/>
      </c>
      <c r="AH1704" s="114">
        <f>AG1704&lt;0</f>
        <v/>
      </c>
      <c r="AI1704" s="115">
        <f>IF(A1704=1,FALSE,(AND(AQ1704,AH1704,NOT(AI1703))))</f>
        <v/>
      </c>
      <c r="AJ1704" s="116">
        <f>(b*f_cd/L1704)*(a_1/2*J1704^2+a_2/3*J1704^3+a_3/4*J1704^4+a_4/5*J1704^5+a_5/6*J1704^6)+SUM(Q1704:R1704)</f>
        <v/>
      </c>
      <c r="AK1704">
        <f>AJ1704*(K1704-y+e)</f>
        <v/>
      </c>
      <c r="AL1704" s="118">
        <f>(b*f_cd/(L1704^2))*(a_1/3*J1704^3+a_2/4*J1704^4+a_3/5*J1704^5+a_4/6*J1704^6+a_5/7*J1704^7)+SUM(S1704:T1704)-AK1704</f>
        <v/>
      </c>
      <c r="AM1704" s="114">
        <f>AL1704&gt;0</f>
        <v/>
      </c>
      <c r="AN1704" s="115">
        <f>IF(A1704=1,FALSE,(AND(AQ1704,AM1704,NOT(AN1703))))</f>
        <v/>
      </c>
      <c r="AO1704">
        <f>IF(D1704=1,AND(AH1704,NOT(AI1704)),AND(AM1704,NOT(AN1704)))</f>
        <v/>
      </c>
      <c r="AP1704" s="119">
        <f>IF(D1704=1,AI1704,AN1704)</f>
        <v/>
      </c>
      <c r="AQ1704" s="125">
        <f>ABS(E1704)&lt;$AQ$2</f>
        <v/>
      </c>
      <c r="AS1704">
        <f>IF(AP1704,MAX(AS$3:AS1702)+1,"")</f>
        <v/>
      </c>
    </row>
    <row r="1705">
      <c r="A1705" t="n">
        <v>1615</v>
      </c>
      <c r="B1705" s="131">
        <f>IF(A1705=1,0,IF(AP1705,0.1*ε_cu1cd,0))</f>
        <v/>
      </c>
      <c r="C1705" s="131">
        <f>IF(A1705=1,0.1*ε_cu1cd,C1704+B1704)</f>
        <v/>
      </c>
      <c r="D1705" s="113">
        <f>IF('Нормальний переріз'!$D$68&gt;0,1,2)</f>
        <v/>
      </c>
      <c r="E1705" s="144">
        <f>IF(D1705=1,F1705,G1705)</f>
        <v/>
      </c>
      <c r="F1705" s="124">
        <f>IF(AI1704,0.11*ε_cu1cd,IF(AH1704,F1704*0.01,F1704))</f>
        <v/>
      </c>
      <c r="G1705" s="124">
        <f>IF(AP1704,-0.1*ε_cu1cd,IF(AM1704,G1704*0.01,G1704))</f>
        <v/>
      </c>
      <c r="H1705" s="113">
        <f>IF(A1705=1,E1705,IF(AO1704,H1704-E1704+E1705,IF(AP1704,0.8*H1704,H1704+E1705)))</f>
        <v/>
      </c>
      <c r="I1705" s="169">
        <f>(C1705-H1705)/h</f>
        <v/>
      </c>
      <c r="J1705">
        <f>C1705/(ε_c1cd)</f>
        <v/>
      </c>
      <c r="K1705">
        <f>C1705/I1705</f>
        <v/>
      </c>
      <c r="L1705" s="131">
        <f>I1705/(ε_c1cd)</f>
        <v/>
      </c>
      <c r="M1705">
        <f>I1705*(K1705-Z_s1)</f>
        <v/>
      </c>
      <c r="N1705">
        <f>I1705*(K1705-Z_s2)</f>
        <v/>
      </c>
      <c r="O1705">
        <f>E_s*M1705</f>
        <v/>
      </c>
      <c r="P1705">
        <f>E_s*N1705</f>
        <v/>
      </c>
      <c r="Q1705">
        <f>O1705*A_s1</f>
        <v/>
      </c>
      <c r="R1705">
        <f>P1705*A_s2</f>
        <v/>
      </c>
      <c r="S1705">
        <f>Q1705*($K1705-Z_s1)</f>
        <v/>
      </c>
      <c r="T1705">
        <f>R1705*($K1705-Z_s2)</f>
        <v/>
      </c>
      <c r="U1705">
        <f>(INDIRECT("a_"&amp;U$2)/(U$2+1))*(($C1705^(U$2+1)-$H1705^(U$2+1))/(ε_c1cd^(U$2+1)))</f>
        <v/>
      </c>
      <c r="V1705">
        <f>(INDIRECT("a_"&amp;V$2)/(V$2+1))*(($C1705^(V$2+1)-$H1705^(V$2+1))/(ε_c1cd^(V$2+1)))</f>
        <v/>
      </c>
      <c r="W1705">
        <f>(INDIRECT("a_"&amp;W$2)/(W$2+1))*(($C1705^(W$2+1)-$H1705^(W$2+1))/(ε_c1cd^(W$2+1)))</f>
        <v/>
      </c>
      <c r="X1705">
        <f>(INDIRECT("a_"&amp;X$2)/(X$2+1))*(($C1705^(X$2+1)-$H1705^(X$2+1))/(ε_c1cd^(X$2+1)))</f>
        <v/>
      </c>
      <c r="Y1705">
        <f>(INDIRECT("a_"&amp;Y$2)/(Y$2+1))*(($C1705^(Y$2+1)-$H1705^(Y$2+1))/(ε_c1cd^(Y$2+1)))</f>
        <v/>
      </c>
      <c r="Z1705">
        <f>(INDIRECT("a_"&amp;Z$2)/(Z$2+2))*(($C1705^(Z$2+2)-$H1705^(Z$2+2))/(ε_c1cd^(Z$2+2)))</f>
        <v/>
      </c>
      <c r="AA1705">
        <f>(INDIRECT("a_"&amp;AA$2)/(AA$2+2))*(($C1705^(AA$2+2)-$H1705^(AA$2+2))/(ε_c1cd^(AA$2+2)))</f>
        <v/>
      </c>
      <c r="AB1705">
        <f>(INDIRECT("a_"&amp;AB$2)/(AB$2+2))*(($C1705^(AB$2+2)-$H1705^(AB$2+2))/(ε_c1cd^(AB$2+2)))</f>
        <v/>
      </c>
      <c r="AC1705">
        <f>(INDIRECT("a_"&amp;AC$2)/(AC$2+2))*(($C1705^(AC$2+2)-$H1705^(AC$2+2))/(ε_c1cd^(AC$2+2)))</f>
        <v/>
      </c>
      <c r="AD1705">
        <f>(INDIRECT("a_"&amp;AD$2)/(AD$2+2))*(($C1705^(AD$2+2)-$H1705^(AD$2+2))/(ε_c1cd^(AD$2+2)))</f>
        <v/>
      </c>
      <c r="AE1705" s="111">
        <f>(b*f_cd/L1705)*SUM(U1705:Y1705)+SUM(Q1705:R1705)</f>
        <v/>
      </c>
      <c r="AF1705" s="112">
        <f>AE1705*(K1705-y+e)</f>
        <v/>
      </c>
      <c r="AG1705" s="113">
        <f>(b*f_cd/(L1705^2))*SUM(Z1705:AD1705)+SUM(S1705:T1705)-AF1705</f>
        <v/>
      </c>
      <c r="AH1705" s="114">
        <f>AG1705&lt;0</f>
        <v/>
      </c>
      <c r="AI1705" s="115">
        <f>IF(A1705=1,FALSE,(AND(AQ1705,AH1705,NOT(AI1704))))</f>
        <v/>
      </c>
      <c r="AJ1705" s="116">
        <f>(b*f_cd/L1705)*(a_1/2*J1705^2+a_2/3*J1705^3+a_3/4*J1705^4+a_4/5*J1705^5+a_5/6*J1705^6)+SUM(Q1705:R1705)</f>
        <v/>
      </c>
      <c r="AK1705">
        <f>AJ1705*(K1705-y+e)</f>
        <v/>
      </c>
      <c r="AL1705" s="118">
        <f>(b*f_cd/(L1705^2))*(a_1/3*J1705^3+a_2/4*J1705^4+a_3/5*J1705^5+a_4/6*J1705^6+a_5/7*J1705^7)+SUM(S1705:T1705)-AK1705</f>
        <v/>
      </c>
      <c r="AM1705" s="114">
        <f>AL1705&gt;0</f>
        <v/>
      </c>
      <c r="AN1705" s="115">
        <f>IF(A1705=1,FALSE,(AND(AQ1705,AM1705,NOT(AN1704))))</f>
        <v/>
      </c>
      <c r="AO1705">
        <f>IF(D1705=1,AND(AH1705,NOT(AI1705)),AND(AM1705,NOT(AN1705)))</f>
        <v/>
      </c>
      <c r="AP1705" s="119">
        <f>IF(D1705=1,AI1705,AN1705)</f>
        <v/>
      </c>
      <c r="AQ1705" s="125">
        <f>ABS(E1705)&lt;$AQ$2</f>
        <v/>
      </c>
      <c r="AS1705">
        <f>IF(AP1705,MAX(AS$3:AS1703)+1,"")</f>
        <v/>
      </c>
    </row>
    <row r="1706">
      <c r="A1706" t="n">
        <v>1616</v>
      </c>
      <c r="B1706" s="131">
        <f>IF(A1706=1,0,IF(AP1706,0.1*ε_cu1cd,0))</f>
        <v/>
      </c>
      <c r="C1706" s="131">
        <f>IF(A1706=1,0.1*ε_cu1cd,C1705+B1705)</f>
        <v/>
      </c>
      <c r="D1706" s="113">
        <f>IF('Нормальний переріз'!$D$68&gt;0,1,2)</f>
        <v/>
      </c>
      <c r="E1706" s="144">
        <f>IF(D1706=1,F1706,G1706)</f>
        <v/>
      </c>
      <c r="F1706" s="124">
        <f>IF(AI1705,0.11*ε_cu1cd,IF(AH1705,F1705*0.01,F1705))</f>
        <v/>
      </c>
      <c r="G1706" s="124">
        <f>IF(AP1705,-0.1*ε_cu1cd,IF(AM1705,G1705*0.01,G1705))</f>
        <v/>
      </c>
      <c r="H1706" s="113">
        <f>IF(A1706=1,E1706,IF(AO1705,H1705-E1705+E1706,IF(AP1705,0.8*H1705,H1705+E1706)))</f>
        <v/>
      </c>
      <c r="I1706" s="169">
        <f>(C1706-H1706)/h</f>
        <v/>
      </c>
      <c r="J1706">
        <f>C1706/(ε_c1cd)</f>
        <v/>
      </c>
      <c r="K1706">
        <f>C1706/I1706</f>
        <v/>
      </c>
      <c r="L1706" s="131">
        <f>I1706/(ε_c1cd)</f>
        <v/>
      </c>
      <c r="M1706">
        <f>I1706*(K1706-Z_s1)</f>
        <v/>
      </c>
      <c r="N1706">
        <f>I1706*(K1706-Z_s2)</f>
        <v/>
      </c>
      <c r="O1706">
        <f>E_s*M1706</f>
        <v/>
      </c>
      <c r="P1706">
        <f>E_s*N1706</f>
        <v/>
      </c>
      <c r="Q1706">
        <f>O1706*A_s1</f>
        <v/>
      </c>
      <c r="R1706">
        <f>P1706*A_s2</f>
        <v/>
      </c>
      <c r="S1706">
        <f>Q1706*($K1706-Z_s1)</f>
        <v/>
      </c>
      <c r="T1706">
        <f>R1706*($K1706-Z_s2)</f>
        <v/>
      </c>
      <c r="U1706">
        <f>(INDIRECT("a_"&amp;U$2)/(U$2+1))*(($C1706^(U$2+1)-$H1706^(U$2+1))/(ε_c1cd^(U$2+1)))</f>
        <v/>
      </c>
      <c r="V1706">
        <f>(INDIRECT("a_"&amp;V$2)/(V$2+1))*(($C1706^(V$2+1)-$H1706^(V$2+1))/(ε_c1cd^(V$2+1)))</f>
        <v/>
      </c>
      <c r="W1706">
        <f>(INDIRECT("a_"&amp;W$2)/(W$2+1))*(($C1706^(W$2+1)-$H1706^(W$2+1))/(ε_c1cd^(W$2+1)))</f>
        <v/>
      </c>
      <c r="X1706">
        <f>(INDIRECT("a_"&amp;X$2)/(X$2+1))*(($C1706^(X$2+1)-$H1706^(X$2+1))/(ε_c1cd^(X$2+1)))</f>
        <v/>
      </c>
      <c r="Y1706">
        <f>(INDIRECT("a_"&amp;Y$2)/(Y$2+1))*(($C1706^(Y$2+1)-$H1706^(Y$2+1))/(ε_c1cd^(Y$2+1)))</f>
        <v/>
      </c>
      <c r="Z1706">
        <f>(INDIRECT("a_"&amp;Z$2)/(Z$2+2))*(($C1706^(Z$2+2)-$H1706^(Z$2+2))/(ε_c1cd^(Z$2+2)))</f>
        <v/>
      </c>
      <c r="AA1706">
        <f>(INDIRECT("a_"&amp;AA$2)/(AA$2+2))*(($C1706^(AA$2+2)-$H1706^(AA$2+2))/(ε_c1cd^(AA$2+2)))</f>
        <v/>
      </c>
      <c r="AB1706">
        <f>(INDIRECT("a_"&amp;AB$2)/(AB$2+2))*(($C1706^(AB$2+2)-$H1706^(AB$2+2))/(ε_c1cd^(AB$2+2)))</f>
        <v/>
      </c>
      <c r="AC1706">
        <f>(INDIRECT("a_"&amp;AC$2)/(AC$2+2))*(($C1706^(AC$2+2)-$H1706^(AC$2+2))/(ε_c1cd^(AC$2+2)))</f>
        <v/>
      </c>
      <c r="AD1706">
        <f>(INDIRECT("a_"&amp;AD$2)/(AD$2+2))*(($C1706^(AD$2+2)-$H1706^(AD$2+2))/(ε_c1cd^(AD$2+2)))</f>
        <v/>
      </c>
      <c r="AE1706" s="111">
        <f>(b*f_cd/L1706)*SUM(U1706:Y1706)+SUM(Q1706:R1706)</f>
        <v/>
      </c>
      <c r="AF1706" s="112">
        <f>AE1706*(K1706-y+e)</f>
        <v/>
      </c>
      <c r="AG1706" s="113">
        <f>(b*f_cd/(L1706^2))*SUM(Z1706:AD1706)+SUM(S1706:T1706)-AF1706</f>
        <v/>
      </c>
      <c r="AH1706" s="114">
        <f>AG1706&lt;0</f>
        <v/>
      </c>
      <c r="AI1706" s="115">
        <f>IF(A1706=1,FALSE,(AND(AQ1706,AH1706,NOT(AI1705))))</f>
        <v/>
      </c>
      <c r="AJ1706" s="116">
        <f>(b*f_cd/L1706)*(a_1/2*J1706^2+a_2/3*J1706^3+a_3/4*J1706^4+a_4/5*J1706^5+a_5/6*J1706^6)+SUM(Q1706:R1706)</f>
        <v/>
      </c>
      <c r="AK1706">
        <f>AJ1706*(K1706-y+e)</f>
        <v/>
      </c>
      <c r="AL1706" s="118">
        <f>(b*f_cd/(L1706^2))*(a_1/3*J1706^3+a_2/4*J1706^4+a_3/5*J1706^5+a_4/6*J1706^6+a_5/7*J1706^7)+SUM(S1706:T1706)-AK1706</f>
        <v/>
      </c>
      <c r="AM1706" s="114">
        <f>AL1706&gt;0</f>
        <v/>
      </c>
      <c r="AN1706" s="115">
        <f>IF(A1706=1,FALSE,(AND(AQ1706,AM1706,NOT(AN1705))))</f>
        <v/>
      </c>
      <c r="AO1706">
        <f>IF(D1706=1,AND(AH1706,NOT(AI1706)),AND(AM1706,NOT(AN1706)))</f>
        <v/>
      </c>
      <c r="AP1706" s="119">
        <f>IF(D1706=1,AI1706,AN1706)</f>
        <v/>
      </c>
      <c r="AQ1706" s="125">
        <f>ABS(E1706)&lt;$AQ$2</f>
        <v/>
      </c>
      <c r="AS1706">
        <f>IF(AP1706,MAX(AS$3:AS1704)+1,"")</f>
        <v/>
      </c>
    </row>
    <row r="1707">
      <c r="A1707" t="n">
        <v>1617</v>
      </c>
      <c r="B1707" s="131">
        <f>IF(A1707=1,0,IF(AP1707,0.1*ε_cu1cd,0))</f>
        <v/>
      </c>
      <c r="C1707" s="131">
        <f>IF(A1707=1,0.1*ε_cu1cd,C1706+B1706)</f>
        <v/>
      </c>
      <c r="D1707" s="113">
        <f>IF('Нормальний переріз'!$D$68&gt;0,1,2)</f>
        <v/>
      </c>
      <c r="E1707" s="144">
        <f>IF(D1707=1,F1707,G1707)</f>
        <v/>
      </c>
      <c r="F1707" s="124">
        <f>IF(AI1706,0.11*ε_cu1cd,IF(AH1706,F1706*0.01,F1706))</f>
        <v/>
      </c>
      <c r="G1707" s="124">
        <f>IF(AP1706,-0.1*ε_cu1cd,IF(AM1706,G1706*0.01,G1706))</f>
        <v/>
      </c>
      <c r="H1707" s="113">
        <f>IF(A1707=1,E1707,IF(AO1706,H1706-E1706+E1707,IF(AP1706,0.8*H1706,H1706+E1707)))</f>
        <v/>
      </c>
      <c r="I1707" s="169">
        <f>(C1707-H1707)/h</f>
        <v/>
      </c>
      <c r="J1707">
        <f>C1707/(ε_c1cd)</f>
        <v/>
      </c>
      <c r="K1707">
        <f>C1707/I1707</f>
        <v/>
      </c>
      <c r="L1707" s="131">
        <f>I1707/(ε_c1cd)</f>
        <v/>
      </c>
      <c r="M1707">
        <f>I1707*(K1707-Z_s1)</f>
        <v/>
      </c>
      <c r="N1707">
        <f>I1707*(K1707-Z_s2)</f>
        <v/>
      </c>
      <c r="O1707">
        <f>E_s*M1707</f>
        <v/>
      </c>
      <c r="P1707">
        <f>E_s*N1707</f>
        <v/>
      </c>
      <c r="Q1707">
        <f>O1707*A_s1</f>
        <v/>
      </c>
      <c r="R1707">
        <f>P1707*A_s2</f>
        <v/>
      </c>
      <c r="S1707">
        <f>Q1707*($K1707-Z_s1)</f>
        <v/>
      </c>
      <c r="T1707">
        <f>R1707*($K1707-Z_s2)</f>
        <v/>
      </c>
      <c r="U1707">
        <f>(INDIRECT("a_"&amp;U$2)/(U$2+1))*(($C1707^(U$2+1)-$H1707^(U$2+1))/(ε_c1cd^(U$2+1)))</f>
        <v/>
      </c>
      <c r="V1707">
        <f>(INDIRECT("a_"&amp;V$2)/(V$2+1))*(($C1707^(V$2+1)-$H1707^(V$2+1))/(ε_c1cd^(V$2+1)))</f>
        <v/>
      </c>
      <c r="W1707">
        <f>(INDIRECT("a_"&amp;W$2)/(W$2+1))*(($C1707^(W$2+1)-$H1707^(W$2+1))/(ε_c1cd^(W$2+1)))</f>
        <v/>
      </c>
      <c r="X1707">
        <f>(INDIRECT("a_"&amp;X$2)/(X$2+1))*(($C1707^(X$2+1)-$H1707^(X$2+1))/(ε_c1cd^(X$2+1)))</f>
        <v/>
      </c>
      <c r="Y1707">
        <f>(INDIRECT("a_"&amp;Y$2)/(Y$2+1))*(($C1707^(Y$2+1)-$H1707^(Y$2+1))/(ε_c1cd^(Y$2+1)))</f>
        <v/>
      </c>
      <c r="Z1707">
        <f>(INDIRECT("a_"&amp;Z$2)/(Z$2+2))*(($C1707^(Z$2+2)-$H1707^(Z$2+2))/(ε_c1cd^(Z$2+2)))</f>
        <v/>
      </c>
      <c r="AA1707">
        <f>(INDIRECT("a_"&amp;AA$2)/(AA$2+2))*(($C1707^(AA$2+2)-$H1707^(AA$2+2))/(ε_c1cd^(AA$2+2)))</f>
        <v/>
      </c>
      <c r="AB1707">
        <f>(INDIRECT("a_"&amp;AB$2)/(AB$2+2))*(($C1707^(AB$2+2)-$H1707^(AB$2+2))/(ε_c1cd^(AB$2+2)))</f>
        <v/>
      </c>
      <c r="AC1707">
        <f>(INDIRECT("a_"&amp;AC$2)/(AC$2+2))*(($C1707^(AC$2+2)-$H1707^(AC$2+2))/(ε_c1cd^(AC$2+2)))</f>
        <v/>
      </c>
      <c r="AD1707">
        <f>(INDIRECT("a_"&amp;AD$2)/(AD$2+2))*(($C1707^(AD$2+2)-$H1707^(AD$2+2))/(ε_c1cd^(AD$2+2)))</f>
        <v/>
      </c>
      <c r="AE1707" s="111">
        <f>(b*f_cd/L1707)*SUM(U1707:Y1707)+SUM(Q1707:R1707)</f>
        <v/>
      </c>
      <c r="AF1707" s="112">
        <f>AE1707*(K1707-y+e)</f>
        <v/>
      </c>
      <c r="AG1707" s="113">
        <f>(b*f_cd/(L1707^2))*SUM(Z1707:AD1707)+SUM(S1707:T1707)-AF1707</f>
        <v/>
      </c>
      <c r="AH1707" s="114">
        <f>AG1707&lt;0</f>
        <v/>
      </c>
      <c r="AI1707" s="115">
        <f>IF(A1707=1,FALSE,(AND(AQ1707,AH1707,NOT(AI1706))))</f>
        <v/>
      </c>
      <c r="AJ1707" s="116">
        <f>(b*f_cd/L1707)*(a_1/2*J1707^2+a_2/3*J1707^3+a_3/4*J1707^4+a_4/5*J1707^5+a_5/6*J1707^6)+SUM(Q1707:R1707)</f>
        <v/>
      </c>
      <c r="AK1707">
        <f>AJ1707*(K1707-y+e)</f>
        <v/>
      </c>
      <c r="AL1707" s="118">
        <f>(b*f_cd/(L1707^2))*(a_1/3*J1707^3+a_2/4*J1707^4+a_3/5*J1707^5+a_4/6*J1707^6+a_5/7*J1707^7)+SUM(S1707:T1707)-AK1707</f>
        <v/>
      </c>
      <c r="AM1707" s="114">
        <f>AL1707&gt;0</f>
        <v/>
      </c>
      <c r="AN1707" s="115">
        <f>IF(A1707=1,FALSE,(AND(AQ1707,AM1707,NOT(AN1706))))</f>
        <v/>
      </c>
      <c r="AO1707">
        <f>IF(D1707=1,AND(AH1707,NOT(AI1707)),AND(AM1707,NOT(AN1707)))</f>
        <v/>
      </c>
      <c r="AP1707" s="119">
        <f>IF(D1707=1,AI1707,AN1707)</f>
        <v/>
      </c>
      <c r="AQ1707" s="125">
        <f>ABS(E1707)&lt;$AQ$2</f>
        <v/>
      </c>
      <c r="AS1707">
        <f>IF(AP1707,MAX(AS$3:AS1705)+1,"")</f>
        <v/>
      </c>
    </row>
    <row r="1708">
      <c r="A1708" t="n">
        <v>1618</v>
      </c>
      <c r="B1708" s="131">
        <f>IF(A1708=1,0,IF(AP1708,0.1*ε_cu1cd,0))</f>
        <v/>
      </c>
      <c r="C1708" s="131">
        <f>IF(A1708=1,0.1*ε_cu1cd,C1707+B1707)</f>
        <v/>
      </c>
      <c r="D1708" s="113">
        <f>IF('Нормальний переріз'!$D$68&gt;0,1,2)</f>
        <v/>
      </c>
      <c r="E1708" s="144">
        <f>IF(D1708=1,F1708,G1708)</f>
        <v/>
      </c>
      <c r="F1708" s="124">
        <f>IF(AI1707,0.11*ε_cu1cd,IF(AH1707,F1707*0.01,F1707))</f>
        <v/>
      </c>
      <c r="G1708" s="124">
        <f>IF(AP1707,-0.1*ε_cu1cd,IF(AM1707,G1707*0.01,G1707))</f>
        <v/>
      </c>
      <c r="H1708" s="113">
        <f>IF(A1708=1,E1708,IF(AO1707,H1707-E1707+E1708,IF(AP1707,0.8*H1707,H1707+E1708)))</f>
        <v/>
      </c>
      <c r="I1708" s="169">
        <f>(C1708-H1708)/h</f>
        <v/>
      </c>
      <c r="J1708">
        <f>C1708/(ε_c1cd)</f>
        <v/>
      </c>
      <c r="K1708">
        <f>C1708/I1708</f>
        <v/>
      </c>
      <c r="L1708" s="131">
        <f>I1708/(ε_c1cd)</f>
        <v/>
      </c>
      <c r="M1708">
        <f>I1708*(K1708-Z_s1)</f>
        <v/>
      </c>
      <c r="N1708">
        <f>I1708*(K1708-Z_s2)</f>
        <v/>
      </c>
      <c r="O1708">
        <f>E_s*M1708</f>
        <v/>
      </c>
      <c r="P1708">
        <f>E_s*N1708</f>
        <v/>
      </c>
      <c r="Q1708">
        <f>O1708*A_s1</f>
        <v/>
      </c>
      <c r="R1708">
        <f>P1708*A_s2</f>
        <v/>
      </c>
      <c r="S1708">
        <f>Q1708*($K1708-Z_s1)</f>
        <v/>
      </c>
      <c r="T1708">
        <f>R1708*($K1708-Z_s2)</f>
        <v/>
      </c>
      <c r="U1708">
        <f>(INDIRECT("a_"&amp;U$2)/(U$2+1))*(($C1708^(U$2+1)-$H1708^(U$2+1))/(ε_c1cd^(U$2+1)))</f>
        <v/>
      </c>
      <c r="V1708">
        <f>(INDIRECT("a_"&amp;V$2)/(V$2+1))*(($C1708^(V$2+1)-$H1708^(V$2+1))/(ε_c1cd^(V$2+1)))</f>
        <v/>
      </c>
      <c r="W1708">
        <f>(INDIRECT("a_"&amp;W$2)/(W$2+1))*(($C1708^(W$2+1)-$H1708^(W$2+1))/(ε_c1cd^(W$2+1)))</f>
        <v/>
      </c>
      <c r="X1708">
        <f>(INDIRECT("a_"&amp;X$2)/(X$2+1))*(($C1708^(X$2+1)-$H1708^(X$2+1))/(ε_c1cd^(X$2+1)))</f>
        <v/>
      </c>
      <c r="Y1708">
        <f>(INDIRECT("a_"&amp;Y$2)/(Y$2+1))*(($C1708^(Y$2+1)-$H1708^(Y$2+1))/(ε_c1cd^(Y$2+1)))</f>
        <v/>
      </c>
      <c r="Z1708">
        <f>(INDIRECT("a_"&amp;Z$2)/(Z$2+2))*(($C1708^(Z$2+2)-$H1708^(Z$2+2))/(ε_c1cd^(Z$2+2)))</f>
        <v/>
      </c>
      <c r="AA1708">
        <f>(INDIRECT("a_"&amp;AA$2)/(AA$2+2))*(($C1708^(AA$2+2)-$H1708^(AA$2+2))/(ε_c1cd^(AA$2+2)))</f>
        <v/>
      </c>
      <c r="AB1708">
        <f>(INDIRECT("a_"&amp;AB$2)/(AB$2+2))*(($C1708^(AB$2+2)-$H1708^(AB$2+2))/(ε_c1cd^(AB$2+2)))</f>
        <v/>
      </c>
      <c r="AC1708">
        <f>(INDIRECT("a_"&amp;AC$2)/(AC$2+2))*(($C1708^(AC$2+2)-$H1708^(AC$2+2))/(ε_c1cd^(AC$2+2)))</f>
        <v/>
      </c>
      <c r="AD1708">
        <f>(INDIRECT("a_"&amp;AD$2)/(AD$2+2))*(($C1708^(AD$2+2)-$H1708^(AD$2+2))/(ε_c1cd^(AD$2+2)))</f>
        <v/>
      </c>
      <c r="AE1708" s="111">
        <f>(b*f_cd/L1708)*SUM(U1708:Y1708)+SUM(Q1708:R1708)</f>
        <v/>
      </c>
      <c r="AF1708" s="112">
        <f>AE1708*(K1708-y+e)</f>
        <v/>
      </c>
      <c r="AG1708" s="113">
        <f>(b*f_cd/(L1708^2))*SUM(Z1708:AD1708)+SUM(S1708:T1708)-AF1708</f>
        <v/>
      </c>
      <c r="AH1708" s="114">
        <f>AG1708&lt;0</f>
        <v/>
      </c>
      <c r="AI1708" s="115">
        <f>IF(A1708=1,FALSE,(AND(AQ1708,AH1708,NOT(AI1707))))</f>
        <v/>
      </c>
      <c r="AJ1708" s="116">
        <f>(b*f_cd/L1708)*(a_1/2*J1708^2+a_2/3*J1708^3+a_3/4*J1708^4+a_4/5*J1708^5+a_5/6*J1708^6)+SUM(Q1708:R1708)</f>
        <v/>
      </c>
      <c r="AK1708">
        <f>AJ1708*(K1708-y+e)</f>
        <v/>
      </c>
      <c r="AL1708" s="118">
        <f>(b*f_cd/(L1708^2))*(a_1/3*J1708^3+a_2/4*J1708^4+a_3/5*J1708^5+a_4/6*J1708^6+a_5/7*J1708^7)+SUM(S1708:T1708)-AK1708</f>
        <v/>
      </c>
      <c r="AM1708" s="114">
        <f>AL1708&gt;0</f>
        <v/>
      </c>
      <c r="AN1708" s="115">
        <f>IF(A1708=1,FALSE,(AND(AQ1708,AM1708,NOT(AN1707))))</f>
        <v/>
      </c>
      <c r="AO1708">
        <f>IF(D1708=1,AND(AH1708,NOT(AI1708)),AND(AM1708,NOT(AN1708)))</f>
        <v/>
      </c>
      <c r="AP1708" s="119">
        <f>IF(D1708=1,AI1708,AN1708)</f>
        <v/>
      </c>
      <c r="AQ1708" s="125">
        <f>ABS(E1708)&lt;$AQ$2</f>
        <v/>
      </c>
      <c r="AS1708">
        <f>IF(AP1708,MAX(AS$3:AS1706)+1,"")</f>
        <v/>
      </c>
    </row>
    <row r="1709">
      <c r="A1709" t="n">
        <v>1619</v>
      </c>
      <c r="B1709" s="131">
        <f>IF(A1709=1,0,IF(AP1709,0.1*ε_cu1cd,0))</f>
        <v/>
      </c>
      <c r="C1709" s="131">
        <f>IF(A1709=1,0.1*ε_cu1cd,C1708+B1708)</f>
        <v/>
      </c>
      <c r="D1709" s="113">
        <f>IF('Нормальний переріз'!$D$68&gt;0,1,2)</f>
        <v/>
      </c>
      <c r="E1709" s="144">
        <f>IF(D1709=1,F1709,G1709)</f>
        <v/>
      </c>
      <c r="F1709" s="124">
        <f>IF(AI1708,0.11*ε_cu1cd,IF(AH1708,F1708*0.01,F1708))</f>
        <v/>
      </c>
      <c r="G1709" s="124">
        <f>IF(AP1708,-0.1*ε_cu1cd,IF(AM1708,G1708*0.01,G1708))</f>
        <v/>
      </c>
      <c r="H1709" s="113">
        <f>IF(A1709=1,E1709,IF(AO1708,H1708-E1708+E1709,IF(AP1708,0.8*H1708,H1708+E1709)))</f>
        <v/>
      </c>
      <c r="I1709" s="169">
        <f>(C1709-H1709)/h</f>
        <v/>
      </c>
      <c r="J1709">
        <f>C1709/(ε_c1cd)</f>
        <v/>
      </c>
      <c r="K1709">
        <f>C1709/I1709</f>
        <v/>
      </c>
      <c r="L1709" s="131">
        <f>I1709/(ε_c1cd)</f>
        <v/>
      </c>
      <c r="M1709">
        <f>I1709*(K1709-Z_s1)</f>
        <v/>
      </c>
      <c r="N1709">
        <f>I1709*(K1709-Z_s2)</f>
        <v/>
      </c>
      <c r="O1709">
        <f>E_s*M1709</f>
        <v/>
      </c>
      <c r="P1709">
        <f>E_s*N1709</f>
        <v/>
      </c>
      <c r="Q1709">
        <f>O1709*A_s1</f>
        <v/>
      </c>
      <c r="R1709">
        <f>P1709*A_s2</f>
        <v/>
      </c>
      <c r="S1709">
        <f>Q1709*($K1709-Z_s1)</f>
        <v/>
      </c>
      <c r="T1709">
        <f>R1709*($K1709-Z_s2)</f>
        <v/>
      </c>
      <c r="U1709">
        <f>(INDIRECT("a_"&amp;U$2)/(U$2+1))*(($C1709^(U$2+1)-$H1709^(U$2+1))/(ε_c1cd^(U$2+1)))</f>
        <v/>
      </c>
      <c r="V1709">
        <f>(INDIRECT("a_"&amp;V$2)/(V$2+1))*(($C1709^(V$2+1)-$H1709^(V$2+1))/(ε_c1cd^(V$2+1)))</f>
        <v/>
      </c>
      <c r="W1709">
        <f>(INDIRECT("a_"&amp;W$2)/(W$2+1))*(($C1709^(W$2+1)-$H1709^(W$2+1))/(ε_c1cd^(W$2+1)))</f>
        <v/>
      </c>
      <c r="X1709">
        <f>(INDIRECT("a_"&amp;X$2)/(X$2+1))*(($C1709^(X$2+1)-$H1709^(X$2+1))/(ε_c1cd^(X$2+1)))</f>
        <v/>
      </c>
      <c r="Y1709">
        <f>(INDIRECT("a_"&amp;Y$2)/(Y$2+1))*(($C1709^(Y$2+1)-$H1709^(Y$2+1))/(ε_c1cd^(Y$2+1)))</f>
        <v/>
      </c>
      <c r="Z1709">
        <f>(INDIRECT("a_"&amp;Z$2)/(Z$2+2))*(($C1709^(Z$2+2)-$H1709^(Z$2+2))/(ε_c1cd^(Z$2+2)))</f>
        <v/>
      </c>
      <c r="AA1709">
        <f>(INDIRECT("a_"&amp;AA$2)/(AA$2+2))*(($C1709^(AA$2+2)-$H1709^(AA$2+2))/(ε_c1cd^(AA$2+2)))</f>
        <v/>
      </c>
      <c r="AB1709">
        <f>(INDIRECT("a_"&amp;AB$2)/(AB$2+2))*(($C1709^(AB$2+2)-$H1709^(AB$2+2))/(ε_c1cd^(AB$2+2)))</f>
        <v/>
      </c>
      <c r="AC1709">
        <f>(INDIRECT("a_"&amp;AC$2)/(AC$2+2))*(($C1709^(AC$2+2)-$H1709^(AC$2+2))/(ε_c1cd^(AC$2+2)))</f>
        <v/>
      </c>
      <c r="AD1709">
        <f>(INDIRECT("a_"&amp;AD$2)/(AD$2+2))*(($C1709^(AD$2+2)-$H1709^(AD$2+2))/(ε_c1cd^(AD$2+2)))</f>
        <v/>
      </c>
      <c r="AE1709" s="111">
        <f>(b*f_cd/L1709)*SUM(U1709:Y1709)+SUM(Q1709:R1709)</f>
        <v/>
      </c>
      <c r="AF1709" s="112">
        <f>AE1709*(K1709-y+e)</f>
        <v/>
      </c>
      <c r="AG1709" s="113">
        <f>(b*f_cd/(L1709^2))*SUM(Z1709:AD1709)+SUM(S1709:T1709)-AF1709</f>
        <v/>
      </c>
      <c r="AH1709" s="114">
        <f>AG1709&lt;0</f>
        <v/>
      </c>
      <c r="AI1709" s="115">
        <f>IF(A1709=1,FALSE,(AND(AQ1709,AH1709,NOT(AI1708))))</f>
        <v/>
      </c>
      <c r="AJ1709" s="116">
        <f>(b*f_cd/L1709)*(a_1/2*J1709^2+a_2/3*J1709^3+a_3/4*J1709^4+a_4/5*J1709^5+a_5/6*J1709^6)+SUM(Q1709:R1709)</f>
        <v/>
      </c>
      <c r="AK1709">
        <f>AJ1709*(K1709-y+e)</f>
        <v/>
      </c>
      <c r="AL1709" s="118">
        <f>(b*f_cd/(L1709^2))*(a_1/3*J1709^3+a_2/4*J1709^4+a_3/5*J1709^5+a_4/6*J1709^6+a_5/7*J1709^7)+SUM(S1709:T1709)-AK1709</f>
        <v/>
      </c>
      <c r="AM1709" s="114">
        <f>AL1709&gt;0</f>
        <v/>
      </c>
      <c r="AN1709" s="115">
        <f>IF(A1709=1,FALSE,(AND(AQ1709,AM1709,NOT(AN1708))))</f>
        <v/>
      </c>
      <c r="AO1709">
        <f>IF(D1709=1,AND(AH1709,NOT(AI1709)),AND(AM1709,NOT(AN1709)))</f>
        <v/>
      </c>
      <c r="AP1709" s="119">
        <f>IF(D1709=1,AI1709,AN1709)</f>
        <v/>
      </c>
      <c r="AQ1709" s="125">
        <f>ABS(E1709)&lt;$AQ$2</f>
        <v/>
      </c>
      <c r="AS1709">
        <f>IF(AP1709,MAX(AS$3:AS1707)+1,"")</f>
        <v/>
      </c>
    </row>
    <row r="1710">
      <c r="A1710" t="n">
        <v>1620</v>
      </c>
      <c r="B1710" s="131">
        <f>IF(A1710=1,0,IF(AP1710,0.1*ε_cu1cd,0))</f>
        <v/>
      </c>
      <c r="C1710" s="131">
        <f>IF(A1710=1,0.1*ε_cu1cd,C1709+B1709)</f>
        <v/>
      </c>
      <c r="D1710" s="113">
        <f>IF('Нормальний переріз'!$D$68&gt;0,1,2)</f>
        <v/>
      </c>
      <c r="E1710" s="144">
        <f>IF(D1710=1,F1710,G1710)</f>
        <v/>
      </c>
      <c r="F1710" s="124">
        <f>IF(AI1709,0.11*ε_cu1cd,IF(AH1709,F1709*0.01,F1709))</f>
        <v/>
      </c>
      <c r="G1710" s="124">
        <f>IF(AP1709,-0.1*ε_cu1cd,IF(AM1709,G1709*0.01,G1709))</f>
        <v/>
      </c>
      <c r="H1710" s="113">
        <f>IF(A1710=1,E1710,IF(AO1709,H1709-E1709+E1710,IF(AP1709,0.8*H1709,H1709+E1710)))</f>
        <v/>
      </c>
      <c r="I1710" s="169">
        <f>(C1710-H1710)/h</f>
        <v/>
      </c>
      <c r="J1710">
        <f>C1710/(ε_c1cd)</f>
        <v/>
      </c>
      <c r="K1710">
        <f>C1710/I1710</f>
        <v/>
      </c>
      <c r="L1710" s="131">
        <f>I1710/(ε_c1cd)</f>
        <v/>
      </c>
      <c r="M1710">
        <f>I1710*(K1710-Z_s1)</f>
        <v/>
      </c>
      <c r="N1710">
        <f>I1710*(K1710-Z_s2)</f>
        <v/>
      </c>
      <c r="O1710">
        <f>E_s*M1710</f>
        <v/>
      </c>
      <c r="P1710">
        <f>E_s*N1710</f>
        <v/>
      </c>
      <c r="Q1710">
        <f>O1710*A_s1</f>
        <v/>
      </c>
      <c r="R1710">
        <f>P1710*A_s2</f>
        <v/>
      </c>
      <c r="S1710">
        <f>Q1710*($K1710-Z_s1)</f>
        <v/>
      </c>
      <c r="T1710">
        <f>R1710*($K1710-Z_s2)</f>
        <v/>
      </c>
      <c r="U1710">
        <f>(INDIRECT("a_"&amp;U$2)/(U$2+1))*(($C1710^(U$2+1)-$H1710^(U$2+1))/(ε_c1cd^(U$2+1)))</f>
        <v/>
      </c>
      <c r="V1710">
        <f>(INDIRECT("a_"&amp;V$2)/(V$2+1))*(($C1710^(V$2+1)-$H1710^(V$2+1))/(ε_c1cd^(V$2+1)))</f>
        <v/>
      </c>
      <c r="W1710">
        <f>(INDIRECT("a_"&amp;W$2)/(W$2+1))*(($C1710^(W$2+1)-$H1710^(W$2+1))/(ε_c1cd^(W$2+1)))</f>
        <v/>
      </c>
      <c r="X1710">
        <f>(INDIRECT("a_"&amp;X$2)/(X$2+1))*(($C1710^(X$2+1)-$H1710^(X$2+1))/(ε_c1cd^(X$2+1)))</f>
        <v/>
      </c>
      <c r="Y1710">
        <f>(INDIRECT("a_"&amp;Y$2)/(Y$2+1))*(($C1710^(Y$2+1)-$H1710^(Y$2+1))/(ε_c1cd^(Y$2+1)))</f>
        <v/>
      </c>
      <c r="Z1710">
        <f>(INDIRECT("a_"&amp;Z$2)/(Z$2+2))*(($C1710^(Z$2+2)-$H1710^(Z$2+2))/(ε_c1cd^(Z$2+2)))</f>
        <v/>
      </c>
      <c r="AA1710">
        <f>(INDIRECT("a_"&amp;AA$2)/(AA$2+2))*(($C1710^(AA$2+2)-$H1710^(AA$2+2))/(ε_c1cd^(AA$2+2)))</f>
        <v/>
      </c>
      <c r="AB1710">
        <f>(INDIRECT("a_"&amp;AB$2)/(AB$2+2))*(($C1710^(AB$2+2)-$H1710^(AB$2+2))/(ε_c1cd^(AB$2+2)))</f>
        <v/>
      </c>
      <c r="AC1710">
        <f>(INDIRECT("a_"&amp;AC$2)/(AC$2+2))*(($C1710^(AC$2+2)-$H1710^(AC$2+2))/(ε_c1cd^(AC$2+2)))</f>
        <v/>
      </c>
      <c r="AD1710">
        <f>(INDIRECT("a_"&amp;AD$2)/(AD$2+2))*(($C1710^(AD$2+2)-$H1710^(AD$2+2))/(ε_c1cd^(AD$2+2)))</f>
        <v/>
      </c>
      <c r="AE1710" s="111">
        <f>(b*f_cd/L1710)*SUM(U1710:Y1710)+SUM(Q1710:R1710)</f>
        <v/>
      </c>
      <c r="AF1710" s="112">
        <f>AE1710*(K1710-y+e)</f>
        <v/>
      </c>
      <c r="AG1710" s="113">
        <f>(b*f_cd/(L1710^2))*SUM(Z1710:AD1710)+SUM(S1710:T1710)-AF1710</f>
        <v/>
      </c>
      <c r="AH1710" s="114">
        <f>AG1710&lt;0</f>
        <v/>
      </c>
      <c r="AI1710" s="115">
        <f>IF(A1710=1,FALSE,(AND(AQ1710,AH1710,NOT(AI1709))))</f>
        <v/>
      </c>
      <c r="AJ1710" s="116">
        <f>(b*f_cd/L1710)*(a_1/2*J1710^2+a_2/3*J1710^3+a_3/4*J1710^4+a_4/5*J1710^5+a_5/6*J1710^6)+SUM(Q1710:R1710)</f>
        <v/>
      </c>
      <c r="AK1710">
        <f>AJ1710*(K1710-y+e)</f>
        <v/>
      </c>
      <c r="AL1710" s="118">
        <f>(b*f_cd/(L1710^2))*(a_1/3*J1710^3+a_2/4*J1710^4+a_3/5*J1710^5+a_4/6*J1710^6+a_5/7*J1710^7)+SUM(S1710:T1710)-AK1710</f>
        <v/>
      </c>
      <c r="AM1710" s="114">
        <f>AL1710&gt;0</f>
        <v/>
      </c>
      <c r="AN1710" s="115">
        <f>IF(A1710=1,FALSE,(AND(AQ1710,AM1710,NOT(AN1709))))</f>
        <v/>
      </c>
      <c r="AO1710">
        <f>IF(D1710=1,AND(AH1710,NOT(AI1710)),AND(AM1710,NOT(AN1710)))</f>
        <v/>
      </c>
      <c r="AP1710" s="119">
        <f>IF(D1710=1,AI1710,AN1710)</f>
        <v/>
      </c>
      <c r="AQ1710" s="125">
        <f>ABS(E1710)&lt;$AQ$2</f>
        <v/>
      </c>
      <c r="AS1710">
        <f>IF(AP1710,MAX(AS$3:AS1708)+1,"")</f>
        <v/>
      </c>
    </row>
    <row r="1711">
      <c r="A1711" t="n">
        <v>1621</v>
      </c>
      <c r="B1711" s="131">
        <f>IF(A1711=1,0,IF(AP1711,0.1*ε_cu1cd,0))</f>
        <v/>
      </c>
      <c r="C1711" s="131">
        <f>IF(A1711=1,0.1*ε_cu1cd,C1710+B1710)</f>
        <v/>
      </c>
      <c r="D1711" s="113">
        <f>IF('Нормальний переріз'!$D$68&gt;0,1,2)</f>
        <v/>
      </c>
      <c r="E1711" s="144">
        <f>IF(D1711=1,F1711,G1711)</f>
        <v/>
      </c>
      <c r="F1711" s="124">
        <f>IF(AI1710,0.11*ε_cu1cd,IF(AH1710,F1710*0.01,F1710))</f>
        <v/>
      </c>
      <c r="G1711" s="124">
        <f>IF(AP1710,-0.1*ε_cu1cd,IF(AM1710,G1710*0.01,G1710))</f>
        <v/>
      </c>
      <c r="H1711" s="113">
        <f>IF(A1711=1,E1711,IF(AO1710,H1710-E1710+E1711,IF(AP1710,0.8*H1710,H1710+E1711)))</f>
        <v/>
      </c>
      <c r="I1711" s="169">
        <f>(C1711-H1711)/h</f>
        <v/>
      </c>
      <c r="J1711">
        <f>C1711/(ε_c1cd)</f>
        <v/>
      </c>
      <c r="K1711">
        <f>C1711/I1711</f>
        <v/>
      </c>
      <c r="L1711" s="131">
        <f>I1711/(ε_c1cd)</f>
        <v/>
      </c>
      <c r="M1711">
        <f>I1711*(K1711-Z_s1)</f>
        <v/>
      </c>
      <c r="N1711">
        <f>I1711*(K1711-Z_s2)</f>
        <v/>
      </c>
      <c r="O1711">
        <f>E_s*M1711</f>
        <v/>
      </c>
      <c r="P1711">
        <f>E_s*N1711</f>
        <v/>
      </c>
      <c r="Q1711">
        <f>O1711*A_s1</f>
        <v/>
      </c>
      <c r="R1711">
        <f>P1711*A_s2</f>
        <v/>
      </c>
      <c r="S1711">
        <f>Q1711*($K1711-Z_s1)</f>
        <v/>
      </c>
      <c r="T1711">
        <f>R1711*($K1711-Z_s2)</f>
        <v/>
      </c>
      <c r="U1711">
        <f>(INDIRECT("a_"&amp;U$2)/(U$2+1))*(($C1711^(U$2+1)-$H1711^(U$2+1))/(ε_c1cd^(U$2+1)))</f>
        <v/>
      </c>
      <c r="V1711">
        <f>(INDIRECT("a_"&amp;V$2)/(V$2+1))*(($C1711^(V$2+1)-$H1711^(V$2+1))/(ε_c1cd^(V$2+1)))</f>
        <v/>
      </c>
      <c r="W1711">
        <f>(INDIRECT("a_"&amp;W$2)/(W$2+1))*(($C1711^(W$2+1)-$H1711^(W$2+1))/(ε_c1cd^(W$2+1)))</f>
        <v/>
      </c>
      <c r="X1711">
        <f>(INDIRECT("a_"&amp;X$2)/(X$2+1))*(($C1711^(X$2+1)-$H1711^(X$2+1))/(ε_c1cd^(X$2+1)))</f>
        <v/>
      </c>
      <c r="Y1711">
        <f>(INDIRECT("a_"&amp;Y$2)/(Y$2+1))*(($C1711^(Y$2+1)-$H1711^(Y$2+1))/(ε_c1cd^(Y$2+1)))</f>
        <v/>
      </c>
      <c r="Z1711">
        <f>(INDIRECT("a_"&amp;Z$2)/(Z$2+2))*(($C1711^(Z$2+2)-$H1711^(Z$2+2))/(ε_c1cd^(Z$2+2)))</f>
        <v/>
      </c>
      <c r="AA1711">
        <f>(INDIRECT("a_"&amp;AA$2)/(AA$2+2))*(($C1711^(AA$2+2)-$H1711^(AA$2+2))/(ε_c1cd^(AA$2+2)))</f>
        <v/>
      </c>
      <c r="AB1711">
        <f>(INDIRECT("a_"&amp;AB$2)/(AB$2+2))*(($C1711^(AB$2+2)-$H1711^(AB$2+2))/(ε_c1cd^(AB$2+2)))</f>
        <v/>
      </c>
      <c r="AC1711">
        <f>(INDIRECT("a_"&amp;AC$2)/(AC$2+2))*(($C1711^(AC$2+2)-$H1711^(AC$2+2))/(ε_c1cd^(AC$2+2)))</f>
        <v/>
      </c>
      <c r="AD1711">
        <f>(INDIRECT("a_"&amp;AD$2)/(AD$2+2))*(($C1711^(AD$2+2)-$H1711^(AD$2+2))/(ε_c1cd^(AD$2+2)))</f>
        <v/>
      </c>
      <c r="AE1711" s="111">
        <f>(b*f_cd/L1711)*SUM(U1711:Y1711)+SUM(Q1711:R1711)</f>
        <v/>
      </c>
      <c r="AF1711" s="112">
        <f>AE1711*(K1711-y+e)</f>
        <v/>
      </c>
      <c r="AG1711" s="113">
        <f>(b*f_cd/(L1711^2))*SUM(Z1711:AD1711)+SUM(S1711:T1711)-AF1711</f>
        <v/>
      </c>
      <c r="AH1711" s="114">
        <f>AG1711&lt;0</f>
        <v/>
      </c>
      <c r="AI1711" s="115">
        <f>IF(A1711=1,FALSE,(AND(AQ1711,AH1711,NOT(AI1710))))</f>
        <v/>
      </c>
      <c r="AJ1711" s="116">
        <f>(b*f_cd/L1711)*(a_1/2*J1711^2+a_2/3*J1711^3+a_3/4*J1711^4+a_4/5*J1711^5+a_5/6*J1711^6)+SUM(Q1711:R1711)</f>
        <v/>
      </c>
      <c r="AK1711">
        <f>AJ1711*(K1711-y+e)</f>
        <v/>
      </c>
      <c r="AL1711" s="118">
        <f>(b*f_cd/(L1711^2))*(a_1/3*J1711^3+a_2/4*J1711^4+a_3/5*J1711^5+a_4/6*J1711^6+a_5/7*J1711^7)+SUM(S1711:T1711)-AK1711</f>
        <v/>
      </c>
      <c r="AM1711" s="114">
        <f>AL1711&gt;0</f>
        <v/>
      </c>
      <c r="AN1711" s="115">
        <f>IF(A1711=1,FALSE,(AND(AQ1711,AM1711,NOT(AN1710))))</f>
        <v/>
      </c>
      <c r="AO1711">
        <f>IF(D1711=1,AND(AH1711,NOT(AI1711)),AND(AM1711,NOT(AN1711)))</f>
        <v/>
      </c>
      <c r="AP1711" s="119">
        <f>IF(D1711=1,AI1711,AN1711)</f>
        <v/>
      </c>
      <c r="AQ1711" s="125">
        <f>ABS(E1711)&lt;$AQ$2</f>
        <v/>
      </c>
      <c r="AS1711">
        <f>IF(AP1711,MAX(AS$3:AS1709)+1,"")</f>
        <v/>
      </c>
    </row>
    <row r="1712">
      <c r="A1712" t="n">
        <v>1622</v>
      </c>
      <c r="B1712" s="131">
        <f>IF(A1712=1,0,IF(AP1712,0.1*ε_cu1cd,0))</f>
        <v/>
      </c>
      <c r="C1712" s="131">
        <f>IF(A1712=1,0.1*ε_cu1cd,C1711+B1711)</f>
        <v/>
      </c>
      <c r="D1712" s="113">
        <f>IF('Нормальний переріз'!$D$68&gt;0,1,2)</f>
        <v/>
      </c>
      <c r="E1712" s="144">
        <f>IF(D1712=1,F1712,G1712)</f>
        <v/>
      </c>
      <c r="F1712" s="124">
        <f>IF(AI1711,0.11*ε_cu1cd,IF(AH1711,F1711*0.01,F1711))</f>
        <v/>
      </c>
      <c r="G1712" s="124">
        <f>IF(AP1711,-0.1*ε_cu1cd,IF(AM1711,G1711*0.01,G1711))</f>
        <v/>
      </c>
      <c r="H1712" s="113">
        <f>IF(A1712=1,E1712,IF(AO1711,H1711-E1711+E1712,IF(AP1711,0.8*H1711,H1711+E1712)))</f>
        <v/>
      </c>
      <c r="I1712" s="169">
        <f>(C1712-H1712)/h</f>
        <v/>
      </c>
      <c r="J1712">
        <f>C1712/(ε_c1cd)</f>
        <v/>
      </c>
      <c r="K1712">
        <f>C1712/I1712</f>
        <v/>
      </c>
      <c r="L1712" s="131">
        <f>I1712/(ε_c1cd)</f>
        <v/>
      </c>
      <c r="M1712">
        <f>I1712*(K1712-Z_s1)</f>
        <v/>
      </c>
      <c r="N1712">
        <f>I1712*(K1712-Z_s2)</f>
        <v/>
      </c>
      <c r="O1712">
        <f>E_s*M1712</f>
        <v/>
      </c>
      <c r="P1712">
        <f>E_s*N1712</f>
        <v/>
      </c>
      <c r="Q1712">
        <f>O1712*A_s1</f>
        <v/>
      </c>
      <c r="R1712">
        <f>P1712*A_s2</f>
        <v/>
      </c>
      <c r="S1712">
        <f>Q1712*($K1712-Z_s1)</f>
        <v/>
      </c>
      <c r="T1712">
        <f>R1712*($K1712-Z_s2)</f>
        <v/>
      </c>
      <c r="U1712">
        <f>(INDIRECT("a_"&amp;U$2)/(U$2+1))*(($C1712^(U$2+1)-$H1712^(U$2+1))/(ε_c1cd^(U$2+1)))</f>
        <v/>
      </c>
      <c r="V1712">
        <f>(INDIRECT("a_"&amp;V$2)/(V$2+1))*(($C1712^(V$2+1)-$H1712^(V$2+1))/(ε_c1cd^(V$2+1)))</f>
        <v/>
      </c>
      <c r="W1712">
        <f>(INDIRECT("a_"&amp;W$2)/(W$2+1))*(($C1712^(W$2+1)-$H1712^(W$2+1))/(ε_c1cd^(W$2+1)))</f>
        <v/>
      </c>
      <c r="X1712">
        <f>(INDIRECT("a_"&amp;X$2)/(X$2+1))*(($C1712^(X$2+1)-$H1712^(X$2+1))/(ε_c1cd^(X$2+1)))</f>
        <v/>
      </c>
      <c r="Y1712">
        <f>(INDIRECT("a_"&amp;Y$2)/(Y$2+1))*(($C1712^(Y$2+1)-$H1712^(Y$2+1))/(ε_c1cd^(Y$2+1)))</f>
        <v/>
      </c>
      <c r="Z1712">
        <f>(INDIRECT("a_"&amp;Z$2)/(Z$2+2))*(($C1712^(Z$2+2)-$H1712^(Z$2+2))/(ε_c1cd^(Z$2+2)))</f>
        <v/>
      </c>
      <c r="AA1712">
        <f>(INDIRECT("a_"&amp;AA$2)/(AA$2+2))*(($C1712^(AA$2+2)-$H1712^(AA$2+2))/(ε_c1cd^(AA$2+2)))</f>
        <v/>
      </c>
      <c r="AB1712">
        <f>(INDIRECT("a_"&amp;AB$2)/(AB$2+2))*(($C1712^(AB$2+2)-$H1712^(AB$2+2))/(ε_c1cd^(AB$2+2)))</f>
        <v/>
      </c>
      <c r="AC1712">
        <f>(INDIRECT("a_"&amp;AC$2)/(AC$2+2))*(($C1712^(AC$2+2)-$H1712^(AC$2+2))/(ε_c1cd^(AC$2+2)))</f>
        <v/>
      </c>
      <c r="AD1712">
        <f>(INDIRECT("a_"&amp;AD$2)/(AD$2+2))*(($C1712^(AD$2+2)-$H1712^(AD$2+2))/(ε_c1cd^(AD$2+2)))</f>
        <v/>
      </c>
      <c r="AE1712" s="111">
        <f>(b*f_cd/L1712)*SUM(U1712:Y1712)+SUM(Q1712:R1712)</f>
        <v/>
      </c>
      <c r="AF1712" s="112">
        <f>AE1712*(K1712-y+e)</f>
        <v/>
      </c>
      <c r="AG1712" s="113">
        <f>(b*f_cd/(L1712^2))*SUM(Z1712:AD1712)+SUM(S1712:T1712)-AF1712</f>
        <v/>
      </c>
      <c r="AH1712" s="114">
        <f>AG1712&lt;0</f>
        <v/>
      </c>
      <c r="AI1712" s="115">
        <f>IF(A1712=1,FALSE,(AND(AQ1712,AH1712,NOT(AI1711))))</f>
        <v/>
      </c>
      <c r="AJ1712" s="116">
        <f>(b*f_cd/L1712)*(a_1/2*J1712^2+a_2/3*J1712^3+a_3/4*J1712^4+a_4/5*J1712^5+a_5/6*J1712^6)+SUM(Q1712:R1712)</f>
        <v/>
      </c>
      <c r="AK1712">
        <f>AJ1712*(K1712-y+e)</f>
        <v/>
      </c>
      <c r="AL1712" s="118">
        <f>(b*f_cd/(L1712^2))*(a_1/3*J1712^3+a_2/4*J1712^4+a_3/5*J1712^5+a_4/6*J1712^6+a_5/7*J1712^7)+SUM(S1712:T1712)-AK1712</f>
        <v/>
      </c>
      <c r="AM1712" s="114">
        <f>AL1712&gt;0</f>
        <v/>
      </c>
      <c r="AN1712" s="115">
        <f>IF(A1712=1,FALSE,(AND(AQ1712,AM1712,NOT(AN1711))))</f>
        <v/>
      </c>
      <c r="AO1712">
        <f>IF(D1712=1,AND(AH1712,NOT(AI1712)),AND(AM1712,NOT(AN1712)))</f>
        <v/>
      </c>
      <c r="AP1712" s="119">
        <f>IF(D1712=1,AI1712,AN1712)</f>
        <v/>
      </c>
      <c r="AQ1712" s="125">
        <f>ABS(E1712)&lt;$AQ$2</f>
        <v/>
      </c>
      <c r="AS1712">
        <f>IF(AP1712,MAX(AS$3:AS1710)+1,"")</f>
        <v/>
      </c>
    </row>
    <row r="1713">
      <c r="A1713" t="n">
        <v>1623</v>
      </c>
      <c r="B1713" s="131">
        <f>IF(A1713=1,0,IF(AP1713,0.1*ε_cu1cd,0))</f>
        <v/>
      </c>
      <c r="C1713" s="131">
        <f>IF(A1713=1,0.1*ε_cu1cd,C1712+B1712)</f>
        <v/>
      </c>
      <c r="D1713" s="113">
        <f>IF('Нормальний переріз'!$D$68&gt;0,1,2)</f>
        <v/>
      </c>
      <c r="E1713" s="144">
        <f>IF(D1713=1,F1713,G1713)</f>
        <v/>
      </c>
      <c r="F1713" s="124">
        <f>IF(AI1712,0.11*ε_cu1cd,IF(AH1712,F1712*0.01,F1712))</f>
        <v/>
      </c>
      <c r="G1713" s="124">
        <f>IF(AP1712,-0.1*ε_cu1cd,IF(AM1712,G1712*0.01,G1712))</f>
        <v/>
      </c>
      <c r="H1713" s="113">
        <f>IF(A1713=1,E1713,IF(AO1712,H1712-E1712+E1713,IF(AP1712,0.8*H1712,H1712+E1713)))</f>
        <v/>
      </c>
      <c r="I1713" s="169">
        <f>(C1713-H1713)/h</f>
        <v/>
      </c>
      <c r="J1713">
        <f>C1713/(ε_c1cd)</f>
        <v/>
      </c>
      <c r="K1713">
        <f>C1713/I1713</f>
        <v/>
      </c>
      <c r="L1713" s="131">
        <f>I1713/(ε_c1cd)</f>
        <v/>
      </c>
      <c r="M1713">
        <f>I1713*(K1713-Z_s1)</f>
        <v/>
      </c>
      <c r="N1713">
        <f>I1713*(K1713-Z_s2)</f>
        <v/>
      </c>
      <c r="O1713">
        <f>E_s*M1713</f>
        <v/>
      </c>
      <c r="P1713">
        <f>E_s*N1713</f>
        <v/>
      </c>
      <c r="Q1713">
        <f>O1713*A_s1</f>
        <v/>
      </c>
      <c r="R1713">
        <f>P1713*A_s2</f>
        <v/>
      </c>
      <c r="S1713">
        <f>Q1713*($K1713-Z_s1)</f>
        <v/>
      </c>
      <c r="T1713">
        <f>R1713*($K1713-Z_s2)</f>
        <v/>
      </c>
      <c r="U1713">
        <f>(INDIRECT("a_"&amp;U$2)/(U$2+1))*(($C1713^(U$2+1)-$H1713^(U$2+1))/(ε_c1cd^(U$2+1)))</f>
        <v/>
      </c>
      <c r="V1713">
        <f>(INDIRECT("a_"&amp;V$2)/(V$2+1))*(($C1713^(V$2+1)-$H1713^(V$2+1))/(ε_c1cd^(V$2+1)))</f>
        <v/>
      </c>
      <c r="W1713">
        <f>(INDIRECT("a_"&amp;W$2)/(W$2+1))*(($C1713^(W$2+1)-$H1713^(W$2+1))/(ε_c1cd^(W$2+1)))</f>
        <v/>
      </c>
      <c r="X1713">
        <f>(INDIRECT("a_"&amp;X$2)/(X$2+1))*(($C1713^(X$2+1)-$H1713^(X$2+1))/(ε_c1cd^(X$2+1)))</f>
        <v/>
      </c>
      <c r="Y1713">
        <f>(INDIRECT("a_"&amp;Y$2)/(Y$2+1))*(($C1713^(Y$2+1)-$H1713^(Y$2+1))/(ε_c1cd^(Y$2+1)))</f>
        <v/>
      </c>
      <c r="Z1713">
        <f>(INDIRECT("a_"&amp;Z$2)/(Z$2+2))*(($C1713^(Z$2+2)-$H1713^(Z$2+2))/(ε_c1cd^(Z$2+2)))</f>
        <v/>
      </c>
      <c r="AA1713">
        <f>(INDIRECT("a_"&amp;AA$2)/(AA$2+2))*(($C1713^(AA$2+2)-$H1713^(AA$2+2))/(ε_c1cd^(AA$2+2)))</f>
        <v/>
      </c>
      <c r="AB1713">
        <f>(INDIRECT("a_"&amp;AB$2)/(AB$2+2))*(($C1713^(AB$2+2)-$H1713^(AB$2+2))/(ε_c1cd^(AB$2+2)))</f>
        <v/>
      </c>
      <c r="AC1713">
        <f>(INDIRECT("a_"&amp;AC$2)/(AC$2+2))*(($C1713^(AC$2+2)-$H1713^(AC$2+2))/(ε_c1cd^(AC$2+2)))</f>
        <v/>
      </c>
      <c r="AD1713">
        <f>(INDIRECT("a_"&amp;AD$2)/(AD$2+2))*(($C1713^(AD$2+2)-$H1713^(AD$2+2))/(ε_c1cd^(AD$2+2)))</f>
        <v/>
      </c>
      <c r="AE1713" s="111">
        <f>(b*f_cd/L1713)*SUM(U1713:Y1713)+SUM(Q1713:R1713)</f>
        <v/>
      </c>
      <c r="AF1713" s="112">
        <f>AE1713*(K1713-y+e)</f>
        <v/>
      </c>
      <c r="AG1713" s="113">
        <f>(b*f_cd/(L1713^2))*SUM(Z1713:AD1713)+SUM(S1713:T1713)-AF1713</f>
        <v/>
      </c>
      <c r="AH1713" s="114">
        <f>AG1713&lt;0</f>
        <v/>
      </c>
      <c r="AI1713" s="115">
        <f>IF(A1713=1,FALSE,(AND(AQ1713,AH1713,NOT(AI1712))))</f>
        <v/>
      </c>
      <c r="AJ1713" s="116">
        <f>(b*f_cd/L1713)*(a_1/2*J1713^2+a_2/3*J1713^3+a_3/4*J1713^4+a_4/5*J1713^5+a_5/6*J1713^6)+SUM(Q1713:R1713)</f>
        <v/>
      </c>
      <c r="AK1713">
        <f>AJ1713*(K1713-y+e)</f>
        <v/>
      </c>
      <c r="AL1713" s="118">
        <f>(b*f_cd/(L1713^2))*(a_1/3*J1713^3+a_2/4*J1713^4+a_3/5*J1713^5+a_4/6*J1713^6+a_5/7*J1713^7)+SUM(S1713:T1713)-AK1713</f>
        <v/>
      </c>
      <c r="AM1713" s="114">
        <f>AL1713&gt;0</f>
        <v/>
      </c>
      <c r="AN1713" s="115">
        <f>IF(A1713=1,FALSE,(AND(AQ1713,AM1713,NOT(AN1712))))</f>
        <v/>
      </c>
      <c r="AO1713">
        <f>IF(D1713=1,AND(AH1713,NOT(AI1713)),AND(AM1713,NOT(AN1713)))</f>
        <v/>
      </c>
      <c r="AP1713" s="119">
        <f>IF(D1713=1,AI1713,AN1713)</f>
        <v/>
      </c>
      <c r="AQ1713" s="125">
        <f>ABS(E1713)&lt;$AQ$2</f>
        <v/>
      </c>
      <c r="AS1713">
        <f>IF(AP1713,MAX(AS$3:AS1711)+1,"")</f>
        <v/>
      </c>
    </row>
    <row r="1714">
      <c r="A1714" t="n">
        <v>1624</v>
      </c>
      <c r="B1714" s="131">
        <f>IF(A1714=1,0,IF(AP1714,0.1*ε_cu1cd,0))</f>
        <v/>
      </c>
      <c r="C1714" s="131">
        <f>IF(A1714=1,0.1*ε_cu1cd,C1713+B1713)</f>
        <v/>
      </c>
      <c r="D1714" s="113">
        <f>IF('Нормальний переріз'!$D$68&gt;0,1,2)</f>
        <v/>
      </c>
      <c r="E1714" s="144">
        <f>IF(D1714=1,F1714,G1714)</f>
        <v/>
      </c>
      <c r="F1714" s="124">
        <f>IF(AI1713,0.11*ε_cu1cd,IF(AH1713,F1713*0.01,F1713))</f>
        <v/>
      </c>
      <c r="G1714" s="124">
        <f>IF(AP1713,-0.1*ε_cu1cd,IF(AM1713,G1713*0.01,G1713))</f>
        <v/>
      </c>
      <c r="H1714" s="113">
        <f>IF(A1714=1,E1714,IF(AO1713,H1713-E1713+E1714,IF(AP1713,0.8*H1713,H1713+E1714)))</f>
        <v/>
      </c>
      <c r="I1714" s="169">
        <f>(C1714-H1714)/h</f>
        <v/>
      </c>
      <c r="J1714">
        <f>C1714/(ε_c1cd)</f>
        <v/>
      </c>
      <c r="K1714">
        <f>C1714/I1714</f>
        <v/>
      </c>
      <c r="L1714" s="131">
        <f>I1714/(ε_c1cd)</f>
        <v/>
      </c>
      <c r="M1714">
        <f>I1714*(K1714-Z_s1)</f>
        <v/>
      </c>
      <c r="N1714">
        <f>I1714*(K1714-Z_s2)</f>
        <v/>
      </c>
      <c r="O1714">
        <f>E_s*M1714</f>
        <v/>
      </c>
      <c r="P1714">
        <f>E_s*N1714</f>
        <v/>
      </c>
      <c r="Q1714">
        <f>O1714*A_s1</f>
        <v/>
      </c>
      <c r="R1714">
        <f>P1714*A_s2</f>
        <v/>
      </c>
      <c r="S1714">
        <f>Q1714*($K1714-Z_s1)</f>
        <v/>
      </c>
      <c r="T1714">
        <f>R1714*($K1714-Z_s2)</f>
        <v/>
      </c>
      <c r="U1714">
        <f>(INDIRECT("a_"&amp;U$2)/(U$2+1))*(($C1714^(U$2+1)-$H1714^(U$2+1))/(ε_c1cd^(U$2+1)))</f>
        <v/>
      </c>
      <c r="V1714">
        <f>(INDIRECT("a_"&amp;V$2)/(V$2+1))*(($C1714^(V$2+1)-$H1714^(V$2+1))/(ε_c1cd^(V$2+1)))</f>
        <v/>
      </c>
      <c r="W1714">
        <f>(INDIRECT("a_"&amp;W$2)/(W$2+1))*(($C1714^(W$2+1)-$H1714^(W$2+1))/(ε_c1cd^(W$2+1)))</f>
        <v/>
      </c>
      <c r="X1714">
        <f>(INDIRECT("a_"&amp;X$2)/(X$2+1))*(($C1714^(X$2+1)-$H1714^(X$2+1))/(ε_c1cd^(X$2+1)))</f>
        <v/>
      </c>
      <c r="Y1714">
        <f>(INDIRECT("a_"&amp;Y$2)/(Y$2+1))*(($C1714^(Y$2+1)-$H1714^(Y$2+1))/(ε_c1cd^(Y$2+1)))</f>
        <v/>
      </c>
      <c r="Z1714">
        <f>(INDIRECT("a_"&amp;Z$2)/(Z$2+2))*(($C1714^(Z$2+2)-$H1714^(Z$2+2))/(ε_c1cd^(Z$2+2)))</f>
        <v/>
      </c>
      <c r="AA1714">
        <f>(INDIRECT("a_"&amp;AA$2)/(AA$2+2))*(($C1714^(AA$2+2)-$H1714^(AA$2+2))/(ε_c1cd^(AA$2+2)))</f>
        <v/>
      </c>
      <c r="AB1714">
        <f>(INDIRECT("a_"&amp;AB$2)/(AB$2+2))*(($C1714^(AB$2+2)-$H1714^(AB$2+2))/(ε_c1cd^(AB$2+2)))</f>
        <v/>
      </c>
      <c r="AC1714">
        <f>(INDIRECT("a_"&amp;AC$2)/(AC$2+2))*(($C1714^(AC$2+2)-$H1714^(AC$2+2))/(ε_c1cd^(AC$2+2)))</f>
        <v/>
      </c>
      <c r="AD1714">
        <f>(INDIRECT("a_"&amp;AD$2)/(AD$2+2))*(($C1714^(AD$2+2)-$H1714^(AD$2+2))/(ε_c1cd^(AD$2+2)))</f>
        <v/>
      </c>
      <c r="AE1714" s="111">
        <f>(b*f_cd/L1714)*SUM(U1714:Y1714)+SUM(Q1714:R1714)</f>
        <v/>
      </c>
      <c r="AF1714" s="112">
        <f>AE1714*(K1714-y+e)</f>
        <v/>
      </c>
      <c r="AG1714" s="113">
        <f>(b*f_cd/(L1714^2))*SUM(Z1714:AD1714)+SUM(S1714:T1714)-AF1714</f>
        <v/>
      </c>
      <c r="AH1714" s="114">
        <f>AG1714&lt;0</f>
        <v/>
      </c>
      <c r="AI1714" s="115">
        <f>IF(A1714=1,FALSE,(AND(AQ1714,AH1714,NOT(AI1713))))</f>
        <v/>
      </c>
      <c r="AJ1714" s="116">
        <f>(b*f_cd/L1714)*(a_1/2*J1714^2+a_2/3*J1714^3+a_3/4*J1714^4+a_4/5*J1714^5+a_5/6*J1714^6)+SUM(Q1714:R1714)</f>
        <v/>
      </c>
      <c r="AK1714">
        <f>AJ1714*(K1714-y+e)</f>
        <v/>
      </c>
      <c r="AL1714" s="118">
        <f>(b*f_cd/(L1714^2))*(a_1/3*J1714^3+a_2/4*J1714^4+a_3/5*J1714^5+a_4/6*J1714^6+a_5/7*J1714^7)+SUM(S1714:T1714)-AK1714</f>
        <v/>
      </c>
      <c r="AM1714" s="114">
        <f>AL1714&gt;0</f>
        <v/>
      </c>
      <c r="AN1714" s="115">
        <f>IF(A1714=1,FALSE,(AND(AQ1714,AM1714,NOT(AN1713))))</f>
        <v/>
      </c>
      <c r="AO1714">
        <f>IF(D1714=1,AND(AH1714,NOT(AI1714)),AND(AM1714,NOT(AN1714)))</f>
        <v/>
      </c>
      <c r="AP1714" s="119">
        <f>IF(D1714=1,AI1714,AN1714)</f>
        <v/>
      </c>
      <c r="AQ1714" s="125">
        <f>ABS(E1714)&lt;$AQ$2</f>
        <v/>
      </c>
      <c r="AS1714">
        <f>IF(AP1714,MAX(AS$3:AS1712)+1,"")</f>
        <v/>
      </c>
    </row>
    <row r="1715">
      <c r="A1715" t="n">
        <v>1625</v>
      </c>
      <c r="B1715" s="131">
        <f>IF(A1715=1,0,IF(AP1715,0.1*ε_cu1cd,0))</f>
        <v/>
      </c>
      <c r="C1715" s="131">
        <f>IF(A1715=1,0.1*ε_cu1cd,C1714+B1714)</f>
        <v/>
      </c>
      <c r="D1715" s="113">
        <f>IF('Нормальний переріз'!$D$68&gt;0,1,2)</f>
        <v/>
      </c>
      <c r="E1715" s="144">
        <f>IF(D1715=1,F1715,G1715)</f>
        <v/>
      </c>
      <c r="F1715" s="124">
        <f>IF(AI1714,0.11*ε_cu1cd,IF(AH1714,F1714*0.01,F1714))</f>
        <v/>
      </c>
      <c r="G1715" s="124">
        <f>IF(AP1714,-0.1*ε_cu1cd,IF(AM1714,G1714*0.01,G1714))</f>
        <v/>
      </c>
      <c r="H1715" s="113">
        <f>IF(A1715=1,E1715,IF(AO1714,H1714-E1714+E1715,IF(AP1714,0.8*H1714,H1714+E1715)))</f>
        <v/>
      </c>
      <c r="I1715" s="169">
        <f>(C1715-H1715)/h</f>
        <v/>
      </c>
      <c r="J1715">
        <f>C1715/(ε_c1cd)</f>
        <v/>
      </c>
      <c r="K1715">
        <f>C1715/I1715</f>
        <v/>
      </c>
      <c r="L1715" s="131">
        <f>I1715/(ε_c1cd)</f>
        <v/>
      </c>
      <c r="M1715">
        <f>I1715*(K1715-Z_s1)</f>
        <v/>
      </c>
      <c r="N1715">
        <f>I1715*(K1715-Z_s2)</f>
        <v/>
      </c>
      <c r="O1715">
        <f>E_s*M1715</f>
        <v/>
      </c>
      <c r="P1715">
        <f>E_s*N1715</f>
        <v/>
      </c>
      <c r="Q1715">
        <f>O1715*A_s1</f>
        <v/>
      </c>
      <c r="R1715">
        <f>P1715*A_s2</f>
        <v/>
      </c>
      <c r="S1715">
        <f>Q1715*($K1715-Z_s1)</f>
        <v/>
      </c>
      <c r="T1715">
        <f>R1715*($K1715-Z_s2)</f>
        <v/>
      </c>
      <c r="U1715">
        <f>(INDIRECT("a_"&amp;U$2)/(U$2+1))*(($C1715^(U$2+1)-$H1715^(U$2+1))/(ε_c1cd^(U$2+1)))</f>
        <v/>
      </c>
      <c r="V1715">
        <f>(INDIRECT("a_"&amp;V$2)/(V$2+1))*(($C1715^(V$2+1)-$H1715^(V$2+1))/(ε_c1cd^(V$2+1)))</f>
        <v/>
      </c>
      <c r="W1715">
        <f>(INDIRECT("a_"&amp;W$2)/(W$2+1))*(($C1715^(W$2+1)-$H1715^(W$2+1))/(ε_c1cd^(W$2+1)))</f>
        <v/>
      </c>
      <c r="X1715">
        <f>(INDIRECT("a_"&amp;X$2)/(X$2+1))*(($C1715^(X$2+1)-$H1715^(X$2+1))/(ε_c1cd^(X$2+1)))</f>
        <v/>
      </c>
      <c r="Y1715">
        <f>(INDIRECT("a_"&amp;Y$2)/(Y$2+1))*(($C1715^(Y$2+1)-$H1715^(Y$2+1))/(ε_c1cd^(Y$2+1)))</f>
        <v/>
      </c>
      <c r="Z1715">
        <f>(INDIRECT("a_"&amp;Z$2)/(Z$2+2))*(($C1715^(Z$2+2)-$H1715^(Z$2+2))/(ε_c1cd^(Z$2+2)))</f>
        <v/>
      </c>
      <c r="AA1715">
        <f>(INDIRECT("a_"&amp;AA$2)/(AA$2+2))*(($C1715^(AA$2+2)-$H1715^(AA$2+2))/(ε_c1cd^(AA$2+2)))</f>
        <v/>
      </c>
      <c r="AB1715">
        <f>(INDIRECT("a_"&amp;AB$2)/(AB$2+2))*(($C1715^(AB$2+2)-$H1715^(AB$2+2))/(ε_c1cd^(AB$2+2)))</f>
        <v/>
      </c>
      <c r="AC1715">
        <f>(INDIRECT("a_"&amp;AC$2)/(AC$2+2))*(($C1715^(AC$2+2)-$H1715^(AC$2+2))/(ε_c1cd^(AC$2+2)))</f>
        <v/>
      </c>
      <c r="AD1715">
        <f>(INDIRECT("a_"&amp;AD$2)/(AD$2+2))*(($C1715^(AD$2+2)-$H1715^(AD$2+2))/(ε_c1cd^(AD$2+2)))</f>
        <v/>
      </c>
      <c r="AE1715" s="111">
        <f>(b*f_cd/L1715)*SUM(U1715:Y1715)+SUM(Q1715:R1715)</f>
        <v/>
      </c>
      <c r="AF1715" s="112">
        <f>AE1715*(K1715-y+e)</f>
        <v/>
      </c>
      <c r="AG1715" s="113">
        <f>(b*f_cd/(L1715^2))*SUM(Z1715:AD1715)+SUM(S1715:T1715)-AF1715</f>
        <v/>
      </c>
      <c r="AH1715" s="114">
        <f>AG1715&lt;0</f>
        <v/>
      </c>
      <c r="AI1715" s="115">
        <f>IF(A1715=1,FALSE,(AND(AQ1715,AH1715,NOT(AI1714))))</f>
        <v/>
      </c>
      <c r="AJ1715" s="116">
        <f>(b*f_cd/L1715)*(a_1/2*J1715^2+a_2/3*J1715^3+a_3/4*J1715^4+a_4/5*J1715^5+a_5/6*J1715^6)+SUM(Q1715:R1715)</f>
        <v/>
      </c>
      <c r="AK1715">
        <f>AJ1715*(K1715-y+e)</f>
        <v/>
      </c>
      <c r="AL1715" s="118">
        <f>(b*f_cd/(L1715^2))*(a_1/3*J1715^3+a_2/4*J1715^4+a_3/5*J1715^5+a_4/6*J1715^6+a_5/7*J1715^7)+SUM(S1715:T1715)-AK1715</f>
        <v/>
      </c>
      <c r="AM1715" s="114">
        <f>AL1715&gt;0</f>
        <v/>
      </c>
      <c r="AN1715" s="115">
        <f>IF(A1715=1,FALSE,(AND(AQ1715,AM1715,NOT(AN1714))))</f>
        <v/>
      </c>
      <c r="AO1715">
        <f>IF(D1715=1,AND(AH1715,NOT(AI1715)),AND(AM1715,NOT(AN1715)))</f>
        <v/>
      </c>
      <c r="AP1715" s="119">
        <f>IF(D1715=1,AI1715,AN1715)</f>
        <v/>
      </c>
      <c r="AQ1715" s="125">
        <f>ABS(E1715)&lt;$AQ$2</f>
        <v/>
      </c>
      <c r="AS1715">
        <f>IF(AP1715,MAX(AS$3:AS1713)+1,"")</f>
        <v/>
      </c>
    </row>
    <row r="1716">
      <c r="A1716" t="n">
        <v>1626</v>
      </c>
      <c r="B1716" s="131">
        <f>IF(A1716=1,0,IF(AP1716,0.1*ε_cu1cd,0))</f>
        <v/>
      </c>
      <c r="C1716" s="131">
        <f>IF(A1716=1,0.1*ε_cu1cd,C1715+B1715)</f>
        <v/>
      </c>
      <c r="D1716" s="113">
        <f>IF('Нормальний переріз'!$D$68&gt;0,1,2)</f>
        <v/>
      </c>
      <c r="E1716" s="144">
        <f>IF(D1716=1,F1716,G1716)</f>
        <v/>
      </c>
      <c r="F1716" s="124">
        <f>IF(AI1715,0.11*ε_cu1cd,IF(AH1715,F1715*0.01,F1715))</f>
        <v/>
      </c>
      <c r="G1716" s="124">
        <f>IF(AP1715,-0.1*ε_cu1cd,IF(AM1715,G1715*0.01,G1715))</f>
        <v/>
      </c>
      <c r="H1716" s="113">
        <f>IF(A1716=1,E1716,IF(AO1715,H1715-E1715+E1716,IF(AP1715,0.8*H1715,H1715+E1716)))</f>
        <v/>
      </c>
      <c r="I1716" s="169">
        <f>(C1716-H1716)/h</f>
        <v/>
      </c>
      <c r="J1716">
        <f>C1716/(ε_c1cd)</f>
        <v/>
      </c>
      <c r="K1716">
        <f>C1716/I1716</f>
        <v/>
      </c>
      <c r="L1716" s="131">
        <f>I1716/(ε_c1cd)</f>
        <v/>
      </c>
      <c r="M1716">
        <f>I1716*(K1716-Z_s1)</f>
        <v/>
      </c>
      <c r="N1716">
        <f>I1716*(K1716-Z_s2)</f>
        <v/>
      </c>
      <c r="O1716">
        <f>E_s*M1716</f>
        <v/>
      </c>
      <c r="P1716">
        <f>E_s*N1716</f>
        <v/>
      </c>
      <c r="Q1716">
        <f>O1716*A_s1</f>
        <v/>
      </c>
      <c r="R1716">
        <f>P1716*A_s2</f>
        <v/>
      </c>
      <c r="S1716">
        <f>Q1716*($K1716-Z_s1)</f>
        <v/>
      </c>
      <c r="T1716">
        <f>R1716*($K1716-Z_s2)</f>
        <v/>
      </c>
      <c r="U1716">
        <f>(INDIRECT("a_"&amp;U$2)/(U$2+1))*(($C1716^(U$2+1)-$H1716^(U$2+1))/(ε_c1cd^(U$2+1)))</f>
        <v/>
      </c>
      <c r="V1716">
        <f>(INDIRECT("a_"&amp;V$2)/(V$2+1))*(($C1716^(V$2+1)-$H1716^(V$2+1))/(ε_c1cd^(V$2+1)))</f>
        <v/>
      </c>
      <c r="W1716">
        <f>(INDIRECT("a_"&amp;W$2)/(W$2+1))*(($C1716^(W$2+1)-$H1716^(W$2+1))/(ε_c1cd^(W$2+1)))</f>
        <v/>
      </c>
      <c r="X1716">
        <f>(INDIRECT("a_"&amp;X$2)/(X$2+1))*(($C1716^(X$2+1)-$H1716^(X$2+1))/(ε_c1cd^(X$2+1)))</f>
        <v/>
      </c>
      <c r="Y1716">
        <f>(INDIRECT("a_"&amp;Y$2)/(Y$2+1))*(($C1716^(Y$2+1)-$H1716^(Y$2+1))/(ε_c1cd^(Y$2+1)))</f>
        <v/>
      </c>
      <c r="Z1716">
        <f>(INDIRECT("a_"&amp;Z$2)/(Z$2+2))*(($C1716^(Z$2+2)-$H1716^(Z$2+2))/(ε_c1cd^(Z$2+2)))</f>
        <v/>
      </c>
      <c r="AA1716">
        <f>(INDIRECT("a_"&amp;AA$2)/(AA$2+2))*(($C1716^(AA$2+2)-$H1716^(AA$2+2))/(ε_c1cd^(AA$2+2)))</f>
        <v/>
      </c>
      <c r="AB1716">
        <f>(INDIRECT("a_"&amp;AB$2)/(AB$2+2))*(($C1716^(AB$2+2)-$H1716^(AB$2+2))/(ε_c1cd^(AB$2+2)))</f>
        <v/>
      </c>
      <c r="AC1716">
        <f>(INDIRECT("a_"&amp;AC$2)/(AC$2+2))*(($C1716^(AC$2+2)-$H1716^(AC$2+2))/(ε_c1cd^(AC$2+2)))</f>
        <v/>
      </c>
      <c r="AD1716">
        <f>(INDIRECT("a_"&amp;AD$2)/(AD$2+2))*(($C1716^(AD$2+2)-$H1716^(AD$2+2))/(ε_c1cd^(AD$2+2)))</f>
        <v/>
      </c>
      <c r="AE1716" s="111">
        <f>(b*f_cd/L1716)*SUM(U1716:Y1716)+SUM(Q1716:R1716)</f>
        <v/>
      </c>
      <c r="AF1716" s="112">
        <f>AE1716*(K1716-y+e)</f>
        <v/>
      </c>
      <c r="AG1716" s="113">
        <f>(b*f_cd/(L1716^2))*SUM(Z1716:AD1716)+SUM(S1716:T1716)-AF1716</f>
        <v/>
      </c>
      <c r="AH1716" s="114">
        <f>AG1716&lt;0</f>
        <v/>
      </c>
      <c r="AI1716" s="115">
        <f>IF(A1716=1,FALSE,(AND(AQ1716,AH1716,NOT(AI1715))))</f>
        <v/>
      </c>
      <c r="AJ1716" s="116">
        <f>(b*f_cd/L1716)*(a_1/2*J1716^2+a_2/3*J1716^3+a_3/4*J1716^4+a_4/5*J1716^5+a_5/6*J1716^6)+SUM(Q1716:R1716)</f>
        <v/>
      </c>
      <c r="AK1716">
        <f>AJ1716*(K1716-y+e)</f>
        <v/>
      </c>
      <c r="AL1716" s="118">
        <f>(b*f_cd/(L1716^2))*(a_1/3*J1716^3+a_2/4*J1716^4+a_3/5*J1716^5+a_4/6*J1716^6+a_5/7*J1716^7)+SUM(S1716:T1716)-AK1716</f>
        <v/>
      </c>
      <c r="AM1716" s="114">
        <f>AL1716&gt;0</f>
        <v/>
      </c>
      <c r="AN1716" s="115">
        <f>IF(A1716=1,FALSE,(AND(AQ1716,AM1716,NOT(AN1715))))</f>
        <v/>
      </c>
      <c r="AO1716">
        <f>IF(D1716=1,AND(AH1716,NOT(AI1716)),AND(AM1716,NOT(AN1716)))</f>
        <v/>
      </c>
      <c r="AP1716" s="119">
        <f>IF(D1716=1,AI1716,AN1716)</f>
        <v/>
      </c>
      <c r="AQ1716" s="125">
        <f>ABS(E1716)&lt;$AQ$2</f>
        <v/>
      </c>
      <c r="AS1716">
        <f>IF(AP1716,MAX(AS$3:AS1714)+1,"")</f>
        <v/>
      </c>
    </row>
    <row r="1717">
      <c r="A1717" t="n">
        <v>1627</v>
      </c>
      <c r="B1717" s="131">
        <f>IF(A1717=1,0,IF(AP1717,0.1*ε_cu1cd,0))</f>
        <v/>
      </c>
      <c r="C1717" s="131">
        <f>IF(A1717=1,0.1*ε_cu1cd,C1716+B1716)</f>
        <v/>
      </c>
      <c r="D1717" s="113">
        <f>IF('Нормальний переріз'!$D$68&gt;0,1,2)</f>
        <v/>
      </c>
      <c r="E1717" s="144">
        <f>IF(D1717=1,F1717,G1717)</f>
        <v/>
      </c>
      <c r="F1717" s="124">
        <f>IF(AI1716,0.11*ε_cu1cd,IF(AH1716,F1716*0.01,F1716))</f>
        <v/>
      </c>
      <c r="G1717" s="124">
        <f>IF(AP1716,-0.1*ε_cu1cd,IF(AM1716,G1716*0.01,G1716))</f>
        <v/>
      </c>
      <c r="H1717" s="113">
        <f>IF(A1717=1,E1717,IF(AO1716,H1716-E1716+E1717,IF(AP1716,0.8*H1716,H1716+E1717)))</f>
        <v/>
      </c>
      <c r="I1717" s="169">
        <f>(C1717-H1717)/h</f>
        <v/>
      </c>
      <c r="J1717">
        <f>C1717/(ε_c1cd)</f>
        <v/>
      </c>
      <c r="K1717">
        <f>C1717/I1717</f>
        <v/>
      </c>
      <c r="L1717" s="131">
        <f>I1717/(ε_c1cd)</f>
        <v/>
      </c>
      <c r="M1717">
        <f>I1717*(K1717-Z_s1)</f>
        <v/>
      </c>
      <c r="N1717">
        <f>I1717*(K1717-Z_s2)</f>
        <v/>
      </c>
      <c r="O1717">
        <f>E_s*M1717</f>
        <v/>
      </c>
      <c r="P1717">
        <f>E_s*N1717</f>
        <v/>
      </c>
      <c r="Q1717">
        <f>O1717*A_s1</f>
        <v/>
      </c>
      <c r="R1717">
        <f>P1717*A_s2</f>
        <v/>
      </c>
      <c r="S1717">
        <f>Q1717*($K1717-Z_s1)</f>
        <v/>
      </c>
      <c r="T1717">
        <f>R1717*($K1717-Z_s2)</f>
        <v/>
      </c>
      <c r="U1717">
        <f>(INDIRECT("a_"&amp;U$2)/(U$2+1))*(($C1717^(U$2+1)-$H1717^(U$2+1))/(ε_c1cd^(U$2+1)))</f>
        <v/>
      </c>
      <c r="V1717">
        <f>(INDIRECT("a_"&amp;V$2)/(V$2+1))*(($C1717^(V$2+1)-$H1717^(V$2+1))/(ε_c1cd^(V$2+1)))</f>
        <v/>
      </c>
      <c r="W1717">
        <f>(INDIRECT("a_"&amp;W$2)/(W$2+1))*(($C1717^(W$2+1)-$H1717^(W$2+1))/(ε_c1cd^(W$2+1)))</f>
        <v/>
      </c>
      <c r="X1717">
        <f>(INDIRECT("a_"&amp;X$2)/(X$2+1))*(($C1717^(X$2+1)-$H1717^(X$2+1))/(ε_c1cd^(X$2+1)))</f>
        <v/>
      </c>
      <c r="Y1717">
        <f>(INDIRECT("a_"&amp;Y$2)/(Y$2+1))*(($C1717^(Y$2+1)-$H1717^(Y$2+1))/(ε_c1cd^(Y$2+1)))</f>
        <v/>
      </c>
      <c r="Z1717">
        <f>(INDIRECT("a_"&amp;Z$2)/(Z$2+2))*(($C1717^(Z$2+2)-$H1717^(Z$2+2))/(ε_c1cd^(Z$2+2)))</f>
        <v/>
      </c>
      <c r="AA1717">
        <f>(INDIRECT("a_"&amp;AA$2)/(AA$2+2))*(($C1717^(AA$2+2)-$H1717^(AA$2+2))/(ε_c1cd^(AA$2+2)))</f>
        <v/>
      </c>
      <c r="AB1717">
        <f>(INDIRECT("a_"&amp;AB$2)/(AB$2+2))*(($C1717^(AB$2+2)-$H1717^(AB$2+2))/(ε_c1cd^(AB$2+2)))</f>
        <v/>
      </c>
      <c r="AC1717">
        <f>(INDIRECT("a_"&amp;AC$2)/(AC$2+2))*(($C1717^(AC$2+2)-$H1717^(AC$2+2))/(ε_c1cd^(AC$2+2)))</f>
        <v/>
      </c>
      <c r="AD1717">
        <f>(INDIRECT("a_"&amp;AD$2)/(AD$2+2))*(($C1717^(AD$2+2)-$H1717^(AD$2+2))/(ε_c1cd^(AD$2+2)))</f>
        <v/>
      </c>
      <c r="AE1717" s="111">
        <f>(b*f_cd/L1717)*SUM(U1717:Y1717)+SUM(Q1717:R1717)</f>
        <v/>
      </c>
      <c r="AF1717" s="112">
        <f>AE1717*(K1717-y+e)</f>
        <v/>
      </c>
      <c r="AG1717" s="113">
        <f>(b*f_cd/(L1717^2))*SUM(Z1717:AD1717)+SUM(S1717:T1717)-AF1717</f>
        <v/>
      </c>
      <c r="AH1717" s="114">
        <f>AG1717&lt;0</f>
        <v/>
      </c>
      <c r="AI1717" s="115">
        <f>IF(A1717=1,FALSE,(AND(AQ1717,AH1717,NOT(AI1716))))</f>
        <v/>
      </c>
      <c r="AJ1717" s="116">
        <f>(b*f_cd/L1717)*(a_1/2*J1717^2+a_2/3*J1717^3+a_3/4*J1717^4+a_4/5*J1717^5+a_5/6*J1717^6)+SUM(Q1717:R1717)</f>
        <v/>
      </c>
      <c r="AK1717">
        <f>AJ1717*(K1717-y+e)</f>
        <v/>
      </c>
      <c r="AL1717" s="118">
        <f>(b*f_cd/(L1717^2))*(a_1/3*J1717^3+a_2/4*J1717^4+a_3/5*J1717^5+a_4/6*J1717^6+a_5/7*J1717^7)+SUM(S1717:T1717)-AK1717</f>
        <v/>
      </c>
      <c r="AM1717" s="114">
        <f>AL1717&gt;0</f>
        <v/>
      </c>
      <c r="AN1717" s="115">
        <f>IF(A1717=1,FALSE,(AND(AQ1717,AM1717,NOT(AN1716))))</f>
        <v/>
      </c>
      <c r="AO1717">
        <f>IF(D1717=1,AND(AH1717,NOT(AI1717)),AND(AM1717,NOT(AN1717)))</f>
        <v/>
      </c>
      <c r="AP1717" s="119">
        <f>IF(D1717=1,AI1717,AN1717)</f>
        <v/>
      </c>
      <c r="AQ1717" s="125">
        <f>ABS(E1717)&lt;$AQ$2</f>
        <v/>
      </c>
      <c r="AS1717">
        <f>IF(AP1717,MAX(AS$3:AS1715)+1,"")</f>
        <v/>
      </c>
    </row>
    <row r="1718">
      <c r="A1718" t="n">
        <v>1628</v>
      </c>
      <c r="B1718" s="131">
        <f>IF(A1718=1,0,IF(AP1718,0.1*ε_cu1cd,0))</f>
        <v/>
      </c>
      <c r="C1718" s="131">
        <f>IF(A1718=1,0.1*ε_cu1cd,C1717+B1717)</f>
        <v/>
      </c>
      <c r="D1718" s="113">
        <f>IF('Нормальний переріз'!$D$68&gt;0,1,2)</f>
        <v/>
      </c>
      <c r="E1718" s="144">
        <f>IF(D1718=1,F1718,G1718)</f>
        <v/>
      </c>
      <c r="F1718" s="124">
        <f>IF(AI1717,0.11*ε_cu1cd,IF(AH1717,F1717*0.01,F1717))</f>
        <v/>
      </c>
      <c r="G1718" s="124">
        <f>IF(AP1717,-0.1*ε_cu1cd,IF(AM1717,G1717*0.01,G1717))</f>
        <v/>
      </c>
      <c r="H1718" s="113">
        <f>IF(A1718=1,E1718,IF(AO1717,H1717-E1717+E1718,IF(AP1717,0.8*H1717,H1717+E1718)))</f>
        <v/>
      </c>
      <c r="I1718" s="169">
        <f>(C1718-H1718)/h</f>
        <v/>
      </c>
      <c r="J1718">
        <f>C1718/(ε_c1cd)</f>
        <v/>
      </c>
      <c r="K1718">
        <f>C1718/I1718</f>
        <v/>
      </c>
      <c r="L1718" s="131">
        <f>I1718/(ε_c1cd)</f>
        <v/>
      </c>
      <c r="M1718">
        <f>I1718*(K1718-Z_s1)</f>
        <v/>
      </c>
      <c r="N1718">
        <f>I1718*(K1718-Z_s2)</f>
        <v/>
      </c>
      <c r="O1718">
        <f>E_s*M1718</f>
        <v/>
      </c>
      <c r="P1718">
        <f>E_s*N1718</f>
        <v/>
      </c>
      <c r="Q1718">
        <f>O1718*A_s1</f>
        <v/>
      </c>
      <c r="R1718">
        <f>P1718*A_s2</f>
        <v/>
      </c>
      <c r="S1718">
        <f>Q1718*($K1718-Z_s1)</f>
        <v/>
      </c>
      <c r="T1718">
        <f>R1718*($K1718-Z_s2)</f>
        <v/>
      </c>
      <c r="U1718">
        <f>(INDIRECT("a_"&amp;U$2)/(U$2+1))*(($C1718^(U$2+1)-$H1718^(U$2+1))/(ε_c1cd^(U$2+1)))</f>
        <v/>
      </c>
      <c r="V1718">
        <f>(INDIRECT("a_"&amp;V$2)/(V$2+1))*(($C1718^(V$2+1)-$H1718^(V$2+1))/(ε_c1cd^(V$2+1)))</f>
        <v/>
      </c>
      <c r="W1718">
        <f>(INDIRECT("a_"&amp;W$2)/(W$2+1))*(($C1718^(W$2+1)-$H1718^(W$2+1))/(ε_c1cd^(W$2+1)))</f>
        <v/>
      </c>
      <c r="X1718">
        <f>(INDIRECT("a_"&amp;X$2)/(X$2+1))*(($C1718^(X$2+1)-$H1718^(X$2+1))/(ε_c1cd^(X$2+1)))</f>
        <v/>
      </c>
      <c r="Y1718">
        <f>(INDIRECT("a_"&amp;Y$2)/(Y$2+1))*(($C1718^(Y$2+1)-$H1718^(Y$2+1))/(ε_c1cd^(Y$2+1)))</f>
        <v/>
      </c>
      <c r="Z1718">
        <f>(INDIRECT("a_"&amp;Z$2)/(Z$2+2))*(($C1718^(Z$2+2)-$H1718^(Z$2+2))/(ε_c1cd^(Z$2+2)))</f>
        <v/>
      </c>
      <c r="AA1718">
        <f>(INDIRECT("a_"&amp;AA$2)/(AA$2+2))*(($C1718^(AA$2+2)-$H1718^(AA$2+2))/(ε_c1cd^(AA$2+2)))</f>
        <v/>
      </c>
      <c r="AB1718">
        <f>(INDIRECT("a_"&amp;AB$2)/(AB$2+2))*(($C1718^(AB$2+2)-$H1718^(AB$2+2))/(ε_c1cd^(AB$2+2)))</f>
        <v/>
      </c>
      <c r="AC1718">
        <f>(INDIRECT("a_"&amp;AC$2)/(AC$2+2))*(($C1718^(AC$2+2)-$H1718^(AC$2+2))/(ε_c1cd^(AC$2+2)))</f>
        <v/>
      </c>
      <c r="AD1718">
        <f>(INDIRECT("a_"&amp;AD$2)/(AD$2+2))*(($C1718^(AD$2+2)-$H1718^(AD$2+2))/(ε_c1cd^(AD$2+2)))</f>
        <v/>
      </c>
      <c r="AE1718" s="111">
        <f>(b*f_cd/L1718)*SUM(U1718:Y1718)+SUM(Q1718:R1718)</f>
        <v/>
      </c>
      <c r="AF1718" s="112">
        <f>AE1718*(K1718-y+e)</f>
        <v/>
      </c>
      <c r="AG1718" s="113">
        <f>(b*f_cd/(L1718^2))*SUM(Z1718:AD1718)+SUM(S1718:T1718)-AF1718</f>
        <v/>
      </c>
      <c r="AH1718" s="114">
        <f>AG1718&lt;0</f>
        <v/>
      </c>
      <c r="AI1718" s="115">
        <f>IF(A1718=1,FALSE,(AND(AQ1718,AH1718,NOT(AI1717))))</f>
        <v/>
      </c>
      <c r="AJ1718" s="116">
        <f>(b*f_cd/L1718)*(a_1/2*J1718^2+a_2/3*J1718^3+a_3/4*J1718^4+a_4/5*J1718^5+a_5/6*J1718^6)+SUM(Q1718:R1718)</f>
        <v/>
      </c>
      <c r="AK1718">
        <f>AJ1718*(K1718-y+e)</f>
        <v/>
      </c>
      <c r="AL1718" s="118">
        <f>(b*f_cd/(L1718^2))*(a_1/3*J1718^3+a_2/4*J1718^4+a_3/5*J1718^5+a_4/6*J1718^6+a_5/7*J1718^7)+SUM(S1718:T1718)-AK1718</f>
        <v/>
      </c>
      <c r="AM1718" s="114">
        <f>AL1718&gt;0</f>
        <v/>
      </c>
      <c r="AN1718" s="115">
        <f>IF(A1718=1,FALSE,(AND(AQ1718,AM1718,NOT(AN1717))))</f>
        <v/>
      </c>
      <c r="AO1718">
        <f>IF(D1718=1,AND(AH1718,NOT(AI1718)),AND(AM1718,NOT(AN1718)))</f>
        <v/>
      </c>
      <c r="AP1718" s="119">
        <f>IF(D1718=1,AI1718,AN1718)</f>
        <v/>
      </c>
      <c r="AQ1718" s="125">
        <f>ABS(E1718)&lt;$AQ$2</f>
        <v/>
      </c>
      <c r="AS1718">
        <f>IF(AP1718,MAX(AS$3:AS1716)+1,"")</f>
        <v/>
      </c>
    </row>
    <row r="1719">
      <c r="A1719" t="n">
        <v>1629</v>
      </c>
      <c r="B1719" s="131">
        <f>IF(A1719=1,0,IF(AP1719,0.1*ε_cu1cd,0))</f>
        <v/>
      </c>
      <c r="C1719" s="131">
        <f>IF(A1719=1,0.1*ε_cu1cd,C1718+B1718)</f>
        <v/>
      </c>
      <c r="D1719" s="113">
        <f>IF('Нормальний переріз'!$D$68&gt;0,1,2)</f>
        <v/>
      </c>
      <c r="E1719" s="144">
        <f>IF(D1719=1,F1719,G1719)</f>
        <v/>
      </c>
      <c r="F1719" s="124">
        <f>IF(AI1718,0.11*ε_cu1cd,IF(AH1718,F1718*0.01,F1718))</f>
        <v/>
      </c>
      <c r="G1719" s="124">
        <f>IF(AP1718,-0.1*ε_cu1cd,IF(AM1718,G1718*0.01,G1718))</f>
        <v/>
      </c>
      <c r="H1719" s="113">
        <f>IF(A1719=1,E1719,IF(AO1718,H1718-E1718+E1719,IF(AP1718,0.8*H1718,H1718+E1719)))</f>
        <v/>
      </c>
      <c r="I1719" s="169">
        <f>(C1719-H1719)/h</f>
        <v/>
      </c>
      <c r="J1719">
        <f>C1719/(ε_c1cd)</f>
        <v/>
      </c>
      <c r="K1719">
        <f>C1719/I1719</f>
        <v/>
      </c>
      <c r="L1719" s="131">
        <f>I1719/(ε_c1cd)</f>
        <v/>
      </c>
      <c r="M1719">
        <f>I1719*(K1719-Z_s1)</f>
        <v/>
      </c>
      <c r="N1719">
        <f>I1719*(K1719-Z_s2)</f>
        <v/>
      </c>
      <c r="O1719">
        <f>E_s*M1719</f>
        <v/>
      </c>
      <c r="P1719">
        <f>E_s*N1719</f>
        <v/>
      </c>
      <c r="Q1719">
        <f>O1719*A_s1</f>
        <v/>
      </c>
      <c r="R1719">
        <f>P1719*A_s2</f>
        <v/>
      </c>
      <c r="S1719">
        <f>Q1719*($K1719-Z_s1)</f>
        <v/>
      </c>
      <c r="T1719">
        <f>R1719*($K1719-Z_s2)</f>
        <v/>
      </c>
      <c r="U1719">
        <f>(INDIRECT("a_"&amp;U$2)/(U$2+1))*(($C1719^(U$2+1)-$H1719^(U$2+1))/(ε_c1cd^(U$2+1)))</f>
        <v/>
      </c>
      <c r="V1719">
        <f>(INDIRECT("a_"&amp;V$2)/(V$2+1))*(($C1719^(V$2+1)-$H1719^(V$2+1))/(ε_c1cd^(V$2+1)))</f>
        <v/>
      </c>
      <c r="W1719">
        <f>(INDIRECT("a_"&amp;W$2)/(W$2+1))*(($C1719^(W$2+1)-$H1719^(W$2+1))/(ε_c1cd^(W$2+1)))</f>
        <v/>
      </c>
      <c r="X1719">
        <f>(INDIRECT("a_"&amp;X$2)/(X$2+1))*(($C1719^(X$2+1)-$H1719^(X$2+1))/(ε_c1cd^(X$2+1)))</f>
        <v/>
      </c>
      <c r="Y1719">
        <f>(INDIRECT("a_"&amp;Y$2)/(Y$2+1))*(($C1719^(Y$2+1)-$H1719^(Y$2+1))/(ε_c1cd^(Y$2+1)))</f>
        <v/>
      </c>
      <c r="Z1719">
        <f>(INDIRECT("a_"&amp;Z$2)/(Z$2+2))*(($C1719^(Z$2+2)-$H1719^(Z$2+2))/(ε_c1cd^(Z$2+2)))</f>
        <v/>
      </c>
      <c r="AA1719">
        <f>(INDIRECT("a_"&amp;AA$2)/(AA$2+2))*(($C1719^(AA$2+2)-$H1719^(AA$2+2))/(ε_c1cd^(AA$2+2)))</f>
        <v/>
      </c>
      <c r="AB1719">
        <f>(INDIRECT("a_"&amp;AB$2)/(AB$2+2))*(($C1719^(AB$2+2)-$H1719^(AB$2+2))/(ε_c1cd^(AB$2+2)))</f>
        <v/>
      </c>
      <c r="AC1719">
        <f>(INDIRECT("a_"&amp;AC$2)/(AC$2+2))*(($C1719^(AC$2+2)-$H1719^(AC$2+2))/(ε_c1cd^(AC$2+2)))</f>
        <v/>
      </c>
      <c r="AD1719">
        <f>(INDIRECT("a_"&amp;AD$2)/(AD$2+2))*(($C1719^(AD$2+2)-$H1719^(AD$2+2))/(ε_c1cd^(AD$2+2)))</f>
        <v/>
      </c>
      <c r="AE1719" s="111">
        <f>(b*f_cd/L1719)*SUM(U1719:Y1719)+SUM(Q1719:R1719)</f>
        <v/>
      </c>
      <c r="AF1719" s="112">
        <f>AE1719*(K1719-y+e)</f>
        <v/>
      </c>
      <c r="AG1719" s="113">
        <f>(b*f_cd/(L1719^2))*SUM(Z1719:AD1719)+SUM(S1719:T1719)-AF1719</f>
        <v/>
      </c>
      <c r="AH1719" s="114">
        <f>AG1719&lt;0</f>
        <v/>
      </c>
      <c r="AI1719" s="115">
        <f>IF(A1719=1,FALSE,(AND(AQ1719,AH1719,NOT(AI1718))))</f>
        <v/>
      </c>
      <c r="AJ1719" s="116">
        <f>(b*f_cd/L1719)*(a_1/2*J1719^2+a_2/3*J1719^3+a_3/4*J1719^4+a_4/5*J1719^5+a_5/6*J1719^6)+SUM(Q1719:R1719)</f>
        <v/>
      </c>
      <c r="AK1719">
        <f>AJ1719*(K1719-y+e)</f>
        <v/>
      </c>
      <c r="AL1719" s="118">
        <f>(b*f_cd/(L1719^2))*(a_1/3*J1719^3+a_2/4*J1719^4+a_3/5*J1719^5+a_4/6*J1719^6+a_5/7*J1719^7)+SUM(S1719:T1719)-AK1719</f>
        <v/>
      </c>
      <c r="AM1719" s="114">
        <f>AL1719&gt;0</f>
        <v/>
      </c>
      <c r="AN1719" s="115">
        <f>IF(A1719=1,FALSE,(AND(AQ1719,AM1719,NOT(AN1718))))</f>
        <v/>
      </c>
      <c r="AO1719">
        <f>IF(D1719=1,AND(AH1719,NOT(AI1719)),AND(AM1719,NOT(AN1719)))</f>
        <v/>
      </c>
      <c r="AP1719" s="119">
        <f>IF(D1719=1,AI1719,AN1719)</f>
        <v/>
      </c>
      <c r="AQ1719" s="125">
        <f>ABS(E1719)&lt;$AQ$2</f>
        <v/>
      </c>
      <c r="AS1719">
        <f>IF(AP1719,MAX(AS$3:AS1717)+1,"")</f>
        <v/>
      </c>
    </row>
    <row r="1720">
      <c r="A1720" t="n">
        <v>1630</v>
      </c>
      <c r="B1720" s="131">
        <f>IF(A1720=1,0,IF(AP1720,0.1*ε_cu1cd,0))</f>
        <v/>
      </c>
      <c r="C1720" s="131">
        <f>IF(A1720=1,0.1*ε_cu1cd,C1719+B1719)</f>
        <v/>
      </c>
      <c r="D1720" s="113">
        <f>IF('Нормальний переріз'!$D$68&gt;0,1,2)</f>
        <v/>
      </c>
      <c r="E1720" s="144">
        <f>IF(D1720=1,F1720,G1720)</f>
        <v/>
      </c>
      <c r="F1720" s="124">
        <f>IF(AI1719,0.11*ε_cu1cd,IF(AH1719,F1719*0.01,F1719))</f>
        <v/>
      </c>
      <c r="G1720" s="124">
        <f>IF(AP1719,-0.1*ε_cu1cd,IF(AM1719,G1719*0.01,G1719))</f>
        <v/>
      </c>
      <c r="H1720" s="113">
        <f>IF(A1720=1,E1720,IF(AO1719,H1719-E1719+E1720,IF(AP1719,0.8*H1719,H1719+E1720)))</f>
        <v/>
      </c>
      <c r="I1720" s="169">
        <f>(C1720-H1720)/h</f>
        <v/>
      </c>
      <c r="J1720">
        <f>C1720/(ε_c1cd)</f>
        <v/>
      </c>
      <c r="K1720">
        <f>C1720/I1720</f>
        <v/>
      </c>
      <c r="L1720" s="131">
        <f>I1720/(ε_c1cd)</f>
        <v/>
      </c>
      <c r="M1720">
        <f>I1720*(K1720-Z_s1)</f>
        <v/>
      </c>
      <c r="N1720">
        <f>I1720*(K1720-Z_s2)</f>
        <v/>
      </c>
      <c r="O1720">
        <f>E_s*M1720</f>
        <v/>
      </c>
      <c r="P1720">
        <f>E_s*N1720</f>
        <v/>
      </c>
      <c r="Q1720">
        <f>O1720*A_s1</f>
        <v/>
      </c>
      <c r="R1720">
        <f>P1720*A_s2</f>
        <v/>
      </c>
      <c r="S1720">
        <f>Q1720*($K1720-Z_s1)</f>
        <v/>
      </c>
      <c r="T1720">
        <f>R1720*($K1720-Z_s2)</f>
        <v/>
      </c>
      <c r="U1720">
        <f>(INDIRECT("a_"&amp;U$2)/(U$2+1))*(($C1720^(U$2+1)-$H1720^(U$2+1))/(ε_c1cd^(U$2+1)))</f>
        <v/>
      </c>
      <c r="V1720">
        <f>(INDIRECT("a_"&amp;V$2)/(V$2+1))*(($C1720^(V$2+1)-$H1720^(V$2+1))/(ε_c1cd^(V$2+1)))</f>
        <v/>
      </c>
      <c r="W1720">
        <f>(INDIRECT("a_"&amp;W$2)/(W$2+1))*(($C1720^(W$2+1)-$H1720^(W$2+1))/(ε_c1cd^(W$2+1)))</f>
        <v/>
      </c>
      <c r="X1720">
        <f>(INDIRECT("a_"&amp;X$2)/(X$2+1))*(($C1720^(X$2+1)-$H1720^(X$2+1))/(ε_c1cd^(X$2+1)))</f>
        <v/>
      </c>
      <c r="Y1720">
        <f>(INDIRECT("a_"&amp;Y$2)/(Y$2+1))*(($C1720^(Y$2+1)-$H1720^(Y$2+1))/(ε_c1cd^(Y$2+1)))</f>
        <v/>
      </c>
      <c r="Z1720">
        <f>(INDIRECT("a_"&amp;Z$2)/(Z$2+2))*(($C1720^(Z$2+2)-$H1720^(Z$2+2))/(ε_c1cd^(Z$2+2)))</f>
        <v/>
      </c>
      <c r="AA1720">
        <f>(INDIRECT("a_"&amp;AA$2)/(AA$2+2))*(($C1720^(AA$2+2)-$H1720^(AA$2+2))/(ε_c1cd^(AA$2+2)))</f>
        <v/>
      </c>
      <c r="AB1720">
        <f>(INDIRECT("a_"&amp;AB$2)/(AB$2+2))*(($C1720^(AB$2+2)-$H1720^(AB$2+2))/(ε_c1cd^(AB$2+2)))</f>
        <v/>
      </c>
      <c r="AC1720">
        <f>(INDIRECT("a_"&amp;AC$2)/(AC$2+2))*(($C1720^(AC$2+2)-$H1720^(AC$2+2))/(ε_c1cd^(AC$2+2)))</f>
        <v/>
      </c>
      <c r="AD1720">
        <f>(INDIRECT("a_"&amp;AD$2)/(AD$2+2))*(($C1720^(AD$2+2)-$H1720^(AD$2+2))/(ε_c1cd^(AD$2+2)))</f>
        <v/>
      </c>
      <c r="AE1720" s="111">
        <f>(b*f_cd/L1720)*SUM(U1720:Y1720)+SUM(Q1720:R1720)</f>
        <v/>
      </c>
      <c r="AF1720" s="112">
        <f>AE1720*(K1720-y+e)</f>
        <v/>
      </c>
      <c r="AG1720" s="113">
        <f>(b*f_cd/(L1720^2))*SUM(Z1720:AD1720)+SUM(S1720:T1720)-AF1720</f>
        <v/>
      </c>
      <c r="AH1720" s="114">
        <f>AG1720&lt;0</f>
        <v/>
      </c>
      <c r="AI1720" s="115">
        <f>IF(A1720=1,FALSE,(AND(AQ1720,AH1720,NOT(AI1719))))</f>
        <v/>
      </c>
      <c r="AJ1720" s="116">
        <f>(b*f_cd/L1720)*(a_1/2*J1720^2+a_2/3*J1720^3+a_3/4*J1720^4+a_4/5*J1720^5+a_5/6*J1720^6)+SUM(Q1720:R1720)</f>
        <v/>
      </c>
      <c r="AK1720">
        <f>AJ1720*(K1720-y+e)</f>
        <v/>
      </c>
      <c r="AL1720" s="118">
        <f>(b*f_cd/(L1720^2))*(a_1/3*J1720^3+a_2/4*J1720^4+a_3/5*J1720^5+a_4/6*J1720^6+a_5/7*J1720^7)+SUM(S1720:T1720)-AK1720</f>
        <v/>
      </c>
      <c r="AM1720" s="114">
        <f>AL1720&gt;0</f>
        <v/>
      </c>
      <c r="AN1720" s="115">
        <f>IF(A1720=1,FALSE,(AND(AQ1720,AM1720,NOT(AN1719))))</f>
        <v/>
      </c>
      <c r="AO1720">
        <f>IF(D1720=1,AND(AH1720,NOT(AI1720)),AND(AM1720,NOT(AN1720)))</f>
        <v/>
      </c>
      <c r="AP1720" s="119">
        <f>IF(D1720=1,AI1720,AN1720)</f>
        <v/>
      </c>
      <c r="AQ1720" s="125">
        <f>ABS(E1720)&lt;$AQ$2</f>
        <v/>
      </c>
      <c r="AS1720">
        <f>IF(AP1720,MAX(AS$3:AS1718)+1,"")</f>
        <v/>
      </c>
    </row>
    <row r="1721">
      <c r="A1721" t="n">
        <v>1631</v>
      </c>
      <c r="B1721" s="131">
        <f>IF(A1721=1,0,IF(AP1721,0.1*ε_cu1cd,0))</f>
        <v/>
      </c>
      <c r="C1721" s="131">
        <f>IF(A1721=1,0.1*ε_cu1cd,C1720+B1720)</f>
        <v/>
      </c>
      <c r="D1721" s="113">
        <f>IF('Нормальний переріз'!$D$68&gt;0,1,2)</f>
        <v/>
      </c>
      <c r="E1721" s="144">
        <f>IF(D1721=1,F1721,G1721)</f>
        <v/>
      </c>
      <c r="F1721" s="124">
        <f>IF(AI1720,0.11*ε_cu1cd,IF(AH1720,F1720*0.01,F1720))</f>
        <v/>
      </c>
      <c r="G1721" s="124">
        <f>IF(AP1720,-0.1*ε_cu1cd,IF(AM1720,G1720*0.01,G1720))</f>
        <v/>
      </c>
      <c r="H1721" s="113">
        <f>IF(A1721=1,E1721,IF(AO1720,H1720-E1720+E1721,IF(AP1720,0.8*H1720,H1720+E1721)))</f>
        <v/>
      </c>
      <c r="I1721" s="169">
        <f>(C1721-H1721)/h</f>
        <v/>
      </c>
      <c r="J1721">
        <f>C1721/(ε_c1cd)</f>
        <v/>
      </c>
      <c r="K1721">
        <f>C1721/I1721</f>
        <v/>
      </c>
      <c r="L1721" s="131">
        <f>I1721/(ε_c1cd)</f>
        <v/>
      </c>
      <c r="M1721">
        <f>I1721*(K1721-Z_s1)</f>
        <v/>
      </c>
      <c r="N1721">
        <f>I1721*(K1721-Z_s2)</f>
        <v/>
      </c>
      <c r="O1721">
        <f>E_s*M1721</f>
        <v/>
      </c>
      <c r="P1721">
        <f>E_s*N1721</f>
        <v/>
      </c>
      <c r="Q1721">
        <f>O1721*A_s1</f>
        <v/>
      </c>
      <c r="R1721">
        <f>P1721*A_s2</f>
        <v/>
      </c>
      <c r="S1721">
        <f>Q1721*($K1721-Z_s1)</f>
        <v/>
      </c>
      <c r="T1721">
        <f>R1721*($K1721-Z_s2)</f>
        <v/>
      </c>
      <c r="U1721">
        <f>(INDIRECT("a_"&amp;U$2)/(U$2+1))*(($C1721^(U$2+1)-$H1721^(U$2+1))/(ε_c1cd^(U$2+1)))</f>
        <v/>
      </c>
      <c r="V1721">
        <f>(INDIRECT("a_"&amp;V$2)/(V$2+1))*(($C1721^(V$2+1)-$H1721^(V$2+1))/(ε_c1cd^(V$2+1)))</f>
        <v/>
      </c>
      <c r="W1721">
        <f>(INDIRECT("a_"&amp;W$2)/(W$2+1))*(($C1721^(W$2+1)-$H1721^(W$2+1))/(ε_c1cd^(W$2+1)))</f>
        <v/>
      </c>
      <c r="X1721">
        <f>(INDIRECT("a_"&amp;X$2)/(X$2+1))*(($C1721^(X$2+1)-$H1721^(X$2+1))/(ε_c1cd^(X$2+1)))</f>
        <v/>
      </c>
      <c r="Y1721">
        <f>(INDIRECT("a_"&amp;Y$2)/(Y$2+1))*(($C1721^(Y$2+1)-$H1721^(Y$2+1))/(ε_c1cd^(Y$2+1)))</f>
        <v/>
      </c>
      <c r="Z1721">
        <f>(INDIRECT("a_"&amp;Z$2)/(Z$2+2))*(($C1721^(Z$2+2)-$H1721^(Z$2+2))/(ε_c1cd^(Z$2+2)))</f>
        <v/>
      </c>
      <c r="AA1721">
        <f>(INDIRECT("a_"&amp;AA$2)/(AA$2+2))*(($C1721^(AA$2+2)-$H1721^(AA$2+2))/(ε_c1cd^(AA$2+2)))</f>
        <v/>
      </c>
      <c r="AB1721">
        <f>(INDIRECT("a_"&amp;AB$2)/(AB$2+2))*(($C1721^(AB$2+2)-$H1721^(AB$2+2))/(ε_c1cd^(AB$2+2)))</f>
        <v/>
      </c>
      <c r="AC1721">
        <f>(INDIRECT("a_"&amp;AC$2)/(AC$2+2))*(($C1721^(AC$2+2)-$H1721^(AC$2+2))/(ε_c1cd^(AC$2+2)))</f>
        <v/>
      </c>
      <c r="AD1721">
        <f>(INDIRECT("a_"&amp;AD$2)/(AD$2+2))*(($C1721^(AD$2+2)-$H1721^(AD$2+2))/(ε_c1cd^(AD$2+2)))</f>
        <v/>
      </c>
      <c r="AE1721" s="111">
        <f>(b*f_cd/L1721)*SUM(U1721:Y1721)+SUM(Q1721:R1721)</f>
        <v/>
      </c>
      <c r="AF1721" s="112">
        <f>AE1721*(K1721-y+e)</f>
        <v/>
      </c>
      <c r="AG1721" s="113">
        <f>(b*f_cd/(L1721^2))*SUM(Z1721:AD1721)+SUM(S1721:T1721)-AF1721</f>
        <v/>
      </c>
      <c r="AH1721" s="114">
        <f>AG1721&lt;0</f>
        <v/>
      </c>
      <c r="AI1721" s="115">
        <f>IF(A1721=1,FALSE,(AND(AQ1721,AH1721,NOT(AI1720))))</f>
        <v/>
      </c>
      <c r="AJ1721" s="116">
        <f>(b*f_cd/L1721)*(a_1/2*J1721^2+a_2/3*J1721^3+a_3/4*J1721^4+a_4/5*J1721^5+a_5/6*J1721^6)+SUM(Q1721:R1721)</f>
        <v/>
      </c>
      <c r="AK1721">
        <f>AJ1721*(K1721-y+e)</f>
        <v/>
      </c>
      <c r="AL1721" s="118">
        <f>(b*f_cd/(L1721^2))*(a_1/3*J1721^3+a_2/4*J1721^4+a_3/5*J1721^5+a_4/6*J1721^6+a_5/7*J1721^7)+SUM(S1721:T1721)-AK1721</f>
        <v/>
      </c>
      <c r="AM1721" s="114">
        <f>AL1721&gt;0</f>
        <v/>
      </c>
      <c r="AN1721" s="115">
        <f>IF(A1721=1,FALSE,(AND(AQ1721,AM1721,NOT(AN1720))))</f>
        <v/>
      </c>
      <c r="AO1721">
        <f>IF(D1721=1,AND(AH1721,NOT(AI1721)),AND(AM1721,NOT(AN1721)))</f>
        <v/>
      </c>
      <c r="AP1721" s="119">
        <f>IF(D1721=1,AI1721,AN1721)</f>
        <v/>
      </c>
      <c r="AQ1721" s="125">
        <f>ABS(E1721)&lt;$AQ$2</f>
        <v/>
      </c>
      <c r="AS1721">
        <f>IF(AP1721,MAX(AS$3:AS1719)+1,"")</f>
        <v/>
      </c>
    </row>
    <row r="1722">
      <c r="A1722" t="n">
        <v>1632</v>
      </c>
      <c r="B1722" s="131">
        <f>IF(A1722=1,0,IF(AP1722,0.1*ε_cu1cd,0))</f>
        <v/>
      </c>
      <c r="C1722" s="131">
        <f>IF(A1722=1,0.1*ε_cu1cd,C1721+B1721)</f>
        <v/>
      </c>
      <c r="D1722" s="113">
        <f>IF('Нормальний переріз'!$D$68&gt;0,1,2)</f>
        <v/>
      </c>
      <c r="E1722" s="144">
        <f>IF(D1722=1,F1722,G1722)</f>
        <v/>
      </c>
      <c r="F1722" s="124">
        <f>IF(AI1721,0.11*ε_cu1cd,IF(AH1721,F1721*0.01,F1721))</f>
        <v/>
      </c>
      <c r="G1722" s="124">
        <f>IF(AP1721,-0.1*ε_cu1cd,IF(AM1721,G1721*0.01,G1721))</f>
        <v/>
      </c>
      <c r="H1722" s="113">
        <f>IF(A1722=1,E1722,IF(AO1721,H1721-E1721+E1722,IF(AP1721,0.8*H1721,H1721+E1722)))</f>
        <v/>
      </c>
      <c r="I1722" s="169">
        <f>(C1722-H1722)/h</f>
        <v/>
      </c>
      <c r="J1722">
        <f>C1722/(ε_c1cd)</f>
        <v/>
      </c>
      <c r="K1722">
        <f>C1722/I1722</f>
        <v/>
      </c>
      <c r="L1722" s="131">
        <f>I1722/(ε_c1cd)</f>
        <v/>
      </c>
      <c r="M1722">
        <f>I1722*(K1722-Z_s1)</f>
        <v/>
      </c>
      <c r="N1722">
        <f>I1722*(K1722-Z_s2)</f>
        <v/>
      </c>
      <c r="O1722">
        <f>E_s*M1722</f>
        <v/>
      </c>
      <c r="P1722">
        <f>E_s*N1722</f>
        <v/>
      </c>
      <c r="Q1722">
        <f>O1722*A_s1</f>
        <v/>
      </c>
      <c r="R1722">
        <f>P1722*A_s2</f>
        <v/>
      </c>
      <c r="S1722">
        <f>Q1722*($K1722-Z_s1)</f>
        <v/>
      </c>
      <c r="T1722">
        <f>R1722*($K1722-Z_s2)</f>
        <v/>
      </c>
      <c r="U1722">
        <f>(INDIRECT("a_"&amp;U$2)/(U$2+1))*(($C1722^(U$2+1)-$H1722^(U$2+1))/(ε_c1cd^(U$2+1)))</f>
        <v/>
      </c>
      <c r="V1722">
        <f>(INDIRECT("a_"&amp;V$2)/(V$2+1))*(($C1722^(V$2+1)-$H1722^(V$2+1))/(ε_c1cd^(V$2+1)))</f>
        <v/>
      </c>
      <c r="W1722">
        <f>(INDIRECT("a_"&amp;W$2)/(W$2+1))*(($C1722^(W$2+1)-$H1722^(W$2+1))/(ε_c1cd^(W$2+1)))</f>
        <v/>
      </c>
      <c r="X1722">
        <f>(INDIRECT("a_"&amp;X$2)/(X$2+1))*(($C1722^(X$2+1)-$H1722^(X$2+1))/(ε_c1cd^(X$2+1)))</f>
        <v/>
      </c>
      <c r="Y1722">
        <f>(INDIRECT("a_"&amp;Y$2)/(Y$2+1))*(($C1722^(Y$2+1)-$H1722^(Y$2+1))/(ε_c1cd^(Y$2+1)))</f>
        <v/>
      </c>
      <c r="Z1722">
        <f>(INDIRECT("a_"&amp;Z$2)/(Z$2+2))*(($C1722^(Z$2+2)-$H1722^(Z$2+2))/(ε_c1cd^(Z$2+2)))</f>
        <v/>
      </c>
      <c r="AA1722">
        <f>(INDIRECT("a_"&amp;AA$2)/(AA$2+2))*(($C1722^(AA$2+2)-$H1722^(AA$2+2))/(ε_c1cd^(AA$2+2)))</f>
        <v/>
      </c>
      <c r="AB1722">
        <f>(INDIRECT("a_"&amp;AB$2)/(AB$2+2))*(($C1722^(AB$2+2)-$H1722^(AB$2+2))/(ε_c1cd^(AB$2+2)))</f>
        <v/>
      </c>
      <c r="AC1722">
        <f>(INDIRECT("a_"&amp;AC$2)/(AC$2+2))*(($C1722^(AC$2+2)-$H1722^(AC$2+2))/(ε_c1cd^(AC$2+2)))</f>
        <v/>
      </c>
      <c r="AD1722">
        <f>(INDIRECT("a_"&amp;AD$2)/(AD$2+2))*(($C1722^(AD$2+2)-$H1722^(AD$2+2))/(ε_c1cd^(AD$2+2)))</f>
        <v/>
      </c>
      <c r="AE1722" s="111">
        <f>(b*f_cd/L1722)*SUM(U1722:Y1722)+SUM(Q1722:R1722)</f>
        <v/>
      </c>
      <c r="AF1722" s="112">
        <f>AE1722*(K1722-y+e)</f>
        <v/>
      </c>
      <c r="AG1722" s="113">
        <f>(b*f_cd/(L1722^2))*SUM(Z1722:AD1722)+SUM(S1722:T1722)-AF1722</f>
        <v/>
      </c>
      <c r="AH1722" s="114">
        <f>AG1722&lt;0</f>
        <v/>
      </c>
      <c r="AI1722" s="115">
        <f>IF(A1722=1,FALSE,(AND(AQ1722,AH1722,NOT(AI1721))))</f>
        <v/>
      </c>
      <c r="AJ1722" s="116">
        <f>(b*f_cd/L1722)*(a_1/2*J1722^2+a_2/3*J1722^3+a_3/4*J1722^4+a_4/5*J1722^5+a_5/6*J1722^6)+SUM(Q1722:R1722)</f>
        <v/>
      </c>
      <c r="AK1722">
        <f>AJ1722*(K1722-y+e)</f>
        <v/>
      </c>
      <c r="AL1722" s="118">
        <f>(b*f_cd/(L1722^2))*(a_1/3*J1722^3+a_2/4*J1722^4+a_3/5*J1722^5+a_4/6*J1722^6+a_5/7*J1722^7)+SUM(S1722:T1722)-AK1722</f>
        <v/>
      </c>
      <c r="AM1722" s="114">
        <f>AL1722&gt;0</f>
        <v/>
      </c>
      <c r="AN1722" s="115">
        <f>IF(A1722=1,FALSE,(AND(AQ1722,AM1722,NOT(AN1721))))</f>
        <v/>
      </c>
      <c r="AO1722">
        <f>IF(D1722=1,AND(AH1722,NOT(AI1722)),AND(AM1722,NOT(AN1722)))</f>
        <v/>
      </c>
      <c r="AP1722" s="119">
        <f>IF(D1722=1,AI1722,AN1722)</f>
        <v/>
      </c>
      <c r="AQ1722" s="125">
        <f>ABS(E1722)&lt;$AQ$2</f>
        <v/>
      </c>
      <c r="AS1722">
        <f>IF(AP1722,MAX(AS$3:AS1720)+1,"")</f>
        <v/>
      </c>
    </row>
    <row r="1723">
      <c r="A1723" t="n">
        <v>1633</v>
      </c>
      <c r="B1723" s="131">
        <f>IF(A1723=1,0,IF(AP1723,0.1*ε_cu1cd,0))</f>
        <v/>
      </c>
      <c r="C1723" s="131">
        <f>IF(A1723=1,0.1*ε_cu1cd,C1722+B1722)</f>
        <v/>
      </c>
      <c r="D1723" s="113">
        <f>IF('Нормальний переріз'!$D$68&gt;0,1,2)</f>
        <v/>
      </c>
      <c r="E1723" s="144">
        <f>IF(D1723=1,F1723,G1723)</f>
        <v/>
      </c>
      <c r="F1723" s="124">
        <f>IF(AI1722,0.11*ε_cu1cd,IF(AH1722,F1722*0.01,F1722))</f>
        <v/>
      </c>
      <c r="G1723" s="124">
        <f>IF(AP1722,-0.1*ε_cu1cd,IF(AM1722,G1722*0.01,G1722))</f>
        <v/>
      </c>
      <c r="H1723" s="113">
        <f>IF(A1723=1,E1723,IF(AO1722,H1722-E1722+E1723,IF(AP1722,0.8*H1722,H1722+E1723)))</f>
        <v/>
      </c>
      <c r="I1723" s="169">
        <f>(C1723-H1723)/h</f>
        <v/>
      </c>
      <c r="J1723">
        <f>C1723/(ε_c1cd)</f>
        <v/>
      </c>
      <c r="K1723">
        <f>C1723/I1723</f>
        <v/>
      </c>
      <c r="L1723" s="131">
        <f>I1723/(ε_c1cd)</f>
        <v/>
      </c>
      <c r="M1723">
        <f>I1723*(K1723-Z_s1)</f>
        <v/>
      </c>
      <c r="N1723">
        <f>I1723*(K1723-Z_s2)</f>
        <v/>
      </c>
      <c r="O1723">
        <f>E_s*M1723</f>
        <v/>
      </c>
      <c r="P1723">
        <f>E_s*N1723</f>
        <v/>
      </c>
      <c r="Q1723">
        <f>O1723*A_s1</f>
        <v/>
      </c>
      <c r="R1723">
        <f>P1723*A_s2</f>
        <v/>
      </c>
      <c r="S1723">
        <f>Q1723*($K1723-Z_s1)</f>
        <v/>
      </c>
      <c r="T1723">
        <f>R1723*($K1723-Z_s2)</f>
        <v/>
      </c>
      <c r="U1723">
        <f>(INDIRECT("a_"&amp;U$2)/(U$2+1))*(($C1723^(U$2+1)-$H1723^(U$2+1))/(ε_c1cd^(U$2+1)))</f>
        <v/>
      </c>
      <c r="V1723">
        <f>(INDIRECT("a_"&amp;V$2)/(V$2+1))*(($C1723^(V$2+1)-$H1723^(V$2+1))/(ε_c1cd^(V$2+1)))</f>
        <v/>
      </c>
      <c r="W1723">
        <f>(INDIRECT("a_"&amp;W$2)/(W$2+1))*(($C1723^(W$2+1)-$H1723^(W$2+1))/(ε_c1cd^(W$2+1)))</f>
        <v/>
      </c>
      <c r="X1723">
        <f>(INDIRECT("a_"&amp;X$2)/(X$2+1))*(($C1723^(X$2+1)-$H1723^(X$2+1))/(ε_c1cd^(X$2+1)))</f>
        <v/>
      </c>
      <c r="Y1723">
        <f>(INDIRECT("a_"&amp;Y$2)/(Y$2+1))*(($C1723^(Y$2+1)-$H1723^(Y$2+1))/(ε_c1cd^(Y$2+1)))</f>
        <v/>
      </c>
      <c r="Z1723">
        <f>(INDIRECT("a_"&amp;Z$2)/(Z$2+2))*(($C1723^(Z$2+2)-$H1723^(Z$2+2))/(ε_c1cd^(Z$2+2)))</f>
        <v/>
      </c>
      <c r="AA1723">
        <f>(INDIRECT("a_"&amp;AA$2)/(AA$2+2))*(($C1723^(AA$2+2)-$H1723^(AA$2+2))/(ε_c1cd^(AA$2+2)))</f>
        <v/>
      </c>
      <c r="AB1723">
        <f>(INDIRECT("a_"&amp;AB$2)/(AB$2+2))*(($C1723^(AB$2+2)-$H1723^(AB$2+2))/(ε_c1cd^(AB$2+2)))</f>
        <v/>
      </c>
      <c r="AC1723">
        <f>(INDIRECT("a_"&amp;AC$2)/(AC$2+2))*(($C1723^(AC$2+2)-$H1723^(AC$2+2))/(ε_c1cd^(AC$2+2)))</f>
        <v/>
      </c>
      <c r="AD1723">
        <f>(INDIRECT("a_"&amp;AD$2)/(AD$2+2))*(($C1723^(AD$2+2)-$H1723^(AD$2+2))/(ε_c1cd^(AD$2+2)))</f>
        <v/>
      </c>
      <c r="AE1723" s="111">
        <f>(b*f_cd/L1723)*SUM(U1723:Y1723)+SUM(Q1723:R1723)</f>
        <v/>
      </c>
      <c r="AF1723" s="112">
        <f>AE1723*(K1723-y+e)</f>
        <v/>
      </c>
      <c r="AG1723" s="113">
        <f>(b*f_cd/(L1723^2))*SUM(Z1723:AD1723)+SUM(S1723:T1723)-AF1723</f>
        <v/>
      </c>
      <c r="AH1723" s="114">
        <f>AG1723&lt;0</f>
        <v/>
      </c>
      <c r="AI1723" s="115">
        <f>IF(A1723=1,FALSE,(AND(AQ1723,AH1723,NOT(AI1722))))</f>
        <v/>
      </c>
      <c r="AJ1723" s="116">
        <f>(b*f_cd/L1723)*(a_1/2*J1723^2+a_2/3*J1723^3+a_3/4*J1723^4+a_4/5*J1723^5+a_5/6*J1723^6)+SUM(Q1723:R1723)</f>
        <v/>
      </c>
      <c r="AK1723">
        <f>AJ1723*(K1723-y+e)</f>
        <v/>
      </c>
      <c r="AL1723" s="118">
        <f>(b*f_cd/(L1723^2))*(a_1/3*J1723^3+a_2/4*J1723^4+a_3/5*J1723^5+a_4/6*J1723^6+a_5/7*J1723^7)+SUM(S1723:T1723)-AK1723</f>
        <v/>
      </c>
      <c r="AM1723" s="114">
        <f>AL1723&gt;0</f>
        <v/>
      </c>
      <c r="AN1723" s="115">
        <f>IF(A1723=1,FALSE,(AND(AQ1723,AM1723,NOT(AN1722))))</f>
        <v/>
      </c>
      <c r="AO1723">
        <f>IF(D1723=1,AND(AH1723,NOT(AI1723)),AND(AM1723,NOT(AN1723)))</f>
        <v/>
      </c>
      <c r="AP1723" s="119">
        <f>IF(D1723=1,AI1723,AN1723)</f>
        <v/>
      </c>
      <c r="AQ1723" s="125">
        <f>ABS(E1723)&lt;$AQ$2</f>
        <v/>
      </c>
      <c r="AS1723">
        <f>IF(AP1723,MAX(AS$3:AS1721)+1,"")</f>
        <v/>
      </c>
    </row>
    <row r="1724">
      <c r="A1724" t="n">
        <v>1634</v>
      </c>
      <c r="B1724" s="131">
        <f>IF(A1724=1,0,IF(AP1724,0.1*ε_cu1cd,0))</f>
        <v/>
      </c>
      <c r="C1724" s="131">
        <f>IF(A1724=1,0.1*ε_cu1cd,C1723+B1723)</f>
        <v/>
      </c>
      <c r="D1724" s="113">
        <f>IF('Нормальний переріз'!$D$68&gt;0,1,2)</f>
        <v/>
      </c>
      <c r="E1724" s="144">
        <f>IF(D1724=1,F1724,G1724)</f>
        <v/>
      </c>
      <c r="F1724" s="124">
        <f>IF(AI1723,0.11*ε_cu1cd,IF(AH1723,F1723*0.01,F1723))</f>
        <v/>
      </c>
      <c r="G1724" s="124">
        <f>IF(AP1723,-0.1*ε_cu1cd,IF(AM1723,G1723*0.01,G1723))</f>
        <v/>
      </c>
      <c r="H1724" s="113">
        <f>IF(A1724=1,E1724,IF(AO1723,H1723-E1723+E1724,IF(AP1723,0.8*H1723,H1723+E1724)))</f>
        <v/>
      </c>
      <c r="I1724" s="169">
        <f>(C1724-H1724)/h</f>
        <v/>
      </c>
      <c r="J1724">
        <f>C1724/(ε_c1cd)</f>
        <v/>
      </c>
      <c r="K1724">
        <f>C1724/I1724</f>
        <v/>
      </c>
      <c r="L1724" s="131">
        <f>I1724/(ε_c1cd)</f>
        <v/>
      </c>
      <c r="M1724">
        <f>I1724*(K1724-Z_s1)</f>
        <v/>
      </c>
      <c r="N1724">
        <f>I1724*(K1724-Z_s2)</f>
        <v/>
      </c>
      <c r="O1724">
        <f>E_s*M1724</f>
        <v/>
      </c>
      <c r="P1724">
        <f>E_s*N1724</f>
        <v/>
      </c>
      <c r="Q1724">
        <f>O1724*A_s1</f>
        <v/>
      </c>
      <c r="R1724">
        <f>P1724*A_s2</f>
        <v/>
      </c>
      <c r="S1724">
        <f>Q1724*($K1724-Z_s1)</f>
        <v/>
      </c>
      <c r="T1724">
        <f>R1724*($K1724-Z_s2)</f>
        <v/>
      </c>
      <c r="U1724">
        <f>(INDIRECT("a_"&amp;U$2)/(U$2+1))*(($C1724^(U$2+1)-$H1724^(U$2+1))/(ε_c1cd^(U$2+1)))</f>
        <v/>
      </c>
      <c r="V1724">
        <f>(INDIRECT("a_"&amp;V$2)/(V$2+1))*(($C1724^(V$2+1)-$H1724^(V$2+1))/(ε_c1cd^(V$2+1)))</f>
        <v/>
      </c>
      <c r="W1724">
        <f>(INDIRECT("a_"&amp;W$2)/(W$2+1))*(($C1724^(W$2+1)-$H1724^(W$2+1))/(ε_c1cd^(W$2+1)))</f>
        <v/>
      </c>
      <c r="X1724">
        <f>(INDIRECT("a_"&amp;X$2)/(X$2+1))*(($C1724^(X$2+1)-$H1724^(X$2+1))/(ε_c1cd^(X$2+1)))</f>
        <v/>
      </c>
      <c r="Y1724">
        <f>(INDIRECT("a_"&amp;Y$2)/(Y$2+1))*(($C1724^(Y$2+1)-$H1724^(Y$2+1))/(ε_c1cd^(Y$2+1)))</f>
        <v/>
      </c>
      <c r="Z1724">
        <f>(INDIRECT("a_"&amp;Z$2)/(Z$2+2))*(($C1724^(Z$2+2)-$H1724^(Z$2+2))/(ε_c1cd^(Z$2+2)))</f>
        <v/>
      </c>
      <c r="AA1724">
        <f>(INDIRECT("a_"&amp;AA$2)/(AA$2+2))*(($C1724^(AA$2+2)-$H1724^(AA$2+2))/(ε_c1cd^(AA$2+2)))</f>
        <v/>
      </c>
      <c r="AB1724">
        <f>(INDIRECT("a_"&amp;AB$2)/(AB$2+2))*(($C1724^(AB$2+2)-$H1724^(AB$2+2))/(ε_c1cd^(AB$2+2)))</f>
        <v/>
      </c>
      <c r="AC1724">
        <f>(INDIRECT("a_"&amp;AC$2)/(AC$2+2))*(($C1724^(AC$2+2)-$H1724^(AC$2+2))/(ε_c1cd^(AC$2+2)))</f>
        <v/>
      </c>
      <c r="AD1724">
        <f>(INDIRECT("a_"&amp;AD$2)/(AD$2+2))*(($C1724^(AD$2+2)-$H1724^(AD$2+2))/(ε_c1cd^(AD$2+2)))</f>
        <v/>
      </c>
      <c r="AE1724" s="111">
        <f>(b*f_cd/L1724)*SUM(U1724:Y1724)+SUM(Q1724:R1724)</f>
        <v/>
      </c>
      <c r="AF1724" s="112">
        <f>AE1724*(K1724-y+e)</f>
        <v/>
      </c>
      <c r="AG1724" s="113">
        <f>(b*f_cd/(L1724^2))*SUM(Z1724:AD1724)+SUM(S1724:T1724)-AF1724</f>
        <v/>
      </c>
      <c r="AH1724" s="114">
        <f>AG1724&lt;0</f>
        <v/>
      </c>
      <c r="AI1724" s="115">
        <f>IF(A1724=1,FALSE,(AND(AQ1724,AH1724,NOT(AI1723))))</f>
        <v/>
      </c>
      <c r="AJ1724" s="116">
        <f>(b*f_cd/L1724)*(a_1/2*J1724^2+a_2/3*J1724^3+a_3/4*J1724^4+a_4/5*J1724^5+a_5/6*J1724^6)+SUM(Q1724:R1724)</f>
        <v/>
      </c>
      <c r="AK1724">
        <f>AJ1724*(K1724-y+e)</f>
        <v/>
      </c>
      <c r="AL1724" s="118">
        <f>(b*f_cd/(L1724^2))*(a_1/3*J1724^3+a_2/4*J1724^4+a_3/5*J1724^5+a_4/6*J1724^6+a_5/7*J1724^7)+SUM(S1724:T1724)-AK1724</f>
        <v/>
      </c>
      <c r="AM1724" s="114">
        <f>AL1724&gt;0</f>
        <v/>
      </c>
      <c r="AN1724" s="115">
        <f>IF(A1724=1,FALSE,(AND(AQ1724,AM1724,NOT(AN1723))))</f>
        <v/>
      </c>
      <c r="AO1724">
        <f>IF(D1724=1,AND(AH1724,NOT(AI1724)),AND(AM1724,NOT(AN1724)))</f>
        <v/>
      </c>
      <c r="AP1724" s="119">
        <f>IF(D1724=1,AI1724,AN1724)</f>
        <v/>
      </c>
      <c r="AQ1724" s="125">
        <f>ABS(E1724)&lt;$AQ$2</f>
        <v/>
      </c>
      <c r="AS1724">
        <f>IF(AP1724,MAX(AS$3:AS1722)+1,"")</f>
        <v/>
      </c>
    </row>
    <row r="1725">
      <c r="A1725" t="n">
        <v>1635</v>
      </c>
      <c r="B1725" s="131">
        <f>IF(A1725=1,0,IF(AP1725,0.1*ε_cu1cd,0))</f>
        <v/>
      </c>
      <c r="C1725" s="131">
        <f>IF(A1725=1,0.1*ε_cu1cd,C1724+B1724)</f>
        <v/>
      </c>
      <c r="D1725" s="113">
        <f>IF('Нормальний переріз'!$D$68&gt;0,1,2)</f>
        <v/>
      </c>
      <c r="E1725" s="144">
        <f>IF(D1725=1,F1725,G1725)</f>
        <v/>
      </c>
      <c r="F1725" s="124">
        <f>IF(AI1724,0.11*ε_cu1cd,IF(AH1724,F1724*0.01,F1724))</f>
        <v/>
      </c>
      <c r="G1725" s="124">
        <f>IF(AP1724,-0.1*ε_cu1cd,IF(AM1724,G1724*0.01,G1724))</f>
        <v/>
      </c>
      <c r="H1725" s="113">
        <f>IF(A1725=1,E1725,IF(AO1724,H1724-E1724+E1725,IF(AP1724,0.8*H1724,H1724+E1725)))</f>
        <v/>
      </c>
      <c r="I1725" s="169">
        <f>(C1725-H1725)/h</f>
        <v/>
      </c>
      <c r="J1725">
        <f>C1725/(ε_c1cd)</f>
        <v/>
      </c>
      <c r="K1725">
        <f>C1725/I1725</f>
        <v/>
      </c>
      <c r="L1725" s="131">
        <f>I1725/(ε_c1cd)</f>
        <v/>
      </c>
      <c r="M1725">
        <f>I1725*(K1725-Z_s1)</f>
        <v/>
      </c>
      <c r="N1725">
        <f>I1725*(K1725-Z_s2)</f>
        <v/>
      </c>
      <c r="O1725">
        <f>E_s*M1725</f>
        <v/>
      </c>
      <c r="P1725">
        <f>E_s*N1725</f>
        <v/>
      </c>
      <c r="Q1725">
        <f>O1725*A_s1</f>
        <v/>
      </c>
      <c r="R1725">
        <f>P1725*A_s2</f>
        <v/>
      </c>
      <c r="S1725">
        <f>Q1725*($K1725-Z_s1)</f>
        <v/>
      </c>
      <c r="T1725">
        <f>R1725*($K1725-Z_s2)</f>
        <v/>
      </c>
      <c r="U1725">
        <f>(INDIRECT("a_"&amp;U$2)/(U$2+1))*(($C1725^(U$2+1)-$H1725^(U$2+1))/(ε_c1cd^(U$2+1)))</f>
        <v/>
      </c>
      <c r="V1725">
        <f>(INDIRECT("a_"&amp;V$2)/(V$2+1))*(($C1725^(V$2+1)-$H1725^(V$2+1))/(ε_c1cd^(V$2+1)))</f>
        <v/>
      </c>
      <c r="W1725">
        <f>(INDIRECT("a_"&amp;W$2)/(W$2+1))*(($C1725^(W$2+1)-$H1725^(W$2+1))/(ε_c1cd^(W$2+1)))</f>
        <v/>
      </c>
      <c r="X1725">
        <f>(INDIRECT("a_"&amp;X$2)/(X$2+1))*(($C1725^(X$2+1)-$H1725^(X$2+1))/(ε_c1cd^(X$2+1)))</f>
        <v/>
      </c>
      <c r="Y1725">
        <f>(INDIRECT("a_"&amp;Y$2)/(Y$2+1))*(($C1725^(Y$2+1)-$H1725^(Y$2+1))/(ε_c1cd^(Y$2+1)))</f>
        <v/>
      </c>
      <c r="Z1725">
        <f>(INDIRECT("a_"&amp;Z$2)/(Z$2+2))*(($C1725^(Z$2+2)-$H1725^(Z$2+2))/(ε_c1cd^(Z$2+2)))</f>
        <v/>
      </c>
      <c r="AA1725">
        <f>(INDIRECT("a_"&amp;AA$2)/(AA$2+2))*(($C1725^(AA$2+2)-$H1725^(AA$2+2))/(ε_c1cd^(AA$2+2)))</f>
        <v/>
      </c>
      <c r="AB1725">
        <f>(INDIRECT("a_"&amp;AB$2)/(AB$2+2))*(($C1725^(AB$2+2)-$H1725^(AB$2+2))/(ε_c1cd^(AB$2+2)))</f>
        <v/>
      </c>
      <c r="AC1725">
        <f>(INDIRECT("a_"&amp;AC$2)/(AC$2+2))*(($C1725^(AC$2+2)-$H1725^(AC$2+2))/(ε_c1cd^(AC$2+2)))</f>
        <v/>
      </c>
      <c r="AD1725">
        <f>(INDIRECT("a_"&amp;AD$2)/(AD$2+2))*(($C1725^(AD$2+2)-$H1725^(AD$2+2))/(ε_c1cd^(AD$2+2)))</f>
        <v/>
      </c>
      <c r="AE1725" s="111">
        <f>(b*f_cd/L1725)*SUM(U1725:Y1725)+SUM(Q1725:R1725)</f>
        <v/>
      </c>
      <c r="AF1725" s="112">
        <f>AE1725*(K1725-y+e)</f>
        <v/>
      </c>
      <c r="AG1725" s="113">
        <f>(b*f_cd/(L1725^2))*SUM(Z1725:AD1725)+SUM(S1725:T1725)-AF1725</f>
        <v/>
      </c>
      <c r="AH1725" s="114">
        <f>AG1725&lt;0</f>
        <v/>
      </c>
      <c r="AI1725" s="115">
        <f>IF(A1725=1,FALSE,(AND(AQ1725,AH1725,NOT(AI1724))))</f>
        <v/>
      </c>
      <c r="AJ1725" s="116">
        <f>(b*f_cd/L1725)*(a_1/2*J1725^2+a_2/3*J1725^3+a_3/4*J1725^4+a_4/5*J1725^5+a_5/6*J1725^6)+SUM(Q1725:R1725)</f>
        <v/>
      </c>
      <c r="AK1725">
        <f>AJ1725*(K1725-y+e)</f>
        <v/>
      </c>
      <c r="AL1725" s="118">
        <f>(b*f_cd/(L1725^2))*(a_1/3*J1725^3+a_2/4*J1725^4+a_3/5*J1725^5+a_4/6*J1725^6+a_5/7*J1725^7)+SUM(S1725:T1725)-AK1725</f>
        <v/>
      </c>
      <c r="AM1725" s="114">
        <f>AL1725&gt;0</f>
        <v/>
      </c>
      <c r="AN1725" s="115">
        <f>IF(A1725=1,FALSE,(AND(AQ1725,AM1725,NOT(AN1724))))</f>
        <v/>
      </c>
      <c r="AO1725">
        <f>IF(D1725=1,AND(AH1725,NOT(AI1725)),AND(AM1725,NOT(AN1725)))</f>
        <v/>
      </c>
      <c r="AP1725" s="119">
        <f>IF(D1725=1,AI1725,AN1725)</f>
        <v/>
      </c>
      <c r="AQ1725" s="125">
        <f>ABS(E1725)&lt;$AQ$2</f>
        <v/>
      </c>
      <c r="AS1725">
        <f>IF(AP1725,MAX(AS$3:AS1723)+1,"")</f>
        <v/>
      </c>
    </row>
    <row r="1726">
      <c r="A1726" t="n">
        <v>1636</v>
      </c>
      <c r="B1726" s="131">
        <f>IF(A1726=1,0,IF(AP1726,0.1*ε_cu1cd,0))</f>
        <v/>
      </c>
      <c r="C1726" s="131">
        <f>IF(A1726=1,0.1*ε_cu1cd,C1725+B1725)</f>
        <v/>
      </c>
      <c r="D1726" s="113">
        <f>IF('Нормальний переріз'!$D$68&gt;0,1,2)</f>
        <v/>
      </c>
      <c r="E1726" s="144">
        <f>IF(D1726=1,F1726,G1726)</f>
        <v/>
      </c>
      <c r="F1726" s="124">
        <f>IF(AI1725,0.11*ε_cu1cd,IF(AH1725,F1725*0.01,F1725))</f>
        <v/>
      </c>
      <c r="G1726" s="124">
        <f>IF(AP1725,-0.1*ε_cu1cd,IF(AM1725,G1725*0.01,G1725))</f>
        <v/>
      </c>
      <c r="H1726" s="113">
        <f>IF(A1726=1,E1726,IF(AO1725,H1725-E1725+E1726,IF(AP1725,0.8*H1725,H1725+E1726)))</f>
        <v/>
      </c>
      <c r="I1726" s="169">
        <f>(C1726-H1726)/h</f>
        <v/>
      </c>
      <c r="J1726">
        <f>C1726/(ε_c1cd)</f>
        <v/>
      </c>
      <c r="K1726">
        <f>C1726/I1726</f>
        <v/>
      </c>
      <c r="L1726" s="131">
        <f>I1726/(ε_c1cd)</f>
        <v/>
      </c>
      <c r="M1726">
        <f>I1726*(K1726-Z_s1)</f>
        <v/>
      </c>
      <c r="N1726">
        <f>I1726*(K1726-Z_s2)</f>
        <v/>
      </c>
      <c r="O1726">
        <f>E_s*M1726</f>
        <v/>
      </c>
      <c r="P1726">
        <f>E_s*N1726</f>
        <v/>
      </c>
      <c r="Q1726">
        <f>O1726*A_s1</f>
        <v/>
      </c>
      <c r="R1726">
        <f>P1726*A_s2</f>
        <v/>
      </c>
      <c r="S1726">
        <f>Q1726*($K1726-Z_s1)</f>
        <v/>
      </c>
      <c r="T1726">
        <f>R1726*($K1726-Z_s2)</f>
        <v/>
      </c>
      <c r="U1726">
        <f>(INDIRECT("a_"&amp;U$2)/(U$2+1))*(($C1726^(U$2+1)-$H1726^(U$2+1))/(ε_c1cd^(U$2+1)))</f>
        <v/>
      </c>
      <c r="V1726">
        <f>(INDIRECT("a_"&amp;V$2)/(V$2+1))*(($C1726^(V$2+1)-$H1726^(V$2+1))/(ε_c1cd^(V$2+1)))</f>
        <v/>
      </c>
      <c r="W1726">
        <f>(INDIRECT("a_"&amp;W$2)/(W$2+1))*(($C1726^(W$2+1)-$H1726^(W$2+1))/(ε_c1cd^(W$2+1)))</f>
        <v/>
      </c>
      <c r="X1726">
        <f>(INDIRECT("a_"&amp;X$2)/(X$2+1))*(($C1726^(X$2+1)-$H1726^(X$2+1))/(ε_c1cd^(X$2+1)))</f>
        <v/>
      </c>
      <c r="Y1726">
        <f>(INDIRECT("a_"&amp;Y$2)/(Y$2+1))*(($C1726^(Y$2+1)-$H1726^(Y$2+1))/(ε_c1cd^(Y$2+1)))</f>
        <v/>
      </c>
      <c r="Z1726">
        <f>(INDIRECT("a_"&amp;Z$2)/(Z$2+2))*(($C1726^(Z$2+2)-$H1726^(Z$2+2))/(ε_c1cd^(Z$2+2)))</f>
        <v/>
      </c>
      <c r="AA1726">
        <f>(INDIRECT("a_"&amp;AA$2)/(AA$2+2))*(($C1726^(AA$2+2)-$H1726^(AA$2+2))/(ε_c1cd^(AA$2+2)))</f>
        <v/>
      </c>
      <c r="AB1726">
        <f>(INDIRECT("a_"&amp;AB$2)/(AB$2+2))*(($C1726^(AB$2+2)-$H1726^(AB$2+2))/(ε_c1cd^(AB$2+2)))</f>
        <v/>
      </c>
      <c r="AC1726">
        <f>(INDIRECT("a_"&amp;AC$2)/(AC$2+2))*(($C1726^(AC$2+2)-$H1726^(AC$2+2))/(ε_c1cd^(AC$2+2)))</f>
        <v/>
      </c>
      <c r="AD1726">
        <f>(INDIRECT("a_"&amp;AD$2)/(AD$2+2))*(($C1726^(AD$2+2)-$H1726^(AD$2+2))/(ε_c1cd^(AD$2+2)))</f>
        <v/>
      </c>
      <c r="AE1726" s="111">
        <f>(b*f_cd/L1726)*SUM(U1726:Y1726)+SUM(Q1726:R1726)</f>
        <v/>
      </c>
      <c r="AF1726" s="112">
        <f>AE1726*(K1726-y+e)</f>
        <v/>
      </c>
      <c r="AG1726" s="113">
        <f>(b*f_cd/(L1726^2))*SUM(Z1726:AD1726)+SUM(S1726:T1726)-AF1726</f>
        <v/>
      </c>
      <c r="AH1726" s="114">
        <f>AG1726&lt;0</f>
        <v/>
      </c>
      <c r="AI1726" s="115">
        <f>IF(A1726=1,FALSE,(AND(AQ1726,AH1726,NOT(AI1725))))</f>
        <v/>
      </c>
      <c r="AJ1726" s="116">
        <f>(b*f_cd/L1726)*(a_1/2*J1726^2+a_2/3*J1726^3+a_3/4*J1726^4+a_4/5*J1726^5+a_5/6*J1726^6)+SUM(Q1726:R1726)</f>
        <v/>
      </c>
      <c r="AK1726">
        <f>AJ1726*(K1726-y+e)</f>
        <v/>
      </c>
      <c r="AL1726" s="118">
        <f>(b*f_cd/(L1726^2))*(a_1/3*J1726^3+a_2/4*J1726^4+a_3/5*J1726^5+a_4/6*J1726^6+a_5/7*J1726^7)+SUM(S1726:T1726)-AK1726</f>
        <v/>
      </c>
      <c r="AM1726" s="114">
        <f>AL1726&gt;0</f>
        <v/>
      </c>
      <c r="AN1726" s="115">
        <f>IF(A1726=1,FALSE,(AND(AQ1726,AM1726,NOT(AN1725))))</f>
        <v/>
      </c>
      <c r="AO1726">
        <f>IF(D1726=1,AND(AH1726,NOT(AI1726)),AND(AM1726,NOT(AN1726)))</f>
        <v/>
      </c>
      <c r="AP1726" s="119">
        <f>IF(D1726=1,AI1726,AN1726)</f>
        <v/>
      </c>
      <c r="AQ1726" s="125">
        <f>ABS(E1726)&lt;$AQ$2</f>
        <v/>
      </c>
      <c r="AS1726">
        <f>IF(AP1726,MAX(AS$3:AS1724)+1,"")</f>
        <v/>
      </c>
    </row>
    <row r="1727">
      <c r="A1727" t="n">
        <v>1637</v>
      </c>
      <c r="B1727" s="131">
        <f>IF(A1727=1,0,IF(AP1727,0.1*ε_cu1cd,0))</f>
        <v/>
      </c>
      <c r="C1727" s="131">
        <f>IF(A1727=1,0.1*ε_cu1cd,C1726+B1726)</f>
        <v/>
      </c>
      <c r="D1727" s="113">
        <f>IF('Нормальний переріз'!$D$68&gt;0,1,2)</f>
        <v/>
      </c>
      <c r="E1727" s="144">
        <f>IF(D1727=1,F1727,G1727)</f>
        <v/>
      </c>
      <c r="F1727" s="124">
        <f>IF(AI1726,0.11*ε_cu1cd,IF(AH1726,F1726*0.01,F1726))</f>
        <v/>
      </c>
      <c r="G1727" s="124">
        <f>IF(AP1726,-0.1*ε_cu1cd,IF(AM1726,G1726*0.01,G1726))</f>
        <v/>
      </c>
      <c r="H1727" s="113">
        <f>IF(A1727=1,E1727,IF(AO1726,H1726-E1726+E1727,IF(AP1726,0.8*H1726,H1726+E1727)))</f>
        <v/>
      </c>
      <c r="I1727" s="169">
        <f>(C1727-H1727)/h</f>
        <v/>
      </c>
      <c r="J1727">
        <f>C1727/(ε_c1cd)</f>
        <v/>
      </c>
      <c r="K1727">
        <f>C1727/I1727</f>
        <v/>
      </c>
      <c r="L1727" s="131">
        <f>I1727/(ε_c1cd)</f>
        <v/>
      </c>
      <c r="M1727">
        <f>I1727*(K1727-Z_s1)</f>
        <v/>
      </c>
      <c r="N1727">
        <f>I1727*(K1727-Z_s2)</f>
        <v/>
      </c>
      <c r="O1727">
        <f>E_s*M1727</f>
        <v/>
      </c>
      <c r="P1727">
        <f>E_s*N1727</f>
        <v/>
      </c>
      <c r="Q1727">
        <f>O1727*A_s1</f>
        <v/>
      </c>
      <c r="R1727">
        <f>P1727*A_s2</f>
        <v/>
      </c>
      <c r="S1727">
        <f>Q1727*($K1727-Z_s1)</f>
        <v/>
      </c>
      <c r="T1727">
        <f>R1727*($K1727-Z_s2)</f>
        <v/>
      </c>
      <c r="U1727">
        <f>(INDIRECT("a_"&amp;U$2)/(U$2+1))*(($C1727^(U$2+1)-$H1727^(U$2+1))/(ε_c1cd^(U$2+1)))</f>
        <v/>
      </c>
      <c r="V1727">
        <f>(INDIRECT("a_"&amp;V$2)/(V$2+1))*(($C1727^(V$2+1)-$H1727^(V$2+1))/(ε_c1cd^(V$2+1)))</f>
        <v/>
      </c>
      <c r="W1727">
        <f>(INDIRECT("a_"&amp;W$2)/(W$2+1))*(($C1727^(W$2+1)-$H1727^(W$2+1))/(ε_c1cd^(W$2+1)))</f>
        <v/>
      </c>
      <c r="X1727">
        <f>(INDIRECT("a_"&amp;X$2)/(X$2+1))*(($C1727^(X$2+1)-$H1727^(X$2+1))/(ε_c1cd^(X$2+1)))</f>
        <v/>
      </c>
      <c r="Y1727">
        <f>(INDIRECT("a_"&amp;Y$2)/(Y$2+1))*(($C1727^(Y$2+1)-$H1727^(Y$2+1))/(ε_c1cd^(Y$2+1)))</f>
        <v/>
      </c>
      <c r="Z1727">
        <f>(INDIRECT("a_"&amp;Z$2)/(Z$2+2))*(($C1727^(Z$2+2)-$H1727^(Z$2+2))/(ε_c1cd^(Z$2+2)))</f>
        <v/>
      </c>
      <c r="AA1727">
        <f>(INDIRECT("a_"&amp;AA$2)/(AA$2+2))*(($C1727^(AA$2+2)-$H1727^(AA$2+2))/(ε_c1cd^(AA$2+2)))</f>
        <v/>
      </c>
      <c r="AB1727">
        <f>(INDIRECT("a_"&amp;AB$2)/(AB$2+2))*(($C1727^(AB$2+2)-$H1727^(AB$2+2))/(ε_c1cd^(AB$2+2)))</f>
        <v/>
      </c>
      <c r="AC1727">
        <f>(INDIRECT("a_"&amp;AC$2)/(AC$2+2))*(($C1727^(AC$2+2)-$H1727^(AC$2+2))/(ε_c1cd^(AC$2+2)))</f>
        <v/>
      </c>
      <c r="AD1727">
        <f>(INDIRECT("a_"&amp;AD$2)/(AD$2+2))*(($C1727^(AD$2+2)-$H1727^(AD$2+2))/(ε_c1cd^(AD$2+2)))</f>
        <v/>
      </c>
      <c r="AE1727" s="111">
        <f>(b*f_cd/L1727)*SUM(U1727:Y1727)+SUM(Q1727:R1727)</f>
        <v/>
      </c>
      <c r="AF1727" s="112">
        <f>AE1727*(K1727-y+e)</f>
        <v/>
      </c>
      <c r="AG1727" s="113">
        <f>(b*f_cd/(L1727^2))*SUM(Z1727:AD1727)+SUM(S1727:T1727)-AF1727</f>
        <v/>
      </c>
      <c r="AH1727" s="114">
        <f>AG1727&lt;0</f>
        <v/>
      </c>
      <c r="AI1727" s="115">
        <f>IF(A1727=1,FALSE,(AND(AQ1727,AH1727,NOT(AI1726))))</f>
        <v/>
      </c>
      <c r="AJ1727" s="116">
        <f>(b*f_cd/L1727)*(a_1/2*J1727^2+a_2/3*J1727^3+a_3/4*J1727^4+a_4/5*J1727^5+a_5/6*J1727^6)+SUM(Q1727:R1727)</f>
        <v/>
      </c>
      <c r="AK1727">
        <f>AJ1727*(K1727-y+e)</f>
        <v/>
      </c>
      <c r="AL1727" s="118">
        <f>(b*f_cd/(L1727^2))*(a_1/3*J1727^3+a_2/4*J1727^4+a_3/5*J1727^5+a_4/6*J1727^6+a_5/7*J1727^7)+SUM(S1727:T1727)-AK1727</f>
        <v/>
      </c>
      <c r="AM1727" s="114">
        <f>AL1727&gt;0</f>
        <v/>
      </c>
      <c r="AN1727" s="115">
        <f>IF(A1727=1,FALSE,(AND(AQ1727,AM1727,NOT(AN1726))))</f>
        <v/>
      </c>
      <c r="AO1727">
        <f>IF(D1727=1,AND(AH1727,NOT(AI1727)),AND(AM1727,NOT(AN1727)))</f>
        <v/>
      </c>
      <c r="AP1727" s="119">
        <f>IF(D1727=1,AI1727,AN1727)</f>
        <v/>
      </c>
      <c r="AQ1727" s="125">
        <f>ABS(E1727)&lt;$AQ$2</f>
        <v/>
      </c>
      <c r="AS1727">
        <f>IF(AP1727,MAX(AS$3:AS1725)+1,"")</f>
        <v/>
      </c>
    </row>
    <row r="1728">
      <c r="A1728" t="n">
        <v>1638</v>
      </c>
      <c r="B1728" s="131">
        <f>IF(A1728=1,0,IF(AP1728,0.1*ε_cu1cd,0))</f>
        <v/>
      </c>
      <c r="C1728" s="131">
        <f>IF(A1728=1,0.1*ε_cu1cd,C1727+B1727)</f>
        <v/>
      </c>
      <c r="D1728" s="113">
        <f>IF('Нормальний переріз'!$D$68&gt;0,1,2)</f>
        <v/>
      </c>
      <c r="E1728" s="144">
        <f>IF(D1728=1,F1728,G1728)</f>
        <v/>
      </c>
      <c r="F1728" s="124">
        <f>IF(AI1727,0.11*ε_cu1cd,IF(AH1727,F1727*0.01,F1727))</f>
        <v/>
      </c>
      <c r="G1728" s="124">
        <f>IF(AP1727,-0.1*ε_cu1cd,IF(AM1727,G1727*0.01,G1727))</f>
        <v/>
      </c>
      <c r="H1728" s="113">
        <f>IF(A1728=1,E1728,IF(AO1727,H1727-E1727+E1728,IF(AP1727,0.8*H1727,H1727+E1728)))</f>
        <v/>
      </c>
      <c r="I1728" s="169">
        <f>(C1728-H1728)/h</f>
        <v/>
      </c>
      <c r="J1728">
        <f>C1728/(ε_c1cd)</f>
        <v/>
      </c>
      <c r="K1728">
        <f>C1728/I1728</f>
        <v/>
      </c>
      <c r="L1728" s="131">
        <f>I1728/(ε_c1cd)</f>
        <v/>
      </c>
      <c r="M1728">
        <f>I1728*(K1728-Z_s1)</f>
        <v/>
      </c>
      <c r="N1728">
        <f>I1728*(K1728-Z_s2)</f>
        <v/>
      </c>
      <c r="O1728">
        <f>E_s*M1728</f>
        <v/>
      </c>
      <c r="P1728">
        <f>E_s*N1728</f>
        <v/>
      </c>
      <c r="Q1728">
        <f>O1728*A_s1</f>
        <v/>
      </c>
      <c r="R1728">
        <f>P1728*A_s2</f>
        <v/>
      </c>
      <c r="S1728">
        <f>Q1728*($K1728-Z_s1)</f>
        <v/>
      </c>
      <c r="T1728">
        <f>R1728*($K1728-Z_s2)</f>
        <v/>
      </c>
      <c r="U1728">
        <f>(INDIRECT("a_"&amp;U$2)/(U$2+1))*(($C1728^(U$2+1)-$H1728^(U$2+1))/(ε_c1cd^(U$2+1)))</f>
        <v/>
      </c>
      <c r="V1728">
        <f>(INDIRECT("a_"&amp;V$2)/(V$2+1))*(($C1728^(V$2+1)-$H1728^(V$2+1))/(ε_c1cd^(V$2+1)))</f>
        <v/>
      </c>
      <c r="W1728">
        <f>(INDIRECT("a_"&amp;W$2)/(W$2+1))*(($C1728^(W$2+1)-$H1728^(W$2+1))/(ε_c1cd^(W$2+1)))</f>
        <v/>
      </c>
      <c r="X1728">
        <f>(INDIRECT("a_"&amp;X$2)/(X$2+1))*(($C1728^(X$2+1)-$H1728^(X$2+1))/(ε_c1cd^(X$2+1)))</f>
        <v/>
      </c>
      <c r="Y1728">
        <f>(INDIRECT("a_"&amp;Y$2)/(Y$2+1))*(($C1728^(Y$2+1)-$H1728^(Y$2+1))/(ε_c1cd^(Y$2+1)))</f>
        <v/>
      </c>
      <c r="Z1728">
        <f>(INDIRECT("a_"&amp;Z$2)/(Z$2+2))*(($C1728^(Z$2+2)-$H1728^(Z$2+2))/(ε_c1cd^(Z$2+2)))</f>
        <v/>
      </c>
      <c r="AA1728">
        <f>(INDIRECT("a_"&amp;AA$2)/(AA$2+2))*(($C1728^(AA$2+2)-$H1728^(AA$2+2))/(ε_c1cd^(AA$2+2)))</f>
        <v/>
      </c>
      <c r="AB1728">
        <f>(INDIRECT("a_"&amp;AB$2)/(AB$2+2))*(($C1728^(AB$2+2)-$H1728^(AB$2+2))/(ε_c1cd^(AB$2+2)))</f>
        <v/>
      </c>
      <c r="AC1728">
        <f>(INDIRECT("a_"&amp;AC$2)/(AC$2+2))*(($C1728^(AC$2+2)-$H1728^(AC$2+2))/(ε_c1cd^(AC$2+2)))</f>
        <v/>
      </c>
      <c r="AD1728">
        <f>(INDIRECT("a_"&amp;AD$2)/(AD$2+2))*(($C1728^(AD$2+2)-$H1728^(AD$2+2))/(ε_c1cd^(AD$2+2)))</f>
        <v/>
      </c>
      <c r="AE1728" s="111">
        <f>(b*f_cd/L1728)*SUM(U1728:Y1728)+SUM(Q1728:R1728)</f>
        <v/>
      </c>
      <c r="AF1728" s="112">
        <f>AE1728*(K1728-y+e)</f>
        <v/>
      </c>
      <c r="AG1728" s="113">
        <f>(b*f_cd/(L1728^2))*SUM(Z1728:AD1728)+SUM(S1728:T1728)-AF1728</f>
        <v/>
      </c>
      <c r="AH1728" s="114">
        <f>AG1728&lt;0</f>
        <v/>
      </c>
      <c r="AI1728" s="115">
        <f>IF(A1728=1,FALSE,(AND(AQ1728,AH1728,NOT(AI1727))))</f>
        <v/>
      </c>
      <c r="AJ1728" s="116">
        <f>(b*f_cd/L1728)*(a_1/2*J1728^2+a_2/3*J1728^3+a_3/4*J1728^4+a_4/5*J1728^5+a_5/6*J1728^6)+SUM(Q1728:R1728)</f>
        <v/>
      </c>
      <c r="AK1728">
        <f>AJ1728*(K1728-y+e)</f>
        <v/>
      </c>
      <c r="AL1728" s="118">
        <f>(b*f_cd/(L1728^2))*(a_1/3*J1728^3+a_2/4*J1728^4+a_3/5*J1728^5+a_4/6*J1728^6+a_5/7*J1728^7)+SUM(S1728:T1728)-AK1728</f>
        <v/>
      </c>
      <c r="AM1728" s="114">
        <f>AL1728&gt;0</f>
        <v/>
      </c>
      <c r="AN1728" s="115">
        <f>IF(A1728=1,FALSE,(AND(AQ1728,AM1728,NOT(AN1727))))</f>
        <v/>
      </c>
      <c r="AO1728">
        <f>IF(D1728=1,AND(AH1728,NOT(AI1728)),AND(AM1728,NOT(AN1728)))</f>
        <v/>
      </c>
      <c r="AP1728" s="119">
        <f>IF(D1728=1,AI1728,AN1728)</f>
        <v/>
      </c>
      <c r="AQ1728" s="125">
        <f>ABS(E1728)&lt;$AQ$2</f>
        <v/>
      </c>
      <c r="AS1728">
        <f>IF(AP1728,MAX(AS$3:AS1726)+1,"")</f>
        <v/>
      </c>
    </row>
    <row r="1729">
      <c r="A1729" t="n">
        <v>1639</v>
      </c>
      <c r="B1729" s="131">
        <f>IF(A1729=1,0,IF(AP1729,0.1*ε_cu1cd,0))</f>
        <v/>
      </c>
      <c r="C1729" s="131">
        <f>IF(A1729=1,0.1*ε_cu1cd,C1728+B1728)</f>
        <v/>
      </c>
      <c r="D1729" s="113">
        <f>IF('Нормальний переріз'!$D$68&gt;0,1,2)</f>
        <v/>
      </c>
      <c r="E1729" s="144">
        <f>IF(D1729=1,F1729,G1729)</f>
        <v/>
      </c>
      <c r="F1729" s="124">
        <f>IF(AI1728,0.11*ε_cu1cd,IF(AH1728,F1728*0.01,F1728))</f>
        <v/>
      </c>
      <c r="G1729" s="124">
        <f>IF(AP1728,-0.1*ε_cu1cd,IF(AM1728,G1728*0.01,G1728))</f>
        <v/>
      </c>
      <c r="H1729" s="113">
        <f>IF(A1729=1,E1729,IF(AO1728,H1728-E1728+E1729,IF(AP1728,0.8*H1728,H1728+E1729)))</f>
        <v/>
      </c>
      <c r="I1729" s="169">
        <f>(C1729-H1729)/h</f>
        <v/>
      </c>
      <c r="J1729">
        <f>C1729/(ε_c1cd)</f>
        <v/>
      </c>
      <c r="K1729">
        <f>C1729/I1729</f>
        <v/>
      </c>
      <c r="L1729" s="131">
        <f>I1729/(ε_c1cd)</f>
        <v/>
      </c>
      <c r="M1729">
        <f>I1729*(K1729-Z_s1)</f>
        <v/>
      </c>
      <c r="N1729">
        <f>I1729*(K1729-Z_s2)</f>
        <v/>
      </c>
      <c r="O1729">
        <f>E_s*M1729</f>
        <v/>
      </c>
      <c r="P1729">
        <f>E_s*N1729</f>
        <v/>
      </c>
      <c r="Q1729">
        <f>O1729*A_s1</f>
        <v/>
      </c>
      <c r="R1729">
        <f>P1729*A_s2</f>
        <v/>
      </c>
      <c r="S1729">
        <f>Q1729*($K1729-Z_s1)</f>
        <v/>
      </c>
      <c r="T1729">
        <f>R1729*($K1729-Z_s2)</f>
        <v/>
      </c>
      <c r="U1729">
        <f>(INDIRECT("a_"&amp;U$2)/(U$2+1))*(($C1729^(U$2+1)-$H1729^(U$2+1))/(ε_c1cd^(U$2+1)))</f>
        <v/>
      </c>
      <c r="V1729">
        <f>(INDIRECT("a_"&amp;V$2)/(V$2+1))*(($C1729^(V$2+1)-$H1729^(V$2+1))/(ε_c1cd^(V$2+1)))</f>
        <v/>
      </c>
      <c r="W1729">
        <f>(INDIRECT("a_"&amp;W$2)/(W$2+1))*(($C1729^(W$2+1)-$H1729^(W$2+1))/(ε_c1cd^(W$2+1)))</f>
        <v/>
      </c>
      <c r="X1729">
        <f>(INDIRECT("a_"&amp;X$2)/(X$2+1))*(($C1729^(X$2+1)-$H1729^(X$2+1))/(ε_c1cd^(X$2+1)))</f>
        <v/>
      </c>
      <c r="Y1729">
        <f>(INDIRECT("a_"&amp;Y$2)/(Y$2+1))*(($C1729^(Y$2+1)-$H1729^(Y$2+1))/(ε_c1cd^(Y$2+1)))</f>
        <v/>
      </c>
      <c r="Z1729">
        <f>(INDIRECT("a_"&amp;Z$2)/(Z$2+2))*(($C1729^(Z$2+2)-$H1729^(Z$2+2))/(ε_c1cd^(Z$2+2)))</f>
        <v/>
      </c>
      <c r="AA1729">
        <f>(INDIRECT("a_"&amp;AA$2)/(AA$2+2))*(($C1729^(AA$2+2)-$H1729^(AA$2+2))/(ε_c1cd^(AA$2+2)))</f>
        <v/>
      </c>
      <c r="AB1729">
        <f>(INDIRECT("a_"&amp;AB$2)/(AB$2+2))*(($C1729^(AB$2+2)-$H1729^(AB$2+2))/(ε_c1cd^(AB$2+2)))</f>
        <v/>
      </c>
      <c r="AC1729">
        <f>(INDIRECT("a_"&amp;AC$2)/(AC$2+2))*(($C1729^(AC$2+2)-$H1729^(AC$2+2))/(ε_c1cd^(AC$2+2)))</f>
        <v/>
      </c>
      <c r="AD1729">
        <f>(INDIRECT("a_"&amp;AD$2)/(AD$2+2))*(($C1729^(AD$2+2)-$H1729^(AD$2+2))/(ε_c1cd^(AD$2+2)))</f>
        <v/>
      </c>
      <c r="AE1729" s="111">
        <f>(b*f_cd/L1729)*SUM(U1729:Y1729)+SUM(Q1729:R1729)</f>
        <v/>
      </c>
      <c r="AF1729" s="112">
        <f>AE1729*(K1729-y+e)</f>
        <v/>
      </c>
      <c r="AG1729" s="113">
        <f>(b*f_cd/(L1729^2))*SUM(Z1729:AD1729)+SUM(S1729:T1729)-AF1729</f>
        <v/>
      </c>
      <c r="AH1729" s="114">
        <f>AG1729&lt;0</f>
        <v/>
      </c>
      <c r="AI1729" s="115">
        <f>IF(A1729=1,FALSE,(AND(AQ1729,AH1729,NOT(AI1728))))</f>
        <v/>
      </c>
      <c r="AJ1729" s="116">
        <f>(b*f_cd/L1729)*(a_1/2*J1729^2+a_2/3*J1729^3+a_3/4*J1729^4+a_4/5*J1729^5+a_5/6*J1729^6)+SUM(Q1729:R1729)</f>
        <v/>
      </c>
      <c r="AK1729">
        <f>AJ1729*(K1729-y+e)</f>
        <v/>
      </c>
      <c r="AL1729" s="118">
        <f>(b*f_cd/(L1729^2))*(a_1/3*J1729^3+a_2/4*J1729^4+a_3/5*J1729^5+a_4/6*J1729^6+a_5/7*J1729^7)+SUM(S1729:T1729)-AK1729</f>
        <v/>
      </c>
      <c r="AM1729" s="114">
        <f>AL1729&gt;0</f>
        <v/>
      </c>
      <c r="AN1729" s="115">
        <f>IF(A1729=1,FALSE,(AND(AQ1729,AM1729,NOT(AN1728))))</f>
        <v/>
      </c>
      <c r="AO1729">
        <f>IF(D1729=1,AND(AH1729,NOT(AI1729)),AND(AM1729,NOT(AN1729)))</f>
        <v/>
      </c>
      <c r="AP1729" s="119">
        <f>IF(D1729=1,AI1729,AN1729)</f>
        <v/>
      </c>
      <c r="AQ1729" s="125">
        <f>ABS(E1729)&lt;$AQ$2</f>
        <v/>
      </c>
      <c r="AS1729">
        <f>IF(AP1729,MAX(AS$3:AS1727)+1,"")</f>
        <v/>
      </c>
    </row>
    <row r="1730">
      <c r="A1730" t="n">
        <v>1640</v>
      </c>
      <c r="B1730" s="131">
        <f>IF(A1730=1,0,IF(AP1730,0.1*ε_cu1cd,0))</f>
        <v/>
      </c>
      <c r="C1730" s="131">
        <f>IF(A1730=1,0.1*ε_cu1cd,C1729+B1729)</f>
        <v/>
      </c>
      <c r="D1730" s="113">
        <f>IF('Нормальний переріз'!$D$68&gt;0,1,2)</f>
        <v/>
      </c>
      <c r="E1730" s="144">
        <f>IF(D1730=1,F1730,G1730)</f>
        <v/>
      </c>
      <c r="F1730" s="124">
        <f>IF(AI1729,0.11*ε_cu1cd,IF(AH1729,F1729*0.01,F1729))</f>
        <v/>
      </c>
      <c r="G1730" s="124">
        <f>IF(AP1729,-0.1*ε_cu1cd,IF(AM1729,G1729*0.01,G1729))</f>
        <v/>
      </c>
      <c r="H1730" s="113">
        <f>IF(A1730=1,E1730,IF(AO1729,H1729-E1729+E1730,IF(AP1729,0.8*H1729,H1729+E1730)))</f>
        <v/>
      </c>
      <c r="I1730" s="169">
        <f>(C1730-H1730)/h</f>
        <v/>
      </c>
      <c r="J1730">
        <f>C1730/(ε_c1cd)</f>
        <v/>
      </c>
      <c r="K1730">
        <f>C1730/I1730</f>
        <v/>
      </c>
      <c r="L1730" s="131">
        <f>I1730/(ε_c1cd)</f>
        <v/>
      </c>
      <c r="M1730">
        <f>I1730*(K1730-Z_s1)</f>
        <v/>
      </c>
      <c r="N1730">
        <f>I1730*(K1730-Z_s2)</f>
        <v/>
      </c>
      <c r="O1730">
        <f>E_s*M1730</f>
        <v/>
      </c>
      <c r="P1730">
        <f>E_s*N1730</f>
        <v/>
      </c>
      <c r="Q1730">
        <f>O1730*A_s1</f>
        <v/>
      </c>
      <c r="R1730">
        <f>P1730*A_s2</f>
        <v/>
      </c>
      <c r="S1730">
        <f>Q1730*($K1730-Z_s1)</f>
        <v/>
      </c>
      <c r="T1730">
        <f>R1730*($K1730-Z_s2)</f>
        <v/>
      </c>
      <c r="U1730">
        <f>(INDIRECT("a_"&amp;U$2)/(U$2+1))*(($C1730^(U$2+1)-$H1730^(U$2+1))/(ε_c1cd^(U$2+1)))</f>
        <v/>
      </c>
      <c r="V1730">
        <f>(INDIRECT("a_"&amp;V$2)/(V$2+1))*(($C1730^(V$2+1)-$H1730^(V$2+1))/(ε_c1cd^(V$2+1)))</f>
        <v/>
      </c>
      <c r="W1730">
        <f>(INDIRECT("a_"&amp;W$2)/(W$2+1))*(($C1730^(W$2+1)-$H1730^(W$2+1))/(ε_c1cd^(W$2+1)))</f>
        <v/>
      </c>
      <c r="X1730">
        <f>(INDIRECT("a_"&amp;X$2)/(X$2+1))*(($C1730^(X$2+1)-$H1730^(X$2+1))/(ε_c1cd^(X$2+1)))</f>
        <v/>
      </c>
      <c r="Y1730">
        <f>(INDIRECT("a_"&amp;Y$2)/(Y$2+1))*(($C1730^(Y$2+1)-$H1730^(Y$2+1))/(ε_c1cd^(Y$2+1)))</f>
        <v/>
      </c>
      <c r="Z1730">
        <f>(INDIRECT("a_"&amp;Z$2)/(Z$2+2))*(($C1730^(Z$2+2)-$H1730^(Z$2+2))/(ε_c1cd^(Z$2+2)))</f>
        <v/>
      </c>
      <c r="AA1730">
        <f>(INDIRECT("a_"&amp;AA$2)/(AA$2+2))*(($C1730^(AA$2+2)-$H1730^(AA$2+2))/(ε_c1cd^(AA$2+2)))</f>
        <v/>
      </c>
      <c r="AB1730">
        <f>(INDIRECT("a_"&amp;AB$2)/(AB$2+2))*(($C1730^(AB$2+2)-$H1730^(AB$2+2))/(ε_c1cd^(AB$2+2)))</f>
        <v/>
      </c>
      <c r="AC1730">
        <f>(INDIRECT("a_"&amp;AC$2)/(AC$2+2))*(($C1730^(AC$2+2)-$H1730^(AC$2+2))/(ε_c1cd^(AC$2+2)))</f>
        <v/>
      </c>
      <c r="AD1730">
        <f>(INDIRECT("a_"&amp;AD$2)/(AD$2+2))*(($C1730^(AD$2+2)-$H1730^(AD$2+2))/(ε_c1cd^(AD$2+2)))</f>
        <v/>
      </c>
      <c r="AE1730" s="111">
        <f>(b*f_cd/L1730)*SUM(U1730:Y1730)+SUM(Q1730:R1730)</f>
        <v/>
      </c>
      <c r="AF1730" s="112">
        <f>AE1730*(K1730-y+e)</f>
        <v/>
      </c>
      <c r="AG1730" s="113">
        <f>(b*f_cd/(L1730^2))*SUM(Z1730:AD1730)+SUM(S1730:T1730)-AF1730</f>
        <v/>
      </c>
      <c r="AH1730" s="114">
        <f>AG1730&lt;0</f>
        <v/>
      </c>
      <c r="AI1730" s="115">
        <f>IF(A1730=1,FALSE,(AND(AQ1730,AH1730,NOT(AI1729))))</f>
        <v/>
      </c>
      <c r="AJ1730" s="116">
        <f>(b*f_cd/L1730)*(a_1/2*J1730^2+a_2/3*J1730^3+a_3/4*J1730^4+a_4/5*J1730^5+a_5/6*J1730^6)+SUM(Q1730:R1730)</f>
        <v/>
      </c>
      <c r="AK1730">
        <f>AJ1730*(K1730-y+e)</f>
        <v/>
      </c>
      <c r="AL1730" s="118">
        <f>(b*f_cd/(L1730^2))*(a_1/3*J1730^3+a_2/4*J1730^4+a_3/5*J1730^5+a_4/6*J1730^6+a_5/7*J1730^7)+SUM(S1730:T1730)-AK1730</f>
        <v/>
      </c>
      <c r="AM1730" s="114">
        <f>AL1730&gt;0</f>
        <v/>
      </c>
      <c r="AN1730" s="115">
        <f>IF(A1730=1,FALSE,(AND(AQ1730,AM1730,NOT(AN1729))))</f>
        <v/>
      </c>
      <c r="AO1730">
        <f>IF(D1730=1,AND(AH1730,NOT(AI1730)),AND(AM1730,NOT(AN1730)))</f>
        <v/>
      </c>
      <c r="AP1730" s="119">
        <f>IF(D1730=1,AI1730,AN1730)</f>
        <v/>
      </c>
      <c r="AQ1730" s="125">
        <f>ABS(E1730)&lt;$AQ$2</f>
        <v/>
      </c>
      <c r="AS1730">
        <f>IF(AP1730,MAX(AS$3:AS1728)+1,"")</f>
        <v/>
      </c>
    </row>
    <row r="1731">
      <c r="A1731" t="n">
        <v>1641</v>
      </c>
      <c r="B1731" s="131">
        <f>IF(A1731=1,0,IF(AP1731,0.1*ε_cu1cd,0))</f>
        <v/>
      </c>
      <c r="C1731" s="131">
        <f>IF(A1731=1,0.1*ε_cu1cd,C1730+B1730)</f>
        <v/>
      </c>
      <c r="D1731" s="113">
        <f>IF('Нормальний переріз'!$D$68&gt;0,1,2)</f>
        <v/>
      </c>
      <c r="E1731" s="144">
        <f>IF(D1731=1,F1731,G1731)</f>
        <v/>
      </c>
      <c r="F1731" s="124">
        <f>IF(AI1730,0.11*ε_cu1cd,IF(AH1730,F1730*0.01,F1730))</f>
        <v/>
      </c>
      <c r="G1731" s="124">
        <f>IF(AP1730,-0.1*ε_cu1cd,IF(AM1730,G1730*0.01,G1730))</f>
        <v/>
      </c>
      <c r="H1731" s="113">
        <f>IF(A1731=1,E1731,IF(AO1730,H1730-E1730+E1731,IF(AP1730,0.8*H1730,H1730+E1731)))</f>
        <v/>
      </c>
      <c r="I1731" s="169">
        <f>(C1731-H1731)/h</f>
        <v/>
      </c>
      <c r="J1731">
        <f>C1731/(ε_c1cd)</f>
        <v/>
      </c>
      <c r="K1731">
        <f>C1731/I1731</f>
        <v/>
      </c>
      <c r="L1731" s="131">
        <f>I1731/(ε_c1cd)</f>
        <v/>
      </c>
      <c r="M1731">
        <f>I1731*(K1731-Z_s1)</f>
        <v/>
      </c>
      <c r="N1731">
        <f>I1731*(K1731-Z_s2)</f>
        <v/>
      </c>
      <c r="O1731">
        <f>E_s*M1731</f>
        <v/>
      </c>
      <c r="P1731">
        <f>E_s*N1731</f>
        <v/>
      </c>
      <c r="Q1731">
        <f>O1731*A_s1</f>
        <v/>
      </c>
      <c r="R1731">
        <f>P1731*A_s2</f>
        <v/>
      </c>
      <c r="S1731">
        <f>Q1731*($K1731-Z_s1)</f>
        <v/>
      </c>
      <c r="T1731">
        <f>R1731*($K1731-Z_s2)</f>
        <v/>
      </c>
      <c r="U1731">
        <f>(INDIRECT("a_"&amp;U$2)/(U$2+1))*(($C1731^(U$2+1)-$H1731^(U$2+1))/(ε_c1cd^(U$2+1)))</f>
        <v/>
      </c>
      <c r="V1731">
        <f>(INDIRECT("a_"&amp;V$2)/(V$2+1))*(($C1731^(V$2+1)-$H1731^(V$2+1))/(ε_c1cd^(V$2+1)))</f>
        <v/>
      </c>
      <c r="W1731">
        <f>(INDIRECT("a_"&amp;W$2)/(W$2+1))*(($C1731^(W$2+1)-$H1731^(W$2+1))/(ε_c1cd^(W$2+1)))</f>
        <v/>
      </c>
      <c r="X1731">
        <f>(INDIRECT("a_"&amp;X$2)/(X$2+1))*(($C1731^(X$2+1)-$H1731^(X$2+1))/(ε_c1cd^(X$2+1)))</f>
        <v/>
      </c>
      <c r="Y1731">
        <f>(INDIRECT("a_"&amp;Y$2)/(Y$2+1))*(($C1731^(Y$2+1)-$H1731^(Y$2+1))/(ε_c1cd^(Y$2+1)))</f>
        <v/>
      </c>
      <c r="Z1731">
        <f>(INDIRECT("a_"&amp;Z$2)/(Z$2+2))*(($C1731^(Z$2+2)-$H1731^(Z$2+2))/(ε_c1cd^(Z$2+2)))</f>
        <v/>
      </c>
      <c r="AA1731">
        <f>(INDIRECT("a_"&amp;AA$2)/(AA$2+2))*(($C1731^(AA$2+2)-$H1731^(AA$2+2))/(ε_c1cd^(AA$2+2)))</f>
        <v/>
      </c>
      <c r="AB1731">
        <f>(INDIRECT("a_"&amp;AB$2)/(AB$2+2))*(($C1731^(AB$2+2)-$H1731^(AB$2+2))/(ε_c1cd^(AB$2+2)))</f>
        <v/>
      </c>
      <c r="AC1731">
        <f>(INDIRECT("a_"&amp;AC$2)/(AC$2+2))*(($C1731^(AC$2+2)-$H1731^(AC$2+2))/(ε_c1cd^(AC$2+2)))</f>
        <v/>
      </c>
      <c r="AD1731">
        <f>(INDIRECT("a_"&amp;AD$2)/(AD$2+2))*(($C1731^(AD$2+2)-$H1731^(AD$2+2))/(ε_c1cd^(AD$2+2)))</f>
        <v/>
      </c>
      <c r="AE1731" s="111">
        <f>(b*f_cd/L1731)*SUM(U1731:Y1731)+SUM(Q1731:R1731)</f>
        <v/>
      </c>
      <c r="AF1731" s="112">
        <f>AE1731*(K1731-y+e)</f>
        <v/>
      </c>
      <c r="AG1731" s="113">
        <f>(b*f_cd/(L1731^2))*SUM(Z1731:AD1731)+SUM(S1731:T1731)-AF1731</f>
        <v/>
      </c>
      <c r="AH1731" s="114">
        <f>AG1731&lt;0</f>
        <v/>
      </c>
      <c r="AI1731" s="115">
        <f>IF(A1731=1,FALSE,(AND(AQ1731,AH1731,NOT(AI1730))))</f>
        <v/>
      </c>
      <c r="AJ1731" s="116">
        <f>(b*f_cd/L1731)*(a_1/2*J1731^2+a_2/3*J1731^3+a_3/4*J1731^4+a_4/5*J1731^5+a_5/6*J1731^6)+SUM(Q1731:R1731)</f>
        <v/>
      </c>
      <c r="AK1731">
        <f>AJ1731*(K1731-y+e)</f>
        <v/>
      </c>
      <c r="AL1731" s="118">
        <f>(b*f_cd/(L1731^2))*(a_1/3*J1731^3+a_2/4*J1731^4+a_3/5*J1731^5+a_4/6*J1731^6+a_5/7*J1731^7)+SUM(S1731:T1731)-AK1731</f>
        <v/>
      </c>
      <c r="AM1731" s="114">
        <f>AL1731&gt;0</f>
        <v/>
      </c>
      <c r="AN1731" s="115">
        <f>IF(A1731=1,FALSE,(AND(AQ1731,AM1731,NOT(AN1730))))</f>
        <v/>
      </c>
      <c r="AO1731">
        <f>IF(D1731=1,AND(AH1731,NOT(AI1731)),AND(AM1731,NOT(AN1731)))</f>
        <v/>
      </c>
      <c r="AP1731" s="119">
        <f>IF(D1731=1,AI1731,AN1731)</f>
        <v/>
      </c>
      <c r="AQ1731" s="125">
        <f>ABS(E1731)&lt;$AQ$2</f>
        <v/>
      </c>
      <c r="AS1731">
        <f>IF(AP1731,MAX(AS$3:AS1729)+1,"")</f>
        <v/>
      </c>
    </row>
    <row r="1732">
      <c r="A1732" t="n">
        <v>1642</v>
      </c>
      <c r="B1732" s="131">
        <f>IF(A1732=1,0,IF(AP1732,0.1*ε_cu1cd,0))</f>
        <v/>
      </c>
      <c r="C1732" s="131">
        <f>IF(A1732=1,0.1*ε_cu1cd,C1731+B1731)</f>
        <v/>
      </c>
      <c r="D1732" s="113">
        <f>IF('Нормальний переріз'!$D$68&gt;0,1,2)</f>
        <v/>
      </c>
      <c r="E1732" s="144">
        <f>IF(D1732=1,F1732,G1732)</f>
        <v/>
      </c>
      <c r="F1732" s="124">
        <f>IF(AI1731,0.11*ε_cu1cd,IF(AH1731,F1731*0.01,F1731))</f>
        <v/>
      </c>
      <c r="G1732" s="124">
        <f>IF(AP1731,-0.1*ε_cu1cd,IF(AM1731,G1731*0.01,G1731))</f>
        <v/>
      </c>
      <c r="H1732" s="113">
        <f>IF(A1732=1,E1732,IF(AO1731,H1731-E1731+E1732,IF(AP1731,0.8*H1731,H1731+E1732)))</f>
        <v/>
      </c>
      <c r="I1732" s="169">
        <f>(C1732-H1732)/h</f>
        <v/>
      </c>
      <c r="J1732">
        <f>C1732/(ε_c1cd)</f>
        <v/>
      </c>
      <c r="K1732">
        <f>C1732/I1732</f>
        <v/>
      </c>
      <c r="L1732" s="131">
        <f>I1732/(ε_c1cd)</f>
        <v/>
      </c>
      <c r="M1732">
        <f>I1732*(K1732-Z_s1)</f>
        <v/>
      </c>
      <c r="N1732">
        <f>I1732*(K1732-Z_s2)</f>
        <v/>
      </c>
      <c r="O1732">
        <f>E_s*M1732</f>
        <v/>
      </c>
      <c r="P1732">
        <f>E_s*N1732</f>
        <v/>
      </c>
      <c r="Q1732">
        <f>O1732*A_s1</f>
        <v/>
      </c>
      <c r="R1732">
        <f>P1732*A_s2</f>
        <v/>
      </c>
      <c r="S1732">
        <f>Q1732*($K1732-Z_s1)</f>
        <v/>
      </c>
      <c r="T1732">
        <f>R1732*($K1732-Z_s2)</f>
        <v/>
      </c>
      <c r="U1732">
        <f>(INDIRECT("a_"&amp;U$2)/(U$2+1))*(($C1732^(U$2+1)-$H1732^(U$2+1))/(ε_c1cd^(U$2+1)))</f>
        <v/>
      </c>
      <c r="V1732">
        <f>(INDIRECT("a_"&amp;V$2)/(V$2+1))*(($C1732^(V$2+1)-$H1732^(V$2+1))/(ε_c1cd^(V$2+1)))</f>
        <v/>
      </c>
      <c r="W1732">
        <f>(INDIRECT("a_"&amp;W$2)/(W$2+1))*(($C1732^(W$2+1)-$H1732^(W$2+1))/(ε_c1cd^(W$2+1)))</f>
        <v/>
      </c>
      <c r="X1732">
        <f>(INDIRECT("a_"&amp;X$2)/(X$2+1))*(($C1732^(X$2+1)-$H1732^(X$2+1))/(ε_c1cd^(X$2+1)))</f>
        <v/>
      </c>
      <c r="Y1732">
        <f>(INDIRECT("a_"&amp;Y$2)/(Y$2+1))*(($C1732^(Y$2+1)-$H1732^(Y$2+1))/(ε_c1cd^(Y$2+1)))</f>
        <v/>
      </c>
      <c r="Z1732">
        <f>(INDIRECT("a_"&amp;Z$2)/(Z$2+2))*(($C1732^(Z$2+2)-$H1732^(Z$2+2))/(ε_c1cd^(Z$2+2)))</f>
        <v/>
      </c>
      <c r="AA1732">
        <f>(INDIRECT("a_"&amp;AA$2)/(AA$2+2))*(($C1732^(AA$2+2)-$H1732^(AA$2+2))/(ε_c1cd^(AA$2+2)))</f>
        <v/>
      </c>
      <c r="AB1732">
        <f>(INDIRECT("a_"&amp;AB$2)/(AB$2+2))*(($C1732^(AB$2+2)-$H1732^(AB$2+2))/(ε_c1cd^(AB$2+2)))</f>
        <v/>
      </c>
      <c r="AC1732">
        <f>(INDIRECT("a_"&amp;AC$2)/(AC$2+2))*(($C1732^(AC$2+2)-$H1732^(AC$2+2))/(ε_c1cd^(AC$2+2)))</f>
        <v/>
      </c>
      <c r="AD1732">
        <f>(INDIRECT("a_"&amp;AD$2)/(AD$2+2))*(($C1732^(AD$2+2)-$H1732^(AD$2+2))/(ε_c1cd^(AD$2+2)))</f>
        <v/>
      </c>
      <c r="AE1732" s="111">
        <f>(b*f_cd/L1732)*SUM(U1732:Y1732)+SUM(Q1732:R1732)</f>
        <v/>
      </c>
      <c r="AF1732" s="112">
        <f>AE1732*(K1732-y+e)</f>
        <v/>
      </c>
      <c r="AG1732" s="113">
        <f>(b*f_cd/(L1732^2))*SUM(Z1732:AD1732)+SUM(S1732:T1732)-AF1732</f>
        <v/>
      </c>
      <c r="AH1732" s="114">
        <f>AG1732&lt;0</f>
        <v/>
      </c>
      <c r="AI1732" s="115">
        <f>IF(A1732=1,FALSE,(AND(AQ1732,AH1732,NOT(AI1731))))</f>
        <v/>
      </c>
      <c r="AJ1732" s="116">
        <f>(b*f_cd/L1732)*(a_1/2*J1732^2+a_2/3*J1732^3+a_3/4*J1732^4+a_4/5*J1732^5+a_5/6*J1732^6)+SUM(Q1732:R1732)</f>
        <v/>
      </c>
      <c r="AK1732">
        <f>AJ1732*(K1732-y+e)</f>
        <v/>
      </c>
      <c r="AL1732" s="118">
        <f>(b*f_cd/(L1732^2))*(a_1/3*J1732^3+a_2/4*J1732^4+a_3/5*J1732^5+a_4/6*J1732^6+a_5/7*J1732^7)+SUM(S1732:T1732)-AK1732</f>
        <v/>
      </c>
      <c r="AM1732" s="114">
        <f>AL1732&gt;0</f>
        <v/>
      </c>
      <c r="AN1732" s="115">
        <f>IF(A1732=1,FALSE,(AND(AQ1732,AM1732,NOT(AN1731))))</f>
        <v/>
      </c>
      <c r="AO1732">
        <f>IF(D1732=1,AND(AH1732,NOT(AI1732)),AND(AM1732,NOT(AN1732)))</f>
        <v/>
      </c>
      <c r="AP1732" s="119">
        <f>IF(D1732=1,AI1732,AN1732)</f>
        <v/>
      </c>
      <c r="AQ1732" s="125">
        <f>ABS(E1732)&lt;$AQ$2</f>
        <v/>
      </c>
      <c r="AS1732">
        <f>IF(AP1732,MAX(AS$3:AS1730)+1,"")</f>
        <v/>
      </c>
    </row>
    <row r="1733">
      <c r="A1733" t="n">
        <v>1643</v>
      </c>
      <c r="B1733" s="131">
        <f>IF(A1733=1,0,IF(AP1733,0.1*ε_cu1cd,0))</f>
        <v/>
      </c>
      <c r="C1733" s="131">
        <f>IF(A1733=1,0.1*ε_cu1cd,C1732+B1732)</f>
        <v/>
      </c>
      <c r="D1733" s="113">
        <f>IF('Нормальний переріз'!$D$68&gt;0,1,2)</f>
        <v/>
      </c>
      <c r="E1733" s="144">
        <f>IF(D1733=1,F1733,G1733)</f>
        <v/>
      </c>
      <c r="F1733" s="124">
        <f>IF(AI1732,0.11*ε_cu1cd,IF(AH1732,F1732*0.01,F1732))</f>
        <v/>
      </c>
      <c r="G1733" s="124">
        <f>IF(AP1732,-0.1*ε_cu1cd,IF(AM1732,G1732*0.01,G1732))</f>
        <v/>
      </c>
      <c r="H1733" s="113">
        <f>IF(A1733=1,E1733,IF(AO1732,H1732-E1732+E1733,IF(AP1732,0.8*H1732,H1732+E1733)))</f>
        <v/>
      </c>
      <c r="I1733" s="169">
        <f>(C1733-H1733)/h</f>
        <v/>
      </c>
      <c r="J1733">
        <f>C1733/(ε_c1cd)</f>
        <v/>
      </c>
      <c r="K1733">
        <f>C1733/I1733</f>
        <v/>
      </c>
      <c r="L1733" s="131">
        <f>I1733/(ε_c1cd)</f>
        <v/>
      </c>
      <c r="M1733">
        <f>I1733*(K1733-Z_s1)</f>
        <v/>
      </c>
      <c r="N1733">
        <f>I1733*(K1733-Z_s2)</f>
        <v/>
      </c>
      <c r="O1733">
        <f>E_s*M1733</f>
        <v/>
      </c>
      <c r="P1733">
        <f>E_s*N1733</f>
        <v/>
      </c>
      <c r="Q1733">
        <f>O1733*A_s1</f>
        <v/>
      </c>
      <c r="R1733">
        <f>P1733*A_s2</f>
        <v/>
      </c>
      <c r="S1733">
        <f>Q1733*($K1733-Z_s1)</f>
        <v/>
      </c>
      <c r="T1733">
        <f>R1733*($K1733-Z_s2)</f>
        <v/>
      </c>
      <c r="U1733">
        <f>(INDIRECT("a_"&amp;U$2)/(U$2+1))*(($C1733^(U$2+1)-$H1733^(U$2+1))/(ε_c1cd^(U$2+1)))</f>
        <v/>
      </c>
      <c r="V1733">
        <f>(INDIRECT("a_"&amp;V$2)/(V$2+1))*(($C1733^(V$2+1)-$H1733^(V$2+1))/(ε_c1cd^(V$2+1)))</f>
        <v/>
      </c>
      <c r="W1733">
        <f>(INDIRECT("a_"&amp;W$2)/(W$2+1))*(($C1733^(W$2+1)-$H1733^(W$2+1))/(ε_c1cd^(W$2+1)))</f>
        <v/>
      </c>
      <c r="X1733">
        <f>(INDIRECT("a_"&amp;X$2)/(X$2+1))*(($C1733^(X$2+1)-$H1733^(X$2+1))/(ε_c1cd^(X$2+1)))</f>
        <v/>
      </c>
      <c r="Y1733">
        <f>(INDIRECT("a_"&amp;Y$2)/(Y$2+1))*(($C1733^(Y$2+1)-$H1733^(Y$2+1))/(ε_c1cd^(Y$2+1)))</f>
        <v/>
      </c>
      <c r="Z1733">
        <f>(INDIRECT("a_"&amp;Z$2)/(Z$2+2))*(($C1733^(Z$2+2)-$H1733^(Z$2+2))/(ε_c1cd^(Z$2+2)))</f>
        <v/>
      </c>
      <c r="AA1733">
        <f>(INDIRECT("a_"&amp;AA$2)/(AA$2+2))*(($C1733^(AA$2+2)-$H1733^(AA$2+2))/(ε_c1cd^(AA$2+2)))</f>
        <v/>
      </c>
      <c r="AB1733">
        <f>(INDIRECT("a_"&amp;AB$2)/(AB$2+2))*(($C1733^(AB$2+2)-$H1733^(AB$2+2))/(ε_c1cd^(AB$2+2)))</f>
        <v/>
      </c>
      <c r="AC1733">
        <f>(INDIRECT("a_"&amp;AC$2)/(AC$2+2))*(($C1733^(AC$2+2)-$H1733^(AC$2+2))/(ε_c1cd^(AC$2+2)))</f>
        <v/>
      </c>
      <c r="AD1733">
        <f>(INDIRECT("a_"&amp;AD$2)/(AD$2+2))*(($C1733^(AD$2+2)-$H1733^(AD$2+2))/(ε_c1cd^(AD$2+2)))</f>
        <v/>
      </c>
      <c r="AE1733" s="111">
        <f>(b*f_cd/L1733)*SUM(U1733:Y1733)+SUM(Q1733:R1733)</f>
        <v/>
      </c>
      <c r="AF1733" s="112">
        <f>AE1733*(K1733-y+e)</f>
        <v/>
      </c>
      <c r="AG1733" s="113">
        <f>(b*f_cd/(L1733^2))*SUM(Z1733:AD1733)+SUM(S1733:T1733)-AF1733</f>
        <v/>
      </c>
      <c r="AH1733" s="114">
        <f>AG1733&lt;0</f>
        <v/>
      </c>
      <c r="AI1733" s="115">
        <f>IF(A1733=1,FALSE,(AND(AQ1733,AH1733,NOT(AI1732))))</f>
        <v/>
      </c>
      <c r="AJ1733" s="116">
        <f>(b*f_cd/L1733)*(a_1/2*J1733^2+a_2/3*J1733^3+a_3/4*J1733^4+a_4/5*J1733^5+a_5/6*J1733^6)+SUM(Q1733:R1733)</f>
        <v/>
      </c>
      <c r="AK1733">
        <f>AJ1733*(K1733-y+e)</f>
        <v/>
      </c>
      <c r="AL1733" s="118">
        <f>(b*f_cd/(L1733^2))*(a_1/3*J1733^3+a_2/4*J1733^4+a_3/5*J1733^5+a_4/6*J1733^6+a_5/7*J1733^7)+SUM(S1733:T1733)-AK1733</f>
        <v/>
      </c>
      <c r="AM1733" s="114">
        <f>AL1733&gt;0</f>
        <v/>
      </c>
      <c r="AN1733" s="115">
        <f>IF(A1733=1,FALSE,(AND(AQ1733,AM1733,NOT(AN1732))))</f>
        <v/>
      </c>
      <c r="AO1733">
        <f>IF(D1733=1,AND(AH1733,NOT(AI1733)),AND(AM1733,NOT(AN1733)))</f>
        <v/>
      </c>
      <c r="AP1733" s="119">
        <f>IF(D1733=1,AI1733,AN1733)</f>
        <v/>
      </c>
      <c r="AQ1733" s="125">
        <f>ABS(E1733)&lt;$AQ$2</f>
        <v/>
      </c>
      <c r="AS1733">
        <f>IF(AP1733,MAX(AS$3:AS1731)+1,"")</f>
        <v/>
      </c>
    </row>
    <row r="1734">
      <c r="A1734" t="n">
        <v>1644</v>
      </c>
      <c r="B1734" s="131">
        <f>IF(A1734=1,0,IF(AP1734,0.1*ε_cu1cd,0))</f>
        <v/>
      </c>
      <c r="C1734" s="131">
        <f>IF(A1734=1,0.1*ε_cu1cd,C1733+B1733)</f>
        <v/>
      </c>
      <c r="D1734" s="113">
        <f>IF('Нормальний переріз'!$D$68&gt;0,1,2)</f>
        <v/>
      </c>
      <c r="E1734" s="144">
        <f>IF(D1734=1,F1734,G1734)</f>
        <v/>
      </c>
      <c r="F1734" s="124">
        <f>IF(AI1733,0.11*ε_cu1cd,IF(AH1733,F1733*0.01,F1733))</f>
        <v/>
      </c>
      <c r="G1734" s="124">
        <f>IF(AP1733,-0.1*ε_cu1cd,IF(AM1733,G1733*0.01,G1733))</f>
        <v/>
      </c>
      <c r="H1734" s="113">
        <f>IF(A1734=1,E1734,IF(AO1733,H1733-E1733+E1734,IF(AP1733,0.8*H1733,H1733+E1734)))</f>
        <v/>
      </c>
      <c r="I1734" s="169">
        <f>(C1734-H1734)/h</f>
        <v/>
      </c>
      <c r="J1734">
        <f>C1734/(ε_c1cd)</f>
        <v/>
      </c>
      <c r="K1734">
        <f>C1734/I1734</f>
        <v/>
      </c>
      <c r="L1734" s="131">
        <f>I1734/(ε_c1cd)</f>
        <v/>
      </c>
      <c r="M1734">
        <f>I1734*(K1734-Z_s1)</f>
        <v/>
      </c>
      <c r="N1734">
        <f>I1734*(K1734-Z_s2)</f>
        <v/>
      </c>
      <c r="O1734">
        <f>E_s*M1734</f>
        <v/>
      </c>
      <c r="P1734">
        <f>E_s*N1734</f>
        <v/>
      </c>
      <c r="Q1734">
        <f>O1734*A_s1</f>
        <v/>
      </c>
      <c r="R1734">
        <f>P1734*A_s2</f>
        <v/>
      </c>
      <c r="S1734">
        <f>Q1734*($K1734-Z_s1)</f>
        <v/>
      </c>
      <c r="T1734">
        <f>R1734*($K1734-Z_s2)</f>
        <v/>
      </c>
      <c r="U1734">
        <f>(INDIRECT("a_"&amp;U$2)/(U$2+1))*(($C1734^(U$2+1)-$H1734^(U$2+1))/(ε_c1cd^(U$2+1)))</f>
        <v/>
      </c>
      <c r="V1734">
        <f>(INDIRECT("a_"&amp;V$2)/(V$2+1))*(($C1734^(V$2+1)-$H1734^(V$2+1))/(ε_c1cd^(V$2+1)))</f>
        <v/>
      </c>
      <c r="W1734">
        <f>(INDIRECT("a_"&amp;W$2)/(W$2+1))*(($C1734^(W$2+1)-$H1734^(W$2+1))/(ε_c1cd^(W$2+1)))</f>
        <v/>
      </c>
      <c r="X1734">
        <f>(INDIRECT("a_"&amp;X$2)/(X$2+1))*(($C1734^(X$2+1)-$H1734^(X$2+1))/(ε_c1cd^(X$2+1)))</f>
        <v/>
      </c>
      <c r="Y1734">
        <f>(INDIRECT("a_"&amp;Y$2)/(Y$2+1))*(($C1734^(Y$2+1)-$H1734^(Y$2+1))/(ε_c1cd^(Y$2+1)))</f>
        <v/>
      </c>
      <c r="Z1734">
        <f>(INDIRECT("a_"&amp;Z$2)/(Z$2+2))*(($C1734^(Z$2+2)-$H1734^(Z$2+2))/(ε_c1cd^(Z$2+2)))</f>
        <v/>
      </c>
      <c r="AA1734">
        <f>(INDIRECT("a_"&amp;AA$2)/(AA$2+2))*(($C1734^(AA$2+2)-$H1734^(AA$2+2))/(ε_c1cd^(AA$2+2)))</f>
        <v/>
      </c>
      <c r="AB1734">
        <f>(INDIRECT("a_"&amp;AB$2)/(AB$2+2))*(($C1734^(AB$2+2)-$H1734^(AB$2+2))/(ε_c1cd^(AB$2+2)))</f>
        <v/>
      </c>
      <c r="AC1734">
        <f>(INDIRECT("a_"&amp;AC$2)/(AC$2+2))*(($C1734^(AC$2+2)-$H1734^(AC$2+2))/(ε_c1cd^(AC$2+2)))</f>
        <v/>
      </c>
      <c r="AD1734">
        <f>(INDIRECT("a_"&amp;AD$2)/(AD$2+2))*(($C1734^(AD$2+2)-$H1734^(AD$2+2))/(ε_c1cd^(AD$2+2)))</f>
        <v/>
      </c>
      <c r="AE1734" s="111">
        <f>(b*f_cd/L1734)*SUM(U1734:Y1734)+SUM(Q1734:R1734)</f>
        <v/>
      </c>
      <c r="AF1734" s="112">
        <f>AE1734*(K1734-y+e)</f>
        <v/>
      </c>
      <c r="AG1734" s="113">
        <f>(b*f_cd/(L1734^2))*SUM(Z1734:AD1734)+SUM(S1734:T1734)-AF1734</f>
        <v/>
      </c>
      <c r="AH1734" s="114">
        <f>AG1734&lt;0</f>
        <v/>
      </c>
      <c r="AI1734" s="115">
        <f>IF(A1734=1,FALSE,(AND(AQ1734,AH1734,NOT(AI1733))))</f>
        <v/>
      </c>
      <c r="AJ1734" s="116">
        <f>(b*f_cd/L1734)*(a_1/2*J1734^2+a_2/3*J1734^3+a_3/4*J1734^4+a_4/5*J1734^5+a_5/6*J1734^6)+SUM(Q1734:R1734)</f>
        <v/>
      </c>
      <c r="AK1734">
        <f>AJ1734*(K1734-y+e)</f>
        <v/>
      </c>
      <c r="AL1734" s="118">
        <f>(b*f_cd/(L1734^2))*(a_1/3*J1734^3+a_2/4*J1734^4+a_3/5*J1734^5+a_4/6*J1734^6+a_5/7*J1734^7)+SUM(S1734:T1734)-AK1734</f>
        <v/>
      </c>
      <c r="AM1734" s="114">
        <f>AL1734&gt;0</f>
        <v/>
      </c>
      <c r="AN1734" s="115">
        <f>IF(A1734=1,FALSE,(AND(AQ1734,AM1734,NOT(AN1733))))</f>
        <v/>
      </c>
      <c r="AO1734">
        <f>IF(D1734=1,AND(AH1734,NOT(AI1734)),AND(AM1734,NOT(AN1734)))</f>
        <v/>
      </c>
      <c r="AP1734" s="119">
        <f>IF(D1734=1,AI1734,AN1734)</f>
        <v/>
      </c>
      <c r="AQ1734" s="125">
        <f>ABS(E1734)&lt;$AQ$2</f>
        <v/>
      </c>
      <c r="AS1734">
        <f>IF(AP1734,MAX(AS$3:AS1732)+1,"")</f>
        <v/>
      </c>
    </row>
    <row r="1735">
      <c r="A1735" t="n">
        <v>1645</v>
      </c>
      <c r="B1735" s="131">
        <f>IF(A1735=1,0,IF(AP1735,0.1*ε_cu1cd,0))</f>
        <v/>
      </c>
      <c r="C1735" s="131">
        <f>IF(A1735=1,0.1*ε_cu1cd,C1734+B1734)</f>
        <v/>
      </c>
      <c r="D1735" s="113">
        <f>IF('Нормальний переріз'!$D$68&gt;0,1,2)</f>
        <v/>
      </c>
      <c r="E1735" s="144">
        <f>IF(D1735=1,F1735,G1735)</f>
        <v/>
      </c>
      <c r="F1735" s="124">
        <f>IF(AI1734,0.11*ε_cu1cd,IF(AH1734,F1734*0.01,F1734))</f>
        <v/>
      </c>
      <c r="G1735" s="124">
        <f>IF(AP1734,-0.1*ε_cu1cd,IF(AM1734,G1734*0.01,G1734))</f>
        <v/>
      </c>
      <c r="H1735" s="113">
        <f>IF(A1735=1,E1735,IF(AO1734,H1734-E1734+E1735,IF(AP1734,0.8*H1734,H1734+E1735)))</f>
        <v/>
      </c>
      <c r="I1735" s="169">
        <f>(C1735-H1735)/h</f>
        <v/>
      </c>
      <c r="J1735">
        <f>C1735/(ε_c1cd)</f>
        <v/>
      </c>
      <c r="K1735">
        <f>C1735/I1735</f>
        <v/>
      </c>
      <c r="L1735" s="131">
        <f>I1735/(ε_c1cd)</f>
        <v/>
      </c>
      <c r="M1735">
        <f>I1735*(K1735-Z_s1)</f>
        <v/>
      </c>
      <c r="N1735">
        <f>I1735*(K1735-Z_s2)</f>
        <v/>
      </c>
      <c r="O1735">
        <f>E_s*M1735</f>
        <v/>
      </c>
      <c r="P1735">
        <f>E_s*N1735</f>
        <v/>
      </c>
      <c r="Q1735">
        <f>O1735*A_s1</f>
        <v/>
      </c>
      <c r="R1735">
        <f>P1735*A_s2</f>
        <v/>
      </c>
      <c r="S1735">
        <f>Q1735*($K1735-Z_s1)</f>
        <v/>
      </c>
      <c r="T1735">
        <f>R1735*($K1735-Z_s2)</f>
        <v/>
      </c>
      <c r="U1735">
        <f>(INDIRECT("a_"&amp;U$2)/(U$2+1))*(($C1735^(U$2+1)-$H1735^(U$2+1))/(ε_c1cd^(U$2+1)))</f>
        <v/>
      </c>
      <c r="V1735">
        <f>(INDIRECT("a_"&amp;V$2)/(V$2+1))*(($C1735^(V$2+1)-$H1735^(V$2+1))/(ε_c1cd^(V$2+1)))</f>
        <v/>
      </c>
      <c r="W1735">
        <f>(INDIRECT("a_"&amp;W$2)/(W$2+1))*(($C1735^(W$2+1)-$H1735^(W$2+1))/(ε_c1cd^(W$2+1)))</f>
        <v/>
      </c>
      <c r="X1735">
        <f>(INDIRECT("a_"&amp;X$2)/(X$2+1))*(($C1735^(X$2+1)-$H1735^(X$2+1))/(ε_c1cd^(X$2+1)))</f>
        <v/>
      </c>
      <c r="Y1735">
        <f>(INDIRECT("a_"&amp;Y$2)/(Y$2+1))*(($C1735^(Y$2+1)-$H1735^(Y$2+1))/(ε_c1cd^(Y$2+1)))</f>
        <v/>
      </c>
      <c r="Z1735">
        <f>(INDIRECT("a_"&amp;Z$2)/(Z$2+2))*(($C1735^(Z$2+2)-$H1735^(Z$2+2))/(ε_c1cd^(Z$2+2)))</f>
        <v/>
      </c>
      <c r="AA1735">
        <f>(INDIRECT("a_"&amp;AA$2)/(AA$2+2))*(($C1735^(AA$2+2)-$H1735^(AA$2+2))/(ε_c1cd^(AA$2+2)))</f>
        <v/>
      </c>
      <c r="AB1735">
        <f>(INDIRECT("a_"&amp;AB$2)/(AB$2+2))*(($C1735^(AB$2+2)-$H1735^(AB$2+2))/(ε_c1cd^(AB$2+2)))</f>
        <v/>
      </c>
      <c r="AC1735">
        <f>(INDIRECT("a_"&amp;AC$2)/(AC$2+2))*(($C1735^(AC$2+2)-$H1735^(AC$2+2))/(ε_c1cd^(AC$2+2)))</f>
        <v/>
      </c>
      <c r="AD1735">
        <f>(INDIRECT("a_"&amp;AD$2)/(AD$2+2))*(($C1735^(AD$2+2)-$H1735^(AD$2+2))/(ε_c1cd^(AD$2+2)))</f>
        <v/>
      </c>
      <c r="AE1735" s="111">
        <f>(b*f_cd/L1735)*SUM(U1735:Y1735)+SUM(Q1735:R1735)</f>
        <v/>
      </c>
      <c r="AF1735" s="112">
        <f>AE1735*(K1735-y+e)</f>
        <v/>
      </c>
      <c r="AG1735" s="113">
        <f>(b*f_cd/(L1735^2))*SUM(Z1735:AD1735)+SUM(S1735:T1735)-AF1735</f>
        <v/>
      </c>
      <c r="AH1735" s="114">
        <f>AG1735&lt;0</f>
        <v/>
      </c>
      <c r="AI1735" s="115">
        <f>IF(A1735=1,FALSE,(AND(AQ1735,AH1735,NOT(AI1734))))</f>
        <v/>
      </c>
      <c r="AJ1735" s="116">
        <f>(b*f_cd/L1735)*(a_1/2*J1735^2+a_2/3*J1735^3+a_3/4*J1735^4+a_4/5*J1735^5+a_5/6*J1735^6)+SUM(Q1735:R1735)</f>
        <v/>
      </c>
      <c r="AK1735">
        <f>AJ1735*(K1735-y+e)</f>
        <v/>
      </c>
      <c r="AL1735" s="118">
        <f>(b*f_cd/(L1735^2))*(a_1/3*J1735^3+a_2/4*J1735^4+a_3/5*J1735^5+a_4/6*J1735^6+a_5/7*J1735^7)+SUM(S1735:T1735)-AK1735</f>
        <v/>
      </c>
      <c r="AM1735" s="114">
        <f>AL1735&gt;0</f>
        <v/>
      </c>
      <c r="AN1735" s="115">
        <f>IF(A1735=1,FALSE,(AND(AQ1735,AM1735,NOT(AN1734))))</f>
        <v/>
      </c>
      <c r="AO1735">
        <f>IF(D1735=1,AND(AH1735,NOT(AI1735)),AND(AM1735,NOT(AN1735)))</f>
        <v/>
      </c>
      <c r="AP1735" s="119">
        <f>IF(D1735=1,AI1735,AN1735)</f>
        <v/>
      </c>
      <c r="AQ1735" s="125">
        <f>ABS(E1735)&lt;$AQ$2</f>
        <v/>
      </c>
      <c r="AS1735">
        <f>IF(AP1735,MAX(AS$3:AS1733)+1,"")</f>
        <v/>
      </c>
    </row>
    <row r="1736">
      <c r="A1736" t="n">
        <v>1646</v>
      </c>
      <c r="B1736" s="131">
        <f>IF(A1736=1,0,IF(AP1736,0.1*ε_cu1cd,0))</f>
        <v/>
      </c>
      <c r="C1736" s="131">
        <f>IF(A1736=1,0.1*ε_cu1cd,C1735+B1735)</f>
        <v/>
      </c>
      <c r="D1736" s="113">
        <f>IF('Нормальний переріз'!$D$68&gt;0,1,2)</f>
        <v/>
      </c>
      <c r="E1736" s="144">
        <f>IF(D1736=1,F1736,G1736)</f>
        <v/>
      </c>
      <c r="F1736" s="124">
        <f>IF(AI1735,0.11*ε_cu1cd,IF(AH1735,F1735*0.01,F1735))</f>
        <v/>
      </c>
      <c r="G1736" s="124">
        <f>IF(AP1735,-0.1*ε_cu1cd,IF(AM1735,G1735*0.01,G1735))</f>
        <v/>
      </c>
      <c r="H1736" s="113">
        <f>IF(A1736=1,E1736,IF(AO1735,H1735-E1735+E1736,IF(AP1735,0.8*H1735,H1735+E1736)))</f>
        <v/>
      </c>
      <c r="I1736" s="169">
        <f>(C1736-H1736)/h</f>
        <v/>
      </c>
      <c r="J1736">
        <f>C1736/(ε_c1cd)</f>
        <v/>
      </c>
      <c r="K1736">
        <f>C1736/I1736</f>
        <v/>
      </c>
      <c r="L1736" s="131">
        <f>I1736/(ε_c1cd)</f>
        <v/>
      </c>
      <c r="M1736">
        <f>I1736*(K1736-Z_s1)</f>
        <v/>
      </c>
      <c r="N1736">
        <f>I1736*(K1736-Z_s2)</f>
        <v/>
      </c>
      <c r="O1736">
        <f>E_s*M1736</f>
        <v/>
      </c>
      <c r="P1736">
        <f>E_s*N1736</f>
        <v/>
      </c>
      <c r="Q1736">
        <f>O1736*A_s1</f>
        <v/>
      </c>
      <c r="R1736">
        <f>P1736*A_s2</f>
        <v/>
      </c>
      <c r="S1736">
        <f>Q1736*($K1736-Z_s1)</f>
        <v/>
      </c>
      <c r="T1736">
        <f>R1736*($K1736-Z_s2)</f>
        <v/>
      </c>
      <c r="U1736">
        <f>(INDIRECT("a_"&amp;U$2)/(U$2+1))*(($C1736^(U$2+1)-$H1736^(U$2+1))/(ε_c1cd^(U$2+1)))</f>
        <v/>
      </c>
      <c r="V1736">
        <f>(INDIRECT("a_"&amp;V$2)/(V$2+1))*(($C1736^(V$2+1)-$H1736^(V$2+1))/(ε_c1cd^(V$2+1)))</f>
        <v/>
      </c>
      <c r="W1736">
        <f>(INDIRECT("a_"&amp;W$2)/(W$2+1))*(($C1736^(W$2+1)-$H1736^(W$2+1))/(ε_c1cd^(W$2+1)))</f>
        <v/>
      </c>
      <c r="X1736">
        <f>(INDIRECT("a_"&amp;X$2)/(X$2+1))*(($C1736^(X$2+1)-$H1736^(X$2+1))/(ε_c1cd^(X$2+1)))</f>
        <v/>
      </c>
      <c r="Y1736">
        <f>(INDIRECT("a_"&amp;Y$2)/(Y$2+1))*(($C1736^(Y$2+1)-$H1736^(Y$2+1))/(ε_c1cd^(Y$2+1)))</f>
        <v/>
      </c>
      <c r="Z1736">
        <f>(INDIRECT("a_"&amp;Z$2)/(Z$2+2))*(($C1736^(Z$2+2)-$H1736^(Z$2+2))/(ε_c1cd^(Z$2+2)))</f>
        <v/>
      </c>
      <c r="AA1736">
        <f>(INDIRECT("a_"&amp;AA$2)/(AA$2+2))*(($C1736^(AA$2+2)-$H1736^(AA$2+2))/(ε_c1cd^(AA$2+2)))</f>
        <v/>
      </c>
      <c r="AB1736">
        <f>(INDIRECT("a_"&amp;AB$2)/(AB$2+2))*(($C1736^(AB$2+2)-$H1736^(AB$2+2))/(ε_c1cd^(AB$2+2)))</f>
        <v/>
      </c>
      <c r="AC1736">
        <f>(INDIRECT("a_"&amp;AC$2)/(AC$2+2))*(($C1736^(AC$2+2)-$H1736^(AC$2+2))/(ε_c1cd^(AC$2+2)))</f>
        <v/>
      </c>
      <c r="AD1736">
        <f>(INDIRECT("a_"&amp;AD$2)/(AD$2+2))*(($C1736^(AD$2+2)-$H1736^(AD$2+2))/(ε_c1cd^(AD$2+2)))</f>
        <v/>
      </c>
      <c r="AE1736" s="111">
        <f>(b*f_cd/L1736)*SUM(U1736:Y1736)+SUM(Q1736:R1736)</f>
        <v/>
      </c>
      <c r="AF1736" s="112">
        <f>AE1736*(K1736-y+e)</f>
        <v/>
      </c>
      <c r="AG1736" s="113">
        <f>(b*f_cd/(L1736^2))*SUM(Z1736:AD1736)+SUM(S1736:T1736)-AF1736</f>
        <v/>
      </c>
      <c r="AH1736" s="114">
        <f>AG1736&lt;0</f>
        <v/>
      </c>
      <c r="AI1736" s="115">
        <f>IF(A1736=1,FALSE,(AND(AQ1736,AH1736,NOT(AI1735))))</f>
        <v/>
      </c>
      <c r="AJ1736" s="116">
        <f>(b*f_cd/L1736)*(a_1/2*J1736^2+a_2/3*J1736^3+a_3/4*J1736^4+a_4/5*J1736^5+a_5/6*J1736^6)+SUM(Q1736:R1736)</f>
        <v/>
      </c>
      <c r="AK1736">
        <f>AJ1736*(K1736-y+e)</f>
        <v/>
      </c>
      <c r="AL1736" s="118">
        <f>(b*f_cd/(L1736^2))*(a_1/3*J1736^3+a_2/4*J1736^4+a_3/5*J1736^5+a_4/6*J1736^6+a_5/7*J1736^7)+SUM(S1736:T1736)-AK1736</f>
        <v/>
      </c>
      <c r="AM1736" s="114">
        <f>AL1736&gt;0</f>
        <v/>
      </c>
      <c r="AN1736" s="115">
        <f>IF(A1736=1,FALSE,(AND(AQ1736,AM1736,NOT(AN1735))))</f>
        <v/>
      </c>
      <c r="AO1736">
        <f>IF(D1736=1,AND(AH1736,NOT(AI1736)),AND(AM1736,NOT(AN1736)))</f>
        <v/>
      </c>
      <c r="AP1736" s="119">
        <f>IF(D1736=1,AI1736,AN1736)</f>
        <v/>
      </c>
      <c r="AQ1736" s="125">
        <f>ABS(E1736)&lt;$AQ$2</f>
        <v/>
      </c>
      <c r="AS1736">
        <f>IF(AP1736,MAX(AS$3:AS1734)+1,"")</f>
        <v/>
      </c>
    </row>
    <row r="1737">
      <c r="A1737" t="n">
        <v>1647</v>
      </c>
      <c r="B1737" s="131">
        <f>IF(A1737=1,0,IF(AP1737,0.1*ε_cu1cd,0))</f>
        <v/>
      </c>
      <c r="C1737" s="131">
        <f>IF(A1737=1,0.1*ε_cu1cd,C1736+B1736)</f>
        <v/>
      </c>
      <c r="D1737" s="113">
        <f>IF('Нормальний переріз'!$D$68&gt;0,1,2)</f>
        <v/>
      </c>
      <c r="E1737" s="144">
        <f>IF(D1737=1,F1737,G1737)</f>
        <v/>
      </c>
      <c r="F1737" s="124">
        <f>IF(AI1736,0.11*ε_cu1cd,IF(AH1736,F1736*0.01,F1736))</f>
        <v/>
      </c>
      <c r="G1737" s="124">
        <f>IF(AP1736,-0.1*ε_cu1cd,IF(AM1736,G1736*0.01,G1736))</f>
        <v/>
      </c>
      <c r="H1737" s="113">
        <f>IF(A1737=1,E1737,IF(AO1736,H1736-E1736+E1737,IF(AP1736,0.8*H1736,H1736+E1737)))</f>
        <v/>
      </c>
      <c r="I1737" s="169">
        <f>(C1737-H1737)/h</f>
        <v/>
      </c>
      <c r="J1737">
        <f>C1737/(ε_c1cd)</f>
        <v/>
      </c>
      <c r="K1737">
        <f>C1737/I1737</f>
        <v/>
      </c>
      <c r="L1737" s="131">
        <f>I1737/(ε_c1cd)</f>
        <v/>
      </c>
      <c r="M1737">
        <f>I1737*(K1737-Z_s1)</f>
        <v/>
      </c>
      <c r="N1737">
        <f>I1737*(K1737-Z_s2)</f>
        <v/>
      </c>
      <c r="O1737">
        <f>E_s*M1737</f>
        <v/>
      </c>
      <c r="P1737">
        <f>E_s*N1737</f>
        <v/>
      </c>
      <c r="Q1737">
        <f>O1737*A_s1</f>
        <v/>
      </c>
      <c r="R1737">
        <f>P1737*A_s2</f>
        <v/>
      </c>
      <c r="S1737">
        <f>Q1737*($K1737-Z_s1)</f>
        <v/>
      </c>
      <c r="T1737">
        <f>R1737*($K1737-Z_s2)</f>
        <v/>
      </c>
      <c r="U1737">
        <f>(INDIRECT("a_"&amp;U$2)/(U$2+1))*(($C1737^(U$2+1)-$H1737^(U$2+1))/(ε_c1cd^(U$2+1)))</f>
        <v/>
      </c>
      <c r="V1737">
        <f>(INDIRECT("a_"&amp;V$2)/(V$2+1))*(($C1737^(V$2+1)-$H1737^(V$2+1))/(ε_c1cd^(V$2+1)))</f>
        <v/>
      </c>
      <c r="W1737">
        <f>(INDIRECT("a_"&amp;W$2)/(W$2+1))*(($C1737^(W$2+1)-$H1737^(W$2+1))/(ε_c1cd^(W$2+1)))</f>
        <v/>
      </c>
      <c r="X1737">
        <f>(INDIRECT("a_"&amp;X$2)/(X$2+1))*(($C1737^(X$2+1)-$H1737^(X$2+1))/(ε_c1cd^(X$2+1)))</f>
        <v/>
      </c>
      <c r="Y1737">
        <f>(INDIRECT("a_"&amp;Y$2)/(Y$2+1))*(($C1737^(Y$2+1)-$H1737^(Y$2+1))/(ε_c1cd^(Y$2+1)))</f>
        <v/>
      </c>
      <c r="Z1737">
        <f>(INDIRECT("a_"&amp;Z$2)/(Z$2+2))*(($C1737^(Z$2+2)-$H1737^(Z$2+2))/(ε_c1cd^(Z$2+2)))</f>
        <v/>
      </c>
      <c r="AA1737">
        <f>(INDIRECT("a_"&amp;AA$2)/(AA$2+2))*(($C1737^(AA$2+2)-$H1737^(AA$2+2))/(ε_c1cd^(AA$2+2)))</f>
        <v/>
      </c>
      <c r="AB1737">
        <f>(INDIRECT("a_"&amp;AB$2)/(AB$2+2))*(($C1737^(AB$2+2)-$H1737^(AB$2+2))/(ε_c1cd^(AB$2+2)))</f>
        <v/>
      </c>
      <c r="AC1737">
        <f>(INDIRECT("a_"&amp;AC$2)/(AC$2+2))*(($C1737^(AC$2+2)-$H1737^(AC$2+2))/(ε_c1cd^(AC$2+2)))</f>
        <v/>
      </c>
      <c r="AD1737">
        <f>(INDIRECT("a_"&amp;AD$2)/(AD$2+2))*(($C1737^(AD$2+2)-$H1737^(AD$2+2))/(ε_c1cd^(AD$2+2)))</f>
        <v/>
      </c>
      <c r="AE1737" s="111">
        <f>(b*f_cd/L1737)*SUM(U1737:Y1737)+SUM(Q1737:R1737)</f>
        <v/>
      </c>
      <c r="AF1737" s="112">
        <f>AE1737*(K1737-y+e)</f>
        <v/>
      </c>
      <c r="AG1737" s="113">
        <f>(b*f_cd/(L1737^2))*SUM(Z1737:AD1737)+SUM(S1737:T1737)-AF1737</f>
        <v/>
      </c>
      <c r="AH1737" s="114">
        <f>AG1737&lt;0</f>
        <v/>
      </c>
      <c r="AI1737" s="115">
        <f>IF(A1737=1,FALSE,(AND(AQ1737,AH1737,NOT(AI1736))))</f>
        <v/>
      </c>
      <c r="AJ1737" s="116">
        <f>(b*f_cd/L1737)*(a_1/2*J1737^2+a_2/3*J1737^3+a_3/4*J1737^4+a_4/5*J1737^5+a_5/6*J1737^6)+SUM(Q1737:R1737)</f>
        <v/>
      </c>
      <c r="AK1737">
        <f>AJ1737*(K1737-y+e)</f>
        <v/>
      </c>
      <c r="AL1737" s="118">
        <f>(b*f_cd/(L1737^2))*(a_1/3*J1737^3+a_2/4*J1737^4+a_3/5*J1737^5+a_4/6*J1737^6+a_5/7*J1737^7)+SUM(S1737:T1737)-AK1737</f>
        <v/>
      </c>
      <c r="AM1737" s="114">
        <f>AL1737&gt;0</f>
        <v/>
      </c>
      <c r="AN1737" s="115">
        <f>IF(A1737=1,FALSE,(AND(AQ1737,AM1737,NOT(AN1736))))</f>
        <v/>
      </c>
      <c r="AO1737">
        <f>IF(D1737=1,AND(AH1737,NOT(AI1737)),AND(AM1737,NOT(AN1737)))</f>
        <v/>
      </c>
      <c r="AP1737" s="119">
        <f>IF(D1737=1,AI1737,AN1737)</f>
        <v/>
      </c>
      <c r="AQ1737" s="125">
        <f>ABS(E1737)&lt;$AQ$2</f>
        <v/>
      </c>
      <c r="AS1737">
        <f>IF(AP1737,MAX(AS$3:AS1735)+1,"")</f>
        <v/>
      </c>
    </row>
    <row r="1738">
      <c r="A1738" t="n">
        <v>1648</v>
      </c>
      <c r="B1738" s="131">
        <f>IF(A1738=1,0,IF(AP1738,0.1*ε_cu1cd,0))</f>
        <v/>
      </c>
      <c r="C1738" s="131">
        <f>IF(A1738=1,0.1*ε_cu1cd,C1737+B1737)</f>
        <v/>
      </c>
      <c r="D1738" s="113">
        <f>IF('Нормальний переріз'!$D$68&gt;0,1,2)</f>
        <v/>
      </c>
      <c r="E1738" s="144">
        <f>IF(D1738=1,F1738,G1738)</f>
        <v/>
      </c>
      <c r="F1738" s="124">
        <f>IF(AI1737,0.11*ε_cu1cd,IF(AH1737,F1737*0.01,F1737))</f>
        <v/>
      </c>
      <c r="G1738" s="124">
        <f>IF(AP1737,-0.1*ε_cu1cd,IF(AM1737,G1737*0.01,G1737))</f>
        <v/>
      </c>
      <c r="H1738" s="113">
        <f>IF(A1738=1,E1738,IF(AO1737,H1737-E1737+E1738,IF(AP1737,0.8*H1737,H1737+E1738)))</f>
        <v/>
      </c>
      <c r="I1738" s="169">
        <f>(C1738-H1738)/h</f>
        <v/>
      </c>
      <c r="J1738">
        <f>C1738/(ε_c1cd)</f>
        <v/>
      </c>
      <c r="K1738">
        <f>C1738/I1738</f>
        <v/>
      </c>
      <c r="L1738" s="131">
        <f>I1738/(ε_c1cd)</f>
        <v/>
      </c>
      <c r="M1738">
        <f>I1738*(K1738-Z_s1)</f>
        <v/>
      </c>
      <c r="N1738">
        <f>I1738*(K1738-Z_s2)</f>
        <v/>
      </c>
      <c r="O1738">
        <f>E_s*M1738</f>
        <v/>
      </c>
      <c r="P1738">
        <f>E_s*N1738</f>
        <v/>
      </c>
      <c r="Q1738">
        <f>O1738*A_s1</f>
        <v/>
      </c>
      <c r="R1738">
        <f>P1738*A_s2</f>
        <v/>
      </c>
      <c r="S1738">
        <f>Q1738*($K1738-Z_s1)</f>
        <v/>
      </c>
      <c r="T1738">
        <f>R1738*($K1738-Z_s2)</f>
        <v/>
      </c>
      <c r="U1738">
        <f>(INDIRECT("a_"&amp;U$2)/(U$2+1))*(($C1738^(U$2+1)-$H1738^(U$2+1))/(ε_c1cd^(U$2+1)))</f>
        <v/>
      </c>
      <c r="V1738">
        <f>(INDIRECT("a_"&amp;V$2)/(V$2+1))*(($C1738^(V$2+1)-$H1738^(V$2+1))/(ε_c1cd^(V$2+1)))</f>
        <v/>
      </c>
      <c r="W1738">
        <f>(INDIRECT("a_"&amp;W$2)/(W$2+1))*(($C1738^(W$2+1)-$H1738^(W$2+1))/(ε_c1cd^(W$2+1)))</f>
        <v/>
      </c>
      <c r="X1738">
        <f>(INDIRECT("a_"&amp;X$2)/(X$2+1))*(($C1738^(X$2+1)-$H1738^(X$2+1))/(ε_c1cd^(X$2+1)))</f>
        <v/>
      </c>
      <c r="Y1738">
        <f>(INDIRECT("a_"&amp;Y$2)/(Y$2+1))*(($C1738^(Y$2+1)-$H1738^(Y$2+1))/(ε_c1cd^(Y$2+1)))</f>
        <v/>
      </c>
      <c r="Z1738">
        <f>(INDIRECT("a_"&amp;Z$2)/(Z$2+2))*(($C1738^(Z$2+2)-$H1738^(Z$2+2))/(ε_c1cd^(Z$2+2)))</f>
        <v/>
      </c>
      <c r="AA1738">
        <f>(INDIRECT("a_"&amp;AA$2)/(AA$2+2))*(($C1738^(AA$2+2)-$H1738^(AA$2+2))/(ε_c1cd^(AA$2+2)))</f>
        <v/>
      </c>
      <c r="AB1738">
        <f>(INDIRECT("a_"&amp;AB$2)/(AB$2+2))*(($C1738^(AB$2+2)-$H1738^(AB$2+2))/(ε_c1cd^(AB$2+2)))</f>
        <v/>
      </c>
      <c r="AC1738">
        <f>(INDIRECT("a_"&amp;AC$2)/(AC$2+2))*(($C1738^(AC$2+2)-$H1738^(AC$2+2))/(ε_c1cd^(AC$2+2)))</f>
        <v/>
      </c>
      <c r="AD1738">
        <f>(INDIRECT("a_"&amp;AD$2)/(AD$2+2))*(($C1738^(AD$2+2)-$H1738^(AD$2+2))/(ε_c1cd^(AD$2+2)))</f>
        <v/>
      </c>
      <c r="AE1738" s="111">
        <f>(b*f_cd/L1738)*SUM(U1738:Y1738)+SUM(Q1738:R1738)</f>
        <v/>
      </c>
      <c r="AF1738" s="112">
        <f>AE1738*(K1738-y+e)</f>
        <v/>
      </c>
      <c r="AG1738" s="113">
        <f>(b*f_cd/(L1738^2))*SUM(Z1738:AD1738)+SUM(S1738:T1738)-AF1738</f>
        <v/>
      </c>
      <c r="AH1738" s="114">
        <f>AG1738&lt;0</f>
        <v/>
      </c>
      <c r="AI1738" s="115">
        <f>IF(A1738=1,FALSE,(AND(AQ1738,AH1738,NOT(AI1737))))</f>
        <v/>
      </c>
      <c r="AJ1738" s="116">
        <f>(b*f_cd/L1738)*(a_1/2*J1738^2+a_2/3*J1738^3+a_3/4*J1738^4+a_4/5*J1738^5+a_5/6*J1738^6)+SUM(Q1738:R1738)</f>
        <v/>
      </c>
      <c r="AK1738">
        <f>AJ1738*(K1738-y+e)</f>
        <v/>
      </c>
      <c r="AL1738" s="118">
        <f>(b*f_cd/(L1738^2))*(a_1/3*J1738^3+a_2/4*J1738^4+a_3/5*J1738^5+a_4/6*J1738^6+a_5/7*J1738^7)+SUM(S1738:T1738)-AK1738</f>
        <v/>
      </c>
      <c r="AM1738" s="114">
        <f>AL1738&gt;0</f>
        <v/>
      </c>
      <c r="AN1738" s="115">
        <f>IF(A1738=1,FALSE,(AND(AQ1738,AM1738,NOT(AN1737))))</f>
        <v/>
      </c>
      <c r="AO1738">
        <f>IF(D1738=1,AND(AH1738,NOT(AI1738)),AND(AM1738,NOT(AN1738)))</f>
        <v/>
      </c>
      <c r="AP1738" s="119">
        <f>IF(D1738=1,AI1738,AN1738)</f>
        <v/>
      </c>
      <c r="AQ1738" s="125">
        <f>ABS(E1738)&lt;$AQ$2</f>
        <v/>
      </c>
      <c r="AS1738">
        <f>IF(AP1738,MAX(AS$3:AS1736)+1,"")</f>
        <v/>
      </c>
    </row>
    <row r="1739">
      <c r="A1739" t="n">
        <v>1649</v>
      </c>
      <c r="B1739" s="131">
        <f>IF(A1739=1,0,IF(AP1739,0.1*ε_cu1cd,0))</f>
        <v/>
      </c>
      <c r="C1739" s="131">
        <f>IF(A1739=1,0.1*ε_cu1cd,C1738+B1738)</f>
        <v/>
      </c>
      <c r="D1739" s="113">
        <f>IF('Нормальний переріз'!$D$68&gt;0,1,2)</f>
        <v/>
      </c>
      <c r="E1739" s="144">
        <f>IF(D1739=1,F1739,G1739)</f>
        <v/>
      </c>
      <c r="F1739" s="124">
        <f>IF(AI1738,0.11*ε_cu1cd,IF(AH1738,F1738*0.01,F1738))</f>
        <v/>
      </c>
      <c r="G1739" s="124">
        <f>IF(AP1738,-0.1*ε_cu1cd,IF(AM1738,G1738*0.01,G1738))</f>
        <v/>
      </c>
      <c r="H1739" s="113">
        <f>IF(A1739=1,E1739,IF(AO1738,H1738-E1738+E1739,IF(AP1738,0.8*H1738,H1738+E1739)))</f>
        <v/>
      </c>
      <c r="I1739" s="169">
        <f>(C1739-H1739)/h</f>
        <v/>
      </c>
      <c r="J1739">
        <f>C1739/(ε_c1cd)</f>
        <v/>
      </c>
      <c r="K1739">
        <f>C1739/I1739</f>
        <v/>
      </c>
      <c r="L1739" s="131">
        <f>I1739/(ε_c1cd)</f>
        <v/>
      </c>
      <c r="M1739">
        <f>I1739*(K1739-Z_s1)</f>
        <v/>
      </c>
      <c r="N1739">
        <f>I1739*(K1739-Z_s2)</f>
        <v/>
      </c>
      <c r="O1739">
        <f>E_s*M1739</f>
        <v/>
      </c>
      <c r="P1739">
        <f>E_s*N1739</f>
        <v/>
      </c>
      <c r="Q1739">
        <f>O1739*A_s1</f>
        <v/>
      </c>
      <c r="R1739">
        <f>P1739*A_s2</f>
        <v/>
      </c>
      <c r="S1739">
        <f>Q1739*($K1739-Z_s1)</f>
        <v/>
      </c>
      <c r="T1739">
        <f>R1739*($K1739-Z_s2)</f>
        <v/>
      </c>
      <c r="U1739">
        <f>(INDIRECT("a_"&amp;U$2)/(U$2+1))*(($C1739^(U$2+1)-$H1739^(U$2+1))/(ε_c1cd^(U$2+1)))</f>
        <v/>
      </c>
      <c r="V1739">
        <f>(INDIRECT("a_"&amp;V$2)/(V$2+1))*(($C1739^(V$2+1)-$H1739^(V$2+1))/(ε_c1cd^(V$2+1)))</f>
        <v/>
      </c>
      <c r="W1739">
        <f>(INDIRECT("a_"&amp;W$2)/(W$2+1))*(($C1739^(W$2+1)-$H1739^(W$2+1))/(ε_c1cd^(W$2+1)))</f>
        <v/>
      </c>
      <c r="X1739">
        <f>(INDIRECT("a_"&amp;X$2)/(X$2+1))*(($C1739^(X$2+1)-$H1739^(X$2+1))/(ε_c1cd^(X$2+1)))</f>
        <v/>
      </c>
      <c r="Y1739">
        <f>(INDIRECT("a_"&amp;Y$2)/(Y$2+1))*(($C1739^(Y$2+1)-$H1739^(Y$2+1))/(ε_c1cd^(Y$2+1)))</f>
        <v/>
      </c>
      <c r="Z1739">
        <f>(INDIRECT("a_"&amp;Z$2)/(Z$2+2))*(($C1739^(Z$2+2)-$H1739^(Z$2+2))/(ε_c1cd^(Z$2+2)))</f>
        <v/>
      </c>
      <c r="AA1739">
        <f>(INDIRECT("a_"&amp;AA$2)/(AA$2+2))*(($C1739^(AA$2+2)-$H1739^(AA$2+2))/(ε_c1cd^(AA$2+2)))</f>
        <v/>
      </c>
      <c r="AB1739">
        <f>(INDIRECT("a_"&amp;AB$2)/(AB$2+2))*(($C1739^(AB$2+2)-$H1739^(AB$2+2))/(ε_c1cd^(AB$2+2)))</f>
        <v/>
      </c>
      <c r="AC1739">
        <f>(INDIRECT("a_"&amp;AC$2)/(AC$2+2))*(($C1739^(AC$2+2)-$H1739^(AC$2+2))/(ε_c1cd^(AC$2+2)))</f>
        <v/>
      </c>
      <c r="AD1739">
        <f>(INDIRECT("a_"&amp;AD$2)/(AD$2+2))*(($C1739^(AD$2+2)-$H1739^(AD$2+2))/(ε_c1cd^(AD$2+2)))</f>
        <v/>
      </c>
      <c r="AE1739" s="111">
        <f>(b*f_cd/L1739)*SUM(U1739:Y1739)+SUM(Q1739:R1739)</f>
        <v/>
      </c>
      <c r="AF1739" s="112">
        <f>AE1739*(K1739-y+e)</f>
        <v/>
      </c>
      <c r="AG1739" s="113">
        <f>(b*f_cd/(L1739^2))*SUM(Z1739:AD1739)+SUM(S1739:T1739)-AF1739</f>
        <v/>
      </c>
      <c r="AH1739" s="114">
        <f>AG1739&lt;0</f>
        <v/>
      </c>
      <c r="AI1739" s="115">
        <f>IF(A1739=1,FALSE,(AND(AQ1739,AH1739,NOT(AI1738))))</f>
        <v/>
      </c>
      <c r="AJ1739" s="116">
        <f>(b*f_cd/L1739)*(a_1/2*J1739^2+a_2/3*J1739^3+a_3/4*J1739^4+a_4/5*J1739^5+a_5/6*J1739^6)+SUM(Q1739:R1739)</f>
        <v/>
      </c>
      <c r="AK1739">
        <f>AJ1739*(K1739-y+e)</f>
        <v/>
      </c>
      <c r="AL1739" s="118">
        <f>(b*f_cd/(L1739^2))*(a_1/3*J1739^3+a_2/4*J1739^4+a_3/5*J1739^5+a_4/6*J1739^6+a_5/7*J1739^7)+SUM(S1739:T1739)-AK1739</f>
        <v/>
      </c>
      <c r="AM1739" s="114">
        <f>AL1739&gt;0</f>
        <v/>
      </c>
      <c r="AN1739" s="115">
        <f>IF(A1739=1,FALSE,(AND(AQ1739,AM1739,NOT(AN1738))))</f>
        <v/>
      </c>
      <c r="AO1739">
        <f>IF(D1739=1,AND(AH1739,NOT(AI1739)),AND(AM1739,NOT(AN1739)))</f>
        <v/>
      </c>
      <c r="AP1739" s="119">
        <f>IF(D1739=1,AI1739,AN1739)</f>
        <v/>
      </c>
      <c r="AQ1739" s="125">
        <f>ABS(E1739)&lt;$AQ$2</f>
        <v/>
      </c>
      <c r="AS1739">
        <f>IF(AP1739,MAX(AS$3:AS1737)+1,"")</f>
        <v/>
      </c>
    </row>
    <row r="1740">
      <c r="A1740" t="n">
        <v>1650</v>
      </c>
      <c r="B1740" s="131">
        <f>IF(A1740=1,0,IF(AP1740,0.1*ε_cu1cd,0))</f>
        <v/>
      </c>
      <c r="C1740" s="131">
        <f>IF(A1740=1,0.1*ε_cu1cd,C1739+B1739)</f>
        <v/>
      </c>
      <c r="D1740" s="113">
        <f>IF('Нормальний переріз'!$D$68&gt;0,1,2)</f>
        <v/>
      </c>
      <c r="E1740" s="144">
        <f>IF(D1740=1,F1740,G1740)</f>
        <v/>
      </c>
      <c r="F1740" s="124">
        <f>IF(AI1739,0.11*ε_cu1cd,IF(AH1739,F1739*0.01,F1739))</f>
        <v/>
      </c>
      <c r="G1740" s="124">
        <f>IF(AP1739,-0.1*ε_cu1cd,IF(AM1739,G1739*0.01,G1739))</f>
        <v/>
      </c>
      <c r="H1740" s="113">
        <f>IF(A1740=1,E1740,IF(AO1739,H1739-E1739+E1740,IF(AP1739,0.8*H1739,H1739+E1740)))</f>
        <v/>
      </c>
      <c r="I1740" s="169">
        <f>(C1740-H1740)/h</f>
        <v/>
      </c>
      <c r="J1740">
        <f>C1740/(ε_c1cd)</f>
        <v/>
      </c>
      <c r="K1740">
        <f>C1740/I1740</f>
        <v/>
      </c>
      <c r="L1740" s="131">
        <f>I1740/(ε_c1cd)</f>
        <v/>
      </c>
      <c r="M1740">
        <f>I1740*(K1740-Z_s1)</f>
        <v/>
      </c>
      <c r="N1740">
        <f>I1740*(K1740-Z_s2)</f>
        <v/>
      </c>
      <c r="O1740">
        <f>E_s*M1740</f>
        <v/>
      </c>
      <c r="P1740">
        <f>E_s*N1740</f>
        <v/>
      </c>
      <c r="Q1740">
        <f>O1740*A_s1</f>
        <v/>
      </c>
      <c r="R1740">
        <f>P1740*A_s2</f>
        <v/>
      </c>
      <c r="S1740">
        <f>Q1740*($K1740-Z_s1)</f>
        <v/>
      </c>
      <c r="T1740">
        <f>R1740*($K1740-Z_s2)</f>
        <v/>
      </c>
      <c r="U1740">
        <f>(INDIRECT("a_"&amp;U$2)/(U$2+1))*(($C1740^(U$2+1)-$H1740^(U$2+1))/(ε_c1cd^(U$2+1)))</f>
        <v/>
      </c>
      <c r="V1740">
        <f>(INDIRECT("a_"&amp;V$2)/(V$2+1))*(($C1740^(V$2+1)-$H1740^(V$2+1))/(ε_c1cd^(V$2+1)))</f>
        <v/>
      </c>
      <c r="W1740">
        <f>(INDIRECT("a_"&amp;W$2)/(W$2+1))*(($C1740^(W$2+1)-$H1740^(W$2+1))/(ε_c1cd^(W$2+1)))</f>
        <v/>
      </c>
      <c r="X1740">
        <f>(INDIRECT("a_"&amp;X$2)/(X$2+1))*(($C1740^(X$2+1)-$H1740^(X$2+1))/(ε_c1cd^(X$2+1)))</f>
        <v/>
      </c>
      <c r="Y1740">
        <f>(INDIRECT("a_"&amp;Y$2)/(Y$2+1))*(($C1740^(Y$2+1)-$H1740^(Y$2+1))/(ε_c1cd^(Y$2+1)))</f>
        <v/>
      </c>
      <c r="Z1740">
        <f>(INDIRECT("a_"&amp;Z$2)/(Z$2+2))*(($C1740^(Z$2+2)-$H1740^(Z$2+2))/(ε_c1cd^(Z$2+2)))</f>
        <v/>
      </c>
      <c r="AA1740">
        <f>(INDIRECT("a_"&amp;AA$2)/(AA$2+2))*(($C1740^(AA$2+2)-$H1740^(AA$2+2))/(ε_c1cd^(AA$2+2)))</f>
        <v/>
      </c>
      <c r="AB1740">
        <f>(INDIRECT("a_"&amp;AB$2)/(AB$2+2))*(($C1740^(AB$2+2)-$H1740^(AB$2+2))/(ε_c1cd^(AB$2+2)))</f>
        <v/>
      </c>
      <c r="AC1740">
        <f>(INDIRECT("a_"&amp;AC$2)/(AC$2+2))*(($C1740^(AC$2+2)-$H1740^(AC$2+2))/(ε_c1cd^(AC$2+2)))</f>
        <v/>
      </c>
      <c r="AD1740">
        <f>(INDIRECT("a_"&amp;AD$2)/(AD$2+2))*(($C1740^(AD$2+2)-$H1740^(AD$2+2))/(ε_c1cd^(AD$2+2)))</f>
        <v/>
      </c>
      <c r="AE1740" s="111">
        <f>(b*f_cd/L1740)*SUM(U1740:Y1740)+SUM(Q1740:R1740)</f>
        <v/>
      </c>
      <c r="AF1740" s="112">
        <f>AE1740*(K1740-y+e)</f>
        <v/>
      </c>
      <c r="AG1740" s="113">
        <f>(b*f_cd/(L1740^2))*SUM(Z1740:AD1740)+SUM(S1740:T1740)-AF1740</f>
        <v/>
      </c>
      <c r="AH1740" s="114">
        <f>AG1740&lt;0</f>
        <v/>
      </c>
      <c r="AI1740" s="115">
        <f>IF(A1740=1,FALSE,(AND(AQ1740,AH1740,NOT(AI1739))))</f>
        <v/>
      </c>
      <c r="AJ1740" s="116">
        <f>(b*f_cd/L1740)*(a_1/2*J1740^2+a_2/3*J1740^3+a_3/4*J1740^4+a_4/5*J1740^5+a_5/6*J1740^6)+SUM(Q1740:R1740)</f>
        <v/>
      </c>
      <c r="AK1740">
        <f>AJ1740*(K1740-y+e)</f>
        <v/>
      </c>
      <c r="AL1740" s="118">
        <f>(b*f_cd/(L1740^2))*(a_1/3*J1740^3+a_2/4*J1740^4+a_3/5*J1740^5+a_4/6*J1740^6+a_5/7*J1740^7)+SUM(S1740:T1740)-AK1740</f>
        <v/>
      </c>
      <c r="AM1740" s="114">
        <f>AL1740&gt;0</f>
        <v/>
      </c>
      <c r="AN1740" s="115">
        <f>IF(A1740=1,FALSE,(AND(AQ1740,AM1740,NOT(AN1739))))</f>
        <v/>
      </c>
      <c r="AO1740">
        <f>IF(D1740=1,AND(AH1740,NOT(AI1740)),AND(AM1740,NOT(AN1740)))</f>
        <v/>
      </c>
      <c r="AP1740" s="119">
        <f>IF(D1740=1,AI1740,AN1740)</f>
        <v/>
      </c>
      <c r="AQ1740" s="125">
        <f>ABS(E1740)&lt;$AQ$2</f>
        <v/>
      </c>
      <c r="AS1740">
        <f>IF(AP1740,MAX(AS$3:AS1738)+1,"")</f>
        <v/>
      </c>
    </row>
    <row r="1741">
      <c r="A1741" t="n">
        <v>1651</v>
      </c>
      <c r="B1741" s="131">
        <f>IF(A1741=1,0,IF(AP1741,0.1*ε_cu1cd,0))</f>
        <v/>
      </c>
      <c r="C1741" s="131">
        <f>IF(A1741=1,0.1*ε_cu1cd,C1740+B1740)</f>
        <v/>
      </c>
      <c r="D1741" s="113">
        <f>IF('Нормальний переріз'!$D$68&gt;0,1,2)</f>
        <v/>
      </c>
      <c r="E1741" s="144">
        <f>IF(D1741=1,F1741,G1741)</f>
        <v/>
      </c>
      <c r="F1741" s="124">
        <f>IF(AI1740,0.11*ε_cu1cd,IF(AH1740,F1740*0.01,F1740))</f>
        <v/>
      </c>
      <c r="G1741" s="124">
        <f>IF(AP1740,-0.1*ε_cu1cd,IF(AM1740,G1740*0.01,G1740))</f>
        <v/>
      </c>
      <c r="H1741" s="113">
        <f>IF(A1741=1,E1741,IF(AO1740,H1740-E1740+E1741,IF(AP1740,0.8*H1740,H1740+E1741)))</f>
        <v/>
      </c>
      <c r="I1741" s="169">
        <f>(C1741-H1741)/h</f>
        <v/>
      </c>
      <c r="J1741">
        <f>C1741/(ε_c1cd)</f>
        <v/>
      </c>
      <c r="K1741">
        <f>C1741/I1741</f>
        <v/>
      </c>
      <c r="L1741" s="131">
        <f>I1741/(ε_c1cd)</f>
        <v/>
      </c>
      <c r="M1741">
        <f>I1741*(K1741-Z_s1)</f>
        <v/>
      </c>
      <c r="N1741">
        <f>I1741*(K1741-Z_s2)</f>
        <v/>
      </c>
      <c r="O1741">
        <f>E_s*M1741</f>
        <v/>
      </c>
      <c r="P1741">
        <f>E_s*N1741</f>
        <v/>
      </c>
      <c r="Q1741">
        <f>O1741*A_s1</f>
        <v/>
      </c>
      <c r="R1741">
        <f>P1741*A_s2</f>
        <v/>
      </c>
      <c r="S1741">
        <f>Q1741*($K1741-Z_s1)</f>
        <v/>
      </c>
      <c r="T1741">
        <f>R1741*($K1741-Z_s2)</f>
        <v/>
      </c>
      <c r="U1741">
        <f>(INDIRECT("a_"&amp;U$2)/(U$2+1))*(($C1741^(U$2+1)-$H1741^(U$2+1))/(ε_c1cd^(U$2+1)))</f>
        <v/>
      </c>
      <c r="V1741">
        <f>(INDIRECT("a_"&amp;V$2)/(V$2+1))*(($C1741^(V$2+1)-$H1741^(V$2+1))/(ε_c1cd^(V$2+1)))</f>
        <v/>
      </c>
      <c r="W1741">
        <f>(INDIRECT("a_"&amp;W$2)/(W$2+1))*(($C1741^(W$2+1)-$H1741^(W$2+1))/(ε_c1cd^(W$2+1)))</f>
        <v/>
      </c>
      <c r="X1741">
        <f>(INDIRECT("a_"&amp;X$2)/(X$2+1))*(($C1741^(X$2+1)-$H1741^(X$2+1))/(ε_c1cd^(X$2+1)))</f>
        <v/>
      </c>
      <c r="Y1741">
        <f>(INDIRECT("a_"&amp;Y$2)/(Y$2+1))*(($C1741^(Y$2+1)-$H1741^(Y$2+1))/(ε_c1cd^(Y$2+1)))</f>
        <v/>
      </c>
      <c r="Z1741">
        <f>(INDIRECT("a_"&amp;Z$2)/(Z$2+2))*(($C1741^(Z$2+2)-$H1741^(Z$2+2))/(ε_c1cd^(Z$2+2)))</f>
        <v/>
      </c>
      <c r="AA1741">
        <f>(INDIRECT("a_"&amp;AA$2)/(AA$2+2))*(($C1741^(AA$2+2)-$H1741^(AA$2+2))/(ε_c1cd^(AA$2+2)))</f>
        <v/>
      </c>
      <c r="AB1741">
        <f>(INDIRECT("a_"&amp;AB$2)/(AB$2+2))*(($C1741^(AB$2+2)-$H1741^(AB$2+2))/(ε_c1cd^(AB$2+2)))</f>
        <v/>
      </c>
      <c r="AC1741">
        <f>(INDIRECT("a_"&amp;AC$2)/(AC$2+2))*(($C1741^(AC$2+2)-$H1741^(AC$2+2))/(ε_c1cd^(AC$2+2)))</f>
        <v/>
      </c>
      <c r="AD1741">
        <f>(INDIRECT("a_"&amp;AD$2)/(AD$2+2))*(($C1741^(AD$2+2)-$H1741^(AD$2+2))/(ε_c1cd^(AD$2+2)))</f>
        <v/>
      </c>
      <c r="AE1741" s="111">
        <f>(b*f_cd/L1741)*SUM(U1741:Y1741)+SUM(Q1741:R1741)</f>
        <v/>
      </c>
      <c r="AF1741" s="112">
        <f>AE1741*(K1741-y+e)</f>
        <v/>
      </c>
      <c r="AG1741" s="113">
        <f>(b*f_cd/(L1741^2))*SUM(Z1741:AD1741)+SUM(S1741:T1741)-AF1741</f>
        <v/>
      </c>
      <c r="AH1741" s="114">
        <f>AG1741&lt;0</f>
        <v/>
      </c>
      <c r="AI1741" s="115">
        <f>IF(A1741=1,FALSE,(AND(AQ1741,AH1741,NOT(AI1740))))</f>
        <v/>
      </c>
      <c r="AJ1741" s="116">
        <f>(b*f_cd/L1741)*(a_1/2*J1741^2+a_2/3*J1741^3+a_3/4*J1741^4+a_4/5*J1741^5+a_5/6*J1741^6)+SUM(Q1741:R1741)</f>
        <v/>
      </c>
      <c r="AK1741">
        <f>AJ1741*(K1741-y+e)</f>
        <v/>
      </c>
      <c r="AL1741" s="118">
        <f>(b*f_cd/(L1741^2))*(a_1/3*J1741^3+a_2/4*J1741^4+a_3/5*J1741^5+a_4/6*J1741^6+a_5/7*J1741^7)+SUM(S1741:T1741)-AK1741</f>
        <v/>
      </c>
      <c r="AM1741" s="114">
        <f>AL1741&gt;0</f>
        <v/>
      </c>
      <c r="AN1741" s="115">
        <f>IF(A1741=1,FALSE,(AND(AQ1741,AM1741,NOT(AN1740))))</f>
        <v/>
      </c>
      <c r="AO1741">
        <f>IF(D1741=1,AND(AH1741,NOT(AI1741)),AND(AM1741,NOT(AN1741)))</f>
        <v/>
      </c>
      <c r="AP1741" s="119">
        <f>IF(D1741=1,AI1741,AN1741)</f>
        <v/>
      </c>
      <c r="AQ1741" s="125">
        <f>ABS(E1741)&lt;$AQ$2</f>
        <v/>
      </c>
      <c r="AS1741">
        <f>IF(AP1741,MAX(AS$3:AS1739)+1,"")</f>
        <v/>
      </c>
    </row>
    <row r="1742">
      <c r="A1742" t="n">
        <v>1652</v>
      </c>
      <c r="B1742" s="131">
        <f>IF(A1742=1,0,IF(AP1742,0.1*ε_cu1cd,0))</f>
        <v/>
      </c>
      <c r="C1742" s="131">
        <f>IF(A1742=1,0.1*ε_cu1cd,C1741+B1741)</f>
        <v/>
      </c>
      <c r="D1742" s="113">
        <f>IF('Нормальний переріз'!$D$68&gt;0,1,2)</f>
        <v/>
      </c>
      <c r="E1742" s="144">
        <f>IF(D1742=1,F1742,G1742)</f>
        <v/>
      </c>
      <c r="F1742" s="124">
        <f>IF(AI1741,0.11*ε_cu1cd,IF(AH1741,F1741*0.01,F1741))</f>
        <v/>
      </c>
      <c r="G1742" s="124">
        <f>IF(AP1741,-0.1*ε_cu1cd,IF(AM1741,G1741*0.01,G1741))</f>
        <v/>
      </c>
      <c r="H1742" s="113">
        <f>IF(A1742=1,E1742,IF(AO1741,H1741-E1741+E1742,IF(AP1741,0.8*H1741,H1741+E1742)))</f>
        <v/>
      </c>
      <c r="I1742" s="169">
        <f>(C1742-H1742)/h</f>
        <v/>
      </c>
      <c r="J1742">
        <f>C1742/(ε_c1cd)</f>
        <v/>
      </c>
      <c r="K1742">
        <f>C1742/I1742</f>
        <v/>
      </c>
      <c r="L1742" s="131">
        <f>I1742/(ε_c1cd)</f>
        <v/>
      </c>
      <c r="M1742">
        <f>I1742*(K1742-Z_s1)</f>
        <v/>
      </c>
      <c r="N1742">
        <f>I1742*(K1742-Z_s2)</f>
        <v/>
      </c>
      <c r="O1742">
        <f>E_s*M1742</f>
        <v/>
      </c>
      <c r="P1742">
        <f>E_s*N1742</f>
        <v/>
      </c>
      <c r="Q1742">
        <f>O1742*A_s1</f>
        <v/>
      </c>
      <c r="R1742">
        <f>P1742*A_s2</f>
        <v/>
      </c>
      <c r="S1742">
        <f>Q1742*($K1742-Z_s1)</f>
        <v/>
      </c>
      <c r="T1742">
        <f>R1742*($K1742-Z_s2)</f>
        <v/>
      </c>
      <c r="U1742">
        <f>(INDIRECT("a_"&amp;U$2)/(U$2+1))*(($C1742^(U$2+1)-$H1742^(U$2+1))/(ε_c1cd^(U$2+1)))</f>
        <v/>
      </c>
      <c r="V1742">
        <f>(INDIRECT("a_"&amp;V$2)/(V$2+1))*(($C1742^(V$2+1)-$H1742^(V$2+1))/(ε_c1cd^(V$2+1)))</f>
        <v/>
      </c>
      <c r="W1742">
        <f>(INDIRECT("a_"&amp;W$2)/(W$2+1))*(($C1742^(W$2+1)-$H1742^(W$2+1))/(ε_c1cd^(W$2+1)))</f>
        <v/>
      </c>
      <c r="X1742">
        <f>(INDIRECT("a_"&amp;X$2)/(X$2+1))*(($C1742^(X$2+1)-$H1742^(X$2+1))/(ε_c1cd^(X$2+1)))</f>
        <v/>
      </c>
      <c r="Y1742">
        <f>(INDIRECT("a_"&amp;Y$2)/(Y$2+1))*(($C1742^(Y$2+1)-$H1742^(Y$2+1))/(ε_c1cd^(Y$2+1)))</f>
        <v/>
      </c>
      <c r="Z1742">
        <f>(INDIRECT("a_"&amp;Z$2)/(Z$2+2))*(($C1742^(Z$2+2)-$H1742^(Z$2+2))/(ε_c1cd^(Z$2+2)))</f>
        <v/>
      </c>
      <c r="AA1742">
        <f>(INDIRECT("a_"&amp;AA$2)/(AA$2+2))*(($C1742^(AA$2+2)-$H1742^(AA$2+2))/(ε_c1cd^(AA$2+2)))</f>
        <v/>
      </c>
      <c r="AB1742">
        <f>(INDIRECT("a_"&amp;AB$2)/(AB$2+2))*(($C1742^(AB$2+2)-$H1742^(AB$2+2))/(ε_c1cd^(AB$2+2)))</f>
        <v/>
      </c>
      <c r="AC1742">
        <f>(INDIRECT("a_"&amp;AC$2)/(AC$2+2))*(($C1742^(AC$2+2)-$H1742^(AC$2+2))/(ε_c1cd^(AC$2+2)))</f>
        <v/>
      </c>
      <c r="AD1742">
        <f>(INDIRECT("a_"&amp;AD$2)/(AD$2+2))*(($C1742^(AD$2+2)-$H1742^(AD$2+2))/(ε_c1cd^(AD$2+2)))</f>
        <v/>
      </c>
      <c r="AE1742" s="111">
        <f>(b*f_cd/L1742)*SUM(U1742:Y1742)+SUM(Q1742:R1742)</f>
        <v/>
      </c>
      <c r="AF1742" s="112">
        <f>AE1742*(K1742-y+e)</f>
        <v/>
      </c>
      <c r="AG1742" s="113">
        <f>(b*f_cd/(L1742^2))*SUM(Z1742:AD1742)+SUM(S1742:T1742)-AF1742</f>
        <v/>
      </c>
      <c r="AH1742" s="114">
        <f>AG1742&lt;0</f>
        <v/>
      </c>
      <c r="AI1742" s="115">
        <f>IF(A1742=1,FALSE,(AND(AQ1742,AH1742,NOT(AI1741))))</f>
        <v/>
      </c>
      <c r="AJ1742" s="116">
        <f>(b*f_cd/L1742)*(a_1/2*J1742^2+a_2/3*J1742^3+a_3/4*J1742^4+a_4/5*J1742^5+a_5/6*J1742^6)+SUM(Q1742:R1742)</f>
        <v/>
      </c>
      <c r="AK1742">
        <f>AJ1742*(K1742-y+e)</f>
        <v/>
      </c>
      <c r="AL1742" s="118">
        <f>(b*f_cd/(L1742^2))*(a_1/3*J1742^3+a_2/4*J1742^4+a_3/5*J1742^5+a_4/6*J1742^6+a_5/7*J1742^7)+SUM(S1742:T1742)-AK1742</f>
        <v/>
      </c>
      <c r="AM1742" s="114">
        <f>AL1742&gt;0</f>
        <v/>
      </c>
      <c r="AN1742" s="115">
        <f>IF(A1742=1,FALSE,(AND(AQ1742,AM1742,NOT(AN1741))))</f>
        <v/>
      </c>
      <c r="AO1742">
        <f>IF(D1742=1,AND(AH1742,NOT(AI1742)),AND(AM1742,NOT(AN1742)))</f>
        <v/>
      </c>
      <c r="AP1742" s="119">
        <f>IF(D1742=1,AI1742,AN1742)</f>
        <v/>
      </c>
      <c r="AQ1742" s="125">
        <f>ABS(E1742)&lt;$AQ$2</f>
        <v/>
      </c>
      <c r="AS1742">
        <f>IF(AP1742,MAX(AS$3:AS1740)+1,"")</f>
        <v/>
      </c>
    </row>
    <row r="1743">
      <c r="A1743" t="n">
        <v>1653</v>
      </c>
      <c r="B1743" s="131">
        <f>IF(A1743=1,0,IF(AP1743,0.1*ε_cu1cd,0))</f>
        <v/>
      </c>
      <c r="C1743" s="131">
        <f>IF(A1743=1,0.1*ε_cu1cd,C1742+B1742)</f>
        <v/>
      </c>
      <c r="D1743" s="113">
        <f>IF('Нормальний переріз'!$D$68&gt;0,1,2)</f>
        <v/>
      </c>
      <c r="E1743" s="144">
        <f>IF(D1743=1,F1743,G1743)</f>
        <v/>
      </c>
      <c r="F1743" s="124">
        <f>IF(AI1742,0.11*ε_cu1cd,IF(AH1742,F1742*0.01,F1742))</f>
        <v/>
      </c>
      <c r="G1743" s="124">
        <f>IF(AP1742,-0.1*ε_cu1cd,IF(AM1742,G1742*0.01,G1742))</f>
        <v/>
      </c>
      <c r="H1743" s="113">
        <f>IF(A1743=1,E1743,IF(AO1742,H1742-E1742+E1743,IF(AP1742,0.8*H1742,H1742+E1743)))</f>
        <v/>
      </c>
      <c r="I1743" s="169">
        <f>(C1743-H1743)/h</f>
        <v/>
      </c>
      <c r="J1743">
        <f>C1743/(ε_c1cd)</f>
        <v/>
      </c>
      <c r="K1743">
        <f>C1743/I1743</f>
        <v/>
      </c>
      <c r="L1743" s="131">
        <f>I1743/(ε_c1cd)</f>
        <v/>
      </c>
      <c r="M1743">
        <f>I1743*(K1743-Z_s1)</f>
        <v/>
      </c>
      <c r="N1743">
        <f>I1743*(K1743-Z_s2)</f>
        <v/>
      </c>
      <c r="O1743">
        <f>E_s*M1743</f>
        <v/>
      </c>
      <c r="P1743">
        <f>E_s*N1743</f>
        <v/>
      </c>
      <c r="Q1743">
        <f>O1743*A_s1</f>
        <v/>
      </c>
      <c r="R1743">
        <f>P1743*A_s2</f>
        <v/>
      </c>
      <c r="S1743">
        <f>Q1743*($K1743-Z_s1)</f>
        <v/>
      </c>
      <c r="T1743">
        <f>R1743*($K1743-Z_s2)</f>
        <v/>
      </c>
      <c r="U1743">
        <f>(INDIRECT("a_"&amp;U$2)/(U$2+1))*(($C1743^(U$2+1)-$H1743^(U$2+1))/(ε_c1cd^(U$2+1)))</f>
        <v/>
      </c>
      <c r="V1743">
        <f>(INDIRECT("a_"&amp;V$2)/(V$2+1))*(($C1743^(V$2+1)-$H1743^(V$2+1))/(ε_c1cd^(V$2+1)))</f>
        <v/>
      </c>
      <c r="W1743">
        <f>(INDIRECT("a_"&amp;W$2)/(W$2+1))*(($C1743^(W$2+1)-$H1743^(W$2+1))/(ε_c1cd^(W$2+1)))</f>
        <v/>
      </c>
      <c r="X1743">
        <f>(INDIRECT("a_"&amp;X$2)/(X$2+1))*(($C1743^(X$2+1)-$H1743^(X$2+1))/(ε_c1cd^(X$2+1)))</f>
        <v/>
      </c>
      <c r="Y1743">
        <f>(INDIRECT("a_"&amp;Y$2)/(Y$2+1))*(($C1743^(Y$2+1)-$H1743^(Y$2+1))/(ε_c1cd^(Y$2+1)))</f>
        <v/>
      </c>
      <c r="Z1743">
        <f>(INDIRECT("a_"&amp;Z$2)/(Z$2+2))*(($C1743^(Z$2+2)-$H1743^(Z$2+2))/(ε_c1cd^(Z$2+2)))</f>
        <v/>
      </c>
      <c r="AA1743">
        <f>(INDIRECT("a_"&amp;AA$2)/(AA$2+2))*(($C1743^(AA$2+2)-$H1743^(AA$2+2))/(ε_c1cd^(AA$2+2)))</f>
        <v/>
      </c>
      <c r="AB1743">
        <f>(INDIRECT("a_"&amp;AB$2)/(AB$2+2))*(($C1743^(AB$2+2)-$H1743^(AB$2+2))/(ε_c1cd^(AB$2+2)))</f>
        <v/>
      </c>
      <c r="AC1743">
        <f>(INDIRECT("a_"&amp;AC$2)/(AC$2+2))*(($C1743^(AC$2+2)-$H1743^(AC$2+2))/(ε_c1cd^(AC$2+2)))</f>
        <v/>
      </c>
      <c r="AD1743">
        <f>(INDIRECT("a_"&amp;AD$2)/(AD$2+2))*(($C1743^(AD$2+2)-$H1743^(AD$2+2))/(ε_c1cd^(AD$2+2)))</f>
        <v/>
      </c>
      <c r="AE1743" s="111">
        <f>(b*f_cd/L1743)*SUM(U1743:Y1743)+SUM(Q1743:R1743)</f>
        <v/>
      </c>
      <c r="AF1743" s="112">
        <f>AE1743*(K1743-y+e)</f>
        <v/>
      </c>
      <c r="AG1743" s="113">
        <f>(b*f_cd/(L1743^2))*SUM(Z1743:AD1743)+SUM(S1743:T1743)-AF1743</f>
        <v/>
      </c>
      <c r="AH1743" s="114">
        <f>AG1743&lt;0</f>
        <v/>
      </c>
      <c r="AI1743" s="115">
        <f>IF(A1743=1,FALSE,(AND(AQ1743,AH1743,NOT(AI1742))))</f>
        <v/>
      </c>
      <c r="AJ1743" s="116">
        <f>(b*f_cd/L1743)*(a_1/2*J1743^2+a_2/3*J1743^3+a_3/4*J1743^4+a_4/5*J1743^5+a_5/6*J1743^6)+SUM(Q1743:R1743)</f>
        <v/>
      </c>
      <c r="AK1743">
        <f>AJ1743*(K1743-y+e)</f>
        <v/>
      </c>
      <c r="AL1743" s="118">
        <f>(b*f_cd/(L1743^2))*(a_1/3*J1743^3+a_2/4*J1743^4+a_3/5*J1743^5+a_4/6*J1743^6+a_5/7*J1743^7)+SUM(S1743:T1743)-AK1743</f>
        <v/>
      </c>
      <c r="AM1743" s="114">
        <f>AL1743&gt;0</f>
        <v/>
      </c>
      <c r="AN1743" s="115">
        <f>IF(A1743=1,FALSE,(AND(AQ1743,AM1743,NOT(AN1742))))</f>
        <v/>
      </c>
      <c r="AO1743">
        <f>IF(D1743=1,AND(AH1743,NOT(AI1743)),AND(AM1743,NOT(AN1743)))</f>
        <v/>
      </c>
      <c r="AP1743" s="119">
        <f>IF(D1743=1,AI1743,AN1743)</f>
        <v/>
      </c>
      <c r="AQ1743" s="125">
        <f>ABS(E1743)&lt;$AQ$2</f>
        <v/>
      </c>
      <c r="AS1743">
        <f>IF(AP1743,MAX(AS$3:AS1741)+1,"")</f>
        <v/>
      </c>
    </row>
    <row r="1744">
      <c r="A1744" t="n">
        <v>1654</v>
      </c>
      <c r="B1744" s="131">
        <f>IF(A1744=1,0,IF(AP1744,0.1*ε_cu1cd,0))</f>
        <v/>
      </c>
      <c r="C1744" s="131">
        <f>IF(A1744=1,0.1*ε_cu1cd,C1743+B1743)</f>
        <v/>
      </c>
      <c r="D1744" s="113">
        <f>IF('Нормальний переріз'!$D$68&gt;0,1,2)</f>
        <v/>
      </c>
      <c r="E1744" s="144">
        <f>IF(D1744=1,F1744,G1744)</f>
        <v/>
      </c>
      <c r="F1744" s="124">
        <f>IF(AI1743,0.11*ε_cu1cd,IF(AH1743,F1743*0.01,F1743))</f>
        <v/>
      </c>
      <c r="G1744" s="124">
        <f>IF(AP1743,-0.1*ε_cu1cd,IF(AM1743,G1743*0.01,G1743))</f>
        <v/>
      </c>
      <c r="H1744" s="113">
        <f>IF(A1744=1,E1744,IF(AO1743,H1743-E1743+E1744,IF(AP1743,0.8*H1743,H1743+E1744)))</f>
        <v/>
      </c>
      <c r="I1744" s="169">
        <f>(C1744-H1744)/h</f>
        <v/>
      </c>
      <c r="J1744">
        <f>C1744/(ε_c1cd)</f>
        <v/>
      </c>
      <c r="K1744">
        <f>C1744/I1744</f>
        <v/>
      </c>
      <c r="L1744" s="131">
        <f>I1744/(ε_c1cd)</f>
        <v/>
      </c>
      <c r="M1744">
        <f>I1744*(K1744-Z_s1)</f>
        <v/>
      </c>
      <c r="N1744">
        <f>I1744*(K1744-Z_s2)</f>
        <v/>
      </c>
      <c r="O1744">
        <f>E_s*M1744</f>
        <v/>
      </c>
      <c r="P1744">
        <f>E_s*N1744</f>
        <v/>
      </c>
      <c r="Q1744">
        <f>O1744*A_s1</f>
        <v/>
      </c>
      <c r="R1744">
        <f>P1744*A_s2</f>
        <v/>
      </c>
      <c r="S1744">
        <f>Q1744*($K1744-Z_s1)</f>
        <v/>
      </c>
      <c r="T1744">
        <f>R1744*($K1744-Z_s2)</f>
        <v/>
      </c>
      <c r="U1744">
        <f>(INDIRECT("a_"&amp;U$2)/(U$2+1))*(($C1744^(U$2+1)-$H1744^(U$2+1))/(ε_c1cd^(U$2+1)))</f>
        <v/>
      </c>
      <c r="V1744">
        <f>(INDIRECT("a_"&amp;V$2)/(V$2+1))*(($C1744^(V$2+1)-$H1744^(V$2+1))/(ε_c1cd^(V$2+1)))</f>
        <v/>
      </c>
      <c r="W1744">
        <f>(INDIRECT("a_"&amp;W$2)/(W$2+1))*(($C1744^(W$2+1)-$H1744^(W$2+1))/(ε_c1cd^(W$2+1)))</f>
        <v/>
      </c>
      <c r="X1744">
        <f>(INDIRECT("a_"&amp;X$2)/(X$2+1))*(($C1744^(X$2+1)-$H1744^(X$2+1))/(ε_c1cd^(X$2+1)))</f>
        <v/>
      </c>
      <c r="Y1744">
        <f>(INDIRECT("a_"&amp;Y$2)/(Y$2+1))*(($C1744^(Y$2+1)-$H1744^(Y$2+1))/(ε_c1cd^(Y$2+1)))</f>
        <v/>
      </c>
      <c r="Z1744">
        <f>(INDIRECT("a_"&amp;Z$2)/(Z$2+2))*(($C1744^(Z$2+2)-$H1744^(Z$2+2))/(ε_c1cd^(Z$2+2)))</f>
        <v/>
      </c>
      <c r="AA1744">
        <f>(INDIRECT("a_"&amp;AA$2)/(AA$2+2))*(($C1744^(AA$2+2)-$H1744^(AA$2+2))/(ε_c1cd^(AA$2+2)))</f>
        <v/>
      </c>
      <c r="AB1744">
        <f>(INDIRECT("a_"&amp;AB$2)/(AB$2+2))*(($C1744^(AB$2+2)-$H1744^(AB$2+2))/(ε_c1cd^(AB$2+2)))</f>
        <v/>
      </c>
      <c r="AC1744">
        <f>(INDIRECT("a_"&amp;AC$2)/(AC$2+2))*(($C1744^(AC$2+2)-$H1744^(AC$2+2))/(ε_c1cd^(AC$2+2)))</f>
        <v/>
      </c>
      <c r="AD1744">
        <f>(INDIRECT("a_"&amp;AD$2)/(AD$2+2))*(($C1744^(AD$2+2)-$H1744^(AD$2+2))/(ε_c1cd^(AD$2+2)))</f>
        <v/>
      </c>
      <c r="AE1744" s="111">
        <f>(b*f_cd/L1744)*SUM(U1744:Y1744)+SUM(Q1744:R1744)</f>
        <v/>
      </c>
      <c r="AF1744" s="112">
        <f>AE1744*(K1744-y+e)</f>
        <v/>
      </c>
      <c r="AG1744" s="113">
        <f>(b*f_cd/(L1744^2))*SUM(Z1744:AD1744)+SUM(S1744:T1744)-AF1744</f>
        <v/>
      </c>
      <c r="AH1744" s="114">
        <f>AG1744&lt;0</f>
        <v/>
      </c>
      <c r="AI1744" s="115">
        <f>IF(A1744=1,FALSE,(AND(AQ1744,AH1744,NOT(AI1743))))</f>
        <v/>
      </c>
      <c r="AJ1744" s="116">
        <f>(b*f_cd/L1744)*(a_1/2*J1744^2+a_2/3*J1744^3+a_3/4*J1744^4+a_4/5*J1744^5+a_5/6*J1744^6)+SUM(Q1744:R1744)</f>
        <v/>
      </c>
      <c r="AK1744">
        <f>AJ1744*(K1744-y+e)</f>
        <v/>
      </c>
      <c r="AL1744" s="118">
        <f>(b*f_cd/(L1744^2))*(a_1/3*J1744^3+a_2/4*J1744^4+a_3/5*J1744^5+a_4/6*J1744^6+a_5/7*J1744^7)+SUM(S1744:T1744)-AK1744</f>
        <v/>
      </c>
      <c r="AM1744" s="114">
        <f>AL1744&gt;0</f>
        <v/>
      </c>
      <c r="AN1744" s="115">
        <f>IF(A1744=1,FALSE,(AND(AQ1744,AM1744,NOT(AN1743))))</f>
        <v/>
      </c>
      <c r="AO1744">
        <f>IF(D1744=1,AND(AH1744,NOT(AI1744)),AND(AM1744,NOT(AN1744)))</f>
        <v/>
      </c>
      <c r="AP1744" s="119">
        <f>IF(D1744=1,AI1744,AN1744)</f>
        <v/>
      </c>
      <c r="AQ1744" s="125">
        <f>ABS(E1744)&lt;$AQ$2</f>
        <v/>
      </c>
      <c r="AS1744">
        <f>IF(AP1744,MAX(AS$3:AS1742)+1,"")</f>
        <v/>
      </c>
    </row>
    <row r="1745">
      <c r="A1745" t="n">
        <v>1655</v>
      </c>
      <c r="B1745" s="131">
        <f>IF(A1745=1,0,IF(AP1745,0.1*ε_cu1cd,0))</f>
        <v/>
      </c>
      <c r="C1745" s="131">
        <f>IF(A1745=1,0.1*ε_cu1cd,C1744+B1744)</f>
        <v/>
      </c>
      <c r="D1745" s="113">
        <f>IF('Нормальний переріз'!$D$68&gt;0,1,2)</f>
        <v/>
      </c>
      <c r="E1745" s="144">
        <f>IF(D1745=1,F1745,G1745)</f>
        <v/>
      </c>
      <c r="F1745" s="124">
        <f>IF(AI1744,0.11*ε_cu1cd,IF(AH1744,F1744*0.01,F1744))</f>
        <v/>
      </c>
      <c r="G1745" s="124">
        <f>IF(AP1744,-0.1*ε_cu1cd,IF(AM1744,G1744*0.01,G1744))</f>
        <v/>
      </c>
      <c r="H1745" s="113">
        <f>IF(A1745=1,E1745,IF(AO1744,H1744-E1744+E1745,IF(AP1744,0.8*H1744,H1744+E1745)))</f>
        <v/>
      </c>
      <c r="I1745" s="169">
        <f>(C1745-H1745)/h</f>
        <v/>
      </c>
      <c r="J1745">
        <f>C1745/(ε_c1cd)</f>
        <v/>
      </c>
      <c r="K1745">
        <f>C1745/I1745</f>
        <v/>
      </c>
      <c r="L1745" s="131">
        <f>I1745/(ε_c1cd)</f>
        <v/>
      </c>
      <c r="M1745">
        <f>I1745*(K1745-Z_s1)</f>
        <v/>
      </c>
      <c r="N1745">
        <f>I1745*(K1745-Z_s2)</f>
        <v/>
      </c>
      <c r="O1745">
        <f>E_s*M1745</f>
        <v/>
      </c>
      <c r="P1745">
        <f>E_s*N1745</f>
        <v/>
      </c>
      <c r="Q1745">
        <f>O1745*A_s1</f>
        <v/>
      </c>
      <c r="R1745">
        <f>P1745*A_s2</f>
        <v/>
      </c>
      <c r="S1745">
        <f>Q1745*($K1745-Z_s1)</f>
        <v/>
      </c>
      <c r="T1745">
        <f>R1745*($K1745-Z_s2)</f>
        <v/>
      </c>
      <c r="U1745">
        <f>(INDIRECT("a_"&amp;U$2)/(U$2+1))*(($C1745^(U$2+1)-$H1745^(U$2+1))/(ε_c1cd^(U$2+1)))</f>
        <v/>
      </c>
      <c r="V1745">
        <f>(INDIRECT("a_"&amp;V$2)/(V$2+1))*(($C1745^(V$2+1)-$H1745^(V$2+1))/(ε_c1cd^(V$2+1)))</f>
        <v/>
      </c>
      <c r="W1745">
        <f>(INDIRECT("a_"&amp;W$2)/(W$2+1))*(($C1745^(W$2+1)-$H1745^(W$2+1))/(ε_c1cd^(W$2+1)))</f>
        <v/>
      </c>
      <c r="X1745">
        <f>(INDIRECT("a_"&amp;X$2)/(X$2+1))*(($C1745^(X$2+1)-$H1745^(X$2+1))/(ε_c1cd^(X$2+1)))</f>
        <v/>
      </c>
      <c r="Y1745">
        <f>(INDIRECT("a_"&amp;Y$2)/(Y$2+1))*(($C1745^(Y$2+1)-$H1745^(Y$2+1))/(ε_c1cd^(Y$2+1)))</f>
        <v/>
      </c>
      <c r="Z1745">
        <f>(INDIRECT("a_"&amp;Z$2)/(Z$2+2))*(($C1745^(Z$2+2)-$H1745^(Z$2+2))/(ε_c1cd^(Z$2+2)))</f>
        <v/>
      </c>
      <c r="AA1745">
        <f>(INDIRECT("a_"&amp;AA$2)/(AA$2+2))*(($C1745^(AA$2+2)-$H1745^(AA$2+2))/(ε_c1cd^(AA$2+2)))</f>
        <v/>
      </c>
      <c r="AB1745">
        <f>(INDIRECT("a_"&amp;AB$2)/(AB$2+2))*(($C1745^(AB$2+2)-$H1745^(AB$2+2))/(ε_c1cd^(AB$2+2)))</f>
        <v/>
      </c>
      <c r="AC1745">
        <f>(INDIRECT("a_"&amp;AC$2)/(AC$2+2))*(($C1745^(AC$2+2)-$H1745^(AC$2+2))/(ε_c1cd^(AC$2+2)))</f>
        <v/>
      </c>
      <c r="AD1745">
        <f>(INDIRECT("a_"&amp;AD$2)/(AD$2+2))*(($C1745^(AD$2+2)-$H1745^(AD$2+2))/(ε_c1cd^(AD$2+2)))</f>
        <v/>
      </c>
      <c r="AE1745" s="111">
        <f>(b*f_cd/L1745)*SUM(U1745:Y1745)+SUM(Q1745:R1745)</f>
        <v/>
      </c>
      <c r="AF1745" s="112">
        <f>AE1745*(K1745-y+e)</f>
        <v/>
      </c>
      <c r="AG1745" s="113">
        <f>(b*f_cd/(L1745^2))*SUM(Z1745:AD1745)+SUM(S1745:T1745)-AF1745</f>
        <v/>
      </c>
      <c r="AH1745" s="114">
        <f>AG1745&lt;0</f>
        <v/>
      </c>
      <c r="AI1745" s="115">
        <f>IF(A1745=1,FALSE,(AND(AQ1745,AH1745,NOT(AI1744))))</f>
        <v/>
      </c>
      <c r="AJ1745" s="116">
        <f>(b*f_cd/L1745)*(a_1/2*J1745^2+a_2/3*J1745^3+a_3/4*J1745^4+a_4/5*J1745^5+a_5/6*J1745^6)+SUM(Q1745:R1745)</f>
        <v/>
      </c>
      <c r="AK1745">
        <f>AJ1745*(K1745-y+e)</f>
        <v/>
      </c>
      <c r="AL1745" s="118">
        <f>(b*f_cd/(L1745^2))*(a_1/3*J1745^3+a_2/4*J1745^4+a_3/5*J1745^5+a_4/6*J1745^6+a_5/7*J1745^7)+SUM(S1745:T1745)-AK1745</f>
        <v/>
      </c>
      <c r="AM1745" s="114">
        <f>AL1745&gt;0</f>
        <v/>
      </c>
      <c r="AN1745" s="115">
        <f>IF(A1745=1,FALSE,(AND(AQ1745,AM1745,NOT(AN1744))))</f>
        <v/>
      </c>
      <c r="AO1745">
        <f>IF(D1745=1,AND(AH1745,NOT(AI1745)),AND(AM1745,NOT(AN1745)))</f>
        <v/>
      </c>
      <c r="AP1745" s="119">
        <f>IF(D1745=1,AI1745,AN1745)</f>
        <v/>
      </c>
      <c r="AQ1745" s="125">
        <f>ABS(E1745)&lt;$AQ$2</f>
        <v/>
      </c>
      <c r="AS1745">
        <f>IF(AP1745,MAX(AS$3:AS1743)+1,"")</f>
        <v/>
      </c>
    </row>
    <row r="1746">
      <c r="A1746" t="n">
        <v>1656</v>
      </c>
      <c r="B1746" s="131">
        <f>IF(A1746=1,0,IF(AP1746,0.1*ε_cu1cd,0))</f>
        <v/>
      </c>
      <c r="C1746" s="131">
        <f>IF(A1746=1,0.1*ε_cu1cd,C1745+B1745)</f>
        <v/>
      </c>
      <c r="D1746" s="113">
        <f>IF('Нормальний переріз'!$D$68&gt;0,1,2)</f>
        <v/>
      </c>
      <c r="E1746" s="144">
        <f>IF(D1746=1,F1746,G1746)</f>
        <v/>
      </c>
      <c r="F1746" s="124">
        <f>IF(AI1745,0.11*ε_cu1cd,IF(AH1745,F1745*0.01,F1745))</f>
        <v/>
      </c>
      <c r="G1746" s="124">
        <f>IF(AP1745,-0.1*ε_cu1cd,IF(AM1745,G1745*0.01,G1745))</f>
        <v/>
      </c>
      <c r="H1746" s="113">
        <f>IF(A1746=1,E1746,IF(AO1745,H1745-E1745+E1746,IF(AP1745,0.8*H1745,H1745+E1746)))</f>
        <v/>
      </c>
      <c r="I1746" s="169">
        <f>(C1746-H1746)/h</f>
        <v/>
      </c>
      <c r="J1746">
        <f>C1746/(ε_c1cd)</f>
        <v/>
      </c>
      <c r="K1746">
        <f>C1746/I1746</f>
        <v/>
      </c>
      <c r="L1746" s="131">
        <f>I1746/(ε_c1cd)</f>
        <v/>
      </c>
      <c r="M1746">
        <f>I1746*(K1746-Z_s1)</f>
        <v/>
      </c>
      <c r="N1746">
        <f>I1746*(K1746-Z_s2)</f>
        <v/>
      </c>
      <c r="O1746">
        <f>E_s*M1746</f>
        <v/>
      </c>
      <c r="P1746">
        <f>E_s*N1746</f>
        <v/>
      </c>
      <c r="Q1746">
        <f>O1746*A_s1</f>
        <v/>
      </c>
      <c r="R1746">
        <f>P1746*A_s2</f>
        <v/>
      </c>
      <c r="S1746">
        <f>Q1746*($K1746-Z_s1)</f>
        <v/>
      </c>
      <c r="T1746">
        <f>R1746*($K1746-Z_s2)</f>
        <v/>
      </c>
      <c r="U1746">
        <f>(INDIRECT("a_"&amp;U$2)/(U$2+1))*(($C1746^(U$2+1)-$H1746^(U$2+1))/(ε_c1cd^(U$2+1)))</f>
        <v/>
      </c>
      <c r="V1746">
        <f>(INDIRECT("a_"&amp;V$2)/(V$2+1))*(($C1746^(V$2+1)-$H1746^(V$2+1))/(ε_c1cd^(V$2+1)))</f>
        <v/>
      </c>
      <c r="W1746">
        <f>(INDIRECT("a_"&amp;W$2)/(W$2+1))*(($C1746^(W$2+1)-$H1746^(W$2+1))/(ε_c1cd^(W$2+1)))</f>
        <v/>
      </c>
      <c r="X1746">
        <f>(INDIRECT("a_"&amp;X$2)/(X$2+1))*(($C1746^(X$2+1)-$H1746^(X$2+1))/(ε_c1cd^(X$2+1)))</f>
        <v/>
      </c>
      <c r="Y1746">
        <f>(INDIRECT("a_"&amp;Y$2)/(Y$2+1))*(($C1746^(Y$2+1)-$H1746^(Y$2+1))/(ε_c1cd^(Y$2+1)))</f>
        <v/>
      </c>
      <c r="Z1746">
        <f>(INDIRECT("a_"&amp;Z$2)/(Z$2+2))*(($C1746^(Z$2+2)-$H1746^(Z$2+2))/(ε_c1cd^(Z$2+2)))</f>
        <v/>
      </c>
      <c r="AA1746">
        <f>(INDIRECT("a_"&amp;AA$2)/(AA$2+2))*(($C1746^(AA$2+2)-$H1746^(AA$2+2))/(ε_c1cd^(AA$2+2)))</f>
        <v/>
      </c>
      <c r="AB1746">
        <f>(INDIRECT("a_"&amp;AB$2)/(AB$2+2))*(($C1746^(AB$2+2)-$H1746^(AB$2+2))/(ε_c1cd^(AB$2+2)))</f>
        <v/>
      </c>
      <c r="AC1746">
        <f>(INDIRECT("a_"&amp;AC$2)/(AC$2+2))*(($C1746^(AC$2+2)-$H1746^(AC$2+2))/(ε_c1cd^(AC$2+2)))</f>
        <v/>
      </c>
      <c r="AD1746">
        <f>(INDIRECT("a_"&amp;AD$2)/(AD$2+2))*(($C1746^(AD$2+2)-$H1746^(AD$2+2))/(ε_c1cd^(AD$2+2)))</f>
        <v/>
      </c>
      <c r="AE1746" s="111">
        <f>(b*f_cd/L1746)*SUM(U1746:Y1746)+SUM(Q1746:R1746)</f>
        <v/>
      </c>
      <c r="AF1746" s="112">
        <f>AE1746*(K1746-y+e)</f>
        <v/>
      </c>
      <c r="AG1746" s="113">
        <f>(b*f_cd/(L1746^2))*SUM(Z1746:AD1746)+SUM(S1746:T1746)-AF1746</f>
        <v/>
      </c>
      <c r="AH1746" s="114">
        <f>AG1746&lt;0</f>
        <v/>
      </c>
      <c r="AI1746" s="115">
        <f>IF(A1746=1,FALSE,(AND(AQ1746,AH1746,NOT(AI1745))))</f>
        <v/>
      </c>
      <c r="AJ1746" s="116">
        <f>(b*f_cd/L1746)*(a_1/2*J1746^2+a_2/3*J1746^3+a_3/4*J1746^4+a_4/5*J1746^5+a_5/6*J1746^6)+SUM(Q1746:R1746)</f>
        <v/>
      </c>
      <c r="AK1746">
        <f>AJ1746*(K1746-y+e)</f>
        <v/>
      </c>
      <c r="AL1746" s="118">
        <f>(b*f_cd/(L1746^2))*(a_1/3*J1746^3+a_2/4*J1746^4+a_3/5*J1746^5+a_4/6*J1746^6+a_5/7*J1746^7)+SUM(S1746:T1746)-AK1746</f>
        <v/>
      </c>
      <c r="AM1746" s="114">
        <f>AL1746&gt;0</f>
        <v/>
      </c>
      <c r="AN1746" s="115">
        <f>IF(A1746=1,FALSE,(AND(AQ1746,AM1746,NOT(AN1745))))</f>
        <v/>
      </c>
      <c r="AO1746">
        <f>IF(D1746=1,AND(AH1746,NOT(AI1746)),AND(AM1746,NOT(AN1746)))</f>
        <v/>
      </c>
      <c r="AP1746" s="119">
        <f>IF(D1746=1,AI1746,AN1746)</f>
        <v/>
      </c>
      <c r="AQ1746" s="125">
        <f>ABS(E1746)&lt;$AQ$2</f>
        <v/>
      </c>
      <c r="AS1746">
        <f>IF(AP1746,MAX(AS$3:AS1744)+1,"")</f>
        <v/>
      </c>
    </row>
    <row r="1747">
      <c r="A1747" t="n">
        <v>1657</v>
      </c>
      <c r="B1747" s="131">
        <f>IF(A1747=1,0,IF(AP1747,0.1*ε_cu1cd,0))</f>
        <v/>
      </c>
      <c r="C1747" s="131">
        <f>IF(A1747=1,0.1*ε_cu1cd,C1746+B1746)</f>
        <v/>
      </c>
      <c r="D1747" s="113">
        <f>IF('Нормальний переріз'!$D$68&gt;0,1,2)</f>
        <v/>
      </c>
      <c r="E1747" s="144">
        <f>IF(D1747=1,F1747,G1747)</f>
        <v/>
      </c>
      <c r="F1747" s="124">
        <f>IF(AI1746,0.11*ε_cu1cd,IF(AH1746,F1746*0.01,F1746))</f>
        <v/>
      </c>
      <c r="G1747" s="124">
        <f>IF(AP1746,-0.1*ε_cu1cd,IF(AM1746,G1746*0.01,G1746))</f>
        <v/>
      </c>
      <c r="H1747" s="113">
        <f>IF(A1747=1,E1747,IF(AO1746,H1746-E1746+E1747,IF(AP1746,0.8*H1746,H1746+E1747)))</f>
        <v/>
      </c>
      <c r="I1747" s="169">
        <f>(C1747-H1747)/h</f>
        <v/>
      </c>
      <c r="J1747">
        <f>C1747/(ε_c1cd)</f>
        <v/>
      </c>
      <c r="K1747">
        <f>C1747/I1747</f>
        <v/>
      </c>
      <c r="L1747" s="131">
        <f>I1747/(ε_c1cd)</f>
        <v/>
      </c>
      <c r="M1747">
        <f>I1747*(K1747-Z_s1)</f>
        <v/>
      </c>
      <c r="N1747">
        <f>I1747*(K1747-Z_s2)</f>
        <v/>
      </c>
      <c r="O1747">
        <f>E_s*M1747</f>
        <v/>
      </c>
      <c r="P1747">
        <f>E_s*N1747</f>
        <v/>
      </c>
      <c r="Q1747">
        <f>O1747*A_s1</f>
        <v/>
      </c>
      <c r="R1747">
        <f>P1747*A_s2</f>
        <v/>
      </c>
      <c r="S1747">
        <f>Q1747*($K1747-Z_s1)</f>
        <v/>
      </c>
      <c r="T1747">
        <f>R1747*($K1747-Z_s2)</f>
        <v/>
      </c>
      <c r="U1747">
        <f>(INDIRECT("a_"&amp;U$2)/(U$2+1))*(($C1747^(U$2+1)-$H1747^(U$2+1))/(ε_c1cd^(U$2+1)))</f>
        <v/>
      </c>
      <c r="V1747">
        <f>(INDIRECT("a_"&amp;V$2)/(V$2+1))*(($C1747^(V$2+1)-$H1747^(V$2+1))/(ε_c1cd^(V$2+1)))</f>
        <v/>
      </c>
      <c r="W1747">
        <f>(INDIRECT("a_"&amp;W$2)/(W$2+1))*(($C1747^(W$2+1)-$H1747^(W$2+1))/(ε_c1cd^(W$2+1)))</f>
        <v/>
      </c>
      <c r="X1747">
        <f>(INDIRECT("a_"&amp;X$2)/(X$2+1))*(($C1747^(X$2+1)-$H1747^(X$2+1))/(ε_c1cd^(X$2+1)))</f>
        <v/>
      </c>
      <c r="Y1747">
        <f>(INDIRECT("a_"&amp;Y$2)/(Y$2+1))*(($C1747^(Y$2+1)-$H1747^(Y$2+1))/(ε_c1cd^(Y$2+1)))</f>
        <v/>
      </c>
      <c r="Z1747">
        <f>(INDIRECT("a_"&amp;Z$2)/(Z$2+2))*(($C1747^(Z$2+2)-$H1747^(Z$2+2))/(ε_c1cd^(Z$2+2)))</f>
        <v/>
      </c>
      <c r="AA1747">
        <f>(INDIRECT("a_"&amp;AA$2)/(AA$2+2))*(($C1747^(AA$2+2)-$H1747^(AA$2+2))/(ε_c1cd^(AA$2+2)))</f>
        <v/>
      </c>
      <c r="AB1747">
        <f>(INDIRECT("a_"&amp;AB$2)/(AB$2+2))*(($C1747^(AB$2+2)-$H1747^(AB$2+2))/(ε_c1cd^(AB$2+2)))</f>
        <v/>
      </c>
      <c r="AC1747">
        <f>(INDIRECT("a_"&amp;AC$2)/(AC$2+2))*(($C1747^(AC$2+2)-$H1747^(AC$2+2))/(ε_c1cd^(AC$2+2)))</f>
        <v/>
      </c>
      <c r="AD1747">
        <f>(INDIRECT("a_"&amp;AD$2)/(AD$2+2))*(($C1747^(AD$2+2)-$H1747^(AD$2+2))/(ε_c1cd^(AD$2+2)))</f>
        <v/>
      </c>
      <c r="AE1747" s="111">
        <f>(b*f_cd/L1747)*SUM(U1747:Y1747)+SUM(Q1747:R1747)</f>
        <v/>
      </c>
      <c r="AF1747" s="112">
        <f>AE1747*(K1747-y+e)</f>
        <v/>
      </c>
      <c r="AG1747" s="113">
        <f>(b*f_cd/(L1747^2))*SUM(Z1747:AD1747)+SUM(S1747:T1747)-AF1747</f>
        <v/>
      </c>
      <c r="AH1747" s="114">
        <f>AG1747&lt;0</f>
        <v/>
      </c>
      <c r="AI1747" s="115">
        <f>IF(A1747=1,FALSE,(AND(AQ1747,AH1747,NOT(AI1746))))</f>
        <v/>
      </c>
      <c r="AJ1747" s="116">
        <f>(b*f_cd/L1747)*(a_1/2*J1747^2+a_2/3*J1747^3+a_3/4*J1747^4+a_4/5*J1747^5+a_5/6*J1747^6)+SUM(Q1747:R1747)</f>
        <v/>
      </c>
      <c r="AK1747">
        <f>AJ1747*(K1747-y+e)</f>
        <v/>
      </c>
      <c r="AL1747" s="118">
        <f>(b*f_cd/(L1747^2))*(a_1/3*J1747^3+a_2/4*J1747^4+a_3/5*J1747^5+a_4/6*J1747^6+a_5/7*J1747^7)+SUM(S1747:T1747)-AK1747</f>
        <v/>
      </c>
      <c r="AM1747" s="114">
        <f>AL1747&gt;0</f>
        <v/>
      </c>
      <c r="AN1747" s="115">
        <f>IF(A1747=1,FALSE,(AND(AQ1747,AM1747,NOT(AN1746))))</f>
        <v/>
      </c>
      <c r="AO1747">
        <f>IF(D1747=1,AND(AH1747,NOT(AI1747)),AND(AM1747,NOT(AN1747)))</f>
        <v/>
      </c>
      <c r="AP1747" s="119">
        <f>IF(D1747=1,AI1747,AN1747)</f>
        <v/>
      </c>
      <c r="AQ1747" s="125">
        <f>ABS(E1747)&lt;$AQ$2</f>
        <v/>
      </c>
      <c r="AS1747">
        <f>IF(AP1747,MAX(AS$3:AS1745)+1,"")</f>
        <v/>
      </c>
    </row>
    <row r="1748">
      <c r="A1748" t="n">
        <v>1658</v>
      </c>
      <c r="B1748" s="131">
        <f>IF(A1748=1,0,IF(AP1748,0.1*ε_cu1cd,0))</f>
        <v/>
      </c>
      <c r="C1748" s="131">
        <f>IF(A1748=1,0.1*ε_cu1cd,C1747+B1747)</f>
        <v/>
      </c>
      <c r="D1748" s="113">
        <f>IF('Нормальний переріз'!$D$68&gt;0,1,2)</f>
        <v/>
      </c>
      <c r="E1748" s="144">
        <f>IF(D1748=1,F1748,G1748)</f>
        <v/>
      </c>
      <c r="F1748" s="124">
        <f>IF(AI1747,0.11*ε_cu1cd,IF(AH1747,F1747*0.01,F1747))</f>
        <v/>
      </c>
      <c r="G1748" s="124">
        <f>IF(AP1747,-0.1*ε_cu1cd,IF(AM1747,G1747*0.01,G1747))</f>
        <v/>
      </c>
      <c r="H1748" s="113">
        <f>IF(A1748=1,E1748,IF(AO1747,H1747-E1747+E1748,IF(AP1747,0.8*H1747,H1747+E1748)))</f>
        <v/>
      </c>
      <c r="I1748" s="169">
        <f>(C1748-H1748)/h</f>
        <v/>
      </c>
      <c r="J1748">
        <f>C1748/(ε_c1cd)</f>
        <v/>
      </c>
      <c r="K1748">
        <f>C1748/I1748</f>
        <v/>
      </c>
      <c r="L1748" s="131">
        <f>I1748/(ε_c1cd)</f>
        <v/>
      </c>
      <c r="M1748">
        <f>I1748*(K1748-Z_s1)</f>
        <v/>
      </c>
      <c r="N1748">
        <f>I1748*(K1748-Z_s2)</f>
        <v/>
      </c>
      <c r="O1748">
        <f>E_s*M1748</f>
        <v/>
      </c>
      <c r="P1748">
        <f>E_s*N1748</f>
        <v/>
      </c>
      <c r="Q1748">
        <f>O1748*A_s1</f>
        <v/>
      </c>
      <c r="R1748">
        <f>P1748*A_s2</f>
        <v/>
      </c>
      <c r="S1748">
        <f>Q1748*($K1748-Z_s1)</f>
        <v/>
      </c>
      <c r="T1748">
        <f>R1748*($K1748-Z_s2)</f>
        <v/>
      </c>
      <c r="U1748">
        <f>(INDIRECT("a_"&amp;U$2)/(U$2+1))*(($C1748^(U$2+1)-$H1748^(U$2+1))/(ε_c1cd^(U$2+1)))</f>
        <v/>
      </c>
      <c r="V1748">
        <f>(INDIRECT("a_"&amp;V$2)/(V$2+1))*(($C1748^(V$2+1)-$H1748^(V$2+1))/(ε_c1cd^(V$2+1)))</f>
        <v/>
      </c>
      <c r="W1748">
        <f>(INDIRECT("a_"&amp;W$2)/(W$2+1))*(($C1748^(W$2+1)-$H1748^(W$2+1))/(ε_c1cd^(W$2+1)))</f>
        <v/>
      </c>
      <c r="X1748">
        <f>(INDIRECT("a_"&amp;X$2)/(X$2+1))*(($C1748^(X$2+1)-$H1748^(X$2+1))/(ε_c1cd^(X$2+1)))</f>
        <v/>
      </c>
      <c r="Y1748">
        <f>(INDIRECT("a_"&amp;Y$2)/(Y$2+1))*(($C1748^(Y$2+1)-$H1748^(Y$2+1))/(ε_c1cd^(Y$2+1)))</f>
        <v/>
      </c>
      <c r="Z1748">
        <f>(INDIRECT("a_"&amp;Z$2)/(Z$2+2))*(($C1748^(Z$2+2)-$H1748^(Z$2+2))/(ε_c1cd^(Z$2+2)))</f>
        <v/>
      </c>
      <c r="AA1748">
        <f>(INDIRECT("a_"&amp;AA$2)/(AA$2+2))*(($C1748^(AA$2+2)-$H1748^(AA$2+2))/(ε_c1cd^(AA$2+2)))</f>
        <v/>
      </c>
      <c r="AB1748">
        <f>(INDIRECT("a_"&amp;AB$2)/(AB$2+2))*(($C1748^(AB$2+2)-$H1748^(AB$2+2))/(ε_c1cd^(AB$2+2)))</f>
        <v/>
      </c>
      <c r="AC1748">
        <f>(INDIRECT("a_"&amp;AC$2)/(AC$2+2))*(($C1748^(AC$2+2)-$H1748^(AC$2+2))/(ε_c1cd^(AC$2+2)))</f>
        <v/>
      </c>
      <c r="AD1748">
        <f>(INDIRECT("a_"&amp;AD$2)/(AD$2+2))*(($C1748^(AD$2+2)-$H1748^(AD$2+2))/(ε_c1cd^(AD$2+2)))</f>
        <v/>
      </c>
      <c r="AE1748" s="111">
        <f>(b*f_cd/L1748)*SUM(U1748:Y1748)+SUM(Q1748:R1748)</f>
        <v/>
      </c>
      <c r="AF1748" s="112">
        <f>AE1748*(K1748-y+e)</f>
        <v/>
      </c>
      <c r="AG1748" s="113">
        <f>(b*f_cd/(L1748^2))*SUM(Z1748:AD1748)+SUM(S1748:T1748)-AF1748</f>
        <v/>
      </c>
      <c r="AH1748" s="114">
        <f>AG1748&lt;0</f>
        <v/>
      </c>
      <c r="AI1748" s="115">
        <f>IF(A1748=1,FALSE,(AND(AQ1748,AH1748,NOT(AI1747))))</f>
        <v/>
      </c>
      <c r="AJ1748" s="116">
        <f>(b*f_cd/L1748)*(a_1/2*J1748^2+a_2/3*J1748^3+a_3/4*J1748^4+a_4/5*J1748^5+a_5/6*J1748^6)+SUM(Q1748:R1748)</f>
        <v/>
      </c>
      <c r="AK1748">
        <f>AJ1748*(K1748-y+e)</f>
        <v/>
      </c>
      <c r="AL1748" s="118">
        <f>(b*f_cd/(L1748^2))*(a_1/3*J1748^3+a_2/4*J1748^4+a_3/5*J1748^5+a_4/6*J1748^6+a_5/7*J1748^7)+SUM(S1748:T1748)-AK1748</f>
        <v/>
      </c>
      <c r="AM1748" s="114">
        <f>AL1748&gt;0</f>
        <v/>
      </c>
      <c r="AN1748" s="115">
        <f>IF(A1748=1,FALSE,(AND(AQ1748,AM1748,NOT(AN1747))))</f>
        <v/>
      </c>
      <c r="AO1748">
        <f>IF(D1748=1,AND(AH1748,NOT(AI1748)),AND(AM1748,NOT(AN1748)))</f>
        <v/>
      </c>
      <c r="AP1748" s="119">
        <f>IF(D1748=1,AI1748,AN1748)</f>
        <v/>
      </c>
      <c r="AQ1748" s="125">
        <f>ABS(E1748)&lt;$AQ$2</f>
        <v/>
      </c>
      <c r="AS1748">
        <f>IF(AP1748,MAX(AS$3:AS1746)+1,"")</f>
        <v/>
      </c>
    </row>
    <row r="1749">
      <c r="A1749" t="n">
        <v>1659</v>
      </c>
      <c r="B1749" s="131">
        <f>IF(A1749=1,0,IF(AP1749,0.1*ε_cu1cd,0))</f>
        <v/>
      </c>
      <c r="C1749" s="131">
        <f>IF(A1749=1,0.1*ε_cu1cd,C1748+B1748)</f>
        <v/>
      </c>
      <c r="D1749" s="113">
        <f>IF('Нормальний переріз'!$D$68&gt;0,1,2)</f>
        <v/>
      </c>
      <c r="E1749" s="144">
        <f>IF(D1749=1,F1749,G1749)</f>
        <v/>
      </c>
      <c r="F1749" s="124">
        <f>IF(AI1748,0.11*ε_cu1cd,IF(AH1748,F1748*0.01,F1748))</f>
        <v/>
      </c>
      <c r="G1749" s="124">
        <f>IF(AP1748,-0.1*ε_cu1cd,IF(AM1748,G1748*0.01,G1748))</f>
        <v/>
      </c>
      <c r="H1749" s="113">
        <f>IF(A1749=1,E1749,IF(AO1748,H1748-E1748+E1749,IF(AP1748,0.8*H1748,H1748+E1749)))</f>
        <v/>
      </c>
      <c r="I1749" s="169">
        <f>(C1749-H1749)/h</f>
        <v/>
      </c>
      <c r="J1749">
        <f>C1749/(ε_c1cd)</f>
        <v/>
      </c>
      <c r="K1749">
        <f>C1749/I1749</f>
        <v/>
      </c>
      <c r="L1749" s="131">
        <f>I1749/(ε_c1cd)</f>
        <v/>
      </c>
      <c r="M1749">
        <f>I1749*(K1749-Z_s1)</f>
        <v/>
      </c>
      <c r="N1749">
        <f>I1749*(K1749-Z_s2)</f>
        <v/>
      </c>
      <c r="O1749">
        <f>E_s*M1749</f>
        <v/>
      </c>
      <c r="P1749">
        <f>E_s*N1749</f>
        <v/>
      </c>
      <c r="Q1749">
        <f>O1749*A_s1</f>
        <v/>
      </c>
      <c r="R1749">
        <f>P1749*A_s2</f>
        <v/>
      </c>
      <c r="S1749">
        <f>Q1749*($K1749-Z_s1)</f>
        <v/>
      </c>
      <c r="T1749">
        <f>R1749*($K1749-Z_s2)</f>
        <v/>
      </c>
      <c r="U1749">
        <f>(INDIRECT("a_"&amp;U$2)/(U$2+1))*(($C1749^(U$2+1)-$H1749^(U$2+1))/(ε_c1cd^(U$2+1)))</f>
        <v/>
      </c>
      <c r="V1749">
        <f>(INDIRECT("a_"&amp;V$2)/(V$2+1))*(($C1749^(V$2+1)-$H1749^(V$2+1))/(ε_c1cd^(V$2+1)))</f>
        <v/>
      </c>
      <c r="W1749">
        <f>(INDIRECT("a_"&amp;W$2)/(W$2+1))*(($C1749^(W$2+1)-$H1749^(W$2+1))/(ε_c1cd^(W$2+1)))</f>
        <v/>
      </c>
      <c r="X1749">
        <f>(INDIRECT("a_"&amp;X$2)/(X$2+1))*(($C1749^(X$2+1)-$H1749^(X$2+1))/(ε_c1cd^(X$2+1)))</f>
        <v/>
      </c>
      <c r="Y1749">
        <f>(INDIRECT("a_"&amp;Y$2)/(Y$2+1))*(($C1749^(Y$2+1)-$H1749^(Y$2+1))/(ε_c1cd^(Y$2+1)))</f>
        <v/>
      </c>
      <c r="Z1749">
        <f>(INDIRECT("a_"&amp;Z$2)/(Z$2+2))*(($C1749^(Z$2+2)-$H1749^(Z$2+2))/(ε_c1cd^(Z$2+2)))</f>
        <v/>
      </c>
      <c r="AA1749">
        <f>(INDIRECT("a_"&amp;AA$2)/(AA$2+2))*(($C1749^(AA$2+2)-$H1749^(AA$2+2))/(ε_c1cd^(AA$2+2)))</f>
        <v/>
      </c>
      <c r="AB1749">
        <f>(INDIRECT("a_"&amp;AB$2)/(AB$2+2))*(($C1749^(AB$2+2)-$H1749^(AB$2+2))/(ε_c1cd^(AB$2+2)))</f>
        <v/>
      </c>
      <c r="AC1749">
        <f>(INDIRECT("a_"&amp;AC$2)/(AC$2+2))*(($C1749^(AC$2+2)-$H1749^(AC$2+2))/(ε_c1cd^(AC$2+2)))</f>
        <v/>
      </c>
      <c r="AD1749">
        <f>(INDIRECT("a_"&amp;AD$2)/(AD$2+2))*(($C1749^(AD$2+2)-$H1749^(AD$2+2))/(ε_c1cd^(AD$2+2)))</f>
        <v/>
      </c>
      <c r="AE1749" s="111">
        <f>(b*f_cd/L1749)*SUM(U1749:Y1749)+SUM(Q1749:R1749)</f>
        <v/>
      </c>
      <c r="AF1749" s="112">
        <f>AE1749*(K1749-y+e)</f>
        <v/>
      </c>
      <c r="AG1749" s="113">
        <f>(b*f_cd/(L1749^2))*SUM(Z1749:AD1749)+SUM(S1749:T1749)-AF1749</f>
        <v/>
      </c>
      <c r="AH1749" s="114">
        <f>AG1749&lt;0</f>
        <v/>
      </c>
      <c r="AI1749" s="115">
        <f>IF(A1749=1,FALSE,(AND(AQ1749,AH1749,NOT(AI1748))))</f>
        <v/>
      </c>
      <c r="AJ1749" s="116">
        <f>(b*f_cd/L1749)*(a_1/2*J1749^2+a_2/3*J1749^3+a_3/4*J1749^4+a_4/5*J1749^5+a_5/6*J1749^6)+SUM(Q1749:R1749)</f>
        <v/>
      </c>
      <c r="AK1749">
        <f>AJ1749*(K1749-y+e)</f>
        <v/>
      </c>
      <c r="AL1749" s="118">
        <f>(b*f_cd/(L1749^2))*(a_1/3*J1749^3+a_2/4*J1749^4+a_3/5*J1749^5+a_4/6*J1749^6+a_5/7*J1749^7)+SUM(S1749:T1749)-AK1749</f>
        <v/>
      </c>
      <c r="AM1749" s="114">
        <f>AL1749&gt;0</f>
        <v/>
      </c>
      <c r="AN1749" s="115">
        <f>IF(A1749=1,FALSE,(AND(AQ1749,AM1749,NOT(AN1748))))</f>
        <v/>
      </c>
      <c r="AO1749">
        <f>IF(D1749=1,AND(AH1749,NOT(AI1749)),AND(AM1749,NOT(AN1749)))</f>
        <v/>
      </c>
      <c r="AP1749" s="119">
        <f>IF(D1749=1,AI1749,AN1749)</f>
        <v/>
      </c>
      <c r="AQ1749" s="125">
        <f>ABS(E1749)&lt;$AQ$2</f>
        <v/>
      </c>
      <c r="AS1749">
        <f>IF(AP1749,MAX(AS$3:AS1747)+1,"")</f>
        <v/>
      </c>
    </row>
    <row r="1750">
      <c r="A1750" t="n">
        <v>1660</v>
      </c>
      <c r="B1750" s="131">
        <f>IF(A1750=1,0,IF(AP1750,0.1*ε_cu1cd,0))</f>
        <v/>
      </c>
      <c r="C1750" s="131">
        <f>IF(A1750=1,0.1*ε_cu1cd,C1749+B1749)</f>
        <v/>
      </c>
      <c r="D1750" s="113">
        <f>IF('Нормальний переріз'!$D$68&gt;0,1,2)</f>
        <v/>
      </c>
      <c r="E1750" s="144">
        <f>IF(D1750=1,F1750,G1750)</f>
        <v/>
      </c>
      <c r="F1750" s="124">
        <f>IF(AI1749,0.11*ε_cu1cd,IF(AH1749,F1749*0.01,F1749))</f>
        <v/>
      </c>
      <c r="G1750" s="124">
        <f>IF(AP1749,-0.1*ε_cu1cd,IF(AM1749,G1749*0.01,G1749))</f>
        <v/>
      </c>
      <c r="H1750" s="113">
        <f>IF(A1750=1,E1750,IF(AO1749,H1749-E1749+E1750,IF(AP1749,0.8*H1749,H1749+E1750)))</f>
        <v/>
      </c>
      <c r="I1750" s="169">
        <f>(C1750-H1750)/h</f>
        <v/>
      </c>
      <c r="J1750">
        <f>C1750/(ε_c1cd)</f>
        <v/>
      </c>
      <c r="K1750">
        <f>C1750/I1750</f>
        <v/>
      </c>
      <c r="L1750" s="131">
        <f>I1750/(ε_c1cd)</f>
        <v/>
      </c>
      <c r="M1750">
        <f>I1750*(K1750-Z_s1)</f>
        <v/>
      </c>
      <c r="N1750">
        <f>I1750*(K1750-Z_s2)</f>
        <v/>
      </c>
      <c r="O1750">
        <f>E_s*M1750</f>
        <v/>
      </c>
      <c r="P1750">
        <f>E_s*N1750</f>
        <v/>
      </c>
      <c r="Q1750">
        <f>O1750*A_s1</f>
        <v/>
      </c>
      <c r="R1750">
        <f>P1750*A_s2</f>
        <v/>
      </c>
      <c r="S1750">
        <f>Q1750*($K1750-Z_s1)</f>
        <v/>
      </c>
      <c r="T1750">
        <f>R1750*($K1750-Z_s2)</f>
        <v/>
      </c>
      <c r="U1750">
        <f>(INDIRECT("a_"&amp;U$2)/(U$2+1))*(($C1750^(U$2+1)-$H1750^(U$2+1))/(ε_c1cd^(U$2+1)))</f>
        <v/>
      </c>
      <c r="V1750">
        <f>(INDIRECT("a_"&amp;V$2)/(V$2+1))*(($C1750^(V$2+1)-$H1750^(V$2+1))/(ε_c1cd^(V$2+1)))</f>
        <v/>
      </c>
      <c r="W1750">
        <f>(INDIRECT("a_"&amp;W$2)/(W$2+1))*(($C1750^(W$2+1)-$H1750^(W$2+1))/(ε_c1cd^(W$2+1)))</f>
        <v/>
      </c>
      <c r="X1750">
        <f>(INDIRECT("a_"&amp;X$2)/(X$2+1))*(($C1750^(X$2+1)-$H1750^(X$2+1))/(ε_c1cd^(X$2+1)))</f>
        <v/>
      </c>
      <c r="Y1750">
        <f>(INDIRECT("a_"&amp;Y$2)/(Y$2+1))*(($C1750^(Y$2+1)-$H1750^(Y$2+1))/(ε_c1cd^(Y$2+1)))</f>
        <v/>
      </c>
      <c r="Z1750">
        <f>(INDIRECT("a_"&amp;Z$2)/(Z$2+2))*(($C1750^(Z$2+2)-$H1750^(Z$2+2))/(ε_c1cd^(Z$2+2)))</f>
        <v/>
      </c>
      <c r="AA1750">
        <f>(INDIRECT("a_"&amp;AA$2)/(AA$2+2))*(($C1750^(AA$2+2)-$H1750^(AA$2+2))/(ε_c1cd^(AA$2+2)))</f>
        <v/>
      </c>
      <c r="AB1750">
        <f>(INDIRECT("a_"&amp;AB$2)/(AB$2+2))*(($C1750^(AB$2+2)-$H1750^(AB$2+2))/(ε_c1cd^(AB$2+2)))</f>
        <v/>
      </c>
      <c r="AC1750">
        <f>(INDIRECT("a_"&amp;AC$2)/(AC$2+2))*(($C1750^(AC$2+2)-$H1750^(AC$2+2))/(ε_c1cd^(AC$2+2)))</f>
        <v/>
      </c>
      <c r="AD1750">
        <f>(INDIRECT("a_"&amp;AD$2)/(AD$2+2))*(($C1750^(AD$2+2)-$H1750^(AD$2+2))/(ε_c1cd^(AD$2+2)))</f>
        <v/>
      </c>
      <c r="AE1750" s="111">
        <f>(b*f_cd/L1750)*SUM(U1750:Y1750)+SUM(Q1750:R1750)</f>
        <v/>
      </c>
      <c r="AF1750" s="112">
        <f>AE1750*(K1750-y+e)</f>
        <v/>
      </c>
      <c r="AG1750" s="113">
        <f>(b*f_cd/(L1750^2))*SUM(Z1750:AD1750)+SUM(S1750:T1750)-AF1750</f>
        <v/>
      </c>
      <c r="AH1750" s="114">
        <f>AG1750&lt;0</f>
        <v/>
      </c>
      <c r="AI1750" s="115">
        <f>IF(A1750=1,FALSE,(AND(AQ1750,AH1750,NOT(AI1749))))</f>
        <v/>
      </c>
      <c r="AJ1750" s="116">
        <f>(b*f_cd/L1750)*(a_1/2*J1750^2+a_2/3*J1750^3+a_3/4*J1750^4+a_4/5*J1750^5+a_5/6*J1750^6)+SUM(Q1750:R1750)</f>
        <v/>
      </c>
      <c r="AK1750">
        <f>AJ1750*(K1750-y+e)</f>
        <v/>
      </c>
      <c r="AL1750" s="118">
        <f>(b*f_cd/(L1750^2))*(a_1/3*J1750^3+a_2/4*J1750^4+a_3/5*J1750^5+a_4/6*J1750^6+a_5/7*J1750^7)+SUM(S1750:T1750)-AK1750</f>
        <v/>
      </c>
      <c r="AM1750" s="114">
        <f>AL1750&gt;0</f>
        <v/>
      </c>
      <c r="AN1750" s="115">
        <f>IF(A1750=1,FALSE,(AND(AQ1750,AM1750,NOT(AN1749))))</f>
        <v/>
      </c>
      <c r="AO1750">
        <f>IF(D1750=1,AND(AH1750,NOT(AI1750)),AND(AM1750,NOT(AN1750)))</f>
        <v/>
      </c>
      <c r="AP1750" s="119">
        <f>IF(D1750=1,AI1750,AN1750)</f>
        <v/>
      </c>
      <c r="AQ1750" s="125">
        <f>ABS(E1750)&lt;$AQ$2</f>
        <v/>
      </c>
      <c r="AS1750">
        <f>IF(AP1750,MAX(AS$3:AS1748)+1,"")</f>
        <v/>
      </c>
    </row>
    <row r="1751">
      <c r="A1751" t="n">
        <v>1661</v>
      </c>
      <c r="B1751" s="131">
        <f>IF(A1751=1,0,IF(AP1751,0.1*ε_cu1cd,0))</f>
        <v/>
      </c>
      <c r="C1751" s="131">
        <f>IF(A1751=1,0.1*ε_cu1cd,C1750+B1750)</f>
        <v/>
      </c>
      <c r="D1751" s="113">
        <f>IF('Нормальний переріз'!$D$68&gt;0,1,2)</f>
        <v/>
      </c>
      <c r="E1751" s="144">
        <f>IF(D1751=1,F1751,G1751)</f>
        <v/>
      </c>
      <c r="F1751" s="124">
        <f>IF(AI1750,0.11*ε_cu1cd,IF(AH1750,F1750*0.01,F1750))</f>
        <v/>
      </c>
      <c r="G1751" s="124">
        <f>IF(AP1750,-0.1*ε_cu1cd,IF(AM1750,G1750*0.01,G1750))</f>
        <v/>
      </c>
      <c r="H1751" s="113">
        <f>IF(A1751=1,E1751,IF(AO1750,H1750-E1750+E1751,IF(AP1750,0.8*H1750,H1750+E1751)))</f>
        <v/>
      </c>
      <c r="I1751" s="169">
        <f>(C1751-H1751)/h</f>
        <v/>
      </c>
      <c r="J1751">
        <f>C1751/(ε_c1cd)</f>
        <v/>
      </c>
      <c r="K1751">
        <f>C1751/I1751</f>
        <v/>
      </c>
      <c r="L1751" s="131">
        <f>I1751/(ε_c1cd)</f>
        <v/>
      </c>
      <c r="M1751">
        <f>I1751*(K1751-Z_s1)</f>
        <v/>
      </c>
      <c r="N1751">
        <f>I1751*(K1751-Z_s2)</f>
        <v/>
      </c>
      <c r="O1751">
        <f>E_s*M1751</f>
        <v/>
      </c>
      <c r="P1751">
        <f>E_s*N1751</f>
        <v/>
      </c>
      <c r="Q1751">
        <f>O1751*A_s1</f>
        <v/>
      </c>
      <c r="R1751">
        <f>P1751*A_s2</f>
        <v/>
      </c>
      <c r="S1751">
        <f>Q1751*($K1751-Z_s1)</f>
        <v/>
      </c>
      <c r="T1751">
        <f>R1751*($K1751-Z_s2)</f>
        <v/>
      </c>
      <c r="U1751">
        <f>(INDIRECT("a_"&amp;U$2)/(U$2+1))*(($C1751^(U$2+1)-$H1751^(U$2+1))/(ε_c1cd^(U$2+1)))</f>
        <v/>
      </c>
      <c r="V1751">
        <f>(INDIRECT("a_"&amp;V$2)/(V$2+1))*(($C1751^(V$2+1)-$H1751^(V$2+1))/(ε_c1cd^(V$2+1)))</f>
        <v/>
      </c>
      <c r="W1751">
        <f>(INDIRECT("a_"&amp;W$2)/(W$2+1))*(($C1751^(W$2+1)-$H1751^(W$2+1))/(ε_c1cd^(W$2+1)))</f>
        <v/>
      </c>
      <c r="X1751">
        <f>(INDIRECT("a_"&amp;X$2)/(X$2+1))*(($C1751^(X$2+1)-$H1751^(X$2+1))/(ε_c1cd^(X$2+1)))</f>
        <v/>
      </c>
      <c r="Y1751">
        <f>(INDIRECT("a_"&amp;Y$2)/(Y$2+1))*(($C1751^(Y$2+1)-$H1751^(Y$2+1))/(ε_c1cd^(Y$2+1)))</f>
        <v/>
      </c>
      <c r="Z1751">
        <f>(INDIRECT("a_"&amp;Z$2)/(Z$2+2))*(($C1751^(Z$2+2)-$H1751^(Z$2+2))/(ε_c1cd^(Z$2+2)))</f>
        <v/>
      </c>
      <c r="AA1751">
        <f>(INDIRECT("a_"&amp;AA$2)/(AA$2+2))*(($C1751^(AA$2+2)-$H1751^(AA$2+2))/(ε_c1cd^(AA$2+2)))</f>
        <v/>
      </c>
      <c r="AB1751">
        <f>(INDIRECT("a_"&amp;AB$2)/(AB$2+2))*(($C1751^(AB$2+2)-$H1751^(AB$2+2))/(ε_c1cd^(AB$2+2)))</f>
        <v/>
      </c>
      <c r="AC1751">
        <f>(INDIRECT("a_"&amp;AC$2)/(AC$2+2))*(($C1751^(AC$2+2)-$H1751^(AC$2+2))/(ε_c1cd^(AC$2+2)))</f>
        <v/>
      </c>
      <c r="AD1751">
        <f>(INDIRECT("a_"&amp;AD$2)/(AD$2+2))*(($C1751^(AD$2+2)-$H1751^(AD$2+2))/(ε_c1cd^(AD$2+2)))</f>
        <v/>
      </c>
      <c r="AE1751" s="111">
        <f>(b*f_cd/L1751)*SUM(U1751:Y1751)+SUM(Q1751:R1751)</f>
        <v/>
      </c>
      <c r="AF1751" s="112">
        <f>AE1751*(K1751-y+e)</f>
        <v/>
      </c>
      <c r="AG1751" s="113">
        <f>(b*f_cd/(L1751^2))*SUM(Z1751:AD1751)+SUM(S1751:T1751)-AF1751</f>
        <v/>
      </c>
      <c r="AH1751" s="114">
        <f>AG1751&lt;0</f>
        <v/>
      </c>
      <c r="AI1751" s="115">
        <f>IF(A1751=1,FALSE,(AND(AQ1751,AH1751,NOT(AI1750))))</f>
        <v/>
      </c>
      <c r="AJ1751" s="116">
        <f>(b*f_cd/L1751)*(a_1/2*J1751^2+a_2/3*J1751^3+a_3/4*J1751^4+a_4/5*J1751^5+a_5/6*J1751^6)+SUM(Q1751:R1751)</f>
        <v/>
      </c>
      <c r="AK1751">
        <f>AJ1751*(K1751-y+e)</f>
        <v/>
      </c>
      <c r="AL1751" s="118">
        <f>(b*f_cd/(L1751^2))*(a_1/3*J1751^3+a_2/4*J1751^4+a_3/5*J1751^5+a_4/6*J1751^6+a_5/7*J1751^7)+SUM(S1751:T1751)-AK1751</f>
        <v/>
      </c>
      <c r="AM1751" s="114">
        <f>AL1751&gt;0</f>
        <v/>
      </c>
      <c r="AN1751" s="115">
        <f>IF(A1751=1,FALSE,(AND(AQ1751,AM1751,NOT(AN1750))))</f>
        <v/>
      </c>
      <c r="AO1751">
        <f>IF(D1751=1,AND(AH1751,NOT(AI1751)),AND(AM1751,NOT(AN1751)))</f>
        <v/>
      </c>
      <c r="AP1751" s="119">
        <f>IF(D1751=1,AI1751,AN1751)</f>
        <v/>
      </c>
      <c r="AQ1751" s="125">
        <f>ABS(E1751)&lt;$AQ$2</f>
        <v/>
      </c>
      <c r="AS1751">
        <f>IF(AP1751,MAX(AS$3:AS1749)+1,"")</f>
        <v/>
      </c>
    </row>
    <row r="1752">
      <c r="A1752" t="n">
        <v>1662</v>
      </c>
      <c r="B1752" s="131">
        <f>IF(A1752=1,0,IF(AP1752,0.1*ε_cu1cd,0))</f>
        <v/>
      </c>
      <c r="C1752" s="131">
        <f>IF(A1752=1,0.1*ε_cu1cd,C1751+B1751)</f>
        <v/>
      </c>
      <c r="D1752" s="113">
        <f>IF('Нормальний переріз'!$D$68&gt;0,1,2)</f>
        <v/>
      </c>
      <c r="E1752" s="144">
        <f>IF(D1752=1,F1752,G1752)</f>
        <v/>
      </c>
      <c r="F1752" s="124">
        <f>IF(AI1751,0.11*ε_cu1cd,IF(AH1751,F1751*0.01,F1751))</f>
        <v/>
      </c>
      <c r="G1752" s="124">
        <f>IF(AP1751,-0.1*ε_cu1cd,IF(AM1751,G1751*0.01,G1751))</f>
        <v/>
      </c>
      <c r="H1752" s="113">
        <f>IF(A1752=1,E1752,IF(AO1751,H1751-E1751+E1752,IF(AP1751,0.8*H1751,H1751+E1752)))</f>
        <v/>
      </c>
      <c r="I1752" s="169">
        <f>(C1752-H1752)/h</f>
        <v/>
      </c>
      <c r="J1752">
        <f>C1752/(ε_c1cd)</f>
        <v/>
      </c>
      <c r="K1752">
        <f>C1752/I1752</f>
        <v/>
      </c>
      <c r="L1752" s="131">
        <f>I1752/(ε_c1cd)</f>
        <v/>
      </c>
      <c r="M1752">
        <f>I1752*(K1752-Z_s1)</f>
        <v/>
      </c>
      <c r="N1752">
        <f>I1752*(K1752-Z_s2)</f>
        <v/>
      </c>
      <c r="O1752">
        <f>E_s*M1752</f>
        <v/>
      </c>
      <c r="P1752">
        <f>E_s*N1752</f>
        <v/>
      </c>
      <c r="Q1752">
        <f>O1752*A_s1</f>
        <v/>
      </c>
      <c r="R1752">
        <f>P1752*A_s2</f>
        <v/>
      </c>
      <c r="S1752">
        <f>Q1752*($K1752-Z_s1)</f>
        <v/>
      </c>
      <c r="T1752">
        <f>R1752*($K1752-Z_s2)</f>
        <v/>
      </c>
      <c r="U1752">
        <f>(INDIRECT("a_"&amp;U$2)/(U$2+1))*(($C1752^(U$2+1)-$H1752^(U$2+1))/(ε_c1cd^(U$2+1)))</f>
        <v/>
      </c>
      <c r="V1752">
        <f>(INDIRECT("a_"&amp;V$2)/(V$2+1))*(($C1752^(V$2+1)-$H1752^(V$2+1))/(ε_c1cd^(V$2+1)))</f>
        <v/>
      </c>
      <c r="W1752">
        <f>(INDIRECT("a_"&amp;W$2)/(W$2+1))*(($C1752^(W$2+1)-$H1752^(W$2+1))/(ε_c1cd^(W$2+1)))</f>
        <v/>
      </c>
      <c r="X1752">
        <f>(INDIRECT("a_"&amp;X$2)/(X$2+1))*(($C1752^(X$2+1)-$H1752^(X$2+1))/(ε_c1cd^(X$2+1)))</f>
        <v/>
      </c>
      <c r="Y1752">
        <f>(INDIRECT("a_"&amp;Y$2)/(Y$2+1))*(($C1752^(Y$2+1)-$H1752^(Y$2+1))/(ε_c1cd^(Y$2+1)))</f>
        <v/>
      </c>
      <c r="Z1752">
        <f>(INDIRECT("a_"&amp;Z$2)/(Z$2+2))*(($C1752^(Z$2+2)-$H1752^(Z$2+2))/(ε_c1cd^(Z$2+2)))</f>
        <v/>
      </c>
      <c r="AA1752">
        <f>(INDIRECT("a_"&amp;AA$2)/(AA$2+2))*(($C1752^(AA$2+2)-$H1752^(AA$2+2))/(ε_c1cd^(AA$2+2)))</f>
        <v/>
      </c>
      <c r="AB1752">
        <f>(INDIRECT("a_"&amp;AB$2)/(AB$2+2))*(($C1752^(AB$2+2)-$H1752^(AB$2+2))/(ε_c1cd^(AB$2+2)))</f>
        <v/>
      </c>
      <c r="AC1752">
        <f>(INDIRECT("a_"&amp;AC$2)/(AC$2+2))*(($C1752^(AC$2+2)-$H1752^(AC$2+2))/(ε_c1cd^(AC$2+2)))</f>
        <v/>
      </c>
      <c r="AD1752">
        <f>(INDIRECT("a_"&amp;AD$2)/(AD$2+2))*(($C1752^(AD$2+2)-$H1752^(AD$2+2))/(ε_c1cd^(AD$2+2)))</f>
        <v/>
      </c>
      <c r="AE1752" s="111">
        <f>(b*f_cd/L1752)*SUM(U1752:Y1752)+SUM(Q1752:R1752)</f>
        <v/>
      </c>
      <c r="AF1752" s="112">
        <f>AE1752*(K1752-y+e)</f>
        <v/>
      </c>
      <c r="AG1752" s="113">
        <f>(b*f_cd/(L1752^2))*SUM(Z1752:AD1752)+SUM(S1752:T1752)-AF1752</f>
        <v/>
      </c>
      <c r="AH1752" s="114">
        <f>AG1752&lt;0</f>
        <v/>
      </c>
      <c r="AI1752" s="115">
        <f>IF(A1752=1,FALSE,(AND(AQ1752,AH1752,NOT(AI1751))))</f>
        <v/>
      </c>
      <c r="AJ1752" s="116">
        <f>(b*f_cd/L1752)*(a_1/2*J1752^2+a_2/3*J1752^3+a_3/4*J1752^4+a_4/5*J1752^5+a_5/6*J1752^6)+SUM(Q1752:R1752)</f>
        <v/>
      </c>
      <c r="AK1752">
        <f>AJ1752*(K1752-y+e)</f>
        <v/>
      </c>
      <c r="AL1752" s="118">
        <f>(b*f_cd/(L1752^2))*(a_1/3*J1752^3+a_2/4*J1752^4+a_3/5*J1752^5+a_4/6*J1752^6+a_5/7*J1752^7)+SUM(S1752:T1752)-AK1752</f>
        <v/>
      </c>
      <c r="AM1752" s="114">
        <f>AL1752&gt;0</f>
        <v/>
      </c>
      <c r="AN1752" s="115">
        <f>IF(A1752=1,FALSE,(AND(AQ1752,AM1752,NOT(AN1751))))</f>
        <v/>
      </c>
      <c r="AO1752">
        <f>IF(D1752=1,AND(AH1752,NOT(AI1752)),AND(AM1752,NOT(AN1752)))</f>
        <v/>
      </c>
      <c r="AP1752" s="119">
        <f>IF(D1752=1,AI1752,AN1752)</f>
        <v/>
      </c>
      <c r="AQ1752" s="125">
        <f>ABS(E1752)&lt;$AQ$2</f>
        <v/>
      </c>
      <c r="AS1752">
        <f>IF(AP1752,MAX(AS$3:AS1750)+1,"")</f>
        <v/>
      </c>
    </row>
    <row r="1753">
      <c r="A1753" t="n">
        <v>1663</v>
      </c>
      <c r="B1753" s="131">
        <f>IF(A1753=1,0,IF(AP1753,0.1*ε_cu1cd,0))</f>
        <v/>
      </c>
      <c r="C1753" s="131">
        <f>IF(A1753=1,0.1*ε_cu1cd,C1752+B1752)</f>
        <v/>
      </c>
      <c r="D1753" s="113">
        <f>IF('Нормальний переріз'!$D$68&gt;0,1,2)</f>
        <v/>
      </c>
      <c r="E1753" s="144">
        <f>IF(D1753=1,F1753,G1753)</f>
        <v/>
      </c>
      <c r="F1753" s="124">
        <f>IF(AI1752,0.11*ε_cu1cd,IF(AH1752,F1752*0.01,F1752))</f>
        <v/>
      </c>
      <c r="G1753" s="124">
        <f>IF(AP1752,-0.1*ε_cu1cd,IF(AM1752,G1752*0.01,G1752))</f>
        <v/>
      </c>
      <c r="H1753" s="113">
        <f>IF(A1753=1,E1753,IF(AO1752,H1752-E1752+E1753,IF(AP1752,0.8*H1752,H1752+E1753)))</f>
        <v/>
      </c>
      <c r="I1753" s="169">
        <f>(C1753-H1753)/h</f>
        <v/>
      </c>
      <c r="J1753">
        <f>C1753/(ε_c1cd)</f>
        <v/>
      </c>
      <c r="K1753">
        <f>C1753/I1753</f>
        <v/>
      </c>
      <c r="L1753" s="131">
        <f>I1753/(ε_c1cd)</f>
        <v/>
      </c>
      <c r="M1753">
        <f>I1753*(K1753-Z_s1)</f>
        <v/>
      </c>
      <c r="N1753">
        <f>I1753*(K1753-Z_s2)</f>
        <v/>
      </c>
      <c r="O1753">
        <f>E_s*M1753</f>
        <v/>
      </c>
      <c r="P1753">
        <f>E_s*N1753</f>
        <v/>
      </c>
      <c r="Q1753">
        <f>O1753*A_s1</f>
        <v/>
      </c>
      <c r="R1753">
        <f>P1753*A_s2</f>
        <v/>
      </c>
      <c r="S1753">
        <f>Q1753*($K1753-Z_s1)</f>
        <v/>
      </c>
      <c r="T1753">
        <f>R1753*($K1753-Z_s2)</f>
        <v/>
      </c>
      <c r="U1753">
        <f>(INDIRECT("a_"&amp;U$2)/(U$2+1))*(($C1753^(U$2+1)-$H1753^(U$2+1))/(ε_c1cd^(U$2+1)))</f>
        <v/>
      </c>
      <c r="V1753">
        <f>(INDIRECT("a_"&amp;V$2)/(V$2+1))*(($C1753^(V$2+1)-$H1753^(V$2+1))/(ε_c1cd^(V$2+1)))</f>
        <v/>
      </c>
      <c r="W1753">
        <f>(INDIRECT("a_"&amp;W$2)/(W$2+1))*(($C1753^(W$2+1)-$H1753^(W$2+1))/(ε_c1cd^(W$2+1)))</f>
        <v/>
      </c>
      <c r="X1753">
        <f>(INDIRECT("a_"&amp;X$2)/(X$2+1))*(($C1753^(X$2+1)-$H1753^(X$2+1))/(ε_c1cd^(X$2+1)))</f>
        <v/>
      </c>
      <c r="Y1753">
        <f>(INDIRECT("a_"&amp;Y$2)/(Y$2+1))*(($C1753^(Y$2+1)-$H1753^(Y$2+1))/(ε_c1cd^(Y$2+1)))</f>
        <v/>
      </c>
      <c r="Z1753">
        <f>(INDIRECT("a_"&amp;Z$2)/(Z$2+2))*(($C1753^(Z$2+2)-$H1753^(Z$2+2))/(ε_c1cd^(Z$2+2)))</f>
        <v/>
      </c>
      <c r="AA1753">
        <f>(INDIRECT("a_"&amp;AA$2)/(AA$2+2))*(($C1753^(AA$2+2)-$H1753^(AA$2+2))/(ε_c1cd^(AA$2+2)))</f>
        <v/>
      </c>
      <c r="AB1753">
        <f>(INDIRECT("a_"&amp;AB$2)/(AB$2+2))*(($C1753^(AB$2+2)-$H1753^(AB$2+2))/(ε_c1cd^(AB$2+2)))</f>
        <v/>
      </c>
      <c r="AC1753">
        <f>(INDIRECT("a_"&amp;AC$2)/(AC$2+2))*(($C1753^(AC$2+2)-$H1753^(AC$2+2))/(ε_c1cd^(AC$2+2)))</f>
        <v/>
      </c>
      <c r="AD1753">
        <f>(INDIRECT("a_"&amp;AD$2)/(AD$2+2))*(($C1753^(AD$2+2)-$H1753^(AD$2+2))/(ε_c1cd^(AD$2+2)))</f>
        <v/>
      </c>
      <c r="AE1753" s="111">
        <f>(b*f_cd/L1753)*SUM(U1753:Y1753)+SUM(Q1753:R1753)</f>
        <v/>
      </c>
      <c r="AF1753" s="112">
        <f>AE1753*(K1753-y+e)</f>
        <v/>
      </c>
      <c r="AG1753" s="113">
        <f>(b*f_cd/(L1753^2))*SUM(Z1753:AD1753)+SUM(S1753:T1753)-AF1753</f>
        <v/>
      </c>
      <c r="AH1753" s="114">
        <f>AG1753&lt;0</f>
        <v/>
      </c>
      <c r="AI1753" s="115">
        <f>IF(A1753=1,FALSE,(AND(AQ1753,AH1753,NOT(AI1752))))</f>
        <v/>
      </c>
      <c r="AJ1753" s="116">
        <f>(b*f_cd/L1753)*(a_1/2*J1753^2+a_2/3*J1753^3+a_3/4*J1753^4+a_4/5*J1753^5+a_5/6*J1753^6)+SUM(Q1753:R1753)</f>
        <v/>
      </c>
      <c r="AK1753">
        <f>AJ1753*(K1753-y+e)</f>
        <v/>
      </c>
      <c r="AL1753" s="118">
        <f>(b*f_cd/(L1753^2))*(a_1/3*J1753^3+a_2/4*J1753^4+a_3/5*J1753^5+a_4/6*J1753^6+a_5/7*J1753^7)+SUM(S1753:T1753)-AK1753</f>
        <v/>
      </c>
      <c r="AM1753" s="114">
        <f>AL1753&gt;0</f>
        <v/>
      </c>
      <c r="AN1753" s="115">
        <f>IF(A1753=1,FALSE,(AND(AQ1753,AM1753,NOT(AN1752))))</f>
        <v/>
      </c>
      <c r="AO1753">
        <f>IF(D1753=1,AND(AH1753,NOT(AI1753)),AND(AM1753,NOT(AN1753)))</f>
        <v/>
      </c>
      <c r="AP1753" s="119">
        <f>IF(D1753=1,AI1753,AN1753)</f>
        <v/>
      </c>
      <c r="AQ1753" s="125">
        <f>ABS(E1753)&lt;$AQ$2</f>
        <v/>
      </c>
      <c r="AS1753">
        <f>IF(AP1753,MAX(AS$3:AS1751)+1,"")</f>
        <v/>
      </c>
    </row>
    <row r="1754">
      <c r="A1754" t="n">
        <v>1664</v>
      </c>
      <c r="B1754" s="131">
        <f>IF(A1754=1,0,IF(AP1754,0.1*ε_cu1cd,0))</f>
        <v/>
      </c>
      <c r="C1754" s="131">
        <f>IF(A1754=1,0.1*ε_cu1cd,C1753+B1753)</f>
        <v/>
      </c>
      <c r="D1754" s="113">
        <f>IF('Нормальний переріз'!$D$68&gt;0,1,2)</f>
        <v/>
      </c>
      <c r="E1754" s="144">
        <f>IF(D1754=1,F1754,G1754)</f>
        <v/>
      </c>
      <c r="F1754" s="124">
        <f>IF(AI1753,0.11*ε_cu1cd,IF(AH1753,F1753*0.01,F1753))</f>
        <v/>
      </c>
      <c r="G1754" s="124">
        <f>IF(AP1753,-0.1*ε_cu1cd,IF(AM1753,G1753*0.01,G1753))</f>
        <v/>
      </c>
      <c r="H1754" s="113">
        <f>IF(A1754=1,E1754,IF(AO1753,H1753-E1753+E1754,IF(AP1753,0.8*H1753,H1753+E1754)))</f>
        <v/>
      </c>
      <c r="I1754" s="169">
        <f>(C1754-H1754)/h</f>
        <v/>
      </c>
      <c r="J1754">
        <f>C1754/(ε_c1cd)</f>
        <v/>
      </c>
      <c r="K1754">
        <f>C1754/I1754</f>
        <v/>
      </c>
      <c r="L1754" s="131">
        <f>I1754/(ε_c1cd)</f>
        <v/>
      </c>
      <c r="M1754">
        <f>I1754*(K1754-Z_s1)</f>
        <v/>
      </c>
      <c r="N1754">
        <f>I1754*(K1754-Z_s2)</f>
        <v/>
      </c>
      <c r="O1754">
        <f>E_s*M1754</f>
        <v/>
      </c>
      <c r="P1754">
        <f>E_s*N1754</f>
        <v/>
      </c>
      <c r="Q1754">
        <f>O1754*A_s1</f>
        <v/>
      </c>
      <c r="R1754">
        <f>P1754*A_s2</f>
        <v/>
      </c>
      <c r="S1754">
        <f>Q1754*($K1754-Z_s1)</f>
        <v/>
      </c>
      <c r="T1754">
        <f>R1754*($K1754-Z_s2)</f>
        <v/>
      </c>
      <c r="U1754">
        <f>(INDIRECT("a_"&amp;U$2)/(U$2+1))*(($C1754^(U$2+1)-$H1754^(U$2+1))/(ε_c1cd^(U$2+1)))</f>
        <v/>
      </c>
      <c r="V1754">
        <f>(INDIRECT("a_"&amp;V$2)/(V$2+1))*(($C1754^(V$2+1)-$H1754^(V$2+1))/(ε_c1cd^(V$2+1)))</f>
        <v/>
      </c>
      <c r="W1754">
        <f>(INDIRECT("a_"&amp;W$2)/(W$2+1))*(($C1754^(W$2+1)-$H1754^(W$2+1))/(ε_c1cd^(W$2+1)))</f>
        <v/>
      </c>
      <c r="X1754">
        <f>(INDIRECT("a_"&amp;X$2)/(X$2+1))*(($C1754^(X$2+1)-$H1754^(X$2+1))/(ε_c1cd^(X$2+1)))</f>
        <v/>
      </c>
      <c r="Y1754">
        <f>(INDIRECT("a_"&amp;Y$2)/(Y$2+1))*(($C1754^(Y$2+1)-$H1754^(Y$2+1))/(ε_c1cd^(Y$2+1)))</f>
        <v/>
      </c>
      <c r="Z1754">
        <f>(INDIRECT("a_"&amp;Z$2)/(Z$2+2))*(($C1754^(Z$2+2)-$H1754^(Z$2+2))/(ε_c1cd^(Z$2+2)))</f>
        <v/>
      </c>
      <c r="AA1754">
        <f>(INDIRECT("a_"&amp;AA$2)/(AA$2+2))*(($C1754^(AA$2+2)-$H1754^(AA$2+2))/(ε_c1cd^(AA$2+2)))</f>
        <v/>
      </c>
      <c r="AB1754">
        <f>(INDIRECT("a_"&amp;AB$2)/(AB$2+2))*(($C1754^(AB$2+2)-$H1754^(AB$2+2))/(ε_c1cd^(AB$2+2)))</f>
        <v/>
      </c>
      <c r="AC1754">
        <f>(INDIRECT("a_"&amp;AC$2)/(AC$2+2))*(($C1754^(AC$2+2)-$H1754^(AC$2+2))/(ε_c1cd^(AC$2+2)))</f>
        <v/>
      </c>
      <c r="AD1754">
        <f>(INDIRECT("a_"&amp;AD$2)/(AD$2+2))*(($C1754^(AD$2+2)-$H1754^(AD$2+2))/(ε_c1cd^(AD$2+2)))</f>
        <v/>
      </c>
      <c r="AE1754" s="111">
        <f>(b*f_cd/L1754)*SUM(U1754:Y1754)+SUM(Q1754:R1754)</f>
        <v/>
      </c>
      <c r="AF1754" s="112">
        <f>AE1754*(K1754-y+e)</f>
        <v/>
      </c>
      <c r="AG1754" s="113">
        <f>(b*f_cd/(L1754^2))*SUM(Z1754:AD1754)+SUM(S1754:T1754)-AF1754</f>
        <v/>
      </c>
      <c r="AH1754" s="114">
        <f>AG1754&lt;0</f>
        <v/>
      </c>
      <c r="AI1754" s="115">
        <f>IF(A1754=1,FALSE,(AND(AQ1754,AH1754,NOT(AI1753))))</f>
        <v/>
      </c>
      <c r="AJ1754" s="116">
        <f>(b*f_cd/L1754)*(a_1/2*J1754^2+a_2/3*J1754^3+a_3/4*J1754^4+a_4/5*J1754^5+a_5/6*J1754^6)+SUM(Q1754:R1754)</f>
        <v/>
      </c>
      <c r="AK1754">
        <f>AJ1754*(K1754-y+e)</f>
        <v/>
      </c>
      <c r="AL1754" s="118">
        <f>(b*f_cd/(L1754^2))*(a_1/3*J1754^3+a_2/4*J1754^4+a_3/5*J1754^5+a_4/6*J1754^6+a_5/7*J1754^7)+SUM(S1754:T1754)-AK1754</f>
        <v/>
      </c>
      <c r="AM1754" s="114">
        <f>AL1754&gt;0</f>
        <v/>
      </c>
      <c r="AN1754" s="115">
        <f>IF(A1754=1,FALSE,(AND(AQ1754,AM1754,NOT(AN1753))))</f>
        <v/>
      </c>
      <c r="AO1754">
        <f>IF(D1754=1,AND(AH1754,NOT(AI1754)),AND(AM1754,NOT(AN1754)))</f>
        <v/>
      </c>
      <c r="AP1754" s="119">
        <f>IF(D1754=1,AI1754,AN1754)</f>
        <v/>
      </c>
      <c r="AQ1754" s="125">
        <f>ABS(E1754)&lt;$AQ$2</f>
        <v/>
      </c>
      <c r="AS1754">
        <f>IF(AP1754,MAX(AS$3:AS1752)+1,"")</f>
        <v/>
      </c>
    </row>
    <row r="1755">
      <c r="A1755" t="n">
        <v>1665</v>
      </c>
      <c r="B1755" s="131">
        <f>IF(A1755=1,0,IF(AP1755,0.1*ε_cu1cd,0))</f>
        <v/>
      </c>
      <c r="C1755" s="131">
        <f>IF(A1755=1,0.1*ε_cu1cd,C1754+B1754)</f>
        <v/>
      </c>
      <c r="D1755" s="113">
        <f>IF('Нормальний переріз'!$D$68&gt;0,1,2)</f>
        <v/>
      </c>
      <c r="E1755" s="144">
        <f>IF(D1755=1,F1755,G1755)</f>
        <v/>
      </c>
      <c r="F1755" s="124">
        <f>IF(AI1754,0.11*ε_cu1cd,IF(AH1754,F1754*0.01,F1754))</f>
        <v/>
      </c>
      <c r="G1755" s="124">
        <f>IF(AP1754,-0.1*ε_cu1cd,IF(AM1754,G1754*0.01,G1754))</f>
        <v/>
      </c>
      <c r="H1755" s="113">
        <f>IF(A1755=1,E1755,IF(AO1754,H1754-E1754+E1755,IF(AP1754,0.8*H1754,H1754+E1755)))</f>
        <v/>
      </c>
      <c r="I1755" s="169">
        <f>(C1755-H1755)/h</f>
        <v/>
      </c>
      <c r="J1755">
        <f>C1755/(ε_c1cd)</f>
        <v/>
      </c>
      <c r="K1755">
        <f>C1755/I1755</f>
        <v/>
      </c>
      <c r="L1755" s="131">
        <f>I1755/(ε_c1cd)</f>
        <v/>
      </c>
      <c r="M1755">
        <f>I1755*(K1755-Z_s1)</f>
        <v/>
      </c>
      <c r="N1755">
        <f>I1755*(K1755-Z_s2)</f>
        <v/>
      </c>
      <c r="O1755">
        <f>E_s*M1755</f>
        <v/>
      </c>
      <c r="P1755">
        <f>E_s*N1755</f>
        <v/>
      </c>
      <c r="Q1755">
        <f>O1755*A_s1</f>
        <v/>
      </c>
      <c r="R1755">
        <f>P1755*A_s2</f>
        <v/>
      </c>
      <c r="S1755">
        <f>Q1755*($K1755-Z_s1)</f>
        <v/>
      </c>
      <c r="T1755">
        <f>R1755*($K1755-Z_s2)</f>
        <v/>
      </c>
      <c r="U1755">
        <f>(INDIRECT("a_"&amp;U$2)/(U$2+1))*(($C1755^(U$2+1)-$H1755^(U$2+1))/(ε_c1cd^(U$2+1)))</f>
        <v/>
      </c>
      <c r="V1755">
        <f>(INDIRECT("a_"&amp;V$2)/(V$2+1))*(($C1755^(V$2+1)-$H1755^(V$2+1))/(ε_c1cd^(V$2+1)))</f>
        <v/>
      </c>
      <c r="W1755">
        <f>(INDIRECT("a_"&amp;W$2)/(W$2+1))*(($C1755^(W$2+1)-$H1755^(W$2+1))/(ε_c1cd^(W$2+1)))</f>
        <v/>
      </c>
      <c r="X1755">
        <f>(INDIRECT("a_"&amp;X$2)/(X$2+1))*(($C1755^(X$2+1)-$H1755^(X$2+1))/(ε_c1cd^(X$2+1)))</f>
        <v/>
      </c>
      <c r="Y1755">
        <f>(INDIRECT("a_"&amp;Y$2)/(Y$2+1))*(($C1755^(Y$2+1)-$H1755^(Y$2+1))/(ε_c1cd^(Y$2+1)))</f>
        <v/>
      </c>
      <c r="Z1755">
        <f>(INDIRECT("a_"&amp;Z$2)/(Z$2+2))*(($C1755^(Z$2+2)-$H1755^(Z$2+2))/(ε_c1cd^(Z$2+2)))</f>
        <v/>
      </c>
      <c r="AA1755">
        <f>(INDIRECT("a_"&amp;AA$2)/(AA$2+2))*(($C1755^(AA$2+2)-$H1755^(AA$2+2))/(ε_c1cd^(AA$2+2)))</f>
        <v/>
      </c>
      <c r="AB1755">
        <f>(INDIRECT("a_"&amp;AB$2)/(AB$2+2))*(($C1755^(AB$2+2)-$H1755^(AB$2+2))/(ε_c1cd^(AB$2+2)))</f>
        <v/>
      </c>
      <c r="AC1755">
        <f>(INDIRECT("a_"&amp;AC$2)/(AC$2+2))*(($C1755^(AC$2+2)-$H1755^(AC$2+2))/(ε_c1cd^(AC$2+2)))</f>
        <v/>
      </c>
      <c r="AD1755">
        <f>(INDIRECT("a_"&amp;AD$2)/(AD$2+2))*(($C1755^(AD$2+2)-$H1755^(AD$2+2))/(ε_c1cd^(AD$2+2)))</f>
        <v/>
      </c>
      <c r="AE1755" s="111">
        <f>(b*f_cd/L1755)*SUM(U1755:Y1755)+SUM(Q1755:R1755)</f>
        <v/>
      </c>
      <c r="AF1755" s="112">
        <f>AE1755*(K1755-y+e)</f>
        <v/>
      </c>
      <c r="AG1755" s="113">
        <f>(b*f_cd/(L1755^2))*SUM(Z1755:AD1755)+SUM(S1755:T1755)-AF1755</f>
        <v/>
      </c>
      <c r="AH1755" s="114">
        <f>AG1755&lt;0</f>
        <v/>
      </c>
      <c r="AI1755" s="115">
        <f>IF(A1755=1,FALSE,(AND(AQ1755,AH1755,NOT(AI1754))))</f>
        <v/>
      </c>
      <c r="AJ1755" s="116">
        <f>(b*f_cd/L1755)*(a_1/2*J1755^2+a_2/3*J1755^3+a_3/4*J1755^4+a_4/5*J1755^5+a_5/6*J1755^6)+SUM(Q1755:R1755)</f>
        <v/>
      </c>
      <c r="AK1755">
        <f>AJ1755*(K1755-y+e)</f>
        <v/>
      </c>
      <c r="AL1755" s="118">
        <f>(b*f_cd/(L1755^2))*(a_1/3*J1755^3+a_2/4*J1755^4+a_3/5*J1755^5+a_4/6*J1755^6+a_5/7*J1755^7)+SUM(S1755:T1755)-AK1755</f>
        <v/>
      </c>
      <c r="AM1755" s="114">
        <f>AL1755&gt;0</f>
        <v/>
      </c>
      <c r="AN1755" s="115">
        <f>IF(A1755=1,FALSE,(AND(AQ1755,AM1755,NOT(AN1754))))</f>
        <v/>
      </c>
      <c r="AO1755">
        <f>IF(D1755=1,AND(AH1755,NOT(AI1755)),AND(AM1755,NOT(AN1755)))</f>
        <v/>
      </c>
      <c r="AP1755" s="119">
        <f>IF(D1755=1,AI1755,AN1755)</f>
        <v/>
      </c>
      <c r="AQ1755" s="125">
        <f>ABS(E1755)&lt;$AQ$2</f>
        <v/>
      </c>
      <c r="AS1755">
        <f>IF(AP1755,MAX(AS$3:AS1753)+1,"")</f>
        <v/>
      </c>
    </row>
    <row r="1756">
      <c r="A1756" t="n">
        <v>1666</v>
      </c>
      <c r="B1756" s="131">
        <f>IF(A1756=1,0,IF(AP1756,0.1*ε_cu1cd,0))</f>
        <v/>
      </c>
      <c r="C1756" s="131">
        <f>IF(A1756=1,0.1*ε_cu1cd,C1755+B1755)</f>
        <v/>
      </c>
      <c r="D1756" s="113">
        <f>IF('Нормальний переріз'!$D$68&gt;0,1,2)</f>
        <v/>
      </c>
      <c r="E1756" s="144">
        <f>IF(D1756=1,F1756,G1756)</f>
        <v/>
      </c>
      <c r="F1756" s="124">
        <f>IF(AI1755,0.11*ε_cu1cd,IF(AH1755,F1755*0.01,F1755))</f>
        <v/>
      </c>
      <c r="G1756" s="124">
        <f>IF(AP1755,-0.1*ε_cu1cd,IF(AM1755,G1755*0.01,G1755))</f>
        <v/>
      </c>
      <c r="H1756" s="113">
        <f>IF(A1756=1,E1756,IF(AO1755,H1755-E1755+E1756,IF(AP1755,0.8*H1755,H1755+E1756)))</f>
        <v/>
      </c>
      <c r="I1756" s="169">
        <f>(C1756-H1756)/h</f>
        <v/>
      </c>
      <c r="J1756">
        <f>C1756/(ε_c1cd)</f>
        <v/>
      </c>
      <c r="K1756">
        <f>C1756/I1756</f>
        <v/>
      </c>
      <c r="L1756" s="131">
        <f>I1756/(ε_c1cd)</f>
        <v/>
      </c>
      <c r="M1756">
        <f>I1756*(K1756-Z_s1)</f>
        <v/>
      </c>
      <c r="N1756">
        <f>I1756*(K1756-Z_s2)</f>
        <v/>
      </c>
      <c r="O1756">
        <f>E_s*M1756</f>
        <v/>
      </c>
      <c r="P1756">
        <f>E_s*N1756</f>
        <v/>
      </c>
      <c r="Q1756">
        <f>O1756*A_s1</f>
        <v/>
      </c>
      <c r="R1756">
        <f>P1756*A_s2</f>
        <v/>
      </c>
      <c r="S1756">
        <f>Q1756*($K1756-Z_s1)</f>
        <v/>
      </c>
      <c r="T1756">
        <f>R1756*($K1756-Z_s2)</f>
        <v/>
      </c>
      <c r="U1756">
        <f>(INDIRECT("a_"&amp;U$2)/(U$2+1))*(($C1756^(U$2+1)-$H1756^(U$2+1))/(ε_c1cd^(U$2+1)))</f>
        <v/>
      </c>
      <c r="V1756">
        <f>(INDIRECT("a_"&amp;V$2)/(V$2+1))*(($C1756^(V$2+1)-$H1756^(V$2+1))/(ε_c1cd^(V$2+1)))</f>
        <v/>
      </c>
      <c r="W1756">
        <f>(INDIRECT("a_"&amp;W$2)/(W$2+1))*(($C1756^(W$2+1)-$H1756^(W$2+1))/(ε_c1cd^(W$2+1)))</f>
        <v/>
      </c>
      <c r="X1756">
        <f>(INDIRECT("a_"&amp;X$2)/(X$2+1))*(($C1756^(X$2+1)-$H1756^(X$2+1))/(ε_c1cd^(X$2+1)))</f>
        <v/>
      </c>
      <c r="Y1756">
        <f>(INDIRECT("a_"&amp;Y$2)/(Y$2+1))*(($C1756^(Y$2+1)-$H1756^(Y$2+1))/(ε_c1cd^(Y$2+1)))</f>
        <v/>
      </c>
      <c r="Z1756">
        <f>(INDIRECT("a_"&amp;Z$2)/(Z$2+2))*(($C1756^(Z$2+2)-$H1756^(Z$2+2))/(ε_c1cd^(Z$2+2)))</f>
        <v/>
      </c>
      <c r="AA1756">
        <f>(INDIRECT("a_"&amp;AA$2)/(AA$2+2))*(($C1756^(AA$2+2)-$H1756^(AA$2+2))/(ε_c1cd^(AA$2+2)))</f>
        <v/>
      </c>
      <c r="AB1756">
        <f>(INDIRECT("a_"&amp;AB$2)/(AB$2+2))*(($C1756^(AB$2+2)-$H1756^(AB$2+2))/(ε_c1cd^(AB$2+2)))</f>
        <v/>
      </c>
      <c r="AC1756">
        <f>(INDIRECT("a_"&amp;AC$2)/(AC$2+2))*(($C1756^(AC$2+2)-$H1756^(AC$2+2))/(ε_c1cd^(AC$2+2)))</f>
        <v/>
      </c>
      <c r="AD1756">
        <f>(INDIRECT("a_"&amp;AD$2)/(AD$2+2))*(($C1756^(AD$2+2)-$H1756^(AD$2+2))/(ε_c1cd^(AD$2+2)))</f>
        <v/>
      </c>
      <c r="AE1756" s="111">
        <f>(b*f_cd/L1756)*SUM(U1756:Y1756)+SUM(Q1756:R1756)</f>
        <v/>
      </c>
      <c r="AF1756" s="112">
        <f>AE1756*(K1756-y+e)</f>
        <v/>
      </c>
      <c r="AG1756" s="113">
        <f>(b*f_cd/(L1756^2))*SUM(Z1756:AD1756)+SUM(S1756:T1756)-AF1756</f>
        <v/>
      </c>
      <c r="AH1756" s="114">
        <f>AG1756&lt;0</f>
        <v/>
      </c>
      <c r="AI1756" s="115">
        <f>IF(A1756=1,FALSE,(AND(AQ1756,AH1756,NOT(AI1755))))</f>
        <v/>
      </c>
      <c r="AJ1756" s="116">
        <f>(b*f_cd/L1756)*(a_1/2*J1756^2+a_2/3*J1756^3+a_3/4*J1756^4+a_4/5*J1756^5+a_5/6*J1756^6)+SUM(Q1756:R1756)</f>
        <v/>
      </c>
      <c r="AK1756">
        <f>AJ1756*(K1756-y+e)</f>
        <v/>
      </c>
      <c r="AL1756" s="118">
        <f>(b*f_cd/(L1756^2))*(a_1/3*J1756^3+a_2/4*J1756^4+a_3/5*J1756^5+a_4/6*J1756^6+a_5/7*J1756^7)+SUM(S1756:T1756)-AK1756</f>
        <v/>
      </c>
      <c r="AM1756" s="114">
        <f>AL1756&gt;0</f>
        <v/>
      </c>
      <c r="AN1756" s="115">
        <f>IF(A1756=1,FALSE,(AND(AQ1756,AM1756,NOT(AN1755))))</f>
        <v/>
      </c>
      <c r="AO1756">
        <f>IF(D1756=1,AND(AH1756,NOT(AI1756)),AND(AM1756,NOT(AN1756)))</f>
        <v/>
      </c>
      <c r="AP1756" s="119">
        <f>IF(D1756=1,AI1756,AN1756)</f>
        <v/>
      </c>
      <c r="AQ1756" s="125">
        <f>ABS(E1756)&lt;$AQ$2</f>
        <v/>
      </c>
      <c r="AS1756">
        <f>IF(AP1756,MAX(AS$3:AS1754)+1,"")</f>
        <v/>
      </c>
    </row>
    <row r="1757">
      <c r="A1757" t="n">
        <v>1667</v>
      </c>
      <c r="B1757" s="131">
        <f>IF(A1757=1,0,IF(AP1757,0.1*ε_cu1cd,0))</f>
        <v/>
      </c>
      <c r="C1757" s="131">
        <f>IF(A1757=1,0.1*ε_cu1cd,C1756+B1756)</f>
        <v/>
      </c>
      <c r="D1757" s="113">
        <f>IF('Нормальний переріз'!$D$68&gt;0,1,2)</f>
        <v/>
      </c>
      <c r="E1757" s="144">
        <f>IF(D1757=1,F1757,G1757)</f>
        <v/>
      </c>
      <c r="F1757" s="124">
        <f>IF(AI1756,0.11*ε_cu1cd,IF(AH1756,F1756*0.01,F1756))</f>
        <v/>
      </c>
      <c r="G1757" s="124">
        <f>IF(AP1756,-0.1*ε_cu1cd,IF(AM1756,G1756*0.01,G1756))</f>
        <v/>
      </c>
      <c r="H1757" s="113">
        <f>IF(A1757=1,E1757,IF(AO1756,H1756-E1756+E1757,IF(AP1756,0.8*H1756,H1756+E1757)))</f>
        <v/>
      </c>
      <c r="I1757" s="169">
        <f>(C1757-H1757)/h</f>
        <v/>
      </c>
      <c r="J1757">
        <f>C1757/(ε_c1cd)</f>
        <v/>
      </c>
      <c r="K1757">
        <f>C1757/I1757</f>
        <v/>
      </c>
      <c r="L1757" s="131">
        <f>I1757/(ε_c1cd)</f>
        <v/>
      </c>
      <c r="M1757">
        <f>I1757*(K1757-Z_s1)</f>
        <v/>
      </c>
      <c r="N1757">
        <f>I1757*(K1757-Z_s2)</f>
        <v/>
      </c>
      <c r="O1757">
        <f>E_s*M1757</f>
        <v/>
      </c>
      <c r="P1757">
        <f>E_s*N1757</f>
        <v/>
      </c>
      <c r="Q1757">
        <f>O1757*A_s1</f>
        <v/>
      </c>
      <c r="R1757">
        <f>P1757*A_s2</f>
        <v/>
      </c>
      <c r="S1757">
        <f>Q1757*($K1757-Z_s1)</f>
        <v/>
      </c>
      <c r="T1757">
        <f>R1757*($K1757-Z_s2)</f>
        <v/>
      </c>
      <c r="U1757">
        <f>(INDIRECT("a_"&amp;U$2)/(U$2+1))*(($C1757^(U$2+1)-$H1757^(U$2+1))/(ε_c1cd^(U$2+1)))</f>
        <v/>
      </c>
      <c r="V1757">
        <f>(INDIRECT("a_"&amp;V$2)/(V$2+1))*(($C1757^(V$2+1)-$H1757^(V$2+1))/(ε_c1cd^(V$2+1)))</f>
        <v/>
      </c>
      <c r="W1757">
        <f>(INDIRECT("a_"&amp;W$2)/(W$2+1))*(($C1757^(W$2+1)-$H1757^(W$2+1))/(ε_c1cd^(W$2+1)))</f>
        <v/>
      </c>
      <c r="X1757">
        <f>(INDIRECT("a_"&amp;X$2)/(X$2+1))*(($C1757^(X$2+1)-$H1757^(X$2+1))/(ε_c1cd^(X$2+1)))</f>
        <v/>
      </c>
      <c r="Y1757">
        <f>(INDIRECT("a_"&amp;Y$2)/(Y$2+1))*(($C1757^(Y$2+1)-$H1757^(Y$2+1))/(ε_c1cd^(Y$2+1)))</f>
        <v/>
      </c>
      <c r="Z1757">
        <f>(INDIRECT("a_"&amp;Z$2)/(Z$2+2))*(($C1757^(Z$2+2)-$H1757^(Z$2+2))/(ε_c1cd^(Z$2+2)))</f>
        <v/>
      </c>
      <c r="AA1757">
        <f>(INDIRECT("a_"&amp;AA$2)/(AA$2+2))*(($C1757^(AA$2+2)-$H1757^(AA$2+2))/(ε_c1cd^(AA$2+2)))</f>
        <v/>
      </c>
      <c r="AB1757">
        <f>(INDIRECT("a_"&amp;AB$2)/(AB$2+2))*(($C1757^(AB$2+2)-$H1757^(AB$2+2))/(ε_c1cd^(AB$2+2)))</f>
        <v/>
      </c>
      <c r="AC1757">
        <f>(INDIRECT("a_"&amp;AC$2)/(AC$2+2))*(($C1757^(AC$2+2)-$H1757^(AC$2+2))/(ε_c1cd^(AC$2+2)))</f>
        <v/>
      </c>
      <c r="AD1757">
        <f>(INDIRECT("a_"&amp;AD$2)/(AD$2+2))*(($C1757^(AD$2+2)-$H1757^(AD$2+2))/(ε_c1cd^(AD$2+2)))</f>
        <v/>
      </c>
      <c r="AE1757" s="111">
        <f>(b*f_cd/L1757)*SUM(U1757:Y1757)+SUM(Q1757:R1757)</f>
        <v/>
      </c>
      <c r="AF1757" s="112">
        <f>AE1757*(K1757-y+e)</f>
        <v/>
      </c>
      <c r="AG1757" s="113">
        <f>(b*f_cd/(L1757^2))*SUM(Z1757:AD1757)+SUM(S1757:T1757)-AF1757</f>
        <v/>
      </c>
      <c r="AH1757" s="114">
        <f>AG1757&lt;0</f>
        <v/>
      </c>
      <c r="AI1757" s="115">
        <f>IF(A1757=1,FALSE,(AND(AQ1757,AH1757,NOT(AI1756))))</f>
        <v/>
      </c>
      <c r="AJ1757" s="116">
        <f>(b*f_cd/L1757)*(a_1/2*J1757^2+a_2/3*J1757^3+a_3/4*J1757^4+a_4/5*J1757^5+a_5/6*J1757^6)+SUM(Q1757:R1757)</f>
        <v/>
      </c>
      <c r="AK1757">
        <f>AJ1757*(K1757-y+e)</f>
        <v/>
      </c>
      <c r="AL1757" s="118">
        <f>(b*f_cd/(L1757^2))*(a_1/3*J1757^3+a_2/4*J1757^4+a_3/5*J1757^5+a_4/6*J1757^6+a_5/7*J1757^7)+SUM(S1757:T1757)-AK1757</f>
        <v/>
      </c>
      <c r="AM1757" s="114">
        <f>AL1757&gt;0</f>
        <v/>
      </c>
      <c r="AN1757" s="115">
        <f>IF(A1757=1,FALSE,(AND(AQ1757,AM1757,NOT(AN1756))))</f>
        <v/>
      </c>
      <c r="AO1757">
        <f>IF(D1757=1,AND(AH1757,NOT(AI1757)),AND(AM1757,NOT(AN1757)))</f>
        <v/>
      </c>
      <c r="AP1757" s="119">
        <f>IF(D1757=1,AI1757,AN1757)</f>
        <v/>
      </c>
      <c r="AQ1757" s="125">
        <f>ABS(E1757)&lt;$AQ$2</f>
        <v/>
      </c>
      <c r="AS1757">
        <f>IF(AP1757,MAX(AS$3:AS1755)+1,"")</f>
        <v/>
      </c>
    </row>
    <row r="1758">
      <c r="A1758" t="n">
        <v>1668</v>
      </c>
      <c r="B1758" s="131">
        <f>IF(A1758=1,0,IF(AP1758,0.1*ε_cu1cd,0))</f>
        <v/>
      </c>
      <c r="C1758" s="131">
        <f>IF(A1758=1,0.1*ε_cu1cd,C1757+B1757)</f>
        <v/>
      </c>
      <c r="D1758" s="113">
        <f>IF('Нормальний переріз'!$D$68&gt;0,1,2)</f>
        <v/>
      </c>
      <c r="E1758" s="144">
        <f>IF(D1758=1,F1758,G1758)</f>
        <v/>
      </c>
      <c r="F1758" s="124">
        <f>IF(AI1757,0.11*ε_cu1cd,IF(AH1757,F1757*0.01,F1757))</f>
        <v/>
      </c>
      <c r="G1758" s="124">
        <f>IF(AP1757,-0.1*ε_cu1cd,IF(AM1757,G1757*0.01,G1757))</f>
        <v/>
      </c>
      <c r="H1758" s="113">
        <f>IF(A1758=1,E1758,IF(AO1757,H1757-E1757+E1758,IF(AP1757,0.8*H1757,H1757+E1758)))</f>
        <v/>
      </c>
      <c r="I1758" s="169">
        <f>(C1758-H1758)/h</f>
        <v/>
      </c>
      <c r="J1758">
        <f>C1758/(ε_c1cd)</f>
        <v/>
      </c>
      <c r="K1758">
        <f>C1758/I1758</f>
        <v/>
      </c>
      <c r="L1758" s="131">
        <f>I1758/(ε_c1cd)</f>
        <v/>
      </c>
      <c r="M1758">
        <f>I1758*(K1758-Z_s1)</f>
        <v/>
      </c>
      <c r="N1758">
        <f>I1758*(K1758-Z_s2)</f>
        <v/>
      </c>
      <c r="O1758">
        <f>E_s*M1758</f>
        <v/>
      </c>
      <c r="P1758">
        <f>E_s*N1758</f>
        <v/>
      </c>
      <c r="Q1758">
        <f>O1758*A_s1</f>
        <v/>
      </c>
      <c r="R1758">
        <f>P1758*A_s2</f>
        <v/>
      </c>
      <c r="S1758">
        <f>Q1758*($K1758-Z_s1)</f>
        <v/>
      </c>
      <c r="T1758">
        <f>R1758*($K1758-Z_s2)</f>
        <v/>
      </c>
      <c r="U1758">
        <f>(INDIRECT("a_"&amp;U$2)/(U$2+1))*(($C1758^(U$2+1)-$H1758^(U$2+1))/(ε_c1cd^(U$2+1)))</f>
        <v/>
      </c>
      <c r="V1758">
        <f>(INDIRECT("a_"&amp;V$2)/(V$2+1))*(($C1758^(V$2+1)-$H1758^(V$2+1))/(ε_c1cd^(V$2+1)))</f>
        <v/>
      </c>
      <c r="W1758">
        <f>(INDIRECT("a_"&amp;W$2)/(W$2+1))*(($C1758^(W$2+1)-$H1758^(W$2+1))/(ε_c1cd^(W$2+1)))</f>
        <v/>
      </c>
      <c r="X1758">
        <f>(INDIRECT("a_"&amp;X$2)/(X$2+1))*(($C1758^(X$2+1)-$H1758^(X$2+1))/(ε_c1cd^(X$2+1)))</f>
        <v/>
      </c>
      <c r="Y1758">
        <f>(INDIRECT("a_"&amp;Y$2)/(Y$2+1))*(($C1758^(Y$2+1)-$H1758^(Y$2+1))/(ε_c1cd^(Y$2+1)))</f>
        <v/>
      </c>
      <c r="Z1758">
        <f>(INDIRECT("a_"&amp;Z$2)/(Z$2+2))*(($C1758^(Z$2+2)-$H1758^(Z$2+2))/(ε_c1cd^(Z$2+2)))</f>
        <v/>
      </c>
      <c r="AA1758">
        <f>(INDIRECT("a_"&amp;AA$2)/(AA$2+2))*(($C1758^(AA$2+2)-$H1758^(AA$2+2))/(ε_c1cd^(AA$2+2)))</f>
        <v/>
      </c>
      <c r="AB1758">
        <f>(INDIRECT("a_"&amp;AB$2)/(AB$2+2))*(($C1758^(AB$2+2)-$H1758^(AB$2+2))/(ε_c1cd^(AB$2+2)))</f>
        <v/>
      </c>
      <c r="AC1758">
        <f>(INDIRECT("a_"&amp;AC$2)/(AC$2+2))*(($C1758^(AC$2+2)-$H1758^(AC$2+2))/(ε_c1cd^(AC$2+2)))</f>
        <v/>
      </c>
      <c r="AD1758">
        <f>(INDIRECT("a_"&amp;AD$2)/(AD$2+2))*(($C1758^(AD$2+2)-$H1758^(AD$2+2))/(ε_c1cd^(AD$2+2)))</f>
        <v/>
      </c>
      <c r="AE1758" s="111">
        <f>(b*f_cd/L1758)*SUM(U1758:Y1758)+SUM(Q1758:R1758)</f>
        <v/>
      </c>
      <c r="AF1758" s="112">
        <f>AE1758*(K1758-y+e)</f>
        <v/>
      </c>
      <c r="AG1758" s="113">
        <f>(b*f_cd/(L1758^2))*SUM(Z1758:AD1758)+SUM(S1758:T1758)-AF1758</f>
        <v/>
      </c>
      <c r="AH1758" s="114">
        <f>AG1758&lt;0</f>
        <v/>
      </c>
      <c r="AI1758" s="115">
        <f>IF(A1758=1,FALSE,(AND(AQ1758,AH1758,NOT(AI1757))))</f>
        <v/>
      </c>
      <c r="AJ1758" s="116">
        <f>(b*f_cd/L1758)*(a_1/2*J1758^2+a_2/3*J1758^3+a_3/4*J1758^4+a_4/5*J1758^5+a_5/6*J1758^6)+SUM(Q1758:R1758)</f>
        <v/>
      </c>
      <c r="AK1758">
        <f>AJ1758*(K1758-y+e)</f>
        <v/>
      </c>
      <c r="AL1758" s="118">
        <f>(b*f_cd/(L1758^2))*(a_1/3*J1758^3+a_2/4*J1758^4+a_3/5*J1758^5+a_4/6*J1758^6+a_5/7*J1758^7)+SUM(S1758:T1758)-AK1758</f>
        <v/>
      </c>
      <c r="AM1758" s="114">
        <f>AL1758&gt;0</f>
        <v/>
      </c>
      <c r="AN1758" s="115">
        <f>IF(A1758=1,FALSE,(AND(AQ1758,AM1758,NOT(AN1757))))</f>
        <v/>
      </c>
      <c r="AO1758">
        <f>IF(D1758=1,AND(AH1758,NOT(AI1758)),AND(AM1758,NOT(AN1758)))</f>
        <v/>
      </c>
      <c r="AP1758" s="119">
        <f>IF(D1758=1,AI1758,AN1758)</f>
        <v/>
      </c>
      <c r="AQ1758" s="125">
        <f>ABS(E1758)&lt;$AQ$2</f>
        <v/>
      </c>
      <c r="AS1758">
        <f>IF(AP1758,MAX(AS$3:AS1756)+1,"")</f>
        <v/>
      </c>
    </row>
    <row r="1759">
      <c r="A1759" t="n">
        <v>1669</v>
      </c>
      <c r="B1759" s="131">
        <f>IF(A1759=1,0,IF(AP1759,0.1*ε_cu1cd,0))</f>
        <v/>
      </c>
      <c r="C1759" s="131">
        <f>IF(A1759=1,0.1*ε_cu1cd,C1758+B1758)</f>
        <v/>
      </c>
      <c r="D1759" s="113">
        <f>IF('Нормальний переріз'!$D$68&gt;0,1,2)</f>
        <v/>
      </c>
      <c r="E1759" s="144">
        <f>IF(D1759=1,F1759,G1759)</f>
        <v/>
      </c>
      <c r="F1759" s="124">
        <f>IF(AI1758,0.11*ε_cu1cd,IF(AH1758,F1758*0.01,F1758))</f>
        <v/>
      </c>
      <c r="G1759" s="124">
        <f>IF(AP1758,-0.1*ε_cu1cd,IF(AM1758,G1758*0.01,G1758))</f>
        <v/>
      </c>
      <c r="H1759" s="113">
        <f>IF(A1759=1,E1759,IF(AO1758,H1758-E1758+E1759,IF(AP1758,0.8*H1758,H1758+E1759)))</f>
        <v/>
      </c>
      <c r="I1759" s="169">
        <f>(C1759-H1759)/h</f>
        <v/>
      </c>
      <c r="J1759">
        <f>C1759/(ε_c1cd)</f>
        <v/>
      </c>
      <c r="K1759">
        <f>C1759/I1759</f>
        <v/>
      </c>
      <c r="L1759" s="131">
        <f>I1759/(ε_c1cd)</f>
        <v/>
      </c>
      <c r="M1759">
        <f>I1759*(K1759-Z_s1)</f>
        <v/>
      </c>
      <c r="N1759">
        <f>I1759*(K1759-Z_s2)</f>
        <v/>
      </c>
      <c r="O1759">
        <f>E_s*M1759</f>
        <v/>
      </c>
      <c r="P1759">
        <f>E_s*N1759</f>
        <v/>
      </c>
      <c r="Q1759">
        <f>O1759*A_s1</f>
        <v/>
      </c>
      <c r="R1759">
        <f>P1759*A_s2</f>
        <v/>
      </c>
      <c r="S1759">
        <f>Q1759*($K1759-Z_s1)</f>
        <v/>
      </c>
      <c r="T1759">
        <f>R1759*($K1759-Z_s2)</f>
        <v/>
      </c>
      <c r="U1759">
        <f>(INDIRECT("a_"&amp;U$2)/(U$2+1))*(($C1759^(U$2+1)-$H1759^(U$2+1))/(ε_c1cd^(U$2+1)))</f>
        <v/>
      </c>
      <c r="V1759">
        <f>(INDIRECT("a_"&amp;V$2)/(V$2+1))*(($C1759^(V$2+1)-$H1759^(V$2+1))/(ε_c1cd^(V$2+1)))</f>
        <v/>
      </c>
      <c r="W1759">
        <f>(INDIRECT("a_"&amp;W$2)/(W$2+1))*(($C1759^(W$2+1)-$H1759^(W$2+1))/(ε_c1cd^(W$2+1)))</f>
        <v/>
      </c>
      <c r="X1759">
        <f>(INDIRECT("a_"&amp;X$2)/(X$2+1))*(($C1759^(X$2+1)-$H1759^(X$2+1))/(ε_c1cd^(X$2+1)))</f>
        <v/>
      </c>
      <c r="Y1759">
        <f>(INDIRECT("a_"&amp;Y$2)/(Y$2+1))*(($C1759^(Y$2+1)-$H1759^(Y$2+1))/(ε_c1cd^(Y$2+1)))</f>
        <v/>
      </c>
      <c r="Z1759">
        <f>(INDIRECT("a_"&amp;Z$2)/(Z$2+2))*(($C1759^(Z$2+2)-$H1759^(Z$2+2))/(ε_c1cd^(Z$2+2)))</f>
        <v/>
      </c>
      <c r="AA1759">
        <f>(INDIRECT("a_"&amp;AA$2)/(AA$2+2))*(($C1759^(AA$2+2)-$H1759^(AA$2+2))/(ε_c1cd^(AA$2+2)))</f>
        <v/>
      </c>
      <c r="AB1759">
        <f>(INDIRECT("a_"&amp;AB$2)/(AB$2+2))*(($C1759^(AB$2+2)-$H1759^(AB$2+2))/(ε_c1cd^(AB$2+2)))</f>
        <v/>
      </c>
      <c r="AC1759">
        <f>(INDIRECT("a_"&amp;AC$2)/(AC$2+2))*(($C1759^(AC$2+2)-$H1759^(AC$2+2))/(ε_c1cd^(AC$2+2)))</f>
        <v/>
      </c>
      <c r="AD1759">
        <f>(INDIRECT("a_"&amp;AD$2)/(AD$2+2))*(($C1759^(AD$2+2)-$H1759^(AD$2+2))/(ε_c1cd^(AD$2+2)))</f>
        <v/>
      </c>
      <c r="AE1759" s="111">
        <f>(b*f_cd/L1759)*SUM(U1759:Y1759)+SUM(Q1759:R1759)</f>
        <v/>
      </c>
      <c r="AF1759" s="112">
        <f>AE1759*(K1759-y+e)</f>
        <v/>
      </c>
      <c r="AG1759" s="113">
        <f>(b*f_cd/(L1759^2))*SUM(Z1759:AD1759)+SUM(S1759:T1759)-AF1759</f>
        <v/>
      </c>
      <c r="AH1759" s="114">
        <f>AG1759&lt;0</f>
        <v/>
      </c>
      <c r="AI1759" s="115">
        <f>IF(A1759=1,FALSE,(AND(AQ1759,AH1759,NOT(AI1758))))</f>
        <v/>
      </c>
      <c r="AJ1759" s="116">
        <f>(b*f_cd/L1759)*(a_1/2*J1759^2+a_2/3*J1759^3+a_3/4*J1759^4+a_4/5*J1759^5+a_5/6*J1759^6)+SUM(Q1759:R1759)</f>
        <v/>
      </c>
      <c r="AK1759">
        <f>AJ1759*(K1759-y+e)</f>
        <v/>
      </c>
      <c r="AL1759" s="118">
        <f>(b*f_cd/(L1759^2))*(a_1/3*J1759^3+a_2/4*J1759^4+a_3/5*J1759^5+a_4/6*J1759^6+a_5/7*J1759^7)+SUM(S1759:T1759)-AK1759</f>
        <v/>
      </c>
      <c r="AM1759" s="114">
        <f>AL1759&gt;0</f>
        <v/>
      </c>
      <c r="AN1759" s="115">
        <f>IF(A1759=1,FALSE,(AND(AQ1759,AM1759,NOT(AN1758))))</f>
        <v/>
      </c>
      <c r="AO1759">
        <f>IF(D1759=1,AND(AH1759,NOT(AI1759)),AND(AM1759,NOT(AN1759)))</f>
        <v/>
      </c>
      <c r="AP1759" s="119">
        <f>IF(D1759=1,AI1759,AN1759)</f>
        <v/>
      </c>
      <c r="AQ1759" s="125">
        <f>ABS(E1759)&lt;$AQ$2</f>
        <v/>
      </c>
      <c r="AS1759">
        <f>IF(AP1759,MAX(AS$3:AS1757)+1,"")</f>
        <v/>
      </c>
    </row>
    <row r="1760">
      <c r="A1760" t="n">
        <v>1670</v>
      </c>
      <c r="B1760" s="131">
        <f>IF(A1760=1,0,IF(AP1760,0.1*ε_cu1cd,0))</f>
        <v/>
      </c>
      <c r="C1760" s="131">
        <f>IF(A1760=1,0.1*ε_cu1cd,C1759+B1759)</f>
        <v/>
      </c>
      <c r="D1760" s="113">
        <f>IF('Нормальний переріз'!$D$68&gt;0,1,2)</f>
        <v/>
      </c>
      <c r="E1760" s="144">
        <f>IF(D1760=1,F1760,G1760)</f>
        <v/>
      </c>
      <c r="F1760" s="124">
        <f>IF(AI1759,0.11*ε_cu1cd,IF(AH1759,F1759*0.01,F1759))</f>
        <v/>
      </c>
      <c r="G1760" s="124">
        <f>IF(AP1759,-0.1*ε_cu1cd,IF(AM1759,G1759*0.01,G1759))</f>
        <v/>
      </c>
      <c r="H1760" s="113">
        <f>IF(A1760=1,E1760,IF(AO1759,H1759-E1759+E1760,IF(AP1759,0.8*H1759,H1759+E1760)))</f>
        <v/>
      </c>
      <c r="I1760" s="169">
        <f>(C1760-H1760)/h</f>
        <v/>
      </c>
      <c r="J1760">
        <f>C1760/(ε_c1cd)</f>
        <v/>
      </c>
      <c r="K1760">
        <f>C1760/I1760</f>
        <v/>
      </c>
      <c r="L1760" s="131">
        <f>I1760/(ε_c1cd)</f>
        <v/>
      </c>
      <c r="M1760">
        <f>I1760*(K1760-Z_s1)</f>
        <v/>
      </c>
      <c r="N1760">
        <f>I1760*(K1760-Z_s2)</f>
        <v/>
      </c>
      <c r="O1760">
        <f>E_s*M1760</f>
        <v/>
      </c>
      <c r="P1760">
        <f>E_s*N1760</f>
        <v/>
      </c>
      <c r="Q1760">
        <f>O1760*A_s1</f>
        <v/>
      </c>
      <c r="R1760">
        <f>P1760*A_s2</f>
        <v/>
      </c>
      <c r="S1760">
        <f>Q1760*($K1760-Z_s1)</f>
        <v/>
      </c>
      <c r="T1760">
        <f>R1760*($K1760-Z_s2)</f>
        <v/>
      </c>
      <c r="U1760">
        <f>(INDIRECT("a_"&amp;U$2)/(U$2+1))*(($C1760^(U$2+1)-$H1760^(U$2+1))/(ε_c1cd^(U$2+1)))</f>
        <v/>
      </c>
      <c r="V1760">
        <f>(INDIRECT("a_"&amp;V$2)/(V$2+1))*(($C1760^(V$2+1)-$H1760^(V$2+1))/(ε_c1cd^(V$2+1)))</f>
        <v/>
      </c>
      <c r="W1760">
        <f>(INDIRECT("a_"&amp;W$2)/(W$2+1))*(($C1760^(W$2+1)-$H1760^(W$2+1))/(ε_c1cd^(W$2+1)))</f>
        <v/>
      </c>
      <c r="X1760">
        <f>(INDIRECT("a_"&amp;X$2)/(X$2+1))*(($C1760^(X$2+1)-$H1760^(X$2+1))/(ε_c1cd^(X$2+1)))</f>
        <v/>
      </c>
      <c r="Y1760">
        <f>(INDIRECT("a_"&amp;Y$2)/(Y$2+1))*(($C1760^(Y$2+1)-$H1760^(Y$2+1))/(ε_c1cd^(Y$2+1)))</f>
        <v/>
      </c>
      <c r="Z1760">
        <f>(INDIRECT("a_"&amp;Z$2)/(Z$2+2))*(($C1760^(Z$2+2)-$H1760^(Z$2+2))/(ε_c1cd^(Z$2+2)))</f>
        <v/>
      </c>
      <c r="AA1760">
        <f>(INDIRECT("a_"&amp;AA$2)/(AA$2+2))*(($C1760^(AA$2+2)-$H1760^(AA$2+2))/(ε_c1cd^(AA$2+2)))</f>
        <v/>
      </c>
      <c r="AB1760">
        <f>(INDIRECT("a_"&amp;AB$2)/(AB$2+2))*(($C1760^(AB$2+2)-$H1760^(AB$2+2))/(ε_c1cd^(AB$2+2)))</f>
        <v/>
      </c>
      <c r="AC1760">
        <f>(INDIRECT("a_"&amp;AC$2)/(AC$2+2))*(($C1760^(AC$2+2)-$H1760^(AC$2+2))/(ε_c1cd^(AC$2+2)))</f>
        <v/>
      </c>
      <c r="AD1760">
        <f>(INDIRECT("a_"&amp;AD$2)/(AD$2+2))*(($C1760^(AD$2+2)-$H1760^(AD$2+2))/(ε_c1cd^(AD$2+2)))</f>
        <v/>
      </c>
      <c r="AE1760" s="111">
        <f>(b*f_cd/L1760)*SUM(U1760:Y1760)+SUM(Q1760:R1760)</f>
        <v/>
      </c>
      <c r="AF1760" s="112">
        <f>AE1760*(K1760-y+e)</f>
        <v/>
      </c>
      <c r="AG1760" s="113">
        <f>(b*f_cd/(L1760^2))*SUM(Z1760:AD1760)+SUM(S1760:T1760)-AF1760</f>
        <v/>
      </c>
      <c r="AH1760" s="114">
        <f>AG1760&lt;0</f>
        <v/>
      </c>
      <c r="AI1760" s="115">
        <f>IF(A1760=1,FALSE,(AND(AQ1760,AH1760,NOT(AI1759))))</f>
        <v/>
      </c>
      <c r="AJ1760" s="116">
        <f>(b*f_cd/L1760)*(a_1/2*J1760^2+a_2/3*J1760^3+a_3/4*J1760^4+a_4/5*J1760^5+a_5/6*J1760^6)+SUM(Q1760:R1760)</f>
        <v/>
      </c>
      <c r="AK1760">
        <f>AJ1760*(K1760-y+e)</f>
        <v/>
      </c>
      <c r="AL1760" s="118">
        <f>(b*f_cd/(L1760^2))*(a_1/3*J1760^3+a_2/4*J1760^4+a_3/5*J1760^5+a_4/6*J1760^6+a_5/7*J1760^7)+SUM(S1760:T1760)-AK1760</f>
        <v/>
      </c>
      <c r="AM1760" s="114">
        <f>AL1760&gt;0</f>
        <v/>
      </c>
      <c r="AN1760" s="115">
        <f>IF(A1760=1,FALSE,(AND(AQ1760,AM1760,NOT(AN1759))))</f>
        <v/>
      </c>
      <c r="AO1760">
        <f>IF(D1760=1,AND(AH1760,NOT(AI1760)),AND(AM1760,NOT(AN1760)))</f>
        <v/>
      </c>
      <c r="AP1760" s="119">
        <f>IF(D1760=1,AI1760,AN1760)</f>
        <v/>
      </c>
      <c r="AQ1760" s="125">
        <f>ABS(E1760)&lt;$AQ$2</f>
        <v/>
      </c>
      <c r="AS1760">
        <f>IF(AP1760,MAX(AS$3:AS1758)+1,"")</f>
        <v/>
      </c>
    </row>
    <row r="1761">
      <c r="A1761" t="n">
        <v>1671</v>
      </c>
      <c r="B1761" s="131">
        <f>IF(A1761=1,0,IF(AP1761,0.1*ε_cu1cd,0))</f>
        <v/>
      </c>
      <c r="C1761" s="131">
        <f>IF(A1761=1,0.1*ε_cu1cd,C1760+B1760)</f>
        <v/>
      </c>
      <c r="D1761" s="113">
        <f>IF('Нормальний переріз'!$D$68&gt;0,1,2)</f>
        <v/>
      </c>
      <c r="E1761" s="144">
        <f>IF(D1761=1,F1761,G1761)</f>
        <v/>
      </c>
      <c r="F1761" s="124">
        <f>IF(AI1760,0.11*ε_cu1cd,IF(AH1760,F1760*0.01,F1760))</f>
        <v/>
      </c>
      <c r="G1761" s="124">
        <f>IF(AP1760,-0.1*ε_cu1cd,IF(AM1760,G1760*0.01,G1760))</f>
        <v/>
      </c>
      <c r="H1761" s="113">
        <f>IF(A1761=1,E1761,IF(AO1760,H1760-E1760+E1761,IF(AP1760,0.8*H1760,H1760+E1761)))</f>
        <v/>
      </c>
      <c r="I1761" s="169">
        <f>(C1761-H1761)/h</f>
        <v/>
      </c>
      <c r="J1761">
        <f>C1761/(ε_c1cd)</f>
        <v/>
      </c>
      <c r="K1761">
        <f>C1761/I1761</f>
        <v/>
      </c>
      <c r="L1761" s="131">
        <f>I1761/(ε_c1cd)</f>
        <v/>
      </c>
      <c r="M1761">
        <f>I1761*(K1761-Z_s1)</f>
        <v/>
      </c>
      <c r="N1761">
        <f>I1761*(K1761-Z_s2)</f>
        <v/>
      </c>
      <c r="O1761">
        <f>E_s*M1761</f>
        <v/>
      </c>
      <c r="P1761">
        <f>E_s*N1761</f>
        <v/>
      </c>
      <c r="Q1761">
        <f>O1761*A_s1</f>
        <v/>
      </c>
      <c r="R1761">
        <f>P1761*A_s2</f>
        <v/>
      </c>
      <c r="S1761">
        <f>Q1761*($K1761-Z_s1)</f>
        <v/>
      </c>
      <c r="T1761">
        <f>R1761*($K1761-Z_s2)</f>
        <v/>
      </c>
      <c r="U1761">
        <f>(INDIRECT("a_"&amp;U$2)/(U$2+1))*(($C1761^(U$2+1)-$H1761^(U$2+1))/(ε_c1cd^(U$2+1)))</f>
        <v/>
      </c>
      <c r="V1761">
        <f>(INDIRECT("a_"&amp;V$2)/(V$2+1))*(($C1761^(V$2+1)-$H1761^(V$2+1))/(ε_c1cd^(V$2+1)))</f>
        <v/>
      </c>
      <c r="W1761">
        <f>(INDIRECT("a_"&amp;W$2)/(W$2+1))*(($C1761^(W$2+1)-$H1761^(W$2+1))/(ε_c1cd^(W$2+1)))</f>
        <v/>
      </c>
      <c r="X1761">
        <f>(INDIRECT("a_"&amp;X$2)/(X$2+1))*(($C1761^(X$2+1)-$H1761^(X$2+1))/(ε_c1cd^(X$2+1)))</f>
        <v/>
      </c>
      <c r="Y1761">
        <f>(INDIRECT("a_"&amp;Y$2)/(Y$2+1))*(($C1761^(Y$2+1)-$H1761^(Y$2+1))/(ε_c1cd^(Y$2+1)))</f>
        <v/>
      </c>
      <c r="Z1761">
        <f>(INDIRECT("a_"&amp;Z$2)/(Z$2+2))*(($C1761^(Z$2+2)-$H1761^(Z$2+2))/(ε_c1cd^(Z$2+2)))</f>
        <v/>
      </c>
      <c r="AA1761">
        <f>(INDIRECT("a_"&amp;AA$2)/(AA$2+2))*(($C1761^(AA$2+2)-$H1761^(AA$2+2))/(ε_c1cd^(AA$2+2)))</f>
        <v/>
      </c>
      <c r="AB1761">
        <f>(INDIRECT("a_"&amp;AB$2)/(AB$2+2))*(($C1761^(AB$2+2)-$H1761^(AB$2+2))/(ε_c1cd^(AB$2+2)))</f>
        <v/>
      </c>
      <c r="AC1761">
        <f>(INDIRECT("a_"&amp;AC$2)/(AC$2+2))*(($C1761^(AC$2+2)-$H1761^(AC$2+2))/(ε_c1cd^(AC$2+2)))</f>
        <v/>
      </c>
      <c r="AD1761">
        <f>(INDIRECT("a_"&amp;AD$2)/(AD$2+2))*(($C1761^(AD$2+2)-$H1761^(AD$2+2))/(ε_c1cd^(AD$2+2)))</f>
        <v/>
      </c>
      <c r="AE1761" s="111">
        <f>(b*f_cd/L1761)*SUM(U1761:Y1761)+SUM(Q1761:R1761)</f>
        <v/>
      </c>
      <c r="AF1761" s="112">
        <f>AE1761*(K1761-y+e)</f>
        <v/>
      </c>
      <c r="AG1761" s="113">
        <f>(b*f_cd/(L1761^2))*SUM(Z1761:AD1761)+SUM(S1761:T1761)-AF1761</f>
        <v/>
      </c>
      <c r="AH1761" s="114">
        <f>AG1761&lt;0</f>
        <v/>
      </c>
      <c r="AI1761" s="115">
        <f>IF(A1761=1,FALSE,(AND(AQ1761,AH1761,NOT(AI1760))))</f>
        <v/>
      </c>
      <c r="AJ1761" s="116">
        <f>(b*f_cd/L1761)*(a_1/2*J1761^2+a_2/3*J1761^3+a_3/4*J1761^4+a_4/5*J1761^5+a_5/6*J1761^6)+SUM(Q1761:R1761)</f>
        <v/>
      </c>
      <c r="AK1761">
        <f>AJ1761*(K1761-y+e)</f>
        <v/>
      </c>
      <c r="AL1761" s="118">
        <f>(b*f_cd/(L1761^2))*(a_1/3*J1761^3+a_2/4*J1761^4+a_3/5*J1761^5+a_4/6*J1761^6+a_5/7*J1761^7)+SUM(S1761:T1761)-AK1761</f>
        <v/>
      </c>
      <c r="AM1761" s="114">
        <f>AL1761&gt;0</f>
        <v/>
      </c>
      <c r="AN1761" s="115">
        <f>IF(A1761=1,FALSE,(AND(AQ1761,AM1761,NOT(AN1760))))</f>
        <v/>
      </c>
      <c r="AO1761">
        <f>IF(D1761=1,AND(AH1761,NOT(AI1761)),AND(AM1761,NOT(AN1761)))</f>
        <v/>
      </c>
      <c r="AP1761" s="119">
        <f>IF(D1761=1,AI1761,AN1761)</f>
        <v/>
      </c>
      <c r="AQ1761" s="125">
        <f>ABS(E1761)&lt;$AQ$2</f>
        <v/>
      </c>
      <c r="AS1761">
        <f>IF(AP1761,MAX(AS$3:AS1759)+1,"")</f>
        <v/>
      </c>
    </row>
    <row r="1762">
      <c r="A1762" t="n">
        <v>1672</v>
      </c>
      <c r="B1762" s="131">
        <f>IF(A1762=1,0,IF(AP1762,0.1*ε_cu1cd,0))</f>
        <v/>
      </c>
      <c r="C1762" s="131">
        <f>IF(A1762=1,0.1*ε_cu1cd,C1761+B1761)</f>
        <v/>
      </c>
      <c r="D1762" s="113">
        <f>IF('Нормальний переріз'!$D$68&gt;0,1,2)</f>
        <v/>
      </c>
      <c r="E1762" s="144">
        <f>IF(D1762=1,F1762,G1762)</f>
        <v/>
      </c>
      <c r="F1762" s="124">
        <f>IF(AI1761,0.11*ε_cu1cd,IF(AH1761,F1761*0.01,F1761))</f>
        <v/>
      </c>
      <c r="G1762" s="124">
        <f>IF(AP1761,-0.1*ε_cu1cd,IF(AM1761,G1761*0.01,G1761))</f>
        <v/>
      </c>
      <c r="H1762" s="113">
        <f>IF(A1762=1,E1762,IF(AO1761,H1761-E1761+E1762,IF(AP1761,0.8*H1761,H1761+E1762)))</f>
        <v/>
      </c>
      <c r="I1762" s="169">
        <f>(C1762-H1762)/h</f>
        <v/>
      </c>
      <c r="J1762">
        <f>C1762/(ε_c1cd)</f>
        <v/>
      </c>
      <c r="K1762">
        <f>C1762/I1762</f>
        <v/>
      </c>
      <c r="L1762" s="131">
        <f>I1762/(ε_c1cd)</f>
        <v/>
      </c>
      <c r="M1762">
        <f>I1762*(K1762-Z_s1)</f>
        <v/>
      </c>
      <c r="N1762">
        <f>I1762*(K1762-Z_s2)</f>
        <v/>
      </c>
      <c r="O1762">
        <f>E_s*M1762</f>
        <v/>
      </c>
      <c r="P1762">
        <f>E_s*N1762</f>
        <v/>
      </c>
      <c r="Q1762">
        <f>O1762*A_s1</f>
        <v/>
      </c>
      <c r="R1762">
        <f>P1762*A_s2</f>
        <v/>
      </c>
      <c r="S1762">
        <f>Q1762*($K1762-Z_s1)</f>
        <v/>
      </c>
      <c r="T1762">
        <f>R1762*($K1762-Z_s2)</f>
        <v/>
      </c>
      <c r="U1762">
        <f>(INDIRECT("a_"&amp;U$2)/(U$2+1))*(($C1762^(U$2+1)-$H1762^(U$2+1))/(ε_c1cd^(U$2+1)))</f>
        <v/>
      </c>
      <c r="V1762">
        <f>(INDIRECT("a_"&amp;V$2)/(V$2+1))*(($C1762^(V$2+1)-$H1762^(V$2+1))/(ε_c1cd^(V$2+1)))</f>
        <v/>
      </c>
      <c r="W1762">
        <f>(INDIRECT("a_"&amp;W$2)/(W$2+1))*(($C1762^(W$2+1)-$H1762^(W$2+1))/(ε_c1cd^(W$2+1)))</f>
        <v/>
      </c>
      <c r="X1762">
        <f>(INDIRECT("a_"&amp;X$2)/(X$2+1))*(($C1762^(X$2+1)-$H1762^(X$2+1))/(ε_c1cd^(X$2+1)))</f>
        <v/>
      </c>
      <c r="Y1762">
        <f>(INDIRECT("a_"&amp;Y$2)/(Y$2+1))*(($C1762^(Y$2+1)-$H1762^(Y$2+1))/(ε_c1cd^(Y$2+1)))</f>
        <v/>
      </c>
      <c r="Z1762">
        <f>(INDIRECT("a_"&amp;Z$2)/(Z$2+2))*(($C1762^(Z$2+2)-$H1762^(Z$2+2))/(ε_c1cd^(Z$2+2)))</f>
        <v/>
      </c>
      <c r="AA1762">
        <f>(INDIRECT("a_"&amp;AA$2)/(AA$2+2))*(($C1762^(AA$2+2)-$H1762^(AA$2+2))/(ε_c1cd^(AA$2+2)))</f>
        <v/>
      </c>
      <c r="AB1762">
        <f>(INDIRECT("a_"&amp;AB$2)/(AB$2+2))*(($C1762^(AB$2+2)-$H1762^(AB$2+2))/(ε_c1cd^(AB$2+2)))</f>
        <v/>
      </c>
      <c r="AC1762">
        <f>(INDIRECT("a_"&amp;AC$2)/(AC$2+2))*(($C1762^(AC$2+2)-$H1762^(AC$2+2))/(ε_c1cd^(AC$2+2)))</f>
        <v/>
      </c>
      <c r="AD1762">
        <f>(INDIRECT("a_"&amp;AD$2)/(AD$2+2))*(($C1762^(AD$2+2)-$H1762^(AD$2+2))/(ε_c1cd^(AD$2+2)))</f>
        <v/>
      </c>
      <c r="AE1762" s="111">
        <f>(b*f_cd/L1762)*SUM(U1762:Y1762)+SUM(Q1762:R1762)</f>
        <v/>
      </c>
      <c r="AF1762" s="112">
        <f>AE1762*(K1762-y+e)</f>
        <v/>
      </c>
      <c r="AG1762" s="113">
        <f>(b*f_cd/(L1762^2))*SUM(Z1762:AD1762)+SUM(S1762:T1762)-AF1762</f>
        <v/>
      </c>
      <c r="AH1762" s="114">
        <f>AG1762&lt;0</f>
        <v/>
      </c>
      <c r="AI1762" s="115">
        <f>IF(A1762=1,FALSE,(AND(AQ1762,AH1762,NOT(AI1761))))</f>
        <v/>
      </c>
      <c r="AJ1762" s="116">
        <f>(b*f_cd/L1762)*(a_1/2*J1762^2+a_2/3*J1762^3+a_3/4*J1762^4+a_4/5*J1762^5+a_5/6*J1762^6)+SUM(Q1762:R1762)</f>
        <v/>
      </c>
      <c r="AK1762">
        <f>AJ1762*(K1762-y+e)</f>
        <v/>
      </c>
      <c r="AL1762" s="118">
        <f>(b*f_cd/(L1762^2))*(a_1/3*J1762^3+a_2/4*J1762^4+a_3/5*J1762^5+a_4/6*J1762^6+a_5/7*J1762^7)+SUM(S1762:T1762)-AK1762</f>
        <v/>
      </c>
      <c r="AM1762" s="114">
        <f>AL1762&gt;0</f>
        <v/>
      </c>
      <c r="AN1762" s="115">
        <f>IF(A1762=1,FALSE,(AND(AQ1762,AM1762,NOT(AN1761))))</f>
        <v/>
      </c>
      <c r="AO1762">
        <f>IF(D1762=1,AND(AH1762,NOT(AI1762)),AND(AM1762,NOT(AN1762)))</f>
        <v/>
      </c>
      <c r="AP1762" s="119">
        <f>IF(D1762=1,AI1762,AN1762)</f>
        <v/>
      </c>
      <c r="AQ1762" s="125">
        <f>ABS(E1762)&lt;$AQ$2</f>
        <v/>
      </c>
      <c r="AS1762">
        <f>IF(AP1762,MAX(AS$3:AS1760)+1,"")</f>
        <v/>
      </c>
    </row>
    <row r="1763">
      <c r="A1763" t="n">
        <v>1673</v>
      </c>
      <c r="B1763" s="131">
        <f>IF(A1763=1,0,IF(AP1763,0.1*ε_cu1cd,0))</f>
        <v/>
      </c>
      <c r="C1763" s="131">
        <f>IF(A1763=1,0.1*ε_cu1cd,C1762+B1762)</f>
        <v/>
      </c>
      <c r="D1763" s="113">
        <f>IF('Нормальний переріз'!$D$68&gt;0,1,2)</f>
        <v/>
      </c>
      <c r="E1763" s="144">
        <f>IF(D1763=1,F1763,G1763)</f>
        <v/>
      </c>
      <c r="F1763" s="124">
        <f>IF(AI1762,0.11*ε_cu1cd,IF(AH1762,F1762*0.01,F1762))</f>
        <v/>
      </c>
      <c r="G1763" s="124">
        <f>IF(AP1762,-0.1*ε_cu1cd,IF(AM1762,G1762*0.01,G1762))</f>
        <v/>
      </c>
      <c r="H1763" s="113">
        <f>IF(A1763=1,E1763,IF(AO1762,H1762-E1762+E1763,IF(AP1762,0.8*H1762,H1762+E1763)))</f>
        <v/>
      </c>
      <c r="I1763" s="169">
        <f>(C1763-H1763)/h</f>
        <v/>
      </c>
      <c r="J1763">
        <f>C1763/(ε_c1cd)</f>
        <v/>
      </c>
      <c r="K1763">
        <f>C1763/I1763</f>
        <v/>
      </c>
      <c r="L1763" s="131">
        <f>I1763/(ε_c1cd)</f>
        <v/>
      </c>
      <c r="M1763">
        <f>I1763*(K1763-Z_s1)</f>
        <v/>
      </c>
      <c r="N1763">
        <f>I1763*(K1763-Z_s2)</f>
        <v/>
      </c>
      <c r="O1763">
        <f>E_s*M1763</f>
        <v/>
      </c>
      <c r="P1763">
        <f>E_s*N1763</f>
        <v/>
      </c>
      <c r="Q1763">
        <f>O1763*A_s1</f>
        <v/>
      </c>
      <c r="R1763">
        <f>P1763*A_s2</f>
        <v/>
      </c>
      <c r="S1763">
        <f>Q1763*($K1763-Z_s1)</f>
        <v/>
      </c>
      <c r="T1763">
        <f>R1763*($K1763-Z_s2)</f>
        <v/>
      </c>
      <c r="U1763">
        <f>(INDIRECT("a_"&amp;U$2)/(U$2+1))*(($C1763^(U$2+1)-$H1763^(U$2+1))/(ε_c1cd^(U$2+1)))</f>
        <v/>
      </c>
      <c r="V1763">
        <f>(INDIRECT("a_"&amp;V$2)/(V$2+1))*(($C1763^(V$2+1)-$H1763^(V$2+1))/(ε_c1cd^(V$2+1)))</f>
        <v/>
      </c>
      <c r="W1763">
        <f>(INDIRECT("a_"&amp;W$2)/(W$2+1))*(($C1763^(W$2+1)-$H1763^(W$2+1))/(ε_c1cd^(W$2+1)))</f>
        <v/>
      </c>
      <c r="X1763">
        <f>(INDIRECT("a_"&amp;X$2)/(X$2+1))*(($C1763^(X$2+1)-$H1763^(X$2+1))/(ε_c1cd^(X$2+1)))</f>
        <v/>
      </c>
      <c r="Y1763">
        <f>(INDIRECT("a_"&amp;Y$2)/(Y$2+1))*(($C1763^(Y$2+1)-$H1763^(Y$2+1))/(ε_c1cd^(Y$2+1)))</f>
        <v/>
      </c>
      <c r="Z1763">
        <f>(INDIRECT("a_"&amp;Z$2)/(Z$2+2))*(($C1763^(Z$2+2)-$H1763^(Z$2+2))/(ε_c1cd^(Z$2+2)))</f>
        <v/>
      </c>
      <c r="AA1763">
        <f>(INDIRECT("a_"&amp;AA$2)/(AA$2+2))*(($C1763^(AA$2+2)-$H1763^(AA$2+2))/(ε_c1cd^(AA$2+2)))</f>
        <v/>
      </c>
      <c r="AB1763">
        <f>(INDIRECT("a_"&amp;AB$2)/(AB$2+2))*(($C1763^(AB$2+2)-$H1763^(AB$2+2))/(ε_c1cd^(AB$2+2)))</f>
        <v/>
      </c>
      <c r="AC1763">
        <f>(INDIRECT("a_"&amp;AC$2)/(AC$2+2))*(($C1763^(AC$2+2)-$H1763^(AC$2+2))/(ε_c1cd^(AC$2+2)))</f>
        <v/>
      </c>
      <c r="AD1763">
        <f>(INDIRECT("a_"&amp;AD$2)/(AD$2+2))*(($C1763^(AD$2+2)-$H1763^(AD$2+2))/(ε_c1cd^(AD$2+2)))</f>
        <v/>
      </c>
      <c r="AE1763" s="111">
        <f>(b*f_cd/L1763)*SUM(U1763:Y1763)+SUM(Q1763:R1763)</f>
        <v/>
      </c>
      <c r="AF1763" s="112">
        <f>AE1763*(K1763-y+e)</f>
        <v/>
      </c>
      <c r="AG1763" s="113">
        <f>(b*f_cd/(L1763^2))*SUM(Z1763:AD1763)+SUM(S1763:T1763)-AF1763</f>
        <v/>
      </c>
      <c r="AH1763" s="114">
        <f>AG1763&lt;0</f>
        <v/>
      </c>
      <c r="AI1763" s="115">
        <f>IF(A1763=1,FALSE,(AND(AQ1763,AH1763,NOT(AI1762))))</f>
        <v/>
      </c>
      <c r="AJ1763" s="116">
        <f>(b*f_cd/L1763)*(a_1/2*J1763^2+a_2/3*J1763^3+a_3/4*J1763^4+a_4/5*J1763^5+a_5/6*J1763^6)+SUM(Q1763:R1763)</f>
        <v/>
      </c>
      <c r="AK1763">
        <f>AJ1763*(K1763-y+e)</f>
        <v/>
      </c>
      <c r="AL1763" s="118">
        <f>(b*f_cd/(L1763^2))*(a_1/3*J1763^3+a_2/4*J1763^4+a_3/5*J1763^5+a_4/6*J1763^6+a_5/7*J1763^7)+SUM(S1763:T1763)-AK1763</f>
        <v/>
      </c>
      <c r="AM1763" s="114">
        <f>AL1763&gt;0</f>
        <v/>
      </c>
      <c r="AN1763" s="115">
        <f>IF(A1763=1,FALSE,(AND(AQ1763,AM1763,NOT(AN1762))))</f>
        <v/>
      </c>
      <c r="AO1763">
        <f>IF(D1763=1,AND(AH1763,NOT(AI1763)),AND(AM1763,NOT(AN1763)))</f>
        <v/>
      </c>
      <c r="AP1763" s="119">
        <f>IF(D1763=1,AI1763,AN1763)</f>
        <v/>
      </c>
      <c r="AQ1763" s="125">
        <f>ABS(E1763)&lt;$AQ$2</f>
        <v/>
      </c>
      <c r="AS1763">
        <f>IF(AP1763,MAX(AS$3:AS1761)+1,"")</f>
        <v/>
      </c>
    </row>
    <row r="1764">
      <c r="A1764" t="n">
        <v>1674</v>
      </c>
      <c r="B1764" s="131">
        <f>IF(A1764=1,0,IF(AP1764,0.1*ε_cu1cd,0))</f>
        <v/>
      </c>
      <c r="C1764" s="131">
        <f>IF(A1764=1,0.1*ε_cu1cd,C1763+B1763)</f>
        <v/>
      </c>
      <c r="D1764" s="113">
        <f>IF('Нормальний переріз'!$D$68&gt;0,1,2)</f>
        <v/>
      </c>
      <c r="E1764" s="144">
        <f>IF(D1764=1,F1764,G1764)</f>
        <v/>
      </c>
      <c r="F1764" s="124">
        <f>IF(AI1763,0.11*ε_cu1cd,IF(AH1763,F1763*0.01,F1763))</f>
        <v/>
      </c>
      <c r="G1764" s="124">
        <f>IF(AP1763,-0.1*ε_cu1cd,IF(AM1763,G1763*0.01,G1763))</f>
        <v/>
      </c>
      <c r="H1764" s="113">
        <f>IF(A1764=1,E1764,IF(AO1763,H1763-E1763+E1764,IF(AP1763,0.8*H1763,H1763+E1764)))</f>
        <v/>
      </c>
      <c r="I1764" s="169">
        <f>(C1764-H1764)/h</f>
        <v/>
      </c>
      <c r="J1764">
        <f>C1764/(ε_c1cd)</f>
        <v/>
      </c>
      <c r="K1764">
        <f>C1764/I1764</f>
        <v/>
      </c>
      <c r="L1764" s="131">
        <f>I1764/(ε_c1cd)</f>
        <v/>
      </c>
      <c r="M1764">
        <f>I1764*(K1764-Z_s1)</f>
        <v/>
      </c>
      <c r="N1764">
        <f>I1764*(K1764-Z_s2)</f>
        <v/>
      </c>
      <c r="O1764">
        <f>E_s*M1764</f>
        <v/>
      </c>
      <c r="P1764">
        <f>E_s*N1764</f>
        <v/>
      </c>
      <c r="Q1764">
        <f>O1764*A_s1</f>
        <v/>
      </c>
      <c r="R1764">
        <f>P1764*A_s2</f>
        <v/>
      </c>
      <c r="S1764">
        <f>Q1764*($K1764-Z_s1)</f>
        <v/>
      </c>
      <c r="T1764">
        <f>R1764*($K1764-Z_s2)</f>
        <v/>
      </c>
      <c r="U1764">
        <f>(INDIRECT("a_"&amp;U$2)/(U$2+1))*(($C1764^(U$2+1)-$H1764^(U$2+1))/(ε_c1cd^(U$2+1)))</f>
        <v/>
      </c>
      <c r="V1764">
        <f>(INDIRECT("a_"&amp;V$2)/(V$2+1))*(($C1764^(V$2+1)-$H1764^(V$2+1))/(ε_c1cd^(V$2+1)))</f>
        <v/>
      </c>
      <c r="W1764">
        <f>(INDIRECT("a_"&amp;W$2)/(W$2+1))*(($C1764^(W$2+1)-$H1764^(W$2+1))/(ε_c1cd^(W$2+1)))</f>
        <v/>
      </c>
      <c r="X1764">
        <f>(INDIRECT("a_"&amp;X$2)/(X$2+1))*(($C1764^(X$2+1)-$H1764^(X$2+1))/(ε_c1cd^(X$2+1)))</f>
        <v/>
      </c>
      <c r="Y1764">
        <f>(INDIRECT("a_"&amp;Y$2)/(Y$2+1))*(($C1764^(Y$2+1)-$H1764^(Y$2+1))/(ε_c1cd^(Y$2+1)))</f>
        <v/>
      </c>
      <c r="Z1764">
        <f>(INDIRECT("a_"&amp;Z$2)/(Z$2+2))*(($C1764^(Z$2+2)-$H1764^(Z$2+2))/(ε_c1cd^(Z$2+2)))</f>
        <v/>
      </c>
      <c r="AA1764">
        <f>(INDIRECT("a_"&amp;AA$2)/(AA$2+2))*(($C1764^(AA$2+2)-$H1764^(AA$2+2))/(ε_c1cd^(AA$2+2)))</f>
        <v/>
      </c>
      <c r="AB1764">
        <f>(INDIRECT("a_"&amp;AB$2)/(AB$2+2))*(($C1764^(AB$2+2)-$H1764^(AB$2+2))/(ε_c1cd^(AB$2+2)))</f>
        <v/>
      </c>
      <c r="AC1764">
        <f>(INDIRECT("a_"&amp;AC$2)/(AC$2+2))*(($C1764^(AC$2+2)-$H1764^(AC$2+2))/(ε_c1cd^(AC$2+2)))</f>
        <v/>
      </c>
      <c r="AD1764">
        <f>(INDIRECT("a_"&amp;AD$2)/(AD$2+2))*(($C1764^(AD$2+2)-$H1764^(AD$2+2))/(ε_c1cd^(AD$2+2)))</f>
        <v/>
      </c>
      <c r="AE1764" s="111">
        <f>(b*f_cd/L1764)*SUM(U1764:Y1764)+SUM(Q1764:R1764)</f>
        <v/>
      </c>
      <c r="AF1764" s="112">
        <f>AE1764*(K1764-y+e)</f>
        <v/>
      </c>
      <c r="AG1764" s="113">
        <f>(b*f_cd/(L1764^2))*SUM(Z1764:AD1764)+SUM(S1764:T1764)-AF1764</f>
        <v/>
      </c>
      <c r="AH1764" s="114">
        <f>AG1764&lt;0</f>
        <v/>
      </c>
      <c r="AI1764" s="115">
        <f>IF(A1764=1,FALSE,(AND(AQ1764,AH1764,NOT(AI1763))))</f>
        <v/>
      </c>
      <c r="AJ1764" s="116">
        <f>(b*f_cd/L1764)*(a_1/2*J1764^2+a_2/3*J1764^3+a_3/4*J1764^4+a_4/5*J1764^5+a_5/6*J1764^6)+SUM(Q1764:R1764)</f>
        <v/>
      </c>
      <c r="AK1764">
        <f>AJ1764*(K1764-y+e)</f>
        <v/>
      </c>
      <c r="AL1764" s="118">
        <f>(b*f_cd/(L1764^2))*(a_1/3*J1764^3+a_2/4*J1764^4+a_3/5*J1764^5+a_4/6*J1764^6+a_5/7*J1764^7)+SUM(S1764:T1764)-AK1764</f>
        <v/>
      </c>
      <c r="AM1764" s="114">
        <f>AL1764&gt;0</f>
        <v/>
      </c>
      <c r="AN1764" s="115">
        <f>IF(A1764=1,FALSE,(AND(AQ1764,AM1764,NOT(AN1763))))</f>
        <v/>
      </c>
      <c r="AO1764">
        <f>IF(D1764=1,AND(AH1764,NOT(AI1764)),AND(AM1764,NOT(AN1764)))</f>
        <v/>
      </c>
      <c r="AP1764" s="119">
        <f>IF(D1764=1,AI1764,AN1764)</f>
        <v/>
      </c>
      <c r="AQ1764" s="125">
        <f>ABS(E1764)&lt;$AQ$2</f>
        <v/>
      </c>
      <c r="AS1764">
        <f>IF(AP1764,MAX(AS$3:AS1762)+1,"")</f>
        <v/>
      </c>
    </row>
    <row r="1765">
      <c r="A1765" t="n">
        <v>1675</v>
      </c>
      <c r="B1765" s="131">
        <f>IF(A1765=1,0,IF(AP1765,0.1*ε_cu1cd,0))</f>
        <v/>
      </c>
      <c r="C1765" s="131">
        <f>IF(A1765=1,0.1*ε_cu1cd,C1764+B1764)</f>
        <v/>
      </c>
      <c r="D1765" s="113">
        <f>IF('Нормальний переріз'!$D$68&gt;0,1,2)</f>
        <v/>
      </c>
      <c r="E1765" s="144">
        <f>IF(D1765=1,F1765,G1765)</f>
        <v/>
      </c>
      <c r="F1765" s="124">
        <f>IF(AI1764,0.11*ε_cu1cd,IF(AH1764,F1764*0.01,F1764))</f>
        <v/>
      </c>
      <c r="G1765" s="124">
        <f>IF(AP1764,-0.1*ε_cu1cd,IF(AM1764,G1764*0.01,G1764))</f>
        <v/>
      </c>
      <c r="H1765" s="113">
        <f>IF(A1765=1,E1765,IF(AO1764,H1764-E1764+E1765,IF(AP1764,0.8*H1764,H1764+E1765)))</f>
        <v/>
      </c>
      <c r="I1765" s="169">
        <f>(C1765-H1765)/h</f>
        <v/>
      </c>
      <c r="J1765">
        <f>C1765/(ε_c1cd)</f>
        <v/>
      </c>
      <c r="K1765">
        <f>C1765/I1765</f>
        <v/>
      </c>
      <c r="L1765" s="131">
        <f>I1765/(ε_c1cd)</f>
        <v/>
      </c>
      <c r="M1765">
        <f>I1765*(K1765-Z_s1)</f>
        <v/>
      </c>
      <c r="N1765">
        <f>I1765*(K1765-Z_s2)</f>
        <v/>
      </c>
      <c r="O1765">
        <f>E_s*M1765</f>
        <v/>
      </c>
      <c r="P1765">
        <f>E_s*N1765</f>
        <v/>
      </c>
      <c r="Q1765">
        <f>O1765*A_s1</f>
        <v/>
      </c>
      <c r="R1765">
        <f>P1765*A_s2</f>
        <v/>
      </c>
      <c r="S1765">
        <f>Q1765*($K1765-Z_s1)</f>
        <v/>
      </c>
      <c r="T1765">
        <f>R1765*($K1765-Z_s2)</f>
        <v/>
      </c>
      <c r="U1765">
        <f>(INDIRECT("a_"&amp;U$2)/(U$2+1))*(($C1765^(U$2+1)-$H1765^(U$2+1))/(ε_c1cd^(U$2+1)))</f>
        <v/>
      </c>
      <c r="V1765">
        <f>(INDIRECT("a_"&amp;V$2)/(V$2+1))*(($C1765^(V$2+1)-$H1765^(V$2+1))/(ε_c1cd^(V$2+1)))</f>
        <v/>
      </c>
      <c r="W1765">
        <f>(INDIRECT("a_"&amp;W$2)/(W$2+1))*(($C1765^(W$2+1)-$H1765^(W$2+1))/(ε_c1cd^(W$2+1)))</f>
        <v/>
      </c>
      <c r="X1765">
        <f>(INDIRECT("a_"&amp;X$2)/(X$2+1))*(($C1765^(X$2+1)-$H1765^(X$2+1))/(ε_c1cd^(X$2+1)))</f>
        <v/>
      </c>
      <c r="Y1765">
        <f>(INDIRECT("a_"&amp;Y$2)/(Y$2+1))*(($C1765^(Y$2+1)-$H1765^(Y$2+1))/(ε_c1cd^(Y$2+1)))</f>
        <v/>
      </c>
      <c r="Z1765">
        <f>(INDIRECT("a_"&amp;Z$2)/(Z$2+2))*(($C1765^(Z$2+2)-$H1765^(Z$2+2))/(ε_c1cd^(Z$2+2)))</f>
        <v/>
      </c>
      <c r="AA1765">
        <f>(INDIRECT("a_"&amp;AA$2)/(AA$2+2))*(($C1765^(AA$2+2)-$H1765^(AA$2+2))/(ε_c1cd^(AA$2+2)))</f>
        <v/>
      </c>
      <c r="AB1765">
        <f>(INDIRECT("a_"&amp;AB$2)/(AB$2+2))*(($C1765^(AB$2+2)-$H1765^(AB$2+2))/(ε_c1cd^(AB$2+2)))</f>
        <v/>
      </c>
      <c r="AC1765">
        <f>(INDIRECT("a_"&amp;AC$2)/(AC$2+2))*(($C1765^(AC$2+2)-$H1765^(AC$2+2))/(ε_c1cd^(AC$2+2)))</f>
        <v/>
      </c>
      <c r="AD1765">
        <f>(INDIRECT("a_"&amp;AD$2)/(AD$2+2))*(($C1765^(AD$2+2)-$H1765^(AD$2+2))/(ε_c1cd^(AD$2+2)))</f>
        <v/>
      </c>
      <c r="AE1765" s="111">
        <f>(b*f_cd/L1765)*SUM(U1765:Y1765)+SUM(Q1765:R1765)</f>
        <v/>
      </c>
      <c r="AF1765" s="112">
        <f>AE1765*(K1765-y+e)</f>
        <v/>
      </c>
      <c r="AG1765" s="113">
        <f>(b*f_cd/(L1765^2))*SUM(Z1765:AD1765)+SUM(S1765:T1765)-AF1765</f>
        <v/>
      </c>
      <c r="AH1765" s="114">
        <f>AG1765&lt;0</f>
        <v/>
      </c>
      <c r="AI1765" s="115">
        <f>IF(A1765=1,FALSE,(AND(AQ1765,AH1765,NOT(AI1764))))</f>
        <v/>
      </c>
      <c r="AJ1765" s="116">
        <f>(b*f_cd/L1765)*(a_1/2*J1765^2+a_2/3*J1765^3+a_3/4*J1765^4+a_4/5*J1765^5+a_5/6*J1765^6)+SUM(Q1765:R1765)</f>
        <v/>
      </c>
      <c r="AK1765">
        <f>AJ1765*(K1765-y+e)</f>
        <v/>
      </c>
      <c r="AL1765" s="118">
        <f>(b*f_cd/(L1765^2))*(a_1/3*J1765^3+a_2/4*J1765^4+a_3/5*J1765^5+a_4/6*J1765^6+a_5/7*J1765^7)+SUM(S1765:T1765)-AK1765</f>
        <v/>
      </c>
      <c r="AM1765" s="114">
        <f>AL1765&gt;0</f>
        <v/>
      </c>
      <c r="AN1765" s="115">
        <f>IF(A1765=1,FALSE,(AND(AQ1765,AM1765,NOT(AN1764))))</f>
        <v/>
      </c>
      <c r="AO1765">
        <f>IF(D1765=1,AND(AH1765,NOT(AI1765)),AND(AM1765,NOT(AN1765)))</f>
        <v/>
      </c>
      <c r="AP1765" s="119">
        <f>IF(D1765=1,AI1765,AN1765)</f>
        <v/>
      </c>
      <c r="AQ1765" s="125">
        <f>ABS(E1765)&lt;$AQ$2</f>
        <v/>
      </c>
      <c r="AS1765">
        <f>IF(AP1765,MAX(AS$3:AS1763)+1,"")</f>
        <v/>
      </c>
    </row>
    <row r="1766">
      <c r="A1766" t="n">
        <v>1676</v>
      </c>
      <c r="B1766" s="131">
        <f>IF(A1766=1,0,IF(AP1766,0.1*ε_cu1cd,0))</f>
        <v/>
      </c>
      <c r="C1766" s="131">
        <f>IF(A1766=1,0.1*ε_cu1cd,C1765+B1765)</f>
        <v/>
      </c>
      <c r="D1766" s="113">
        <f>IF('Нормальний переріз'!$D$68&gt;0,1,2)</f>
        <v/>
      </c>
      <c r="E1766" s="144">
        <f>IF(D1766=1,F1766,G1766)</f>
        <v/>
      </c>
      <c r="F1766" s="124">
        <f>IF(AI1765,0.11*ε_cu1cd,IF(AH1765,F1765*0.01,F1765))</f>
        <v/>
      </c>
      <c r="G1766" s="124">
        <f>IF(AP1765,-0.1*ε_cu1cd,IF(AM1765,G1765*0.01,G1765))</f>
        <v/>
      </c>
      <c r="H1766" s="113">
        <f>IF(A1766=1,E1766,IF(AO1765,H1765-E1765+E1766,IF(AP1765,0.8*H1765,H1765+E1766)))</f>
        <v/>
      </c>
      <c r="I1766" s="169">
        <f>(C1766-H1766)/h</f>
        <v/>
      </c>
      <c r="J1766">
        <f>C1766/(ε_c1cd)</f>
        <v/>
      </c>
      <c r="K1766">
        <f>C1766/I1766</f>
        <v/>
      </c>
      <c r="L1766" s="131">
        <f>I1766/(ε_c1cd)</f>
        <v/>
      </c>
      <c r="M1766">
        <f>I1766*(K1766-Z_s1)</f>
        <v/>
      </c>
      <c r="N1766">
        <f>I1766*(K1766-Z_s2)</f>
        <v/>
      </c>
      <c r="O1766">
        <f>E_s*M1766</f>
        <v/>
      </c>
      <c r="P1766">
        <f>E_s*N1766</f>
        <v/>
      </c>
      <c r="Q1766">
        <f>O1766*A_s1</f>
        <v/>
      </c>
      <c r="R1766">
        <f>P1766*A_s2</f>
        <v/>
      </c>
      <c r="S1766">
        <f>Q1766*($K1766-Z_s1)</f>
        <v/>
      </c>
      <c r="T1766">
        <f>R1766*($K1766-Z_s2)</f>
        <v/>
      </c>
      <c r="U1766">
        <f>(INDIRECT("a_"&amp;U$2)/(U$2+1))*(($C1766^(U$2+1)-$H1766^(U$2+1))/(ε_c1cd^(U$2+1)))</f>
        <v/>
      </c>
      <c r="V1766">
        <f>(INDIRECT("a_"&amp;V$2)/(V$2+1))*(($C1766^(V$2+1)-$H1766^(V$2+1))/(ε_c1cd^(V$2+1)))</f>
        <v/>
      </c>
      <c r="W1766">
        <f>(INDIRECT("a_"&amp;W$2)/(W$2+1))*(($C1766^(W$2+1)-$H1766^(W$2+1))/(ε_c1cd^(W$2+1)))</f>
        <v/>
      </c>
      <c r="X1766">
        <f>(INDIRECT("a_"&amp;X$2)/(X$2+1))*(($C1766^(X$2+1)-$H1766^(X$2+1))/(ε_c1cd^(X$2+1)))</f>
        <v/>
      </c>
      <c r="Y1766">
        <f>(INDIRECT("a_"&amp;Y$2)/(Y$2+1))*(($C1766^(Y$2+1)-$H1766^(Y$2+1))/(ε_c1cd^(Y$2+1)))</f>
        <v/>
      </c>
      <c r="Z1766">
        <f>(INDIRECT("a_"&amp;Z$2)/(Z$2+2))*(($C1766^(Z$2+2)-$H1766^(Z$2+2))/(ε_c1cd^(Z$2+2)))</f>
        <v/>
      </c>
      <c r="AA1766">
        <f>(INDIRECT("a_"&amp;AA$2)/(AA$2+2))*(($C1766^(AA$2+2)-$H1766^(AA$2+2))/(ε_c1cd^(AA$2+2)))</f>
        <v/>
      </c>
      <c r="AB1766">
        <f>(INDIRECT("a_"&amp;AB$2)/(AB$2+2))*(($C1766^(AB$2+2)-$H1766^(AB$2+2))/(ε_c1cd^(AB$2+2)))</f>
        <v/>
      </c>
      <c r="AC1766">
        <f>(INDIRECT("a_"&amp;AC$2)/(AC$2+2))*(($C1766^(AC$2+2)-$H1766^(AC$2+2))/(ε_c1cd^(AC$2+2)))</f>
        <v/>
      </c>
      <c r="AD1766">
        <f>(INDIRECT("a_"&amp;AD$2)/(AD$2+2))*(($C1766^(AD$2+2)-$H1766^(AD$2+2))/(ε_c1cd^(AD$2+2)))</f>
        <v/>
      </c>
      <c r="AE1766" s="111">
        <f>(b*f_cd/L1766)*SUM(U1766:Y1766)+SUM(Q1766:R1766)</f>
        <v/>
      </c>
      <c r="AF1766" s="112">
        <f>AE1766*(K1766-y+e)</f>
        <v/>
      </c>
      <c r="AG1766" s="113">
        <f>(b*f_cd/(L1766^2))*SUM(Z1766:AD1766)+SUM(S1766:T1766)-AF1766</f>
        <v/>
      </c>
      <c r="AH1766" s="114">
        <f>AG1766&lt;0</f>
        <v/>
      </c>
      <c r="AI1766" s="115">
        <f>IF(A1766=1,FALSE,(AND(AQ1766,AH1766,NOT(AI1765))))</f>
        <v/>
      </c>
      <c r="AJ1766" s="116">
        <f>(b*f_cd/L1766)*(a_1/2*J1766^2+a_2/3*J1766^3+a_3/4*J1766^4+a_4/5*J1766^5+a_5/6*J1766^6)+SUM(Q1766:R1766)</f>
        <v/>
      </c>
      <c r="AK1766">
        <f>AJ1766*(K1766-y+e)</f>
        <v/>
      </c>
      <c r="AL1766" s="118">
        <f>(b*f_cd/(L1766^2))*(a_1/3*J1766^3+a_2/4*J1766^4+a_3/5*J1766^5+a_4/6*J1766^6+a_5/7*J1766^7)+SUM(S1766:T1766)-AK1766</f>
        <v/>
      </c>
      <c r="AM1766" s="114">
        <f>AL1766&gt;0</f>
        <v/>
      </c>
      <c r="AN1766" s="115">
        <f>IF(A1766=1,FALSE,(AND(AQ1766,AM1766,NOT(AN1765))))</f>
        <v/>
      </c>
      <c r="AO1766">
        <f>IF(D1766=1,AND(AH1766,NOT(AI1766)),AND(AM1766,NOT(AN1766)))</f>
        <v/>
      </c>
      <c r="AP1766" s="119">
        <f>IF(D1766=1,AI1766,AN1766)</f>
        <v/>
      </c>
      <c r="AQ1766" s="125">
        <f>ABS(E1766)&lt;$AQ$2</f>
        <v/>
      </c>
      <c r="AS1766">
        <f>IF(AP1766,MAX(AS$3:AS1764)+1,"")</f>
        <v/>
      </c>
    </row>
    <row r="1767">
      <c r="A1767" t="n">
        <v>1677</v>
      </c>
      <c r="B1767" s="131">
        <f>IF(A1767=1,0,IF(AP1767,0.1*ε_cu1cd,0))</f>
        <v/>
      </c>
      <c r="C1767" s="131">
        <f>IF(A1767=1,0.1*ε_cu1cd,C1766+B1766)</f>
        <v/>
      </c>
      <c r="D1767" s="113">
        <f>IF('Нормальний переріз'!$D$68&gt;0,1,2)</f>
        <v/>
      </c>
      <c r="E1767" s="144">
        <f>IF(D1767=1,F1767,G1767)</f>
        <v/>
      </c>
      <c r="F1767" s="124">
        <f>IF(AI1766,0.11*ε_cu1cd,IF(AH1766,F1766*0.01,F1766))</f>
        <v/>
      </c>
      <c r="G1767" s="124">
        <f>IF(AP1766,-0.1*ε_cu1cd,IF(AM1766,G1766*0.01,G1766))</f>
        <v/>
      </c>
      <c r="H1767" s="113">
        <f>IF(A1767=1,E1767,IF(AO1766,H1766-E1766+E1767,IF(AP1766,0.8*H1766,H1766+E1767)))</f>
        <v/>
      </c>
      <c r="I1767" s="169">
        <f>(C1767-H1767)/h</f>
        <v/>
      </c>
      <c r="J1767">
        <f>C1767/(ε_c1cd)</f>
        <v/>
      </c>
      <c r="K1767">
        <f>C1767/I1767</f>
        <v/>
      </c>
      <c r="L1767" s="131">
        <f>I1767/(ε_c1cd)</f>
        <v/>
      </c>
      <c r="M1767">
        <f>I1767*(K1767-Z_s1)</f>
        <v/>
      </c>
      <c r="N1767">
        <f>I1767*(K1767-Z_s2)</f>
        <v/>
      </c>
      <c r="O1767">
        <f>E_s*M1767</f>
        <v/>
      </c>
      <c r="P1767">
        <f>E_s*N1767</f>
        <v/>
      </c>
      <c r="Q1767">
        <f>O1767*A_s1</f>
        <v/>
      </c>
      <c r="R1767">
        <f>P1767*A_s2</f>
        <v/>
      </c>
      <c r="S1767">
        <f>Q1767*($K1767-Z_s1)</f>
        <v/>
      </c>
      <c r="T1767">
        <f>R1767*($K1767-Z_s2)</f>
        <v/>
      </c>
      <c r="U1767">
        <f>(INDIRECT("a_"&amp;U$2)/(U$2+1))*(($C1767^(U$2+1)-$H1767^(U$2+1))/(ε_c1cd^(U$2+1)))</f>
        <v/>
      </c>
      <c r="V1767">
        <f>(INDIRECT("a_"&amp;V$2)/(V$2+1))*(($C1767^(V$2+1)-$H1767^(V$2+1))/(ε_c1cd^(V$2+1)))</f>
        <v/>
      </c>
      <c r="W1767">
        <f>(INDIRECT("a_"&amp;W$2)/(W$2+1))*(($C1767^(W$2+1)-$H1767^(W$2+1))/(ε_c1cd^(W$2+1)))</f>
        <v/>
      </c>
      <c r="X1767">
        <f>(INDIRECT("a_"&amp;X$2)/(X$2+1))*(($C1767^(X$2+1)-$H1767^(X$2+1))/(ε_c1cd^(X$2+1)))</f>
        <v/>
      </c>
      <c r="Y1767">
        <f>(INDIRECT("a_"&amp;Y$2)/(Y$2+1))*(($C1767^(Y$2+1)-$H1767^(Y$2+1))/(ε_c1cd^(Y$2+1)))</f>
        <v/>
      </c>
      <c r="Z1767">
        <f>(INDIRECT("a_"&amp;Z$2)/(Z$2+2))*(($C1767^(Z$2+2)-$H1767^(Z$2+2))/(ε_c1cd^(Z$2+2)))</f>
        <v/>
      </c>
      <c r="AA1767">
        <f>(INDIRECT("a_"&amp;AA$2)/(AA$2+2))*(($C1767^(AA$2+2)-$H1767^(AA$2+2))/(ε_c1cd^(AA$2+2)))</f>
        <v/>
      </c>
      <c r="AB1767">
        <f>(INDIRECT("a_"&amp;AB$2)/(AB$2+2))*(($C1767^(AB$2+2)-$H1767^(AB$2+2))/(ε_c1cd^(AB$2+2)))</f>
        <v/>
      </c>
      <c r="AC1767">
        <f>(INDIRECT("a_"&amp;AC$2)/(AC$2+2))*(($C1767^(AC$2+2)-$H1767^(AC$2+2))/(ε_c1cd^(AC$2+2)))</f>
        <v/>
      </c>
      <c r="AD1767">
        <f>(INDIRECT("a_"&amp;AD$2)/(AD$2+2))*(($C1767^(AD$2+2)-$H1767^(AD$2+2))/(ε_c1cd^(AD$2+2)))</f>
        <v/>
      </c>
      <c r="AE1767" s="111">
        <f>(b*f_cd/L1767)*SUM(U1767:Y1767)+SUM(Q1767:R1767)</f>
        <v/>
      </c>
      <c r="AF1767" s="112">
        <f>AE1767*(K1767-y+e)</f>
        <v/>
      </c>
      <c r="AG1767" s="113">
        <f>(b*f_cd/(L1767^2))*SUM(Z1767:AD1767)+SUM(S1767:T1767)-AF1767</f>
        <v/>
      </c>
      <c r="AH1767" s="114">
        <f>AG1767&lt;0</f>
        <v/>
      </c>
      <c r="AI1767" s="115">
        <f>IF(A1767=1,FALSE,(AND(AQ1767,AH1767,NOT(AI1766))))</f>
        <v/>
      </c>
      <c r="AJ1767" s="116">
        <f>(b*f_cd/L1767)*(a_1/2*J1767^2+a_2/3*J1767^3+a_3/4*J1767^4+a_4/5*J1767^5+a_5/6*J1767^6)+SUM(Q1767:R1767)</f>
        <v/>
      </c>
      <c r="AK1767">
        <f>AJ1767*(K1767-y+e)</f>
        <v/>
      </c>
      <c r="AL1767" s="118">
        <f>(b*f_cd/(L1767^2))*(a_1/3*J1767^3+a_2/4*J1767^4+a_3/5*J1767^5+a_4/6*J1767^6+a_5/7*J1767^7)+SUM(S1767:T1767)-AK1767</f>
        <v/>
      </c>
      <c r="AM1767" s="114">
        <f>AL1767&gt;0</f>
        <v/>
      </c>
      <c r="AN1767" s="115">
        <f>IF(A1767=1,FALSE,(AND(AQ1767,AM1767,NOT(AN1766))))</f>
        <v/>
      </c>
      <c r="AO1767">
        <f>IF(D1767=1,AND(AH1767,NOT(AI1767)),AND(AM1767,NOT(AN1767)))</f>
        <v/>
      </c>
      <c r="AP1767" s="119">
        <f>IF(D1767=1,AI1767,AN1767)</f>
        <v/>
      </c>
      <c r="AQ1767" s="125">
        <f>ABS(E1767)&lt;$AQ$2</f>
        <v/>
      </c>
      <c r="AS1767">
        <f>IF(AP1767,MAX(AS$3:AS1765)+1,"")</f>
        <v/>
      </c>
    </row>
    <row r="1768">
      <c r="A1768" t="n">
        <v>1678</v>
      </c>
      <c r="B1768" s="131">
        <f>IF(A1768=1,0,IF(AP1768,0.1*ε_cu1cd,0))</f>
        <v/>
      </c>
      <c r="C1768" s="131">
        <f>IF(A1768=1,0.1*ε_cu1cd,C1767+B1767)</f>
        <v/>
      </c>
      <c r="D1768" s="113">
        <f>IF('Нормальний переріз'!$D$68&gt;0,1,2)</f>
        <v/>
      </c>
      <c r="E1768" s="144">
        <f>IF(D1768=1,F1768,G1768)</f>
        <v/>
      </c>
      <c r="F1768" s="124">
        <f>IF(AI1767,0.11*ε_cu1cd,IF(AH1767,F1767*0.01,F1767))</f>
        <v/>
      </c>
      <c r="G1768" s="124">
        <f>IF(AP1767,-0.1*ε_cu1cd,IF(AM1767,G1767*0.01,G1767))</f>
        <v/>
      </c>
      <c r="H1768" s="113">
        <f>IF(A1768=1,E1768,IF(AO1767,H1767-E1767+E1768,IF(AP1767,0.8*H1767,H1767+E1768)))</f>
        <v/>
      </c>
      <c r="I1768" s="169">
        <f>(C1768-H1768)/h</f>
        <v/>
      </c>
      <c r="J1768">
        <f>C1768/(ε_c1cd)</f>
        <v/>
      </c>
      <c r="K1768">
        <f>C1768/I1768</f>
        <v/>
      </c>
      <c r="L1768" s="131">
        <f>I1768/(ε_c1cd)</f>
        <v/>
      </c>
      <c r="M1768">
        <f>I1768*(K1768-Z_s1)</f>
        <v/>
      </c>
      <c r="N1768">
        <f>I1768*(K1768-Z_s2)</f>
        <v/>
      </c>
      <c r="O1768">
        <f>E_s*M1768</f>
        <v/>
      </c>
      <c r="P1768">
        <f>E_s*N1768</f>
        <v/>
      </c>
      <c r="Q1768">
        <f>O1768*A_s1</f>
        <v/>
      </c>
      <c r="R1768">
        <f>P1768*A_s2</f>
        <v/>
      </c>
      <c r="S1768">
        <f>Q1768*($K1768-Z_s1)</f>
        <v/>
      </c>
      <c r="T1768">
        <f>R1768*($K1768-Z_s2)</f>
        <v/>
      </c>
      <c r="U1768">
        <f>(INDIRECT("a_"&amp;U$2)/(U$2+1))*(($C1768^(U$2+1)-$H1768^(U$2+1))/(ε_c1cd^(U$2+1)))</f>
        <v/>
      </c>
      <c r="V1768">
        <f>(INDIRECT("a_"&amp;V$2)/(V$2+1))*(($C1768^(V$2+1)-$H1768^(V$2+1))/(ε_c1cd^(V$2+1)))</f>
        <v/>
      </c>
      <c r="W1768">
        <f>(INDIRECT("a_"&amp;W$2)/(W$2+1))*(($C1768^(W$2+1)-$H1768^(W$2+1))/(ε_c1cd^(W$2+1)))</f>
        <v/>
      </c>
      <c r="X1768">
        <f>(INDIRECT("a_"&amp;X$2)/(X$2+1))*(($C1768^(X$2+1)-$H1768^(X$2+1))/(ε_c1cd^(X$2+1)))</f>
        <v/>
      </c>
      <c r="Y1768">
        <f>(INDIRECT("a_"&amp;Y$2)/(Y$2+1))*(($C1768^(Y$2+1)-$H1768^(Y$2+1))/(ε_c1cd^(Y$2+1)))</f>
        <v/>
      </c>
      <c r="Z1768">
        <f>(INDIRECT("a_"&amp;Z$2)/(Z$2+2))*(($C1768^(Z$2+2)-$H1768^(Z$2+2))/(ε_c1cd^(Z$2+2)))</f>
        <v/>
      </c>
      <c r="AA1768">
        <f>(INDIRECT("a_"&amp;AA$2)/(AA$2+2))*(($C1768^(AA$2+2)-$H1768^(AA$2+2))/(ε_c1cd^(AA$2+2)))</f>
        <v/>
      </c>
      <c r="AB1768">
        <f>(INDIRECT("a_"&amp;AB$2)/(AB$2+2))*(($C1768^(AB$2+2)-$H1768^(AB$2+2))/(ε_c1cd^(AB$2+2)))</f>
        <v/>
      </c>
      <c r="AC1768">
        <f>(INDIRECT("a_"&amp;AC$2)/(AC$2+2))*(($C1768^(AC$2+2)-$H1768^(AC$2+2))/(ε_c1cd^(AC$2+2)))</f>
        <v/>
      </c>
      <c r="AD1768">
        <f>(INDIRECT("a_"&amp;AD$2)/(AD$2+2))*(($C1768^(AD$2+2)-$H1768^(AD$2+2))/(ε_c1cd^(AD$2+2)))</f>
        <v/>
      </c>
      <c r="AE1768" s="111">
        <f>(b*f_cd/L1768)*SUM(U1768:Y1768)+SUM(Q1768:R1768)</f>
        <v/>
      </c>
      <c r="AF1768" s="112">
        <f>AE1768*(K1768-y+e)</f>
        <v/>
      </c>
      <c r="AG1768" s="113">
        <f>(b*f_cd/(L1768^2))*SUM(Z1768:AD1768)+SUM(S1768:T1768)-AF1768</f>
        <v/>
      </c>
      <c r="AH1768" s="114">
        <f>AG1768&lt;0</f>
        <v/>
      </c>
      <c r="AI1768" s="115">
        <f>IF(A1768=1,FALSE,(AND(AQ1768,AH1768,NOT(AI1767))))</f>
        <v/>
      </c>
      <c r="AJ1768" s="116">
        <f>(b*f_cd/L1768)*(a_1/2*J1768^2+a_2/3*J1768^3+a_3/4*J1768^4+a_4/5*J1768^5+a_5/6*J1768^6)+SUM(Q1768:R1768)</f>
        <v/>
      </c>
      <c r="AK1768">
        <f>AJ1768*(K1768-y+e)</f>
        <v/>
      </c>
      <c r="AL1768" s="118">
        <f>(b*f_cd/(L1768^2))*(a_1/3*J1768^3+a_2/4*J1768^4+a_3/5*J1768^5+a_4/6*J1768^6+a_5/7*J1768^7)+SUM(S1768:T1768)-AK1768</f>
        <v/>
      </c>
      <c r="AM1768" s="114">
        <f>AL1768&gt;0</f>
        <v/>
      </c>
      <c r="AN1768" s="115">
        <f>IF(A1768=1,FALSE,(AND(AQ1768,AM1768,NOT(AN1767))))</f>
        <v/>
      </c>
      <c r="AO1768">
        <f>IF(D1768=1,AND(AH1768,NOT(AI1768)),AND(AM1768,NOT(AN1768)))</f>
        <v/>
      </c>
      <c r="AP1768" s="119">
        <f>IF(D1768=1,AI1768,AN1768)</f>
        <v/>
      </c>
      <c r="AQ1768" s="125">
        <f>ABS(E1768)&lt;$AQ$2</f>
        <v/>
      </c>
      <c r="AS1768">
        <f>IF(AP1768,MAX(AS$3:AS1766)+1,"")</f>
        <v/>
      </c>
    </row>
    <row r="1769">
      <c r="A1769" t="n">
        <v>1679</v>
      </c>
      <c r="B1769" s="131">
        <f>IF(A1769=1,0,IF(AP1769,0.1*ε_cu1cd,0))</f>
        <v/>
      </c>
      <c r="C1769" s="131">
        <f>IF(A1769=1,0.1*ε_cu1cd,C1768+B1768)</f>
        <v/>
      </c>
      <c r="D1769" s="113">
        <f>IF('Нормальний переріз'!$D$68&gt;0,1,2)</f>
        <v/>
      </c>
      <c r="E1769" s="144">
        <f>IF(D1769=1,F1769,G1769)</f>
        <v/>
      </c>
      <c r="F1769" s="124">
        <f>IF(AI1768,0.11*ε_cu1cd,IF(AH1768,F1768*0.01,F1768))</f>
        <v/>
      </c>
      <c r="G1769" s="124">
        <f>IF(AP1768,-0.1*ε_cu1cd,IF(AM1768,G1768*0.01,G1768))</f>
        <v/>
      </c>
      <c r="H1769" s="113">
        <f>IF(A1769=1,E1769,IF(AO1768,H1768-E1768+E1769,IF(AP1768,0.8*H1768,H1768+E1769)))</f>
        <v/>
      </c>
      <c r="I1769" s="169">
        <f>(C1769-H1769)/h</f>
        <v/>
      </c>
      <c r="J1769">
        <f>C1769/(ε_c1cd)</f>
        <v/>
      </c>
      <c r="K1769">
        <f>C1769/I1769</f>
        <v/>
      </c>
      <c r="L1769" s="131">
        <f>I1769/(ε_c1cd)</f>
        <v/>
      </c>
      <c r="M1769">
        <f>I1769*(K1769-Z_s1)</f>
        <v/>
      </c>
      <c r="N1769">
        <f>I1769*(K1769-Z_s2)</f>
        <v/>
      </c>
      <c r="O1769">
        <f>E_s*M1769</f>
        <v/>
      </c>
      <c r="P1769">
        <f>E_s*N1769</f>
        <v/>
      </c>
      <c r="Q1769">
        <f>O1769*A_s1</f>
        <v/>
      </c>
      <c r="R1769">
        <f>P1769*A_s2</f>
        <v/>
      </c>
      <c r="S1769">
        <f>Q1769*($K1769-Z_s1)</f>
        <v/>
      </c>
      <c r="T1769">
        <f>R1769*($K1769-Z_s2)</f>
        <v/>
      </c>
      <c r="U1769">
        <f>(INDIRECT("a_"&amp;U$2)/(U$2+1))*(($C1769^(U$2+1)-$H1769^(U$2+1))/(ε_c1cd^(U$2+1)))</f>
        <v/>
      </c>
      <c r="V1769">
        <f>(INDIRECT("a_"&amp;V$2)/(V$2+1))*(($C1769^(V$2+1)-$H1769^(V$2+1))/(ε_c1cd^(V$2+1)))</f>
        <v/>
      </c>
      <c r="W1769">
        <f>(INDIRECT("a_"&amp;W$2)/(W$2+1))*(($C1769^(W$2+1)-$H1769^(W$2+1))/(ε_c1cd^(W$2+1)))</f>
        <v/>
      </c>
      <c r="X1769">
        <f>(INDIRECT("a_"&amp;X$2)/(X$2+1))*(($C1769^(X$2+1)-$H1769^(X$2+1))/(ε_c1cd^(X$2+1)))</f>
        <v/>
      </c>
      <c r="Y1769">
        <f>(INDIRECT("a_"&amp;Y$2)/(Y$2+1))*(($C1769^(Y$2+1)-$H1769^(Y$2+1))/(ε_c1cd^(Y$2+1)))</f>
        <v/>
      </c>
      <c r="Z1769">
        <f>(INDIRECT("a_"&amp;Z$2)/(Z$2+2))*(($C1769^(Z$2+2)-$H1769^(Z$2+2))/(ε_c1cd^(Z$2+2)))</f>
        <v/>
      </c>
      <c r="AA1769">
        <f>(INDIRECT("a_"&amp;AA$2)/(AA$2+2))*(($C1769^(AA$2+2)-$H1769^(AA$2+2))/(ε_c1cd^(AA$2+2)))</f>
        <v/>
      </c>
      <c r="AB1769">
        <f>(INDIRECT("a_"&amp;AB$2)/(AB$2+2))*(($C1769^(AB$2+2)-$H1769^(AB$2+2))/(ε_c1cd^(AB$2+2)))</f>
        <v/>
      </c>
      <c r="AC1769">
        <f>(INDIRECT("a_"&amp;AC$2)/(AC$2+2))*(($C1769^(AC$2+2)-$H1769^(AC$2+2))/(ε_c1cd^(AC$2+2)))</f>
        <v/>
      </c>
      <c r="AD1769">
        <f>(INDIRECT("a_"&amp;AD$2)/(AD$2+2))*(($C1769^(AD$2+2)-$H1769^(AD$2+2))/(ε_c1cd^(AD$2+2)))</f>
        <v/>
      </c>
      <c r="AE1769" s="111">
        <f>(b*f_cd/L1769)*SUM(U1769:Y1769)+SUM(Q1769:R1769)</f>
        <v/>
      </c>
      <c r="AF1769" s="112">
        <f>AE1769*(K1769-y+e)</f>
        <v/>
      </c>
      <c r="AG1769" s="113">
        <f>(b*f_cd/(L1769^2))*SUM(Z1769:AD1769)+SUM(S1769:T1769)-AF1769</f>
        <v/>
      </c>
      <c r="AH1769" s="114">
        <f>AG1769&lt;0</f>
        <v/>
      </c>
      <c r="AI1769" s="115">
        <f>IF(A1769=1,FALSE,(AND(AQ1769,AH1769,NOT(AI1768))))</f>
        <v/>
      </c>
      <c r="AJ1769" s="116">
        <f>(b*f_cd/L1769)*(a_1/2*J1769^2+a_2/3*J1769^3+a_3/4*J1769^4+a_4/5*J1769^5+a_5/6*J1769^6)+SUM(Q1769:R1769)</f>
        <v/>
      </c>
      <c r="AK1769">
        <f>AJ1769*(K1769-y+e)</f>
        <v/>
      </c>
      <c r="AL1769" s="118">
        <f>(b*f_cd/(L1769^2))*(a_1/3*J1769^3+a_2/4*J1769^4+a_3/5*J1769^5+a_4/6*J1769^6+a_5/7*J1769^7)+SUM(S1769:T1769)-AK1769</f>
        <v/>
      </c>
      <c r="AM1769" s="114">
        <f>AL1769&gt;0</f>
        <v/>
      </c>
      <c r="AN1769" s="115">
        <f>IF(A1769=1,FALSE,(AND(AQ1769,AM1769,NOT(AN1768))))</f>
        <v/>
      </c>
      <c r="AO1769">
        <f>IF(D1769=1,AND(AH1769,NOT(AI1769)),AND(AM1769,NOT(AN1769)))</f>
        <v/>
      </c>
      <c r="AP1769" s="119">
        <f>IF(D1769=1,AI1769,AN1769)</f>
        <v/>
      </c>
      <c r="AQ1769" s="125">
        <f>ABS(E1769)&lt;$AQ$2</f>
        <v/>
      </c>
      <c r="AS1769">
        <f>IF(AP1769,MAX(AS$3:AS1767)+1,"")</f>
        <v/>
      </c>
    </row>
    <row r="1770">
      <c r="A1770" t="n">
        <v>1680</v>
      </c>
      <c r="B1770" s="131">
        <f>IF(A1770=1,0,IF(AP1770,0.1*ε_cu1cd,0))</f>
        <v/>
      </c>
      <c r="C1770" s="131">
        <f>IF(A1770=1,0.1*ε_cu1cd,C1769+B1769)</f>
        <v/>
      </c>
      <c r="D1770" s="113">
        <f>IF('Нормальний переріз'!$D$68&gt;0,1,2)</f>
        <v/>
      </c>
      <c r="E1770" s="144">
        <f>IF(D1770=1,F1770,G1770)</f>
        <v/>
      </c>
      <c r="F1770" s="124">
        <f>IF(AI1769,0.11*ε_cu1cd,IF(AH1769,F1769*0.01,F1769))</f>
        <v/>
      </c>
      <c r="G1770" s="124">
        <f>IF(AP1769,-0.1*ε_cu1cd,IF(AM1769,G1769*0.01,G1769))</f>
        <v/>
      </c>
      <c r="H1770" s="113">
        <f>IF(A1770=1,E1770,IF(AO1769,H1769-E1769+E1770,IF(AP1769,0.8*H1769,H1769+E1770)))</f>
        <v/>
      </c>
      <c r="I1770" s="169">
        <f>(C1770-H1770)/h</f>
        <v/>
      </c>
      <c r="J1770">
        <f>C1770/(ε_c1cd)</f>
        <v/>
      </c>
      <c r="K1770">
        <f>C1770/I1770</f>
        <v/>
      </c>
      <c r="L1770" s="131">
        <f>I1770/(ε_c1cd)</f>
        <v/>
      </c>
      <c r="M1770">
        <f>I1770*(K1770-Z_s1)</f>
        <v/>
      </c>
      <c r="N1770">
        <f>I1770*(K1770-Z_s2)</f>
        <v/>
      </c>
      <c r="O1770">
        <f>E_s*M1770</f>
        <v/>
      </c>
      <c r="P1770">
        <f>E_s*N1770</f>
        <v/>
      </c>
      <c r="Q1770">
        <f>O1770*A_s1</f>
        <v/>
      </c>
      <c r="R1770">
        <f>P1770*A_s2</f>
        <v/>
      </c>
      <c r="S1770">
        <f>Q1770*($K1770-Z_s1)</f>
        <v/>
      </c>
      <c r="T1770">
        <f>R1770*($K1770-Z_s2)</f>
        <v/>
      </c>
      <c r="U1770">
        <f>(INDIRECT("a_"&amp;U$2)/(U$2+1))*(($C1770^(U$2+1)-$H1770^(U$2+1))/(ε_c1cd^(U$2+1)))</f>
        <v/>
      </c>
      <c r="V1770">
        <f>(INDIRECT("a_"&amp;V$2)/(V$2+1))*(($C1770^(V$2+1)-$H1770^(V$2+1))/(ε_c1cd^(V$2+1)))</f>
        <v/>
      </c>
      <c r="W1770">
        <f>(INDIRECT("a_"&amp;W$2)/(W$2+1))*(($C1770^(W$2+1)-$H1770^(W$2+1))/(ε_c1cd^(W$2+1)))</f>
        <v/>
      </c>
      <c r="X1770">
        <f>(INDIRECT("a_"&amp;X$2)/(X$2+1))*(($C1770^(X$2+1)-$H1770^(X$2+1))/(ε_c1cd^(X$2+1)))</f>
        <v/>
      </c>
      <c r="Y1770">
        <f>(INDIRECT("a_"&amp;Y$2)/(Y$2+1))*(($C1770^(Y$2+1)-$H1770^(Y$2+1))/(ε_c1cd^(Y$2+1)))</f>
        <v/>
      </c>
      <c r="Z1770">
        <f>(INDIRECT("a_"&amp;Z$2)/(Z$2+2))*(($C1770^(Z$2+2)-$H1770^(Z$2+2))/(ε_c1cd^(Z$2+2)))</f>
        <v/>
      </c>
      <c r="AA1770">
        <f>(INDIRECT("a_"&amp;AA$2)/(AA$2+2))*(($C1770^(AA$2+2)-$H1770^(AA$2+2))/(ε_c1cd^(AA$2+2)))</f>
        <v/>
      </c>
      <c r="AB1770">
        <f>(INDIRECT("a_"&amp;AB$2)/(AB$2+2))*(($C1770^(AB$2+2)-$H1770^(AB$2+2))/(ε_c1cd^(AB$2+2)))</f>
        <v/>
      </c>
      <c r="AC1770">
        <f>(INDIRECT("a_"&amp;AC$2)/(AC$2+2))*(($C1770^(AC$2+2)-$H1770^(AC$2+2))/(ε_c1cd^(AC$2+2)))</f>
        <v/>
      </c>
      <c r="AD1770">
        <f>(INDIRECT("a_"&amp;AD$2)/(AD$2+2))*(($C1770^(AD$2+2)-$H1770^(AD$2+2))/(ε_c1cd^(AD$2+2)))</f>
        <v/>
      </c>
      <c r="AE1770" s="111">
        <f>(b*f_cd/L1770)*SUM(U1770:Y1770)+SUM(Q1770:R1770)</f>
        <v/>
      </c>
      <c r="AF1770" s="112">
        <f>AE1770*(K1770-y+e)</f>
        <v/>
      </c>
      <c r="AG1770" s="113">
        <f>(b*f_cd/(L1770^2))*SUM(Z1770:AD1770)+SUM(S1770:T1770)-AF1770</f>
        <v/>
      </c>
      <c r="AH1770" s="114">
        <f>AG1770&lt;0</f>
        <v/>
      </c>
      <c r="AI1770" s="115">
        <f>IF(A1770=1,FALSE,(AND(AQ1770,AH1770,NOT(AI1769))))</f>
        <v/>
      </c>
      <c r="AJ1770" s="116">
        <f>(b*f_cd/L1770)*(a_1/2*J1770^2+a_2/3*J1770^3+a_3/4*J1770^4+a_4/5*J1770^5+a_5/6*J1770^6)+SUM(Q1770:R1770)</f>
        <v/>
      </c>
      <c r="AK1770">
        <f>AJ1770*(K1770-y+e)</f>
        <v/>
      </c>
      <c r="AL1770" s="118">
        <f>(b*f_cd/(L1770^2))*(a_1/3*J1770^3+a_2/4*J1770^4+a_3/5*J1770^5+a_4/6*J1770^6+a_5/7*J1770^7)+SUM(S1770:T1770)-AK1770</f>
        <v/>
      </c>
      <c r="AM1770" s="114">
        <f>AL1770&gt;0</f>
        <v/>
      </c>
      <c r="AN1770" s="115">
        <f>IF(A1770=1,FALSE,(AND(AQ1770,AM1770,NOT(AN1769))))</f>
        <v/>
      </c>
      <c r="AO1770">
        <f>IF(D1770=1,AND(AH1770,NOT(AI1770)),AND(AM1770,NOT(AN1770)))</f>
        <v/>
      </c>
      <c r="AP1770" s="119">
        <f>IF(D1770=1,AI1770,AN1770)</f>
        <v/>
      </c>
      <c r="AQ1770" s="125">
        <f>ABS(E1770)&lt;$AQ$2</f>
        <v/>
      </c>
      <c r="AS1770">
        <f>IF(AP1770,MAX(AS$3:AS1768)+1,"")</f>
        <v/>
      </c>
    </row>
    <row r="1771">
      <c r="A1771" t="n">
        <v>1681</v>
      </c>
      <c r="B1771" s="131">
        <f>IF(A1771=1,0,IF(AP1771,0.1*ε_cu1cd,0))</f>
        <v/>
      </c>
      <c r="C1771" s="131">
        <f>IF(A1771=1,0.1*ε_cu1cd,C1770+B1770)</f>
        <v/>
      </c>
      <c r="D1771" s="113">
        <f>IF('Нормальний переріз'!$D$68&gt;0,1,2)</f>
        <v/>
      </c>
      <c r="E1771" s="144">
        <f>IF(D1771=1,F1771,G1771)</f>
        <v/>
      </c>
      <c r="F1771" s="124">
        <f>IF(AI1770,0.11*ε_cu1cd,IF(AH1770,F1770*0.01,F1770))</f>
        <v/>
      </c>
      <c r="G1771" s="124">
        <f>IF(AP1770,-0.1*ε_cu1cd,IF(AM1770,G1770*0.01,G1770))</f>
        <v/>
      </c>
      <c r="H1771" s="113">
        <f>IF(A1771=1,E1771,IF(AO1770,H1770-E1770+E1771,IF(AP1770,0.8*H1770,H1770+E1771)))</f>
        <v/>
      </c>
      <c r="I1771" s="169">
        <f>(C1771-H1771)/h</f>
        <v/>
      </c>
      <c r="J1771">
        <f>C1771/(ε_c1cd)</f>
        <v/>
      </c>
      <c r="K1771">
        <f>C1771/I1771</f>
        <v/>
      </c>
      <c r="L1771" s="131">
        <f>I1771/(ε_c1cd)</f>
        <v/>
      </c>
      <c r="M1771">
        <f>I1771*(K1771-Z_s1)</f>
        <v/>
      </c>
      <c r="N1771">
        <f>I1771*(K1771-Z_s2)</f>
        <v/>
      </c>
      <c r="O1771">
        <f>E_s*M1771</f>
        <v/>
      </c>
      <c r="P1771">
        <f>E_s*N1771</f>
        <v/>
      </c>
      <c r="Q1771">
        <f>O1771*A_s1</f>
        <v/>
      </c>
      <c r="R1771">
        <f>P1771*A_s2</f>
        <v/>
      </c>
      <c r="S1771">
        <f>Q1771*($K1771-Z_s1)</f>
        <v/>
      </c>
      <c r="T1771">
        <f>R1771*($K1771-Z_s2)</f>
        <v/>
      </c>
      <c r="U1771">
        <f>(INDIRECT("a_"&amp;U$2)/(U$2+1))*(($C1771^(U$2+1)-$H1771^(U$2+1))/(ε_c1cd^(U$2+1)))</f>
        <v/>
      </c>
      <c r="V1771">
        <f>(INDIRECT("a_"&amp;V$2)/(V$2+1))*(($C1771^(V$2+1)-$H1771^(V$2+1))/(ε_c1cd^(V$2+1)))</f>
        <v/>
      </c>
      <c r="W1771">
        <f>(INDIRECT("a_"&amp;W$2)/(W$2+1))*(($C1771^(W$2+1)-$H1771^(W$2+1))/(ε_c1cd^(W$2+1)))</f>
        <v/>
      </c>
      <c r="X1771">
        <f>(INDIRECT("a_"&amp;X$2)/(X$2+1))*(($C1771^(X$2+1)-$H1771^(X$2+1))/(ε_c1cd^(X$2+1)))</f>
        <v/>
      </c>
      <c r="Y1771">
        <f>(INDIRECT("a_"&amp;Y$2)/(Y$2+1))*(($C1771^(Y$2+1)-$H1771^(Y$2+1))/(ε_c1cd^(Y$2+1)))</f>
        <v/>
      </c>
      <c r="Z1771">
        <f>(INDIRECT("a_"&amp;Z$2)/(Z$2+2))*(($C1771^(Z$2+2)-$H1771^(Z$2+2))/(ε_c1cd^(Z$2+2)))</f>
        <v/>
      </c>
      <c r="AA1771">
        <f>(INDIRECT("a_"&amp;AA$2)/(AA$2+2))*(($C1771^(AA$2+2)-$H1771^(AA$2+2))/(ε_c1cd^(AA$2+2)))</f>
        <v/>
      </c>
      <c r="AB1771">
        <f>(INDIRECT("a_"&amp;AB$2)/(AB$2+2))*(($C1771^(AB$2+2)-$H1771^(AB$2+2))/(ε_c1cd^(AB$2+2)))</f>
        <v/>
      </c>
      <c r="AC1771">
        <f>(INDIRECT("a_"&amp;AC$2)/(AC$2+2))*(($C1771^(AC$2+2)-$H1771^(AC$2+2))/(ε_c1cd^(AC$2+2)))</f>
        <v/>
      </c>
      <c r="AD1771">
        <f>(INDIRECT("a_"&amp;AD$2)/(AD$2+2))*(($C1771^(AD$2+2)-$H1771^(AD$2+2))/(ε_c1cd^(AD$2+2)))</f>
        <v/>
      </c>
      <c r="AE1771" s="111">
        <f>(b*f_cd/L1771)*SUM(U1771:Y1771)+SUM(Q1771:R1771)</f>
        <v/>
      </c>
      <c r="AF1771" s="112">
        <f>AE1771*(K1771-y+e)</f>
        <v/>
      </c>
      <c r="AG1771" s="113">
        <f>(b*f_cd/(L1771^2))*SUM(Z1771:AD1771)+SUM(S1771:T1771)-AF1771</f>
        <v/>
      </c>
      <c r="AH1771" s="114">
        <f>AG1771&lt;0</f>
        <v/>
      </c>
      <c r="AI1771" s="115">
        <f>IF(A1771=1,FALSE,(AND(AQ1771,AH1771,NOT(AI1770))))</f>
        <v/>
      </c>
      <c r="AJ1771" s="116">
        <f>(b*f_cd/L1771)*(a_1/2*J1771^2+a_2/3*J1771^3+a_3/4*J1771^4+a_4/5*J1771^5+a_5/6*J1771^6)+SUM(Q1771:R1771)</f>
        <v/>
      </c>
      <c r="AK1771">
        <f>AJ1771*(K1771-y+e)</f>
        <v/>
      </c>
      <c r="AL1771" s="118">
        <f>(b*f_cd/(L1771^2))*(a_1/3*J1771^3+a_2/4*J1771^4+a_3/5*J1771^5+a_4/6*J1771^6+a_5/7*J1771^7)+SUM(S1771:T1771)-AK1771</f>
        <v/>
      </c>
      <c r="AM1771" s="114">
        <f>AL1771&gt;0</f>
        <v/>
      </c>
      <c r="AN1771" s="115">
        <f>IF(A1771=1,FALSE,(AND(AQ1771,AM1771,NOT(AN1770))))</f>
        <v/>
      </c>
      <c r="AO1771">
        <f>IF(D1771=1,AND(AH1771,NOT(AI1771)),AND(AM1771,NOT(AN1771)))</f>
        <v/>
      </c>
      <c r="AP1771" s="119">
        <f>IF(D1771=1,AI1771,AN1771)</f>
        <v/>
      </c>
      <c r="AQ1771" s="125">
        <f>ABS(E1771)&lt;$AQ$2</f>
        <v/>
      </c>
      <c r="AS1771">
        <f>IF(AP1771,MAX(AS$3:AS1769)+1,"")</f>
        <v/>
      </c>
    </row>
    <row r="1772">
      <c r="A1772" t="n">
        <v>1682</v>
      </c>
      <c r="B1772" s="131">
        <f>IF(A1772=1,0,IF(AP1772,0.1*ε_cu1cd,0))</f>
        <v/>
      </c>
      <c r="C1772" s="131">
        <f>IF(A1772=1,0.1*ε_cu1cd,C1771+B1771)</f>
        <v/>
      </c>
      <c r="D1772" s="113">
        <f>IF('Нормальний переріз'!$D$68&gt;0,1,2)</f>
        <v/>
      </c>
      <c r="E1772" s="144">
        <f>IF(D1772=1,F1772,G1772)</f>
        <v/>
      </c>
      <c r="F1772" s="124">
        <f>IF(AI1771,0.11*ε_cu1cd,IF(AH1771,F1771*0.01,F1771))</f>
        <v/>
      </c>
      <c r="G1772" s="124">
        <f>IF(AP1771,-0.1*ε_cu1cd,IF(AM1771,G1771*0.01,G1771))</f>
        <v/>
      </c>
      <c r="H1772" s="113">
        <f>IF(A1772=1,E1772,IF(AO1771,H1771-E1771+E1772,IF(AP1771,0.8*H1771,H1771+E1772)))</f>
        <v/>
      </c>
      <c r="I1772" s="169">
        <f>(C1772-H1772)/h</f>
        <v/>
      </c>
      <c r="J1772">
        <f>C1772/(ε_c1cd)</f>
        <v/>
      </c>
      <c r="K1772">
        <f>C1772/I1772</f>
        <v/>
      </c>
      <c r="L1772" s="131">
        <f>I1772/(ε_c1cd)</f>
        <v/>
      </c>
      <c r="M1772">
        <f>I1772*(K1772-Z_s1)</f>
        <v/>
      </c>
      <c r="N1772">
        <f>I1772*(K1772-Z_s2)</f>
        <v/>
      </c>
      <c r="O1772">
        <f>E_s*M1772</f>
        <v/>
      </c>
      <c r="P1772">
        <f>E_s*N1772</f>
        <v/>
      </c>
      <c r="Q1772">
        <f>O1772*A_s1</f>
        <v/>
      </c>
      <c r="R1772">
        <f>P1772*A_s2</f>
        <v/>
      </c>
      <c r="S1772">
        <f>Q1772*($K1772-Z_s1)</f>
        <v/>
      </c>
      <c r="T1772">
        <f>R1772*($K1772-Z_s2)</f>
        <v/>
      </c>
      <c r="U1772">
        <f>(INDIRECT("a_"&amp;U$2)/(U$2+1))*(($C1772^(U$2+1)-$H1772^(U$2+1))/(ε_c1cd^(U$2+1)))</f>
        <v/>
      </c>
      <c r="V1772">
        <f>(INDIRECT("a_"&amp;V$2)/(V$2+1))*(($C1772^(V$2+1)-$H1772^(V$2+1))/(ε_c1cd^(V$2+1)))</f>
        <v/>
      </c>
      <c r="W1772">
        <f>(INDIRECT("a_"&amp;W$2)/(W$2+1))*(($C1772^(W$2+1)-$H1772^(W$2+1))/(ε_c1cd^(W$2+1)))</f>
        <v/>
      </c>
      <c r="X1772">
        <f>(INDIRECT("a_"&amp;X$2)/(X$2+1))*(($C1772^(X$2+1)-$H1772^(X$2+1))/(ε_c1cd^(X$2+1)))</f>
        <v/>
      </c>
      <c r="Y1772">
        <f>(INDIRECT("a_"&amp;Y$2)/(Y$2+1))*(($C1772^(Y$2+1)-$H1772^(Y$2+1))/(ε_c1cd^(Y$2+1)))</f>
        <v/>
      </c>
      <c r="Z1772">
        <f>(INDIRECT("a_"&amp;Z$2)/(Z$2+2))*(($C1772^(Z$2+2)-$H1772^(Z$2+2))/(ε_c1cd^(Z$2+2)))</f>
        <v/>
      </c>
      <c r="AA1772">
        <f>(INDIRECT("a_"&amp;AA$2)/(AA$2+2))*(($C1772^(AA$2+2)-$H1772^(AA$2+2))/(ε_c1cd^(AA$2+2)))</f>
        <v/>
      </c>
      <c r="AB1772">
        <f>(INDIRECT("a_"&amp;AB$2)/(AB$2+2))*(($C1772^(AB$2+2)-$H1772^(AB$2+2))/(ε_c1cd^(AB$2+2)))</f>
        <v/>
      </c>
      <c r="AC1772">
        <f>(INDIRECT("a_"&amp;AC$2)/(AC$2+2))*(($C1772^(AC$2+2)-$H1772^(AC$2+2))/(ε_c1cd^(AC$2+2)))</f>
        <v/>
      </c>
      <c r="AD1772">
        <f>(INDIRECT("a_"&amp;AD$2)/(AD$2+2))*(($C1772^(AD$2+2)-$H1772^(AD$2+2))/(ε_c1cd^(AD$2+2)))</f>
        <v/>
      </c>
      <c r="AE1772" s="111">
        <f>(b*f_cd/L1772)*SUM(U1772:Y1772)+SUM(Q1772:R1772)</f>
        <v/>
      </c>
      <c r="AF1772" s="112">
        <f>AE1772*(K1772-y+e)</f>
        <v/>
      </c>
      <c r="AG1772" s="113">
        <f>(b*f_cd/(L1772^2))*SUM(Z1772:AD1772)+SUM(S1772:T1772)-AF1772</f>
        <v/>
      </c>
      <c r="AH1772" s="114">
        <f>AG1772&lt;0</f>
        <v/>
      </c>
      <c r="AI1772" s="115">
        <f>IF(A1772=1,FALSE,(AND(AQ1772,AH1772,NOT(AI1771))))</f>
        <v/>
      </c>
      <c r="AJ1772" s="116">
        <f>(b*f_cd/L1772)*(a_1/2*J1772^2+a_2/3*J1772^3+a_3/4*J1772^4+a_4/5*J1772^5+a_5/6*J1772^6)+SUM(Q1772:R1772)</f>
        <v/>
      </c>
      <c r="AK1772">
        <f>AJ1772*(K1772-y+e)</f>
        <v/>
      </c>
      <c r="AL1772" s="118">
        <f>(b*f_cd/(L1772^2))*(a_1/3*J1772^3+a_2/4*J1772^4+a_3/5*J1772^5+a_4/6*J1772^6+a_5/7*J1772^7)+SUM(S1772:T1772)-AK1772</f>
        <v/>
      </c>
      <c r="AM1772" s="114">
        <f>AL1772&gt;0</f>
        <v/>
      </c>
      <c r="AN1772" s="115">
        <f>IF(A1772=1,FALSE,(AND(AQ1772,AM1772,NOT(AN1771))))</f>
        <v/>
      </c>
      <c r="AO1772">
        <f>IF(D1772=1,AND(AH1772,NOT(AI1772)),AND(AM1772,NOT(AN1772)))</f>
        <v/>
      </c>
      <c r="AP1772" s="119">
        <f>IF(D1772=1,AI1772,AN1772)</f>
        <v/>
      </c>
      <c r="AQ1772" s="125">
        <f>ABS(E1772)&lt;$AQ$2</f>
        <v/>
      </c>
      <c r="AS1772">
        <f>IF(AP1772,MAX(AS$3:AS1770)+1,"")</f>
        <v/>
      </c>
    </row>
    <row r="1773">
      <c r="A1773" t="n">
        <v>1683</v>
      </c>
      <c r="B1773" s="131">
        <f>IF(A1773=1,0,IF(AP1773,0.1*ε_cu1cd,0))</f>
        <v/>
      </c>
      <c r="C1773" s="131">
        <f>IF(A1773=1,0.1*ε_cu1cd,C1772+B1772)</f>
        <v/>
      </c>
      <c r="D1773" s="113">
        <f>IF('Нормальний переріз'!$D$68&gt;0,1,2)</f>
        <v/>
      </c>
      <c r="E1773" s="144">
        <f>IF(D1773=1,F1773,G1773)</f>
        <v/>
      </c>
      <c r="F1773" s="124">
        <f>IF(AI1772,0.11*ε_cu1cd,IF(AH1772,F1772*0.01,F1772))</f>
        <v/>
      </c>
      <c r="G1773" s="124">
        <f>IF(AP1772,-0.1*ε_cu1cd,IF(AM1772,G1772*0.01,G1772))</f>
        <v/>
      </c>
      <c r="H1773" s="113">
        <f>IF(A1773=1,E1773,IF(AO1772,H1772-E1772+E1773,IF(AP1772,0.8*H1772,H1772+E1773)))</f>
        <v/>
      </c>
      <c r="I1773" s="169">
        <f>(C1773-H1773)/h</f>
        <v/>
      </c>
      <c r="J1773">
        <f>C1773/(ε_c1cd)</f>
        <v/>
      </c>
      <c r="K1773">
        <f>C1773/I1773</f>
        <v/>
      </c>
      <c r="L1773" s="131">
        <f>I1773/(ε_c1cd)</f>
        <v/>
      </c>
      <c r="M1773">
        <f>I1773*(K1773-Z_s1)</f>
        <v/>
      </c>
      <c r="N1773">
        <f>I1773*(K1773-Z_s2)</f>
        <v/>
      </c>
      <c r="O1773">
        <f>E_s*M1773</f>
        <v/>
      </c>
      <c r="P1773">
        <f>E_s*N1773</f>
        <v/>
      </c>
      <c r="Q1773">
        <f>O1773*A_s1</f>
        <v/>
      </c>
      <c r="R1773">
        <f>P1773*A_s2</f>
        <v/>
      </c>
      <c r="S1773">
        <f>Q1773*($K1773-Z_s1)</f>
        <v/>
      </c>
      <c r="T1773">
        <f>R1773*($K1773-Z_s2)</f>
        <v/>
      </c>
      <c r="U1773">
        <f>(INDIRECT("a_"&amp;U$2)/(U$2+1))*(($C1773^(U$2+1)-$H1773^(U$2+1))/(ε_c1cd^(U$2+1)))</f>
        <v/>
      </c>
      <c r="V1773">
        <f>(INDIRECT("a_"&amp;V$2)/(V$2+1))*(($C1773^(V$2+1)-$H1773^(V$2+1))/(ε_c1cd^(V$2+1)))</f>
        <v/>
      </c>
      <c r="W1773">
        <f>(INDIRECT("a_"&amp;W$2)/(W$2+1))*(($C1773^(W$2+1)-$H1773^(W$2+1))/(ε_c1cd^(W$2+1)))</f>
        <v/>
      </c>
      <c r="X1773">
        <f>(INDIRECT("a_"&amp;X$2)/(X$2+1))*(($C1773^(X$2+1)-$H1773^(X$2+1))/(ε_c1cd^(X$2+1)))</f>
        <v/>
      </c>
      <c r="Y1773">
        <f>(INDIRECT("a_"&amp;Y$2)/(Y$2+1))*(($C1773^(Y$2+1)-$H1773^(Y$2+1))/(ε_c1cd^(Y$2+1)))</f>
        <v/>
      </c>
      <c r="Z1773">
        <f>(INDIRECT("a_"&amp;Z$2)/(Z$2+2))*(($C1773^(Z$2+2)-$H1773^(Z$2+2))/(ε_c1cd^(Z$2+2)))</f>
        <v/>
      </c>
      <c r="AA1773">
        <f>(INDIRECT("a_"&amp;AA$2)/(AA$2+2))*(($C1773^(AA$2+2)-$H1773^(AA$2+2))/(ε_c1cd^(AA$2+2)))</f>
        <v/>
      </c>
      <c r="AB1773">
        <f>(INDIRECT("a_"&amp;AB$2)/(AB$2+2))*(($C1773^(AB$2+2)-$H1773^(AB$2+2))/(ε_c1cd^(AB$2+2)))</f>
        <v/>
      </c>
      <c r="AC1773">
        <f>(INDIRECT("a_"&amp;AC$2)/(AC$2+2))*(($C1773^(AC$2+2)-$H1773^(AC$2+2))/(ε_c1cd^(AC$2+2)))</f>
        <v/>
      </c>
      <c r="AD1773">
        <f>(INDIRECT("a_"&amp;AD$2)/(AD$2+2))*(($C1773^(AD$2+2)-$H1773^(AD$2+2))/(ε_c1cd^(AD$2+2)))</f>
        <v/>
      </c>
      <c r="AE1773" s="111">
        <f>(b*f_cd/L1773)*SUM(U1773:Y1773)+SUM(Q1773:R1773)</f>
        <v/>
      </c>
      <c r="AF1773" s="112">
        <f>AE1773*(K1773-y+e)</f>
        <v/>
      </c>
      <c r="AG1773" s="113">
        <f>(b*f_cd/(L1773^2))*SUM(Z1773:AD1773)+SUM(S1773:T1773)-AF1773</f>
        <v/>
      </c>
      <c r="AH1773" s="114">
        <f>AG1773&lt;0</f>
        <v/>
      </c>
      <c r="AI1773" s="115">
        <f>IF(A1773=1,FALSE,(AND(AQ1773,AH1773,NOT(AI1772))))</f>
        <v/>
      </c>
      <c r="AJ1773" s="116">
        <f>(b*f_cd/L1773)*(a_1/2*J1773^2+a_2/3*J1773^3+a_3/4*J1773^4+a_4/5*J1773^5+a_5/6*J1773^6)+SUM(Q1773:R1773)</f>
        <v/>
      </c>
      <c r="AK1773">
        <f>AJ1773*(K1773-y+e)</f>
        <v/>
      </c>
      <c r="AL1773" s="118">
        <f>(b*f_cd/(L1773^2))*(a_1/3*J1773^3+a_2/4*J1773^4+a_3/5*J1773^5+a_4/6*J1773^6+a_5/7*J1773^7)+SUM(S1773:T1773)-AK1773</f>
        <v/>
      </c>
      <c r="AM1773" s="114">
        <f>AL1773&gt;0</f>
        <v/>
      </c>
      <c r="AN1773" s="115">
        <f>IF(A1773=1,FALSE,(AND(AQ1773,AM1773,NOT(AN1772))))</f>
        <v/>
      </c>
      <c r="AO1773">
        <f>IF(D1773=1,AND(AH1773,NOT(AI1773)),AND(AM1773,NOT(AN1773)))</f>
        <v/>
      </c>
      <c r="AP1773" s="119">
        <f>IF(D1773=1,AI1773,AN1773)</f>
        <v/>
      </c>
      <c r="AQ1773" s="125">
        <f>ABS(E1773)&lt;$AQ$2</f>
        <v/>
      </c>
      <c r="AS1773">
        <f>IF(AP1773,MAX(AS$3:AS1771)+1,"")</f>
        <v/>
      </c>
    </row>
    <row r="1774">
      <c r="A1774" t="n">
        <v>1684</v>
      </c>
      <c r="B1774" s="131">
        <f>IF(A1774=1,0,IF(AP1774,0.1*ε_cu1cd,0))</f>
        <v/>
      </c>
      <c r="C1774" s="131">
        <f>IF(A1774=1,0.1*ε_cu1cd,C1773+B1773)</f>
        <v/>
      </c>
      <c r="D1774" s="113">
        <f>IF('Нормальний переріз'!$D$68&gt;0,1,2)</f>
        <v/>
      </c>
      <c r="E1774" s="144">
        <f>IF(D1774=1,F1774,G1774)</f>
        <v/>
      </c>
      <c r="F1774" s="124">
        <f>IF(AI1773,0.11*ε_cu1cd,IF(AH1773,F1773*0.01,F1773))</f>
        <v/>
      </c>
      <c r="G1774" s="124">
        <f>IF(AP1773,-0.1*ε_cu1cd,IF(AM1773,G1773*0.01,G1773))</f>
        <v/>
      </c>
      <c r="H1774" s="113">
        <f>IF(A1774=1,E1774,IF(AO1773,H1773-E1773+E1774,IF(AP1773,0.8*H1773,H1773+E1774)))</f>
        <v/>
      </c>
      <c r="I1774" s="169">
        <f>(C1774-H1774)/h</f>
        <v/>
      </c>
      <c r="J1774">
        <f>C1774/(ε_c1cd)</f>
        <v/>
      </c>
      <c r="K1774">
        <f>C1774/I1774</f>
        <v/>
      </c>
      <c r="L1774" s="131">
        <f>I1774/(ε_c1cd)</f>
        <v/>
      </c>
      <c r="M1774">
        <f>I1774*(K1774-Z_s1)</f>
        <v/>
      </c>
      <c r="N1774">
        <f>I1774*(K1774-Z_s2)</f>
        <v/>
      </c>
      <c r="O1774">
        <f>E_s*M1774</f>
        <v/>
      </c>
      <c r="P1774">
        <f>E_s*N1774</f>
        <v/>
      </c>
      <c r="Q1774">
        <f>O1774*A_s1</f>
        <v/>
      </c>
      <c r="R1774">
        <f>P1774*A_s2</f>
        <v/>
      </c>
      <c r="S1774">
        <f>Q1774*($K1774-Z_s1)</f>
        <v/>
      </c>
      <c r="T1774">
        <f>R1774*($K1774-Z_s2)</f>
        <v/>
      </c>
      <c r="U1774">
        <f>(INDIRECT("a_"&amp;U$2)/(U$2+1))*(($C1774^(U$2+1)-$H1774^(U$2+1))/(ε_c1cd^(U$2+1)))</f>
        <v/>
      </c>
      <c r="V1774">
        <f>(INDIRECT("a_"&amp;V$2)/(V$2+1))*(($C1774^(V$2+1)-$H1774^(V$2+1))/(ε_c1cd^(V$2+1)))</f>
        <v/>
      </c>
      <c r="W1774">
        <f>(INDIRECT("a_"&amp;W$2)/(W$2+1))*(($C1774^(W$2+1)-$H1774^(W$2+1))/(ε_c1cd^(W$2+1)))</f>
        <v/>
      </c>
      <c r="X1774">
        <f>(INDIRECT("a_"&amp;X$2)/(X$2+1))*(($C1774^(X$2+1)-$H1774^(X$2+1))/(ε_c1cd^(X$2+1)))</f>
        <v/>
      </c>
      <c r="Y1774">
        <f>(INDIRECT("a_"&amp;Y$2)/(Y$2+1))*(($C1774^(Y$2+1)-$H1774^(Y$2+1))/(ε_c1cd^(Y$2+1)))</f>
        <v/>
      </c>
      <c r="Z1774">
        <f>(INDIRECT("a_"&amp;Z$2)/(Z$2+2))*(($C1774^(Z$2+2)-$H1774^(Z$2+2))/(ε_c1cd^(Z$2+2)))</f>
        <v/>
      </c>
      <c r="AA1774">
        <f>(INDIRECT("a_"&amp;AA$2)/(AA$2+2))*(($C1774^(AA$2+2)-$H1774^(AA$2+2))/(ε_c1cd^(AA$2+2)))</f>
        <v/>
      </c>
      <c r="AB1774">
        <f>(INDIRECT("a_"&amp;AB$2)/(AB$2+2))*(($C1774^(AB$2+2)-$H1774^(AB$2+2))/(ε_c1cd^(AB$2+2)))</f>
        <v/>
      </c>
      <c r="AC1774">
        <f>(INDIRECT("a_"&amp;AC$2)/(AC$2+2))*(($C1774^(AC$2+2)-$H1774^(AC$2+2))/(ε_c1cd^(AC$2+2)))</f>
        <v/>
      </c>
      <c r="AD1774">
        <f>(INDIRECT("a_"&amp;AD$2)/(AD$2+2))*(($C1774^(AD$2+2)-$H1774^(AD$2+2))/(ε_c1cd^(AD$2+2)))</f>
        <v/>
      </c>
      <c r="AE1774" s="111">
        <f>(b*f_cd/L1774)*SUM(U1774:Y1774)+SUM(Q1774:R1774)</f>
        <v/>
      </c>
      <c r="AF1774" s="112">
        <f>AE1774*(K1774-y+e)</f>
        <v/>
      </c>
      <c r="AG1774" s="113">
        <f>(b*f_cd/(L1774^2))*SUM(Z1774:AD1774)+SUM(S1774:T1774)-AF1774</f>
        <v/>
      </c>
      <c r="AH1774" s="114">
        <f>AG1774&lt;0</f>
        <v/>
      </c>
      <c r="AI1774" s="115">
        <f>IF(A1774=1,FALSE,(AND(AQ1774,AH1774,NOT(AI1773))))</f>
        <v/>
      </c>
      <c r="AJ1774" s="116">
        <f>(b*f_cd/L1774)*(a_1/2*J1774^2+a_2/3*J1774^3+a_3/4*J1774^4+a_4/5*J1774^5+a_5/6*J1774^6)+SUM(Q1774:R1774)</f>
        <v/>
      </c>
      <c r="AK1774">
        <f>AJ1774*(K1774-y+e)</f>
        <v/>
      </c>
      <c r="AL1774" s="118">
        <f>(b*f_cd/(L1774^2))*(a_1/3*J1774^3+a_2/4*J1774^4+a_3/5*J1774^5+a_4/6*J1774^6+a_5/7*J1774^7)+SUM(S1774:T1774)-AK1774</f>
        <v/>
      </c>
      <c r="AM1774" s="114">
        <f>AL1774&gt;0</f>
        <v/>
      </c>
      <c r="AN1774" s="115">
        <f>IF(A1774=1,FALSE,(AND(AQ1774,AM1774,NOT(AN1773))))</f>
        <v/>
      </c>
      <c r="AO1774">
        <f>IF(D1774=1,AND(AH1774,NOT(AI1774)),AND(AM1774,NOT(AN1774)))</f>
        <v/>
      </c>
      <c r="AP1774" s="119">
        <f>IF(D1774=1,AI1774,AN1774)</f>
        <v/>
      </c>
      <c r="AQ1774" s="125">
        <f>ABS(E1774)&lt;$AQ$2</f>
        <v/>
      </c>
      <c r="AS1774">
        <f>IF(AP1774,MAX(AS$3:AS1772)+1,"")</f>
        <v/>
      </c>
    </row>
    <row r="1775">
      <c r="A1775" t="n">
        <v>1685</v>
      </c>
      <c r="B1775" s="131">
        <f>IF(A1775=1,0,IF(AP1775,0.1*ε_cu1cd,0))</f>
        <v/>
      </c>
      <c r="C1775" s="131">
        <f>IF(A1775=1,0.1*ε_cu1cd,C1774+B1774)</f>
        <v/>
      </c>
      <c r="D1775" s="113">
        <f>IF('Нормальний переріз'!$D$68&gt;0,1,2)</f>
        <v/>
      </c>
      <c r="E1775" s="144">
        <f>IF(D1775=1,F1775,G1775)</f>
        <v/>
      </c>
      <c r="F1775" s="124">
        <f>IF(AI1774,0.11*ε_cu1cd,IF(AH1774,F1774*0.01,F1774))</f>
        <v/>
      </c>
      <c r="G1775" s="124">
        <f>IF(AP1774,-0.1*ε_cu1cd,IF(AM1774,G1774*0.01,G1774))</f>
        <v/>
      </c>
      <c r="H1775" s="113">
        <f>IF(A1775=1,E1775,IF(AO1774,H1774-E1774+E1775,IF(AP1774,0.8*H1774,H1774+E1775)))</f>
        <v/>
      </c>
      <c r="I1775" s="169">
        <f>(C1775-H1775)/h</f>
        <v/>
      </c>
      <c r="J1775">
        <f>C1775/(ε_c1cd)</f>
        <v/>
      </c>
      <c r="K1775">
        <f>C1775/I1775</f>
        <v/>
      </c>
      <c r="L1775" s="131">
        <f>I1775/(ε_c1cd)</f>
        <v/>
      </c>
      <c r="M1775">
        <f>I1775*(K1775-Z_s1)</f>
        <v/>
      </c>
      <c r="N1775">
        <f>I1775*(K1775-Z_s2)</f>
        <v/>
      </c>
      <c r="O1775">
        <f>E_s*M1775</f>
        <v/>
      </c>
      <c r="P1775">
        <f>E_s*N1775</f>
        <v/>
      </c>
      <c r="Q1775">
        <f>O1775*A_s1</f>
        <v/>
      </c>
      <c r="R1775">
        <f>P1775*A_s2</f>
        <v/>
      </c>
      <c r="S1775">
        <f>Q1775*($K1775-Z_s1)</f>
        <v/>
      </c>
      <c r="T1775">
        <f>R1775*($K1775-Z_s2)</f>
        <v/>
      </c>
      <c r="U1775">
        <f>(INDIRECT("a_"&amp;U$2)/(U$2+1))*(($C1775^(U$2+1)-$H1775^(U$2+1))/(ε_c1cd^(U$2+1)))</f>
        <v/>
      </c>
      <c r="V1775">
        <f>(INDIRECT("a_"&amp;V$2)/(V$2+1))*(($C1775^(V$2+1)-$H1775^(V$2+1))/(ε_c1cd^(V$2+1)))</f>
        <v/>
      </c>
      <c r="W1775">
        <f>(INDIRECT("a_"&amp;W$2)/(W$2+1))*(($C1775^(W$2+1)-$H1775^(W$2+1))/(ε_c1cd^(W$2+1)))</f>
        <v/>
      </c>
      <c r="X1775">
        <f>(INDIRECT("a_"&amp;X$2)/(X$2+1))*(($C1775^(X$2+1)-$H1775^(X$2+1))/(ε_c1cd^(X$2+1)))</f>
        <v/>
      </c>
      <c r="Y1775">
        <f>(INDIRECT("a_"&amp;Y$2)/(Y$2+1))*(($C1775^(Y$2+1)-$H1775^(Y$2+1))/(ε_c1cd^(Y$2+1)))</f>
        <v/>
      </c>
      <c r="Z1775">
        <f>(INDIRECT("a_"&amp;Z$2)/(Z$2+2))*(($C1775^(Z$2+2)-$H1775^(Z$2+2))/(ε_c1cd^(Z$2+2)))</f>
        <v/>
      </c>
      <c r="AA1775">
        <f>(INDIRECT("a_"&amp;AA$2)/(AA$2+2))*(($C1775^(AA$2+2)-$H1775^(AA$2+2))/(ε_c1cd^(AA$2+2)))</f>
        <v/>
      </c>
      <c r="AB1775">
        <f>(INDIRECT("a_"&amp;AB$2)/(AB$2+2))*(($C1775^(AB$2+2)-$H1775^(AB$2+2))/(ε_c1cd^(AB$2+2)))</f>
        <v/>
      </c>
      <c r="AC1775">
        <f>(INDIRECT("a_"&amp;AC$2)/(AC$2+2))*(($C1775^(AC$2+2)-$H1775^(AC$2+2))/(ε_c1cd^(AC$2+2)))</f>
        <v/>
      </c>
      <c r="AD1775">
        <f>(INDIRECT("a_"&amp;AD$2)/(AD$2+2))*(($C1775^(AD$2+2)-$H1775^(AD$2+2))/(ε_c1cd^(AD$2+2)))</f>
        <v/>
      </c>
      <c r="AE1775" s="111">
        <f>(b*f_cd/L1775)*SUM(U1775:Y1775)+SUM(Q1775:R1775)</f>
        <v/>
      </c>
      <c r="AF1775" s="112">
        <f>AE1775*(K1775-y+e)</f>
        <v/>
      </c>
      <c r="AG1775" s="113">
        <f>(b*f_cd/(L1775^2))*SUM(Z1775:AD1775)+SUM(S1775:T1775)-AF1775</f>
        <v/>
      </c>
      <c r="AH1775" s="114">
        <f>AG1775&lt;0</f>
        <v/>
      </c>
      <c r="AI1775" s="115">
        <f>IF(A1775=1,FALSE,(AND(AQ1775,AH1775,NOT(AI1774))))</f>
        <v/>
      </c>
      <c r="AJ1775" s="116">
        <f>(b*f_cd/L1775)*(a_1/2*J1775^2+a_2/3*J1775^3+a_3/4*J1775^4+a_4/5*J1775^5+a_5/6*J1775^6)+SUM(Q1775:R1775)</f>
        <v/>
      </c>
      <c r="AK1775">
        <f>AJ1775*(K1775-y+e)</f>
        <v/>
      </c>
      <c r="AL1775" s="118">
        <f>(b*f_cd/(L1775^2))*(a_1/3*J1775^3+a_2/4*J1775^4+a_3/5*J1775^5+a_4/6*J1775^6+a_5/7*J1775^7)+SUM(S1775:T1775)-AK1775</f>
        <v/>
      </c>
      <c r="AM1775" s="114">
        <f>AL1775&gt;0</f>
        <v/>
      </c>
      <c r="AN1775" s="115">
        <f>IF(A1775=1,FALSE,(AND(AQ1775,AM1775,NOT(AN1774))))</f>
        <v/>
      </c>
      <c r="AO1775">
        <f>IF(D1775=1,AND(AH1775,NOT(AI1775)),AND(AM1775,NOT(AN1775)))</f>
        <v/>
      </c>
      <c r="AP1775" s="119">
        <f>IF(D1775=1,AI1775,AN1775)</f>
        <v/>
      </c>
      <c r="AQ1775" s="125">
        <f>ABS(E1775)&lt;$AQ$2</f>
        <v/>
      </c>
      <c r="AS1775">
        <f>IF(AP1775,MAX(AS$3:AS1773)+1,"")</f>
        <v/>
      </c>
    </row>
    <row r="1776">
      <c r="A1776" t="n">
        <v>1686</v>
      </c>
      <c r="B1776" s="131">
        <f>IF(A1776=1,0,IF(AP1776,0.1*ε_cu1cd,0))</f>
        <v/>
      </c>
      <c r="C1776" s="131">
        <f>IF(A1776=1,0.1*ε_cu1cd,C1775+B1775)</f>
        <v/>
      </c>
      <c r="D1776" s="113">
        <f>IF('Нормальний переріз'!$D$68&gt;0,1,2)</f>
        <v/>
      </c>
      <c r="E1776" s="144">
        <f>IF(D1776=1,F1776,G1776)</f>
        <v/>
      </c>
      <c r="F1776" s="124">
        <f>IF(AI1775,0.11*ε_cu1cd,IF(AH1775,F1775*0.01,F1775))</f>
        <v/>
      </c>
      <c r="G1776" s="124">
        <f>IF(AP1775,-0.1*ε_cu1cd,IF(AM1775,G1775*0.01,G1775))</f>
        <v/>
      </c>
      <c r="H1776" s="113">
        <f>IF(A1776=1,E1776,IF(AO1775,H1775-E1775+E1776,IF(AP1775,0.8*H1775,H1775+E1776)))</f>
        <v/>
      </c>
      <c r="I1776" s="169">
        <f>(C1776-H1776)/h</f>
        <v/>
      </c>
      <c r="J1776">
        <f>C1776/(ε_c1cd)</f>
        <v/>
      </c>
      <c r="K1776">
        <f>C1776/I1776</f>
        <v/>
      </c>
      <c r="L1776" s="131">
        <f>I1776/(ε_c1cd)</f>
        <v/>
      </c>
      <c r="M1776">
        <f>I1776*(K1776-Z_s1)</f>
        <v/>
      </c>
      <c r="N1776">
        <f>I1776*(K1776-Z_s2)</f>
        <v/>
      </c>
      <c r="O1776">
        <f>E_s*M1776</f>
        <v/>
      </c>
      <c r="P1776">
        <f>E_s*N1776</f>
        <v/>
      </c>
      <c r="Q1776">
        <f>O1776*A_s1</f>
        <v/>
      </c>
      <c r="R1776">
        <f>P1776*A_s2</f>
        <v/>
      </c>
      <c r="S1776">
        <f>Q1776*($K1776-Z_s1)</f>
        <v/>
      </c>
      <c r="T1776">
        <f>R1776*($K1776-Z_s2)</f>
        <v/>
      </c>
      <c r="U1776">
        <f>(INDIRECT("a_"&amp;U$2)/(U$2+1))*(($C1776^(U$2+1)-$H1776^(U$2+1))/(ε_c1cd^(U$2+1)))</f>
        <v/>
      </c>
      <c r="V1776">
        <f>(INDIRECT("a_"&amp;V$2)/(V$2+1))*(($C1776^(V$2+1)-$H1776^(V$2+1))/(ε_c1cd^(V$2+1)))</f>
        <v/>
      </c>
      <c r="W1776">
        <f>(INDIRECT("a_"&amp;W$2)/(W$2+1))*(($C1776^(W$2+1)-$H1776^(W$2+1))/(ε_c1cd^(W$2+1)))</f>
        <v/>
      </c>
      <c r="X1776">
        <f>(INDIRECT("a_"&amp;X$2)/(X$2+1))*(($C1776^(X$2+1)-$H1776^(X$2+1))/(ε_c1cd^(X$2+1)))</f>
        <v/>
      </c>
      <c r="Y1776">
        <f>(INDIRECT("a_"&amp;Y$2)/(Y$2+1))*(($C1776^(Y$2+1)-$H1776^(Y$2+1))/(ε_c1cd^(Y$2+1)))</f>
        <v/>
      </c>
      <c r="Z1776">
        <f>(INDIRECT("a_"&amp;Z$2)/(Z$2+2))*(($C1776^(Z$2+2)-$H1776^(Z$2+2))/(ε_c1cd^(Z$2+2)))</f>
        <v/>
      </c>
      <c r="AA1776">
        <f>(INDIRECT("a_"&amp;AA$2)/(AA$2+2))*(($C1776^(AA$2+2)-$H1776^(AA$2+2))/(ε_c1cd^(AA$2+2)))</f>
        <v/>
      </c>
      <c r="AB1776">
        <f>(INDIRECT("a_"&amp;AB$2)/(AB$2+2))*(($C1776^(AB$2+2)-$H1776^(AB$2+2))/(ε_c1cd^(AB$2+2)))</f>
        <v/>
      </c>
      <c r="AC1776">
        <f>(INDIRECT("a_"&amp;AC$2)/(AC$2+2))*(($C1776^(AC$2+2)-$H1776^(AC$2+2))/(ε_c1cd^(AC$2+2)))</f>
        <v/>
      </c>
      <c r="AD1776">
        <f>(INDIRECT("a_"&amp;AD$2)/(AD$2+2))*(($C1776^(AD$2+2)-$H1776^(AD$2+2))/(ε_c1cd^(AD$2+2)))</f>
        <v/>
      </c>
      <c r="AE1776" s="111">
        <f>(b*f_cd/L1776)*SUM(U1776:Y1776)+SUM(Q1776:R1776)</f>
        <v/>
      </c>
      <c r="AF1776" s="112">
        <f>AE1776*(K1776-y+e)</f>
        <v/>
      </c>
      <c r="AG1776" s="113">
        <f>(b*f_cd/(L1776^2))*SUM(Z1776:AD1776)+SUM(S1776:T1776)-AF1776</f>
        <v/>
      </c>
      <c r="AH1776" s="114">
        <f>AG1776&lt;0</f>
        <v/>
      </c>
      <c r="AI1776" s="115">
        <f>IF(A1776=1,FALSE,(AND(AQ1776,AH1776,NOT(AI1775))))</f>
        <v/>
      </c>
      <c r="AJ1776" s="116">
        <f>(b*f_cd/L1776)*(a_1/2*J1776^2+a_2/3*J1776^3+a_3/4*J1776^4+a_4/5*J1776^5+a_5/6*J1776^6)+SUM(Q1776:R1776)</f>
        <v/>
      </c>
      <c r="AK1776">
        <f>AJ1776*(K1776-y+e)</f>
        <v/>
      </c>
      <c r="AL1776" s="118">
        <f>(b*f_cd/(L1776^2))*(a_1/3*J1776^3+a_2/4*J1776^4+a_3/5*J1776^5+a_4/6*J1776^6+a_5/7*J1776^7)+SUM(S1776:T1776)-AK1776</f>
        <v/>
      </c>
      <c r="AM1776" s="114">
        <f>AL1776&gt;0</f>
        <v/>
      </c>
      <c r="AN1776" s="115">
        <f>IF(A1776=1,FALSE,(AND(AQ1776,AM1776,NOT(AN1775))))</f>
        <v/>
      </c>
      <c r="AO1776">
        <f>IF(D1776=1,AND(AH1776,NOT(AI1776)),AND(AM1776,NOT(AN1776)))</f>
        <v/>
      </c>
      <c r="AP1776" s="119">
        <f>IF(D1776=1,AI1776,AN1776)</f>
        <v/>
      </c>
      <c r="AQ1776" s="125">
        <f>ABS(E1776)&lt;$AQ$2</f>
        <v/>
      </c>
      <c r="AS1776">
        <f>IF(AP1776,MAX(AS$3:AS1774)+1,"")</f>
        <v/>
      </c>
    </row>
    <row r="1777">
      <c r="A1777" t="n">
        <v>1687</v>
      </c>
      <c r="B1777" s="131">
        <f>IF(A1777=1,0,IF(AP1777,0.1*ε_cu1cd,0))</f>
        <v/>
      </c>
      <c r="C1777" s="131">
        <f>IF(A1777=1,0.1*ε_cu1cd,C1776+B1776)</f>
        <v/>
      </c>
      <c r="D1777" s="113">
        <f>IF('Нормальний переріз'!$D$68&gt;0,1,2)</f>
        <v/>
      </c>
      <c r="E1777" s="144">
        <f>IF(D1777=1,F1777,G1777)</f>
        <v/>
      </c>
      <c r="F1777" s="124">
        <f>IF(AI1776,0.11*ε_cu1cd,IF(AH1776,F1776*0.01,F1776))</f>
        <v/>
      </c>
      <c r="G1777" s="124">
        <f>IF(AP1776,-0.1*ε_cu1cd,IF(AM1776,G1776*0.01,G1776))</f>
        <v/>
      </c>
      <c r="H1777" s="113">
        <f>IF(A1777=1,E1777,IF(AO1776,H1776-E1776+E1777,IF(AP1776,0.8*H1776,H1776+E1777)))</f>
        <v/>
      </c>
      <c r="I1777" s="169">
        <f>(C1777-H1777)/h</f>
        <v/>
      </c>
      <c r="J1777">
        <f>C1777/(ε_c1cd)</f>
        <v/>
      </c>
      <c r="K1777">
        <f>C1777/I1777</f>
        <v/>
      </c>
      <c r="L1777" s="131">
        <f>I1777/(ε_c1cd)</f>
        <v/>
      </c>
      <c r="M1777">
        <f>I1777*(K1777-Z_s1)</f>
        <v/>
      </c>
      <c r="N1777">
        <f>I1777*(K1777-Z_s2)</f>
        <v/>
      </c>
      <c r="O1777">
        <f>E_s*M1777</f>
        <v/>
      </c>
      <c r="P1777">
        <f>E_s*N1777</f>
        <v/>
      </c>
      <c r="Q1777">
        <f>O1777*A_s1</f>
        <v/>
      </c>
      <c r="R1777">
        <f>P1777*A_s2</f>
        <v/>
      </c>
      <c r="S1777">
        <f>Q1777*($K1777-Z_s1)</f>
        <v/>
      </c>
      <c r="T1777">
        <f>R1777*($K1777-Z_s2)</f>
        <v/>
      </c>
      <c r="U1777">
        <f>(INDIRECT("a_"&amp;U$2)/(U$2+1))*(($C1777^(U$2+1)-$H1777^(U$2+1))/(ε_c1cd^(U$2+1)))</f>
        <v/>
      </c>
      <c r="V1777">
        <f>(INDIRECT("a_"&amp;V$2)/(V$2+1))*(($C1777^(V$2+1)-$H1777^(V$2+1))/(ε_c1cd^(V$2+1)))</f>
        <v/>
      </c>
      <c r="W1777">
        <f>(INDIRECT("a_"&amp;W$2)/(W$2+1))*(($C1777^(W$2+1)-$H1777^(W$2+1))/(ε_c1cd^(W$2+1)))</f>
        <v/>
      </c>
      <c r="X1777">
        <f>(INDIRECT("a_"&amp;X$2)/(X$2+1))*(($C1777^(X$2+1)-$H1777^(X$2+1))/(ε_c1cd^(X$2+1)))</f>
        <v/>
      </c>
      <c r="Y1777">
        <f>(INDIRECT("a_"&amp;Y$2)/(Y$2+1))*(($C1777^(Y$2+1)-$H1777^(Y$2+1))/(ε_c1cd^(Y$2+1)))</f>
        <v/>
      </c>
      <c r="Z1777">
        <f>(INDIRECT("a_"&amp;Z$2)/(Z$2+2))*(($C1777^(Z$2+2)-$H1777^(Z$2+2))/(ε_c1cd^(Z$2+2)))</f>
        <v/>
      </c>
      <c r="AA1777">
        <f>(INDIRECT("a_"&amp;AA$2)/(AA$2+2))*(($C1777^(AA$2+2)-$H1777^(AA$2+2))/(ε_c1cd^(AA$2+2)))</f>
        <v/>
      </c>
      <c r="AB1777">
        <f>(INDIRECT("a_"&amp;AB$2)/(AB$2+2))*(($C1777^(AB$2+2)-$H1777^(AB$2+2))/(ε_c1cd^(AB$2+2)))</f>
        <v/>
      </c>
      <c r="AC1777">
        <f>(INDIRECT("a_"&amp;AC$2)/(AC$2+2))*(($C1777^(AC$2+2)-$H1777^(AC$2+2))/(ε_c1cd^(AC$2+2)))</f>
        <v/>
      </c>
      <c r="AD1777">
        <f>(INDIRECT("a_"&amp;AD$2)/(AD$2+2))*(($C1777^(AD$2+2)-$H1777^(AD$2+2))/(ε_c1cd^(AD$2+2)))</f>
        <v/>
      </c>
      <c r="AE1777" s="111">
        <f>(b*f_cd/L1777)*SUM(U1777:Y1777)+SUM(Q1777:R1777)</f>
        <v/>
      </c>
      <c r="AF1777" s="112">
        <f>AE1777*(K1777-y+e)</f>
        <v/>
      </c>
      <c r="AG1777" s="113">
        <f>(b*f_cd/(L1777^2))*SUM(Z1777:AD1777)+SUM(S1777:T1777)-AF1777</f>
        <v/>
      </c>
      <c r="AH1777" s="114">
        <f>AG1777&lt;0</f>
        <v/>
      </c>
      <c r="AI1777" s="115">
        <f>IF(A1777=1,FALSE,(AND(AQ1777,AH1777,NOT(AI1776))))</f>
        <v/>
      </c>
      <c r="AJ1777" s="116">
        <f>(b*f_cd/L1777)*(a_1/2*J1777^2+a_2/3*J1777^3+a_3/4*J1777^4+a_4/5*J1777^5+a_5/6*J1777^6)+SUM(Q1777:R1777)</f>
        <v/>
      </c>
      <c r="AK1777">
        <f>AJ1777*(K1777-y+e)</f>
        <v/>
      </c>
      <c r="AL1777" s="118">
        <f>(b*f_cd/(L1777^2))*(a_1/3*J1777^3+a_2/4*J1777^4+a_3/5*J1777^5+a_4/6*J1777^6+a_5/7*J1777^7)+SUM(S1777:T1777)-AK1777</f>
        <v/>
      </c>
      <c r="AM1777" s="114">
        <f>AL1777&gt;0</f>
        <v/>
      </c>
      <c r="AN1777" s="115">
        <f>IF(A1777=1,FALSE,(AND(AQ1777,AM1777,NOT(AN1776))))</f>
        <v/>
      </c>
      <c r="AO1777">
        <f>IF(D1777=1,AND(AH1777,NOT(AI1777)),AND(AM1777,NOT(AN1777)))</f>
        <v/>
      </c>
      <c r="AP1777" s="119">
        <f>IF(D1777=1,AI1777,AN1777)</f>
        <v/>
      </c>
      <c r="AQ1777" s="125">
        <f>ABS(E1777)&lt;$AQ$2</f>
        <v/>
      </c>
      <c r="AS1777">
        <f>IF(AP1777,MAX(AS$3:AS1775)+1,"")</f>
        <v/>
      </c>
    </row>
    <row r="1778">
      <c r="A1778" t="n">
        <v>1688</v>
      </c>
      <c r="B1778" s="131">
        <f>IF(A1778=1,0,IF(AP1778,0.1*ε_cu1cd,0))</f>
        <v/>
      </c>
      <c r="C1778" s="131">
        <f>IF(A1778=1,0.1*ε_cu1cd,C1777+B1777)</f>
        <v/>
      </c>
      <c r="D1778" s="113">
        <f>IF('Нормальний переріз'!$D$68&gt;0,1,2)</f>
        <v/>
      </c>
      <c r="E1778" s="144">
        <f>IF(D1778=1,F1778,G1778)</f>
        <v/>
      </c>
      <c r="F1778" s="124">
        <f>IF(AI1777,0.11*ε_cu1cd,IF(AH1777,F1777*0.01,F1777))</f>
        <v/>
      </c>
      <c r="G1778" s="124">
        <f>IF(AP1777,-0.1*ε_cu1cd,IF(AM1777,G1777*0.01,G1777))</f>
        <v/>
      </c>
      <c r="H1778" s="113">
        <f>IF(A1778=1,E1778,IF(AO1777,H1777-E1777+E1778,IF(AP1777,0.8*H1777,H1777+E1778)))</f>
        <v/>
      </c>
      <c r="I1778" s="169">
        <f>(C1778-H1778)/h</f>
        <v/>
      </c>
      <c r="J1778">
        <f>C1778/(ε_c1cd)</f>
        <v/>
      </c>
      <c r="K1778">
        <f>C1778/I1778</f>
        <v/>
      </c>
      <c r="L1778" s="131">
        <f>I1778/(ε_c1cd)</f>
        <v/>
      </c>
      <c r="M1778">
        <f>I1778*(K1778-Z_s1)</f>
        <v/>
      </c>
      <c r="N1778">
        <f>I1778*(K1778-Z_s2)</f>
        <v/>
      </c>
      <c r="O1778">
        <f>E_s*M1778</f>
        <v/>
      </c>
      <c r="P1778">
        <f>E_s*N1778</f>
        <v/>
      </c>
      <c r="Q1778">
        <f>O1778*A_s1</f>
        <v/>
      </c>
      <c r="R1778">
        <f>P1778*A_s2</f>
        <v/>
      </c>
      <c r="S1778">
        <f>Q1778*($K1778-Z_s1)</f>
        <v/>
      </c>
      <c r="T1778">
        <f>R1778*($K1778-Z_s2)</f>
        <v/>
      </c>
      <c r="U1778">
        <f>(INDIRECT("a_"&amp;U$2)/(U$2+1))*(($C1778^(U$2+1)-$H1778^(U$2+1))/(ε_c1cd^(U$2+1)))</f>
        <v/>
      </c>
      <c r="V1778">
        <f>(INDIRECT("a_"&amp;V$2)/(V$2+1))*(($C1778^(V$2+1)-$H1778^(V$2+1))/(ε_c1cd^(V$2+1)))</f>
        <v/>
      </c>
      <c r="W1778">
        <f>(INDIRECT("a_"&amp;W$2)/(W$2+1))*(($C1778^(W$2+1)-$H1778^(W$2+1))/(ε_c1cd^(W$2+1)))</f>
        <v/>
      </c>
      <c r="X1778">
        <f>(INDIRECT("a_"&amp;X$2)/(X$2+1))*(($C1778^(X$2+1)-$H1778^(X$2+1))/(ε_c1cd^(X$2+1)))</f>
        <v/>
      </c>
      <c r="Y1778">
        <f>(INDIRECT("a_"&amp;Y$2)/(Y$2+1))*(($C1778^(Y$2+1)-$H1778^(Y$2+1))/(ε_c1cd^(Y$2+1)))</f>
        <v/>
      </c>
      <c r="Z1778">
        <f>(INDIRECT("a_"&amp;Z$2)/(Z$2+2))*(($C1778^(Z$2+2)-$H1778^(Z$2+2))/(ε_c1cd^(Z$2+2)))</f>
        <v/>
      </c>
      <c r="AA1778">
        <f>(INDIRECT("a_"&amp;AA$2)/(AA$2+2))*(($C1778^(AA$2+2)-$H1778^(AA$2+2))/(ε_c1cd^(AA$2+2)))</f>
        <v/>
      </c>
      <c r="AB1778">
        <f>(INDIRECT("a_"&amp;AB$2)/(AB$2+2))*(($C1778^(AB$2+2)-$H1778^(AB$2+2))/(ε_c1cd^(AB$2+2)))</f>
        <v/>
      </c>
      <c r="AC1778">
        <f>(INDIRECT("a_"&amp;AC$2)/(AC$2+2))*(($C1778^(AC$2+2)-$H1778^(AC$2+2))/(ε_c1cd^(AC$2+2)))</f>
        <v/>
      </c>
      <c r="AD1778">
        <f>(INDIRECT("a_"&amp;AD$2)/(AD$2+2))*(($C1778^(AD$2+2)-$H1778^(AD$2+2))/(ε_c1cd^(AD$2+2)))</f>
        <v/>
      </c>
      <c r="AE1778" s="111">
        <f>(b*f_cd/L1778)*SUM(U1778:Y1778)+SUM(Q1778:R1778)</f>
        <v/>
      </c>
      <c r="AF1778" s="112">
        <f>AE1778*(K1778-y+e)</f>
        <v/>
      </c>
      <c r="AG1778" s="113">
        <f>(b*f_cd/(L1778^2))*SUM(Z1778:AD1778)+SUM(S1778:T1778)-AF1778</f>
        <v/>
      </c>
      <c r="AH1778" s="114">
        <f>AG1778&lt;0</f>
        <v/>
      </c>
      <c r="AI1778" s="115">
        <f>IF(A1778=1,FALSE,(AND(AQ1778,AH1778,NOT(AI1777))))</f>
        <v/>
      </c>
      <c r="AJ1778" s="116">
        <f>(b*f_cd/L1778)*(a_1/2*J1778^2+a_2/3*J1778^3+a_3/4*J1778^4+a_4/5*J1778^5+a_5/6*J1778^6)+SUM(Q1778:R1778)</f>
        <v/>
      </c>
      <c r="AK1778">
        <f>AJ1778*(K1778-y+e)</f>
        <v/>
      </c>
      <c r="AL1778" s="118">
        <f>(b*f_cd/(L1778^2))*(a_1/3*J1778^3+a_2/4*J1778^4+a_3/5*J1778^5+a_4/6*J1778^6+a_5/7*J1778^7)+SUM(S1778:T1778)-AK1778</f>
        <v/>
      </c>
      <c r="AM1778" s="114">
        <f>AL1778&gt;0</f>
        <v/>
      </c>
      <c r="AN1778" s="115">
        <f>IF(A1778=1,FALSE,(AND(AQ1778,AM1778,NOT(AN1777))))</f>
        <v/>
      </c>
      <c r="AO1778">
        <f>IF(D1778=1,AND(AH1778,NOT(AI1778)),AND(AM1778,NOT(AN1778)))</f>
        <v/>
      </c>
      <c r="AP1778" s="119">
        <f>IF(D1778=1,AI1778,AN1778)</f>
        <v/>
      </c>
      <c r="AQ1778" s="125">
        <f>ABS(E1778)&lt;$AQ$2</f>
        <v/>
      </c>
      <c r="AS1778">
        <f>IF(AP1778,MAX(AS$3:AS1776)+1,"")</f>
        <v/>
      </c>
    </row>
    <row r="1779">
      <c r="A1779" t="n">
        <v>1689</v>
      </c>
      <c r="B1779" s="131">
        <f>IF(A1779=1,0,IF(AP1779,0.1*ε_cu1cd,0))</f>
        <v/>
      </c>
      <c r="C1779" s="131">
        <f>IF(A1779=1,0.1*ε_cu1cd,C1778+B1778)</f>
        <v/>
      </c>
      <c r="D1779" s="113">
        <f>IF('Нормальний переріз'!$D$68&gt;0,1,2)</f>
        <v/>
      </c>
      <c r="E1779" s="144">
        <f>IF(D1779=1,F1779,G1779)</f>
        <v/>
      </c>
      <c r="F1779" s="124">
        <f>IF(AI1778,0.11*ε_cu1cd,IF(AH1778,F1778*0.01,F1778))</f>
        <v/>
      </c>
      <c r="G1779" s="124">
        <f>IF(AP1778,-0.1*ε_cu1cd,IF(AM1778,G1778*0.01,G1778))</f>
        <v/>
      </c>
      <c r="H1779" s="113">
        <f>IF(A1779=1,E1779,IF(AO1778,H1778-E1778+E1779,IF(AP1778,0.8*H1778,H1778+E1779)))</f>
        <v/>
      </c>
      <c r="I1779" s="169">
        <f>(C1779-H1779)/h</f>
        <v/>
      </c>
      <c r="J1779">
        <f>C1779/(ε_c1cd)</f>
        <v/>
      </c>
      <c r="K1779">
        <f>C1779/I1779</f>
        <v/>
      </c>
      <c r="L1779" s="131">
        <f>I1779/(ε_c1cd)</f>
        <v/>
      </c>
      <c r="M1779">
        <f>I1779*(K1779-Z_s1)</f>
        <v/>
      </c>
      <c r="N1779">
        <f>I1779*(K1779-Z_s2)</f>
        <v/>
      </c>
      <c r="O1779">
        <f>E_s*M1779</f>
        <v/>
      </c>
      <c r="P1779">
        <f>E_s*N1779</f>
        <v/>
      </c>
      <c r="Q1779">
        <f>O1779*A_s1</f>
        <v/>
      </c>
      <c r="R1779">
        <f>P1779*A_s2</f>
        <v/>
      </c>
      <c r="S1779">
        <f>Q1779*($K1779-Z_s1)</f>
        <v/>
      </c>
      <c r="T1779">
        <f>R1779*($K1779-Z_s2)</f>
        <v/>
      </c>
      <c r="U1779">
        <f>(INDIRECT("a_"&amp;U$2)/(U$2+1))*(($C1779^(U$2+1)-$H1779^(U$2+1))/(ε_c1cd^(U$2+1)))</f>
        <v/>
      </c>
      <c r="V1779">
        <f>(INDIRECT("a_"&amp;V$2)/(V$2+1))*(($C1779^(V$2+1)-$H1779^(V$2+1))/(ε_c1cd^(V$2+1)))</f>
        <v/>
      </c>
      <c r="W1779">
        <f>(INDIRECT("a_"&amp;W$2)/(W$2+1))*(($C1779^(W$2+1)-$H1779^(W$2+1))/(ε_c1cd^(W$2+1)))</f>
        <v/>
      </c>
      <c r="X1779">
        <f>(INDIRECT("a_"&amp;X$2)/(X$2+1))*(($C1779^(X$2+1)-$H1779^(X$2+1))/(ε_c1cd^(X$2+1)))</f>
        <v/>
      </c>
      <c r="Y1779">
        <f>(INDIRECT("a_"&amp;Y$2)/(Y$2+1))*(($C1779^(Y$2+1)-$H1779^(Y$2+1))/(ε_c1cd^(Y$2+1)))</f>
        <v/>
      </c>
      <c r="Z1779">
        <f>(INDIRECT("a_"&amp;Z$2)/(Z$2+2))*(($C1779^(Z$2+2)-$H1779^(Z$2+2))/(ε_c1cd^(Z$2+2)))</f>
        <v/>
      </c>
      <c r="AA1779">
        <f>(INDIRECT("a_"&amp;AA$2)/(AA$2+2))*(($C1779^(AA$2+2)-$H1779^(AA$2+2))/(ε_c1cd^(AA$2+2)))</f>
        <v/>
      </c>
      <c r="AB1779">
        <f>(INDIRECT("a_"&amp;AB$2)/(AB$2+2))*(($C1779^(AB$2+2)-$H1779^(AB$2+2))/(ε_c1cd^(AB$2+2)))</f>
        <v/>
      </c>
      <c r="AC1779">
        <f>(INDIRECT("a_"&amp;AC$2)/(AC$2+2))*(($C1779^(AC$2+2)-$H1779^(AC$2+2))/(ε_c1cd^(AC$2+2)))</f>
        <v/>
      </c>
      <c r="AD1779">
        <f>(INDIRECT("a_"&amp;AD$2)/(AD$2+2))*(($C1779^(AD$2+2)-$H1779^(AD$2+2))/(ε_c1cd^(AD$2+2)))</f>
        <v/>
      </c>
      <c r="AE1779" s="111">
        <f>(b*f_cd/L1779)*SUM(U1779:Y1779)+SUM(Q1779:R1779)</f>
        <v/>
      </c>
      <c r="AF1779" s="112">
        <f>AE1779*(K1779-y+e)</f>
        <v/>
      </c>
      <c r="AG1779" s="113">
        <f>(b*f_cd/(L1779^2))*SUM(Z1779:AD1779)+SUM(S1779:T1779)-AF1779</f>
        <v/>
      </c>
      <c r="AH1779" s="114">
        <f>AG1779&lt;0</f>
        <v/>
      </c>
      <c r="AI1779" s="115">
        <f>IF(A1779=1,FALSE,(AND(AQ1779,AH1779,NOT(AI1778))))</f>
        <v/>
      </c>
      <c r="AJ1779" s="116">
        <f>(b*f_cd/L1779)*(a_1/2*J1779^2+a_2/3*J1779^3+a_3/4*J1779^4+a_4/5*J1779^5+a_5/6*J1779^6)+SUM(Q1779:R1779)</f>
        <v/>
      </c>
      <c r="AK1779">
        <f>AJ1779*(K1779-y+e)</f>
        <v/>
      </c>
      <c r="AL1779" s="118">
        <f>(b*f_cd/(L1779^2))*(a_1/3*J1779^3+a_2/4*J1779^4+a_3/5*J1779^5+a_4/6*J1779^6+a_5/7*J1779^7)+SUM(S1779:T1779)-AK1779</f>
        <v/>
      </c>
      <c r="AM1779" s="114">
        <f>AL1779&gt;0</f>
        <v/>
      </c>
      <c r="AN1779" s="115">
        <f>IF(A1779=1,FALSE,(AND(AQ1779,AM1779,NOT(AN1778))))</f>
        <v/>
      </c>
      <c r="AO1779">
        <f>IF(D1779=1,AND(AH1779,NOT(AI1779)),AND(AM1779,NOT(AN1779)))</f>
        <v/>
      </c>
      <c r="AP1779" s="119">
        <f>IF(D1779=1,AI1779,AN1779)</f>
        <v/>
      </c>
      <c r="AQ1779" s="125">
        <f>ABS(E1779)&lt;$AQ$2</f>
        <v/>
      </c>
      <c r="AS1779">
        <f>IF(AP1779,MAX(AS$3:AS1777)+1,"")</f>
        <v/>
      </c>
    </row>
    <row r="1780">
      <c r="A1780" t="n">
        <v>1690</v>
      </c>
      <c r="B1780" s="131">
        <f>IF(A1780=1,0,IF(AP1780,0.1*ε_cu1cd,0))</f>
        <v/>
      </c>
      <c r="C1780" s="131">
        <f>IF(A1780=1,0.1*ε_cu1cd,C1779+B1779)</f>
        <v/>
      </c>
      <c r="D1780" s="113">
        <f>IF('Нормальний переріз'!$D$68&gt;0,1,2)</f>
        <v/>
      </c>
      <c r="E1780" s="144">
        <f>IF(D1780=1,F1780,G1780)</f>
        <v/>
      </c>
      <c r="F1780" s="124">
        <f>IF(AI1779,0.11*ε_cu1cd,IF(AH1779,F1779*0.01,F1779))</f>
        <v/>
      </c>
      <c r="G1780" s="124">
        <f>IF(AP1779,-0.1*ε_cu1cd,IF(AM1779,G1779*0.01,G1779))</f>
        <v/>
      </c>
      <c r="H1780" s="113">
        <f>IF(A1780=1,E1780,IF(AO1779,H1779-E1779+E1780,IF(AP1779,0.8*H1779,H1779+E1780)))</f>
        <v/>
      </c>
      <c r="I1780" s="169">
        <f>(C1780-H1780)/h</f>
        <v/>
      </c>
      <c r="J1780">
        <f>C1780/(ε_c1cd)</f>
        <v/>
      </c>
      <c r="K1780">
        <f>C1780/I1780</f>
        <v/>
      </c>
      <c r="L1780" s="131">
        <f>I1780/(ε_c1cd)</f>
        <v/>
      </c>
      <c r="M1780">
        <f>I1780*(K1780-Z_s1)</f>
        <v/>
      </c>
      <c r="N1780">
        <f>I1780*(K1780-Z_s2)</f>
        <v/>
      </c>
      <c r="O1780">
        <f>E_s*M1780</f>
        <v/>
      </c>
      <c r="P1780">
        <f>E_s*N1780</f>
        <v/>
      </c>
      <c r="Q1780">
        <f>O1780*A_s1</f>
        <v/>
      </c>
      <c r="R1780">
        <f>P1780*A_s2</f>
        <v/>
      </c>
      <c r="S1780">
        <f>Q1780*($K1780-Z_s1)</f>
        <v/>
      </c>
      <c r="T1780">
        <f>R1780*($K1780-Z_s2)</f>
        <v/>
      </c>
      <c r="U1780">
        <f>(INDIRECT("a_"&amp;U$2)/(U$2+1))*(($C1780^(U$2+1)-$H1780^(U$2+1))/(ε_c1cd^(U$2+1)))</f>
        <v/>
      </c>
      <c r="V1780">
        <f>(INDIRECT("a_"&amp;V$2)/(V$2+1))*(($C1780^(V$2+1)-$H1780^(V$2+1))/(ε_c1cd^(V$2+1)))</f>
        <v/>
      </c>
      <c r="W1780">
        <f>(INDIRECT("a_"&amp;W$2)/(W$2+1))*(($C1780^(W$2+1)-$H1780^(W$2+1))/(ε_c1cd^(W$2+1)))</f>
        <v/>
      </c>
      <c r="X1780">
        <f>(INDIRECT("a_"&amp;X$2)/(X$2+1))*(($C1780^(X$2+1)-$H1780^(X$2+1))/(ε_c1cd^(X$2+1)))</f>
        <v/>
      </c>
      <c r="Y1780">
        <f>(INDIRECT("a_"&amp;Y$2)/(Y$2+1))*(($C1780^(Y$2+1)-$H1780^(Y$2+1))/(ε_c1cd^(Y$2+1)))</f>
        <v/>
      </c>
      <c r="Z1780">
        <f>(INDIRECT("a_"&amp;Z$2)/(Z$2+2))*(($C1780^(Z$2+2)-$H1780^(Z$2+2))/(ε_c1cd^(Z$2+2)))</f>
        <v/>
      </c>
      <c r="AA1780">
        <f>(INDIRECT("a_"&amp;AA$2)/(AA$2+2))*(($C1780^(AA$2+2)-$H1780^(AA$2+2))/(ε_c1cd^(AA$2+2)))</f>
        <v/>
      </c>
      <c r="AB1780">
        <f>(INDIRECT("a_"&amp;AB$2)/(AB$2+2))*(($C1780^(AB$2+2)-$H1780^(AB$2+2))/(ε_c1cd^(AB$2+2)))</f>
        <v/>
      </c>
      <c r="AC1780">
        <f>(INDIRECT("a_"&amp;AC$2)/(AC$2+2))*(($C1780^(AC$2+2)-$H1780^(AC$2+2))/(ε_c1cd^(AC$2+2)))</f>
        <v/>
      </c>
      <c r="AD1780">
        <f>(INDIRECT("a_"&amp;AD$2)/(AD$2+2))*(($C1780^(AD$2+2)-$H1780^(AD$2+2))/(ε_c1cd^(AD$2+2)))</f>
        <v/>
      </c>
      <c r="AE1780" s="111">
        <f>(b*f_cd/L1780)*SUM(U1780:Y1780)+SUM(Q1780:R1780)</f>
        <v/>
      </c>
      <c r="AF1780" s="112">
        <f>AE1780*(K1780-y+e)</f>
        <v/>
      </c>
      <c r="AG1780" s="113">
        <f>(b*f_cd/(L1780^2))*SUM(Z1780:AD1780)+SUM(S1780:T1780)-AF1780</f>
        <v/>
      </c>
      <c r="AH1780" s="114">
        <f>AG1780&lt;0</f>
        <v/>
      </c>
      <c r="AI1780" s="115">
        <f>IF(A1780=1,FALSE,(AND(AQ1780,AH1780,NOT(AI1779))))</f>
        <v/>
      </c>
      <c r="AJ1780" s="116">
        <f>(b*f_cd/L1780)*(a_1/2*J1780^2+a_2/3*J1780^3+a_3/4*J1780^4+a_4/5*J1780^5+a_5/6*J1780^6)+SUM(Q1780:R1780)</f>
        <v/>
      </c>
      <c r="AK1780">
        <f>AJ1780*(K1780-y+e)</f>
        <v/>
      </c>
      <c r="AL1780" s="118">
        <f>(b*f_cd/(L1780^2))*(a_1/3*J1780^3+a_2/4*J1780^4+a_3/5*J1780^5+a_4/6*J1780^6+a_5/7*J1780^7)+SUM(S1780:T1780)-AK1780</f>
        <v/>
      </c>
      <c r="AM1780" s="114">
        <f>AL1780&gt;0</f>
        <v/>
      </c>
      <c r="AN1780" s="115">
        <f>IF(A1780=1,FALSE,(AND(AQ1780,AM1780,NOT(AN1779))))</f>
        <v/>
      </c>
      <c r="AO1780">
        <f>IF(D1780=1,AND(AH1780,NOT(AI1780)),AND(AM1780,NOT(AN1780)))</f>
        <v/>
      </c>
      <c r="AP1780" s="119">
        <f>IF(D1780=1,AI1780,AN1780)</f>
        <v/>
      </c>
      <c r="AQ1780" s="125">
        <f>ABS(E1780)&lt;$AQ$2</f>
        <v/>
      </c>
      <c r="AS1780">
        <f>IF(AP1780,MAX(AS$3:AS1778)+1,"")</f>
        <v/>
      </c>
    </row>
    <row r="1781">
      <c r="A1781" t="n">
        <v>1691</v>
      </c>
      <c r="B1781" s="131">
        <f>IF(A1781=1,0,IF(AP1781,0.1*ε_cu1cd,0))</f>
        <v/>
      </c>
      <c r="C1781" s="131">
        <f>IF(A1781=1,0.1*ε_cu1cd,C1780+B1780)</f>
        <v/>
      </c>
      <c r="D1781" s="113">
        <f>IF('Нормальний переріз'!$D$68&gt;0,1,2)</f>
        <v/>
      </c>
      <c r="E1781" s="144">
        <f>IF(D1781=1,F1781,G1781)</f>
        <v/>
      </c>
      <c r="F1781" s="124">
        <f>IF(AI1780,0.11*ε_cu1cd,IF(AH1780,F1780*0.01,F1780))</f>
        <v/>
      </c>
      <c r="G1781" s="124">
        <f>IF(AP1780,-0.1*ε_cu1cd,IF(AM1780,G1780*0.01,G1780))</f>
        <v/>
      </c>
      <c r="H1781" s="113">
        <f>IF(A1781=1,E1781,IF(AO1780,H1780-E1780+E1781,IF(AP1780,0.8*H1780,H1780+E1781)))</f>
        <v/>
      </c>
      <c r="I1781" s="169">
        <f>(C1781-H1781)/h</f>
        <v/>
      </c>
      <c r="J1781">
        <f>C1781/(ε_c1cd)</f>
        <v/>
      </c>
      <c r="K1781">
        <f>C1781/I1781</f>
        <v/>
      </c>
      <c r="L1781" s="131">
        <f>I1781/(ε_c1cd)</f>
        <v/>
      </c>
      <c r="M1781">
        <f>I1781*(K1781-Z_s1)</f>
        <v/>
      </c>
      <c r="N1781">
        <f>I1781*(K1781-Z_s2)</f>
        <v/>
      </c>
      <c r="O1781">
        <f>E_s*M1781</f>
        <v/>
      </c>
      <c r="P1781">
        <f>E_s*N1781</f>
        <v/>
      </c>
      <c r="Q1781">
        <f>O1781*A_s1</f>
        <v/>
      </c>
      <c r="R1781">
        <f>P1781*A_s2</f>
        <v/>
      </c>
      <c r="S1781">
        <f>Q1781*($K1781-Z_s1)</f>
        <v/>
      </c>
      <c r="T1781">
        <f>R1781*($K1781-Z_s2)</f>
        <v/>
      </c>
      <c r="U1781">
        <f>(INDIRECT("a_"&amp;U$2)/(U$2+1))*(($C1781^(U$2+1)-$H1781^(U$2+1))/(ε_c1cd^(U$2+1)))</f>
        <v/>
      </c>
      <c r="V1781">
        <f>(INDIRECT("a_"&amp;V$2)/(V$2+1))*(($C1781^(V$2+1)-$H1781^(V$2+1))/(ε_c1cd^(V$2+1)))</f>
        <v/>
      </c>
      <c r="W1781">
        <f>(INDIRECT("a_"&amp;W$2)/(W$2+1))*(($C1781^(W$2+1)-$H1781^(W$2+1))/(ε_c1cd^(W$2+1)))</f>
        <v/>
      </c>
      <c r="X1781">
        <f>(INDIRECT("a_"&amp;X$2)/(X$2+1))*(($C1781^(X$2+1)-$H1781^(X$2+1))/(ε_c1cd^(X$2+1)))</f>
        <v/>
      </c>
      <c r="Y1781">
        <f>(INDIRECT("a_"&amp;Y$2)/(Y$2+1))*(($C1781^(Y$2+1)-$H1781^(Y$2+1))/(ε_c1cd^(Y$2+1)))</f>
        <v/>
      </c>
      <c r="Z1781">
        <f>(INDIRECT("a_"&amp;Z$2)/(Z$2+2))*(($C1781^(Z$2+2)-$H1781^(Z$2+2))/(ε_c1cd^(Z$2+2)))</f>
        <v/>
      </c>
      <c r="AA1781">
        <f>(INDIRECT("a_"&amp;AA$2)/(AA$2+2))*(($C1781^(AA$2+2)-$H1781^(AA$2+2))/(ε_c1cd^(AA$2+2)))</f>
        <v/>
      </c>
      <c r="AB1781">
        <f>(INDIRECT("a_"&amp;AB$2)/(AB$2+2))*(($C1781^(AB$2+2)-$H1781^(AB$2+2))/(ε_c1cd^(AB$2+2)))</f>
        <v/>
      </c>
      <c r="AC1781">
        <f>(INDIRECT("a_"&amp;AC$2)/(AC$2+2))*(($C1781^(AC$2+2)-$H1781^(AC$2+2))/(ε_c1cd^(AC$2+2)))</f>
        <v/>
      </c>
      <c r="AD1781">
        <f>(INDIRECT("a_"&amp;AD$2)/(AD$2+2))*(($C1781^(AD$2+2)-$H1781^(AD$2+2))/(ε_c1cd^(AD$2+2)))</f>
        <v/>
      </c>
      <c r="AE1781" s="111">
        <f>(b*f_cd/L1781)*SUM(U1781:Y1781)+SUM(Q1781:R1781)</f>
        <v/>
      </c>
      <c r="AF1781" s="112">
        <f>AE1781*(K1781-y+e)</f>
        <v/>
      </c>
      <c r="AG1781" s="113">
        <f>(b*f_cd/(L1781^2))*SUM(Z1781:AD1781)+SUM(S1781:T1781)-AF1781</f>
        <v/>
      </c>
      <c r="AH1781" s="114">
        <f>AG1781&lt;0</f>
        <v/>
      </c>
      <c r="AI1781" s="115">
        <f>IF(A1781=1,FALSE,(AND(AQ1781,AH1781,NOT(AI1780))))</f>
        <v/>
      </c>
      <c r="AJ1781" s="116">
        <f>(b*f_cd/L1781)*(a_1/2*J1781^2+a_2/3*J1781^3+a_3/4*J1781^4+a_4/5*J1781^5+a_5/6*J1781^6)+SUM(Q1781:R1781)</f>
        <v/>
      </c>
      <c r="AK1781">
        <f>AJ1781*(K1781-y+e)</f>
        <v/>
      </c>
      <c r="AL1781" s="118">
        <f>(b*f_cd/(L1781^2))*(a_1/3*J1781^3+a_2/4*J1781^4+a_3/5*J1781^5+a_4/6*J1781^6+a_5/7*J1781^7)+SUM(S1781:T1781)-AK1781</f>
        <v/>
      </c>
      <c r="AM1781" s="114">
        <f>AL1781&gt;0</f>
        <v/>
      </c>
      <c r="AN1781" s="115">
        <f>IF(A1781=1,FALSE,(AND(AQ1781,AM1781,NOT(AN1780))))</f>
        <v/>
      </c>
      <c r="AO1781">
        <f>IF(D1781=1,AND(AH1781,NOT(AI1781)),AND(AM1781,NOT(AN1781)))</f>
        <v/>
      </c>
      <c r="AP1781" s="119">
        <f>IF(D1781=1,AI1781,AN1781)</f>
        <v/>
      </c>
      <c r="AQ1781" s="125">
        <f>ABS(E1781)&lt;$AQ$2</f>
        <v/>
      </c>
      <c r="AS1781">
        <f>IF(AP1781,MAX(AS$3:AS1779)+1,"")</f>
        <v/>
      </c>
    </row>
    <row r="1782">
      <c r="A1782" t="n">
        <v>1692</v>
      </c>
      <c r="B1782" s="131">
        <f>IF(A1782=1,0,IF(AP1782,0.1*ε_cu1cd,0))</f>
        <v/>
      </c>
      <c r="C1782" s="131">
        <f>IF(A1782=1,0.1*ε_cu1cd,C1781+B1781)</f>
        <v/>
      </c>
      <c r="D1782" s="113">
        <f>IF('Нормальний переріз'!$D$68&gt;0,1,2)</f>
        <v/>
      </c>
      <c r="E1782" s="144">
        <f>IF(D1782=1,F1782,G1782)</f>
        <v/>
      </c>
      <c r="F1782" s="124">
        <f>IF(AI1781,0.11*ε_cu1cd,IF(AH1781,F1781*0.01,F1781))</f>
        <v/>
      </c>
      <c r="G1782" s="124">
        <f>IF(AP1781,-0.1*ε_cu1cd,IF(AM1781,G1781*0.01,G1781))</f>
        <v/>
      </c>
      <c r="H1782" s="113">
        <f>IF(A1782=1,E1782,IF(AO1781,H1781-E1781+E1782,IF(AP1781,0.8*H1781,H1781+E1782)))</f>
        <v/>
      </c>
      <c r="I1782" s="169">
        <f>(C1782-H1782)/h</f>
        <v/>
      </c>
      <c r="J1782">
        <f>C1782/(ε_c1cd)</f>
        <v/>
      </c>
      <c r="K1782">
        <f>C1782/I1782</f>
        <v/>
      </c>
      <c r="L1782" s="131">
        <f>I1782/(ε_c1cd)</f>
        <v/>
      </c>
      <c r="M1782">
        <f>I1782*(K1782-Z_s1)</f>
        <v/>
      </c>
      <c r="N1782">
        <f>I1782*(K1782-Z_s2)</f>
        <v/>
      </c>
      <c r="O1782">
        <f>E_s*M1782</f>
        <v/>
      </c>
      <c r="P1782">
        <f>E_s*N1782</f>
        <v/>
      </c>
      <c r="Q1782">
        <f>O1782*A_s1</f>
        <v/>
      </c>
      <c r="R1782">
        <f>P1782*A_s2</f>
        <v/>
      </c>
      <c r="S1782">
        <f>Q1782*($K1782-Z_s1)</f>
        <v/>
      </c>
      <c r="T1782">
        <f>R1782*($K1782-Z_s2)</f>
        <v/>
      </c>
      <c r="U1782">
        <f>(INDIRECT("a_"&amp;U$2)/(U$2+1))*(($C1782^(U$2+1)-$H1782^(U$2+1))/(ε_c1cd^(U$2+1)))</f>
        <v/>
      </c>
      <c r="V1782">
        <f>(INDIRECT("a_"&amp;V$2)/(V$2+1))*(($C1782^(V$2+1)-$H1782^(V$2+1))/(ε_c1cd^(V$2+1)))</f>
        <v/>
      </c>
      <c r="W1782">
        <f>(INDIRECT("a_"&amp;W$2)/(W$2+1))*(($C1782^(W$2+1)-$H1782^(W$2+1))/(ε_c1cd^(W$2+1)))</f>
        <v/>
      </c>
      <c r="X1782">
        <f>(INDIRECT("a_"&amp;X$2)/(X$2+1))*(($C1782^(X$2+1)-$H1782^(X$2+1))/(ε_c1cd^(X$2+1)))</f>
        <v/>
      </c>
      <c r="Y1782">
        <f>(INDIRECT("a_"&amp;Y$2)/(Y$2+1))*(($C1782^(Y$2+1)-$H1782^(Y$2+1))/(ε_c1cd^(Y$2+1)))</f>
        <v/>
      </c>
      <c r="Z1782">
        <f>(INDIRECT("a_"&amp;Z$2)/(Z$2+2))*(($C1782^(Z$2+2)-$H1782^(Z$2+2))/(ε_c1cd^(Z$2+2)))</f>
        <v/>
      </c>
      <c r="AA1782">
        <f>(INDIRECT("a_"&amp;AA$2)/(AA$2+2))*(($C1782^(AA$2+2)-$H1782^(AA$2+2))/(ε_c1cd^(AA$2+2)))</f>
        <v/>
      </c>
      <c r="AB1782">
        <f>(INDIRECT("a_"&amp;AB$2)/(AB$2+2))*(($C1782^(AB$2+2)-$H1782^(AB$2+2))/(ε_c1cd^(AB$2+2)))</f>
        <v/>
      </c>
      <c r="AC1782">
        <f>(INDIRECT("a_"&amp;AC$2)/(AC$2+2))*(($C1782^(AC$2+2)-$H1782^(AC$2+2))/(ε_c1cd^(AC$2+2)))</f>
        <v/>
      </c>
      <c r="AD1782">
        <f>(INDIRECT("a_"&amp;AD$2)/(AD$2+2))*(($C1782^(AD$2+2)-$H1782^(AD$2+2))/(ε_c1cd^(AD$2+2)))</f>
        <v/>
      </c>
      <c r="AE1782" s="111">
        <f>(b*f_cd/L1782)*SUM(U1782:Y1782)+SUM(Q1782:R1782)</f>
        <v/>
      </c>
      <c r="AF1782" s="112">
        <f>AE1782*(K1782-y+e)</f>
        <v/>
      </c>
      <c r="AG1782" s="113">
        <f>(b*f_cd/(L1782^2))*SUM(Z1782:AD1782)+SUM(S1782:T1782)-AF1782</f>
        <v/>
      </c>
      <c r="AH1782" s="114">
        <f>AG1782&lt;0</f>
        <v/>
      </c>
      <c r="AI1782" s="115">
        <f>IF(A1782=1,FALSE,(AND(AQ1782,AH1782,NOT(AI1781))))</f>
        <v/>
      </c>
      <c r="AJ1782" s="116">
        <f>(b*f_cd/L1782)*(a_1/2*J1782^2+a_2/3*J1782^3+a_3/4*J1782^4+a_4/5*J1782^5+a_5/6*J1782^6)+SUM(Q1782:R1782)</f>
        <v/>
      </c>
      <c r="AK1782">
        <f>AJ1782*(K1782-y+e)</f>
        <v/>
      </c>
      <c r="AL1782" s="118">
        <f>(b*f_cd/(L1782^2))*(a_1/3*J1782^3+a_2/4*J1782^4+a_3/5*J1782^5+a_4/6*J1782^6+a_5/7*J1782^7)+SUM(S1782:T1782)-AK1782</f>
        <v/>
      </c>
      <c r="AM1782" s="114">
        <f>AL1782&gt;0</f>
        <v/>
      </c>
      <c r="AN1782" s="115">
        <f>IF(A1782=1,FALSE,(AND(AQ1782,AM1782,NOT(AN1781))))</f>
        <v/>
      </c>
      <c r="AO1782">
        <f>IF(D1782=1,AND(AH1782,NOT(AI1782)),AND(AM1782,NOT(AN1782)))</f>
        <v/>
      </c>
      <c r="AP1782" s="119">
        <f>IF(D1782=1,AI1782,AN1782)</f>
        <v/>
      </c>
      <c r="AQ1782" s="125">
        <f>ABS(E1782)&lt;$AQ$2</f>
        <v/>
      </c>
      <c r="AS1782">
        <f>IF(AP1782,MAX(AS$3:AS1780)+1,"")</f>
        <v/>
      </c>
    </row>
    <row r="1783">
      <c r="A1783" t="n">
        <v>1693</v>
      </c>
      <c r="B1783" s="131">
        <f>IF(A1783=1,0,IF(AP1783,0.1*ε_cu1cd,0))</f>
        <v/>
      </c>
      <c r="C1783" s="131">
        <f>IF(A1783=1,0.1*ε_cu1cd,C1782+B1782)</f>
        <v/>
      </c>
      <c r="D1783" s="113">
        <f>IF('Нормальний переріз'!$D$68&gt;0,1,2)</f>
        <v/>
      </c>
      <c r="E1783" s="144">
        <f>IF(D1783=1,F1783,G1783)</f>
        <v/>
      </c>
      <c r="F1783" s="124">
        <f>IF(AI1782,0.11*ε_cu1cd,IF(AH1782,F1782*0.01,F1782))</f>
        <v/>
      </c>
      <c r="G1783" s="124">
        <f>IF(AP1782,-0.1*ε_cu1cd,IF(AM1782,G1782*0.01,G1782))</f>
        <v/>
      </c>
      <c r="H1783" s="113">
        <f>IF(A1783=1,E1783,IF(AO1782,H1782-E1782+E1783,IF(AP1782,0.8*H1782,H1782+E1783)))</f>
        <v/>
      </c>
      <c r="I1783" s="169">
        <f>(C1783-H1783)/h</f>
        <v/>
      </c>
      <c r="J1783">
        <f>C1783/(ε_c1cd)</f>
        <v/>
      </c>
      <c r="K1783">
        <f>C1783/I1783</f>
        <v/>
      </c>
      <c r="L1783" s="131">
        <f>I1783/(ε_c1cd)</f>
        <v/>
      </c>
      <c r="M1783">
        <f>I1783*(K1783-Z_s1)</f>
        <v/>
      </c>
      <c r="N1783">
        <f>I1783*(K1783-Z_s2)</f>
        <v/>
      </c>
      <c r="O1783">
        <f>E_s*M1783</f>
        <v/>
      </c>
      <c r="P1783">
        <f>E_s*N1783</f>
        <v/>
      </c>
      <c r="Q1783">
        <f>O1783*A_s1</f>
        <v/>
      </c>
      <c r="R1783">
        <f>P1783*A_s2</f>
        <v/>
      </c>
      <c r="S1783">
        <f>Q1783*($K1783-Z_s1)</f>
        <v/>
      </c>
      <c r="T1783">
        <f>R1783*($K1783-Z_s2)</f>
        <v/>
      </c>
      <c r="U1783">
        <f>(INDIRECT("a_"&amp;U$2)/(U$2+1))*(($C1783^(U$2+1)-$H1783^(U$2+1))/(ε_c1cd^(U$2+1)))</f>
        <v/>
      </c>
      <c r="V1783">
        <f>(INDIRECT("a_"&amp;V$2)/(V$2+1))*(($C1783^(V$2+1)-$H1783^(V$2+1))/(ε_c1cd^(V$2+1)))</f>
        <v/>
      </c>
      <c r="W1783">
        <f>(INDIRECT("a_"&amp;W$2)/(W$2+1))*(($C1783^(W$2+1)-$H1783^(W$2+1))/(ε_c1cd^(W$2+1)))</f>
        <v/>
      </c>
      <c r="X1783">
        <f>(INDIRECT("a_"&amp;X$2)/(X$2+1))*(($C1783^(X$2+1)-$H1783^(X$2+1))/(ε_c1cd^(X$2+1)))</f>
        <v/>
      </c>
      <c r="Y1783">
        <f>(INDIRECT("a_"&amp;Y$2)/(Y$2+1))*(($C1783^(Y$2+1)-$H1783^(Y$2+1))/(ε_c1cd^(Y$2+1)))</f>
        <v/>
      </c>
      <c r="Z1783">
        <f>(INDIRECT("a_"&amp;Z$2)/(Z$2+2))*(($C1783^(Z$2+2)-$H1783^(Z$2+2))/(ε_c1cd^(Z$2+2)))</f>
        <v/>
      </c>
      <c r="AA1783">
        <f>(INDIRECT("a_"&amp;AA$2)/(AA$2+2))*(($C1783^(AA$2+2)-$H1783^(AA$2+2))/(ε_c1cd^(AA$2+2)))</f>
        <v/>
      </c>
      <c r="AB1783">
        <f>(INDIRECT("a_"&amp;AB$2)/(AB$2+2))*(($C1783^(AB$2+2)-$H1783^(AB$2+2))/(ε_c1cd^(AB$2+2)))</f>
        <v/>
      </c>
      <c r="AC1783">
        <f>(INDIRECT("a_"&amp;AC$2)/(AC$2+2))*(($C1783^(AC$2+2)-$H1783^(AC$2+2))/(ε_c1cd^(AC$2+2)))</f>
        <v/>
      </c>
      <c r="AD1783">
        <f>(INDIRECT("a_"&amp;AD$2)/(AD$2+2))*(($C1783^(AD$2+2)-$H1783^(AD$2+2))/(ε_c1cd^(AD$2+2)))</f>
        <v/>
      </c>
      <c r="AE1783" s="111">
        <f>(b*f_cd/L1783)*SUM(U1783:Y1783)+SUM(Q1783:R1783)</f>
        <v/>
      </c>
      <c r="AF1783" s="112">
        <f>AE1783*(K1783-y+e)</f>
        <v/>
      </c>
      <c r="AG1783" s="113">
        <f>(b*f_cd/(L1783^2))*SUM(Z1783:AD1783)+SUM(S1783:T1783)-AF1783</f>
        <v/>
      </c>
      <c r="AH1783" s="114">
        <f>AG1783&lt;0</f>
        <v/>
      </c>
      <c r="AI1783" s="115">
        <f>IF(A1783=1,FALSE,(AND(AQ1783,AH1783,NOT(AI1782))))</f>
        <v/>
      </c>
      <c r="AJ1783" s="116">
        <f>(b*f_cd/L1783)*(a_1/2*J1783^2+a_2/3*J1783^3+a_3/4*J1783^4+a_4/5*J1783^5+a_5/6*J1783^6)+SUM(Q1783:R1783)</f>
        <v/>
      </c>
      <c r="AK1783">
        <f>AJ1783*(K1783-y+e)</f>
        <v/>
      </c>
      <c r="AL1783" s="118">
        <f>(b*f_cd/(L1783^2))*(a_1/3*J1783^3+a_2/4*J1783^4+a_3/5*J1783^5+a_4/6*J1783^6+a_5/7*J1783^7)+SUM(S1783:T1783)-AK1783</f>
        <v/>
      </c>
      <c r="AM1783" s="114">
        <f>AL1783&gt;0</f>
        <v/>
      </c>
      <c r="AN1783" s="115">
        <f>IF(A1783=1,FALSE,(AND(AQ1783,AM1783,NOT(AN1782))))</f>
        <v/>
      </c>
      <c r="AO1783">
        <f>IF(D1783=1,AND(AH1783,NOT(AI1783)),AND(AM1783,NOT(AN1783)))</f>
        <v/>
      </c>
      <c r="AP1783" s="119">
        <f>IF(D1783=1,AI1783,AN1783)</f>
        <v/>
      </c>
      <c r="AQ1783" s="125">
        <f>ABS(E1783)&lt;$AQ$2</f>
        <v/>
      </c>
      <c r="AS1783">
        <f>IF(AP1783,MAX(AS$3:AS1781)+1,"")</f>
        <v/>
      </c>
    </row>
    <row r="1784">
      <c r="A1784" t="n">
        <v>1694</v>
      </c>
      <c r="B1784" s="131">
        <f>IF(A1784=1,0,IF(AP1784,0.1*ε_cu1cd,0))</f>
        <v/>
      </c>
      <c r="C1784" s="131">
        <f>IF(A1784=1,0.1*ε_cu1cd,C1783+B1783)</f>
        <v/>
      </c>
      <c r="D1784" s="113">
        <f>IF('Нормальний переріз'!$D$68&gt;0,1,2)</f>
        <v/>
      </c>
      <c r="E1784" s="144">
        <f>IF(D1784=1,F1784,G1784)</f>
        <v/>
      </c>
      <c r="F1784" s="124">
        <f>IF(AI1783,0.11*ε_cu1cd,IF(AH1783,F1783*0.01,F1783))</f>
        <v/>
      </c>
      <c r="G1784" s="124">
        <f>IF(AP1783,-0.1*ε_cu1cd,IF(AM1783,G1783*0.01,G1783))</f>
        <v/>
      </c>
      <c r="H1784" s="113">
        <f>IF(A1784=1,E1784,IF(AO1783,H1783-E1783+E1784,IF(AP1783,0.8*H1783,H1783+E1784)))</f>
        <v/>
      </c>
      <c r="I1784" s="169">
        <f>(C1784-H1784)/h</f>
        <v/>
      </c>
      <c r="J1784">
        <f>C1784/(ε_c1cd)</f>
        <v/>
      </c>
      <c r="K1784">
        <f>C1784/I1784</f>
        <v/>
      </c>
      <c r="L1784" s="131">
        <f>I1784/(ε_c1cd)</f>
        <v/>
      </c>
      <c r="M1784">
        <f>I1784*(K1784-Z_s1)</f>
        <v/>
      </c>
      <c r="N1784">
        <f>I1784*(K1784-Z_s2)</f>
        <v/>
      </c>
      <c r="O1784">
        <f>E_s*M1784</f>
        <v/>
      </c>
      <c r="P1784">
        <f>E_s*N1784</f>
        <v/>
      </c>
      <c r="Q1784">
        <f>O1784*A_s1</f>
        <v/>
      </c>
      <c r="R1784">
        <f>P1784*A_s2</f>
        <v/>
      </c>
      <c r="S1784">
        <f>Q1784*($K1784-Z_s1)</f>
        <v/>
      </c>
      <c r="T1784">
        <f>R1784*($K1784-Z_s2)</f>
        <v/>
      </c>
      <c r="U1784">
        <f>(INDIRECT("a_"&amp;U$2)/(U$2+1))*(($C1784^(U$2+1)-$H1784^(U$2+1))/(ε_c1cd^(U$2+1)))</f>
        <v/>
      </c>
      <c r="V1784">
        <f>(INDIRECT("a_"&amp;V$2)/(V$2+1))*(($C1784^(V$2+1)-$H1784^(V$2+1))/(ε_c1cd^(V$2+1)))</f>
        <v/>
      </c>
      <c r="W1784">
        <f>(INDIRECT("a_"&amp;W$2)/(W$2+1))*(($C1784^(W$2+1)-$H1784^(W$2+1))/(ε_c1cd^(W$2+1)))</f>
        <v/>
      </c>
      <c r="X1784">
        <f>(INDIRECT("a_"&amp;X$2)/(X$2+1))*(($C1784^(X$2+1)-$H1784^(X$2+1))/(ε_c1cd^(X$2+1)))</f>
        <v/>
      </c>
      <c r="Y1784">
        <f>(INDIRECT("a_"&amp;Y$2)/(Y$2+1))*(($C1784^(Y$2+1)-$H1784^(Y$2+1))/(ε_c1cd^(Y$2+1)))</f>
        <v/>
      </c>
      <c r="Z1784">
        <f>(INDIRECT("a_"&amp;Z$2)/(Z$2+2))*(($C1784^(Z$2+2)-$H1784^(Z$2+2))/(ε_c1cd^(Z$2+2)))</f>
        <v/>
      </c>
      <c r="AA1784">
        <f>(INDIRECT("a_"&amp;AA$2)/(AA$2+2))*(($C1784^(AA$2+2)-$H1784^(AA$2+2))/(ε_c1cd^(AA$2+2)))</f>
        <v/>
      </c>
      <c r="AB1784">
        <f>(INDIRECT("a_"&amp;AB$2)/(AB$2+2))*(($C1784^(AB$2+2)-$H1784^(AB$2+2))/(ε_c1cd^(AB$2+2)))</f>
        <v/>
      </c>
      <c r="AC1784">
        <f>(INDIRECT("a_"&amp;AC$2)/(AC$2+2))*(($C1784^(AC$2+2)-$H1784^(AC$2+2))/(ε_c1cd^(AC$2+2)))</f>
        <v/>
      </c>
      <c r="AD1784">
        <f>(INDIRECT("a_"&amp;AD$2)/(AD$2+2))*(($C1784^(AD$2+2)-$H1784^(AD$2+2))/(ε_c1cd^(AD$2+2)))</f>
        <v/>
      </c>
      <c r="AE1784" s="111">
        <f>(b*f_cd/L1784)*SUM(U1784:Y1784)+SUM(Q1784:R1784)</f>
        <v/>
      </c>
      <c r="AF1784" s="112">
        <f>AE1784*(K1784-y+e)</f>
        <v/>
      </c>
      <c r="AG1784" s="113">
        <f>(b*f_cd/(L1784^2))*SUM(Z1784:AD1784)+SUM(S1784:T1784)-AF1784</f>
        <v/>
      </c>
      <c r="AH1784" s="114">
        <f>AG1784&lt;0</f>
        <v/>
      </c>
      <c r="AI1784" s="115">
        <f>IF(A1784=1,FALSE,(AND(AQ1784,AH1784,NOT(AI1783))))</f>
        <v/>
      </c>
      <c r="AJ1784" s="116">
        <f>(b*f_cd/L1784)*(a_1/2*J1784^2+a_2/3*J1784^3+a_3/4*J1784^4+a_4/5*J1784^5+a_5/6*J1784^6)+SUM(Q1784:R1784)</f>
        <v/>
      </c>
      <c r="AK1784">
        <f>AJ1784*(K1784-y+e)</f>
        <v/>
      </c>
      <c r="AL1784" s="118">
        <f>(b*f_cd/(L1784^2))*(a_1/3*J1784^3+a_2/4*J1784^4+a_3/5*J1784^5+a_4/6*J1784^6+a_5/7*J1784^7)+SUM(S1784:T1784)-AK1784</f>
        <v/>
      </c>
      <c r="AM1784" s="114">
        <f>AL1784&gt;0</f>
        <v/>
      </c>
      <c r="AN1784" s="115">
        <f>IF(A1784=1,FALSE,(AND(AQ1784,AM1784,NOT(AN1783))))</f>
        <v/>
      </c>
      <c r="AO1784">
        <f>IF(D1784=1,AND(AH1784,NOT(AI1784)),AND(AM1784,NOT(AN1784)))</f>
        <v/>
      </c>
      <c r="AP1784" s="119">
        <f>IF(D1784=1,AI1784,AN1784)</f>
        <v/>
      </c>
      <c r="AQ1784" s="125">
        <f>ABS(E1784)&lt;$AQ$2</f>
        <v/>
      </c>
      <c r="AS1784">
        <f>IF(AP1784,MAX(AS$3:AS1782)+1,"")</f>
        <v/>
      </c>
    </row>
    <row r="1785">
      <c r="A1785" t="n">
        <v>1695</v>
      </c>
      <c r="B1785" s="131">
        <f>IF(A1785=1,0,IF(AP1785,0.1*ε_cu1cd,0))</f>
        <v/>
      </c>
      <c r="C1785" s="131">
        <f>IF(A1785=1,0.1*ε_cu1cd,C1784+B1784)</f>
        <v/>
      </c>
      <c r="D1785" s="113">
        <f>IF('Нормальний переріз'!$D$68&gt;0,1,2)</f>
        <v/>
      </c>
      <c r="E1785" s="144">
        <f>IF(D1785=1,F1785,G1785)</f>
        <v/>
      </c>
      <c r="F1785" s="124">
        <f>IF(AI1784,0.11*ε_cu1cd,IF(AH1784,F1784*0.01,F1784))</f>
        <v/>
      </c>
      <c r="G1785" s="124">
        <f>IF(AP1784,-0.1*ε_cu1cd,IF(AM1784,G1784*0.01,G1784))</f>
        <v/>
      </c>
      <c r="H1785" s="113">
        <f>IF(A1785=1,E1785,IF(AO1784,H1784-E1784+E1785,IF(AP1784,0.8*H1784,H1784+E1785)))</f>
        <v/>
      </c>
      <c r="I1785" s="169">
        <f>(C1785-H1785)/h</f>
        <v/>
      </c>
      <c r="J1785">
        <f>C1785/(ε_c1cd)</f>
        <v/>
      </c>
      <c r="K1785">
        <f>C1785/I1785</f>
        <v/>
      </c>
      <c r="L1785" s="131">
        <f>I1785/(ε_c1cd)</f>
        <v/>
      </c>
      <c r="M1785">
        <f>I1785*(K1785-Z_s1)</f>
        <v/>
      </c>
      <c r="N1785">
        <f>I1785*(K1785-Z_s2)</f>
        <v/>
      </c>
      <c r="O1785">
        <f>E_s*M1785</f>
        <v/>
      </c>
      <c r="P1785">
        <f>E_s*N1785</f>
        <v/>
      </c>
      <c r="Q1785">
        <f>O1785*A_s1</f>
        <v/>
      </c>
      <c r="R1785">
        <f>P1785*A_s2</f>
        <v/>
      </c>
      <c r="S1785">
        <f>Q1785*($K1785-Z_s1)</f>
        <v/>
      </c>
      <c r="T1785">
        <f>R1785*($K1785-Z_s2)</f>
        <v/>
      </c>
      <c r="U1785">
        <f>(INDIRECT("a_"&amp;U$2)/(U$2+1))*(($C1785^(U$2+1)-$H1785^(U$2+1))/(ε_c1cd^(U$2+1)))</f>
        <v/>
      </c>
      <c r="V1785">
        <f>(INDIRECT("a_"&amp;V$2)/(V$2+1))*(($C1785^(V$2+1)-$H1785^(V$2+1))/(ε_c1cd^(V$2+1)))</f>
        <v/>
      </c>
      <c r="W1785">
        <f>(INDIRECT("a_"&amp;W$2)/(W$2+1))*(($C1785^(W$2+1)-$H1785^(W$2+1))/(ε_c1cd^(W$2+1)))</f>
        <v/>
      </c>
      <c r="X1785">
        <f>(INDIRECT("a_"&amp;X$2)/(X$2+1))*(($C1785^(X$2+1)-$H1785^(X$2+1))/(ε_c1cd^(X$2+1)))</f>
        <v/>
      </c>
      <c r="Y1785">
        <f>(INDIRECT("a_"&amp;Y$2)/(Y$2+1))*(($C1785^(Y$2+1)-$H1785^(Y$2+1))/(ε_c1cd^(Y$2+1)))</f>
        <v/>
      </c>
      <c r="Z1785">
        <f>(INDIRECT("a_"&amp;Z$2)/(Z$2+2))*(($C1785^(Z$2+2)-$H1785^(Z$2+2))/(ε_c1cd^(Z$2+2)))</f>
        <v/>
      </c>
      <c r="AA1785">
        <f>(INDIRECT("a_"&amp;AA$2)/(AA$2+2))*(($C1785^(AA$2+2)-$H1785^(AA$2+2))/(ε_c1cd^(AA$2+2)))</f>
        <v/>
      </c>
      <c r="AB1785">
        <f>(INDIRECT("a_"&amp;AB$2)/(AB$2+2))*(($C1785^(AB$2+2)-$H1785^(AB$2+2))/(ε_c1cd^(AB$2+2)))</f>
        <v/>
      </c>
      <c r="AC1785">
        <f>(INDIRECT("a_"&amp;AC$2)/(AC$2+2))*(($C1785^(AC$2+2)-$H1785^(AC$2+2))/(ε_c1cd^(AC$2+2)))</f>
        <v/>
      </c>
      <c r="AD1785">
        <f>(INDIRECT("a_"&amp;AD$2)/(AD$2+2))*(($C1785^(AD$2+2)-$H1785^(AD$2+2))/(ε_c1cd^(AD$2+2)))</f>
        <v/>
      </c>
      <c r="AE1785" s="111">
        <f>(b*f_cd/L1785)*SUM(U1785:Y1785)+SUM(Q1785:R1785)</f>
        <v/>
      </c>
      <c r="AF1785" s="112">
        <f>AE1785*(K1785-y+e)</f>
        <v/>
      </c>
      <c r="AG1785" s="113">
        <f>(b*f_cd/(L1785^2))*SUM(Z1785:AD1785)+SUM(S1785:T1785)-AF1785</f>
        <v/>
      </c>
      <c r="AH1785" s="114">
        <f>AG1785&lt;0</f>
        <v/>
      </c>
      <c r="AI1785" s="115">
        <f>IF(A1785=1,FALSE,(AND(AQ1785,AH1785,NOT(AI1784))))</f>
        <v/>
      </c>
      <c r="AJ1785" s="116">
        <f>(b*f_cd/L1785)*(a_1/2*J1785^2+a_2/3*J1785^3+a_3/4*J1785^4+a_4/5*J1785^5+a_5/6*J1785^6)+SUM(Q1785:R1785)</f>
        <v/>
      </c>
      <c r="AK1785">
        <f>AJ1785*(K1785-y+e)</f>
        <v/>
      </c>
      <c r="AL1785" s="118">
        <f>(b*f_cd/(L1785^2))*(a_1/3*J1785^3+a_2/4*J1785^4+a_3/5*J1785^5+a_4/6*J1785^6+a_5/7*J1785^7)+SUM(S1785:T1785)-AK1785</f>
        <v/>
      </c>
      <c r="AM1785" s="114">
        <f>AL1785&gt;0</f>
        <v/>
      </c>
      <c r="AN1785" s="115">
        <f>IF(A1785=1,FALSE,(AND(AQ1785,AM1785,NOT(AN1784))))</f>
        <v/>
      </c>
      <c r="AO1785">
        <f>IF(D1785=1,AND(AH1785,NOT(AI1785)),AND(AM1785,NOT(AN1785)))</f>
        <v/>
      </c>
      <c r="AP1785" s="119">
        <f>IF(D1785=1,AI1785,AN1785)</f>
        <v/>
      </c>
      <c r="AQ1785" s="125">
        <f>ABS(E1785)&lt;$AQ$2</f>
        <v/>
      </c>
      <c r="AS1785">
        <f>IF(AP1785,MAX(AS$3:AS1783)+1,"")</f>
        <v/>
      </c>
    </row>
    <row r="1786">
      <c r="A1786" t="n">
        <v>1696</v>
      </c>
      <c r="B1786" s="131">
        <f>IF(A1786=1,0,IF(AP1786,0.1*ε_cu1cd,0))</f>
        <v/>
      </c>
      <c r="C1786" s="131">
        <f>IF(A1786=1,0.1*ε_cu1cd,C1785+B1785)</f>
        <v/>
      </c>
      <c r="D1786" s="113">
        <f>IF('Нормальний переріз'!$D$68&gt;0,1,2)</f>
        <v/>
      </c>
      <c r="E1786" s="144">
        <f>IF(D1786=1,F1786,G1786)</f>
        <v/>
      </c>
      <c r="F1786" s="124">
        <f>IF(AI1785,0.11*ε_cu1cd,IF(AH1785,F1785*0.01,F1785))</f>
        <v/>
      </c>
      <c r="G1786" s="124">
        <f>IF(AP1785,-0.1*ε_cu1cd,IF(AM1785,G1785*0.01,G1785))</f>
        <v/>
      </c>
      <c r="H1786" s="113">
        <f>IF(A1786=1,E1786,IF(AO1785,H1785-E1785+E1786,IF(AP1785,0.8*H1785,H1785+E1786)))</f>
        <v/>
      </c>
      <c r="I1786" s="169">
        <f>(C1786-H1786)/h</f>
        <v/>
      </c>
      <c r="J1786">
        <f>C1786/(ε_c1cd)</f>
        <v/>
      </c>
      <c r="K1786">
        <f>C1786/I1786</f>
        <v/>
      </c>
      <c r="L1786" s="131">
        <f>I1786/(ε_c1cd)</f>
        <v/>
      </c>
      <c r="M1786">
        <f>I1786*(K1786-Z_s1)</f>
        <v/>
      </c>
      <c r="N1786">
        <f>I1786*(K1786-Z_s2)</f>
        <v/>
      </c>
      <c r="O1786">
        <f>E_s*M1786</f>
        <v/>
      </c>
      <c r="P1786">
        <f>E_s*N1786</f>
        <v/>
      </c>
      <c r="Q1786">
        <f>O1786*A_s1</f>
        <v/>
      </c>
      <c r="R1786">
        <f>P1786*A_s2</f>
        <v/>
      </c>
      <c r="S1786">
        <f>Q1786*($K1786-Z_s1)</f>
        <v/>
      </c>
      <c r="T1786">
        <f>R1786*($K1786-Z_s2)</f>
        <v/>
      </c>
      <c r="U1786">
        <f>(INDIRECT("a_"&amp;U$2)/(U$2+1))*(($C1786^(U$2+1)-$H1786^(U$2+1))/(ε_c1cd^(U$2+1)))</f>
        <v/>
      </c>
      <c r="V1786">
        <f>(INDIRECT("a_"&amp;V$2)/(V$2+1))*(($C1786^(V$2+1)-$H1786^(V$2+1))/(ε_c1cd^(V$2+1)))</f>
        <v/>
      </c>
      <c r="W1786">
        <f>(INDIRECT("a_"&amp;W$2)/(W$2+1))*(($C1786^(W$2+1)-$H1786^(W$2+1))/(ε_c1cd^(W$2+1)))</f>
        <v/>
      </c>
      <c r="X1786">
        <f>(INDIRECT("a_"&amp;X$2)/(X$2+1))*(($C1786^(X$2+1)-$H1786^(X$2+1))/(ε_c1cd^(X$2+1)))</f>
        <v/>
      </c>
      <c r="Y1786">
        <f>(INDIRECT("a_"&amp;Y$2)/(Y$2+1))*(($C1786^(Y$2+1)-$H1786^(Y$2+1))/(ε_c1cd^(Y$2+1)))</f>
        <v/>
      </c>
      <c r="Z1786">
        <f>(INDIRECT("a_"&amp;Z$2)/(Z$2+2))*(($C1786^(Z$2+2)-$H1786^(Z$2+2))/(ε_c1cd^(Z$2+2)))</f>
        <v/>
      </c>
      <c r="AA1786">
        <f>(INDIRECT("a_"&amp;AA$2)/(AA$2+2))*(($C1786^(AA$2+2)-$H1786^(AA$2+2))/(ε_c1cd^(AA$2+2)))</f>
        <v/>
      </c>
      <c r="AB1786">
        <f>(INDIRECT("a_"&amp;AB$2)/(AB$2+2))*(($C1786^(AB$2+2)-$H1786^(AB$2+2))/(ε_c1cd^(AB$2+2)))</f>
        <v/>
      </c>
      <c r="AC1786">
        <f>(INDIRECT("a_"&amp;AC$2)/(AC$2+2))*(($C1786^(AC$2+2)-$H1786^(AC$2+2))/(ε_c1cd^(AC$2+2)))</f>
        <v/>
      </c>
      <c r="AD1786">
        <f>(INDIRECT("a_"&amp;AD$2)/(AD$2+2))*(($C1786^(AD$2+2)-$H1786^(AD$2+2))/(ε_c1cd^(AD$2+2)))</f>
        <v/>
      </c>
      <c r="AE1786" s="111">
        <f>(b*f_cd/L1786)*SUM(U1786:Y1786)+SUM(Q1786:R1786)</f>
        <v/>
      </c>
      <c r="AF1786" s="112">
        <f>AE1786*(K1786-y+e)</f>
        <v/>
      </c>
      <c r="AG1786" s="113">
        <f>(b*f_cd/(L1786^2))*SUM(Z1786:AD1786)+SUM(S1786:T1786)-AF1786</f>
        <v/>
      </c>
      <c r="AH1786" s="114">
        <f>AG1786&lt;0</f>
        <v/>
      </c>
      <c r="AI1786" s="115">
        <f>IF(A1786=1,FALSE,(AND(AQ1786,AH1786,NOT(AI1785))))</f>
        <v/>
      </c>
      <c r="AJ1786" s="116">
        <f>(b*f_cd/L1786)*(a_1/2*J1786^2+a_2/3*J1786^3+a_3/4*J1786^4+a_4/5*J1786^5+a_5/6*J1786^6)+SUM(Q1786:R1786)</f>
        <v/>
      </c>
      <c r="AK1786">
        <f>AJ1786*(K1786-y+e)</f>
        <v/>
      </c>
      <c r="AL1786" s="118">
        <f>(b*f_cd/(L1786^2))*(a_1/3*J1786^3+a_2/4*J1786^4+a_3/5*J1786^5+a_4/6*J1786^6+a_5/7*J1786^7)+SUM(S1786:T1786)-AK1786</f>
        <v/>
      </c>
      <c r="AM1786" s="114">
        <f>AL1786&gt;0</f>
        <v/>
      </c>
      <c r="AN1786" s="115">
        <f>IF(A1786=1,FALSE,(AND(AQ1786,AM1786,NOT(AN1785))))</f>
        <v/>
      </c>
      <c r="AO1786">
        <f>IF(D1786=1,AND(AH1786,NOT(AI1786)),AND(AM1786,NOT(AN1786)))</f>
        <v/>
      </c>
      <c r="AP1786" s="119">
        <f>IF(D1786=1,AI1786,AN1786)</f>
        <v/>
      </c>
      <c r="AQ1786" s="125">
        <f>ABS(E1786)&lt;$AQ$2</f>
        <v/>
      </c>
      <c r="AS1786">
        <f>IF(AP1786,MAX(AS$3:AS1784)+1,"")</f>
        <v/>
      </c>
    </row>
    <row r="1787">
      <c r="A1787" t="n">
        <v>1697</v>
      </c>
      <c r="B1787" s="131">
        <f>IF(A1787=1,0,IF(AP1787,0.1*ε_cu1cd,0))</f>
        <v/>
      </c>
      <c r="C1787" s="131">
        <f>IF(A1787=1,0.1*ε_cu1cd,C1786+B1786)</f>
        <v/>
      </c>
      <c r="D1787" s="113">
        <f>IF('Нормальний переріз'!$D$68&gt;0,1,2)</f>
        <v/>
      </c>
      <c r="E1787" s="144">
        <f>IF(D1787=1,F1787,G1787)</f>
        <v/>
      </c>
      <c r="F1787" s="124">
        <f>IF(AI1786,0.11*ε_cu1cd,IF(AH1786,F1786*0.01,F1786))</f>
        <v/>
      </c>
      <c r="G1787" s="124">
        <f>IF(AP1786,-0.1*ε_cu1cd,IF(AM1786,G1786*0.01,G1786))</f>
        <v/>
      </c>
      <c r="H1787" s="113">
        <f>IF(A1787=1,E1787,IF(AO1786,H1786-E1786+E1787,IF(AP1786,0.8*H1786,H1786+E1787)))</f>
        <v/>
      </c>
      <c r="I1787" s="169">
        <f>(C1787-H1787)/h</f>
        <v/>
      </c>
      <c r="J1787">
        <f>C1787/(ε_c1cd)</f>
        <v/>
      </c>
      <c r="K1787">
        <f>C1787/I1787</f>
        <v/>
      </c>
      <c r="L1787" s="131">
        <f>I1787/(ε_c1cd)</f>
        <v/>
      </c>
      <c r="M1787">
        <f>I1787*(K1787-Z_s1)</f>
        <v/>
      </c>
      <c r="N1787">
        <f>I1787*(K1787-Z_s2)</f>
        <v/>
      </c>
      <c r="O1787">
        <f>E_s*M1787</f>
        <v/>
      </c>
      <c r="P1787">
        <f>E_s*N1787</f>
        <v/>
      </c>
      <c r="Q1787">
        <f>O1787*A_s1</f>
        <v/>
      </c>
      <c r="R1787">
        <f>P1787*A_s2</f>
        <v/>
      </c>
      <c r="S1787">
        <f>Q1787*($K1787-Z_s1)</f>
        <v/>
      </c>
      <c r="T1787">
        <f>R1787*($K1787-Z_s2)</f>
        <v/>
      </c>
      <c r="U1787">
        <f>(INDIRECT("a_"&amp;U$2)/(U$2+1))*(($C1787^(U$2+1)-$H1787^(U$2+1))/(ε_c1cd^(U$2+1)))</f>
        <v/>
      </c>
      <c r="V1787">
        <f>(INDIRECT("a_"&amp;V$2)/(V$2+1))*(($C1787^(V$2+1)-$H1787^(V$2+1))/(ε_c1cd^(V$2+1)))</f>
        <v/>
      </c>
      <c r="W1787">
        <f>(INDIRECT("a_"&amp;W$2)/(W$2+1))*(($C1787^(W$2+1)-$H1787^(W$2+1))/(ε_c1cd^(W$2+1)))</f>
        <v/>
      </c>
      <c r="X1787">
        <f>(INDIRECT("a_"&amp;X$2)/(X$2+1))*(($C1787^(X$2+1)-$H1787^(X$2+1))/(ε_c1cd^(X$2+1)))</f>
        <v/>
      </c>
      <c r="Y1787">
        <f>(INDIRECT("a_"&amp;Y$2)/(Y$2+1))*(($C1787^(Y$2+1)-$H1787^(Y$2+1))/(ε_c1cd^(Y$2+1)))</f>
        <v/>
      </c>
      <c r="Z1787">
        <f>(INDIRECT("a_"&amp;Z$2)/(Z$2+2))*(($C1787^(Z$2+2)-$H1787^(Z$2+2))/(ε_c1cd^(Z$2+2)))</f>
        <v/>
      </c>
      <c r="AA1787">
        <f>(INDIRECT("a_"&amp;AA$2)/(AA$2+2))*(($C1787^(AA$2+2)-$H1787^(AA$2+2))/(ε_c1cd^(AA$2+2)))</f>
        <v/>
      </c>
      <c r="AB1787">
        <f>(INDIRECT("a_"&amp;AB$2)/(AB$2+2))*(($C1787^(AB$2+2)-$H1787^(AB$2+2))/(ε_c1cd^(AB$2+2)))</f>
        <v/>
      </c>
      <c r="AC1787">
        <f>(INDIRECT("a_"&amp;AC$2)/(AC$2+2))*(($C1787^(AC$2+2)-$H1787^(AC$2+2))/(ε_c1cd^(AC$2+2)))</f>
        <v/>
      </c>
      <c r="AD1787">
        <f>(INDIRECT("a_"&amp;AD$2)/(AD$2+2))*(($C1787^(AD$2+2)-$H1787^(AD$2+2))/(ε_c1cd^(AD$2+2)))</f>
        <v/>
      </c>
      <c r="AE1787" s="111">
        <f>(b*f_cd/L1787)*SUM(U1787:Y1787)+SUM(Q1787:R1787)</f>
        <v/>
      </c>
      <c r="AF1787" s="112">
        <f>AE1787*(K1787-y+e)</f>
        <v/>
      </c>
      <c r="AG1787" s="113">
        <f>(b*f_cd/(L1787^2))*SUM(Z1787:AD1787)+SUM(S1787:T1787)-AF1787</f>
        <v/>
      </c>
      <c r="AH1787" s="114">
        <f>AG1787&lt;0</f>
        <v/>
      </c>
      <c r="AI1787" s="115">
        <f>IF(A1787=1,FALSE,(AND(AQ1787,AH1787,NOT(AI1786))))</f>
        <v/>
      </c>
      <c r="AJ1787" s="116">
        <f>(b*f_cd/L1787)*(a_1/2*J1787^2+a_2/3*J1787^3+a_3/4*J1787^4+a_4/5*J1787^5+a_5/6*J1787^6)+SUM(Q1787:R1787)</f>
        <v/>
      </c>
      <c r="AK1787">
        <f>AJ1787*(K1787-y+e)</f>
        <v/>
      </c>
      <c r="AL1787" s="118">
        <f>(b*f_cd/(L1787^2))*(a_1/3*J1787^3+a_2/4*J1787^4+a_3/5*J1787^5+a_4/6*J1787^6+a_5/7*J1787^7)+SUM(S1787:T1787)-AK1787</f>
        <v/>
      </c>
      <c r="AM1787" s="114">
        <f>AL1787&gt;0</f>
        <v/>
      </c>
      <c r="AN1787" s="115">
        <f>IF(A1787=1,FALSE,(AND(AQ1787,AM1787,NOT(AN1786))))</f>
        <v/>
      </c>
      <c r="AO1787">
        <f>IF(D1787=1,AND(AH1787,NOT(AI1787)),AND(AM1787,NOT(AN1787)))</f>
        <v/>
      </c>
      <c r="AP1787" s="119">
        <f>IF(D1787=1,AI1787,AN1787)</f>
        <v/>
      </c>
      <c r="AQ1787" s="125">
        <f>ABS(E1787)&lt;$AQ$2</f>
        <v/>
      </c>
      <c r="AS1787">
        <f>IF(AP1787,MAX(AS$3:AS1785)+1,"")</f>
        <v/>
      </c>
    </row>
    <row r="1788">
      <c r="A1788" t="n">
        <v>1698</v>
      </c>
      <c r="B1788" s="131">
        <f>IF(A1788=1,0,IF(AP1788,0.1*ε_cu1cd,0))</f>
        <v/>
      </c>
      <c r="C1788" s="131">
        <f>IF(A1788=1,0.1*ε_cu1cd,C1787+B1787)</f>
        <v/>
      </c>
      <c r="D1788" s="113">
        <f>IF('Нормальний переріз'!$D$68&gt;0,1,2)</f>
        <v/>
      </c>
      <c r="E1788" s="144">
        <f>IF(D1788=1,F1788,G1788)</f>
        <v/>
      </c>
      <c r="F1788" s="124">
        <f>IF(AI1787,0.11*ε_cu1cd,IF(AH1787,F1787*0.01,F1787))</f>
        <v/>
      </c>
      <c r="G1788" s="124">
        <f>IF(AP1787,-0.1*ε_cu1cd,IF(AM1787,G1787*0.01,G1787))</f>
        <v/>
      </c>
      <c r="H1788" s="113">
        <f>IF(A1788=1,E1788,IF(AO1787,H1787-E1787+E1788,IF(AP1787,0.8*H1787,H1787+E1788)))</f>
        <v/>
      </c>
      <c r="I1788" s="169">
        <f>(C1788-H1788)/h</f>
        <v/>
      </c>
      <c r="J1788">
        <f>C1788/(ε_c1cd)</f>
        <v/>
      </c>
      <c r="K1788">
        <f>C1788/I1788</f>
        <v/>
      </c>
      <c r="L1788" s="131">
        <f>I1788/(ε_c1cd)</f>
        <v/>
      </c>
      <c r="M1788">
        <f>I1788*(K1788-Z_s1)</f>
        <v/>
      </c>
      <c r="N1788">
        <f>I1788*(K1788-Z_s2)</f>
        <v/>
      </c>
      <c r="O1788">
        <f>E_s*M1788</f>
        <v/>
      </c>
      <c r="P1788">
        <f>E_s*N1788</f>
        <v/>
      </c>
      <c r="Q1788">
        <f>O1788*A_s1</f>
        <v/>
      </c>
      <c r="R1788">
        <f>P1788*A_s2</f>
        <v/>
      </c>
      <c r="S1788">
        <f>Q1788*($K1788-Z_s1)</f>
        <v/>
      </c>
      <c r="T1788">
        <f>R1788*($K1788-Z_s2)</f>
        <v/>
      </c>
      <c r="U1788">
        <f>(INDIRECT("a_"&amp;U$2)/(U$2+1))*(($C1788^(U$2+1)-$H1788^(U$2+1))/(ε_c1cd^(U$2+1)))</f>
        <v/>
      </c>
      <c r="V1788">
        <f>(INDIRECT("a_"&amp;V$2)/(V$2+1))*(($C1788^(V$2+1)-$H1788^(V$2+1))/(ε_c1cd^(V$2+1)))</f>
        <v/>
      </c>
      <c r="W1788">
        <f>(INDIRECT("a_"&amp;W$2)/(W$2+1))*(($C1788^(W$2+1)-$H1788^(W$2+1))/(ε_c1cd^(W$2+1)))</f>
        <v/>
      </c>
      <c r="X1788">
        <f>(INDIRECT("a_"&amp;X$2)/(X$2+1))*(($C1788^(X$2+1)-$H1788^(X$2+1))/(ε_c1cd^(X$2+1)))</f>
        <v/>
      </c>
      <c r="Y1788">
        <f>(INDIRECT("a_"&amp;Y$2)/(Y$2+1))*(($C1788^(Y$2+1)-$H1788^(Y$2+1))/(ε_c1cd^(Y$2+1)))</f>
        <v/>
      </c>
      <c r="Z1788">
        <f>(INDIRECT("a_"&amp;Z$2)/(Z$2+2))*(($C1788^(Z$2+2)-$H1788^(Z$2+2))/(ε_c1cd^(Z$2+2)))</f>
        <v/>
      </c>
      <c r="AA1788">
        <f>(INDIRECT("a_"&amp;AA$2)/(AA$2+2))*(($C1788^(AA$2+2)-$H1788^(AA$2+2))/(ε_c1cd^(AA$2+2)))</f>
        <v/>
      </c>
      <c r="AB1788">
        <f>(INDIRECT("a_"&amp;AB$2)/(AB$2+2))*(($C1788^(AB$2+2)-$H1788^(AB$2+2))/(ε_c1cd^(AB$2+2)))</f>
        <v/>
      </c>
      <c r="AC1788">
        <f>(INDIRECT("a_"&amp;AC$2)/(AC$2+2))*(($C1788^(AC$2+2)-$H1788^(AC$2+2))/(ε_c1cd^(AC$2+2)))</f>
        <v/>
      </c>
      <c r="AD1788">
        <f>(INDIRECT("a_"&amp;AD$2)/(AD$2+2))*(($C1788^(AD$2+2)-$H1788^(AD$2+2))/(ε_c1cd^(AD$2+2)))</f>
        <v/>
      </c>
      <c r="AE1788" s="111">
        <f>(b*f_cd/L1788)*SUM(U1788:Y1788)+SUM(Q1788:R1788)</f>
        <v/>
      </c>
      <c r="AF1788" s="112">
        <f>AE1788*(K1788-y+e)</f>
        <v/>
      </c>
      <c r="AG1788" s="113">
        <f>(b*f_cd/(L1788^2))*SUM(Z1788:AD1788)+SUM(S1788:T1788)-AF1788</f>
        <v/>
      </c>
      <c r="AH1788" s="114">
        <f>AG1788&lt;0</f>
        <v/>
      </c>
      <c r="AI1788" s="115">
        <f>IF(A1788=1,FALSE,(AND(AQ1788,AH1788,NOT(AI1787))))</f>
        <v/>
      </c>
      <c r="AJ1788" s="116">
        <f>(b*f_cd/L1788)*(a_1/2*J1788^2+a_2/3*J1788^3+a_3/4*J1788^4+a_4/5*J1788^5+a_5/6*J1788^6)+SUM(Q1788:R1788)</f>
        <v/>
      </c>
      <c r="AK1788">
        <f>AJ1788*(K1788-y+e)</f>
        <v/>
      </c>
      <c r="AL1788" s="118">
        <f>(b*f_cd/(L1788^2))*(a_1/3*J1788^3+a_2/4*J1788^4+a_3/5*J1788^5+a_4/6*J1788^6+a_5/7*J1788^7)+SUM(S1788:T1788)-AK1788</f>
        <v/>
      </c>
      <c r="AM1788" s="114">
        <f>AL1788&gt;0</f>
        <v/>
      </c>
      <c r="AN1788" s="115">
        <f>IF(A1788=1,FALSE,(AND(AQ1788,AM1788,NOT(AN1787))))</f>
        <v/>
      </c>
      <c r="AO1788">
        <f>IF(D1788=1,AND(AH1788,NOT(AI1788)),AND(AM1788,NOT(AN1788)))</f>
        <v/>
      </c>
      <c r="AP1788" s="119">
        <f>IF(D1788=1,AI1788,AN1788)</f>
        <v/>
      </c>
      <c r="AQ1788" s="125">
        <f>ABS(E1788)&lt;$AQ$2</f>
        <v/>
      </c>
      <c r="AS1788">
        <f>IF(AP1788,MAX(AS$3:AS1786)+1,"")</f>
        <v/>
      </c>
    </row>
    <row r="1789">
      <c r="A1789" t="n">
        <v>1699</v>
      </c>
      <c r="B1789" s="131">
        <f>IF(A1789=1,0,IF(AP1789,0.1*ε_cu1cd,0))</f>
        <v/>
      </c>
      <c r="C1789" s="131">
        <f>IF(A1789=1,0.1*ε_cu1cd,C1788+B1788)</f>
        <v/>
      </c>
      <c r="D1789" s="113">
        <f>IF('Нормальний переріз'!$D$68&gt;0,1,2)</f>
        <v/>
      </c>
      <c r="E1789" s="144">
        <f>IF(D1789=1,F1789,G1789)</f>
        <v/>
      </c>
      <c r="F1789" s="124">
        <f>IF(AI1788,0.11*ε_cu1cd,IF(AH1788,F1788*0.01,F1788))</f>
        <v/>
      </c>
      <c r="G1789" s="124">
        <f>IF(AP1788,-0.1*ε_cu1cd,IF(AM1788,G1788*0.01,G1788))</f>
        <v/>
      </c>
      <c r="H1789" s="113">
        <f>IF(A1789=1,E1789,IF(AO1788,H1788-E1788+E1789,IF(AP1788,0.8*H1788,H1788+E1789)))</f>
        <v/>
      </c>
      <c r="I1789" s="169">
        <f>(C1789-H1789)/h</f>
        <v/>
      </c>
      <c r="J1789">
        <f>C1789/(ε_c1cd)</f>
        <v/>
      </c>
      <c r="K1789">
        <f>C1789/I1789</f>
        <v/>
      </c>
      <c r="L1789" s="131">
        <f>I1789/(ε_c1cd)</f>
        <v/>
      </c>
      <c r="M1789">
        <f>I1789*(K1789-Z_s1)</f>
        <v/>
      </c>
      <c r="N1789">
        <f>I1789*(K1789-Z_s2)</f>
        <v/>
      </c>
      <c r="O1789">
        <f>E_s*M1789</f>
        <v/>
      </c>
      <c r="P1789">
        <f>E_s*N1789</f>
        <v/>
      </c>
      <c r="Q1789">
        <f>O1789*A_s1</f>
        <v/>
      </c>
      <c r="R1789">
        <f>P1789*A_s2</f>
        <v/>
      </c>
      <c r="S1789">
        <f>Q1789*($K1789-Z_s1)</f>
        <v/>
      </c>
      <c r="T1789">
        <f>R1789*($K1789-Z_s2)</f>
        <v/>
      </c>
      <c r="U1789">
        <f>(INDIRECT("a_"&amp;U$2)/(U$2+1))*(($C1789^(U$2+1)-$H1789^(U$2+1))/(ε_c1cd^(U$2+1)))</f>
        <v/>
      </c>
      <c r="V1789">
        <f>(INDIRECT("a_"&amp;V$2)/(V$2+1))*(($C1789^(V$2+1)-$H1789^(V$2+1))/(ε_c1cd^(V$2+1)))</f>
        <v/>
      </c>
      <c r="W1789">
        <f>(INDIRECT("a_"&amp;W$2)/(W$2+1))*(($C1789^(W$2+1)-$H1789^(W$2+1))/(ε_c1cd^(W$2+1)))</f>
        <v/>
      </c>
      <c r="X1789">
        <f>(INDIRECT("a_"&amp;X$2)/(X$2+1))*(($C1789^(X$2+1)-$H1789^(X$2+1))/(ε_c1cd^(X$2+1)))</f>
        <v/>
      </c>
      <c r="Y1789">
        <f>(INDIRECT("a_"&amp;Y$2)/(Y$2+1))*(($C1789^(Y$2+1)-$H1789^(Y$2+1))/(ε_c1cd^(Y$2+1)))</f>
        <v/>
      </c>
      <c r="Z1789">
        <f>(INDIRECT("a_"&amp;Z$2)/(Z$2+2))*(($C1789^(Z$2+2)-$H1789^(Z$2+2))/(ε_c1cd^(Z$2+2)))</f>
        <v/>
      </c>
      <c r="AA1789">
        <f>(INDIRECT("a_"&amp;AA$2)/(AA$2+2))*(($C1789^(AA$2+2)-$H1789^(AA$2+2))/(ε_c1cd^(AA$2+2)))</f>
        <v/>
      </c>
      <c r="AB1789">
        <f>(INDIRECT("a_"&amp;AB$2)/(AB$2+2))*(($C1789^(AB$2+2)-$H1789^(AB$2+2))/(ε_c1cd^(AB$2+2)))</f>
        <v/>
      </c>
      <c r="AC1789">
        <f>(INDIRECT("a_"&amp;AC$2)/(AC$2+2))*(($C1789^(AC$2+2)-$H1789^(AC$2+2))/(ε_c1cd^(AC$2+2)))</f>
        <v/>
      </c>
      <c r="AD1789">
        <f>(INDIRECT("a_"&amp;AD$2)/(AD$2+2))*(($C1789^(AD$2+2)-$H1789^(AD$2+2))/(ε_c1cd^(AD$2+2)))</f>
        <v/>
      </c>
      <c r="AE1789" s="111">
        <f>(b*f_cd/L1789)*SUM(U1789:Y1789)+SUM(Q1789:R1789)</f>
        <v/>
      </c>
      <c r="AF1789" s="112">
        <f>AE1789*(K1789-y+e)</f>
        <v/>
      </c>
      <c r="AG1789" s="113">
        <f>(b*f_cd/(L1789^2))*SUM(Z1789:AD1789)+SUM(S1789:T1789)-AF1789</f>
        <v/>
      </c>
      <c r="AH1789" s="114">
        <f>AG1789&lt;0</f>
        <v/>
      </c>
      <c r="AI1789" s="115">
        <f>IF(A1789=1,FALSE,(AND(AQ1789,AH1789,NOT(AI1788))))</f>
        <v/>
      </c>
      <c r="AJ1789" s="116">
        <f>(b*f_cd/L1789)*(a_1/2*J1789^2+a_2/3*J1789^3+a_3/4*J1789^4+a_4/5*J1789^5+a_5/6*J1789^6)+SUM(Q1789:R1789)</f>
        <v/>
      </c>
      <c r="AK1789">
        <f>AJ1789*(K1789-y+e)</f>
        <v/>
      </c>
      <c r="AL1789" s="118">
        <f>(b*f_cd/(L1789^2))*(a_1/3*J1789^3+a_2/4*J1789^4+a_3/5*J1789^5+a_4/6*J1789^6+a_5/7*J1789^7)+SUM(S1789:T1789)-AK1789</f>
        <v/>
      </c>
      <c r="AM1789" s="114">
        <f>AL1789&gt;0</f>
        <v/>
      </c>
      <c r="AN1789" s="115">
        <f>IF(A1789=1,FALSE,(AND(AQ1789,AM1789,NOT(AN1788))))</f>
        <v/>
      </c>
      <c r="AO1789">
        <f>IF(D1789=1,AND(AH1789,NOT(AI1789)),AND(AM1789,NOT(AN1789)))</f>
        <v/>
      </c>
      <c r="AP1789" s="119">
        <f>IF(D1789=1,AI1789,AN1789)</f>
        <v/>
      </c>
      <c r="AQ1789" s="125">
        <f>ABS(E1789)&lt;$AQ$2</f>
        <v/>
      </c>
      <c r="AS1789">
        <f>IF(AP1789,MAX(AS$3:AS1787)+1,"")</f>
        <v/>
      </c>
    </row>
    <row r="1790">
      <c r="A1790" t="n">
        <v>1700</v>
      </c>
      <c r="B1790" s="131">
        <f>IF(A1790=1,0,IF(AP1790,0.1*ε_cu1cd,0))</f>
        <v/>
      </c>
      <c r="C1790" s="131">
        <f>IF(A1790=1,0.1*ε_cu1cd,C1789+B1789)</f>
        <v/>
      </c>
      <c r="D1790" s="113">
        <f>IF('Нормальний переріз'!$D$68&gt;0,1,2)</f>
        <v/>
      </c>
      <c r="E1790" s="144">
        <f>IF(D1790=1,F1790,G1790)</f>
        <v/>
      </c>
      <c r="F1790" s="124">
        <f>IF(AI1789,0.11*ε_cu1cd,IF(AH1789,F1789*0.01,F1789))</f>
        <v/>
      </c>
      <c r="G1790" s="124">
        <f>IF(AP1789,-0.1*ε_cu1cd,IF(AM1789,G1789*0.01,G1789))</f>
        <v/>
      </c>
      <c r="H1790" s="113">
        <f>IF(A1790=1,E1790,IF(AO1789,H1789-E1789+E1790,IF(AP1789,0.8*H1789,H1789+E1790)))</f>
        <v/>
      </c>
      <c r="I1790" s="169">
        <f>(C1790-H1790)/h</f>
        <v/>
      </c>
      <c r="J1790">
        <f>C1790/(ε_c1cd)</f>
        <v/>
      </c>
      <c r="K1790">
        <f>C1790/I1790</f>
        <v/>
      </c>
      <c r="L1790" s="131">
        <f>I1790/(ε_c1cd)</f>
        <v/>
      </c>
      <c r="M1790">
        <f>I1790*(K1790-Z_s1)</f>
        <v/>
      </c>
      <c r="N1790">
        <f>I1790*(K1790-Z_s2)</f>
        <v/>
      </c>
      <c r="O1790">
        <f>E_s*M1790</f>
        <v/>
      </c>
      <c r="P1790">
        <f>E_s*N1790</f>
        <v/>
      </c>
      <c r="Q1790">
        <f>O1790*A_s1</f>
        <v/>
      </c>
      <c r="R1790">
        <f>P1790*A_s2</f>
        <v/>
      </c>
      <c r="S1790">
        <f>Q1790*($K1790-Z_s1)</f>
        <v/>
      </c>
      <c r="T1790">
        <f>R1790*($K1790-Z_s2)</f>
        <v/>
      </c>
      <c r="U1790">
        <f>(INDIRECT("a_"&amp;U$2)/(U$2+1))*(($C1790^(U$2+1)-$H1790^(U$2+1))/(ε_c1cd^(U$2+1)))</f>
        <v/>
      </c>
      <c r="V1790">
        <f>(INDIRECT("a_"&amp;V$2)/(V$2+1))*(($C1790^(V$2+1)-$H1790^(V$2+1))/(ε_c1cd^(V$2+1)))</f>
        <v/>
      </c>
      <c r="W1790">
        <f>(INDIRECT("a_"&amp;W$2)/(W$2+1))*(($C1790^(W$2+1)-$H1790^(W$2+1))/(ε_c1cd^(W$2+1)))</f>
        <v/>
      </c>
      <c r="X1790">
        <f>(INDIRECT("a_"&amp;X$2)/(X$2+1))*(($C1790^(X$2+1)-$H1790^(X$2+1))/(ε_c1cd^(X$2+1)))</f>
        <v/>
      </c>
      <c r="Y1790">
        <f>(INDIRECT("a_"&amp;Y$2)/(Y$2+1))*(($C1790^(Y$2+1)-$H1790^(Y$2+1))/(ε_c1cd^(Y$2+1)))</f>
        <v/>
      </c>
      <c r="Z1790">
        <f>(INDIRECT("a_"&amp;Z$2)/(Z$2+2))*(($C1790^(Z$2+2)-$H1790^(Z$2+2))/(ε_c1cd^(Z$2+2)))</f>
        <v/>
      </c>
      <c r="AA1790">
        <f>(INDIRECT("a_"&amp;AA$2)/(AA$2+2))*(($C1790^(AA$2+2)-$H1790^(AA$2+2))/(ε_c1cd^(AA$2+2)))</f>
        <v/>
      </c>
      <c r="AB1790">
        <f>(INDIRECT("a_"&amp;AB$2)/(AB$2+2))*(($C1790^(AB$2+2)-$H1790^(AB$2+2))/(ε_c1cd^(AB$2+2)))</f>
        <v/>
      </c>
      <c r="AC1790">
        <f>(INDIRECT("a_"&amp;AC$2)/(AC$2+2))*(($C1790^(AC$2+2)-$H1790^(AC$2+2))/(ε_c1cd^(AC$2+2)))</f>
        <v/>
      </c>
      <c r="AD1790">
        <f>(INDIRECT("a_"&amp;AD$2)/(AD$2+2))*(($C1790^(AD$2+2)-$H1790^(AD$2+2))/(ε_c1cd^(AD$2+2)))</f>
        <v/>
      </c>
      <c r="AE1790" s="111">
        <f>(b*f_cd/L1790)*SUM(U1790:Y1790)+SUM(Q1790:R1790)</f>
        <v/>
      </c>
      <c r="AF1790" s="112">
        <f>AE1790*(K1790-y+e)</f>
        <v/>
      </c>
      <c r="AG1790" s="113">
        <f>(b*f_cd/(L1790^2))*SUM(Z1790:AD1790)+SUM(S1790:T1790)-AF1790</f>
        <v/>
      </c>
      <c r="AH1790" s="114">
        <f>AG1790&lt;0</f>
        <v/>
      </c>
      <c r="AI1790" s="115">
        <f>IF(A1790=1,FALSE,(AND(AQ1790,AH1790,NOT(AI1789))))</f>
        <v/>
      </c>
      <c r="AJ1790" s="116">
        <f>(b*f_cd/L1790)*(a_1/2*J1790^2+a_2/3*J1790^3+a_3/4*J1790^4+a_4/5*J1790^5+a_5/6*J1790^6)+SUM(Q1790:R1790)</f>
        <v/>
      </c>
      <c r="AK1790">
        <f>AJ1790*(K1790-y+e)</f>
        <v/>
      </c>
      <c r="AL1790" s="118">
        <f>(b*f_cd/(L1790^2))*(a_1/3*J1790^3+a_2/4*J1790^4+a_3/5*J1790^5+a_4/6*J1790^6+a_5/7*J1790^7)+SUM(S1790:T1790)-AK1790</f>
        <v/>
      </c>
      <c r="AM1790" s="114">
        <f>AL1790&gt;0</f>
        <v/>
      </c>
      <c r="AN1790" s="115">
        <f>IF(A1790=1,FALSE,(AND(AQ1790,AM1790,NOT(AN1789))))</f>
        <v/>
      </c>
      <c r="AO1790">
        <f>IF(D1790=1,AND(AH1790,NOT(AI1790)),AND(AM1790,NOT(AN1790)))</f>
        <v/>
      </c>
      <c r="AP1790" s="119">
        <f>IF(D1790=1,AI1790,AN1790)</f>
        <v/>
      </c>
      <c r="AQ1790" s="125">
        <f>ABS(E1790)&lt;$AQ$2</f>
        <v/>
      </c>
      <c r="AS1790">
        <f>IF(AP1790,MAX(AS$3:AS1788)+1,"")</f>
        <v/>
      </c>
    </row>
    <row r="1791">
      <c r="A1791" t="n">
        <v>1701</v>
      </c>
      <c r="B1791" s="131">
        <f>IF(A1791=1,0,IF(AP1791,0.1*ε_cu1cd,0))</f>
        <v/>
      </c>
      <c r="C1791" s="131">
        <f>IF(A1791=1,0.1*ε_cu1cd,C1790+B1790)</f>
        <v/>
      </c>
      <c r="D1791" s="113">
        <f>IF('Нормальний переріз'!$D$68&gt;0,1,2)</f>
        <v/>
      </c>
      <c r="E1791" s="144">
        <f>IF(D1791=1,F1791,G1791)</f>
        <v/>
      </c>
      <c r="F1791" s="124">
        <f>IF(AI1790,0.11*ε_cu1cd,IF(AH1790,F1790*0.01,F1790))</f>
        <v/>
      </c>
      <c r="G1791" s="124">
        <f>IF(AP1790,-0.1*ε_cu1cd,IF(AM1790,G1790*0.01,G1790))</f>
        <v/>
      </c>
      <c r="H1791" s="113">
        <f>IF(A1791=1,E1791,IF(AO1790,H1790-E1790+E1791,IF(AP1790,0.8*H1790,H1790+E1791)))</f>
        <v/>
      </c>
      <c r="I1791" s="169">
        <f>(C1791-H1791)/h</f>
        <v/>
      </c>
      <c r="J1791">
        <f>C1791/(ε_c1cd)</f>
        <v/>
      </c>
      <c r="K1791">
        <f>C1791/I1791</f>
        <v/>
      </c>
      <c r="L1791" s="131">
        <f>I1791/(ε_c1cd)</f>
        <v/>
      </c>
      <c r="M1791">
        <f>I1791*(K1791-Z_s1)</f>
        <v/>
      </c>
      <c r="N1791">
        <f>I1791*(K1791-Z_s2)</f>
        <v/>
      </c>
      <c r="O1791">
        <f>E_s*M1791</f>
        <v/>
      </c>
      <c r="P1791">
        <f>E_s*N1791</f>
        <v/>
      </c>
      <c r="Q1791">
        <f>O1791*A_s1</f>
        <v/>
      </c>
      <c r="R1791">
        <f>P1791*A_s2</f>
        <v/>
      </c>
      <c r="S1791">
        <f>Q1791*($K1791-Z_s1)</f>
        <v/>
      </c>
      <c r="T1791">
        <f>R1791*($K1791-Z_s2)</f>
        <v/>
      </c>
      <c r="U1791">
        <f>(INDIRECT("a_"&amp;U$2)/(U$2+1))*(($C1791^(U$2+1)-$H1791^(U$2+1))/(ε_c1cd^(U$2+1)))</f>
        <v/>
      </c>
      <c r="V1791">
        <f>(INDIRECT("a_"&amp;V$2)/(V$2+1))*(($C1791^(V$2+1)-$H1791^(V$2+1))/(ε_c1cd^(V$2+1)))</f>
        <v/>
      </c>
      <c r="W1791">
        <f>(INDIRECT("a_"&amp;W$2)/(W$2+1))*(($C1791^(W$2+1)-$H1791^(W$2+1))/(ε_c1cd^(W$2+1)))</f>
        <v/>
      </c>
      <c r="X1791">
        <f>(INDIRECT("a_"&amp;X$2)/(X$2+1))*(($C1791^(X$2+1)-$H1791^(X$2+1))/(ε_c1cd^(X$2+1)))</f>
        <v/>
      </c>
      <c r="Y1791">
        <f>(INDIRECT("a_"&amp;Y$2)/(Y$2+1))*(($C1791^(Y$2+1)-$H1791^(Y$2+1))/(ε_c1cd^(Y$2+1)))</f>
        <v/>
      </c>
      <c r="Z1791">
        <f>(INDIRECT("a_"&amp;Z$2)/(Z$2+2))*(($C1791^(Z$2+2)-$H1791^(Z$2+2))/(ε_c1cd^(Z$2+2)))</f>
        <v/>
      </c>
      <c r="AA1791">
        <f>(INDIRECT("a_"&amp;AA$2)/(AA$2+2))*(($C1791^(AA$2+2)-$H1791^(AA$2+2))/(ε_c1cd^(AA$2+2)))</f>
        <v/>
      </c>
      <c r="AB1791">
        <f>(INDIRECT("a_"&amp;AB$2)/(AB$2+2))*(($C1791^(AB$2+2)-$H1791^(AB$2+2))/(ε_c1cd^(AB$2+2)))</f>
        <v/>
      </c>
      <c r="AC1791">
        <f>(INDIRECT("a_"&amp;AC$2)/(AC$2+2))*(($C1791^(AC$2+2)-$H1791^(AC$2+2))/(ε_c1cd^(AC$2+2)))</f>
        <v/>
      </c>
      <c r="AD1791">
        <f>(INDIRECT("a_"&amp;AD$2)/(AD$2+2))*(($C1791^(AD$2+2)-$H1791^(AD$2+2))/(ε_c1cd^(AD$2+2)))</f>
        <v/>
      </c>
      <c r="AE1791" s="111">
        <f>(b*f_cd/L1791)*SUM(U1791:Y1791)+SUM(Q1791:R1791)</f>
        <v/>
      </c>
      <c r="AF1791" s="112">
        <f>AE1791*(K1791-y+e)</f>
        <v/>
      </c>
      <c r="AG1791" s="113">
        <f>(b*f_cd/(L1791^2))*SUM(Z1791:AD1791)+SUM(S1791:T1791)-AF1791</f>
        <v/>
      </c>
      <c r="AH1791" s="114">
        <f>AG1791&lt;0</f>
        <v/>
      </c>
      <c r="AI1791" s="115">
        <f>IF(A1791=1,FALSE,(AND(AQ1791,AH1791,NOT(AI1790))))</f>
        <v/>
      </c>
      <c r="AJ1791" s="116">
        <f>(b*f_cd/L1791)*(a_1/2*J1791^2+a_2/3*J1791^3+a_3/4*J1791^4+a_4/5*J1791^5+a_5/6*J1791^6)+SUM(Q1791:R1791)</f>
        <v/>
      </c>
      <c r="AK1791">
        <f>AJ1791*(K1791-y+e)</f>
        <v/>
      </c>
      <c r="AL1791" s="118">
        <f>(b*f_cd/(L1791^2))*(a_1/3*J1791^3+a_2/4*J1791^4+a_3/5*J1791^5+a_4/6*J1791^6+a_5/7*J1791^7)+SUM(S1791:T1791)-AK1791</f>
        <v/>
      </c>
      <c r="AM1791" s="114">
        <f>AL1791&gt;0</f>
        <v/>
      </c>
      <c r="AN1791" s="115">
        <f>IF(A1791=1,FALSE,(AND(AQ1791,AM1791,NOT(AN1790))))</f>
        <v/>
      </c>
      <c r="AO1791">
        <f>IF(D1791=1,AND(AH1791,NOT(AI1791)),AND(AM1791,NOT(AN1791)))</f>
        <v/>
      </c>
      <c r="AP1791" s="119">
        <f>IF(D1791=1,AI1791,AN1791)</f>
        <v/>
      </c>
      <c r="AQ1791" s="125">
        <f>ABS(E1791)&lt;$AQ$2</f>
        <v/>
      </c>
      <c r="AS1791">
        <f>IF(AP1791,MAX(AS$3:AS1789)+1,"")</f>
        <v/>
      </c>
    </row>
    <row r="1792">
      <c r="A1792" t="n">
        <v>1702</v>
      </c>
      <c r="B1792" s="131">
        <f>IF(A1792=1,0,IF(AP1792,0.1*ε_cu1cd,0))</f>
        <v/>
      </c>
      <c r="C1792" s="131">
        <f>IF(A1792=1,0.1*ε_cu1cd,C1791+B1791)</f>
        <v/>
      </c>
      <c r="D1792" s="113">
        <f>IF('Нормальний переріз'!$D$68&gt;0,1,2)</f>
        <v/>
      </c>
      <c r="E1792" s="144">
        <f>IF(D1792=1,F1792,G1792)</f>
        <v/>
      </c>
      <c r="F1792" s="124">
        <f>IF(AI1791,0.11*ε_cu1cd,IF(AH1791,F1791*0.01,F1791))</f>
        <v/>
      </c>
      <c r="G1792" s="124">
        <f>IF(AP1791,-0.1*ε_cu1cd,IF(AM1791,G1791*0.01,G1791))</f>
        <v/>
      </c>
      <c r="H1792" s="113">
        <f>IF(A1792=1,E1792,IF(AO1791,H1791-E1791+E1792,IF(AP1791,0.8*H1791,H1791+E1792)))</f>
        <v/>
      </c>
      <c r="I1792" s="169">
        <f>(C1792-H1792)/h</f>
        <v/>
      </c>
      <c r="J1792">
        <f>C1792/(ε_c1cd)</f>
        <v/>
      </c>
      <c r="K1792">
        <f>C1792/I1792</f>
        <v/>
      </c>
      <c r="L1792" s="131">
        <f>I1792/(ε_c1cd)</f>
        <v/>
      </c>
      <c r="M1792">
        <f>I1792*(K1792-Z_s1)</f>
        <v/>
      </c>
      <c r="N1792">
        <f>I1792*(K1792-Z_s2)</f>
        <v/>
      </c>
      <c r="O1792">
        <f>E_s*M1792</f>
        <v/>
      </c>
      <c r="P1792">
        <f>E_s*N1792</f>
        <v/>
      </c>
      <c r="Q1792">
        <f>O1792*A_s1</f>
        <v/>
      </c>
      <c r="R1792">
        <f>P1792*A_s2</f>
        <v/>
      </c>
      <c r="S1792">
        <f>Q1792*($K1792-Z_s1)</f>
        <v/>
      </c>
      <c r="T1792">
        <f>R1792*($K1792-Z_s2)</f>
        <v/>
      </c>
      <c r="U1792">
        <f>(INDIRECT("a_"&amp;U$2)/(U$2+1))*(($C1792^(U$2+1)-$H1792^(U$2+1))/(ε_c1cd^(U$2+1)))</f>
        <v/>
      </c>
      <c r="V1792">
        <f>(INDIRECT("a_"&amp;V$2)/(V$2+1))*(($C1792^(V$2+1)-$H1792^(V$2+1))/(ε_c1cd^(V$2+1)))</f>
        <v/>
      </c>
      <c r="W1792">
        <f>(INDIRECT("a_"&amp;W$2)/(W$2+1))*(($C1792^(W$2+1)-$H1792^(W$2+1))/(ε_c1cd^(W$2+1)))</f>
        <v/>
      </c>
      <c r="X1792">
        <f>(INDIRECT("a_"&amp;X$2)/(X$2+1))*(($C1792^(X$2+1)-$H1792^(X$2+1))/(ε_c1cd^(X$2+1)))</f>
        <v/>
      </c>
      <c r="Y1792">
        <f>(INDIRECT("a_"&amp;Y$2)/(Y$2+1))*(($C1792^(Y$2+1)-$H1792^(Y$2+1))/(ε_c1cd^(Y$2+1)))</f>
        <v/>
      </c>
      <c r="Z1792">
        <f>(INDIRECT("a_"&amp;Z$2)/(Z$2+2))*(($C1792^(Z$2+2)-$H1792^(Z$2+2))/(ε_c1cd^(Z$2+2)))</f>
        <v/>
      </c>
      <c r="AA1792">
        <f>(INDIRECT("a_"&amp;AA$2)/(AA$2+2))*(($C1792^(AA$2+2)-$H1792^(AA$2+2))/(ε_c1cd^(AA$2+2)))</f>
        <v/>
      </c>
      <c r="AB1792">
        <f>(INDIRECT("a_"&amp;AB$2)/(AB$2+2))*(($C1792^(AB$2+2)-$H1792^(AB$2+2))/(ε_c1cd^(AB$2+2)))</f>
        <v/>
      </c>
      <c r="AC1792">
        <f>(INDIRECT("a_"&amp;AC$2)/(AC$2+2))*(($C1792^(AC$2+2)-$H1792^(AC$2+2))/(ε_c1cd^(AC$2+2)))</f>
        <v/>
      </c>
      <c r="AD1792">
        <f>(INDIRECT("a_"&amp;AD$2)/(AD$2+2))*(($C1792^(AD$2+2)-$H1792^(AD$2+2))/(ε_c1cd^(AD$2+2)))</f>
        <v/>
      </c>
      <c r="AE1792" s="111">
        <f>(b*f_cd/L1792)*SUM(U1792:Y1792)+SUM(Q1792:R1792)</f>
        <v/>
      </c>
      <c r="AF1792" s="112">
        <f>AE1792*(K1792-y+e)</f>
        <v/>
      </c>
      <c r="AG1792" s="113">
        <f>(b*f_cd/(L1792^2))*SUM(Z1792:AD1792)+SUM(S1792:T1792)-AF1792</f>
        <v/>
      </c>
      <c r="AH1792" s="114">
        <f>AG1792&lt;0</f>
        <v/>
      </c>
      <c r="AI1792" s="115">
        <f>IF(A1792=1,FALSE,(AND(AQ1792,AH1792,NOT(AI1791))))</f>
        <v/>
      </c>
      <c r="AJ1792" s="116">
        <f>(b*f_cd/L1792)*(a_1/2*J1792^2+a_2/3*J1792^3+a_3/4*J1792^4+a_4/5*J1792^5+a_5/6*J1792^6)+SUM(Q1792:R1792)</f>
        <v/>
      </c>
      <c r="AK1792">
        <f>AJ1792*(K1792-y+e)</f>
        <v/>
      </c>
      <c r="AL1792" s="118">
        <f>(b*f_cd/(L1792^2))*(a_1/3*J1792^3+a_2/4*J1792^4+a_3/5*J1792^5+a_4/6*J1792^6+a_5/7*J1792^7)+SUM(S1792:T1792)-AK1792</f>
        <v/>
      </c>
      <c r="AM1792" s="114">
        <f>AL1792&gt;0</f>
        <v/>
      </c>
      <c r="AN1792" s="115">
        <f>IF(A1792=1,FALSE,(AND(AQ1792,AM1792,NOT(AN1791))))</f>
        <v/>
      </c>
      <c r="AO1792">
        <f>IF(D1792=1,AND(AH1792,NOT(AI1792)),AND(AM1792,NOT(AN1792)))</f>
        <v/>
      </c>
      <c r="AP1792" s="119">
        <f>IF(D1792=1,AI1792,AN1792)</f>
        <v/>
      </c>
      <c r="AQ1792" s="125">
        <f>ABS(E1792)&lt;$AQ$2</f>
        <v/>
      </c>
      <c r="AS1792">
        <f>IF(AP1792,MAX(AS$3:AS1790)+1,"")</f>
        <v/>
      </c>
    </row>
    <row r="1793">
      <c r="A1793" t="n">
        <v>1703</v>
      </c>
      <c r="B1793" s="131">
        <f>IF(A1793=1,0,IF(AP1793,0.1*ε_cu1cd,0))</f>
        <v/>
      </c>
      <c r="C1793" s="131">
        <f>IF(A1793=1,0.1*ε_cu1cd,C1792+B1792)</f>
        <v/>
      </c>
      <c r="D1793" s="113">
        <f>IF('Нормальний переріз'!$D$68&gt;0,1,2)</f>
        <v/>
      </c>
      <c r="E1793" s="144">
        <f>IF(D1793=1,F1793,G1793)</f>
        <v/>
      </c>
      <c r="F1793" s="124">
        <f>IF(AI1792,0.11*ε_cu1cd,IF(AH1792,F1792*0.01,F1792))</f>
        <v/>
      </c>
      <c r="G1793" s="124">
        <f>IF(AP1792,-0.1*ε_cu1cd,IF(AM1792,G1792*0.01,G1792))</f>
        <v/>
      </c>
      <c r="H1793" s="113">
        <f>IF(A1793=1,E1793,IF(AO1792,H1792-E1792+E1793,IF(AP1792,0.8*H1792,H1792+E1793)))</f>
        <v/>
      </c>
      <c r="I1793" s="169">
        <f>(C1793-H1793)/h</f>
        <v/>
      </c>
      <c r="J1793">
        <f>C1793/(ε_c1cd)</f>
        <v/>
      </c>
      <c r="K1793">
        <f>C1793/I1793</f>
        <v/>
      </c>
      <c r="L1793" s="131">
        <f>I1793/(ε_c1cd)</f>
        <v/>
      </c>
      <c r="M1793">
        <f>I1793*(K1793-Z_s1)</f>
        <v/>
      </c>
      <c r="N1793">
        <f>I1793*(K1793-Z_s2)</f>
        <v/>
      </c>
      <c r="O1793">
        <f>E_s*M1793</f>
        <v/>
      </c>
      <c r="P1793">
        <f>E_s*N1793</f>
        <v/>
      </c>
      <c r="Q1793">
        <f>O1793*A_s1</f>
        <v/>
      </c>
      <c r="R1793">
        <f>P1793*A_s2</f>
        <v/>
      </c>
      <c r="S1793">
        <f>Q1793*($K1793-Z_s1)</f>
        <v/>
      </c>
      <c r="T1793">
        <f>R1793*($K1793-Z_s2)</f>
        <v/>
      </c>
      <c r="U1793">
        <f>(INDIRECT("a_"&amp;U$2)/(U$2+1))*(($C1793^(U$2+1)-$H1793^(U$2+1))/(ε_c1cd^(U$2+1)))</f>
        <v/>
      </c>
      <c r="V1793">
        <f>(INDIRECT("a_"&amp;V$2)/(V$2+1))*(($C1793^(V$2+1)-$H1793^(V$2+1))/(ε_c1cd^(V$2+1)))</f>
        <v/>
      </c>
      <c r="W1793">
        <f>(INDIRECT("a_"&amp;W$2)/(W$2+1))*(($C1793^(W$2+1)-$H1793^(W$2+1))/(ε_c1cd^(W$2+1)))</f>
        <v/>
      </c>
      <c r="X1793">
        <f>(INDIRECT("a_"&amp;X$2)/(X$2+1))*(($C1793^(X$2+1)-$H1793^(X$2+1))/(ε_c1cd^(X$2+1)))</f>
        <v/>
      </c>
      <c r="Y1793">
        <f>(INDIRECT("a_"&amp;Y$2)/(Y$2+1))*(($C1793^(Y$2+1)-$H1793^(Y$2+1))/(ε_c1cd^(Y$2+1)))</f>
        <v/>
      </c>
      <c r="Z1793">
        <f>(INDIRECT("a_"&amp;Z$2)/(Z$2+2))*(($C1793^(Z$2+2)-$H1793^(Z$2+2))/(ε_c1cd^(Z$2+2)))</f>
        <v/>
      </c>
      <c r="AA1793">
        <f>(INDIRECT("a_"&amp;AA$2)/(AA$2+2))*(($C1793^(AA$2+2)-$H1793^(AA$2+2))/(ε_c1cd^(AA$2+2)))</f>
        <v/>
      </c>
      <c r="AB1793">
        <f>(INDIRECT("a_"&amp;AB$2)/(AB$2+2))*(($C1793^(AB$2+2)-$H1793^(AB$2+2))/(ε_c1cd^(AB$2+2)))</f>
        <v/>
      </c>
      <c r="AC1793">
        <f>(INDIRECT("a_"&amp;AC$2)/(AC$2+2))*(($C1793^(AC$2+2)-$H1793^(AC$2+2))/(ε_c1cd^(AC$2+2)))</f>
        <v/>
      </c>
      <c r="AD1793">
        <f>(INDIRECT("a_"&amp;AD$2)/(AD$2+2))*(($C1793^(AD$2+2)-$H1793^(AD$2+2))/(ε_c1cd^(AD$2+2)))</f>
        <v/>
      </c>
      <c r="AE1793" s="111">
        <f>(b*f_cd/L1793)*SUM(U1793:Y1793)+SUM(Q1793:R1793)</f>
        <v/>
      </c>
      <c r="AF1793" s="112">
        <f>AE1793*(K1793-y+e)</f>
        <v/>
      </c>
      <c r="AG1793" s="113">
        <f>(b*f_cd/(L1793^2))*SUM(Z1793:AD1793)+SUM(S1793:T1793)-AF1793</f>
        <v/>
      </c>
      <c r="AH1793" s="114">
        <f>AG1793&lt;0</f>
        <v/>
      </c>
      <c r="AI1793" s="115">
        <f>IF(A1793=1,FALSE,(AND(AQ1793,AH1793,NOT(AI1792))))</f>
        <v/>
      </c>
      <c r="AJ1793" s="116">
        <f>(b*f_cd/L1793)*(a_1/2*J1793^2+a_2/3*J1793^3+a_3/4*J1793^4+a_4/5*J1793^5+a_5/6*J1793^6)+SUM(Q1793:R1793)</f>
        <v/>
      </c>
      <c r="AK1793">
        <f>AJ1793*(K1793-y+e)</f>
        <v/>
      </c>
      <c r="AL1793" s="118">
        <f>(b*f_cd/(L1793^2))*(a_1/3*J1793^3+a_2/4*J1793^4+a_3/5*J1793^5+a_4/6*J1793^6+a_5/7*J1793^7)+SUM(S1793:T1793)-AK1793</f>
        <v/>
      </c>
      <c r="AM1793" s="114">
        <f>AL1793&gt;0</f>
        <v/>
      </c>
      <c r="AN1793" s="115">
        <f>IF(A1793=1,FALSE,(AND(AQ1793,AM1793,NOT(AN1792))))</f>
        <v/>
      </c>
      <c r="AO1793">
        <f>IF(D1793=1,AND(AH1793,NOT(AI1793)),AND(AM1793,NOT(AN1793)))</f>
        <v/>
      </c>
      <c r="AP1793" s="119">
        <f>IF(D1793=1,AI1793,AN1793)</f>
        <v/>
      </c>
      <c r="AQ1793" s="125">
        <f>ABS(E1793)&lt;$AQ$2</f>
        <v/>
      </c>
      <c r="AS1793">
        <f>IF(AP1793,MAX(AS$3:AS1791)+1,"")</f>
        <v/>
      </c>
    </row>
    <row r="1794">
      <c r="A1794" t="n">
        <v>1704</v>
      </c>
      <c r="B1794" s="131">
        <f>IF(A1794=1,0,IF(AP1794,0.1*ε_cu1cd,0))</f>
        <v/>
      </c>
      <c r="C1794" s="131">
        <f>IF(A1794=1,0.1*ε_cu1cd,C1793+B1793)</f>
        <v/>
      </c>
      <c r="D1794" s="113">
        <f>IF('Нормальний переріз'!$D$68&gt;0,1,2)</f>
        <v/>
      </c>
      <c r="E1794" s="144">
        <f>IF(D1794=1,F1794,G1794)</f>
        <v/>
      </c>
      <c r="F1794" s="124">
        <f>IF(AI1793,0.11*ε_cu1cd,IF(AH1793,F1793*0.01,F1793))</f>
        <v/>
      </c>
      <c r="G1794" s="124">
        <f>IF(AP1793,-0.1*ε_cu1cd,IF(AM1793,G1793*0.01,G1793))</f>
        <v/>
      </c>
      <c r="H1794" s="113">
        <f>IF(A1794=1,E1794,IF(AO1793,H1793-E1793+E1794,IF(AP1793,0.8*H1793,H1793+E1794)))</f>
        <v/>
      </c>
      <c r="I1794" s="169">
        <f>(C1794-H1794)/h</f>
        <v/>
      </c>
      <c r="J1794">
        <f>C1794/(ε_c1cd)</f>
        <v/>
      </c>
      <c r="K1794">
        <f>C1794/I1794</f>
        <v/>
      </c>
      <c r="L1794" s="131">
        <f>I1794/(ε_c1cd)</f>
        <v/>
      </c>
      <c r="M1794">
        <f>I1794*(K1794-Z_s1)</f>
        <v/>
      </c>
      <c r="N1794">
        <f>I1794*(K1794-Z_s2)</f>
        <v/>
      </c>
      <c r="O1794">
        <f>E_s*M1794</f>
        <v/>
      </c>
      <c r="P1794">
        <f>E_s*N1794</f>
        <v/>
      </c>
      <c r="Q1794">
        <f>O1794*A_s1</f>
        <v/>
      </c>
      <c r="R1794">
        <f>P1794*A_s2</f>
        <v/>
      </c>
      <c r="S1794">
        <f>Q1794*($K1794-Z_s1)</f>
        <v/>
      </c>
      <c r="T1794">
        <f>R1794*($K1794-Z_s2)</f>
        <v/>
      </c>
      <c r="U1794">
        <f>(INDIRECT("a_"&amp;U$2)/(U$2+1))*(($C1794^(U$2+1)-$H1794^(U$2+1))/(ε_c1cd^(U$2+1)))</f>
        <v/>
      </c>
      <c r="V1794">
        <f>(INDIRECT("a_"&amp;V$2)/(V$2+1))*(($C1794^(V$2+1)-$H1794^(V$2+1))/(ε_c1cd^(V$2+1)))</f>
        <v/>
      </c>
      <c r="W1794">
        <f>(INDIRECT("a_"&amp;W$2)/(W$2+1))*(($C1794^(W$2+1)-$H1794^(W$2+1))/(ε_c1cd^(W$2+1)))</f>
        <v/>
      </c>
      <c r="X1794">
        <f>(INDIRECT("a_"&amp;X$2)/(X$2+1))*(($C1794^(X$2+1)-$H1794^(X$2+1))/(ε_c1cd^(X$2+1)))</f>
        <v/>
      </c>
      <c r="Y1794">
        <f>(INDIRECT("a_"&amp;Y$2)/(Y$2+1))*(($C1794^(Y$2+1)-$H1794^(Y$2+1))/(ε_c1cd^(Y$2+1)))</f>
        <v/>
      </c>
      <c r="Z1794">
        <f>(INDIRECT("a_"&amp;Z$2)/(Z$2+2))*(($C1794^(Z$2+2)-$H1794^(Z$2+2))/(ε_c1cd^(Z$2+2)))</f>
        <v/>
      </c>
      <c r="AA1794">
        <f>(INDIRECT("a_"&amp;AA$2)/(AA$2+2))*(($C1794^(AA$2+2)-$H1794^(AA$2+2))/(ε_c1cd^(AA$2+2)))</f>
        <v/>
      </c>
      <c r="AB1794">
        <f>(INDIRECT("a_"&amp;AB$2)/(AB$2+2))*(($C1794^(AB$2+2)-$H1794^(AB$2+2))/(ε_c1cd^(AB$2+2)))</f>
        <v/>
      </c>
      <c r="AC1794">
        <f>(INDIRECT("a_"&amp;AC$2)/(AC$2+2))*(($C1794^(AC$2+2)-$H1794^(AC$2+2))/(ε_c1cd^(AC$2+2)))</f>
        <v/>
      </c>
      <c r="AD1794">
        <f>(INDIRECT("a_"&amp;AD$2)/(AD$2+2))*(($C1794^(AD$2+2)-$H1794^(AD$2+2))/(ε_c1cd^(AD$2+2)))</f>
        <v/>
      </c>
      <c r="AE1794" s="111">
        <f>(b*f_cd/L1794)*SUM(U1794:Y1794)+SUM(Q1794:R1794)</f>
        <v/>
      </c>
      <c r="AF1794" s="112">
        <f>AE1794*(K1794-y+e)</f>
        <v/>
      </c>
      <c r="AG1794" s="113">
        <f>(b*f_cd/(L1794^2))*SUM(Z1794:AD1794)+SUM(S1794:T1794)-AF1794</f>
        <v/>
      </c>
      <c r="AH1794" s="114">
        <f>AG1794&lt;0</f>
        <v/>
      </c>
      <c r="AI1794" s="115">
        <f>IF(A1794=1,FALSE,(AND(AQ1794,AH1794,NOT(AI1793))))</f>
        <v/>
      </c>
      <c r="AJ1794" s="116">
        <f>(b*f_cd/L1794)*(a_1/2*J1794^2+a_2/3*J1794^3+a_3/4*J1794^4+a_4/5*J1794^5+a_5/6*J1794^6)+SUM(Q1794:R1794)</f>
        <v/>
      </c>
      <c r="AK1794">
        <f>AJ1794*(K1794-y+e)</f>
        <v/>
      </c>
      <c r="AL1794" s="118">
        <f>(b*f_cd/(L1794^2))*(a_1/3*J1794^3+a_2/4*J1794^4+a_3/5*J1794^5+a_4/6*J1794^6+a_5/7*J1794^7)+SUM(S1794:T1794)-AK1794</f>
        <v/>
      </c>
      <c r="AM1794" s="114">
        <f>AL1794&gt;0</f>
        <v/>
      </c>
      <c r="AN1794" s="115">
        <f>IF(A1794=1,FALSE,(AND(AQ1794,AM1794,NOT(AN1793))))</f>
        <v/>
      </c>
      <c r="AO1794">
        <f>IF(D1794=1,AND(AH1794,NOT(AI1794)),AND(AM1794,NOT(AN1794)))</f>
        <v/>
      </c>
      <c r="AP1794" s="119">
        <f>IF(D1794=1,AI1794,AN1794)</f>
        <v/>
      </c>
      <c r="AQ1794" s="125">
        <f>ABS(E1794)&lt;$AQ$2</f>
        <v/>
      </c>
      <c r="AS1794">
        <f>IF(AP1794,MAX(AS$3:AS1792)+1,"")</f>
        <v/>
      </c>
    </row>
    <row r="1795">
      <c r="A1795" t="n">
        <v>1705</v>
      </c>
      <c r="B1795" s="131">
        <f>IF(A1795=1,0,IF(AP1795,0.1*ε_cu1cd,0))</f>
        <v/>
      </c>
      <c r="C1795" s="131">
        <f>IF(A1795=1,0.1*ε_cu1cd,C1794+B1794)</f>
        <v/>
      </c>
      <c r="D1795" s="113">
        <f>IF('Нормальний переріз'!$D$68&gt;0,1,2)</f>
        <v/>
      </c>
      <c r="E1795" s="144">
        <f>IF(D1795=1,F1795,G1795)</f>
        <v/>
      </c>
      <c r="F1795" s="124">
        <f>IF(AI1794,0.11*ε_cu1cd,IF(AH1794,F1794*0.01,F1794))</f>
        <v/>
      </c>
      <c r="G1795" s="124">
        <f>IF(AP1794,-0.1*ε_cu1cd,IF(AM1794,G1794*0.01,G1794))</f>
        <v/>
      </c>
      <c r="H1795" s="113">
        <f>IF(A1795=1,E1795,IF(AO1794,H1794-E1794+E1795,IF(AP1794,0.8*H1794,H1794+E1795)))</f>
        <v/>
      </c>
      <c r="I1795" s="169">
        <f>(C1795-H1795)/h</f>
        <v/>
      </c>
      <c r="J1795">
        <f>C1795/(ε_c1cd)</f>
        <v/>
      </c>
      <c r="K1795">
        <f>C1795/I1795</f>
        <v/>
      </c>
      <c r="L1795" s="131">
        <f>I1795/(ε_c1cd)</f>
        <v/>
      </c>
      <c r="M1795">
        <f>I1795*(K1795-Z_s1)</f>
        <v/>
      </c>
      <c r="N1795">
        <f>I1795*(K1795-Z_s2)</f>
        <v/>
      </c>
      <c r="O1795">
        <f>E_s*M1795</f>
        <v/>
      </c>
      <c r="P1795">
        <f>E_s*N1795</f>
        <v/>
      </c>
      <c r="Q1795">
        <f>O1795*A_s1</f>
        <v/>
      </c>
      <c r="R1795">
        <f>P1795*A_s2</f>
        <v/>
      </c>
      <c r="S1795">
        <f>Q1795*($K1795-Z_s1)</f>
        <v/>
      </c>
      <c r="T1795">
        <f>R1795*($K1795-Z_s2)</f>
        <v/>
      </c>
      <c r="U1795">
        <f>(INDIRECT("a_"&amp;U$2)/(U$2+1))*(($C1795^(U$2+1)-$H1795^(U$2+1))/(ε_c1cd^(U$2+1)))</f>
        <v/>
      </c>
      <c r="V1795">
        <f>(INDIRECT("a_"&amp;V$2)/(V$2+1))*(($C1795^(V$2+1)-$H1795^(V$2+1))/(ε_c1cd^(V$2+1)))</f>
        <v/>
      </c>
      <c r="W1795">
        <f>(INDIRECT("a_"&amp;W$2)/(W$2+1))*(($C1795^(W$2+1)-$H1795^(W$2+1))/(ε_c1cd^(W$2+1)))</f>
        <v/>
      </c>
      <c r="X1795">
        <f>(INDIRECT("a_"&amp;X$2)/(X$2+1))*(($C1795^(X$2+1)-$H1795^(X$2+1))/(ε_c1cd^(X$2+1)))</f>
        <v/>
      </c>
      <c r="Y1795">
        <f>(INDIRECT("a_"&amp;Y$2)/(Y$2+1))*(($C1795^(Y$2+1)-$H1795^(Y$2+1))/(ε_c1cd^(Y$2+1)))</f>
        <v/>
      </c>
      <c r="Z1795">
        <f>(INDIRECT("a_"&amp;Z$2)/(Z$2+2))*(($C1795^(Z$2+2)-$H1795^(Z$2+2))/(ε_c1cd^(Z$2+2)))</f>
        <v/>
      </c>
      <c r="AA1795">
        <f>(INDIRECT("a_"&amp;AA$2)/(AA$2+2))*(($C1795^(AA$2+2)-$H1795^(AA$2+2))/(ε_c1cd^(AA$2+2)))</f>
        <v/>
      </c>
      <c r="AB1795">
        <f>(INDIRECT("a_"&amp;AB$2)/(AB$2+2))*(($C1795^(AB$2+2)-$H1795^(AB$2+2))/(ε_c1cd^(AB$2+2)))</f>
        <v/>
      </c>
      <c r="AC1795">
        <f>(INDIRECT("a_"&amp;AC$2)/(AC$2+2))*(($C1795^(AC$2+2)-$H1795^(AC$2+2))/(ε_c1cd^(AC$2+2)))</f>
        <v/>
      </c>
      <c r="AD1795">
        <f>(INDIRECT("a_"&amp;AD$2)/(AD$2+2))*(($C1795^(AD$2+2)-$H1795^(AD$2+2))/(ε_c1cd^(AD$2+2)))</f>
        <v/>
      </c>
      <c r="AE1795" s="111">
        <f>(b*f_cd/L1795)*SUM(U1795:Y1795)+SUM(Q1795:R1795)</f>
        <v/>
      </c>
      <c r="AF1795" s="112">
        <f>AE1795*(K1795-y+e)</f>
        <v/>
      </c>
      <c r="AG1795" s="113">
        <f>(b*f_cd/(L1795^2))*SUM(Z1795:AD1795)+SUM(S1795:T1795)-AF1795</f>
        <v/>
      </c>
      <c r="AH1795" s="114">
        <f>AG1795&lt;0</f>
        <v/>
      </c>
      <c r="AI1795" s="115">
        <f>IF(A1795=1,FALSE,(AND(AQ1795,AH1795,NOT(AI1794))))</f>
        <v/>
      </c>
      <c r="AJ1795" s="116">
        <f>(b*f_cd/L1795)*(a_1/2*J1795^2+a_2/3*J1795^3+a_3/4*J1795^4+a_4/5*J1795^5+a_5/6*J1795^6)+SUM(Q1795:R1795)</f>
        <v/>
      </c>
      <c r="AK1795">
        <f>AJ1795*(K1795-y+e)</f>
        <v/>
      </c>
      <c r="AL1795" s="118">
        <f>(b*f_cd/(L1795^2))*(a_1/3*J1795^3+a_2/4*J1795^4+a_3/5*J1795^5+a_4/6*J1795^6+a_5/7*J1795^7)+SUM(S1795:T1795)-AK1795</f>
        <v/>
      </c>
      <c r="AM1795" s="114">
        <f>AL1795&gt;0</f>
        <v/>
      </c>
      <c r="AN1795" s="115">
        <f>IF(A1795=1,FALSE,(AND(AQ1795,AM1795,NOT(AN1794))))</f>
        <v/>
      </c>
      <c r="AO1795">
        <f>IF(D1795=1,AND(AH1795,NOT(AI1795)),AND(AM1795,NOT(AN1795)))</f>
        <v/>
      </c>
      <c r="AP1795" s="119">
        <f>IF(D1795=1,AI1795,AN1795)</f>
        <v/>
      </c>
      <c r="AQ1795" s="125">
        <f>ABS(E1795)&lt;$AQ$2</f>
        <v/>
      </c>
      <c r="AS1795">
        <f>IF(AP1795,MAX(AS$3:AS1793)+1,"")</f>
        <v/>
      </c>
    </row>
    <row r="1796">
      <c r="A1796" t="n">
        <v>1706</v>
      </c>
      <c r="B1796" s="131">
        <f>IF(A1796=1,0,IF(AP1796,0.1*ε_cu1cd,0))</f>
        <v/>
      </c>
      <c r="C1796" s="131">
        <f>IF(A1796=1,0.1*ε_cu1cd,C1795+B1795)</f>
        <v/>
      </c>
      <c r="D1796" s="113">
        <f>IF('Нормальний переріз'!$D$68&gt;0,1,2)</f>
        <v/>
      </c>
      <c r="E1796" s="144">
        <f>IF(D1796=1,F1796,G1796)</f>
        <v/>
      </c>
      <c r="F1796" s="124">
        <f>IF(AI1795,0.11*ε_cu1cd,IF(AH1795,F1795*0.01,F1795))</f>
        <v/>
      </c>
      <c r="G1796" s="124">
        <f>IF(AP1795,-0.1*ε_cu1cd,IF(AM1795,G1795*0.01,G1795))</f>
        <v/>
      </c>
      <c r="H1796" s="113">
        <f>IF(A1796=1,E1796,IF(AO1795,H1795-E1795+E1796,IF(AP1795,0.8*H1795,H1795+E1796)))</f>
        <v/>
      </c>
      <c r="I1796" s="169">
        <f>(C1796-H1796)/h</f>
        <v/>
      </c>
      <c r="J1796">
        <f>C1796/(ε_c1cd)</f>
        <v/>
      </c>
      <c r="K1796">
        <f>C1796/I1796</f>
        <v/>
      </c>
      <c r="L1796" s="131">
        <f>I1796/(ε_c1cd)</f>
        <v/>
      </c>
      <c r="M1796">
        <f>I1796*(K1796-Z_s1)</f>
        <v/>
      </c>
      <c r="N1796">
        <f>I1796*(K1796-Z_s2)</f>
        <v/>
      </c>
      <c r="O1796">
        <f>E_s*M1796</f>
        <v/>
      </c>
      <c r="P1796">
        <f>E_s*N1796</f>
        <v/>
      </c>
      <c r="Q1796">
        <f>O1796*A_s1</f>
        <v/>
      </c>
      <c r="R1796">
        <f>P1796*A_s2</f>
        <v/>
      </c>
      <c r="S1796">
        <f>Q1796*($K1796-Z_s1)</f>
        <v/>
      </c>
      <c r="T1796">
        <f>R1796*($K1796-Z_s2)</f>
        <v/>
      </c>
      <c r="U1796">
        <f>(INDIRECT("a_"&amp;U$2)/(U$2+1))*(($C1796^(U$2+1)-$H1796^(U$2+1))/(ε_c1cd^(U$2+1)))</f>
        <v/>
      </c>
      <c r="V1796">
        <f>(INDIRECT("a_"&amp;V$2)/(V$2+1))*(($C1796^(V$2+1)-$H1796^(V$2+1))/(ε_c1cd^(V$2+1)))</f>
        <v/>
      </c>
      <c r="W1796">
        <f>(INDIRECT("a_"&amp;W$2)/(W$2+1))*(($C1796^(W$2+1)-$H1796^(W$2+1))/(ε_c1cd^(W$2+1)))</f>
        <v/>
      </c>
      <c r="X1796">
        <f>(INDIRECT("a_"&amp;X$2)/(X$2+1))*(($C1796^(X$2+1)-$H1796^(X$2+1))/(ε_c1cd^(X$2+1)))</f>
        <v/>
      </c>
      <c r="Y1796">
        <f>(INDIRECT("a_"&amp;Y$2)/(Y$2+1))*(($C1796^(Y$2+1)-$H1796^(Y$2+1))/(ε_c1cd^(Y$2+1)))</f>
        <v/>
      </c>
      <c r="Z1796">
        <f>(INDIRECT("a_"&amp;Z$2)/(Z$2+2))*(($C1796^(Z$2+2)-$H1796^(Z$2+2))/(ε_c1cd^(Z$2+2)))</f>
        <v/>
      </c>
      <c r="AA1796">
        <f>(INDIRECT("a_"&amp;AA$2)/(AA$2+2))*(($C1796^(AA$2+2)-$H1796^(AA$2+2))/(ε_c1cd^(AA$2+2)))</f>
        <v/>
      </c>
      <c r="AB1796">
        <f>(INDIRECT("a_"&amp;AB$2)/(AB$2+2))*(($C1796^(AB$2+2)-$H1796^(AB$2+2))/(ε_c1cd^(AB$2+2)))</f>
        <v/>
      </c>
      <c r="AC1796">
        <f>(INDIRECT("a_"&amp;AC$2)/(AC$2+2))*(($C1796^(AC$2+2)-$H1796^(AC$2+2))/(ε_c1cd^(AC$2+2)))</f>
        <v/>
      </c>
      <c r="AD1796">
        <f>(INDIRECT("a_"&amp;AD$2)/(AD$2+2))*(($C1796^(AD$2+2)-$H1796^(AD$2+2))/(ε_c1cd^(AD$2+2)))</f>
        <v/>
      </c>
      <c r="AE1796" s="111">
        <f>(b*f_cd/L1796)*SUM(U1796:Y1796)+SUM(Q1796:R1796)</f>
        <v/>
      </c>
      <c r="AF1796" s="112">
        <f>AE1796*(K1796-y+e)</f>
        <v/>
      </c>
      <c r="AG1796" s="113">
        <f>(b*f_cd/(L1796^2))*SUM(Z1796:AD1796)+SUM(S1796:T1796)-AF1796</f>
        <v/>
      </c>
      <c r="AH1796" s="114">
        <f>AG1796&lt;0</f>
        <v/>
      </c>
      <c r="AI1796" s="115">
        <f>IF(A1796=1,FALSE,(AND(AQ1796,AH1796,NOT(AI1795))))</f>
        <v/>
      </c>
      <c r="AJ1796" s="116">
        <f>(b*f_cd/L1796)*(a_1/2*J1796^2+a_2/3*J1796^3+a_3/4*J1796^4+a_4/5*J1796^5+a_5/6*J1796^6)+SUM(Q1796:R1796)</f>
        <v/>
      </c>
      <c r="AK1796">
        <f>AJ1796*(K1796-y+e)</f>
        <v/>
      </c>
      <c r="AL1796" s="118">
        <f>(b*f_cd/(L1796^2))*(a_1/3*J1796^3+a_2/4*J1796^4+a_3/5*J1796^5+a_4/6*J1796^6+a_5/7*J1796^7)+SUM(S1796:T1796)-AK1796</f>
        <v/>
      </c>
      <c r="AM1796" s="114">
        <f>AL1796&gt;0</f>
        <v/>
      </c>
      <c r="AN1796" s="115">
        <f>IF(A1796=1,FALSE,(AND(AQ1796,AM1796,NOT(AN1795))))</f>
        <v/>
      </c>
      <c r="AO1796">
        <f>IF(D1796=1,AND(AH1796,NOT(AI1796)),AND(AM1796,NOT(AN1796)))</f>
        <v/>
      </c>
      <c r="AP1796" s="119">
        <f>IF(D1796=1,AI1796,AN1796)</f>
        <v/>
      </c>
      <c r="AQ1796" s="125">
        <f>ABS(E1796)&lt;$AQ$2</f>
        <v/>
      </c>
      <c r="AS1796">
        <f>IF(AP1796,MAX(AS$3:AS1794)+1,"")</f>
        <v/>
      </c>
    </row>
    <row r="1797">
      <c r="A1797" t="n">
        <v>1707</v>
      </c>
      <c r="B1797" s="131">
        <f>IF(A1797=1,0,IF(AP1797,0.1*ε_cu1cd,0))</f>
        <v/>
      </c>
      <c r="C1797" s="131">
        <f>IF(A1797=1,0.1*ε_cu1cd,C1796+B1796)</f>
        <v/>
      </c>
      <c r="D1797" s="113">
        <f>IF('Нормальний переріз'!$D$68&gt;0,1,2)</f>
        <v/>
      </c>
      <c r="E1797" s="144">
        <f>IF(D1797=1,F1797,G1797)</f>
        <v/>
      </c>
      <c r="F1797" s="124">
        <f>IF(AI1796,0.11*ε_cu1cd,IF(AH1796,F1796*0.01,F1796))</f>
        <v/>
      </c>
      <c r="G1797" s="124">
        <f>IF(AP1796,-0.1*ε_cu1cd,IF(AM1796,G1796*0.01,G1796))</f>
        <v/>
      </c>
      <c r="H1797" s="113">
        <f>IF(A1797=1,E1797,IF(AO1796,H1796-E1796+E1797,IF(AP1796,0.8*H1796,H1796+E1797)))</f>
        <v/>
      </c>
      <c r="I1797" s="169">
        <f>(C1797-H1797)/h</f>
        <v/>
      </c>
      <c r="J1797">
        <f>C1797/(ε_c1cd)</f>
        <v/>
      </c>
      <c r="K1797">
        <f>C1797/I1797</f>
        <v/>
      </c>
      <c r="L1797" s="131">
        <f>I1797/(ε_c1cd)</f>
        <v/>
      </c>
      <c r="M1797">
        <f>I1797*(K1797-Z_s1)</f>
        <v/>
      </c>
      <c r="N1797">
        <f>I1797*(K1797-Z_s2)</f>
        <v/>
      </c>
      <c r="O1797">
        <f>E_s*M1797</f>
        <v/>
      </c>
      <c r="P1797">
        <f>E_s*N1797</f>
        <v/>
      </c>
      <c r="Q1797">
        <f>O1797*A_s1</f>
        <v/>
      </c>
      <c r="R1797">
        <f>P1797*A_s2</f>
        <v/>
      </c>
      <c r="S1797">
        <f>Q1797*($K1797-Z_s1)</f>
        <v/>
      </c>
      <c r="T1797">
        <f>R1797*($K1797-Z_s2)</f>
        <v/>
      </c>
      <c r="U1797">
        <f>(INDIRECT("a_"&amp;U$2)/(U$2+1))*(($C1797^(U$2+1)-$H1797^(U$2+1))/(ε_c1cd^(U$2+1)))</f>
        <v/>
      </c>
      <c r="V1797">
        <f>(INDIRECT("a_"&amp;V$2)/(V$2+1))*(($C1797^(V$2+1)-$H1797^(V$2+1))/(ε_c1cd^(V$2+1)))</f>
        <v/>
      </c>
      <c r="W1797">
        <f>(INDIRECT("a_"&amp;W$2)/(W$2+1))*(($C1797^(W$2+1)-$H1797^(W$2+1))/(ε_c1cd^(W$2+1)))</f>
        <v/>
      </c>
      <c r="X1797">
        <f>(INDIRECT("a_"&amp;X$2)/(X$2+1))*(($C1797^(X$2+1)-$H1797^(X$2+1))/(ε_c1cd^(X$2+1)))</f>
        <v/>
      </c>
      <c r="Y1797">
        <f>(INDIRECT("a_"&amp;Y$2)/(Y$2+1))*(($C1797^(Y$2+1)-$H1797^(Y$2+1))/(ε_c1cd^(Y$2+1)))</f>
        <v/>
      </c>
      <c r="Z1797">
        <f>(INDIRECT("a_"&amp;Z$2)/(Z$2+2))*(($C1797^(Z$2+2)-$H1797^(Z$2+2))/(ε_c1cd^(Z$2+2)))</f>
        <v/>
      </c>
      <c r="AA1797">
        <f>(INDIRECT("a_"&amp;AA$2)/(AA$2+2))*(($C1797^(AA$2+2)-$H1797^(AA$2+2))/(ε_c1cd^(AA$2+2)))</f>
        <v/>
      </c>
      <c r="AB1797">
        <f>(INDIRECT("a_"&amp;AB$2)/(AB$2+2))*(($C1797^(AB$2+2)-$H1797^(AB$2+2))/(ε_c1cd^(AB$2+2)))</f>
        <v/>
      </c>
      <c r="AC1797">
        <f>(INDIRECT("a_"&amp;AC$2)/(AC$2+2))*(($C1797^(AC$2+2)-$H1797^(AC$2+2))/(ε_c1cd^(AC$2+2)))</f>
        <v/>
      </c>
      <c r="AD1797">
        <f>(INDIRECT("a_"&amp;AD$2)/(AD$2+2))*(($C1797^(AD$2+2)-$H1797^(AD$2+2))/(ε_c1cd^(AD$2+2)))</f>
        <v/>
      </c>
      <c r="AE1797" s="111">
        <f>(b*f_cd/L1797)*SUM(U1797:Y1797)+SUM(Q1797:R1797)</f>
        <v/>
      </c>
      <c r="AF1797" s="112">
        <f>AE1797*(K1797-y+e)</f>
        <v/>
      </c>
      <c r="AG1797" s="113">
        <f>(b*f_cd/(L1797^2))*SUM(Z1797:AD1797)+SUM(S1797:T1797)-AF1797</f>
        <v/>
      </c>
      <c r="AH1797" s="114">
        <f>AG1797&lt;0</f>
        <v/>
      </c>
      <c r="AI1797" s="115">
        <f>IF(A1797=1,FALSE,(AND(AQ1797,AH1797,NOT(AI1796))))</f>
        <v/>
      </c>
      <c r="AJ1797" s="116">
        <f>(b*f_cd/L1797)*(a_1/2*J1797^2+a_2/3*J1797^3+a_3/4*J1797^4+a_4/5*J1797^5+a_5/6*J1797^6)+SUM(Q1797:R1797)</f>
        <v/>
      </c>
      <c r="AK1797">
        <f>AJ1797*(K1797-y+e)</f>
        <v/>
      </c>
      <c r="AL1797" s="118">
        <f>(b*f_cd/(L1797^2))*(a_1/3*J1797^3+a_2/4*J1797^4+a_3/5*J1797^5+a_4/6*J1797^6+a_5/7*J1797^7)+SUM(S1797:T1797)-AK1797</f>
        <v/>
      </c>
      <c r="AM1797" s="114">
        <f>AL1797&gt;0</f>
        <v/>
      </c>
      <c r="AN1797" s="115">
        <f>IF(A1797=1,FALSE,(AND(AQ1797,AM1797,NOT(AN1796))))</f>
        <v/>
      </c>
      <c r="AO1797">
        <f>IF(D1797=1,AND(AH1797,NOT(AI1797)),AND(AM1797,NOT(AN1797)))</f>
        <v/>
      </c>
      <c r="AP1797" s="119">
        <f>IF(D1797=1,AI1797,AN1797)</f>
        <v/>
      </c>
      <c r="AQ1797" s="125">
        <f>ABS(E1797)&lt;$AQ$2</f>
        <v/>
      </c>
      <c r="AS1797">
        <f>IF(AP1797,MAX(AS$3:AS1795)+1,"")</f>
        <v/>
      </c>
    </row>
    <row r="1798">
      <c r="A1798" t="n">
        <v>1708</v>
      </c>
      <c r="B1798" s="131">
        <f>IF(A1798=1,0,IF(AP1798,0.1*ε_cu1cd,0))</f>
        <v/>
      </c>
      <c r="C1798" s="131">
        <f>IF(A1798=1,0.1*ε_cu1cd,C1797+B1797)</f>
        <v/>
      </c>
      <c r="D1798" s="113">
        <f>IF('Нормальний переріз'!$D$68&gt;0,1,2)</f>
        <v/>
      </c>
      <c r="E1798" s="144">
        <f>IF(D1798=1,F1798,G1798)</f>
        <v/>
      </c>
      <c r="F1798" s="124">
        <f>IF(AI1797,0.11*ε_cu1cd,IF(AH1797,F1797*0.01,F1797))</f>
        <v/>
      </c>
      <c r="G1798" s="124">
        <f>IF(AP1797,-0.1*ε_cu1cd,IF(AM1797,G1797*0.01,G1797))</f>
        <v/>
      </c>
      <c r="H1798" s="113">
        <f>IF(A1798=1,E1798,IF(AO1797,H1797-E1797+E1798,IF(AP1797,0.8*H1797,H1797+E1798)))</f>
        <v/>
      </c>
      <c r="I1798" s="169">
        <f>(C1798-H1798)/h</f>
        <v/>
      </c>
      <c r="J1798">
        <f>C1798/(ε_c1cd)</f>
        <v/>
      </c>
      <c r="K1798">
        <f>C1798/I1798</f>
        <v/>
      </c>
      <c r="L1798" s="131">
        <f>I1798/(ε_c1cd)</f>
        <v/>
      </c>
      <c r="M1798">
        <f>I1798*(K1798-Z_s1)</f>
        <v/>
      </c>
      <c r="N1798">
        <f>I1798*(K1798-Z_s2)</f>
        <v/>
      </c>
      <c r="O1798">
        <f>E_s*M1798</f>
        <v/>
      </c>
      <c r="P1798">
        <f>E_s*N1798</f>
        <v/>
      </c>
      <c r="Q1798">
        <f>O1798*A_s1</f>
        <v/>
      </c>
      <c r="R1798">
        <f>P1798*A_s2</f>
        <v/>
      </c>
      <c r="S1798">
        <f>Q1798*($K1798-Z_s1)</f>
        <v/>
      </c>
      <c r="T1798">
        <f>R1798*($K1798-Z_s2)</f>
        <v/>
      </c>
      <c r="U1798">
        <f>(INDIRECT("a_"&amp;U$2)/(U$2+1))*(($C1798^(U$2+1)-$H1798^(U$2+1))/(ε_c1cd^(U$2+1)))</f>
        <v/>
      </c>
      <c r="V1798">
        <f>(INDIRECT("a_"&amp;V$2)/(V$2+1))*(($C1798^(V$2+1)-$H1798^(V$2+1))/(ε_c1cd^(V$2+1)))</f>
        <v/>
      </c>
      <c r="W1798">
        <f>(INDIRECT("a_"&amp;W$2)/(W$2+1))*(($C1798^(W$2+1)-$H1798^(W$2+1))/(ε_c1cd^(W$2+1)))</f>
        <v/>
      </c>
      <c r="X1798">
        <f>(INDIRECT("a_"&amp;X$2)/(X$2+1))*(($C1798^(X$2+1)-$H1798^(X$2+1))/(ε_c1cd^(X$2+1)))</f>
        <v/>
      </c>
      <c r="Y1798">
        <f>(INDIRECT("a_"&amp;Y$2)/(Y$2+1))*(($C1798^(Y$2+1)-$H1798^(Y$2+1))/(ε_c1cd^(Y$2+1)))</f>
        <v/>
      </c>
      <c r="Z1798">
        <f>(INDIRECT("a_"&amp;Z$2)/(Z$2+2))*(($C1798^(Z$2+2)-$H1798^(Z$2+2))/(ε_c1cd^(Z$2+2)))</f>
        <v/>
      </c>
      <c r="AA1798">
        <f>(INDIRECT("a_"&amp;AA$2)/(AA$2+2))*(($C1798^(AA$2+2)-$H1798^(AA$2+2))/(ε_c1cd^(AA$2+2)))</f>
        <v/>
      </c>
      <c r="AB1798">
        <f>(INDIRECT("a_"&amp;AB$2)/(AB$2+2))*(($C1798^(AB$2+2)-$H1798^(AB$2+2))/(ε_c1cd^(AB$2+2)))</f>
        <v/>
      </c>
      <c r="AC1798">
        <f>(INDIRECT("a_"&amp;AC$2)/(AC$2+2))*(($C1798^(AC$2+2)-$H1798^(AC$2+2))/(ε_c1cd^(AC$2+2)))</f>
        <v/>
      </c>
      <c r="AD1798">
        <f>(INDIRECT("a_"&amp;AD$2)/(AD$2+2))*(($C1798^(AD$2+2)-$H1798^(AD$2+2))/(ε_c1cd^(AD$2+2)))</f>
        <v/>
      </c>
      <c r="AE1798" s="111">
        <f>(b*f_cd/L1798)*SUM(U1798:Y1798)+SUM(Q1798:R1798)</f>
        <v/>
      </c>
      <c r="AF1798" s="112">
        <f>AE1798*(K1798-y+e)</f>
        <v/>
      </c>
      <c r="AG1798" s="113">
        <f>(b*f_cd/(L1798^2))*SUM(Z1798:AD1798)+SUM(S1798:T1798)-AF1798</f>
        <v/>
      </c>
      <c r="AH1798" s="114">
        <f>AG1798&lt;0</f>
        <v/>
      </c>
      <c r="AI1798" s="115">
        <f>IF(A1798=1,FALSE,(AND(AQ1798,AH1798,NOT(AI1797))))</f>
        <v/>
      </c>
      <c r="AJ1798" s="116">
        <f>(b*f_cd/L1798)*(a_1/2*J1798^2+a_2/3*J1798^3+a_3/4*J1798^4+a_4/5*J1798^5+a_5/6*J1798^6)+SUM(Q1798:R1798)</f>
        <v/>
      </c>
      <c r="AK1798">
        <f>AJ1798*(K1798-y+e)</f>
        <v/>
      </c>
      <c r="AL1798" s="118">
        <f>(b*f_cd/(L1798^2))*(a_1/3*J1798^3+a_2/4*J1798^4+a_3/5*J1798^5+a_4/6*J1798^6+a_5/7*J1798^7)+SUM(S1798:T1798)-AK1798</f>
        <v/>
      </c>
      <c r="AM1798" s="114">
        <f>AL1798&gt;0</f>
        <v/>
      </c>
      <c r="AN1798" s="115">
        <f>IF(A1798=1,FALSE,(AND(AQ1798,AM1798,NOT(AN1797))))</f>
        <v/>
      </c>
      <c r="AO1798">
        <f>IF(D1798=1,AND(AH1798,NOT(AI1798)),AND(AM1798,NOT(AN1798)))</f>
        <v/>
      </c>
      <c r="AP1798" s="119">
        <f>IF(D1798=1,AI1798,AN1798)</f>
        <v/>
      </c>
      <c r="AQ1798" s="125">
        <f>ABS(E1798)&lt;$AQ$2</f>
        <v/>
      </c>
      <c r="AS1798">
        <f>IF(AP1798,MAX(AS$3:AS1796)+1,"")</f>
        <v/>
      </c>
    </row>
    <row r="1799">
      <c r="A1799" t="n">
        <v>1709</v>
      </c>
      <c r="B1799" s="131">
        <f>IF(A1799=1,0,IF(AP1799,0.1*ε_cu1cd,0))</f>
        <v/>
      </c>
      <c r="C1799" s="131">
        <f>IF(A1799=1,0.1*ε_cu1cd,C1798+B1798)</f>
        <v/>
      </c>
      <c r="D1799" s="113">
        <f>IF('Нормальний переріз'!$D$68&gt;0,1,2)</f>
        <v/>
      </c>
      <c r="E1799" s="144">
        <f>IF(D1799=1,F1799,G1799)</f>
        <v/>
      </c>
      <c r="F1799" s="124">
        <f>IF(AI1798,0.11*ε_cu1cd,IF(AH1798,F1798*0.01,F1798))</f>
        <v/>
      </c>
      <c r="G1799" s="124">
        <f>IF(AP1798,-0.1*ε_cu1cd,IF(AM1798,G1798*0.01,G1798))</f>
        <v/>
      </c>
      <c r="H1799" s="113">
        <f>IF(A1799=1,E1799,IF(AO1798,H1798-E1798+E1799,IF(AP1798,0.8*H1798,H1798+E1799)))</f>
        <v/>
      </c>
      <c r="I1799" s="169">
        <f>(C1799-H1799)/h</f>
        <v/>
      </c>
      <c r="J1799">
        <f>C1799/(ε_c1cd)</f>
        <v/>
      </c>
      <c r="K1799">
        <f>C1799/I1799</f>
        <v/>
      </c>
      <c r="L1799" s="131">
        <f>I1799/(ε_c1cd)</f>
        <v/>
      </c>
      <c r="M1799">
        <f>I1799*(K1799-Z_s1)</f>
        <v/>
      </c>
      <c r="N1799">
        <f>I1799*(K1799-Z_s2)</f>
        <v/>
      </c>
      <c r="O1799">
        <f>E_s*M1799</f>
        <v/>
      </c>
      <c r="P1799">
        <f>E_s*N1799</f>
        <v/>
      </c>
      <c r="Q1799">
        <f>O1799*A_s1</f>
        <v/>
      </c>
      <c r="R1799">
        <f>P1799*A_s2</f>
        <v/>
      </c>
      <c r="S1799">
        <f>Q1799*($K1799-Z_s1)</f>
        <v/>
      </c>
      <c r="T1799">
        <f>R1799*($K1799-Z_s2)</f>
        <v/>
      </c>
      <c r="U1799">
        <f>(INDIRECT("a_"&amp;U$2)/(U$2+1))*(($C1799^(U$2+1)-$H1799^(U$2+1))/(ε_c1cd^(U$2+1)))</f>
        <v/>
      </c>
      <c r="V1799">
        <f>(INDIRECT("a_"&amp;V$2)/(V$2+1))*(($C1799^(V$2+1)-$H1799^(V$2+1))/(ε_c1cd^(V$2+1)))</f>
        <v/>
      </c>
      <c r="W1799">
        <f>(INDIRECT("a_"&amp;W$2)/(W$2+1))*(($C1799^(W$2+1)-$H1799^(W$2+1))/(ε_c1cd^(W$2+1)))</f>
        <v/>
      </c>
      <c r="X1799">
        <f>(INDIRECT("a_"&amp;X$2)/(X$2+1))*(($C1799^(X$2+1)-$H1799^(X$2+1))/(ε_c1cd^(X$2+1)))</f>
        <v/>
      </c>
      <c r="Y1799">
        <f>(INDIRECT("a_"&amp;Y$2)/(Y$2+1))*(($C1799^(Y$2+1)-$H1799^(Y$2+1))/(ε_c1cd^(Y$2+1)))</f>
        <v/>
      </c>
      <c r="Z1799">
        <f>(INDIRECT("a_"&amp;Z$2)/(Z$2+2))*(($C1799^(Z$2+2)-$H1799^(Z$2+2))/(ε_c1cd^(Z$2+2)))</f>
        <v/>
      </c>
      <c r="AA1799">
        <f>(INDIRECT("a_"&amp;AA$2)/(AA$2+2))*(($C1799^(AA$2+2)-$H1799^(AA$2+2))/(ε_c1cd^(AA$2+2)))</f>
        <v/>
      </c>
      <c r="AB1799">
        <f>(INDIRECT("a_"&amp;AB$2)/(AB$2+2))*(($C1799^(AB$2+2)-$H1799^(AB$2+2))/(ε_c1cd^(AB$2+2)))</f>
        <v/>
      </c>
      <c r="AC1799">
        <f>(INDIRECT("a_"&amp;AC$2)/(AC$2+2))*(($C1799^(AC$2+2)-$H1799^(AC$2+2))/(ε_c1cd^(AC$2+2)))</f>
        <v/>
      </c>
      <c r="AD1799">
        <f>(INDIRECT("a_"&amp;AD$2)/(AD$2+2))*(($C1799^(AD$2+2)-$H1799^(AD$2+2))/(ε_c1cd^(AD$2+2)))</f>
        <v/>
      </c>
      <c r="AE1799" s="111">
        <f>(b*f_cd/L1799)*SUM(U1799:Y1799)+SUM(Q1799:R1799)</f>
        <v/>
      </c>
      <c r="AF1799" s="112">
        <f>AE1799*(K1799-y+e)</f>
        <v/>
      </c>
      <c r="AG1799" s="113">
        <f>(b*f_cd/(L1799^2))*SUM(Z1799:AD1799)+SUM(S1799:T1799)-AF1799</f>
        <v/>
      </c>
      <c r="AH1799" s="114">
        <f>AG1799&lt;0</f>
        <v/>
      </c>
      <c r="AI1799" s="115">
        <f>IF(A1799=1,FALSE,(AND(AQ1799,AH1799,NOT(AI1798))))</f>
        <v/>
      </c>
      <c r="AJ1799" s="116">
        <f>(b*f_cd/L1799)*(a_1/2*J1799^2+a_2/3*J1799^3+a_3/4*J1799^4+a_4/5*J1799^5+a_5/6*J1799^6)+SUM(Q1799:R1799)</f>
        <v/>
      </c>
      <c r="AK1799">
        <f>AJ1799*(K1799-y+e)</f>
        <v/>
      </c>
      <c r="AL1799" s="118">
        <f>(b*f_cd/(L1799^2))*(a_1/3*J1799^3+a_2/4*J1799^4+a_3/5*J1799^5+a_4/6*J1799^6+a_5/7*J1799^7)+SUM(S1799:T1799)-AK1799</f>
        <v/>
      </c>
      <c r="AM1799" s="114">
        <f>AL1799&gt;0</f>
        <v/>
      </c>
      <c r="AN1799" s="115">
        <f>IF(A1799=1,FALSE,(AND(AQ1799,AM1799,NOT(AN1798))))</f>
        <v/>
      </c>
      <c r="AO1799">
        <f>IF(D1799=1,AND(AH1799,NOT(AI1799)),AND(AM1799,NOT(AN1799)))</f>
        <v/>
      </c>
      <c r="AP1799" s="119">
        <f>IF(D1799=1,AI1799,AN1799)</f>
        <v/>
      </c>
      <c r="AQ1799" s="125">
        <f>ABS(E1799)&lt;$AQ$2</f>
        <v/>
      </c>
      <c r="AS1799">
        <f>IF(AP1799,MAX(AS$3:AS1797)+1,"")</f>
        <v/>
      </c>
    </row>
    <row r="1800">
      <c r="A1800" t="n">
        <v>1710</v>
      </c>
      <c r="B1800" s="131">
        <f>IF(A1800=1,0,IF(AP1800,0.1*ε_cu1cd,0))</f>
        <v/>
      </c>
      <c r="C1800" s="131">
        <f>IF(A1800=1,0.1*ε_cu1cd,C1799+B1799)</f>
        <v/>
      </c>
      <c r="D1800" s="113">
        <f>IF('Нормальний переріз'!$D$68&gt;0,1,2)</f>
        <v/>
      </c>
      <c r="E1800" s="144">
        <f>IF(D1800=1,F1800,G1800)</f>
        <v/>
      </c>
      <c r="F1800" s="124">
        <f>IF(AI1799,0.11*ε_cu1cd,IF(AH1799,F1799*0.01,F1799))</f>
        <v/>
      </c>
      <c r="G1800" s="124">
        <f>IF(AP1799,-0.1*ε_cu1cd,IF(AM1799,G1799*0.01,G1799))</f>
        <v/>
      </c>
      <c r="H1800" s="113">
        <f>IF(A1800=1,E1800,IF(AO1799,H1799-E1799+E1800,IF(AP1799,0.8*H1799,H1799+E1800)))</f>
        <v/>
      </c>
      <c r="I1800" s="169">
        <f>(C1800-H1800)/h</f>
        <v/>
      </c>
      <c r="J1800">
        <f>C1800/(ε_c1cd)</f>
        <v/>
      </c>
      <c r="K1800">
        <f>C1800/I1800</f>
        <v/>
      </c>
      <c r="L1800" s="131">
        <f>I1800/(ε_c1cd)</f>
        <v/>
      </c>
      <c r="M1800">
        <f>I1800*(K1800-Z_s1)</f>
        <v/>
      </c>
      <c r="N1800">
        <f>I1800*(K1800-Z_s2)</f>
        <v/>
      </c>
      <c r="O1800">
        <f>E_s*M1800</f>
        <v/>
      </c>
      <c r="P1800">
        <f>E_s*N1800</f>
        <v/>
      </c>
      <c r="Q1800">
        <f>O1800*A_s1</f>
        <v/>
      </c>
      <c r="R1800">
        <f>P1800*A_s2</f>
        <v/>
      </c>
      <c r="S1800">
        <f>Q1800*($K1800-Z_s1)</f>
        <v/>
      </c>
      <c r="T1800">
        <f>R1800*($K1800-Z_s2)</f>
        <v/>
      </c>
      <c r="U1800">
        <f>(INDIRECT("a_"&amp;U$2)/(U$2+1))*(($C1800^(U$2+1)-$H1800^(U$2+1))/(ε_c1cd^(U$2+1)))</f>
        <v/>
      </c>
      <c r="V1800">
        <f>(INDIRECT("a_"&amp;V$2)/(V$2+1))*(($C1800^(V$2+1)-$H1800^(V$2+1))/(ε_c1cd^(V$2+1)))</f>
        <v/>
      </c>
      <c r="W1800">
        <f>(INDIRECT("a_"&amp;W$2)/(W$2+1))*(($C1800^(W$2+1)-$H1800^(W$2+1))/(ε_c1cd^(W$2+1)))</f>
        <v/>
      </c>
      <c r="X1800">
        <f>(INDIRECT("a_"&amp;X$2)/(X$2+1))*(($C1800^(X$2+1)-$H1800^(X$2+1))/(ε_c1cd^(X$2+1)))</f>
        <v/>
      </c>
      <c r="Y1800">
        <f>(INDIRECT("a_"&amp;Y$2)/(Y$2+1))*(($C1800^(Y$2+1)-$H1800^(Y$2+1))/(ε_c1cd^(Y$2+1)))</f>
        <v/>
      </c>
      <c r="Z1800">
        <f>(INDIRECT("a_"&amp;Z$2)/(Z$2+2))*(($C1800^(Z$2+2)-$H1800^(Z$2+2))/(ε_c1cd^(Z$2+2)))</f>
        <v/>
      </c>
      <c r="AA1800">
        <f>(INDIRECT("a_"&amp;AA$2)/(AA$2+2))*(($C1800^(AA$2+2)-$H1800^(AA$2+2))/(ε_c1cd^(AA$2+2)))</f>
        <v/>
      </c>
      <c r="AB1800">
        <f>(INDIRECT("a_"&amp;AB$2)/(AB$2+2))*(($C1800^(AB$2+2)-$H1800^(AB$2+2))/(ε_c1cd^(AB$2+2)))</f>
        <v/>
      </c>
      <c r="AC1800">
        <f>(INDIRECT("a_"&amp;AC$2)/(AC$2+2))*(($C1800^(AC$2+2)-$H1800^(AC$2+2))/(ε_c1cd^(AC$2+2)))</f>
        <v/>
      </c>
      <c r="AD1800">
        <f>(INDIRECT("a_"&amp;AD$2)/(AD$2+2))*(($C1800^(AD$2+2)-$H1800^(AD$2+2))/(ε_c1cd^(AD$2+2)))</f>
        <v/>
      </c>
      <c r="AE1800" s="111">
        <f>(b*f_cd/L1800)*SUM(U1800:Y1800)+SUM(Q1800:R1800)</f>
        <v/>
      </c>
      <c r="AF1800" s="112">
        <f>AE1800*(K1800-y+e)</f>
        <v/>
      </c>
      <c r="AG1800" s="113">
        <f>(b*f_cd/(L1800^2))*SUM(Z1800:AD1800)+SUM(S1800:T1800)-AF1800</f>
        <v/>
      </c>
      <c r="AH1800" s="114">
        <f>AG1800&lt;0</f>
        <v/>
      </c>
      <c r="AI1800" s="115">
        <f>IF(A1800=1,FALSE,(AND(AQ1800,AH1800,NOT(AI1799))))</f>
        <v/>
      </c>
      <c r="AJ1800" s="116">
        <f>(b*f_cd/L1800)*(a_1/2*J1800^2+a_2/3*J1800^3+a_3/4*J1800^4+a_4/5*J1800^5+a_5/6*J1800^6)+SUM(Q1800:R1800)</f>
        <v/>
      </c>
      <c r="AK1800">
        <f>AJ1800*(K1800-y+e)</f>
        <v/>
      </c>
      <c r="AL1800" s="118">
        <f>(b*f_cd/(L1800^2))*(a_1/3*J1800^3+a_2/4*J1800^4+a_3/5*J1800^5+a_4/6*J1800^6+a_5/7*J1800^7)+SUM(S1800:T1800)-AK1800</f>
        <v/>
      </c>
      <c r="AM1800" s="114">
        <f>AL1800&gt;0</f>
        <v/>
      </c>
      <c r="AN1800" s="115">
        <f>IF(A1800=1,FALSE,(AND(AQ1800,AM1800,NOT(AN1799))))</f>
        <v/>
      </c>
      <c r="AO1800">
        <f>IF(D1800=1,AND(AH1800,NOT(AI1800)),AND(AM1800,NOT(AN1800)))</f>
        <v/>
      </c>
      <c r="AP1800" s="119">
        <f>IF(D1800=1,AI1800,AN1800)</f>
        <v/>
      </c>
      <c r="AQ1800" s="125">
        <f>ABS(E1800)&lt;$AQ$2</f>
        <v/>
      </c>
      <c r="AS1800">
        <f>IF(AP1800,MAX(AS$3:AS1798)+1,"")</f>
        <v/>
      </c>
    </row>
    <row r="1801">
      <c r="A1801" t="n">
        <v>1711</v>
      </c>
      <c r="B1801" s="131">
        <f>IF(A1801=1,0,IF(AP1801,0.1*ε_cu1cd,0))</f>
        <v/>
      </c>
      <c r="C1801" s="131">
        <f>IF(A1801=1,0.1*ε_cu1cd,C1800+B1800)</f>
        <v/>
      </c>
      <c r="D1801" s="113">
        <f>IF('Нормальний переріз'!$D$68&gt;0,1,2)</f>
        <v/>
      </c>
      <c r="E1801" s="144">
        <f>IF(D1801=1,F1801,G1801)</f>
        <v/>
      </c>
      <c r="F1801" s="124">
        <f>IF(AI1800,0.11*ε_cu1cd,IF(AH1800,F1800*0.01,F1800))</f>
        <v/>
      </c>
      <c r="G1801" s="124">
        <f>IF(AP1800,-0.1*ε_cu1cd,IF(AM1800,G1800*0.01,G1800))</f>
        <v/>
      </c>
      <c r="H1801" s="113">
        <f>IF(A1801=1,E1801,IF(AO1800,H1800-E1800+E1801,IF(AP1800,0.8*H1800,H1800+E1801)))</f>
        <v/>
      </c>
      <c r="I1801" s="169">
        <f>(C1801-H1801)/h</f>
        <v/>
      </c>
      <c r="J1801">
        <f>C1801/(ε_c1cd)</f>
        <v/>
      </c>
      <c r="K1801">
        <f>C1801/I1801</f>
        <v/>
      </c>
      <c r="L1801" s="131">
        <f>I1801/(ε_c1cd)</f>
        <v/>
      </c>
      <c r="M1801">
        <f>I1801*(K1801-Z_s1)</f>
        <v/>
      </c>
      <c r="N1801">
        <f>I1801*(K1801-Z_s2)</f>
        <v/>
      </c>
      <c r="O1801">
        <f>E_s*M1801</f>
        <v/>
      </c>
      <c r="P1801">
        <f>E_s*N1801</f>
        <v/>
      </c>
      <c r="Q1801">
        <f>O1801*A_s1</f>
        <v/>
      </c>
      <c r="R1801">
        <f>P1801*A_s2</f>
        <v/>
      </c>
      <c r="S1801">
        <f>Q1801*($K1801-Z_s1)</f>
        <v/>
      </c>
      <c r="T1801">
        <f>R1801*($K1801-Z_s2)</f>
        <v/>
      </c>
      <c r="U1801">
        <f>(INDIRECT("a_"&amp;U$2)/(U$2+1))*(($C1801^(U$2+1)-$H1801^(U$2+1))/(ε_c1cd^(U$2+1)))</f>
        <v/>
      </c>
      <c r="V1801">
        <f>(INDIRECT("a_"&amp;V$2)/(V$2+1))*(($C1801^(V$2+1)-$H1801^(V$2+1))/(ε_c1cd^(V$2+1)))</f>
        <v/>
      </c>
      <c r="W1801">
        <f>(INDIRECT("a_"&amp;W$2)/(W$2+1))*(($C1801^(W$2+1)-$H1801^(W$2+1))/(ε_c1cd^(W$2+1)))</f>
        <v/>
      </c>
      <c r="X1801">
        <f>(INDIRECT("a_"&amp;X$2)/(X$2+1))*(($C1801^(X$2+1)-$H1801^(X$2+1))/(ε_c1cd^(X$2+1)))</f>
        <v/>
      </c>
      <c r="Y1801">
        <f>(INDIRECT("a_"&amp;Y$2)/(Y$2+1))*(($C1801^(Y$2+1)-$H1801^(Y$2+1))/(ε_c1cd^(Y$2+1)))</f>
        <v/>
      </c>
      <c r="Z1801">
        <f>(INDIRECT("a_"&amp;Z$2)/(Z$2+2))*(($C1801^(Z$2+2)-$H1801^(Z$2+2))/(ε_c1cd^(Z$2+2)))</f>
        <v/>
      </c>
      <c r="AA1801">
        <f>(INDIRECT("a_"&amp;AA$2)/(AA$2+2))*(($C1801^(AA$2+2)-$H1801^(AA$2+2))/(ε_c1cd^(AA$2+2)))</f>
        <v/>
      </c>
      <c r="AB1801">
        <f>(INDIRECT("a_"&amp;AB$2)/(AB$2+2))*(($C1801^(AB$2+2)-$H1801^(AB$2+2))/(ε_c1cd^(AB$2+2)))</f>
        <v/>
      </c>
      <c r="AC1801">
        <f>(INDIRECT("a_"&amp;AC$2)/(AC$2+2))*(($C1801^(AC$2+2)-$H1801^(AC$2+2))/(ε_c1cd^(AC$2+2)))</f>
        <v/>
      </c>
      <c r="AD1801">
        <f>(INDIRECT("a_"&amp;AD$2)/(AD$2+2))*(($C1801^(AD$2+2)-$H1801^(AD$2+2))/(ε_c1cd^(AD$2+2)))</f>
        <v/>
      </c>
      <c r="AE1801" s="111">
        <f>(b*f_cd/L1801)*SUM(U1801:Y1801)+SUM(Q1801:R1801)</f>
        <v/>
      </c>
      <c r="AF1801" s="112">
        <f>AE1801*(K1801-y+e)</f>
        <v/>
      </c>
      <c r="AG1801" s="113">
        <f>(b*f_cd/(L1801^2))*SUM(Z1801:AD1801)+SUM(S1801:T1801)-AF1801</f>
        <v/>
      </c>
      <c r="AH1801" s="114">
        <f>AG1801&lt;0</f>
        <v/>
      </c>
      <c r="AI1801" s="115">
        <f>IF(A1801=1,FALSE,(AND(AQ1801,AH1801,NOT(AI1800))))</f>
        <v/>
      </c>
      <c r="AJ1801" s="116">
        <f>(b*f_cd/L1801)*(a_1/2*J1801^2+a_2/3*J1801^3+a_3/4*J1801^4+a_4/5*J1801^5+a_5/6*J1801^6)+SUM(Q1801:R1801)</f>
        <v/>
      </c>
      <c r="AK1801">
        <f>AJ1801*(K1801-y+e)</f>
        <v/>
      </c>
      <c r="AL1801" s="118">
        <f>(b*f_cd/(L1801^2))*(a_1/3*J1801^3+a_2/4*J1801^4+a_3/5*J1801^5+a_4/6*J1801^6+a_5/7*J1801^7)+SUM(S1801:T1801)-AK1801</f>
        <v/>
      </c>
      <c r="AM1801" s="114">
        <f>AL1801&gt;0</f>
        <v/>
      </c>
      <c r="AN1801" s="115">
        <f>IF(A1801=1,FALSE,(AND(AQ1801,AM1801,NOT(AN1800))))</f>
        <v/>
      </c>
      <c r="AO1801">
        <f>IF(D1801=1,AND(AH1801,NOT(AI1801)),AND(AM1801,NOT(AN1801)))</f>
        <v/>
      </c>
      <c r="AP1801" s="119">
        <f>IF(D1801=1,AI1801,AN1801)</f>
        <v/>
      </c>
      <c r="AQ1801" s="125">
        <f>ABS(E1801)&lt;$AQ$2</f>
        <v/>
      </c>
      <c r="AS1801">
        <f>IF(AP1801,MAX(AS$3:AS1799)+1,"")</f>
        <v/>
      </c>
    </row>
    <row r="1802">
      <c r="A1802" t="n">
        <v>1712</v>
      </c>
      <c r="B1802" s="131">
        <f>IF(A1802=1,0,IF(AP1802,0.1*ε_cu1cd,0))</f>
        <v/>
      </c>
      <c r="C1802" s="131">
        <f>IF(A1802=1,0.1*ε_cu1cd,C1801+B1801)</f>
        <v/>
      </c>
      <c r="D1802" s="113">
        <f>IF('Нормальний переріз'!$D$68&gt;0,1,2)</f>
        <v/>
      </c>
      <c r="E1802" s="144">
        <f>IF(D1802=1,F1802,G1802)</f>
        <v/>
      </c>
      <c r="F1802" s="124">
        <f>IF(AI1801,0.11*ε_cu1cd,IF(AH1801,F1801*0.01,F1801))</f>
        <v/>
      </c>
      <c r="G1802" s="124">
        <f>IF(AP1801,-0.1*ε_cu1cd,IF(AM1801,G1801*0.01,G1801))</f>
        <v/>
      </c>
      <c r="H1802" s="113">
        <f>IF(A1802=1,E1802,IF(AO1801,H1801-E1801+E1802,IF(AP1801,0.8*H1801,H1801+E1802)))</f>
        <v/>
      </c>
      <c r="I1802" s="169">
        <f>(C1802-H1802)/h</f>
        <v/>
      </c>
      <c r="J1802">
        <f>C1802/(ε_c1cd)</f>
        <v/>
      </c>
      <c r="K1802">
        <f>C1802/I1802</f>
        <v/>
      </c>
      <c r="L1802" s="131">
        <f>I1802/(ε_c1cd)</f>
        <v/>
      </c>
      <c r="M1802">
        <f>I1802*(K1802-Z_s1)</f>
        <v/>
      </c>
      <c r="N1802">
        <f>I1802*(K1802-Z_s2)</f>
        <v/>
      </c>
      <c r="O1802">
        <f>E_s*M1802</f>
        <v/>
      </c>
      <c r="P1802">
        <f>E_s*N1802</f>
        <v/>
      </c>
      <c r="Q1802">
        <f>O1802*A_s1</f>
        <v/>
      </c>
      <c r="R1802">
        <f>P1802*A_s2</f>
        <v/>
      </c>
      <c r="S1802">
        <f>Q1802*($K1802-Z_s1)</f>
        <v/>
      </c>
      <c r="T1802">
        <f>R1802*($K1802-Z_s2)</f>
        <v/>
      </c>
      <c r="U1802">
        <f>(INDIRECT("a_"&amp;U$2)/(U$2+1))*(($C1802^(U$2+1)-$H1802^(U$2+1))/(ε_c1cd^(U$2+1)))</f>
        <v/>
      </c>
      <c r="V1802">
        <f>(INDIRECT("a_"&amp;V$2)/(V$2+1))*(($C1802^(V$2+1)-$H1802^(V$2+1))/(ε_c1cd^(V$2+1)))</f>
        <v/>
      </c>
      <c r="W1802">
        <f>(INDIRECT("a_"&amp;W$2)/(W$2+1))*(($C1802^(W$2+1)-$H1802^(W$2+1))/(ε_c1cd^(W$2+1)))</f>
        <v/>
      </c>
      <c r="X1802">
        <f>(INDIRECT("a_"&amp;X$2)/(X$2+1))*(($C1802^(X$2+1)-$H1802^(X$2+1))/(ε_c1cd^(X$2+1)))</f>
        <v/>
      </c>
      <c r="Y1802">
        <f>(INDIRECT("a_"&amp;Y$2)/(Y$2+1))*(($C1802^(Y$2+1)-$H1802^(Y$2+1))/(ε_c1cd^(Y$2+1)))</f>
        <v/>
      </c>
      <c r="Z1802">
        <f>(INDIRECT("a_"&amp;Z$2)/(Z$2+2))*(($C1802^(Z$2+2)-$H1802^(Z$2+2))/(ε_c1cd^(Z$2+2)))</f>
        <v/>
      </c>
      <c r="AA1802">
        <f>(INDIRECT("a_"&amp;AA$2)/(AA$2+2))*(($C1802^(AA$2+2)-$H1802^(AA$2+2))/(ε_c1cd^(AA$2+2)))</f>
        <v/>
      </c>
      <c r="AB1802">
        <f>(INDIRECT("a_"&amp;AB$2)/(AB$2+2))*(($C1802^(AB$2+2)-$H1802^(AB$2+2))/(ε_c1cd^(AB$2+2)))</f>
        <v/>
      </c>
      <c r="AC1802">
        <f>(INDIRECT("a_"&amp;AC$2)/(AC$2+2))*(($C1802^(AC$2+2)-$H1802^(AC$2+2))/(ε_c1cd^(AC$2+2)))</f>
        <v/>
      </c>
      <c r="AD1802">
        <f>(INDIRECT("a_"&amp;AD$2)/(AD$2+2))*(($C1802^(AD$2+2)-$H1802^(AD$2+2))/(ε_c1cd^(AD$2+2)))</f>
        <v/>
      </c>
      <c r="AE1802" s="111">
        <f>(b*f_cd/L1802)*SUM(U1802:Y1802)+SUM(Q1802:R1802)</f>
        <v/>
      </c>
      <c r="AF1802" s="112">
        <f>AE1802*(K1802-y+e)</f>
        <v/>
      </c>
      <c r="AG1802" s="113">
        <f>(b*f_cd/(L1802^2))*SUM(Z1802:AD1802)+SUM(S1802:T1802)-AF1802</f>
        <v/>
      </c>
      <c r="AH1802" s="114">
        <f>AG1802&lt;0</f>
        <v/>
      </c>
      <c r="AI1802" s="115">
        <f>IF(A1802=1,FALSE,(AND(AQ1802,AH1802,NOT(AI1801))))</f>
        <v/>
      </c>
      <c r="AJ1802" s="116">
        <f>(b*f_cd/L1802)*(a_1/2*J1802^2+a_2/3*J1802^3+a_3/4*J1802^4+a_4/5*J1802^5+a_5/6*J1802^6)+SUM(Q1802:R1802)</f>
        <v/>
      </c>
      <c r="AK1802">
        <f>AJ1802*(K1802-y+e)</f>
        <v/>
      </c>
      <c r="AL1802" s="118">
        <f>(b*f_cd/(L1802^2))*(a_1/3*J1802^3+a_2/4*J1802^4+a_3/5*J1802^5+a_4/6*J1802^6+a_5/7*J1802^7)+SUM(S1802:T1802)-AK1802</f>
        <v/>
      </c>
      <c r="AM1802" s="114">
        <f>AL1802&gt;0</f>
        <v/>
      </c>
      <c r="AN1802" s="115">
        <f>IF(A1802=1,FALSE,(AND(AQ1802,AM1802,NOT(AN1801))))</f>
        <v/>
      </c>
      <c r="AO1802">
        <f>IF(D1802=1,AND(AH1802,NOT(AI1802)),AND(AM1802,NOT(AN1802)))</f>
        <v/>
      </c>
      <c r="AP1802" s="119">
        <f>IF(D1802=1,AI1802,AN1802)</f>
        <v/>
      </c>
      <c r="AQ1802" s="125">
        <f>ABS(E1802)&lt;$AQ$2</f>
        <v/>
      </c>
      <c r="AS1802">
        <f>IF(AP1802,MAX(AS$3:AS1800)+1,"")</f>
        <v/>
      </c>
    </row>
    <row r="1803">
      <c r="A1803" t="n">
        <v>1713</v>
      </c>
      <c r="B1803" s="131">
        <f>IF(A1803=1,0,IF(AP1803,0.1*ε_cu1cd,0))</f>
        <v/>
      </c>
      <c r="C1803" s="131">
        <f>IF(A1803=1,0.1*ε_cu1cd,C1802+B1802)</f>
        <v/>
      </c>
      <c r="D1803" s="113">
        <f>IF('Нормальний переріз'!$D$68&gt;0,1,2)</f>
        <v/>
      </c>
      <c r="E1803" s="144">
        <f>IF(D1803=1,F1803,G1803)</f>
        <v/>
      </c>
      <c r="F1803" s="124">
        <f>IF(AI1802,0.11*ε_cu1cd,IF(AH1802,F1802*0.01,F1802))</f>
        <v/>
      </c>
      <c r="G1803" s="124">
        <f>IF(AP1802,-0.1*ε_cu1cd,IF(AM1802,G1802*0.01,G1802))</f>
        <v/>
      </c>
      <c r="H1803" s="113">
        <f>IF(A1803=1,E1803,IF(AO1802,H1802-E1802+E1803,IF(AP1802,0.8*H1802,H1802+E1803)))</f>
        <v/>
      </c>
      <c r="I1803" s="169">
        <f>(C1803-H1803)/h</f>
        <v/>
      </c>
      <c r="J1803">
        <f>C1803/(ε_c1cd)</f>
        <v/>
      </c>
      <c r="K1803">
        <f>C1803/I1803</f>
        <v/>
      </c>
      <c r="L1803" s="131">
        <f>I1803/(ε_c1cd)</f>
        <v/>
      </c>
      <c r="M1803">
        <f>I1803*(K1803-Z_s1)</f>
        <v/>
      </c>
      <c r="N1803">
        <f>I1803*(K1803-Z_s2)</f>
        <v/>
      </c>
      <c r="O1803">
        <f>E_s*M1803</f>
        <v/>
      </c>
      <c r="P1803">
        <f>E_s*N1803</f>
        <v/>
      </c>
      <c r="Q1803">
        <f>O1803*A_s1</f>
        <v/>
      </c>
      <c r="R1803">
        <f>P1803*A_s2</f>
        <v/>
      </c>
      <c r="S1803">
        <f>Q1803*($K1803-Z_s1)</f>
        <v/>
      </c>
      <c r="T1803">
        <f>R1803*($K1803-Z_s2)</f>
        <v/>
      </c>
      <c r="U1803">
        <f>(INDIRECT("a_"&amp;U$2)/(U$2+1))*(($C1803^(U$2+1)-$H1803^(U$2+1))/(ε_c1cd^(U$2+1)))</f>
        <v/>
      </c>
      <c r="V1803">
        <f>(INDIRECT("a_"&amp;V$2)/(V$2+1))*(($C1803^(V$2+1)-$H1803^(V$2+1))/(ε_c1cd^(V$2+1)))</f>
        <v/>
      </c>
      <c r="W1803">
        <f>(INDIRECT("a_"&amp;W$2)/(W$2+1))*(($C1803^(W$2+1)-$H1803^(W$2+1))/(ε_c1cd^(W$2+1)))</f>
        <v/>
      </c>
      <c r="X1803">
        <f>(INDIRECT("a_"&amp;X$2)/(X$2+1))*(($C1803^(X$2+1)-$H1803^(X$2+1))/(ε_c1cd^(X$2+1)))</f>
        <v/>
      </c>
      <c r="Y1803">
        <f>(INDIRECT("a_"&amp;Y$2)/(Y$2+1))*(($C1803^(Y$2+1)-$H1803^(Y$2+1))/(ε_c1cd^(Y$2+1)))</f>
        <v/>
      </c>
      <c r="Z1803">
        <f>(INDIRECT("a_"&amp;Z$2)/(Z$2+2))*(($C1803^(Z$2+2)-$H1803^(Z$2+2))/(ε_c1cd^(Z$2+2)))</f>
        <v/>
      </c>
      <c r="AA1803">
        <f>(INDIRECT("a_"&amp;AA$2)/(AA$2+2))*(($C1803^(AA$2+2)-$H1803^(AA$2+2))/(ε_c1cd^(AA$2+2)))</f>
        <v/>
      </c>
      <c r="AB1803">
        <f>(INDIRECT("a_"&amp;AB$2)/(AB$2+2))*(($C1803^(AB$2+2)-$H1803^(AB$2+2))/(ε_c1cd^(AB$2+2)))</f>
        <v/>
      </c>
      <c r="AC1803">
        <f>(INDIRECT("a_"&amp;AC$2)/(AC$2+2))*(($C1803^(AC$2+2)-$H1803^(AC$2+2))/(ε_c1cd^(AC$2+2)))</f>
        <v/>
      </c>
      <c r="AD1803">
        <f>(INDIRECT("a_"&amp;AD$2)/(AD$2+2))*(($C1803^(AD$2+2)-$H1803^(AD$2+2))/(ε_c1cd^(AD$2+2)))</f>
        <v/>
      </c>
      <c r="AE1803" s="111">
        <f>(b*f_cd/L1803)*SUM(U1803:Y1803)+SUM(Q1803:R1803)</f>
        <v/>
      </c>
      <c r="AF1803" s="112">
        <f>AE1803*(K1803-y+e)</f>
        <v/>
      </c>
      <c r="AG1803" s="113">
        <f>(b*f_cd/(L1803^2))*SUM(Z1803:AD1803)+SUM(S1803:T1803)-AF1803</f>
        <v/>
      </c>
      <c r="AH1803" s="114">
        <f>AG1803&lt;0</f>
        <v/>
      </c>
      <c r="AI1803" s="115">
        <f>IF(A1803=1,FALSE,(AND(AQ1803,AH1803,NOT(AI1802))))</f>
        <v/>
      </c>
      <c r="AJ1803" s="116">
        <f>(b*f_cd/L1803)*(a_1/2*J1803^2+a_2/3*J1803^3+a_3/4*J1803^4+a_4/5*J1803^5+a_5/6*J1803^6)+SUM(Q1803:R1803)</f>
        <v/>
      </c>
      <c r="AK1803">
        <f>AJ1803*(K1803-y+e)</f>
        <v/>
      </c>
      <c r="AL1803" s="118">
        <f>(b*f_cd/(L1803^2))*(a_1/3*J1803^3+a_2/4*J1803^4+a_3/5*J1803^5+a_4/6*J1803^6+a_5/7*J1803^7)+SUM(S1803:T1803)-AK1803</f>
        <v/>
      </c>
      <c r="AM1803" s="114">
        <f>AL1803&gt;0</f>
        <v/>
      </c>
      <c r="AN1803" s="115">
        <f>IF(A1803=1,FALSE,(AND(AQ1803,AM1803,NOT(AN1802))))</f>
        <v/>
      </c>
      <c r="AO1803">
        <f>IF(D1803=1,AND(AH1803,NOT(AI1803)),AND(AM1803,NOT(AN1803)))</f>
        <v/>
      </c>
      <c r="AP1803" s="119">
        <f>IF(D1803=1,AI1803,AN1803)</f>
        <v/>
      </c>
      <c r="AQ1803" s="125">
        <f>ABS(E1803)&lt;$AQ$2</f>
        <v/>
      </c>
      <c r="AS1803">
        <f>IF(AP1803,MAX(AS$3:AS1801)+1,"")</f>
        <v/>
      </c>
    </row>
    <row r="1804">
      <c r="A1804" t="n">
        <v>1714</v>
      </c>
      <c r="B1804" s="131">
        <f>IF(A1804=1,0,IF(AP1804,0.1*ε_cu1cd,0))</f>
        <v/>
      </c>
      <c r="C1804" s="131">
        <f>IF(A1804=1,0.1*ε_cu1cd,C1803+B1803)</f>
        <v/>
      </c>
      <c r="D1804" s="113">
        <f>IF('Нормальний переріз'!$D$68&gt;0,1,2)</f>
        <v/>
      </c>
      <c r="E1804" s="144">
        <f>IF(D1804=1,F1804,G1804)</f>
        <v/>
      </c>
      <c r="F1804" s="124">
        <f>IF(AI1803,0.11*ε_cu1cd,IF(AH1803,F1803*0.01,F1803))</f>
        <v/>
      </c>
      <c r="G1804" s="124">
        <f>IF(AP1803,-0.1*ε_cu1cd,IF(AM1803,G1803*0.01,G1803))</f>
        <v/>
      </c>
      <c r="H1804" s="113">
        <f>IF(A1804=1,E1804,IF(AO1803,H1803-E1803+E1804,IF(AP1803,0.8*H1803,H1803+E1804)))</f>
        <v/>
      </c>
      <c r="I1804" s="169">
        <f>(C1804-H1804)/h</f>
        <v/>
      </c>
      <c r="J1804">
        <f>C1804/(ε_c1cd)</f>
        <v/>
      </c>
      <c r="K1804">
        <f>C1804/I1804</f>
        <v/>
      </c>
      <c r="L1804" s="131">
        <f>I1804/(ε_c1cd)</f>
        <v/>
      </c>
      <c r="M1804">
        <f>I1804*(K1804-Z_s1)</f>
        <v/>
      </c>
      <c r="N1804">
        <f>I1804*(K1804-Z_s2)</f>
        <v/>
      </c>
      <c r="O1804">
        <f>E_s*M1804</f>
        <v/>
      </c>
      <c r="P1804">
        <f>E_s*N1804</f>
        <v/>
      </c>
      <c r="Q1804">
        <f>O1804*A_s1</f>
        <v/>
      </c>
      <c r="R1804">
        <f>P1804*A_s2</f>
        <v/>
      </c>
      <c r="S1804">
        <f>Q1804*($K1804-Z_s1)</f>
        <v/>
      </c>
      <c r="T1804">
        <f>R1804*($K1804-Z_s2)</f>
        <v/>
      </c>
      <c r="U1804">
        <f>(INDIRECT("a_"&amp;U$2)/(U$2+1))*(($C1804^(U$2+1)-$H1804^(U$2+1))/(ε_c1cd^(U$2+1)))</f>
        <v/>
      </c>
      <c r="V1804">
        <f>(INDIRECT("a_"&amp;V$2)/(V$2+1))*(($C1804^(V$2+1)-$H1804^(V$2+1))/(ε_c1cd^(V$2+1)))</f>
        <v/>
      </c>
      <c r="W1804">
        <f>(INDIRECT("a_"&amp;W$2)/(W$2+1))*(($C1804^(W$2+1)-$H1804^(W$2+1))/(ε_c1cd^(W$2+1)))</f>
        <v/>
      </c>
      <c r="X1804">
        <f>(INDIRECT("a_"&amp;X$2)/(X$2+1))*(($C1804^(X$2+1)-$H1804^(X$2+1))/(ε_c1cd^(X$2+1)))</f>
        <v/>
      </c>
      <c r="Y1804">
        <f>(INDIRECT("a_"&amp;Y$2)/(Y$2+1))*(($C1804^(Y$2+1)-$H1804^(Y$2+1))/(ε_c1cd^(Y$2+1)))</f>
        <v/>
      </c>
      <c r="Z1804">
        <f>(INDIRECT("a_"&amp;Z$2)/(Z$2+2))*(($C1804^(Z$2+2)-$H1804^(Z$2+2))/(ε_c1cd^(Z$2+2)))</f>
        <v/>
      </c>
      <c r="AA1804">
        <f>(INDIRECT("a_"&amp;AA$2)/(AA$2+2))*(($C1804^(AA$2+2)-$H1804^(AA$2+2))/(ε_c1cd^(AA$2+2)))</f>
        <v/>
      </c>
      <c r="AB1804">
        <f>(INDIRECT("a_"&amp;AB$2)/(AB$2+2))*(($C1804^(AB$2+2)-$H1804^(AB$2+2))/(ε_c1cd^(AB$2+2)))</f>
        <v/>
      </c>
      <c r="AC1804">
        <f>(INDIRECT("a_"&amp;AC$2)/(AC$2+2))*(($C1804^(AC$2+2)-$H1804^(AC$2+2))/(ε_c1cd^(AC$2+2)))</f>
        <v/>
      </c>
      <c r="AD1804">
        <f>(INDIRECT("a_"&amp;AD$2)/(AD$2+2))*(($C1804^(AD$2+2)-$H1804^(AD$2+2))/(ε_c1cd^(AD$2+2)))</f>
        <v/>
      </c>
      <c r="AE1804" s="111">
        <f>(b*f_cd/L1804)*SUM(U1804:Y1804)+SUM(Q1804:R1804)</f>
        <v/>
      </c>
      <c r="AF1804" s="112">
        <f>AE1804*(K1804-y+e)</f>
        <v/>
      </c>
      <c r="AG1804" s="113">
        <f>(b*f_cd/(L1804^2))*SUM(Z1804:AD1804)+SUM(S1804:T1804)-AF1804</f>
        <v/>
      </c>
      <c r="AH1804" s="114">
        <f>AG1804&lt;0</f>
        <v/>
      </c>
      <c r="AI1804" s="115">
        <f>IF(A1804=1,FALSE,(AND(AQ1804,AH1804,NOT(AI1803))))</f>
        <v/>
      </c>
      <c r="AJ1804" s="116">
        <f>(b*f_cd/L1804)*(a_1/2*J1804^2+a_2/3*J1804^3+a_3/4*J1804^4+a_4/5*J1804^5+a_5/6*J1804^6)+SUM(Q1804:R1804)</f>
        <v/>
      </c>
      <c r="AK1804">
        <f>AJ1804*(K1804-y+e)</f>
        <v/>
      </c>
      <c r="AL1804" s="118">
        <f>(b*f_cd/(L1804^2))*(a_1/3*J1804^3+a_2/4*J1804^4+a_3/5*J1804^5+a_4/6*J1804^6+a_5/7*J1804^7)+SUM(S1804:T1804)-AK1804</f>
        <v/>
      </c>
      <c r="AM1804" s="114">
        <f>AL1804&gt;0</f>
        <v/>
      </c>
      <c r="AN1804" s="115">
        <f>IF(A1804=1,FALSE,(AND(AQ1804,AM1804,NOT(AN1803))))</f>
        <v/>
      </c>
      <c r="AO1804">
        <f>IF(D1804=1,AND(AH1804,NOT(AI1804)),AND(AM1804,NOT(AN1804)))</f>
        <v/>
      </c>
      <c r="AP1804" s="119">
        <f>IF(D1804=1,AI1804,AN1804)</f>
        <v/>
      </c>
      <c r="AQ1804" s="125">
        <f>ABS(E1804)&lt;$AQ$2</f>
        <v/>
      </c>
      <c r="AS1804">
        <f>IF(AP1804,MAX(AS$3:AS1802)+1,"")</f>
        <v/>
      </c>
    </row>
    <row r="1805">
      <c r="A1805" t="n">
        <v>1715</v>
      </c>
      <c r="B1805" s="131">
        <f>IF(A1805=1,0,IF(AP1805,0.1*ε_cu1cd,0))</f>
        <v/>
      </c>
      <c r="C1805" s="131">
        <f>IF(A1805=1,0.1*ε_cu1cd,C1804+B1804)</f>
        <v/>
      </c>
      <c r="D1805" s="113">
        <f>IF('Нормальний переріз'!$D$68&gt;0,1,2)</f>
        <v/>
      </c>
      <c r="E1805" s="144">
        <f>IF(D1805=1,F1805,G1805)</f>
        <v/>
      </c>
      <c r="F1805" s="124">
        <f>IF(AI1804,0.11*ε_cu1cd,IF(AH1804,F1804*0.01,F1804))</f>
        <v/>
      </c>
      <c r="G1805" s="124">
        <f>IF(AP1804,-0.1*ε_cu1cd,IF(AM1804,G1804*0.01,G1804))</f>
        <v/>
      </c>
      <c r="H1805" s="113">
        <f>IF(A1805=1,E1805,IF(AO1804,H1804-E1804+E1805,IF(AP1804,0.8*H1804,H1804+E1805)))</f>
        <v/>
      </c>
      <c r="I1805" s="169">
        <f>(C1805-H1805)/h</f>
        <v/>
      </c>
      <c r="J1805">
        <f>C1805/(ε_c1cd)</f>
        <v/>
      </c>
      <c r="K1805">
        <f>C1805/I1805</f>
        <v/>
      </c>
      <c r="L1805" s="131">
        <f>I1805/(ε_c1cd)</f>
        <v/>
      </c>
      <c r="M1805">
        <f>I1805*(K1805-Z_s1)</f>
        <v/>
      </c>
      <c r="N1805">
        <f>I1805*(K1805-Z_s2)</f>
        <v/>
      </c>
      <c r="O1805">
        <f>E_s*M1805</f>
        <v/>
      </c>
      <c r="P1805">
        <f>E_s*N1805</f>
        <v/>
      </c>
      <c r="Q1805">
        <f>O1805*A_s1</f>
        <v/>
      </c>
      <c r="R1805">
        <f>P1805*A_s2</f>
        <v/>
      </c>
      <c r="S1805">
        <f>Q1805*($K1805-Z_s1)</f>
        <v/>
      </c>
      <c r="T1805">
        <f>R1805*($K1805-Z_s2)</f>
        <v/>
      </c>
      <c r="U1805">
        <f>(INDIRECT("a_"&amp;U$2)/(U$2+1))*(($C1805^(U$2+1)-$H1805^(U$2+1))/(ε_c1cd^(U$2+1)))</f>
        <v/>
      </c>
      <c r="V1805">
        <f>(INDIRECT("a_"&amp;V$2)/(V$2+1))*(($C1805^(V$2+1)-$H1805^(V$2+1))/(ε_c1cd^(V$2+1)))</f>
        <v/>
      </c>
      <c r="W1805">
        <f>(INDIRECT("a_"&amp;W$2)/(W$2+1))*(($C1805^(W$2+1)-$H1805^(W$2+1))/(ε_c1cd^(W$2+1)))</f>
        <v/>
      </c>
      <c r="X1805">
        <f>(INDIRECT("a_"&amp;X$2)/(X$2+1))*(($C1805^(X$2+1)-$H1805^(X$2+1))/(ε_c1cd^(X$2+1)))</f>
        <v/>
      </c>
      <c r="Y1805">
        <f>(INDIRECT("a_"&amp;Y$2)/(Y$2+1))*(($C1805^(Y$2+1)-$H1805^(Y$2+1))/(ε_c1cd^(Y$2+1)))</f>
        <v/>
      </c>
      <c r="Z1805">
        <f>(INDIRECT("a_"&amp;Z$2)/(Z$2+2))*(($C1805^(Z$2+2)-$H1805^(Z$2+2))/(ε_c1cd^(Z$2+2)))</f>
        <v/>
      </c>
      <c r="AA1805">
        <f>(INDIRECT("a_"&amp;AA$2)/(AA$2+2))*(($C1805^(AA$2+2)-$H1805^(AA$2+2))/(ε_c1cd^(AA$2+2)))</f>
        <v/>
      </c>
      <c r="AB1805">
        <f>(INDIRECT("a_"&amp;AB$2)/(AB$2+2))*(($C1805^(AB$2+2)-$H1805^(AB$2+2))/(ε_c1cd^(AB$2+2)))</f>
        <v/>
      </c>
      <c r="AC1805">
        <f>(INDIRECT("a_"&amp;AC$2)/(AC$2+2))*(($C1805^(AC$2+2)-$H1805^(AC$2+2))/(ε_c1cd^(AC$2+2)))</f>
        <v/>
      </c>
      <c r="AD1805">
        <f>(INDIRECT("a_"&amp;AD$2)/(AD$2+2))*(($C1805^(AD$2+2)-$H1805^(AD$2+2))/(ε_c1cd^(AD$2+2)))</f>
        <v/>
      </c>
      <c r="AE1805" s="111">
        <f>(b*f_cd/L1805)*SUM(U1805:Y1805)+SUM(Q1805:R1805)</f>
        <v/>
      </c>
      <c r="AF1805" s="112">
        <f>AE1805*(K1805-y+e)</f>
        <v/>
      </c>
      <c r="AG1805" s="113">
        <f>(b*f_cd/(L1805^2))*SUM(Z1805:AD1805)+SUM(S1805:T1805)-AF1805</f>
        <v/>
      </c>
      <c r="AH1805" s="114">
        <f>AG1805&lt;0</f>
        <v/>
      </c>
      <c r="AI1805" s="115">
        <f>IF(A1805=1,FALSE,(AND(AQ1805,AH1805,NOT(AI1804))))</f>
        <v/>
      </c>
      <c r="AJ1805" s="116">
        <f>(b*f_cd/L1805)*(a_1/2*J1805^2+a_2/3*J1805^3+a_3/4*J1805^4+a_4/5*J1805^5+a_5/6*J1805^6)+SUM(Q1805:R1805)</f>
        <v/>
      </c>
      <c r="AK1805">
        <f>AJ1805*(K1805-y+e)</f>
        <v/>
      </c>
      <c r="AL1805" s="118">
        <f>(b*f_cd/(L1805^2))*(a_1/3*J1805^3+a_2/4*J1805^4+a_3/5*J1805^5+a_4/6*J1805^6+a_5/7*J1805^7)+SUM(S1805:T1805)-AK1805</f>
        <v/>
      </c>
      <c r="AM1805" s="114">
        <f>AL1805&gt;0</f>
        <v/>
      </c>
      <c r="AN1805" s="115">
        <f>IF(A1805=1,FALSE,(AND(AQ1805,AM1805,NOT(AN1804))))</f>
        <v/>
      </c>
      <c r="AO1805">
        <f>IF(D1805=1,AND(AH1805,NOT(AI1805)),AND(AM1805,NOT(AN1805)))</f>
        <v/>
      </c>
      <c r="AP1805" s="119">
        <f>IF(D1805=1,AI1805,AN1805)</f>
        <v/>
      </c>
      <c r="AQ1805" s="125">
        <f>ABS(E1805)&lt;$AQ$2</f>
        <v/>
      </c>
      <c r="AS1805">
        <f>IF(AP1805,MAX(AS$3:AS1803)+1,"")</f>
        <v/>
      </c>
    </row>
    <row r="1806">
      <c r="A1806" t="n">
        <v>1716</v>
      </c>
      <c r="B1806" s="131">
        <f>IF(A1806=1,0,IF(AP1806,0.1*ε_cu1cd,0))</f>
        <v/>
      </c>
      <c r="C1806" s="131">
        <f>IF(A1806=1,0.1*ε_cu1cd,C1805+B1805)</f>
        <v/>
      </c>
      <c r="D1806" s="113">
        <f>IF('Нормальний переріз'!$D$68&gt;0,1,2)</f>
        <v/>
      </c>
      <c r="E1806" s="144">
        <f>IF(D1806=1,F1806,G1806)</f>
        <v/>
      </c>
      <c r="F1806" s="124">
        <f>IF(AI1805,0.11*ε_cu1cd,IF(AH1805,F1805*0.01,F1805))</f>
        <v/>
      </c>
      <c r="G1806" s="124">
        <f>IF(AP1805,-0.1*ε_cu1cd,IF(AM1805,G1805*0.01,G1805))</f>
        <v/>
      </c>
      <c r="H1806" s="113">
        <f>IF(A1806=1,E1806,IF(AO1805,H1805-E1805+E1806,IF(AP1805,0.8*H1805,H1805+E1806)))</f>
        <v/>
      </c>
      <c r="I1806" s="169">
        <f>(C1806-H1806)/h</f>
        <v/>
      </c>
      <c r="J1806">
        <f>C1806/(ε_c1cd)</f>
        <v/>
      </c>
      <c r="K1806">
        <f>C1806/I1806</f>
        <v/>
      </c>
      <c r="L1806" s="131">
        <f>I1806/(ε_c1cd)</f>
        <v/>
      </c>
      <c r="M1806">
        <f>I1806*(K1806-Z_s1)</f>
        <v/>
      </c>
      <c r="N1806">
        <f>I1806*(K1806-Z_s2)</f>
        <v/>
      </c>
      <c r="O1806">
        <f>E_s*M1806</f>
        <v/>
      </c>
      <c r="P1806">
        <f>E_s*N1806</f>
        <v/>
      </c>
      <c r="Q1806">
        <f>O1806*A_s1</f>
        <v/>
      </c>
      <c r="R1806">
        <f>P1806*A_s2</f>
        <v/>
      </c>
      <c r="S1806">
        <f>Q1806*($K1806-Z_s1)</f>
        <v/>
      </c>
      <c r="T1806">
        <f>R1806*($K1806-Z_s2)</f>
        <v/>
      </c>
      <c r="U1806">
        <f>(INDIRECT("a_"&amp;U$2)/(U$2+1))*(($C1806^(U$2+1)-$H1806^(U$2+1))/(ε_c1cd^(U$2+1)))</f>
        <v/>
      </c>
      <c r="V1806">
        <f>(INDIRECT("a_"&amp;V$2)/(V$2+1))*(($C1806^(V$2+1)-$H1806^(V$2+1))/(ε_c1cd^(V$2+1)))</f>
        <v/>
      </c>
      <c r="W1806">
        <f>(INDIRECT("a_"&amp;W$2)/(W$2+1))*(($C1806^(W$2+1)-$H1806^(W$2+1))/(ε_c1cd^(W$2+1)))</f>
        <v/>
      </c>
      <c r="X1806">
        <f>(INDIRECT("a_"&amp;X$2)/(X$2+1))*(($C1806^(X$2+1)-$H1806^(X$2+1))/(ε_c1cd^(X$2+1)))</f>
        <v/>
      </c>
      <c r="Y1806">
        <f>(INDIRECT("a_"&amp;Y$2)/(Y$2+1))*(($C1806^(Y$2+1)-$H1806^(Y$2+1))/(ε_c1cd^(Y$2+1)))</f>
        <v/>
      </c>
      <c r="Z1806">
        <f>(INDIRECT("a_"&amp;Z$2)/(Z$2+2))*(($C1806^(Z$2+2)-$H1806^(Z$2+2))/(ε_c1cd^(Z$2+2)))</f>
        <v/>
      </c>
      <c r="AA1806">
        <f>(INDIRECT("a_"&amp;AA$2)/(AA$2+2))*(($C1806^(AA$2+2)-$H1806^(AA$2+2))/(ε_c1cd^(AA$2+2)))</f>
        <v/>
      </c>
      <c r="AB1806">
        <f>(INDIRECT("a_"&amp;AB$2)/(AB$2+2))*(($C1806^(AB$2+2)-$H1806^(AB$2+2))/(ε_c1cd^(AB$2+2)))</f>
        <v/>
      </c>
      <c r="AC1806">
        <f>(INDIRECT("a_"&amp;AC$2)/(AC$2+2))*(($C1806^(AC$2+2)-$H1806^(AC$2+2))/(ε_c1cd^(AC$2+2)))</f>
        <v/>
      </c>
      <c r="AD1806">
        <f>(INDIRECT("a_"&amp;AD$2)/(AD$2+2))*(($C1806^(AD$2+2)-$H1806^(AD$2+2))/(ε_c1cd^(AD$2+2)))</f>
        <v/>
      </c>
      <c r="AE1806" s="111">
        <f>(b*f_cd/L1806)*SUM(U1806:Y1806)+SUM(Q1806:R1806)</f>
        <v/>
      </c>
      <c r="AF1806" s="112">
        <f>AE1806*(K1806-y+e)</f>
        <v/>
      </c>
      <c r="AG1806" s="113">
        <f>(b*f_cd/(L1806^2))*SUM(Z1806:AD1806)+SUM(S1806:T1806)-AF1806</f>
        <v/>
      </c>
      <c r="AH1806" s="114">
        <f>AG1806&lt;0</f>
        <v/>
      </c>
      <c r="AI1806" s="115">
        <f>IF(A1806=1,FALSE,(AND(AQ1806,AH1806,NOT(AI1805))))</f>
        <v/>
      </c>
      <c r="AJ1806" s="116">
        <f>(b*f_cd/L1806)*(a_1/2*J1806^2+a_2/3*J1806^3+a_3/4*J1806^4+a_4/5*J1806^5+a_5/6*J1806^6)+SUM(Q1806:R1806)</f>
        <v/>
      </c>
      <c r="AK1806">
        <f>AJ1806*(K1806-y+e)</f>
        <v/>
      </c>
      <c r="AL1806" s="118">
        <f>(b*f_cd/(L1806^2))*(a_1/3*J1806^3+a_2/4*J1806^4+a_3/5*J1806^5+a_4/6*J1806^6+a_5/7*J1806^7)+SUM(S1806:T1806)-AK1806</f>
        <v/>
      </c>
      <c r="AM1806" s="114">
        <f>AL1806&gt;0</f>
        <v/>
      </c>
      <c r="AN1806" s="115">
        <f>IF(A1806=1,FALSE,(AND(AQ1806,AM1806,NOT(AN1805))))</f>
        <v/>
      </c>
      <c r="AO1806">
        <f>IF(D1806=1,AND(AH1806,NOT(AI1806)),AND(AM1806,NOT(AN1806)))</f>
        <v/>
      </c>
      <c r="AP1806" s="119">
        <f>IF(D1806=1,AI1806,AN1806)</f>
        <v/>
      </c>
      <c r="AQ1806" s="125">
        <f>ABS(E1806)&lt;$AQ$2</f>
        <v/>
      </c>
      <c r="AS1806">
        <f>IF(AP1806,MAX(AS$3:AS1804)+1,"")</f>
        <v/>
      </c>
    </row>
    <row r="1807">
      <c r="A1807" t="n">
        <v>1717</v>
      </c>
      <c r="B1807" s="131">
        <f>IF(A1807=1,0,IF(AP1807,0.1*ε_cu1cd,0))</f>
        <v/>
      </c>
      <c r="C1807" s="131">
        <f>IF(A1807=1,0.1*ε_cu1cd,C1806+B1806)</f>
        <v/>
      </c>
      <c r="D1807" s="113">
        <f>IF('Нормальний переріз'!$D$68&gt;0,1,2)</f>
        <v/>
      </c>
      <c r="E1807" s="144">
        <f>IF(D1807=1,F1807,G1807)</f>
        <v/>
      </c>
      <c r="F1807" s="124">
        <f>IF(AI1806,0.11*ε_cu1cd,IF(AH1806,F1806*0.01,F1806))</f>
        <v/>
      </c>
      <c r="G1807" s="124">
        <f>IF(AP1806,-0.1*ε_cu1cd,IF(AM1806,G1806*0.01,G1806))</f>
        <v/>
      </c>
      <c r="H1807" s="113">
        <f>IF(A1807=1,E1807,IF(AO1806,H1806-E1806+E1807,IF(AP1806,0.8*H1806,H1806+E1807)))</f>
        <v/>
      </c>
      <c r="I1807" s="169">
        <f>(C1807-H1807)/h</f>
        <v/>
      </c>
      <c r="J1807">
        <f>C1807/(ε_c1cd)</f>
        <v/>
      </c>
      <c r="K1807">
        <f>C1807/I1807</f>
        <v/>
      </c>
      <c r="L1807" s="131">
        <f>I1807/(ε_c1cd)</f>
        <v/>
      </c>
      <c r="M1807">
        <f>I1807*(K1807-Z_s1)</f>
        <v/>
      </c>
      <c r="N1807">
        <f>I1807*(K1807-Z_s2)</f>
        <v/>
      </c>
      <c r="O1807">
        <f>E_s*M1807</f>
        <v/>
      </c>
      <c r="P1807">
        <f>E_s*N1807</f>
        <v/>
      </c>
      <c r="Q1807">
        <f>O1807*A_s1</f>
        <v/>
      </c>
      <c r="R1807">
        <f>P1807*A_s2</f>
        <v/>
      </c>
      <c r="S1807">
        <f>Q1807*($K1807-Z_s1)</f>
        <v/>
      </c>
      <c r="T1807">
        <f>R1807*($K1807-Z_s2)</f>
        <v/>
      </c>
      <c r="U1807">
        <f>(INDIRECT("a_"&amp;U$2)/(U$2+1))*(($C1807^(U$2+1)-$H1807^(U$2+1))/(ε_c1cd^(U$2+1)))</f>
        <v/>
      </c>
      <c r="V1807">
        <f>(INDIRECT("a_"&amp;V$2)/(V$2+1))*(($C1807^(V$2+1)-$H1807^(V$2+1))/(ε_c1cd^(V$2+1)))</f>
        <v/>
      </c>
      <c r="W1807">
        <f>(INDIRECT("a_"&amp;W$2)/(W$2+1))*(($C1807^(W$2+1)-$H1807^(W$2+1))/(ε_c1cd^(W$2+1)))</f>
        <v/>
      </c>
      <c r="X1807">
        <f>(INDIRECT("a_"&amp;X$2)/(X$2+1))*(($C1807^(X$2+1)-$H1807^(X$2+1))/(ε_c1cd^(X$2+1)))</f>
        <v/>
      </c>
      <c r="Y1807">
        <f>(INDIRECT("a_"&amp;Y$2)/(Y$2+1))*(($C1807^(Y$2+1)-$H1807^(Y$2+1))/(ε_c1cd^(Y$2+1)))</f>
        <v/>
      </c>
      <c r="Z1807">
        <f>(INDIRECT("a_"&amp;Z$2)/(Z$2+2))*(($C1807^(Z$2+2)-$H1807^(Z$2+2))/(ε_c1cd^(Z$2+2)))</f>
        <v/>
      </c>
      <c r="AA1807">
        <f>(INDIRECT("a_"&amp;AA$2)/(AA$2+2))*(($C1807^(AA$2+2)-$H1807^(AA$2+2))/(ε_c1cd^(AA$2+2)))</f>
        <v/>
      </c>
      <c r="AB1807">
        <f>(INDIRECT("a_"&amp;AB$2)/(AB$2+2))*(($C1807^(AB$2+2)-$H1807^(AB$2+2))/(ε_c1cd^(AB$2+2)))</f>
        <v/>
      </c>
      <c r="AC1807">
        <f>(INDIRECT("a_"&amp;AC$2)/(AC$2+2))*(($C1807^(AC$2+2)-$H1807^(AC$2+2))/(ε_c1cd^(AC$2+2)))</f>
        <v/>
      </c>
      <c r="AD1807">
        <f>(INDIRECT("a_"&amp;AD$2)/(AD$2+2))*(($C1807^(AD$2+2)-$H1807^(AD$2+2))/(ε_c1cd^(AD$2+2)))</f>
        <v/>
      </c>
      <c r="AE1807" s="111">
        <f>(b*f_cd/L1807)*SUM(U1807:Y1807)+SUM(Q1807:R1807)</f>
        <v/>
      </c>
      <c r="AF1807" s="112">
        <f>AE1807*(K1807-y+e)</f>
        <v/>
      </c>
      <c r="AG1807" s="113">
        <f>(b*f_cd/(L1807^2))*SUM(Z1807:AD1807)+SUM(S1807:T1807)-AF1807</f>
        <v/>
      </c>
      <c r="AH1807" s="114">
        <f>AG1807&lt;0</f>
        <v/>
      </c>
      <c r="AI1807" s="115">
        <f>IF(A1807=1,FALSE,(AND(AQ1807,AH1807,NOT(AI1806))))</f>
        <v/>
      </c>
      <c r="AJ1807" s="116">
        <f>(b*f_cd/L1807)*(a_1/2*J1807^2+a_2/3*J1807^3+a_3/4*J1807^4+a_4/5*J1807^5+a_5/6*J1807^6)+SUM(Q1807:R1807)</f>
        <v/>
      </c>
      <c r="AK1807">
        <f>AJ1807*(K1807-y+e)</f>
        <v/>
      </c>
      <c r="AL1807" s="118">
        <f>(b*f_cd/(L1807^2))*(a_1/3*J1807^3+a_2/4*J1807^4+a_3/5*J1807^5+a_4/6*J1807^6+a_5/7*J1807^7)+SUM(S1807:T1807)-AK1807</f>
        <v/>
      </c>
      <c r="AM1807" s="114">
        <f>AL1807&gt;0</f>
        <v/>
      </c>
      <c r="AN1807" s="115">
        <f>IF(A1807=1,FALSE,(AND(AQ1807,AM1807,NOT(AN1806))))</f>
        <v/>
      </c>
      <c r="AO1807">
        <f>IF(D1807=1,AND(AH1807,NOT(AI1807)),AND(AM1807,NOT(AN1807)))</f>
        <v/>
      </c>
      <c r="AP1807" s="119">
        <f>IF(D1807=1,AI1807,AN1807)</f>
        <v/>
      </c>
      <c r="AQ1807" s="125">
        <f>ABS(E1807)&lt;$AQ$2</f>
        <v/>
      </c>
      <c r="AS1807">
        <f>IF(AP1807,MAX(AS$3:AS1805)+1,"")</f>
        <v/>
      </c>
    </row>
    <row r="1808">
      <c r="A1808" t="n">
        <v>1718</v>
      </c>
      <c r="B1808" s="131">
        <f>IF(A1808=1,0,IF(AP1808,0.1*ε_cu1cd,0))</f>
        <v/>
      </c>
      <c r="C1808" s="131">
        <f>IF(A1808=1,0.1*ε_cu1cd,C1807+B1807)</f>
        <v/>
      </c>
      <c r="D1808" s="113">
        <f>IF('Нормальний переріз'!$D$68&gt;0,1,2)</f>
        <v/>
      </c>
      <c r="E1808" s="144">
        <f>IF(D1808=1,F1808,G1808)</f>
        <v/>
      </c>
      <c r="F1808" s="124">
        <f>IF(AI1807,0.11*ε_cu1cd,IF(AH1807,F1807*0.01,F1807))</f>
        <v/>
      </c>
      <c r="G1808" s="124">
        <f>IF(AP1807,-0.1*ε_cu1cd,IF(AM1807,G1807*0.01,G1807))</f>
        <v/>
      </c>
      <c r="H1808" s="113">
        <f>IF(A1808=1,E1808,IF(AO1807,H1807-E1807+E1808,IF(AP1807,0.8*H1807,H1807+E1808)))</f>
        <v/>
      </c>
      <c r="I1808" s="169">
        <f>(C1808-H1808)/h</f>
        <v/>
      </c>
      <c r="J1808">
        <f>C1808/(ε_c1cd)</f>
        <v/>
      </c>
      <c r="K1808">
        <f>C1808/I1808</f>
        <v/>
      </c>
      <c r="L1808" s="131">
        <f>I1808/(ε_c1cd)</f>
        <v/>
      </c>
      <c r="M1808">
        <f>I1808*(K1808-Z_s1)</f>
        <v/>
      </c>
      <c r="N1808">
        <f>I1808*(K1808-Z_s2)</f>
        <v/>
      </c>
      <c r="O1808">
        <f>E_s*M1808</f>
        <v/>
      </c>
      <c r="P1808">
        <f>E_s*N1808</f>
        <v/>
      </c>
      <c r="Q1808">
        <f>O1808*A_s1</f>
        <v/>
      </c>
      <c r="R1808">
        <f>P1808*A_s2</f>
        <v/>
      </c>
      <c r="S1808">
        <f>Q1808*($K1808-Z_s1)</f>
        <v/>
      </c>
      <c r="T1808">
        <f>R1808*($K1808-Z_s2)</f>
        <v/>
      </c>
      <c r="U1808">
        <f>(INDIRECT("a_"&amp;U$2)/(U$2+1))*(($C1808^(U$2+1)-$H1808^(U$2+1))/(ε_c1cd^(U$2+1)))</f>
        <v/>
      </c>
      <c r="V1808">
        <f>(INDIRECT("a_"&amp;V$2)/(V$2+1))*(($C1808^(V$2+1)-$H1808^(V$2+1))/(ε_c1cd^(V$2+1)))</f>
        <v/>
      </c>
      <c r="W1808">
        <f>(INDIRECT("a_"&amp;W$2)/(W$2+1))*(($C1808^(W$2+1)-$H1808^(W$2+1))/(ε_c1cd^(W$2+1)))</f>
        <v/>
      </c>
      <c r="X1808">
        <f>(INDIRECT("a_"&amp;X$2)/(X$2+1))*(($C1808^(X$2+1)-$H1808^(X$2+1))/(ε_c1cd^(X$2+1)))</f>
        <v/>
      </c>
      <c r="Y1808">
        <f>(INDIRECT("a_"&amp;Y$2)/(Y$2+1))*(($C1808^(Y$2+1)-$H1808^(Y$2+1))/(ε_c1cd^(Y$2+1)))</f>
        <v/>
      </c>
      <c r="Z1808">
        <f>(INDIRECT("a_"&amp;Z$2)/(Z$2+2))*(($C1808^(Z$2+2)-$H1808^(Z$2+2))/(ε_c1cd^(Z$2+2)))</f>
        <v/>
      </c>
      <c r="AA1808">
        <f>(INDIRECT("a_"&amp;AA$2)/(AA$2+2))*(($C1808^(AA$2+2)-$H1808^(AA$2+2))/(ε_c1cd^(AA$2+2)))</f>
        <v/>
      </c>
      <c r="AB1808">
        <f>(INDIRECT("a_"&amp;AB$2)/(AB$2+2))*(($C1808^(AB$2+2)-$H1808^(AB$2+2))/(ε_c1cd^(AB$2+2)))</f>
        <v/>
      </c>
      <c r="AC1808">
        <f>(INDIRECT("a_"&amp;AC$2)/(AC$2+2))*(($C1808^(AC$2+2)-$H1808^(AC$2+2))/(ε_c1cd^(AC$2+2)))</f>
        <v/>
      </c>
      <c r="AD1808">
        <f>(INDIRECT("a_"&amp;AD$2)/(AD$2+2))*(($C1808^(AD$2+2)-$H1808^(AD$2+2))/(ε_c1cd^(AD$2+2)))</f>
        <v/>
      </c>
      <c r="AE1808" s="111">
        <f>(b*f_cd/L1808)*SUM(U1808:Y1808)+SUM(Q1808:R1808)</f>
        <v/>
      </c>
      <c r="AF1808" s="112">
        <f>AE1808*(K1808-y+e)</f>
        <v/>
      </c>
      <c r="AG1808" s="113">
        <f>(b*f_cd/(L1808^2))*SUM(Z1808:AD1808)+SUM(S1808:T1808)-AF1808</f>
        <v/>
      </c>
      <c r="AH1808" s="114">
        <f>AG1808&lt;0</f>
        <v/>
      </c>
      <c r="AI1808" s="115">
        <f>IF(A1808=1,FALSE,(AND(AQ1808,AH1808,NOT(AI1807))))</f>
        <v/>
      </c>
      <c r="AJ1808" s="116">
        <f>(b*f_cd/L1808)*(a_1/2*J1808^2+a_2/3*J1808^3+a_3/4*J1808^4+a_4/5*J1808^5+a_5/6*J1808^6)+SUM(Q1808:R1808)</f>
        <v/>
      </c>
      <c r="AK1808">
        <f>AJ1808*(K1808-y+e)</f>
        <v/>
      </c>
      <c r="AL1808" s="118">
        <f>(b*f_cd/(L1808^2))*(a_1/3*J1808^3+a_2/4*J1808^4+a_3/5*J1808^5+a_4/6*J1808^6+a_5/7*J1808^7)+SUM(S1808:T1808)-AK1808</f>
        <v/>
      </c>
      <c r="AM1808" s="114">
        <f>AL1808&gt;0</f>
        <v/>
      </c>
      <c r="AN1808" s="115">
        <f>IF(A1808=1,FALSE,(AND(AQ1808,AM1808,NOT(AN1807))))</f>
        <v/>
      </c>
      <c r="AO1808">
        <f>IF(D1808=1,AND(AH1808,NOT(AI1808)),AND(AM1808,NOT(AN1808)))</f>
        <v/>
      </c>
      <c r="AP1808" s="119">
        <f>IF(D1808=1,AI1808,AN1808)</f>
        <v/>
      </c>
      <c r="AQ1808" s="125">
        <f>ABS(E1808)&lt;$AQ$2</f>
        <v/>
      </c>
      <c r="AS1808">
        <f>IF(AP1808,MAX(AS$3:AS1806)+1,"")</f>
        <v/>
      </c>
    </row>
    <row r="1809">
      <c r="A1809" t="n">
        <v>1719</v>
      </c>
      <c r="B1809" s="131">
        <f>IF(A1809=1,0,IF(AP1809,0.1*ε_cu1cd,0))</f>
        <v/>
      </c>
      <c r="C1809" s="131">
        <f>IF(A1809=1,0.1*ε_cu1cd,C1808+B1808)</f>
        <v/>
      </c>
      <c r="D1809" s="113">
        <f>IF('Нормальний переріз'!$D$68&gt;0,1,2)</f>
        <v/>
      </c>
      <c r="E1809" s="144">
        <f>IF(D1809=1,F1809,G1809)</f>
        <v/>
      </c>
      <c r="F1809" s="124">
        <f>IF(AI1808,0.11*ε_cu1cd,IF(AH1808,F1808*0.01,F1808))</f>
        <v/>
      </c>
      <c r="G1809" s="124">
        <f>IF(AP1808,-0.1*ε_cu1cd,IF(AM1808,G1808*0.01,G1808))</f>
        <v/>
      </c>
      <c r="H1809" s="113">
        <f>IF(A1809=1,E1809,IF(AO1808,H1808-E1808+E1809,IF(AP1808,0.8*H1808,H1808+E1809)))</f>
        <v/>
      </c>
      <c r="I1809" s="169">
        <f>(C1809-H1809)/h</f>
        <v/>
      </c>
      <c r="J1809">
        <f>C1809/(ε_c1cd)</f>
        <v/>
      </c>
      <c r="K1809">
        <f>C1809/I1809</f>
        <v/>
      </c>
      <c r="L1809" s="131">
        <f>I1809/(ε_c1cd)</f>
        <v/>
      </c>
      <c r="M1809">
        <f>I1809*(K1809-Z_s1)</f>
        <v/>
      </c>
      <c r="N1809">
        <f>I1809*(K1809-Z_s2)</f>
        <v/>
      </c>
      <c r="O1809">
        <f>E_s*M1809</f>
        <v/>
      </c>
      <c r="P1809">
        <f>E_s*N1809</f>
        <v/>
      </c>
      <c r="Q1809">
        <f>O1809*A_s1</f>
        <v/>
      </c>
      <c r="R1809">
        <f>P1809*A_s2</f>
        <v/>
      </c>
      <c r="S1809">
        <f>Q1809*($K1809-Z_s1)</f>
        <v/>
      </c>
      <c r="T1809">
        <f>R1809*($K1809-Z_s2)</f>
        <v/>
      </c>
      <c r="U1809">
        <f>(INDIRECT("a_"&amp;U$2)/(U$2+1))*(($C1809^(U$2+1)-$H1809^(U$2+1))/(ε_c1cd^(U$2+1)))</f>
        <v/>
      </c>
      <c r="V1809">
        <f>(INDIRECT("a_"&amp;V$2)/(V$2+1))*(($C1809^(V$2+1)-$H1809^(V$2+1))/(ε_c1cd^(V$2+1)))</f>
        <v/>
      </c>
      <c r="W1809">
        <f>(INDIRECT("a_"&amp;W$2)/(W$2+1))*(($C1809^(W$2+1)-$H1809^(W$2+1))/(ε_c1cd^(W$2+1)))</f>
        <v/>
      </c>
      <c r="X1809">
        <f>(INDIRECT("a_"&amp;X$2)/(X$2+1))*(($C1809^(X$2+1)-$H1809^(X$2+1))/(ε_c1cd^(X$2+1)))</f>
        <v/>
      </c>
      <c r="Y1809">
        <f>(INDIRECT("a_"&amp;Y$2)/(Y$2+1))*(($C1809^(Y$2+1)-$H1809^(Y$2+1))/(ε_c1cd^(Y$2+1)))</f>
        <v/>
      </c>
      <c r="Z1809">
        <f>(INDIRECT("a_"&amp;Z$2)/(Z$2+2))*(($C1809^(Z$2+2)-$H1809^(Z$2+2))/(ε_c1cd^(Z$2+2)))</f>
        <v/>
      </c>
      <c r="AA1809">
        <f>(INDIRECT("a_"&amp;AA$2)/(AA$2+2))*(($C1809^(AA$2+2)-$H1809^(AA$2+2))/(ε_c1cd^(AA$2+2)))</f>
        <v/>
      </c>
      <c r="AB1809">
        <f>(INDIRECT("a_"&amp;AB$2)/(AB$2+2))*(($C1809^(AB$2+2)-$H1809^(AB$2+2))/(ε_c1cd^(AB$2+2)))</f>
        <v/>
      </c>
      <c r="AC1809">
        <f>(INDIRECT("a_"&amp;AC$2)/(AC$2+2))*(($C1809^(AC$2+2)-$H1809^(AC$2+2))/(ε_c1cd^(AC$2+2)))</f>
        <v/>
      </c>
      <c r="AD1809">
        <f>(INDIRECT("a_"&amp;AD$2)/(AD$2+2))*(($C1809^(AD$2+2)-$H1809^(AD$2+2))/(ε_c1cd^(AD$2+2)))</f>
        <v/>
      </c>
      <c r="AE1809" s="111">
        <f>(b*f_cd/L1809)*SUM(U1809:Y1809)+SUM(Q1809:R1809)</f>
        <v/>
      </c>
      <c r="AF1809" s="112">
        <f>AE1809*(K1809-y+e)</f>
        <v/>
      </c>
      <c r="AG1809" s="113">
        <f>(b*f_cd/(L1809^2))*SUM(Z1809:AD1809)+SUM(S1809:T1809)-AF1809</f>
        <v/>
      </c>
      <c r="AH1809" s="114">
        <f>AG1809&lt;0</f>
        <v/>
      </c>
      <c r="AI1809" s="115">
        <f>IF(A1809=1,FALSE,(AND(AQ1809,AH1809,NOT(AI1808))))</f>
        <v/>
      </c>
      <c r="AJ1809" s="116">
        <f>(b*f_cd/L1809)*(a_1/2*J1809^2+a_2/3*J1809^3+a_3/4*J1809^4+a_4/5*J1809^5+a_5/6*J1809^6)+SUM(Q1809:R1809)</f>
        <v/>
      </c>
      <c r="AK1809">
        <f>AJ1809*(K1809-y+e)</f>
        <v/>
      </c>
      <c r="AL1809" s="118">
        <f>(b*f_cd/(L1809^2))*(a_1/3*J1809^3+a_2/4*J1809^4+a_3/5*J1809^5+a_4/6*J1809^6+a_5/7*J1809^7)+SUM(S1809:T1809)-AK1809</f>
        <v/>
      </c>
      <c r="AM1809" s="114">
        <f>AL1809&gt;0</f>
        <v/>
      </c>
      <c r="AN1809" s="115">
        <f>IF(A1809=1,FALSE,(AND(AQ1809,AM1809,NOT(AN1808))))</f>
        <v/>
      </c>
      <c r="AO1809">
        <f>IF(D1809=1,AND(AH1809,NOT(AI1809)),AND(AM1809,NOT(AN1809)))</f>
        <v/>
      </c>
      <c r="AP1809" s="119">
        <f>IF(D1809=1,AI1809,AN1809)</f>
        <v/>
      </c>
      <c r="AQ1809" s="125">
        <f>ABS(E1809)&lt;$AQ$2</f>
        <v/>
      </c>
      <c r="AS1809">
        <f>IF(AP1809,MAX(AS$3:AS1807)+1,"")</f>
        <v/>
      </c>
    </row>
    <row r="1810">
      <c r="A1810" t="n">
        <v>1720</v>
      </c>
      <c r="B1810" s="131">
        <f>IF(A1810=1,0,IF(AP1810,0.1*ε_cu1cd,0))</f>
        <v/>
      </c>
      <c r="C1810" s="131">
        <f>IF(A1810=1,0.1*ε_cu1cd,C1809+B1809)</f>
        <v/>
      </c>
      <c r="D1810" s="113">
        <f>IF('Нормальний переріз'!$D$68&gt;0,1,2)</f>
        <v/>
      </c>
      <c r="E1810" s="144">
        <f>IF(D1810=1,F1810,G1810)</f>
        <v/>
      </c>
      <c r="F1810" s="124">
        <f>IF(AI1809,0.11*ε_cu1cd,IF(AH1809,F1809*0.01,F1809))</f>
        <v/>
      </c>
      <c r="G1810" s="124">
        <f>IF(AP1809,-0.1*ε_cu1cd,IF(AM1809,G1809*0.01,G1809))</f>
        <v/>
      </c>
      <c r="H1810" s="113">
        <f>IF(A1810=1,E1810,IF(AO1809,H1809-E1809+E1810,IF(AP1809,0.8*H1809,H1809+E1810)))</f>
        <v/>
      </c>
      <c r="I1810" s="169">
        <f>(C1810-H1810)/h</f>
        <v/>
      </c>
      <c r="J1810">
        <f>C1810/(ε_c1cd)</f>
        <v/>
      </c>
      <c r="K1810">
        <f>C1810/I1810</f>
        <v/>
      </c>
      <c r="L1810" s="131">
        <f>I1810/(ε_c1cd)</f>
        <v/>
      </c>
      <c r="M1810">
        <f>I1810*(K1810-Z_s1)</f>
        <v/>
      </c>
      <c r="N1810">
        <f>I1810*(K1810-Z_s2)</f>
        <v/>
      </c>
      <c r="O1810">
        <f>E_s*M1810</f>
        <v/>
      </c>
      <c r="P1810">
        <f>E_s*N1810</f>
        <v/>
      </c>
      <c r="Q1810">
        <f>O1810*A_s1</f>
        <v/>
      </c>
      <c r="R1810">
        <f>P1810*A_s2</f>
        <v/>
      </c>
      <c r="S1810">
        <f>Q1810*($K1810-Z_s1)</f>
        <v/>
      </c>
      <c r="T1810">
        <f>R1810*($K1810-Z_s2)</f>
        <v/>
      </c>
      <c r="U1810">
        <f>(INDIRECT("a_"&amp;U$2)/(U$2+1))*(($C1810^(U$2+1)-$H1810^(U$2+1))/(ε_c1cd^(U$2+1)))</f>
        <v/>
      </c>
      <c r="V1810">
        <f>(INDIRECT("a_"&amp;V$2)/(V$2+1))*(($C1810^(V$2+1)-$H1810^(V$2+1))/(ε_c1cd^(V$2+1)))</f>
        <v/>
      </c>
      <c r="W1810">
        <f>(INDIRECT("a_"&amp;W$2)/(W$2+1))*(($C1810^(W$2+1)-$H1810^(W$2+1))/(ε_c1cd^(W$2+1)))</f>
        <v/>
      </c>
      <c r="X1810">
        <f>(INDIRECT("a_"&amp;X$2)/(X$2+1))*(($C1810^(X$2+1)-$H1810^(X$2+1))/(ε_c1cd^(X$2+1)))</f>
        <v/>
      </c>
      <c r="Y1810">
        <f>(INDIRECT("a_"&amp;Y$2)/(Y$2+1))*(($C1810^(Y$2+1)-$H1810^(Y$2+1))/(ε_c1cd^(Y$2+1)))</f>
        <v/>
      </c>
      <c r="Z1810">
        <f>(INDIRECT("a_"&amp;Z$2)/(Z$2+2))*(($C1810^(Z$2+2)-$H1810^(Z$2+2))/(ε_c1cd^(Z$2+2)))</f>
        <v/>
      </c>
      <c r="AA1810">
        <f>(INDIRECT("a_"&amp;AA$2)/(AA$2+2))*(($C1810^(AA$2+2)-$H1810^(AA$2+2))/(ε_c1cd^(AA$2+2)))</f>
        <v/>
      </c>
      <c r="AB1810">
        <f>(INDIRECT("a_"&amp;AB$2)/(AB$2+2))*(($C1810^(AB$2+2)-$H1810^(AB$2+2))/(ε_c1cd^(AB$2+2)))</f>
        <v/>
      </c>
      <c r="AC1810">
        <f>(INDIRECT("a_"&amp;AC$2)/(AC$2+2))*(($C1810^(AC$2+2)-$H1810^(AC$2+2))/(ε_c1cd^(AC$2+2)))</f>
        <v/>
      </c>
      <c r="AD1810">
        <f>(INDIRECT("a_"&amp;AD$2)/(AD$2+2))*(($C1810^(AD$2+2)-$H1810^(AD$2+2))/(ε_c1cd^(AD$2+2)))</f>
        <v/>
      </c>
      <c r="AE1810" s="111">
        <f>(b*f_cd/L1810)*SUM(U1810:Y1810)+SUM(Q1810:R1810)</f>
        <v/>
      </c>
      <c r="AF1810" s="112">
        <f>AE1810*(K1810-y+e)</f>
        <v/>
      </c>
      <c r="AG1810" s="113">
        <f>(b*f_cd/(L1810^2))*SUM(Z1810:AD1810)+SUM(S1810:T1810)-AF1810</f>
        <v/>
      </c>
      <c r="AH1810" s="114">
        <f>AG1810&lt;0</f>
        <v/>
      </c>
      <c r="AI1810" s="115">
        <f>IF(A1810=1,FALSE,(AND(AQ1810,AH1810,NOT(AI1809))))</f>
        <v/>
      </c>
      <c r="AJ1810" s="116">
        <f>(b*f_cd/L1810)*(a_1/2*J1810^2+a_2/3*J1810^3+a_3/4*J1810^4+a_4/5*J1810^5+a_5/6*J1810^6)+SUM(Q1810:R1810)</f>
        <v/>
      </c>
      <c r="AK1810">
        <f>AJ1810*(K1810-y+e)</f>
        <v/>
      </c>
      <c r="AL1810" s="118">
        <f>(b*f_cd/(L1810^2))*(a_1/3*J1810^3+a_2/4*J1810^4+a_3/5*J1810^5+a_4/6*J1810^6+a_5/7*J1810^7)+SUM(S1810:T1810)-AK1810</f>
        <v/>
      </c>
      <c r="AM1810" s="114">
        <f>AL1810&gt;0</f>
        <v/>
      </c>
      <c r="AN1810" s="115">
        <f>IF(A1810=1,FALSE,(AND(AQ1810,AM1810,NOT(AN1809))))</f>
        <v/>
      </c>
      <c r="AO1810">
        <f>IF(D1810=1,AND(AH1810,NOT(AI1810)),AND(AM1810,NOT(AN1810)))</f>
        <v/>
      </c>
      <c r="AP1810" s="119">
        <f>IF(D1810=1,AI1810,AN1810)</f>
        <v/>
      </c>
      <c r="AQ1810" s="125">
        <f>ABS(E1810)&lt;$AQ$2</f>
        <v/>
      </c>
      <c r="AS1810">
        <f>IF(AP1810,MAX(AS$3:AS1808)+1,"")</f>
        <v/>
      </c>
    </row>
    <row r="1811">
      <c r="A1811" t="n">
        <v>1721</v>
      </c>
      <c r="B1811" s="131">
        <f>IF(A1811=1,0,IF(AP1811,0.1*ε_cu1cd,0))</f>
        <v/>
      </c>
      <c r="C1811" s="131">
        <f>IF(A1811=1,0.1*ε_cu1cd,C1810+B1810)</f>
        <v/>
      </c>
      <c r="D1811" s="113">
        <f>IF('Нормальний переріз'!$D$68&gt;0,1,2)</f>
        <v/>
      </c>
      <c r="E1811" s="144">
        <f>IF(D1811=1,F1811,G1811)</f>
        <v/>
      </c>
      <c r="F1811" s="124">
        <f>IF(AI1810,0.11*ε_cu1cd,IF(AH1810,F1810*0.01,F1810))</f>
        <v/>
      </c>
      <c r="G1811" s="124">
        <f>IF(AP1810,-0.1*ε_cu1cd,IF(AM1810,G1810*0.01,G1810))</f>
        <v/>
      </c>
      <c r="H1811" s="113">
        <f>IF(A1811=1,E1811,IF(AO1810,H1810-E1810+E1811,IF(AP1810,0.8*H1810,H1810+E1811)))</f>
        <v/>
      </c>
      <c r="I1811" s="169">
        <f>(C1811-H1811)/h</f>
        <v/>
      </c>
      <c r="J1811">
        <f>C1811/(ε_c1cd)</f>
        <v/>
      </c>
      <c r="K1811">
        <f>C1811/I1811</f>
        <v/>
      </c>
      <c r="L1811" s="131">
        <f>I1811/(ε_c1cd)</f>
        <v/>
      </c>
      <c r="M1811">
        <f>I1811*(K1811-Z_s1)</f>
        <v/>
      </c>
      <c r="N1811">
        <f>I1811*(K1811-Z_s2)</f>
        <v/>
      </c>
      <c r="O1811">
        <f>E_s*M1811</f>
        <v/>
      </c>
      <c r="P1811">
        <f>E_s*N1811</f>
        <v/>
      </c>
      <c r="Q1811">
        <f>O1811*A_s1</f>
        <v/>
      </c>
      <c r="R1811">
        <f>P1811*A_s2</f>
        <v/>
      </c>
      <c r="S1811">
        <f>Q1811*($K1811-Z_s1)</f>
        <v/>
      </c>
      <c r="T1811">
        <f>R1811*($K1811-Z_s2)</f>
        <v/>
      </c>
      <c r="U1811">
        <f>(INDIRECT("a_"&amp;U$2)/(U$2+1))*(($C1811^(U$2+1)-$H1811^(U$2+1))/(ε_c1cd^(U$2+1)))</f>
        <v/>
      </c>
      <c r="V1811">
        <f>(INDIRECT("a_"&amp;V$2)/(V$2+1))*(($C1811^(V$2+1)-$H1811^(V$2+1))/(ε_c1cd^(V$2+1)))</f>
        <v/>
      </c>
      <c r="W1811">
        <f>(INDIRECT("a_"&amp;W$2)/(W$2+1))*(($C1811^(W$2+1)-$H1811^(W$2+1))/(ε_c1cd^(W$2+1)))</f>
        <v/>
      </c>
      <c r="X1811">
        <f>(INDIRECT("a_"&amp;X$2)/(X$2+1))*(($C1811^(X$2+1)-$H1811^(X$2+1))/(ε_c1cd^(X$2+1)))</f>
        <v/>
      </c>
      <c r="Y1811">
        <f>(INDIRECT("a_"&amp;Y$2)/(Y$2+1))*(($C1811^(Y$2+1)-$H1811^(Y$2+1))/(ε_c1cd^(Y$2+1)))</f>
        <v/>
      </c>
      <c r="Z1811">
        <f>(INDIRECT("a_"&amp;Z$2)/(Z$2+2))*(($C1811^(Z$2+2)-$H1811^(Z$2+2))/(ε_c1cd^(Z$2+2)))</f>
        <v/>
      </c>
      <c r="AA1811">
        <f>(INDIRECT("a_"&amp;AA$2)/(AA$2+2))*(($C1811^(AA$2+2)-$H1811^(AA$2+2))/(ε_c1cd^(AA$2+2)))</f>
        <v/>
      </c>
      <c r="AB1811">
        <f>(INDIRECT("a_"&amp;AB$2)/(AB$2+2))*(($C1811^(AB$2+2)-$H1811^(AB$2+2))/(ε_c1cd^(AB$2+2)))</f>
        <v/>
      </c>
      <c r="AC1811">
        <f>(INDIRECT("a_"&amp;AC$2)/(AC$2+2))*(($C1811^(AC$2+2)-$H1811^(AC$2+2))/(ε_c1cd^(AC$2+2)))</f>
        <v/>
      </c>
      <c r="AD1811">
        <f>(INDIRECT("a_"&amp;AD$2)/(AD$2+2))*(($C1811^(AD$2+2)-$H1811^(AD$2+2))/(ε_c1cd^(AD$2+2)))</f>
        <v/>
      </c>
      <c r="AE1811" s="111">
        <f>(b*f_cd/L1811)*SUM(U1811:Y1811)+SUM(Q1811:R1811)</f>
        <v/>
      </c>
      <c r="AF1811" s="112">
        <f>AE1811*(K1811-y+e)</f>
        <v/>
      </c>
      <c r="AG1811" s="113">
        <f>(b*f_cd/(L1811^2))*SUM(Z1811:AD1811)+SUM(S1811:T1811)-AF1811</f>
        <v/>
      </c>
      <c r="AH1811" s="114">
        <f>AG1811&lt;0</f>
        <v/>
      </c>
      <c r="AI1811" s="115">
        <f>IF(A1811=1,FALSE,(AND(AQ1811,AH1811,NOT(AI1810))))</f>
        <v/>
      </c>
      <c r="AJ1811" s="116">
        <f>(b*f_cd/L1811)*(a_1/2*J1811^2+a_2/3*J1811^3+a_3/4*J1811^4+a_4/5*J1811^5+a_5/6*J1811^6)+SUM(Q1811:R1811)</f>
        <v/>
      </c>
      <c r="AK1811">
        <f>AJ1811*(K1811-y+e)</f>
        <v/>
      </c>
      <c r="AL1811" s="118">
        <f>(b*f_cd/(L1811^2))*(a_1/3*J1811^3+a_2/4*J1811^4+a_3/5*J1811^5+a_4/6*J1811^6+a_5/7*J1811^7)+SUM(S1811:T1811)-AK1811</f>
        <v/>
      </c>
      <c r="AM1811" s="114">
        <f>AL1811&gt;0</f>
        <v/>
      </c>
      <c r="AN1811" s="115">
        <f>IF(A1811=1,FALSE,(AND(AQ1811,AM1811,NOT(AN1810))))</f>
        <v/>
      </c>
      <c r="AO1811">
        <f>IF(D1811=1,AND(AH1811,NOT(AI1811)),AND(AM1811,NOT(AN1811)))</f>
        <v/>
      </c>
      <c r="AP1811" s="119">
        <f>IF(D1811=1,AI1811,AN1811)</f>
        <v/>
      </c>
      <c r="AQ1811" s="125">
        <f>ABS(E1811)&lt;$AQ$2</f>
        <v/>
      </c>
      <c r="AS1811">
        <f>IF(AP1811,MAX(AS$3:AS1809)+1,"")</f>
        <v/>
      </c>
    </row>
    <row r="1812">
      <c r="A1812" t="n">
        <v>1722</v>
      </c>
      <c r="B1812" s="131">
        <f>IF(A1812=1,0,IF(AP1812,0.1*ε_cu1cd,0))</f>
        <v/>
      </c>
      <c r="C1812" s="131">
        <f>IF(A1812=1,0.1*ε_cu1cd,C1811+B1811)</f>
        <v/>
      </c>
      <c r="D1812" s="113">
        <f>IF('Нормальний переріз'!$D$68&gt;0,1,2)</f>
        <v/>
      </c>
      <c r="E1812" s="144">
        <f>IF(D1812=1,F1812,G1812)</f>
        <v/>
      </c>
      <c r="F1812" s="124">
        <f>IF(AI1811,0.11*ε_cu1cd,IF(AH1811,F1811*0.01,F1811))</f>
        <v/>
      </c>
      <c r="G1812" s="124">
        <f>IF(AP1811,-0.1*ε_cu1cd,IF(AM1811,G1811*0.01,G1811))</f>
        <v/>
      </c>
      <c r="H1812" s="113">
        <f>IF(A1812=1,E1812,IF(AO1811,H1811-E1811+E1812,IF(AP1811,0.8*H1811,H1811+E1812)))</f>
        <v/>
      </c>
      <c r="I1812" s="169">
        <f>(C1812-H1812)/h</f>
        <v/>
      </c>
      <c r="J1812">
        <f>C1812/(ε_c1cd)</f>
        <v/>
      </c>
      <c r="K1812">
        <f>C1812/I1812</f>
        <v/>
      </c>
      <c r="L1812" s="131">
        <f>I1812/(ε_c1cd)</f>
        <v/>
      </c>
      <c r="M1812">
        <f>I1812*(K1812-Z_s1)</f>
        <v/>
      </c>
      <c r="N1812">
        <f>I1812*(K1812-Z_s2)</f>
        <v/>
      </c>
      <c r="O1812">
        <f>E_s*M1812</f>
        <v/>
      </c>
      <c r="P1812">
        <f>E_s*N1812</f>
        <v/>
      </c>
      <c r="Q1812">
        <f>O1812*A_s1</f>
        <v/>
      </c>
      <c r="R1812">
        <f>P1812*A_s2</f>
        <v/>
      </c>
      <c r="S1812">
        <f>Q1812*($K1812-Z_s1)</f>
        <v/>
      </c>
      <c r="T1812">
        <f>R1812*($K1812-Z_s2)</f>
        <v/>
      </c>
      <c r="U1812">
        <f>(INDIRECT("a_"&amp;U$2)/(U$2+1))*(($C1812^(U$2+1)-$H1812^(U$2+1))/(ε_c1cd^(U$2+1)))</f>
        <v/>
      </c>
      <c r="V1812">
        <f>(INDIRECT("a_"&amp;V$2)/(V$2+1))*(($C1812^(V$2+1)-$H1812^(V$2+1))/(ε_c1cd^(V$2+1)))</f>
        <v/>
      </c>
      <c r="W1812">
        <f>(INDIRECT("a_"&amp;W$2)/(W$2+1))*(($C1812^(W$2+1)-$H1812^(W$2+1))/(ε_c1cd^(W$2+1)))</f>
        <v/>
      </c>
      <c r="X1812">
        <f>(INDIRECT("a_"&amp;X$2)/(X$2+1))*(($C1812^(X$2+1)-$H1812^(X$2+1))/(ε_c1cd^(X$2+1)))</f>
        <v/>
      </c>
      <c r="Y1812">
        <f>(INDIRECT("a_"&amp;Y$2)/(Y$2+1))*(($C1812^(Y$2+1)-$H1812^(Y$2+1))/(ε_c1cd^(Y$2+1)))</f>
        <v/>
      </c>
      <c r="Z1812">
        <f>(INDIRECT("a_"&amp;Z$2)/(Z$2+2))*(($C1812^(Z$2+2)-$H1812^(Z$2+2))/(ε_c1cd^(Z$2+2)))</f>
        <v/>
      </c>
      <c r="AA1812">
        <f>(INDIRECT("a_"&amp;AA$2)/(AA$2+2))*(($C1812^(AA$2+2)-$H1812^(AA$2+2))/(ε_c1cd^(AA$2+2)))</f>
        <v/>
      </c>
      <c r="AB1812">
        <f>(INDIRECT("a_"&amp;AB$2)/(AB$2+2))*(($C1812^(AB$2+2)-$H1812^(AB$2+2))/(ε_c1cd^(AB$2+2)))</f>
        <v/>
      </c>
      <c r="AC1812">
        <f>(INDIRECT("a_"&amp;AC$2)/(AC$2+2))*(($C1812^(AC$2+2)-$H1812^(AC$2+2))/(ε_c1cd^(AC$2+2)))</f>
        <v/>
      </c>
      <c r="AD1812">
        <f>(INDIRECT("a_"&amp;AD$2)/(AD$2+2))*(($C1812^(AD$2+2)-$H1812^(AD$2+2))/(ε_c1cd^(AD$2+2)))</f>
        <v/>
      </c>
      <c r="AE1812" s="111">
        <f>(b*f_cd/L1812)*SUM(U1812:Y1812)+SUM(Q1812:R1812)</f>
        <v/>
      </c>
      <c r="AF1812" s="112">
        <f>AE1812*(K1812-y+e)</f>
        <v/>
      </c>
      <c r="AG1812" s="113">
        <f>(b*f_cd/(L1812^2))*SUM(Z1812:AD1812)+SUM(S1812:T1812)-AF1812</f>
        <v/>
      </c>
      <c r="AH1812" s="114">
        <f>AG1812&lt;0</f>
        <v/>
      </c>
      <c r="AI1812" s="115">
        <f>IF(A1812=1,FALSE,(AND(AQ1812,AH1812,NOT(AI1811))))</f>
        <v/>
      </c>
      <c r="AJ1812" s="116">
        <f>(b*f_cd/L1812)*(a_1/2*J1812^2+a_2/3*J1812^3+a_3/4*J1812^4+a_4/5*J1812^5+a_5/6*J1812^6)+SUM(Q1812:R1812)</f>
        <v/>
      </c>
      <c r="AK1812">
        <f>AJ1812*(K1812-y+e)</f>
        <v/>
      </c>
      <c r="AL1812" s="118">
        <f>(b*f_cd/(L1812^2))*(a_1/3*J1812^3+a_2/4*J1812^4+a_3/5*J1812^5+a_4/6*J1812^6+a_5/7*J1812^7)+SUM(S1812:T1812)-AK1812</f>
        <v/>
      </c>
      <c r="AM1812" s="114">
        <f>AL1812&gt;0</f>
        <v/>
      </c>
      <c r="AN1812" s="115">
        <f>IF(A1812=1,FALSE,(AND(AQ1812,AM1812,NOT(AN1811))))</f>
        <v/>
      </c>
      <c r="AO1812">
        <f>IF(D1812=1,AND(AH1812,NOT(AI1812)),AND(AM1812,NOT(AN1812)))</f>
        <v/>
      </c>
      <c r="AP1812" s="119">
        <f>IF(D1812=1,AI1812,AN1812)</f>
        <v/>
      </c>
      <c r="AQ1812" s="125">
        <f>ABS(E1812)&lt;$AQ$2</f>
        <v/>
      </c>
      <c r="AS1812">
        <f>IF(AP1812,MAX(AS$3:AS1810)+1,"")</f>
        <v/>
      </c>
    </row>
    <row r="1813">
      <c r="A1813" t="n">
        <v>1723</v>
      </c>
      <c r="B1813" s="131">
        <f>IF(A1813=1,0,IF(AP1813,0.1*ε_cu1cd,0))</f>
        <v/>
      </c>
      <c r="C1813" s="131">
        <f>IF(A1813=1,0.1*ε_cu1cd,C1812+B1812)</f>
        <v/>
      </c>
      <c r="D1813" s="113">
        <f>IF('Нормальний переріз'!$D$68&gt;0,1,2)</f>
        <v/>
      </c>
      <c r="E1813" s="144">
        <f>IF(D1813=1,F1813,G1813)</f>
        <v/>
      </c>
      <c r="F1813" s="124">
        <f>IF(AI1812,0.11*ε_cu1cd,IF(AH1812,F1812*0.01,F1812))</f>
        <v/>
      </c>
      <c r="G1813" s="124">
        <f>IF(AP1812,-0.1*ε_cu1cd,IF(AM1812,G1812*0.01,G1812))</f>
        <v/>
      </c>
      <c r="H1813" s="113">
        <f>IF(A1813=1,E1813,IF(AO1812,H1812-E1812+E1813,IF(AP1812,0.8*H1812,H1812+E1813)))</f>
        <v/>
      </c>
      <c r="I1813" s="169">
        <f>(C1813-H1813)/h</f>
        <v/>
      </c>
      <c r="J1813">
        <f>C1813/(ε_c1cd)</f>
        <v/>
      </c>
      <c r="K1813">
        <f>C1813/I1813</f>
        <v/>
      </c>
      <c r="L1813" s="131">
        <f>I1813/(ε_c1cd)</f>
        <v/>
      </c>
      <c r="M1813">
        <f>I1813*(K1813-Z_s1)</f>
        <v/>
      </c>
      <c r="N1813">
        <f>I1813*(K1813-Z_s2)</f>
        <v/>
      </c>
      <c r="O1813">
        <f>E_s*M1813</f>
        <v/>
      </c>
      <c r="P1813">
        <f>E_s*N1813</f>
        <v/>
      </c>
      <c r="Q1813">
        <f>O1813*A_s1</f>
        <v/>
      </c>
      <c r="R1813">
        <f>P1813*A_s2</f>
        <v/>
      </c>
      <c r="S1813">
        <f>Q1813*($K1813-Z_s1)</f>
        <v/>
      </c>
      <c r="T1813">
        <f>R1813*($K1813-Z_s2)</f>
        <v/>
      </c>
      <c r="U1813">
        <f>(INDIRECT("a_"&amp;U$2)/(U$2+1))*(($C1813^(U$2+1)-$H1813^(U$2+1))/(ε_c1cd^(U$2+1)))</f>
        <v/>
      </c>
      <c r="V1813">
        <f>(INDIRECT("a_"&amp;V$2)/(V$2+1))*(($C1813^(V$2+1)-$H1813^(V$2+1))/(ε_c1cd^(V$2+1)))</f>
        <v/>
      </c>
      <c r="W1813">
        <f>(INDIRECT("a_"&amp;W$2)/(W$2+1))*(($C1813^(W$2+1)-$H1813^(W$2+1))/(ε_c1cd^(W$2+1)))</f>
        <v/>
      </c>
      <c r="X1813">
        <f>(INDIRECT("a_"&amp;X$2)/(X$2+1))*(($C1813^(X$2+1)-$H1813^(X$2+1))/(ε_c1cd^(X$2+1)))</f>
        <v/>
      </c>
      <c r="Y1813">
        <f>(INDIRECT("a_"&amp;Y$2)/(Y$2+1))*(($C1813^(Y$2+1)-$H1813^(Y$2+1))/(ε_c1cd^(Y$2+1)))</f>
        <v/>
      </c>
      <c r="Z1813">
        <f>(INDIRECT("a_"&amp;Z$2)/(Z$2+2))*(($C1813^(Z$2+2)-$H1813^(Z$2+2))/(ε_c1cd^(Z$2+2)))</f>
        <v/>
      </c>
      <c r="AA1813">
        <f>(INDIRECT("a_"&amp;AA$2)/(AA$2+2))*(($C1813^(AA$2+2)-$H1813^(AA$2+2))/(ε_c1cd^(AA$2+2)))</f>
        <v/>
      </c>
      <c r="AB1813">
        <f>(INDIRECT("a_"&amp;AB$2)/(AB$2+2))*(($C1813^(AB$2+2)-$H1813^(AB$2+2))/(ε_c1cd^(AB$2+2)))</f>
        <v/>
      </c>
      <c r="AC1813">
        <f>(INDIRECT("a_"&amp;AC$2)/(AC$2+2))*(($C1813^(AC$2+2)-$H1813^(AC$2+2))/(ε_c1cd^(AC$2+2)))</f>
        <v/>
      </c>
      <c r="AD1813">
        <f>(INDIRECT("a_"&amp;AD$2)/(AD$2+2))*(($C1813^(AD$2+2)-$H1813^(AD$2+2))/(ε_c1cd^(AD$2+2)))</f>
        <v/>
      </c>
      <c r="AE1813" s="111">
        <f>(b*f_cd/L1813)*SUM(U1813:Y1813)+SUM(Q1813:R1813)</f>
        <v/>
      </c>
      <c r="AF1813" s="112">
        <f>AE1813*(K1813-y+e)</f>
        <v/>
      </c>
      <c r="AG1813" s="113">
        <f>(b*f_cd/(L1813^2))*SUM(Z1813:AD1813)+SUM(S1813:T1813)-AF1813</f>
        <v/>
      </c>
      <c r="AH1813" s="114">
        <f>AG1813&lt;0</f>
        <v/>
      </c>
      <c r="AI1813" s="115">
        <f>IF(A1813=1,FALSE,(AND(AQ1813,AH1813,NOT(AI1812))))</f>
        <v/>
      </c>
      <c r="AJ1813" s="116">
        <f>(b*f_cd/L1813)*(a_1/2*J1813^2+a_2/3*J1813^3+a_3/4*J1813^4+a_4/5*J1813^5+a_5/6*J1813^6)+SUM(Q1813:R1813)</f>
        <v/>
      </c>
      <c r="AK1813">
        <f>AJ1813*(K1813-y+e)</f>
        <v/>
      </c>
      <c r="AL1813" s="118">
        <f>(b*f_cd/(L1813^2))*(a_1/3*J1813^3+a_2/4*J1813^4+a_3/5*J1813^5+a_4/6*J1813^6+a_5/7*J1813^7)+SUM(S1813:T1813)-AK1813</f>
        <v/>
      </c>
      <c r="AM1813" s="114">
        <f>AL1813&gt;0</f>
        <v/>
      </c>
      <c r="AN1813" s="115">
        <f>IF(A1813=1,FALSE,(AND(AQ1813,AM1813,NOT(AN1812))))</f>
        <v/>
      </c>
      <c r="AO1813">
        <f>IF(D1813=1,AND(AH1813,NOT(AI1813)),AND(AM1813,NOT(AN1813)))</f>
        <v/>
      </c>
      <c r="AP1813" s="119">
        <f>IF(D1813=1,AI1813,AN1813)</f>
        <v/>
      </c>
      <c r="AQ1813" s="125">
        <f>ABS(E1813)&lt;$AQ$2</f>
        <v/>
      </c>
      <c r="AS1813">
        <f>IF(AP1813,MAX(AS$3:AS1811)+1,"")</f>
        <v/>
      </c>
    </row>
    <row r="1814">
      <c r="A1814" t="n">
        <v>1724</v>
      </c>
      <c r="B1814" s="131">
        <f>IF(A1814=1,0,IF(AP1814,0.1*ε_cu1cd,0))</f>
        <v/>
      </c>
      <c r="C1814" s="131">
        <f>IF(A1814=1,0.1*ε_cu1cd,C1813+B1813)</f>
        <v/>
      </c>
      <c r="D1814" s="113">
        <f>IF('Нормальний переріз'!$D$68&gt;0,1,2)</f>
        <v/>
      </c>
      <c r="E1814" s="144">
        <f>IF(D1814=1,F1814,G1814)</f>
        <v/>
      </c>
      <c r="F1814" s="124">
        <f>IF(AI1813,0.11*ε_cu1cd,IF(AH1813,F1813*0.01,F1813))</f>
        <v/>
      </c>
      <c r="G1814" s="124">
        <f>IF(AP1813,-0.1*ε_cu1cd,IF(AM1813,G1813*0.01,G1813))</f>
        <v/>
      </c>
      <c r="H1814" s="113">
        <f>IF(A1814=1,E1814,IF(AO1813,H1813-E1813+E1814,IF(AP1813,0.8*H1813,H1813+E1814)))</f>
        <v/>
      </c>
      <c r="I1814" s="169">
        <f>(C1814-H1814)/h</f>
        <v/>
      </c>
      <c r="J1814">
        <f>C1814/(ε_c1cd)</f>
        <v/>
      </c>
      <c r="K1814">
        <f>C1814/I1814</f>
        <v/>
      </c>
      <c r="L1814" s="131">
        <f>I1814/(ε_c1cd)</f>
        <v/>
      </c>
      <c r="M1814">
        <f>I1814*(K1814-Z_s1)</f>
        <v/>
      </c>
      <c r="N1814">
        <f>I1814*(K1814-Z_s2)</f>
        <v/>
      </c>
      <c r="O1814">
        <f>E_s*M1814</f>
        <v/>
      </c>
      <c r="P1814">
        <f>E_s*N1814</f>
        <v/>
      </c>
      <c r="Q1814">
        <f>O1814*A_s1</f>
        <v/>
      </c>
      <c r="R1814">
        <f>P1814*A_s2</f>
        <v/>
      </c>
      <c r="S1814">
        <f>Q1814*($K1814-Z_s1)</f>
        <v/>
      </c>
      <c r="T1814">
        <f>R1814*($K1814-Z_s2)</f>
        <v/>
      </c>
      <c r="U1814">
        <f>(INDIRECT("a_"&amp;U$2)/(U$2+1))*(($C1814^(U$2+1)-$H1814^(U$2+1))/(ε_c1cd^(U$2+1)))</f>
        <v/>
      </c>
      <c r="V1814">
        <f>(INDIRECT("a_"&amp;V$2)/(V$2+1))*(($C1814^(V$2+1)-$H1814^(V$2+1))/(ε_c1cd^(V$2+1)))</f>
        <v/>
      </c>
      <c r="W1814">
        <f>(INDIRECT("a_"&amp;W$2)/(W$2+1))*(($C1814^(W$2+1)-$H1814^(W$2+1))/(ε_c1cd^(W$2+1)))</f>
        <v/>
      </c>
      <c r="X1814">
        <f>(INDIRECT("a_"&amp;X$2)/(X$2+1))*(($C1814^(X$2+1)-$H1814^(X$2+1))/(ε_c1cd^(X$2+1)))</f>
        <v/>
      </c>
      <c r="Y1814">
        <f>(INDIRECT("a_"&amp;Y$2)/(Y$2+1))*(($C1814^(Y$2+1)-$H1814^(Y$2+1))/(ε_c1cd^(Y$2+1)))</f>
        <v/>
      </c>
      <c r="Z1814">
        <f>(INDIRECT("a_"&amp;Z$2)/(Z$2+2))*(($C1814^(Z$2+2)-$H1814^(Z$2+2))/(ε_c1cd^(Z$2+2)))</f>
        <v/>
      </c>
      <c r="AA1814">
        <f>(INDIRECT("a_"&amp;AA$2)/(AA$2+2))*(($C1814^(AA$2+2)-$H1814^(AA$2+2))/(ε_c1cd^(AA$2+2)))</f>
        <v/>
      </c>
      <c r="AB1814">
        <f>(INDIRECT("a_"&amp;AB$2)/(AB$2+2))*(($C1814^(AB$2+2)-$H1814^(AB$2+2))/(ε_c1cd^(AB$2+2)))</f>
        <v/>
      </c>
      <c r="AC1814">
        <f>(INDIRECT("a_"&amp;AC$2)/(AC$2+2))*(($C1814^(AC$2+2)-$H1814^(AC$2+2))/(ε_c1cd^(AC$2+2)))</f>
        <v/>
      </c>
      <c r="AD1814">
        <f>(INDIRECT("a_"&amp;AD$2)/(AD$2+2))*(($C1814^(AD$2+2)-$H1814^(AD$2+2))/(ε_c1cd^(AD$2+2)))</f>
        <v/>
      </c>
      <c r="AE1814" s="111">
        <f>(b*f_cd/L1814)*SUM(U1814:Y1814)+SUM(Q1814:R1814)</f>
        <v/>
      </c>
      <c r="AF1814" s="112">
        <f>AE1814*(K1814-y+e)</f>
        <v/>
      </c>
      <c r="AG1814" s="113">
        <f>(b*f_cd/(L1814^2))*SUM(Z1814:AD1814)+SUM(S1814:T1814)-AF1814</f>
        <v/>
      </c>
      <c r="AH1814" s="114">
        <f>AG1814&lt;0</f>
        <v/>
      </c>
      <c r="AI1814" s="115">
        <f>IF(A1814=1,FALSE,(AND(AQ1814,AH1814,NOT(AI1813))))</f>
        <v/>
      </c>
      <c r="AJ1814" s="116">
        <f>(b*f_cd/L1814)*(a_1/2*J1814^2+a_2/3*J1814^3+a_3/4*J1814^4+a_4/5*J1814^5+a_5/6*J1814^6)+SUM(Q1814:R1814)</f>
        <v/>
      </c>
      <c r="AK1814">
        <f>AJ1814*(K1814-y+e)</f>
        <v/>
      </c>
      <c r="AL1814" s="118">
        <f>(b*f_cd/(L1814^2))*(a_1/3*J1814^3+a_2/4*J1814^4+a_3/5*J1814^5+a_4/6*J1814^6+a_5/7*J1814^7)+SUM(S1814:T1814)-AK1814</f>
        <v/>
      </c>
      <c r="AM1814" s="114">
        <f>AL1814&gt;0</f>
        <v/>
      </c>
      <c r="AN1814" s="115">
        <f>IF(A1814=1,FALSE,(AND(AQ1814,AM1814,NOT(AN1813))))</f>
        <v/>
      </c>
      <c r="AO1814">
        <f>IF(D1814=1,AND(AH1814,NOT(AI1814)),AND(AM1814,NOT(AN1814)))</f>
        <v/>
      </c>
      <c r="AP1814" s="119">
        <f>IF(D1814=1,AI1814,AN1814)</f>
        <v/>
      </c>
      <c r="AQ1814" s="125">
        <f>ABS(E1814)&lt;$AQ$2</f>
        <v/>
      </c>
      <c r="AS1814">
        <f>IF(AP1814,MAX(AS$3:AS1812)+1,"")</f>
        <v/>
      </c>
    </row>
    <row r="1815">
      <c r="A1815" t="n">
        <v>1725</v>
      </c>
      <c r="B1815" s="131">
        <f>IF(A1815=1,0,IF(AP1815,0.1*ε_cu1cd,0))</f>
        <v/>
      </c>
      <c r="C1815" s="131">
        <f>IF(A1815=1,0.1*ε_cu1cd,C1814+B1814)</f>
        <v/>
      </c>
      <c r="D1815" s="113">
        <f>IF('Нормальний переріз'!$D$68&gt;0,1,2)</f>
        <v/>
      </c>
      <c r="E1815" s="144">
        <f>IF(D1815=1,F1815,G1815)</f>
        <v/>
      </c>
      <c r="F1815" s="124">
        <f>IF(AI1814,0.11*ε_cu1cd,IF(AH1814,F1814*0.01,F1814))</f>
        <v/>
      </c>
      <c r="G1815" s="124">
        <f>IF(AP1814,-0.1*ε_cu1cd,IF(AM1814,G1814*0.01,G1814))</f>
        <v/>
      </c>
      <c r="H1815" s="113">
        <f>IF(A1815=1,E1815,IF(AO1814,H1814-E1814+E1815,IF(AP1814,0.8*H1814,H1814+E1815)))</f>
        <v/>
      </c>
      <c r="I1815" s="169">
        <f>(C1815-H1815)/h</f>
        <v/>
      </c>
      <c r="J1815">
        <f>C1815/(ε_c1cd)</f>
        <v/>
      </c>
      <c r="K1815">
        <f>C1815/I1815</f>
        <v/>
      </c>
      <c r="L1815" s="131">
        <f>I1815/(ε_c1cd)</f>
        <v/>
      </c>
      <c r="M1815">
        <f>I1815*(K1815-Z_s1)</f>
        <v/>
      </c>
      <c r="N1815">
        <f>I1815*(K1815-Z_s2)</f>
        <v/>
      </c>
      <c r="O1815">
        <f>E_s*M1815</f>
        <v/>
      </c>
      <c r="P1815">
        <f>E_s*N1815</f>
        <v/>
      </c>
      <c r="Q1815">
        <f>O1815*A_s1</f>
        <v/>
      </c>
      <c r="R1815">
        <f>P1815*A_s2</f>
        <v/>
      </c>
      <c r="S1815">
        <f>Q1815*($K1815-Z_s1)</f>
        <v/>
      </c>
      <c r="T1815">
        <f>R1815*($K1815-Z_s2)</f>
        <v/>
      </c>
      <c r="U1815">
        <f>(INDIRECT("a_"&amp;U$2)/(U$2+1))*(($C1815^(U$2+1)-$H1815^(U$2+1))/(ε_c1cd^(U$2+1)))</f>
        <v/>
      </c>
      <c r="V1815">
        <f>(INDIRECT("a_"&amp;V$2)/(V$2+1))*(($C1815^(V$2+1)-$H1815^(V$2+1))/(ε_c1cd^(V$2+1)))</f>
        <v/>
      </c>
      <c r="W1815">
        <f>(INDIRECT("a_"&amp;W$2)/(W$2+1))*(($C1815^(W$2+1)-$H1815^(W$2+1))/(ε_c1cd^(W$2+1)))</f>
        <v/>
      </c>
      <c r="X1815">
        <f>(INDIRECT("a_"&amp;X$2)/(X$2+1))*(($C1815^(X$2+1)-$H1815^(X$2+1))/(ε_c1cd^(X$2+1)))</f>
        <v/>
      </c>
      <c r="Y1815">
        <f>(INDIRECT("a_"&amp;Y$2)/(Y$2+1))*(($C1815^(Y$2+1)-$H1815^(Y$2+1))/(ε_c1cd^(Y$2+1)))</f>
        <v/>
      </c>
      <c r="Z1815">
        <f>(INDIRECT("a_"&amp;Z$2)/(Z$2+2))*(($C1815^(Z$2+2)-$H1815^(Z$2+2))/(ε_c1cd^(Z$2+2)))</f>
        <v/>
      </c>
      <c r="AA1815">
        <f>(INDIRECT("a_"&amp;AA$2)/(AA$2+2))*(($C1815^(AA$2+2)-$H1815^(AA$2+2))/(ε_c1cd^(AA$2+2)))</f>
        <v/>
      </c>
      <c r="AB1815">
        <f>(INDIRECT("a_"&amp;AB$2)/(AB$2+2))*(($C1815^(AB$2+2)-$H1815^(AB$2+2))/(ε_c1cd^(AB$2+2)))</f>
        <v/>
      </c>
      <c r="AC1815">
        <f>(INDIRECT("a_"&amp;AC$2)/(AC$2+2))*(($C1815^(AC$2+2)-$H1815^(AC$2+2))/(ε_c1cd^(AC$2+2)))</f>
        <v/>
      </c>
      <c r="AD1815">
        <f>(INDIRECT("a_"&amp;AD$2)/(AD$2+2))*(($C1815^(AD$2+2)-$H1815^(AD$2+2))/(ε_c1cd^(AD$2+2)))</f>
        <v/>
      </c>
      <c r="AE1815" s="111">
        <f>(b*f_cd/L1815)*SUM(U1815:Y1815)+SUM(Q1815:R1815)</f>
        <v/>
      </c>
      <c r="AF1815" s="112">
        <f>AE1815*(K1815-y+e)</f>
        <v/>
      </c>
      <c r="AG1815" s="113">
        <f>(b*f_cd/(L1815^2))*SUM(Z1815:AD1815)+SUM(S1815:T1815)-AF1815</f>
        <v/>
      </c>
      <c r="AH1815" s="114">
        <f>AG1815&lt;0</f>
        <v/>
      </c>
      <c r="AI1815" s="115">
        <f>IF(A1815=1,FALSE,(AND(AQ1815,AH1815,NOT(AI1814))))</f>
        <v/>
      </c>
      <c r="AJ1815" s="116">
        <f>(b*f_cd/L1815)*(a_1/2*J1815^2+a_2/3*J1815^3+a_3/4*J1815^4+a_4/5*J1815^5+a_5/6*J1815^6)+SUM(Q1815:R1815)</f>
        <v/>
      </c>
      <c r="AK1815">
        <f>AJ1815*(K1815-y+e)</f>
        <v/>
      </c>
      <c r="AL1815" s="118">
        <f>(b*f_cd/(L1815^2))*(a_1/3*J1815^3+a_2/4*J1815^4+a_3/5*J1815^5+a_4/6*J1815^6+a_5/7*J1815^7)+SUM(S1815:T1815)-AK1815</f>
        <v/>
      </c>
      <c r="AM1815" s="114">
        <f>AL1815&gt;0</f>
        <v/>
      </c>
      <c r="AN1815" s="115">
        <f>IF(A1815=1,FALSE,(AND(AQ1815,AM1815,NOT(AN1814))))</f>
        <v/>
      </c>
      <c r="AO1815">
        <f>IF(D1815=1,AND(AH1815,NOT(AI1815)),AND(AM1815,NOT(AN1815)))</f>
        <v/>
      </c>
      <c r="AP1815" s="119">
        <f>IF(D1815=1,AI1815,AN1815)</f>
        <v/>
      </c>
      <c r="AQ1815" s="125">
        <f>ABS(E1815)&lt;$AQ$2</f>
        <v/>
      </c>
      <c r="AS1815">
        <f>IF(AP1815,MAX(AS$3:AS1813)+1,"")</f>
        <v/>
      </c>
    </row>
    <row r="1816">
      <c r="A1816" t="n">
        <v>1726</v>
      </c>
      <c r="B1816" s="131">
        <f>IF(A1816=1,0,IF(AP1816,0.1*ε_cu1cd,0))</f>
        <v/>
      </c>
      <c r="C1816" s="131">
        <f>IF(A1816=1,0.1*ε_cu1cd,C1815+B1815)</f>
        <v/>
      </c>
      <c r="D1816" s="113">
        <f>IF('Нормальний переріз'!$D$68&gt;0,1,2)</f>
        <v/>
      </c>
      <c r="E1816" s="144">
        <f>IF(D1816=1,F1816,G1816)</f>
        <v/>
      </c>
      <c r="F1816" s="124">
        <f>IF(AI1815,0.11*ε_cu1cd,IF(AH1815,F1815*0.01,F1815))</f>
        <v/>
      </c>
      <c r="G1816" s="124">
        <f>IF(AP1815,-0.1*ε_cu1cd,IF(AM1815,G1815*0.01,G1815))</f>
        <v/>
      </c>
      <c r="H1816" s="113">
        <f>IF(A1816=1,E1816,IF(AO1815,H1815-E1815+E1816,IF(AP1815,0.8*H1815,H1815+E1816)))</f>
        <v/>
      </c>
      <c r="I1816" s="169">
        <f>(C1816-H1816)/h</f>
        <v/>
      </c>
      <c r="J1816">
        <f>C1816/(ε_c1cd)</f>
        <v/>
      </c>
      <c r="K1816">
        <f>C1816/I1816</f>
        <v/>
      </c>
      <c r="L1816" s="131">
        <f>I1816/(ε_c1cd)</f>
        <v/>
      </c>
      <c r="M1816">
        <f>I1816*(K1816-Z_s1)</f>
        <v/>
      </c>
      <c r="N1816">
        <f>I1816*(K1816-Z_s2)</f>
        <v/>
      </c>
      <c r="O1816">
        <f>E_s*M1816</f>
        <v/>
      </c>
      <c r="P1816">
        <f>E_s*N1816</f>
        <v/>
      </c>
      <c r="Q1816">
        <f>O1816*A_s1</f>
        <v/>
      </c>
      <c r="R1816">
        <f>P1816*A_s2</f>
        <v/>
      </c>
      <c r="S1816">
        <f>Q1816*($K1816-Z_s1)</f>
        <v/>
      </c>
      <c r="T1816">
        <f>R1816*($K1816-Z_s2)</f>
        <v/>
      </c>
      <c r="U1816">
        <f>(INDIRECT("a_"&amp;U$2)/(U$2+1))*(($C1816^(U$2+1)-$H1816^(U$2+1))/(ε_c1cd^(U$2+1)))</f>
        <v/>
      </c>
      <c r="V1816">
        <f>(INDIRECT("a_"&amp;V$2)/(V$2+1))*(($C1816^(V$2+1)-$H1816^(V$2+1))/(ε_c1cd^(V$2+1)))</f>
        <v/>
      </c>
      <c r="W1816">
        <f>(INDIRECT("a_"&amp;W$2)/(W$2+1))*(($C1816^(W$2+1)-$H1816^(W$2+1))/(ε_c1cd^(W$2+1)))</f>
        <v/>
      </c>
      <c r="X1816">
        <f>(INDIRECT("a_"&amp;X$2)/(X$2+1))*(($C1816^(X$2+1)-$H1816^(X$2+1))/(ε_c1cd^(X$2+1)))</f>
        <v/>
      </c>
      <c r="Y1816">
        <f>(INDIRECT("a_"&amp;Y$2)/(Y$2+1))*(($C1816^(Y$2+1)-$H1816^(Y$2+1))/(ε_c1cd^(Y$2+1)))</f>
        <v/>
      </c>
      <c r="Z1816">
        <f>(INDIRECT("a_"&amp;Z$2)/(Z$2+2))*(($C1816^(Z$2+2)-$H1816^(Z$2+2))/(ε_c1cd^(Z$2+2)))</f>
        <v/>
      </c>
      <c r="AA1816">
        <f>(INDIRECT("a_"&amp;AA$2)/(AA$2+2))*(($C1816^(AA$2+2)-$H1816^(AA$2+2))/(ε_c1cd^(AA$2+2)))</f>
        <v/>
      </c>
      <c r="AB1816">
        <f>(INDIRECT("a_"&amp;AB$2)/(AB$2+2))*(($C1816^(AB$2+2)-$H1816^(AB$2+2))/(ε_c1cd^(AB$2+2)))</f>
        <v/>
      </c>
      <c r="AC1816">
        <f>(INDIRECT("a_"&amp;AC$2)/(AC$2+2))*(($C1816^(AC$2+2)-$H1816^(AC$2+2))/(ε_c1cd^(AC$2+2)))</f>
        <v/>
      </c>
      <c r="AD1816">
        <f>(INDIRECT("a_"&amp;AD$2)/(AD$2+2))*(($C1816^(AD$2+2)-$H1816^(AD$2+2))/(ε_c1cd^(AD$2+2)))</f>
        <v/>
      </c>
      <c r="AE1816" s="111">
        <f>(b*f_cd/L1816)*SUM(U1816:Y1816)+SUM(Q1816:R1816)</f>
        <v/>
      </c>
      <c r="AF1816" s="112">
        <f>AE1816*(K1816-y+e)</f>
        <v/>
      </c>
      <c r="AG1816" s="113">
        <f>(b*f_cd/(L1816^2))*SUM(Z1816:AD1816)+SUM(S1816:T1816)-AF1816</f>
        <v/>
      </c>
      <c r="AH1816" s="114">
        <f>AG1816&lt;0</f>
        <v/>
      </c>
      <c r="AI1816" s="115">
        <f>IF(A1816=1,FALSE,(AND(AQ1816,AH1816,NOT(AI1815))))</f>
        <v/>
      </c>
      <c r="AJ1816" s="116">
        <f>(b*f_cd/L1816)*(a_1/2*J1816^2+a_2/3*J1816^3+a_3/4*J1816^4+a_4/5*J1816^5+a_5/6*J1816^6)+SUM(Q1816:R1816)</f>
        <v/>
      </c>
      <c r="AK1816">
        <f>AJ1816*(K1816-y+e)</f>
        <v/>
      </c>
      <c r="AL1816" s="118">
        <f>(b*f_cd/(L1816^2))*(a_1/3*J1816^3+a_2/4*J1816^4+a_3/5*J1816^5+a_4/6*J1816^6+a_5/7*J1816^7)+SUM(S1816:T1816)-AK1816</f>
        <v/>
      </c>
      <c r="AM1816" s="114">
        <f>AL1816&gt;0</f>
        <v/>
      </c>
      <c r="AN1816" s="115">
        <f>IF(A1816=1,FALSE,(AND(AQ1816,AM1816,NOT(AN1815))))</f>
        <v/>
      </c>
      <c r="AO1816">
        <f>IF(D1816=1,AND(AH1816,NOT(AI1816)),AND(AM1816,NOT(AN1816)))</f>
        <v/>
      </c>
      <c r="AP1816" s="119">
        <f>IF(D1816=1,AI1816,AN1816)</f>
        <v/>
      </c>
      <c r="AQ1816" s="125">
        <f>ABS(E1816)&lt;$AQ$2</f>
        <v/>
      </c>
      <c r="AS1816">
        <f>IF(AP1816,MAX(AS$3:AS1814)+1,"")</f>
        <v/>
      </c>
    </row>
    <row r="1817">
      <c r="A1817" t="n">
        <v>1727</v>
      </c>
      <c r="B1817" s="131">
        <f>IF(A1817=1,0,IF(AP1817,0.1*ε_cu1cd,0))</f>
        <v/>
      </c>
      <c r="C1817" s="131">
        <f>IF(A1817=1,0.1*ε_cu1cd,C1816+B1816)</f>
        <v/>
      </c>
      <c r="D1817" s="113">
        <f>IF('Нормальний переріз'!$D$68&gt;0,1,2)</f>
        <v/>
      </c>
      <c r="E1817" s="144">
        <f>IF(D1817=1,F1817,G1817)</f>
        <v/>
      </c>
      <c r="F1817" s="124">
        <f>IF(AI1816,0.11*ε_cu1cd,IF(AH1816,F1816*0.01,F1816))</f>
        <v/>
      </c>
      <c r="G1817" s="124">
        <f>IF(AP1816,-0.1*ε_cu1cd,IF(AM1816,G1816*0.01,G1816))</f>
        <v/>
      </c>
      <c r="H1817" s="113">
        <f>IF(A1817=1,E1817,IF(AO1816,H1816-E1816+E1817,IF(AP1816,0.8*H1816,H1816+E1817)))</f>
        <v/>
      </c>
      <c r="I1817" s="169">
        <f>(C1817-H1817)/h</f>
        <v/>
      </c>
      <c r="J1817">
        <f>C1817/(ε_c1cd)</f>
        <v/>
      </c>
      <c r="K1817">
        <f>C1817/I1817</f>
        <v/>
      </c>
      <c r="L1817" s="131">
        <f>I1817/(ε_c1cd)</f>
        <v/>
      </c>
      <c r="M1817">
        <f>I1817*(K1817-Z_s1)</f>
        <v/>
      </c>
      <c r="N1817">
        <f>I1817*(K1817-Z_s2)</f>
        <v/>
      </c>
      <c r="O1817">
        <f>E_s*M1817</f>
        <v/>
      </c>
      <c r="P1817">
        <f>E_s*N1817</f>
        <v/>
      </c>
      <c r="Q1817">
        <f>O1817*A_s1</f>
        <v/>
      </c>
      <c r="R1817">
        <f>P1817*A_s2</f>
        <v/>
      </c>
      <c r="S1817">
        <f>Q1817*($K1817-Z_s1)</f>
        <v/>
      </c>
      <c r="T1817">
        <f>R1817*($K1817-Z_s2)</f>
        <v/>
      </c>
      <c r="U1817">
        <f>(INDIRECT("a_"&amp;U$2)/(U$2+1))*(($C1817^(U$2+1)-$H1817^(U$2+1))/(ε_c1cd^(U$2+1)))</f>
        <v/>
      </c>
      <c r="V1817">
        <f>(INDIRECT("a_"&amp;V$2)/(V$2+1))*(($C1817^(V$2+1)-$H1817^(V$2+1))/(ε_c1cd^(V$2+1)))</f>
        <v/>
      </c>
      <c r="W1817">
        <f>(INDIRECT("a_"&amp;W$2)/(W$2+1))*(($C1817^(W$2+1)-$H1817^(W$2+1))/(ε_c1cd^(W$2+1)))</f>
        <v/>
      </c>
      <c r="X1817">
        <f>(INDIRECT("a_"&amp;X$2)/(X$2+1))*(($C1817^(X$2+1)-$H1817^(X$2+1))/(ε_c1cd^(X$2+1)))</f>
        <v/>
      </c>
      <c r="Y1817">
        <f>(INDIRECT("a_"&amp;Y$2)/(Y$2+1))*(($C1817^(Y$2+1)-$H1817^(Y$2+1))/(ε_c1cd^(Y$2+1)))</f>
        <v/>
      </c>
      <c r="Z1817">
        <f>(INDIRECT("a_"&amp;Z$2)/(Z$2+2))*(($C1817^(Z$2+2)-$H1817^(Z$2+2))/(ε_c1cd^(Z$2+2)))</f>
        <v/>
      </c>
      <c r="AA1817">
        <f>(INDIRECT("a_"&amp;AA$2)/(AA$2+2))*(($C1817^(AA$2+2)-$H1817^(AA$2+2))/(ε_c1cd^(AA$2+2)))</f>
        <v/>
      </c>
      <c r="AB1817">
        <f>(INDIRECT("a_"&amp;AB$2)/(AB$2+2))*(($C1817^(AB$2+2)-$H1817^(AB$2+2))/(ε_c1cd^(AB$2+2)))</f>
        <v/>
      </c>
      <c r="AC1817">
        <f>(INDIRECT("a_"&amp;AC$2)/(AC$2+2))*(($C1817^(AC$2+2)-$H1817^(AC$2+2))/(ε_c1cd^(AC$2+2)))</f>
        <v/>
      </c>
      <c r="AD1817">
        <f>(INDIRECT("a_"&amp;AD$2)/(AD$2+2))*(($C1817^(AD$2+2)-$H1817^(AD$2+2))/(ε_c1cd^(AD$2+2)))</f>
        <v/>
      </c>
      <c r="AE1817" s="111">
        <f>(b*f_cd/L1817)*SUM(U1817:Y1817)+SUM(Q1817:R1817)</f>
        <v/>
      </c>
      <c r="AF1817" s="112">
        <f>AE1817*(K1817-y+e)</f>
        <v/>
      </c>
      <c r="AG1817" s="113">
        <f>(b*f_cd/(L1817^2))*SUM(Z1817:AD1817)+SUM(S1817:T1817)-AF1817</f>
        <v/>
      </c>
      <c r="AH1817" s="114">
        <f>AG1817&lt;0</f>
        <v/>
      </c>
      <c r="AI1817" s="115">
        <f>IF(A1817=1,FALSE,(AND(AQ1817,AH1817,NOT(AI1816))))</f>
        <v/>
      </c>
      <c r="AJ1817" s="116">
        <f>(b*f_cd/L1817)*(a_1/2*J1817^2+a_2/3*J1817^3+a_3/4*J1817^4+a_4/5*J1817^5+a_5/6*J1817^6)+SUM(Q1817:R1817)</f>
        <v/>
      </c>
      <c r="AK1817">
        <f>AJ1817*(K1817-y+e)</f>
        <v/>
      </c>
      <c r="AL1817" s="118">
        <f>(b*f_cd/(L1817^2))*(a_1/3*J1817^3+a_2/4*J1817^4+a_3/5*J1817^5+a_4/6*J1817^6+a_5/7*J1817^7)+SUM(S1817:T1817)-AK1817</f>
        <v/>
      </c>
      <c r="AM1817" s="114">
        <f>AL1817&gt;0</f>
        <v/>
      </c>
      <c r="AN1817" s="115">
        <f>IF(A1817=1,FALSE,(AND(AQ1817,AM1817,NOT(AN1816))))</f>
        <v/>
      </c>
      <c r="AO1817">
        <f>IF(D1817=1,AND(AH1817,NOT(AI1817)),AND(AM1817,NOT(AN1817)))</f>
        <v/>
      </c>
      <c r="AP1817" s="119">
        <f>IF(D1817=1,AI1817,AN1817)</f>
        <v/>
      </c>
      <c r="AQ1817" s="125">
        <f>ABS(E1817)&lt;$AQ$2</f>
        <v/>
      </c>
      <c r="AS1817">
        <f>IF(AP1817,MAX(AS$3:AS1815)+1,"")</f>
        <v/>
      </c>
    </row>
    <row r="1818">
      <c r="A1818" t="n">
        <v>1728</v>
      </c>
      <c r="B1818" s="131">
        <f>IF(A1818=1,0,IF(AP1818,0.1*ε_cu1cd,0))</f>
        <v/>
      </c>
      <c r="C1818" s="131">
        <f>IF(A1818=1,0.1*ε_cu1cd,C1817+B1817)</f>
        <v/>
      </c>
      <c r="D1818" s="113">
        <f>IF('Нормальний переріз'!$D$68&gt;0,1,2)</f>
        <v/>
      </c>
      <c r="E1818" s="144">
        <f>IF(D1818=1,F1818,G1818)</f>
        <v/>
      </c>
      <c r="F1818" s="124">
        <f>IF(AI1817,0.11*ε_cu1cd,IF(AH1817,F1817*0.01,F1817))</f>
        <v/>
      </c>
      <c r="G1818" s="124">
        <f>IF(AP1817,-0.1*ε_cu1cd,IF(AM1817,G1817*0.01,G1817))</f>
        <v/>
      </c>
      <c r="H1818" s="113">
        <f>IF(A1818=1,E1818,IF(AO1817,H1817-E1817+E1818,IF(AP1817,0.8*H1817,H1817+E1818)))</f>
        <v/>
      </c>
      <c r="I1818" s="169">
        <f>(C1818-H1818)/h</f>
        <v/>
      </c>
      <c r="J1818">
        <f>C1818/(ε_c1cd)</f>
        <v/>
      </c>
      <c r="K1818">
        <f>C1818/I1818</f>
        <v/>
      </c>
      <c r="L1818" s="131">
        <f>I1818/(ε_c1cd)</f>
        <v/>
      </c>
      <c r="M1818">
        <f>I1818*(K1818-Z_s1)</f>
        <v/>
      </c>
      <c r="N1818">
        <f>I1818*(K1818-Z_s2)</f>
        <v/>
      </c>
      <c r="O1818">
        <f>E_s*M1818</f>
        <v/>
      </c>
      <c r="P1818">
        <f>E_s*N1818</f>
        <v/>
      </c>
      <c r="Q1818">
        <f>O1818*A_s1</f>
        <v/>
      </c>
      <c r="R1818">
        <f>P1818*A_s2</f>
        <v/>
      </c>
      <c r="S1818">
        <f>Q1818*($K1818-Z_s1)</f>
        <v/>
      </c>
      <c r="T1818">
        <f>R1818*($K1818-Z_s2)</f>
        <v/>
      </c>
      <c r="U1818">
        <f>(INDIRECT("a_"&amp;U$2)/(U$2+1))*(($C1818^(U$2+1)-$H1818^(U$2+1))/(ε_c1cd^(U$2+1)))</f>
        <v/>
      </c>
      <c r="V1818">
        <f>(INDIRECT("a_"&amp;V$2)/(V$2+1))*(($C1818^(V$2+1)-$H1818^(V$2+1))/(ε_c1cd^(V$2+1)))</f>
        <v/>
      </c>
      <c r="W1818">
        <f>(INDIRECT("a_"&amp;W$2)/(W$2+1))*(($C1818^(W$2+1)-$H1818^(W$2+1))/(ε_c1cd^(W$2+1)))</f>
        <v/>
      </c>
      <c r="X1818">
        <f>(INDIRECT("a_"&amp;X$2)/(X$2+1))*(($C1818^(X$2+1)-$H1818^(X$2+1))/(ε_c1cd^(X$2+1)))</f>
        <v/>
      </c>
      <c r="Y1818">
        <f>(INDIRECT("a_"&amp;Y$2)/(Y$2+1))*(($C1818^(Y$2+1)-$H1818^(Y$2+1))/(ε_c1cd^(Y$2+1)))</f>
        <v/>
      </c>
      <c r="Z1818">
        <f>(INDIRECT("a_"&amp;Z$2)/(Z$2+2))*(($C1818^(Z$2+2)-$H1818^(Z$2+2))/(ε_c1cd^(Z$2+2)))</f>
        <v/>
      </c>
      <c r="AA1818">
        <f>(INDIRECT("a_"&amp;AA$2)/(AA$2+2))*(($C1818^(AA$2+2)-$H1818^(AA$2+2))/(ε_c1cd^(AA$2+2)))</f>
        <v/>
      </c>
      <c r="AB1818">
        <f>(INDIRECT("a_"&amp;AB$2)/(AB$2+2))*(($C1818^(AB$2+2)-$H1818^(AB$2+2))/(ε_c1cd^(AB$2+2)))</f>
        <v/>
      </c>
      <c r="AC1818">
        <f>(INDIRECT("a_"&amp;AC$2)/(AC$2+2))*(($C1818^(AC$2+2)-$H1818^(AC$2+2))/(ε_c1cd^(AC$2+2)))</f>
        <v/>
      </c>
      <c r="AD1818">
        <f>(INDIRECT("a_"&amp;AD$2)/(AD$2+2))*(($C1818^(AD$2+2)-$H1818^(AD$2+2))/(ε_c1cd^(AD$2+2)))</f>
        <v/>
      </c>
      <c r="AE1818" s="111">
        <f>(b*f_cd/L1818)*SUM(U1818:Y1818)+SUM(Q1818:R1818)</f>
        <v/>
      </c>
      <c r="AF1818" s="112">
        <f>AE1818*(K1818-y+e)</f>
        <v/>
      </c>
      <c r="AG1818" s="113">
        <f>(b*f_cd/(L1818^2))*SUM(Z1818:AD1818)+SUM(S1818:T1818)-AF1818</f>
        <v/>
      </c>
      <c r="AH1818" s="114">
        <f>AG1818&lt;0</f>
        <v/>
      </c>
      <c r="AI1818" s="115">
        <f>IF(A1818=1,FALSE,(AND(AQ1818,AH1818,NOT(AI1817))))</f>
        <v/>
      </c>
      <c r="AJ1818" s="116">
        <f>(b*f_cd/L1818)*(a_1/2*J1818^2+a_2/3*J1818^3+a_3/4*J1818^4+a_4/5*J1818^5+a_5/6*J1818^6)+SUM(Q1818:R1818)</f>
        <v/>
      </c>
      <c r="AK1818">
        <f>AJ1818*(K1818-y+e)</f>
        <v/>
      </c>
      <c r="AL1818" s="118">
        <f>(b*f_cd/(L1818^2))*(a_1/3*J1818^3+a_2/4*J1818^4+a_3/5*J1818^5+a_4/6*J1818^6+a_5/7*J1818^7)+SUM(S1818:T1818)-AK1818</f>
        <v/>
      </c>
      <c r="AM1818" s="114">
        <f>AL1818&gt;0</f>
        <v/>
      </c>
      <c r="AN1818" s="115">
        <f>IF(A1818=1,FALSE,(AND(AQ1818,AM1818,NOT(AN1817))))</f>
        <v/>
      </c>
      <c r="AO1818">
        <f>IF(D1818=1,AND(AH1818,NOT(AI1818)),AND(AM1818,NOT(AN1818)))</f>
        <v/>
      </c>
      <c r="AP1818" s="119">
        <f>IF(D1818=1,AI1818,AN1818)</f>
        <v/>
      </c>
      <c r="AQ1818" s="125">
        <f>ABS(E1818)&lt;$AQ$2</f>
        <v/>
      </c>
      <c r="AS1818">
        <f>IF(AP1818,MAX(AS$3:AS1816)+1,"")</f>
        <v/>
      </c>
    </row>
    <row r="1819">
      <c r="A1819" t="n">
        <v>1729</v>
      </c>
      <c r="B1819" s="131">
        <f>IF(A1819=1,0,IF(AP1819,0.1*ε_cu1cd,0))</f>
        <v/>
      </c>
      <c r="C1819" s="131">
        <f>IF(A1819=1,0.1*ε_cu1cd,C1818+B1818)</f>
        <v/>
      </c>
      <c r="D1819" s="113">
        <f>IF('Нормальний переріз'!$D$68&gt;0,1,2)</f>
        <v/>
      </c>
      <c r="E1819" s="144">
        <f>IF(D1819=1,F1819,G1819)</f>
        <v/>
      </c>
      <c r="F1819" s="124">
        <f>IF(AI1818,0.11*ε_cu1cd,IF(AH1818,F1818*0.01,F1818))</f>
        <v/>
      </c>
      <c r="G1819" s="124">
        <f>IF(AP1818,-0.1*ε_cu1cd,IF(AM1818,G1818*0.01,G1818))</f>
        <v/>
      </c>
      <c r="H1819" s="113">
        <f>IF(A1819=1,E1819,IF(AO1818,H1818-E1818+E1819,IF(AP1818,0.8*H1818,H1818+E1819)))</f>
        <v/>
      </c>
      <c r="I1819" s="169">
        <f>(C1819-H1819)/h</f>
        <v/>
      </c>
      <c r="J1819">
        <f>C1819/(ε_c1cd)</f>
        <v/>
      </c>
      <c r="K1819">
        <f>C1819/I1819</f>
        <v/>
      </c>
      <c r="L1819" s="131">
        <f>I1819/(ε_c1cd)</f>
        <v/>
      </c>
      <c r="M1819">
        <f>I1819*(K1819-Z_s1)</f>
        <v/>
      </c>
      <c r="N1819">
        <f>I1819*(K1819-Z_s2)</f>
        <v/>
      </c>
      <c r="O1819">
        <f>E_s*M1819</f>
        <v/>
      </c>
      <c r="P1819">
        <f>E_s*N1819</f>
        <v/>
      </c>
      <c r="Q1819">
        <f>O1819*A_s1</f>
        <v/>
      </c>
      <c r="R1819">
        <f>P1819*A_s2</f>
        <v/>
      </c>
      <c r="S1819">
        <f>Q1819*($K1819-Z_s1)</f>
        <v/>
      </c>
      <c r="T1819">
        <f>R1819*($K1819-Z_s2)</f>
        <v/>
      </c>
      <c r="U1819">
        <f>(INDIRECT("a_"&amp;U$2)/(U$2+1))*(($C1819^(U$2+1)-$H1819^(U$2+1))/(ε_c1cd^(U$2+1)))</f>
        <v/>
      </c>
      <c r="V1819">
        <f>(INDIRECT("a_"&amp;V$2)/(V$2+1))*(($C1819^(V$2+1)-$H1819^(V$2+1))/(ε_c1cd^(V$2+1)))</f>
        <v/>
      </c>
      <c r="W1819">
        <f>(INDIRECT("a_"&amp;W$2)/(W$2+1))*(($C1819^(W$2+1)-$H1819^(W$2+1))/(ε_c1cd^(W$2+1)))</f>
        <v/>
      </c>
      <c r="X1819">
        <f>(INDIRECT("a_"&amp;X$2)/(X$2+1))*(($C1819^(X$2+1)-$H1819^(X$2+1))/(ε_c1cd^(X$2+1)))</f>
        <v/>
      </c>
      <c r="Y1819">
        <f>(INDIRECT("a_"&amp;Y$2)/(Y$2+1))*(($C1819^(Y$2+1)-$H1819^(Y$2+1))/(ε_c1cd^(Y$2+1)))</f>
        <v/>
      </c>
      <c r="Z1819">
        <f>(INDIRECT("a_"&amp;Z$2)/(Z$2+2))*(($C1819^(Z$2+2)-$H1819^(Z$2+2))/(ε_c1cd^(Z$2+2)))</f>
        <v/>
      </c>
      <c r="AA1819">
        <f>(INDIRECT("a_"&amp;AA$2)/(AA$2+2))*(($C1819^(AA$2+2)-$H1819^(AA$2+2))/(ε_c1cd^(AA$2+2)))</f>
        <v/>
      </c>
      <c r="AB1819">
        <f>(INDIRECT("a_"&amp;AB$2)/(AB$2+2))*(($C1819^(AB$2+2)-$H1819^(AB$2+2))/(ε_c1cd^(AB$2+2)))</f>
        <v/>
      </c>
      <c r="AC1819">
        <f>(INDIRECT("a_"&amp;AC$2)/(AC$2+2))*(($C1819^(AC$2+2)-$H1819^(AC$2+2))/(ε_c1cd^(AC$2+2)))</f>
        <v/>
      </c>
      <c r="AD1819">
        <f>(INDIRECT("a_"&amp;AD$2)/(AD$2+2))*(($C1819^(AD$2+2)-$H1819^(AD$2+2))/(ε_c1cd^(AD$2+2)))</f>
        <v/>
      </c>
      <c r="AE1819" s="111">
        <f>(b*f_cd/L1819)*SUM(U1819:Y1819)+SUM(Q1819:R1819)</f>
        <v/>
      </c>
      <c r="AF1819" s="112">
        <f>AE1819*(K1819-y+e)</f>
        <v/>
      </c>
      <c r="AG1819" s="113">
        <f>(b*f_cd/(L1819^2))*SUM(Z1819:AD1819)+SUM(S1819:T1819)-AF1819</f>
        <v/>
      </c>
      <c r="AH1819" s="114">
        <f>AG1819&lt;0</f>
        <v/>
      </c>
      <c r="AI1819" s="115">
        <f>IF(A1819=1,FALSE,(AND(AQ1819,AH1819,NOT(AI1818))))</f>
        <v/>
      </c>
      <c r="AJ1819" s="116">
        <f>(b*f_cd/L1819)*(a_1/2*J1819^2+a_2/3*J1819^3+a_3/4*J1819^4+a_4/5*J1819^5+a_5/6*J1819^6)+SUM(Q1819:R1819)</f>
        <v/>
      </c>
      <c r="AK1819">
        <f>AJ1819*(K1819-y+e)</f>
        <v/>
      </c>
      <c r="AL1819" s="118">
        <f>(b*f_cd/(L1819^2))*(a_1/3*J1819^3+a_2/4*J1819^4+a_3/5*J1819^5+a_4/6*J1819^6+a_5/7*J1819^7)+SUM(S1819:T1819)-AK1819</f>
        <v/>
      </c>
      <c r="AM1819" s="114">
        <f>AL1819&gt;0</f>
        <v/>
      </c>
      <c r="AN1819" s="115">
        <f>IF(A1819=1,FALSE,(AND(AQ1819,AM1819,NOT(AN1818))))</f>
        <v/>
      </c>
      <c r="AO1819">
        <f>IF(D1819=1,AND(AH1819,NOT(AI1819)),AND(AM1819,NOT(AN1819)))</f>
        <v/>
      </c>
      <c r="AP1819" s="119">
        <f>IF(D1819=1,AI1819,AN1819)</f>
        <v/>
      </c>
      <c r="AQ1819" s="125">
        <f>ABS(E1819)&lt;$AQ$2</f>
        <v/>
      </c>
      <c r="AS1819">
        <f>IF(AP1819,MAX(AS$3:AS1817)+1,"")</f>
        <v/>
      </c>
    </row>
    <row r="1820">
      <c r="A1820" t="n">
        <v>1730</v>
      </c>
      <c r="B1820" s="131">
        <f>IF(A1820=1,0,IF(AP1820,0.1*ε_cu1cd,0))</f>
        <v/>
      </c>
      <c r="C1820" s="131">
        <f>IF(A1820=1,0.1*ε_cu1cd,C1819+B1819)</f>
        <v/>
      </c>
      <c r="D1820" s="113">
        <f>IF('Нормальний переріз'!$D$68&gt;0,1,2)</f>
        <v/>
      </c>
      <c r="E1820" s="144">
        <f>IF(D1820=1,F1820,G1820)</f>
        <v/>
      </c>
      <c r="F1820" s="124">
        <f>IF(AI1819,0.11*ε_cu1cd,IF(AH1819,F1819*0.01,F1819))</f>
        <v/>
      </c>
      <c r="G1820" s="124">
        <f>IF(AP1819,-0.1*ε_cu1cd,IF(AM1819,G1819*0.01,G1819))</f>
        <v/>
      </c>
      <c r="H1820" s="113">
        <f>IF(A1820=1,E1820,IF(AO1819,H1819-E1819+E1820,IF(AP1819,0.8*H1819,H1819+E1820)))</f>
        <v/>
      </c>
      <c r="I1820" s="169">
        <f>(C1820-H1820)/h</f>
        <v/>
      </c>
      <c r="J1820">
        <f>C1820/(ε_c1cd)</f>
        <v/>
      </c>
      <c r="K1820">
        <f>C1820/I1820</f>
        <v/>
      </c>
      <c r="L1820" s="131">
        <f>I1820/(ε_c1cd)</f>
        <v/>
      </c>
      <c r="M1820">
        <f>I1820*(K1820-Z_s1)</f>
        <v/>
      </c>
      <c r="N1820">
        <f>I1820*(K1820-Z_s2)</f>
        <v/>
      </c>
      <c r="O1820">
        <f>E_s*M1820</f>
        <v/>
      </c>
      <c r="P1820">
        <f>E_s*N1820</f>
        <v/>
      </c>
      <c r="Q1820">
        <f>O1820*A_s1</f>
        <v/>
      </c>
      <c r="R1820">
        <f>P1820*A_s2</f>
        <v/>
      </c>
      <c r="S1820">
        <f>Q1820*($K1820-Z_s1)</f>
        <v/>
      </c>
      <c r="T1820">
        <f>R1820*($K1820-Z_s2)</f>
        <v/>
      </c>
      <c r="U1820">
        <f>(INDIRECT("a_"&amp;U$2)/(U$2+1))*(($C1820^(U$2+1)-$H1820^(U$2+1))/(ε_c1cd^(U$2+1)))</f>
        <v/>
      </c>
      <c r="V1820">
        <f>(INDIRECT("a_"&amp;V$2)/(V$2+1))*(($C1820^(V$2+1)-$H1820^(V$2+1))/(ε_c1cd^(V$2+1)))</f>
        <v/>
      </c>
      <c r="W1820">
        <f>(INDIRECT("a_"&amp;W$2)/(W$2+1))*(($C1820^(W$2+1)-$H1820^(W$2+1))/(ε_c1cd^(W$2+1)))</f>
        <v/>
      </c>
      <c r="X1820">
        <f>(INDIRECT("a_"&amp;X$2)/(X$2+1))*(($C1820^(X$2+1)-$H1820^(X$2+1))/(ε_c1cd^(X$2+1)))</f>
        <v/>
      </c>
      <c r="Y1820">
        <f>(INDIRECT("a_"&amp;Y$2)/(Y$2+1))*(($C1820^(Y$2+1)-$H1820^(Y$2+1))/(ε_c1cd^(Y$2+1)))</f>
        <v/>
      </c>
      <c r="Z1820">
        <f>(INDIRECT("a_"&amp;Z$2)/(Z$2+2))*(($C1820^(Z$2+2)-$H1820^(Z$2+2))/(ε_c1cd^(Z$2+2)))</f>
        <v/>
      </c>
      <c r="AA1820">
        <f>(INDIRECT("a_"&amp;AA$2)/(AA$2+2))*(($C1820^(AA$2+2)-$H1820^(AA$2+2))/(ε_c1cd^(AA$2+2)))</f>
        <v/>
      </c>
      <c r="AB1820">
        <f>(INDIRECT("a_"&amp;AB$2)/(AB$2+2))*(($C1820^(AB$2+2)-$H1820^(AB$2+2))/(ε_c1cd^(AB$2+2)))</f>
        <v/>
      </c>
      <c r="AC1820">
        <f>(INDIRECT("a_"&amp;AC$2)/(AC$2+2))*(($C1820^(AC$2+2)-$H1820^(AC$2+2))/(ε_c1cd^(AC$2+2)))</f>
        <v/>
      </c>
      <c r="AD1820">
        <f>(INDIRECT("a_"&amp;AD$2)/(AD$2+2))*(($C1820^(AD$2+2)-$H1820^(AD$2+2))/(ε_c1cd^(AD$2+2)))</f>
        <v/>
      </c>
      <c r="AE1820" s="111">
        <f>(b*f_cd/L1820)*SUM(U1820:Y1820)+SUM(Q1820:R1820)</f>
        <v/>
      </c>
      <c r="AF1820" s="112">
        <f>AE1820*(K1820-y+e)</f>
        <v/>
      </c>
      <c r="AG1820" s="113">
        <f>(b*f_cd/(L1820^2))*SUM(Z1820:AD1820)+SUM(S1820:T1820)-AF1820</f>
        <v/>
      </c>
      <c r="AH1820" s="114">
        <f>AG1820&lt;0</f>
        <v/>
      </c>
      <c r="AI1820" s="115">
        <f>IF(A1820=1,FALSE,(AND(AQ1820,AH1820,NOT(AI1819))))</f>
        <v/>
      </c>
      <c r="AJ1820" s="116">
        <f>(b*f_cd/L1820)*(a_1/2*J1820^2+a_2/3*J1820^3+a_3/4*J1820^4+a_4/5*J1820^5+a_5/6*J1820^6)+SUM(Q1820:R1820)</f>
        <v/>
      </c>
      <c r="AK1820">
        <f>AJ1820*(K1820-y+e)</f>
        <v/>
      </c>
      <c r="AL1820" s="118">
        <f>(b*f_cd/(L1820^2))*(a_1/3*J1820^3+a_2/4*J1820^4+a_3/5*J1820^5+a_4/6*J1820^6+a_5/7*J1820^7)+SUM(S1820:T1820)-AK1820</f>
        <v/>
      </c>
      <c r="AM1820" s="114">
        <f>AL1820&gt;0</f>
        <v/>
      </c>
      <c r="AN1820" s="115">
        <f>IF(A1820=1,FALSE,(AND(AQ1820,AM1820,NOT(AN1819))))</f>
        <v/>
      </c>
      <c r="AO1820">
        <f>IF(D1820=1,AND(AH1820,NOT(AI1820)),AND(AM1820,NOT(AN1820)))</f>
        <v/>
      </c>
      <c r="AP1820" s="119">
        <f>IF(D1820=1,AI1820,AN1820)</f>
        <v/>
      </c>
      <c r="AQ1820" s="125">
        <f>ABS(E1820)&lt;$AQ$2</f>
        <v/>
      </c>
      <c r="AS1820">
        <f>IF(AP1820,MAX(AS$3:AS1818)+1,"")</f>
        <v/>
      </c>
    </row>
    <row r="1821">
      <c r="A1821" t="n">
        <v>1731</v>
      </c>
      <c r="B1821" s="131">
        <f>IF(A1821=1,0,IF(AP1821,0.1*ε_cu1cd,0))</f>
        <v/>
      </c>
      <c r="C1821" s="131">
        <f>IF(A1821=1,0.1*ε_cu1cd,C1820+B1820)</f>
        <v/>
      </c>
      <c r="D1821" s="113">
        <f>IF('Нормальний переріз'!$D$68&gt;0,1,2)</f>
        <v/>
      </c>
      <c r="E1821" s="144">
        <f>IF(D1821=1,F1821,G1821)</f>
        <v/>
      </c>
      <c r="F1821" s="124">
        <f>IF(AI1820,0.11*ε_cu1cd,IF(AH1820,F1820*0.01,F1820))</f>
        <v/>
      </c>
      <c r="G1821" s="124">
        <f>IF(AP1820,-0.1*ε_cu1cd,IF(AM1820,G1820*0.01,G1820))</f>
        <v/>
      </c>
      <c r="H1821" s="113">
        <f>IF(A1821=1,E1821,IF(AO1820,H1820-E1820+E1821,IF(AP1820,0.8*H1820,H1820+E1821)))</f>
        <v/>
      </c>
      <c r="I1821" s="169">
        <f>(C1821-H1821)/h</f>
        <v/>
      </c>
      <c r="J1821">
        <f>C1821/(ε_c1cd)</f>
        <v/>
      </c>
      <c r="K1821">
        <f>C1821/I1821</f>
        <v/>
      </c>
      <c r="L1821" s="131">
        <f>I1821/(ε_c1cd)</f>
        <v/>
      </c>
      <c r="M1821">
        <f>I1821*(K1821-Z_s1)</f>
        <v/>
      </c>
      <c r="N1821">
        <f>I1821*(K1821-Z_s2)</f>
        <v/>
      </c>
      <c r="O1821">
        <f>E_s*M1821</f>
        <v/>
      </c>
      <c r="P1821">
        <f>E_s*N1821</f>
        <v/>
      </c>
      <c r="Q1821">
        <f>O1821*A_s1</f>
        <v/>
      </c>
      <c r="R1821">
        <f>P1821*A_s2</f>
        <v/>
      </c>
      <c r="S1821">
        <f>Q1821*($K1821-Z_s1)</f>
        <v/>
      </c>
      <c r="T1821">
        <f>R1821*($K1821-Z_s2)</f>
        <v/>
      </c>
      <c r="U1821">
        <f>(INDIRECT("a_"&amp;U$2)/(U$2+1))*(($C1821^(U$2+1)-$H1821^(U$2+1))/(ε_c1cd^(U$2+1)))</f>
        <v/>
      </c>
      <c r="V1821">
        <f>(INDIRECT("a_"&amp;V$2)/(V$2+1))*(($C1821^(V$2+1)-$H1821^(V$2+1))/(ε_c1cd^(V$2+1)))</f>
        <v/>
      </c>
      <c r="W1821">
        <f>(INDIRECT("a_"&amp;W$2)/(W$2+1))*(($C1821^(W$2+1)-$H1821^(W$2+1))/(ε_c1cd^(W$2+1)))</f>
        <v/>
      </c>
      <c r="X1821">
        <f>(INDIRECT("a_"&amp;X$2)/(X$2+1))*(($C1821^(X$2+1)-$H1821^(X$2+1))/(ε_c1cd^(X$2+1)))</f>
        <v/>
      </c>
      <c r="Y1821">
        <f>(INDIRECT("a_"&amp;Y$2)/(Y$2+1))*(($C1821^(Y$2+1)-$H1821^(Y$2+1))/(ε_c1cd^(Y$2+1)))</f>
        <v/>
      </c>
      <c r="Z1821">
        <f>(INDIRECT("a_"&amp;Z$2)/(Z$2+2))*(($C1821^(Z$2+2)-$H1821^(Z$2+2))/(ε_c1cd^(Z$2+2)))</f>
        <v/>
      </c>
      <c r="AA1821">
        <f>(INDIRECT("a_"&amp;AA$2)/(AA$2+2))*(($C1821^(AA$2+2)-$H1821^(AA$2+2))/(ε_c1cd^(AA$2+2)))</f>
        <v/>
      </c>
      <c r="AB1821">
        <f>(INDIRECT("a_"&amp;AB$2)/(AB$2+2))*(($C1821^(AB$2+2)-$H1821^(AB$2+2))/(ε_c1cd^(AB$2+2)))</f>
        <v/>
      </c>
      <c r="AC1821">
        <f>(INDIRECT("a_"&amp;AC$2)/(AC$2+2))*(($C1821^(AC$2+2)-$H1821^(AC$2+2))/(ε_c1cd^(AC$2+2)))</f>
        <v/>
      </c>
      <c r="AD1821">
        <f>(INDIRECT("a_"&amp;AD$2)/(AD$2+2))*(($C1821^(AD$2+2)-$H1821^(AD$2+2))/(ε_c1cd^(AD$2+2)))</f>
        <v/>
      </c>
      <c r="AE1821" s="111">
        <f>(b*f_cd/L1821)*SUM(U1821:Y1821)+SUM(Q1821:R1821)</f>
        <v/>
      </c>
      <c r="AF1821" s="112">
        <f>AE1821*(K1821-y+e)</f>
        <v/>
      </c>
      <c r="AG1821" s="113">
        <f>(b*f_cd/(L1821^2))*SUM(Z1821:AD1821)+SUM(S1821:T1821)-AF1821</f>
        <v/>
      </c>
      <c r="AH1821" s="114">
        <f>AG1821&lt;0</f>
        <v/>
      </c>
      <c r="AI1821" s="115">
        <f>IF(A1821=1,FALSE,(AND(AQ1821,AH1821,NOT(AI1820))))</f>
        <v/>
      </c>
      <c r="AJ1821" s="116">
        <f>(b*f_cd/L1821)*(a_1/2*J1821^2+a_2/3*J1821^3+a_3/4*J1821^4+a_4/5*J1821^5+a_5/6*J1821^6)+SUM(Q1821:R1821)</f>
        <v/>
      </c>
      <c r="AK1821">
        <f>AJ1821*(K1821-y+e)</f>
        <v/>
      </c>
      <c r="AL1821" s="118">
        <f>(b*f_cd/(L1821^2))*(a_1/3*J1821^3+a_2/4*J1821^4+a_3/5*J1821^5+a_4/6*J1821^6+a_5/7*J1821^7)+SUM(S1821:T1821)-AK1821</f>
        <v/>
      </c>
      <c r="AM1821" s="114">
        <f>AL1821&gt;0</f>
        <v/>
      </c>
      <c r="AN1821" s="115">
        <f>IF(A1821=1,FALSE,(AND(AQ1821,AM1821,NOT(AN1820))))</f>
        <v/>
      </c>
      <c r="AO1821">
        <f>IF(D1821=1,AND(AH1821,NOT(AI1821)),AND(AM1821,NOT(AN1821)))</f>
        <v/>
      </c>
      <c r="AP1821" s="119">
        <f>IF(D1821=1,AI1821,AN1821)</f>
        <v/>
      </c>
      <c r="AQ1821" s="125">
        <f>ABS(E1821)&lt;$AQ$2</f>
        <v/>
      </c>
      <c r="AS1821">
        <f>IF(AP1821,MAX(AS$3:AS1819)+1,"")</f>
        <v/>
      </c>
    </row>
    <row r="1822">
      <c r="A1822" t="n">
        <v>1732</v>
      </c>
      <c r="B1822" s="131">
        <f>IF(A1822=1,0,IF(AP1822,0.1*ε_cu1cd,0))</f>
        <v/>
      </c>
      <c r="C1822" s="131">
        <f>IF(A1822=1,0.1*ε_cu1cd,C1821+B1821)</f>
        <v/>
      </c>
      <c r="D1822" s="113">
        <f>IF('Нормальний переріз'!$D$68&gt;0,1,2)</f>
        <v/>
      </c>
      <c r="E1822" s="144">
        <f>IF(D1822=1,F1822,G1822)</f>
        <v/>
      </c>
      <c r="F1822" s="124">
        <f>IF(AI1821,0.11*ε_cu1cd,IF(AH1821,F1821*0.01,F1821))</f>
        <v/>
      </c>
      <c r="G1822" s="124">
        <f>IF(AP1821,-0.1*ε_cu1cd,IF(AM1821,G1821*0.01,G1821))</f>
        <v/>
      </c>
      <c r="H1822" s="113">
        <f>IF(A1822=1,E1822,IF(AO1821,H1821-E1821+E1822,IF(AP1821,0.8*H1821,H1821+E1822)))</f>
        <v/>
      </c>
      <c r="I1822" s="169">
        <f>(C1822-H1822)/h</f>
        <v/>
      </c>
      <c r="J1822">
        <f>C1822/(ε_c1cd)</f>
        <v/>
      </c>
      <c r="K1822">
        <f>C1822/I1822</f>
        <v/>
      </c>
      <c r="L1822" s="131">
        <f>I1822/(ε_c1cd)</f>
        <v/>
      </c>
      <c r="M1822">
        <f>I1822*(K1822-Z_s1)</f>
        <v/>
      </c>
      <c r="N1822">
        <f>I1822*(K1822-Z_s2)</f>
        <v/>
      </c>
      <c r="O1822">
        <f>E_s*M1822</f>
        <v/>
      </c>
      <c r="P1822">
        <f>E_s*N1822</f>
        <v/>
      </c>
      <c r="Q1822">
        <f>O1822*A_s1</f>
        <v/>
      </c>
      <c r="R1822">
        <f>P1822*A_s2</f>
        <v/>
      </c>
      <c r="S1822">
        <f>Q1822*($K1822-Z_s1)</f>
        <v/>
      </c>
      <c r="T1822">
        <f>R1822*($K1822-Z_s2)</f>
        <v/>
      </c>
      <c r="U1822">
        <f>(INDIRECT("a_"&amp;U$2)/(U$2+1))*(($C1822^(U$2+1)-$H1822^(U$2+1))/(ε_c1cd^(U$2+1)))</f>
        <v/>
      </c>
      <c r="V1822">
        <f>(INDIRECT("a_"&amp;V$2)/(V$2+1))*(($C1822^(V$2+1)-$H1822^(V$2+1))/(ε_c1cd^(V$2+1)))</f>
        <v/>
      </c>
      <c r="W1822">
        <f>(INDIRECT("a_"&amp;W$2)/(W$2+1))*(($C1822^(W$2+1)-$H1822^(W$2+1))/(ε_c1cd^(W$2+1)))</f>
        <v/>
      </c>
      <c r="X1822">
        <f>(INDIRECT("a_"&amp;X$2)/(X$2+1))*(($C1822^(X$2+1)-$H1822^(X$2+1))/(ε_c1cd^(X$2+1)))</f>
        <v/>
      </c>
      <c r="Y1822">
        <f>(INDIRECT("a_"&amp;Y$2)/(Y$2+1))*(($C1822^(Y$2+1)-$H1822^(Y$2+1))/(ε_c1cd^(Y$2+1)))</f>
        <v/>
      </c>
      <c r="Z1822">
        <f>(INDIRECT("a_"&amp;Z$2)/(Z$2+2))*(($C1822^(Z$2+2)-$H1822^(Z$2+2))/(ε_c1cd^(Z$2+2)))</f>
        <v/>
      </c>
      <c r="AA1822">
        <f>(INDIRECT("a_"&amp;AA$2)/(AA$2+2))*(($C1822^(AA$2+2)-$H1822^(AA$2+2))/(ε_c1cd^(AA$2+2)))</f>
        <v/>
      </c>
      <c r="AB1822">
        <f>(INDIRECT("a_"&amp;AB$2)/(AB$2+2))*(($C1822^(AB$2+2)-$H1822^(AB$2+2))/(ε_c1cd^(AB$2+2)))</f>
        <v/>
      </c>
      <c r="AC1822">
        <f>(INDIRECT("a_"&amp;AC$2)/(AC$2+2))*(($C1822^(AC$2+2)-$H1822^(AC$2+2))/(ε_c1cd^(AC$2+2)))</f>
        <v/>
      </c>
      <c r="AD1822">
        <f>(INDIRECT("a_"&amp;AD$2)/(AD$2+2))*(($C1822^(AD$2+2)-$H1822^(AD$2+2))/(ε_c1cd^(AD$2+2)))</f>
        <v/>
      </c>
      <c r="AE1822" s="111">
        <f>(b*f_cd/L1822)*SUM(U1822:Y1822)+SUM(Q1822:R1822)</f>
        <v/>
      </c>
      <c r="AF1822" s="112">
        <f>AE1822*(K1822-y+e)</f>
        <v/>
      </c>
      <c r="AG1822" s="113">
        <f>(b*f_cd/(L1822^2))*SUM(Z1822:AD1822)+SUM(S1822:T1822)-AF1822</f>
        <v/>
      </c>
      <c r="AH1822" s="114">
        <f>AG1822&lt;0</f>
        <v/>
      </c>
      <c r="AI1822" s="115">
        <f>IF(A1822=1,FALSE,(AND(AQ1822,AH1822,NOT(AI1821))))</f>
        <v/>
      </c>
      <c r="AJ1822" s="116">
        <f>(b*f_cd/L1822)*(a_1/2*J1822^2+a_2/3*J1822^3+a_3/4*J1822^4+a_4/5*J1822^5+a_5/6*J1822^6)+SUM(Q1822:R1822)</f>
        <v/>
      </c>
      <c r="AK1822">
        <f>AJ1822*(K1822-y+e)</f>
        <v/>
      </c>
      <c r="AL1822" s="118">
        <f>(b*f_cd/(L1822^2))*(a_1/3*J1822^3+a_2/4*J1822^4+a_3/5*J1822^5+a_4/6*J1822^6+a_5/7*J1822^7)+SUM(S1822:T1822)-AK1822</f>
        <v/>
      </c>
      <c r="AM1822" s="114">
        <f>AL1822&gt;0</f>
        <v/>
      </c>
      <c r="AN1822" s="115">
        <f>IF(A1822=1,FALSE,(AND(AQ1822,AM1822,NOT(AN1821))))</f>
        <v/>
      </c>
      <c r="AO1822">
        <f>IF(D1822=1,AND(AH1822,NOT(AI1822)),AND(AM1822,NOT(AN1822)))</f>
        <v/>
      </c>
      <c r="AP1822" s="119">
        <f>IF(D1822=1,AI1822,AN1822)</f>
        <v/>
      </c>
      <c r="AQ1822" s="125">
        <f>ABS(E1822)&lt;$AQ$2</f>
        <v/>
      </c>
      <c r="AS1822">
        <f>IF(AP1822,MAX(AS$3:AS1820)+1,"")</f>
        <v/>
      </c>
    </row>
    <row r="1823">
      <c r="A1823" t="n">
        <v>1733</v>
      </c>
      <c r="B1823" s="131">
        <f>IF(A1823=1,0,IF(AP1823,0.1*ε_cu1cd,0))</f>
        <v/>
      </c>
      <c r="C1823" s="131">
        <f>IF(A1823=1,0.1*ε_cu1cd,C1822+B1822)</f>
        <v/>
      </c>
      <c r="D1823" s="113">
        <f>IF('Нормальний переріз'!$D$68&gt;0,1,2)</f>
        <v/>
      </c>
      <c r="E1823" s="144">
        <f>IF(D1823=1,F1823,G1823)</f>
        <v/>
      </c>
      <c r="F1823" s="124">
        <f>IF(AI1822,0.11*ε_cu1cd,IF(AH1822,F1822*0.01,F1822))</f>
        <v/>
      </c>
      <c r="G1823" s="124">
        <f>IF(AP1822,-0.1*ε_cu1cd,IF(AM1822,G1822*0.01,G1822))</f>
        <v/>
      </c>
      <c r="H1823" s="113">
        <f>IF(A1823=1,E1823,IF(AO1822,H1822-E1822+E1823,IF(AP1822,0.8*H1822,H1822+E1823)))</f>
        <v/>
      </c>
      <c r="I1823" s="169">
        <f>(C1823-H1823)/h</f>
        <v/>
      </c>
      <c r="J1823">
        <f>C1823/(ε_c1cd)</f>
        <v/>
      </c>
      <c r="K1823">
        <f>C1823/I1823</f>
        <v/>
      </c>
      <c r="L1823" s="131">
        <f>I1823/(ε_c1cd)</f>
        <v/>
      </c>
      <c r="M1823">
        <f>I1823*(K1823-Z_s1)</f>
        <v/>
      </c>
      <c r="N1823">
        <f>I1823*(K1823-Z_s2)</f>
        <v/>
      </c>
      <c r="O1823">
        <f>E_s*M1823</f>
        <v/>
      </c>
      <c r="P1823">
        <f>E_s*N1823</f>
        <v/>
      </c>
      <c r="Q1823">
        <f>O1823*A_s1</f>
        <v/>
      </c>
      <c r="R1823">
        <f>P1823*A_s2</f>
        <v/>
      </c>
      <c r="S1823">
        <f>Q1823*($K1823-Z_s1)</f>
        <v/>
      </c>
      <c r="T1823">
        <f>R1823*($K1823-Z_s2)</f>
        <v/>
      </c>
      <c r="U1823">
        <f>(INDIRECT("a_"&amp;U$2)/(U$2+1))*(($C1823^(U$2+1)-$H1823^(U$2+1))/(ε_c1cd^(U$2+1)))</f>
        <v/>
      </c>
      <c r="V1823">
        <f>(INDIRECT("a_"&amp;V$2)/(V$2+1))*(($C1823^(V$2+1)-$H1823^(V$2+1))/(ε_c1cd^(V$2+1)))</f>
        <v/>
      </c>
      <c r="W1823">
        <f>(INDIRECT("a_"&amp;W$2)/(W$2+1))*(($C1823^(W$2+1)-$H1823^(W$2+1))/(ε_c1cd^(W$2+1)))</f>
        <v/>
      </c>
      <c r="X1823">
        <f>(INDIRECT("a_"&amp;X$2)/(X$2+1))*(($C1823^(X$2+1)-$H1823^(X$2+1))/(ε_c1cd^(X$2+1)))</f>
        <v/>
      </c>
      <c r="Y1823">
        <f>(INDIRECT("a_"&amp;Y$2)/(Y$2+1))*(($C1823^(Y$2+1)-$H1823^(Y$2+1))/(ε_c1cd^(Y$2+1)))</f>
        <v/>
      </c>
      <c r="Z1823">
        <f>(INDIRECT("a_"&amp;Z$2)/(Z$2+2))*(($C1823^(Z$2+2)-$H1823^(Z$2+2))/(ε_c1cd^(Z$2+2)))</f>
        <v/>
      </c>
      <c r="AA1823">
        <f>(INDIRECT("a_"&amp;AA$2)/(AA$2+2))*(($C1823^(AA$2+2)-$H1823^(AA$2+2))/(ε_c1cd^(AA$2+2)))</f>
        <v/>
      </c>
      <c r="AB1823">
        <f>(INDIRECT("a_"&amp;AB$2)/(AB$2+2))*(($C1823^(AB$2+2)-$H1823^(AB$2+2))/(ε_c1cd^(AB$2+2)))</f>
        <v/>
      </c>
      <c r="AC1823">
        <f>(INDIRECT("a_"&amp;AC$2)/(AC$2+2))*(($C1823^(AC$2+2)-$H1823^(AC$2+2))/(ε_c1cd^(AC$2+2)))</f>
        <v/>
      </c>
      <c r="AD1823">
        <f>(INDIRECT("a_"&amp;AD$2)/(AD$2+2))*(($C1823^(AD$2+2)-$H1823^(AD$2+2))/(ε_c1cd^(AD$2+2)))</f>
        <v/>
      </c>
      <c r="AE1823" s="111">
        <f>(b*f_cd/L1823)*SUM(U1823:Y1823)+SUM(Q1823:R1823)</f>
        <v/>
      </c>
      <c r="AF1823" s="112">
        <f>AE1823*(K1823-y+e)</f>
        <v/>
      </c>
      <c r="AG1823" s="113">
        <f>(b*f_cd/(L1823^2))*SUM(Z1823:AD1823)+SUM(S1823:T1823)-AF1823</f>
        <v/>
      </c>
      <c r="AH1823" s="114">
        <f>AG1823&lt;0</f>
        <v/>
      </c>
      <c r="AI1823" s="115">
        <f>IF(A1823=1,FALSE,(AND(AQ1823,AH1823,NOT(AI1822))))</f>
        <v/>
      </c>
      <c r="AJ1823" s="116">
        <f>(b*f_cd/L1823)*(a_1/2*J1823^2+a_2/3*J1823^3+a_3/4*J1823^4+a_4/5*J1823^5+a_5/6*J1823^6)+SUM(Q1823:R1823)</f>
        <v/>
      </c>
      <c r="AK1823">
        <f>AJ1823*(K1823-y+e)</f>
        <v/>
      </c>
      <c r="AL1823" s="118">
        <f>(b*f_cd/(L1823^2))*(a_1/3*J1823^3+a_2/4*J1823^4+a_3/5*J1823^5+a_4/6*J1823^6+a_5/7*J1823^7)+SUM(S1823:T1823)-AK1823</f>
        <v/>
      </c>
      <c r="AM1823" s="114">
        <f>AL1823&gt;0</f>
        <v/>
      </c>
      <c r="AN1823" s="115">
        <f>IF(A1823=1,FALSE,(AND(AQ1823,AM1823,NOT(AN1822))))</f>
        <v/>
      </c>
      <c r="AO1823">
        <f>IF(D1823=1,AND(AH1823,NOT(AI1823)),AND(AM1823,NOT(AN1823)))</f>
        <v/>
      </c>
      <c r="AP1823" s="119">
        <f>IF(D1823=1,AI1823,AN1823)</f>
        <v/>
      </c>
      <c r="AQ1823" s="125">
        <f>ABS(E1823)&lt;$AQ$2</f>
        <v/>
      </c>
      <c r="AS1823">
        <f>IF(AP1823,MAX(AS$3:AS1821)+1,"")</f>
        <v/>
      </c>
    </row>
    <row r="1824">
      <c r="A1824" t="n">
        <v>1734</v>
      </c>
      <c r="B1824" s="131">
        <f>IF(A1824=1,0,IF(AP1824,0.1*ε_cu1cd,0))</f>
        <v/>
      </c>
      <c r="C1824" s="131">
        <f>IF(A1824=1,0.1*ε_cu1cd,C1823+B1823)</f>
        <v/>
      </c>
      <c r="D1824" s="113">
        <f>IF('Нормальний переріз'!$D$68&gt;0,1,2)</f>
        <v/>
      </c>
      <c r="E1824" s="144">
        <f>IF(D1824=1,F1824,G1824)</f>
        <v/>
      </c>
      <c r="F1824" s="124">
        <f>IF(AI1823,0.11*ε_cu1cd,IF(AH1823,F1823*0.01,F1823))</f>
        <v/>
      </c>
      <c r="G1824" s="124">
        <f>IF(AP1823,-0.1*ε_cu1cd,IF(AM1823,G1823*0.01,G1823))</f>
        <v/>
      </c>
      <c r="H1824" s="113">
        <f>IF(A1824=1,E1824,IF(AO1823,H1823-E1823+E1824,IF(AP1823,0.8*H1823,H1823+E1824)))</f>
        <v/>
      </c>
      <c r="I1824" s="169">
        <f>(C1824-H1824)/h</f>
        <v/>
      </c>
      <c r="J1824">
        <f>C1824/(ε_c1cd)</f>
        <v/>
      </c>
      <c r="K1824">
        <f>C1824/I1824</f>
        <v/>
      </c>
      <c r="L1824" s="131">
        <f>I1824/(ε_c1cd)</f>
        <v/>
      </c>
      <c r="M1824">
        <f>I1824*(K1824-Z_s1)</f>
        <v/>
      </c>
      <c r="N1824">
        <f>I1824*(K1824-Z_s2)</f>
        <v/>
      </c>
      <c r="O1824">
        <f>E_s*M1824</f>
        <v/>
      </c>
      <c r="P1824">
        <f>E_s*N1824</f>
        <v/>
      </c>
      <c r="Q1824">
        <f>O1824*A_s1</f>
        <v/>
      </c>
      <c r="R1824">
        <f>P1824*A_s2</f>
        <v/>
      </c>
      <c r="S1824">
        <f>Q1824*($K1824-Z_s1)</f>
        <v/>
      </c>
      <c r="T1824">
        <f>R1824*($K1824-Z_s2)</f>
        <v/>
      </c>
      <c r="U1824">
        <f>(INDIRECT("a_"&amp;U$2)/(U$2+1))*(($C1824^(U$2+1)-$H1824^(U$2+1))/(ε_c1cd^(U$2+1)))</f>
        <v/>
      </c>
      <c r="V1824">
        <f>(INDIRECT("a_"&amp;V$2)/(V$2+1))*(($C1824^(V$2+1)-$H1824^(V$2+1))/(ε_c1cd^(V$2+1)))</f>
        <v/>
      </c>
      <c r="W1824">
        <f>(INDIRECT("a_"&amp;W$2)/(W$2+1))*(($C1824^(W$2+1)-$H1824^(W$2+1))/(ε_c1cd^(W$2+1)))</f>
        <v/>
      </c>
      <c r="X1824">
        <f>(INDIRECT("a_"&amp;X$2)/(X$2+1))*(($C1824^(X$2+1)-$H1824^(X$2+1))/(ε_c1cd^(X$2+1)))</f>
        <v/>
      </c>
      <c r="Y1824">
        <f>(INDIRECT("a_"&amp;Y$2)/(Y$2+1))*(($C1824^(Y$2+1)-$H1824^(Y$2+1))/(ε_c1cd^(Y$2+1)))</f>
        <v/>
      </c>
      <c r="Z1824">
        <f>(INDIRECT("a_"&amp;Z$2)/(Z$2+2))*(($C1824^(Z$2+2)-$H1824^(Z$2+2))/(ε_c1cd^(Z$2+2)))</f>
        <v/>
      </c>
      <c r="AA1824">
        <f>(INDIRECT("a_"&amp;AA$2)/(AA$2+2))*(($C1824^(AA$2+2)-$H1824^(AA$2+2))/(ε_c1cd^(AA$2+2)))</f>
        <v/>
      </c>
      <c r="AB1824">
        <f>(INDIRECT("a_"&amp;AB$2)/(AB$2+2))*(($C1824^(AB$2+2)-$H1824^(AB$2+2))/(ε_c1cd^(AB$2+2)))</f>
        <v/>
      </c>
      <c r="AC1824">
        <f>(INDIRECT("a_"&amp;AC$2)/(AC$2+2))*(($C1824^(AC$2+2)-$H1824^(AC$2+2))/(ε_c1cd^(AC$2+2)))</f>
        <v/>
      </c>
      <c r="AD1824">
        <f>(INDIRECT("a_"&amp;AD$2)/(AD$2+2))*(($C1824^(AD$2+2)-$H1824^(AD$2+2))/(ε_c1cd^(AD$2+2)))</f>
        <v/>
      </c>
      <c r="AE1824" s="111">
        <f>(b*f_cd/L1824)*SUM(U1824:Y1824)+SUM(Q1824:R1824)</f>
        <v/>
      </c>
      <c r="AF1824" s="112">
        <f>AE1824*(K1824-y+e)</f>
        <v/>
      </c>
      <c r="AG1824" s="113">
        <f>(b*f_cd/(L1824^2))*SUM(Z1824:AD1824)+SUM(S1824:T1824)-AF1824</f>
        <v/>
      </c>
      <c r="AH1824" s="114">
        <f>AG1824&lt;0</f>
        <v/>
      </c>
      <c r="AI1824" s="115">
        <f>IF(A1824=1,FALSE,(AND(AQ1824,AH1824,NOT(AI1823))))</f>
        <v/>
      </c>
      <c r="AJ1824" s="116">
        <f>(b*f_cd/L1824)*(a_1/2*J1824^2+a_2/3*J1824^3+a_3/4*J1824^4+a_4/5*J1824^5+a_5/6*J1824^6)+SUM(Q1824:R1824)</f>
        <v/>
      </c>
      <c r="AK1824">
        <f>AJ1824*(K1824-y+e)</f>
        <v/>
      </c>
      <c r="AL1824" s="118">
        <f>(b*f_cd/(L1824^2))*(a_1/3*J1824^3+a_2/4*J1824^4+a_3/5*J1824^5+a_4/6*J1824^6+a_5/7*J1824^7)+SUM(S1824:T1824)-AK1824</f>
        <v/>
      </c>
      <c r="AM1824" s="114">
        <f>AL1824&gt;0</f>
        <v/>
      </c>
      <c r="AN1824" s="115">
        <f>IF(A1824=1,FALSE,(AND(AQ1824,AM1824,NOT(AN1823))))</f>
        <v/>
      </c>
      <c r="AO1824">
        <f>IF(D1824=1,AND(AH1824,NOT(AI1824)),AND(AM1824,NOT(AN1824)))</f>
        <v/>
      </c>
      <c r="AP1824" s="119">
        <f>IF(D1824=1,AI1824,AN1824)</f>
        <v/>
      </c>
      <c r="AQ1824" s="125">
        <f>ABS(E1824)&lt;$AQ$2</f>
        <v/>
      </c>
      <c r="AS1824">
        <f>IF(AP1824,MAX(AS$3:AS1822)+1,"")</f>
        <v/>
      </c>
    </row>
    <row r="1825">
      <c r="A1825" t="n">
        <v>1735</v>
      </c>
      <c r="B1825" s="131">
        <f>IF(A1825=1,0,IF(AP1825,0.1*ε_cu1cd,0))</f>
        <v/>
      </c>
      <c r="C1825" s="131">
        <f>IF(A1825=1,0.1*ε_cu1cd,C1824+B1824)</f>
        <v/>
      </c>
      <c r="D1825" s="113">
        <f>IF('Нормальний переріз'!$D$68&gt;0,1,2)</f>
        <v/>
      </c>
      <c r="E1825" s="144">
        <f>IF(D1825=1,F1825,G1825)</f>
        <v/>
      </c>
      <c r="F1825" s="124">
        <f>IF(AI1824,0.11*ε_cu1cd,IF(AH1824,F1824*0.01,F1824))</f>
        <v/>
      </c>
      <c r="G1825" s="124">
        <f>IF(AP1824,-0.1*ε_cu1cd,IF(AM1824,G1824*0.01,G1824))</f>
        <v/>
      </c>
      <c r="H1825" s="113">
        <f>IF(A1825=1,E1825,IF(AO1824,H1824-E1824+E1825,IF(AP1824,0.8*H1824,H1824+E1825)))</f>
        <v/>
      </c>
      <c r="I1825" s="169">
        <f>(C1825-H1825)/h</f>
        <v/>
      </c>
      <c r="J1825">
        <f>C1825/(ε_c1cd)</f>
        <v/>
      </c>
      <c r="K1825">
        <f>C1825/I1825</f>
        <v/>
      </c>
      <c r="L1825" s="131">
        <f>I1825/(ε_c1cd)</f>
        <v/>
      </c>
      <c r="M1825">
        <f>I1825*(K1825-Z_s1)</f>
        <v/>
      </c>
      <c r="N1825">
        <f>I1825*(K1825-Z_s2)</f>
        <v/>
      </c>
      <c r="O1825">
        <f>E_s*M1825</f>
        <v/>
      </c>
      <c r="P1825">
        <f>E_s*N1825</f>
        <v/>
      </c>
      <c r="Q1825">
        <f>O1825*A_s1</f>
        <v/>
      </c>
      <c r="R1825">
        <f>P1825*A_s2</f>
        <v/>
      </c>
      <c r="S1825">
        <f>Q1825*($K1825-Z_s1)</f>
        <v/>
      </c>
      <c r="T1825">
        <f>R1825*($K1825-Z_s2)</f>
        <v/>
      </c>
      <c r="U1825">
        <f>(INDIRECT("a_"&amp;U$2)/(U$2+1))*(($C1825^(U$2+1)-$H1825^(U$2+1))/(ε_c1cd^(U$2+1)))</f>
        <v/>
      </c>
      <c r="V1825">
        <f>(INDIRECT("a_"&amp;V$2)/(V$2+1))*(($C1825^(V$2+1)-$H1825^(V$2+1))/(ε_c1cd^(V$2+1)))</f>
        <v/>
      </c>
      <c r="W1825">
        <f>(INDIRECT("a_"&amp;W$2)/(W$2+1))*(($C1825^(W$2+1)-$H1825^(W$2+1))/(ε_c1cd^(W$2+1)))</f>
        <v/>
      </c>
      <c r="X1825">
        <f>(INDIRECT("a_"&amp;X$2)/(X$2+1))*(($C1825^(X$2+1)-$H1825^(X$2+1))/(ε_c1cd^(X$2+1)))</f>
        <v/>
      </c>
      <c r="Y1825">
        <f>(INDIRECT("a_"&amp;Y$2)/(Y$2+1))*(($C1825^(Y$2+1)-$H1825^(Y$2+1))/(ε_c1cd^(Y$2+1)))</f>
        <v/>
      </c>
      <c r="Z1825">
        <f>(INDIRECT("a_"&amp;Z$2)/(Z$2+2))*(($C1825^(Z$2+2)-$H1825^(Z$2+2))/(ε_c1cd^(Z$2+2)))</f>
        <v/>
      </c>
      <c r="AA1825">
        <f>(INDIRECT("a_"&amp;AA$2)/(AA$2+2))*(($C1825^(AA$2+2)-$H1825^(AA$2+2))/(ε_c1cd^(AA$2+2)))</f>
        <v/>
      </c>
      <c r="AB1825">
        <f>(INDIRECT("a_"&amp;AB$2)/(AB$2+2))*(($C1825^(AB$2+2)-$H1825^(AB$2+2))/(ε_c1cd^(AB$2+2)))</f>
        <v/>
      </c>
      <c r="AC1825">
        <f>(INDIRECT("a_"&amp;AC$2)/(AC$2+2))*(($C1825^(AC$2+2)-$H1825^(AC$2+2))/(ε_c1cd^(AC$2+2)))</f>
        <v/>
      </c>
      <c r="AD1825">
        <f>(INDIRECT("a_"&amp;AD$2)/(AD$2+2))*(($C1825^(AD$2+2)-$H1825^(AD$2+2))/(ε_c1cd^(AD$2+2)))</f>
        <v/>
      </c>
      <c r="AE1825" s="111">
        <f>(b*f_cd/L1825)*SUM(U1825:Y1825)+SUM(Q1825:R1825)</f>
        <v/>
      </c>
      <c r="AF1825" s="112">
        <f>AE1825*(K1825-y+e)</f>
        <v/>
      </c>
      <c r="AG1825" s="113">
        <f>(b*f_cd/(L1825^2))*SUM(Z1825:AD1825)+SUM(S1825:T1825)-AF1825</f>
        <v/>
      </c>
      <c r="AH1825" s="114">
        <f>AG1825&lt;0</f>
        <v/>
      </c>
      <c r="AI1825" s="115">
        <f>IF(A1825=1,FALSE,(AND(AQ1825,AH1825,NOT(AI1824))))</f>
        <v/>
      </c>
      <c r="AJ1825" s="116">
        <f>(b*f_cd/L1825)*(a_1/2*J1825^2+a_2/3*J1825^3+a_3/4*J1825^4+a_4/5*J1825^5+a_5/6*J1825^6)+SUM(Q1825:R1825)</f>
        <v/>
      </c>
      <c r="AK1825">
        <f>AJ1825*(K1825-y+e)</f>
        <v/>
      </c>
      <c r="AL1825" s="118">
        <f>(b*f_cd/(L1825^2))*(a_1/3*J1825^3+a_2/4*J1825^4+a_3/5*J1825^5+a_4/6*J1825^6+a_5/7*J1825^7)+SUM(S1825:T1825)-AK1825</f>
        <v/>
      </c>
      <c r="AM1825" s="114">
        <f>AL1825&gt;0</f>
        <v/>
      </c>
      <c r="AN1825" s="115">
        <f>IF(A1825=1,FALSE,(AND(AQ1825,AM1825,NOT(AN1824))))</f>
        <v/>
      </c>
      <c r="AO1825">
        <f>IF(D1825=1,AND(AH1825,NOT(AI1825)),AND(AM1825,NOT(AN1825)))</f>
        <v/>
      </c>
      <c r="AP1825" s="119">
        <f>IF(D1825=1,AI1825,AN1825)</f>
        <v/>
      </c>
      <c r="AQ1825" s="125">
        <f>ABS(E1825)&lt;$AQ$2</f>
        <v/>
      </c>
      <c r="AS1825">
        <f>IF(AP1825,MAX(AS$3:AS1823)+1,"")</f>
        <v/>
      </c>
    </row>
    <row r="1826">
      <c r="A1826" t="n">
        <v>1736</v>
      </c>
      <c r="B1826" s="131">
        <f>IF(A1826=1,0,IF(AP1826,0.1*ε_cu1cd,0))</f>
        <v/>
      </c>
      <c r="C1826" s="131">
        <f>IF(A1826=1,0.1*ε_cu1cd,C1825+B1825)</f>
        <v/>
      </c>
      <c r="D1826" s="113">
        <f>IF('Нормальний переріз'!$D$68&gt;0,1,2)</f>
        <v/>
      </c>
      <c r="E1826" s="144">
        <f>IF(D1826=1,F1826,G1826)</f>
        <v/>
      </c>
      <c r="F1826" s="124">
        <f>IF(AI1825,0.11*ε_cu1cd,IF(AH1825,F1825*0.01,F1825))</f>
        <v/>
      </c>
      <c r="G1826" s="124">
        <f>IF(AP1825,-0.1*ε_cu1cd,IF(AM1825,G1825*0.01,G1825))</f>
        <v/>
      </c>
      <c r="H1826" s="113">
        <f>IF(A1826=1,E1826,IF(AO1825,H1825-E1825+E1826,IF(AP1825,0.8*H1825,H1825+E1826)))</f>
        <v/>
      </c>
      <c r="I1826" s="169">
        <f>(C1826-H1826)/h</f>
        <v/>
      </c>
      <c r="J1826">
        <f>C1826/(ε_c1cd)</f>
        <v/>
      </c>
      <c r="K1826">
        <f>C1826/I1826</f>
        <v/>
      </c>
      <c r="L1826" s="131">
        <f>I1826/(ε_c1cd)</f>
        <v/>
      </c>
      <c r="M1826">
        <f>I1826*(K1826-Z_s1)</f>
        <v/>
      </c>
      <c r="N1826">
        <f>I1826*(K1826-Z_s2)</f>
        <v/>
      </c>
      <c r="O1826">
        <f>E_s*M1826</f>
        <v/>
      </c>
      <c r="P1826">
        <f>E_s*N1826</f>
        <v/>
      </c>
      <c r="Q1826">
        <f>O1826*A_s1</f>
        <v/>
      </c>
      <c r="R1826">
        <f>P1826*A_s2</f>
        <v/>
      </c>
      <c r="S1826">
        <f>Q1826*($K1826-Z_s1)</f>
        <v/>
      </c>
      <c r="T1826">
        <f>R1826*($K1826-Z_s2)</f>
        <v/>
      </c>
      <c r="U1826">
        <f>(INDIRECT("a_"&amp;U$2)/(U$2+1))*(($C1826^(U$2+1)-$H1826^(U$2+1))/(ε_c1cd^(U$2+1)))</f>
        <v/>
      </c>
      <c r="V1826">
        <f>(INDIRECT("a_"&amp;V$2)/(V$2+1))*(($C1826^(V$2+1)-$H1826^(V$2+1))/(ε_c1cd^(V$2+1)))</f>
        <v/>
      </c>
      <c r="W1826">
        <f>(INDIRECT("a_"&amp;W$2)/(W$2+1))*(($C1826^(W$2+1)-$H1826^(W$2+1))/(ε_c1cd^(W$2+1)))</f>
        <v/>
      </c>
      <c r="X1826">
        <f>(INDIRECT("a_"&amp;X$2)/(X$2+1))*(($C1826^(X$2+1)-$H1826^(X$2+1))/(ε_c1cd^(X$2+1)))</f>
        <v/>
      </c>
      <c r="Y1826">
        <f>(INDIRECT("a_"&amp;Y$2)/(Y$2+1))*(($C1826^(Y$2+1)-$H1826^(Y$2+1))/(ε_c1cd^(Y$2+1)))</f>
        <v/>
      </c>
      <c r="Z1826">
        <f>(INDIRECT("a_"&amp;Z$2)/(Z$2+2))*(($C1826^(Z$2+2)-$H1826^(Z$2+2))/(ε_c1cd^(Z$2+2)))</f>
        <v/>
      </c>
      <c r="AA1826">
        <f>(INDIRECT("a_"&amp;AA$2)/(AA$2+2))*(($C1826^(AA$2+2)-$H1826^(AA$2+2))/(ε_c1cd^(AA$2+2)))</f>
        <v/>
      </c>
      <c r="AB1826">
        <f>(INDIRECT("a_"&amp;AB$2)/(AB$2+2))*(($C1826^(AB$2+2)-$H1826^(AB$2+2))/(ε_c1cd^(AB$2+2)))</f>
        <v/>
      </c>
      <c r="AC1826">
        <f>(INDIRECT("a_"&amp;AC$2)/(AC$2+2))*(($C1826^(AC$2+2)-$H1826^(AC$2+2))/(ε_c1cd^(AC$2+2)))</f>
        <v/>
      </c>
      <c r="AD1826">
        <f>(INDIRECT("a_"&amp;AD$2)/(AD$2+2))*(($C1826^(AD$2+2)-$H1826^(AD$2+2))/(ε_c1cd^(AD$2+2)))</f>
        <v/>
      </c>
      <c r="AE1826" s="111">
        <f>(b*f_cd/L1826)*SUM(U1826:Y1826)+SUM(Q1826:R1826)</f>
        <v/>
      </c>
      <c r="AF1826" s="112">
        <f>AE1826*(K1826-y+e)</f>
        <v/>
      </c>
      <c r="AG1826" s="113">
        <f>(b*f_cd/(L1826^2))*SUM(Z1826:AD1826)+SUM(S1826:T1826)-AF1826</f>
        <v/>
      </c>
      <c r="AH1826" s="114">
        <f>AG1826&lt;0</f>
        <v/>
      </c>
      <c r="AI1826" s="115">
        <f>IF(A1826=1,FALSE,(AND(AQ1826,AH1826,NOT(AI1825))))</f>
        <v/>
      </c>
      <c r="AJ1826" s="116">
        <f>(b*f_cd/L1826)*(a_1/2*J1826^2+a_2/3*J1826^3+a_3/4*J1826^4+a_4/5*J1826^5+a_5/6*J1826^6)+SUM(Q1826:R1826)</f>
        <v/>
      </c>
      <c r="AK1826">
        <f>AJ1826*(K1826-y+e)</f>
        <v/>
      </c>
      <c r="AL1826" s="118">
        <f>(b*f_cd/(L1826^2))*(a_1/3*J1826^3+a_2/4*J1826^4+a_3/5*J1826^5+a_4/6*J1826^6+a_5/7*J1826^7)+SUM(S1826:T1826)-AK1826</f>
        <v/>
      </c>
      <c r="AM1826" s="114">
        <f>AL1826&gt;0</f>
        <v/>
      </c>
      <c r="AN1826" s="115">
        <f>IF(A1826=1,FALSE,(AND(AQ1826,AM1826,NOT(AN1825))))</f>
        <v/>
      </c>
      <c r="AO1826">
        <f>IF(D1826=1,AND(AH1826,NOT(AI1826)),AND(AM1826,NOT(AN1826)))</f>
        <v/>
      </c>
      <c r="AP1826" s="119">
        <f>IF(D1826=1,AI1826,AN1826)</f>
        <v/>
      </c>
      <c r="AQ1826" s="125">
        <f>ABS(E1826)&lt;$AQ$2</f>
        <v/>
      </c>
      <c r="AS1826">
        <f>IF(AP1826,MAX(AS$3:AS1824)+1,"")</f>
        <v/>
      </c>
    </row>
    <row r="1827">
      <c r="A1827" t="n">
        <v>1737</v>
      </c>
      <c r="B1827" s="131">
        <f>IF(A1827=1,0,IF(AP1827,0.1*ε_cu1cd,0))</f>
        <v/>
      </c>
      <c r="C1827" s="131">
        <f>IF(A1827=1,0.1*ε_cu1cd,C1826+B1826)</f>
        <v/>
      </c>
      <c r="D1827" s="113">
        <f>IF('Нормальний переріз'!$D$68&gt;0,1,2)</f>
        <v/>
      </c>
      <c r="E1827" s="144">
        <f>IF(D1827=1,F1827,G1827)</f>
        <v/>
      </c>
      <c r="F1827" s="124">
        <f>IF(AI1826,0.11*ε_cu1cd,IF(AH1826,F1826*0.01,F1826))</f>
        <v/>
      </c>
      <c r="G1827" s="124">
        <f>IF(AP1826,-0.1*ε_cu1cd,IF(AM1826,G1826*0.01,G1826))</f>
        <v/>
      </c>
      <c r="H1827" s="113">
        <f>IF(A1827=1,E1827,IF(AO1826,H1826-E1826+E1827,IF(AP1826,0.8*H1826,H1826+E1827)))</f>
        <v/>
      </c>
      <c r="I1827" s="169">
        <f>(C1827-H1827)/h</f>
        <v/>
      </c>
      <c r="J1827">
        <f>C1827/(ε_c1cd)</f>
        <v/>
      </c>
      <c r="K1827">
        <f>C1827/I1827</f>
        <v/>
      </c>
      <c r="L1827" s="131">
        <f>I1827/(ε_c1cd)</f>
        <v/>
      </c>
      <c r="M1827">
        <f>I1827*(K1827-Z_s1)</f>
        <v/>
      </c>
      <c r="N1827">
        <f>I1827*(K1827-Z_s2)</f>
        <v/>
      </c>
      <c r="O1827">
        <f>E_s*M1827</f>
        <v/>
      </c>
      <c r="P1827">
        <f>E_s*N1827</f>
        <v/>
      </c>
      <c r="Q1827">
        <f>O1827*A_s1</f>
        <v/>
      </c>
      <c r="R1827">
        <f>P1827*A_s2</f>
        <v/>
      </c>
      <c r="S1827">
        <f>Q1827*($K1827-Z_s1)</f>
        <v/>
      </c>
      <c r="T1827">
        <f>R1827*($K1827-Z_s2)</f>
        <v/>
      </c>
      <c r="U1827">
        <f>(INDIRECT("a_"&amp;U$2)/(U$2+1))*(($C1827^(U$2+1)-$H1827^(U$2+1))/(ε_c1cd^(U$2+1)))</f>
        <v/>
      </c>
      <c r="V1827">
        <f>(INDIRECT("a_"&amp;V$2)/(V$2+1))*(($C1827^(V$2+1)-$H1827^(V$2+1))/(ε_c1cd^(V$2+1)))</f>
        <v/>
      </c>
      <c r="W1827">
        <f>(INDIRECT("a_"&amp;W$2)/(W$2+1))*(($C1827^(W$2+1)-$H1827^(W$2+1))/(ε_c1cd^(W$2+1)))</f>
        <v/>
      </c>
      <c r="X1827">
        <f>(INDIRECT("a_"&amp;X$2)/(X$2+1))*(($C1827^(X$2+1)-$H1827^(X$2+1))/(ε_c1cd^(X$2+1)))</f>
        <v/>
      </c>
      <c r="Y1827">
        <f>(INDIRECT("a_"&amp;Y$2)/(Y$2+1))*(($C1827^(Y$2+1)-$H1827^(Y$2+1))/(ε_c1cd^(Y$2+1)))</f>
        <v/>
      </c>
      <c r="Z1827">
        <f>(INDIRECT("a_"&amp;Z$2)/(Z$2+2))*(($C1827^(Z$2+2)-$H1827^(Z$2+2))/(ε_c1cd^(Z$2+2)))</f>
        <v/>
      </c>
      <c r="AA1827">
        <f>(INDIRECT("a_"&amp;AA$2)/(AA$2+2))*(($C1827^(AA$2+2)-$H1827^(AA$2+2))/(ε_c1cd^(AA$2+2)))</f>
        <v/>
      </c>
      <c r="AB1827">
        <f>(INDIRECT("a_"&amp;AB$2)/(AB$2+2))*(($C1827^(AB$2+2)-$H1827^(AB$2+2))/(ε_c1cd^(AB$2+2)))</f>
        <v/>
      </c>
      <c r="AC1827">
        <f>(INDIRECT("a_"&amp;AC$2)/(AC$2+2))*(($C1827^(AC$2+2)-$H1827^(AC$2+2))/(ε_c1cd^(AC$2+2)))</f>
        <v/>
      </c>
      <c r="AD1827">
        <f>(INDIRECT("a_"&amp;AD$2)/(AD$2+2))*(($C1827^(AD$2+2)-$H1827^(AD$2+2))/(ε_c1cd^(AD$2+2)))</f>
        <v/>
      </c>
      <c r="AE1827" s="111">
        <f>(b*f_cd/L1827)*SUM(U1827:Y1827)+SUM(Q1827:R1827)</f>
        <v/>
      </c>
      <c r="AF1827" s="112">
        <f>AE1827*(K1827-y+e)</f>
        <v/>
      </c>
      <c r="AG1827" s="113">
        <f>(b*f_cd/(L1827^2))*SUM(Z1827:AD1827)+SUM(S1827:T1827)-AF1827</f>
        <v/>
      </c>
      <c r="AH1827" s="114">
        <f>AG1827&lt;0</f>
        <v/>
      </c>
      <c r="AI1827" s="115">
        <f>IF(A1827=1,FALSE,(AND(AQ1827,AH1827,NOT(AI1826))))</f>
        <v/>
      </c>
      <c r="AJ1827" s="116">
        <f>(b*f_cd/L1827)*(a_1/2*J1827^2+a_2/3*J1827^3+a_3/4*J1827^4+a_4/5*J1827^5+a_5/6*J1827^6)+SUM(Q1827:R1827)</f>
        <v/>
      </c>
      <c r="AK1827">
        <f>AJ1827*(K1827-y+e)</f>
        <v/>
      </c>
      <c r="AL1827" s="118">
        <f>(b*f_cd/(L1827^2))*(a_1/3*J1827^3+a_2/4*J1827^4+a_3/5*J1827^5+a_4/6*J1827^6+a_5/7*J1827^7)+SUM(S1827:T1827)-AK1827</f>
        <v/>
      </c>
      <c r="AM1827" s="114">
        <f>AL1827&gt;0</f>
        <v/>
      </c>
      <c r="AN1827" s="115">
        <f>IF(A1827=1,FALSE,(AND(AQ1827,AM1827,NOT(AN1826))))</f>
        <v/>
      </c>
      <c r="AO1827">
        <f>IF(D1827=1,AND(AH1827,NOT(AI1827)),AND(AM1827,NOT(AN1827)))</f>
        <v/>
      </c>
      <c r="AP1827" s="119">
        <f>IF(D1827=1,AI1827,AN1827)</f>
        <v/>
      </c>
      <c r="AQ1827" s="125">
        <f>ABS(E1827)&lt;$AQ$2</f>
        <v/>
      </c>
      <c r="AS1827">
        <f>IF(AP1827,MAX(AS$3:AS1825)+1,"")</f>
        <v/>
      </c>
    </row>
    <row r="1828">
      <c r="A1828" t="n">
        <v>1738</v>
      </c>
      <c r="B1828" s="131">
        <f>IF(A1828=1,0,IF(AP1828,0.1*ε_cu1cd,0))</f>
        <v/>
      </c>
      <c r="C1828" s="131">
        <f>IF(A1828=1,0.1*ε_cu1cd,C1827+B1827)</f>
        <v/>
      </c>
      <c r="D1828" s="113">
        <f>IF('Нормальний переріз'!$D$68&gt;0,1,2)</f>
        <v/>
      </c>
      <c r="E1828" s="144">
        <f>IF(D1828=1,F1828,G1828)</f>
        <v/>
      </c>
      <c r="F1828" s="124">
        <f>IF(AI1827,0.11*ε_cu1cd,IF(AH1827,F1827*0.01,F1827))</f>
        <v/>
      </c>
      <c r="G1828" s="124">
        <f>IF(AP1827,-0.1*ε_cu1cd,IF(AM1827,G1827*0.01,G1827))</f>
        <v/>
      </c>
      <c r="H1828" s="113">
        <f>IF(A1828=1,E1828,IF(AO1827,H1827-E1827+E1828,IF(AP1827,0.8*H1827,H1827+E1828)))</f>
        <v/>
      </c>
      <c r="I1828" s="169">
        <f>(C1828-H1828)/h</f>
        <v/>
      </c>
      <c r="J1828">
        <f>C1828/(ε_c1cd)</f>
        <v/>
      </c>
      <c r="K1828">
        <f>C1828/I1828</f>
        <v/>
      </c>
      <c r="L1828" s="131">
        <f>I1828/(ε_c1cd)</f>
        <v/>
      </c>
      <c r="M1828">
        <f>I1828*(K1828-Z_s1)</f>
        <v/>
      </c>
      <c r="N1828">
        <f>I1828*(K1828-Z_s2)</f>
        <v/>
      </c>
      <c r="O1828">
        <f>E_s*M1828</f>
        <v/>
      </c>
      <c r="P1828">
        <f>E_s*N1828</f>
        <v/>
      </c>
      <c r="Q1828">
        <f>O1828*A_s1</f>
        <v/>
      </c>
      <c r="R1828">
        <f>P1828*A_s2</f>
        <v/>
      </c>
      <c r="S1828">
        <f>Q1828*($K1828-Z_s1)</f>
        <v/>
      </c>
      <c r="T1828">
        <f>R1828*($K1828-Z_s2)</f>
        <v/>
      </c>
      <c r="U1828">
        <f>(INDIRECT("a_"&amp;U$2)/(U$2+1))*(($C1828^(U$2+1)-$H1828^(U$2+1))/(ε_c1cd^(U$2+1)))</f>
        <v/>
      </c>
      <c r="V1828">
        <f>(INDIRECT("a_"&amp;V$2)/(V$2+1))*(($C1828^(V$2+1)-$H1828^(V$2+1))/(ε_c1cd^(V$2+1)))</f>
        <v/>
      </c>
      <c r="W1828">
        <f>(INDIRECT("a_"&amp;W$2)/(W$2+1))*(($C1828^(W$2+1)-$H1828^(W$2+1))/(ε_c1cd^(W$2+1)))</f>
        <v/>
      </c>
      <c r="X1828">
        <f>(INDIRECT("a_"&amp;X$2)/(X$2+1))*(($C1828^(X$2+1)-$H1828^(X$2+1))/(ε_c1cd^(X$2+1)))</f>
        <v/>
      </c>
      <c r="Y1828">
        <f>(INDIRECT("a_"&amp;Y$2)/(Y$2+1))*(($C1828^(Y$2+1)-$H1828^(Y$2+1))/(ε_c1cd^(Y$2+1)))</f>
        <v/>
      </c>
      <c r="Z1828">
        <f>(INDIRECT("a_"&amp;Z$2)/(Z$2+2))*(($C1828^(Z$2+2)-$H1828^(Z$2+2))/(ε_c1cd^(Z$2+2)))</f>
        <v/>
      </c>
      <c r="AA1828">
        <f>(INDIRECT("a_"&amp;AA$2)/(AA$2+2))*(($C1828^(AA$2+2)-$H1828^(AA$2+2))/(ε_c1cd^(AA$2+2)))</f>
        <v/>
      </c>
      <c r="AB1828">
        <f>(INDIRECT("a_"&amp;AB$2)/(AB$2+2))*(($C1828^(AB$2+2)-$H1828^(AB$2+2))/(ε_c1cd^(AB$2+2)))</f>
        <v/>
      </c>
      <c r="AC1828">
        <f>(INDIRECT("a_"&amp;AC$2)/(AC$2+2))*(($C1828^(AC$2+2)-$H1828^(AC$2+2))/(ε_c1cd^(AC$2+2)))</f>
        <v/>
      </c>
      <c r="AD1828">
        <f>(INDIRECT("a_"&amp;AD$2)/(AD$2+2))*(($C1828^(AD$2+2)-$H1828^(AD$2+2))/(ε_c1cd^(AD$2+2)))</f>
        <v/>
      </c>
      <c r="AE1828" s="111">
        <f>(b*f_cd/L1828)*SUM(U1828:Y1828)+SUM(Q1828:R1828)</f>
        <v/>
      </c>
      <c r="AF1828" s="112">
        <f>AE1828*(K1828-y+e)</f>
        <v/>
      </c>
      <c r="AG1828" s="113">
        <f>(b*f_cd/(L1828^2))*SUM(Z1828:AD1828)+SUM(S1828:T1828)-AF1828</f>
        <v/>
      </c>
      <c r="AH1828" s="114">
        <f>AG1828&lt;0</f>
        <v/>
      </c>
      <c r="AI1828" s="115">
        <f>IF(A1828=1,FALSE,(AND(AQ1828,AH1828,NOT(AI1827))))</f>
        <v/>
      </c>
      <c r="AJ1828" s="116">
        <f>(b*f_cd/L1828)*(a_1/2*J1828^2+a_2/3*J1828^3+a_3/4*J1828^4+a_4/5*J1828^5+a_5/6*J1828^6)+SUM(Q1828:R1828)</f>
        <v/>
      </c>
      <c r="AK1828">
        <f>AJ1828*(K1828-y+e)</f>
        <v/>
      </c>
      <c r="AL1828" s="118">
        <f>(b*f_cd/(L1828^2))*(a_1/3*J1828^3+a_2/4*J1828^4+a_3/5*J1828^5+a_4/6*J1828^6+a_5/7*J1828^7)+SUM(S1828:T1828)-AK1828</f>
        <v/>
      </c>
      <c r="AM1828" s="114">
        <f>AL1828&gt;0</f>
        <v/>
      </c>
      <c r="AN1828" s="115">
        <f>IF(A1828=1,FALSE,(AND(AQ1828,AM1828,NOT(AN1827))))</f>
        <v/>
      </c>
      <c r="AO1828">
        <f>IF(D1828=1,AND(AH1828,NOT(AI1828)),AND(AM1828,NOT(AN1828)))</f>
        <v/>
      </c>
      <c r="AP1828" s="119">
        <f>IF(D1828=1,AI1828,AN1828)</f>
        <v/>
      </c>
      <c r="AQ1828" s="125">
        <f>ABS(E1828)&lt;$AQ$2</f>
        <v/>
      </c>
      <c r="AS1828">
        <f>IF(AP1828,MAX(AS$3:AS1826)+1,"")</f>
        <v/>
      </c>
    </row>
    <row r="1829">
      <c r="A1829" t="n">
        <v>1739</v>
      </c>
      <c r="B1829" s="131">
        <f>IF(A1829=1,0,IF(AP1829,0.1*ε_cu1cd,0))</f>
        <v/>
      </c>
      <c r="C1829" s="131">
        <f>IF(A1829=1,0.1*ε_cu1cd,C1828+B1828)</f>
        <v/>
      </c>
      <c r="D1829" s="113">
        <f>IF('Нормальний переріз'!$D$68&gt;0,1,2)</f>
        <v/>
      </c>
      <c r="E1829" s="144">
        <f>IF(D1829=1,F1829,G1829)</f>
        <v/>
      </c>
      <c r="F1829" s="124">
        <f>IF(AI1828,0.11*ε_cu1cd,IF(AH1828,F1828*0.01,F1828))</f>
        <v/>
      </c>
      <c r="G1829" s="124">
        <f>IF(AP1828,-0.1*ε_cu1cd,IF(AM1828,G1828*0.01,G1828))</f>
        <v/>
      </c>
      <c r="H1829" s="113">
        <f>IF(A1829=1,E1829,IF(AO1828,H1828-E1828+E1829,IF(AP1828,0.8*H1828,H1828+E1829)))</f>
        <v/>
      </c>
      <c r="I1829" s="169">
        <f>(C1829-H1829)/h</f>
        <v/>
      </c>
      <c r="J1829">
        <f>C1829/(ε_c1cd)</f>
        <v/>
      </c>
      <c r="K1829">
        <f>C1829/I1829</f>
        <v/>
      </c>
      <c r="L1829" s="131">
        <f>I1829/(ε_c1cd)</f>
        <v/>
      </c>
      <c r="M1829">
        <f>I1829*(K1829-Z_s1)</f>
        <v/>
      </c>
      <c r="N1829">
        <f>I1829*(K1829-Z_s2)</f>
        <v/>
      </c>
      <c r="O1829">
        <f>E_s*M1829</f>
        <v/>
      </c>
      <c r="P1829">
        <f>E_s*N1829</f>
        <v/>
      </c>
      <c r="Q1829">
        <f>O1829*A_s1</f>
        <v/>
      </c>
      <c r="R1829">
        <f>P1829*A_s2</f>
        <v/>
      </c>
      <c r="S1829">
        <f>Q1829*($K1829-Z_s1)</f>
        <v/>
      </c>
      <c r="T1829">
        <f>R1829*($K1829-Z_s2)</f>
        <v/>
      </c>
      <c r="U1829">
        <f>(INDIRECT("a_"&amp;U$2)/(U$2+1))*(($C1829^(U$2+1)-$H1829^(U$2+1))/(ε_c1cd^(U$2+1)))</f>
        <v/>
      </c>
      <c r="V1829">
        <f>(INDIRECT("a_"&amp;V$2)/(V$2+1))*(($C1829^(V$2+1)-$H1829^(V$2+1))/(ε_c1cd^(V$2+1)))</f>
        <v/>
      </c>
      <c r="W1829">
        <f>(INDIRECT("a_"&amp;W$2)/(W$2+1))*(($C1829^(W$2+1)-$H1829^(W$2+1))/(ε_c1cd^(W$2+1)))</f>
        <v/>
      </c>
      <c r="X1829">
        <f>(INDIRECT("a_"&amp;X$2)/(X$2+1))*(($C1829^(X$2+1)-$H1829^(X$2+1))/(ε_c1cd^(X$2+1)))</f>
        <v/>
      </c>
      <c r="Y1829">
        <f>(INDIRECT("a_"&amp;Y$2)/(Y$2+1))*(($C1829^(Y$2+1)-$H1829^(Y$2+1))/(ε_c1cd^(Y$2+1)))</f>
        <v/>
      </c>
      <c r="Z1829">
        <f>(INDIRECT("a_"&amp;Z$2)/(Z$2+2))*(($C1829^(Z$2+2)-$H1829^(Z$2+2))/(ε_c1cd^(Z$2+2)))</f>
        <v/>
      </c>
      <c r="AA1829">
        <f>(INDIRECT("a_"&amp;AA$2)/(AA$2+2))*(($C1829^(AA$2+2)-$H1829^(AA$2+2))/(ε_c1cd^(AA$2+2)))</f>
        <v/>
      </c>
      <c r="AB1829">
        <f>(INDIRECT("a_"&amp;AB$2)/(AB$2+2))*(($C1829^(AB$2+2)-$H1829^(AB$2+2))/(ε_c1cd^(AB$2+2)))</f>
        <v/>
      </c>
      <c r="AC1829">
        <f>(INDIRECT("a_"&amp;AC$2)/(AC$2+2))*(($C1829^(AC$2+2)-$H1829^(AC$2+2))/(ε_c1cd^(AC$2+2)))</f>
        <v/>
      </c>
      <c r="AD1829">
        <f>(INDIRECT("a_"&amp;AD$2)/(AD$2+2))*(($C1829^(AD$2+2)-$H1829^(AD$2+2))/(ε_c1cd^(AD$2+2)))</f>
        <v/>
      </c>
      <c r="AE1829" s="111">
        <f>(b*f_cd/L1829)*SUM(U1829:Y1829)+SUM(Q1829:R1829)</f>
        <v/>
      </c>
      <c r="AF1829" s="112">
        <f>AE1829*(K1829-y+e)</f>
        <v/>
      </c>
      <c r="AG1829" s="113">
        <f>(b*f_cd/(L1829^2))*SUM(Z1829:AD1829)+SUM(S1829:T1829)-AF1829</f>
        <v/>
      </c>
      <c r="AH1829" s="114">
        <f>AG1829&lt;0</f>
        <v/>
      </c>
      <c r="AI1829" s="115">
        <f>IF(A1829=1,FALSE,(AND(AQ1829,AH1829,NOT(AI1828))))</f>
        <v/>
      </c>
      <c r="AJ1829" s="116">
        <f>(b*f_cd/L1829)*(a_1/2*J1829^2+a_2/3*J1829^3+a_3/4*J1829^4+a_4/5*J1829^5+a_5/6*J1829^6)+SUM(Q1829:R1829)</f>
        <v/>
      </c>
      <c r="AK1829">
        <f>AJ1829*(K1829-y+e)</f>
        <v/>
      </c>
      <c r="AL1829" s="118">
        <f>(b*f_cd/(L1829^2))*(a_1/3*J1829^3+a_2/4*J1829^4+a_3/5*J1829^5+a_4/6*J1829^6+a_5/7*J1829^7)+SUM(S1829:T1829)-AK1829</f>
        <v/>
      </c>
      <c r="AM1829" s="114">
        <f>AL1829&gt;0</f>
        <v/>
      </c>
      <c r="AN1829" s="115">
        <f>IF(A1829=1,FALSE,(AND(AQ1829,AM1829,NOT(AN1828))))</f>
        <v/>
      </c>
      <c r="AO1829">
        <f>IF(D1829=1,AND(AH1829,NOT(AI1829)),AND(AM1829,NOT(AN1829)))</f>
        <v/>
      </c>
      <c r="AP1829" s="119">
        <f>IF(D1829=1,AI1829,AN1829)</f>
        <v/>
      </c>
      <c r="AQ1829" s="125">
        <f>ABS(E1829)&lt;$AQ$2</f>
        <v/>
      </c>
      <c r="AS1829">
        <f>IF(AP1829,MAX(AS$3:AS1827)+1,"")</f>
        <v/>
      </c>
    </row>
    <row r="1830">
      <c r="A1830" t="n">
        <v>1740</v>
      </c>
      <c r="B1830" s="131">
        <f>IF(A1830=1,0,IF(AP1830,0.1*ε_cu1cd,0))</f>
        <v/>
      </c>
      <c r="C1830" s="131">
        <f>IF(A1830=1,0.1*ε_cu1cd,C1829+B1829)</f>
        <v/>
      </c>
      <c r="D1830" s="113">
        <f>IF('Нормальний переріз'!$D$68&gt;0,1,2)</f>
        <v/>
      </c>
      <c r="E1830" s="144">
        <f>IF(D1830=1,F1830,G1830)</f>
        <v/>
      </c>
      <c r="F1830" s="124">
        <f>IF(AI1829,0.11*ε_cu1cd,IF(AH1829,F1829*0.01,F1829))</f>
        <v/>
      </c>
      <c r="G1830" s="124">
        <f>IF(AP1829,-0.1*ε_cu1cd,IF(AM1829,G1829*0.01,G1829))</f>
        <v/>
      </c>
      <c r="H1830" s="113">
        <f>IF(A1830=1,E1830,IF(AO1829,H1829-E1829+E1830,IF(AP1829,0.8*H1829,H1829+E1830)))</f>
        <v/>
      </c>
      <c r="I1830" s="169">
        <f>(C1830-H1830)/h</f>
        <v/>
      </c>
      <c r="J1830">
        <f>C1830/(ε_c1cd)</f>
        <v/>
      </c>
      <c r="K1830">
        <f>C1830/I1830</f>
        <v/>
      </c>
      <c r="L1830" s="131">
        <f>I1830/(ε_c1cd)</f>
        <v/>
      </c>
      <c r="M1830">
        <f>I1830*(K1830-Z_s1)</f>
        <v/>
      </c>
      <c r="N1830">
        <f>I1830*(K1830-Z_s2)</f>
        <v/>
      </c>
      <c r="O1830">
        <f>E_s*M1830</f>
        <v/>
      </c>
      <c r="P1830">
        <f>E_s*N1830</f>
        <v/>
      </c>
      <c r="Q1830">
        <f>O1830*A_s1</f>
        <v/>
      </c>
      <c r="R1830">
        <f>P1830*A_s2</f>
        <v/>
      </c>
      <c r="S1830">
        <f>Q1830*($K1830-Z_s1)</f>
        <v/>
      </c>
      <c r="T1830">
        <f>R1830*($K1830-Z_s2)</f>
        <v/>
      </c>
      <c r="U1830">
        <f>(INDIRECT("a_"&amp;U$2)/(U$2+1))*(($C1830^(U$2+1)-$H1830^(U$2+1))/(ε_c1cd^(U$2+1)))</f>
        <v/>
      </c>
      <c r="V1830">
        <f>(INDIRECT("a_"&amp;V$2)/(V$2+1))*(($C1830^(V$2+1)-$H1830^(V$2+1))/(ε_c1cd^(V$2+1)))</f>
        <v/>
      </c>
      <c r="W1830">
        <f>(INDIRECT("a_"&amp;W$2)/(W$2+1))*(($C1830^(W$2+1)-$H1830^(W$2+1))/(ε_c1cd^(W$2+1)))</f>
        <v/>
      </c>
      <c r="X1830">
        <f>(INDIRECT("a_"&amp;X$2)/(X$2+1))*(($C1830^(X$2+1)-$H1830^(X$2+1))/(ε_c1cd^(X$2+1)))</f>
        <v/>
      </c>
      <c r="Y1830">
        <f>(INDIRECT("a_"&amp;Y$2)/(Y$2+1))*(($C1830^(Y$2+1)-$H1830^(Y$2+1))/(ε_c1cd^(Y$2+1)))</f>
        <v/>
      </c>
      <c r="Z1830">
        <f>(INDIRECT("a_"&amp;Z$2)/(Z$2+2))*(($C1830^(Z$2+2)-$H1830^(Z$2+2))/(ε_c1cd^(Z$2+2)))</f>
        <v/>
      </c>
      <c r="AA1830">
        <f>(INDIRECT("a_"&amp;AA$2)/(AA$2+2))*(($C1830^(AA$2+2)-$H1830^(AA$2+2))/(ε_c1cd^(AA$2+2)))</f>
        <v/>
      </c>
      <c r="AB1830">
        <f>(INDIRECT("a_"&amp;AB$2)/(AB$2+2))*(($C1830^(AB$2+2)-$H1830^(AB$2+2))/(ε_c1cd^(AB$2+2)))</f>
        <v/>
      </c>
      <c r="AC1830">
        <f>(INDIRECT("a_"&amp;AC$2)/(AC$2+2))*(($C1830^(AC$2+2)-$H1830^(AC$2+2))/(ε_c1cd^(AC$2+2)))</f>
        <v/>
      </c>
      <c r="AD1830">
        <f>(INDIRECT("a_"&amp;AD$2)/(AD$2+2))*(($C1830^(AD$2+2)-$H1830^(AD$2+2))/(ε_c1cd^(AD$2+2)))</f>
        <v/>
      </c>
      <c r="AE1830" s="111">
        <f>(b*f_cd/L1830)*SUM(U1830:Y1830)+SUM(Q1830:R1830)</f>
        <v/>
      </c>
      <c r="AF1830" s="112">
        <f>AE1830*(K1830-y+e)</f>
        <v/>
      </c>
      <c r="AG1830" s="113">
        <f>(b*f_cd/(L1830^2))*SUM(Z1830:AD1830)+SUM(S1830:T1830)-AF1830</f>
        <v/>
      </c>
      <c r="AH1830" s="114">
        <f>AG1830&lt;0</f>
        <v/>
      </c>
      <c r="AI1830" s="115">
        <f>IF(A1830=1,FALSE,(AND(AQ1830,AH1830,NOT(AI1829))))</f>
        <v/>
      </c>
      <c r="AJ1830" s="116">
        <f>(b*f_cd/L1830)*(a_1/2*J1830^2+a_2/3*J1830^3+a_3/4*J1830^4+a_4/5*J1830^5+a_5/6*J1830^6)+SUM(Q1830:R1830)</f>
        <v/>
      </c>
      <c r="AK1830">
        <f>AJ1830*(K1830-y+e)</f>
        <v/>
      </c>
      <c r="AL1830" s="118">
        <f>(b*f_cd/(L1830^2))*(a_1/3*J1830^3+a_2/4*J1830^4+a_3/5*J1830^5+a_4/6*J1830^6+a_5/7*J1830^7)+SUM(S1830:T1830)-AK1830</f>
        <v/>
      </c>
      <c r="AM1830" s="114">
        <f>AL1830&gt;0</f>
        <v/>
      </c>
      <c r="AN1830" s="115">
        <f>IF(A1830=1,FALSE,(AND(AQ1830,AM1830,NOT(AN1829))))</f>
        <v/>
      </c>
      <c r="AO1830">
        <f>IF(D1830=1,AND(AH1830,NOT(AI1830)),AND(AM1830,NOT(AN1830)))</f>
        <v/>
      </c>
      <c r="AP1830" s="119">
        <f>IF(D1830=1,AI1830,AN1830)</f>
        <v/>
      </c>
      <c r="AQ1830" s="125">
        <f>ABS(E1830)&lt;$AQ$2</f>
        <v/>
      </c>
      <c r="AS1830">
        <f>IF(AP1830,MAX(AS$3:AS1828)+1,"")</f>
        <v/>
      </c>
    </row>
    <row r="1831">
      <c r="A1831" t="n">
        <v>1741</v>
      </c>
      <c r="B1831" s="131">
        <f>IF(A1831=1,0,IF(AP1831,0.1*ε_cu1cd,0))</f>
        <v/>
      </c>
      <c r="C1831" s="131">
        <f>IF(A1831=1,0.1*ε_cu1cd,C1830+B1830)</f>
        <v/>
      </c>
      <c r="D1831" s="113">
        <f>IF('Нормальний переріз'!$D$68&gt;0,1,2)</f>
        <v/>
      </c>
      <c r="E1831" s="144">
        <f>IF(D1831=1,F1831,G1831)</f>
        <v/>
      </c>
      <c r="F1831" s="124">
        <f>IF(AI1830,0.11*ε_cu1cd,IF(AH1830,F1830*0.01,F1830))</f>
        <v/>
      </c>
      <c r="G1831" s="124">
        <f>IF(AP1830,-0.1*ε_cu1cd,IF(AM1830,G1830*0.01,G1830))</f>
        <v/>
      </c>
      <c r="H1831" s="113">
        <f>IF(A1831=1,E1831,IF(AO1830,H1830-E1830+E1831,IF(AP1830,0.8*H1830,H1830+E1831)))</f>
        <v/>
      </c>
      <c r="I1831" s="169">
        <f>(C1831-H1831)/h</f>
        <v/>
      </c>
      <c r="J1831">
        <f>C1831/(ε_c1cd)</f>
        <v/>
      </c>
      <c r="K1831">
        <f>C1831/I1831</f>
        <v/>
      </c>
      <c r="L1831" s="131">
        <f>I1831/(ε_c1cd)</f>
        <v/>
      </c>
      <c r="M1831">
        <f>I1831*(K1831-Z_s1)</f>
        <v/>
      </c>
      <c r="N1831">
        <f>I1831*(K1831-Z_s2)</f>
        <v/>
      </c>
      <c r="O1831">
        <f>E_s*M1831</f>
        <v/>
      </c>
      <c r="P1831">
        <f>E_s*N1831</f>
        <v/>
      </c>
      <c r="Q1831">
        <f>O1831*A_s1</f>
        <v/>
      </c>
      <c r="R1831">
        <f>P1831*A_s2</f>
        <v/>
      </c>
      <c r="S1831">
        <f>Q1831*($K1831-Z_s1)</f>
        <v/>
      </c>
      <c r="T1831">
        <f>R1831*($K1831-Z_s2)</f>
        <v/>
      </c>
      <c r="U1831">
        <f>(INDIRECT("a_"&amp;U$2)/(U$2+1))*(($C1831^(U$2+1)-$H1831^(U$2+1))/(ε_c1cd^(U$2+1)))</f>
        <v/>
      </c>
      <c r="V1831">
        <f>(INDIRECT("a_"&amp;V$2)/(V$2+1))*(($C1831^(V$2+1)-$H1831^(V$2+1))/(ε_c1cd^(V$2+1)))</f>
        <v/>
      </c>
      <c r="W1831">
        <f>(INDIRECT("a_"&amp;W$2)/(W$2+1))*(($C1831^(W$2+1)-$H1831^(W$2+1))/(ε_c1cd^(W$2+1)))</f>
        <v/>
      </c>
      <c r="X1831">
        <f>(INDIRECT("a_"&amp;X$2)/(X$2+1))*(($C1831^(X$2+1)-$H1831^(X$2+1))/(ε_c1cd^(X$2+1)))</f>
        <v/>
      </c>
      <c r="Y1831">
        <f>(INDIRECT("a_"&amp;Y$2)/(Y$2+1))*(($C1831^(Y$2+1)-$H1831^(Y$2+1))/(ε_c1cd^(Y$2+1)))</f>
        <v/>
      </c>
      <c r="Z1831">
        <f>(INDIRECT("a_"&amp;Z$2)/(Z$2+2))*(($C1831^(Z$2+2)-$H1831^(Z$2+2))/(ε_c1cd^(Z$2+2)))</f>
        <v/>
      </c>
      <c r="AA1831">
        <f>(INDIRECT("a_"&amp;AA$2)/(AA$2+2))*(($C1831^(AA$2+2)-$H1831^(AA$2+2))/(ε_c1cd^(AA$2+2)))</f>
        <v/>
      </c>
      <c r="AB1831">
        <f>(INDIRECT("a_"&amp;AB$2)/(AB$2+2))*(($C1831^(AB$2+2)-$H1831^(AB$2+2))/(ε_c1cd^(AB$2+2)))</f>
        <v/>
      </c>
      <c r="AC1831">
        <f>(INDIRECT("a_"&amp;AC$2)/(AC$2+2))*(($C1831^(AC$2+2)-$H1831^(AC$2+2))/(ε_c1cd^(AC$2+2)))</f>
        <v/>
      </c>
      <c r="AD1831">
        <f>(INDIRECT("a_"&amp;AD$2)/(AD$2+2))*(($C1831^(AD$2+2)-$H1831^(AD$2+2))/(ε_c1cd^(AD$2+2)))</f>
        <v/>
      </c>
      <c r="AE1831" s="111">
        <f>(b*f_cd/L1831)*SUM(U1831:Y1831)+SUM(Q1831:R1831)</f>
        <v/>
      </c>
      <c r="AF1831" s="112">
        <f>AE1831*(K1831-y+e)</f>
        <v/>
      </c>
      <c r="AG1831" s="113">
        <f>(b*f_cd/(L1831^2))*SUM(Z1831:AD1831)+SUM(S1831:T1831)-AF1831</f>
        <v/>
      </c>
      <c r="AH1831" s="114">
        <f>AG1831&lt;0</f>
        <v/>
      </c>
      <c r="AI1831" s="115">
        <f>IF(A1831=1,FALSE,(AND(AQ1831,AH1831,NOT(AI1830))))</f>
        <v/>
      </c>
      <c r="AJ1831" s="116">
        <f>(b*f_cd/L1831)*(a_1/2*J1831^2+a_2/3*J1831^3+a_3/4*J1831^4+a_4/5*J1831^5+a_5/6*J1831^6)+SUM(Q1831:R1831)</f>
        <v/>
      </c>
      <c r="AK1831">
        <f>AJ1831*(K1831-y+e)</f>
        <v/>
      </c>
      <c r="AL1831" s="118">
        <f>(b*f_cd/(L1831^2))*(a_1/3*J1831^3+a_2/4*J1831^4+a_3/5*J1831^5+a_4/6*J1831^6+a_5/7*J1831^7)+SUM(S1831:T1831)-AK1831</f>
        <v/>
      </c>
      <c r="AM1831" s="114">
        <f>AL1831&gt;0</f>
        <v/>
      </c>
      <c r="AN1831" s="115">
        <f>IF(A1831=1,FALSE,(AND(AQ1831,AM1831,NOT(AN1830))))</f>
        <v/>
      </c>
      <c r="AO1831">
        <f>IF(D1831=1,AND(AH1831,NOT(AI1831)),AND(AM1831,NOT(AN1831)))</f>
        <v/>
      </c>
      <c r="AP1831" s="119">
        <f>IF(D1831=1,AI1831,AN1831)</f>
        <v/>
      </c>
      <c r="AQ1831" s="125">
        <f>ABS(E1831)&lt;$AQ$2</f>
        <v/>
      </c>
      <c r="AS1831">
        <f>IF(AP1831,MAX(AS$3:AS1829)+1,"")</f>
        <v/>
      </c>
    </row>
    <row r="1832">
      <c r="A1832" t="n">
        <v>1742</v>
      </c>
      <c r="B1832" s="131">
        <f>IF(A1832=1,0,IF(AP1832,0.1*ε_cu1cd,0))</f>
        <v/>
      </c>
      <c r="C1832" s="131">
        <f>IF(A1832=1,0.1*ε_cu1cd,C1831+B1831)</f>
        <v/>
      </c>
      <c r="D1832" s="113">
        <f>IF('Нормальний переріз'!$D$68&gt;0,1,2)</f>
        <v/>
      </c>
      <c r="E1832" s="144">
        <f>IF(D1832=1,F1832,G1832)</f>
        <v/>
      </c>
      <c r="F1832" s="124">
        <f>IF(AI1831,0.11*ε_cu1cd,IF(AH1831,F1831*0.01,F1831))</f>
        <v/>
      </c>
      <c r="G1832" s="124">
        <f>IF(AP1831,-0.1*ε_cu1cd,IF(AM1831,G1831*0.01,G1831))</f>
        <v/>
      </c>
      <c r="H1832" s="113">
        <f>IF(A1832=1,E1832,IF(AO1831,H1831-E1831+E1832,IF(AP1831,0.8*H1831,H1831+E1832)))</f>
        <v/>
      </c>
      <c r="I1832" s="169">
        <f>(C1832-H1832)/h</f>
        <v/>
      </c>
      <c r="J1832">
        <f>C1832/(ε_c1cd)</f>
        <v/>
      </c>
      <c r="K1832">
        <f>C1832/I1832</f>
        <v/>
      </c>
      <c r="L1832" s="131">
        <f>I1832/(ε_c1cd)</f>
        <v/>
      </c>
      <c r="M1832">
        <f>I1832*(K1832-Z_s1)</f>
        <v/>
      </c>
      <c r="N1832">
        <f>I1832*(K1832-Z_s2)</f>
        <v/>
      </c>
      <c r="O1832">
        <f>E_s*M1832</f>
        <v/>
      </c>
      <c r="P1832">
        <f>E_s*N1832</f>
        <v/>
      </c>
      <c r="Q1832">
        <f>O1832*A_s1</f>
        <v/>
      </c>
      <c r="R1832">
        <f>P1832*A_s2</f>
        <v/>
      </c>
      <c r="S1832">
        <f>Q1832*($K1832-Z_s1)</f>
        <v/>
      </c>
      <c r="T1832">
        <f>R1832*($K1832-Z_s2)</f>
        <v/>
      </c>
      <c r="U1832">
        <f>(INDIRECT("a_"&amp;U$2)/(U$2+1))*(($C1832^(U$2+1)-$H1832^(U$2+1))/(ε_c1cd^(U$2+1)))</f>
        <v/>
      </c>
      <c r="V1832">
        <f>(INDIRECT("a_"&amp;V$2)/(V$2+1))*(($C1832^(V$2+1)-$H1832^(V$2+1))/(ε_c1cd^(V$2+1)))</f>
        <v/>
      </c>
      <c r="W1832">
        <f>(INDIRECT("a_"&amp;W$2)/(W$2+1))*(($C1832^(W$2+1)-$H1832^(W$2+1))/(ε_c1cd^(W$2+1)))</f>
        <v/>
      </c>
      <c r="X1832">
        <f>(INDIRECT("a_"&amp;X$2)/(X$2+1))*(($C1832^(X$2+1)-$H1832^(X$2+1))/(ε_c1cd^(X$2+1)))</f>
        <v/>
      </c>
      <c r="Y1832">
        <f>(INDIRECT("a_"&amp;Y$2)/(Y$2+1))*(($C1832^(Y$2+1)-$H1832^(Y$2+1))/(ε_c1cd^(Y$2+1)))</f>
        <v/>
      </c>
      <c r="Z1832">
        <f>(INDIRECT("a_"&amp;Z$2)/(Z$2+2))*(($C1832^(Z$2+2)-$H1832^(Z$2+2))/(ε_c1cd^(Z$2+2)))</f>
        <v/>
      </c>
      <c r="AA1832">
        <f>(INDIRECT("a_"&amp;AA$2)/(AA$2+2))*(($C1832^(AA$2+2)-$H1832^(AA$2+2))/(ε_c1cd^(AA$2+2)))</f>
        <v/>
      </c>
      <c r="AB1832">
        <f>(INDIRECT("a_"&amp;AB$2)/(AB$2+2))*(($C1832^(AB$2+2)-$H1832^(AB$2+2))/(ε_c1cd^(AB$2+2)))</f>
        <v/>
      </c>
      <c r="AC1832">
        <f>(INDIRECT("a_"&amp;AC$2)/(AC$2+2))*(($C1832^(AC$2+2)-$H1832^(AC$2+2))/(ε_c1cd^(AC$2+2)))</f>
        <v/>
      </c>
      <c r="AD1832">
        <f>(INDIRECT("a_"&amp;AD$2)/(AD$2+2))*(($C1832^(AD$2+2)-$H1832^(AD$2+2))/(ε_c1cd^(AD$2+2)))</f>
        <v/>
      </c>
      <c r="AE1832" s="111">
        <f>(b*f_cd/L1832)*SUM(U1832:Y1832)+SUM(Q1832:R1832)</f>
        <v/>
      </c>
      <c r="AF1832" s="112">
        <f>AE1832*(K1832-y+e)</f>
        <v/>
      </c>
      <c r="AG1832" s="113">
        <f>(b*f_cd/(L1832^2))*SUM(Z1832:AD1832)+SUM(S1832:T1832)-AF1832</f>
        <v/>
      </c>
      <c r="AH1832" s="114">
        <f>AG1832&lt;0</f>
        <v/>
      </c>
      <c r="AI1832" s="115">
        <f>IF(A1832=1,FALSE,(AND(AQ1832,AH1832,NOT(AI1831))))</f>
        <v/>
      </c>
      <c r="AJ1832" s="116">
        <f>(b*f_cd/L1832)*(a_1/2*J1832^2+a_2/3*J1832^3+a_3/4*J1832^4+a_4/5*J1832^5+a_5/6*J1832^6)+SUM(Q1832:R1832)</f>
        <v/>
      </c>
      <c r="AK1832">
        <f>AJ1832*(K1832-y+e)</f>
        <v/>
      </c>
      <c r="AL1832" s="118">
        <f>(b*f_cd/(L1832^2))*(a_1/3*J1832^3+a_2/4*J1832^4+a_3/5*J1832^5+a_4/6*J1832^6+a_5/7*J1832^7)+SUM(S1832:T1832)-AK1832</f>
        <v/>
      </c>
      <c r="AM1832" s="114">
        <f>AL1832&gt;0</f>
        <v/>
      </c>
      <c r="AN1832" s="115">
        <f>IF(A1832=1,FALSE,(AND(AQ1832,AM1832,NOT(AN1831))))</f>
        <v/>
      </c>
      <c r="AO1832">
        <f>IF(D1832=1,AND(AH1832,NOT(AI1832)),AND(AM1832,NOT(AN1832)))</f>
        <v/>
      </c>
      <c r="AP1832" s="119">
        <f>IF(D1832=1,AI1832,AN1832)</f>
        <v/>
      </c>
      <c r="AQ1832" s="125">
        <f>ABS(E1832)&lt;$AQ$2</f>
        <v/>
      </c>
      <c r="AS1832">
        <f>IF(AP1832,MAX(AS$3:AS1830)+1,"")</f>
        <v/>
      </c>
    </row>
    <row r="1833">
      <c r="A1833" t="n">
        <v>1743</v>
      </c>
      <c r="B1833" s="131">
        <f>IF(A1833=1,0,IF(AP1833,0.1*ε_cu1cd,0))</f>
        <v/>
      </c>
      <c r="C1833" s="131">
        <f>IF(A1833=1,0.1*ε_cu1cd,C1832+B1832)</f>
        <v/>
      </c>
      <c r="D1833" s="113">
        <f>IF('Нормальний переріз'!$D$68&gt;0,1,2)</f>
        <v/>
      </c>
      <c r="E1833" s="144">
        <f>IF(D1833=1,F1833,G1833)</f>
        <v/>
      </c>
      <c r="F1833" s="124">
        <f>IF(AI1832,0.11*ε_cu1cd,IF(AH1832,F1832*0.01,F1832))</f>
        <v/>
      </c>
      <c r="G1833" s="124">
        <f>IF(AP1832,-0.1*ε_cu1cd,IF(AM1832,G1832*0.01,G1832))</f>
        <v/>
      </c>
      <c r="H1833" s="113">
        <f>IF(A1833=1,E1833,IF(AO1832,H1832-E1832+E1833,IF(AP1832,0.8*H1832,H1832+E1833)))</f>
        <v/>
      </c>
      <c r="I1833" s="169">
        <f>(C1833-H1833)/h</f>
        <v/>
      </c>
      <c r="J1833">
        <f>C1833/(ε_c1cd)</f>
        <v/>
      </c>
      <c r="K1833">
        <f>C1833/I1833</f>
        <v/>
      </c>
      <c r="L1833" s="131">
        <f>I1833/(ε_c1cd)</f>
        <v/>
      </c>
      <c r="M1833">
        <f>I1833*(K1833-Z_s1)</f>
        <v/>
      </c>
      <c r="N1833">
        <f>I1833*(K1833-Z_s2)</f>
        <v/>
      </c>
      <c r="O1833">
        <f>E_s*M1833</f>
        <v/>
      </c>
      <c r="P1833">
        <f>E_s*N1833</f>
        <v/>
      </c>
      <c r="Q1833">
        <f>O1833*A_s1</f>
        <v/>
      </c>
      <c r="R1833">
        <f>P1833*A_s2</f>
        <v/>
      </c>
      <c r="S1833">
        <f>Q1833*($K1833-Z_s1)</f>
        <v/>
      </c>
      <c r="T1833">
        <f>R1833*($K1833-Z_s2)</f>
        <v/>
      </c>
      <c r="U1833">
        <f>(INDIRECT("a_"&amp;U$2)/(U$2+1))*(($C1833^(U$2+1)-$H1833^(U$2+1))/(ε_c1cd^(U$2+1)))</f>
        <v/>
      </c>
      <c r="V1833">
        <f>(INDIRECT("a_"&amp;V$2)/(V$2+1))*(($C1833^(V$2+1)-$H1833^(V$2+1))/(ε_c1cd^(V$2+1)))</f>
        <v/>
      </c>
      <c r="W1833">
        <f>(INDIRECT("a_"&amp;W$2)/(W$2+1))*(($C1833^(W$2+1)-$H1833^(W$2+1))/(ε_c1cd^(W$2+1)))</f>
        <v/>
      </c>
      <c r="X1833">
        <f>(INDIRECT("a_"&amp;X$2)/(X$2+1))*(($C1833^(X$2+1)-$H1833^(X$2+1))/(ε_c1cd^(X$2+1)))</f>
        <v/>
      </c>
      <c r="Y1833">
        <f>(INDIRECT("a_"&amp;Y$2)/(Y$2+1))*(($C1833^(Y$2+1)-$H1833^(Y$2+1))/(ε_c1cd^(Y$2+1)))</f>
        <v/>
      </c>
      <c r="Z1833">
        <f>(INDIRECT("a_"&amp;Z$2)/(Z$2+2))*(($C1833^(Z$2+2)-$H1833^(Z$2+2))/(ε_c1cd^(Z$2+2)))</f>
        <v/>
      </c>
      <c r="AA1833">
        <f>(INDIRECT("a_"&amp;AA$2)/(AA$2+2))*(($C1833^(AA$2+2)-$H1833^(AA$2+2))/(ε_c1cd^(AA$2+2)))</f>
        <v/>
      </c>
      <c r="AB1833">
        <f>(INDIRECT("a_"&amp;AB$2)/(AB$2+2))*(($C1833^(AB$2+2)-$H1833^(AB$2+2))/(ε_c1cd^(AB$2+2)))</f>
        <v/>
      </c>
      <c r="AC1833">
        <f>(INDIRECT("a_"&amp;AC$2)/(AC$2+2))*(($C1833^(AC$2+2)-$H1833^(AC$2+2))/(ε_c1cd^(AC$2+2)))</f>
        <v/>
      </c>
      <c r="AD1833">
        <f>(INDIRECT("a_"&amp;AD$2)/(AD$2+2))*(($C1833^(AD$2+2)-$H1833^(AD$2+2))/(ε_c1cd^(AD$2+2)))</f>
        <v/>
      </c>
      <c r="AE1833" s="111">
        <f>(b*f_cd/L1833)*SUM(U1833:Y1833)+SUM(Q1833:R1833)</f>
        <v/>
      </c>
      <c r="AF1833" s="112">
        <f>AE1833*(K1833-y+e)</f>
        <v/>
      </c>
      <c r="AG1833" s="113">
        <f>(b*f_cd/(L1833^2))*SUM(Z1833:AD1833)+SUM(S1833:T1833)-AF1833</f>
        <v/>
      </c>
      <c r="AH1833" s="114">
        <f>AG1833&lt;0</f>
        <v/>
      </c>
      <c r="AI1833" s="115">
        <f>IF(A1833=1,FALSE,(AND(AQ1833,AH1833,NOT(AI1832))))</f>
        <v/>
      </c>
      <c r="AJ1833" s="116">
        <f>(b*f_cd/L1833)*(a_1/2*J1833^2+a_2/3*J1833^3+a_3/4*J1833^4+a_4/5*J1833^5+a_5/6*J1833^6)+SUM(Q1833:R1833)</f>
        <v/>
      </c>
      <c r="AK1833">
        <f>AJ1833*(K1833-y+e)</f>
        <v/>
      </c>
      <c r="AL1833" s="118">
        <f>(b*f_cd/(L1833^2))*(a_1/3*J1833^3+a_2/4*J1833^4+a_3/5*J1833^5+a_4/6*J1833^6+a_5/7*J1833^7)+SUM(S1833:T1833)-AK1833</f>
        <v/>
      </c>
      <c r="AM1833" s="114">
        <f>AL1833&gt;0</f>
        <v/>
      </c>
      <c r="AN1833" s="115">
        <f>IF(A1833=1,FALSE,(AND(AQ1833,AM1833,NOT(AN1832))))</f>
        <v/>
      </c>
      <c r="AO1833">
        <f>IF(D1833=1,AND(AH1833,NOT(AI1833)),AND(AM1833,NOT(AN1833)))</f>
        <v/>
      </c>
      <c r="AP1833" s="119">
        <f>IF(D1833=1,AI1833,AN1833)</f>
        <v/>
      </c>
      <c r="AQ1833" s="125">
        <f>ABS(E1833)&lt;$AQ$2</f>
        <v/>
      </c>
      <c r="AS1833">
        <f>IF(AP1833,MAX(AS$3:AS1831)+1,"")</f>
        <v/>
      </c>
    </row>
    <row r="1834">
      <c r="A1834" t="n">
        <v>1744</v>
      </c>
      <c r="B1834" s="131">
        <f>IF(A1834=1,0,IF(AP1834,0.1*ε_cu1cd,0))</f>
        <v/>
      </c>
      <c r="C1834" s="131">
        <f>IF(A1834=1,0.1*ε_cu1cd,C1833+B1833)</f>
        <v/>
      </c>
      <c r="D1834" s="113">
        <f>IF('Нормальний переріз'!$D$68&gt;0,1,2)</f>
        <v/>
      </c>
      <c r="E1834" s="144">
        <f>IF(D1834=1,F1834,G1834)</f>
        <v/>
      </c>
      <c r="F1834" s="124">
        <f>IF(AI1833,0.11*ε_cu1cd,IF(AH1833,F1833*0.01,F1833))</f>
        <v/>
      </c>
      <c r="G1834" s="124">
        <f>IF(AP1833,-0.1*ε_cu1cd,IF(AM1833,G1833*0.01,G1833))</f>
        <v/>
      </c>
      <c r="H1834" s="113">
        <f>IF(A1834=1,E1834,IF(AO1833,H1833-E1833+E1834,IF(AP1833,0.8*H1833,H1833+E1834)))</f>
        <v/>
      </c>
      <c r="I1834" s="169">
        <f>(C1834-H1834)/h</f>
        <v/>
      </c>
      <c r="J1834">
        <f>C1834/(ε_c1cd)</f>
        <v/>
      </c>
      <c r="K1834">
        <f>C1834/I1834</f>
        <v/>
      </c>
      <c r="L1834" s="131">
        <f>I1834/(ε_c1cd)</f>
        <v/>
      </c>
      <c r="M1834">
        <f>I1834*(K1834-Z_s1)</f>
        <v/>
      </c>
      <c r="N1834">
        <f>I1834*(K1834-Z_s2)</f>
        <v/>
      </c>
      <c r="O1834">
        <f>E_s*M1834</f>
        <v/>
      </c>
      <c r="P1834">
        <f>E_s*N1834</f>
        <v/>
      </c>
      <c r="Q1834">
        <f>O1834*A_s1</f>
        <v/>
      </c>
      <c r="R1834">
        <f>P1834*A_s2</f>
        <v/>
      </c>
      <c r="S1834">
        <f>Q1834*($K1834-Z_s1)</f>
        <v/>
      </c>
      <c r="T1834">
        <f>R1834*($K1834-Z_s2)</f>
        <v/>
      </c>
      <c r="U1834">
        <f>(INDIRECT("a_"&amp;U$2)/(U$2+1))*(($C1834^(U$2+1)-$H1834^(U$2+1))/(ε_c1cd^(U$2+1)))</f>
        <v/>
      </c>
      <c r="V1834">
        <f>(INDIRECT("a_"&amp;V$2)/(V$2+1))*(($C1834^(V$2+1)-$H1834^(V$2+1))/(ε_c1cd^(V$2+1)))</f>
        <v/>
      </c>
      <c r="W1834">
        <f>(INDIRECT("a_"&amp;W$2)/(W$2+1))*(($C1834^(W$2+1)-$H1834^(W$2+1))/(ε_c1cd^(W$2+1)))</f>
        <v/>
      </c>
      <c r="X1834">
        <f>(INDIRECT("a_"&amp;X$2)/(X$2+1))*(($C1834^(X$2+1)-$H1834^(X$2+1))/(ε_c1cd^(X$2+1)))</f>
        <v/>
      </c>
      <c r="Y1834">
        <f>(INDIRECT("a_"&amp;Y$2)/(Y$2+1))*(($C1834^(Y$2+1)-$H1834^(Y$2+1))/(ε_c1cd^(Y$2+1)))</f>
        <v/>
      </c>
      <c r="Z1834">
        <f>(INDIRECT("a_"&amp;Z$2)/(Z$2+2))*(($C1834^(Z$2+2)-$H1834^(Z$2+2))/(ε_c1cd^(Z$2+2)))</f>
        <v/>
      </c>
      <c r="AA1834">
        <f>(INDIRECT("a_"&amp;AA$2)/(AA$2+2))*(($C1834^(AA$2+2)-$H1834^(AA$2+2))/(ε_c1cd^(AA$2+2)))</f>
        <v/>
      </c>
      <c r="AB1834">
        <f>(INDIRECT("a_"&amp;AB$2)/(AB$2+2))*(($C1834^(AB$2+2)-$H1834^(AB$2+2))/(ε_c1cd^(AB$2+2)))</f>
        <v/>
      </c>
      <c r="AC1834">
        <f>(INDIRECT("a_"&amp;AC$2)/(AC$2+2))*(($C1834^(AC$2+2)-$H1834^(AC$2+2))/(ε_c1cd^(AC$2+2)))</f>
        <v/>
      </c>
      <c r="AD1834">
        <f>(INDIRECT("a_"&amp;AD$2)/(AD$2+2))*(($C1834^(AD$2+2)-$H1834^(AD$2+2))/(ε_c1cd^(AD$2+2)))</f>
        <v/>
      </c>
      <c r="AE1834" s="111">
        <f>(b*f_cd/L1834)*SUM(U1834:Y1834)+SUM(Q1834:R1834)</f>
        <v/>
      </c>
      <c r="AF1834" s="112">
        <f>AE1834*(K1834-y+e)</f>
        <v/>
      </c>
      <c r="AG1834" s="113">
        <f>(b*f_cd/(L1834^2))*SUM(Z1834:AD1834)+SUM(S1834:T1834)-AF1834</f>
        <v/>
      </c>
      <c r="AH1834" s="114">
        <f>AG1834&lt;0</f>
        <v/>
      </c>
      <c r="AI1834" s="115">
        <f>IF(A1834=1,FALSE,(AND(AQ1834,AH1834,NOT(AI1833))))</f>
        <v/>
      </c>
      <c r="AJ1834" s="116">
        <f>(b*f_cd/L1834)*(a_1/2*J1834^2+a_2/3*J1834^3+a_3/4*J1834^4+a_4/5*J1834^5+a_5/6*J1834^6)+SUM(Q1834:R1834)</f>
        <v/>
      </c>
      <c r="AK1834">
        <f>AJ1834*(K1834-y+e)</f>
        <v/>
      </c>
      <c r="AL1834" s="118">
        <f>(b*f_cd/(L1834^2))*(a_1/3*J1834^3+a_2/4*J1834^4+a_3/5*J1834^5+a_4/6*J1834^6+a_5/7*J1834^7)+SUM(S1834:T1834)-AK1834</f>
        <v/>
      </c>
      <c r="AM1834" s="114">
        <f>AL1834&gt;0</f>
        <v/>
      </c>
      <c r="AN1834" s="115">
        <f>IF(A1834=1,FALSE,(AND(AQ1834,AM1834,NOT(AN1833))))</f>
        <v/>
      </c>
      <c r="AO1834">
        <f>IF(D1834=1,AND(AH1834,NOT(AI1834)),AND(AM1834,NOT(AN1834)))</f>
        <v/>
      </c>
      <c r="AP1834" s="119">
        <f>IF(D1834=1,AI1834,AN1834)</f>
        <v/>
      </c>
      <c r="AQ1834" s="125">
        <f>ABS(E1834)&lt;$AQ$2</f>
        <v/>
      </c>
      <c r="AS1834">
        <f>IF(AP1834,MAX(AS$3:AS1832)+1,"")</f>
        <v/>
      </c>
    </row>
    <row r="1835">
      <c r="A1835" t="n">
        <v>1745</v>
      </c>
      <c r="B1835" s="131">
        <f>IF(A1835=1,0,IF(AP1835,0.1*ε_cu1cd,0))</f>
        <v/>
      </c>
      <c r="C1835" s="131">
        <f>IF(A1835=1,0.1*ε_cu1cd,C1834+B1834)</f>
        <v/>
      </c>
      <c r="D1835" s="113">
        <f>IF('Нормальний переріз'!$D$68&gt;0,1,2)</f>
        <v/>
      </c>
      <c r="E1835" s="144">
        <f>IF(D1835=1,F1835,G1835)</f>
        <v/>
      </c>
      <c r="F1835" s="124">
        <f>IF(AI1834,0.11*ε_cu1cd,IF(AH1834,F1834*0.01,F1834))</f>
        <v/>
      </c>
      <c r="G1835" s="124">
        <f>IF(AP1834,-0.1*ε_cu1cd,IF(AM1834,G1834*0.01,G1834))</f>
        <v/>
      </c>
      <c r="H1835" s="113">
        <f>IF(A1835=1,E1835,IF(AO1834,H1834-E1834+E1835,IF(AP1834,0.8*H1834,H1834+E1835)))</f>
        <v/>
      </c>
      <c r="I1835" s="169">
        <f>(C1835-H1835)/h</f>
        <v/>
      </c>
      <c r="J1835">
        <f>C1835/(ε_c1cd)</f>
        <v/>
      </c>
      <c r="K1835">
        <f>C1835/I1835</f>
        <v/>
      </c>
      <c r="L1835" s="131">
        <f>I1835/(ε_c1cd)</f>
        <v/>
      </c>
      <c r="M1835">
        <f>I1835*(K1835-Z_s1)</f>
        <v/>
      </c>
      <c r="N1835">
        <f>I1835*(K1835-Z_s2)</f>
        <v/>
      </c>
      <c r="O1835">
        <f>E_s*M1835</f>
        <v/>
      </c>
      <c r="P1835">
        <f>E_s*N1835</f>
        <v/>
      </c>
      <c r="Q1835">
        <f>O1835*A_s1</f>
        <v/>
      </c>
      <c r="R1835">
        <f>P1835*A_s2</f>
        <v/>
      </c>
      <c r="S1835">
        <f>Q1835*($K1835-Z_s1)</f>
        <v/>
      </c>
      <c r="T1835">
        <f>R1835*($K1835-Z_s2)</f>
        <v/>
      </c>
      <c r="U1835">
        <f>(INDIRECT("a_"&amp;U$2)/(U$2+1))*(($C1835^(U$2+1)-$H1835^(U$2+1))/(ε_c1cd^(U$2+1)))</f>
        <v/>
      </c>
      <c r="V1835">
        <f>(INDIRECT("a_"&amp;V$2)/(V$2+1))*(($C1835^(V$2+1)-$H1835^(V$2+1))/(ε_c1cd^(V$2+1)))</f>
        <v/>
      </c>
      <c r="W1835">
        <f>(INDIRECT("a_"&amp;W$2)/(W$2+1))*(($C1835^(W$2+1)-$H1835^(W$2+1))/(ε_c1cd^(W$2+1)))</f>
        <v/>
      </c>
      <c r="X1835">
        <f>(INDIRECT("a_"&amp;X$2)/(X$2+1))*(($C1835^(X$2+1)-$H1835^(X$2+1))/(ε_c1cd^(X$2+1)))</f>
        <v/>
      </c>
      <c r="Y1835">
        <f>(INDIRECT("a_"&amp;Y$2)/(Y$2+1))*(($C1835^(Y$2+1)-$H1835^(Y$2+1))/(ε_c1cd^(Y$2+1)))</f>
        <v/>
      </c>
      <c r="Z1835">
        <f>(INDIRECT("a_"&amp;Z$2)/(Z$2+2))*(($C1835^(Z$2+2)-$H1835^(Z$2+2))/(ε_c1cd^(Z$2+2)))</f>
        <v/>
      </c>
      <c r="AA1835">
        <f>(INDIRECT("a_"&amp;AA$2)/(AA$2+2))*(($C1835^(AA$2+2)-$H1835^(AA$2+2))/(ε_c1cd^(AA$2+2)))</f>
        <v/>
      </c>
      <c r="AB1835">
        <f>(INDIRECT("a_"&amp;AB$2)/(AB$2+2))*(($C1835^(AB$2+2)-$H1835^(AB$2+2))/(ε_c1cd^(AB$2+2)))</f>
        <v/>
      </c>
      <c r="AC1835">
        <f>(INDIRECT("a_"&amp;AC$2)/(AC$2+2))*(($C1835^(AC$2+2)-$H1835^(AC$2+2))/(ε_c1cd^(AC$2+2)))</f>
        <v/>
      </c>
      <c r="AD1835">
        <f>(INDIRECT("a_"&amp;AD$2)/(AD$2+2))*(($C1835^(AD$2+2)-$H1835^(AD$2+2))/(ε_c1cd^(AD$2+2)))</f>
        <v/>
      </c>
      <c r="AE1835" s="111">
        <f>(b*f_cd/L1835)*SUM(U1835:Y1835)+SUM(Q1835:R1835)</f>
        <v/>
      </c>
      <c r="AF1835" s="112">
        <f>AE1835*(K1835-y+e)</f>
        <v/>
      </c>
      <c r="AG1835" s="113">
        <f>(b*f_cd/(L1835^2))*SUM(Z1835:AD1835)+SUM(S1835:T1835)-AF1835</f>
        <v/>
      </c>
      <c r="AH1835" s="114">
        <f>AG1835&lt;0</f>
        <v/>
      </c>
      <c r="AI1835" s="115">
        <f>IF(A1835=1,FALSE,(AND(AQ1835,AH1835,NOT(AI1834))))</f>
        <v/>
      </c>
      <c r="AJ1835" s="116">
        <f>(b*f_cd/L1835)*(a_1/2*J1835^2+a_2/3*J1835^3+a_3/4*J1835^4+a_4/5*J1835^5+a_5/6*J1835^6)+SUM(Q1835:R1835)</f>
        <v/>
      </c>
      <c r="AK1835">
        <f>AJ1835*(K1835-y+e)</f>
        <v/>
      </c>
      <c r="AL1835" s="118">
        <f>(b*f_cd/(L1835^2))*(a_1/3*J1835^3+a_2/4*J1835^4+a_3/5*J1835^5+a_4/6*J1835^6+a_5/7*J1835^7)+SUM(S1835:T1835)-AK1835</f>
        <v/>
      </c>
      <c r="AM1835" s="114">
        <f>AL1835&gt;0</f>
        <v/>
      </c>
      <c r="AN1835" s="115">
        <f>IF(A1835=1,FALSE,(AND(AQ1835,AM1835,NOT(AN1834))))</f>
        <v/>
      </c>
      <c r="AO1835">
        <f>IF(D1835=1,AND(AH1835,NOT(AI1835)),AND(AM1835,NOT(AN1835)))</f>
        <v/>
      </c>
      <c r="AP1835" s="119">
        <f>IF(D1835=1,AI1835,AN1835)</f>
        <v/>
      </c>
      <c r="AQ1835" s="125">
        <f>ABS(E1835)&lt;$AQ$2</f>
        <v/>
      </c>
      <c r="AS1835">
        <f>IF(AP1835,MAX(AS$3:AS1833)+1,"")</f>
        <v/>
      </c>
    </row>
    <row r="1836">
      <c r="A1836" t="n">
        <v>1746</v>
      </c>
      <c r="B1836" s="131">
        <f>IF(A1836=1,0,IF(AP1836,0.1*ε_cu1cd,0))</f>
        <v/>
      </c>
      <c r="C1836" s="131">
        <f>IF(A1836=1,0.1*ε_cu1cd,C1835+B1835)</f>
        <v/>
      </c>
      <c r="D1836" s="113">
        <f>IF('Нормальний переріз'!$D$68&gt;0,1,2)</f>
        <v/>
      </c>
      <c r="E1836" s="144">
        <f>IF(D1836=1,F1836,G1836)</f>
        <v/>
      </c>
      <c r="F1836" s="124">
        <f>IF(AI1835,0.11*ε_cu1cd,IF(AH1835,F1835*0.01,F1835))</f>
        <v/>
      </c>
      <c r="G1836" s="124">
        <f>IF(AP1835,-0.1*ε_cu1cd,IF(AM1835,G1835*0.01,G1835))</f>
        <v/>
      </c>
      <c r="H1836" s="113">
        <f>IF(A1836=1,E1836,IF(AO1835,H1835-E1835+E1836,IF(AP1835,0.8*H1835,H1835+E1836)))</f>
        <v/>
      </c>
      <c r="I1836" s="169">
        <f>(C1836-H1836)/h</f>
        <v/>
      </c>
      <c r="J1836">
        <f>C1836/(ε_c1cd)</f>
        <v/>
      </c>
      <c r="K1836">
        <f>C1836/I1836</f>
        <v/>
      </c>
      <c r="L1836" s="131">
        <f>I1836/(ε_c1cd)</f>
        <v/>
      </c>
      <c r="M1836">
        <f>I1836*(K1836-Z_s1)</f>
        <v/>
      </c>
      <c r="N1836">
        <f>I1836*(K1836-Z_s2)</f>
        <v/>
      </c>
      <c r="O1836">
        <f>E_s*M1836</f>
        <v/>
      </c>
      <c r="P1836">
        <f>E_s*N1836</f>
        <v/>
      </c>
      <c r="Q1836">
        <f>O1836*A_s1</f>
        <v/>
      </c>
      <c r="R1836">
        <f>P1836*A_s2</f>
        <v/>
      </c>
      <c r="S1836">
        <f>Q1836*($K1836-Z_s1)</f>
        <v/>
      </c>
      <c r="T1836">
        <f>R1836*($K1836-Z_s2)</f>
        <v/>
      </c>
      <c r="U1836">
        <f>(INDIRECT("a_"&amp;U$2)/(U$2+1))*(($C1836^(U$2+1)-$H1836^(U$2+1))/(ε_c1cd^(U$2+1)))</f>
        <v/>
      </c>
      <c r="V1836">
        <f>(INDIRECT("a_"&amp;V$2)/(V$2+1))*(($C1836^(V$2+1)-$H1836^(V$2+1))/(ε_c1cd^(V$2+1)))</f>
        <v/>
      </c>
      <c r="W1836">
        <f>(INDIRECT("a_"&amp;W$2)/(W$2+1))*(($C1836^(W$2+1)-$H1836^(W$2+1))/(ε_c1cd^(W$2+1)))</f>
        <v/>
      </c>
      <c r="X1836">
        <f>(INDIRECT("a_"&amp;X$2)/(X$2+1))*(($C1836^(X$2+1)-$H1836^(X$2+1))/(ε_c1cd^(X$2+1)))</f>
        <v/>
      </c>
      <c r="Y1836">
        <f>(INDIRECT("a_"&amp;Y$2)/(Y$2+1))*(($C1836^(Y$2+1)-$H1836^(Y$2+1))/(ε_c1cd^(Y$2+1)))</f>
        <v/>
      </c>
      <c r="Z1836">
        <f>(INDIRECT("a_"&amp;Z$2)/(Z$2+2))*(($C1836^(Z$2+2)-$H1836^(Z$2+2))/(ε_c1cd^(Z$2+2)))</f>
        <v/>
      </c>
      <c r="AA1836">
        <f>(INDIRECT("a_"&amp;AA$2)/(AA$2+2))*(($C1836^(AA$2+2)-$H1836^(AA$2+2))/(ε_c1cd^(AA$2+2)))</f>
        <v/>
      </c>
      <c r="AB1836">
        <f>(INDIRECT("a_"&amp;AB$2)/(AB$2+2))*(($C1836^(AB$2+2)-$H1836^(AB$2+2))/(ε_c1cd^(AB$2+2)))</f>
        <v/>
      </c>
      <c r="AC1836">
        <f>(INDIRECT("a_"&amp;AC$2)/(AC$2+2))*(($C1836^(AC$2+2)-$H1836^(AC$2+2))/(ε_c1cd^(AC$2+2)))</f>
        <v/>
      </c>
      <c r="AD1836">
        <f>(INDIRECT("a_"&amp;AD$2)/(AD$2+2))*(($C1836^(AD$2+2)-$H1836^(AD$2+2))/(ε_c1cd^(AD$2+2)))</f>
        <v/>
      </c>
      <c r="AE1836" s="111">
        <f>(b*f_cd/L1836)*SUM(U1836:Y1836)+SUM(Q1836:R1836)</f>
        <v/>
      </c>
      <c r="AF1836" s="112">
        <f>AE1836*(K1836-y+e)</f>
        <v/>
      </c>
      <c r="AG1836" s="113">
        <f>(b*f_cd/(L1836^2))*SUM(Z1836:AD1836)+SUM(S1836:T1836)-AF1836</f>
        <v/>
      </c>
      <c r="AH1836" s="114">
        <f>AG1836&lt;0</f>
        <v/>
      </c>
      <c r="AI1836" s="115">
        <f>IF(A1836=1,FALSE,(AND(AQ1836,AH1836,NOT(AI1835))))</f>
        <v/>
      </c>
      <c r="AJ1836" s="116">
        <f>(b*f_cd/L1836)*(a_1/2*J1836^2+a_2/3*J1836^3+a_3/4*J1836^4+a_4/5*J1836^5+a_5/6*J1836^6)+SUM(Q1836:R1836)</f>
        <v/>
      </c>
      <c r="AK1836">
        <f>AJ1836*(K1836-y+e)</f>
        <v/>
      </c>
      <c r="AL1836" s="118">
        <f>(b*f_cd/(L1836^2))*(a_1/3*J1836^3+a_2/4*J1836^4+a_3/5*J1836^5+a_4/6*J1836^6+a_5/7*J1836^7)+SUM(S1836:T1836)-AK1836</f>
        <v/>
      </c>
      <c r="AM1836" s="114">
        <f>AL1836&gt;0</f>
        <v/>
      </c>
      <c r="AN1836" s="115">
        <f>IF(A1836=1,FALSE,(AND(AQ1836,AM1836,NOT(AN1835))))</f>
        <v/>
      </c>
      <c r="AO1836">
        <f>IF(D1836=1,AND(AH1836,NOT(AI1836)),AND(AM1836,NOT(AN1836)))</f>
        <v/>
      </c>
      <c r="AP1836" s="119">
        <f>IF(D1836=1,AI1836,AN1836)</f>
        <v/>
      </c>
      <c r="AQ1836" s="125">
        <f>ABS(E1836)&lt;$AQ$2</f>
        <v/>
      </c>
      <c r="AS1836">
        <f>IF(AP1836,MAX(AS$3:AS1834)+1,"")</f>
        <v/>
      </c>
    </row>
    <row r="1837">
      <c r="A1837" t="n">
        <v>1747</v>
      </c>
      <c r="B1837" s="131">
        <f>IF(A1837=1,0,IF(AP1837,0.1*ε_cu1cd,0))</f>
        <v/>
      </c>
      <c r="C1837" s="131">
        <f>IF(A1837=1,0.1*ε_cu1cd,C1836+B1836)</f>
        <v/>
      </c>
      <c r="D1837" s="113">
        <f>IF('Нормальний переріз'!$D$68&gt;0,1,2)</f>
        <v/>
      </c>
      <c r="E1837" s="144">
        <f>IF(D1837=1,F1837,G1837)</f>
        <v/>
      </c>
      <c r="F1837" s="124">
        <f>IF(AI1836,0.11*ε_cu1cd,IF(AH1836,F1836*0.01,F1836))</f>
        <v/>
      </c>
      <c r="G1837" s="124">
        <f>IF(AP1836,-0.1*ε_cu1cd,IF(AM1836,G1836*0.01,G1836))</f>
        <v/>
      </c>
      <c r="H1837" s="113">
        <f>IF(A1837=1,E1837,IF(AO1836,H1836-E1836+E1837,IF(AP1836,0.8*H1836,H1836+E1837)))</f>
        <v/>
      </c>
      <c r="I1837" s="169">
        <f>(C1837-H1837)/h</f>
        <v/>
      </c>
      <c r="J1837">
        <f>C1837/(ε_c1cd)</f>
        <v/>
      </c>
      <c r="K1837">
        <f>C1837/I1837</f>
        <v/>
      </c>
      <c r="L1837" s="131">
        <f>I1837/(ε_c1cd)</f>
        <v/>
      </c>
      <c r="M1837">
        <f>I1837*(K1837-Z_s1)</f>
        <v/>
      </c>
      <c r="N1837">
        <f>I1837*(K1837-Z_s2)</f>
        <v/>
      </c>
      <c r="O1837">
        <f>E_s*M1837</f>
        <v/>
      </c>
      <c r="P1837">
        <f>E_s*N1837</f>
        <v/>
      </c>
      <c r="Q1837">
        <f>O1837*A_s1</f>
        <v/>
      </c>
      <c r="R1837">
        <f>P1837*A_s2</f>
        <v/>
      </c>
      <c r="S1837">
        <f>Q1837*($K1837-Z_s1)</f>
        <v/>
      </c>
      <c r="T1837">
        <f>R1837*($K1837-Z_s2)</f>
        <v/>
      </c>
      <c r="U1837">
        <f>(INDIRECT("a_"&amp;U$2)/(U$2+1))*(($C1837^(U$2+1)-$H1837^(U$2+1))/(ε_c1cd^(U$2+1)))</f>
        <v/>
      </c>
      <c r="V1837">
        <f>(INDIRECT("a_"&amp;V$2)/(V$2+1))*(($C1837^(V$2+1)-$H1837^(V$2+1))/(ε_c1cd^(V$2+1)))</f>
        <v/>
      </c>
      <c r="W1837">
        <f>(INDIRECT("a_"&amp;W$2)/(W$2+1))*(($C1837^(W$2+1)-$H1837^(W$2+1))/(ε_c1cd^(W$2+1)))</f>
        <v/>
      </c>
      <c r="X1837">
        <f>(INDIRECT("a_"&amp;X$2)/(X$2+1))*(($C1837^(X$2+1)-$H1837^(X$2+1))/(ε_c1cd^(X$2+1)))</f>
        <v/>
      </c>
      <c r="Y1837">
        <f>(INDIRECT("a_"&amp;Y$2)/(Y$2+1))*(($C1837^(Y$2+1)-$H1837^(Y$2+1))/(ε_c1cd^(Y$2+1)))</f>
        <v/>
      </c>
      <c r="Z1837">
        <f>(INDIRECT("a_"&amp;Z$2)/(Z$2+2))*(($C1837^(Z$2+2)-$H1837^(Z$2+2))/(ε_c1cd^(Z$2+2)))</f>
        <v/>
      </c>
      <c r="AA1837">
        <f>(INDIRECT("a_"&amp;AA$2)/(AA$2+2))*(($C1837^(AA$2+2)-$H1837^(AA$2+2))/(ε_c1cd^(AA$2+2)))</f>
        <v/>
      </c>
      <c r="AB1837">
        <f>(INDIRECT("a_"&amp;AB$2)/(AB$2+2))*(($C1837^(AB$2+2)-$H1837^(AB$2+2))/(ε_c1cd^(AB$2+2)))</f>
        <v/>
      </c>
      <c r="AC1837">
        <f>(INDIRECT("a_"&amp;AC$2)/(AC$2+2))*(($C1837^(AC$2+2)-$H1837^(AC$2+2))/(ε_c1cd^(AC$2+2)))</f>
        <v/>
      </c>
      <c r="AD1837">
        <f>(INDIRECT("a_"&amp;AD$2)/(AD$2+2))*(($C1837^(AD$2+2)-$H1837^(AD$2+2))/(ε_c1cd^(AD$2+2)))</f>
        <v/>
      </c>
      <c r="AE1837" s="111">
        <f>(b*f_cd/L1837)*SUM(U1837:Y1837)+SUM(Q1837:R1837)</f>
        <v/>
      </c>
      <c r="AF1837" s="112">
        <f>AE1837*(K1837-y+e)</f>
        <v/>
      </c>
      <c r="AG1837" s="113">
        <f>(b*f_cd/(L1837^2))*SUM(Z1837:AD1837)+SUM(S1837:T1837)-AF1837</f>
        <v/>
      </c>
      <c r="AH1837" s="114">
        <f>AG1837&lt;0</f>
        <v/>
      </c>
      <c r="AI1837" s="115">
        <f>IF(A1837=1,FALSE,(AND(AQ1837,AH1837,NOT(AI1836))))</f>
        <v/>
      </c>
      <c r="AJ1837" s="116">
        <f>(b*f_cd/L1837)*(a_1/2*J1837^2+a_2/3*J1837^3+a_3/4*J1837^4+a_4/5*J1837^5+a_5/6*J1837^6)+SUM(Q1837:R1837)</f>
        <v/>
      </c>
      <c r="AK1837">
        <f>AJ1837*(K1837-y+e)</f>
        <v/>
      </c>
      <c r="AL1837" s="118">
        <f>(b*f_cd/(L1837^2))*(a_1/3*J1837^3+a_2/4*J1837^4+a_3/5*J1837^5+a_4/6*J1837^6+a_5/7*J1837^7)+SUM(S1837:T1837)-AK1837</f>
        <v/>
      </c>
      <c r="AM1837" s="114">
        <f>AL1837&gt;0</f>
        <v/>
      </c>
      <c r="AN1837" s="115">
        <f>IF(A1837=1,FALSE,(AND(AQ1837,AM1837,NOT(AN1836))))</f>
        <v/>
      </c>
      <c r="AO1837">
        <f>IF(D1837=1,AND(AH1837,NOT(AI1837)),AND(AM1837,NOT(AN1837)))</f>
        <v/>
      </c>
      <c r="AP1837" s="119">
        <f>IF(D1837=1,AI1837,AN1837)</f>
        <v/>
      </c>
      <c r="AQ1837" s="125">
        <f>ABS(E1837)&lt;$AQ$2</f>
        <v/>
      </c>
      <c r="AS1837">
        <f>IF(AP1837,MAX(AS$3:AS1835)+1,"")</f>
        <v/>
      </c>
    </row>
    <row r="1838">
      <c r="A1838" t="n">
        <v>1748</v>
      </c>
      <c r="B1838" s="131">
        <f>IF(A1838=1,0,IF(AP1838,0.1*ε_cu1cd,0))</f>
        <v/>
      </c>
      <c r="C1838" s="131">
        <f>IF(A1838=1,0.1*ε_cu1cd,C1837+B1837)</f>
        <v/>
      </c>
      <c r="D1838" s="113">
        <f>IF('Нормальний переріз'!$D$68&gt;0,1,2)</f>
        <v/>
      </c>
      <c r="E1838" s="144">
        <f>IF(D1838=1,F1838,G1838)</f>
        <v/>
      </c>
      <c r="F1838" s="124">
        <f>IF(AI1837,0.11*ε_cu1cd,IF(AH1837,F1837*0.01,F1837))</f>
        <v/>
      </c>
      <c r="G1838" s="124">
        <f>IF(AP1837,-0.1*ε_cu1cd,IF(AM1837,G1837*0.01,G1837))</f>
        <v/>
      </c>
      <c r="H1838" s="113">
        <f>IF(A1838=1,E1838,IF(AO1837,H1837-E1837+E1838,IF(AP1837,0.8*H1837,H1837+E1838)))</f>
        <v/>
      </c>
      <c r="I1838" s="169">
        <f>(C1838-H1838)/h</f>
        <v/>
      </c>
      <c r="J1838">
        <f>C1838/(ε_c1cd)</f>
        <v/>
      </c>
      <c r="K1838">
        <f>C1838/I1838</f>
        <v/>
      </c>
      <c r="L1838" s="131">
        <f>I1838/(ε_c1cd)</f>
        <v/>
      </c>
      <c r="M1838">
        <f>I1838*(K1838-Z_s1)</f>
        <v/>
      </c>
      <c r="N1838">
        <f>I1838*(K1838-Z_s2)</f>
        <v/>
      </c>
      <c r="O1838">
        <f>E_s*M1838</f>
        <v/>
      </c>
      <c r="P1838">
        <f>E_s*N1838</f>
        <v/>
      </c>
      <c r="Q1838">
        <f>O1838*A_s1</f>
        <v/>
      </c>
      <c r="R1838">
        <f>P1838*A_s2</f>
        <v/>
      </c>
      <c r="S1838">
        <f>Q1838*($K1838-Z_s1)</f>
        <v/>
      </c>
      <c r="T1838">
        <f>R1838*($K1838-Z_s2)</f>
        <v/>
      </c>
      <c r="U1838">
        <f>(INDIRECT("a_"&amp;U$2)/(U$2+1))*(($C1838^(U$2+1)-$H1838^(U$2+1))/(ε_c1cd^(U$2+1)))</f>
        <v/>
      </c>
      <c r="V1838">
        <f>(INDIRECT("a_"&amp;V$2)/(V$2+1))*(($C1838^(V$2+1)-$H1838^(V$2+1))/(ε_c1cd^(V$2+1)))</f>
        <v/>
      </c>
      <c r="W1838">
        <f>(INDIRECT("a_"&amp;W$2)/(W$2+1))*(($C1838^(W$2+1)-$H1838^(W$2+1))/(ε_c1cd^(W$2+1)))</f>
        <v/>
      </c>
      <c r="X1838">
        <f>(INDIRECT("a_"&amp;X$2)/(X$2+1))*(($C1838^(X$2+1)-$H1838^(X$2+1))/(ε_c1cd^(X$2+1)))</f>
        <v/>
      </c>
      <c r="Y1838">
        <f>(INDIRECT("a_"&amp;Y$2)/(Y$2+1))*(($C1838^(Y$2+1)-$H1838^(Y$2+1))/(ε_c1cd^(Y$2+1)))</f>
        <v/>
      </c>
      <c r="Z1838">
        <f>(INDIRECT("a_"&amp;Z$2)/(Z$2+2))*(($C1838^(Z$2+2)-$H1838^(Z$2+2))/(ε_c1cd^(Z$2+2)))</f>
        <v/>
      </c>
      <c r="AA1838">
        <f>(INDIRECT("a_"&amp;AA$2)/(AA$2+2))*(($C1838^(AA$2+2)-$H1838^(AA$2+2))/(ε_c1cd^(AA$2+2)))</f>
        <v/>
      </c>
      <c r="AB1838">
        <f>(INDIRECT("a_"&amp;AB$2)/(AB$2+2))*(($C1838^(AB$2+2)-$H1838^(AB$2+2))/(ε_c1cd^(AB$2+2)))</f>
        <v/>
      </c>
      <c r="AC1838">
        <f>(INDIRECT("a_"&amp;AC$2)/(AC$2+2))*(($C1838^(AC$2+2)-$H1838^(AC$2+2))/(ε_c1cd^(AC$2+2)))</f>
        <v/>
      </c>
      <c r="AD1838">
        <f>(INDIRECT("a_"&amp;AD$2)/(AD$2+2))*(($C1838^(AD$2+2)-$H1838^(AD$2+2))/(ε_c1cd^(AD$2+2)))</f>
        <v/>
      </c>
      <c r="AE1838" s="111">
        <f>(b*f_cd/L1838)*SUM(U1838:Y1838)+SUM(Q1838:R1838)</f>
        <v/>
      </c>
      <c r="AF1838" s="112">
        <f>AE1838*(K1838-y+e)</f>
        <v/>
      </c>
      <c r="AG1838" s="113">
        <f>(b*f_cd/(L1838^2))*SUM(Z1838:AD1838)+SUM(S1838:T1838)-AF1838</f>
        <v/>
      </c>
      <c r="AH1838" s="114">
        <f>AG1838&lt;0</f>
        <v/>
      </c>
      <c r="AI1838" s="115">
        <f>IF(A1838=1,FALSE,(AND(AQ1838,AH1838,NOT(AI1837))))</f>
        <v/>
      </c>
      <c r="AJ1838" s="116">
        <f>(b*f_cd/L1838)*(a_1/2*J1838^2+a_2/3*J1838^3+a_3/4*J1838^4+a_4/5*J1838^5+a_5/6*J1838^6)+SUM(Q1838:R1838)</f>
        <v/>
      </c>
      <c r="AK1838">
        <f>AJ1838*(K1838-y+e)</f>
        <v/>
      </c>
      <c r="AL1838" s="118">
        <f>(b*f_cd/(L1838^2))*(a_1/3*J1838^3+a_2/4*J1838^4+a_3/5*J1838^5+a_4/6*J1838^6+a_5/7*J1838^7)+SUM(S1838:T1838)-AK1838</f>
        <v/>
      </c>
      <c r="AM1838" s="114">
        <f>AL1838&gt;0</f>
        <v/>
      </c>
      <c r="AN1838" s="115">
        <f>IF(A1838=1,FALSE,(AND(AQ1838,AM1838,NOT(AN1837))))</f>
        <v/>
      </c>
      <c r="AO1838">
        <f>IF(D1838=1,AND(AH1838,NOT(AI1838)),AND(AM1838,NOT(AN1838)))</f>
        <v/>
      </c>
      <c r="AP1838" s="119">
        <f>IF(D1838=1,AI1838,AN1838)</f>
        <v/>
      </c>
      <c r="AQ1838" s="125">
        <f>ABS(E1838)&lt;$AQ$2</f>
        <v/>
      </c>
      <c r="AS1838">
        <f>IF(AP1838,MAX(AS$3:AS1836)+1,"")</f>
        <v/>
      </c>
    </row>
    <row r="1839">
      <c r="A1839" t="n">
        <v>1749</v>
      </c>
      <c r="B1839" s="131">
        <f>IF(A1839=1,0,IF(AP1839,0.1*ε_cu1cd,0))</f>
        <v/>
      </c>
      <c r="C1839" s="131">
        <f>IF(A1839=1,0.1*ε_cu1cd,C1838+B1838)</f>
        <v/>
      </c>
      <c r="D1839" s="113">
        <f>IF('Нормальний переріз'!$D$68&gt;0,1,2)</f>
        <v/>
      </c>
      <c r="E1839" s="144">
        <f>IF(D1839=1,F1839,G1839)</f>
        <v/>
      </c>
      <c r="F1839" s="124">
        <f>IF(AI1838,0.11*ε_cu1cd,IF(AH1838,F1838*0.01,F1838))</f>
        <v/>
      </c>
      <c r="G1839" s="124">
        <f>IF(AP1838,-0.1*ε_cu1cd,IF(AM1838,G1838*0.01,G1838))</f>
        <v/>
      </c>
      <c r="H1839" s="113">
        <f>IF(A1839=1,E1839,IF(AO1838,H1838-E1838+E1839,IF(AP1838,0.8*H1838,H1838+E1839)))</f>
        <v/>
      </c>
      <c r="I1839" s="169">
        <f>(C1839-H1839)/h</f>
        <v/>
      </c>
      <c r="J1839">
        <f>C1839/(ε_c1cd)</f>
        <v/>
      </c>
      <c r="K1839">
        <f>C1839/I1839</f>
        <v/>
      </c>
      <c r="L1839" s="131">
        <f>I1839/(ε_c1cd)</f>
        <v/>
      </c>
      <c r="M1839">
        <f>I1839*(K1839-Z_s1)</f>
        <v/>
      </c>
      <c r="N1839">
        <f>I1839*(K1839-Z_s2)</f>
        <v/>
      </c>
      <c r="O1839">
        <f>E_s*M1839</f>
        <v/>
      </c>
      <c r="P1839">
        <f>E_s*N1839</f>
        <v/>
      </c>
      <c r="Q1839">
        <f>O1839*A_s1</f>
        <v/>
      </c>
      <c r="R1839">
        <f>P1839*A_s2</f>
        <v/>
      </c>
      <c r="S1839">
        <f>Q1839*($K1839-Z_s1)</f>
        <v/>
      </c>
      <c r="T1839">
        <f>R1839*($K1839-Z_s2)</f>
        <v/>
      </c>
      <c r="U1839">
        <f>(INDIRECT("a_"&amp;U$2)/(U$2+1))*(($C1839^(U$2+1)-$H1839^(U$2+1))/(ε_c1cd^(U$2+1)))</f>
        <v/>
      </c>
      <c r="V1839">
        <f>(INDIRECT("a_"&amp;V$2)/(V$2+1))*(($C1839^(V$2+1)-$H1839^(V$2+1))/(ε_c1cd^(V$2+1)))</f>
        <v/>
      </c>
      <c r="W1839">
        <f>(INDIRECT("a_"&amp;W$2)/(W$2+1))*(($C1839^(W$2+1)-$H1839^(W$2+1))/(ε_c1cd^(W$2+1)))</f>
        <v/>
      </c>
      <c r="X1839">
        <f>(INDIRECT("a_"&amp;X$2)/(X$2+1))*(($C1839^(X$2+1)-$H1839^(X$2+1))/(ε_c1cd^(X$2+1)))</f>
        <v/>
      </c>
      <c r="Y1839">
        <f>(INDIRECT("a_"&amp;Y$2)/(Y$2+1))*(($C1839^(Y$2+1)-$H1839^(Y$2+1))/(ε_c1cd^(Y$2+1)))</f>
        <v/>
      </c>
      <c r="Z1839">
        <f>(INDIRECT("a_"&amp;Z$2)/(Z$2+2))*(($C1839^(Z$2+2)-$H1839^(Z$2+2))/(ε_c1cd^(Z$2+2)))</f>
        <v/>
      </c>
      <c r="AA1839">
        <f>(INDIRECT("a_"&amp;AA$2)/(AA$2+2))*(($C1839^(AA$2+2)-$H1839^(AA$2+2))/(ε_c1cd^(AA$2+2)))</f>
        <v/>
      </c>
      <c r="AB1839">
        <f>(INDIRECT("a_"&amp;AB$2)/(AB$2+2))*(($C1839^(AB$2+2)-$H1839^(AB$2+2))/(ε_c1cd^(AB$2+2)))</f>
        <v/>
      </c>
      <c r="AC1839">
        <f>(INDIRECT("a_"&amp;AC$2)/(AC$2+2))*(($C1839^(AC$2+2)-$H1839^(AC$2+2))/(ε_c1cd^(AC$2+2)))</f>
        <v/>
      </c>
      <c r="AD1839">
        <f>(INDIRECT("a_"&amp;AD$2)/(AD$2+2))*(($C1839^(AD$2+2)-$H1839^(AD$2+2))/(ε_c1cd^(AD$2+2)))</f>
        <v/>
      </c>
      <c r="AE1839" s="111">
        <f>(b*f_cd/L1839)*SUM(U1839:Y1839)+SUM(Q1839:R1839)</f>
        <v/>
      </c>
      <c r="AF1839" s="112">
        <f>AE1839*(K1839-y+e)</f>
        <v/>
      </c>
      <c r="AG1839" s="113">
        <f>(b*f_cd/(L1839^2))*SUM(Z1839:AD1839)+SUM(S1839:T1839)-AF1839</f>
        <v/>
      </c>
      <c r="AH1839" s="114">
        <f>AG1839&lt;0</f>
        <v/>
      </c>
      <c r="AI1839" s="115">
        <f>IF(A1839=1,FALSE,(AND(AQ1839,AH1839,NOT(AI1838))))</f>
        <v/>
      </c>
      <c r="AJ1839" s="116">
        <f>(b*f_cd/L1839)*(a_1/2*J1839^2+a_2/3*J1839^3+a_3/4*J1839^4+a_4/5*J1839^5+a_5/6*J1839^6)+SUM(Q1839:R1839)</f>
        <v/>
      </c>
      <c r="AK1839">
        <f>AJ1839*(K1839-y+e)</f>
        <v/>
      </c>
      <c r="AL1839" s="118">
        <f>(b*f_cd/(L1839^2))*(a_1/3*J1839^3+a_2/4*J1839^4+a_3/5*J1839^5+a_4/6*J1839^6+a_5/7*J1839^7)+SUM(S1839:T1839)-AK1839</f>
        <v/>
      </c>
      <c r="AM1839" s="114">
        <f>AL1839&gt;0</f>
        <v/>
      </c>
      <c r="AN1839" s="115">
        <f>IF(A1839=1,FALSE,(AND(AQ1839,AM1839,NOT(AN1838))))</f>
        <v/>
      </c>
      <c r="AO1839">
        <f>IF(D1839=1,AND(AH1839,NOT(AI1839)),AND(AM1839,NOT(AN1839)))</f>
        <v/>
      </c>
      <c r="AP1839" s="119">
        <f>IF(D1839=1,AI1839,AN1839)</f>
        <v/>
      </c>
      <c r="AQ1839" s="125">
        <f>ABS(E1839)&lt;$AQ$2</f>
        <v/>
      </c>
      <c r="AS1839">
        <f>IF(AP1839,MAX(AS$3:AS1837)+1,"")</f>
        <v/>
      </c>
    </row>
    <row r="1840">
      <c r="A1840" t="n">
        <v>1750</v>
      </c>
      <c r="B1840" s="131">
        <f>IF(A1840=1,0,IF(AP1840,0.1*ε_cu1cd,0))</f>
        <v/>
      </c>
      <c r="C1840" s="131">
        <f>IF(A1840=1,0.1*ε_cu1cd,C1839+B1839)</f>
        <v/>
      </c>
      <c r="D1840" s="113">
        <f>IF('Нормальний переріз'!$D$68&gt;0,1,2)</f>
        <v/>
      </c>
      <c r="E1840" s="144">
        <f>IF(D1840=1,F1840,G1840)</f>
        <v/>
      </c>
      <c r="F1840" s="124">
        <f>IF(AI1839,0.11*ε_cu1cd,IF(AH1839,F1839*0.01,F1839))</f>
        <v/>
      </c>
      <c r="G1840" s="124">
        <f>IF(AP1839,-0.1*ε_cu1cd,IF(AM1839,G1839*0.01,G1839))</f>
        <v/>
      </c>
      <c r="H1840" s="113">
        <f>IF(A1840=1,E1840,IF(AO1839,H1839-E1839+E1840,IF(AP1839,0.8*H1839,H1839+E1840)))</f>
        <v/>
      </c>
      <c r="I1840" s="169">
        <f>(C1840-H1840)/h</f>
        <v/>
      </c>
      <c r="J1840">
        <f>C1840/(ε_c1cd)</f>
        <v/>
      </c>
      <c r="K1840">
        <f>C1840/I1840</f>
        <v/>
      </c>
      <c r="L1840" s="131">
        <f>I1840/(ε_c1cd)</f>
        <v/>
      </c>
      <c r="M1840">
        <f>I1840*(K1840-Z_s1)</f>
        <v/>
      </c>
      <c r="N1840">
        <f>I1840*(K1840-Z_s2)</f>
        <v/>
      </c>
      <c r="O1840">
        <f>E_s*M1840</f>
        <v/>
      </c>
      <c r="P1840">
        <f>E_s*N1840</f>
        <v/>
      </c>
      <c r="Q1840">
        <f>O1840*A_s1</f>
        <v/>
      </c>
      <c r="R1840">
        <f>P1840*A_s2</f>
        <v/>
      </c>
      <c r="S1840">
        <f>Q1840*($K1840-Z_s1)</f>
        <v/>
      </c>
      <c r="T1840">
        <f>R1840*($K1840-Z_s2)</f>
        <v/>
      </c>
      <c r="U1840">
        <f>(INDIRECT("a_"&amp;U$2)/(U$2+1))*(($C1840^(U$2+1)-$H1840^(U$2+1))/(ε_c1cd^(U$2+1)))</f>
        <v/>
      </c>
      <c r="V1840">
        <f>(INDIRECT("a_"&amp;V$2)/(V$2+1))*(($C1840^(V$2+1)-$H1840^(V$2+1))/(ε_c1cd^(V$2+1)))</f>
        <v/>
      </c>
      <c r="W1840">
        <f>(INDIRECT("a_"&amp;W$2)/(W$2+1))*(($C1840^(W$2+1)-$H1840^(W$2+1))/(ε_c1cd^(W$2+1)))</f>
        <v/>
      </c>
      <c r="X1840">
        <f>(INDIRECT("a_"&amp;X$2)/(X$2+1))*(($C1840^(X$2+1)-$H1840^(X$2+1))/(ε_c1cd^(X$2+1)))</f>
        <v/>
      </c>
      <c r="Y1840">
        <f>(INDIRECT("a_"&amp;Y$2)/(Y$2+1))*(($C1840^(Y$2+1)-$H1840^(Y$2+1))/(ε_c1cd^(Y$2+1)))</f>
        <v/>
      </c>
      <c r="Z1840">
        <f>(INDIRECT("a_"&amp;Z$2)/(Z$2+2))*(($C1840^(Z$2+2)-$H1840^(Z$2+2))/(ε_c1cd^(Z$2+2)))</f>
        <v/>
      </c>
      <c r="AA1840">
        <f>(INDIRECT("a_"&amp;AA$2)/(AA$2+2))*(($C1840^(AA$2+2)-$H1840^(AA$2+2))/(ε_c1cd^(AA$2+2)))</f>
        <v/>
      </c>
      <c r="AB1840">
        <f>(INDIRECT("a_"&amp;AB$2)/(AB$2+2))*(($C1840^(AB$2+2)-$H1840^(AB$2+2))/(ε_c1cd^(AB$2+2)))</f>
        <v/>
      </c>
      <c r="AC1840">
        <f>(INDIRECT("a_"&amp;AC$2)/(AC$2+2))*(($C1840^(AC$2+2)-$H1840^(AC$2+2))/(ε_c1cd^(AC$2+2)))</f>
        <v/>
      </c>
      <c r="AD1840">
        <f>(INDIRECT("a_"&amp;AD$2)/(AD$2+2))*(($C1840^(AD$2+2)-$H1840^(AD$2+2))/(ε_c1cd^(AD$2+2)))</f>
        <v/>
      </c>
      <c r="AE1840" s="111">
        <f>(b*f_cd/L1840)*SUM(U1840:Y1840)+SUM(Q1840:R1840)</f>
        <v/>
      </c>
      <c r="AF1840" s="112">
        <f>AE1840*(K1840-y+e)</f>
        <v/>
      </c>
      <c r="AG1840" s="113">
        <f>(b*f_cd/(L1840^2))*SUM(Z1840:AD1840)+SUM(S1840:T1840)-AF1840</f>
        <v/>
      </c>
      <c r="AH1840" s="114">
        <f>AG1840&lt;0</f>
        <v/>
      </c>
      <c r="AI1840" s="115">
        <f>IF(A1840=1,FALSE,(AND(AQ1840,AH1840,NOT(AI1839))))</f>
        <v/>
      </c>
      <c r="AJ1840" s="116">
        <f>(b*f_cd/L1840)*(a_1/2*J1840^2+a_2/3*J1840^3+a_3/4*J1840^4+a_4/5*J1840^5+a_5/6*J1840^6)+SUM(Q1840:R1840)</f>
        <v/>
      </c>
      <c r="AK1840">
        <f>AJ1840*(K1840-y+e)</f>
        <v/>
      </c>
      <c r="AL1840" s="118">
        <f>(b*f_cd/(L1840^2))*(a_1/3*J1840^3+a_2/4*J1840^4+a_3/5*J1840^5+a_4/6*J1840^6+a_5/7*J1840^7)+SUM(S1840:T1840)-AK1840</f>
        <v/>
      </c>
      <c r="AM1840" s="114">
        <f>AL1840&gt;0</f>
        <v/>
      </c>
      <c r="AN1840" s="115">
        <f>IF(A1840=1,FALSE,(AND(AQ1840,AM1840,NOT(AN1839))))</f>
        <v/>
      </c>
      <c r="AO1840">
        <f>IF(D1840=1,AND(AH1840,NOT(AI1840)),AND(AM1840,NOT(AN1840)))</f>
        <v/>
      </c>
      <c r="AP1840" s="119">
        <f>IF(D1840=1,AI1840,AN1840)</f>
        <v/>
      </c>
      <c r="AQ1840" s="125">
        <f>ABS(E1840)&lt;$AQ$2</f>
        <v/>
      </c>
      <c r="AS1840">
        <f>IF(AP1840,MAX(AS$3:AS1838)+1,"")</f>
        <v/>
      </c>
    </row>
    <row r="1841">
      <c r="A1841" t="n">
        <v>1751</v>
      </c>
      <c r="B1841" s="131">
        <f>IF(A1841=1,0,IF(AP1841,0.1*ε_cu1cd,0))</f>
        <v/>
      </c>
      <c r="C1841" s="131">
        <f>IF(A1841=1,0.1*ε_cu1cd,C1840+B1840)</f>
        <v/>
      </c>
      <c r="D1841" s="113">
        <f>IF('Нормальний переріз'!$D$68&gt;0,1,2)</f>
        <v/>
      </c>
      <c r="E1841" s="144">
        <f>IF(D1841=1,F1841,G1841)</f>
        <v/>
      </c>
      <c r="F1841" s="124">
        <f>IF(AI1840,0.11*ε_cu1cd,IF(AH1840,F1840*0.01,F1840))</f>
        <v/>
      </c>
      <c r="G1841" s="124">
        <f>IF(AP1840,-0.1*ε_cu1cd,IF(AM1840,G1840*0.01,G1840))</f>
        <v/>
      </c>
      <c r="H1841" s="113">
        <f>IF(A1841=1,E1841,IF(AO1840,H1840-E1840+E1841,IF(AP1840,0.8*H1840,H1840+E1841)))</f>
        <v/>
      </c>
      <c r="I1841" s="169">
        <f>(C1841-H1841)/h</f>
        <v/>
      </c>
      <c r="J1841">
        <f>C1841/(ε_c1cd)</f>
        <v/>
      </c>
      <c r="K1841">
        <f>C1841/I1841</f>
        <v/>
      </c>
      <c r="L1841" s="131">
        <f>I1841/(ε_c1cd)</f>
        <v/>
      </c>
      <c r="M1841">
        <f>I1841*(K1841-Z_s1)</f>
        <v/>
      </c>
      <c r="N1841">
        <f>I1841*(K1841-Z_s2)</f>
        <v/>
      </c>
      <c r="O1841">
        <f>E_s*M1841</f>
        <v/>
      </c>
      <c r="P1841">
        <f>E_s*N1841</f>
        <v/>
      </c>
      <c r="Q1841">
        <f>O1841*A_s1</f>
        <v/>
      </c>
      <c r="R1841">
        <f>P1841*A_s2</f>
        <v/>
      </c>
      <c r="S1841">
        <f>Q1841*($K1841-Z_s1)</f>
        <v/>
      </c>
      <c r="T1841">
        <f>R1841*($K1841-Z_s2)</f>
        <v/>
      </c>
      <c r="U1841">
        <f>(INDIRECT("a_"&amp;U$2)/(U$2+1))*(($C1841^(U$2+1)-$H1841^(U$2+1))/(ε_c1cd^(U$2+1)))</f>
        <v/>
      </c>
      <c r="V1841">
        <f>(INDIRECT("a_"&amp;V$2)/(V$2+1))*(($C1841^(V$2+1)-$H1841^(V$2+1))/(ε_c1cd^(V$2+1)))</f>
        <v/>
      </c>
      <c r="W1841">
        <f>(INDIRECT("a_"&amp;W$2)/(W$2+1))*(($C1841^(W$2+1)-$H1841^(W$2+1))/(ε_c1cd^(W$2+1)))</f>
        <v/>
      </c>
      <c r="X1841">
        <f>(INDIRECT("a_"&amp;X$2)/(X$2+1))*(($C1841^(X$2+1)-$H1841^(X$2+1))/(ε_c1cd^(X$2+1)))</f>
        <v/>
      </c>
      <c r="Y1841">
        <f>(INDIRECT("a_"&amp;Y$2)/(Y$2+1))*(($C1841^(Y$2+1)-$H1841^(Y$2+1))/(ε_c1cd^(Y$2+1)))</f>
        <v/>
      </c>
      <c r="Z1841">
        <f>(INDIRECT("a_"&amp;Z$2)/(Z$2+2))*(($C1841^(Z$2+2)-$H1841^(Z$2+2))/(ε_c1cd^(Z$2+2)))</f>
        <v/>
      </c>
      <c r="AA1841">
        <f>(INDIRECT("a_"&amp;AA$2)/(AA$2+2))*(($C1841^(AA$2+2)-$H1841^(AA$2+2))/(ε_c1cd^(AA$2+2)))</f>
        <v/>
      </c>
      <c r="AB1841">
        <f>(INDIRECT("a_"&amp;AB$2)/(AB$2+2))*(($C1841^(AB$2+2)-$H1841^(AB$2+2))/(ε_c1cd^(AB$2+2)))</f>
        <v/>
      </c>
      <c r="AC1841">
        <f>(INDIRECT("a_"&amp;AC$2)/(AC$2+2))*(($C1841^(AC$2+2)-$H1841^(AC$2+2))/(ε_c1cd^(AC$2+2)))</f>
        <v/>
      </c>
      <c r="AD1841">
        <f>(INDIRECT("a_"&amp;AD$2)/(AD$2+2))*(($C1841^(AD$2+2)-$H1841^(AD$2+2))/(ε_c1cd^(AD$2+2)))</f>
        <v/>
      </c>
      <c r="AE1841" s="111">
        <f>(b*f_cd/L1841)*SUM(U1841:Y1841)+SUM(Q1841:R1841)</f>
        <v/>
      </c>
      <c r="AF1841" s="112">
        <f>AE1841*(K1841-y+e)</f>
        <v/>
      </c>
      <c r="AG1841" s="113">
        <f>(b*f_cd/(L1841^2))*SUM(Z1841:AD1841)+SUM(S1841:T1841)-AF1841</f>
        <v/>
      </c>
      <c r="AH1841" s="114">
        <f>AG1841&lt;0</f>
        <v/>
      </c>
      <c r="AI1841" s="115">
        <f>IF(A1841=1,FALSE,(AND(AQ1841,AH1841,NOT(AI1840))))</f>
        <v/>
      </c>
      <c r="AJ1841" s="116">
        <f>(b*f_cd/L1841)*(a_1/2*J1841^2+a_2/3*J1841^3+a_3/4*J1841^4+a_4/5*J1841^5+a_5/6*J1841^6)+SUM(Q1841:R1841)</f>
        <v/>
      </c>
      <c r="AK1841">
        <f>AJ1841*(K1841-y+e)</f>
        <v/>
      </c>
      <c r="AL1841" s="118">
        <f>(b*f_cd/(L1841^2))*(a_1/3*J1841^3+a_2/4*J1841^4+a_3/5*J1841^5+a_4/6*J1841^6+a_5/7*J1841^7)+SUM(S1841:T1841)-AK1841</f>
        <v/>
      </c>
      <c r="AM1841" s="114">
        <f>AL1841&gt;0</f>
        <v/>
      </c>
      <c r="AN1841" s="115">
        <f>IF(A1841=1,FALSE,(AND(AQ1841,AM1841,NOT(AN1840))))</f>
        <v/>
      </c>
      <c r="AO1841">
        <f>IF(D1841=1,AND(AH1841,NOT(AI1841)),AND(AM1841,NOT(AN1841)))</f>
        <v/>
      </c>
      <c r="AP1841" s="119">
        <f>IF(D1841=1,AI1841,AN1841)</f>
        <v/>
      </c>
      <c r="AQ1841" s="125">
        <f>ABS(E1841)&lt;$AQ$2</f>
        <v/>
      </c>
      <c r="AS1841">
        <f>IF(AP1841,MAX(AS$3:AS1839)+1,"")</f>
        <v/>
      </c>
    </row>
    <row r="1842">
      <c r="A1842" t="n">
        <v>1752</v>
      </c>
      <c r="B1842" s="131">
        <f>IF(A1842=1,0,IF(AP1842,0.1*ε_cu1cd,0))</f>
        <v/>
      </c>
      <c r="C1842" s="131">
        <f>IF(A1842=1,0.1*ε_cu1cd,C1841+B1841)</f>
        <v/>
      </c>
      <c r="D1842" s="113">
        <f>IF('Нормальний переріз'!$D$68&gt;0,1,2)</f>
        <v/>
      </c>
      <c r="E1842" s="144">
        <f>IF(D1842=1,F1842,G1842)</f>
        <v/>
      </c>
      <c r="F1842" s="124">
        <f>IF(AI1841,0.11*ε_cu1cd,IF(AH1841,F1841*0.01,F1841))</f>
        <v/>
      </c>
      <c r="G1842" s="124">
        <f>IF(AP1841,-0.1*ε_cu1cd,IF(AM1841,G1841*0.01,G1841))</f>
        <v/>
      </c>
      <c r="H1842" s="113">
        <f>IF(A1842=1,E1842,IF(AO1841,H1841-E1841+E1842,IF(AP1841,0.8*H1841,H1841+E1842)))</f>
        <v/>
      </c>
      <c r="I1842" s="169">
        <f>(C1842-H1842)/h</f>
        <v/>
      </c>
      <c r="J1842">
        <f>C1842/(ε_c1cd)</f>
        <v/>
      </c>
      <c r="K1842">
        <f>C1842/I1842</f>
        <v/>
      </c>
      <c r="L1842" s="131">
        <f>I1842/(ε_c1cd)</f>
        <v/>
      </c>
      <c r="M1842">
        <f>I1842*(K1842-Z_s1)</f>
        <v/>
      </c>
      <c r="N1842">
        <f>I1842*(K1842-Z_s2)</f>
        <v/>
      </c>
      <c r="O1842">
        <f>E_s*M1842</f>
        <v/>
      </c>
      <c r="P1842">
        <f>E_s*N1842</f>
        <v/>
      </c>
      <c r="Q1842">
        <f>O1842*A_s1</f>
        <v/>
      </c>
      <c r="R1842">
        <f>P1842*A_s2</f>
        <v/>
      </c>
      <c r="S1842">
        <f>Q1842*($K1842-Z_s1)</f>
        <v/>
      </c>
      <c r="T1842">
        <f>R1842*($K1842-Z_s2)</f>
        <v/>
      </c>
      <c r="U1842">
        <f>(INDIRECT("a_"&amp;U$2)/(U$2+1))*(($C1842^(U$2+1)-$H1842^(U$2+1))/(ε_c1cd^(U$2+1)))</f>
        <v/>
      </c>
      <c r="V1842">
        <f>(INDIRECT("a_"&amp;V$2)/(V$2+1))*(($C1842^(V$2+1)-$H1842^(V$2+1))/(ε_c1cd^(V$2+1)))</f>
        <v/>
      </c>
      <c r="W1842">
        <f>(INDIRECT("a_"&amp;W$2)/(W$2+1))*(($C1842^(W$2+1)-$H1842^(W$2+1))/(ε_c1cd^(W$2+1)))</f>
        <v/>
      </c>
      <c r="X1842">
        <f>(INDIRECT("a_"&amp;X$2)/(X$2+1))*(($C1842^(X$2+1)-$H1842^(X$2+1))/(ε_c1cd^(X$2+1)))</f>
        <v/>
      </c>
      <c r="Y1842">
        <f>(INDIRECT("a_"&amp;Y$2)/(Y$2+1))*(($C1842^(Y$2+1)-$H1842^(Y$2+1))/(ε_c1cd^(Y$2+1)))</f>
        <v/>
      </c>
      <c r="Z1842">
        <f>(INDIRECT("a_"&amp;Z$2)/(Z$2+2))*(($C1842^(Z$2+2)-$H1842^(Z$2+2))/(ε_c1cd^(Z$2+2)))</f>
        <v/>
      </c>
      <c r="AA1842">
        <f>(INDIRECT("a_"&amp;AA$2)/(AA$2+2))*(($C1842^(AA$2+2)-$H1842^(AA$2+2))/(ε_c1cd^(AA$2+2)))</f>
        <v/>
      </c>
      <c r="AB1842">
        <f>(INDIRECT("a_"&amp;AB$2)/(AB$2+2))*(($C1842^(AB$2+2)-$H1842^(AB$2+2))/(ε_c1cd^(AB$2+2)))</f>
        <v/>
      </c>
      <c r="AC1842">
        <f>(INDIRECT("a_"&amp;AC$2)/(AC$2+2))*(($C1842^(AC$2+2)-$H1842^(AC$2+2))/(ε_c1cd^(AC$2+2)))</f>
        <v/>
      </c>
      <c r="AD1842">
        <f>(INDIRECT("a_"&amp;AD$2)/(AD$2+2))*(($C1842^(AD$2+2)-$H1842^(AD$2+2))/(ε_c1cd^(AD$2+2)))</f>
        <v/>
      </c>
      <c r="AE1842" s="111">
        <f>(b*f_cd/L1842)*SUM(U1842:Y1842)+SUM(Q1842:R1842)</f>
        <v/>
      </c>
      <c r="AF1842" s="112">
        <f>AE1842*(K1842-y+e)</f>
        <v/>
      </c>
      <c r="AG1842" s="113">
        <f>(b*f_cd/(L1842^2))*SUM(Z1842:AD1842)+SUM(S1842:T1842)-AF1842</f>
        <v/>
      </c>
      <c r="AH1842" s="114">
        <f>AG1842&lt;0</f>
        <v/>
      </c>
      <c r="AI1842" s="115">
        <f>IF(A1842=1,FALSE,(AND(AQ1842,AH1842,NOT(AI1841))))</f>
        <v/>
      </c>
      <c r="AJ1842" s="116">
        <f>(b*f_cd/L1842)*(a_1/2*J1842^2+a_2/3*J1842^3+a_3/4*J1842^4+a_4/5*J1842^5+a_5/6*J1842^6)+SUM(Q1842:R1842)</f>
        <v/>
      </c>
      <c r="AK1842">
        <f>AJ1842*(K1842-y+e)</f>
        <v/>
      </c>
      <c r="AL1842" s="118">
        <f>(b*f_cd/(L1842^2))*(a_1/3*J1842^3+a_2/4*J1842^4+a_3/5*J1842^5+a_4/6*J1842^6+a_5/7*J1842^7)+SUM(S1842:T1842)-AK1842</f>
        <v/>
      </c>
      <c r="AM1842" s="114">
        <f>AL1842&gt;0</f>
        <v/>
      </c>
      <c r="AN1842" s="115">
        <f>IF(A1842=1,FALSE,(AND(AQ1842,AM1842,NOT(AN1841))))</f>
        <v/>
      </c>
      <c r="AO1842">
        <f>IF(D1842=1,AND(AH1842,NOT(AI1842)),AND(AM1842,NOT(AN1842)))</f>
        <v/>
      </c>
      <c r="AP1842" s="119">
        <f>IF(D1842=1,AI1842,AN1842)</f>
        <v/>
      </c>
      <c r="AQ1842" s="125">
        <f>ABS(E1842)&lt;$AQ$2</f>
        <v/>
      </c>
      <c r="AS1842">
        <f>IF(AP1842,MAX(AS$3:AS1840)+1,"")</f>
        <v/>
      </c>
    </row>
    <row r="1843">
      <c r="A1843" t="n">
        <v>1753</v>
      </c>
      <c r="B1843" s="131">
        <f>IF(A1843=1,0,IF(AP1843,0.1*ε_cu1cd,0))</f>
        <v/>
      </c>
      <c r="C1843" s="131">
        <f>IF(A1843=1,0.1*ε_cu1cd,C1842+B1842)</f>
        <v/>
      </c>
      <c r="D1843" s="113">
        <f>IF('Нормальний переріз'!$D$68&gt;0,1,2)</f>
        <v/>
      </c>
      <c r="E1843" s="144">
        <f>IF(D1843=1,F1843,G1843)</f>
        <v/>
      </c>
      <c r="F1843" s="124">
        <f>IF(AI1842,0.11*ε_cu1cd,IF(AH1842,F1842*0.01,F1842))</f>
        <v/>
      </c>
      <c r="G1843" s="124">
        <f>IF(AP1842,-0.1*ε_cu1cd,IF(AM1842,G1842*0.01,G1842))</f>
        <v/>
      </c>
      <c r="H1843" s="113">
        <f>IF(A1843=1,E1843,IF(AO1842,H1842-E1842+E1843,IF(AP1842,0.8*H1842,H1842+E1843)))</f>
        <v/>
      </c>
      <c r="I1843" s="169">
        <f>(C1843-H1843)/h</f>
        <v/>
      </c>
      <c r="J1843">
        <f>C1843/(ε_c1cd)</f>
        <v/>
      </c>
      <c r="K1843">
        <f>C1843/I1843</f>
        <v/>
      </c>
      <c r="L1843" s="131">
        <f>I1843/(ε_c1cd)</f>
        <v/>
      </c>
      <c r="M1843">
        <f>I1843*(K1843-Z_s1)</f>
        <v/>
      </c>
      <c r="N1843">
        <f>I1843*(K1843-Z_s2)</f>
        <v/>
      </c>
      <c r="O1843">
        <f>E_s*M1843</f>
        <v/>
      </c>
      <c r="P1843">
        <f>E_s*N1843</f>
        <v/>
      </c>
      <c r="Q1843">
        <f>O1843*A_s1</f>
        <v/>
      </c>
      <c r="R1843">
        <f>P1843*A_s2</f>
        <v/>
      </c>
      <c r="S1843">
        <f>Q1843*($K1843-Z_s1)</f>
        <v/>
      </c>
      <c r="T1843">
        <f>R1843*($K1843-Z_s2)</f>
        <v/>
      </c>
      <c r="U1843">
        <f>(INDIRECT("a_"&amp;U$2)/(U$2+1))*(($C1843^(U$2+1)-$H1843^(U$2+1))/(ε_c1cd^(U$2+1)))</f>
        <v/>
      </c>
      <c r="V1843">
        <f>(INDIRECT("a_"&amp;V$2)/(V$2+1))*(($C1843^(V$2+1)-$H1843^(V$2+1))/(ε_c1cd^(V$2+1)))</f>
        <v/>
      </c>
      <c r="W1843">
        <f>(INDIRECT("a_"&amp;W$2)/(W$2+1))*(($C1843^(W$2+1)-$H1843^(W$2+1))/(ε_c1cd^(W$2+1)))</f>
        <v/>
      </c>
      <c r="X1843">
        <f>(INDIRECT("a_"&amp;X$2)/(X$2+1))*(($C1843^(X$2+1)-$H1843^(X$2+1))/(ε_c1cd^(X$2+1)))</f>
        <v/>
      </c>
      <c r="Y1843">
        <f>(INDIRECT("a_"&amp;Y$2)/(Y$2+1))*(($C1843^(Y$2+1)-$H1843^(Y$2+1))/(ε_c1cd^(Y$2+1)))</f>
        <v/>
      </c>
      <c r="Z1843">
        <f>(INDIRECT("a_"&amp;Z$2)/(Z$2+2))*(($C1843^(Z$2+2)-$H1843^(Z$2+2))/(ε_c1cd^(Z$2+2)))</f>
        <v/>
      </c>
      <c r="AA1843">
        <f>(INDIRECT("a_"&amp;AA$2)/(AA$2+2))*(($C1843^(AA$2+2)-$H1843^(AA$2+2))/(ε_c1cd^(AA$2+2)))</f>
        <v/>
      </c>
      <c r="AB1843">
        <f>(INDIRECT("a_"&amp;AB$2)/(AB$2+2))*(($C1843^(AB$2+2)-$H1843^(AB$2+2))/(ε_c1cd^(AB$2+2)))</f>
        <v/>
      </c>
      <c r="AC1843">
        <f>(INDIRECT("a_"&amp;AC$2)/(AC$2+2))*(($C1843^(AC$2+2)-$H1843^(AC$2+2))/(ε_c1cd^(AC$2+2)))</f>
        <v/>
      </c>
      <c r="AD1843">
        <f>(INDIRECT("a_"&amp;AD$2)/(AD$2+2))*(($C1843^(AD$2+2)-$H1843^(AD$2+2))/(ε_c1cd^(AD$2+2)))</f>
        <v/>
      </c>
      <c r="AE1843" s="111">
        <f>(b*f_cd/L1843)*SUM(U1843:Y1843)+SUM(Q1843:R1843)</f>
        <v/>
      </c>
      <c r="AF1843" s="112">
        <f>AE1843*(K1843-y+e)</f>
        <v/>
      </c>
      <c r="AG1843" s="113">
        <f>(b*f_cd/(L1843^2))*SUM(Z1843:AD1843)+SUM(S1843:T1843)-AF1843</f>
        <v/>
      </c>
      <c r="AH1843" s="114">
        <f>AG1843&lt;0</f>
        <v/>
      </c>
      <c r="AI1843" s="115">
        <f>IF(A1843=1,FALSE,(AND(AQ1843,AH1843,NOT(AI1842))))</f>
        <v/>
      </c>
      <c r="AJ1843" s="116">
        <f>(b*f_cd/L1843)*(a_1/2*J1843^2+a_2/3*J1843^3+a_3/4*J1843^4+a_4/5*J1843^5+a_5/6*J1843^6)+SUM(Q1843:R1843)</f>
        <v/>
      </c>
      <c r="AK1843">
        <f>AJ1843*(K1843-y+e)</f>
        <v/>
      </c>
      <c r="AL1843" s="118">
        <f>(b*f_cd/(L1843^2))*(a_1/3*J1843^3+a_2/4*J1843^4+a_3/5*J1843^5+a_4/6*J1843^6+a_5/7*J1843^7)+SUM(S1843:T1843)-AK1843</f>
        <v/>
      </c>
      <c r="AM1843" s="114">
        <f>AL1843&gt;0</f>
        <v/>
      </c>
      <c r="AN1843" s="115">
        <f>IF(A1843=1,FALSE,(AND(AQ1843,AM1843,NOT(AN1842))))</f>
        <v/>
      </c>
      <c r="AO1843">
        <f>IF(D1843=1,AND(AH1843,NOT(AI1843)),AND(AM1843,NOT(AN1843)))</f>
        <v/>
      </c>
      <c r="AP1843" s="119">
        <f>IF(D1843=1,AI1843,AN1843)</f>
        <v/>
      </c>
      <c r="AQ1843" s="125">
        <f>ABS(E1843)&lt;$AQ$2</f>
        <v/>
      </c>
      <c r="AS1843">
        <f>IF(AP1843,MAX(AS$3:AS1841)+1,"")</f>
        <v/>
      </c>
    </row>
    <row r="1844">
      <c r="A1844" t="n">
        <v>1754</v>
      </c>
      <c r="B1844" s="131">
        <f>IF(A1844=1,0,IF(AP1844,0.1*ε_cu1cd,0))</f>
        <v/>
      </c>
      <c r="C1844" s="131">
        <f>IF(A1844=1,0.1*ε_cu1cd,C1843+B1843)</f>
        <v/>
      </c>
      <c r="D1844" s="113">
        <f>IF('Нормальний переріз'!$D$68&gt;0,1,2)</f>
        <v/>
      </c>
      <c r="E1844" s="144">
        <f>IF(D1844=1,F1844,G1844)</f>
        <v/>
      </c>
      <c r="F1844" s="124">
        <f>IF(AI1843,0.11*ε_cu1cd,IF(AH1843,F1843*0.01,F1843))</f>
        <v/>
      </c>
      <c r="G1844" s="124">
        <f>IF(AP1843,-0.1*ε_cu1cd,IF(AM1843,G1843*0.01,G1843))</f>
        <v/>
      </c>
      <c r="H1844" s="113">
        <f>IF(A1844=1,E1844,IF(AO1843,H1843-E1843+E1844,IF(AP1843,0.8*H1843,H1843+E1844)))</f>
        <v/>
      </c>
      <c r="I1844" s="169">
        <f>(C1844-H1844)/h</f>
        <v/>
      </c>
      <c r="J1844">
        <f>C1844/(ε_c1cd)</f>
        <v/>
      </c>
      <c r="K1844">
        <f>C1844/I1844</f>
        <v/>
      </c>
      <c r="L1844" s="131">
        <f>I1844/(ε_c1cd)</f>
        <v/>
      </c>
      <c r="M1844">
        <f>I1844*(K1844-Z_s1)</f>
        <v/>
      </c>
      <c r="N1844">
        <f>I1844*(K1844-Z_s2)</f>
        <v/>
      </c>
      <c r="O1844">
        <f>E_s*M1844</f>
        <v/>
      </c>
      <c r="P1844">
        <f>E_s*N1844</f>
        <v/>
      </c>
      <c r="Q1844">
        <f>O1844*A_s1</f>
        <v/>
      </c>
      <c r="R1844">
        <f>P1844*A_s2</f>
        <v/>
      </c>
      <c r="S1844">
        <f>Q1844*($K1844-Z_s1)</f>
        <v/>
      </c>
      <c r="T1844">
        <f>R1844*($K1844-Z_s2)</f>
        <v/>
      </c>
      <c r="U1844">
        <f>(INDIRECT("a_"&amp;U$2)/(U$2+1))*(($C1844^(U$2+1)-$H1844^(U$2+1))/(ε_c1cd^(U$2+1)))</f>
        <v/>
      </c>
      <c r="V1844">
        <f>(INDIRECT("a_"&amp;V$2)/(V$2+1))*(($C1844^(V$2+1)-$H1844^(V$2+1))/(ε_c1cd^(V$2+1)))</f>
        <v/>
      </c>
      <c r="W1844">
        <f>(INDIRECT("a_"&amp;W$2)/(W$2+1))*(($C1844^(W$2+1)-$H1844^(W$2+1))/(ε_c1cd^(W$2+1)))</f>
        <v/>
      </c>
      <c r="X1844">
        <f>(INDIRECT("a_"&amp;X$2)/(X$2+1))*(($C1844^(X$2+1)-$H1844^(X$2+1))/(ε_c1cd^(X$2+1)))</f>
        <v/>
      </c>
      <c r="Y1844">
        <f>(INDIRECT("a_"&amp;Y$2)/(Y$2+1))*(($C1844^(Y$2+1)-$H1844^(Y$2+1))/(ε_c1cd^(Y$2+1)))</f>
        <v/>
      </c>
      <c r="Z1844">
        <f>(INDIRECT("a_"&amp;Z$2)/(Z$2+2))*(($C1844^(Z$2+2)-$H1844^(Z$2+2))/(ε_c1cd^(Z$2+2)))</f>
        <v/>
      </c>
      <c r="AA1844">
        <f>(INDIRECT("a_"&amp;AA$2)/(AA$2+2))*(($C1844^(AA$2+2)-$H1844^(AA$2+2))/(ε_c1cd^(AA$2+2)))</f>
        <v/>
      </c>
      <c r="AB1844">
        <f>(INDIRECT("a_"&amp;AB$2)/(AB$2+2))*(($C1844^(AB$2+2)-$H1844^(AB$2+2))/(ε_c1cd^(AB$2+2)))</f>
        <v/>
      </c>
      <c r="AC1844">
        <f>(INDIRECT("a_"&amp;AC$2)/(AC$2+2))*(($C1844^(AC$2+2)-$H1844^(AC$2+2))/(ε_c1cd^(AC$2+2)))</f>
        <v/>
      </c>
      <c r="AD1844">
        <f>(INDIRECT("a_"&amp;AD$2)/(AD$2+2))*(($C1844^(AD$2+2)-$H1844^(AD$2+2))/(ε_c1cd^(AD$2+2)))</f>
        <v/>
      </c>
      <c r="AE1844" s="111">
        <f>(b*f_cd/L1844)*SUM(U1844:Y1844)+SUM(Q1844:R1844)</f>
        <v/>
      </c>
      <c r="AF1844" s="112">
        <f>AE1844*(K1844-y+e)</f>
        <v/>
      </c>
      <c r="AG1844" s="113">
        <f>(b*f_cd/(L1844^2))*SUM(Z1844:AD1844)+SUM(S1844:T1844)-AF1844</f>
        <v/>
      </c>
      <c r="AH1844" s="114">
        <f>AG1844&lt;0</f>
        <v/>
      </c>
      <c r="AI1844" s="115">
        <f>IF(A1844=1,FALSE,(AND(AQ1844,AH1844,NOT(AI1843))))</f>
        <v/>
      </c>
      <c r="AJ1844" s="116">
        <f>(b*f_cd/L1844)*(a_1/2*J1844^2+a_2/3*J1844^3+a_3/4*J1844^4+a_4/5*J1844^5+a_5/6*J1844^6)+SUM(Q1844:R1844)</f>
        <v/>
      </c>
      <c r="AK1844">
        <f>AJ1844*(K1844-y+e)</f>
        <v/>
      </c>
      <c r="AL1844" s="118">
        <f>(b*f_cd/(L1844^2))*(a_1/3*J1844^3+a_2/4*J1844^4+a_3/5*J1844^5+a_4/6*J1844^6+a_5/7*J1844^7)+SUM(S1844:T1844)-AK1844</f>
        <v/>
      </c>
      <c r="AM1844" s="114">
        <f>AL1844&gt;0</f>
        <v/>
      </c>
      <c r="AN1844" s="115">
        <f>IF(A1844=1,FALSE,(AND(AQ1844,AM1844,NOT(AN1843))))</f>
        <v/>
      </c>
      <c r="AO1844">
        <f>IF(D1844=1,AND(AH1844,NOT(AI1844)),AND(AM1844,NOT(AN1844)))</f>
        <v/>
      </c>
      <c r="AP1844" s="119">
        <f>IF(D1844=1,AI1844,AN1844)</f>
        <v/>
      </c>
      <c r="AQ1844" s="125">
        <f>ABS(E1844)&lt;$AQ$2</f>
        <v/>
      </c>
      <c r="AS1844">
        <f>IF(AP1844,MAX(AS$3:AS1842)+1,"")</f>
        <v/>
      </c>
    </row>
    <row r="1845">
      <c r="A1845" t="n">
        <v>1755</v>
      </c>
      <c r="B1845" s="131">
        <f>IF(A1845=1,0,IF(AP1845,0.1*ε_cu1cd,0))</f>
        <v/>
      </c>
      <c r="C1845" s="131">
        <f>IF(A1845=1,0.1*ε_cu1cd,C1844+B1844)</f>
        <v/>
      </c>
      <c r="D1845" s="113">
        <f>IF('Нормальний переріз'!$D$68&gt;0,1,2)</f>
        <v/>
      </c>
      <c r="E1845" s="144">
        <f>IF(D1845=1,F1845,G1845)</f>
        <v/>
      </c>
      <c r="F1845" s="124">
        <f>IF(AI1844,0.11*ε_cu1cd,IF(AH1844,F1844*0.01,F1844))</f>
        <v/>
      </c>
      <c r="G1845" s="124">
        <f>IF(AP1844,-0.1*ε_cu1cd,IF(AM1844,G1844*0.01,G1844))</f>
        <v/>
      </c>
      <c r="H1845" s="113">
        <f>IF(A1845=1,E1845,IF(AO1844,H1844-E1844+E1845,IF(AP1844,0.8*H1844,H1844+E1845)))</f>
        <v/>
      </c>
      <c r="I1845" s="169">
        <f>(C1845-H1845)/h</f>
        <v/>
      </c>
      <c r="J1845">
        <f>C1845/(ε_c1cd)</f>
        <v/>
      </c>
      <c r="K1845">
        <f>C1845/I1845</f>
        <v/>
      </c>
      <c r="L1845" s="131">
        <f>I1845/(ε_c1cd)</f>
        <v/>
      </c>
      <c r="M1845">
        <f>I1845*(K1845-Z_s1)</f>
        <v/>
      </c>
      <c r="N1845">
        <f>I1845*(K1845-Z_s2)</f>
        <v/>
      </c>
      <c r="O1845">
        <f>E_s*M1845</f>
        <v/>
      </c>
      <c r="P1845">
        <f>E_s*N1845</f>
        <v/>
      </c>
      <c r="Q1845">
        <f>O1845*A_s1</f>
        <v/>
      </c>
      <c r="R1845">
        <f>P1845*A_s2</f>
        <v/>
      </c>
      <c r="S1845">
        <f>Q1845*($K1845-Z_s1)</f>
        <v/>
      </c>
      <c r="T1845">
        <f>R1845*($K1845-Z_s2)</f>
        <v/>
      </c>
      <c r="U1845">
        <f>(INDIRECT("a_"&amp;U$2)/(U$2+1))*(($C1845^(U$2+1)-$H1845^(U$2+1))/(ε_c1cd^(U$2+1)))</f>
        <v/>
      </c>
      <c r="V1845">
        <f>(INDIRECT("a_"&amp;V$2)/(V$2+1))*(($C1845^(V$2+1)-$H1845^(V$2+1))/(ε_c1cd^(V$2+1)))</f>
        <v/>
      </c>
      <c r="W1845">
        <f>(INDIRECT("a_"&amp;W$2)/(W$2+1))*(($C1845^(W$2+1)-$H1845^(W$2+1))/(ε_c1cd^(W$2+1)))</f>
        <v/>
      </c>
      <c r="X1845">
        <f>(INDIRECT("a_"&amp;X$2)/(X$2+1))*(($C1845^(X$2+1)-$H1845^(X$2+1))/(ε_c1cd^(X$2+1)))</f>
        <v/>
      </c>
      <c r="Y1845">
        <f>(INDIRECT("a_"&amp;Y$2)/(Y$2+1))*(($C1845^(Y$2+1)-$H1845^(Y$2+1))/(ε_c1cd^(Y$2+1)))</f>
        <v/>
      </c>
      <c r="Z1845">
        <f>(INDIRECT("a_"&amp;Z$2)/(Z$2+2))*(($C1845^(Z$2+2)-$H1845^(Z$2+2))/(ε_c1cd^(Z$2+2)))</f>
        <v/>
      </c>
      <c r="AA1845">
        <f>(INDIRECT("a_"&amp;AA$2)/(AA$2+2))*(($C1845^(AA$2+2)-$H1845^(AA$2+2))/(ε_c1cd^(AA$2+2)))</f>
        <v/>
      </c>
      <c r="AB1845">
        <f>(INDIRECT("a_"&amp;AB$2)/(AB$2+2))*(($C1845^(AB$2+2)-$H1845^(AB$2+2))/(ε_c1cd^(AB$2+2)))</f>
        <v/>
      </c>
      <c r="AC1845">
        <f>(INDIRECT("a_"&amp;AC$2)/(AC$2+2))*(($C1845^(AC$2+2)-$H1845^(AC$2+2))/(ε_c1cd^(AC$2+2)))</f>
        <v/>
      </c>
      <c r="AD1845">
        <f>(INDIRECT("a_"&amp;AD$2)/(AD$2+2))*(($C1845^(AD$2+2)-$H1845^(AD$2+2))/(ε_c1cd^(AD$2+2)))</f>
        <v/>
      </c>
      <c r="AE1845" s="111">
        <f>(b*f_cd/L1845)*SUM(U1845:Y1845)+SUM(Q1845:R1845)</f>
        <v/>
      </c>
      <c r="AF1845" s="112">
        <f>AE1845*(K1845-y+e)</f>
        <v/>
      </c>
      <c r="AG1845" s="113">
        <f>(b*f_cd/(L1845^2))*SUM(Z1845:AD1845)+SUM(S1845:T1845)-AF1845</f>
        <v/>
      </c>
      <c r="AH1845" s="114">
        <f>AG1845&lt;0</f>
        <v/>
      </c>
      <c r="AI1845" s="115">
        <f>IF(A1845=1,FALSE,(AND(AQ1845,AH1845,NOT(AI1844))))</f>
        <v/>
      </c>
      <c r="AJ1845" s="116">
        <f>(b*f_cd/L1845)*(a_1/2*J1845^2+a_2/3*J1845^3+a_3/4*J1845^4+a_4/5*J1845^5+a_5/6*J1845^6)+SUM(Q1845:R1845)</f>
        <v/>
      </c>
      <c r="AK1845">
        <f>AJ1845*(K1845-y+e)</f>
        <v/>
      </c>
      <c r="AL1845" s="118">
        <f>(b*f_cd/(L1845^2))*(a_1/3*J1845^3+a_2/4*J1845^4+a_3/5*J1845^5+a_4/6*J1845^6+a_5/7*J1845^7)+SUM(S1845:T1845)-AK1845</f>
        <v/>
      </c>
      <c r="AM1845" s="114">
        <f>AL1845&gt;0</f>
        <v/>
      </c>
      <c r="AN1845" s="115">
        <f>IF(A1845=1,FALSE,(AND(AQ1845,AM1845,NOT(AN1844))))</f>
        <v/>
      </c>
      <c r="AO1845">
        <f>IF(D1845=1,AND(AH1845,NOT(AI1845)),AND(AM1845,NOT(AN1845)))</f>
        <v/>
      </c>
      <c r="AP1845" s="119">
        <f>IF(D1845=1,AI1845,AN1845)</f>
        <v/>
      </c>
      <c r="AQ1845" s="125">
        <f>ABS(E1845)&lt;$AQ$2</f>
        <v/>
      </c>
      <c r="AS1845">
        <f>IF(AP1845,MAX(AS$3:AS1843)+1,"")</f>
        <v/>
      </c>
    </row>
    <row r="1846">
      <c r="A1846" t="n">
        <v>1756</v>
      </c>
      <c r="B1846" s="131">
        <f>IF(A1846=1,0,IF(AP1846,0.1*ε_cu1cd,0))</f>
        <v/>
      </c>
      <c r="C1846" s="131">
        <f>IF(A1846=1,0.1*ε_cu1cd,C1845+B1845)</f>
        <v/>
      </c>
      <c r="D1846" s="113">
        <f>IF('Нормальний переріз'!$D$68&gt;0,1,2)</f>
        <v/>
      </c>
      <c r="E1846" s="144">
        <f>IF(D1846=1,F1846,G1846)</f>
        <v/>
      </c>
      <c r="F1846" s="124">
        <f>IF(AI1845,0.11*ε_cu1cd,IF(AH1845,F1845*0.01,F1845))</f>
        <v/>
      </c>
      <c r="G1846" s="124">
        <f>IF(AP1845,-0.1*ε_cu1cd,IF(AM1845,G1845*0.01,G1845))</f>
        <v/>
      </c>
      <c r="H1846" s="113">
        <f>IF(A1846=1,E1846,IF(AO1845,H1845-E1845+E1846,IF(AP1845,0.8*H1845,H1845+E1846)))</f>
        <v/>
      </c>
      <c r="I1846" s="169">
        <f>(C1846-H1846)/h</f>
        <v/>
      </c>
      <c r="J1846">
        <f>C1846/(ε_c1cd)</f>
        <v/>
      </c>
      <c r="K1846">
        <f>C1846/I1846</f>
        <v/>
      </c>
      <c r="L1846" s="131">
        <f>I1846/(ε_c1cd)</f>
        <v/>
      </c>
      <c r="M1846">
        <f>I1846*(K1846-Z_s1)</f>
        <v/>
      </c>
      <c r="N1846">
        <f>I1846*(K1846-Z_s2)</f>
        <v/>
      </c>
      <c r="O1846">
        <f>E_s*M1846</f>
        <v/>
      </c>
      <c r="P1846">
        <f>E_s*N1846</f>
        <v/>
      </c>
      <c r="Q1846">
        <f>O1846*A_s1</f>
        <v/>
      </c>
      <c r="R1846">
        <f>P1846*A_s2</f>
        <v/>
      </c>
      <c r="S1846">
        <f>Q1846*($K1846-Z_s1)</f>
        <v/>
      </c>
      <c r="T1846">
        <f>R1846*($K1846-Z_s2)</f>
        <v/>
      </c>
      <c r="U1846">
        <f>(INDIRECT("a_"&amp;U$2)/(U$2+1))*(($C1846^(U$2+1)-$H1846^(U$2+1))/(ε_c1cd^(U$2+1)))</f>
        <v/>
      </c>
      <c r="V1846">
        <f>(INDIRECT("a_"&amp;V$2)/(V$2+1))*(($C1846^(V$2+1)-$H1846^(V$2+1))/(ε_c1cd^(V$2+1)))</f>
        <v/>
      </c>
      <c r="W1846">
        <f>(INDIRECT("a_"&amp;W$2)/(W$2+1))*(($C1846^(W$2+1)-$H1846^(W$2+1))/(ε_c1cd^(W$2+1)))</f>
        <v/>
      </c>
      <c r="X1846">
        <f>(INDIRECT("a_"&amp;X$2)/(X$2+1))*(($C1846^(X$2+1)-$H1846^(X$2+1))/(ε_c1cd^(X$2+1)))</f>
        <v/>
      </c>
      <c r="Y1846">
        <f>(INDIRECT("a_"&amp;Y$2)/(Y$2+1))*(($C1846^(Y$2+1)-$H1846^(Y$2+1))/(ε_c1cd^(Y$2+1)))</f>
        <v/>
      </c>
      <c r="Z1846">
        <f>(INDIRECT("a_"&amp;Z$2)/(Z$2+2))*(($C1846^(Z$2+2)-$H1846^(Z$2+2))/(ε_c1cd^(Z$2+2)))</f>
        <v/>
      </c>
      <c r="AA1846">
        <f>(INDIRECT("a_"&amp;AA$2)/(AA$2+2))*(($C1846^(AA$2+2)-$H1846^(AA$2+2))/(ε_c1cd^(AA$2+2)))</f>
        <v/>
      </c>
      <c r="AB1846">
        <f>(INDIRECT("a_"&amp;AB$2)/(AB$2+2))*(($C1846^(AB$2+2)-$H1846^(AB$2+2))/(ε_c1cd^(AB$2+2)))</f>
        <v/>
      </c>
      <c r="AC1846">
        <f>(INDIRECT("a_"&amp;AC$2)/(AC$2+2))*(($C1846^(AC$2+2)-$H1846^(AC$2+2))/(ε_c1cd^(AC$2+2)))</f>
        <v/>
      </c>
      <c r="AD1846">
        <f>(INDIRECT("a_"&amp;AD$2)/(AD$2+2))*(($C1846^(AD$2+2)-$H1846^(AD$2+2))/(ε_c1cd^(AD$2+2)))</f>
        <v/>
      </c>
      <c r="AE1846" s="111">
        <f>(b*f_cd/L1846)*SUM(U1846:Y1846)+SUM(Q1846:R1846)</f>
        <v/>
      </c>
      <c r="AF1846" s="112">
        <f>AE1846*(K1846-y+e)</f>
        <v/>
      </c>
      <c r="AG1846" s="113">
        <f>(b*f_cd/(L1846^2))*SUM(Z1846:AD1846)+SUM(S1846:T1846)-AF1846</f>
        <v/>
      </c>
      <c r="AH1846" s="114">
        <f>AG1846&lt;0</f>
        <v/>
      </c>
      <c r="AI1846" s="115">
        <f>IF(A1846=1,FALSE,(AND(AQ1846,AH1846,NOT(AI1845))))</f>
        <v/>
      </c>
      <c r="AJ1846" s="116">
        <f>(b*f_cd/L1846)*(a_1/2*J1846^2+a_2/3*J1846^3+a_3/4*J1846^4+a_4/5*J1846^5+a_5/6*J1846^6)+SUM(Q1846:R1846)</f>
        <v/>
      </c>
      <c r="AK1846">
        <f>AJ1846*(K1846-y+e)</f>
        <v/>
      </c>
      <c r="AL1846" s="118">
        <f>(b*f_cd/(L1846^2))*(a_1/3*J1846^3+a_2/4*J1846^4+a_3/5*J1846^5+a_4/6*J1846^6+a_5/7*J1846^7)+SUM(S1846:T1846)-AK1846</f>
        <v/>
      </c>
      <c r="AM1846" s="114">
        <f>AL1846&gt;0</f>
        <v/>
      </c>
      <c r="AN1846" s="115">
        <f>IF(A1846=1,FALSE,(AND(AQ1846,AM1846,NOT(AN1845))))</f>
        <v/>
      </c>
      <c r="AO1846">
        <f>IF(D1846=1,AND(AH1846,NOT(AI1846)),AND(AM1846,NOT(AN1846)))</f>
        <v/>
      </c>
      <c r="AP1846" s="119">
        <f>IF(D1846=1,AI1846,AN1846)</f>
        <v/>
      </c>
      <c r="AQ1846" s="125">
        <f>ABS(E1846)&lt;$AQ$2</f>
        <v/>
      </c>
      <c r="AS1846">
        <f>IF(AP1846,MAX(AS$3:AS1844)+1,"")</f>
        <v/>
      </c>
    </row>
    <row r="1847">
      <c r="A1847" t="n">
        <v>1757</v>
      </c>
      <c r="B1847" s="131">
        <f>IF(A1847=1,0,IF(AP1847,0.1*ε_cu1cd,0))</f>
        <v/>
      </c>
      <c r="C1847" s="131">
        <f>IF(A1847=1,0.1*ε_cu1cd,C1846+B1846)</f>
        <v/>
      </c>
      <c r="D1847" s="113">
        <f>IF('Нормальний переріз'!$D$68&gt;0,1,2)</f>
        <v/>
      </c>
      <c r="E1847" s="144">
        <f>IF(D1847=1,F1847,G1847)</f>
        <v/>
      </c>
      <c r="F1847" s="124">
        <f>IF(AI1846,0.11*ε_cu1cd,IF(AH1846,F1846*0.01,F1846))</f>
        <v/>
      </c>
      <c r="G1847" s="124">
        <f>IF(AP1846,-0.1*ε_cu1cd,IF(AM1846,G1846*0.01,G1846))</f>
        <v/>
      </c>
      <c r="H1847" s="113">
        <f>IF(A1847=1,E1847,IF(AO1846,H1846-E1846+E1847,IF(AP1846,0.8*H1846,H1846+E1847)))</f>
        <v/>
      </c>
      <c r="I1847" s="169">
        <f>(C1847-H1847)/h</f>
        <v/>
      </c>
      <c r="J1847">
        <f>C1847/(ε_c1cd)</f>
        <v/>
      </c>
      <c r="K1847">
        <f>C1847/I1847</f>
        <v/>
      </c>
      <c r="L1847" s="131">
        <f>I1847/(ε_c1cd)</f>
        <v/>
      </c>
      <c r="M1847">
        <f>I1847*(K1847-Z_s1)</f>
        <v/>
      </c>
      <c r="N1847">
        <f>I1847*(K1847-Z_s2)</f>
        <v/>
      </c>
      <c r="O1847">
        <f>E_s*M1847</f>
        <v/>
      </c>
      <c r="P1847">
        <f>E_s*N1847</f>
        <v/>
      </c>
      <c r="Q1847">
        <f>O1847*A_s1</f>
        <v/>
      </c>
      <c r="R1847">
        <f>P1847*A_s2</f>
        <v/>
      </c>
      <c r="S1847">
        <f>Q1847*($K1847-Z_s1)</f>
        <v/>
      </c>
      <c r="T1847">
        <f>R1847*($K1847-Z_s2)</f>
        <v/>
      </c>
      <c r="U1847">
        <f>(INDIRECT("a_"&amp;U$2)/(U$2+1))*(($C1847^(U$2+1)-$H1847^(U$2+1))/(ε_c1cd^(U$2+1)))</f>
        <v/>
      </c>
      <c r="V1847">
        <f>(INDIRECT("a_"&amp;V$2)/(V$2+1))*(($C1847^(V$2+1)-$H1847^(V$2+1))/(ε_c1cd^(V$2+1)))</f>
        <v/>
      </c>
      <c r="W1847">
        <f>(INDIRECT("a_"&amp;W$2)/(W$2+1))*(($C1847^(W$2+1)-$H1847^(W$2+1))/(ε_c1cd^(W$2+1)))</f>
        <v/>
      </c>
      <c r="X1847">
        <f>(INDIRECT("a_"&amp;X$2)/(X$2+1))*(($C1847^(X$2+1)-$H1847^(X$2+1))/(ε_c1cd^(X$2+1)))</f>
        <v/>
      </c>
      <c r="Y1847">
        <f>(INDIRECT("a_"&amp;Y$2)/(Y$2+1))*(($C1847^(Y$2+1)-$H1847^(Y$2+1))/(ε_c1cd^(Y$2+1)))</f>
        <v/>
      </c>
      <c r="Z1847">
        <f>(INDIRECT("a_"&amp;Z$2)/(Z$2+2))*(($C1847^(Z$2+2)-$H1847^(Z$2+2))/(ε_c1cd^(Z$2+2)))</f>
        <v/>
      </c>
      <c r="AA1847">
        <f>(INDIRECT("a_"&amp;AA$2)/(AA$2+2))*(($C1847^(AA$2+2)-$H1847^(AA$2+2))/(ε_c1cd^(AA$2+2)))</f>
        <v/>
      </c>
      <c r="AB1847">
        <f>(INDIRECT("a_"&amp;AB$2)/(AB$2+2))*(($C1847^(AB$2+2)-$H1847^(AB$2+2))/(ε_c1cd^(AB$2+2)))</f>
        <v/>
      </c>
      <c r="AC1847">
        <f>(INDIRECT("a_"&amp;AC$2)/(AC$2+2))*(($C1847^(AC$2+2)-$H1847^(AC$2+2))/(ε_c1cd^(AC$2+2)))</f>
        <v/>
      </c>
      <c r="AD1847">
        <f>(INDIRECT("a_"&amp;AD$2)/(AD$2+2))*(($C1847^(AD$2+2)-$H1847^(AD$2+2))/(ε_c1cd^(AD$2+2)))</f>
        <v/>
      </c>
      <c r="AE1847" s="111">
        <f>(b*f_cd/L1847)*SUM(U1847:Y1847)+SUM(Q1847:R1847)</f>
        <v/>
      </c>
      <c r="AF1847" s="112">
        <f>AE1847*(K1847-y+e)</f>
        <v/>
      </c>
      <c r="AG1847" s="113">
        <f>(b*f_cd/(L1847^2))*SUM(Z1847:AD1847)+SUM(S1847:T1847)-AF1847</f>
        <v/>
      </c>
      <c r="AH1847" s="114">
        <f>AG1847&lt;0</f>
        <v/>
      </c>
      <c r="AI1847" s="115">
        <f>IF(A1847=1,FALSE,(AND(AQ1847,AH1847,NOT(AI1846))))</f>
        <v/>
      </c>
      <c r="AJ1847" s="116">
        <f>(b*f_cd/L1847)*(a_1/2*J1847^2+a_2/3*J1847^3+a_3/4*J1847^4+a_4/5*J1847^5+a_5/6*J1847^6)+SUM(Q1847:R1847)</f>
        <v/>
      </c>
      <c r="AK1847">
        <f>AJ1847*(K1847-y+e)</f>
        <v/>
      </c>
      <c r="AL1847" s="118">
        <f>(b*f_cd/(L1847^2))*(a_1/3*J1847^3+a_2/4*J1847^4+a_3/5*J1847^5+a_4/6*J1847^6+a_5/7*J1847^7)+SUM(S1847:T1847)-AK1847</f>
        <v/>
      </c>
      <c r="AM1847" s="114">
        <f>AL1847&gt;0</f>
        <v/>
      </c>
      <c r="AN1847" s="115">
        <f>IF(A1847=1,FALSE,(AND(AQ1847,AM1847,NOT(AN1846))))</f>
        <v/>
      </c>
      <c r="AO1847">
        <f>IF(D1847=1,AND(AH1847,NOT(AI1847)),AND(AM1847,NOT(AN1847)))</f>
        <v/>
      </c>
      <c r="AP1847" s="119">
        <f>IF(D1847=1,AI1847,AN1847)</f>
        <v/>
      </c>
      <c r="AQ1847" s="125">
        <f>ABS(E1847)&lt;$AQ$2</f>
        <v/>
      </c>
      <c r="AS1847">
        <f>IF(AP1847,MAX(AS$3:AS1845)+1,"")</f>
        <v/>
      </c>
    </row>
    <row r="1848">
      <c r="A1848" t="n">
        <v>1758</v>
      </c>
      <c r="B1848" s="131">
        <f>IF(A1848=1,0,IF(AP1848,0.1*ε_cu1cd,0))</f>
        <v/>
      </c>
      <c r="C1848" s="131">
        <f>IF(A1848=1,0.1*ε_cu1cd,C1847+B1847)</f>
        <v/>
      </c>
      <c r="D1848" s="113">
        <f>IF('Нормальний переріз'!$D$68&gt;0,1,2)</f>
        <v/>
      </c>
      <c r="E1848" s="144">
        <f>IF(D1848=1,F1848,G1848)</f>
        <v/>
      </c>
      <c r="F1848" s="124">
        <f>IF(AI1847,0.11*ε_cu1cd,IF(AH1847,F1847*0.01,F1847))</f>
        <v/>
      </c>
      <c r="G1848" s="124">
        <f>IF(AP1847,-0.1*ε_cu1cd,IF(AM1847,G1847*0.01,G1847))</f>
        <v/>
      </c>
      <c r="H1848" s="113">
        <f>IF(A1848=1,E1848,IF(AO1847,H1847-E1847+E1848,IF(AP1847,0.8*H1847,H1847+E1848)))</f>
        <v/>
      </c>
      <c r="I1848" s="169">
        <f>(C1848-H1848)/h</f>
        <v/>
      </c>
      <c r="J1848">
        <f>C1848/(ε_c1cd)</f>
        <v/>
      </c>
      <c r="K1848">
        <f>C1848/I1848</f>
        <v/>
      </c>
      <c r="L1848" s="131">
        <f>I1848/(ε_c1cd)</f>
        <v/>
      </c>
      <c r="M1848">
        <f>I1848*(K1848-Z_s1)</f>
        <v/>
      </c>
      <c r="N1848">
        <f>I1848*(K1848-Z_s2)</f>
        <v/>
      </c>
      <c r="O1848">
        <f>E_s*M1848</f>
        <v/>
      </c>
      <c r="P1848">
        <f>E_s*N1848</f>
        <v/>
      </c>
      <c r="Q1848">
        <f>O1848*A_s1</f>
        <v/>
      </c>
      <c r="R1848">
        <f>P1848*A_s2</f>
        <v/>
      </c>
      <c r="S1848">
        <f>Q1848*($K1848-Z_s1)</f>
        <v/>
      </c>
      <c r="T1848">
        <f>R1848*($K1848-Z_s2)</f>
        <v/>
      </c>
      <c r="U1848">
        <f>(INDIRECT("a_"&amp;U$2)/(U$2+1))*(($C1848^(U$2+1)-$H1848^(U$2+1))/(ε_c1cd^(U$2+1)))</f>
        <v/>
      </c>
      <c r="V1848">
        <f>(INDIRECT("a_"&amp;V$2)/(V$2+1))*(($C1848^(V$2+1)-$H1848^(V$2+1))/(ε_c1cd^(V$2+1)))</f>
        <v/>
      </c>
      <c r="W1848">
        <f>(INDIRECT("a_"&amp;W$2)/(W$2+1))*(($C1848^(W$2+1)-$H1848^(W$2+1))/(ε_c1cd^(W$2+1)))</f>
        <v/>
      </c>
      <c r="X1848">
        <f>(INDIRECT("a_"&amp;X$2)/(X$2+1))*(($C1848^(X$2+1)-$H1848^(X$2+1))/(ε_c1cd^(X$2+1)))</f>
        <v/>
      </c>
      <c r="Y1848">
        <f>(INDIRECT("a_"&amp;Y$2)/(Y$2+1))*(($C1848^(Y$2+1)-$H1848^(Y$2+1))/(ε_c1cd^(Y$2+1)))</f>
        <v/>
      </c>
      <c r="Z1848">
        <f>(INDIRECT("a_"&amp;Z$2)/(Z$2+2))*(($C1848^(Z$2+2)-$H1848^(Z$2+2))/(ε_c1cd^(Z$2+2)))</f>
        <v/>
      </c>
      <c r="AA1848">
        <f>(INDIRECT("a_"&amp;AA$2)/(AA$2+2))*(($C1848^(AA$2+2)-$H1848^(AA$2+2))/(ε_c1cd^(AA$2+2)))</f>
        <v/>
      </c>
      <c r="AB1848">
        <f>(INDIRECT("a_"&amp;AB$2)/(AB$2+2))*(($C1848^(AB$2+2)-$H1848^(AB$2+2))/(ε_c1cd^(AB$2+2)))</f>
        <v/>
      </c>
      <c r="AC1848">
        <f>(INDIRECT("a_"&amp;AC$2)/(AC$2+2))*(($C1848^(AC$2+2)-$H1848^(AC$2+2))/(ε_c1cd^(AC$2+2)))</f>
        <v/>
      </c>
      <c r="AD1848">
        <f>(INDIRECT("a_"&amp;AD$2)/(AD$2+2))*(($C1848^(AD$2+2)-$H1848^(AD$2+2))/(ε_c1cd^(AD$2+2)))</f>
        <v/>
      </c>
      <c r="AE1848" s="111">
        <f>(b*f_cd/L1848)*SUM(U1848:Y1848)+SUM(Q1848:R1848)</f>
        <v/>
      </c>
      <c r="AF1848" s="112">
        <f>AE1848*(K1848-y+e)</f>
        <v/>
      </c>
      <c r="AG1848" s="113">
        <f>(b*f_cd/(L1848^2))*SUM(Z1848:AD1848)+SUM(S1848:T1848)-AF1848</f>
        <v/>
      </c>
      <c r="AH1848" s="114">
        <f>AG1848&lt;0</f>
        <v/>
      </c>
      <c r="AI1848" s="115">
        <f>IF(A1848=1,FALSE,(AND(AQ1848,AH1848,NOT(AI1847))))</f>
        <v/>
      </c>
      <c r="AJ1848" s="116">
        <f>(b*f_cd/L1848)*(a_1/2*J1848^2+a_2/3*J1848^3+a_3/4*J1848^4+a_4/5*J1848^5+a_5/6*J1848^6)+SUM(Q1848:R1848)</f>
        <v/>
      </c>
      <c r="AK1848">
        <f>AJ1848*(K1848-y+e)</f>
        <v/>
      </c>
      <c r="AL1848" s="118">
        <f>(b*f_cd/(L1848^2))*(a_1/3*J1848^3+a_2/4*J1848^4+a_3/5*J1848^5+a_4/6*J1848^6+a_5/7*J1848^7)+SUM(S1848:T1848)-AK1848</f>
        <v/>
      </c>
      <c r="AM1848" s="114">
        <f>AL1848&gt;0</f>
        <v/>
      </c>
      <c r="AN1848" s="115">
        <f>IF(A1848=1,FALSE,(AND(AQ1848,AM1848,NOT(AN1847))))</f>
        <v/>
      </c>
      <c r="AO1848">
        <f>IF(D1848=1,AND(AH1848,NOT(AI1848)),AND(AM1848,NOT(AN1848)))</f>
        <v/>
      </c>
      <c r="AP1848" s="119">
        <f>IF(D1848=1,AI1848,AN1848)</f>
        <v/>
      </c>
      <c r="AQ1848" s="125">
        <f>ABS(E1848)&lt;$AQ$2</f>
        <v/>
      </c>
      <c r="AS1848">
        <f>IF(AP1848,MAX(AS$3:AS1846)+1,"")</f>
        <v/>
      </c>
    </row>
    <row r="1849">
      <c r="A1849" t="n">
        <v>1759</v>
      </c>
      <c r="B1849" s="131">
        <f>IF(A1849=1,0,IF(AP1849,0.1*ε_cu1cd,0))</f>
        <v/>
      </c>
      <c r="C1849" s="131">
        <f>IF(A1849=1,0.1*ε_cu1cd,C1848+B1848)</f>
        <v/>
      </c>
      <c r="D1849" s="113">
        <f>IF('Нормальний переріз'!$D$68&gt;0,1,2)</f>
        <v/>
      </c>
      <c r="E1849" s="144">
        <f>IF(D1849=1,F1849,G1849)</f>
        <v/>
      </c>
      <c r="F1849" s="124">
        <f>IF(AI1848,0.11*ε_cu1cd,IF(AH1848,F1848*0.01,F1848))</f>
        <v/>
      </c>
      <c r="G1849" s="124">
        <f>IF(AP1848,-0.1*ε_cu1cd,IF(AM1848,G1848*0.01,G1848))</f>
        <v/>
      </c>
      <c r="H1849" s="113">
        <f>IF(A1849=1,E1849,IF(AO1848,H1848-E1848+E1849,IF(AP1848,0.8*H1848,H1848+E1849)))</f>
        <v/>
      </c>
      <c r="I1849" s="169">
        <f>(C1849-H1849)/h</f>
        <v/>
      </c>
      <c r="J1849">
        <f>C1849/(ε_c1cd)</f>
        <v/>
      </c>
      <c r="K1849">
        <f>C1849/I1849</f>
        <v/>
      </c>
      <c r="L1849" s="131">
        <f>I1849/(ε_c1cd)</f>
        <v/>
      </c>
      <c r="M1849">
        <f>I1849*(K1849-Z_s1)</f>
        <v/>
      </c>
      <c r="N1849">
        <f>I1849*(K1849-Z_s2)</f>
        <v/>
      </c>
      <c r="O1849">
        <f>E_s*M1849</f>
        <v/>
      </c>
      <c r="P1849">
        <f>E_s*N1849</f>
        <v/>
      </c>
      <c r="Q1849">
        <f>O1849*A_s1</f>
        <v/>
      </c>
      <c r="R1849">
        <f>P1849*A_s2</f>
        <v/>
      </c>
      <c r="S1849">
        <f>Q1849*($K1849-Z_s1)</f>
        <v/>
      </c>
      <c r="T1849">
        <f>R1849*($K1849-Z_s2)</f>
        <v/>
      </c>
      <c r="U1849">
        <f>(INDIRECT("a_"&amp;U$2)/(U$2+1))*(($C1849^(U$2+1)-$H1849^(U$2+1))/(ε_c1cd^(U$2+1)))</f>
        <v/>
      </c>
      <c r="V1849">
        <f>(INDIRECT("a_"&amp;V$2)/(V$2+1))*(($C1849^(V$2+1)-$H1849^(V$2+1))/(ε_c1cd^(V$2+1)))</f>
        <v/>
      </c>
      <c r="W1849">
        <f>(INDIRECT("a_"&amp;W$2)/(W$2+1))*(($C1849^(W$2+1)-$H1849^(W$2+1))/(ε_c1cd^(W$2+1)))</f>
        <v/>
      </c>
      <c r="X1849">
        <f>(INDIRECT("a_"&amp;X$2)/(X$2+1))*(($C1849^(X$2+1)-$H1849^(X$2+1))/(ε_c1cd^(X$2+1)))</f>
        <v/>
      </c>
      <c r="Y1849">
        <f>(INDIRECT("a_"&amp;Y$2)/(Y$2+1))*(($C1849^(Y$2+1)-$H1849^(Y$2+1))/(ε_c1cd^(Y$2+1)))</f>
        <v/>
      </c>
      <c r="Z1849">
        <f>(INDIRECT("a_"&amp;Z$2)/(Z$2+2))*(($C1849^(Z$2+2)-$H1849^(Z$2+2))/(ε_c1cd^(Z$2+2)))</f>
        <v/>
      </c>
      <c r="AA1849">
        <f>(INDIRECT("a_"&amp;AA$2)/(AA$2+2))*(($C1849^(AA$2+2)-$H1849^(AA$2+2))/(ε_c1cd^(AA$2+2)))</f>
        <v/>
      </c>
      <c r="AB1849">
        <f>(INDIRECT("a_"&amp;AB$2)/(AB$2+2))*(($C1849^(AB$2+2)-$H1849^(AB$2+2))/(ε_c1cd^(AB$2+2)))</f>
        <v/>
      </c>
      <c r="AC1849">
        <f>(INDIRECT("a_"&amp;AC$2)/(AC$2+2))*(($C1849^(AC$2+2)-$H1849^(AC$2+2))/(ε_c1cd^(AC$2+2)))</f>
        <v/>
      </c>
      <c r="AD1849">
        <f>(INDIRECT("a_"&amp;AD$2)/(AD$2+2))*(($C1849^(AD$2+2)-$H1849^(AD$2+2))/(ε_c1cd^(AD$2+2)))</f>
        <v/>
      </c>
      <c r="AE1849" s="111">
        <f>(b*f_cd/L1849)*SUM(U1849:Y1849)+SUM(Q1849:R1849)</f>
        <v/>
      </c>
      <c r="AF1849" s="112">
        <f>AE1849*(K1849-y+e)</f>
        <v/>
      </c>
      <c r="AG1849" s="113">
        <f>(b*f_cd/(L1849^2))*SUM(Z1849:AD1849)+SUM(S1849:T1849)-AF1849</f>
        <v/>
      </c>
      <c r="AH1849" s="114">
        <f>AG1849&lt;0</f>
        <v/>
      </c>
      <c r="AI1849" s="115">
        <f>IF(A1849=1,FALSE,(AND(AQ1849,AH1849,NOT(AI1848))))</f>
        <v/>
      </c>
      <c r="AJ1849" s="116">
        <f>(b*f_cd/L1849)*(a_1/2*J1849^2+a_2/3*J1849^3+a_3/4*J1849^4+a_4/5*J1849^5+a_5/6*J1849^6)+SUM(Q1849:R1849)</f>
        <v/>
      </c>
      <c r="AK1849">
        <f>AJ1849*(K1849-y+e)</f>
        <v/>
      </c>
      <c r="AL1849" s="118">
        <f>(b*f_cd/(L1849^2))*(a_1/3*J1849^3+a_2/4*J1849^4+a_3/5*J1849^5+a_4/6*J1849^6+a_5/7*J1849^7)+SUM(S1849:T1849)-AK1849</f>
        <v/>
      </c>
      <c r="AM1849" s="114">
        <f>AL1849&gt;0</f>
        <v/>
      </c>
      <c r="AN1849" s="115">
        <f>IF(A1849=1,FALSE,(AND(AQ1849,AM1849,NOT(AN1848))))</f>
        <v/>
      </c>
      <c r="AO1849">
        <f>IF(D1849=1,AND(AH1849,NOT(AI1849)),AND(AM1849,NOT(AN1849)))</f>
        <v/>
      </c>
      <c r="AP1849" s="119">
        <f>IF(D1849=1,AI1849,AN1849)</f>
        <v/>
      </c>
      <c r="AQ1849" s="125">
        <f>ABS(E1849)&lt;$AQ$2</f>
        <v/>
      </c>
      <c r="AS1849">
        <f>IF(AP1849,MAX(AS$3:AS1847)+1,"")</f>
        <v/>
      </c>
    </row>
    <row r="1850">
      <c r="A1850" t="n">
        <v>1760</v>
      </c>
      <c r="B1850" s="131">
        <f>IF(A1850=1,0,IF(AP1850,0.1*ε_cu1cd,0))</f>
        <v/>
      </c>
      <c r="C1850" s="131">
        <f>IF(A1850=1,0.1*ε_cu1cd,C1849+B1849)</f>
        <v/>
      </c>
      <c r="D1850" s="113">
        <f>IF('Нормальний переріз'!$D$68&gt;0,1,2)</f>
        <v/>
      </c>
      <c r="E1850" s="144">
        <f>IF(D1850=1,F1850,G1850)</f>
        <v/>
      </c>
      <c r="F1850" s="124">
        <f>IF(AI1849,0.11*ε_cu1cd,IF(AH1849,F1849*0.01,F1849))</f>
        <v/>
      </c>
      <c r="G1850" s="124">
        <f>IF(AP1849,-0.1*ε_cu1cd,IF(AM1849,G1849*0.01,G1849))</f>
        <v/>
      </c>
      <c r="H1850" s="113">
        <f>IF(A1850=1,E1850,IF(AO1849,H1849-E1849+E1850,IF(AP1849,0.8*H1849,H1849+E1850)))</f>
        <v/>
      </c>
      <c r="I1850" s="169">
        <f>(C1850-H1850)/h</f>
        <v/>
      </c>
      <c r="J1850">
        <f>C1850/(ε_c1cd)</f>
        <v/>
      </c>
      <c r="K1850">
        <f>C1850/I1850</f>
        <v/>
      </c>
      <c r="L1850" s="131">
        <f>I1850/(ε_c1cd)</f>
        <v/>
      </c>
      <c r="M1850">
        <f>I1850*(K1850-Z_s1)</f>
        <v/>
      </c>
      <c r="N1850">
        <f>I1850*(K1850-Z_s2)</f>
        <v/>
      </c>
      <c r="O1850">
        <f>E_s*M1850</f>
        <v/>
      </c>
      <c r="P1850">
        <f>E_s*N1850</f>
        <v/>
      </c>
      <c r="Q1850">
        <f>O1850*A_s1</f>
        <v/>
      </c>
      <c r="R1850">
        <f>P1850*A_s2</f>
        <v/>
      </c>
      <c r="S1850">
        <f>Q1850*($K1850-Z_s1)</f>
        <v/>
      </c>
      <c r="T1850">
        <f>R1850*($K1850-Z_s2)</f>
        <v/>
      </c>
      <c r="U1850">
        <f>(INDIRECT("a_"&amp;U$2)/(U$2+1))*(($C1850^(U$2+1)-$H1850^(U$2+1))/(ε_c1cd^(U$2+1)))</f>
        <v/>
      </c>
      <c r="V1850">
        <f>(INDIRECT("a_"&amp;V$2)/(V$2+1))*(($C1850^(V$2+1)-$H1850^(V$2+1))/(ε_c1cd^(V$2+1)))</f>
        <v/>
      </c>
      <c r="W1850">
        <f>(INDIRECT("a_"&amp;W$2)/(W$2+1))*(($C1850^(W$2+1)-$H1850^(W$2+1))/(ε_c1cd^(W$2+1)))</f>
        <v/>
      </c>
      <c r="X1850">
        <f>(INDIRECT("a_"&amp;X$2)/(X$2+1))*(($C1850^(X$2+1)-$H1850^(X$2+1))/(ε_c1cd^(X$2+1)))</f>
        <v/>
      </c>
      <c r="Y1850">
        <f>(INDIRECT("a_"&amp;Y$2)/(Y$2+1))*(($C1850^(Y$2+1)-$H1850^(Y$2+1))/(ε_c1cd^(Y$2+1)))</f>
        <v/>
      </c>
      <c r="Z1850">
        <f>(INDIRECT("a_"&amp;Z$2)/(Z$2+2))*(($C1850^(Z$2+2)-$H1850^(Z$2+2))/(ε_c1cd^(Z$2+2)))</f>
        <v/>
      </c>
      <c r="AA1850">
        <f>(INDIRECT("a_"&amp;AA$2)/(AA$2+2))*(($C1850^(AA$2+2)-$H1850^(AA$2+2))/(ε_c1cd^(AA$2+2)))</f>
        <v/>
      </c>
      <c r="AB1850">
        <f>(INDIRECT("a_"&amp;AB$2)/(AB$2+2))*(($C1850^(AB$2+2)-$H1850^(AB$2+2))/(ε_c1cd^(AB$2+2)))</f>
        <v/>
      </c>
      <c r="AC1850">
        <f>(INDIRECT("a_"&amp;AC$2)/(AC$2+2))*(($C1850^(AC$2+2)-$H1850^(AC$2+2))/(ε_c1cd^(AC$2+2)))</f>
        <v/>
      </c>
      <c r="AD1850">
        <f>(INDIRECT("a_"&amp;AD$2)/(AD$2+2))*(($C1850^(AD$2+2)-$H1850^(AD$2+2))/(ε_c1cd^(AD$2+2)))</f>
        <v/>
      </c>
      <c r="AE1850" s="111">
        <f>(b*f_cd/L1850)*SUM(U1850:Y1850)+SUM(Q1850:R1850)</f>
        <v/>
      </c>
      <c r="AF1850" s="112">
        <f>AE1850*(K1850-y+e)</f>
        <v/>
      </c>
      <c r="AG1850" s="113">
        <f>(b*f_cd/(L1850^2))*SUM(Z1850:AD1850)+SUM(S1850:T1850)-AF1850</f>
        <v/>
      </c>
      <c r="AH1850" s="114">
        <f>AG1850&lt;0</f>
        <v/>
      </c>
      <c r="AI1850" s="115">
        <f>IF(A1850=1,FALSE,(AND(AQ1850,AH1850,NOT(AI1849))))</f>
        <v/>
      </c>
      <c r="AJ1850" s="116">
        <f>(b*f_cd/L1850)*(a_1/2*J1850^2+a_2/3*J1850^3+a_3/4*J1850^4+a_4/5*J1850^5+a_5/6*J1850^6)+SUM(Q1850:R1850)</f>
        <v/>
      </c>
      <c r="AK1850">
        <f>AJ1850*(K1850-y+e)</f>
        <v/>
      </c>
      <c r="AL1850" s="118">
        <f>(b*f_cd/(L1850^2))*(a_1/3*J1850^3+a_2/4*J1850^4+a_3/5*J1850^5+a_4/6*J1850^6+a_5/7*J1850^7)+SUM(S1850:T1850)-AK1850</f>
        <v/>
      </c>
      <c r="AM1850" s="114">
        <f>AL1850&gt;0</f>
        <v/>
      </c>
      <c r="AN1850" s="115">
        <f>IF(A1850=1,FALSE,(AND(AQ1850,AM1850,NOT(AN1849))))</f>
        <v/>
      </c>
      <c r="AO1850">
        <f>IF(D1850=1,AND(AH1850,NOT(AI1850)),AND(AM1850,NOT(AN1850)))</f>
        <v/>
      </c>
      <c r="AP1850" s="119">
        <f>IF(D1850=1,AI1850,AN1850)</f>
        <v/>
      </c>
      <c r="AQ1850" s="125">
        <f>ABS(E1850)&lt;$AQ$2</f>
        <v/>
      </c>
      <c r="AS1850">
        <f>IF(AP1850,MAX(AS$3:AS1848)+1,"")</f>
        <v/>
      </c>
    </row>
    <row r="1851">
      <c r="A1851" t="n">
        <v>1761</v>
      </c>
      <c r="B1851" s="131">
        <f>IF(A1851=1,0,IF(AP1851,0.1*ε_cu1cd,0))</f>
        <v/>
      </c>
      <c r="C1851" s="131">
        <f>IF(A1851=1,0.1*ε_cu1cd,C1850+B1850)</f>
        <v/>
      </c>
      <c r="D1851" s="113">
        <f>IF('Нормальний переріз'!$D$68&gt;0,1,2)</f>
        <v/>
      </c>
      <c r="E1851" s="144">
        <f>IF(D1851=1,F1851,G1851)</f>
        <v/>
      </c>
      <c r="F1851" s="124">
        <f>IF(AI1850,0.11*ε_cu1cd,IF(AH1850,F1850*0.01,F1850))</f>
        <v/>
      </c>
      <c r="G1851" s="124">
        <f>IF(AP1850,-0.1*ε_cu1cd,IF(AM1850,G1850*0.01,G1850))</f>
        <v/>
      </c>
      <c r="H1851" s="113">
        <f>IF(A1851=1,E1851,IF(AO1850,H1850-E1850+E1851,IF(AP1850,0.8*H1850,H1850+E1851)))</f>
        <v/>
      </c>
      <c r="I1851" s="169">
        <f>(C1851-H1851)/h</f>
        <v/>
      </c>
      <c r="J1851">
        <f>C1851/(ε_c1cd)</f>
        <v/>
      </c>
      <c r="K1851">
        <f>C1851/I1851</f>
        <v/>
      </c>
      <c r="L1851" s="131">
        <f>I1851/(ε_c1cd)</f>
        <v/>
      </c>
      <c r="M1851">
        <f>I1851*(K1851-Z_s1)</f>
        <v/>
      </c>
      <c r="N1851">
        <f>I1851*(K1851-Z_s2)</f>
        <v/>
      </c>
      <c r="O1851">
        <f>E_s*M1851</f>
        <v/>
      </c>
      <c r="P1851">
        <f>E_s*N1851</f>
        <v/>
      </c>
      <c r="Q1851">
        <f>O1851*A_s1</f>
        <v/>
      </c>
      <c r="R1851">
        <f>P1851*A_s2</f>
        <v/>
      </c>
      <c r="S1851">
        <f>Q1851*($K1851-Z_s1)</f>
        <v/>
      </c>
      <c r="T1851">
        <f>R1851*($K1851-Z_s2)</f>
        <v/>
      </c>
      <c r="U1851">
        <f>(INDIRECT("a_"&amp;U$2)/(U$2+1))*(($C1851^(U$2+1)-$H1851^(U$2+1))/(ε_c1cd^(U$2+1)))</f>
        <v/>
      </c>
      <c r="V1851">
        <f>(INDIRECT("a_"&amp;V$2)/(V$2+1))*(($C1851^(V$2+1)-$H1851^(V$2+1))/(ε_c1cd^(V$2+1)))</f>
        <v/>
      </c>
      <c r="W1851">
        <f>(INDIRECT("a_"&amp;W$2)/(W$2+1))*(($C1851^(W$2+1)-$H1851^(W$2+1))/(ε_c1cd^(W$2+1)))</f>
        <v/>
      </c>
      <c r="X1851">
        <f>(INDIRECT("a_"&amp;X$2)/(X$2+1))*(($C1851^(X$2+1)-$H1851^(X$2+1))/(ε_c1cd^(X$2+1)))</f>
        <v/>
      </c>
      <c r="Y1851">
        <f>(INDIRECT("a_"&amp;Y$2)/(Y$2+1))*(($C1851^(Y$2+1)-$H1851^(Y$2+1))/(ε_c1cd^(Y$2+1)))</f>
        <v/>
      </c>
      <c r="Z1851">
        <f>(INDIRECT("a_"&amp;Z$2)/(Z$2+2))*(($C1851^(Z$2+2)-$H1851^(Z$2+2))/(ε_c1cd^(Z$2+2)))</f>
        <v/>
      </c>
      <c r="AA1851">
        <f>(INDIRECT("a_"&amp;AA$2)/(AA$2+2))*(($C1851^(AA$2+2)-$H1851^(AA$2+2))/(ε_c1cd^(AA$2+2)))</f>
        <v/>
      </c>
      <c r="AB1851">
        <f>(INDIRECT("a_"&amp;AB$2)/(AB$2+2))*(($C1851^(AB$2+2)-$H1851^(AB$2+2))/(ε_c1cd^(AB$2+2)))</f>
        <v/>
      </c>
      <c r="AC1851">
        <f>(INDIRECT("a_"&amp;AC$2)/(AC$2+2))*(($C1851^(AC$2+2)-$H1851^(AC$2+2))/(ε_c1cd^(AC$2+2)))</f>
        <v/>
      </c>
      <c r="AD1851">
        <f>(INDIRECT("a_"&amp;AD$2)/(AD$2+2))*(($C1851^(AD$2+2)-$H1851^(AD$2+2))/(ε_c1cd^(AD$2+2)))</f>
        <v/>
      </c>
      <c r="AE1851" s="111">
        <f>(b*f_cd/L1851)*SUM(U1851:Y1851)+SUM(Q1851:R1851)</f>
        <v/>
      </c>
      <c r="AF1851" s="112">
        <f>AE1851*(K1851-y+e)</f>
        <v/>
      </c>
      <c r="AG1851" s="113">
        <f>(b*f_cd/(L1851^2))*SUM(Z1851:AD1851)+SUM(S1851:T1851)-AF1851</f>
        <v/>
      </c>
      <c r="AH1851" s="114">
        <f>AG1851&lt;0</f>
        <v/>
      </c>
      <c r="AI1851" s="115">
        <f>IF(A1851=1,FALSE,(AND(AQ1851,AH1851,NOT(AI1850))))</f>
        <v/>
      </c>
      <c r="AJ1851" s="116">
        <f>(b*f_cd/L1851)*(a_1/2*J1851^2+a_2/3*J1851^3+a_3/4*J1851^4+a_4/5*J1851^5+a_5/6*J1851^6)+SUM(Q1851:R1851)</f>
        <v/>
      </c>
      <c r="AK1851">
        <f>AJ1851*(K1851-y+e)</f>
        <v/>
      </c>
      <c r="AL1851" s="118">
        <f>(b*f_cd/(L1851^2))*(a_1/3*J1851^3+a_2/4*J1851^4+a_3/5*J1851^5+a_4/6*J1851^6+a_5/7*J1851^7)+SUM(S1851:T1851)-AK1851</f>
        <v/>
      </c>
      <c r="AM1851" s="114">
        <f>AL1851&gt;0</f>
        <v/>
      </c>
      <c r="AN1851" s="115">
        <f>IF(A1851=1,FALSE,(AND(AQ1851,AM1851,NOT(AN1850))))</f>
        <v/>
      </c>
      <c r="AO1851">
        <f>IF(D1851=1,AND(AH1851,NOT(AI1851)),AND(AM1851,NOT(AN1851)))</f>
        <v/>
      </c>
      <c r="AP1851" s="119">
        <f>IF(D1851=1,AI1851,AN1851)</f>
        <v/>
      </c>
      <c r="AQ1851" s="125">
        <f>ABS(E1851)&lt;$AQ$2</f>
        <v/>
      </c>
      <c r="AS1851">
        <f>IF(AP1851,MAX(AS$3:AS1849)+1,"")</f>
        <v/>
      </c>
    </row>
    <row r="1852">
      <c r="A1852" t="n">
        <v>1762</v>
      </c>
      <c r="B1852" s="131">
        <f>IF(A1852=1,0,IF(AP1852,0.1*ε_cu1cd,0))</f>
        <v/>
      </c>
      <c r="C1852" s="131">
        <f>IF(A1852=1,0.1*ε_cu1cd,C1851+B1851)</f>
        <v/>
      </c>
      <c r="D1852" s="113">
        <f>IF('Нормальний переріз'!$D$68&gt;0,1,2)</f>
        <v/>
      </c>
      <c r="E1852" s="144">
        <f>IF(D1852=1,F1852,G1852)</f>
        <v/>
      </c>
      <c r="F1852" s="124">
        <f>IF(AI1851,0.11*ε_cu1cd,IF(AH1851,F1851*0.01,F1851))</f>
        <v/>
      </c>
      <c r="G1852" s="124">
        <f>IF(AP1851,-0.1*ε_cu1cd,IF(AM1851,G1851*0.01,G1851))</f>
        <v/>
      </c>
      <c r="H1852" s="113">
        <f>IF(A1852=1,E1852,IF(AO1851,H1851-E1851+E1852,IF(AP1851,0.8*H1851,H1851+E1852)))</f>
        <v/>
      </c>
      <c r="I1852" s="169">
        <f>(C1852-H1852)/h</f>
        <v/>
      </c>
      <c r="J1852">
        <f>C1852/(ε_c1cd)</f>
        <v/>
      </c>
      <c r="K1852">
        <f>C1852/I1852</f>
        <v/>
      </c>
      <c r="L1852" s="131">
        <f>I1852/(ε_c1cd)</f>
        <v/>
      </c>
      <c r="M1852">
        <f>I1852*(K1852-Z_s1)</f>
        <v/>
      </c>
      <c r="N1852">
        <f>I1852*(K1852-Z_s2)</f>
        <v/>
      </c>
      <c r="O1852">
        <f>E_s*M1852</f>
        <v/>
      </c>
      <c r="P1852">
        <f>E_s*N1852</f>
        <v/>
      </c>
      <c r="Q1852">
        <f>O1852*A_s1</f>
        <v/>
      </c>
      <c r="R1852">
        <f>P1852*A_s2</f>
        <v/>
      </c>
      <c r="S1852">
        <f>Q1852*($K1852-Z_s1)</f>
        <v/>
      </c>
      <c r="T1852">
        <f>R1852*($K1852-Z_s2)</f>
        <v/>
      </c>
      <c r="U1852">
        <f>(INDIRECT("a_"&amp;U$2)/(U$2+1))*(($C1852^(U$2+1)-$H1852^(U$2+1))/(ε_c1cd^(U$2+1)))</f>
        <v/>
      </c>
      <c r="V1852">
        <f>(INDIRECT("a_"&amp;V$2)/(V$2+1))*(($C1852^(V$2+1)-$H1852^(V$2+1))/(ε_c1cd^(V$2+1)))</f>
        <v/>
      </c>
      <c r="W1852">
        <f>(INDIRECT("a_"&amp;W$2)/(W$2+1))*(($C1852^(W$2+1)-$H1852^(W$2+1))/(ε_c1cd^(W$2+1)))</f>
        <v/>
      </c>
      <c r="X1852">
        <f>(INDIRECT("a_"&amp;X$2)/(X$2+1))*(($C1852^(X$2+1)-$H1852^(X$2+1))/(ε_c1cd^(X$2+1)))</f>
        <v/>
      </c>
      <c r="Y1852">
        <f>(INDIRECT("a_"&amp;Y$2)/(Y$2+1))*(($C1852^(Y$2+1)-$H1852^(Y$2+1))/(ε_c1cd^(Y$2+1)))</f>
        <v/>
      </c>
      <c r="Z1852">
        <f>(INDIRECT("a_"&amp;Z$2)/(Z$2+2))*(($C1852^(Z$2+2)-$H1852^(Z$2+2))/(ε_c1cd^(Z$2+2)))</f>
        <v/>
      </c>
      <c r="AA1852">
        <f>(INDIRECT("a_"&amp;AA$2)/(AA$2+2))*(($C1852^(AA$2+2)-$H1852^(AA$2+2))/(ε_c1cd^(AA$2+2)))</f>
        <v/>
      </c>
      <c r="AB1852">
        <f>(INDIRECT("a_"&amp;AB$2)/(AB$2+2))*(($C1852^(AB$2+2)-$H1852^(AB$2+2))/(ε_c1cd^(AB$2+2)))</f>
        <v/>
      </c>
      <c r="AC1852">
        <f>(INDIRECT("a_"&amp;AC$2)/(AC$2+2))*(($C1852^(AC$2+2)-$H1852^(AC$2+2))/(ε_c1cd^(AC$2+2)))</f>
        <v/>
      </c>
      <c r="AD1852">
        <f>(INDIRECT("a_"&amp;AD$2)/(AD$2+2))*(($C1852^(AD$2+2)-$H1852^(AD$2+2))/(ε_c1cd^(AD$2+2)))</f>
        <v/>
      </c>
      <c r="AE1852" s="111">
        <f>(b*f_cd/L1852)*SUM(U1852:Y1852)+SUM(Q1852:R1852)</f>
        <v/>
      </c>
      <c r="AF1852" s="112">
        <f>AE1852*(K1852-y+e)</f>
        <v/>
      </c>
      <c r="AG1852" s="113">
        <f>(b*f_cd/(L1852^2))*SUM(Z1852:AD1852)+SUM(S1852:T1852)-AF1852</f>
        <v/>
      </c>
      <c r="AH1852" s="114">
        <f>AG1852&lt;0</f>
        <v/>
      </c>
      <c r="AI1852" s="115">
        <f>IF(A1852=1,FALSE,(AND(AQ1852,AH1852,NOT(AI1851))))</f>
        <v/>
      </c>
      <c r="AJ1852" s="116">
        <f>(b*f_cd/L1852)*(a_1/2*J1852^2+a_2/3*J1852^3+a_3/4*J1852^4+a_4/5*J1852^5+a_5/6*J1852^6)+SUM(Q1852:R1852)</f>
        <v/>
      </c>
      <c r="AK1852">
        <f>AJ1852*(K1852-y+e)</f>
        <v/>
      </c>
      <c r="AL1852" s="118">
        <f>(b*f_cd/(L1852^2))*(a_1/3*J1852^3+a_2/4*J1852^4+a_3/5*J1852^5+a_4/6*J1852^6+a_5/7*J1852^7)+SUM(S1852:T1852)-AK1852</f>
        <v/>
      </c>
      <c r="AM1852" s="114">
        <f>AL1852&gt;0</f>
        <v/>
      </c>
      <c r="AN1852" s="115">
        <f>IF(A1852=1,FALSE,(AND(AQ1852,AM1852,NOT(AN1851))))</f>
        <v/>
      </c>
      <c r="AO1852">
        <f>IF(D1852=1,AND(AH1852,NOT(AI1852)),AND(AM1852,NOT(AN1852)))</f>
        <v/>
      </c>
      <c r="AP1852" s="119">
        <f>IF(D1852=1,AI1852,AN1852)</f>
        <v/>
      </c>
      <c r="AQ1852" s="125">
        <f>ABS(E1852)&lt;$AQ$2</f>
        <v/>
      </c>
      <c r="AS1852">
        <f>IF(AP1852,MAX(AS$3:AS1850)+1,"")</f>
        <v/>
      </c>
    </row>
    <row r="1853">
      <c r="A1853" t="n">
        <v>1763</v>
      </c>
      <c r="B1853" s="131">
        <f>IF(A1853=1,0,IF(AP1853,0.1*ε_cu1cd,0))</f>
        <v/>
      </c>
      <c r="C1853" s="131">
        <f>IF(A1853=1,0.1*ε_cu1cd,C1852+B1852)</f>
        <v/>
      </c>
      <c r="D1853" s="113">
        <f>IF('Нормальний переріз'!$D$68&gt;0,1,2)</f>
        <v/>
      </c>
      <c r="E1853" s="144">
        <f>IF(D1853=1,F1853,G1853)</f>
        <v/>
      </c>
      <c r="F1853" s="124">
        <f>IF(AI1852,0.11*ε_cu1cd,IF(AH1852,F1852*0.01,F1852))</f>
        <v/>
      </c>
      <c r="G1853" s="124">
        <f>IF(AP1852,-0.1*ε_cu1cd,IF(AM1852,G1852*0.01,G1852))</f>
        <v/>
      </c>
      <c r="H1853" s="113">
        <f>IF(A1853=1,E1853,IF(AO1852,H1852-E1852+E1853,IF(AP1852,0.8*H1852,H1852+E1853)))</f>
        <v/>
      </c>
      <c r="I1853" s="169">
        <f>(C1853-H1853)/h</f>
        <v/>
      </c>
      <c r="J1853">
        <f>C1853/(ε_c1cd)</f>
        <v/>
      </c>
      <c r="K1853">
        <f>C1853/I1853</f>
        <v/>
      </c>
      <c r="L1853" s="131">
        <f>I1853/(ε_c1cd)</f>
        <v/>
      </c>
      <c r="M1853">
        <f>I1853*(K1853-Z_s1)</f>
        <v/>
      </c>
      <c r="N1853">
        <f>I1853*(K1853-Z_s2)</f>
        <v/>
      </c>
      <c r="O1853">
        <f>E_s*M1853</f>
        <v/>
      </c>
      <c r="P1853">
        <f>E_s*N1853</f>
        <v/>
      </c>
      <c r="Q1853">
        <f>O1853*A_s1</f>
        <v/>
      </c>
      <c r="R1853">
        <f>P1853*A_s2</f>
        <v/>
      </c>
      <c r="S1853">
        <f>Q1853*($K1853-Z_s1)</f>
        <v/>
      </c>
      <c r="T1853">
        <f>R1853*($K1853-Z_s2)</f>
        <v/>
      </c>
      <c r="U1853">
        <f>(INDIRECT("a_"&amp;U$2)/(U$2+1))*(($C1853^(U$2+1)-$H1853^(U$2+1))/(ε_c1cd^(U$2+1)))</f>
        <v/>
      </c>
      <c r="V1853">
        <f>(INDIRECT("a_"&amp;V$2)/(V$2+1))*(($C1853^(V$2+1)-$H1853^(V$2+1))/(ε_c1cd^(V$2+1)))</f>
        <v/>
      </c>
      <c r="W1853">
        <f>(INDIRECT("a_"&amp;W$2)/(W$2+1))*(($C1853^(W$2+1)-$H1853^(W$2+1))/(ε_c1cd^(W$2+1)))</f>
        <v/>
      </c>
      <c r="X1853">
        <f>(INDIRECT("a_"&amp;X$2)/(X$2+1))*(($C1853^(X$2+1)-$H1853^(X$2+1))/(ε_c1cd^(X$2+1)))</f>
        <v/>
      </c>
      <c r="Y1853">
        <f>(INDIRECT("a_"&amp;Y$2)/(Y$2+1))*(($C1853^(Y$2+1)-$H1853^(Y$2+1))/(ε_c1cd^(Y$2+1)))</f>
        <v/>
      </c>
      <c r="Z1853">
        <f>(INDIRECT("a_"&amp;Z$2)/(Z$2+2))*(($C1853^(Z$2+2)-$H1853^(Z$2+2))/(ε_c1cd^(Z$2+2)))</f>
        <v/>
      </c>
      <c r="AA1853">
        <f>(INDIRECT("a_"&amp;AA$2)/(AA$2+2))*(($C1853^(AA$2+2)-$H1853^(AA$2+2))/(ε_c1cd^(AA$2+2)))</f>
        <v/>
      </c>
      <c r="AB1853">
        <f>(INDIRECT("a_"&amp;AB$2)/(AB$2+2))*(($C1853^(AB$2+2)-$H1853^(AB$2+2))/(ε_c1cd^(AB$2+2)))</f>
        <v/>
      </c>
      <c r="AC1853">
        <f>(INDIRECT("a_"&amp;AC$2)/(AC$2+2))*(($C1853^(AC$2+2)-$H1853^(AC$2+2))/(ε_c1cd^(AC$2+2)))</f>
        <v/>
      </c>
      <c r="AD1853">
        <f>(INDIRECT("a_"&amp;AD$2)/(AD$2+2))*(($C1853^(AD$2+2)-$H1853^(AD$2+2))/(ε_c1cd^(AD$2+2)))</f>
        <v/>
      </c>
      <c r="AE1853" s="111">
        <f>(b*f_cd/L1853)*SUM(U1853:Y1853)+SUM(Q1853:R1853)</f>
        <v/>
      </c>
      <c r="AF1853" s="112">
        <f>AE1853*(K1853-y+e)</f>
        <v/>
      </c>
      <c r="AG1853" s="113">
        <f>(b*f_cd/(L1853^2))*SUM(Z1853:AD1853)+SUM(S1853:T1853)-AF1853</f>
        <v/>
      </c>
      <c r="AH1853" s="114">
        <f>AG1853&lt;0</f>
        <v/>
      </c>
      <c r="AI1853" s="115">
        <f>IF(A1853=1,FALSE,(AND(AQ1853,AH1853,NOT(AI1852))))</f>
        <v/>
      </c>
      <c r="AJ1853" s="116">
        <f>(b*f_cd/L1853)*(a_1/2*J1853^2+a_2/3*J1853^3+a_3/4*J1853^4+a_4/5*J1853^5+a_5/6*J1853^6)+SUM(Q1853:R1853)</f>
        <v/>
      </c>
      <c r="AK1853">
        <f>AJ1853*(K1853-y+e)</f>
        <v/>
      </c>
      <c r="AL1853" s="118">
        <f>(b*f_cd/(L1853^2))*(a_1/3*J1853^3+a_2/4*J1853^4+a_3/5*J1853^5+a_4/6*J1853^6+a_5/7*J1853^7)+SUM(S1853:T1853)-AK1853</f>
        <v/>
      </c>
      <c r="AM1853" s="114">
        <f>AL1853&gt;0</f>
        <v/>
      </c>
      <c r="AN1853" s="115">
        <f>IF(A1853=1,FALSE,(AND(AQ1853,AM1853,NOT(AN1852))))</f>
        <v/>
      </c>
      <c r="AO1853">
        <f>IF(D1853=1,AND(AH1853,NOT(AI1853)),AND(AM1853,NOT(AN1853)))</f>
        <v/>
      </c>
      <c r="AP1853" s="119">
        <f>IF(D1853=1,AI1853,AN1853)</f>
        <v/>
      </c>
      <c r="AQ1853" s="125">
        <f>ABS(E1853)&lt;$AQ$2</f>
        <v/>
      </c>
      <c r="AS1853">
        <f>IF(AP1853,MAX(AS$3:AS1851)+1,"")</f>
        <v/>
      </c>
    </row>
    <row r="1854">
      <c r="A1854" t="n">
        <v>1764</v>
      </c>
      <c r="B1854" s="131">
        <f>IF(A1854=1,0,IF(AP1854,0.1*ε_cu1cd,0))</f>
        <v/>
      </c>
      <c r="C1854" s="131">
        <f>IF(A1854=1,0.1*ε_cu1cd,C1853+B1853)</f>
        <v/>
      </c>
      <c r="D1854" s="113">
        <f>IF('Нормальний переріз'!$D$68&gt;0,1,2)</f>
        <v/>
      </c>
      <c r="E1854" s="144">
        <f>IF(D1854=1,F1854,G1854)</f>
        <v/>
      </c>
      <c r="F1854" s="124">
        <f>IF(AI1853,0.11*ε_cu1cd,IF(AH1853,F1853*0.01,F1853))</f>
        <v/>
      </c>
      <c r="G1854" s="124">
        <f>IF(AP1853,-0.1*ε_cu1cd,IF(AM1853,G1853*0.01,G1853))</f>
        <v/>
      </c>
      <c r="H1854" s="113">
        <f>IF(A1854=1,E1854,IF(AO1853,H1853-E1853+E1854,IF(AP1853,0.8*H1853,H1853+E1854)))</f>
        <v/>
      </c>
      <c r="I1854" s="169">
        <f>(C1854-H1854)/h</f>
        <v/>
      </c>
      <c r="J1854">
        <f>C1854/(ε_c1cd)</f>
        <v/>
      </c>
      <c r="K1854">
        <f>C1854/I1854</f>
        <v/>
      </c>
      <c r="L1854" s="131">
        <f>I1854/(ε_c1cd)</f>
        <v/>
      </c>
      <c r="M1854">
        <f>I1854*(K1854-Z_s1)</f>
        <v/>
      </c>
      <c r="N1854">
        <f>I1854*(K1854-Z_s2)</f>
        <v/>
      </c>
      <c r="O1854">
        <f>E_s*M1854</f>
        <v/>
      </c>
      <c r="P1854">
        <f>E_s*N1854</f>
        <v/>
      </c>
      <c r="Q1854">
        <f>O1854*A_s1</f>
        <v/>
      </c>
      <c r="R1854">
        <f>P1854*A_s2</f>
        <v/>
      </c>
      <c r="S1854">
        <f>Q1854*($K1854-Z_s1)</f>
        <v/>
      </c>
      <c r="T1854">
        <f>R1854*($K1854-Z_s2)</f>
        <v/>
      </c>
      <c r="U1854">
        <f>(INDIRECT("a_"&amp;U$2)/(U$2+1))*(($C1854^(U$2+1)-$H1854^(U$2+1))/(ε_c1cd^(U$2+1)))</f>
        <v/>
      </c>
      <c r="V1854">
        <f>(INDIRECT("a_"&amp;V$2)/(V$2+1))*(($C1854^(V$2+1)-$H1854^(V$2+1))/(ε_c1cd^(V$2+1)))</f>
        <v/>
      </c>
      <c r="W1854">
        <f>(INDIRECT("a_"&amp;W$2)/(W$2+1))*(($C1854^(W$2+1)-$H1854^(W$2+1))/(ε_c1cd^(W$2+1)))</f>
        <v/>
      </c>
      <c r="X1854">
        <f>(INDIRECT("a_"&amp;X$2)/(X$2+1))*(($C1854^(X$2+1)-$H1854^(X$2+1))/(ε_c1cd^(X$2+1)))</f>
        <v/>
      </c>
      <c r="Y1854">
        <f>(INDIRECT("a_"&amp;Y$2)/(Y$2+1))*(($C1854^(Y$2+1)-$H1854^(Y$2+1))/(ε_c1cd^(Y$2+1)))</f>
        <v/>
      </c>
      <c r="Z1854">
        <f>(INDIRECT("a_"&amp;Z$2)/(Z$2+2))*(($C1854^(Z$2+2)-$H1854^(Z$2+2))/(ε_c1cd^(Z$2+2)))</f>
        <v/>
      </c>
      <c r="AA1854">
        <f>(INDIRECT("a_"&amp;AA$2)/(AA$2+2))*(($C1854^(AA$2+2)-$H1854^(AA$2+2))/(ε_c1cd^(AA$2+2)))</f>
        <v/>
      </c>
      <c r="AB1854">
        <f>(INDIRECT("a_"&amp;AB$2)/(AB$2+2))*(($C1854^(AB$2+2)-$H1854^(AB$2+2))/(ε_c1cd^(AB$2+2)))</f>
        <v/>
      </c>
      <c r="AC1854">
        <f>(INDIRECT("a_"&amp;AC$2)/(AC$2+2))*(($C1854^(AC$2+2)-$H1854^(AC$2+2))/(ε_c1cd^(AC$2+2)))</f>
        <v/>
      </c>
      <c r="AD1854">
        <f>(INDIRECT("a_"&amp;AD$2)/(AD$2+2))*(($C1854^(AD$2+2)-$H1854^(AD$2+2))/(ε_c1cd^(AD$2+2)))</f>
        <v/>
      </c>
      <c r="AE1854" s="111">
        <f>(b*f_cd/L1854)*SUM(U1854:Y1854)+SUM(Q1854:R1854)</f>
        <v/>
      </c>
      <c r="AF1854" s="112">
        <f>AE1854*(K1854-y+e)</f>
        <v/>
      </c>
      <c r="AG1854" s="113">
        <f>(b*f_cd/(L1854^2))*SUM(Z1854:AD1854)+SUM(S1854:T1854)-AF1854</f>
        <v/>
      </c>
      <c r="AH1854" s="114">
        <f>AG1854&lt;0</f>
        <v/>
      </c>
      <c r="AI1854" s="115">
        <f>IF(A1854=1,FALSE,(AND(AQ1854,AH1854,NOT(AI1853))))</f>
        <v/>
      </c>
      <c r="AJ1854" s="116">
        <f>(b*f_cd/L1854)*(a_1/2*J1854^2+a_2/3*J1854^3+a_3/4*J1854^4+a_4/5*J1854^5+a_5/6*J1854^6)+SUM(Q1854:R1854)</f>
        <v/>
      </c>
      <c r="AK1854">
        <f>AJ1854*(K1854-y+e)</f>
        <v/>
      </c>
      <c r="AL1854" s="118">
        <f>(b*f_cd/(L1854^2))*(a_1/3*J1854^3+a_2/4*J1854^4+a_3/5*J1854^5+a_4/6*J1854^6+a_5/7*J1854^7)+SUM(S1854:T1854)-AK1854</f>
        <v/>
      </c>
      <c r="AM1854" s="114">
        <f>AL1854&gt;0</f>
        <v/>
      </c>
      <c r="AN1854" s="115">
        <f>IF(A1854=1,FALSE,(AND(AQ1854,AM1854,NOT(AN1853))))</f>
        <v/>
      </c>
      <c r="AO1854">
        <f>IF(D1854=1,AND(AH1854,NOT(AI1854)),AND(AM1854,NOT(AN1854)))</f>
        <v/>
      </c>
      <c r="AP1854" s="119">
        <f>IF(D1854=1,AI1854,AN1854)</f>
        <v/>
      </c>
      <c r="AQ1854" s="125">
        <f>ABS(E1854)&lt;$AQ$2</f>
        <v/>
      </c>
      <c r="AS1854">
        <f>IF(AP1854,MAX(AS$3:AS1852)+1,"")</f>
        <v/>
      </c>
    </row>
    <row r="1855">
      <c r="A1855" t="n">
        <v>1765</v>
      </c>
      <c r="B1855" s="131">
        <f>IF(A1855=1,0,IF(AP1855,0.1*ε_cu1cd,0))</f>
        <v/>
      </c>
      <c r="C1855" s="131">
        <f>IF(A1855=1,0.1*ε_cu1cd,C1854+B1854)</f>
        <v/>
      </c>
      <c r="D1855" s="113">
        <f>IF('Нормальний переріз'!$D$68&gt;0,1,2)</f>
        <v/>
      </c>
      <c r="E1855" s="144">
        <f>IF(D1855=1,F1855,G1855)</f>
        <v/>
      </c>
      <c r="F1855" s="124">
        <f>IF(AI1854,0.11*ε_cu1cd,IF(AH1854,F1854*0.01,F1854))</f>
        <v/>
      </c>
      <c r="G1855" s="124">
        <f>IF(AP1854,-0.1*ε_cu1cd,IF(AM1854,G1854*0.01,G1854))</f>
        <v/>
      </c>
      <c r="H1855" s="113">
        <f>IF(A1855=1,E1855,IF(AO1854,H1854-E1854+E1855,IF(AP1854,0.8*H1854,H1854+E1855)))</f>
        <v/>
      </c>
      <c r="I1855" s="169">
        <f>(C1855-H1855)/h</f>
        <v/>
      </c>
      <c r="J1855">
        <f>C1855/(ε_c1cd)</f>
        <v/>
      </c>
      <c r="K1855">
        <f>C1855/I1855</f>
        <v/>
      </c>
      <c r="L1855" s="131">
        <f>I1855/(ε_c1cd)</f>
        <v/>
      </c>
      <c r="M1855">
        <f>I1855*(K1855-Z_s1)</f>
        <v/>
      </c>
      <c r="N1855">
        <f>I1855*(K1855-Z_s2)</f>
        <v/>
      </c>
      <c r="O1855">
        <f>E_s*M1855</f>
        <v/>
      </c>
      <c r="P1855">
        <f>E_s*N1855</f>
        <v/>
      </c>
      <c r="Q1855">
        <f>O1855*A_s1</f>
        <v/>
      </c>
      <c r="R1855">
        <f>P1855*A_s2</f>
        <v/>
      </c>
      <c r="S1855">
        <f>Q1855*($K1855-Z_s1)</f>
        <v/>
      </c>
      <c r="T1855">
        <f>R1855*($K1855-Z_s2)</f>
        <v/>
      </c>
      <c r="U1855">
        <f>(INDIRECT("a_"&amp;U$2)/(U$2+1))*(($C1855^(U$2+1)-$H1855^(U$2+1))/(ε_c1cd^(U$2+1)))</f>
        <v/>
      </c>
      <c r="V1855">
        <f>(INDIRECT("a_"&amp;V$2)/(V$2+1))*(($C1855^(V$2+1)-$H1855^(V$2+1))/(ε_c1cd^(V$2+1)))</f>
        <v/>
      </c>
      <c r="W1855">
        <f>(INDIRECT("a_"&amp;W$2)/(W$2+1))*(($C1855^(W$2+1)-$H1855^(W$2+1))/(ε_c1cd^(W$2+1)))</f>
        <v/>
      </c>
      <c r="X1855">
        <f>(INDIRECT("a_"&amp;X$2)/(X$2+1))*(($C1855^(X$2+1)-$H1855^(X$2+1))/(ε_c1cd^(X$2+1)))</f>
        <v/>
      </c>
      <c r="Y1855">
        <f>(INDIRECT("a_"&amp;Y$2)/(Y$2+1))*(($C1855^(Y$2+1)-$H1855^(Y$2+1))/(ε_c1cd^(Y$2+1)))</f>
        <v/>
      </c>
      <c r="Z1855">
        <f>(INDIRECT("a_"&amp;Z$2)/(Z$2+2))*(($C1855^(Z$2+2)-$H1855^(Z$2+2))/(ε_c1cd^(Z$2+2)))</f>
        <v/>
      </c>
      <c r="AA1855">
        <f>(INDIRECT("a_"&amp;AA$2)/(AA$2+2))*(($C1855^(AA$2+2)-$H1855^(AA$2+2))/(ε_c1cd^(AA$2+2)))</f>
        <v/>
      </c>
      <c r="AB1855">
        <f>(INDIRECT("a_"&amp;AB$2)/(AB$2+2))*(($C1855^(AB$2+2)-$H1855^(AB$2+2))/(ε_c1cd^(AB$2+2)))</f>
        <v/>
      </c>
      <c r="AC1855">
        <f>(INDIRECT("a_"&amp;AC$2)/(AC$2+2))*(($C1855^(AC$2+2)-$H1855^(AC$2+2))/(ε_c1cd^(AC$2+2)))</f>
        <v/>
      </c>
      <c r="AD1855">
        <f>(INDIRECT("a_"&amp;AD$2)/(AD$2+2))*(($C1855^(AD$2+2)-$H1855^(AD$2+2))/(ε_c1cd^(AD$2+2)))</f>
        <v/>
      </c>
      <c r="AE1855" s="111">
        <f>(b*f_cd/L1855)*SUM(U1855:Y1855)+SUM(Q1855:R1855)</f>
        <v/>
      </c>
      <c r="AF1855" s="112">
        <f>AE1855*(K1855-y+e)</f>
        <v/>
      </c>
      <c r="AG1855" s="113">
        <f>(b*f_cd/(L1855^2))*SUM(Z1855:AD1855)+SUM(S1855:T1855)-AF1855</f>
        <v/>
      </c>
      <c r="AH1855" s="114">
        <f>AG1855&lt;0</f>
        <v/>
      </c>
      <c r="AI1855" s="115">
        <f>IF(A1855=1,FALSE,(AND(AQ1855,AH1855,NOT(AI1854))))</f>
        <v/>
      </c>
      <c r="AJ1855" s="116">
        <f>(b*f_cd/L1855)*(a_1/2*J1855^2+a_2/3*J1855^3+a_3/4*J1855^4+a_4/5*J1855^5+a_5/6*J1855^6)+SUM(Q1855:R1855)</f>
        <v/>
      </c>
      <c r="AK1855">
        <f>AJ1855*(K1855-y+e)</f>
        <v/>
      </c>
      <c r="AL1855" s="118">
        <f>(b*f_cd/(L1855^2))*(a_1/3*J1855^3+a_2/4*J1855^4+a_3/5*J1855^5+a_4/6*J1855^6+a_5/7*J1855^7)+SUM(S1855:T1855)-AK1855</f>
        <v/>
      </c>
      <c r="AM1855" s="114">
        <f>AL1855&gt;0</f>
        <v/>
      </c>
      <c r="AN1855" s="115">
        <f>IF(A1855=1,FALSE,(AND(AQ1855,AM1855,NOT(AN1854))))</f>
        <v/>
      </c>
      <c r="AO1855">
        <f>IF(D1855=1,AND(AH1855,NOT(AI1855)),AND(AM1855,NOT(AN1855)))</f>
        <v/>
      </c>
      <c r="AP1855" s="119">
        <f>IF(D1855=1,AI1855,AN1855)</f>
        <v/>
      </c>
      <c r="AQ1855" s="125">
        <f>ABS(E1855)&lt;$AQ$2</f>
        <v/>
      </c>
      <c r="AS1855">
        <f>IF(AP1855,MAX(AS$3:AS1853)+1,"")</f>
        <v/>
      </c>
    </row>
    <row r="1856">
      <c r="A1856" t="n">
        <v>1766</v>
      </c>
      <c r="B1856" s="131">
        <f>IF(A1856=1,0,IF(AP1856,0.1*ε_cu1cd,0))</f>
        <v/>
      </c>
      <c r="C1856" s="131">
        <f>IF(A1856=1,0.1*ε_cu1cd,C1855+B1855)</f>
        <v/>
      </c>
      <c r="D1856" s="113">
        <f>IF('Нормальний переріз'!$D$68&gt;0,1,2)</f>
        <v/>
      </c>
      <c r="E1856" s="144">
        <f>IF(D1856=1,F1856,G1856)</f>
        <v/>
      </c>
      <c r="F1856" s="124">
        <f>IF(AI1855,0.11*ε_cu1cd,IF(AH1855,F1855*0.01,F1855))</f>
        <v/>
      </c>
      <c r="G1856" s="124">
        <f>IF(AP1855,-0.1*ε_cu1cd,IF(AM1855,G1855*0.01,G1855))</f>
        <v/>
      </c>
      <c r="H1856" s="113">
        <f>IF(A1856=1,E1856,IF(AO1855,H1855-E1855+E1856,IF(AP1855,0.8*H1855,H1855+E1856)))</f>
        <v/>
      </c>
      <c r="I1856" s="169">
        <f>(C1856-H1856)/h</f>
        <v/>
      </c>
      <c r="J1856">
        <f>C1856/(ε_c1cd)</f>
        <v/>
      </c>
      <c r="K1856">
        <f>C1856/I1856</f>
        <v/>
      </c>
      <c r="L1856" s="131">
        <f>I1856/(ε_c1cd)</f>
        <v/>
      </c>
      <c r="M1856">
        <f>I1856*(K1856-Z_s1)</f>
        <v/>
      </c>
      <c r="N1856">
        <f>I1856*(K1856-Z_s2)</f>
        <v/>
      </c>
      <c r="O1856">
        <f>E_s*M1856</f>
        <v/>
      </c>
      <c r="P1856">
        <f>E_s*N1856</f>
        <v/>
      </c>
      <c r="Q1856">
        <f>O1856*A_s1</f>
        <v/>
      </c>
      <c r="R1856">
        <f>P1856*A_s2</f>
        <v/>
      </c>
      <c r="S1856">
        <f>Q1856*($K1856-Z_s1)</f>
        <v/>
      </c>
      <c r="T1856">
        <f>R1856*($K1856-Z_s2)</f>
        <v/>
      </c>
      <c r="U1856">
        <f>(INDIRECT("a_"&amp;U$2)/(U$2+1))*(($C1856^(U$2+1)-$H1856^(U$2+1))/(ε_c1cd^(U$2+1)))</f>
        <v/>
      </c>
      <c r="V1856">
        <f>(INDIRECT("a_"&amp;V$2)/(V$2+1))*(($C1856^(V$2+1)-$H1856^(V$2+1))/(ε_c1cd^(V$2+1)))</f>
        <v/>
      </c>
      <c r="W1856">
        <f>(INDIRECT("a_"&amp;W$2)/(W$2+1))*(($C1856^(W$2+1)-$H1856^(W$2+1))/(ε_c1cd^(W$2+1)))</f>
        <v/>
      </c>
      <c r="X1856">
        <f>(INDIRECT("a_"&amp;X$2)/(X$2+1))*(($C1856^(X$2+1)-$H1856^(X$2+1))/(ε_c1cd^(X$2+1)))</f>
        <v/>
      </c>
      <c r="Y1856">
        <f>(INDIRECT("a_"&amp;Y$2)/(Y$2+1))*(($C1856^(Y$2+1)-$H1856^(Y$2+1))/(ε_c1cd^(Y$2+1)))</f>
        <v/>
      </c>
      <c r="Z1856">
        <f>(INDIRECT("a_"&amp;Z$2)/(Z$2+2))*(($C1856^(Z$2+2)-$H1856^(Z$2+2))/(ε_c1cd^(Z$2+2)))</f>
        <v/>
      </c>
      <c r="AA1856">
        <f>(INDIRECT("a_"&amp;AA$2)/(AA$2+2))*(($C1856^(AA$2+2)-$H1856^(AA$2+2))/(ε_c1cd^(AA$2+2)))</f>
        <v/>
      </c>
      <c r="AB1856">
        <f>(INDIRECT("a_"&amp;AB$2)/(AB$2+2))*(($C1856^(AB$2+2)-$H1856^(AB$2+2))/(ε_c1cd^(AB$2+2)))</f>
        <v/>
      </c>
      <c r="AC1856">
        <f>(INDIRECT("a_"&amp;AC$2)/(AC$2+2))*(($C1856^(AC$2+2)-$H1856^(AC$2+2))/(ε_c1cd^(AC$2+2)))</f>
        <v/>
      </c>
      <c r="AD1856">
        <f>(INDIRECT("a_"&amp;AD$2)/(AD$2+2))*(($C1856^(AD$2+2)-$H1856^(AD$2+2))/(ε_c1cd^(AD$2+2)))</f>
        <v/>
      </c>
      <c r="AE1856" s="111">
        <f>(b*f_cd/L1856)*SUM(U1856:Y1856)+SUM(Q1856:R1856)</f>
        <v/>
      </c>
      <c r="AF1856" s="112">
        <f>AE1856*(K1856-y+e)</f>
        <v/>
      </c>
      <c r="AG1856" s="113">
        <f>(b*f_cd/(L1856^2))*SUM(Z1856:AD1856)+SUM(S1856:T1856)-AF1856</f>
        <v/>
      </c>
      <c r="AH1856" s="114">
        <f>AG1856&lt;0</f>
        <v/>
      </c>
      <c r="AI1856" s="115">
        <f>IF(A1856=1,FALSE,(AND(AQ1856,AH1856,NOT(AI1855))))</f>
        <v/>
      </c>
      <c r="AJ1856" s="116">
        <f>(b*f_cd/L1856)*(a_1/2*J1856^2+a_2/3*J1856^3+a_3/4*J1856^4+a_4/5*J1856^5+a_5/6*J1856^6)+SUM(Q1856:R1856)</f>
        <v/>
      </c>
      <c r="AK1856">
        <f>AJ1856*(K1856-y+e)</f>
        <v/>
      </c>
      <c r="AL1856" s="118">
        <f>(b*f_cd/(L1856^2))*(a_1/3*J1856^3+a_2/4*J1856^4+a_3/5*J1856^5+a_4/6*J1856^6+a_5/7*J1856^7)+SUM(S1856:T1856)-AK1856</f>
        <v/>
      </c>
      <c r="AM1856" s="114">
        <f>AL1856&gt;0</f>
        <v/>
      </c>
      <c r="AN1856" s="115">
        <f>IF(A1856=1,FALSE,(AND(AQ1856,AM1856,NOT(AN1855))))</f>
        <v/>
      </c>
      <c r="AO1856">
        <f>IF(D1856=1,AND(AH1856,NOT(AI1856)),AND(AM1856,NOT(AN1856)))</f>
        <v/>
      </c>
      <c r="AP1856" s="119">
        <f>IF(D1856=1,AI1856,AN1856)</f>
        <v/>
      </c>
      <c r="AQ1856" s="125">
        <f>ABS(E1856)&lt;$AQ$2</f>
        <v/>
      </c>
      <c r="AS1856">
        <f>IF(AP1856,MAX(AS$3:AS1854)+1,"")</f>
        <v/>
      </c>
    </row>
    <row r="1857">
      <c r="A1857" t="n">
        <v>1767</v>
      </c>
      <c r="B1857" s="131">
        <f>IF(A1857=1,0,IF(AP1857,0.1*ε_cu1cd,0))</f>
        <v/>
      </c>
      <c r="C1857" s="131">
        <f>IF(A1857=1,0.1*ε_cu1cd,C1856+B1856)</f>
        <v/>
      </c>
      <c r="D1857" s="113">
        <f>IF('Нормальний переріз'!$D$68&gt;0,1,2)</f>
        <v/>
      </c>
      <c r="E1857" s="144">
        <f>IF(D1857=1,F1857,G1857)</f>
        <v/>
      </c>
      <c r="F1857" s="124">
        <f>IF(AI1856,0.11*ε_cu1cd,IF(AH1856,F1856*0.01,F1856))</f>
        <v/>
      </c>
      <c r="G1857" s="124">
        <f>IF(AP1856,-0.1*ε_cu1cd,IF(AM1856,G1856*0.01,G1856))</f>
        <v/>
      </c>
      <c r="H1857" s="113">
        <f>IF(A1857=1,E1857,IF(AO1856,H1856-E1856+E1857,IF(AP1856,0.8*H1856,H1856+E1857)))</f>
        <v/>
      </c>
      <c r="I1857" s="169">
        <f>(C1857-H1857)/h</f>
        <v/>
      </c>
      <c r="J1857">
        <f>C1857/(ε_c1cd)</f>
        <v/>
      </c>
      <c r="K1857">
        <f>C1857/I1857</f>
        <v/>
      </c>
      <c r="L1857" s="131">
        <f>I1857/(ε_c1cd)</f>
        <v/>
      </c>
      <c r="M1857">
        <f>I1857*(K1857-Z_s1)</f>
        <v/>
      </c>
      <c r="N1857">
        <f>I1857*(K1857-Z_s2)</f>
        <v/>
      </c>
      <c r="O1857">
        <f>E_s*M1857</f>
        <v/>
      </c>
      <c r="P1857">
        <f>E_s*N1857</f>
        <v/>
      </c>
      <c r="Q1857">
        <f>O1857*A_s1</f>
        <v/>
      </c>
      <c r="R1857">
        <f>P1857*A_s2</f>
        <v/>
      </c>
      <c r="S1857">
        <f>Q1857*($K1857-Z_s1)</f>
        <v/>
      </c>
      <c r="T1857">
        <f>R1857*($K1857-Z_s2)</f>
        <v/>
      </c>
      <c r="U1857">
        <f>(INDIRECT("a_"&amp;U$2)/(U$2+1))*(($C1857^(U$2+1)-$H1857^(U$2+1))/(ε_c1cd^(U$2+1)))</f>
        <v/>
      </c>
      <c r="V1857">
        <f>(INDIRECT("a_"&amp;V$2)/(V$2+1))*(($C1857^(V$2+1)-$H1857^(V$2+1))/(ε_c1cd^(V$2+1)))</f>
        <v/>
      </c>
      <c r="W1857">
        <f>(INDIRECT("a_"&amp;W$2)/(W$2+1))*(($C1857^(W$2+1)-$H1857^(W$2+1))/(ε_c1cd^(W$2+1)))</f>
        <v/>
      </c>
      <c r="X1857">
        <f>(INDIRECT("a_"&amp;X$2)/(X$2+1))*(($C1857^(X$2+1)-$H1857^(X$2+1))/(ε_c1cd^(X$2+1)))</f>
        <v/>
      </c>
      <c r="Y1857">
        <f>(INDIRECT("a_"&amp;Y$2)/(Y$2+1))*(($C1857^(Y$2+1)-$H1857^(Y$2+1))/(ε_c1cd^(Y$2+1)))</f>
        <v/>
      </c>
      <c r="Z1857">
        <f>(INDIRECT("a_"&amp;Z$2)/(Z$2+2))*(($C1857^(Z$2+2)-$H1857^(Z$2+2))/(ε_c1cd^(Z$2+2)))</f>
        <v/>
      </c>
      <c r="AA1857">
        <f>(INDIRECT("a_"&amp;AA$2)/(AA$2+2))*(($C1857^(AA$2+2)-$H1857^(AA$2+2))/(ε_c1cd^(AA$2+2)))</f>
        <v/>
      </c>
      <c r="AB1857">
        <f>(INDIRECT("a_"&amp;AB$2)/(AB$2+2))*(($C1857^(AB$2+2)-$H1857^(AB$2+2))/(ε_c1cd^(AB$2+2)))</f>
        <v/>
      </c>
      <c r="AC1857">
        <f>(INDIRECT("a_"&amp;AC$2)/(AC$2+2))*(($C1857^(AC$2+2)-$H1857^(AC$2+2))/(ε_c1cd^(AC$2+2)))</f>
        <v/>
      </c>
      <c r="AD1857">
        <f>(INDIRECT("a_"&amp;AD$2)/(AD$2+2))*(($C1857^(AD$2+2)-$H1857^(AD$2+2))/(ε_c1cd^(AD$2+2)))</f>
        <v/>
      </c>
      <c r="AE1857" s="111">
        <f>(b*f_cd/L1857)*SUM(U1857:Y1857)+SUM(Q1857:R1857)</f>
        <v/>
      </c>
      <c r="AF1857" s="112">
        <f>AE1857*(K1857-y+e)</f>
        <v/>
      </c>
      <c r="AG1857" s="113">
        <f>(b*f_cd/(L1857^2))*SUM(Z1857:AD1857)+SUM(S1857:T1857)-AF1857</f>
        <v/>
      </c>
      <c r="AH1857" s="114">
        <f>AG1857&lt;0</f>
        <v/>
      </c>
      <c r="AI1857" s="115">
        <f>IF(A1857=1,FALSE,(AND(AQ1857,AH1857,NOT(AI1856))))</f>
        <v/>
      </c>
      <c r="AJ1857" s="116">
        <f>(b*f_cd/L1857)*(a_1/2*J1857^2+a_2/3*J1857^3+a_3/4*J1857^4+a_4/5*J1857^5+a_5/6*J1857^6)+SUM(Q1857:R1857)</f>
        <v/>
      </c>
      <c r="AK1857">
        <f>AJ1857*(K1857-y+e)</f>
        <v/>
      </c>
      <c r="AL1857" s="118">
        <f>(b*f_cd/(L1857^2))*(a_1/3*J1857^3+a_2/4*J1857^4+a_3/5*J1857^5+a_4/6*J1857^6+a_5/7*J1857^7)+SUM(S1857:T1857)-AK1857</f>
        <v/>
      </c>
      <c r="AM1857" s="114">
        <f>AL1857&gt;0</f>
        <v/>
      </c>
      <c r="AN1857" s="115">
        <f>IF(A1857=1,FALSE,(AND(AQ1857,AM1857,NOT(AN1856))))</f>
        <v/>
      </c>
      <c r="AO1857">
        <f>IF(D1857=1,AND(AH1857,NOT(AI1857)),AND(AM1857,NOT(AN1857)))</f>
        <v/>
      </c>
      <c r="AP1857" s="119">
        <f>IF(D1857=1,AI1857,AN1857)</f>
        <v/>
      </c>
      <c r="AQ1857" s="125">
        <f>ABS(E1857)&lt;$AQ$2</f>
        <v/>
      </c>
      <c r="AS1857">
        <f>IF(AP1857,MAX(AS$3:AS1855)+1,"")</f>
        <v/>
      </c>
    </row>
    <row r="1858">
      <c r="A1858" t="n">
        <v>1768</v>
      </c>
      <c r="B1858" s="131">
        <f>IF(A1858=1,0,IF(AP1858,0.1*ε_cu1cd,0))</f>
        <v/>
      </c>
      <c r="C1858" s="131">
        <f>IF(A1858=1,0.1*ε_cu1cd,C1857+B1857)</f>
        <v/>
      </c>
      <c r="D1858" s="113">
        <f>IF('Нормальний переріз'!$D$68&gt;0,1,2)</f>
        <v/>
      </c>
      <c r="E1858" s="144">
        <f>IF(D1858=1,F1858,G1858)</f>
        <v/>
      </c>
      <c r="F1858" s="124">
        <f>IF(AI1857,0.11*ε_cu1cd,IF(AH1857,F1857*0.01,F1857))</f>
        <v/>
      </c>
      <c r="G1858" s="124">
        <f>IF(AP1857,-0.1*ε_cu1cd,IF(AM1857,G1857*0.01,G1857))</f>
        <v/>
      </c>
      <c r="H1858" s="113">
        <f>IF(A1858=1,E1858,IF(AO1857,H1857-E1857+E1858,IF(AP1857,0.8*H1857,H1857+E1858)))</f>
        <v/>
      </c>
      <c r="I1858" s="169">
        <f>(C1858-H1858)/h</f>
        <v/>
      </c>
      <c r="J1858">
        <f>C1858/(ε_c1cd)</f>
        <v/>
      </c>
      <c r="K1858">
        <f>C1858/I1858</f>
        <v/>
      </c>
      <c r="L1858" s="131">
        <f>I1858/(ε_c1cd)</f>
        <v/>
      </c>
      <c r="M1858">
        <f>I1858*(K1858-Z_s1)</f>
        <v/>
      </c>
      <c r="N1858">
        <f>I1858*(K1858-Z_s2)</f>
        <v/>
      </c>
      <c r="O1858">
        <f>E_s*M1858</f>
        <v/>
      </c>
      <c r="P1858">
        <f>E_s*N1858</f>
        <v/>
      </c>
      <c r="Q1858">
        <f>O1858*A_s1</f>
        <v/>
      </c>
      <c r="R1858">
        <f>P1858*A_s2</f>
        <v/>
      </c>
      <c r="S1858">
        <f>Q1858*($K1858-Z_s1)</f>
        <v/>
      </c>
      <c r="T1858">
        <f>R1858*($K1858-Z_s2)</f>
        <v/>
      </c>
      <c r="U1858">
        <f>(INDIRECT("a_"&amp;U$2)/(U$2+1))*(($C1858^(U$2+1)-$H1858^(U$2+1))/(ε_c1cd^(U$2+1)))</f>
        <v/>
      </c>
      <c r="V1858">
        <f>(INDIRECT("a_"&amp;V$2)/(V$2+1))*(($C1858^(V$2+1)-$H1858^(V$2+1))/(ε_c1cd^(V$2+1)))</f>
        <v/>
      </c>
      <c r="W1858">
        <f>(INDIRECT("a_"&amp;W$2)/(W$2+1))*(($C1858^(W$2+1)-$H1858^(W$2+1))/(ε_c1cd^(W$2+1)))</f>
        <v/>
      </c>
      <c r="X1858">
        <f>(INDIRECT("a_"&amp;X$2)/(X$2+1))*(($C1858^(X$2+1)-$H1858^(X$2+1))/(ε_c1cd^(X$2+1)))</f>
        <v/>
      </c>
      <c r="Y1858">
        <f>(INDIRECT("a_"&amp;Y$2)/(Y$2+1))*(($C1858^(Y$2+1)-$H1858^(Y$2+1))/(ε_c1cd^(Y$2+1)))</f>
        <v/>
      </c>
      <c r="Z1858">
        <f>(INDIRECT("a_"&amp;Z$2)/(Z$2+2))*(($C1858^(Z$2+2)-$H1858^(Z$2+2))/(ε_c1cd^(Z$2+2)))</f>
        <v/>
      </c>
      <c r="AA1858">
        <f>(INDIRECT("a_"&amp;AA$2)/(AA$2+2))*(($C1858^(AA$2+2)-$H1858^(AA$2+2))/(ε_c1cd^(AA$2+2)))</f>
        <v/>
      </c>
      <c r="AB1858">
        <f>(INDIRECT("a_"&amp;AB$2)/(AB$2+2))*(($C1858^(AB$2+2)-$H1858^(AB$2+2))/(ε_c1cd^(AB$2+2)))</f>
        <v/>
      </c>
      <c r="AC1858">
        <f>(INDIRECT("a_"&amp;AC$2)/(AC$2+2))*(($C1858^(AC$2+2)-$H1858^(AC$2+2))/(ε_c1cd^(AC$2+2)))</f>
        <v/>
      </c>
      <c r="AD1858">
        <f>(INDIRECT("a_"&amp;AD$2)/(AD$2+2))*(($C1858^(AD$2+2)-$H1858^(AD$2+2))/(ε_c1cd^(AD$2+2)))</f>
        <v/>
      </c>
      <c r="AE1858" s="111">
        <f>(b*f_cd/L1858)*SUM(U1858:Y1858)+SUM(Q1858:R1858)</f>
        <v/>
      </c>
      <c r="AF1858" s="112">
        <f>AE1858*(K1858-y+e)</f>
        <v/>
      </c>
      <c r="AG1858" s="113">
        <f>(b*f_cd/(L1858^2))*SUM(Z1858:AD1858)+SUM(S1858:T1858)-AF1858</f>
        <v/>
      </c>
      <c r="AH1858" s="114">
        <f>AG1858&lt;0</f>
        <v/>
      </c>
      <c r="AI1858" s="115">
        <f>IF(A1858=1,FALSE,(AND(AQ1858,AH1858,NOT(AI1857))))</f>
        <v/>
      </c>
      <c r="AJ1858" s="116">
        <f>(b*f_cd/L1858)*(a_1/2*J1858^2+a_2/3*J1858^3+a_3/4*J1858^4+a_4/5*J1858^5+a_5/6*J1858^6)+SUM(Q1858:R1858)</f>
        <v/>
      </c>
      <c r="AK1858">
        <f>AJ1858*(K1858-y+e)</f>
        <v/>
      </c>
      <c r="AL1858" s="118">
        <f>(b*f_cd/(L1858^2))*(a_1/3*J1858^3+a_2/4*J1858^4+a_3/5*J1858^5+a_4/6*J1858^6+a_5/7*J1858^7)+SUM(S1858:T1858)-AK1858</f>
        <v/>
      </c>
      <c r="AM1858" s="114">
        <f>AL1858&gt;0</f>
        <v/>
      </c>
      <c r="AN1858" s="115">
        <f>IF(A1858=1,FALSE,(AND(AQ1858,AM1858,NOT(AN1857))))</f>
        <v/>
      </c>
      <c r="AO1858">
        <f>IF(D1858=1,AND(AH1858,NOT(AI1858)),AND(AM1858,NOT(AN1858)))</f>
        <v/>
      </c>
      <c r="AP1858" s="119">
        <f>IF(D1858=1,AI1858,AN1858)</f>
        <v/>
      </c>
      <c r="AQ1858" s="125">
        <f>ABS(E1858)&lt;$AQ$2</f>
        <v/>
      </c>
      <c r="AS1858">
        <f>IF(AP1858,MAX(AS$3:AS1856)+1,"")</f>
        <v/>
      </c>
    </row>
    <row r="1859">
      <c r="A1859" t="n">
        <v>1769</v>
      </c>
      <c r="B1859" s="131">
        <f>IF(A1859=1,0,IF(AP1859,0.1*ε_cu1cd,0))</f>
        <v/>
      </c>
      <c r="C1859" s="131">
        <f>IF(A1859=1,0.1*ε_cu1cd,C1858+B1858)</f>
        <v/>
      </c>
      <c r="D1859" s="113">
        <f>IF('Нормальний переріз'!$D$68&gt;0,1,2)</f>
        <v/>
      </c>
      <c r="E1859" s="144">
        <f>IF(D1859=1,F1859,G1859)</f>
        <v/>
      </c>
      <c r="F1859" s="124">
        <f>IF(AI1858,0.11*ε_cu1cd,IF(AH1858,F1858*0.01,F1858))</f>
        <v/>
      </c>
      <c r="G1859" s="124">
        <f>IF(AP1858,-0.1*ε_cu1cd,IF(AM1858,G1858*0.01,G1858))</f>
        <v/>
      </c>
      <c r="H1859" s="113">
        <f>IF(A1859=1,E1859,IF(AO1858,H1858-E1858+E1859,IF(AP1858,0.8*H1858,H1858+E1859)))</f>
        <v/>
      </c>
      <c r="I1859" s="169">
        <f>(C1859-H1859)/h</f>
        <v/>
      </c>
      <c r="J1859">
        <f>C1859/(ε_c1cd)</f>
        <v/>
      </c>
      <c r="K1859">
        <f>C1859/I1859</f>
        <v/>
      </c>
      <c r="L1859" s="131">
        <f>I1859/(ε_c1cd)</f>
        <v/>
      </c>
      <c r="M1859">
        <f>I1859*(K1859-Z_s1)</f>
        <v/>
      </c>
      <c r="N1859">
        <f>I1859*(K1859-Z_s2)</f>
        <v/>
      </c>
      <c r="O1859">
        <f>E_s*M1859</f>
        <v/>
      </c>
      <c r="P1859">
        <f>E_s*N1859</f>
        <v/>
      </c>
      <c r="Q1859">
        <f>O1859*A_s1</f>
        <v/>
      </c>
      <c r="R1859">
        <f>P1859*A_s2</f>
        <v/>
      </c>
      <c r="S1859">
        <f>Q1859*($K1859-Z_s1)</f>
        <v/>
      </c>
      <c r="T1859">
        <f>R1859*($K1859-Z_s2)</f>
        <v/>
      </c>
      <c r="U1859">
        <f>(INDIRECT("a_"&amp;U$2)/(U$2+1))*(($C1859^(U$2+1)-$H1859^(U$2+1))/(ε_c1cd^(U$2+1)))</f>
        <v/>
      </c>
      <c r="V1859">
        <f>(INDIRECT("a_"&amp;V$2)/(V$2+1))*(($C1859^(V$2+1)-$H1859^(V$2+1))/(ε_c1cd^(V$2+1)))</f>
        <v/>
      </c>
      <c r="W1859">
        <f>(INDIRECT("a_"&amp;W$2)/(W$2+1))*(($C1859^(W$2+1)-$H1859^(W$2+1))/(ε_c1cd^(W$2+1)))</f>
        <v/>
      </c>
      <c r="X1859">
        <f>(INDIRECT("a_"&amp;X$2)/(X$2+1))*(($C1859^(X$2+1)-$H1859^(X$2+1))/(ε_c1cd^(X$2+1)))</f>
        <v/>
      </c>
      <c r="Y1859">
        <f>(INDIRECT("a_"&amp;Y$2)/(Y$2+1))*(($C1859^(Y$2+1)-$H1859^(Y$2+1))/(ε_c1cd^(Y$2+1)))</f>
        <v/>
      </c>
      <c r="Z1859">
        <f>(INDIRECT("a_"&amp;Z$2)/(Z$2+2))*(($C1859^(Z$2+2)-$H1859^(Z$2+2))/(ε_c1cd^(Z$2+2)))</f>
        <v/>
      </c>
      <c r="AA1859">
        <f>(INDIRECT("a_"&amp;AA$2)/(AA$2+2))*(($C1859^(AA$2+2)-$H1859^(AA$2+2))/(ε_c1cd^(AA$2+2)))</f>
        <v/>
      </c>
      <c r="AB1859">
        <f>(INDIRECT("a_"&amp;AB$2)/(AB$2+2))*(($C1859^(AB$2+2)-$H1859^(AB$2+2))/(ε_c1cd^(AB$2+2)))</f>
        <v/>
      </c>
      <c r="AC1859">
        <f>(INDIRECT("a_"&amp;AC$2)/(AC$2+2))*(($C1859^(AC$2+2)-$H1859^(AC$2+2))/(ε_c1cd^(AC$2+2)))</f>
        <v/>
      </c>
      <c r="AD1859">
        <f>(INDIRECT("a_"&amp;AD$2)/(AD$2+2))*(($C1859^(AD$2+2)-$H1859^(AD$2+2))/(ε_c1cd^(AD$2+2)))</f>
        <v/>
      </c>
      <c r="AE1859" s="111">
        <f>(b*f_cd/L1859)*SUM(U1859:Y1859)+SUM(Q1859:R1859)</f>
        <v/>
      </c>
      <c r="AF1859" s="112">
        <f>AE1859*(K1859-y+e)</f>
        <v/>
      </c>
      <c r="AG1859" s="113">
        <f>(b*f_cd/(L1859^2))*SUM(Z1859:AD1859)+SUM(S1859:T1859)-AF1859</f>
        <v/>
      </c>
      <c r="AH1859" s="114">
        <f>AG1859&lt;0</f>
        <v/>
      </c>
      <c r="AI1859" s="115">
        <f>IF(A1859=1,FALSE,(AND(AQ1859,AH1859,NOT(AI1858))))</f>
        <v/>
      </c>
      <c r="AJ1859" s="116">
        <f>(b*f_cd/L1859)*(a_1/2*J1859^2+a_2/3*J1859^3+a_3/4*J1859^4+a_4/5*J1859^5+a_5/6*J1859^6)+SUM(Q1859:R1859)</f>
        <v/>
      </c>
      <c r="AK1859">
        <f>AJ1859*(K1859-y+e)</f>
        <v/>
      </c>
      <c r="AL1859" s="118">
        <f>(b*f_cd/(L1859^2))*(a_1/3*J1859^3+a_2/4*J1859^4+a_3/5*J1859^5+a_4/6*J1859^6+a_5/7*J1859^7)+SUM(S1859:T1859)-AK1859</f>
        <v/>
      </c>
      <c r="AM1859" s="114">
        <f>AL1859&gt;0</f>
        <v/>
      </c>
      <c r="AN1859" s="115">
        <f>IF(A1859=1,FALSE,(AND(AQ1859,AM1859,NOT(AN1858))))</f>
        <v/>
      </c>
      <c r="AO1859">
        <f>IF(D1859=1,AND(AH1859,NOT(AI1859)),AND(AM1859,NOT(AN1859)))</f>
        <v/>
      </c>
      <c r="AP1859" s="119">
        <f>IF(D1859=1,AI1859,AN1859)</f>
        <v/>
      </c>
      <c r="AQ1859" s="125">
        <f>ABS(E1859)&lt;$AQ$2</f>
        <v/>
      </c>
      <c r="AS1859">
        <f>IF(AP1859,MAX(AS$3:AS1857)+1,"")</f>
        <v/>
      </c>
    </row>
    <row r="1860">
      <c r="A1860" t="n">
        <v>1770</v>
      </c>
      <c r="B1860" s="131">
        <f>IF(A1860=1,0,IF(AP1860,0.1*ε_cu1cd,0))</f>
        <v/>
      </c>
      <c r="C1860" s="131">
        <f>IF(A1860=1,0.1*ε_cu1cd,C1859+B1859)</f>
        <v/>
      </c>
      <c r="D1860" s="113">
        <f>IF('Нормальний переріз'!$D$68&gt;0,1,2)</f>
        <v/>
      </c>
      <c r="E1860" s="144">
        <f>IF(D1860=1,F1860,G1860)</f>
        <v/>
      </c>
      <c r="F1860" s="124">
        <f>IF(AI1859,0.11*ε_cu1cd,IF(AH1859,F1859*0.01,F1859))</f>
        <v/>
      </c>
      <c r="G1860" s="124">
        <f>IF(AP1859,-0.1*ε_cu1cd,IF(AM1859,G1859*0.01,G1859))</f>
        <v/>
      </c>
      <c r="H1860" s="113">
        <f>IF(A1860=1,E1860,IF(AO1859,H1859-E1859+E1860,IF(AP1859,0.8*H1859,H1859+E1860)))</f>
        <v/>
      </c>
      <c r="I1860" s="169">
        <f>(C1860-H1860)/h</f>
        <v/>
      </c>
      <c r="J1860">
        <f>C1860/(ε_c1cd)</f>
        <v/>
      </c>
      <c r="K1860">
        <f>C1860/I1860</f>
        <v/>
      </c>
      <c r="L1860" s="131">
        <f>I1860/(ε_c1cd)</f>
        <v/>
      </c>
      <c r="M1860">
        <f>I1860*(K1860-Z_s1)</f>
        <v/>
      </c>
      <c r="N1860">
        <f>I1860*(K1860-Z_s2)</f>
        <v/>
      </c>
      <c r="O1860">
        <f>E_s*M1860</f>
        <v/>
      </c>
      <c r="P1860">
        <f>E_s*N1860</f>
        <v/>
      </c>
      <c r="Q1860">
        <f>O1860*A_s1</f>
        <v/>
      </c>
      <c r="R1860">
        <f>P1860*A_s2</f>
        <v/>
      </c>
      <c r="S1860">
        <f>Q1860*($K1860-Z_s1)</f>
        <v/>
      </c>
      <c r="T1860">
        <f>R1860*($K1860-Z_s2)</f>
        <v/>
      </c>
      <c r="U1860">
        <f>(INDIRECT("a_"&amp;U$2)/(U$2+1))*(($C1860^(U$2+1)-$H1860^(U$2+1))/(ε_c1cd^(U$2+1)))</f>
        <v/>
      </c>
      <c r="V1860">
        <f>(INDIRECT("a_"&amp;V$2)/(V$2+1))*(($C1860^(V$2+1)-$H1860^(V$2+1))/(ε_c1cd^(V$2+1)))</f>
        <v/>
      </c>
      <c r="W1860">
        <f>(INDIRECT("a_"&amp;W$2)/(W$2+1))*(($C1860^(W$2+1)-$H1860^(W$2+1))/(ε_c1cd^(W$2+1)))</f>
        <v/>
      </c>
      <c r="X1860">
        <f>(INDIRECT("a_"&amp;X$2)/(X$2+1))*(($C1860^(X$2+1)-$H1860^(X$2+1))/(ε_c1cd^(X$2+1)))</f>
        <v/>
      </c>
      <c r="Y1860">
        <f>(INDIRECT("a_"&amp;Y$2)/(Y$2+1))*(($C1860^(Y$2+1)-$H1860^(Y$2+1))/(ε_c1cd^(Y$2+1)))</f>
        <v/>
      </c>
      <c r="Z1860">
        <f>(INDIRECT("a_"&amp;Z$2)/(Z$2+2))*(($C1860^(Z$2+2)-$H1860^(Z$2+2))/(ε_c1cd^(Z$2+2)))</f>
        <v/>
      </c>
      <c r="AA1860">
        <f>(INDIRECT("a_"&amp;AA$2)/(AA$2+2))*(($C1860^(AA$2+2)-$H1860^(AA$2+2))/(ε_c1cd^(AA$2+2)))</f>
        <v/>
      </c>
      <c r="AB1860">
        <f>(INDIRECT("a_"&amp;AB$2)/(AB$2+2))*(($C1860^(AB$2+2)-$H1860^(AB$2+2))/(ε_c1cd^(AB$2+2)))</f>
        <v/>
      </c>
      <c r="AC1860">
        <f>(INDIRECT("a_"&amp;AC$2)/(AC$2+2))*(($C1860^(AC$2+2)-$H1860^(AC$2+2))/(ε_c1cd^(AC$2+2)))</f>
        <v/>
      </c>
      <c r="AD1860">
        <f>(INDIRECT("a_"&amp;AD$2)/(AD$2+2))*(($C1860^(AD$2+2)-$H1860^(AD$2+2))/(ε_c1cd^(AD$2+2)))</f>
        <v/>
      </c>
      <c r="AE1860" s="111">
        <f>(b*f_cd/L1860)*SUM(U1860:Y1860)+SUM(Q1860:R1860)</f>
        <v/>
      </c>
      <c r="AF1860" s="112">
        <f>AE1860*(K1860-y+e)</f>
        <v/>
      </c>
      <c r="AG1860" s="113">
        <f>(b*f_cd/(L1860^2))*SUM(Z1860:AD1860)+SUM(S1860:T1860)-AF1860</f>
        <v/>
      </c>
      <c r="AH1860" s="114">
        <f>AG1860&lt;0</f>
        <v/>
      </c>
      <c r="AI1860" s="115">
        <f>IF(A1860=1,FALSE,(AND(AQ1860,AH1860,NOT(AI1859))))</f>
        <v/>
      </c>
      <c r="AJ1860" s="116">
        <f>(b*f_cd/L1860)*(a_1/2*J1860^2+a_2/3*J1860^3+a_3/4*J1860^4+a_4/5*J1860^5+a_5/6*J1860^6)+SUM(Q1860:R1860)</f>
        <v/>
      </c>
      <c r="AK1860">
        <f>AJ1860*(K1860-y+e)</f>
        <v/>
      </c>
      <c r="AL1860" s="118">
        <f>(b*f_cd/(L1860^2))*(a_1/3*J1860^3+a_2/4*J1860^4+a_3/5*J1860^5+a_4/6*J1860^6+a_5/7*J1860^7)+SUM(S1860:T1860)-AK1860</f>
        <v/>
      </c>
      <c r="AM1860" s="114">
        <f>AL1860&gt;0</f>
        <v/>
      </c>
      <c r="AN1860" s="115">
        <f>IF(A1860=1,FALSE,(AND(AQ1860,AM1860,NOT(AN1859))))</f>
        <v/>
      </c>
      <c r="AO1860">
        <f>IF(D1860=1,AND(AH1860,NOT(AI1860)),AND(AM1860,NOT(AN1860)))</f>
        <v/>
      </c>
      <c r="AP1860" s="119">
        <f>IF(D1860=1,AI1860,AN1860)</f>
        <v/>
      </c>
      <c r="AQ1860" s="125">
        <f>ABS(E1860)&lt;$AQ$2</f>
        <v/>
      </c>
      <c r="AS1860">
        <f>IF(AP1860,MAX(AS$3:AS1858)+1,"")</f>
        <v/>
      </c>
    </row>
    <row r="1861">
      <c r="A1861" t="n">
        <v>1771</v>
      </c>
      <c r="B1861" s="131">
        <f>IF(A1861=1,0,IF(AP1861,0.1*ε_cu1cd,0))</f>
        <v/>
      </c>
      <c r="C1861" s="131">
        <f>IF(A1861=1,0.1*ε_cu1cd,C1860+B1860)</f>
        <v/>
      </c>
      <c r="D1861" s="113">
        <f>IF('Нормальний переріз'!$D$68&gt;0,1,2)</f>
        <v/>
      </c>
      <c r="E1861" s="144">
        <f>IF(D1861=1,F1861,G1861)</f>
        <v/>
      </c>
      <c r="F1861" s="124">
        <f>IF(AI1860,0.11*ε_cu1cd,IF(AH1860,F1860*0.01,F1860))</f>
        <v/>
      </c>
      <c r="G1861" s="124">
        <f>IF(AP1860,-0.1*ε_cu1cd,IF(AM1860,G1860*0.01,G1860))</f>
        <v/>
      </c>
      <c r="H1861" s="113">
        <f>IF(A1861=1,E1861,IF(AO1860,H1860-E1860+E1861,IF(AP1860,0.8*H1860,H1860+E1861)))</f>
        <v/>
      </c>
      <c r="I1861" s="169">
        <f>(C1861-H1861)/h</f>
        <v/>
      </c>
      <c r="J1861">
        <f>C1861/(ε_c1cd)</f>
        <v/>
      </c>
      <c r="K1861">
        <f>C1861/I1861</f>
        <v/>
      </c>
      <c r="L1861" s="131">
        <f>I1861/(ε_c1cd)</f>
        <v/>
      </c>
      <c r="M1861">
        <f>I1861*(K1861-Z_s1)</f>
        <v/>
      </c>
      <c r="N1861">
        <f>I1861*(K1861-Z_s2)</f>
        <v/>
      </c>
      <c r="O1861">
        <f>E_s*M1861</f>
        <v/>
      </c>
      <c r="P1861">
        <f>E_s*N1861</f>
        <v/>
      </c>
      <c r="Q1861">
        <f>O1861*A_s1</f>
        <v/>
      </c>
      <c r="R1861">
        <f>P1861*A_s2</f>
        <v/>
      </c>
      <c r="S1861">
        <f>Q1861*($K1861-Z_s1)</f>
        <v/>
      </c>
      <c r="T1861">
        <f>R1861*($K1861-Z_s2)</f>
        <v/>
      </c>
      <c r="U1861">
        <f>(INDIRECT("a_"&amp;U$2)/(U$2+1))*(($C1861^(U$2+1)-$H1861^(U$2+1))/(ε_c1cd^(U$2+1)))</f>
        <v/>
      </c>
      <c r="V1861">
        <f>(INDIRECT("a_"&amp;V$2)/(V$2+1))*(($C1861^(V$2+1)-$H1861^(V$2+1))/(ε_c1cd^(V$2+1)))</f>
        <v/>
      </c>
      <c r="W1861">
        <f>(INDIRECT("a_"&amp;W$2)/(W$2+1))*(($C1861^(W$2+1)-$H1861^(W$2+1))/(ε_c1cd^(W$2+1)))</f>
        <v/>
      </c>
      <c r="X1861">
        <f>(INDIRECT("a_"&amp;X$2)/(X$2+1))*(($C1861^(X$2+1)-$H1861^(X$2+1))/(ε_c1cd^(X$2+1)))</f>
        <v/>
      </c>
      <c r="Y1861">
        <f>(INDIRECT("a_"&amp;Y$2)/(Y$2+1))*(($C1861^(Y$2+1)-$H1861^(Y$2+1))/(ε_c1cd^(Y$2+1)))</f>
        <v/>
      </c>
      <c r="Z1861">
        <f>(INDIRECT("a_"&amp;Z$2)/(Z$2+2))*(($C1861^(Z$2+2)-$H1861^(Z$2+2))/(ε_c1cd^(Z$2+2)))</f>
        <v/>
      </c>
      <c r="AA1861">
        <f>(INDIRECT("a_"&amp;AA$2)/(AA$2+2))*(($C1861^(AA$2+2)-$H1861^(AA$2+2))/(ε_c1cd^(AA$2+2)))</f>
        <v/>
      </c>
      <c r="AB1861">
        <f>(INDIRECT("a_"&amp;AB$2)/(AB$2+2))*(($C1861^(AB$2+2)-$H1861^(AB$2+2))/(ε_c1cd^(AB$2+2)))</f>
        <v/>
      </c>
      <c r="AC1861">
        <f>(INDIRECT("a_"&amp;AC$2)/(AC$2+2))*(($C1861^(AC$2+2)-$H1861^(AC$2+2))/(ε_c1cd^(AC$2+2)))</f>
        <v/>
      </c>
      <c r="AD1861">
        <f>(INDIRECT("a_"&amp;AD$2)/(AD$2+2))*(($C1861^(AD$2+2)-$H1861^(AD$2+2))/(ε_c1cd^(AD$2+2)))</f>
        <v/>
      </c>
      <c r="AE1861" s="111">
        <f>(b*f_cd/L1861)*SUM(U1861:Y1861)+SUM(Q1861:R1861)</f>
        <v/>
      </c>
      <c r="AF1861" s="112">
        <f>AE1861*(K1861-y+e)</f>
        <v/>
      </c>
      <c r="AG1861" s="113">
        <f>(b*f_cd/(L1861^2))*SUM(Z1861:AD1861)+SUM(S1861:T1861)-AF1861</f>
        <v/>
      </c>
      <c r="AH1861" s="114">
        <f>AG1861&lt;0</f>
        <v/>
      </c>
      <c r="AI1861" s="115">
        <f>IF(A1861=1,FALSE,(AND(AQ1861,AH1861,NOT(AI1860))))</f>
        <v/>
      </c>
      <c r="AJ1861" s="116">
        <f>(b*f_cd/L1861)*(a_1/2*J1861^2+a_2/3*J1861^3+a_3/4*J1861^4+a_4/5*J1861^5+a_5/6*J1861^6)+SUM(Q1861:R1861)</f>
        <v/>
      </c>
      <c r="AK1861">
        <f>AJ1861*(K1861-y+e)</f>
        <v/>
      </c>
      <c r="AL1861" s="118">
        <f>(b*f_cd/(L1861^2))*(a_1/3*J1861^3+a_2/4*J1861^4+a_3/5*J1861^5+a_4/6*J1861^6+a_5/7*J1861^7)+SUM(S1861:T1861)-AK1861</f>
        <v/>
      </c>
      <c r="AM1861" s="114">
        <f>AL1861&gt;0</f>
        <v/>
      </c>
      <c r="AN1861" s="115">
        <f>IF(A1861=1,FALSE,(AND(AQ1861,AM1861,NOT(AN1860))))</f>
        <v/>
      </c>
      <c r="AO1861">
        <f>IF(D1861=1,AND(AH1861,NOT(AI1861)),AND(AM1861,NOT(AN1861)))</f>
        <v/>
      </c>
      <c r="AP1861" s="119">
        <f>IF(D1861=1,AI1861,AN1861)</f>
        <v/>
      </c>
      <c r="AQ1861" s="125">
        <f>ABS(E1861)&lt;$AQ$2</f>
        <v/>
      </c>
      <c r="AS1861">
        <f>IF(AP1861,MAX(AS$3:AS1859)+1,"")</f>
        <v/>
      </c>
    </row>
    <row r="1862">
      <c r="A1862" t="n">
        <v>1772</v>
      </c>
      <c r="B1862" s="131">
        <f>IF(A1862=1,0,IF(AP1862,0.1*ε_cu1cd,0))</f>
        <v/>
      </c>
      <c r="C1862" s="131">
        <f>IF(A1862=1,0.1*ε_cu1cd,C1861+B1861)</f>
        <v/>
      </c>
      <c r="D1862" s="113">
        <f>IF('Нормальний переріз'!$D$68&gt;0,1,2)</f>
        <v/>
      </c>
      <c r="E1862" s="144">
        <f>IF(D1862=1,F1862,G1862)</f>
        <v/>
      </c>
      <c r="F1862" s="124">
        <f>IF(AI1861,0.11*ε_cu1cd,IF(AH1861,F1861*0.01,F1861))</f>
        <v/>
      </c>
      <c r="G1862" s="124">
        <f>IF(AP1861,-0.1*ε_cu1cd,IF(AM1861,G1861*0.01,G1861))</f>
        <v/>
      </c>
      <c r="H1862" s="113">
        <f>IF(A1862=1,E1862,IF(AO1861,H1861-E1861+E1862,IF(AP1861,0.8*H1861,H1861+E1862)))</f>
        <v/>
      </c>
      <c r="I1862" s="169">
        <f>(C1862-H1862)/h</f>
        <v/>
      </c>
      <c r="J1862">
        <f>C1862/(ε_c1cd)</f>
        <v/>
      </c>
      <c r="K1862">
        <f>C1862/I1862</f>
        <v/>
      </c>
      <c r="L1862" s="131">
        <f>I1862/(ε_c1cd)</f>
        <v/>
      </c>
      <c r="M1862">
        <f>I1862*(K1862-Z_s1)</f>
        <v/>
      </c>
      <c r="N1862">
        <f>I1862*(K1862-Z_s2)</f>
        <v/>
      </c>
      <c r="O1862">
        <f>E_s*M1862</f>
        <v/>
      </c>
      <c r="P1862">
        <f>E_s*N1862</f>
        <v/>
      </c>
      <c r="Q1862">
        <f>O1862*A_s1</f>
        <v/>
      </c>
      <c r="R1862">
        <f>P1862*A_s2</f>
        <v/>
      </c>
      <c r="S1862">
        <f>Q1862*($K1862-Z_s1)</f>
        <v/>
      </c>
      <c r="T1862">
        <f>R1862*($K1862-Z_s2)</f>
        <v/>
      </c>
      <c r="U1862">
        <f>(INDIRECT("a_"&amp;U$2)/(U$2+1))*(($C1862^(U$2+1)-$H1862^(U$2+1))/(ε_c1cd^(U$2+1)))</f>
        <v/>
      </c>
      <c r="V1862">
        <f>(INDIRECT("a_"&amp;V$2)/(V$2+1))*(($C1862^(V$2+1)-$H1862^(V$2+1))/(ε_c1cd^(V$2+1)))</f>
        <v/>
      </c>
      <c r="W1862">
        <f>(INDIRECT("a_"&amp;W$2)/(W$2+1))*(($C1862^(W$2+1)-$H1862^(W$2+1))/(ε_c1cd^(W$2+1)))</f>
        <v/>
      </c>
      <c r="X1862">
        <f>(INDIRECT("a_"&amp;X$2)/(X$2+1))*(($C1862^(X$2+1)-$H1862^(X$2+1))/(ε_c1cd^(X$2+1)))</f>
        <v/>
      </c>
      <c r="Y1862">
        <f>(INDIRECT("a_"&amp;Y$2)/(Y$2+1))*(($C1862^(Y$2+1)-$H1862^(Y$2+1))/(ε_c1cd^(Y$2+1)))</f>
        <v/>
      </c>
      <c r="Z1862">
        <f>(INDIRECT("a_"&amp;Z$2)/(Z$2+2))*(($C1862^(Z$2+2)-$H1862^(Z$2+2))/(ε_c1cd^(Z$2+2)))</f>
        <v/>
      </c>
      <c r="AA1862">
        <f>(INDIRECT("a_"&amp;AA$2)/(AA$2+2))*(($C1862^(AA$2+2)-$H1862^(AA$2+2))/(ε_c1cd^(AA$2+2)))</f>
        <v/>
      </c>
      <c r="AB1862">
        <f>(INDIRECT("a_"&amp;AB$2)/(AB$2+2))*(($C1862^(AB$2+2)-$H1862^(AB$2+2))/(ε_c1cd^(AB$2+2)))</f>
        <v/>
      </c>
      <c r="AC1862">
        <f>(INDIRECT("a_"&amp;AC$2)/(AC$2+2))*(($C1862^(AC$2+2)-$H1862^(AC$2+2))/(ε_c1cd^(AC$2+2)))</f>
        <v/>
      </c>
      <c r="AD1862">
        <f>(INDIRECT("a_"&amp;AD$2)/(AD$2+2))*(($C1862^(AD$2+2)-$H1862^(AD$2+2))/(ε_c1cd^(AD$2+2)))</f>
        <v/>
      </c>
      <c r="AE1862" s="111">
        <f>(b*f_cd/L1862)*SUM(U1862:Y1862)+SUM(Q1862:R1862)</f>
        <v/>
      </c>
      <c r="AF1862" s="112">
        <f>AE1862*(K1862-y+e)</f>
        <v/>
      </c>
      <c r="AG1862" s="113">
        <f>(b*f_cd/(L1862^2))*SUM(Z1862:AD1862)+SUM(S1862:T1862)-AF1862</f>
        <v/>
      </c>
      <c r="AH1862" s="114">
        <f>AG1862&lt;0</f>
        <v/>
      </c>
      <c r="AI1862" s="115">
        <f>IF(A1862=1,FALSE,(AND(AQ1862,AH1862,NOT(AI1861))))</f>
        <v/>
      </c>
      <c r="AJ1862" s="116">
        <f>(b*f_cd/L1862)*(a_1/2*J1862^2+a_2/3*J1862^3+a_3/4*J1862^4+a_4/5*J1862^5+a_5/6*J1862^6)+SUM(Q1862:R1862)</f>
        <v/>
      </c>
      <c r="AK1862">
        <f>AJ1862*(K1862-y+e)</f>
        <v/>
      </c>
      <c r="AL1862" s="118">
        <f>(b*f_cd/(L1862^2))*(a_1/3*J1862^3+a_2/4*J1862^4+a_3/5*J1862^5+a_4/6*J1862^6+a_5/7*J1862^7)+SUM(S1862:T1862)-AK1862</f>
        <v/>
      </c>
      <c r="AM1862" s="114">
        <f>AL1862&gt;0</f>
        <v/>
      </c>
      <c r="AN1862" s="115">
        <f>IF(A1862=1,FALSE,(AND(AQ1862,AM1862,NOT(AN1861))))</f>
        <v/>
      </c>
      <c r="AO1862">
        <f>IF(D1862=1,AND(AH1862,NOT(AI1862)),AND(AM1862,NOT(AN1862)))</f>
        <v/>
      </c>
      <c r="AP1862" s="119">
        <f>IF(D1862=1,AI1862,AN1862)</f>
        <v/>
      </c>
      <c r="AQ1862" s="125">
        <f>ABS(E1862)&lt;$AQ$2</f>
        <v/>
      </c>
      <c r="AS1862">
        <f>IF(AP1862,MAX(AS$3:AS1860)+1,"")</f>
        <v/>
      </c>
    </row>
    <row r="1863">
      <c r="A1863" t="n">
        <v>1773</v>
      </c>
      <c r="B1863" s="131">
        <f>IF(A1863=1,0,IF(AP1863,0.1*ε_cu1cd,0))</f>
        <v/>
      </c>
      <c r="C1863" s="131">
        <f>IF(A1863=1,0.1*ε_cu1cd,C1862+B1862)</f>
        <v/>
      </c>
      <c r="D1863" s="113">
        <f>IF('Нормальний переріз'!$D$68&gt;0,1,2)</f>
        <v/>
      </c>
      <c r="E1863" s="144">
        <f>IF(D1863=1,F1863,G1863)</f>
        <v/>
      </c>
      <c r="F1863" s="124">
        <f>IF(AI1862,0.11*ε_cu1cd,IF(AH1862,F1862*0.01,F1862))</f>
        <v/>
      </c>
      <c r="G1863" s="124">
        <f>IF(AP1862,-0.1*ε_cu1cd,IF(AM1862,G1862*0.01,G1862))</f>
        <v/>
      </c>
      <c r="H1863" s="113">
        <f>IF(A1863=1,E1863,IF(AO1862,H1862-E1862+E1863,IF(AP1862,0.8*H1862,H1862+E1863)))</f>
        <v/>
      </c>
      <c r="I1863" s="169">
        <f>(C1863-H1863)/h</f>
        <v/>
      </c>
      <c r="J1863">
        <f>C1863/(ε_c1cd)</f>
        <v/>
      </c>
      <c r="K1863">
        <f>C1863/I1863</f>
        <v/>
      </c>
      <c r="L1863" s="131">
        <f>I1863/(ε_c1cd)</f>
        <v/>
      </c>
      <c r="M1863">
        <f>I1863*(K1863-Z_s1)</f>
        <v/>
      </c>
      <c r="N1863">
        <f>I1863*(K1863-Z_s2)</f>
        <v/>
      </c>
      <c r="O1863">
        <f>E_s*M1863</f>
        <v/>
      </c>
      <c r="P1863">
        <f>E_s*N1863</f>
        <v/>
      </c>
      <c r="Q1863">
        <f>O1863*A_s1</f>
        <v/>
      </c>
      <c r="R1863">
        <f>P1863*A_s2</f>
        <v/>
      </c>
      <c r="S1863">
        <f>Q1863*($K1863-Z_s1)</f>
        <v/>
      </c>
      <c r="T1863">
        <f>R1863*($K1863-Z_s2)</f>
        <v/>
      </c>
      <c r="U1863">
        <f>(INDIRECT("a_"&amp;U$2)/(U$2+1))*(($C1863^(U$2+1)-$H1863^(U$2+1))/(ε_c1cd^(U$2+1)))</f>
        <v/>
      </c>
      <c r="V1863">
        <f>(INDIRECT("a_"&amp;V$2)/(V$2+1))*(($C1863^(V$2+1)-$H1863^(V$2+1))/(ε_c1cd^(V$2+1)))</f>
        <v/>
      </c>
      <c r="W1863">
        <f>(INDIRECT("a_"&amp;W$2)/(W$2+1))*(($C1863^(W$2+1)-$H1863^(W$2+1))/(ε_c1cd^(W$2+1)))</f>
        <v/>
      </c>
      <c r="X1863">
        <f>(INDIRECT("a_"&amp;X$2)/(X$2+1))*(($C1863^(X$2+1)-$H1863^(X$2+1))/(ε_c1cd^(X$2+1)))</f>
        <v/>
      </c>
      <c r="Y1863">
        <f>(INDIRECT("a_"&amp;Y$2)/(Y$2+1))*(($C1863^(Y$2+1)-$H1863^(Y$2+1))/(ε_c1cd^(Y$2+1)))</f>
        <v/>
      </c>
      <c r="Z1863">
        <f>(INDIRECT("a_"&amp;Z$2)/(Z$2+2))*(($C1863^(Z$2+2)-$H1863^(Z$2+2))/(ε_c1cd^(Z$2+2)))</f>
        <v/>
      </c>
      <c r="AA1863">
        <f>(INDIRECT("a_"&amp;AA$2)/(AA$2+2))*(($C1863^(AA$2+2)-$H1863^(AA$2+2))/(ε_c1cd^(AA$2+2)))</f>
        <v/>
      </c>
      <c r="AB1863">
        <f>(INDIRECT("a_"&amp;AB$2)/(AB$2+2))*(($C1863^(AB$2+2)-$H1863^(AB$2+2))/(ε_c1cd^(AB$2+2)))</f>
        <v/>
      </c>
      <c r="AC1863">
        <f>(INDIRECT("a_"&amp;AC$2)/(AC$2+2))*(($C1863^(AC$2+2)-$H1863^(AC$2+2))/(ε_c1cd^(AC$2+2)))</f>
        <v/>
      </c>
      <c r="AD1863">
        <f>(INDIRECT("a_"&amp;AD$2)/(AD$2+2))*(($C1863^(AD$2+2)-$H1863^(AD$2+2))/(ε_c1cd^(AD$2+2)))</f>
        <v/>
      </c>
      <c r="AE1863" s="111">
        <f>(b*f_cd/L1863)*SUM(U1863:Y1863)+SUM(Q1863:R1863)</f>
        <v/>
      </c>
      <c r="AF1863" s="112">
        <f>AE1863*(K1863-y+e)</f>
        <v/>
      </c>
      <c r="AG1863" s="113">
        <f>(b*f_cd/(L1863^2))*SUM(Z1863:AD1863)+SUM(S1863:T1863)-AF1863</f>
        <v/>
      </c>
      <c r="AH1863" s="114">
        <f>AG1863&lt;0</f>
        <v/>
      </c>
      <c r="AI1863" s="115">
        <f>IF(A1863=1,FALSE,(AND(AQ1863,AH1863,NOT(AI1862))))</f>
        <v/>
      </c>
      <c r="AJ1863" s="116">
        <f>(b*f_cd/L1863)*(a_1/2*J1863^2+a_2/3*J1863^3+a_3/4*J1863^4+a_4/5*J1863^5+a_5/6*J1863^6)+SUM(Q1863:R1863)</f>
        <v/>
      </c>
      <c r="AK1863">
        <f>AJ1863*(K1863-y+e)</f>
        <v/>
      </c>
      <c r="AL1863" s="118">
        <f>(b*f_cd/(L1863^2))*(a_1/3*J1863^3+a_2/4*J1863^4+a_3/5*J1863^5+a_4/6*J1863^6+a_5/7*J1863^7)+SUM(S1863:T1863)-AK1863</f>
        <v/>
      </c>
      <c r="AM1863" s="114">
        <f>AL1863&gt;0</f>
        <v/>
      </c>
      <c r="AN1863" s="115">
        <f>IF(A1863=1,FALSE,(AND(AQ1863,AM1863,NOT(AN1862))))</f>
        <v/>
      </c>
      <c r="AO1863">
        <f>IF(D1863=1,AND(AH1863,NOT(AI1863)),AND(AM1863,NOT(AN1863)))</f>
        <v/>
      </c>
      <c r="AP1863" s="119">
        <f>IF(D1863=1,AI1863,AN1863)</f>
        <v/>
      </c>
      <c r="AQ1863" s="125">
        <f>ABS(E1863)&lt;$AQ$2</f>
        <v/>
      </c>
      <c r="AS1863">
        <f>IF(AP1863,MAX(AS$3:AS1861)+1,"")</f>
        <v/>
      </c>
    </row>
    <row r="1864">
      <c r="A1864" t="n">
        <v>1774</v>
      </c>
      <c r="B1864" s="131">
        <f>IF(A1864=1,0,IF(AP1864,0.1*ε_cu1cd,0))</f>
        <v/>
      </c>
      <c r="C1864" s="131">
        <f>IF(A1864=1,0.1*ε_cu1cd,C1863+B1863)</f>
        <v/>
      </c>
      <c r="D1864" s="113">
        <f>IF('Нормальний переріз'!$D$68&gt;0,1,2)</f>
        <v/>
      </c>
      <c r="E1864" s="144">
        <f>IF(D1864=1,F1864,G1864)</f>
        <v/>
      </c>
      <c r="F1864" s="124">
        <f>IF(AI1863,0.11*ε_cu1cd,IF(AH1863,F1863*0.01,F1863))</f>
        <v/>
      </c>
      <c r="G1864" s="124">
        <f>IF(AP1863,-0.1*ε_cu1cd,IF(AM1863,G1863*0.01,G1863))</f>
        <v/>
      </c>
      <c r="H1864" s="113">
        <f>IF(A1864=1,E1864,IF(AO1863,H1863-E1863+E1864,IF(AP1863,0.8*H1863,H1863+E1864)))</f>
        <v/>
      </c>
      <c r="I1864" s="169">
        <f>(C1864-H1864)/h</f>
        <v/>
      </c>
      <c r="J1864">
        <f>C1864/(ε_c1cd)</f>
        <v/>
      </c>
      <c r="K1864">
        <f>C1864/I1864</f>
        <v/>
      </c>
      <c r="L1864" s="131">
        <f>I1864/(ε_c1cd)</f>
        <v/>
      </c>
      <c r="M1864">
        <f>I1864*(K1864-Z_s1)</f>
        <v/>
      </c>
      <c r="N1864">
        <f>I1864*(K1864-Z_s2)</f>
        <v/>
      </c>
      <c r="O1864">
        <f>E_s*M1864</f>
        <v/>
      </c>
      <c r="P1864">
        <f>E_s*N1864</f>
        <v/>
      </c>
      <c r="Q1864">
        <f>O1864*A_s1</f>
        <v/>
      </c>
      <c r="R1864">
        <f>P1864*A_s2</f>
        <v/>
      </c>
      <c r="S1864">
        <f>Q1864*($K1864-Z_s1)</f>
        <v/>
      </c>
      <c r="T1864">
        <f>R1864*($K1864-Z_s2)</f>
        <v/>
      </c>
      <c r="U1864">
        <f>(INDIRECT("a_"&amp;U$2)/(U$2+1))*(($C1864^(U$2+1)-$H1864^(U$2+1))/(ε_c1cd^(U$2+1)))</f>
        <v/>
      </c>
      <c r="V1864">
        <f>(INDIRECT("a_"&amp;V$2)/(V$2+1))*(($C1864^(V$2+1)-$H1864^(V$2+1))/(ε_c1cd^(V$2+1)))</f>
        <v/>
      </c>
      <c r="W1864">
        <f>(INDIRECT("a_"&amp;W$2)/(W$2+1))*(($C1864^(W$2+1)-$H1864^(W$2+1))/(ε_c1cd^(W$2+1)))</f>
        <v/>
      </c>
      <c r="X1864">
        <f>(INDIRECT("a_"&amp;X$2)/(X$2+1))*(($C1864^(X$2+1)-$H1864^(X$2+1))/(ε_c1cd^(X$2+1)))</f>
        <v/>
      </c>
      <c r="Y1864">
        <f>(INDIRECT("a_"&amp;Y$2)/(Y$2+1))*(($C1864^(Y$2+1)-$H1864^(Y$2+1))/(ε_c1cd^(Y$2+1)))</f>
        <v/>
      </c>
      <c r="Z1864">
        <f>(INDIRECT("a_"&amp;Z$2)/(Z$2+2))*(($C1864^(Z$2+2)-$H1864^(Z$2+2))/(ε_c1cd^(Z$2+2)))</f>
        <v/>
      </c>
      <c r="AA1864">
        <f>(INDIRECT("a_"&amp;AA$2)/(AA$2+2))*(($C1864^(AA$2+2)-$H1864^(AA$2+2))/(ε_c1cd^(AA$2+2)))</f>
        <v/>
      </c>
      <c r="AB1864">
        <f>(INDIRECT("a_"&amp;AB$2)/(AB$2+2))*(($C1864^(AB$2+2)-$H1864^(AB$2+2))/(ε_c1cd^(AB$2+2)))</f>
        <v/>
      </c>
      <c r="AC1864">
        <f>(INDIRECT("a_"&amp;AC$2)/(AC$2+2))*(($C1864^(AC$2+2)-$H1864^(AC$2+2))/(ε_c1cd^(AC$2+2)))</f>
        <v/>
      </c>
      <c r="AD1864">
        <f>(INDIRECT("a_"&amp;AD$2)/(AD$2+2))*(($C1864^(AD$2+2)-$H1864^(AD$2+2))/(ε_c1cd^(AD$2+2)))</f>
        <v/>
      </c>
      <c r="AE1864" s="111">
        <f>(b*f_cd/L1864)*SUM(U1864:Y1864)+SUM(Q1864:R1864)</f>
        <v/>
      </c>
      <c r="AF1864" s="112">
        <f>AE1864*(K1864-y+e)</f>
        <v/>
      </c>
      <c r="AG1864" s="113">
        <f>(b*f_cd/(L1864^2))*SUM(Z1864:AD1864)+SUM(S1864:T1864)-AF1864</f>
        <v/>
      </c>
      <c r="AH1864" s="114">
        <f>AG1864&lt;0</f>
        <v/>
      </c>
      <c r="AI1864" s="115">
        <f>IF(A1864=1,FALSE,(AND(AQ1864,AH1864,NOT(AI1863))))</f>
        <v/>
      </c>
      <c r="AJ1864" s="116">
        <f>(b*f_cd/L1864)*(a_1/2*J1864^2+a_2/3*J1864^3+a_3/4*J1864^4+a_4/5*J1864^5+a_5/6*J1864^6)+SUM(Q1864:R1864)</f>
        <v/>
      </c>
      <c r="AK1864">
        <f>AJ1864*(K1864-y+e)</f>
        <v/>
      </c>
      <c r="AL1864" s="118">
        <f>(b*f_cd/(L1864^2))*(a_1/3*J1864^3+a_2/4*J1864^4+a_3/5*J1864^5+a_4/6*J1864^6+a_5/7*J1864^7)+SUM(S1864:T1864)-AK1864</f>
        <v/>
      </c>
      <c r="AM1864" s="114">
        <f>AL1864&gt;0</f>
        <v/>
      </c>
      <c r="AN1864" s="115">
        <f>IF(A1864=1,FALSE,(AND(AQ1864,AM1864,NOT(AN1863))))</f>
        <v/>
      </c>
      <c r="AO1864">
        <f>IF(D1864=1,AND(AH1864,NOT(AI1864)),AND(AM1864,NOT(AN1864)))</f>
        <v/>
      </c>
      <c r="AP1864" s="119">
        <f>IF(D1864=1,AI1864,AN1864)</f>
        <v/>
      </c>
      <c r="AQ1864" s="125">
        <f>ABS(E1864)&lt;$AQ$2</f>
        <v/>
      </c>
      <c r="AS1864">
        <f>IF(AP1864,MAX(AS$3:AS1862)+1,"")</f>
        <v/>
      </c>
    </row>
    <row r="1865">
      <c r="A1865" t="n">
        <v>1775</v>
      </c>
      <c r="B1865" s="131">
        <f>IF(A1865=1,0,IF(AP1865,0.1*ε_cu1cd,0))</f>
        <v/>
      </c>
      <c r="C1865" s="131">
        <f>IF(A1865=1,0.1*ε_cu1cd,C1864+B1864)</f>
        <v/>
      </c>
      <c r="D1865" s="113">
        <f>IF('Нормальний переріз'!$D$68&gt;0,1,2)</f>
        <v/>
      </c>
      <c r="E1865" s="144">
        <f>IF(D1865=1,F1865,G1865)</f>
        <v/>
      </c>
      <c r="F1865" s="124">
        <f>IF(AI1864,0.11*ε_cu1cd,IF(AH1864,F1864*0.01,F1864))</f>
        <v/>
      </c>
      <c r="G1865" s="124">
        <f>IF(AP1864,-0.1*ε_cu1cd,IF(AM1864,G1864*0.01,G1864))</f>
        <v/>
      </c>
      <c r="H1865" s="113">
        <f>IF(A1865=1,E1865,IF(AO1864,H1864-E1864+E1865,IF(AP1864,0.8*H1864,H1864+E1865)))</f>
        <v/>
      </c>
      <c r="I1865" s="169">
        <f>(C1865-H1865)/h</f>
        <v/>
      </c>
      <c r="J1865">
        <f>C1865/(ε_c1cd)</f>
        <v/>
      </c>
      <c r="K1865">
        <f>C1865/I1865</f>
        <v/>
      </c>
      <c r="L1865" s="131">
        <f>I1865/(ε_c1cd)</f>
        <v/>
      </c>
      <c r="M1865">
        <f>I1865*(K1865-Z_s1)</f>
        <v/>
      </c>
      <c r="N1865">
        <f>I1865*(K1865-Z_s2)</f>
        <v/>
      </c>
      <c r="O1865">
        <f>E_s*M1865</f>
        <v/>
      </c>
      <c r="P1865">
        <f>E_s*N1865</f>
        <v/>
      </c>
      <c r="Q1865">
        <f>O1865*A_s1</f>
        <v/>
      </c>
      <c r="R1865">
        <f>P1865*A_s2</f>
        <v/>
      </c>
      <c r="S1865">
        <f>Q1865*($K1865-Z_s1)</f>
        <v/>
      </c>
      <c r="T1865">
        <f>R1865*($K1865-Z_s2)</f>
        <v/>
      </c>
      <c r="U1865">
        <f>(INDIRECT("a_"&amp;U$2)/(U$2+1))*(($C1865^(U$2+1)-$H1865^(U$2+1))/(ε_c1cd^(U$2+1)))</f>
        <v/>
      </c>
      <c r="V1865">
        <f>(INDIRECT("a_"&amp;V$2)/(V$2+1))*(($C1865^(V$2+1)-$H1865^(V$2+1))/(ε_c1cd^(V$2+1)))</f>
        <v/>
      </c>
      <c r="W1865">
        <f>(INDIRECT("a_"&amp;W$2)/(W$2+1))*(($C1865^(W$2+1)-$H1865^(W$2+1))/(ε_c1cd^(W$2+1)))</f>
        <v/>
      </c>
      <c r="X1865">
        <f>(INDIRECT("a_"&amp;X$2)/(X$2+1))*(($C1865^(X$2+1)-$H1865^(X$2+1))/(ε_c1cd^(X$2+1)))</f>
        <v/>
      </c>
      <c r="Y1865">
        <f>(INDIRECT("a_"&amp;Y$2)/(Y$2+1))*(($C1865^(Y$2+1)-$H1865^(Y$2+1))/(ε_c1cd^(Y$2+1)))</f>
        <v/>
      </c>
      <c r="Z1865">
        <f>(INDIRECT("a_"&amp;Z$2)/(Z$2+2))*(($C1865^(Z$2+2)-$H1865^(Z$2+2))/(ε_c1cd^(Z$2+2)))</f>
        <v/>
      </c>
      <c r="AA1865">
        <f>(INDIRECT("a_"&amp;AA$2)/(AA$2+2))*(($C1865^(AA$2+2)-$H1865^(AA$2+2))/(ε_c1cd^(AA$2+2)))</f>
        <v/>
      </c>
      <c r="AB1865">
        <f>(INDIRECT("a_"&amp;AB$2)/(AB$2+2))*(($C1865^(AB$2+2)-$H1865^(AB$2+2))/(ε_c1cd^(AB$2+2)))</f>
        <v/>
      </c>
      <c r="AC1865">
        <f>(INDIRECT("a_"&amp;AC$2)/(AC$2+2))*(($C1865^(AC$2+2)-$H1865^(AC$2+2))/(ε_c1cd^(AC$2+2)))</f>
        <v/>
      </c>
      <c r="AD1865">
        <f>(INDIRECT("a_"&amp;AD$2)/(AD$2+2))*(($C1865^(AD$2+2)-$H1865^(AD$2+2))/(ε_c1cd^(AD$2+2)))</f>
        <v/>
      </c>
      <c r="AE1865" s="111">
        <f>(b*f_cd/L1865)*SUM(U1865:Y1865)+SUM(Q1865:R1865)</f>
        <v/>
      </c>
      <c r="AF1865" s="112">
        <f>AE1865*(K1865-y+e)</f>
        <v/>
      </c>
      <c r="AG1865" s="113">
        <f>(b*f_cd/(L1865^2))*SUM(Z1865:AD1865)+SUM(S1865:T1865)-AF1865</f>
        <v/>
      </c>
      <c r="AH1865" s="114">
        <f>AG1865&lt;0</f>
        <v/>
      </c>
      <c r="AI1865" s="115">
        <f>IF(A1865=1,FALSE,(AND(AQ1865,AH1865,NOT(AI1864))))</f>
        <v/>
      </c>
      <c r="AJ1865" s="116">
        <f>(b*f_cd/L1865)*(a_1/2*J1865^2+a_2/3*J1865^3+a_3/4*J1865^4+a_4/5*J1865^5+a_5/6*J1865^6)+SUM(Q1865:R1865)</f>
        <v/>
      </c>
      <c r="AK1865">
        <f>AJ1865*(K1865-y+e)</f>
        <v/>
      </c>
      <c r="AL1865" s="118">
        <f>(b*f_cd/(L1865^2))*(a_1/3*J1865^3+a_2/4*J1865^4+a_3/5*J1865^5+a_4/6*J1865^6+a_5/7*J1865^7)+SUM(S1865:T1865)-AK1865</f>
        <v/>
      </c>
      <c r="AM1865" s="114">
        <f>AL1865&gt;0</f>
        <v/>
      </c>
      <c r="AN1865" s="115">
        <f>IF(A1865=1,FALSE,(AND(AQ1865,AM1865,NOT(AN1864))))</f>
        <v/>
      </c>
      <c r="AO1865">
        <f>IF(D1865=1,AND(AH1865,NOT(AI1865)),AND(AM1865,NOT(AN1865)))</f>
        <v/>
      </c>
      <c r="AP1865" s="119">
        <f>IF(D1865=1,AI1865,AN1865)</f>
        <v/>
      </c>
      <c r="AQ1865" s="125">
        <f>ABS(E1865)&lt;$AQ$2</f>
        <v/>
      </c>
      <c r="AS1865">
        <f>IF(AP1865,MAX(AS$3:AS1863)+1,"")</f>
        <v/>
      </c>
    </row>
    <row r="1866">
      <c r="A1866" t="n">
        <v>1776</v>
      </c>
      <c r="B1866" s="131">
        <f>IF(A1866=1,0,IF(AP1866,0.1*ε_cu1cd,0))</f>
        <v/>
      </c>
      <c r="C1866" s="131">
        <f>IF(A1866=1,0.1*ε_cu1cd,C1865+B1865)</f>
        <v/>
      </c>
      <c r="D1866" s="113">
        <f>IF('Нормальний переріз'!$D$68&gt;0,1,2)</f>
        <v/>
      </c>
      <c r="E1866" s="144">
        <f>IF(D1866=1,F1866,G1866)</f>
        <v/>
      </c>
      <c r="F1866" s="124">
        <f>IF(AI1865,0.11*ε_cu1cd,IF(AH1865,F1865*0.01,F1865))</f>
        <v/>
      </c>
      <c r="G1866" s="124">
        <f>IF(AP1865,-0.1*ε_cu1cd,IF(AM1865,G1865*0.01,G1865))</f>
        <v/>
      </c>
      <c r="H1866" s="113">
        <f>IF(A1866=1,E1866,IF(AO1865,H1865-E1865+E1866,IF(AP1865,0.8*H1865,H1865+E1866)))</f>
        <v/>
      </c>
      <c r="I1866" s="169">
        <f>(C1866-H1866)/h</f>
        <v/>
      </c>
      <c r="J1866">
        <f>C1866/(ε_c1cd)</f>
        <v/>
      </c>
      <c r="K1866">
        <f>C1866/I1866</f>
        <v/>
      </c>
      <c r="L1866" s="131">
        <f>I1866/(ε_c1cd)</f>
        <v/>
      </c>
      <c r="M1866">
        <f>I1866*(K1866-Z_s1)</f>
        <v/>
      </c>
      <c r="N1866">
        <f>I1866*(K1866-Z_s2)</f>
        <v/>
      </c>
      <c r="O1866">
        <f>E_s*M1866</f>
        <v/>
      </c>
      <c r="P1866">
        <f>E_s*N1866</f>
        <v/>
      </c>
      <c r="Q1866">
        <f>O1866*A_s1</f>
        <v/>
      </c>
      <c r="R1866">
        <f>P1866*A_s2</f>
        <v/>
      </c>
      <c r="S1866">
        <f>Q1866*($K1866-Z_s1)</f>
        <v/>
      </c>
      <c r="T1866">
        <f>R1866*($K1866-Z_s2)</f>
        <v/>
      </c>
      <c r="U1866">
        <f>(INDIRECT("a_"&amp;U$2)/(U$2+1))*(($C1866^(U$2+1)-$H1866^(U$2+1))/(ε_c1cd^(U$2+1)))</f>
        <v/>
      </c>
      <c r="V1866">
        <f>(INDIRECT("a_"&amp;V$2)/(V$2+1))*(($C1866^(V$2+1)-$H1866^(V$2+1))/(ε_c1cd^(V$2+1)))</f>
        <v/>
      </c>
      <c r="W1866">
        <f>(INDIRECT("a_"&amp;W$2)/(W$2+1))*(($C1866^(W$2+1)-$H1866^(W$2+1))/(ε_c1cd^(W$2+1)))</f>
        <v/>
      </c>
      <c r="X1866">
        <f>(INDIRECT("a_"&amp;X$2)/(X$2+1))*(($C1866^(X$2+1)-$H1866^(X$2+1))/(ε_c1cd^(X$2+1)))</f>
        <v/>
      </c>
      <c r="Y1866">
        <f>(INDIRECT("a_"&amp;Y$2)/(Y$2+1))*(($C1866^(Y$2+1)-$H1866^(Y$2+1))/(ε_c1cd^(Y$2+1)))</f>
        <v/>
      </c>
      <c r="Z1866">
        <f>(INDIRECT("a_"&amp;Z$2)/(Z$2+2))*(($C1866^(Z$2+2)-$H1866^(Z$2+2))/(ε_c1cd^(Z$2+2)))</f>
        <v/>
      </c>
      <c r="AA1866">
        <f>(INDIRECT("a_"&amp;AA$2)/(AA$2+2))*(($C1866^(AA$2+2)-$H1866^(AA$2+2))/(ε_c1cd^(AA$2+2)))</f>
        <v/>
      </c>
      <c r="AB1866">
        <f>(INDIRECT("a_"&amp;AB$2)/(AB$2+2))*(($C1866^(AB$2+2)-$H1866^(AB$2+2))/(ε_c1cd^(AB$2+2)))</f>
        <v/>
      </c>
      <c r="AC1866">
        <f>(INDIRECT("a_"&amp;AC$2)/(AC$2+2))*(($C1866^(AC$2+2)-$H1866^(AC$2+2))/(ε_c1cd^(AC$2+2)))</f>
        <v/>
      </c>
      <c r="AD1866">
        <f>(INDIRECT("a_"&amp;AD$2)/(AD$2+2))*(($C1866^(AD$2+2)-$H1866^(AD$2+2))/(ε_c1cd^(AD$2+2)))</f>
        <v/>
      </c>
      <c r="AE1866" s="111">
        <f>(b*f_cd/L1866)*SUM(U1866:Y1866)+SUM(Q1866:R1866)</f>
        <v/>
      </c>
      <c r="AF1866" s="112">
        <f>AE1866*(K1866-y+e)</f>
        <v/>
      </c>
      <c r="AG1866" s="113">
        <f>(b*f_cd/(L1866^2))*SUM(Z1866:AD1866)+SUM(S1866:T1866)-AF1866</f>
        <v/>
      </c>
      <c r="AH1866" s="114">
        <f>AG1866&lt;0</f>
        <v/>
      </c>
      <c r="AI1866" s="115">
        <f>IF(A1866=1,FALSE,(AND(AQ1866,AH1866,NOT(AI1865))))</f>
        <v/>
      </c>
      <c r="AJ1866" s="116">
        <f>(b*f_cd/L1866)*(a_1/2*J1866^2+a_2/3*J1866^3+a_3/4*J1866^4+a_4/5*J1866^5+a_5/6*J1866^6)+SUM(Q1866:R1866)</f>
        <v/>
      </c>
      <c r="AK1866">
        <f>AJ1866*(K1866-y+e)</f>
        <v/>
      </c>
      <c r="AL1866" s="118">
        <f>(b*f_cd/(L1866^2))*(a_1/3*J1866^3+a_2/4*J1866^4+a_3/5*J1866^5+a_4/6*J1866^6+a_5/7*J1866^7)+SUM(S1866:T1866)-AK1866</f>
        <v/>
      </c>
      <c r="AM1866" s="114">
        <f>AL1866&gt;0</f>
        <v/>
      </c>
      <c r="AN1866" s="115">
        <f>IF(A1866=1,FALSE,(AND(AQ1866,AM1866,NOT(AN1865))))</f>
        <v/>
      </c>
      <c r="AO1866">
        <f>IF(D1866=1,AND(AH1866,NOT(AI1866)),AND(AM1866,NOT(AN1866)))</f>
        <v/>
      </c>
      <c r="AP1866" s="119">
        <f>IF(D1866=1,AI1866,AN1866)</f>
        <v/>
      </c>
      <c r="AQ1866" s="125">
        <f>ABS(E1866)&lt;$AQ$2</f>
        <v/>
      </c>
      <c r="AS1866">
        <f>IF(AP1866,MAX(AS$3:AS1864)+1,"")</f>
        <v/>
      </c>
    </row>
    <row r="1867">
      <c r="A1867" t="n">
        <v>1777</v>
      </c>
      <c r="B1867" s="131">
        <f>IF(A1867=1,0,IF(AP1867,0.1*ε_cu1cd,0))</f>
        <v/>
      </c>
      <c r="C1867" s="131">
        <f>IF(A1867=1,0.1*ε_cu1cd,C1866+B1866)</f>
        <v/>
      </c>
      <c r="D1867" s="113">
        <f>IF('Нормальний переріз'!$D$68&gt;0,1,2)</f>
        <v/>
      </c>
      <c r="E1867" s="144">
        <f>IF(D1867=1,F1867,G1867)</f>
        <v/>
      </c>
      <c r="F1867" s="124">
        <f>IF(AI1866,0.11*ε_cu1cd,IF(AH1866,F1866*0.01,F1866))</f>
        <v/>
      </c>
      <c r="G1867" s="124">
        <f>IF(AP1866,-0.1*ε_cu1cd,IF(AM1866,G1866*0.01,G1866))</f>
        <v/>
      </c>
      <c r="H1867" s="113">
        <f>IF(A1867=1,E1867,IF(AO1866,H1866-E1866+E1867,IF(AP1866,0.8*H1866,H1866+E1867)))</f>
        <v/>
      </c>
      <c r="I1867" s="169">
        <f>(C1867-H1867)/h</f>
        <v/>
      </c>
      <c r="J1867">
        <f>C1867/(ε_c1cd)</f>
        <v/>
      </c>
      <c r="K1867">
        <f>C1867/I1867</f>
        <v/>
      </c>
      <c r="L1867" s="131">
        <f>I1867/(ε_c1cd)</f>
        <v/>
      </c>
      <c r="M1867">
        <f>I1867*(K1867-Z_s1)</f>
        <v/>
      </c>
      <c r="N1867">
        <f>I1867*(K1867-Z_s2)</f>
        <v/>
      </c>
      <c r="O1867">
        <f>E_s*M1867</f>
        <v/>
      </c>
      <c r="P1867">
        <f>E_s*N1867</f>
        <v/>
      </c>
      <c r="Q1867">
        <f>O1867*A_s1</f>
        <v/>
      </c>
      <c r="R1867">
        <f>P1867*A_s2</f>
        <v/>
      </c>
      <c r="S1867">
        <f>Q1867*($K1867-Z_s1)</f>
        <v/>
      </c>
      <c r="T1867">
        <f>R1867*($K1867-Z_s2)</f>
        <v/>
      </c>
      <c r="U1867">
        <f>(INDIRECT("a_"&amp;U$2)/(U$2+1))*(($C1867^(U$2+1)-$H1867^(U$2+1))/(ε_c1cd^(U$2+1)))</f>
        <v/>
      </c>
      <c r="V1867">
        <f>(INDIRECT("a_"&amp;V$2)/(V$2+1))*(($C1867^(V$2+1)-$H1867^(V$2+1))/(ε_c1cd^(V$2+1)))</f>
        <v/>
      </c>
      <c r="W1867">
        <f>(INDIRECT("a_"&amp;W$2)/(W$2+1))*(($C1867^(W$2+1)-$H1867^(W$2+1))/(ε_c1cd^(W$2+1)))</f>
        <v/>
      </c>
      <c r="X1867">
        <f>(INDIRECT("a_"&amp;X$2)/(X$2+1))*(($C1867^(X$2+1)-$H1867^(X$2+1))/(ε_c1cd^(X$2+1)))</f>
        <v/>
      </c>
      <c r="Y1867">
        <f>(INDIRECT("a_"&amp;Y$2)/(Y$2+1))*(($C1867^(Y$2+1)-$H1867^(Y$2+1))/(ε_c1cd^(Y$2+1)))</f>
        <v/>
      </c>
      <c r="Z1867">
        <f>(INDIRECT("a_"&amp;Z$2)/(Z$2+2))*(($C1867^(Z$2+2)-$H1867^(Z$2+2))/(ε_c1cd^(Z$2+2)))</f>
        <v/>
      </c>
      <c r="AA1867">
        <f>(INDIRECT("a_"&amp;AA$2)/(AA$2+2))*(($C1867^(AA$2+2)-$H1867^(AA$2+2))/(ε_c1cd^(AA$2+2)))</f>
        <v/>
      </c>
      <c r="AB1867">
        <f>(INDIRECT("a_"&amp;AB$2)/(AB$2+2))*(($C1867^(AB$2+2)-$H1867^(AB$2+2))/(ε_c1cd^(AB$2+2)))</f>
        <v/>
      </c>
      <c r="AC1867">
        <f>(INDIRECT("a_"&amp;AC$2)/(AC$2+2))*(($C1867^(AC$2+2)-$H1867^(AC$2+2))/(ε_c1cd^(AC$2+2)))</f>
        <v/>
      </c>
      <c r="AD1867">
        <f>(INDIRECT("a_"&amp;AD$2)/(AD$2+2))*(($C1867^(AD$2+2)-$H1867^(AD$2+2))/(ε_c1cd^(AD$2+2)))</f>
        <v/>
      </c>
      <c r="AE1867" s="111">
        <f>(b*f_cd/L1867)*SUM(U1867:Y1867)+SUM(Q1867:R1867)</f>
        <v/>
      </c>
      <c r="AF1867" s="112">
        <f>AE1867*(K1867-y+e)</f>
        <v/>
      </c>
      <c r="AG1867" s="113">
        <f>(b*f_cd/(L1867^2))*SUM(Z1867:AD1867)+SUM(S1867:T1867)-AF1867</f>
        <v/>
      </c>
      <c r="AH1867" s="114">
        <f>AG1867&lt;0</f>
        <v/>
      </c>
      <c r="AI1867" s="115">
        <f>IF(A1867=1,FALSE,(AND(AQ1867,AH1867,NOT(AI1866))))</f>
        <v/>
      </c>
      <c r="AJ1867" s="116">
        <f>(b*f_cd/L1867)*(a_1/2*J1867^2+a_2/3*J1867^3+a_3/4*J1867^4+a_4/5*J1867^5+a_5/6*J1867^6)+SUM(Q1867:R1867)</f>
        <v/>
      </c>
      <c r="AK1867">
        <f>AJ1867*(K1867-y+e)</f>
        <v/>
      </c>
      <c r="AL1867" s="118">
        <f>(b*f_cd/(L1867^2))*(a_1/3*J1867^3+a_2/4*J1867^4+a_3/5*J1867^5+a_4/6*J1867^6+a_5/7*J1867^7)+SUM(S1867:T1867)-AK1867</f>
        <v/>
      </c>
      <c r="AM1867" s="114">
        <f>AL1867&gt;0</f>
        <v/>
      </c>
      <c r="AN1867" s="115">
        <f>IF(A1867=1,FALSE,(AND(AQ1867,AM1867,NOT(AN1866))))</f>
        <v/>
      </c>
      <c r="AO1867">
        <f>IF(D1867=1,AND(AH1867,NOT(AI1867)),AND(AM1867,NOT(AN1867)))</f>
        <v/>
      </c>
      <c r="AP1867" s="119">
        <f>IF(D1867=1,AI1867,AN1867)</f>
        <v/>
      </c>
      <c r="AQ1867" s="125">
        <f>ABS(E1867)&lt;$AQ$2</f>
        <v/>
      </c>
      <c r="AS1867">
        <f>IF(AP1867,MAX(AS$3:AS1865)+1,"")</f>
        <v/>
      </c>
    </row>
    <row r="1868">
      <c r="A1868" t="n">
        <v>1778</v>
      </c>
      <c r="B1868" s="131">
        <f>IF(A1868=1,0,IF(AP1868,0.1*ε_cu1cd,0))</f>
        <v/>
      </c>
      <c r="C1868" s="131">
        <f>IF(A1868=1,0.1*ε_cu1cd,C1867+B1867)</f>
        <v/>
      </c>
      <c r="D1868" s="113">
        <f>IF('Нормальний переріз'!$D$68&gt;0,1,2)</f>
        <v/>
      </c>
      <c r="E1868" s="144">
        <f>IF(D1868=1,F1868,G1868)</f>
        <v/>
      </c>
      <c r="F1868" s="124">
        <f>IF(AI1867,0.11*ε_cu1cd,IF(AH1867,F1867*0.01,F1867))</f>
        <v/>
      </c>
      <c r="G1868" s="124">
        <f>IF(AP1867,-0.1*ε_cu1cd,IF(AM1867,G1867*0.01,G1867))</f>
        <v/>
      </c>
      <c r="H1868" s="113">
        <f>IF(A1868=1,E1868,IF(AO1867,H1867-E1867+E1868,IF(AP1867,0.8*H1867,H1867+E1868)))</f>
        <v/>
      </c>
      <c r="I1868" s="169">
        <f>(C1868-H1868)/h</f>
        <v/>
      </c>
      <c r="J1868">
        <f>C1868/(ε_c1cd)</f>
        <v/>
      </c>
      <c r="K1868">
        <f>C1868/I1868</f>
        <v/>
      </c>
      <c r="L1868" s="131">
        <f>I1868/(ε_c1cd)</f>
        <v/>
      </c>
      <c r="M1868">
        <f>I1868*(K1868-Z_s1)</f>
        <v/>
      </c>
      <c r="N1868">
        <f>I1868*(K1868-Z_s2)</f>
        <v/>
      </c>
      <c r="O1868">
        <f>E_s*M1868</f>
        <v/>
      </c>
      <c r="P1868">
        <f>E_s*N1868</f>
        <v/>
      </c>
      <c r="Q1868">
        <f>O1868*A_s1</f>
        <v/>
      </c>
      <c r="R1868">
        <f>P1868*A_s2</f>
        <v/>
      </c>
      <c r="S1868">
        <f>Q1868*($K1868-Z_s1)</f>
        <v/>
      </c>
      <c r="T1868">
        <f>R1868*($K1868-Z_s2)</f>
        <v/>
      </c>
      <c r="U1868">
        <f>(INDIRECT("a_"&amp;U$2)/(U$2+1))*(($C1868^(U$2+1)-$H1868^(U$2+1))/(ε_c1cd^(U$2+1)))</f>
        <v/>
      </c>
      <c r="V1868">
        <f>(INDIRECT("a_"&amp;V$2)/(V$2+1))*(($C1868^(V$2+1)-$H1868^(V$2+1))/(ε_c1cd^(V$2+1)))</f>
        <v/>
      </c>
      <c r="W1868">
        <f>(INDIRECT("a_"&amp;W$2)/(W$2+1))*(($C1868^(W$2+1)-$H1868^(W$2+1))/(ε_c1cd^(W$2+1)))</f>
        <v/>
      </c>
      <c r="X1868">
        <f>(INDIRECT("a_"&amp;X$2)/(X$2+1))*(($C1868^(X$2+1)-$H1868^(X$2+1))/(ε_c1cd^(X$2+1)))</f>
        <v/>
      </c>
      <c r="Y1868">
        <f>(INDIRECT("a_"&amp;Y$2)/(Y$2+1))*(($C1868^(Y$2+1)-$H1868^(Y$2+1))/(ε_c1cd^(Y$2+1)))</f>
        <v/>
      </c>
      <c r="Z1868">
        <f>(INDIRECT("a_"&amp;Z$2)/(Z$2+2))*(($C1868^(Z$2+2)-$H1868^(Z$2+2))/(ε_c1cd^(Z$2+2)))</f>
        <v/>
      </c>
      <c r="AA1868">
        <f>(INDIRECT("a_"&amp;AA$2)/(AA$2+2))*(($C1868^(AA$2+2)-$H1868^(AA$2+2))/(ε_c1cd^(AA$2+2)))</f>
        <v/>
      </c>
      <c r="AB1868">
        <f>(INDIRECT("a_"&amp;AB$2)/(AB$2+2))*(($C1868^(AB$2+2)-$H1868^(AB$2+2))/(ε_c1cd^(AB$2+2)))</f>
        <v/>
      </c>
      <c r="AC1868">
        <f>(INDIRECT("a_"&amp;AC$2)/(AC$2+2))*(($C1868^(AC$2+2)-$H1868^(AC$2+2))/(ε_c1cd^(AC$2+2)))</f>
        <v/>
      </c>
      <c r="AD1868">
        <f>(INDIRECT("a_"&amp;AD$2)/(AD$2+2))*(($C1868^(AD$2+2)-$H1868^(AD$2+2))/(ε_c1cd^(AD$2+2)))</f>
        <v/>
      </c>
      <c r="AE1868" s="111">
        <f>(b*f_cd/L1868)*SUM(U1868:Y1868)+SUM(Q1868:R1868)</f>
        <v/>
      </c>
      <c r="AF1868" s="112">
        <f>AE1868*(K1868-y+e)</f>
        <v/>
      </c>
      <c r="AG1868" s="113">
        <f>(b*f_cd/(L1868^2))*SUM(Z1868:AD1868)+SUM(S1868:T1868)-AF1868</f>
        <v/>
      </c>
      <c r="AH1868" s="114">
        <f>AG1868&lt;0</f>
        <v/>
      </c>
      <c r="AI1868" s="115">
        <f>IF(A1868=1,FALSE,(AND(AQ1868,AH1868,NOT(AI1867))))</f>
        <v/>
      </c>
      <c r="AJ1868" s="116">
        <f>(b*f_cd/L1868)*(a_1/2*J1868^2+a_2/3*J1868^3+a_3/4*J1868^4+a_4/5*J1868^5+a_5/6*J1868^6)+SUM(Q1868:R1868)</f>
        <v/>
      </c>
      <c r="AK1868">
        <f>AJ1868*(K1868-y+e)</f>
        <v/>
      </c>
      <c r="AL1868" s="118">
        <f>(b*f_cd/(L1868^2))*(a_1/3*J1868^3+a_2/4*J1868^4+a_3/5*J1868^5+a_4/6*J1868^6+a_5/7*J1868^7)+SUM(S1868:T1868)-AK1868</f>
        <v/>
      </c>
      <c r="AM1868" s="114">
        <f>AL1868&gt;0</f>
        <v/>
      </c>
      <c r="AN1868" s="115">
        <f>IF(A1868=1,FALSE,(AND(AQ1868,AM1868,NOT(AN1867))))</f>
        <v/>
      </c>
      <c r="AO1868">
        <f>IF(D1868=1,AND(AH1868,NOT(AI1868)),AND(AM1868,NOT(AN1868)))</f>
        <v/>
      </c>
      <c r="AP1868" s="119">
        <f>IF(D1868=1,AI1868,AN1868)</f>
        <v/>
      </c>
      <c r="AQ1868" s="125">
        <f>ABS(E1868)&lt;$AQ$2</f>
        <v/>
      </c>
      <c r="AS1868">
        <f>IF(AP1868,MAX(AS$3:AS1866)+1,"")</f>
        <v/>
      </c>
    </row>
    <row r="1869">
      <c r="A1869" t="n">
        <v>1779</v>
      </c>
      <c r="B1869" s="131">
        <f>IF(A1869=1,0,IF(AP1869,0.1*ε_cu1cd,0))</f>
        <v/>
      </c>
      <c r="C1869" s="131">
        <f>IF(A1869=1,0.1*ε_cu1cd,C1868+B1868)</f>
        <v/>
      </c>
      <c r="D1869" s="113">
        <f>IF('Нормальний переріз'!$D$68&gt;0,1,2)</f>
        <v/>
      </c>
      <c r="E1869" s="144">
        <f>IF(D1869=1,F1869,G1869)</f>
        <v/>
      </c>
      <c r="F1869" s="124">
        <f>IF(AI1868,0.11*ε_cu1cd,IF(AH1868,F1868*0.01,F1868))</f>
        <v/>
      </c>
      <c r="G1869" s="124">
        <f>IF(AP1868,-0.1*ε_cu1cd,IF(AM1868,G1868*0.01,G1868))</f>
        <v/>
      </c>
      <c r="H1869" s="113">
        <f>IF(A1869=1,E1869,IF(AO1868,H1868-E1868+E1869,IF(AP1868,0.8*H1868,H1868+E1869)))</f>
        <v/>
      </c>
      <c r="I1869" s="169">
        <f>(C1869-H1869)/h</f>
        <v/>
      </c>
      <c r="J1869">
        <f>C1869/(ε_c1cd)</f>
        <v/>
      </c>
      <c r="K1869">
        <f>C1869/I1869</f>
        <v/>
      </c>
      <c r="L1869" s="131">
        <f>I1869/(ε_c1cd)</f>
        <v/>
      </c>
      <c r="M1869">
        <f>I1869*(K1869-Z_s1)</f>
        <v/>
      </c>
      <c r="N1869">
        <f>I1869*(K1869-Z_s2)</f>
        <v/>
      </c>
      <c r="O1869">
        <f>E_s*M1869</f>
        <v/>
      </c>
      <c r="P1869">
        <f>E_s*N1869</f>
        <v/>
      </c>
      <c r="Q1869">
        <f>O1869*A_s1</f>
        <v/>
      </c>
      <c r="R1869">
        <f>P1869*A_s2</f>
        <v/>
      </c>
      <c r="S1869">
        <f>Q1869*($K1869-Z_s1)</f>
        <v/>
      </c>
      <c r="T1869">
        <f>R1869*($K1869-Z_s2)</f>
        <v/>
      </c>
      <c r="U1869">
        <f>(INDIRECT("a_"&amp;U$2)/(U$2+1))*(($C1869^(U$2+1)-$H1869^(U$2+1))/(ε_c1cd^(U$2+1)))</f>
        <v/>
      </c>
      <c r="V1869">
        <f>(INDIRECT("a_"&amp;V$2)/(V$2+1))*(($C1869^(V$2+1)-$H1869^(V$2+1))/(ε_c1cd^(V$2+1)))</f>
        <v/>
      </c>
      <c r="W1869">
        <f>(INDIRECT("a_"&amp;W$2)/(W$2+1))*(($C1869^(W$2+1)-$H1869^(W$2+1))/(ε_c1cd^(W$2+1)))</f>
        <v/>
      </c>
      <c r="X1869">
        <f>(INDIRECT("a_"&amp;X$2)/(X$2+1))*(($C1869^(X$2+1)-$H1869^(X$2+1))/(ε_c1cd^(X$2+1)))</f>
        <v/>
      </c>
      <c r="Y1869">
        <f>(INDIRECT("a_"&amp;Y$2)/(Y$2+1))*(($C1869^(Y$2+1)-$H1869^(Y$2+1))/(ε_c1cd^(Y$2+1)))</f>
        <v/>
      </c>
      <c r="Z1869">
        <f>(INDIRECT("a_"&amp;Z$2)/(Z$2+2))*(($C1869^(Z$2+2)-$H1869^(Z$2+2))/(ε_c1cd^(Z$2+2)))</f>
        <v/>
      </c>
      <c r="AA1869">
        <f>(INDIRECT("a_"&amp;AA$2)/(AA$2+2))*(($C1869^(AA$2+2)-$H1869^(AA$2+2))/(ε_c1cd^(AA$2+2)))</f>
        <v/>
      </c>
      <c r="AB1869">
        <f>(INDIRECT("a_"&amp;AB$2)/(AB$2+2))*(($C1869^(AB$2+2)-$H1869^(AB$2+2))/(ε_c1cd^(AB$2+2)))</f>
        <v/>
      </c>
      <c r="AC1869">
        <f>(INDIRECT("a_"&amp;AC$2)/(AC$2+2))*(($C1869^(AC$2+2)-$H1869^(AC$2+2))/(ε_c1cd^(AC$2+2)))</f>
        <v/>
      </c>
      <c r="AD1869">
        <f>(INDIRECT("a_"&amp;AD$2)/(AD$2+2))*(($C1869^(AD$2+2)-$H1869^(AD$2+2))/(ε_c1cd^(AD$2+2)))</f>
        <v/>
      </c>
      <c r="AE1869" s="111">
        <f>(b*f_cd/L1869)*SUM(U1869:Y1869)+SUM(Q1869:R1869)</f>
        <v/>
      </c>
      <c r="AF1869" s="112">
        <f>AE1869*(K1869-y+e)</f>
        <v/>
      </c>
      <c r="AG1869" s="113">
        <f>(b*f_cd/(L1869^2))*SUM(Z1869:AD1869)+SUM(S1869:T1869)-AF1869</f>
        <v/>
      </c>
      <c r="AH1869" s="114">
        <f>AG1869&lt;0</f>
        <v/>
      </c>
      <c r="AI1869" s="115">
        <f>IF(A1869=1,FALSE,(AND(AQ1869,AH1869,NOT(AI1868))))</f>
        <v/>
      </c>
      <c r="AJ1869" s="116">
        <f>(b*f_cd/L1869)*(a_1/2*J1869^2+a_2/3*J1869^3+a_3/4*J1869^4+a_4/5*J1869^5+a_5/6*J1869^6)+SUM(Q1869:R1869)</f>
        <v/>
      </c>
      <c r="AK1869">
        <f>AJ1869*(K1869-y+e)</f>
        <v/>
      </c>
      <c r="AL1869" s="118">
        <f>(b*f_cd/(L1869^2))*(a_1/3*J1869^3+a_2/4*J1869^4+a_3/5*J1869^5+a_4/6*J1869^6+a_5/7*J1869^7)+SUM(S1869:T1869)-AK1869</f>
        <v/>
      </c>
      <c r="AM1869" s="114">
        <f>AL1869&gt;0</f>
        <v/>
      </c>
      <c r="AN1869" s="115">
        <f>IF(A1869=1,FALSE,(AND(AQ1869,AM1869,NOT(AN1868))))</f>
        <v/>
      </c>
      <c r="AO1869">
        <f>IF(D1869=1,AND(AH1869,NOT(AI1869)),AND(AM1869,NOT(AN1869)))</f>
        <v/>
      </c>
      <c r="AP1869" s="119">
        <f>IF(D1869=1,AI1869,AN1869)</f>
        <v/>
      </c>
      <c r="AQ1869" s="125">
        <f>ABS(E1869)&lt;$AQ$2</f>
        <v/>
      </c>
      <c r="AS1869">
        <f>IF(AP1869,MAX(AS$3:AS1867)+1,"")</f>
        <v/>
      </c>
    </row>
    <row r="1870">
      <c r="A1870" t="n">
        <v>1780</v>
      </c>
      <c r="B1870" s="131">
        <f>IF(A1870=1,0,IF(AP1870,0.1*ε_cu1cd,0))</f>
        <v/>
      </c>
      <c r="C1870" s="131">
        <f>IF(A1870=1,0.1*ε_cu1cd,C1869+B1869)</f>
        <v/>
      </c>
      <c r="D1870" s="113">
        <f>IF('Нормальний переріз'!$D$68&gt;0,1,2)</f>
        <v/>
      </c>
      <c r="E1870" s="144">
        <f>IF(D1870=1,F1870,G1870)</f>
        <v/>
      </c>
      <c r="F1870" s="124">
        <f>IF(AI1869,0.11*ε_cu1cd,IF(AH1869,F1869*0.01,F1869))</f>
        <v/>
      </c>
      <c r="G1870" s="124">
        <f>IF(AP1869,-0.1*ε_cu1cd,IF(AM1869,G1869*0.01,G1869))</f>
        <v/>
      </c>
      <c r="H1870" s="113">
        <f>IF(A1870=1,E1870,IF(AO1869,H1869-E1869+E1870,IF(AP1869,0.8*H1869,H1869+E1870)))</f>
        <v/>
      </c>
      <c r="I1870" s="169">
        <f>(C1870-H1870)/h</f>
        <v/>
      </c>
      <c r="J1870">
        <f>C1870/(ε_c1cd)</f>
        <v/>
      </c>
      <c r="K1870">
        <f>C1870/I1870</f>
        <v/>
      </c>
      <c r="L1870" s="131">
        <f>I1870/(ε_c1cd)</f>
        <v/>
      </c>
      <c r="M1870">
        <f>I1870*(K1870-Z_s1)</f>
        <v/>
      </c>
      <c r="N1870">
        <f>I1870*(K1870-Z_s2)</f>
        <v/>
      </c>
      <c r="O1870">
        <f>E_s*M1870</f>
        <v/>
      </c>
      <c r="P1870">
        <f>E_s*N1870</f>
        <v/>
      </c>
      <c r="Q1870">
        <f>O1870*A_s1</f>
        <v/>
      </c>
      <c r="R1870">
        <f>P1870*A_s2</f>
        <v/>
      </c>
      <c r="S1870">
        <f>Q1870*($K1870-Z_s1)</f>
        <v/>
      </c>
      <c r="T1870">
        <f>R1870*($K1870-Z_s2)</f>
        <v/>
      </c>
      <c r="U1870">
        <f>(INDIRECT("a_"&amp;U$2)/(U$2+1))*(($C1870^(U$2+1)-$H1870^(U$2+1))/(ε_c1cd^(U$2+1)))</f>
        <v/>
      </c>
      <c r="V1870">
        <f>(INDIRECT("a_"&amp;V$2)/(V$2+1))*(($C1870^(V$2+1)-$H1870^(V$2+1))/(ε_c1cd^(V$2+1)))</f>
        <v/>
      </c>
      <c r="W1870">
        <f>(INDIRECT("a_"&amp;W$2)/(W$2+1))*(($C1870^(W$2+1)-$H1870^(W$2+1))/(ε_c1cd^(W$2+1)))</f>
        <v/>
      </c>
      <c r="X1870">
        <f>(INDIRECT("a_"&amp;X$2)/(X$2+1))*(($C1870^(X$2+1)-$H1870^(X$2+1))/(ε_c1cd^(X$2+1)))</f>
        <v/>
      </c>
      <c r="Y1870">
        <f>(INDIRECT("a_"&amp;Y$2)/(Y$2+1))*(($C1870^(Y$2+1)-$H1870^(Y$2+1))/(ε_c1cd^(Y$2+1)))</f>
        <v/>
      </c>
      <c r="Z1870">
        <f>(INDIRECT("a_"&amp;Z$2)/(Z$2+2))*(($C1870^(Z$2+2)-$H1870^(Z$2+2))/(ε_c1cd^(Z$2+2)))</f>
        <v/>
      </c>
      <c r="AA1870">
        <f>(INDIRECT("a_"&amp;AA$2)/(AA$2+2))*(($C1870^(AA$2+2)-$H1870^(AA$2+2))/(ε_c1cd^(AA$2+2)))</f>
        <v/>
      </c>
      <c r="AB1870">
        <f>(INDIRECT("a_"&amp;AB$2)/(AB$2+2))*(($C1870^(AB$2+2)-$H1870^(AB$2+2))/(ε_c1cd^(AB$2+2)))</f>
        <v/>
      </c>
      <c r="AC1870">
        <f>(INDIRECT("a_"&amp;AC$2)/(AC$2+2))*(($C1870^(AC$2+2)-$H1870^(AC$2+2))/(ε_c1cd^(AC$2+2)))</f>
        <v/>
      </c>
      <c r="AD1870">
        <f>(INDIRECT("a_"&amp;AD$2)/(AD$2+2))*(($C1870^(AD$2+2)-$H1870^(AD$2+2))/(ε_c1cd^(AD$2+2)))</f>
        <v/>
      </c>
      <c r="AE1870" s="111">
        <f>(b*f_cd/L1870)*SUM(U1870:Y1870)+SUM(Q1870:R1870)</f>
        <v/>
      </c>
      <c r="AF1870" s="112">
        <f>AE1870*(K1870-y+e)</f>
        <v/>
      </c>
      <c r="AG1870" s="113">
        <f>(b*f_cd/(L1870^2))*SUM(Z1870:AD1870)+SUM(S1870:T1870)-AF1870</f>
        <v/>
      </c>
      <c r="AH1870" s="114">
        <f>AG1870&lt;0</f>
        <v/>
      </c>
      <c r="AI1870" s="115">
        <f>IF(A1870=1,FALSE,(AND(AQ1870,AH1870,NOT(AI1869))))</f>
        <v/>
      </c>
      <c r="AJ1870" s="116">
        <f>(b*f_cd/L1870)*(a_1/2*J1870^2+a_2/3*J1870^3+a_3/4*J1870^4+a_4/5*J1870^5+a_5/6*J1870^6)+SUM(Q1870:R1870)</f>
        <v/>
      </c>
      <c r="AK1870">
        <f>AJ1870*(K1870-y+e)</f>
        <v/>
      </c>
      <c r="AL1870" s="118">
        <f>(b*f_cd/(L1870^2))*(a_1/3*J1870^3+a_2/4*J1870^4+a_3/5*J1870^5+a_4/6*J1870^6+a_5/7*J1870^7)+SUM(S1870:T1870)-AK1870</f>
        <v/>
      </c>
      <c r="AM1870" s="114">
        <f>AL1870&gt;0</f>
        <v/>
      </c>
      <c r="AN1870" s="115">
        <f>IF(A1870=1,FALSE,(AND(AQ1870,AM1870,NOT(AN1869))))</f>
        <v/>
      </c>
      <c r="AO1870">
        <f>IF(D1870=1,AND(AH1870,NOT(AI1870)),AND(AM1870,NOT(AN1870)))</f>
        <v/>
      </c>
      <c r="AP1870" s="119">
        <f>IF(D1870=1,AI1870,AN1870)</f>
        <v/>
      </c>
      <c r="AQ1870" s="125">
        <f>ABS(E1870)&lt;$AQ$2</f>
        <v/>
      </c>
      <c r="AS1870">
        <f>IF(AP1870,MAX(AS$3:AS1868)+1,"")</f>
        <v/>
      </c>
    </row>
    <row r="1871">
      <c r="A1871" t="n">
        <v>1781</v>
      </c>
      <c r="B1871" s="131">
        <f>IF(A1871=1,0,IF(AP1871,0.1*ε_cu1cd,0))</f>
        <v/>
      </c>
      <c r="C1871" s="131">
        <f>IF(A1871=1,0.1*ε_cu1cd,C1870+B1870)</f>
        <v/>
      </c>
      <c r="D1871" s="113">
        <f>IF('Нормальний переріз'!$D$68&gt;0,1,2)</f>
        <v/>
      </c>
      <c r="E1871" s="144">
        <f>IF(D1871=1,F1871,G1871)</f>
        <v/>
      </c>
      <c r="F1871" s="124">
        <f>IF(AI1870,0.11*ε_cu1cd,IF(AH1870,F1870*0.01,F1870))</f>
        <v/>
      </c>
      <c r="G1871" s="124">
        <f>IF(AP1870,-0.1*ε_cu1cd,IF(AM1870,G1870*0.01,G1870))</f>
        <v/>
      </c>
      <c r="H1871" s="113">
        <f>IF(A1871=1,E1871,IF(AO1870,H1870-E1870+E1871,IF(AP1870,0.8*H1870,H1870+E1871)))</f>
        <v/>
      </c>
      <c r="I1871" s="169">
        <f>(C1871-H1871)/h</f>
        <v/>
      </c>
      <c r="J1871">
        <f>C1871/(ε_c1cd)</f>
        <v/>
      </c>
      <c r="K1871">
        <f>C1871/I1871</f>
        <v/>
      </c>
      <c r="L1871" s="131">
        <f>I1871/(ε_c1cd)</f>
        <v/>
      </c>
      <c r="M1871">
        <f>I1871*(K1871-Z_s1)</f>
        <v/>
      </c>
      <c r="N1871">
        <f>I1871*(K1871-Z_s2)</f>
        <v/>
      </c>
      <c r="O1871">
        <f>E_s*M1871</f>
        <v/>
      </c>
      <c r="P1871">
        <f>E_s*N1871</f>
        <v/>
      </c>
      <c r="Q1871">
        <f>O1871*A_s1</f>
        <v/>
      </c>
      <c r="R1871">
        <f>P1871*A_s2</f>
        <v/>
      </c>
      <c r="S1871">
        <f>Q1871*($K1871-Z_s1)</f>
        <v/>
      </c>
      <c r="T1871">
        <f>R1871*($K1871-Z_s2)</f>
        <v/>
      </c>
      <c r="U1871">
        <f>(INDIRECT("a_"&amp;U$2)/(U$2+1))*(($C1871^(U$2+1)-$H1871^(U$2+1))/(ε_c1cd^(U$2+1)))</f>
        <v/>
      </c>
      <c r="V1871">
        <f>(INDIRECT("a_"&amp;V$2)/(V$2+1))*(($C1871^(V$2+1)-$H1871^(V$2+1))/(ε_c1cd^(V$2+1)))</f>
        <v/>
      </c>
      <c r="W1871">
        <f>(INDIRECT("a_"&amp;W$2)/(W$2+1))*(($C1871^(W$2+1)-$H1871^(W$2+1))/(ε_c1cd^(W$2+1)))</f>
        <v/>
      </c>
      <c r="X1871">
        <f>(INDIRECT("a_"&amp;X$2)/(X$2+1))*(($C1871^(X$2+1)-$H1871^(X$2+1))/(ε_c1cd^(X$2+1)))</f>
        <v/>
      </c>
      <c r="Y1871">
        <f>(INDIRECT("a_"&amp;Y$2)/(Y$2+1))*(($C1871^(Y$2+1)-$H1871^(Y$2+1))/(ε_c1cd^(Y$2+1)))</f>
        <v/>
      </c>
      <c r="Z1871">
        <f>(INDIRECT("a_"&amp;Z$2)/(Z$2+2))*(($C1871^(Z$2+2)-$H1871^(Z$2+2))/(ε_c1cd^(Z$2+2)))</f>
        <v/>
      </c>
      <c r="AA1871">
        <f>(INDIRECT("a_"&amp;AA$2)/(AA$2+2))*(($C1871^(AA$2+2)-$H1871^(AA$2+2))/(ε_c1cd^(AA$2+2)))</f>
        <v/>
      </c>
      <c r="AB1871">
        <f>(INDIRECT("a_"&amp;AB$2)/(AB$2+2))*(($C1871^(AB$2+2)-$H1871^(AB$2+2))/(ε_c1cd^(AB$2+2)))</f>
        <v/>
      </c>
      <c r="AC1871">
        <f>(INDIRECT("a_"&amp;AC$2)/(AC$2+2))*(($C1871^(AC$2+2)-$H1871^(AC$2+2))/(ε_c1cd^(AC$2+2)))</f>
        <v/>
      </c>
      <c r="AD1871">
        <f>(INDIRECT("a_"&amp;AD$2)/(AD$2+2))*(($C1871^(AD$2+2)-$H1871^(AD$2+2))/(ε_c1cd^(AD$2+2)))</f>
        <v/>
      </c>
      <c r="AE1871" s="111">
        <f>(b*f_cd/L1871)*SUM(U1871:Y1871)+SUM(Q1871:R1871)</f>
        <v/>
      </c>
      <c r="AF1871" s="112">
        <f>AE1871*(K1871-y+e)</f>
        <v/>
      </c>
      <c r="AG1871" s="113">
        <f>(b*f_cd/(L1871^2))*SUM(Z1871:AD1871)+SUM(S1871:T1871)-AF1871</f>
        <v/>
      </c>
      <c r="AH1871" s="114">
        <f>AG1871&lt;0</f>
        <v/>
      </c>
      <c r="AI1871" s="115">
        <f>IF(A1871=1,FALSE,(AND(AQ1871,AH1871,NOT(AI1870))))</f>
        <v/>
      </c>
      <c r="AJ1871" s="116">
        <f>(b*f_cd/L1871)*(a_1/2*J1871^2+a_2/3*J1871^3+a_3/4*J1871^4+a_4/5*J1871^5+a_5/6*J1871^6)+SUM(Q1871:R1871)</f>
        <v/>
      </c>
      <c r="AK1871">
        <f>AJ1871*(K1871-y+e)</f>
        <v/>
      </c>
      <c r="AL1871" s="118">
        <f>(b*f_cd/(L1871^2))*(a_1/3*J1871^3+a_2/4*J1871^4+a_3/5*J1871^5+a_4/6*J1871^6+a_5/7*J1871^7)+SUM(S1871:T1871)-AK1871</f>
        <v/>
      </c>
      <c r="AM1871" s="114">
        <f>AL1871&gt;0</f>
        <v/>
      </c>
      <c r="AN1871" s="115">
        <f>IF(A1871=1,FALSE,(AND(AQ1871,AM1871,NOT(AN1870))))</f>
        <v/>
      </c>
      <c r="AO1871">
        <f>IF(D1871=1,AND(AH1871,NOT(AI1871)),AND(AM1871,NOT(AN1871)))</f>
        <v/>
      </c>
      <c r="AP1871" s="119">
        <f>IF(D1871=1,AI1871,AN1871)</f>
        <v/>
      </c>
      <c r="AQ1871" s="125">
        <f>ABS(E1871)&lt;$AQ$2</f>
        <v/>
      </c>
      <c r="AS1871">
        <f>IF(AP1871,MAX(AS$3:AS1869)+1,"")</f>
        <v/>
      </c>
    </row>
    <row r="1872">
      <c r="A1872" t="n">
        <v>1782</v>
      </c>
      <c r="B1872" s="131">
        <f>IF(A1872=1,0,IF(AP1872,0.1*ε_cu1cd,0))</f>
        <v/>
      </c>
      <c r="C1872" s="131">
        <f>IF(A1872=1,0.1*ε_cu1cd,C1871+B1871)</f>
        <v/>
      </c>
      <c r="D1872" s="113">
        <f>IF('Нормальний переріз'!$D$68&gt;0,1,2)</f>
        <v/>
      </c>
      <c r="E1872" s="144">
        <f>IF(D1872=1,F1872,G1872)</f>
        <v/>
      </c>
      <c r="F1872" s="124">
        <f>IF(AI1871,0.11*ε_cu1cd,IF(AH1871,F1871*0.01,F1871))</f>
        <v/>
      </c>
      <c r="G1872" s="124">
        <f>IF(AP1871,-0.1*ε_cu1cd,IF(AM1871,G1871*0.01,G1871))</f>
        <v/>
      </c>
      <c r="H1872" s="113">
        <f>IF(A1872=1,E1872,IF(AO1871,H1871-E1871+E1872,IF(AP1871,0.8*H1871,H1871+E1872)))</f>
        <v/>
      </c>
      <c r="I1872" s="169">
        <f>(C1872-H1872)/h</f>
        <v/>
      </c>
      <c r="J1872">
        <f>C1872/(ε_c1cd)</f>
        <v/>
      </c>
      <c r="K1872">
        <f>C1872/I1872</f>
        <v/>
      </c>
      <c r="L1872" s="131">
        <f>I1872/(ε_c1cd)</f>
        <v/>
      </c>
      <c r="M1872">
        <f>I1872*(K1872-Z_s1)</f>
        <v/>
      </c>
      <c r="N1872">
        <f>I1872*(K1872-Z_s2)</f>
        <v/>
      </c>
      <c r="O1872">
        <f>E_s*M1872</f>
        <v/>
      </c>
      <c r="P1872">
        <f>E_s*N1872</f>
        <v/>
      </c>
      <c r="Q1872">
        <f>O1872*A_s1</f>
        <v/>
      </c>
      <c r="R1872">
        <f>P1872*A_s2</f>
        <v/>
      </c>
      <c r="S1872">
        <f>Q1872*($K1872-Z_s1)</f>
        <v/>
      </c>
      <c r="T1872">
        <f>R1872*($K1872-Z_s2)</f>
        <v/>
      </c>
      <c r="U1872">
        <f>(INDIRECT("a_"&amp;U$2)/(U$2+1))*(($C1872^(U$2+1)-$H1872^(U$2+1))/(ε_c1cd^(U$2+1)))</f>
        <v/>
      </c>
      <c r="V1872">
        <f>(INDIRECT("a_"&amp;V$2)/(V$2+1))*(($C1872^(V$2+1)-$H1872^(V$2+1))/(ε_c1cd^(V$2+1)))</f>
        <v/>
      </c>
      <c r="W1872">
        <f>(INDIRECT("a_"&amp;W$2)/(W$2+1))*(($C1872^(W$2+1)-$H1872^(W$2+1))/(ε_c1cd^(W$2+1)))</f>
        <v/>
      </c>
      <c r="X1872">
        <f>(INDIRECT("a_"&amp;X$2)/(X$2+1))*(($C1872^(X$2+1)-$H1872^(X$2+1))/(ε_c1cd^(X$2+1)))</f>
        <v/>
      </c>
      <c r="Y1872">
        <f>(INDIRECT("a_"&amp;Y$2)/(Y$2+1))*(($C1872^(Y$2+1)-$H1872^(Y$2+1))/(ε_c1cd^(Y$2+1)))</f>
        <v/>
      </c>
      <c r="Z1872">
        <f>(INDIRECT("a_"&amp;Z$2)/(Z$2+2))*(($C1872^(Z$2+2)-$H1872^(Z$2+2))/(ε_c1cd^(Z$2+2)))</f>
        <v/>
      </c>
      <c r="AA1872">
        <f>(INDIRECT("a_"&amp;AA$2)/(AA$2+2))*(($C1872^(AA$2+2)-$H1872^(AA$2+2))/(ε_c1cd^(AA$2+2)))</f>
        <v/>
      </c>
      <c r="AB1872">
        <f>(INDIRECT("a_"&amp;AB$2)/(AB$2+2))*(($C1872^(AB$2+2)-$H1872^(AB$2+2))/(ε_c1cd^(AB$2+2)))</f>
        <v/>
      </c>
      <c r="AC1872">
        <f>(INDIRECT("a_"&amp;AC$2)/(AC$2+2))*(($C1872^(AC$2+2)-$H1872^(AC$2+2))/(ε_c1cd^(AC$2+2)))</f>
        <v/>
      </c>
      <c r="AD1872">
        <f>(INDIRECT("a_"&amp;AD$2)/(AD$2+2))*(($C1872^(AD$2+2)-$H1872^(AD$2+2))/(ε_c1cd^(AD$2+2)))</f>
        <v/>
      </c>
      <c r="AE1872" s="111">
        <f>(b*f_cd/L1872)*SUM(U1872:Y1872)+SUM(Q1872:R1872)</f>
        <v/>
      </c>
      <c r="AF1872" s="112">
        <f>AE1872*(K1872-y+e)</f>
        <v/>
      </c>
      <c r="AG1872" s="113">
        <f>(b*f_cd/(L1872^2))*SUM(Z1872:AD1872)+SUM(S1872:T1872)-AF1872</f>
        <v/>
      </c>
      <c r="AH1872" s="114">
        <f>AG1872&lt;0</f>
        <v/>
      </c>
      <c r="AI1872" s="115">
        <f>IF(A1872=1,FALSE,(AND(AQ1872,AH1872,NOT(AI1871))))</f>
        <v/>
      </c>
      <c r="AJ1872" s="116">
        <f>(b*f_cd/L1872)*(a_1/2*J1872^2+a_2/3*J1872^3+a_3/4*J1872^4+a_4/5*J1872^5+a_5/6*J1872^6)+SUM(Q1872:R1872)</f>
        <v/>
      </c>
      <c r="AK1872">
        <f>AJ1872*(K1872-y+e)</f>
        <v/>
      </c>
      <c r="AL1872" s="118">
        <f>(b*f_cd/(L1872^2))*(a_1/3*J1872^3+a_2/4*J1872^4+a_3/5*J1872^5+a_4/6*J1872^6+a_5/7*J1872^7)+SUM(S1872:T1872)-AK1872</f>
        <v/>
      </c>
      <c r="AM1872" s="114">
        <f>AL1872&gt;0</f>
        <v/>
      </c>
      <c r="AN1872" s="115">
        <f>IF(A1872=1,FALSE,(AND(AQ1872,AM1872,NOT(AN1871))))</f>
        <v/>
      </c>
      <c r="AO1872">
        <f>IF(D1872=1,AND(AH1872,NOT(AI1872)),AND(AM1872,NOT(AN1872)))</f>
        <v/>
      </c>
      <c r="AP1872" s="119">
        <f>IF(D1872=1,AI1872,AN1872)</f>
        <v/>
      </c>
      <c r="AQ1872" s="125">
        <f>ABS(E1872)&lt;$AQ$2</f>
        <v/>
      </c>
      <c r="AS1872">
        <f>IF(AP1872,MAX(AS$3:AS1870)+1,"")</f>
        <v/>
      </c>
    </row>
    <row r="1873">
      <c r="A1873" t="n">
        <v>1783</v>
      </c>
      <c r="B1873" s="131">
        <f>IF(A1873=1,0,IF(AP1873,0.1*ε_cu1cd,0))</f>
        <v/>
      </c>
      <c r="C1873" s="131">
        <f>IF(A1873=1,0.1*ε_cu1cd,C1872+B1872)</f>
        <v/>
      </c>
      <c r="D1873" s="113">
        <f>IF('Нормальний переріз'!$D$68&gt;0,1,2)</f>
        <v/>
      </c>
      <c r="E1873" s="144">
        <f>IF(D1873=1,F1873,G1873)</f>
        <v/>
      </c>
      <c r="F1873" s="124">
        <f>IF(AI1872,0.11*ε_cu1cd,IF(AH1872,F1872*0.01,F1872))</f>
        <v/>
      </c>
      <c r="G1873" s="124">
        <f>IF(AP1872,-0.1*ε_cu1cd,IF(AM1872,G1872*0.01,G1872))</f>
        <v/>
      </c>
      <c r="H1873" s="113">
        <f>IF(A1873=1,E1873,IF(AO1872,H1872-E1872+E1873,IF(AP1872,0.8*H1872,H1872+E1873)))</f>
        <v/>
      </c>
      <c r="I1873" s="169">
        <f>(C1873-H1873)/h</f>
        <v/>
      </c>
      <c r="J1873">
        <f>C1873/(ε_c1cd)</f>
        <v/>
      </c>
      <c r="K1873">
        <f>C1873/I1873</f>
        <v/>
      </c>
      <c r="L1873" s="131">
        <f>I1873/(ε_c1cd)</f>
        <v/>
      </c>
      <c r="M1873">
        <f>I1873*(K1873-Z_s1)</f>
        <v/>
      </c>
      <c r="N1873">
        <f>I1873*(K1873-Z_s2)</f>
        <v/>
      </c>
      <c r="O1873">
        <f>E_s*M1873</f>
        <v/>
      </c>
      <c r="P1873">
        <f>E_s*N1873</f>
        <v/>
      </c>
      <c r="Q1873">
        <f>O1873*A_s1</f>
        <v/>
      </c>
      <c r="R1873">
        <f>P1873*A_s2</f>
        <v/>
      </c>
      <c r="S1873">
        <f>Q1873*($K1873-Z_s1)</f>
        <v/>
      </c>
      <c r="T1873">
        <f>R1873*($K1873-Z_s2)</f>
        <v/>
      </c>
      <c r="U1873">
        <f>(INDIRECT("a_"&amp;U$2)/(U$2+1))*(($C1873^(U$2+1)-$H1873^(U$2+1))/(ε_c1cd^(U$2+1)))</f>
        <v/>
      </c>
      <c r="V1873">
        <f>(INDIRECT("a_"&amp;V$2)/(V$2+1))*(($C1873^(V$2+1)-$H1873^(V$2+1))/(ε_c1cd^(V$2+1)))</f>
        <v/>
      </c>
      <c r="W1873">
        <f>(INDIRECT("a_"&amp;W$2)/(W$2+1))*(($C1873^(W$2+1)-$H1873^(W$2+1))/(ε_c1cd^(W$2+1)))</f>
        <v/>
      </c>
      <c r="X1873">
        <f>(INDIRECT("a_"&amp;X$2)/(X$2+1))*(($C1873^(X$2+1)-$H1873^(X$2+1))/(ε_c1cd^(X$2+1)))</f>
        <v/>
      </c>
      <c r="Y1873">
        <f>(INDIRECT("a_"&amp;Y$2)/(Y$2+1))*(($C1873^(Y$2+1)-$H1873^(Y$2+1))/(ε_c1cd^(Y$2+1)))</f>
        <v/>
      </c>
      <c r="Z1873">
        <f>(INDIRECT("a_"&amp;Z$2)/(Z$2+2))*(($C1873^(Z$2+2)-$H1873^(Z$2+2))/(ε_c1cd^(Z$2+2)))</f>
        <v/>
      </c>
      <c r="AA1873">
        <f>(INDIRECT("a_"&amp;AA$2)/(AA$2+2))*(($C1873^(AA$2+2)-$H1873^(AA$2+2))/(ε_c1cd^(AA$2+2)))</f>
        <v/>
      </c>
      <c r="AB1873">
        <f>(INDIRECT("a_"&amp;AB$2)/(AB$2+2))*(($C1873^(AB$2+2)-$H1873^(AB$2+2))/(ε_c1cd^(AB$2+2)))</f>
        <v/>
      </c>
      <c r="AC1873">
        <f>(INDIRECT("a_"&amp;AC$2)/(AC$2+2))*(($C1873^(AC$2+2)-$H1873^(AC$2+2))/(ε_c1cd^(AC$2+2)))</f>
        <v/>
      </c>
      <c r="AD1873">
        <f>(INDIRECT("a_"&amp;AD$2)/(AD$2+2))*(($C1873^(AD$2+2)-$H1873^(AD$2+2))/(ε_c1cd^(AD$2+2)))</f>
        <v/>
      </c>
      <c r="AE1873" s="111">
        <f>(b*f_cd/L1873)*SUM(U1873:Y1873)+SUM(Q1873:R1873)</f>
        <v/>
      </c>
      <c r="AF1873" s="112">
        <f>AE1873*(K1873-y+e)</f>
        <v/>
      </c>
      <c r="AG1873" s="113">
        <f>(b*f_cd/(L1873^2))*SUM(Z1873:AD1873)+SUM(S1873:T1873)-AF1873</f>
        <v/>
      </c>
      <c r="AH1873" s="114">
        <f>AG1873&lt;0</f>
        <v/>
      </c>
      <c r="AI1873" s="115">
        <f>IF(A1873=1,FALSE,(AND(AQ1873,AH1873,NOT(AI1872))))</f>
        <v/>
      </c>
      <c r="AJ1873" s="116">
        <f>(b*f_cd/L1873)*(a_1/2*J1873^2+a_2/3*J1873^3+a_3/4*J1873^4+a_4/5*J1873^5+a_5/6*J1873^6)+SUM(Q1873:R1873)</f>
        <v/>
      </c>
      <c r="AK1873">
        <f>AJ1873*(K1873-y+e)</f>
        <v/>
      </c>
      <c r="AL1873" s="118">
        <f>(b*f_cd/(L1873^2))*(a_1/3*J1873^3+a_2/4*J1873^4+a_3/5*J1873^5+a_4/6*J1873^6+a_5/7*J1873^7)+SUM(S1873:T1873)-AK1873</f>
        <v/>
      </c>
      <c r="AM1873" s="114">
        <f>AL1873&gt;0</f>
        <v/>
      </c>
      <c r="AN1873" s="115">
        <f>IF(A1873=1,FALSE,(AND(AQ1873,AM1873,NOT(AN1872))))</f>
        <v/>
      </c>
      <c r="AO1873">
        <f>IF(D1873=1,AND(AH1873,NOT(AI1873)),AND(AM1873,NOT(AN1873)))</f>
        <v/>
      </c>
      <c r="AP1873" s="119">
        <f>IF(D1873=1,AI1873,AN1873)</f>
        <v/>
      </c>
      <c r="AQ1873" s="125">
        <f>ABS(E1873)&lt;$AQ$2</f>
        <v/>
      </c>
      <c r="AS1873">
        <f>IF(AP1873,MAX(AS$3:AS1871)+1,"")</f>
        <v/>
      </c>
    </row>
    <row r="1874">
      <c r="A1874" t="n">
        <v>1784</v>
      </c>
      <c r="B1874" s="131">
        <f>IF(A1874=1,0,IF(AP1874,0.1*ε_cu1cd,0))</f>
        <v/>
      </c>
      <c r="C1874" s="131">
        <f>IF(A1874=1,0.1*ε_cu1cd,C1873+B1873)</f>
        <v/>
      </c>
      <c r="D1874" s="113">
        <f>IF('Нормальний переріз'!$D$68&gt;0,1,2)</f>
        <v/>
      </c>
      <c r="E1874" s="144">
        <f>IF(D1874=1,F1874,G1874)</f>
        <v/>
      </c>
      <c r="F1874" s="124">
        <f>IF(AI1873,0.11*ε_cu1cd,IF(AH1873,F1873*0.01,F1873))</f>
        <v/>
      </c>
      <c r="G1874" s="124">
        <f>IF(AP1873,-0.1*ε_cu1cd,IF(AM1873,G1873*0.01,G1873))</f>
        <v/>
      </c>
      <c r="H1874" s="113">
        <f>IF(A1874=1,E1874,IF(AO1873,H1873-E1873+E1874,IF(AP1873,0.8*H1873,H1873+E1874)))</f>
        <v/>
      </c>
      <c r="I1874" s="169">
        <f>(C1874-H1874)/h</f>
        <v/>
      </c>
      <c r="J1874">
        <f>C1874/(ε_c1cd)</f>
        <v/>
      </c>
      <c r="K1874">
        <f>C1874/I1874</f>
        <v/>
      </c>
      <c r="L1874" s="131">
        <f>I1874/(ε_c1cd)</f>
        <v/>
      </c>
      <c r="M1874">
        <f>I1874*(K1874-Z_s1)</f>
        <v/>
      </c>
      <c r="N1874">
        <f>I1874*(K1874-Z_s2)</f>
        <v/>
      </c>
      <c r="O1874">
        <f>E_s*M1874</f>
        <v/>
      </c>
      <c r="P1874">
        <f>E_s*N1874</f>
        <v/>
      </c>
      <c r="Q1874">
        <f>O1874*A_s1</f>
        <v/>
      </c>
      <c r="R1874">
        <f>P1874*A_s2</f>
        <v/>
      </c>
      <c r="S1874">
        <f>Q1874*($K1874-Z_s1)</f>
        <v/>
      </c>
      <c r="T1874">
        <f>R1874*($K1874-Z_s2)</f>
        <v/>
      </c>
      <c r="U1874">
        <f>(INDIRECT("a_"&amp;U$2)/(U$2+1))*(($C1874^(U$2+1)-$H1874^(U$2+1))/(ε_c1cd^(U$2+1)))</f>
        <v/>
      </c>
      <c r="V1874">
        <f>(INDIRECT("a_"&amp;V$2)/(V$2+1))*(($C1874^(V$2+1)-$H1874^(V$2+1))/(ε_c1cd^(V$2+1)))</f>
        <v/>
      </c>
      <c r="W1874">
        <f>(INDIRECT("a_"&amp;W$2)/(W$2+1))*(($C1874^(W$2+1)-$H1874^(W$2+1))/(ε_c1cd^(W$2+1)))</f>
        <v/>
      </c>
      <c r="X1874">
        <f>(INDIRECT("a_"&amp;X$2)/(X$2+1))*(($C1874^(X$2+1)-$H1874^(X$2+1))/(ε_c1cd^(X$2+1)))</f>
        <v/>
      </c>
      <c r="Y1874">
        <f>(INDIRECT("a_"&amp;Y$2)/(Y$2+1))*(($C1874^(Y$2+1)-$H1874^(Y$2+1))/(ε_c1cd^(Y$2+1)))</f>
        <v/>
      </c>
      <c r="Z1874">
        <f>(INDIRECT("a_"&amp;Z$2)/(Z$2+2))*(($C1874^(Z$2+2)-$H1874^(Z$2+2))/(ε_c1cd^(Z$2+2)))</f>
        <v/>
      </c>
      <c r="AA1874">
        <f>(INDIRECT("a_"&amp;AA$2)/(AA$2+2))*(($C1874^(AA$2+2)-$H1874^(AA$2+2))/(ε_c1cd^(AA$2+2)))</f>
        <v/>
      </c>
      <c r="AB1874">
        <f>(INDIRECT("a_"&amp;AB$2)/(AB$2+2))*(($C1874^(AB$2+2)-$H1874^(AB$2+2))/(ε_c1cd^(AB$2+2)))</f>
        <v/>
      </c>
      <c r="AC1874">
        <f>(INDIRECT("a_"&amp;AC$2)/(AC$2+2))*(($C1874^(AC$2+2)-$H1874^(AC$2+2))/(ε_c1cd^(AC$2+2)))</f>
        <v/>
      </c>
      <c r="AD1874">
        <f>(INDIRECT("a_"&amp;AD$2)/(AD$2+2))*(($C1874^(AD$2+2)-$H1874^(AD$2+2))/(ε_c1cd^(AD$2+2)))</f>
        <v/>
      </c>
      <c r="AE1874" s="111">
        <f>(b*f_cd/L1874)*SUM(U1874:Y1874)+SUM(Q1874:R1874)</f>
        <v/>
      </c>
      <c r="AF1874" s="112">
        <f>AE1874*(K1874-y+e)</f>
        <v/>
      </c>
      <c r="AG1874" s="113">
        <f>(b*f_cd/(L1874^2))*SUM(Z1874:AD1874)+SUM(S1874:T1874)-AF1874</f>
        <v/>
      </c>
      <c r="AH1874" s="114">
        <f>AG1874&lt;0</f>
        <v/>
      </c>
      <c r="AI1874" s="115">
        <f>IF(A1874=1,FALSE,(AND(AQ1874,AH1874,NOT(AI1873))))</f>
        <v/>
      </c>
      <c r="AJ1874" s="116">
        <f>(b*f_cd/L1874)*(a_1/2*J1874^2+a_2/3*J1874^3+a_3/4*J1874^4+a_4/5*J1874^5+a_5/6*J1874^6)+SUM(Q1874:R1874)</f>
        <v/>
      </c>
      <c r="AK1874">
        <f>AJ1874*(K1874-y+e)</f>
        <v/>
      </c>
      <c r="AL1874" s="118">
        <f>(b*f_cd/(L1874^2))*(a_1/3*J1874^3+a_2/4*J1874^4+a_3/5*J1874^5+a_4/6*J1874^6+a_5/7*J1874^7)+SUM(S1874:T1874)-AK1874</f>
        <v/>
      </c>
      <c r="AM1874" s="114">
        <f>AL1874&gt;0</f>
        <v/>
      </c>
      <c r="AN1874" s="115">
        <f>IF(A1874=1,FALSE,(AND(AQ1874,AM1874,NOT(AN1873))))</f>
        <v/>
      </c>
      <c r="AO1874">
        <f>IF(D1874=1,AND(AH1874,NOT(AI1874)),AND(AM1874,NOT(AN1874)))</f>
        <v/>
      </c>
      <c r="AP1874" s="119">
        <f>IF(D1874=1,AI1874,AN1874)</f>
        <v/>
      </c>
      <c r="AQ1874" s="125">
        <f>ABS(E1874)&lt;$AQ$2</f>
        <v/>
      </c>
      <c r="AS1874">
        <f>IF(AP1874,MAX(AS$3:AS1872)+1,"")</f>
        <v/>
      </c>
    </row>
    <row r="1875">
      <c r="A1875" t="n">
        <v>1785</v>
      </c>
      <c r="B1875" s="131">
        <f>IF(A1875=1,0,IF(AP1875,0.1*ε_cu1cd,0))</f>
        <v/>
      </c>
      <c r="C1875" s="131">
        <f>IF(A1875=1,0.1*ε_cu1cd,C1874+B1874)</f>
        <v/>
      </c>
      <c r="D1875" s="113">
        <f>IF('Нормальний переріз'!$D$68&gt;0,1,2)</f>
        <v/>
      </c>
      <c r="E1875" s="144">
        <f>IF(D1875=1,F1875,G1875)</f>
        <v/>
      </c>
      <c r="F1875" s="124">
        <f>IF(AI1874,0.11*ε_cu1cd,IF(AH1874,F1874*0.01,F1874))</f>
        <v/>
      </c>
      <c r="G1875" s="124">
        <f>IF(AP1874,-0.1*ε_cu1cd,IF(AM1874,G1874*0.01,G1874))</f>
        <v/>
      </c>
      <c r="H1875" s="113">
        <f>IF(A1875=1,E1875,IF(AO1874,H1874-E1874+E1875,IF(AP1874,0.8*H1874,H1874+E1875)))</f>
        <v/>
      </c>
      <c r="I1875" s="169">
        <f>(C1875-H1875)/h</f>
        <v/>
      </c>
      <c r="J1875">
        <f>C1875/(ε_c1cd)</f>
        <v/>
      </c>
      <c r="K1875">
        <f>C1875/I1875</f>
        <v/>
      </c>
      <c r="L1875" s="131">
        <f>I1875/(ε_c1cd)</f>
        <v/>
      </c>
      <c r="M1875">
        <f>I1875*(K1875-Z_s1)</f>
        <v/>
      </c>
      <c r="N1875">
        <f>I1875*(K1875-Z_s2)</f>
        <v/>
      </c>
      <c r="O1875">
        <f>E_s*M1875</f>
        <v/>
      </c>
      <c r="P1875">
        <f>E_s*N1875</f>
        <v/>
      </c>
      <c r="Q1875">
        <f>O1875*A_s1</f>
        <v/>
      </c>
      <c r="R1875">
        <f>P1875*A_s2</f>
        <v/>
      </c>
      <c r="S1875">
        <f>Q1875*($K1875-Z_s1)</f>
        <v/>
      </c>
      <c r="T1875">
        <f>R1875*($K1875-Z_s2)</f>
        <v/>
      </c>
      <c r="U1875">
        <f>(INDIRECT("a_"&amp;U$2)/(U$2+1))*(($C1875^(U$2+1)-$H1875^(U$2+1))/(ε_c1cd^(U$2+1)))</f>
        <v/>
      </c>
      <c r="V1875">
        <f>(INDIRECT("a_"&amp;V$2)/(V$2+1))*(($C1875^(V$2+1)-$H1875^(V$2+1))/(ε_c1cd^(V$2+1)))</f>
        <v/>
      </c>
      <c r="W1875">
        <f>(INDIRECT("a_"&amp;W$2)/(W$2+1))*(($C1875^(W$2+1)-$H1875^(W$2+1))/(ε_c1cd^(W$2+1)))</f>
        <v/>
      </c>
      <c r="X1875">
        <f>(INDIRECT("a_"&amp;X$2)/(X$2+1))*(($C1875^(X$2+1)-$H1875^(X$2+1))/(ε_c1cd^(X$2+1)))</f>
        <v/>
      </c>
      <c r="Y1875">
        <f>(INDIRECT("a_"&amp;Y$2)/(Y$2+1))*(($C1875^(Y$2+1)-$H1875^(Y$2+1))/(ε_c1cd^(Y$2+1)))</f>
        <v/>
      </c>
      <c r="Z1875">
        <f>(INDIRECT("a_"&amp;Z$2)/(Z$2+2))*(($C1875^(Z$2+2)-$H1875^(Z$2+2))/(ε_c1cd^(Z$2+2)))</f>
        <v/>
      </c>
      <c r="AA1875">
        <f>(INDIRECT("a_"&amp;AA$2)/(AA$2+2))*(($C1875^(AA$2+2)-$H1875^(AA$2+2))/(ε_c1cd^(AA$2+2)))</f>
        <v/>
      </c>
      <c r="AB1875">
        <f>(INDIRECT("a_"&amp;AB$2)/(AB$2+2))*(($C1875^(AB$2+2)-$H1875^(AB$2+2))/(ε_c1cd^(AB$2+2)))</f>
        <v/>
      </c>
      <c r="AC1875">
        <f>(INDIRECT("a_"&amp;AC$2)/(AC$2+2))*(($C1875^(AC$2+2)-$H1875^(AC$2+2))/(ε_c1cd^(AC$2+2)))</f>
        <v/>
      </c>
      <c r="AD1875">
        <f>(INDIRECT("a_"&amp;AD$2)/(AD$2+2))*(($C1875^(AD$2+2)-$H1875^(AD$2+2))/(ε_c1cd^(AD$2+2)))</f>
        <v/>
      </c>
      <c r="AE1875" s="111">
        <f>(b*f_cd/L1875)*SUM(U1875:Y1875)+SUM(Q1875:R1875)</f>
        <v/>
      </c>
      <c r="AF1875" s="112">
        <f>AE1875*(K1875-y+e)</f>
        <v/>
      </c>
      <c r="AG1875" s="113">
        <f>(b*f_cd/(L1875^2))*SUM(Z1875:AD1875)+SUM(S1875:T1875)-AF1875</f>
        <v/>
      </c>
      <c r="AH1875" s="114">
        <f>AG1875&lt;0</f>
        <v/>
      </c>
      <c r="AI1875" s="115">
        <f>IF(A1875=1,FALSE,(AND(AQ1875,AH1875,NOT(AI1874))))</f>
        <v/>
      </c>
      <c r="AJ1875" s="116">
        <f>(b*f_cd/L1875)*(a_1/2*J1875^2+a_2/3*J1875^3+a_3/4*J1875^4+a_4/5*J1875^5+a_5/6*J1875^6)+SUM(Q1875:R1875)</f>
        <v/>
      </c>
      <c r="AK1875">
        <f>AJ1875*(K1875-y+e)</f>
        <v/>
      </c>
      <c r="AL1875" s="118">
        <f>(b*f_cd/(L1875^2))*(a_1/3*J1875^3+a_2/4*J1875^4+a_3/5*J1875^5+a_4/6*J1875^6+a_5/7*J1875^7)+SUM(S1875:T1875)-AK1875</f>
        <v/>
      </c>
      <c r="AM1875" s="114">
        <f>AL1875&gt;0</f>
        <v/>
      </c>
      <c r="AN1875" s="115">
        <f>IF(A1875=1,FALSE,(AND(AQ1875,AM1875,NOT(AN1874))))</f>
        <v/>
      </c>
      <c r="AO1875">
        <f>IF(D1875=1,AND(AH1875,NOT(AI1875)),AND(AM1875,NOT(AN1875)))</f>
        <v/>
      </c>
      <c r="AP1875" s="119">
        <f>IF(D1875=1,AI1875,AN1875)</f>
        <v/>
      </c>
      <c r="AQ1875" s="125">
        <f>ABS(E1875)&lt;$AQ$2</f>
        <v/>
      </c>
      <c r="AS1875">
        <f>IF(AP1875,MAX(AS$3:AS1873)+1,"")</f>
        <v/>
      </c>
    </row>
    <row r="1876">
      <c r="A1876" t="n">
        <v>1786</v>
      </c>
      <c r="B1876" s="131">
        <f>IF(A1876=1,0,IF(AP1876,0.1*ε_cu1cd,0))</f>
        <v/>
      </c>
      <c r="C1876" s="131">
        <f>IF(A1876=1,0.1*ε_cu1cd,C1875+B1875)</f>
        <v/>
      </c>
      <c r="D1876" s="113">
        <f>IF('Нормальний переріз'!$D$68&gt;0,1,2)</f>
        <v/>
      </c>
      <c r="E1876" s="144">
        <f>IF(D1876=1,F1876,G1876)</f>
        <v/>
      </c>
      <c r="F1876" s="124">
        <f>IF(AI1875,0.11*ε_cu1cd,IF(AH1875,F1875*0.01,F1875))</f>
        <v/>
      </c>
      <c r="G1876" s="124">
        <f>IF(AP1875,-0.1*ε_cu1cd,IF(AM1875,G1875*0.01,G1875))</f>
        <v/>
      </c>
      <c r="H1876" s="113">
        <f>IF(A1876=1,E1876,IF(AO1875,H1875-E1875+E1876,IF(AP1875,0.8*H1875,H1875+E1876)))</f>
        <v/>
      </c>
      <c r="I1876" s="169">
        <f>(C1876-H1876)/h</f>
        <v/>
      </c>
      <c r="J1876">
        <f>C1876/(ε_c1cd)</f>
        <v/>
      </c>
      <c r="K1876">
        <f>C1876/I1876</f>
        <v/>
      </c>
      <c r="L1876" s="131">
        <f>I1876/(ε_c1cd)</f>
        <v/>
      </c>
      <c r="M1876">
        <f>I1876*(K1876-Z_s1)</f>
        <v/>
      </c>
      <c r="N1876">
        <f>I1876*(K1876-Z_s2)</f>
        <v/>
      </c>
      <c r="O1876">
        <f>E_s*M1876</f>
        <v/>
      </c>
      <c r="P1876">
        <f>E_s*N1876</f>
        <v/>
      </c>
      <c r="Q1876">
        <f>O1876*A_s1</f>
        <v/>
      </c>
      <c r="R1876">
        <f>P1876*A_s2</f>
        <v/>
      </c>
      <c r="S1876">
        <f>Q1876*($K1876-Z_s1)</f>
        <v/>
      </c>
      <c r="T1876">
        <f>R1876*($K1876-Z_s2)</f>
        <v/>
      </c>
      <c r="U1876">
        <f>(INDIRECT("a_"&amp;U$2)/(U$2+1))*(($C1876^(U$2+1)-$H1876^(U$2+1))/(ε_c1cd^(U$2+1)))</f>
        <v/>
      </c>
      <c r="V1876">
        <f>(INDIRECT("a_"&amp;V$2)/(V$2+1))*(($C1876^(V$2+1)-$H1876^(V$2+1))/(ε_c1cd^(V$2+1)))</f>
        <v/>
      </c>
      <c r="W1876">
        <f>(INDIRECT("a_"&amp;W$2)/(W$2+1))*(($C1876^(W$2+1)-$H1876^(W$2+1))/(ε_c1cd^(W$2+1)))</f>
        <v/>
      </c>
      <c r="X1876">
        <f>(INDIRECT("a_"&amp;X$2)/(X$2+1))*(($C1876^(X$2+1)-$H1876^(X$2+1))/(ε_c1cd^(X$2+1)))</f>
        <v/>
      </c>
      <c r="Y1876">
        <f>(INDIRECT("a_"&amp;Y$2)/(Y$2+1))*(($C1876^(Y$2+1)-$H1876^(Y$2+1))/(ε_c1cd^(Y$2+1)))</f>
        <v/>
      </c>
      <c r="Z1876">
        <f>(INDIRECT("a_"&amp;Z$2)/(Z$2+2))*(($C1876^(Z$2+2)-$H1876^(Z$2+2))/(ε_c1cd^(Z$2+2)))</f>
        <v/>
      </c>
      <c r="AA1876">
        <f>(INDIRECT("a_"&amp;AA$2)/(AA$2+2))*(($C1876^(AA$2+2)-$H1876^(AA$2+2))/(ε_c1cd^(AA$2+2)))</f>
        <v/>
      </c>
      <c r="AB1876">
        <f>(INDIRECT("a_"&amp;AB$2)/(AB$2+2))*(($C1876^(AB$2+2)-$H1876^(AB$2+2))/(ε_c1cd^(AB$2+2)))</f>
        <v/>
      </c>
      <c r="AC1876">
        <f>(INDIRECT("a_"&amp;AC$2)/(AC$2+2))*(($C1876^(AC$2+2)-$H1876^(AC$2+2))/(ε_c1cd^(AC$2+2)))</f>
        <v/>
      </c>
      <c r="AD1876">
        <f>(INDIRECT("a_"&amp;AD$2)/(AD$2+2))*(($C1876^(AD$2+2)-$H1876^(AD$2+2))/(ε_c1cd^(AD$2+2)))</f>
        <v/>
      </c>
      <c r="AE1876" s="111">
        <f>(b*f_cd/L1876)*SUM(U1876:Y1876)+SUM(Q1876:R1876)</f>
        <v/>
      </c>
      <c r="AF1876" s="112">
        <f>AE1876*(K1876-y+e)</f>
        <v/>
      </c>
      <c r="AG1876" s="113">
        <f>(b*f_cd/(L1876^2))*SUM(Z1876:AD1876)+SUM(S1876:T1876)-AF1876</f>
        <v/>
      </c>
      <c r="AH1876" s="114">
        <f>AG1876&lt;0</f>
        <v/>
      </c>
      <c r="AI1876" s="115">
        <f>IF(A1876=1,FALSE,(AND(AQ1876,AH1876,NOT(AI1875))))</f>
        <v/>
      </c>
      <c r="AJ1876" s="116">
        <f>(b*f_cd/L1876)*(a_1/2*J1876^2+a_2/3*J1876^3+a_3/4*J1876^4+a_4/5*J1876^5+a_5/6*J1876^6)+SUM(Q1876:R1876)</f>
        <v/>
      </c>
      <c r="AK1876">
        <f>AJ1876*(K1876-y+e)</f>
        <v/>
      </c>
      <c r="AL1876" s="118">
        <f>(b*f_cd/(L1876^2))*(a_1/3*J1876^3+a_2/4*J1876^4+a_3/5*J1876^5+a_4/6*J1876^6+a_5/7*J1876^7)+SUM(S1876:T1876)-AK1876</f>
        <v/>
      </c>
      <c r="AM1876" s="114">
        <f>AL1876&gt;0</f>
        <v/>
      </c>
      <c r="AN1876" s="115">
        <f>IF(A1876=1,FALSE,(AND(AQ1876,AM1876,NOT(AN1875))))</f>
        <v/>
      </c>
      <c r="AO1876">
        <f>IF(D1876=1,AND(AH1876,NOT(AI1876)),AND(AM1876,NOT(AN1876)))</f>
        <v/>
      </c>
      <c r="AP1876" s="119">
        <f>IF(D1876=1,AI1876,AN1876)</f>
        <v/>
      </c>
      <c r="AQ1876" s="125">
        <f>ABS(E1876)&lt;$AQ$2</f>
        <v/>
      </c>
      <c r="AS1876">
        <f>IF(AP1876,MAX(AS$3:AS1874)+1,"")</f>
        <v/>
      </c>
    </row>
    <row r="1877">
      <c r="A1877" t="n">
        <v>1787</v>
      </c>
      <c r="B1877" s="131">
        <f>IF(A1877=1,0,IF(AP1877,0.1*ε_cu1cd,0))</f>
        <v/>
      </c>
      <c r="C1877" s="131">
        <f>IF(A1877=1,0.1*ε_cu1cd,C1876+B1876)</f>
        <v/>
      </c>
      <c r="D1877" s="113">
        <f>IF('Нормальний переріз'!$D$68&gt;0,1,2)</f>
        <v/>
      </c>
      <c r="E1877" s="144">
        <f>IF(D1877=1,F1877,G1877)</f>
        <v/>
      </c>
      <c r="F1877" s="124">
        <f>IF(AI1876,0.11*ε_cu1cd,IF(AH1876,F1876*0.01,F1876))</f>
        <v/>
      </c>
      <c r="G1877" s="124">
        <f>IF(AP1876,-0.1*ε_cu1cd,IF(AM1876,G1876*0.01,G1876))</f>
        <v/>
      </c>
      <c r="H1877" s="113">
        <f>IF(A1877=1,E1877,IF(AO1876,H1876-E1876+E1877,IF(AP1876,0.8*H1876,H1876+E1877)))</f>
        <v/>
      </c>
      <c r="I1877" s="169">
        <f>(C1877-H1877)/h</f>
        <v/>
      </c>
      <c r="J1877">
        <f>C1877/(ε_c1cd)</f>
        <v/>
      </c>
      <c r="K1877">
        <f>C1877/I1877</f>
        <v/>
      </c>
      <c r="L1877" s="131">
        <f>I1877/(ε_c1cd)</f>
        <v/>
      </c>
      <c r="M1877">
        <f>I1877*(K1877-Z_s1)</f>
        <v/>
      </c>
      <c r="N1877">
        <f>I1877*(K1877-Z_s2)</f>
        <v/>
      </c>
      <c r="O1877">
        <f>E_s*M1877</f>
        <v/>
      </c>
      <c r="P1877">
        <f>E_s*N1877</f>
        <v/>
      </c>
      <c r="Q1877">
        <f>O1877*A_s1</f>
        <v/>
      </c>
      <c r="R1877">
        <f>P1877*A_s2</f>
        <v/>
      </c>
      <c r="S1877">
        <f>Q1877*($K1877-Z_s1)</f>
        <v/>
      </c>
      <c r="T1877">
        <f>R1877*($K1877-Z_s2)</f>
        <v/>
      </c>
      <c r="U1877">
        <f>(INDIRECT("a_"&amp;U$2)/(U$2+1))*(($C1877^(U$2+1)-$H1877^(U$2+1))/(ε_c1cd^(U$2+1)))</f>
        <v/>
      </c>
      <c r="V1877">
        <f>(INDIRECT("a_"&amp;V$2)/(V$2+1))*(($C1877^(V$2+1)-$H1877^(V$2+1))/(ε_c1cd^(V$2+1)))</f>
        <v/>
      </c>
      <c r="W1877">
        <f>(INDIRECT("a_"&amp;W$2)/(W$2+1))*(($C1877^(W$2+1)-$H1877^(W$2+1))/(ε_c1cd^(W$2+1)))</f>
        <v/>
      </c>
      <c r="X1877">
        <f>(INDIRECT("a_"&amp;X$2)/(X$2+1))*(($C1877^(X$2+1)-$H1877^(X$2+1))/(ε_c1cd^(X$2+1)))</f>
        <v/>
      </c>
      <c r="Y1877">
        <f>(INDIRECT("a_"&amp;Y$2)/(Y$2+1))*(($C1877^(Y$2+1)-$H1877^(Y$2+1))/(ε_c1cd^(Y$2+1)))</f>
        <v/>
      </c>
      <c r="Z1877">
        <f>(INDIRECT("a_"&amp;Z$2)/(Z$2+2))*(($C1877^(Z$2+2)-$H1877^(Z$2+2))/(ε_c1cd^(Z$2+2)))</f>
        <v/>
      </c>
      <c r="AA1877">
        <f>(INDIRECT("a_"&amp;AA$2)/(AA$2+2))*(($C1877^(AA$2+2)-$H1877^(AA$2+2))/(ε_c1cd^(AA$2+2)))</f>
        <v/>
      </c>
      <c r="AB1877">
        <f>(INDIRECT("a_"&amp;AB$2)/(AB$2+2))*(($C1877^(AB$2+2)-$H1877^(AB$2+2))/(ε_c1cd^(AB$2+2)))</f>
        <v/>
      </c>
      <c r="AC1877">
        <f>(INDIRECT("a_"&amp;AC$2)/(AC$2+2))*(($C1877^(AC$2+2)-$H1877^(AC$2+2))/(ε_c1cd^(AC$2+2)))</f>
        <v/>
      </c>
      <c r="AD1877">
        <f>(INDIRECT("a_"&amp;AD$2)/(AD$2+2))*(($C1877^(AD$2+2)-$H1877^(AD$2+2))/(ε_c1cd^(AD$2+2)))</f>
        <v/>
      </c>
      <c r="AE1877" s="111">
        <f>(b*f_cd/L1877)*SUM(U1877:Y1877)+SUM(Q1877:R1877)</f>
        <v/>
      </c>
      <c r="AF1877" s="112">
        <f>AE1877*(K1877-y+e)</f>
        <v/>
      </c>
      <c r="AG1877" s="113">
        <f>(b*f_cd/(L1877^2))*SUM(Z1877:AD1877)+SUM(S1877:T1877)-AF1877</f>
        <v/>
      </c>
      <c r="AH1877" s="114">
        <f>AG1877&lt;0</f>
        <v/>
      </c>
      <c r="AI1877" s="115">
        <f>IF(A1877=1,FALSE,(AND(AQ1877,AH1877,NOT(AI1876))))</f>
        <v/>
      </c>
      <c r="AJ1877" s="116">
        <f>(b*f_cd/L1877)*(a_1/2*J1877^2+a_2/3*J1877^3+a_3/4*J1877^4+a_4/5*J1877^5+a_5/6*J1877^6)+SUM(Q1877:R1877)</f>
        <v/>
      </c>
      <c r="AK1877">
        <f>AJ1877*(K1877-y+e)</f>
        <v/>
      </c>
      <c r="AL1877" s="118">
        <f>(b*f_cd/(L1877^2))*(a_1/3*J1877^3+a_2/4*J1877^4+a_3/5*J1877^5+a_4/6*J1877^6+a_5/7*J1877^7)+SUM(S1877:T1877)-AK1877</f>
        <v/>
      </c>
      <c r="AM1877" s="114">
        <f>AL1877&gt;0</f>
        <v/>
      </c>
      <c r="AN1877" s="115">
        <f>IF(A1877=1,FALSE,(AND(AQ1877,AM1877,NOT(AN1876))))</f>
        <v/>
      </c>
      <c r="AO1877">
        <f>IF(D1877=1,AND(AH1877,NOT(AI1877)),AND(AM1877,NOT(AN1877)))</f>
        <v/>
      </c>
      <c r="AP1877" s="119">
        <f>IF(D1877=1,AI1877,AN1877)</f>
        <v/>
      </c>
      <c r="AQ1877" s="125">
        <f>ABS(E1877)&lt;$AQ$2</f>
        <v/>
      </c>
      <c r="AS1877">
        <f>IF(AP1877,MAX(AS$3:AS1875)+1,"")</f>
        <v/>
      </c>
    </row>
    <row r="1878">
      <c r="A1878" t="n">
        <v>1788</v>
      </c>
      <c r="B1878" s="131">
        <f>IF(A1878=1,0,IF(AP1878,0.1*ε_cu1cd,0))</f>
        <v/>
      </c>
      <c r="C1878" s="131">
        <f>IF(A1878=1,0.1*ε_cu1cd,C1877+B1877)</f>
        <v/>
      </c>
      <c r="D1878" s="113">
        <f>IF('Нормальний переріз'!$D$68&gt;0,1,2)</f>
        <v/>
      </c>
      <c r="E1878" s="144">
        <f>IF(D1878=1,F1878,G1878)</f>
        <v/>
      </c>
      <c r="F1878" s="124">
        <f>IF(AI1877,0.11*ε_cu1cd,IF(AH1877,F1877*0.01,F1877))</f>
        <v/>
      </c>
      <c r="G1878" s="124">
        <f>IF(AP1877,-0.1*ε_cu1cd,IF(AM1877,G1877*0.01,G1877))</f>
        <v/>
      </c>
      <c r="H1878" s="113">
        <f>IF(A1878=1,E1878,IF(AO1877,H1877-E1877+E1878,IF(AP1877,0.8*H1877,H1877+E1878)))</f>
        <v/>
      </c>
      <c r="I1878" s="169">
        <f>(C1878-H1878)/h</f>
        <v/>
      </c>
      <c r="J1878">
        <f>C1878/(ε_c1cd)</f>
        <v/>
      </c>
      <c r="K1878">
        <f>C1878/I1878</f>
        <v/>
      </c>
      <c r="L1878" s="131">
        <f>I1878/(ε_c1cd)</f>
        <v/>
      </c>
      <c r="M1878">
        <f>I1878*(K1878-Z_s1)</f>
        <v/>
      </c>
      <c r="N1878">
        <f>I1878*(K1878-Z_s2)</f>
        <v/>
      </c>
      <c r="O1878">
        <f>E_s*M1878</f>
        <v/>
      </c>
      <c r="P1878">
        <f>E_s*N1878</f>
        <v/>
      </c>
      <c r="Q1878">
        <f>O1878*A_s1</f>
        <v/>
      </c>
      <c r="R1878">
        <f>P1878*A_s2</f>
        <v/>
      </c>
      <c r="S1878">
        <f>Q1878*($K1878-Z_s1)</f>
        <v/>
      </c>
      <c r="T1878">
        <f>R1878*($K1878-Z_s2)</f>
        <v/>
      </c>
      <c r="U1878">
        <f>(INDIRECT("a_"&amp;U$2)/(U$2+1))*(($C1878^(U$2+1)-$H1878^(U$2+1))/(ε_c1cd^(U$2+1)))</f>
        <v/>
      </c>
      <c r="V1878">
        <f>(INDIRECT("a_"&amp;V$2)/(V$2+1))*(($C1878^(V$2+1)-$H1878^(V$2+1))/(ε_c1cd^(V$2+1)))</f>
        <v/>
      </c>
      <c r="W1878">
        <f>(INDIRECT("a_"&amp;W$2)/(W$2+1))*(($C1878^(W$2+1)-$H1878^(W$2+1))/(ε_c1cd^(W$2+1)))</f>
        <v/>
      </c>
      <c r="X1878">
        <f>(INDIRECT("a_"&amp;X$2)/(X$2+1))*(($C1878^(X$2+1)-$H1878^(X$2+1))/(ε_c1cd^(X$2+1)))</f>
        <v/>
      </c>
      <c r="Y1878">
        <f>(INDIRECT("a_"&amp;Y$2)/(Y$2+1))*(($C1878^(Y$2+1)-$H1878^(Y$2+1))/(ε_c1cd^(Y$2+1)))</f>
        <v/>
      </c>
      <c r="Z1878">
        <f>(INDIRECT("a_"&amp;Z$2)/(Z$2+2))*(($C1878^(Z$2+2)-$H1878^(Z$2+2))/(ε_c1cd^(Z$2+2)))</f>
        <v/>
      </c>
      <c r="AA1878">
        <f>(INDIRECT("a_"&amp;AA$2)/(AA$2+2))*(($C1878^(AA$2+2)-$H1878^(AA$2+2))/(ε_c1cd^(AA$2+2)))</f>
        <v/>
      </c>
      <c r="AB1878">
        <f>(INDIRECT("a_"&amp;AB$2)/(AB$2+2))*(($C1878^(AB$2+2)-$H1878^(AB$2+2))/(ε_c1cd^(AB$2+2)))</f>
        <v/>
      </c>
      <c r="AC1878">
        <f>(INDIRECT("a_"&amp;AC$2)/(AC$2+2))*(($C1878^(AC$2+2)-$H1878^(AC$2+2))/(ε_c1cd^(AC$2+2)))</f>
        <v/>
      </c>
      <c r="AD1878">
        <f>(INDIRECT("a_"&amp;AD$2)/(AD$2+2))*(($C1878^(AD$2+2)-$H1878^(AD$2+2))/(ε_c1cd^(AD$2+2)))</f>
        <v/>
      </c>
      <c r="AE1878" s="111">
        <f>(b*f_cd/L1878)*SUM(U1878:Y1878)+SUM(Q1878:R1878)</f>
        <v/>
      </c>
      <c r="AF1878" s="112">
        <f>AE1878*(K1878-y+e)</f>
        <v/>
      </c>
      <c r="AG1878" s="113">
        <f>(b*f_cd/(L1878^2))*SUM(Z1878:AD1878)+SUM(S1878:T1878)-AF1878</f>
        <v/>
      </c>
      <c r="AH1878" s="114">
        <f>AG1878&lt;0</f>
        <v/>
      </c>
      <c r="AI1878" s="115">
        <f>IF(A1878=1,FALSE,(AND(AQ1878,AH1878,NOT(AI1877))))</f>
        <v/>
      </c>
      <c r="AJ1878" s="116">
        <f>(b*f_cd/L1878)*(a_1/2*J1878^2+a_2/3*J1878^3+a_3/4*J1878^4+a_4/5*J1878^5+a_5/6*J1878^6)+SUM(Q1878:R1878)</f>
        <v/>
      </c>
      <c r="AK1878">
        <f>AJ1878*(K1878-y+e)</f>
        <v/>
      </c>
      <c r="AL1878" s="118">
        <f>(b*f_cd/(L1878^2))*(a_1/3*J1878^3+a_2/4*J1878^4+a_3/5*J1878^5+a_4/6*J1878^6+a_5/7*J1878^7)+SUM(S1878:T1878)-AK1878</f>
        <v/>
      </c>
      <c r="AM1878" s="114">
        <f>AL1878&gt;0</f>
        <v/>
      </c>
      <c r="AN1878" s="115">
        <f>IF(A1878=1,FALSE,(AND(AQ1878,AM1878,NOT(AN1877))))</f>
        <v/>
      </c>
      <c r="AO1878">
        <f>IF(D1878=1,AND(AH1878,NOT(AI1878)),AND(AM1878,NOT(AN1878)))</f>
        <v/>
      </c>
      <c r="AP1878" s="119">
        <f>IF(D1878=1,AI1878,AN1878)</f>
        <v/>
      </c>
      <c r="AQ1878" s="125">
        <f>ABS(E1878)&lt;$AQ$2</f>
        <v/>
      </c>
      <c r="AS1878">
        <f>IF(AP1878,MAX(AS$3:AS1876)+1,"")</f>
        <v/>
      </c>
    </row>
    <row r="1879">
      <c r="A1879" t="n">
        <v>1789</v>
      </c>
      <c r="B1879" s="131">
        <f>IF(A1879=1,0,IF(AP1879,0.1*ε_cu1cd,0))</f>
        <v/>
      </c>
      <c r="C1879" s="131">
        <f>IF(A1879=1,0.1*ε_cu1cd,C1878+B1878)</f>
        <v/>
      </c>
      <c r="D1879" s="113">
        <f>IF('Нормальний переріз'!$D$68&gt;0,1,2)</f>
        <v/>
      </c>
      <c r="E1879" s="144">
        <f>IF(D1879=1,F1879,G1879)</f>
        <v/>
      </c>
      <c r="F1879" s="124">
        <f>IF(AI1878,0.11*ε_cu1cd,IF(AH1878,F1878*0.01,F1878))</f>
        <v/>
      </c>
      <c r="G1879" s="124">
        <f>IF(AP1878,-0.1*ε_cu1cd,IF(AM1878,G1878*0.01,G1878))</f>
        <v/>
      </c>
      <c r="H1879" s="113">
        <f>IF(A1879=1,E1879,IF(AO1878,H1878-E1878+E1879,IF(AP1878,0.8*H1878,H1878+E1879)))</f>
        <v/>
      </c>
      <c r="I1879" s="169">
        <f>(C1879-H1879)/h</f>
        <v/>
      </c>
      <c r="J1879">
        <f>C1879/(ε_c1cd)</f>
        <v/>
      </c>
      <c r="K1879">
        <f>C1879/I1879</f>
        <v/>
      </c>
      <c r="L1879" s="131">
        <f>I1879/(ε_c1cd)</f>
        <v/>
      </c>
      <c r="M1879">
        <f>I1879*(K1879-Z_s1)</f>
        <v/>
      </c>
      <c r="N1879">
        <f>I1879*(K1879-Z_s2)</f>
        <v/>
      </c>
      <c r="O1879">
        <f>E_s*M1879</f>
        <v/>
      </c>
      <c r="P1879">
        <f>E_s*N1879</f>
        <v/>
      </c>
      <c r="Q1879">
        <f>O1879*A_s1</f>
        <v/>
      </c>
      <c r="R1879">
        <f>P1879*A_s2</f>
        <v/>
      </c>
      <c r="S1879">
        <f>Q1879*($K1879-Z_s1)</f>
        <v/>
      </c>
      <c r="T1879">
        <f>R1879*($K1879-Z_s2)</f>
        <v/>
      </c>
      <c r="U1879">
        <f>(INDIRECT("a_"&amp;U$2)/(U$2+1))*(($C1879^(U$2+1)-$H1879^(U$2+1))/(ε_c1cd^(U$2+1)))</f>
        <v/>
      </c>
      <c r="V1879">
        <f>(INDIRECT("a_"&amp;V$2)/(V$2+1))*(($C1879^(V$2+1)-$H1879^(V$2+1))/(ε_c1cd^(V$2+1)))</f>
        <v/>
      </c>
      <c r="W1879">
        <f>(INDIRECT("a_"&amp;W$2)/(W$2+1))*(($C1879^(W$2+1)-$H1879^(W$2+1))/(ε_c1cd^(W$2+1)))</f>
        <v/>
      </c>
      <c r="X1879">
        <f>(INDIRECT("a_"&amp;X$2)/(X$2+1))*(($C1879^(X$2+1)-$H1879^(X$2+1))/(ε_c1cd^(X$2+1)))</f>
        <v/>
      </c>
      <c r="Y1879">
        <f>(INDIRECT("a_"&amp;Y$2)/(Y$2+1))*(($C1879^(Y$2+1)-$H1879^(Y$2+1))/(ε_c1cd^(Y$2+1)))</f>
        <v/>
      </c>
      <c r="Z1879">
        <f>(INDIRECT("a_"&amp;Z$2)/(Z$2+2))*(($C1879^(Z$2+2)-$H1879^(Z$2+2))/(ε_c1cd^(Z$2+2)))</f>
        <v/>
      </c>
      <c r="AA1879">
        <f>(INDIRECT("a_"&amp;AA$2)/(AA$2+2))*(($C1879^(AA$2+2)-$H1879^(AA$2+2))/(ε_c1cd^(AA$2+2)))</f>
        <v/>
      </c>
      <c r="AB1879">
        <f>(INDIRECT("a_"&amp;AB$2)/(AB$2+2))*(($C1879^(AB$2+2)-$H1879^(AB$2+2))/(ε_c1cd^(AB$2+2)))</f>
        <v/>
      </c>
      <c r="AC1879">
        <f>(INDIRECT("a_"&amp;AC$2)/(AC$2+2))*(($C1879^(AC$2+2)-$H1879^(AC$2+2))/(ε_c1cd^(AC$2+2)))</f>
        <v/>
      </c>
      <c r="AD1879">
        <f>(INDIRECT("a_"&amp;AD$2)/(AD$2+2))*(($C1879^(AD$2+2)-$H1879^(AD$2+2))/(ε_c1cd^(AD$2+2)))</f>
        <v/>
      </c>
      <c r="AE1879" s="111">
        <f>(b*f_cd/L1879)*SUM(U1879:Y1879)+SUM(Q1879:R1879)</f>
        <v/>
      </c>
      <c r="AF1879" s="112">
        <f>AE1879*(K1879-y+e)</f>
        <v/>
      </c>
      <c r="AG1879" s="113">
        <f>(b*f_cd/(L1879^2))*SUM(Z1879:AD1879)+SUM(S1879:T1879)-AF1879</f>
        <v/>
      </c>
      <c r="AH1879" s="114">
        <f>AG1879&lt;0</f>
        <v/>
      </c>
      <c r="AI1879" s="115">
        <f>IF(A1879=1,FALSE,(AND(AQ1879,AH1879,NOT(AI1878))))</f>
        <v/>
      </c>
      <c r="AJ1879" s="116">
        <f>(b*f_cd/L1879)*(a_1/2*J1879^2+a_2/3*J1879^3+a_3/4*J1879^4+a_4/5*J1879^5+a_5/6*J1879^6)+SUM(Q1879:R1879)</f>
        <v/>
      </c>
      <c r="AK1879">
        <f>AJ1879*(K1879-y+e)</f>
        <v/>
      </c>
      <c r="AL1879" s="118">
        <f>(b*f_cd/(L1879^2))*(a_1/3*J1879^3+a_2/4*J1879^4+a_3/5*J1879^5+a_4/6*J1879^6+a_5/7*J1879^7)+SUM(S1879:T1879)-AK1879</f>
        <v/>
      </c>
      <c r="AM1879" s="114">
        <f>AL1879&gt;0</f>
        <v/>
      </c>
      <c r="AN1879" s="115">
        <f>IF(A1879=1,FALSE,(AND(AQ1879,AM1879,NOT(AN1878))))</f>
        <v/>
      </c>
      <c r="AO1879">
        <f>IF(D1879=1,AND(AH1879,NOT(AI1879)),AND(AM1879,NOT(AN1879)))</f>
        <v/>
      </c>
      <c r="AP1879" s="119">
        <f>IF(D1879=1,AI1879,AN1879)</f>
        <v/>
      </c>
      <c r="AQ1879" s="125">
        <f>ABS(E1879)&lt;$AQ$2</f>
        <v/>
      </c>
      <c r="AS1879">
        <f>IF(AP1879,MAX(AS$3:AS1877)+1,"")</f>
        <v/>
      </c>
    </row>
    <row r="1880">
      <c r="A1880" t="n">
        <v>1790</v>
      </c>
      <c r="B1880" s="131">
        <f>IF(A1880=1,0,IF(AP1880,0.1*ε_cu1cd,0))</f>
        <v/>
      </c>
      <c r="C1880" s="131">
        <f>IF(A1880=1,0.1*ε_cu1cd,C1879+B1879)</f>
        <v/>
      </c>
      <c r="D1880" s="113">
        <f>IF('Нормальний переріз'!$D$68&gt;0,1,2)</f>
        <v/>
      </c>
      <c r="E1880" s="144">
        <f>IF(D1880=1,F1880,G1880)</f>
        <v/>
      </c>
      <c r="F1880" s="124">
        <f>IF(AI1879,0.11*ε_cu1cd,IF(AH1879,F1879*0.01,F1879))</f>
        <v/>
      </c>
      <c r="G1880" s="124">
        <f>IF(AP1879,-0.1*ε_cu1cd,IF(AM1879,G1879*0.01,G1879))</f>
        <v/>
      </c>
      <c r="H1880" s="113">
        <f>IF(A1880=1,E1880,IF(AO1879,H1879-E1879+E1880,IF(AP1879,0.8*H1879,H1879+E1880)))</f>
        <v/>
      </c>
      <c r="I1880" s="169">
        <f>(C1880-H1880)/h</f>
        <v/>
      </c>
      <c r="J1880">
        <f>C1880/(ε_c1cd)</f>
        <v/>
      </c>
      <c r="K1880">
        <f>C1880/I1880</f>
        <v/>
      </c>
      <c r="L1880" s="131">
        <f>I1880/(ε_c1cd)</f>
        <v/>
      </c>
      <c r="M1880">
        <f>I1880*(K1880-Z_s1)</f>
        <v/>
      </c>
      <c r="N1880">
        <f>I1880*(K1880-Z_s2)</f>
        <v/>
      </c>
      <c r="O1880">
        <f>E_s*M1880</f>
        <v/>
      </c>
      <c r="P1880">
        <f>E_s*N1880</f>
        <v/>
      </c>
      <c r="Q1880">
        <f>O1880*A_s1</f>
        <v/>
      </c>
      <c r="R1880">
        <f>P1880*A_s2</f>
        <v/>
      </c>
      <c r="S1880">
        <f>Q1880*($K1880-Z_s1)</f>
        <v/>
      </c>
      <c r="T1880">
        <f>R1880*($K1880-Z_s2)</f>
        <v/>
      </c>
      <c r="U1880">
        <f>(INDIRECT("a_"&amp;U$2)/(U$2+1))*(($C1880^(U$2+1)-$H1880^(U$2+1))/(ε_c1cd^(U$2+1)))</f>
        <v/>
      </c>
      <c r="V1880">
        <f>(INDIRECT("a_"&amp;V$2)/(V$2+1))*(($C1880^(V$2+1)-$H1880^(V$2+1))/(ε_c1cd^(V$2+1)))</f>
        <v/>
      </c>
      <c r="W1880">
        <f>(INDIRECT("a_"&amp;W$2)/(W$2+1))*(($C1880^(W$2+1)-$H1880^(W$2+1))/(ε_c1cd^(W$2+1)))</f>
        <v/>
      </c>
      <c r="X1880">
        <f>(INDIRECT("a_"&amp;X$2)/(X$2+1))*(($C1880^(X$2+1)-$H1880^(X$2+1))/(ε_c1cd^(X$2+1)))</f>
        <v/>
      </c>
      <c r="Y1880">
        <f>(INDIRECT("a_"&amp;Y$2)/(Y$2+1))*(($C1880^(Y$2+1)-$H1880^(Y$2+1))/(ε_c1cd^(Y$2+1)))</f>
        <v/>
      </c>
      <c r="Z1880">
        <f>(INDIRECT("a_"&amp;Z$2)/(Z$2+2))*(($C1880^(Z$2+2)-$H1880^(Z$2+2))/(ε_c1cd^(Z$2+2)))</f>
        <v/>
      </c>
      <c r="AA1880">
        <f>(INDIRECT("a_"&amp;AA$2)/(AA$2+2))*(($C1880^(AA$2+2)-$H1880^(AA$2+2))/(ε_c1cd^(AA$2+2)))</f>
        <v/>
      </c>
      <c r="AB1880">
        <f>(INDIRECT("a_"&amp;AB$2)/(AB$2+2))*(($C1880^(AB$2+2)-$H1880^(AB$2+2))/(ε_c1cd^(AB$2+2)))</f>
        <v/>
      </c>
      <c r="AC1880">
        <f>(INDIRECT("a_"&amp;AC$2)/(AC$2+2))*(($C1880^(AC$2+2)-$H1880^(AC$2+2))/(ε_c1cd^(AC$2+2)))</f>
        <v/>
      </c>
      <c r="AD1880">
        <f>(INDIRECT("a_"&amp;AD$2)/(AD$2+2))*(($C1880^(AD$2+2)-$H1880^(AD$2+2))/(ε_c1cd^(AD$2+2)))</f>
        <v/>
      </c>
      <c r="AE1880" s="111">
        <f>(b*f_cd/L1880)*SUM(U1880:Y1880)+SUM(Q1880:R1880)</f>
        <v/>
      </c>
      <c r="AF1880" s="112">
        <f>AE1880*(K1880-y+e)</f>
        <v/>
      </c>
      <c r="AG1880" s="113">
        <f>(b*f_cd/(L1880^2))*SUM(Z1880:AD1880)+SUM(S1880:T1880)-AF1880</f>
        <v/>
      </c>
      <c r="AH1880" s="114">
        <f>AG1880&lt;0</f>
        <v/>
      </c>
      <c r="AI1880" s="115">
        <f>IF(A1880=1,FALSE,(AND(AQ1880,AH1880,NOT(AI1879))))</f>
        <v/>
      </c>
      <c r="AJ1880" s="116">
        <f>(b*f_cd/L1880)*(a_1/2*J1880^2+a_2/3*J1880^3+a_3/4*J1880^4+a_4/5*J1880^5+a_5/6*J1880^6)+SUM(Q1880:R1880)</f>
        <v/>
      </c>
      <c r="AK1880">
        <f>AJ1880*(K1880-y+e)</f>
        <v/>
      </c>
      <c r="AL1880" s="118">
        <f>(b*f_cd/(L1880^2))*(a_1/3*J1880^3+a_2/4*J1880^4+a_3/5*J1880^5+a_4/6*J1880^6+a_5/7*J1880^7)+SUM(S1880:T1880)-AK1880</f>
        <v/>
      </c>
      <c r="AM1880" s="114">
        <f>AL1880&gt;0</f>
        <v/>
      </c>
      <c r="AN1880" s="115">
        <f>IF(A1880=1,FALSE,(AND(AQ1880,AM1880,NOT(AN1879))))</f>
        <v/>
      </c>
      <c r="AO1880">
        <f>IF(D1880=1,AND(AH1880,NOT(AI1880)),AND(AM1880,NOT(AN1880)))</f>
        <v/>
      </c>
      <c r="AP1880" s="119">
        <f>IF(D1880=1,AI1880,AN1880)</f>
        <v/>
      </c>
      <c r="AQ1880" s="125">
        <f>ABS(E1880)&lt;$AQ$2</f>
        <v/>
      </c>
      <c r="AS1880">
        <f>IF(AP1880,MAX(AS$3:AS1878)+1,"")</f>
        <v/>
      </c>
    </row>
    <row r="1881">
      <c r="A1881" t="n">
        <v>1791</v>
      </c>
      <c r="B1881" s="131">
        <f>IF(A1881=1,0,IF(AP1881,0.1*ε_cu1cd,0))</f>
        <v/>
      </c>
      <c r="C1881" s="131">
        <f>IF(A1881=1,0.1*ε_cu1cd,C1880+B1880)</f>
        <v/>
      </c>
      <c r="D1881" s="113">
        <f>IF('Нормальний переріз'!$D$68&gt;0,1,2)</f>
        <v/>
      </c>
      <c r="E1881" s="144">
        <f>IF(D1881=1,F1881,G1881)</f>
        <v/>
      </c>
      <c r="F1881" s="124">
        <f>IF(AI1880,0.11*ε_cu1cd,IF(AH1880,F1880*0.01,F1880))</f>
        <v/>
      </c>
      <c r="G1881" s="124">
        <f>IF(AP1880,-0.1*ε_cu1cd,IF(AM1880,G1880*0.01,G1880))</f>
        <v/>
      </c>
      <c r="H1881" s="113">
        <f>IF(A1881=1,E1881,IF(AO1880,H1880-E1880+E1881,IF(AP1880,0.8*H1880,H1880+E1881)))</f>
        <v/>
      </c>
      <c r="I1881" s="169">
        <f>(C1881-H1881)/h</f>
        <v/>
      </c>
      <c r="J1881">
        <f>C1881/(ε_c1cd)</f>
        <v/>
      </c>
      <c r="K1881">
        <f>C1881/I1881</f>
        <v/>
      </c>
      <c r="L1881" s="131">
        <f>I1881/(ε_c1cd)</f>
        <v/>
      </c>
      <c r="M1881">
        <f>I1881*(K1881-Z_s1)</f>
        <v/>
      </c>
      <c r="N1881">
        <f>I1881*(K1881-Z_s2)</f>
        <v/>
      </c>
      <c r="O1881">
        <f>E_s*M1881</f>
        <v/>
      </c>
      <c r="P1881">
        <f>E_s*N1881</f>
        <v/>
      </c>
      <c r="Q1881">
        <f>O1881*A_s1</f>
        <v/>
      </c>
      <c r="R1881">
        <f>P1881*A_s2</f>
        <v/>
      </c>
      <c r="S1881">
        <f>Q1881*($K1881-Z_s1)</f>
        <v/>
      </c>
      <c r="T1881">
        <f>R1881*($K1881-Z_s2)</f>
        <v/>
      </c>
      <c r="U1881">
        <f>(INDIRECT("a_"&amp;U$2)/(U$2+1))*(($C1881^(U$2+1)-$H1881^(U$2+1))/(ε_c1cd^(U$2+1)))</f>
        <v/>
      </c>
      <c r="V1881">
        <f>(INDIRECT("a_"&amp;V$2)/(V$2+1))*(($C1881^(V$2+1)-$H1881^(V$2+1))/(ε_c1cd^(V$2+1)))</f>
        <v/>
      </c>
      <c r="W1881">
        <f>(INDIRECT("a_"&amp;W$2)/(W$2+1))*(($C1881^(W$2+1)-$H1881^(W$2+1))/(ε_c1cd^(W$2+1)))</f>
        <v/>
      </c>
      <c r="X1881">
        <f>(INDIRECT("a_"&amp;X$2)/(X$2+1))*(($C1881^(X$2+1)-$H1881^(X$2+1))/(ε_c1cd^(X$2+1)))</f>
        <v/>
      </c>
      <c r="Y1881">
        <f>(INDIRECT("a_"&amp;Y$2)/(Y$2+1))*(($C1881^(Y$2+1)-$H1881^(Y$2+1))/(ε_c1cd^(Y$2+1)))</f>
        <v/>
      </c>
      <c r="Z1881">
        <f>(INDIRECT("a_"&amp;Z$2)/(Z$2+2))*(($C1881^(Z$2+2)-$H1881^(Z$2+2))/(ε_c1cd^(Z$2+2)))</f>
        <v/>
      </c>
      <c r="AA1881">
        <f>(INDIRECT("a_"&amp;AA$2)/(AA$2+2))*(($C1881^(AA$2+2)-$H1881^(AA$2+2))/(ε_c1cd^(AA$2+2)))</f>
        <v/>
      </c>
      <c r="AB1881">
        <f>(INDIRECT("a_"&amp;AB$2)/(AB$2+2))*(($C1881^(AB$2+2)-$H1881^(AB$2+2))/(ε_c1cd^(AB$2+2)))</f>
        <v/>
      </c>
      <c r="AC1881">
        <f>(INDIRECT("a_"&amp;AC$2)/(AC$2+2))*(($C1881^(AC$2+2)-$H1881^(AC$2+2))/(ε_c1cd^(AC$2+2)))</f>
        <v/>
      </c>
      <c r="AD1881">
        <f>(INDIRECT("a_"&amp;AD$2)/(AD$2+2))*(($C1881^(AD$2+2)-$H1881^(AD$2+2))/(ε_c1cd^(AD$2+2)))</f>
        <v/>
      </c>
      <c r="AE1881" s="111">
        <f>(b*f_cd/L1881)*SUM(U1881:Y1881)+SUM(Q1881:R1881)</f>
        <v/>
      </c>
      <c r="AF1881" s="112">
        <f>AE1881*(K1881-y+e)</f>
        <v/>
      </c>
      <c r="AG1881" s="113">
        <f>(b*f_cd/(L1881^2))*SUM(Z1881:AD1881)+SUM(S1881:T1881)-AF1881</f>
        <v/>
      </c>
      <c r="AH1881" s="114">
        <f>AG1881&lt;0</f>
        <v/>
      </c>
      <c r="AI1881" s="115">
        <f>IF(A1881=1,FALSE,(AND(AQ1881,AH1881,NOT(AI1880))))</f>
        <v/>
      </c>
      <c r="AJ1881" s="116">
        <f>(b*f_cd/L1881)*(a_1/2*J1881^2+a_2/3*J1881^3+a_3/4*J1881^4+a_4/5*J1881^5+a_5/6*J1881^6)+SUM(Q1881:R1881)</f>
        <v/>
      </c>
      <c r="AK1881">
        <f>AJ1881*(K1881-y+e)</f>
        <v/>
      </c>
      <c r="AL1881" s="118">
        <f>(b*f_cd/(L1881^2))*(a_1/3*J1881^3+a_2/4*J1881^4+a_3/5*J1881^5+a_4/6*J1881^6+a_5/7*J1881^7)+SUM(S1881:T1881)-AK1881</f>
        <v/>
      </c>
      <c r="AM1881" s="114">
        <f>AL1881&gt;0</f>
        <v/>
      </c>
      <c r="AN1881" s="115">
        <f>IF(A1881=1,FALSE,(AND(AQ1881,AM1881,NOT(AN1880))))</f>
        <v/>
      </c>
      <c r="AO1881">
        <f>IF(D1881=1,AND(AH1881,NOT(AI1881)),AND(AM1881,NOT(AN1881)))</f>
        <v/>
      </c>
      <c r="AP1881" s="119">
        <f>IF(D1881=1,AI1881,AN1881)</f>
        <v/>
      </c>
      <c r="AQ1881" s="125">
        <f>ABS(E1881)&lt;$AQ$2</f>
        <v/>
      </c>
      <c r="AS1881">
        <f>IF(AP1881,MAX(AS$3:AS1879)+1,"")</f>
        <v/>
      </c>
    </row>
    <row r="1882">
      <c r="A1882" t="n">
        <v>1792</v>
      </c>
      <c r="B1882" s="131">
        <f>IF(A1882=1,0,IF(AP1882,0.1*ε_cu1cd,0))</f>
        <v/>
      </c>
      <c r="C1882" s="131">
        <f>IF(A1882=1,0.1*ε_cu1cd,C1881+B1881)</f>
        <v/>
      </c>
      <c r="D1882" s="113">
        <f>IF('Нормальний переріз'!$D$68&gt;0,1,2)</f>
        <v/>
      </c>
      <c r="E1882" s="144">
        <f>IF(D1882=1,F1882,G1882)</f>
        <v/>
      </c>
      <c r="F1882" s="124">
        <f>IF(AI1881,0.11*ε_cu1cd,IF(AH1881,F1881*0.01,F1881))</f>
        <v/>
      </c>
      <c r="G1882" s="124">
        <f>IF(AP1881,-0.1*ε_cu1cd,IF(AM1881,G1881*0.01,G1881))</f>
        <v/>
      </c>
      <c r="H1882" s="113">
        <f>IF(A1882=1,E1882,IF(AO1881,H1881-E1881+E1882,IF(AP1881,0.8*H1881,H1881+E1882)))</f>
        <v/>
      </c>
      <c r="I1882" s="169">
        <f>(C1882-H1882)/h</f>
        <v/>
      </c>
      <c r="J1882">
        <f>C1882/(ε_c1cd)</f>
        <v/>
      </c>
      <c r="K1882">
        <f>C1882/I1882</f>
        <v/>
      </c>
      <c r="L1882" s="131">
        <f>I1882/(ε_c1cd)</f>
        <v/>
      </c>
      <c r="M1882">
        <f>I1882*(K1882-Z_s1)</f>
        <v/>
      </c>
      <c r="N1882">
        <f>I1882*(K1882-Z_s2)</f>
        <v/>
      </c>
      <c r="O1882">
        <f>E_s*M1882</f>
        <v/>
      </c>
      <c r="P1882">
        <f>E_s*N1882</f>
        <v/>
      </c>
      <c r="Q1882">
        <f>O1882*A_s1</f>
        <v/>
      </c>
      <c r="R1882">
        <f>P1882*A_s2</f>
        <v/>
      </c>
      <c r="S1882">
        <f>Q1882*($K1882-Z_s1)</f>
        <v/>
      </c>
      <c r="T1882">
        <f>R1882*($K1882-Z_s2)</f>
        <v/>
      </c>
      <c r="U1882">
        <f>(INDIRECT("a_"&amp;U$2)/(U$2+1))*(($C1882^(U$2+1)-$H1882^(U$2+1))/(ε_c1cd^(U$2+1)))</f>
        <v/>
      </c>
      <c r="V1882">
        <f>(INDIRECT("a_"&amp;V$2)/(V$2+1))*(($C1882^(V$2+1)-$H1882^(V$2+1))/(ε_c1cd^(V$2+1)))</f>
        <v/>
      </c>
      <c r="W1882">
        <f>(INDIRECT("a_"&amp;W$2)/(W$2+1))*(($C1882^(W$2+1)-$H1882^(W$2+1))/(ε_c1cd^(W$2+1)))</f>
        <v/>
      </c>
      <c r="X1882">
        <f>(INDIRECT("a_"&amp;X$2)/(X$2+1))*(($C1882^(X$2+1)-$H1882^(X$2+1))/(ε_c1cd^(X$2+1)))</f>
        <v/>
      </c>
      <c r="Y1882">
        <f>(INDIRECT("a_"&amp;Y$2)/(Y$2+1))*(($C1882^(Y$2+1)-$H1882^(Y$2+1))/(ε_c1cd^(Y$2+1)))</f>
        <v/>
      </c>
      <c r="Z1882">
        <f>(INDIRECT("a_"&amp;Z$2)/(Z$2+2))*(($C1882^(Z$2+2)-$H1882^(Z$2+2))/(ε_c1cd^(Z$2+2)))</f>
        <v/>
      </c>
      <c r="AA1882">
        <f>(INDIRECT("a_"&amp;AA$2)/(AA$2+2))*(($C1882^(AA$2+2)-$H1882^(AA$2+2))/(ε_c1cd^(AA$2+2)))</f>
        <v/>
      </c>
      <c r="AB1882">
        <f>(INDIRECT("a_"&amp;AB$2)/(AB$2+2))*(($C1882^(AB$2+2)-$H1882^(AB$2+2))/(ε_c1cd^(AB$2+2)))</f>
        <v/>
      </c>
      <c r="AC1882">
        <f>(INDIRECT("a_"&amp;AC$2)/(AC$2+2))*(($C1882^(AC$2+2)-$H1882^(AC$2+2))/(ε_c1cd^(AC$2+2)))</f>
        <v/>
      </c>
      <c r="AD1882">
        <f>(INDIRECT("a_"&amp;AD$2)/(AD$2+2))*(($C1882^(AD$2+2)-$H1882^(AD$2+2))/(ε_c1cd^(AD$2+2)))</f>
        <v/>
      </c>
      <c r="AE1882" s="111">
        <f>(b*f_cd/L1882)*SUM(U1882:Y1882)+SUM(Q1882:R1882)</f>
        <v/>
      </c>
      <c r="AF1882" s="112">
        <f>AE1882*(K1882-y+e)</f>
        <v/>
      </c>
      <c r="AG1882" s="113">
        <f>(b*f_cd/(L1882^2))*SUM(Z1882:AD1882)+SUM(S1882:T1882)-AF1882</f>
        <v/>
      </c>
      <c r="AH1882" s="114">
        <f>AG1882&lt;0</f>
        <v/>
      </c>
      <c r="AI1882" s="115">
        <f>IF(A1882=1,FALSE,(AND(AQ1882,AH1882,NOT(AI1881))))</f>
        <v/>
      </c>
      <c r="AJ1882" s="116">
        <f>(b*f_cd/L1882)*(a_1/2*J1882^2+a_2/3*J1882^3+a_3/4*J1882^4+a_4/5*J1882^5+a_5/6*J1882^6)+SUM(Q1882:R1882)</f>
        <v/>
      </c>
      <c r="AK1882">
        <f>AJ1882*(K1882-y+e)</f>
        <v/>
      </c>
      <c r="AL1882" s="118">
        <f>(b*f_cd/(L1882^2))*(a_1/3*J1882^3+a_2/4*J1882^4+a_3/5*J1882^5+a_4/6*J1882^6+a_5/7*J1882^7)+SUM(S1882:T1882)-AK1882</f>
        <v/>
      </c>
      <c r="AM1882" s="114">
        <f>AL1882&gt;0</f>
        <v/>
      </c>
      <c r="AN1882" s="115">
        <f>IF(A1882=1,FALSE,(AND(AQ1882,AM1882,NOT(AN1881))))</f>
        <v/>
      </c>
      <c r="AO1882">
        <f>IF(D1882=1,AND(AH1882,NOT(AI1882)),AND(AM1882,NOT(AN1882)))</f>
        <v/>
      </c>
      <c r="AP1882" s="119">
        <f>IF(D1882=1,AI1882,AN1882)</f>
        <v/>
      </c>
      <c r="AQ1882" s="125">
        <f>ABS(E1882)&lt;$AQ$2</f>
        <v/>
      </c>
      <c r="AS1882">
        <f>IF(AP1882,MAX(AS$3:AS1880)+1,"")</f>
        <v/>
      </c>
    </row>
    <row r="1883">
      <c r="A1883" t="n">
        <v>1793</v>
      </c>
      <c r="B1883" s="131">
        <f>IF(A1883=1,0,IF(AP1883,0.1*ε_cu1cd,0))</f>
        <v/>
      </c>
      <c r="C1883" s="131">
        <f>IF(A1883=1,0.1*ε_cu1cd,C1882+B1882)</f>
        <v/>
      </c>
      <c r="D1883" s="113">
        <f>IF('Нормальний переріз'!$D$68&gt;0,1,2)</f>
        <v/>
      </c>
      <c r="E1883" s="144">
        <f>IF(D1883=1,F1883,G1883)</f>
        <v/>
      </c>
      <c r="F1883" s="124">
        <f>IF(AI1882,0.11*ε_cu1cd,IF(AH1882,F1882*0.01,F1882))</f>
        <v/>
      </c>
      <c r="G1883" s="124">
        <f>IF(AP1882,-0.1*ε_cu1cd,IF(AM1882,G1882*0.01,G1882))</f>
        <v/>
      </c>
      <c r="H1883" s="113">
        <f>IF(A1883=1,E1883,IF(AO1882,H1882-E1882+E1883,IF(AP1882,0.8*H1882,H1882+E1883)))</f>
        <v/>
      </c>
      <c r="I1883" s="169">
        <f>(C1883-H1883)/h</f>
        <v/>
      </c>
      <c r="J1883">
        <f>C1883/(ε_c1cd)</f>
        <v/>
      </c>
      <c r="K1883">
        <f>C1883/I1883</f>
        <v/>
      </c>
      <c r="L1883" s="131">
        <f>I1883/(ε_c1cd)</f>
        <v/>
      </c>
      <c r="M1883">
        <f>I1883*(K1883-Z_s1)</f>
        <v/>
      </c>
      <c r="N1883">
        <f>I1883*(K1883-Z_s2)</f>
        <v/>
      </c>
      <c r="O1883">
        <f>E_s*M1883</f>
        <v/>
      </c>
      <c r="P1883">
        <f>E_s*N1883</f>
        <v/>
      </c>
      <c r="Q1883">
        <f>O1883*A_s1</f>
        <v/>
      </c>
      <c r="R1883">
        <f>P1883*A_s2</f>
        <v/>
      </c>
      <c r="S1883">
        <f>Q1883*($K1883-Z_s1)</f>
        <v/>
      </c>
      <c r="T1883">
        <f>R1883*($K1883-Z_s2)</f>
        <v/>
      </c>
      <c r="U1883">
        <f>(INDIRECT("a_"&amp;U$2)/(U$2+1))*(($C1883^(U$2+1)-$H1883^(U$2+1))/(ε_c1cd^(U$2+1)))</f>
        <v/>
      </c>
      <c r="V1883">
        <f>(INDIRECT("a_"&amp;V$2)/(V$2+1))*(($C1883^(V$2+1)-$H1883^(V$2+1))/(ε_c1cd^(V$2+1)))</f>
        <v/>
      </c>
      <c r="W1883">
        <f>(INDIRECT("a_"&amp;W$2)/(W$2+1))*(($C1883^(W$2+1)-$H1883^(W$2+1))/(ε_c1cd^(W$2+1)))</f>
        <v/>
      </c>
      <c r="X1883">
        <f>(INDIRECT("a_"&amp;X$2)/(X$2+1))*(($C1883^(X$2+1)-$H1883^(X$2+1))/(ε_c1cd^(X$2+1)))</f>
        <v/>
      </c>
      <c r="Y1883">
        <f>(INDIRECT("a_"&amp;Y$2)/(Y$2+1))*(($C1883^(Y$2+1)-$H1883^(Y$2+1))/(ε_c1cd^(Y$2+1)))</f>
        <v/>
      </c>
      <c r="Z1883">
        <f>(INDIRECT("a_"&amp;Z$2)/(Z$2+2))*(($C1883^(Z$2+2)-$H1883^(Z$2+2))/(ε_c1cd^(Z$2+2)))</f>
        <v/>
      </c>
      <c r="AA1883">
        <f>(INDIRECT("a_"&amp;AA$2)/(AA$2+2))*(($C1883^(AA$2+2)-$H1883^(AA$2+2))/(ε_c1cd^(AA$2+2)))</f>
        <v/>
      </c>
      <c r="AB1883">
        <f>(INDIRECT("a_"&amp;AB$2)/(AB$2+2))*(($C1883^(AB$2+2)-$H1883^(AB$2+2))/(ε_c1cd^(AB$2+2)))</f>
        <v/>
      </c>
      <c r="AC1883">
        <f>(INDIRECT("a_"&amp;AC$2)/(AC$2+2))*(($C1883^(AC$2+2)-$H1883^(AC$2+2))/(ε_c1cd^(AC$2+2)))</f>
        <v/>
      </c>
      <c r="AD1883">
        <f>(INDIRECT("a_"&amp;AD$2)/(AD$2+2))*(($C1883^(AD$2+2)-$H1883^(AD$2+2))/(ε_c1cd^(AD$2+2)))</f>
        <v/>
      </c>
      <c r="AE1883" s="111">
        <f>(b*f_cd/L1883)*SUM(U1883:Y1883)+SUM(Q1883:R1883)</f>
        <v/>
      </c>
      <c r="AF1883" s="112">
        <f>AE1883*(K1883-y+e)</f>
        <v/>
      </c>
      <c r="AG1883" s="113">
        <f>(b*f_cd/(L1883^2))*SUM(Z1883:AD1883)+SUM(S1883:T1883)-AF1883</f>
        <v/>
      </c>
      <c r="AH1883" s="114">
        <f>AG1883&lt;0</f>
        <v/>
      </c>
      <c r="AI1883" s="115">
        <f>IF(A1883=1,FALSE,(AND(AQ1883,AH1883,NOT(AI1882))))</f>
        <v/>
      </c>
      <c r="AJ1883" s="116">
        <f>(b*f_cd/L1883)*(a_1/2*J1883^2+a_2/3*J1883^3+a_3/4*J1883^4+a_4/5*J1883^5+a_5/6*J1883^6)+SUM(Q1883:R1883)</f>
        <v/>
      </c>
      <c r="AK1883">
        <f>AJ1883*(K1883-y+e)</f>
        <v/>
      </c>
      <c r="AL1883" s="118">
        <f>(b*f_cd/(L1883^2))*(a_1/3*J1883^3+a_2/4*J1883^4+a_3/5*J1883^5+a_4/6*J1883^6+a_5/7*J1883^7)+SUM(S1883:T1883)-AK1883</f>
        <v/>
      </c>
      <c r="AM1883" s="114">
        <f>AL1883&gt;0</f>
        <v/>
      </c>
      <c r="AN1883" s="115">
        <f>IF(A1883=1,FALSE,(AND(AQ1883,AM1883,NOT(AN1882))))</f>
        <v/>
      </c>
      <c r="AO1883">
        <f>IF(D1883=1,AND(AH1883,NOT(AI1883)),AND(AM1883,NOT(AN1883)))</f>
        <v/>
      </c>
      <c r="AP1883" s="119">
        <f>IF(D1883=1,AI1883,AN1883)</f>
        <v/>
      </c>
      <c r="AQ1883" s="125">
        <f>ABS(E1883)&lt;$AQ$2</f>
        <v/>
      </c>
      <c r="AS1883">
        <f>IF(AP1883,MAX(AS$3:AS1881)+1,"")</f>
        <v/>
      </c>
    </row>
    <row r="1884">
      <c r="A1884" t="n">
        <v>1794</v>
      </c>
      <c r="B1884" s="131">
        <f>IF(A1884=1,0,IF(AP1884,0.1*ε_cu1cd,0))</f>
        <v/>
      </c>
      <c r="C1884" s="131">
        <f>IF(A1884=1,0.1*ε_cu1cd,C1883+B1883)</f>
        <v/>
      </c>
      <c r="D1884" s="113">
        <f>IF('Нормальний переріз'!$D$68&gt;0,1,2)</f>
        <v/>
      </c>
      <c r="E1884" s="144">
        <f>IF(D1884=1,F1884,G1884)</f>
        <v/>
      </c>
      <c r="F1884" s="124">
        <f>IF(AI1883,0.11*ε_cu1cd,IF(AH1883,F1883*0.01,F1883))</f>
        <v/>
      </c>
      <c r="G1884" s="124">
        <f>IF(AP1883,-0.1*ε_cu1cd,IF(AM1883,G1883*0.01,G1883))</f>
        <v/>
      </c>
      <c r="H1884" s="113">
        <f>IF(A1884=1,E1884,IF(AO1883,H1883-E1883+E1884,IF(AP1883,0.8*H1883,H1883+E1884)))</f>
        <v/>
      </c>
      <c r="I1884" s="169">
        <f>(C1884-H1884)/h</f>
        <v/>
      </c>
      <c r="J1884">
        <f>C1884/(ε_c1cd)</f>
        <v/>
      </c>
      <c r="K1884">
        <f>C1884/I1884</f>
        <v/>
      </c>
      <c r="L1884" s="131">
        <f>I1884/(ε_c1cd)</f>
        <v/>
      </c>
      <c r="M1884">
        <f>I1884*(K1884-Z_s1)</f>
        <v/>
      </c>
      <c r="N1884">
        <f>I1884*(K1884-Z_s2)</f>
        <v/>
      </c>
      <c r="O1884">
        <f>E_s*M1884</f>
        <v/>
      </c>
      <c r="P1884">
        <f>E_s*N1884</f>
        <v/>
      </c>
      <c r="Q1884">
        <f>O1884*A_s1</f>
        <v/>
      </c>
      <c r="R1884">
        <f>P1884*A_s2</f>
        <v/>
      </c>
      <c r="S1884">
        <f>Q1884*($K1884-Z_s1)</f>
        <v/>
      </c>
      <c r="T1884">
        <f>R1884*($K1884-Z_s2)</f>
        <v/>
      </c>
      <c r="U1884">
        <f>(INDIRECT("a_"&amp;U$2)/(U$2+1))*(($C1884^(U$2+1)-$H1884^(U$2+1))/(ε_c1cd^(U$2+1)))</f>
        <v/>
      </c>
      <c r="V1884">
        <f>(INDIRECT("a_"&amp;V$2)/(V$2+1))*(($C1884^(V$2+1)-$H1884^(V$2+1))/(ε_c1cd^(V$2+1)))</f>
        <v/>
      </c>
      <c r="W1884">
        <f>(INDIRECT("a_"&amp;W$2)/(W$2+1))*(($C1884^(W$2+1)-$H1884^(W$2+1))/(ε_c1cd^(W$2+1)))</f>
        <v/>
      </c>
      <c r="X1884">
        <f>(INDIRECT("a_"&amp;X$2)/(X$2+1))*(($C1884^(X$2+1)-$H1884^(X$2+1))/(ε_c1cd^(X$2+1)))</f>
        <v/>
      </c>
      <c r="Y1884">
        <f>(INDIRECT("a_"&amp;Y$2)/(Y$2+1))*(($C1884^(Y$2+1)-$H1884^(Y$2+1))/(ε_c1cd^(Y$2+1)))</f>
        <v/>
      </c>
      <c r="Z1884">
        <f>(INDIRECT("a_"&amp;Z$2)/(Z$2+2))*(($C1884^(Z$2+2)-$H1884^(Z$2+2))/(ε_c1cd^(Z$2+2)))</f>
        <v/>
      </c>
      <c r="AA1884">
        <f>(INDIRECT("a_"&amp;AA$2)/(AA$2+2))*(($C1884^(AA$2+2)-$H1884^(AA$2+2))/(ε_c1cd^(AA$2+2)))</f>
        <v/>
      </c>
      <c r="AB1884">
        <f>(INDIRECT("a_"&amp;AB$2)/(AB$2+2))*(($C1884^(AB$2+2)-$H1884^(AB$2+2))/(ε_c1cd^(AB$2+2)))</f>
        <v/>
      </c>
      <c r="AC1884">
        <f>(INDIRECT("a_"&amp;AC$2)/(AC$2+2))*(($C1884^(AC$2+2)-$H1884^(AC$2+2))/(ε_c1cd^(AC$2+2)))</f>
        <v/>
      </c>
      <c r="AD1884">
        <f>(INDIRECT("a_"&amp;AD$2)/(AD$2+2))*(($C1884^(AD$2+2)-$H1884^(AD$2+2))/(ε_c1cd^(AD$2+2)))</f>
        <v/>
      </c>
      <c r="AE1884" s="111">
        <f>(b*f_cd/L1884)*SUM(U1884:Y1884)+SUM(Q1884:R1884)</f>
        <v/>
      </c>
      <c r="AF1884" s="112">
        <f>AE1884*(K1884-y+e)</f>
        <v/>
      </c>
      <c r="AG1884" s="113">
        <f>(b*f_cd/(L1884^2))*SUM(Z1884:AD1884)+SUM(S1884:T1884)-AF1884</f>
        <v/>
      </c>
      <c r="AH1884" s="114">
        <f>AG1884&lt;0</f>
        <v/>
      </c>
      <c r="AI1884" s="115">
        <f>IF(A1884=1,FALSE,(AND(AQ1884,AH1884,NOT(AI1883))))</f>
        <v/>
      </c>
      <c r="AJ1884" s="116">
        <f>(b*f_cd/L1884)*(a_1/2*J1884^2+a_2/3*J1884^3+a_3/4*J1884^4+a_4/5*J1884^5+a_5/6*J1884^6)+SUM(Q1884:R1884)</f>
        <v/>
      </c>
      <c r="AK1884">
        <f>AJ1884*(K1884-y+e)</f>
        <v/>
      </c>
      <c r="AL1884" s="118">
        <f>(b*f_cd/(L1884^2))*(a_1/3*J1884^3+a_2/4*J1884^4+a_3/5*J1884^5+a_4/6*J1884^6+a_5/7*J1884^7)+SUM(S1884:T1884)-AK1884</f>
        <v/>
      </c>
      <c r="AM1884" s="114">
        <f>AL1884&gt;0</f>
        <v/>
      </c>
      <c r="AN1884" s="115">
        <f>IF(A1884=1,FALSE,(AND(AQ1884,AM1884,NOT(AN1883))))</f>
        <v/>
      </c>
      <c r="AO1884">
        <f>IF(D1884=1,AND(AH1884,NOT(AI1884)),AND(AM1884,NOT(AN1884)))</f>
        <v/>
      </c>
      <c r="AP1884" s="119">
        <f>IF(D1884=1,AI1884,AN1884)</f>
        <v/>
      </c>
      <c r="AQ1884" s="125">
        <f>ABS(E1884)&lt;$AQ$2</f>
        <v/>
      </c>
      <c r="AS1884">
        <f>IF(AP1884,MAX(AS$3:AS1882)+1,"")</f>
        <v/>
      </c>
    </row>
    <row r="1885">
      <c r="A1885" t="n">
        <v>1795</v>
      </c>
      <c r="B1885" s="131">
        <f>IF(A1885=1,0,IF(AP1885,0.1*ε_cu1cd,0))</f>
        <v/>
      </c>
      <c r="C1885" s="131">
        <f>IF(A1885=1,0.1*ε_cu1cd,C1884+B1884)</f>
        <v/>
      </c>
      <c r="D1885" s="113">
        <f>IF('Нормальний переріз'!$D$68&gt;0,1,2)</f>
        <v/>
      </c>
      <c r="E1885" s="144">
        <f>IF(D1885=1,F1885,G1885)</f>
        <v/>
      </c>
      <c r="F1885" s="124">
        <f>IF(AI1884,0.11*ε_cu1cd,IF(AH1884,F1884*0.01,F1884))</f>
        <v/>
      </c>
      <c r="G1885" s="124">
        <f>IF(AP1884,-0.1*ε_cu1cd,IF(AM1884,G1884*0.01,G1884))</f>
        <v/>
      </c>
      <c r="H1885" s="113">
        <f>IF(A1885=1,E1885,IF(AO1884,H1884-E1884+E1885,IF(AP1884,0.8*H1884,H1884+E1885)))</f>
        <v/>
      </c>
      <c r="I1885" s="169">
        <f>(C1885-H1885)/h</f>
        <v/>
      </c>
      <c r="J1885">
        <f>C1885/(ε_c1cd)</f>
        <v/>
      </c>
      <c r="K1885">
        <f>C1885/I1885</f>
        <v/>
      </c>
      <c r="L1885" s="131">
        <f>I1885/(ε_c1cd)</f>
        <v/>
      </c>
      <c r="M1885">
        <f>I1885*(K1885-Z_s1)</f>
        <v/>
      </c>
      <c r="N1885">
        <f>I1885*(K1885-Z_s2)</f>
        <v/>
      </c>
      <c r="O1885">
        <f>E_s*M1885</f>
        <v/>
      </c>
      <c r="P1885">
        <f>E_s*N1885</f>
        <v/>
      </c>
      <c r="Q1885">
        <f>O1885*A_s1</f>
        <v/>
      </c>
      <c r="R1885">
        <f>P1885*A_s2</f>
        <v/>
      </c>
      <c r="S1885">
        <f>Q1885*($K1885-Z_s1)</f>
        <v/>
      </c>
      <c r="T1885">
        <f>R1885*($K1885-Z_s2)</f>
        <v/>
      </c>
      <c r="U1885">
        <f>(INDIRECT("a_"&amp;U$2)/(U$2+1))*(($C1885^(U$2+1)-$H1885^(U$2+1))/(ε_c1cd^(U$2+1)))</f>
        <v/>
      </c>
      <c r="V1885">
        <f>(INDIRECT("a_"&amp;V$2)/(V$2+1))*(($C1885^(V$2+1)-$H1885^(V$2+1))/(ε_c1cd^(V$2+1)))</f>
        <v/>
      </c>
      <c r="W1885">
        <f>(INDIRECT("a_"&amp;W$2)/(W$2+1))*(($C1885^(W$2+1)-$H1885^(W$2+1))/(ε_c1cd^(W$2+1)))</f>
        <v/>
      </c>
      <c r="X1885">
        <f>(INDIRECT("a_"&amp;X$2)/(X$2+1))*(($C1885^(X$2+1)-$H1885^(X$2+1))/(ε_c1cd^(X$2+1)))</f>
        <v/>
      </c>
      <c r="Y1885">
        <f>(INDIRECT("a_"&amp;Y$2)/(Y$2+1))*(($C1885^(Y$2+1)-$H1885^(Y$2+1))/(ε_c1cd^(Y$2+1)))</f>
        <v/>
      </c>
      <c r="Z1885">
        <f>(INDIRECT("a_"&amp;Z$2)/(Z$2+2))*(($C1885^(Z$2+2)-$H1885^(Z$2+2))/(ε_c1cd^(Z$2+2)))</f>
        <v/>
      </c>
      <c r="AA1885">
        <f>(INDIRECT("a_"&amp;AA$2)/(AA$2+2))*(($C1885^(AA$2+2)-$H1885^(AA$2+2))/(ε_c1cd^(AA$2+2)))</f>
        <v/>
      </c>
      <c r="AB1885">
        <f>(INDIRECT("a_"&amp;AB$2)/(AB$2+2))*(($C1885^(AB$2+2)-$H1885^(AB$2+2))/(ε_c1cd^(AB$2+2)))</f>
        <v/>
      </c>
      <c r="AC1885">
        <f>(INDIRECT("a_"&amp;AC$2)/(AC$2+2))*(($C1885^(AC$2+2)-$H1885^(AC$2+2))/(ε_c1cd^(AC$2+2)))</f>
        <v/>
      </c>
      <c r="AD1885">
        <f>(INDIRECT("a_"&amp;AD$2)/(AD$2+2))*(($C1885^(AD$2+2)-$H1885^(AD$2+2))/(ε_c1cd^(AD$2+2)))</f>
        <v/>
      </c>
      <c r="AE1885" s="111">
        <f>(b*f_cd/L1885)*SUM(U1885:Y1885)+SUM(Q1885:R1885)</f>
        <v/>
      </c>
      <c r="AF1885" s="112">
        <f>AE1885*(K1885-y+e)</f>
        <v/>
      </c>
      <c r="AG1885" s="113">
        <f>(b*f_cd/(L1885^2))*SUM(Z1885:AD1885)+SUM(S1885:T1885)-AF1885</f>
        <v/>
      </c>
      <c r="AH1885" s="114">
        <f>AG1885&lt;0</f>
        <v/>
      </c>
      <c r="AI1885" s="115">
        <f>IF(A1885=1,FALSE,(AND(AQ1885,AH1885,NOT(AI1884))))</f>
        <v/>
      </c>
      <c r="AJ1885" s="116">
        <f>(b*f_cd/L1885)*(a_1/2*J1885^2+a_2/3*J1885^3+a_3/4*J1885^4+a_4/5*J1885^5+a_5/6*J1885^6)+SUM(Q1885:R1885)</f>
        <v/>
      </c>
      <c r="AK1885">
        <f>AJ1885*(K1885-y+e)</f>
        <v/>
      </c>
      <c r="AL1885" s="118">
        <f>(b*f_cd/(L1885^2))*(a_1/3*J1885^3+a_2/4*J1885^4+a_3/5*J1885^5+a_4/6*J1885^6+a_5/7*J1885^7)+SUM(S1885:T1885)-AK1885</f>
        <v/>
      </c>
      <c r="AM1885" s="114">
        <f>AL1885&gt;0</f>
        <v/>
      </c>
      <c r="AN1885" s="115">
        <f>IF(A1885=1,FALSE,(AND(AQ1885,AM1885,NOT(AN1884))))</f>
        <v/>
      </c>
      <c r="AO1885">
        <f>IF(D1885=1,AND(AH1885,NOT(AI1885)),AND(AM1885,NOT(AN1885)))</f>
        <v/>
      </c>
      <c r="AP1885" s="119">
        <f>IF(D1885=1,AI1885,AN1885)</f>
        <v/>
      </c>
      <c r="AQ1885" s="125">
        <f>ABS(E1885)&lt;$AQ$2</f>
        <v/>
      </c>
      <c r="AS1885">
        <f>IF(AP1885,MAX(AS$3:AS1883)+1,"")</f>
        <v/>
      </c>
    </row>
    <row r="1886">
      <c r="A1886" t="n">
        <v>1796</v>
      </c>
      <c r="B1886" s="131">
        <f>IF(A1886=1,0,IF(AP1886,0.1*ε_cu1cd,0))</f>
        <v/>
      </c>
      <c r="C1886" s="131">
        <f>IF(A1886=1,0.1*ε_cu1cd,C1885+B1885)</f>
        <v/>
      </c>
      <c r="D1886" s="113">
        <f>IF('Нормальний переріз'!$D$68&gt;0,1,2)</f>
        <v/>
      </c>
      <c r="E1886" s="144">
        <f>IF(D1886=1,F1886,G1886)</f>
        <v/>
      </c>
      <c r="F1886" s="124">
        <f>IF(AI1885,0.11*ε_cu1cd,IF(AH1885,F1885*0.01,F1885))</f>
        <v/>
      </c>
      <c r="G1886" s="124">
        <f>IF(AP1885,-0.1*ε_cu1cd,IF(AM1885,G1885*0.01,G1885))</f>
        <v/>
      </c>
      <c r="H1886" s="113">
        <f>IF(A1886=1,E1886,IF(AO1885,H1885-E1885+E1886,IF(AP1885,0.8*H1885,H1885+E1886)))</f>
        <v/>
      </c>
      <c r="I1886" s="169">
        <f>(C1886-H1886)/h</f>
        <v/>
      </c>
      <c r="J1886">
        <f>C1886/(ε_c1cd)</f>
        <v/>
      </c>
      <c r="K1886">
        <f>C1886/I1886</f>
        <v/>
      </c>
      <c r="L1886" s="131">
        <f>I1886/(ε_c1cd)</f>
        <v/>
      </c>
      <c r="M1886">
        <f>I1886*(K1886-Z_s1)</f>
        <v/>
      </c>
      <c r="N1886">
        <f>I1886*(K1886-Z_s2)</f>
        <v/>
      </c>
      <c r="O1886">
        <f>E_s*M1886</f>
        <v/>
      </c>
      <c r="P1886">
        <f>E_s*N1886</f>
        <v/>
      </c>
      <c r="Q1886">
        <f>O1886*A_s1</f>
        <v/>
      </c>
      <c r="R1886">
        <f>P1886*A_s2</f>
        <v/>
      </c>
      <c r="S1886">
        <f>Q1886*($K1886-Z_s1)</f>
        <v/>
      </c>
      <c r="T1886">
        <f>R1886*($K1886-Z_s2)</f>
        <v/>
      </c>
      <c r="U1886">
        <f>(INDIRECT("a_"&amp;U$2)/(U$2+1))*(($C1886^(U$2+1)-$H1886^(U$2+1))/(ε_c1cd^(U$2+1)))</f>
        <v/>
      </c>
      <c r="V1886">
        <f>(INDIRECT("a_"&amp;V$2)/(V$2+1))*(($C1886^(V$2+1)-$H1886^(V$2+1))/(ε_c1cd^(V$2+1)))</f>
        <v/>
      </c>
      <c r="W1886">
        <f>(INDIRECT("a_"&amp;W$2)/(W$2+1))*(($C1886^(W$2+1)-$H1886^(W$2+1))/(ε_c1cd^(W$2+1)))</f>
        <v/>
      </c>
      <c r="X1886">
        <f>(INDIRECT("a_"&amp;X$2)/(X$2+1))*(($C1886^(X$2+1)-$H1886^(X$2+1))/(ε_c1cd^(X$2+1)))</f>
        <v/>
      </c>
      <c r="Y1886">
        <f>(INDIRECT("a_"&amp;Y$2)/(Y$2+1))*(($C1886^(Y$2+1)-$H1886^(Y$2+1))/(ε_c1cd^(Y$2+1)))</f>
        <v/>
      </c>
      <c r="Z1886">
        <f>(INDIRECT("a_"&amp;Z$2)/(Z$2+2))*(($C1886^(Z$2+2)-$H1886^(Z$2+2))/(ε_c1cd^(Z$2+2)))</f>
        <v/>
      </c>
      <c r="AA1886">
        <f>(INDIRECT("a_"&amp;AA$2)/(AA$2+2))*(($C1886^(AA$2+2)-$H1886^(AA$2+2))/(ε_c1cd^(AA$2+2)))</f>
        <v/>
      </c>
      <c r="AB1886">
        <f>(INDIRECT("a_"&amp;AB$2)/(AB$2+2))*(($C1886^(AB$2+2)-$H1886^(AB$2+2))/(ε_c1cd^(AB$2+2)))</f>
        <v/>
      </c>
      <c r="AC1886">
        <f>(INDIRECT("a_"&amp;AC$2)/(AC$2+2))*(($C1886^(AC$2+2)-$H1886^(AC$2+2))/(ε_c1cd^(AC$2+2)))</f>
        <v/>
      </c>
      <c r="AD1886">
        <f>(INDIRECT("a_"&amp;AD$2)/(AD$2+2))*(($C1886^(AD$2+2)-$H1886^(AD$2+2))/(ε_c1cd^(AD$2+2)))</f>
        <v/>
      </c>
      <c r="AE1886" s="111">
        <f>(b*f_cd/L1886)*SUM(U1886:Y1886)+SUM(Q1886:R1886)</f>
        <v/>
      </c>
      <c r="AF1886" s="112">
        <f>AE1886*(K1886-y+e)</f>
        <v/>
      </c>
      <c r="AG1886" s="113">
        <f>(b*f_cd/(L1886^2))*SUM(Z1886:AD1886)+SUM(S1886:T1886)-AF1886</f>
        <v/>
      </c>
      <c r="AH1886" s="114">
        <f>AG1886&lt;0</f>
        <v/>
      </c>
      <c r="AI1886" s="115">
        <f>IF(A1886=1,FALSE,(AND(AQ1886,AH1886,NOT(AI1885))))</f>
        <v/>
      </c>
      <c r="AJ1886" s="116">
        <f>(b*f_cd/L1886)*(a_1/2*J1886^2+a_2/3*J1886^3+a_3/4*J1886^4+a_4/5*J1886^5+a_5/6*J1886^6)+SUM(Q1886:R1886)</f>
        <v/>
      </c>
      <c r="AK1886">
        <f>AJ1886*(K1886-y+e)</f>
        <v/>
      </c>
      <c r="AL1886" s="118">
        <f>(b*f_cd/(L1886^2))*(a_1/3*J1886^3+a_2/4*J1886^4+a_3/5*J1886^5+a_4/6*J1886^6+a_5/7*J1886^7)+SUM(S1886:T1886)-AK1886</f>
        <v/>
      </c>
      <c r="AM1886" s="114">
        <f>AL1886&gt;0</f>
        <v/>
      </c>
      <c r="AN1886" s="115">
        <f>IF(A1886=1,FALSE,(AND(AQ1886,AM1886,NOT(AN1885))))</f>
        <v/>
      </c>
      <c r="AO1886">
        <f>IF(D1886=1,AND(AH1886,NOT(AI1886)),AND(AM1886,NOT(AN1886)))</f>
        <v/>
      </c>
      <c r="AP1886" s="119">
        <f>IF(D1886=1,AI1886,AN1886)</f>
        <v/>
      </c>
      <c r="AQ1886" s="125">
        <f>ABS(E1886)&lt;$AQ$2</f>
        <v/>
      </c>
      <c r="AS1886">
        <f>IF(AP1886,MAX(AS$3:AS1884)+1,"")</f>
        <v/>
      </c>
    </row>
    <row r="1887">
      <c r="A1887" t="n">
        <v>1797</v>
      </c>
      <c r="B1887" s="131">
        <f>IF(A1887=1,0,IF(AP1887,0.1*ε_cu1cd,0))</f>
        <v/>
      </c>
      <c r="C1887" s="131">
        <f>IF(A1887=1,0.1*ε_cu1cd,C1886+B1886)</f>
        <v/>
      </c>
      <c r="D1887" s="113">
        <f>IF('Нормальний переріз'!$D$68&gt;0,1,2)</f>
        <v/>
      </c>
      <c r="E1887" s="144">
        <f>IF(D1887=1,F1887,G1887)</f>
        <v/>
      </c>
      <c r="F1887" s="124">
        <f>IF(AI1886,0.11*ε_cu1cd,IF(AH1886,F1886*0.01,F1886))</f>
        <v/>
      </c>
      <c r="G1887" s="124">
        <f>IF(AP1886,-0.1*ε_cu1cd,IF(AM1886,G1886*0.01,G1886))</f>
        <v/>
      </c>
      <c r="H1887" s="113">
        <f>IF(A1887=1,E1887,IF(AO1886,H1886-E1886+E1887,IF(AP1886,0.8*H1886,H1886+E1887)))</f>
        <v/>
      </c>
      <c r="I1887" s="169">
        <f>(C1887-H1887)/h</f>
        <v/>
      </c>
      <c r="J1887">
        <f>C1887/(ε_c1cd)</f>
        <v/>
      </c>
      <c r="K1887">
        <f>C1887/I1887</f>
        <v/>
      </c>
      <c r="L1887" s="131">
        <f>I1887/(ε_c1cd)</f>
        <v/>
      </c>
      <c r="M1887">
        <f>I1887*(K1887-Z_s1)</f>
        <v/>
      </c>
      <c r="N1887">
        <f>I1887*(K1887-Z_s2)</f>
        <v/>
      </c>
      <c r="O1887">
        <f>E_s*M1887</f>
        <v/>
      </c>
      <c r="P1887">
        <f>E_s*N1887</f>
        <v/>
      </c>
      <c r="Q1887">
        <f>O1887*A_s1</f>
        <v/>
      </c>
      <c r="R1887">
        <f>P1887*A_s2</f>
        <v/>
      </c>
      <c r="S1887">
        <f>Q1887*($K1887-Z_s1)</f>
        <v/>
      </c>
      <c r="T1887">
        <f>R1887*($K1887-Z_s2)</f>
        <v/>
      </c>
      <c r="U1887">
        <f>(INDIRECT("a_"&amp;U$2)/(U$2+1))*(($C1887^(U$2+1)-$H1887^(U$2+1))/(ε_c1cd^(U$2+1)))</f>
        <v/>
      </c>
      <c r="V1887">
        <f>(INDIRECT("a_"&amp;V$2)/(V$2+1))*(($C1887^(V$2+1)-$H1887^(V$2+1))/(ε_c1cd^(V$2+1)))</f>
        <v/>
      </c>
      <c r="W1887">
        <f>(INDIRECT("a_"&amp;W$2)/(W$2+1))*(($C1887^(W$2+1)-$H1887^(W$2+1))/(ε_c1cd^(W$2+1)))</f>
        <v/>
      </c>
      <c r="X1887">
        <f>(INDIRECT("a_"&amp;X$2)/(X$2+1))*(($C1887^(X$2+1)-$H1887^(X$2+1))/(ε_c1cd^(X$2+1)))</f>
        <v/>
      </c>
      <c r="Y1887">
        <f>(INDIRECT("a_"&amp;Y$2)/(Y$2+1))*(($C1887^(Y$2+1)-$H1887^(Y$2+1))/(ε_c1cd^(Y$2+1)))</f>
        <v/>
      </c>
      <c r="Z1887">
        <f>(INDIRECT("a_"&amp;Z$2)/(Z$2+2))*(($C1887^(Z$2+2)-$H1887^(Z$2+2))/(ε_c1cd^(Z$2+2)))</f>
        <v/>
      </c>
      <c r="AA1887">
        <f>(INDIRECT("a_"&amp;AA$2)/(AA$2+2))*(($C1887^(AA$2+2)-$H1887^(AA$2+2))/(ε_c1cd^(AA$2+2)))</f>
        <v/>
      </c>
      <c r="AB1887">
        <f>(INDIRECT("a_"&amp;AB$2)/(AB$2+2))*(($C1887^(AB$2+2)-$H1887^(AB$2+2))/(ε_c1cd^(AB$2+2)))</f>
        <v/>
      </c>
      <c r="AC1887">
        <f>(INDIRECT("a_"&amp;AC$2)/(AC$2+2))*(($C1887^(AC$2+2)-$H1887^(AC$2+2))/(ε_c1cd^(AC$2+2)))</f>
        <v/>
      </c>
      <c r="AD1887">
        <f>(INDIRECT("a_"&amp;AD$2)/(AD$2+2))*(($C1887^(AD$2+2)-$H1887^(AD$2+2))/(ε_c1cd^(AD$2+2)))</f>
        <v/>
      </c>
      <c r="AE1887" s="111">
        <f>(b*f_cd/L1887)*SUM(U1887:Y1887)+SUM(Q1887:R1887)</f>
        <v/>
      </c>
      <c r="AF1887" s="112">
        <f>AE1887*(K1887-y+e)</f>
        <v/>
      </c>
      <c r="AG1887" s="113">
        <f>(b*f_cd/(L1887^2))*SUM(Z1887:AD1887)+SUM(S1887:T1887)-AF1887</f>
        <v/>
      </c>
      <c r="AH1887" s="114">
        <f>AG1887&lt;0</f>
        <v/>
      </c>
      <c r="AI1887" s="115">
        <f>IF(A1887=1,FALSE,(AND(AQ1887,AH1887,NOT(AI1886))))</f>
        <v/>
      </c>
      <c r="AJ1887" s="116">
        <f>(b*f_cd/L1887)*(a_1/2*J1887^2+a_2/3*J1887^3+a_3/4*J1887^4+a_4/5*J1887^5+a_5/6*J1887^6)+SUM(Q1887:R1887)</f>
        <v/>
      </c>
      <c r="AK1887">
        <f>AJ1887*(K1887-y+e)</f>
        <v/>
      </c>
      <c r="AL1887" s="118">
        <f>(b*f_cd/(L1887^2))*(a_1/3*J1887^3+a_2/4*J1887^4+a_3/5*J1887^5+a_4/6*J1887^6+a_5/7*J1887^7)+SUM(S1887:T1887)-AK1887</f>
        <v/>
      </c>
      <c r="AM1887" s="114">
        <f>AL1887&gt;0</f>
        <v/>
      </c>
      <c r="AN1887" s="115">
        <f>IF(A1887=1,FALSE,(AND(AQ1887,AM1887,NOT(AN1886))))</f>
        <v/>
      </c>
      <c r="AO1887">
        <f>IF(D1887=1,AND(AH1887,NOT(AI1887)),AND(AM1887,NOT(AN1887)))</f>
        <v/>
      </c>
      <c r="AP1887" s="119">
        <f>IF(D1887=1,AI1887,AN1887)</f>
        <v/>
      </c>
      <c r="AQ1887" s="125">
        <f>ABS(E1887)&lt;$AQ$2</f>
        <v/>
      </c>
      <c r="AS1887">
        <f>IF(AP1887,MAX(AS$3:AS1885)+1,"")</f>
        <v/>
      </c>
    </row>
    <row r="1888">
      <c r="A1888" t="n">
        <v>1798</v>
      </c>
      <c r="B1888" s="131">
        <f>IF(A1888=1,0,IF(AP1888,0.1*ε_cu1cd,0))</f>
        <v/>
      </c>
      <c r="C1888" s="131">
        <f>IF(A1888=1,0.1*ε_cu1cd,C1887+B1887)</f>
        <v/>
      </c>
      <c r="D1888" s="113">
        <f>IF('Нормальний переріз'!$D$68&gt;0,1,2)</f>
        <v/>
      </c>
      <c r="E1888" s="144">
        <f>IF(D1888=1,F1888,G1888)</f>
        <v/>
      </c>
      <c r="F1888" s="124">
        <f>IF(AI1887,0.11*ε_cu1cd,IF(AH1887,F1887*0.01,F1887))</f>
        <v/>
      </c>
      <c r="G1888" s="124">
        <f>IF(AP1887,-0.1*ε_cu1cd,IF(AM1887,G1887*0.01,G1887))</f>
        <v/>
      </c>
      <c r="H1888" s="113">
        <f>IF(A1888=1,E1888,IF(AO1887,H1887-E1887+E1888,IF(AP1887,0.8*H1887,H1887+E1888)))</f>
        <v/>
      </c>
      <c r="I1888" s="169">
        <f>(C1888-H1888)/h</f>
        <v/>
      </c>
      <c r="J1888">
        <f>C1888/(ε_c1cd)</f>
        <v/>
      </c>
      <c r="K1888">
        <f>C1888/I1888</f>
        <v/>
      </c>
      <c r="L1888" s="131">
        <f>I1888/(ε_c1cd)</f>
        <v/>
      </c>
      <c r="M1888">
        <f>I1888*(K1888-Z_s1)</f>
        <v/>
      </c>
      <c r="N1888">
        <f>I1888*(K1888-Z_s2)</f>
        <v/>
      </c>
      <c r="O1888">
        <f>E_s*M1888</f>
        <v/>
      </c>
      <c r="P1888">
        <f>E_s*N1888</f>
        <v/>
      </c>
      <c r="Q1888">
        <f>O1888*A_s1</f>
        <v/>
      </c>
      <c r="R1888">
        <f>P1888*A_s2</f>
        <v/>
      </c>
      <c r="S1888">
        <f>Q1888*($K1888-Z_s1)</f>
        <v/>
      </c>
      <c r="T1888">
        <f>R1888*($K1888-Z_s2)</f>
        <v/>
      </c>
      <c r="U1888">
        <f>(INDIRECT("a_"&amp;U$2)/(U$2+1))*(($C1888^(U$2+1)-$H1888^(U$2+1))/(ε_c1cd^(U$2+1)))</f>
        <v/>
      </c>
      <c r="V1888">
        <f>(INDIRECT("a_"&amp;V$2)/(V$2+1))*(($C1888^(V$2+1)-$H1888^(V$2+1))/(ε_c1cd^(V$2+1)))</f>
        <v/>
      </c>
      <c r="W1888">
        <f>(INDIRECT("a_"&amp;W$2)/(W$2+1))*(($C1888^(W$2+1)-$H1888^(W$2+1))/(ε_c1cd^(W$2+1)))</f>
        <v/>
      </c>
      <c r="X1888">
        <f>(INDIRECT("a_"&amp;X$2)/(X$2+1))*(($C1888^(X$2+1)-$H1888^(X$2+1))/(ε_c1cd^(X$2+1)))</f>
        <v/>
      </c>
      <c r="Y1888">
        <f>(INDIRECT("a_"&amp;Y$2)/(Y$2+1))*(($C1888^(Y$2+1)-$H1888^(Y$2+1))/(ε_c1cd^(Y$2+1)))</f>
        <v/>
      </c>
      <c r="Z1888">
        <f>(INDIRECT("a_"&amp;Z$2)/(Z$2+2))*(($C1888^(Z$2+2)-$H1888^(Z$2+2))/(ε_c1cd^(Z$2+2)))</f>
        <v/>
      </c>
      <c r="AA1888">
        <f>(INDIRECT("a_"&amp;AA$2)/(AA$2+2))*(($C1888^(AA$2+2)-$H1888^(AA$2+2))/(ε_c1cd^(AA$2+2)))</f>
        <v/>
      </c>
      <c r="AB1888">
        <f>(INDIRECT("a_"&amp;AB$2)/(AB$2+2))*(($C1888^(AB$2+2)-$H1888^(AB$2+2))/(ε_c1cd^(AB$2+2)))</f>
        <v/>
      </c>
      <c r="AC1888">
        <f>(INDIRECT("a_"&amp;AC$2)/(AC$2+2))*(($C1888^(AC$2+2)-$H1888^(AC$2+2))/(ε_c1cd^(AC$2+2)))</f>
        <v/>
      </c>
      <c r="AD1888">
        <f>(INDIRECT("a_"&amp;AD$2)/(AD$2+2))*(($C1888^(AD$2+2)-$H1888^(AD$2+2))/(ε_c1cd^(AD$2+2)))</f>
        <v/>
      </c>
      <c r="AE1888" s="111">
        <f>(b*f_cd/L1888)*SUM(U1888:Y1888)+SUM(Q1888:R1888)</f>
        <v/>
      </c>
      <c r="AF1888" s="112">
        <f>AE1888*(K1888-y+e)</f>
        <v/>
      </c>
      <c r="AG1888" s="113">
        <f>(b*f_cd/(L1888^2))*SUM(Z1888:AD1888)+SUM(S1888:T1888)-AF1888</f>
        <v/>
      </c>
      <c r="AH1888" s="114">
        <f>AG1888&lt;0</f>
        <v/>
      </c>
      <c r="AI1888" s="115">
        <f>IF(A1888=1,FALSE,(AND(AQ1888,AH1888,NOT(AI1887))))</f>
        <v/>
      </c>
      <c r="AJ1888" s="116">
        <f>(b*f_cd/L1888)*(a_1/2*J1888^2+a_2/3*J1888^3+a_3/4*J1888^4+a_4/5*J1888^5+a_5/6*J1888^6)+SUM(Q1888:R1888)</f>
        <v/>
      </c>
      <c r="AK1888">
        <f>AJ1888*(K1888-y+e)</f>
        <v/>
      </c>
      <c r="AL1888" s="118">
        <f>(b*f_cd/(L1888^2))*(a_1/3*J1888^3+a_2/4*J1888^4+a_3/5*J1888^5+a_4/6*J1888^6+a_5/7*J1888^7)+SUM(S1888:T1888)-AK1888</f>
        <v/>
      </c>
      <c r="AM1888" s="114">
        <f>AL1888&gt;0</f>
        <v/>
      </c>
      <c r="AN1888" s="115">
        <f>IF(A1888=1,FALSE,(AND(AQ1888,AM1888,NOT(AN1887))))</f>
        <v/>
      </c>
      <c r="AO1888">
        <f>IF(D1888=1,AND(AH1888,NOT(AI1888)),AND(AM1888,NOT(AN1888)))</f>
        <v/>
      </c>
      <c r="AP1888" s="119">
        <f>IF(D1888=1,AI1888,AN1888)</f>
        <v/>
      </c>
      <c r="AQ1888" s="125">
        <f>ABS(E1888)&lt;$AQ$2</f>
        <v/>
      </c>
      <c r="AS1888">
        <f>IF(AP1888,MAX(AS$3:AS1886)+1,"")</f>
        <v/>
      </c>
    </row>
    <row r="1889">
      <c r="A1889" t="n">
        <v>1799</v>
      </c>
      <c r="B1889" s="131">
        <f>IF(A1889=1,0,IF(AP1889,0.1*ε_cu1cd,0))</f>
        <v/>
      </c>
      <c r="C1889" s="131">
        <f>IF(A1889=1,0.1*ε_cu1cd,C1888+B1888)</f>
        <v/>
      </c>
      <c r="D1889" s="113">
        <f>IF('Нормальний переріз'!$D$68&gt;0,1,2)</f>
        <v/>
      </c>
      <c r="E1889" s="144">
        <f>IF(D1889=1,F1889,G1889)</f>
        <v/>
      </c>
      <c r="F1889" s="124">
        <f>IF(AI1888,0.11*ε_cu1cd,IF(AH1888,F1888*0.01,F1888))</f>
        <v/>
      </c>
      <c r="G1889" s="124">
        <f>IF(AP1888,-0.1*ε_cu1cd,IF(AM1888,G1888*0.01,G1888))</f>
        <v/>
      </c>
      <c r="H1889" s="113">
        <f>IF(A1889=1,E1889,IF(AO1888,H1888-E1888+E1889,IF(AP1888,0.8*H1888,H1888+E1889)))</f>
        <v/>
      </c>
      <c r="I1889" s="169">
        <f>(C1889-H1889)/h</f>
        <v/>
      </c>
      <c r="J1889">
        <f>C1889/(ε_c1cd)</f>
        <v/>
      </c>
      <c r="K1889">
        <f>C1889/I1889</f>
        <v/>
      </c>
      <c r="L1889" s="131">
        <f>I1889/(ε_c1cd)</f>
        <v/>
      </c>
      <c r="M1889">
        <f>I1889*(K1889-Z_s1)</f>
        <v/>
      </c>
      <c r="N1889">
        <f>I1889*(K1889-Z_s2)</f>
        <v/>
      </c>
      <c r="O1889">
        <f>E_s*M1889</f>
        <v/>
      </c>
      <c r="P1889">
        <f>E_s*N1889</f>
        <v/>
      </c>
      <c r="Q1889">
        <f>O1889*A_s1</f>
        <v/>
      </c>
      <c r="R1889">
        <f>P1889*A_s2</f>
        <v/>
      </c>
      <c r="S1889">
        <f>Q1889*($K1889-Z_s1)</f>
        <v/>
      </c>
      <c r="T1889">
        <f>R1889*($K1889-Z_s2)</f>
        <v/>
      </c>
      <c r="U1889">
        <f>(INDIRECT("a_"&amp;U$2)/(U$2+1))*(($C1889^(U$2+1)-$H1889^(U$2+1))/(ε_c1cd^(U$2+1)))</f>
        <v/>
      </c>
      <c r="V1889">
        <f>(INDIRECT("a_"&amp;V$2)/(V$2+1))*(($C1889^(V$2+1)-$H1889^(V$2+1))/(ε_c1cd^(V$2+1)))</f>
        <v/>
      </c>
      <c r="W1889">
        <f>(INDIRECT("a_"&amp;W$2)/(W$2+1))*(($C1889^(W$2+1)-$H1889^(W$2+1))/(ε_c1cd^(W$2+1)))</f>
        <v/>
      </c>
      <c r="X1889">
        <f>(INDIRECT("a_"&amp;X$2)/(X$2+1))*(($C1889^(X$2+1)-$H1889^(X$2+1))/(ε_c1cd^(X$2+1)))</f>
        <v/>
      </c>
      <c r="Y1889">
        <f>(INDIRECT("a_"&amp;Y$2)/(Y$2+1))*(($C1889^(Y$2+1)-$H1889^(Y$2+1))/(ε_c1cd^(Y$2+1)))</f>
        <v/>
      </c>
      <c r="Z1889">
        <f>(INDIRECT("a_"&amp;Z$2)/(Z$2+2))*(($C1889^(Z$2+2)-$H1889^(Z$2+2))/(ε_c1cd^(Z$2+2)))</f>
        <v/>
      </c>
      <c r="AA1889">
        <f>(INDIRECT("a_"&amp;AA$2)/(AA$2+2))*(($C1889^(AA$2+2)-$H1889^(AA$2+2))/(ε_c1cd^(AA$2+2)))</f>
        <v/>
      </c>
      <c r="AB1889">
        <f>(INDIRECT("a_"&amp;AB$2)/(AB$2+2))*(($C1889^(AB$2+2)-$H1889^(AB$2+2))/(ε_c1cd^(AB$2+2)))</f>
        <v/>
      </c>
      <c r="AC1889">
        <f>(INDIRECT("a_"&amp;AC$2)/(AC$2+2))*(($C1889^(AC$2+2)-$H1889^(AC$2+2))/(ε_c1cd^(AC$2+2)))</f>
        <v/>
      </c>
      <c r="AD1889">
        <f>(INDIRECT("a_"&amp;AD$2)/(AD$2+2))*(($C1889^(AD$2+2)-$H1889^(AD$2+2))/(ε_c1cd^(AD$2+2)))</f>
        <v/>
      </c>
      <c r="AE1889" s="111">
        <f>(b*f_cd/L1889)*SUM(U1889:Y1889)+SUM(Q1889:R1889)</f>
        <v/>
      </c>
      <c r="AF1889" s="112">
        <f>AE1889*(K1889-y+e)</f>
        <v/>
      </c>
      <c r="AG1889" s="113">
        <f>(b*f_cd/(L1889^2))*SUM(Z1889:AD1889)+SUM(S1889:T1889)-AF1889</f>
        <v/>
      </c>
      <c r="AH1889" s="114">
        <f>AG1889&lt;0</f>
        <v/>
      </c>
      <c r="AI1889" s="115">
        <f>IF(A1889=1,FALSE,(AND(AQ1889,AH1889,NOT(AI1888))))</f>
        <v/>
      </c>
      <c r="AJ1889" s="116">
        <f>(b*f_cd/L1889)*(a_1/2*J1889^2+a_2/3*J1889^3+a_3/4*J1889^4+a_4/5*J1889^5+a_5/6*J1889^6)+SUM(Q1889:R1889)</f>
        <v/>
      </c>
      <c r="AK1889">
        <f>AJ1889*(K1889-y+e)</f>
        <v/>
      </c>
      <c r="AL1889" s="118">
        <f>(b*f_cd/(L1889^2))*(a_1/3*J1889^3+a_2/4*J1889^4+a_3/5*J1889^5+a_4/6*J1889^6+a_5/7*J1889^7)+SUM(S1889:T1889)-AK1889</f>
        <v/>
      </c>
      <c r="AM1889" s="114">
        <f>AL1889&gt;0</f>
        <v/>
      </c>
      <c r="AN1889" s="115">
        <f>IF(A1889=1,FALSE,(AND(AQ1889,AM1889,NOT(AN1888))))</f>
        <v/>
      </c>
      <c r="AO1889">
        <f>IF(D1889=1,AND(AH1889,NOT(AI1889)),AND(AM1889,NOT(AN1889)))</f>
        <v/>
      </c>
      <c r="AP1889" s="119">
        <f>IF(D1889=1,AI1889,AN1889)</f>
        <v/>
      </c>
      <c r="AQ1889" s="125">
        <f>ABS(E1889)&lt;$AQ$2</f>
        <v/>
      </c>
      <c r="AS1889">
        <f>IF(AP1889,MAX(AS$3:AS1887)+1,"")</f>
        <v/>
      </c>
    </row>
    <row r="1890">
      <c r="A1890" t="n">
        <v>1800</v>
      </c>
      <c r="B1890" s="131">
        <f>IF(A1890=1,0,IF(AP1890,0.1*ε_cu1cd,0))</f>
        <v/>
      </c>
      <c r="C1890" s="131">
        <f>IF(A1890=1,0.1*ε_cu1cd,C1889+B1889)</f>
        <v/>
      </c>
      <c r="D1890" s="113">
        <f>IF('Нормальний переріз'!$D$68&gt;0,1,2)</f>
        <v/>
      </c>
      <c r="E1890" s="144">
        <f>IF(D1890=1,F1890,G1890)</f>
        <v/>
      </c>
      <c r="F1890" s="124">
        <f>IF(AI1889,0.11*ε_cu1cd,IF(AH1889,F1889*0.01,F1889))</f>
        <v/>
      </c>
      <c r="G1890" s="124">
        <f>IF(AP1889,-0.1*ε_cu1cd,IF(AM1889,G1889*0.01,G1889))</f>
        <v/>
      </c>
      <c r="H1890" s="113">
        <f>IF(A1890=1,E1890,IF(AO1889,H1889-E1889+E1890,IF(AP1889,0.8*H1889,H1889+E1890)))</f>
        <v/>
      </c>
      <c r="I1890" s="169">
        <f>(C1890-H1890)/h</f>
        <v/>
      </c>
      <c r="J1890">
        <f>C1890/(ε_c1cd)</f>
        <v/>
      </c>
      <c r="K1890">
        <f>C1890/I1890</f>
        <v/>
      </c>
      <c r="L1890" s="131">
        <f>I1890/(ε_c1cd)</f>
        <v/>
      </c>
      <c r="M1890">
        <f>I1890*(K1890-Z_s1)</f>
        <v/>
      </c>
      <c r="N1890">
        <f>I1890*(K1890-Z_s2)</f>
        <v/>
      </c>
      <c r="O1890">
        <f>E_s*M1890</f>
        <v/>
      </c>
      <c r="P1890">
        <f>E_s*N1890</f>
        <v/>
      </c>
      <c r="Q1890">
        <f>O1890*A_s1</f>
        <v/>
      </c>
      <c r="R1890">
        <f>P1890*A_s2</f>
        <v/>
      </c>
      <c r="S1890">
        <f>Q1890*($K1890-Z_s1)</f>
        <v/>
      </c>
      <c r="T1890">
        <f>R1890*($K1890-Z_s2)</f>
        <v/>
      </c>
      <c r="U1890">
        <f>(INDIRECT("a_"&amp;U$2)/(U$2+1))*(($C1890^(U$2+1)-$H1890^(U$2+1))/(ε_c1cd^(U$2+1)))</f>
        <v/>
      </c>
      <c r="V1890">
        <f>(INDIRECT("a_"&amp;V$2)/(V$2+1))*(($C1890^(V$2+1)-$H1890^(V$2+1))/(ε_c1cd^(V$2+1)))</f>
        <v/>
      </c>
      <c r="W1890">
        <f>(INDIRECT("a_"&amp;W$2)/(W$2+1))*(($C1890^(W$2+1)-$H1890^(W$2+1))/(ε_c1cd^(W$2+1)))</f>
        <v/>
      </c>
      <c r="X1890">
        <f>(INDIRECT("a_"&amp;X$2)/(X$2+1))*(($C1890^(X$2+1)-$H1890^(X$2+1))/(ε_c1cd^(X$2+1)))</f>
        <v/>
      </c>
      <c r="Y1890">
        <f>(INDIRECT("a_"&amp;Y$2)/(Y$2+1))*(($C1890^(Y$2+1)-$H1890^(Y$2+1))/(ε_c1cd^(Y$2+1)))</f>
        <v/>
      </c>
      <c r="Z1890">
        <f>(INDIRECT("a_"&amp;Z$2)/(Z$2+2))*(($C1890^(Z$2+2)-$H1890^(Z$2+2))/(ε_c1cd^(Z$2+2)))</f>
        <v/>
      </c>
      <c r="AA1890">
        <f>(INDIRECT("a_"&amp;AA$2)/(AA$2+2))*(($C1890^(AA$2+2)-$H1890^(AA$2+2))/(ε_c1cd^(AA$2+2)))</f>
        <v/>
      </c>
      <c r="AB1890">
        <f>(INDIRECT("a_"&amp;AB$2)/(AB$2+2))*(($C1890^(AB$2+2)-$H1890^(AB$2+2))/(ε_c1cd^(AB$2+2)))</f>
        <v/>
      </c>
      <c r="AC1890">
        <f>(INDIRECT("a_"&amp;AC$2)/(AC$2+2))*(($C1890^(AC$2+2)-$H1890^(AC$2+2))/(ε_c1cd^(AC$2+2)))</f>
        <v/>
      </c>
      <c r="AD1890">
        <f>(INDIRECT("a_"&amp;AD$2)/(AD$2+2))*(($C1890^(AD$2+2)-$H1890^(AD$2+2))/(ε_c1cd^(AD$2+2)))</f>
        <v/>
      </c>
      <c r="AE1890" s="111">
        <f>(b*f_cd/L1890)*SUM(U1890:Y1890)+SUM(Q1890:R1890)</f>
        <v/>
      </c>
      <c r="AF1890" s="112">
        <f>AE1890*(K1890-y+e)</f>
        <v/>
      </c>
      <c r="AG1890" s="113">
        <f>(b*f_cd/(L1890^2))*SUM(Z1890:AD1890)+SUM(S1890:T1890)-AF1890</f>
        <v/>
      </c>
      <c r="AH1890" s="114">
        <f>AG1890&lt;0</f>
        <v/>
      </c>
      <c r="AI1890" s="115">
        <f>IF(A1890=1,FALSE,(AND(AQ1890,AH1890,NOT(AI1889))))</f>
        <v/>
      </c>
      <c r="AJ1890" s="116">
        <f>(b*f_cd/L1890)*(a_1/2*J1890^2+a_2/3*J1890^3+a_3/4*J1890^4+a_4/5*J1890^5+a_5/6*J1890^6)+SUM(Q1890:R1890)</f>
        <v/>
      </c>
      <c r="AK1890">
        <f>AJ1890*(K1890-y+e)</f>
        <v/>
      </c>
      <c r="AL1890" s="118">
        <f>(b*f_cd/(L1890^2))*(a_1/3*J1890^3+a_2/4*J1890^4+a_3/5*J1890^5+a_4/6*J1890^6+a_5/7*J1890^7)+SUM(S1890:T1890)-AK1890</f>
        <v/>
      </c>
      <c r="AM1890" s="114">
        <f>AL1890&gt;0</f>
        <v/>
      </c>
      <c r="AN1890" s="115">
        <f>IF(A1890=1,FALSE,(AND(AQ1890,AM1890,NOT(AN1889))))</f>
        <v/>
      </c>
      <c r="AO1890">
        <f>IF(D1890=1,AND(AH1890,NOT(AI1890)),AND(AM1890,NOT(AN1890)))</f>
        <v/>
      </c>
      <c r="AP1890" s="119">
        <f>IF(D1890=1,AI1890,AN1890)</f>
        <v/>
      </c>
      <c r="AQ1890" s="125">
        <f>ABS(E1890)&lt;$AQ$2</f>
        <v/>
      </c>
      <c r="AS1890">
        <f>IF(AP1890,MAX(AS$3:AS1888)+1,"")</f>
        <v/>
      </c>
    </row>
    <row r="1891">
      <c r="A1891" t="n">
        <v>1801</v>
      </c>
      <c r="B1891" s="131">
        <f>IF(A1891=1,0,IF(AP1891,0.1*ε_cu1cd,0))</f>
        <v/>
      </c>
      <c r="C1891" s="131">
        <f>IF(A1891=1,0.1*ε_cu1cd,C1890+B1890)</f>
        <v/>
      </c>
      <c r="D1891" s="113">
        <f>IF('Нормальний переріз'!$D$68&gt;0,1,2)</f>
        <v/>
      </c>
      <c r="E1891" s="144">
        <f>IF(D1891=1,F1891,G1891)</f>
        <v/>
      </c>
      <c r="F1891" s="124">
        <f>IF(AI1890,0.11*ε_cu1cd,IF(AH1890,F1890*0.01,F1890))</f>
        <v/>
      </c>
      <c r="G1891" s="124">
        <f>IF(AP1890,-0.1*ε_cu1cd,IF(AM1890,G1890*0.01,G1890))</f>
        <v/>
      </c>
      <c r="H1891" s="113">
        <f>IF(A1891=1,E1891,IF(AO1890,H1890-E1890+E1891,IF(AP1890,0.8*H1890,H1890+E1891)))</f>
        <v/>
      </c>
      <c r="I1891" s="169">
        <f>(C1891-H1891)/h</f>
        <v/>
      </c>
      <c r="J1891">
        <f>C1891/(ε_c1cd)</f>
        <v/>
      </c>
      <c r="K1891">
        <f>C1891/I1891</f>
        <v/>
      </c>
      <c r="L1891" s="131">
        <f>I1891/(ε_c1cd)</f>
        <v/>
      </c>
      <c r="M1891">
        <f>I1891*(K1891-Z_s1)</f>
        <v/>
      </c>
      <c r="N1891">
        <f>I1891*(K1891-Z_s2)</f>
        <v/>
      </c>
      <c r="O1891">
        <f>E_s*M1891</f>
        <v/>
      </c>
      <c r="P1891">
        <f>E_s*N1891</f>
        <v/>
      </c>
      <c r="Q1891">
        <f>O1891*A_s1</f>
        <v/>
      </c>
      <c r="R1891">
        <f>P1891*A_s2</f>
        <v/>
      </c>
      <c r="S1891">
        <f>Q1891*($K1891-Z_s1)</f>
        <v/>
      </c>
      <c r="T1891">
        <f>R1891*($K1891-Z_s2)</f>
        <v/>
      </c>
      <c r="U1891">
        <f>(INDIRECT("a_"&amp;U$2)/(U$2+1))*(($C1891^(U$2+1)-$H1891^(U$2+1))/(ε_c1cd^(U$2+1)))</f>
        <v/>
      </c>
      <c r="V1891">
        <f>(INDIRECT("a_"&amp;V$2)/(V$2+1))*(($C1891^(V$2+1)-$H1891^(V$2+1))/(ε_c1cd^(V$2+1)))</f>
        <v/>
      </c>
      <c r="W1891">
        <f>(INDIRECT("a_"&amp;W$2)/(W$2+1))*(($C1891^(W$2+1)-$H1891^(W$2+1))/(ε_c1cd^(W$2+1)))</f>
        <v/>
      </c>
      <c r="X1891">
        <f>(INDIRECT("a_"&amp;X$2)/(X$2+1))*(($C1891^(X$2+1)-$H1891^(X$2+1))/(ε_c1cd^(X$2+1)))</f>
        <v/>
      </c>
      <c r="Y1891">
        <f>(INDIRECT("a_"&amp;Y$2)/(Y$2+1))*(($C1891^(Y$2+1)-$H1891^(Y$2+1))/(ε_c1cd^(Y$2+1)))</f>
        <v/>
      </c>
      <c r="Z1891">
        <f>(INDIRECT("a_"&amp;Z$2)/(Z$2+2))*(($C1891^(Z$2+2)-$H1891^(Z$2+2))/(ε_c1cd^(Z$2+2)))</f>
        <v/>
      </c>
      <c r="AA1891">
        <f>(INDIRECT("a_"&amp;AA$2)/(AA$2+2))*(($C1891^(AA$2+2)-$H1891^(AA$2+2))/(ε_c1cd^(AA$2+2)))</f>
        <v/>
      </c>
      <c r="AB1891">
        <f>(INDIRECT("a_"&amp;AB$2)/(AB$2+2))*(($C1891^(AB$2+2)-$H1891^(AB$2+2))/(ε_c1cd^(AB$2+2)))</f>
        <v/>
      </c>
      <c r="AC1891">
        <f>(INDIRECT("a_"&amp;AC$2)/(AC$2+2))*(($C1891^(AC$2+2)-$H1891^(AC$2+2))/(ε_c1cd^(AC$2+2)))</f>
        <v/>
      </c>
      <c r="AD1891">
        <f>(INDIRECT("a_"&amp;AD$2)/(AD$2+2))*(($C1891^(AD$2+2)-$H1891^(AD$2+2))/(ε_c1cd^(AD$2+2)))</f>
        <v/>
      </c>
      <c r="AE1891" s="111">
        <f>(b*f_cd/L1891)*SUM(U1891:Y1891)+SUM(Q1891:R1891)</f>
        <v/>
      </c>
      <c r="AF1891" s="112">
        <f>AE1891*(K1891-y+e)</f>
        <v/>
      </c>
      <c r="AG1891" s="113">
        <f>(b*f_cd/(L1891^2))*SUM(Z1891:AD1891)+SUM(S1891:T1891)-AF1891</f>
        <v/>
      </c>
      <c r="AH1891" s="114">
        <f>AG1891&lt;0</f>
        <v/>
      </c>
      <c r="AI1891" s="115">
        <f>IF(A1891=1,FALSE,(AND(AQ1891,AH1891,NOT(AI1890))))</f>
        <v/>
      </c>
      <c r="AJ1891" s="116">
        <f>(b*f_cd/L1891)*(a_1/2*J1891^2+a_2/3*J1891^3+a_3/4*J1891^4+a_4/5*J1891^5+a_5/6*J1891^6)+SUM(Q1891:R1891)</f>
        <v/>
      </c>
      <c r="AK1891">
        <f>AJ1891*(K1891-y+e)</f>
        <v/>
      </c>
      <c r="AL1891" s="118">
        <f>(b*f_cd/(L1891^2))*(a_1/3*J1891^3+a_2/4*J1891^4+a_3/5*J1891^5+a_4/6*J1891^6+a_5/7*J1891^7)+SUM(S1891:T1891)-AK1891</f>
        <v/>
      </c>
      <c r="AM1891" s="114">
        <f>AL1891&gt;0</f>
        <v/>
      </c>
      <c r="AN1891" s="115">
        <f>IF(A1891=1,FALSE,(AND(AQ1891,AM1891,NOT(AN1890))))</f>
        <v/>
      </c>
      <c r="AO1891">
        <f>IF(D1891=1,AND(AH1891,NOT(AI1891)),AND(AM1891,NOT(AN1891)))</f>
        <v/>
      </c>
      <c r="AP1891" s="119">
        <f>IF(D1891=1,AI1891,AN1891)</f>
        <v/>
      </c>
      <c r="AQ1891" s="125">
        <f>ABS(E1891)&lt;$AQ$2</f>
        <v/>
      </c>
      <c r="AS1891">
        <f>IF(AP1891,MAX(AS$3:AS1889)+1,"")</f>
        <v/>
      </c>
    </row>
    <row r="1892">
      <c r="A1892" t="n">
        <v>1802</v>
      </c>
      <c r="B1892" s="131">
        <f>IF(A1892=1,0,IF(AP1892,0.1*ε_cu1cd,0))</f>
        <v/>
      </c>
      <c r="C1892" s="131">
        <f>IF(A1892=1,0.1*ε_cu1cd,C1891+B1891)</f>
        <v/>
      </c>
      <c r="D1892" s="113">
        <f>IF('Нормальний переріз'!$D$68&gt;0,1,2)</f>
        <v/>
      </c>
      <c r="E1892" s="144">
        <f>IF(D1892=1,F1892,G1892)</f>
        <v/>
      </c>
      <c r="F1892" s="124">
        <f>IF(AI1891,0.11*ε_cu1cd,IF(AH1891,F1891*0.01,F1891))</f>
        <v/>
      </c>
      <c r="G1892" s="124">
        <f>IF(AP1891,-0.1*ε_cu1cd,IF(AM1891,G1891*0.01,G1891))</f>
        <v/>
      </c>
      <c r="H1892" s="113">
        <f>IF(A1892=1,E1892,IF(AO1891,H1891-E1891+E1892,IF(AP1891,0.8*H1891,H1891+E1892)))</f>
        <v/>
      </c>
      <c r="I1892" s="169">
        <f>(C1892-H1892)/h</f>
        <v/>
      </c>
      <c r="J1892">
        <f>C1892/(ε_c1cd)</f>
        <v/>
      </c>
      <c r="K1892">
        <f>C1892/I1892</f>
        <v/>
      </c>
      <c r="L1892" s="131">
        <f>I1892/(ε_c1cd)</f>
        <v/>
      </c>
      <c r="M1892">
        <f>I1892*(K1892-Z_s1)</f>
        <v/>
      </c>
      <c r="N1892">
        <f>I1892*(K1892-Z_s2)</f>
        <v/>
      </c>
      <c r="O1892">
        <f>E_s*M1892</f>
        <v/>
      </c>
      <c r="P1892">
        <f>E_s*N1892</f>
        <v/>
      </c>
      <c r="Q1892">
        <f>O1892*A_s1</f>
        <v/>
      </c>
      <c r="R1892">
        <f>P1892*A_s2</f>
        <v/>
      </c>
      <c r="S1892">
        <f>Q1892*($K1892-Z_s1)</f>
        <v/>
      </c>
      <c r="T1892">
        <f>R1892*($K1892-Z_s2)</f>
        <v/>
      </c>
      <c r="U1892">
        <f>(INDIRECT("a_"&amp;U$2)/(U$2+1))*(($C1892^(U$2+1)-$H1892^(U$2+1))/(ε_c1cd^(U$2+1)))</f>
        <v/>
      </c>
      <c r="V1892">
        <f>(INDIRECT("a_"&amp;V$2)/(V$2+1))*(($C1892^(V$2+1)-$H1892^(V$2+1))/(ε_c1cd^(V$2+1)))</f>
        <v/>
      </c>
      <c r="W1892">
        <f>(INDIRECT("a_"&amp;W$2)/(W$2+1))*(($C1892^(W$2+1)-$H1892^(W$2+1))/(ε_c1cd^(W$2+1)))</f>
        <v/>
      </c>
      <c r="X1892">
        <f>(INDIRECT("a_"&amp;X$2)/(X$2+1))*(($C1892^(X$2+1)-$H1892^(X$2+1))/(ε_c1cd^(X$2+1)))</f>
        <v/>
      </c>
      <c r="Y1892">
        <f>(INDIRECT("a_"&amp;Y$2)/(Y$2+1))*(($C1892^(Y$2+1)-$H1892^(Y$2+1))/(ε_c1cd^(Y$2+1)))</f>
        <v/>
      </c>
      <c r="Z1892">
        <f>(INDIRECT("a_"&amp;Z$2)/(Z$2+2))*(($C1892^(Z$2+2)-$H1892^(Z$2+2))/(ε_c1cd^(Z$2+2)))</f>
        <v/>
      </c>
      <c r="AA1892">
        <f>(INDIRECT("a_"&amp;AA$2)/(AA$2+2))*(($C1892^(AA$2+2)-$H1892^(AA$2+2))/(ε_c1cd^(AA$2+2)))</f>
        <v/>
      </c>
      <c r="AB1892">
        <f>(INDIRECT("a_"&amp;AB$2)/(AB$2+2))*(($C1892^(AB$2+2)-$H1892^(AB$2+2))/(ε_c1cd^(AB$2+2)))</f>
        <v/>
      </c>
      <c r="AC1892">
        <f>(INDIRECT("a_"&amp;AC$2)/(AC$2+2))*(($C1892^(AC$2+2)-$H1892^(AC$2+2))/(ε_c1cd^(AC$2+2)))</f>
        <v/>
      </c>
      <c r="AD1892">
        <f>(INDIRECT("a_"&amp;AD$2)/(AD$2+2))*(($C1892^(AD$2+2)-$H1892^(AD$2+2))/(ε_c1cd^(AD$2+2)))</f>
        <v/>
      </c>
      <c r="AE1892" s="111">
        <f>(b*f_cd/L1892)*SUM(U1892:Y1892)+SUM(Q1892:R1892)</f>
        <v/>
      </c>
      <c r="AF1892" s="112">
        <f>AE1892*(K1892-y+e)</f>
        <v/>
      </c>
      <c r="AG1892" s="113">
        <f>(b*f_cd/(L1892^2))*SUM(Z1892:AD1892)+SUM(S1892:T1892)-AF1892</f>
        <v/>
      </c>
      <c r="AH1892" s="114">
        <f>AG1892&lt;0</f>
        <v/>
      </c>
      <c r="AI1892" s="115">
        <f>IF(A1892=1,FALSE,(AND(AQ1892,AH1892,NOT(AI1891))))</f>
        <v/>
      </c>
      <c r="AJ1892" s="116">
        <f>(b*f_cd/L1892)*(a_1/2*J1892^2+a_2/3*J1892^3+a_3/4*J1892^4+a_4/5*J1892^5+a_5/6*J1892^6)+SUM(Q1892:R1892)</f>
        <v/>
      </c>
      <c r="AK1892">
        <f>AJ1892*(K1892-y+e)</f>
        <v/>
      </c>
      <c r="AL1892" s="118">
        <f>(b*f_cd/(L1892^2))*(a_1/3*J1892^3+a_2/4*J1892^4+a_3/5*J1892^5+a_4/6*J1892^6+a_5/7*J1892^7)+SUM(S1892:T1892)-AK1892</f>
        <v/>
      </c>
      <c r="AM1892" s="114">
        <f>AL1892&gt;0</f>
        <v/>
      </c>
      <c r="AN1892" s="115">
        <f>IF(A1892=1,FALSE,(AND(AQ1892,AM1892,NOT(AN1891))))</f>
        <v/>
      </c>
      <c r="AO1892">
        <f>IF(D1892=1,AND(AH1892,NOT(AI1892)),AND(AM1892,NOT(AN1892)))</f>
        <v/>
      </c>
      <c r="AP1892" s="119">
        <f>IF(D1892=1,AI1892,AN1892)</f>
        <v/>
      </c>
      <c r="AQ1892" s="125">
        <f>ABS(E1892)&lt;$AQ$2</f>
        <v/>
      </c>
      <c r="AS1892">
        <f>IF(AP1892,MAX(AS$3:AS1890)+1,"")</f>
        <v/>
      </c>
    </row>
    <row r="1893">
      <c r="A1893" t="n">
        <v>1803</v>
      </c>
      <c r="B1893" s="131">
        <f>IF(A1893=1,0,IF(AP1893,0.1*ε_cu1cd,0))</f>
        <v/>
      </c>
      <c r="C1893" s="131">
        <f>IF(A1893=1,0.1*ε_cu1cd,C1892+B1892)</f>
        <v/>
      </c>
      <c r="D1893" s="113">
        <f>IF('Нормальний переріз'!$D$68&gt;0,1,2)</f>
        <v/>
      </c>
      <c r="E1893" s="144">
        <f>IF(D1893=1,F1893,G1893)</f>
        <v/>
      </c>
      <c r="F1893" s="124">
        <f>IF(AI1892,0.11*ε_cu1cd,IF(AH1892,F1892*0.01,F1892))</f>
        <v/>
      </c>
      <c r="G1893" s="124">
        <f>IF(AP1892,-0.1*ε_cu1cd,IF(AM1892,G1892*0.01,G1892))</f>
        <v/>
      </c>
      <c r="H1893" s="113">
        <f>IF(A1893=1,E1893,IF(AO1892,H1892-E1892+E1893,IF(AP1892,0.8*H1892,H1892+E1893)))</f>
        <v/>
      </c>
      <c r="I1893" s="169">
        <f>(C1893-H1893)/h</f>
        <v/>
      </c>
      <c r="J1893">
        <f>C1893/(ε_c1cd)</f>
        <v/>
      </c>
      <c r="K1893">
        <f>C1893/I1893</f>
        <v/>
      </c>
      <c r="L1893" s="131">
        <f>I1893/(ε_c1cd)</f>
        <v/>
      </c>
      <c r="M1893">
        <f>I1893*(K1893-Z_s1)</f>
        <v/>
      </c>
      <c r="N1893">
        <f>I1893*(K1893-Z_s2)</f>
        <v/>
      </c>
      <c r="O1893">
        <f>E_s*M1893</f>
        <v/>
      </c>
      <c r="P1893">
        <f>E_s*N1893</f>
        <v/>
      </c>
      <c r="Q1893">
        <f>O1893*A_s1</f>
        <v/>
      </c>
      <c r="R1893">
        <f>P1893*A_s2</f>
        <v/>
      </c>
      <c r="S1893">
        <f>Q1893*($K1893-Z_s1)</f>
        <v/>
      </c>
      <c r="T1893">
        <f>R1893*($K1893-Z_s2)</f>
        <v/>
      </c>
      <c r="U1893">
        <f>(INDIRECT("a_"&amp;U$2)/(U$2+1))*(($C1893^(U$2+1)-$H1893^(U$2+1))/(ε_c1cd^(U$2+1)))</f>
        <v/>
      </c>
      <c r="V1893">
        <f>(INDIRECT("a_"&amp;V$2)/(V$2+1))*(($C1893^(V$2+1)-$H1893^(V$2+1))/(ε_c1cd^(V$2+1)))</f>
        <v/>
      </c>
      <c r="W1893">
        <f>(INDIRECT("a_"&amp;W$2)/(W$2+1))*(($C1893^(W$2+1)-$H1893^(W$2+1))/(ε_c1cd^(W$2+1)))</f>
        <v/>
      </c>
      <c r="X1893">
        <f>(INDIRECT("a_"&amp;X$2)/(X$2+1))*(($C1893^(X$2+1)-$H1893^(X$2+1))/(ε_c1cd^(X$2+1)))</f>
        <v/>
      </c>
      <c r="Y1893">
        <f>(INDIRECT("a_"&amp;Y$2)/(Y$2+1))*(($C1893^(Y$2+1)-$H1893^(Y$2+1))/(ε_c1cd^(Y$2+1)))</f>
        <v/>
      </c>
      <c r="Z1893">
        <f>(INDIRECT("a_"&amp;Z$2)/(Z$2+2))*(($C1893^(Z$2+2)-$H1893^(Z$2+2))/(ε_c1cd^(Z$2+2)))</f>
        <v/>
      </c>
      <c r="AA1893">
        <f>(INDIRECT("a_"&amp;AA$2)/(AA$2+2))*(($C1893^(AA$2+2)-$H1893^(AA$2+2))/(ε_c1cd^(AA$2+2)))</f>
        <v/>
      </c>
      <c r="AB1893">
        <f>(INDIRECT("a_"&amp;AB$2)/(AB$2+2))*(($C1893^(AB$2+2)-$H1893^(AB$2+2))/(ε_c1cd^(AB$2+2)))</f>
        <v/>
      </c>
      <c r="AC1893">
        <f>(INDIRECT("a_"&amp;AC$2)/(AC$2+2))*(($C1893^(AC$2+2)-$H1893^(AC$2+2))/(ε_c1cd^(AC$2+2)))</f>
        <v/>
      </c>
      <c r="AD1893">
        <f>(INDIRECT("a_"&amp;AD$2)/(AD$2+2))*(($C1893^(AD$2+2)-$H1893^(AD$2+2))/(ε_c1cd^(AD$2+2)))</f>
        <v/>
      </c>
      <c r="AE1893" s="111">
        <f>(b*f_cd/L1893)*SUM(U1893:Y1893)+SUM(Q1893:R1893)</f>
        <v/>
      </c>
      <c r="AF1893" s="112">
        <f>AE1893*(K1893-y+e)</f>
        <v/>
      </c>
      <c r="AG1893" s="113">
        <f>(b*f_cd/(L1893^2))*SUM(Z1893:AD1893)+SUM(S1893:T1893)-AF1893</f>
        <v/>
      </c>
      <c r="AH1893" s="114">
        <f>AG1893&lt;0</f>
        <v/>
      </c>
      <c r="AI1893" s="115">
        <f>IF(A1893=1,FALSE,(AND(AQ1893,AH1893,NOT(AI1892))))</f>
        <v/>
      </c>
      <c r="AJ1893" s="116">
        <f>(b*f_cd/L1893)*(a_1/2*J1893^2+a_2/3*J1893^3+a_3/4*J1893^4+a_4/5*J1893^5+a_5/6*J1893^6)+SUM(Q1893:R1893)</f>
        <v/>
      </c>
      <c r="AK1893">
        <f>AJ1893*(K1893-y+e)</f>
        <v/>
      </c>
      <c r="AL1893" s="118">
        <f>(b*f_cd/(L1893^2))*(a_1/3*J1893^3+a_2/4*J1893^4+a_3/5*J1893^5+a_4/6*J1893^6+a_5/7*J1893^7)+SUM(S1893:T1893)-AK1893</f>
        <v/>
      </c>
      <c r="AM1893" s="114">
        <f>AL1893&gt;0</f>
        <v/>
      </c>
      <c r="AN1893" s="115">
        <f>IF(A1893=1,FALSE,(AND(AQ1893,AM1893,NOT(AN1892))))</f>
        <v/>
      </c>
      <c r="AO1893">
        <f>IF(D1893=1,AND(AH1893,NOT(AI1893)),AND(AM1893,NOT(AN1893)))</f>
        <v/>
      </c>
      <c r="AP1893" s="119">
        <f>IF(D1893=1,AI1893,AN1893)</f>
        <v/>
      </c>
      <c r="AQ1893" s="125">
        <f>ABS(E1893)&lt;$AQ$2</f>
        <v/>
      </c>
      <c r="AS1893">
        <f>IF(AP1893,MAX(AS$3:AS1891)+1,"")</f>
        <v/>
      </c>
    </row>
    <row r="1894">
      <c r="A1894" t="n">
        <v>1804</v>
      </c>
      <c r="B1894" s="131">
        <f>IF(A1894=1,0,IF(AP1894,0.1*ε_cu1cd,0))</f>
        <v/>
      </c>
      <c r="C1894" s="131">
        <f>IF(A1894=1,0.1*ε_cu1cd,C1893+B1893)</f>
        <v/>
      </c>
      <c r="D1894" s="113">
        <f>IF('Нормальний переріз'!$D$68&gt;0,1,2)</f>
        <v/>
      </c>
      <c r="E1894" s="144">
        <f>IF(D1894=1,F1894,G1894)</f>
        <v/>
      </c>
      <c r="F1894" s="124">
        <f>IF(AI1893,0.11*ε_cu1cd,IF(AH1893,F1893*0.01,F1893))</f>
        <v/>
      </c>
      <c r="G1894" s="124">
        <f>IF(AP1893,-0.1*ε_cu1cd,IF(AM1893,G1893*0.01,G1893))</f>
        <v/>
      </c>
      <c r="H1894" s="113">
        <f>IF(A1894=1,E1894,IF(AO1893,H1893-E1893+E1894,IF(AP1893,0.8*H1893,H1893+E1894)))</f>
        <v/>
      </c>
      <c r="I1894" s="169">
        <f>(C1894-H1894)/h</f>
        <v/>
      </c>
      <c r="J1894">
        <f>C1894/(ε_c1cd)</f>
        <v/>
      </c>
      <c r="K1894">
        <f>C1894/I1894</f>
        <v/>
      </c>
      <c r="L1894" s="131">
        <f>I1894/(ε_c1cd)</f>
        <v/>
      </c>
      <c r="M1894">
        <f>I1894*(K1894-Z_s1)</f>
        <v/>
      </c>
      <c r="N1894">
        <f>I1894*(K1894-Z_s2)</f>
        <v/>
      </c>
      <c r="O1894">
        <f>E_s*M1894</f>
        <v/>
      </c>
      <c r="P1894">
        <f>E_s*N1894</f>
        <v/>
      </c>
      <c r="Q1894">
        <f>O1894*A_s1</f>
        <v/>
      </c>
      <c r="R1894">
        <f>P1894*A_s2</f>
        <v/>
      </c>
      <c r="S1894">
        <f>Q1894*($K1894-Z_s1)</f>
        <v/>
      </c>
      <c r="T1894">
        <f>R1894*($K1894-Z_s2)</f>
        <v/>
      </c>
      <c r="U1894">
        <f>(INDIRECT("a_"&amp;U$2)/(U$2+1))*(($C1894^(U$2+1)-$H1894^(U$2+1))/(ε_c1cd^(U$2+1)))</f>
        <v/>
      </c>
      <c r="V1894">
        <f>(INDIRECT("a_"&amp;V$2)/(V$2+1))*(($C1894^(V$2+1)-$H1894^(V$2+1))/(ε_c1cd^(V$2+1)))</f>
        <v/>
      </c>
      <c r="W1894">
        <f>(INDIRECT("a_"&amp;W$2)/(W$2+1))*(($C1894^(W$2+1)-$H1894^(W$2+1))/(ε_c1cd^(W$2+1)))</f>
        <v/>
      </c>
      <c r="X1894">
        <f>(INDIRECT("a_"&amp;X$2)/(X$2+1))*(($C1894^(X$2+1)-$H1894^(X$2+1))/(ε_c1cd^(X$2+1)))</f>
        <v/>
      </c>
      <c r="Y1894">
        <f>(INDIRECT("a_"&amp;Y$2)/(Y$2+1))*(($C1894^(Y$2+1)-$H1894^(Y$2+1))/(ε_c1cd^(Y$2+1)))</f>
        <v/>
      </c>
      <c r="Z1894">
        <f>(INDIRECT("a_"&amp;Z$2)/(Z$2+2))*(($C1894^(Z$2+2)-$H1894^(Z$2+2))/(ε_c1cd^(Z$2+2)))</f>
        <v/>
      </c>
      <c r="AA1894">
        <f>(INDIRECT("a_"&amp;AA$2)/(AA$2+2))*(($C1894^(AA$2+2)-$H1894^(AA$2+2))/(ε_c1cd^(AA$2+2)))</f>
        <v/>
      </c>
      <c r="AB1894">
        <f>(INDIRECT("a_"&amp;AB$2)/(AB$2+2))*(($C1894^(AB$2+2)-$H1894^(AB$2+2))/(ε_c1cd^(AB$2+2)))</f>
        <v/>
      </c>
      <c r="AC1894">
        <f>(INDIRECT("a_"&amp;AC$2)/(AC$2+2))*(($C1894^(AC$2+2)-$H1894^(AC$2+2))/(ε_c1cd^(AC$2+2)))</f>
        <v/>
      </c>
      <c r="AD1894">
        <f>(INDIRECT("a_"&amp;AD$2)/(AD$2+2))*(($C1894^(AD$2+2)-$H1894^(AD$2+2))/(ε_c1cd^(AD$2+2)))</f>
        <v/>
      </c>
      <c r="AE1894" s="111">
        <f>(b*f_cd/L1894)*SUM(U1894:Y1894)+SUM(Q1894:R1894)</f>
        <v/>
      </c>
      <c r="AF1894" s="112">
        <f>AE1894*(K1894-y+e)</f>
        <v/>
      </c>
      <c r="AG1894" s="113">
        <f>(b*f_cd/(L1894^2))*SUM(Z1894:AD1894)+SUM(S1894:T1894)-AF1894</f>
        <v/>
      </c>
      <c r="AH1894" s="114">
        <f>AG1894&lt;0</f>
        <v/>
      </c>
      <c r="AI1894" s="115">
        <f>IF(A1894=1,FALSE,(AND(AQ1894,AH1894,NOT(AI1893))))</f>
        <v/>
      </c>
      <c r="AJ1894" s="116">
        <f>(b*f_cd/L1894)*(a_1/2*J1894^2+a_2/3*J1894^3+a_3/4*J1894^4+a_4/5*J1894^5+a_5/6*J1894^6)+SUM(Q1894:R1894)</f>
        <v/>
      </c>
      <c r="AK1894">
        <f>AJ1894*(K1894-y+e)</f>
        <v/>
      </c>
      <c r="AL1894" s="118">
        <f>(b*f_cd/(L1894^2))*(a_1/3*J1894^3+a_2/4*J1894^4+a_3/5*J1894^5+a_4/6*J1894^6+a_5/7*J1894^7)+SUM(S1894:T1894)-AK1894</f>
        <v/>
      </c>
      <c r="AM1894" s="114">
        <f>AL1894&gt;0</f>
        <v/>
      </c>
      <c r="AN1894" s="115">
        <f>IF(A1894=1,FALSE,(AND(AQ1894,AM1894,NOT(AN1893))))</f>
        <v/>
      </c>
      <c r="AO1894">
        <f>IF(D1894=1,AND(AH1894,NOT(AI1894)),AND(AM1894,NOT(AN1894)))</f>
        <v/>
      </c>
      <c r="AP1894" s="119">
        <f>IF(D1894=1,AI1894,AN1894)</f>
        <v/>
      </c>
      <c r="AQ1894" s="125">
        <f>ABS(E1894)&lt;$AQ$2</f>
        <v/>
      </c>
      <c r="AS1894">
        <f>IF(AP1894,MAX(AS$3:AS1892)+1,"")</f>
        <v/>
      </c>
    </row>
    <row r="1895">
      <c r="A1895" t="n">
        <v>1805</v>
      </c>
      <c r="B1895" s="131">
        <f>IF(A1895=1,0,IF(AP1895,0.1*ε_cu1cd,0))</f>
        <v/>
      </c>
      <c r="C1895" s="131">
        <f>IF(A1895=1,0.1*ε_cu1cd,C1894+B1894)</f>
        <v/>
      </c>
      <c r="D1895" s="113">
        <f>IF('Нормальний переріз'!$D$68&gt;0,1,2)</f>
        <v/>
      </c>
      <c r="E1895" s="144">
        <f>IF(D1895=1,F1895,G1895)</f>
        <v/>
      </c>
      <c r="F1895" s="124">
        <f>IF(AI1894,0.11*ε_cu1cd,IF(AH1894,F1894*0.01,F1894))</f>
        <v/>
      </c>
      <c r="G1895" s="124">
        <f>IF(AP1894,-0.1*ε_cu1cd,IF(AM1894,G1894*0.01,G1894))</f>
        <v/>
      </c>
      <c r="H1895" s="113">
        <f>IF(A1895=1,E1895,IF(AO1894,H1894-E1894+E1895,IF(AP1894,0.8*H1894,H1894+E1895)))</f>
        <v/>
      </c>
      <c r="I1895" s="169">
        <f>(C1895-H1895)/h</f>
        <v/>
      </c>
      <c r="J1895">
        <f>C1895/(ε_c1cd)</f>
        <v/>
      </c>
      <c r="K1895">
        <f>C1895/I1895</f>
        <v/>
      </c>
      <c r="L1895" s="131">
        <f>I1895/(ε_c1cd)</f>
        <v/>
      </c>
      <c r="M1895">
        <f>I1895*(K1895-Z_s1)</f>
        <v/>
      </c>
      <c r="N1895">
        <f>I1895*(K1895-Z_s2)</f>
        <v/>
      </c>
      <c r="O1895">
        <f>E_s*M1895</f>
        <v/>
      </c>
      <c r="P1895">
        <f>E_s*N1895</f>
        <v/>
      </c>
      <c r="Q1895">
        <f>O1895*A_s1</f>
        <v/>
      </c>
      <c r="R1895">
        <f>P1895*A_s2</f>
        <v/>
      </c>
      <c r="S1895">
        <f>Q1895*($K1895-Z_s1)</f>
        <v/>
      </c>
      <c r="T1895">
        <f>R1895*($K1895-Z_s2)</f>
        <v/>
      </c>
      <c r="U1895">
        <f>(INDIRECT("a_"&amp;U$2)/(U$2+1))*(($C1895^(U$2+1)-$H1895^(U$2+1))/(ε_c1cd^(U$2+1)))</f>
        <v/>
      </c>
      <c r="V1895">
        <f>(INDIRECT("a_"&amp;V$2)/(V$2+1))*(($C1895^(V$2+1)-$H1895^(V$2+1))/(ε_c1cd^(V$2+1)))</f>
        <v/>
      </c>
      <c r="W1895">
        <f>(INDIRECT("a_"&amp;W$2)/(W$2+1))*(($C1895^(W$2+1)-$H1895^(W$2+1))/(ε_c1cd^(W$2+1)))</f>
        <v/>
      </c>
      <c r="X1895">
        <f>(INDIRECT("a_"&amp;X$2)/(X$2+1))*(($C1895^(X$2+1)-$H1895^(X$2+1))/(ε_c1cd^(X$2+1)))</f>
        <v/>
      </c>
      <c r="Y1895">
        <f>(INDIRECT("a_"&amp;Y$2)/(Y$2+1))*(($C1895^(Y$2+1)-$H1895^(Y$2+1))/(ε_c1cd^(Y$2+1)))</f>
        <v/>
      </c>
      <c r="Z1895">
        <f>(INDIRECT("a_"&amp;Z$2)/(Z$2+2))*(($C1895^(Z$2+2)-$H1895^(Z$2+2))/(ε_c1cd^(Z$2+2)))</f>
        <v/>
      </c>
      <c r="AA1895">
        <f>(INDIRECT("a_"&amp;AA$2)/(AA$2+2))*(($C1895^(AA$2+2)-$H1895^(AA$2+2))/(ε_c1cd^(AA$2+2)))</f>
        <v/>
      </c>
      <c r="AB1895">
        <f>(INDIRECT("a_"&amp;AB$2)/(AB$2+2))*(($C1895^(AB$2+2)-$H1895^(AB$2+2))/(ε_c1cd^(AB$2+2)))</f>
        <v/>
      </c>
      <c r="AC1895">
        <f>(INDIRECT("a_"&amp;AC$2)/(AC$2+2))*(($C1895^(AC$2+2)-$H1895^(AC$2+2))/(ε_c1cd^(AC$2+2)))</f>
        <v/>
      </c>
      <c r="AD1895">
        <f>(INDIRECT("a_"&amp;AD$2)/(AD$2+2))*(($C1895^(AD$2+2)-$H1895^(AD$2+2))/(ε_c1cd^(AD$2+2)))</f>
        <v/>
      </c>
      <c r="AE1895" s="111">
        <f>(b*f_cd/L1895)*SUM(U1895:Y1895)+SUM(Q1895:R1895)</f>
        <v/>
      </c>
      <c r="AF1895" s="112">
        <f>AE1895*(K1895-y+e)</f>
        <v/>
      </c>
      <c r="AG1895" s="113">
        <f>(b*f_cd/(L1895^2))*SUM(Z1895:AD1895)+SUM(S1895:T1895)-AF1895</f>
        <v/>
      </c>
      <c r="AH1895" s="114">
        <f>AG1895&lt;0</f>
        <v/>
      </c>
      <c r="AI1895" s="115">
        <f>IF(A1895=1,FALSE,(AND(AQ1895,AH1895,NOT(AI1894))))</f>
        <v/>
      </c>
      <c r="AJ1895" s="116">
        <f>(b*f_cd/L1895)*(a_1/2*J1895^2+a_2/3*J1895^3+a_3/4*J1895^4+a_4/5*J1895^5+a_5/6*J1895^6)+SUM(Q1895:R1895)</f>
        <v/>
      </c>
      <c r="AK1895">
        <f>AJ1895*(K1895-y+e)</f>
        <v/>
      </c>
      <c r="AL1895" s="118">
        <f>(b*f_cd/(L1895^2))*(a_1/3*J1895^3+a_2/4*J1895^4+a_3/5*J1895^5+a_4/6*J1895^6+a_5/7*J1895^7)+SUM(S1895:T1895)-AK1895</f>
        <v/>
      </c>
      <c r="AM1895" s="114">
        <f>AL1895&gt;0</f>
        <v/>
      </c>
      <c r="AN1895" s="115">
        <f>IF(A1895=1,FALSE,(AND(AQ1895,AM1895,NOT(AN1894))))</f>
        <v/>
      </c>
      <c r="AO1895">
        <f>IF(D1895=1,AND(AH1895,NOT(AI1895)),AND(AM1895,NOT(AN1895)))</f>
        <v/>
      </c>
      <c r="AP1895" s="119">
        <f>IF(D1895=1,AI1895,AN1895)</f>
        <v/>
      </c>
      <c r="AQ1895" s="125">
        <f>ABS(E1895)&lt;$AQ$2</f>
        <v/>
      </c>
      <c r="AS1895">
        <f>IF(AP1895,MAX(AS$3:AS1893)+1,"")</f>
        <v/>
      </c>
    </row>
    <row r="1896">
      <c r="A1896" t="n">
        <v>1806</v>
      </c>
      <c r="B1896" s="131">
        <f>IF(A1896=1,0,IF(AP1896,0.1*ε_cu1cd,0))</f>
        <v/>
      </c>
      <c r="C1896" s="131">
        <f>IF(A1896=1,0.1*ε_cu1cd,C1895+B1895)</f>
        <v/>
      </c>
      <c r="D1896" s="113">
        <f>IF('Нормальний переріз'!$D$68&gt;0,1,2)</f>
        <v/>
      </c>
      <c r="E1896" s="144">
        <f>IF(D1896=1,F1896,G1896)</f>
        <v/>
      </c>
      <c r="F1896" s="124">
        <f>IF(AI1895,0.11*ε_cu1cd,IF(AH1895,F1895*0.01,F1895))</f>
        <v/>
      </c>
      <c r="G1896" s="124">
        <f>IF(AP1895,-0.1*ε_cu1cd,IF(AM1895,G1895*0.01,G1895))</f>
        <v/>
      </c>
      <c r="H1896" s="113">
        <f>IF(A1896=1,E1896,IF(AO1895,H1895-E1895+E1896,IF(AP1895,0.8*H1895,H1895+E1896)))</f>
        <v/>
      </c>
      <c r="I1896" s="169">
        <f>(C1896-H1896)/h</f>
        <v/>
      </c>
      <c r="J1896">
        <f>C1896/(ε_c1cd)</f>
        <v/>
      </c>
      <c r="K1896">
        <f>C1896/I1896</f>
        <v/>
      </c>
      <c r="L1896" s="131">
        <f>I1896/(ε_c1cd)</f>
        <v/>
      </c>
      <c r="M1896">
        <f>I1896*(K1896-Z_s1)</f>
        <v/>
      </c>
      <c r="N1896">
        <f>I1896*(K1896-Z_s2)</f>
        <v/>
      </c>
      <c r="O1896">
        <f>E_s*M1896</f>
        <v/>
      </c>
      <c r="P1896">
        <f>E_s*N1896</f>
        <v/>
      </c>
      <c r="Q1896">
        <f>O1896*A_s1</f>
        <v/>
      </c>
      <c r="R1896">
        <f>P1896*A_s2</f>
        <v/>
      </c>
      <c r="S1896">
        <f>Q1896*($K1896-Z_s1)</f>
        <v/>
      </c>
      <c r="T1896">
        <f>R1896*($K1896-Z_s2)</f>
        <v/>
      </c>
      <c r="U1896">
        <f>(INDIRECT("a_"&amp;U$2)/(U$2+1))*(($C1896^(U$2+1)-$H1896^(U$2+1))/(ε_c1cd^(U$2+1)))</f>
        <v/>
      </c>
      <c r="V1896">
        <f>(INDIRECT("a_"&amp;V$2)/(V$2+1))*(($C1896^(V$2+1)-$H1896^(V$2+1))/(ε_c1cd^(V$2+1)))</f>
        <v/>
      </c>
      <c r="W1896">
        <f>(INDIRECT("a_"&amp;W$2)/(W$2+1))*(($C1896^(W$2+1)-$H1896^(W$2+1))/(ε_c1cd^(W$2+1)))</f>
        <v/>
      </c>
      <c r="X1896">
        <f>(INDIRECT("a_"&amp;X$2)/(X$2+1))*(($C1896^(X$2+1)-$H1896^(X$2+1))/(ε_c1cd^(X$2+1)))</f>
        <v/>
      </c>
      <c r="Y1896">
        <f>(INDIRECT("a_"&amp;Y$2)/(Y$2+1))*(($C1896^(Y$2+1)-$H1896^(Y$2+1))/(ε_c1cd^(Y$2+1)))</f>
        <v/>
      </c>
      <c r="Z1896">
        <f>(INDIRECT("a_"&amp;Z$2)/(Z$2+2))*(($C1896^(Z$2+2)-$H1896^(Z$2+2))/(ε_c1cd^(Z$2+2)))</f>
        <v/>
      </c>
      <c r="AA1896">
        <f>(INDIRECT("a_"&amp;AA$2)/(AA$2+2))*(($C1896^(AA$2+2)-$H1896^(AA$2+2))/(ε_c1cd^(AA$2+2)))</f>
        <v/>
      </c>
      <c r="AB1896">
        <f>(INDIRECT("a_"&amp;AB$2)/(AB$2+2))*(($C1896^(AB$2+2)-$H1896^(AB$2+2))/(ε_c1cd^(AB$2+2)))</f>
        <v/>
      </c>
      <c r="AC1896">
        <f>(INDIRECT("a_"&amp;AC$2)/(AC$2+2))*(($C1896^(AC$2+2)-$H1896^(AC$2+2))/(ε_c1cd^(AC$2+2)))</f>
        <v/>
      </c>
      <c r="AD1896">
        <f>(INDIRECT("a_"&amp;AD$2)/(AD$2+2))*(($C1896^(AD$2+2)-$H1896^(AD$2+2))/(ε_c1cd^(AD$2+2)))</f>
        <v/>
      </c>
      <c r="AE1896" s="111">
        <f>(b*f_cd/L1896)*SUM(U1896:Y1896)+SUM(Q1896:R1896)</f>
        <v/>
      </c>
      <c r="AF1896" s="112">
        <f>AE1896*(K1896-y+e)</f>
        <v/>
      </c>
      <c r="AG1896" s="113">
        <f>(b*f_cd/(L1896^2))*SUM(Z1896:AD1896)+SUM(S1896:T1896)-AF1896</f>
        <v/>
      </c>
      <c r="AH1896" s="114">
        <f>AG1896&lt;0</f>
        <v/>
      </c>
      <c r="AI1896" s="115">
        <f>IF(A1896=1,FALSE,(AND(AQ1896,AH1896,NOT(AI1895))))</f>
        <v/>
      </c>
      <c r="AJ1896" s="116">
        <f>(b*f_cd/L1896)*(a_1/2*J1896^2+a_2/3*J1896^3+a_3/4*J1896^4+a_4/5*J1896^5+a_5/6*J1896^6)+SUM(Q1896:R1896)</f>
        <v/>
      </c>
      <c r="AK1896">
        <f>AJ1896*(K1896-y+e)</f>
        <v/>
      </c>
      <c r="AL1896" s="118">
        <f>(b*f_cd/(L1896^2))*(a_1/3*J1896^3+a_2/4*J1896^4+a_3/5*J1896^5+a_4/6*J1896^6+a_5/7*J1896^7)+SUM(S1896:T1896)-AK1896</f>
        <v/>
      </c>
      <c r="AM1896" s="114">
        <f>AL1896&gt;0</f>
        <v/>
      </c>
      <c r="AN1896" s="115">
        <f>IF(A1896=1,FALSE,(AND(AQ1896,AM1896,NOT(AN1895))))</f>
        <v/>
      </c>
      <c r="AO1896">
        <f>IF(D1896=1,AND(AH1896,NOT(AI1896)),AND(AM1896,NOT(AN1896)))</f>
        <v/>
      </c>
      <c r="AP1896" s="119">
        <f>IF(D1896=1,AI1896,AN1896)</f>
        <v/>
      </c>
      <c r="AQ1896" s="125">
        <f>ABS(E1896)&lt;$AQ$2</f>
        <v/>
      </c>
      <c r="AS1896">
        <f>IF(AP1896,MAX(AS$3:AS1894)+1,"")</f>
        <v/>
      </c>
    </row>
    <row r="1897">
      <c r="A1897" t="n">
        <v>1807</v>
      </c>
      <c r="B1897" s="131">
        <f>IF(A1897=1,0,IF(AP1897,0.1*ε_cu1cd,0))</f>
        <v/>
      </c>
      <c r="C1897" s="131">
        <f>IF(A1897=1,0.1*ε_cu1cd,C1896+B1896)</f>
        <v/>
      </c>
      <c r="D1897" s="113">
        <f>IF('Нормальний переріз'!$D$68&gt;0,1,2)</f>
        <v/>
      </c>
      <c r="E1897" s="144">
        <f>IF(D1897=1,F1897,G1897)</f>
        <v/>
      </c>
      <c r="F1897" s="124">
        <f>IF(AI1896,0.11*ε_cu1cd,IF(AH1896,F1896*0.01,F1896))</f>
        <v/>
      </c>
      <c r="G1897" s="124">
        <f>IF(AP1896,-0.1*ε_cu1cd,IF(AM1896,G1896*0.01,G1896))</f>
        <v/>
      </c>
      <c r="H1897" s="113">
        <f>IF(A1897=1,E1897,IF(AO1896,H1896-E1896+E1897,IF(AP1896,0.8*H1896,H1896+E1897)))</f>
        <v/>
      </c>
      <c r="I1897" s="169">
        <f>(C1897-H1897)/h</f>
        <v/>
      </c>
      <c r="J1897">
        <f>C1897/(ε_c1cd)</f>
        <v/>
      </c>
      <c r="K1897">
        <f>C1897/I1897</f>
        <v/>
      </c>
      <c r="L1897" s="131">
        <f>I1897/(ε_c1cd)</f>
        <v/>
      </c>
      <c r="M1897">
        <f>I1897*(K1897-Z_s1)</f>
        <v/>
      </c>
      <c r="N1897">
        <f>I1897*(K1897-Z_s2)</f>
        <v/>
      </c>
      <c r="O1897">
        <f>E_s*M1897</f>
        <v/>
      </c>
      <c r="P1897">
        <f>E_s*N1897</f>
        <v/>
      </c>
      <c r="Q1897">
        <f>O1897*A_s1</f>
        <v/>
      </c>
      <c r="R1897">
        <f>P1897*A_s2</f>
        <v/>
      </c>
      <c r="S1897">
        <f>Q1897*($K1897-Z_s1)</f>
        <v/>
      </c>
      <c r="T1897">
        <f>R1897*($K1897-Z_s2)</f>
        <v/>
      </c>
      <c r="U1897">
        <f>(INDIRECT("a_"&amp;U$2)/(U$2+1))*(($C1897^(U$2+1)-$H1897^(U$2+1))/(ε_c1cd^(U$2+1)))</f>
        <v/>
      </c>
      <c r="V1897">
        <f>(INDIRECT("a_"&amp;V$2)/(V$2+1))*(($C1897^(V$2+1)-$H1897^(V$2+1))/(ε_c1cd^(V$2+1)))</f>
        <v/>
      </c>
      <c r="W1897">
        <f>(INDIRECT("a_"&amp;W$2)/(W$2+1))*(($C1897^(W$2+1)-$H1897^(W$2+1))/(ε_c1cd^(W$2+1)))</f>
        <v/>
      </c>
      <c r="X1897">
        <f>(INDIRECT("a_"&amp;X$2)/(X$2+1))*(($C1897^(X$2+1)-$H1897^(X$2+1))/(ε_c1cd^(X$2+1)))</f>
        <v/>
      </c>
      <c r="Y1897">
        <f>(INDIRECT("a_"&amp;Y$2)/(Y$2+1))*(($C1897^(Y$2+1)-$H1897^(Y$2+1))/(ε_c1cd^(Y$2+1)))</f>
        <v/>
      </c>
      <c r="Z1897">
        <f>(INDIRECT("a_"&amp;Z$2)/(Z$2+2))*(($C1897^(Z$2+2)-$H1897^(Z$2+2))/(ε_c1cd^(Z$2+2)))</f>
        <v/>
      </c>
      <c r="AA1897">
        <f>(INDIRECT("a_"&amp;AA$2)/(AA$2+2))*(($C1897^(AA$2+2)-$H1897^(AA$2+2))/(ε_c1cd^(AA$2+2)))</f>
        <v/>
      </c>
      <c r="AB1897">
        <f>(INDIRECT("a_"&amp;AB$2)/(AB$2+2))*(($C1897^(AB$2+2)-$H1897^(AB$2+2))/(ε_c1cd^(AB$2+2)))</f>
        <v/>
      </c>
      <c r="AC1897">
        <f>(INDIRECT("a_"&amp;AC$2)/(AC$2+2))*(($C1897^(AC$2+2)-$H1897^(AC$2+2))/(ε_c1cd^(AC$2+2)))</f>
        <v/>
      </c>
      <c r="AD1897">
        <f>(INDIRECT("a_"&amp;AD$2)/(AD$2+2))*(($C1897^(AD$2+2)-$H1897^(AD$2+2))/(ε_c1cd^(AD$2+2)))</f>
        <v/>
      </c>
      <c r="AE1897" s="111">
        <f>(b*f_cd/L1897)*SUM(U1897:Y1897)+SUM(Q1897:R1897)</f>
        <v/>
      </c>
      <c r="AF1897" s="112">
        <f>AE1897*(K1897-y+e)</f>
        <v/>
      </c>
      <c r="AG1897" s="113">
        <f>(b*f_cd/(L1897^2))*SUM(Z1897:AD1897)+SUM(S1897:T1897)-AF1897</f>
        <v/>
      </c>
      <c r="AH1897" s="114">
        <f>AG1897&lt;0</f>
        <v/>
      </c>
      <c r="AI1897" s="115">
        <f>IF(A1897=1,FALSE,(AND(AQ1897,AH1897,NOT(AI1896))))</f>
        <v/>
      </c>
      <c r="AJ1897" s="116">
        <f>(b*f_cd/L1897)*(a_1/2*J1897^2+a_2/3*J1897^3+a_3/4*J1897^4+a_4/5*J1897^5+a_5/6*J1897^6)+SUM(Q1897:R1897)</f>
        <v/>
      </c>
      <c r="AK1897">
        <f>AJ1897*(K1897-y+e)</f>
        <v/>
      </c>
      <c r="AL1897" s="118">
        <f>(b*f_cd/(L1897^2))*(a_1/3*J1897^3+a_2/4*J1897^4+a_3/5*J1897^5+a_4/6*J1897^6+a_5/7*J1897^7)+SUM(S1897:T1897)-AK1897</f>
        <v/>
      </c>
      <c r="AM1897" s="114">
        <f>AL1897&gt;0</f>
        <v/>
      </c>
      <c r="AN1897" s="115">
        <f>IF(A1897=1,FALSE,(AND(AQ1897,AM1897,NOT(AN1896))))</f>
        <v/>
      </c>
      <c r="AO1897">
        <f>IF(D1897=1,AND(AH1897,NOT(AI1897)),AND(AM1897,NOT(AN1897)))</f>
        <v/>
      </c>
      <c r="AP1897" s="119">
        <f>IF(D1897=1,AI1897,AN1897)</f>
        <v/>
      </c>
      <c r="AQ1897" s="125">
        <f>ABS(E1897)&lt;$AQ$2</f>
        <v/>
      </c>
      <c r="AS1897">
        <f>IF(AP1897,MAX(AS$3:AS1895)+1,"")</f>
        <v/>
      </c>
    </row>
    <row r="1898">
      <c r="A1898" t="n">
        <v>1808</v>
      </c>
      <c r="B1898" s="131">
        <f>IF(A1898=1,0,IF(AP1898,0.1*ε_cu1cd,0))</f>
        <v/>
      </c>
      <c r="C1898" s="131">
        <f>IF(A1898=1,0.1*ε_cu1cd,C1897+B1897)</f>
        <v/>
      </c>
      <c r="D1898" s="113">
        <f>IF('Нормальний переріз'!$D$68&gt;0,1,2)</f>
        <v/>
      </c>
      <c r="E1898" s="144">
        <f>IF(D1898=1,F1898,G1898)</f>
        <v/>
      </c>
      <c r="F1898" s="124">
        <f>IF(AI1897,0.11*ε_cu1cd,IF(AH1897,F1897*0.01,F1897))</f>
        <v/>
      </c>
      <c r="G1898" s="124">
        <f>IF(AP1897,-0.1*ε_cu1cd,IF(AM1897,G1897*0.01,G1897))</f>
        <v/>
      </c>
      <c r="H1898" s="113">
        <f>IF(A1898=1,E1898,IF(AO1897,H1897-E1897+E1898,IF(AP1897,0.8*H1897,H1897+E1898)))</f>
        <v/>
      </c>
      <c r="I1898" s="169">
        <f>(C1898-H1898)/h</f>
        <v/>
      </c>
      <c r="J1898">
        <f>C1898/(ε_c1cd)</f>
        <v/>
      </c>
      <c r="K1898">
        <f>C1898/I1898</f>
        <v/>
      </c>
      <c r="L1898" s="131">
        <f>I1898/(ε_c1cd)</f>
        <v/>
      </c>
      <c r="M1898">
        <f>I1898*(K1898-Z_s1)</f>
        <v/>
      </c>
      <c r="N1898">
        <f>I1898*(K1898-Z_s2)</f>
        <v/>
      </c>
      <c r="O1898">
        <f>E_s*M1898</f>
        <v/>
      </c>
      <c r="P1898">
        <f>E_s*N1898</f>
        <v/>
      </c>
      <c r="Q1898">
        <f>O1898*A_s1</f>
        <v/>
      </c>
      <c r="R1898">
        <f>P1898*A_s2</f>
        <v/>
      </c>
      <c r="S1898">
        <f>Q1898*($K1898-Z_s1)</f>
        <v/>
      </c>
      <c r="T1898">
        <f>R1898*($K1898-Z_s2)</f>
        <v/>
      </c>
      <c r="U1898">
        <f>(INDIRECT("a_"&amp;U$2)/(U$2+1))*(($C1898^(U$2+1)-$H1898^(U$2+1))/(ε_c1cd^(U$2+1)))</f>
        <v/>
      </c>
      <c r="V1898">
        <f>(INDIRECT("a_"&amp;V$2)/(V$2+1))*(($C1898^(V$2+1)-$H1898^(V$2+1))/(ε_c1cd^(V$2+1)))</f>
        <v/>
      </c>
      <c r="W1898">
        <f>(INDIRECT("a_"&amp;W$2)/(W$2+1))*(($C1898^(W$2+1)-$H1898^(W$2+1))/(ε_c1cd^(W$2+1)))</f>
        <v/>
      </c>
      <c r="X1898">
        <f>(INDIRECT("a_"&amp;X$2)/(X$2+1))*(($C1898^(X$2+1)-$H1898^(X$2+1))/(ε_c1cd^(X$2+1)))</f>
        <v/>
      </c>
      <c r="Y1898">
        <f>(INDIRECT("a_"&amp;Y$2)/(Y$2+1))*(($C1898^(Y$2+1)-$H1898^(Y$2+1))/(ε_c1cd^(Y$2+1)))</f>
        <v/>
      </c>
      <c r="Z1898">
        <f>(INDIRECT("a_"&amp;Z$2)/(Z$2+2))*(($C1898^(Z$2+2)-$H1898^(Z$2+2))/(ε_c1cd^(Z$2+2)))</f>
        <v/>
      </c>
      <c r="AA1898">
        <f>(INDIRECT("a_"&amp;AA$2)/(AA$2+2))*(($C1898^(AA$2+2)-$H1898^(AA$2+2))/(ε_c1cd^(AA$2+2)))</f>
        <v/>
      </c>
      <c r="AB1898">
        <f>(INDIRECT("a_"&amp;AB$2)/(AB$2+2))*(($C1898^(AB$2+2)-$H1898^(AB$2+2))/(ε_c1cd^(AB$2+2)))</f>
        <v/>
      </c>
      <c r="AC1898">
        <f>(INDIRECT("a_"&amp;AC$2)/(AC$2+2))*(($C1898^(AC$2+2)-$H1898^(AC$2+2))/(ε_c1cd^(AC$2+2)))</f>
        <v/>
      </c>
      <c r="AD1898">
        <f>(INDIRECT("a_"&amp;AD$2)/(AD$2+2))*(($C1898^(AD$2+2)-$H1898^(AD$2+2))/(ε_c1cd^(AD$2+2)))</f>
        <v/>
      </c>
      <c r="AE1898" s="111">
        <f>(b*f_cd/L1898)*SUM(U1898:Y1898)+SUM(Q1898:R1898)</f>
        <v/>
      </c>
      <c r="AF1898" s="112">
        <f>AE1898*(K1898-y+e)</f>
        <v/>
      </c>
      <c r="AG1898" s="113">
        <f>(b*f_cd/(L1898^2))*SUM(Z1898:AD1898)+SUM(S1898:T1898)-AF1898</f>
        <v/>
      </c>
      <c r="AH1898" s="114">
        <f>AG1898&lt;0</f>
        <v/>
      </c>
      <c r="AI1898" s="115">
        <f>IF(A1898=1,FALSE,(AND(AQ1898,AH1898,NOT(AI1897))))</f>
        <v/>
      </c>
      <c r="AJ1898" s="116">
        <f>(b*f_cd/L1898)*(a_1/2*J1898^2+a_2/3*J1898^3+a_3/4*J1898^4+a_4/5*J1898^5+a_5/6*J1898^6)+SUM(Q1898:R1898)</f>
        <v/>
      </c>
      <c r="AK1898">
        <f>AJ1898*(K1898-y+e)</f>
        <v/>
      </c>
      <c r="AL1898" s="118">
        <f>(b*f_cd/(L1898^2))*(a_1/3*J1898^3+a_2/4*J1898^4+a_3/5*J1898^5+a_4/6*J1898^6+a_5/7*J1898^7)+SUM(S1898:T1898)-AK1898</f>
        <v/>
      </c>
      <c r="AM1898" s="114">
        <f>AL1898&gt;0</f>
        <v/>
      </c>
      <c r="AN1898" s="115">
        <f>IF(A1898=1,FALSE,(AND(AQ1898,AM1898,NOT(AN1897))))</f>
        <v/>
      </c>
      <c r="AO1898">
        <f>IF(D1898=1,AND(AH1898,NOT(AI1898)),AND(AM1898,NOT(AN1898)))</f>
        <v/>
      </c>
      <c r="AP1898" s="119">
        <f>IF(D1898=1,AI1898,AN1898)</f>
        <v/>
      </c>
      <c r="AQ1898" s="125">
        <f>ABS(E1898)&lt;$AQ$2</f>
        <v/>
      </c>
      <c r="AS1898">
        <f>IF(AP1898,MAX(AS$3:AS1896)+1,"")</f>
        <v/>
      </c>
    </row>
    <row r="1899">
      <c r="A1899" t="n">
        <v>1809</v>
      </c>
      <c r="B1899" s="131">
        <f>IF(A1899=1,0,IF(AP1899,0.1*ε_cu1cd,0))</f>
        <v/>
      </c>
      <c r="C1899" s="131">
        <f>IF(A1899=1,0.1*ε_cu1cd,C1898+B1898)</f>
        <v/>
      </c>
      <c r="D1899" s="113">
        <f>IF('Нормальний переріз'!$D$68&gt;0,1,2)</f>
        <v/>
      </c>
      <c r="E1899" s="144">
        <f>IF(D1899=1,F1899,G1899)</f>
        <v/>
      </c>
      <c r="F1899" s="124">
        <f>IF(AI1898,0.11*ε_cu1cd,IF(AH1898,F1898*0.01,F1898))</f>
        <v/>
      </c>
      <c r="G1899" s="124">
        <f>IF(AP1898,-0.1*ε_cu1cd,IF(AM1898,G1898*0.01,G1898))</f>
        <v/>
      </c>
      <c r="H1899" s="113">
        <f>IF(A1899=1,E1899,IF(AO1898,H1898-E1898+E1899,IF(AP1898,0.8*H1898,H1898+E1899)))</f>
        <v/>
      </c>
      <c r="I1899" s="169">
        <f>(C1899-H1899)/h</f>
        <v/>
      </c>
      <c r="J1899">
        <f>C1899/(ε_c1cd)</f>
        <v/>
      </c>
      <c r="K1899">
        <f>C1899/I1899</f>
        <v/>
      </c>
      <c r="L1899" s="131">
        <f>I1899/(ε_c1cd)</f>
        <v/>
      </c>
      <c r="M1899">
        <f>I1899*(K1899-Z_s1)</f>
        <v/>
      </c>
      <c r="N1899">
        <f>I1899*(K1899-Z_s2)</f>
        <v/>
      </c>
      <c r="O1899">
        <f>E_s*M1899</f>
        <v/>
      </c>
      <c r="P1899">
        <f>E_s*N1899</f>
        <v/>
      </c>
      <c r="Q1899">
        <f>O1899*A_s1</f>
        <v/>
      </c>
      <c r="R1899">
        <f>P1899*A_s2</f>
        <v/>
      </c>
      <c r="S1899">
        <f>Q1899*($K1899-Z_s1)</f>
        <v/>
      </c>
      <c r="T1899">
        <f>R1899*($K1899-Z_s2)</f>
        <v/>
      </c>
      <c r="U1899">
        <f>(INDIRECT("a_"&amp;U$2)/(U$2+1))*(($C1899^(U$2+1)-$H1899^(U$2+1))/(ε_c1cd^(U$2+1)))</f>
        <v/>
      </c>
      <c r="V1899">
        <f>(INDIRECT("a_"&amp;V$2)/(V$2+1))*(($C1899^(V$2+1)-$H1899^(V$2+1))/(ε_c1cd^(V$2+1)))</f>
        <v/>
      </c>
      <c r="W1899">
        <f>(INDIRECT("a_"&amp;W$2)/(W$2+1))*(($C1899^(W$2+1)-$H1899^(W$2+1))/(ε_c1cd^(W$2+1)))</f>
        <v/>
      </c>
      <c r="X1899">
        <f>(INDIRECT("a_"&amp;X$2)/(X$2+1))*(($C1899^(X$2+1)-$H1899^(X$2+1))/(ε_c1cd^(X$2+1)))</f>
        <v/>
      </c>
      <c r="Y1899">
        <f>(INDIRECT("a_"&amp;Y$2)/(Y$2+1))*(($C1899^(Y$2+1)-$H1899^(Y$2+1))/(ε_c1cd^(Y$2+1)))</f>
        <v/>
      </c>
      <c r="Z1899">
        <f>(INDIRECT("a_"&amp;Z$2)/(Z$2+2))*(($C1899^(Z$2+2)-$H1899^(Z$2+2))/(ε_c1cd^(Z$2+2)))</f>
        <v/>
      </c>
      <c r="AA1899">
        <f>(INDIRECT("a_"&amp;AA$2)/(AA$2+2))*(($C1899^(AA$2+2)-$H1899^(AA$2+2))/(ε_c1cd^(AA$2+2)))</f>
        <v/>
      </c>
      <c r="AB1899">
        <f>(INDIRECT("a_"&amp;AB$2)/(AB$2+2))*(($C1899^(AB$2+2)-$H1899^(AB$2+2))/(ε_c1cd^(AB$2+2)))</f>
        <v/>
      </c>
      <c r="AC1899">
        <f>(INDIRECT("a_"&amp;AC$2)/(AC$2+2))*(($C1899^(AC$2+2)-$H1899^(AC$2+2))/(ε_c1cd^(AC$2+2)))</f>
        <v/>
      </c>
      <c r="AD1899">
        <f>(INDIRECT("a_"&amp;AD$2)/(AD$2+2))*(($C1899^(AD$2+2)-$H1899^(AD$2+2))/(ε_c1cd^(AD$2+2)))</f>
        <v/>
      </c>
      <c r="AE1899" s="111">
        <f>(b*f_cd/L1899)*SUM(U1899:Y1899)+SUM(Q1899:R1899)</f>
        <v/>
      </c>
      <c r="AF1899" s="112">
        <f>AE1899*(K1899-y+e)</f>
        <v/>
      </c>
      <c r="AG1899" s="113">
        <f>(b*f_cd/(L1899^2))*SUM(Z1899:AD1899)+SUM(S1899:T1899)-AF1899</f>
        <v/>
      </c>
      <c r="AH1899" s="114">
        <f>AG1899&lt;0</f>
        <v/>
      </c>
      <c r="AI1899" s="115">
        <f>IF(A1899=1,FALSE,(AND(AQ1899,AH1899,NOT(AI1898))))</f>
        <v/>
      </c>
      <c r="AJ1899" s="116">
        <f>(b*f_cd/L1899)*(a_1/2*J1899^2+a_2/3*J1899^3+a_3/4*J1899^4+a_4/5*J1899^5+a_5/6*J1899^6)+SUM(Q1899:R1899)</f>
        <v/>
      </c>
      <c r="AK1899">
        <f>AJ1899*(K1899-y+e)</f>
        <v/>
      </c>
      <c r="AL1899" s="118">
        <f>(b*f_cd/(L1899^2))*(a_1/3*J1899^3+a_2/4*J1899^4+a_3/5*J1899^5+a_4/6*J1899^6+a_5/7*J1899^7)+SUM(S1899:T1899)-AK1899</f>
        <v/>
      </c>
      <c r="AM1899" s="114">
        <f>AL1899&gt;0</f>
        <v/>
      </c>
      <c r="AN1899" s="115">
        <f>IF(A1899=1,FALSE,(AND(AQ1899,AM1899,NOT(AN1898))))</f>
        <v/>
      </c>
      <c r="AO1899">
        <f>IF(D1899=1,AND(AH1899,NOT(AI1899)),AND(AM1899,NOT(AN1899)))</f>
        <v/>
      </c>
      <c r="AP1899" s="119">
        <f>IF(D1899=1,AI1899,AN1899)</f>
        <v/>
      </c>
      <c r="AQ1899" s="125">
        <f>ABS(E1899)&lt;$AQ$2</f>
        <v/>
      </c>
      <c r="AS1899">
        <f>IF(AP1899,MAX(AS$3:AS1897)+1,"")</f>
        <v/>
      </c>
    </row>
    <row r="1900">
      <c r="A1900" t="n">
        <v>1810</v>
      </c>
      <c r="B1900" s="131">
        <f>IF(A1900=1,0,IF(AP1900,0.1*ε_cu1cd,0))</f>
        <v/>
      </c>
      <c r="C1900" s="131">
        <f>IF(A1900=1,0.1*ε_cu1cd,C1899+B1899)</f>
        <v/>
      </c>
      <c r="D1900" s="113">
        <f>IF('Нормальний переріз'!$D$68&gt;0,1,2)</f>
        <v/>
      </c>
      <c r="E1900" s="144">
        <f>IF(D1900=1,F1900,G1900)</f>
        <v/>
      </c>
      <c r="F1900" s="124">
        <f>IF(AI1899,0.11*ε_cu1cd,IF(AH1899,F1899*0.01,F1899))</f>
        <v/>
      </c>
      <c r="G1900" s="124">
        <f>IF(AP1899,-0.1*ε_cu1cd,IF(AM1899,G1899*0.01,G1899))</f>
        <v/>
      </c>
      <c r="H1900" s="113">
        <f>IF(A1900=1,E1900,IF(AO1899,H1899-E1899+E1900,IF(AP1899,0.8*H1899,H1899+E1900)))</f>
        <v/>
      </c>
      <c r="I1900" s="169">
        <f>(C1900-H1900)/h</f>
        <v/>
      </c>
      <c r="J1900">
        <f>C1900/(ε_c1cd)</f>
        <v/>
      </c>
      <c r="K1900">
        <f>C1900/I1900</f>
        <v/>
      </c>
      <c r="L1900" s="131">
        <f>I1900/(ε_c1cd)</f>
        <v/>
      </c>
      <c r="M1900">
        <f>I1900*(K1900-Z_s1)</f>
        <v/>
      </c>
      <c r="N1900">
        <f>I1900*(K1900-Z_s2)</f>
        <v/>
      </c>
      <c r="O1900">
        <f>E_s*M1900</f>
        <v/>
      </c>
      <c r="P1900">
        <f>E_s*N1900</f>
        <v/>
      </c>
      <c r="Q1900">
        <f>O1900*A_s1</f>
        <v/>
      </c>
      <c r="R1900">
        <f>P1900*A_s2</f>
        <v/>
      </c>
      <c r="S1900">
        <f>Q1900*($K1900-Z_s1)</f>
        <v/>
      </c>
      <c r="T1900">
        <f>R1900*($K1900-Z_s2)</f>
        <v/>
      </c>
      <c r="U1900">
        <f>(INDIRECT("a_"&amp;U$2)/(U$2+1))*(($C1900^(U$2+1)-$H1900^(U$2+1))/(ε_c1cd^(U$2+1)))</f>
        <v/>
      </c>
      <c r="V1900">
        <f>(INDIRECT("a_"&amp;V$2)/(V$2+1))*(($C1900^(V$2+1)-$H1900^(V$2+1))/(ε_c1cd^(V$2+1)))</f>
        <v/>
      </c>
      <c r="W1900">
        <f>(INDIRECT("a_"&amp;W$2)/(W$2+1))*(($C1900^(W$2+1)-$H1900^(W$2+1))/(ε_c1cd^(W$2+1)))</f>
        <v/>
      </c>
      <c r="X1900">
        <f>(INDIRECT("a_"&amp;X$2)/(X$2+1))*(($C1900^(X$2+1)-$H1900^(X$2+1))/(ε_c1cd^(X$2+1)))</f>
        <v/>
      </c>
      <c r="Y1900">
        <f>(INDIRECT("a_"&amp;Y$2)/(Y$2+1))*(($C1900^(Y$2+1)-$H1900^(Y$2+1))/(ε_c1cd^(Y$2+1)))</f>
        <v/>
      </c>
      <c r="Z1900">
        <f>(INDIRECT("a_"&amp;Z$2)/(Z$2+2))*(($C1900^(Z$2+2)-$H1900^(Z$2+2))/(ε_c1cd^(Z$2+2)))</f>
        <v/>
      </c>
      <c r="AA1900">
        <f>(INDIRECT("a_"&amp;AA$2)/(AA$2+2))*(($C1900^(AA$2+2)-$H1900^(AA$2+2))/(ε_c1cd^(AA$2+2)))</f>
        <v/>
      </c>
      <c r="AB1900">
        <f>(INDIRECT("a_"&amp;AB$2)/(AB$2+2))*(($C1900^(AB$2+2)-$H1900^(AB$2+2))/(ε_c1cd^(AB$2+2)))</f>
        <v/>
      </c>
      <c r="AC1900">
        <f>(INDIRECT("a_"&amp;AC$2)/(AC$2+2))*(($C1900^(AC$2+2)-$H1900^(AC$2+2))/(ε_c1cd^(AC$2+2)))</f>
        <v/>
      </c>
      <c r="AD1900">
        <f>(INDIRECT("a_"&amp;AD$2)/(AD$2+2))*(($C1900^(AD$2+2)-$H1900^(AD$2+2))/(ε_c1cd^(AD$2+2)))</f>
        <v/>
      </c>
      <c r="AE1900" s="111">
        <f>(b*f_cd/L1900)*SUM(U1900:Y1900)+SUM(Q1900:R1900)</f>
        <v/>
      </c>
      <c r="AF1900" s="112">
        <f>AE1900*(K1900-y+e)</f>
        <v/>
      </c>
      <c r="AG1900" s="113">
        <f>(b*f_cd/(L1900^2))*SUM(Z1900:AD1900)+SUM(S1900:T1900)-AF1900</f>
        <v/>
      </c>
      <c r="AH1900" s="114">
        <f>AG1900&lt;0</f>
        <v/>
      </c>
      <c r="AI1900" s="115">
        <f>IF(A1900=1,FALSE,(AND(AQ1900,AH1900,NOT(AI1899))))</f>
        <v/>
      </c>
      <c r="AJ1900" s="116">
        <f>(b*f_cd/L1900)*(a_1/2*J1900^2+a_2/3*J1900^3+a_3/4*J1900^4+a_4/5*J1900^5+a_5/6*J1900^6)+SUM(Q1900:R1900)</f>
        <v/>
      </c>
      <c r="AK1900">
        <f>AJ1900*(K1900-y+e)</f>
        <v/>
      </c>
      <c r="AL1900" s="118">
        <f>(b*f_cd/(L1900^2))*(a_1/3*J1900^3+a_2/4*J1900^4+a_3/5*J1900^5+a_4/6*J1900^6+a_5/7*J1900^7)+SUM(S1900:T1900)-AK1900</f>
        <v/>
      </c>
      <c r="AM1900" s="114">
        <f>AL1900&gt;0</f>
        <v/>
      </c>
      <c r="AN1900" s="115">
        <f>IF(A1900=1,FALSE,(AND(AQ1900,AM1900,NOT(AN1899))))</f>
        <v/>
      </c>
      <c r="AO1900">
        <f>IF(D1900=1,AND(AH1900,NOT(AI1900)),AND(AM1900,NOT(AN1900)))</f>
        <v/>
      </c>
      <c r="AP1900" s="119">
        <f>IF(D1900=1,AI1900,AN1900)</f>
        <v/>
      </c>
      <c r="AQ1900" s="125">
        <f>ABS(E1900)&lt;$AQ$2</f>
        <v/>
      </c>
      <c r="AS1900">
        <f>IF(AP1900,MAX(AS$3:AS1898)+1,"")</f>
        <v/>
      </c>
    </row>
    <row r="1901">
      <c r="A1901" t="n">
        <v>1811</v>
      </c>
      <c r="B1901" s="131">
        <f>IF(A1901=1,0,IF(AP1901,0.1*ε_cu1cd,0))</f>
        <v/>
      </c>
      <c r="C1901" s="131">
        <f>IF(A1901=1,0.1*ε_cu1cd,C1900+B1900)</f>
        <v/>
      </c>
      <c r="D1901" s="113">
        <f>IF('Нормальний переріз'!$D$68&gt;0,1,2)</f>
        <v/>
      </c>
      <c r="E1901" s="144">
        <f>IF(D1901=1,F1901,G1901)</f>
        <v/>
      </c>
      <c r="F1901" s="124">
        <f>IF(AI1900,0.11*ε_cu1cd,IF(AH1900,F1900*0.01,F1900))</f>
        <v/>
      </c>
      <c r="G1901" s="124">
        <f>IF(AP1900,-0.1*ε_cu1cd,IF(AM1900,G1900*0.01,G1900))</f>
        <v/>
      </c>
      <c r="H1901" s="113">
        <f>IF(A1901=1,E1901,IF(AO1900,H1900-E1900+E1901,IF(AP1900,0.8*H1900,H1900+E1901)))</f>
        <v/>
      </c>
      <c r="I1901" s="169">
        <f>(C1901-H1901)/h</f>
        <v/>
      </c>
      <c r="J1901">
        <f>C1901/(ε_c1cd)</f>
        <v/>
      </c>
      <c r="K1901">
        <f>C1901/I1901</f>
        <v/>
      </c>
      <c r="L1901" s="131">
        <f>I1901/(ε_c1cd)</f>
        <v/>
      </c>
      <c r="M1901">
        <f>I1901*(K1901-Z_s1)</f>
        <v/>
      </c>
      <c r="N1901">
        <f>I1901*(K1901-Z_s2)</f>
        <v/>
      </c>
      <c r="O1901">
        <f>E_s*M1901</f>
        <v/>
      </c>
      <c r="P1901">
        <f>E_s*N1901</f>
        <v/>
      </c>
      <c r="Q1901">
        <f>O1901*A_s1</f>
        <v/>
      </c>
      <c r="R1901">
        <f>P1901*A_s2</f>
        <v/>
      </c>
      <c r="S1901">
        <f>Q1901*($K1901-Z_s1)</f>
        <v/>
      </c>
      <c r="T1901">
        <f>R1901*($K1901-Z_s2)</f>
        <v/>
      </c>
      <c r="U1901">
        <f>(INDIRECT("a_"&amp;U$2)/(U$2+1))*(($C1901^(U$2+1)-$H1901^(U$2+1))/(ε_c1cd^(U$2+1)))</f>
        <v/>
      </c>
      <c r="V1901">
        <f>(INDIRECT("a_"&amp;V$2)/(V$2+1))*(($C1901^(V$2+1)-$H1901^(V$2+1))/(ε_c1cd^(V$2+1)))</f>
        <v/>
      </c>
      <c r="W1901">
        <f>(INDIRECT("a_"&amp;W$2)/(W$2+1))*(($C1901^(W$2+1)-$H1901^(W$2+1))/(ε_c1cd^(W$2+1)))</f>
        <v/>
      </c>
      <c r="X1901">
        <f>(INDIRECT("a_"&amp;X$2)/(X$2+1))*(($C1901^(X$2+1)-$H1901^(X$2+1))/(ε_c1cd^(X$2+1)))</f>
        <v/>
      </c>
      <c r="Y1901">
        <f>(INDIRECT("a_"&amp;Y$2)/(Y$2+1))*(($C1901^(Y$2+1)-$H1901^(Y$2+1))/(ε_c1cd^(Y$2+1)))</f>
        <v/>
      </c>
      <c r="Z1901">
        <f>(INDIRECT("a_"&amp;Z$2)/(Z$2+2))*(($C1901^(Z$2+2)-$H1901^(Z$2+2))/(ε_c1cd^(Z$2+2)))</f>
        <v/>
      </c>
      <c r="AA1901">
        <f>(INDIRECT("a_"&amp;AA$2)/(AA$2+2))*(($C1901^(AA$2+2)-$H1901^(AA$2+2))/(ε_c1cd^(AA$2+2)))</f>
        <v/>
      </c>
      <c r="AB1901">
        <f>(INDIRECT("a_"&amp;AB$2)/(AB$2+2))*(($C1901^(AB$2+2)-$H1901^(AB$2+2))/(ε_c1cd^(AB$2+2)))</f>
        <v/>
      </c>
      <c r="AC1901">
        <f>(INDIRECT("a_"&amp;AC$2)/(AC$2+2))*(($C1901^(AC$2+2)-$H1901^(AC$2+2))/(ε_c1cd^(AC$2+2)))</f>
        <v/>
      </c>
      <c r="AD1901">
        <f>(INDIRECT("a_"&amp;AD$2)/(AD$2+2))*(($C1901^(AD$2+2)-$H1901^(AD$2+2))/(ε_c1cd^(AD$2+2)))</f>
        <v/>
      </c>
      <c r="AE1901" s="111">
        <f>(b*f_cd/L1901)*SUM(U1901:Y1901)+SUM(Q1901:R1901)</f>
        <v/>
      </c>
      <c r="AF1901" s="112">
        <f>AE1901*(K1901-y+e)</f>
        <v/>
      </c>
      <c r="AG1901" s="113">
        <f>(b*f_cd/(L1901^2))*SUM(Z1901:AD1901)+SUM(S1901:T1901)-AF1901</f>
        <v/>
      </c>
      <c r="AH1901" s="114">
        <f>AG1901&lt;0</f>
        <v/>
      </c>
      <c r="AI1901" s="115">
        <f>IF(A1901=1,FALSE,(AND(AQ1901,AH1901,NOT(AI1900))))</f>
        <v/>
      </c>
      <c r="AJ1901" s="116">
        <f>(b*f_cd/L1901)*(a_1/2*J1901^2+a_2/3*J1901^3+a_3/4*J1901^4+a_4/5*J1901^5+a_5/6*J1901^6)+SUM(Q1901:R1901)</f>
        <v/>
      </c>
      <c r="AK1901">
        <f>AJ1901*(K1901-y+e)</f>
        <v/>
      </c>
      <c r="AL1901" s="118">
        <f>(b*f_cd/(L1901^2))*(a_1/3*J1901^3+a_2/4*J1901^4+a_3/5*J1901^5+a_4/6*J1901^6+a_5/7*J1901^7)+SUM(S1901:T1901)-AK1901</f>
        <v/>
      </c>
      <c r="AM1901" s="114">
        <f>AL1901&gt;0</f>
        <v/>
      </c>
      <c r="AN1901" s="115">
        <f>IF(A1901=1,FALSE,(AND(AQ1901,AM1901,NOT(AN1900))))</f>
        <v/>
      </c>
      <c r="AO1901">
        <f>IF(D1901=1,AND(AH1901,NOT(AI1901)),AND(AM1901,NOT(AN1901)))</f>
        <v/>
      </c>
      <c r="AP1901" s="119">
        <f>IF(D1901=1,AI1901,AN1901)</f>
        <v/>
      </c>
      <c r="AQ1901" s="125">
        <f>ABS(E1901)&lt;$AQ$2</f>
        <v/>
      </c>
      <c r="AS1901">
        <f>IF(AP1901,MAX(AS$3:AS1899)+1,"")</f>
        <v/>
      </c>
    </row>
    <row r="1902">
      <c r="A1902" t="n">
        <v>1812</v>
      </c>
      <c r="B1902" s="131">
        <f>IF(A1902=1,0,IF(AP1902,0.1*ε_cu1cd,0))</f>
        <v/>
      </c>
      <c r="C1902" s="131">
        <f>IF(A1902=1,0.1*ε_cu1cd,C1901+B1901)</f>
        <v/>
      </c>
      <c r="D1902" s="113">
        <f>IF('Нормальний переріз'!$D$68&gt;0,1,2)</f>
        <v/>
      </c>
      <c r="E1902" s="144">
        <f>IF(D1902=1,F1902,G1902)</f>
        <v/>
      </c>
      <c r="F1902" s="124">
        <f>IF(AI1901,0.11*ε_cu1cd,IF(AH1901,F1901*0.01,F1901))</f>
        <v/>
      </c>
      <c r="G1902" s="124">
        <f>IF(AP1901,-0.1*ε_cu1cd,IF(AM1901,G1901*0.01,G1901))</f>
        <v/>
      </c>
      <c r="H1902" s="113">
        <f>IF(A1902=1,E1902,IF(AO1901,H1901-E1901+E1902,IF(AP1901,0.8*H1901,H1901+E1902)))</f>
        <v/>
      </c>
      <c r="I1902" s="169">
        <f>(C1902-H1902)/h</f>
        <v/>
      </c>
      <c r="J1902">
        <f>C1902/(ε_c1cd)</f>
        <v/>
      </c>
      <c r="K1902">
        <f>C1902/I1902</f>
        <v/>
      </c>
      <c r="L1902" s="131">
        <f>I1902/(ε_c1cd)</f>
        <v/>
      </c>
      <c r="M1902">
        <f>I1902*(K1902-Z_s1)</f>
        <v/>
      </c>
      <c r="N1902">
        <f>I1902*(K1902-Z_s2)</f>
        <v/>
      </c>
      <c r="O1902">
        <f>E_s*M1902</f>
        <v/>
      </c>
      <c r="P1902">
        <f>E_s*N1902</f>
        <v/>
      </c>
      <c r="Q1902">
        <f>O1902*A_s1</f>
        <v/>
      </c>
      <c r="R1902">
        <f>P1902*A_s2</f>
        <v/>
      </c>
      <c r="S1902">
        <f>Q1902*($K1902-Z_s1)</f>
        <v/>
      </c>
      <c r="T1902">
        <f>R1902*($K1902-Z_s2)</f>
        <v/>
      </c>
      <c r="U1902">
        <f>(INDIRECT("a_"&amp;U$2)/(U$2+1))*(($C1902^(U$2+1)-$H1902^(U$2+1))/(ε_c1cd^(U$2+1)))</f>
        <v/>
      </c>
      <c r="V1902">
        <f>(INDIRECT("a_"&amp;V$2)/(V$2+1))*(($C1902^(V$2+1)-$H1902^(V$2+1))/(ε_c1cd^(V$2+1)))</f>
        <v/>
      </c>
      <c r="W1902">
        <f>(INDIRECT("a_"&amp;W$2)/(W$2+1))*(($C1902^(W$2+1)-$H1902^(W$2+1))/(ε_c1cd^(W$2+1)))</f>
        <v/>
      </c>
      <c r="X1902">
        <f>(INDIRECT("a_"&amp;X$2)/(X$2+1))*(($C1902^(X$2+1)-$H1902^(X$2+1))/(ε_c1cd^(X$2+1)))</f>
        <v/>
      </c>
      <c r="Y1902">
        <f>(INDIRECT("a_"&amp;Y$2)/(Y$2+1))*(($C1902^(Y$2+1)-$H1902^(Y$2+1))/(ε_c1cd^(Y$2+1)))</f>
        <v/>
      </c>
      <c r="Z1902">
        <f>(INDIRECT("a_"&amp;Z$2)/(Z$2+2))*(($C1902^(Z$2+2)-$H1902^(Z$2+2))/(ε_c1cd^(Z$2+2)))</f>
        <v/>
      </c>
      <c r="AA1902">
        <f>(INDIRECT("a_"&amp;AA$2)/(AA$2+2))*(($C1902^(AA$2+2)-$H1902^(AA$2+2))/(ε_c1cd^(AA$2+2)))</f>
        <v/>
      </c>
      <c r="AB1902">
        <f>(INDIRECT("a_"&amp;AB$2)/(AB$2+2))*(($C1902^(AB$2+2)-$H1902^(AB$2+2))/(ε_c1cd^(AB$2+2)))</f>
        <v/>
      </c>
      <c r="AC1902">
        <f>(INDIRECT("a_"&amp;AC$2)/(AC$2+2))*(($C1902^(AC$2+2)-$H1902^(AC$2+2))/(ε_c1cd^(AC$2+2)))</f>
        <v/>
      </c>
      <c r="AD1902">
        <f>(INDIRECT("a_"&amp;AD$2)/(AD$2+2))*(($C1902^(AD$2+2)-$H1902^(AD$2+2))/(ε_c1cd^(AD$2+2)))</f>
        <v/>
      </c>
      <c r="AE1902" s="111">
        <f>(b*f_cd/L1902)*SUM(U1902:Y1902)+SUM(Q1902:R1902)</f>
        <v/>
      </c>
      <c r="AF1902" s="112">
        <f>AE1902*(K1902-y+e)</f>
        <v/>
      </c>
      <c r="AG1902" s="113">
        <f>(b*f_cd/(L1902^2))*SUM(Z1902:AD1902)+SUM(S1902:T1902)-AF1902</f>
        <v/>
      </c>
      <c r="AH1902" s="114">
        <f>AG1902&lt;0</f>
        <v/>
      </c>
      <c r="AI1902" s="115">
        <f>IF(A1902=1,FALSE,(AND(AQ1902,AH1902,NOT(AI1901))))</f>
        <v/>
      </c>
      <c r="AJ1902" s="116">
        <f>(b*f_cd/L1902)*(a_1/2*J1902^2+a_2/3*J1902^3+a_3/4*J1902^4+a_4/5*J1902^5+a_5/6*J1902^6)+SUM(Q1902:R1902)</f>
        <v/>
      </c>
      <c r="AK1902">
        <f>AJ1902*(K1902-y+e)</f>
        <v/>
      </c>
      <c r="AL1902" s="118">
        <f>(b*f_cd/(L1902^2))*(a_1/3*J1902^3+a_2/4*J1902^4+a_3/5*J1902^5+a_4/6*J1902^6+a_5/7*J1902^7)+SUM(S1902:T1902)-AK1902</f>
        <v/>
      </c>
      <c r="AM1902" s="114">
        <f>AL1902&gt;0</f>
        <v/>
      </c>
      <c r="AN1902" s="115">
        <f>IF(A1902=1,FALSE,(AND(AQ1902,AM1902,NOT(AN1901))))</f>
        <v/>
      </c>
      <c r="AO1902">
        <f>IF(D1902=1,AND(AH1902,NOT(AI1902)),AND(AM1902,NOT(AN1902)))</f>
        <v/>
      </c>
      <c r="AP1902" s="119">
        <f>IF(D1902=1,AI1902,AN1902)</f>
        <v/>
      </c>
      <c r="AQ1902" s="125">
        <f>ABS(E1902)&lt;$AQ$2</f>
        <v/>
      </c>
      <c r="AS1902">
        <f>IF(AP1902,MAX(AS$3:AS1900)+1,"")</f>
        <v/>
      </c>
    </row>
    <row r="1903">
      <c r="A1903" t="n">
        <v>1813</v>
      </c>
      <c r="B1903" s="131">
        <f>IF(A1903=1,0,IF(AP1903,0.1*ε_cu1cd,0))</f>
        <v/>
      </c>
      <c r="C1903" s="131">
        <f>IF(A1903=1,0.1*ε_cu1cd,C1902+B1902)</f>
        <v/>
      </c>
      <c r="D1903" s="113">
        <f>IF('Нормальний переріз'!$D$68&gt;0,1,2)</f>
        <v/>
      </c>
      <c r="E1903" s="144">
        <f>IF(D1903=1,F1903,G1903)</f>
        <v/>
      </c>
      <c r="F1903" s="124">
        <f>IF(AI1902,0.11*ε_cu1cd,IF(AH1902,F1902*0.01,F1902))</f>
        <v/>
      </c>
      <c r="G1903" s="124">
        <f>IF(AP1902,-0.1*ε_cu1cd,IF(AM1902,G1902*0.01,G1902))</f>
        <v/>
      </c>
      <c r="H1903" s="113">
        <f>IF(A1903=1,E1903,IF(AO1902,H1902-E1902+E1903,IF(AP1902,0.8*H1902,H1902+E1903)))</f>
        <v/>
      </c>
      <c r="I1903" s="169">
        <f>(C1903-H1903)/h</f>
        <v/>
      </c>
      <c r="J1903">
        <f>C1903/(ε_c1cd)</f>
        <v/>
      </c>
      <c r="K1903">
        <f>C1903/I1903</f>
        <v/>
      </c>
      <c r="L1903" s="131">
        <f>I1903/(ε_c1cd)</f>
        <v/>
      </c>
      <c r="M1903">
        <f>I1903*(K1903-Z_s1)</f>
        <v/>
      </c>
      <c r="N1903">
        <f>I1903*(K1903-Z_s2)</f>
        <v/>
      </c>
      <c r="O1903">
        <f>E_s*M1903</f>
        <v/>
      </c>
      <c r="P1903">
        <f>E_s*N1903</f>
        <v/>
      </c>
      <c r="Q1903">
        <f>O1903*A_s1</f>
        <v/>
      </c>
      <c r="R1903">
        <f>P1903*A_s2</f>
        <v/>
      </c>
      <c r="S1903">
        <f>Q1903*($K1903-Z_s1)</f>
        <v/>
      </c>
      <c r="T1903">
        <f>R1903*($K1903-Z_s2)</f>
        <v/>
      </c>
      <c r="U1903">
        <f>(INDIRECT("a_"&amp;U$2)/(U$2+1))*(($C1903^(U$2+1)-$H1903^(U$2+1))/(ε_c1cd^(U$2+1)))</f>
        <v/>
      </c>
      <c r="V1903">
        <f>(INDIRECT("a_"&amp;V$2)/(V$2+1))*(($C1903^(V$2+1)-$H1903^(V$2+1))/(ε_c1cd^(V$2+1)))</f>
        <v/>
      </c>
      <c r="W1903">
        <f>(INDIRECT("a_"&amp;W$2)/(W$2+1))*(($C1903^(W$2+1)-$H1903^(W$2+1))/(ε_c1cd^(W$2+1)))</f>
        <v/>
      </c>
      <c r="X1903">
        <f>(INDIRECT("a_"&amp;X$2)/(X$2+1))*(($C1903^(X$2+1)-$H1903^(X$2+1))/(ε_c1cd^(X$2+1)))</f>
        <v/>
      </c>
      <c r="Y1903">
        <f>(INDIRECT("a_"&amp;Y$2)/(Y$2+1))*(($C1903^(Y$2+1)-$H1903^(Y$2+1))/(ε_c1cd^(Y$2+1)))</f>
        <v/>
      </c>
      <c r="Z1903">
        <f>(INDIRECT("a_"&amp;Z$2)/(Z$2+2))*(($C1903^(Z$2+2)-$H1903^(Z$2+2))/(ε_c1cd^(Z$2+2)))</f>
        <v/>
      </c>
      <c r="AA1903">
        <f>(INDIRECT("a_"&amp;AA$2)/(AA$2+2))*(($C1903^(AA$2+2)-$H1903^(AA$2+2))/(ε_c1cd^(AA$2+2)))</f>
        <v/>
      </c>
      <c r="AB1903">
        <f>(INDIRECT("a_"&amp;AB$2)/(AB$2+2))*(($C1903^(AB$2+2)-$H1903^(AB$2+2))/(ε_c1cd^(AB$2+2)))</f>
        <v/>
      </c>
      <c r="AC1903">
        <f>(INDIRECT("a_"&amp;AC$2)/(AC$2+2))*(($C1903^(AC$2+2)-$H1903^(AC$2+2))/(ε_c1cd^(AC$2+2)))</f>
        <v/>
      </c>
      <c r="AD1903">
        <f>(INDIRECT("a_"&amp;AD$2)/(AD$2+2))*(($C1903^(AD$2+2)-$H1903^(AD$2+2))/(ε_c1cd^(AD$2+2)))</f>
        <v/>
      </c>
      <c r="AE1903" s="111">
        <f>(b*f_cd/L1903)*SUM(U1903:Y1903)+SUM(Q1903:R1903)</f>
        <v/>
      </c>
      <c r="AF1903" s="112">
        <f>AE1903*(K1903-y+e)</f>
        <v/>
      </c>
      <c r="AG1903" s="113">
        <f>(b*f_cd/(L1903^2))*SUM(Z1903:AD1903)+SUM(S1903:T1903)-AF1903</f>
        <v/>
      </c>
      <c r="AH1903" s="114">
        <f>AG1903&lt;0</f>
        <v/>
      </c>
      <c r="AI1903" s="115">
        <f>IF(A1903=1,FALSE,(AND(AQ1903,AH1903,NOT(AI1902))))</f>
        <v/>
      </c>
      <c r="AJ1903" s="116">
        <f>(b*f_cd/L1903)*(a_1/2*J1903^2+a_2/3*J1903^3+a_3/4*J1903^4+a_4/5*J1903^5+a_5/6*J1903^6)+SUM(Q1903:R1903)</f>
        <v/>
      </c>
      <c r="AK1903">
        <f>AJ1903*(K1903-y+e)</f>
        <v/>
      </c>
      <c r="AL1903" s="118">
        <f>(b*f_cd/(L1903^2))*(a_1/3*J1903^3+a_2/4*J1903^4+a_3/5*J1903^5+a_4/6*J1903^6+a_5/7*J1903^7)+SUM(S1903:T1903)-AK1903</f>
        <v/>
      </c>
      <c r="AM1903" s="114">
        <f>AL1903&gt;0</f>
        <v/>
      </c>
      <c r="AN1903" s="115">
        <f>IF(A1903=1,FALSE,(AND(AQ1903,AM1903,NOT(AN1902))))</f>
        <v/>
      </c>
      <c r="AO1903">
        <f>IF(D1903=1,AND(AH1903,NOT(AI1903)),AND(AM1903,NOT(AN1903)))</f>
        <v/>
      </c>
      <c r="AP1903" s="119">
        <f>IF(D1903=1,AI1903,AN1903)</f>
        <v/>
      </c>
      <c r="AQ1903" s="125">
        <f>ABS(E1903)&lt;$AQ$2</f>
        <v/>
      </c>
      <c r="AS1903">
        <f>IF(AP1903,MAX(AS$3:AS1901)+1,"")</f>
        <v/>
      </c>
    </row>
    <row r="1904">
      <c r="A1904" t="n">
        <v>1814</v>
      </c>
      <c r="B1904" s="131">
        <f>IF(A1904=1,0,IF(AP1904,0.1*ε_cu1cd,0))</f>
        <v/>
      </c>
      <c r="C1904" s="131">
        <f>IF(A1904=1,0.1*ε_cu1cd,C1903+B1903)</f>
        <v/>
      </c>
      <c r="D1904" s="113">
        <f>IF('Нормальний переріз'!$D$68&gt;0,1,2)</f>
        <v/>
      </c>
      <c r="E1904" s="144">
        <f>IF(D1904=1,F1904,G1904)</f>
        <v/>
      </c>
      <c r="F1904" s="124">
        <f>IF(AI1903,0.11*ε_cu1cd,IF(AH1903,F1903*0.01,F1903))</f>
        <v/>
      </c>
      <c r="G1904" s="124">
        <f>IF(AP1903,-0.1*ε_cu1cd,IF(AM1903,G1903*0.01,G1903))</f>
        <v/>
      </c>
      <c r="H1904" s="113">
        <f>IF(A1904=1,E1904,IF(AO1903,H1903-E1903+E1904,IF(AP1903,0.8*H1903,H1903+E1904)))</f>
        <v/>
      </c>
      <c r="I1904" s="169">
        <f>(C1904-H1904)/h</f>
        <v/>
      </c>
      <c r="J1904">
        <f>C1904/(ε_c1cd)</f>
        <v/>
      </c>
      <c r="K1904">
        <f>C1904/I1904</f>
        <v/>
      </c>
      <c r="L1904" s="131">
        <f>I1904/(ε_c1cd)</f>
        <v/>
      </c>
      <c r="M1904">
        <f>I1904*(K1904-Z_s1)</f>
        <v/>
      </c>
      <c r="N1904">
        <f>I1904*(K1904-Z_s2)</f>
        <v/>
      </c>
      <c r="O1904">
        <f>E_s*M1904</f>
        <v/>
      </c>
      <c r="P1904">
        <f>E_s*N1904</f>
        <v/>
      </c>
      <c r="Q1904">
        <f>O1904*A_s1</f>
        <v/>
      </c>
      <c r="R1904">
        <f>P1904*A_s2</f>
        <v/>
      </c>
      <c r="S1904">
        <f>Q1904*($K1904-Z_s1)</f>
        <v/>
      </c>
      <c r="T1904">
        <f>R1904*($K1904-Z_s2)</f>
        <v/>
      </c>
      <c r="U1904">
        <f>(INDIRECT("a_"&amp;U$2)/(U$2+1))*(($C1904^(U$2+1)-$H1904^(U$2+1))/(ε_c1cd^(U$2+1)))</f>
        <v/>
      </c>
      <c r="V1904">
        <f>(INDIRECT("a_"&amp;V$2)/(V$2+1))*(($C1904^(V$2+1)-$H1904^(V$2+1))/(ε_c1cd^(V$2+1)))</f>
        <v/>
      </c>
      <c r="W1904">
        <f>(INDIRECT("a_"&amp;W$2)/(W$2+1))*(($C1904^(W$2+1)-$H1904^(W$2+1))/(ε_c1cd^(W$2+1)))</f>
        <v/>
      </c>
      <c r="X1904">
        <f>(INDIRECT("a_"&amp;X$2)/(X$2+1))*(($C1904^(X$2+1)-$H1904^(X$2+1))/(ε_c1cd^(X$2+1)))</f>
        <v/>
      </c>
      <c r="Y1904">
        <f>(INDIRECT("a_"&amp;Y$2)/(Y$2+1))*(($C1904^(Y$2+1)-$H1904^(Y$2+1))/(ε_c1cd^(Y$2+1)))</f>
        <v/>
      </c>
      <c r="Z1904">
        <f>(INDIRECT("a_"&amp;Z$2)/(Z$2+2))*(($C1904^(Z$2+2)-$H1904^(Z$2+2))/(ε_c1cd^(Z$2+2)))</f>
        <v/>
      </c>
      <c r="AA1904">
        <f>(INDIRECT("a_"&amp;AA$2)/(AA$2+2))*(($C1904^(AA$2+2)-$H1904^(AA$2+2))/(ε_c1cd^(AA$2+2)))</f>
        <v/>
      </c>
      <c r="AB1904">
        <f>(INDIRECT("a_"&amp;AB$2)/(AB$2+2))*(($C1904^(AB$2+2)-$H1904^(AB$2+2))/(ε_c1cd^(AB$2+2)))</f>
        <v/>
      </c>
      <c r="AC1904">
        <f>(INDIRECT("a_"&amp;AC$2)/(AC$2+2))*(($C1904^(AC$2+2)-$H1904^(AC$2+2))/(ε_c1cd^(AC$2+2)))</f>
        <v/>
      </c>
      <c r="AD1904">
        <f>(INDIRECT("a_"&amp;AD$2)/(AD$2+2))*(($C1904^(AD$2+2)-$H1904^(AD$2+2))/(ε_c1cd^(AD$2+2)))</f>
        <v/>
      </c>
      <c r="AE1904" s="111">
        <f>(b*f_cd/L1904)*SUM(U1904:Y1904)+SUM(Q1904:R1904)</f>
        <v/>
      </c>
      <c r="AF1904" s="112">
        <f>AE1904*(K1904-y+e)</f>
        <v/>
      </c>
      <c r="AG1904" s="113">
        <f>(b*f_cd/(L1904^2))*SUM(Z1904:AD1904)+SUM(S1904:T1904)-AF1904</f>
        <v/>
      </c>
      <c r="AH1904" s="114">
        <f>AG1904&lt;0</f>
        <v/>
      </c>
      <c r="AI1904" s="115">
        <f>IF(A1904=1,FALSE,(AND(AQ1904,AH1904,NOT(AI1903))))</f>
        <v/>
      </c>
      <c r="AJ1904" s="116">
        <f>(b*f_cd/L1904)*(a_1/2*J1904^2+a_2/3*J1904^3+a_3/4*J1904^4+a_4/5*J1904^5+a_5/6*J1904^6)+SUM(Q1904:R1904)</f>
        <v/>
      </c>
      <c r="AK1904">
        <f>AJ1904*(K1904-y+e)</f>
        <v/>
      </c>
      <c r="AL1904" s="118">
        <f>(b*f_cd/(L1904^2))*(a_1/3*J1904^3+a_2/4*J1904^4+a_3/5*J1904^5+a_4/6*J1904^6+a_5/7*J1904^7)+SUM(S1904:T1904)-AK1904</f>
        <v/>
      </c>
      <c r="AM1904" s="114">
        <f>AL1904&gt;0</f>
        <v/>
      </c>
      <c r="AN1904" s="115">
        <f>IF(A1904=1,FALSE,(AND(AQ1904,AM1904,NOT(AN1903))))</f>
        <v/>
      </c>
      <c r="AO1904">
        <f>IF(D1904=1,AND(AH1904,NOT(AI1904)),AND(AM1904,NOT(AN1904)))</f>
        <v/>
      </c>
      <c r="AP1904" s="119">
        <f>IF(D1904=1,AI1904,AN1904)</f>
        <v/>
      </c>
      <c r="AQ1904" s="125">
        <f>ABS(E1904)&lt;$AQ$2</f>
        <v/>
      </c>
      <c r="AS1904">
        <f>IF(AP1904,MAX(AS$3:AS1902)+1,"")</f>
        <v/>
      </c>
    </row>
    <row r="1905">
      <c r="A1905" t="n">
        <v>1815</v>
      </c>
      <c r="B1905" s="131">
        <f>IF(A1905=1,0,IF(AP1905,0.1*ε_cu1cd,0))</f>
        <v/>
      </c>
      <c r="C1905" s="131">
        <f>IF(A1905=1,0.1*ε_cu1cd,C1904+B1904)</f>
        <v/>
      </c>
      <c r="D1905" s="113">
        <f>IF('Нормальний переріз'!$D$68&gt;0,1,2)</f>
        <v/>
      </c>
      <c r="E1905" s="144">
        <f>IF(D1905=1,F1905,G1905)</f>
        <v/>
      </c>
      <c r="F1905" s="124">
        <f>IF(AI1904,0.11*ε_cu1cd,IF(AH1904,F1904*0.01,F1904))</f>
        <v/>
      </c>
      <c r="G1905" s="124">
        <f>IF(AP1904,-0.1*ε_cu1cd,IF(AM1904,G1904*0.01,G1904))</f>
        <v/>
      </c>
      <c r="H1905" s="113">
        <f>IF(A1905=1,E1905,IF(AO1904,H1904-E1904+E1905,IF(AP1904,0.8*H1904,H1904+E1905)))</f>
        <v/>
      </c>
      <c r="I1905" s="169">
        <f>(C1905-H1905)/h</f>
        <v/>
      </c>
      <c r="J1905">
        <f>C1905/(ε_c1cd)</f>
        <v/>
      </c>
      <c r="K1905">
        <f>C1905/I1905</f>
        <v/>
      </c>
      <c r="L1905" s="131">
        <f>I1905/(ε_c1cd)</f>
        <v/>
      </c>
      <c r="M1905">
        <f>I1905*(K1905-Z_s1)</f>
        <v/>
      </c>
      <c r="N1905">
        <f>I1905*(K1905-Z_s2)</f>
        <v/>
      </c>
      <c r="O1905">
        <f>E_s*M1905</f>
        <v/>
      </c>
      <c r="P1905">
        <f>E_s*N1905</f>
        <v/>
      </c>
      <c r="Q1905">
        <f>O1905*A_s1</f>
        <v/>
      </c>
      <c r="R1905">
        <f>P1905*A_s2</f>
        <v/>
      </c>
      <c r="S1905">
        <f>Q1905*($K1905-Z_s1)</f>
        <v/>
      </c>
      <c r="T1905">
        <f>R1905*($K1905-Z_s2)</f>
        <v/>
      </c>
      <c r="U1905">
        <f>(INDIRECT("a_"&amp;U$2)/(U$2+1))*(($C1905^(U$2+1)-$H1905^(U$2+1))/(ε_c1cd^(U$2+1)))</f>
        <v/>
      </c>
      <c r="V1905">
        <f>(INDIRECT("a_"&amp;V$2)/(V$2+1))*(($C1905^(V$2+1)-$H1905^(V$2+1))/(ε_c1cd^(V$2+1)))</f>
        <v/>
      </c>
      <c r="W1905">
        <f>(INDIRECT("a_"&amp;W$2)/(W$2+1))*(($C1905^(W$2+1)-$H1905^(W$2+1))/(ε_c1cd^(W$2+1)))</f>
        <v/>
      </c>
      <c r="X1905">
        <f>(INDIRECT("a_"&amp;X$2)/(X$2+1))*(($C1905^(X$2+1)-$H1905^(X$2+1))/(ε_c1cd^(X$2+1)))</f>
        <v/>
      </c>
      <c r="Y1905">
        <f>(INDIRECT("a_"&amp;Y$2)/(Y$2+1))*(($C1905^(Y$2+1)-$H1905^(Y$2+1))/(ε_c1cd^(Y$2+1)))</f>
        <v/>
      </c>
      <c r="Z1905">
        <f>(INDIRECT("a_"&amp;Z$2)/(Z$2+2))*(($C1905^(Z$2+2)-$H1905^(Z$2+2))/(ε_c1cd^(Z$2+2)))</f>
        <v/>
      </c>
      <c r="AA1905">
        <f>(INDIRECT("a_"&amp;AA$2)/(AA$2+2))*(($C1905^(AA$2+2)-$H1905^(AA$2+2))/(ε_c1cd^(AA$2+2)))</f>
        <v/>
      </c>
      <c r="AB1905">
        <f>(INDIRECT("a_"&amp;AB$2)/(AB$2+2))*(($C1905^(AB$2+2)-$H1905^(AB$2+2))/(ε_c1cd^(AB$2+2)))</f>
        <v/>
      </c>
      <c r="AC1905">
        <f>(INDIRECT("a_"&amp;AC$2)/(AC$2+2))*(($C1905^(AC$2+2)-$H1905^(AC$2+2))/(ε_c1cd^(AC$2+2)))</f>
        <v/>
      </c>
      <c r="AD1905">
        <f>(INDIRECT("a_"&amp;AD$2)/(AD$2+2))*(($C1905^(AD$2+2)-$H1905^(AD$2+2))/(ε_c1cd^(AD$2+2)))</f>
        <v/>
      </c>
      <c r="AE1905" s="111">
        <f>(b*f_cd/L1905)*SUM(U1905:Y1905)+SUM(Q1905:R1905)</f>
        <v/>
      </c>
      <c r="AF1905" s="112">
        <f>AE1905*(K1905-y+e)</f>
        <v/>
      </c>
      <c r="AG1905" s="113">
        <f>(b*f_cd/(L1905^2))*SUM(Z1905:AD1905)+SUM(S1905:T1905)-AF1905</f>
        <v/>
      </c>
      <c r="AH1905" s="114">
        <f>AG1905&lt;0</f>
        <v/>
      </c>
      <c r="AI1905" s="115">
        <f>IF(A1905=1,FALSE,(AND(AQ1905,AH1905,NOT(AI1904))))</f>
        <v/>
      </c>
      <c r="AJ1905" s="116">
        <f>(b*f_cd/L1905)*(a_1/2*J1905^2+a_2/3*J1905^3+a_3/4*J1905^4+a_4/5*J1905^5+a_5/6*J1905^6)+SUM(Q1905:R1905)</f>
        <v/>
      </c>
      <c r="AK1905">
        <f>AJ1905*(K1905-y+e)</f>
        <v/>
      </c>
      <c r="AL1905" s="118">
        <f>(b*f_cd/(L1905^2))*(a_1/3*J1905^3+a_2/4*J1905^4+a_3/5*J1905^5+a_4/6*J1905^6+a_5/7*J1905^7)+SUM(S1905:T1905)-AK1905</f>
        <v/>
      </c>
      <c r="AM1905" s="114">
        <f>AL1905&gt;0</f>
        <v/>
      </c>
      <c r="AN1905" s="115">
        <f>IF(A1905=1,FALSE,(AND(AQ1905,AM1905,NOT(AN1904))))</f>
        <v/>
      </c>
      <c r="AO1905">
        <f>IF(D1905=1,AND(AH1905,NOT(AI1905)),AND(AM1905,NOT(AN1905)))</f>
        <v/>
      </c>
      <c r="AP1905" s="119">
        <f>IF(D1905=1,AI1905,AN1905)</f>
        <v/>
      </c>
      <c r="AQ1905" s="125">
        <f>ABS(E1905)&lt;$AQ$2</f>
        <v/>
      </c>
      <c r="AS1905">
        <f>IF(AP1905,MAX(AS$3:AS1903)+1,"")</f>
        <v/>
      </c>
    </row>
    <row r="1906">
      <c r="A1906" t="n">
        <v>1816</v>
      </c>
      <c r="B1906" s="131">
        <f>IF(A1906=1,0,IF(AP1906,0.1*ε_cu1cd,0))</f>
        <v/>
      </c>
      <c r="C1906" s="131">
        <f>IF(A1906=1,0.1*ε_cu1cd,C1905+B1905)</f>
        <v/>
      </c>
      <c r="D1906" s="113">
        <f>IF('Нормальний переріз'!$D$68&gt;0,1,2)</f>
        <v/>
      </c>
      <c r="E1906" s="144">
        <f>IF(D1906=1,F1906,G1906)</f>
        <v/>
      </c>
      <c r="F1906" s="124">
        <f>IF(AI1905,0.11*ε_cu1cd,IF(AH1905,F1905*0.01,F1905))</f>
        <v/>
      </c>
      <c r="G1906" s="124">
        <f>IF(AP1905,-0.1*ε_cu1cd,IF(AM1905,G1905*0.01,G1905))</f>
        <v/>
      </c>
      <c r="H1906" s="113">
        <f>IF(A1906=1,E1906,IF(AO1905,H1905-E1905+E1906,IF(AP1905,0.8*H1905,H1905+E1906)))</f>
        <v/>
      </c>
      <c r="I1906" s="169">
        <f>(C1906-H1906)/h</f>
        <v/>
      </c>
      <c r="J1906">
        <f>C1906/(ε_c1cd)</f>
        <v/>
      </c>
      <c r="K1906">
        <f>C1906/I1906</f>
        <v/>
      </c>
      <c r="L1906" s="131">
        <f>I1906/(ε_c1cd)</f>
        <v/>
      </c>
      <c r="M1906">
        <f>I1906*(K1906-Z_s1)</f>
        <v/>
      </c>
      <c r="N1906">
        <f>I1906*(K1906-Z_s2)</f>
        <v/>
      </c>
      <c r="O1906">
        <f>E_s*M1906</f>
        <v/>
      </c>
      <c r="P1906">
        <f>E_s*N1906</f>
        <v/>
      </c>
      <c r="Q1906">
        <f>O1906*A_s1</f>
        <v/>
      </c>
      <c r="R1906">
        <f>P1906*A_s2</f>
        <v/>
      </c>
      <c r="S1906">
        <f>Q1906*($K1906-Z_s1)</f>
        <v/>
      </c>
      <c r="T1906">
        <f>R1906*($K1906-Z_s2)</f>
        <v/>
      </c>
      <c r="U1906">
        <f>(INDIRECT("a_"&amp;U$2)/(U$2+1))*(($C1906^(U$2+1)-$H1906^(U$2+1))/(ε_c1cd^(U$2+1)))</f>
        <v/>
      </c>
      <c r="V1906">
        <f>(INDIRECT("a_"&amp;V$2)/(V$2+1))*(($C1906^(V$2+1)-$H1906^(V$2+1))/(ε_c1cd^(V$2+1)))</f>
        <v/>
      </c>
      <c r="W1906">
        <f>(INDIRECT("a_"&amp;W$2)/(W$2+1))*(($C1906^(W$2+1)-$H1906^(W$2+1))/(ε_c1cd^(W$2+1)))</f>
        <v/>
      </c>
      <c r="X1906">
        <f>(INDIRECT("a_"&amp;X$2)/(X$2+1))*(($C1906^(X$2+1)-$H1906^(X$2+1))/(ε_c1cd^(X$2+1)))</f>
        <v/>
      </c>
      <c r="Y1906">
        <f>(INDIRECT("a_"&amp;Y$2)/(Y$2+1))*(($C1906^(Y$2+1)-$H1906^(Y$2+1))/(ε_c1cd^(Y$2+1)))</f>
        <v/>
      </c>
      <c r="Z1906">
        <f>(INDIRECT("a_"&amp;Z$2)/(Z$2+2))*(($C1906^(Z$2+2)-$H1906^(Z$2+2))/(ε_c1cd^(Z$2+2)))</f>
        <v/>
      </c>
      <c r="AA1906">
        <f>(INDIRECT("a_"&amp;AA$2)/(AA$2+2))*(($C1906^(AA$2+2)-$H1906^(AA$2+2))/(ε_c1cd^(AA$2+2)))</f>
        <v/>
      </c>
      <c r="AB1906">
        <f>(INDIRECT("a_"&amp;AB$2)/(AB$2+2))*(($C1906^(AB$2+2)-$H1906^(AB$2+2))/(ε_c1cd^(AB$2+2)))</f>
        <v/>
      </c>
      <c r="AC1906">
        <f>(INDIRECT("a_"&amp;AC$2)/(AC$2+2))*(($C1906^(AC$2+2)-$H1906^(AC$2+2))/(ε_c1cd^(AC$2+2)))</f>
        <v/>
      </c>
      <c r="AD1906">
        <f>(INDIRECT("a_"&amp;AD$2)/(AD$2+2))*(($C1906^(AD$2+2)-$H1906^(AD$2+2))/(ε_c1cd^(AD$2+2)))</f>
        <v/>
      </c>
      <c r="AE1906" s="111">
        <f>(b*f_cd/L1906)*SUM(U1906:Y1906)+SUM(Q1906:R1906)</f>
        <v/>
      </c>
      <c r="AF1906" s="112">
        <f>AE1906*(K1906-y+e)</f>
        <v/>
      </c>
      <c r="AG1906" s="113">
        <f>(b*f_cd/(L1906^2))*SUM(Z1906:AD1906)+SUM(S1906:T1906)-AF1906</f>
        <v/>
      </c>
      <c r="AH1906" s="114">
        <f>AG1906&lt;0</f>
        <v/>
      </c>
      <c r="AI1906" s="115">
        <f>IF(A1906=1,FALSE,(AND(AQ1906,AH1906,NOT(AI1905))))</f>
        <v/>
      </c>
      <c r="AJ1906" s="116">
        <f>(b*f_cd/L1906)*(a_1/2*J1906^2+a_2/3*J1906^3+a_3/4*J1906^4+a_4/5*J1906^5+a_5/6*J1906^6)+SUM(Q1906:R1906)</f>
        <v/>
      </c>
      <c r="AK1906">
        <f>AJ1906*(K1906-y+e)</f>
        <v/>
      </c>
      <c r="AL1906" s="118">
        <f>(b*f_cd/(L1906^2))*(a_1/3*J1906^3+a_2/4*J1906^4+a_3/5*J1906^5+a_4/6*J1906^6+a_5/7*J1906^7)+SUM(S1906:T1906)-AK1906</f>
        <v/>
      </c>
      <c r="AM1906" s="114">
        <f>AL1906&gt;0</f>
        <v/>
      </c>
      <c r="AN1906" s="115">
        <f>IF(A1906=1,FALSE,(AND(AQ1906,AM1906,NOT(AN1905))))</f>
        <v/>
      </c>
      <c r="AO1906">
        <f>IF(D1906=1,AND(AH1906,NOT(AI1906)),AND(AM1906,NOT(AN1906)))</f>
        <v/>
      </c>
      <c r="AP1906" s="119">
        <f>IF(D1906=1,AI1906,AN1906)</f>
        <v/>
      </c>
      <c r="AQ1906" s="125">
        <f>ABS(E1906)&lt;$AQ$2</f>
        <v/>
      </c>
      <c r="AS1906">
        <f>IF(AP1906,MAX(AS$3:AS1904)+1,"")</f>
        <v/>
      </c>
    </row>
    <row r="1907">
      <c r="A1907" t="n">
        <v>1817</v>
      </c>
      <c r="B1907" s="131">
        <f>IF(A1907=1,0,IF(AP1907,0.1*ε_cu1cd,0))</f>
        <v/>
      </c>
      <c r="C1907" s="131">
        <f>IF(A1907=1,0.1*ε_cu1cd,C1906+B1906)</f>
        <v/>
      </c>
      <c r="D1907" s="113">
        <f>IF('Нормальний переріз'!$D$68&gt;0,1,2)</f>
        <v/>
      </c>
      <c r="E1907" s="144">
        <f>IF(D1907=1,F1907,G1907)</f>
        <v/>
      </c>
      <c r="F1907" s="124">
        <f>IF(AI1906,0.11*ε_cu1cd,IF(AH1906,F1906*0.01,F1906))</f>
        <v/>
      </c>
      <c r="G1907" s="124">
        <f>IF(AP1906,-0.1*ε_cu1cd,IF(AM1906,G1906*0.01,G1906))</f>
        <v/>
      </c>
      <c r="H1907" s="113">
        <f>IF(A1907=1,E1907,IF(AO1906,H1906-E1906+E1907,IF(AP1906,0.8*H1906,H1906+E1907)))</f>
        <v/>
      </c>
      <c r="I1907" s="169">
        <f>(C1907-H1907)/h</f>
        <v/>
      </c>
      <c r="J1907">
        <f>C1907/(ε_c1cd)</f>
        <v/>
      </c>
      <c r="K1907">
        <f>C1907/I1907</f>
        <v/>
      </c>
      <c r="L1907" s="131">
        <f>I1907/(ε_c1cd)</f>
        <v/>
      </c>
      <c r="M1907">
        <f>I1907*(K1907-Z_s1)</f>
        <v/>
      </c>
      <c r="N1907">
        <f>I1907*(K1907-Z_s2)</f>
        <v/>
      </c>
      <c r="O1907">
        <f>E_s*M1907</f>
        <v/>
      </c>
      <c r="P1907">
        <f>E_s*N1907</f>
        <v/>
      </c>
      <c r="Q1907">
        <f>O1907*A_s1</f>
        <v/>
      </c>
      <c r="R1907">
        <f>P1907*A_s2</f>
        <v/>
      </c>
      <c r="S1907">
        <f>Q1907*($K1907-Z_s1)</f>
        <v/>
      </c>
      <c r="T1907">
        <f>R1907*($K1907-Z_s2)</f>
        <v/>
      </c>
      <c r="U1907">
        <f>(INDIRECT("a_"&amp;U$2)/(U$2+1))*(($C1907^(U$2+1)-$H1907^(U$2+1))/(ε_c1cd^(U$2+1)))</f>
        <v/>
      </c>
      <c r="V1907">
        <f>(INDIRECT("a_"&amp;V$2)/(V$2+1))*(($C1907^(V$2+1)-$H1907^(V$2+1))/(ε_c1cd^(V$2+1)))</f>
        <v/>
      </c>
      <c r="W1907">
        <f>(INDIRECT("a_"&amp;W$2)/(W$2+1))*(($C1907^(W$2+1)-$H1907^(W$2+1))/(ε_c1cd^(W$2+1)))</f>
        <v/>
      </c>
      <c r="X1907">
        <f>(INDIRECT("a_"&amp;X$2)/(X$2+1))*(($C1907^(X$2+1)-$H1907^(X$2+1))/(ε_c1cd^(X$2+1)))</f>
        <v/>
      </c>
      <c r="Y1907">
        <f>(INDIRECT("a_"&amp;Y$2)/(Y$2+1))*(($C1907^(Y$2+1)-$H1907^(Y$2+1))/(ε_c1cd^(Y$2+1)))</f>
        <v/>
      </c>
      <c r="Z1907">
        <f>(INDIRECT("a_"&amp;Z$2)/(Z$2+2))*(($C1907^(Z$2+2)-$H1907^(Z$2+2))/(ε_c1cd^(Z$2+2)))</f>
        <v/>
      </c>
      <c r="AA1907">
        <f>(INDIRECT("a_"&amp;AA$2)/(AA$2+2))*(($C1907^(AA$2+2)-$H1907^(AA$2+2))/(ε_c1cd^(AA$2+2)))</f>
        <v/>
      </c>
      <c r="AB1907">
        <f>(INDIRECT("a_"&amp;AB$2)/(AB$2+2))*(($C1907^(AB$2+2)-$H1907^(AB$2+2))/(ε_c1cd^(AB$2+2)))</f>
        <v/>
      </c>
      <c r="AC1907">
        <f>(INDIRECT("a_"&amp;AC$2)/(AC$2+2))*(($C1907^(AC$2+2)-$H1907^(AC$2+2))/(ε_c1cd^(AC$2+2)))</f>
        <v/>
      </c>
      <c r="AD1907">
        <f>(INDIRECT("a_"&amp;AD$2)/(AD$2+2))*(($C1907^(AD$2+2)-$H1907^(AD$2+2))/(ε_c1cd^(AD$2+2)))</f>
        <v/>
      </c>
      <c r="AE1907" s="111">
        <f>(b*f_cd/L1907)*SUM(U1907:Y1907)+SUM(Q1907:R1907)</f>
        <v/>
      </c>
      <c r="AF1907" s="112">
        <f>AE1907*(K1907-y+e)</f>
        <v/>
      </c>
      <c r="AG1907" s="113">
        <f>(b*f_cd/(L1907^2))*SUM(Z1907:AD1907)+SUM(S1907:T1907)-AF1907</f>
        <v/>
      </c>
      <c r="AH1907" s="114">
        <f>AG1907&lt;0</f>
        <v/>
      </c>
      <c r="AI1907" s="115">
        <f>IF(A1907=1,FALSE,(AND(AQ1907,AH1907,NOT(AI1906))))</f>
        <v/>
      </c>
      <c r="AJ1907" s="116">
        <f>(b*f_cd/L1907)*(a_1/2*J1907^2+a_2/3*J1907^3+a_3/4*J1907^4+a_4/5*J1907^5+a_5/6*J1907^6)+SUM(Q1907:R1907)</f>
        <v/>
      </c>
      <c r="AK1907">
        <f>AJ1907*(K1907-y+e)</f>
        <v/>
      </c>
      <c r="AL1907" s="118">
        <f>(b*f_cd/(L1907^2))*(a_1/3*J1907^3+a_2/4*J1907^4+a_3/5*J1907^5+a_4/6*J1907^6+a_5/7*J1907^7)+SUM(S1907:T1907)-AK1907</f>
        <v/>
      </c>
      <c r="AM1907" s="114">
        <f>AL1907&gt;0</f>
        <v/>
      </c>
      <c r="AN1907" s="115">
        <f>IF(A1907=1,FALSE,(AND(AQ1907,AM1907,NOT(AN1906))))</f>
        <v/>
      </c>
      <c r="AO1907">
        <f>IF(D1907=1,AND(AH1907,NOT(AI1907)),AND(AM1907,NOT(AN1907)))</f>
        <v/>
      </c>
      <c r="AP1907" s="119">
        <f>IF(D1907=1,AI1907,AN1907)</f>
        <v/>
      </c>
      <c r="AQ1907" s="125">
        <f>ABS(E1907)&lt;$AQ$2</f>
        <v/>
      </c>
      <c r="AS1907">
        <f>IF(AP1907,MAX(AS$3:AS1905)+1,"")</f>
        <v/>
      </c>
    </row>
    <row r="1908">
      <c r="A1908" t="n">
        <v>1818</v>
      </c>
      <c r="B1908" s="131">
        <f>IF(A1908=1,0,IF(AP1908,0.1*ε_cu1cd,0))</f>
        <v/>
      </c>
      <c r="C1908" s="131">
        <f>IF(A1908=1,0.1*ε_cu1cd,C1907+B1907)</f>
        <v/>
      </c>
      <c r="D1908" s="113">
        <f>IF('Нормальний переріз'!$D$68&gt;0,1,2)</f>
        <v/>
      </c>
      <c r="E1908" s="144">
        <f>IF(D1908=1,F1908,G1908)</f>
        <v/>
      </c>
      <c r="F1908" s="124">
        <f>IF(AI1907,0.11*ε_cu1cd,IF(AH1907,F1907*0.01,F1907))</f>
        <v/>
      </c>
      <c r="G1908" s="124">
        <f>IF(AP1907,-0.1*ε_cu1cd,IF(AM1907,G1907*0.01,G1907))</f>
        <v/>
      </c>
      <c r="H1908" s="113">
        <f>IF(A1908=1,E1908,IF(AO1907,H1907-E1907+E1908,IF(AP1907,0.8*H1907,H1907+E1908)))</f>
        <v/>
      </c>
      <c r="I1908" s="169">
        <f>(C1908-H1908)/h</f>
        <v/>
      </c>
      <c r="J1908">
        <f>C1908/(ε_c1cd)</f>
        <v/>
      </c>
      <c r="K1908">
        <f>C1908/I1908</f>
        <v/>
      </c>
      <c r="L1908" s="131">
        <f>I1908/(ε_c1cd)</f>
        <v/>
      </c>
      <c r="M1908">
        <f>I1908*(K1908-Z_s1)</f>
        <v/>
      </c>
      <c r="N1908">
        <f>I1908*(K1908-Z_s2)</f>
        <v/>
      </c>
      <c r="O1908">
        <f>E_s*M1908</f>
        <v/>
      </c>
      <c r="P1908">
        <f>E_s*N1908</f>
        <v/>
      </c>
      <c r="Q1908">
        <f>O1908*A_s1</f>
        <v/>
      </c>
      <c r="R1908">
        <f>P1908*A_s2</f>
        <v/>
      </c>
      <c r="S1908">
        <f>Q1908*($K1908-Z_s1)</f>
        <v/>
      </c>
      <c r="T1908">
        <f>R1908*($K1908-Z_s2)</f>
        <v/>
      </c>
      <c r="U1908">
        <f>(INDIRECT("a_"&amp;U$2)/(U$2+1))*(($C1908^(U$2+1)-$H1908^(U$2+1))/(ε_c1cd^(U$2+1)))</f>
        <v/>
      </c>
      <c r="V1908">
        <f>(INDIRECT("a_"&amp;V$2)/(V$2+1))*(($C1908^(V$2+1)-$H1908^(V$2+1))/(ε_c1cd^(V$2+1)))</f>
        <v/>
      </c>
      <c r="W1908">
        <f>(INDIRECT("a_"&amp;W$2)/(W$2+1))*(($C1908^(W$2+1)-$H1908^(W$2+1))/(ε_c1cd^(W$2+1)))</f>
        <v/>
      </c>
      <c r="X1908">
        <f>(INDIRECT("a_"&amp;X$2)/(X$2+1))*(($C1908^(X$2+1)-$H1908^(X$2+1))/(ε_c1cd^(X$2+1)))</f>
        <v/>
      </c>
      <c r="Y1908">
        <f>(INDIRECT("a_"&amp;Y$2)/(Y$2+1))*(($C1908^(Y$2+1)-$H1908^(Y$2+1))/(ε_c1cd^(Y$2+1)))</f>
        <v/>
      </c>
      <c r="Z1908">
        <f>(INDIRECT("a_"&amp;Z$2)/(Z$2+2))*(($C1908^(Z$2+2)-$H1908^(Z$2+2))/(ε_c1cd^(Z$2+2)))</f>
        <v/>
      </c>
      <c r="AA1908">
        <f>(INDIRECT("a_"&amp;AA$2)/(AA$2+2))*(($C1908^(AA$2+2)-$H1908^(AA$2+2))/(ε_c1cd^(AA$2+2)))</f>
        <v/>
      </c>
      <c r="AB1908">
        <f>(INDIRECT("a_"&amp;AB$2)/(AB$2+2))*(($C1908^(AB$2+2)-$H1908^(AB$2+2))/(ε_c1cd^(AB$2+2)))</f>
        <v/>
      </c>
      <c r="AC1908">
        <f>(INDIRECT("a_"&amp;AC$2)/(AC$2+2))*(($C1908^(AC$2+2)-$H1908^(AC$2+2))/(ε_c1cd^(AC$2+2)))</f>
        <v/>
      </c>
      <c r="AD1908">
        <f>(INDIRECT("a_"&amp;AD$2)/(AD$2+2))*(($C1908^(AD$2+2)-$H1908^(AD$2+2))/(ε_c1cd^(AD$2+2)))</f>
        <v/>
      </c>
      <c r="AE1908" s="111">
        <f>(b*f_cd/L1908)*SUM(U1908:Y1908)+SUM(Q1908:R1908)</f>
        <v/>
      </c>
      <c r="AF1908" s="112">
        <f>AE1908*(K1908-y+e)</f>
        <v/>
      </c>
      <c r="AG1908" s="113">
        <f>(b*f_cd/(L1908^2))*SUM(Z1908:AD1908)+SUM(S1908:T1908)-AF1908</f>
        <v/>
      </c>
      <c r="AH1908" s="114">
        <f>AG1908&lt;0</f>
        <v/>
      </c>
      <c r="AI1908" s="115">
        <f>IF(A1908=1,FALSE,(AND(AQ1908,AH1908,NOT(AI1907))))</f>
        <v/>
      </c>
      <c r="AJ1908" s="116">
        <f>(b*f_cd/L1908)*(a_1/2*J1908^2+a_2/3*J1908^3+a_3/4*J1908^4+a_4/5*J1908^5+a_5/6*J1908^6)+SUM(Q1908:R1908)</f>
        <v/>
      </c>
      <c r="AK1908">
        <f>AJ1908*(K1908-y+e)</f>
        <v/>
      </c>
      <c r="AL1908" s="118">
        <f>(b*f_cd/(L1908^2))*(a_1/3*J1908^3+a_2/4*J1908^4+a_3/5*J1908^5+a_4/6*J1908^6+a_5/7*J1908^7)+SUM(S1908:T1908)-AK1908</f>
        <v/>
      </c>
      <c r="AM1908" s="114">
        <f>AL1908&gt;0</f>
        <v/>
      </c>
      <c r="AN1908" s="115">
        <f>IF(A1908=1,FALSE,(AND(AQ1908,AM1908,NOT(AN1907))))</f>
        <v/>
      </c>
      <c r="AO1908">
        <f>IF(D1908=1,AND(AH1908,NOT(AI1908)),AND(AM1908,NOT(AN1908)))</f>
        <v/>
      </c>
      <c r="AP1908" s="119">
        <f>IF(D1908=1,AI1908,AN1908)</f>
        <v/>
      </c>
      <c r="AQ1908" s="125">
        <f>ABS(E1908)&lt;$AQ$2</f>
        <v/>
      </c>
      <c r="AS1908">
        <f>IF(AP1908,MAX(AS$3:AS1906)+1,"")</f>
        <v/>
      </c>
    </row>
    <row r="1909">
      <c r="A1909" t="n">
        <v>1819</v>
      </c>
      <c r="B1909" s="131">
        <f>IF(A1909=1,0,IF(AP1909,0.1*ε_cu1cd,0))</f>
        <v/>
      </c>
      <c r="C1909" s="131">
        <f>IF(A1909=1,0.1*ε_cu1cd,C1908+B1908)</f>
        <v/>
      </c>
      <c r="D1909" s="113">
        <f>IF('Нормальний переріз'!$D$68&gt;0,1,2)</f>
        <v/>
      </c>
      <c r="E1909" s="144">
        <f>IF(D1909=1,F1909,G1909)</f>
        <v/>
      </c>
      <c r="F1909" s="124">
        <f>IF(AI1908,0.11*ε_cu1cd,IF(AH1908,F1908*0.01,F1908))</f>
        <v/>
      </c>
      <c r="G1909" s="124">
        <f>IF(AP1908,-0.1*ε_cu1cd,IF(AM1908,G1908*0.01,G1908))</f>
        <v/>
      </c>
      <c r="H1909" s="113">
        <f>IF(A1909=1,E1909,IF(AO1908,H1908-E1908+E1909,IF(AP1908,0.8*H1908,H1908+E1909)))</f>
        <v/>
      </c>
      <c r="I1909" s="169">
        <f>(C1909-H1909)/h</f>
        <v/>
      </c>
      <c r="J1909">
        <f>C1909/(ε_c1cd)</f>
        <v/>
      </c>
      <c r="K1909">
        <f>C1909/I1909</f>
        <v/>
      </c>
      <c r="L1909" s="131">
        <f>I1909/(ε_c1cd)</f>
        <v/>
      </c>
      <c r="M1909">
        <f>I1909*(K1909-Z_s1)</f>
        <v/>
      </c>
      <c r="N1909">
        <f>I1909*(K1909-Z_s2)</f>
        <v/>
      </c>
      <c r="O1909">
        <f>E_s*M1909</f>
        <v/>
      </c>
      <c r="P1909">
        <f>E_s*N1909</f>
        <v/>
      </c>
      <c r="Q1909">
        <f>O1909*A_s1</f>
        <v/>
      </c>
      <c r="R1909">
        <f>P1909*A_s2</f>
        <v/>
      </c>
      <c r="S1909">
        <f>Q1909*($K1909-Z_s1)</f>
        <v/>
      </c>
      <c r="T1909">
        <f>R1909*($K1909-Z_s2)</f>
        <v/>
      </c>
      <c r="U1909">
        <f>(INDIRECT("a_"&amp;U$2)/(U$2+1))*(($C1909^(U$2+1)-$H1909^(U$2+1))/(ε_c1cd^(U$2+1)))</f>
        <v/>
      </c>
      <c r="V1909">
        <f>(INDIRECT("a_"&amp;V$2)/(V$2+1))*(($C1909^(V$2+1)-$H1909^(V$2+1))/(ε_c1cd^(V$2+1)))</f>
        <v/>
      </c>
      <c r="W1909">
        <f>(INDIRECT("a_"&amp;W$2)/(W$2+1))*(($C1909^(W$2+1)-$H1909^(W$2+1))/(ε_c1cd^(W$2+1)))</f>
        <v/>
      </c>
      <c r="X1909">
        <f>(INDIRECT("a_"&amp;X$2)/(X$2+1))*(($C1909^(X$2+1)-$H1909^(X$2+1))/(ε_c1cd^(X$2+1)))</f>
        <v/>
      </c>
      <c r="Y1909">
        <f>(INDIRECT("a_"&amp;Y$2)/(Y$2+1))*(($C1909^(Y$2+1)-$H1909^(Y$2+1))/(ε_c1cd^(Y$2+1)))</f>
        <v/>
      </c>
      <c r="Z1909">
        <f>(INDIRECT("a_"&amp;Z$2)/(Z$2+2))*(($C1909^(Z$2+2)-$H1909^(Z$2+2))/(ε_c1cd^(Z$2+2)))</f>
        <v/>
      </c>
      <c r="AA1909">
        <f>(INDIRECT("a_"&amp;AA$2)/(AA$2+2))*(($C1909^(AA$2+2)-$H1909^(AA$2+2))/(ε_c1cd^(AA$2+2)))</f>
        <v/>
      </c>
      <c r="AB1909">
        <f>(INDIRECT("a_"&amp;AB$2)/(AB$2+2))*(($C1909^(AB$2+2)-$H1909^(AB$2+2))/(ε_c1cd^(AB$2+2)))</f>
        <v/>
      </c>
      <c r="AC1909">
        <f>(INDIRECT("a_"&amp;AC$2)/(AC$2+2))*(($C1909^(AC$2+2)-$H1909^(AC$2+2))/(ε_c1cd^(AC$2+2)))</f>
        <v/>
      </c>
      <c r="AD1909">
        <f>(INDIRECT("a_"&amp;AD$2)/(AD$2+2))*(($C1909^(AD$2+2)-$H1909^(AD$2+2))/(ε_c1cd^(AD$2+2)))</f>
        <v/>
      </c>
      <c r="AE1909" s="111">
        <f>(b*f_cd/L1909)*SUM(U1909:Y1909)+SUM(Q1909:R1909)</f>
        <v/>
      </c>
      <c r="AF1909" s="112">
        <f>AE1909*(K1909-y+e)</f>
        <v/>
      </c>
      <c r="AG1909" s="113">
        <f>(b*f_cd/(L1909^2))*SUM(Z1909:AD1909)+SUM(S1909:T1909)-AF1909</f>
        <v/>
      </c>
      <c r="AH1909" s="114">
        <f>AG1909&lt;0</f>
        <v/>
      </c>
      <c r="AI1909" s="115">
        <f>IF(A1909=1,FALSE,(AND(AQ1909,AH1909,NOT(AI1908))))</f>
        <v/>
      </c>
      <c r="AJ1909" s="116">
        <f>(b*f_cd/L1909)*(a_1/2*J1909^2+a_2/3*J1909^3+a_3/4*J1909^4+a_4/5*J1909^5+a_5/6*J1909^6)+SUM(Q1909:R1909)</f>
        <v/>
      </c>
      <c r="AK1909">
        <f>AJ1909*(K1909-y+e)</f>
        <v/>
      </c>
      <c r="AL1909" s="118">
        <f>(b*f_cd/(L1909^2))*(a_1/3*J1909^3+a_2/4*J1909^4+a_3/5*J1909^5+a_4/6*J1909^6+a_5/7*J1909^7)+SUM(S1909:T1909)-AK1909</f>
        <v/>
      </c>
      <c r="AM1909" s="114">
        <f>AL1909&gt;0</f>
        <v/>
      </c>
      <c r="AN1909" s="115">
        <f>IF(A1909=1,FALSE,(AND(AQ1909,AM1909,NOT(AN1908))))</f>
        <v/>
      </c>
      <c r="AO1909">
        <f>IF(D1909=1,AND(AH1909,NOT(AI1909)),AND(AM1909,NOT(AN1909)))</f>
        <v/>
      </c>
      <c r="AP1909" s="119">
        <f>IF(D1909=1,AI1909,AN1909)</f>
        <v/>
      </c>
      <c r="AQ1909" s="125">
        <f>ABS(E1909)&lt;$AQ$2</f>
        <v/>
      </c>
      <c r="AS1909">
        <f>IF(AP1909,MAX(AS$3:AS1907)+1,"")</f>
        <v/>
      </c>
    </row>
    <row r="1910">
      <c r="A1910" t="n">
        <v>1820</v>
      </c>
      <c r="B1910" s="131">
        <f>IF(A1910=1,0,IF(AP1910,0.1*ε_cu1cd,0))</f>
        <v/>
      </c>
      <c r="C1910" s="131">
        <f>IF(A1910=1,0.1*ε_cu1cd,C1909+B1909)</f>
        <v/>
      </c>
      <c r="D1910" s="113">
        <f>IF('Нормальний переріз'!$D$68&gt;0,1,2)</f>
        <v/>
      </c>
      <c r="E1910" s="144">
        <f>IF(D1910=1,F1910,G1910)</f>
        <v/>
      </c>
      <c r="F1910" s="124">
        <f>IF(AI1909,0.11*ε_cu1cd,IF(AH1909,F1909*0.01,F1909))</f>
        <v/>
      </c>
      <c r="G1910" s="124">
        <f>IF(AP1909,-0.1*ε_cu1cd,IF(AM1909,G1909*0.01,G1909))</f>
        <v/>
      </c>
      <c r="H1910" s="113">
        <f>IF(A1910=1,E1910,IF(AO1909,H1909-E1909+E1910,IF(AP1909,0.8*H1909,H1909+E1910)))</f>
        <v/>
      </c>
      <c r="I1910" s="169">
        <f>(C1910-H1910)/h</f>
        <v/>
      </c>
      <c r="J1910">
        <f>C1910/(ε_c1cd)</f>
        <v/>
      </c>
      <c r="K1910">
        <f>C1910/I1910</f>
        <v/>
      </c>
      <c r="L1910" s="131">
        <f>I1910/(ε_c1cd)</f>
        <v/>
      </c>
      <c r="M1910">
        <f>I1910*(K1910-Z_s1)</f>
        <v/>
      </c>
      <c r="N1910">
        <f>I1910*(K1910-Z_s2)</f>
        <v/>
      </c>
      <c r="O1910">
        <f>E_s*M1910</f>
        <v/>
      </c>
      <c r="P1910">
        <f>E_s*N1910</f>
        <v/>
      </c>
      <c r="Q1910">
        <f>O1910*A_s1</f>
        <v/>
      </c>
      <c r="R1910">
        <f>P1910*A_s2</f>
        <v/>
      </c>
      <c r="S1910">
        <f>Q1910*($K1910-Z_s1)</f>
        <v/>
      </c>
      <c r="T1910">
        <f>R1910*($K1910-Z_s2)</f>
        <v/>
      </c>
      <c r="U1910">
        <f>(INDIRECT("a_"&amp;U$2)/(U$2+1))*(($C1910^(U$2+1)-$H1910^(U$2+1))/(ε_c1cd^(U$2+1)))</f>
        <v/>
      </c>
      <c r="V1910">
        <f>(INDIRECT("a_"&amp;V$2)/(V$2+1))*(($C1910^(V$2+1)-$H1910^(V$2+1))/(ε_c1cd^(V$2+1)))</f>
        <v/>
      </c>
      <c r="W1910">
        <f>(INDIRECT("a_"&amp;W$2)/(W$2+1))*(($C1910^(W$2+1)-$H1910^(W$2+1))/(ε_c1cd^(W$2+1)))</f>
        <v/>
      </c>
      <c r="X1910">
        <f>(INDIRECT("a_"&amp;X$2)/(X$2+1))*(($C1910^(X$2+1)-$H1910^(X$2+1))/(ε_c1cd^(X$2+1)))</f>
        <v/>
      </c>
      <c r="Y1910">
        <f>(INDIRECT("a_"&amp;Y$2)/(Y$2+1))*(($C1910^(Y$2+1)-$H1910^(Y$2+1))/(ε_c1cd^(Y$2+1)))</f>
        <v/>
      </c>
      <c r="Z1910">
        <f>(INDIRECT("a_"&amp;Z$2)/(Z$2+2))*(($C1910^(Z$2+2)-$H1910^(Z$2+2))/(ε_c1cd^(Z$2+2)))</f>
        <v/>
      </c>
      <c r="AA1910">
        <f>(INDIRECT("a_"&amp;AA$2)/(AA$2+2))*(($C1910^(AA$2+2)-$H1910^(AA$2+2))/(ε_c1cd^(AA$2+2)))</f>
        <v/>
      </c>
      <c r="AB1910">
        <f>(INDIRECT("a_"&amp;AB$2)/(AB$2+2))*(($C1910^(AB$2+2)-$H1910^(AB$2+2))/(ε_c1cd^(AB$2+2)))</f>
        <v/>
      </c>
      <c r="AC1910">
        <f>(INDIRECT("a_"&amp;AC$2)/(AC$2+2))*(($C1910^(AC$2+2)-$H1910^(AC$2+2))/(ε_c1cd^(AC$2+2)))</f>
        <v/>
      </c>
      <c r="AD1910">
        <f>(INDIRECT("a_"&amp;AD$2)/(AD$2+2))*(($C1910^(AD$2+2)-$H1910^(AD$2+2))/(ε_c1cd^(AD$2+2)))</f>
        <v/>
      </c>
      <c r="AE1910" s="111">
        <f>(b*f_cd/L1910)*SUM(U1910:Y1910)+SUM(Q1910:R1910)</f>
        <v/>
      </c>
      <c r="AF1910" s="112">
        <f>AE1910*(K1910-y+e)</f>
        <v/>
      </c>
      <c r="AG1910" s="113">
        <f>(b*f_cd/(L1910^2))*SUM(Z1910:AD1910)+SUM(S1910:T1910)-AF1910</f>
        <v/>
      </c>
      <c r="AH1910" s="114">
        <f>AG1910&lt;0</f>
        <v/>
      </c>
      <c r="AI1910" s="115">
        <f>IF(A1910=1,FALSE,(AND(AQ1910,AH1910,NOT(AI1909))))</f>
        <v/>
      </c>
      <c r="AJ1910" s="116">
        <f>(b*f_cd/L1910)*(a_1/2*J1910^2+a_2/3*J1910^3+a_3/4*J1910^4+a_4/5*J1910^5+a_5/6*J1910^6)+SUM(Q1910:R1910)</f>
        <v/>
      </c>
      <c r="AK1910">
        <f>AJ1910*(K1910-y+e)</f>
        <v/>
      </c>
      <c r="AL1910" s="118">
        <f>(b*f_cd/(L1910^2))*(a_1/3*J1910^3+a_2/4*J1910^4+a_3/5*J1910^5+a_4/6*J1910^6+a_5/7*J1910^7)+SUM(S1910:T1910)-AK1910</f>
        <v/>
      </c>
      <c r="AM1910" s="114">
        <f>AL1910&gt;0</f>
        <v/>
      </c>
      <c r="AN1910" s="115">
        <f>IF(A1910=1,FALSE,(AND(AQ1910,AM1910,NOT(AN1909))))</f>
        <v/>
      </c>
      <c r="AO1910">
        <f>IF(D1910=1,AND(AH1910,NOT(AI1910)),AND(AM1910,NOT(AN1910)))</f>
        <v/>
      </c>
      <c r="AP1910" s="119">
        <f>IF(D1910=1,AI1910,AN1910)</f>
        <v/>
      </c>
      <c r="AQ1910" s="125">
        <f>ABS(E1910)&lt;$AQ$2</f>
        <v/>
      </c>
      <c r="AS1910">
        <f>IF(AP1910,MAX(AS$3:AS1908)+1,"")</f>
        <v/>
      </c>
    </row>
    <row r="1911">
      <c r="A1911" t="n">
        <v>1821</v>
      </c>
      <c r="B1911" s="131">
        <f>IF(A1911=1,0,IF(AP1911,0.1*ε_cu1cd,0))</f>
        <v/>
      </c>
      <c r="C1911" s="131">
        <f>IF(A1911=1,0.1*ε_cu1cd,C1910+B1910)</f>
        <v/>
      </c>
      <c r="D1911" s="113">
        <f>IF('Нормальний переріз'!$D$68&gt;0,1,2)</f>
        <v/>
      </c>
      <c r="E1911" s="144">
        <f>IF(D1911=1,F1911,G1911)</f>
        <v/>
      </c>
      <c r="F1911" s="124">
        <f>IF(AI1910,0.11*ε_cu1cd,IF(AH1910,F1910*0.01,F1910))</f>
        <v/>
      </c>
      <c r="G1911" s="124">
        <f>IF(AP1910,-0.1*ε_cu1cd,IF(AM1910,G1910*0.01,G1910))</f>
        <v/>
      </c>
      <c r="H1911" s="113">
        <f>IF(A1911=1,E1911,IF(AO1910,H1910-E1910+E1911,IF(AP1910,0.8*H1910,H1910+E1911)))</f>
        <v/>
      </c>
      <c r="I1911" s="169">
        <f>(C1911-H1911)/h</f>
        <v/>
      </c>
      <c r="J1911">
        <f>C1911/(ε_c1cd)</f>
        <v/>
      </c>
      <c r="K1911">
        <f>C1911/I1911</f>
        <v/>
      </c>
      <c r="L1911" s="131">
        <f>I1911/(ε_c1cd)</f>
        <v/>
      </c>
      <c r="M1911">
        <f>I1911*(K1911-Z_s1)</f>
        <v/>
      </c>
      <c r="N1911">
        <f>I1911*(K1911-Z_s2)</f>
        <v/>
      </c>
      <c r="O1911">
        <f>E_s*M1911</f>
        <v/>
      </c>
      <c r="P1911">
        <f>E_s*N1911</f>
        <v/>
      </c>
      <c r="Q1911">
        <f>O1911*A_s1</f>
        <v/>
      </c>
      <c r="R1911">
        <f>P1911*A_s2</f>
        <v/>
      </c>
      <c r="S1911">
        <f>Q1911*($K1911-Z_s1)</f>
        <v/>
      </c>
      <c r="T1911">
        <f>R1911*($K1911-Z_s2)</f>
        <v/>
      </c>
      <c r="U1911">
        <f>(INDIRECT("a_"&amp;U$2)/(U$2+1))*(($C1911^(U$2+1)-$H1911^(U$2+1))/(ε_c1cd^(U$2+1)))</f>
        <v/>
      </c>
      <c r="V1911">
        <f>(INDIRECT("a_"&amp;V$2)/(V$2+1))*(($C1911^(V$2+1)-$H1911^(V$2+1))/(ε_c1cd^(V$2+1)))</f>
        <v/>
      </c>
      <c r="W1911">
        <f>(INDIRECT("a_"&amp;W$2)/(W$2+1))*(($C1911^(W$2+1)-$H1911^(W$2+1))/(ε_c1cd^(W$2+1)))</f>
        <v/>
      </c>
      <c r="X1911">
        <f>(INDIRECT("a_"&amp;X$2)/(X$2+1))*(($C1911^(X$2+1)-$H1911^(X$2+1))/(ε_c1cd^(X$2+1)))</f>
        <v/>
      </c>
      <c r="Y1911">
        <f>(INDIRECT("a_"&amp;Y$2)/(Y$2+1))*(($C1911^(Y$2+1)-$H1911^(Y$2+1))/(ε_c1cd^(Y$2+1)))</f>
        <v/>
      </c>
      <c r="Z1911">
        <f>(INDIRECT("a_"&amp;Z$2)/(Z$2+2))*(($C1911^(Z$2+2)-$H1911^(Z$2+2))/(ε_c1cd^(Z$2+2)))</f>
        <v/>
      </c>
      <c r="AA1911">
        <f>(INDIRECT("a_"&amp;AA$2)/(AA$2+2))*(($C1911^(AA$2+2)-$H1911^(AA$2+2))/(ε_c1cd^(AA$2+2)))</f>
        <v/>
      </c>
      <c r="AB1911">
        <f>(INDIRECT("a_"&amp;AB$2)/(AB$2+2))*(($C1911^(AB$2+2)-$H1911^(AB$2+2))/(ε_c1cd^(AB$2+2)))</f>
        <v/>
      </c>
      <c r="AC1911">
        <f>(INDIRECT("a_"&amp;AC$2)/(AC$2+2))*(($C1911^(AC$2+2)-$H1911^(AC$2+2))/(ε_c1cd^(AC$2+2)))</f>
        <v/>
      </c>
      <c r="AD1911">
        <f>(INDIRECT("a_"&amp;AD$2)/(AD$2+2))*(($C1911^(AD$2+2)-$H1911^(AD$2+2))/(ε_c1cd^(AD$2+2)))</f>
        <v/>
      </c>
      <c r="AE1911" s="111">
        <f>(b*f_cd/L1911)*SUM(U1911:Y1911)+SUM(Q1911:R1911)</f>
        <v/>
      </c>
      <c r="AF1911" s="112">
        <f>AE1911*(K1911-y+e)</f>
        <v/>
      </c>
      <c r="AG1911" s="113">
        <f>(b*f_cd/(L1911^2))*SUM(Z1911:AD1911)+SUM(S1911:T1911)-AF1911</f>
        <v/>
      </c>
      <c r="AH1911" s="114">
        <f>AG1911&lt;0</f>
        <v/>
      </c>
      <c r="AI1911" s="115">
        <f>IF(A1911=1,FALSE,(AND(AQ1911,AH1911,NOT(AI1910))))</f>
        <v/>
      </c>
      <c r="AJ1911" s="116">
        <f>(b*f_cd/L1911)*(a_1/2*J1911^2+a_2/3*J1911^3+a_3/4*J1911^4+a_4/5*J1911^5+a_5/6*J1911^6)+SUM(Q1911:R1911)</f>
        <v/>
      </c>
      <c r="AK1911">
        <f>AJ1911*(K1911-y+e)</f>
        <v/>
      </c>
      <c r="AL1911" s="118">
        <f>(b*f_cd/(L1911^2))*(a_1/3*J1911^3+a_2/4*J1911^4+a_3/5*J1911^5+a_4/6*J1911^6+a_5/7*J1911^7)+SUM(S1911:T1911)-AK1911</f>
        <v/>
      </c>
      <c r="AM1911" s="114">
        <f>AL1911&gt;0</f>
        <v/>
      </c>
      <c r="AN1911" s="115">
        <f>IF(A1911=1,FALSE,(AND(AQ1911,AM1911,NOT(AN1910))))</f>
        <v/>
      </c>
      <c r="AO1911">
        <f>IF(D1911=1,AND(AH1911,NOT(AI1911)),AND(AM1911,NOT(AN1911)))</f>
        <v/>
      </c>
      <c r="AP1911" s="119">
        <f>IF(D1911=1,AI1911,AN1911)</f>
        <v/>
      </c>
      <c r="AQ1911" s="125">
        <f>ABS(E1911)&lt;$AQ$2</f>
        <v/>
      </c>
      <c r="AS1911">
        <f>IF(AP1911,MAX(AS$3:AS1909)+1,"")</f>
        <v/>
      </c>
    </row>
    <row r="1912">
      <c r="A1912" t="n">
        <v>1822</v>
      </c>
      <c r="B1912" s="131">
        <f>IF(A1912=1,0,IF(AP1912,0.1*ε_cu1cd,0))</f>
        <v/>
      </c>
      <c r="C1912" s="131">
        <f>IF(A1912=1,0.1*ε_cu1cd,C1911+B1911)</f>
        <v/>
      </c>
      <c r="D1912" s="113">
        <f>IF('Нормальний переріз'!$D$68&gt;0,1,2)</f>
        <v/>
      </c>
      <c r="E1912" s="144">
        <f>IF(D1912=1,F1912,G1912)</f>
        <v/>
      </c>
      <c r="F1912" s="124">
        <f>IF(AI1911,0.11*ε_cu1cd,IF(AH1911,F1911*0.01,F1911))</f>
        <v/>
      </c>
      <c r="G1912" s="124">
        <f>IF(AP1911,-0.1*ε_cu1cd,IF(AM1911,G1911*0.01,G1911))</f>
        <v/>
      </c>
      <c r="H1912" s="113">
        <f>IF(A1912=1,E1912,IF(AO1911,H1911-E1911+E1912,IF(AP1911,0.8*H1911,H1911+E1912)))</f>
        <v/>
      </c>
      <c r="I1912" s="169">
        <f>(C1912-H1912)/h</f>
        <v/>
      </c>
      <c r="J1912">
        <f>C1912/(ε_c1cd)</f>
        <v/>
      </c>
      <c r="K1912">
        <f>C1912/I1912</f>
        <v/>
      </c>
      <c r="L1912" s="131">
        <f>I1912/(ε_c1cd)</f>
        <v/>
      </c>
      <c r="M1912">
        <f>I1912*(K1912-Z_s1)</f>
        <v/>
      </c>
      <c r="N1912">
        <f>I1912*(K1912-Z_s2)</f>
        <v/>
      </c>
      <c r="O1912">
        <f>E_s*M1912</f>
        <v/>
      </c>
      <c r="P1912">
        <f>E_s*N1912</f>
        <v/>
      </c>
      <c r="Q1912">
        <f>O1912*A_s1</f>
        <v/>
      </c>
      <c r="R1912">
        <f>P1912*A_s2</f>
        <v/>
      </c>
      <c r="S1912">
        <f>Q1912*($K1912-Z_s1)</f>
        <v/>
      </c>
      <c r="T1912">
        <f>R1912*($K1912-Z_s2)</f>
        <v/>
      </c>
      <c r="U1912">
        <f>(INDIRECT("a_"&amp;U$2)/(U$2+1))*(($C1912^(U$2+1)-$H1912^(U$2+1))/(ε_c1cd^(U$2+1)))</f>
        <v/>
      </c>
      <c r="V1912">
        <f>(INDIRECT("a_"&amp;V$2)/(V$2+1))*(($C1912^(V$2+1)-$H1912^(V$2+1))/(ε_c1cd^(V$2+1)))</f>
        <v/>
      </c>
      <c r="W1912">
        <f>(INDIRECT("a_"&amp;W$2)/(W$2+1))*(($C1912^(W$2+1)-$H1912^(W$2+1))/(ε_c1cd^(W$2+1)))</f>
        <v/>
      </c>
      <c r="X1912">
        <f>(INDIRECT("a_"&amp;X$2)/(X$2+1))*(($C1912^(X$2+1)-$H1912^(X$2+1))/(ε_c1cd^(X$2+1)))</f>
        <v/>
      </c>
      <c r="Y1912">
        <f>(INDIRECT("a_"&amp;Y$2)/(Y$2+1))*(($C1912^(Y$2+1)-$H1912^(Y$2+1))/(ε_c1cd^(Y$2+1)))</f>
        <v/>
      </c>
      <c r="Z1912">
        <f>(INDIRECT("a_"&amp;Z$2)/(Z$2+2))*(($C1912^(Z$2+2)-$H1912^(Z$2+2))/(ε_c1cd^(Z$2+2)))</f>
        <v/>
      </c>
      <c r="AA1912">
        <f>(INDIRECT("a_"&amp;AA$2)/(AA$2+2))*(($C1912^(AA$2+2)-$H1912^(AA$2+2))/(ε_c1cd^(AA$2+2)))</f>
        <v/>
      </c>
      <c r="AB1912">
        <f>(INDIRECT("a_"&amp;AB$2)/(AB$2+2))*(($C1912^(AB$2+2)-$H1912^(AB$2+2))/(ε_c1cd^(AB$2+2)))</f>
        <v/>
      </c>
      <c r="AC1912">
        <f>(INDIRECT("a_"&amp;AC$2)/(AC$2+2))*(($C1912^(AC$2+2)-$H1912^(AC$2+2))/(ε_c1cd^(AC$2+2)))</f>
        <v/>
      </c>
      <c r="AD1912">
        <f>(INDIRECT("a_"&amp;AD$2)/(AD$2+2))*(($C1912^(AD$2+2)-$H1912^(AD$2+2))/(ε_c1cd^(AD$2+2)))</f>
        <v/>
      </c>
      <c r="AE1912" s="111">
        <f>(b*f_cd/L1912)*SUM(U1912:Y1912)+SUM(Q1912:R1912)</f>
        <v/>
      </c>
      <c r="AF1912" s="112">
        <f>AE1912*(K1912-y+e)</f>
        <v/>
      </c>
      <c r="AG1912" s="113">
        <f>(b*f_cd/(L1912^2))*SUM(Z1912:AD1912)+SUM(S1912:T1912)-AF1912</f>
        <v/>
      </c>
      <c r="AH1912" s="114">
        <f>AG1912&lt;0</f>
        <v/>
      </c>
      <c r="AI1912" s="115">
        <f>IF(A1912=1,FALSE,(AND(AQ1912,AH1912,NOT(AI1911))))</f>
        <v/>
      </c>
      <c r="AJ1912" s="116">
        <f>(b*f_cd/L1912)*(a_1/2*J1912^2+a_2/3*J1912^3+a_3/4*J1912^4+a_4/5*J1912^5+a_5/6*J1912^6)+SUM(Q1912:R1912)</f>
        <v/>
      </c>
      <c r="AK1912">
        <f>AJ1912*(K1912-y+e)</f>
        <v/>
      </c>
      <c r="AL1912" s="118">
        <f>(b*f_cd/(L1912^2))*(a_1/3*J1912^3+a_2/4*J1912^4+a_3/5*J1912^5+a_4/6*J1912^6+a_5/7*J1912^7)+SUM(S1912:T1912)-AK1912</f>
        <v/>
      </c>
      <c r="AM1912" s="114">
        <f>AL1912&gt;0</f>
        <v/>
      </c>
      <c r="AN1912" s="115">
        <f>IF(A1912=1,FALSE,(AND(AQ1912,AM1912,NOT(AN1911))))</f>
        <v/>
      </c>
      <c r="AO1912">
        <f>IF(D1912=1,AND(AH1912,NOT(AI1912)),AND(AM1912,NOT(AN1912)))</f>
        <v/>
      </c>
      <c r="AP1912" s="119">
        <f>IF(D1912=1,AI1912,AN1912)</f>
        <v/>
      </c>
      <c r="AQ1912" s="125">
        <f>ABS(E1912)&lt;$AQ$2</f>
        <v/>
      </c>
      <c r="AS1912">
        <f>IF(AP1912,MAX(AS$3:AS1910)+1,"")</f>
        <v/>
      </c>
    </row>
    <row r="1913">
      <c r="A1913" t="n">
        <v>1823</v>
      </c>
      <c r="B1913" s="131">
        <f>IF(A1913=1,0,IF(AP1913,0.1*ε_cu1cd,0))</f>
        <v/>
      </c>
      <c r="C1913" s="131">
        <f>IF(A1913=1,0.1*ε_cu1cd,C1912+B1912)</f>
        <v/>
      </c>
      <c r="D1913" s="113">
        <f>IF('Нормальний переріз'!$D$68&gt;0,1,2)</f>
        <v/>
      </c>
      <c r="E1913" s="144">
        <f>IF(D1913=1,F1913,G1913)</f>
        <v/>
      </c>
      <c r="F1913" s="124">
        <f>IF(AI1912,0.11*ε_cu1cd,IF(AH1912,F1912*0.01,F1912))</f>
        <v/>
      </c>
      <c r="G1913" s="124">
        <f>IF(AP1912,-0.1*ε_cu1cd,IF(AM1912,G1912*0.01,G1912))</f>
        <v/>
      </c>
      <c r="H1913" s="113">
        <f>IF(A1913=1,E1913,IF(AO1912,H1912-E1912+E1913,IF(AP1912,0.8*H1912,H1912+E1913)))</f>
        <v/>
      </c>
      <c r="I1913" s="169">
        <f>(C1913-H1913)/h</f>
        <v/>
      </c>
      <c r="J1913">
        <f>C1913/(ε_c1cd)</f>
        <v/>
      </c>
      <c r="K1913">
        <f>C1913/I1913</f>
        <v/>
      </c>
      <c r="L1913" s="131">
        <f>I1913/(ε_c1cd)</f>
        <v/>
      </c>
      <c r="M1913">
        <f>I1913*(K1913-Z_s1)</f>
        <v/>
      </c>
      <c r="N1913">
        <f>I1913*(K1913-Z_s2)</f>
        <v/>
      </c>
      <c r="O1913">
        <f>E_s*M1913</f>
        <v/>
      </c>
      <c r="P1913">
        <f>E_s*N1913</f>
        <v/>
      </c>
      <c r="Q1913">
        <f>O1913*A_s1</f>
        <v/>
      </c>
      <c r="R1913">
        <f>P1913*A_s2</f>
        <v/>
      </c>
      <c r="S1913">
        <f>Q1913*($K1913-Z_s1)</f>
        <v/>
      </c>
      <c r="T1913">
        <f>R1913*($K1913-Z_s2)</f>
        <v/>
      </c>
      <c r="U1913">
        <f>(INDIRECT("a_"&amp;U$2)/(U$2+1))*(($C1913^(U$2+1)-$H1913^(U$2+1))/(ε_c1cd^(U$2+1)))</f>
        <v/>
      </c>
      <c r="V1913">
        <f>(INDIRECT("a_"&amp;V$2)/(V$2+1))*(($C1913^(V$2+1)-$H1913^(V$2+1))/(ε_c1cd^(V$2+1)))</f>
        <v/>
      </c>
      <c r="W1913">
        <f>(INDIRECT("a_"&amp;W$2)/(W$2+1))*(($C1913^(W$2+1)-$H1913^(W$2+1))/(ε_c1cd^(W$2+1)))</f>
        <v/>
      </c>
      <c r="X1913">
        <f>(INDIRECT("a_"&amp;X$2)/(X$2+1))*(($C1913^(X$2+1)-$H1913^(X$2+1))/(ε_c1cd^(X$2+1)))</f>
        <v/>
      </c>
      <c r="Y1913">
        <f>(INDIRECT("a_"&amp;Y$2)/(Y$2+1))*(($C1913^(Y$2+1)-$H1913^(Y$2+1))/(ε_c1cd^(Y$2+1)))</f>
        <v/>
      </c>
      <c r="Z1913">
        <f>(INDIRECT("a_"&amp;Z$2)/(Z$2+2))*(($C1913^(Z$2+2)-$H1913^(Z$2+2))/(ε_c1cd^(Z$2+2)))</f>
        <v/>
      </c>
      <c r="AA1913">
        <f>(INDIRECT("a_"&amp;AA$2)/(AA$2+2))*(($C1913^(AA$2+2)-$H1913^(AA$2+2))/(ε_c1cd^(AA$2+2)))</f>
        <v/>
      </c>
      <c r="AB1913">
        <f>(INDIRECT("a_"&amp;AB$2)/(AB$2+2))*(($C1913^(AB$2+2)-$H1913^(AB$2+2))/(ε_c1cd^(AB$2+2)))</f>
        <v/>
      </c>
      <c r="AC1913">
        <f>(INDIRECT("a_"&amp;AC$2)/(AC$2+2))*(($C1913^(AC$2+2)-$H1913^(AC$2+2))/(ε_c1cd^(AC$2+2)))</f>
        <v/>
      </c>
      <c r="AD1913">
        <f>(INDIRECT("a_"&amp;AD$2)/(AD$2+2))*(($C1913^(AD$2+2)-$H1913^(AD$2+2))/(ε_c1cd^(AD$2+2)))</f>
        <v/>
      </c>
      <c r="AE1913" s="111">
        <f>(b*f_cd/L1913)*SUM(U1913:Y1913)+SUM(Q1913:R1913)</f>
        <v/>
      </c>
      <c r="AF1913" s="112">
        <f>AE1913*(K1913-y+e)</f>
        <v/>
      </c>
      <c r="AG1913" s="113">
        <f>(b*f_cd/(L1913^2))*SUM(Z1913:AD1913)+SUM(S1913:T1913)-AF1913</f>
        <v/>
      </c>
      <c r="AH1913" s="114">
        <f>AG1913&lt;0</f>
        <v/>
      </c>
      <c r="AI1913" s="115">
        <f>IF(A1913=1,FALSE,(AND(AQ1913,AH1913,NOT(AI1912))))</f>
        <v/>
      </c>
      <c r="AJ1913" s="116">
        <f>(b*f_cd/L1913)*(a_1/2*J1913^2+a_2/3*J1913^3+a_3/4*J1913^4+a_4/5*J1913^5+a_5/6*J1913^6)+SUM(Q1913:R1913)</f>
        <v/>
      </c>
      <c r="AK1913">
        <f>AJ1913*(K1913-y+e)</f>
        <v/>
      </c>
      <c r="AL1913" s="118">
        <f>(b*f_cd/(L1913^2))*(a_1/3*J1913^3+a_2/4*J1913^4+a_3/5*J1913^5+a_4/6*J1913^6+a_5/7*J1913^7)+SUM(S1913:T1913)-AK1913</f>
        <v/>
      </c>
      <c r="AM1913" s="114">
        <f>AL1913&gt;0</f>
        <v/>
      </c>
      <c r="AN1913" s="115">
        <f>IF(A1913=1,FALSE,(AND(AQ1913,AM1913,NOT(AN1912))))</f>
        <v/>
      </c>
      <c r="AO1913">
        <f>IF(D1913=1,AND(AH1913,NOT(AI1913)),AND(AM1913,NOT(AN1913)))</f>
        <v/>
      </c>
      <c r="AP1913" s="119">
        <f>IF(D1913=1,AI1913,AN1913)</f>
        <v/>
      </c>
      <c r="AQ1913" s="125">
        <f>ABS(E1913)&lt;$AQ$2</f>
        <v/>
      </c>
      <c r="AS1913">
        <f>IF(AP1913,MAX(AS$3:AS1911)+1,"")</f>
        <v/>
      </c>
    </row>
    <row r="1914">
      <c r="A1914" t="n">
        <v>1824</v>
      </c>
      <c r="B1914" s="131">
        <f>IF(A1914=1,0,IF(AP1914,0.1*ε_cu1cd,0))</f>
        <v/>
      </c>
      <c r="C1914" s="131">
        <f>IF(A1914=1,0.1*ε_cu1cd,C1913+B1913)</f>
        <v/>
      </c>
      <c r="D1914" s="113">
        <f>IF('Нормальний переріз'!$D$68&gt;0,1,2)</f>
        <v/>
      </c>
      <c r="E1914" s="144">
        <f>IF(D1914=1,F1914,G1914)</f>
        <v/>
      </c>
      <c r="F1914" s="124">
        <f>IF(AI1913,0.11*ε_cu1cd,IF(AH1913,F1913*0.01,F1913))</f>
        <v/>
      </c>
      <c r="G1914" s="124">
        <f>IF(AP1913,-0.1*ε_cu1cd,IF(AM1913,G1913*0.01,G1913))</f>
        <v/>
      </c>
      <c r="H1914" s="113">
        <f>IF(A1914=1,E1914,IF(AO1913,H1913-E1913+E1914,IF(AP1913,0.8*H1913,H1913+E1914)))</f>
        <v/>
      </c>
      <c r="I1914" s="169">
        <f>(C1914-H1914)/h</f>
        <v/>
      </c>
      <c r="J1914">
        <f>C1914/(ε_c1cd)</f>
        <v/>
      </c>
      <c r="K1914">
        <f>C1914/I1914</f>
        <v/>
      </c>
      <c r="L1914" s="131">
        <f>I1914/(ε_c1cd)</f>
        <v/>
      </c>
      <c r="M1914">
        <f>I1914*(K1914-Z_s1)</f>
        <v/>
      </c>
      <c r="N1914">
        <f>I1914*(K1914-Z_s2)</f>
        <v/>
      </c>
      <c r="O1914">
        <f>E_s*M1914</f>
        <v/>
      </c>
      <c r="P1914">
        <f>E_s*N1914</f>
        <v/>
      </c>
      <c r="Q1914">
        <f>O1914*A_s1</f>
        <v/>
      </c>
      <c r="R1914">
        <f>P1914*A_s2</f>
        <v/>
      </c>
      <c r="S1914">
        <f>Q1914*($K1914-Z_s1)</f>
        <v/>
      </c>
      <c r="T1914">
        <f>R1914*($K1914-Z_s2)</f>
        <v/>
      </c>
      <c r="U1914">
        <f>(INDIRECT("a_"&amp;U$2)/(U$2+1))*(($C1914^(U$2+1)-$H1914^(U$2+1))/(ε_c1cd^(U$2+1)))</f>
        <v/>
      </c>
      <c r="V1914">
        <f>(INDIRECT("a_"&amp;V$2)/(V$2+1))*(($C1914^(V$2+1)-$H1914^(V$2+1))/(ε_c1cd^(V$2+1)))</f>
        <v/>
      </c>
      <c r="W1914">
        <f>(INDIRECT("a_"&amp;W$2)/(W$2+1))*(($C1914^(W$2+1)-$H1914^(W$2+1))/(ε_c1cd^(W$2+1)))</f>
        <v/>
      </c>
      <c r="X1914">
        <f>(INDIRECT("a_"&amp;X$2)/(X$2+1))*(($C1914^(X$2+1)-$H1914^(X$2+1))/(ε_c1cd^(X$2+1)))</f>
        <v/>
      </c>
      <c r="Y1914">
        <f>(INDIRECT("a_"&amp;Y$2)/(Y$2+1))*(($C1914^(Y$2+1)-$H1914^(Y$2+1))/(ε_c1cd^(Y$2+1)))</f>
        <v/>
      </c>
      <c r="Z1914">
        <f>(INDIRECT("a_"&amp;Z$2)/(Z$2+2))*(($C1914^(Z$2+2)-$H1914^(Z$2+2))/(ε_c1cd^(Z$2+2)))</f>
        <v/>
      </c>
      <c r="AA1914">
        <f>(INDIRECT("a_"&amp;AA$2)/(AA$2+2))*(($C1914^(AA$2+2)-$H1914^(AA$2+2))/(ε_c1cd^(AA$2+2)))</f>
        <v/>
      </c>
      <c r="AB1914">
        <f>(INDIRECT("a_"&amp;AB$2)/(AB$2+2))*(($C1914^(AB$2+2)-$H1914^(AB$2+2))/(ε_c1cd^(AB$2+2)))</f>
        <v/>
      </c>
      <c r="AC1914">
        <f>(INDIRECT("a_"&amp;AC$2)/(AC$2+2))*(($C1914^(AC$2+2)-$H1914^(AC$2+2))/(ε_c1cd^(AC$2+2)))</f>
        <v/>
      </c>
      <c r="AD1914">
        <f>(INDIRECT("a_"&amp;AD$2)/(AD$2+2))*(($C1914^(AD$2+2)-$H1914^(AD$2+2))/(ε_c1cd^(AD$2+2)))</f>
        <v/>
      </c>
      <c r="AE1914" s="111">
        <f>(b*f_cd/L1914)*SUM(U1914:Y1914)+SUM(Q1914:R1914)</f>
        <v/>
      </c>
      <c r="AF1914" s="112">
        <f>AE1914*(K1914-y+e)</f>
        <v/>
      </c>
      <c r="AG1914" s="113">
        <f>(b*f_cd/(L1914^2))*SUM(Z1914:AD1914)+SUM(S1914:T1914)-AF1914</f>
        <v/>
      </c>
      <c r="AH1914" s="114">
        <f>AG1914&lt;0</f>
        <v/>
      </c>
      <c r="AI1914" s="115">
        <f>IF(A1914=1,FALSE,(AND(AQ1914,AH1914,NOT(AI1913))))</f>
        <v/>
      </c>
      <c r="AJ1914" s="116">
        <f>(b*f_cd/L1914)*(a_1/2*J1914^2+a_2/3*J1914^3+a_3/4*J1914^4+a_4/5*J1914^5+a_5/6*J1914^6)+SUM(Q1914:R1914)</f>
        <v/>
      </c>
      <c r="AK1914">
        <f>AJ1914*(K1914-y+e)</f>
        <v/>
      </c>
      <c r="AL1914" s="118">
        <f>(b*f_cd/(L1914^2))*(a_1/3*J1914^3+a_2/4*J1914^4+a_3/5*J1914^5+a_4/6*J1914^6+a_5/7*J1914^7)+SUM(S1914:T1914)-AK1914</f>
        <v/>
      </c>
      <c r="AM1914" s="114">
        <f>AL1914&gt;0</f>
        <v/>
      </c>
      <c r="AN1914" s="115">
        <f>IF(A1914=1,FALSE,(AND(AQ1914,AM1914,NOT(AN1913))))</f>
        <v/>
      </c>
      <c r="AO1914">
        <f>IF(D1914=1,AND(AH1914,NOT(AI1914)),AND(AM1914,NOT(AN1914)))</f>
        <v/>
      </c>
      <c r="AP1914" s="119">
        <f>IF(D1914=1,AI1914,AN1914)</f>
        <v/>
      </c>
      <c r="AQ1914" s="125">
        <f>ABS(E1914)&lt;$AQ$2</f>
        <v/>
      </c>
      <c r="AS1914">
        <f>IF(AP1914,MAX(AS$3:AS1912)+1,"")</f>
        <v/>
      </c>
    </row>
    <row r="1915">
      <c r="A1915" t="n">
        <v>1825</v>
      </c>
      <c r="B1915" s="131">
        <f>IF(A1915=1,0,IF(AP1915,0.1*ε_cu1cd,0))</f>
        <v/>
      </c>
      <c r="C1915" s="131">
        <f>IF(A1915=1,0.1*ε_cu1cd,C1914+B1914)</f>
        <v/>
      </c>
      <c r="D1915" s="113">
        <f>IF('Нормальний переріз'!$D$68&gt;0,1,2)</f>
        <v/>
      </c>
      <c r="E1915" s="144">
        <f>IF(D1915=1,F1915,G1915)</f>
        <v/>
      </c>
      <c r="F1915" s="124">
        <f>IF(AI1914,0.11*ε_cu1cd,IF(AH1914,F1914*0.01,F1914))</f>
        <v/>
      </c>
      <c r="G1915" s="124">
        <f>IF(AP1914,-0.1*ε_cu1cd,IF(AM1914,G1914*0.01,G1914))</f>
        <v/>
      </c>
      <c r="H1915" s="113">
        <f>IF(A1915=1,E1915,IF(AO1914,H1914-E1914+E1915,IF(AP1914,0.8*H1914,H1914+E1915)))</f>
        <v/>
      </c>
      <c r="I1915" s="169">
        <f>(C1915-H1915)/h</f>
        <v/>
      </c>
      <c r="J1915">
        <f>C1915/(ε_c1cd)</f>
        <v/>
      </c>
      <c r="K1915">
        <f>C1915/I1915</f>
        <v/>
      </c>
      <c r="L1915" s="131">
        <f>I1915/(ε_c1cd)</f>
        <v/>
      </c>
      <c r="M1915">
        <f>I1915*(K1915-Z_s1)</f>
        <v/>
      </c>
      <c r="N1915">
        <f>I1915*(K1915-Z_s2)</f>
        <v/>
      </c>
      <c r="O1915">
        <f>E_s*M1915</f>
        <v/>
      </c>
      <c r="P1915">
        <f>E_s*N1915</f>
        <v/>
      </c>
      <c r="Q1915">
        <f>O1915*A_s1</f>
        <v/>
      </c>
      <c r="R1915">
        <f>P1915*A_s2</f>
        <v/>
      </c>
      <c r="S1915">
        <f>Q1915*($K1915-Z_s1)</f>
        <v/>
      </c>
      <c r="T1915">
        <f>R1915*($K1915-Z_s2)</f>
        <v/>
      </c>
      <c r="U1915">
        <f>(INDIRECT("a_"&amp;U$2)/(U$2+1))*(($C1915^(U$2+1)-$H1915^(U$2+1))/(ε_c1cd^(U$2+1)))</f>
        <v/>
      </c>
      <c r="V1915">
        <f>(INDIRECT("a_"&amp;V$2)/(V$2+1))*(($C1915^(V$2+1)-$H1915^(V$2+1))/(ε_c1cd^(V$2+1)))</f>
        <v/>
      </c>
      <c r="W1915">
        <f>(INDIRECT("a_"&amp;W$2)/(W$2+1))*(($C1915^(W$2+1)-$H1915^(W$2+1))/(ε_c1cd^(W$2+1)))</f>
        <v/>
      </c>
      <c r="X1915">
        <f>(INDIRECT("a_"&amp;X$2)/(X$2+1))*(($C1915^(X$2+1)-$H1915^(X$2+1))/(ε_c1cd^(X$2+1)))</f>
        <v/>
      </c>
      <c r="Y1915">
        <f>(INDIRECT("a_"&amp;Y$2)/(Y$2+1))*(($C1915^(Y$2+1)-$H1915^(Y$2+1))/(ε_c1cd^(Y$2+1)))</f>
        <v/>
      </c>
      <c r="Z1915">
        <f>(INDIRECT("a_"&amp;Z$2)/(Z$2+2))*(($C1915^(Z$2+2)-$H1915^(Z$2+2))/(ε_c1cd^(Z$2+2)))</f>
        <v/>
      </c>
      <c r="AA1915">
        <f>(INDIRECT("a_"&amp;AA$2)/(AA$2+2))*(($C1915^(AA$2+2)-$H1915^(AA$2+2))/(ε_c1cd^(AA$2+2)))</f>
        <v/>
      </c>
      <c r="AB1915">
        <f>(INDIRECT("a_"&amp;AB$2)/(AB$2+2))*(($C1915^(AB$2+2)-$H1915^(AB$2+2))/(ε_c1cd^(AB$2+2)))</f>
        <v/>
      </c>
      <c r="AC1915">
        <f>(INDIRECT("a_"&amp;AC$2)/(AC$2+2))*(($C1915^(AC$2+2)-$H1915^(AC$2+2))/(ε_c1cd^(AC$2+2)))</f>
        <v/>
      </c>
      <c r="AD1915">
        <f>(INDIRECT("a_"&amp;AD$2)/(AD$2+2))*(($C1915^(AD$2+2)-$H1915^(AD$2+2))/(ε_c1cd^(AD$2+2)))</f>
        <v/>
      </c>
      <c r="AE1915" s="111">
        <f>(b*f_cd/L1915)*SUM(U1915:Y1915)+SUM(Q1915:R1915)</f>
        <v/>
      </c>
      <c r="AF1915" s="112">
        <f>AE1915*(K1915-y+e)</f>
        <v/>
      </c>
      <c r="AG1915" s="113">
        <f>(b*f_cd/(L1915^2))*SUM(Z1915:AD1915)+SUM(S1915:T1915)-AF1915</f>
        <v/>
      </c>
      <c r="AH1915" s="114">
        <f>AG1915&lt;0</f>
        <v/>
      </c>
      <c r="AI1915" s="115">
        <f>IF(A1915=1,FALSE,(AND(AQ1915,AH1915,NOT(AI1914))))</f>
        <v/>
      </c>
      <c r="AJ1915" s="116">
        <f>(b*f_cd/L1915)*(a_1/2*J1915^2+a_2/3*J1915^3+a_3/4*J1915^4+a_4/5*J1915^5+a_5/6*J1915^6)+SUM(Q1915:R1915)</f>
        <v/>
      </c>
      <c r="AK1915">
        <f>AJ1915*(K1915-y+e)</f>
        <v/>
      </c>
      <c r="AL1915" s="118">
        <f>(b*f_cd/(L1915^2))*(a_1/3*J1915^3+a_2/4*J1915^4+a_3/5*J1915^5+a_4/6*J1915^6+a_5/7*J1915^7)+SUM(S1915:T1915)-AK1915</f>
        <v/>
      </c>
      <c r="AM1915" s="114">
        <f>AL1915&gt;0</f>
        <v/>
      </c>
      <c r="AN1915" s="115">
        <f>IF(A1915=1,FALSE,(AND(AQ1915,AM1915,NOT(AN1914))))</f>
        <v/>
      </c>
      <c r="AO1915">
        <f>IF(D1915=1,AND(AH1915,NOT(AI1915)),AND(AM1915,NOT(AN1915)))</f>
        <v/>
      </c>
      <c r="AP1915" s="119">
        <f>IF(D1915=1,AI1915,AN1915)</f>
        <v/>
      </c>
      <c r="AQ1915" s="125">
        <f>ABS(E1915)&lt;$AQ$2</f>
        <v/>
      </c>
      <c r="AS1915">
        <f>IF(AP1915,MAX(AS$3:AS1913)+1,"")</f>
        <v/>
      </c>
    </row>
    <row r="1916">
      <c r="A1916" t="n">
        <v>1826</v>
      </c>
      <c r="B1916" s="131">
        <f>IF(A1916=1,0,IF(AP1916,0.1*ε_cu1cd,0))</f>
        <v/>
      </c>
      <c r="C1916" s="131">
        <f>IF(A1916=1,0.1*ε_cu1cd,C1915+B1915)</f>
        <v/>
      </c>
      <c r="D1916" s="113">
        <f>IF('Нормальний переріз'!$D$68&gt;0,1,2)</f>
        <v/>
      </c>
      <c r="E1916" s="144">
        <f>IF(D1916=1,F1916,G1916)</f>
        <v/>
      </c>
      <c r="F1916" s="124">
        <f>IF(AI1915,0.11*ε_cu1cd,IF(AH1915,F1915*0.01,F1915))</f>
        <v/>
      </c>
      <c r="G1916" s="124">
        <f>IF(AP1915,-0.1*ε_cu1cd,IF(AM1915,G1915*0.01,G1915))</f>
        <v/>
      </c>
      <c r="H1916" s="113">
        <f>IF(A1916=1,E1916,IF(AO1915,H1915-E1915+E1916,IF(AP1915,0.8*H1915,H1915+E1916)))</f>
        <v/>
      </c>
      <c r="I1916" s="169">
        <f>(C1916-H1916)/h</f>
        <v/>
      </c>
      <c r="J1916">
        <f>C1916/(ε_c1cd)</f>
        <v/>
      </c>
      <c r="K1916">
        <f>C1916/I1916</f>
        <v/>
      </c>
      <c r="L1916" s="131">
        <f>I1916/(ε_c1cd)</f>
        <v/>
      </c>
      <c r="M1916">
        <f>I1916*(K1916-Z_s1)</f>
        <v/>
      </c>
      <c r="N1916">
        <f>I1916*(K1916-Z_s2)</f>
        <v/>
      </c>
      <c r="O1916">
        <f>E_s*M1916</f>
        <v/>
      </c>
      <c r="P1916">
        <f>E_s*N1916</f>
        <v/>
      </c>
      <c r="Q1916">
        <f>O1916*A_s1</f>
        <v/>
      </c>
      <c r="R1916">
        <f>P1916*A_s2</f>
        <v/>
      </c>
      <c r="S1916">
        <f>Q1916*($K1916-Z_s1)</f>
        <v/>
      </c>
      <c r="T1916">
        <f>R1916*($K1916-Z_s2)</f>
        <v/>
      </c>
      <c r="U1916">
        <f>(INDIRECT("a_"&amp;U$2)/(U$2+1))*(($C1916^(U$2+1)-$H1916^(U$2+1))/(ε_c1cd^(U$2+1)))</f>
        <v/>
      </c>
      <c r="V1916">
        <f>(INDIRECT("a_"&amp;V$2)/(V$2+1))*(($C1916^(V$2+1)-$H1916^(V$2+1))/(ε_c1cd^(V$2+1)))</f>
        <v/>
      </c>
      <c r="W1916">
        <f>(INDIRECT("a_"&amp;W$2)/(W$2+1))*(($C1916^(W$2+1)-$H1916^(W$2+1))/(ε_c1cd^(W$2+1)))</f>
        <v/>
      </c>
      <c r="X1916">
        <f>(INDIRECT("a_"&amp;X$2)/(X$2+1))*(($C1916^(X$2+1)-$H1916^(X$2+1))/(ε_c1cd^(X$2+1)))</f>
        <v/>
      </c>
      <c r="Y1916">
        <f>(INDIRECT("a_"&amp;Y$2)/(Y$2+1))*(($C1916^(Y$2+1)-$H1916^(Y$2+1))/(ε_c1cd^(Y$2+1)))</f>
        <v/>
      </c>
      <c r="Z1916">
        <f>(INDIRECT("a_"&amp;Z$2)/(Z$2+2))*(($C1916^(Z$2+2)-$H1916^(Z$2+2))/(ε_c1cd^(Z$2+2)))</f>
        <v/>
      </c>
      <c r="AA1916">
        <f>(INDIRECT("a_"&amp;AA$2)/(AA$2+2))*(($C1916^(AA$2+2)-$H1916^(AA$2+2))/(ε_c1cd^(AA$2+2)))</f>
        <v/>
      </c>
      <c r="AB1916">
        <f>(INDIRECT("a_"&amp;AB$2)/(AB$2+2))*(($C1916^(AB$2+2)-$H1916^(AB$2+2))/(ε_c1cd^(AB$2+2)))</f>
        <v/>
      </c>
      <c r="AC1916">
        <f>(INDIRECT("a_"&amp;AC$2)/(AC$2+2))*(($C1916^(AC$2+2)-$H1916^(AC$2+2))/(ε_c1cd^(AC$2+2)))</f>
        <v/>
      </c>
      <c r="AD1916">
        <f>(INDIRECT("a_"&amp;AD$2)/(AD$2+2))*(($C1916^(AD$2+2)-$H1916^(AD$2+2))/(ε_c1cd^(AD$2+2)))</f>
        <v/>
      </c>
      <c r="AE1916" s="111">
        <f>(b*f_cd/L1916)*SUM(U1916:Y1916)+SUM(Q1916:R1916)</f>
        <v/>
      </c>
      <c r="AF1916" s="112">
        <f>AE1916*(K1916-y+e)</f>
        <v/>
      </c>
      <c r="AG1916" s="113">
        <f>(b*f_cd/(L1916^2))*SUM(Z1916:AD1916)+SUM(S1916:T1916)-AF1916</f>
        <v/>
      </c>
      <c r="AH1916" s="114">
        <f>AG1916&lt;0</f>
        <v/>
      </c>
      <c r="AI1916" s="115">
        <f>IF(A1916=1,FALSE,(AND(AQ1916,AH1916,NOT(AI1915))))</f>
        <v/>
      </c>
      <c r="AJ1916" s="116">
        <f>(b*f_cd/L1916)*(a_1/2*J1916^2+a_2/3*J1916^3+a_3/4*J1916^4+a_4/5*J1916^5+a_5/6*J1916^6)+SUM(Q1916:R1916)</f>
        <v/>
      </c>
      <c r="AK1916">
        <f>AJ1916*(K1916-y+e)</f>
        <v/>
      </c>
      <c r="AL1916" s="118">
        <f>(b*f_cd/(L1916^2))*(a_1/3*J1916^3+a_2/4*J1916^4+a_3/5*J1916^5+a_4/6*J1916^6+a_5/7*J1916^7)+SUM(S1916:T1916)-AK1916</f>
        <v/>
      </c>
      <c r="AM1916" s="114">
        <f>AL1916&gt;0</f>
        <v/>
      </c>
      <c r="AN1916" s="115">
        <f>IF(A1916=1,FALSE,(AND(AQ1916,AM1916,NOT(AN1915))))</f>
        <v/>
      </c>
      <c r="AO1916">
        <f>IF(D1916=1,AND(AH1916,NOT(AI1916)),AND(AM1916,NOT(AN1916)))</f>
        <v/>
      </c>
      <c r="AP1916" s="119">
        <f>IF(D1916=1,AI1916,AN1916)</f>
        <v/>
      </c>
      <c r="AQ1916" s="125">
        <f>ABS(E1916)&lt;$AQ$2</f>
        <v/>
      </c>
      <c r="AS1916">
        <f>IF(AP1916,MAX(AS$3:AS1914)+1,"")</f>
        <v/>
      </c>
    </row>
    <row r="1917">
      <c r="A1917" t="n">
        <v>1827</v>
      </c>
      <c r="B1917" s="131">
        <f>IF(A1917=1,0,IF(AP1917,0.1*ε_cu1cd,0))</f>
        <v/>
      </c>
      <c r="C1917" s="131">
        <f>IF(A1917=1,0.1*ε_cu1cd,C1916+B1916)</f>
        <v/>
      </c>
      <c r="D1917" s="113">
        <f>IF('Нормальний переріз'!$D$68&gt;0,1,2)</f>
        <v/>
      </c>
      <c r="E1917" s="144">
        <f>IF(D1917=1,F1917,G1917)</f>
        <v/>
      </c>
      <c r="F1917" s="124">
        <f>IF(AI1916,0.11*ε_cu1cd,IF(AH1916,F1916*0.01,F1916))</f>
        <v/>
      </c>
      <c r="G1917" s="124">
        <f>IF(AP1916,-0.1*ε_cu1cd,IF(AM1916,G1916*0.01,G1916))</f>
        <v/>
      </c>
      <c r="H1917" s="113">
        <f>IF(A1917=1,E1917,IF(AO1916,H1916-E1916+E1917,IF(AP1916,0.8*H1916,H1916+E1917)))</f>
        <v/>
      </c>
      <c r="I1917" s="169">
        <f>(C1917-H1917)/h</f>
        <v/>
      </c>
      <c r="J1917">
        <f>C1917/(ε_c1cd)</f>
        <v/>
      </c>
      <c r="K1917">
        <f>C1917/I1917</f>
        <v/>
      </c>
      <c r="L1917" s="131">
        <f>I1917/(ε_c1cd)</f>
        <v/>
      </c>
      <c r="M1917">
        <f>I1917*(K1917-Z_s1)</f>
        <v/>
      </c>
      <c r="N1917">
        <f>I1917*(K1917-Z_s2)</f>
        <v/>
      </c>
      <c r="O1917">
        <f>E_s*M1917</f>
        <v/>
      </c>
      <c r="P1917">
        <f>E_s*N1917</f>
        <v/>
      </c>
      <c r="Q1917">
        <f>O1917*A_s1</f>
        <v/>
      </c>
      <c r="R1917">
        <f>P1917*A_s2</f>
        <v/>
      </c>
      <c r="S1917">
        <f>Q1917*($K1917-Z_s1)</f>
        <v/>
      </c>
      <c r="T1917">
        <f>R1917*($K1917-Z_s2)</f>
        <v/>
      </c>
      <c r="U1917">
        <f>(INDIRECT("a_"&amp;U$2)/(U$2+1))*(($C1917^(U$2+1)-$H1917^(U$2+1))/(ε_c1cd^(U$2+1)))</f>
        <v/>
      </c>
      <c r="V1917">
        <f>(INDIRECT("a_"&amp;V$2)/(V$2+1))*(($C1917^(V$2+1)-$H1917^(V$2+1))/(ε_c1cd^(V$2+1)))</f>
        <v/>
      </c>
      <c r="W1917">
        <f>(INDIRECT("a_"&amp;W$2)/(W$2+1))*(($C1917^(W$2+1)-$H1917^(W$2+1))/(ε_c1cd^(W$2+1)))</f>
        <v/>
      </c>
      <c r="X1917">
        <f>(INDIRECT("a_"&amp;X$2)/(X$2+1))*(($C1917^(X$2+1)-$H1917^(X$2+1))/(ε_c1cd^(X$2+1)))</f>
        <v/>
      </c>
      <c r="Y1917">
        <f>(INDIRECT("a_"&amp;Y$2)/(Y$2+1))*(($C1917^(Y$2+1)-$H1917^(Y$2+1))/(ε_c1cd^(Y$2+1)))</f>
        <v/>
      </c>
      <c r="Z1917">
        <f>(INDIRECT("a_"&amp;Z$2)/(Z$2+2))*(($C1917^(Z$2+2)-$H1917^(Z$2+2))/(ε_c1cd^(Z$2+2)))</f>
        <v/>
      </c>
      <c r="AA1917">
        <f>(INDIRECT("a_"&amp;AA$2)/(AA$2+2))*(($C1917^(AA$2+2)-$H1917^(AA$2+2))/(ε_c1cd^(AA$2+2)))</f>
        <v/>
      </c>
      <c r="AB1917">
        <f>(INDIRECT("a_"&amp;AB$2)/(AB$2+2))*(($C1917^(AB$2+2)-$H1917^(AB$2+2))/(ε_c1cd^(AB$2+2)))</f>
        <v/>
      </c>
      <c r="AC1917">
        <f>(INDIRECT("a_"&amp;AC$2)/(AC$2+2))*(($C1917^(AC$2+2)-$H1917^(AC$2+2))/(ε_c1cd^(AC$2+2)))</f>
        <v/>
      </c>
      <c r="AD1917">
        <f>(INDIRECT("a_"&amp;AD$2)/(AD$2+2))*(($C1917^(AD$2+2)-$H1917^(AD$2+2))/(ε_c1cd^(AD$2+2)))</f>
        <v/>
      </c>
      <c r="AE1917" s="111">
        <f>(b*f_cd/L1917)*SUM(U1917:Y1917)+SUM(Q1917:R1917)</f>
        <v/>
      </c>
      <c r="AF1917" s="112">
        <f>AE1917*(K1917-y+e)</f>
        <v/>
      </c>
      <c r="AG1917" s="113">
        <f>(b*f_cd/(L1917^2))*SUM(Z1917:AD1917)+SUM(S1917:T1917)-AF1917</f>
        <v/>
      </c>
      <c r="AH1917" s="114">
        <f>AG1917&lt;0</f>
        <v/>
      </c>
      <c r="AI1917" s="115">
        <f>IF(A1917=1,FALSE,(AND(AQ1917,AH1917,NOT(AI1916))))</f>
        <v/>
      </c>
      <c r="AJ1917" s="116">
        <f>(b*f_cd/L1917)*(a_1/2*J1917^2+a_2/3*J1917^3+a_3/4*J1917^4+a_4/5*J1917^5+a_5/6*J1917^6)+SUM(Q1917:R1917)</f>
        <v/>
      </c>
      <c r="AK1917">
        <f>AJ1917*(K1917-y+e)</f>
        <v/>
      </c>
      <c r="AL1917" s="118">
        <f>(b*f_cd/(L1917^2))*(a_1/3*J1917^3+a_2/4*J1917^4+a_3/5*J1917^5+a_4/6*J1917^6+a_5/7*J1917^7)+SUM(S1917:T1917)-AK1917</f>
        <v/>
      </c>
      <c r="AM1917" s="114">
        <f>AL1917&gt;0</f>
        <v/>
      </c>
      <c r="AN1917" s="115">
        <f>IF(A1917=1,FALSE,(AND(AQ1917,AM1917,NOT(AN1916))))</f>
        <v/>
      </c>
      <c r="AO1917">
        <f>IF(D1917=1,AND(AH1917,NOT(AI1917)),AND(AM1917,NOT(AN1917)))</f>
        <v/>
      </c>
      <c r="AP1917" s="119">
        <f>IF(D1917=1,AI1917,AN1917)</f>
        <v/>
      </c>
      <c r="AQ1917" s="125">
        <f>ABS(E1917)&lt;$AQ$2</f>
        <v/>
      </c>
      <c r="AS1917">
        <f>IF(AP1917,MAX(AS$3:AS1915)+1,"")</f>
        <v/>
      </c>
    </row>
    <row r="1918">
      <c r="A1918" t="n">
        <v>1828</v>
      </c>
      <c r="B1918" s="131">
        <f>IF(A1918=1,0,IF(AP1918,0.1*ε_cu1cd,0))</f>
        <v/>
      </c>
      <c r="C1918" s="131">
        <f>IF(A1918=1,0.1*ε_cu1cd,C1917+B1917)</f>
        <v/>
      </c>
      <c r="D1918" s="113">
        <f>IF('Нормальний переріз'!$D$68&gt;0,1,2)</f>
        <v/>
      </c>
      <c r="E1918" s="144">
        <f>IF(D1918=1,F1918,G1918)</f>
        <v/>
      </c>
      <c r="F1918" s="124">
        <f>IF(AI1917,0.11*ε_cu1cd,IF(AH1917,F1917*0.01,F1917))</f>
        <v/>
      </c>
      <c r="G1918" s="124">
        <f>IF(AP1917,-0.1*ε_cu1cd,IF(AM1917,G1917*0.01,G1917))</f>
        <v/>
      </c>
      <c r="H1918" s="113">
        <f>IF(A1918=1,E1918,IF(AO1917,H1917-E1917+E1918,IF(AP1917,0.8*H1917,H1917+E1918)))</f>
        <v/>
      </c>
      <c r="I1918" s="169">
        <f>(C1918-H1918)/h</f>
        <v/>
      </c>
      <c r="J1918">
        <f>C1918/(ε_c1cd)</f>
        <v/>
      </c>
      <c r="K1918">
        <f>C1918/I1918</f>
        <v/>
      </c>
      <c r="L1918" s="131">
        <f>I1918/(ε_c1cd)</f>
        <v/>
      </c>
      <c r="M1918">
        <f>I1918*(K1918-Z_s1)</f>
        <v/>
      </c>
      <c r="N1918">
        <f>I1918*(K1918-Z_s2)</f>
        <v/>
      </c>
      <c r="O1918">
        <f>E_s*M1918</f>
        <v/>
      </c>
      <c r="P1918">
        <f>E_s*N1918</f>
        <v/>
      </c>
      <c r="Q1918">
        <f>O1918*A_s1</f>
        <v/>
      </c>
      <c r="R1918">
        <f>P1918*A_s2</f>
        <v/>
      </c>
      <c r="S1918">
        <f>Q1918*($K1918-Z_s1)</f>
        <v/>
      </c>
      <c r="T1918">
        <f>R1918*($K1918-Z_s2)</f>
        <v/>
      </c>
      <c r="U1918">
        <f>(INDIRECT("a_"&amp;U$2)/(U$2+1))*(($C1918^(U$2+1)-$H1918^(U$2+1))/(ε_c1cd^(U$2+1)))</f>
        <v/>
      </c>
      <c r="V1918">
        <f>(INDIRECT("a_"&amp;V$2)/(V$2+1))*(($C1918^(V$2+1)-$H1918^(V$2+1))/(ε_c1cd^(V$2+1)))</f>
        <v/>
      </c>
      <c r="W1918">
        <f>(INDIRECT("a_"&amp;W$2)/(W$2+1))*(($C1918^(W$2+1)-$H1918^(W$2+1))/(ε_c1cd^(W$2+1)))</f>
        <v/>
      </c>
      <c r="X1918">
        <f>(INDIRECT("a_"&amp;X$2)/(X$2+1))*(($C1918^(X$2+1)-$H1918^(X$2+1))/(ε_c1cd^(X$2+1)))</f>
        <v/>
      </c>
      <c r="Y1918">
        <f>(INDIRECT("a_"&amp;Y$2)/(Y$2+1))*(($C1918^(Y$2+1)-$H1918^(Y$2+1))/(ε_c1cd^(Y$2+1)))</f>
        <v/>
      </c>
      <c r="Z1918">
        <f>(INDIRECT("a_"&amp;Z$2)/(Z$2+2))*(($C1918^(Z$2+2)-$H1918^(Z$2+2))/(ε_c1cd^(Z$2+2)))</f>
        <v/>
      </c>
      <c r="AA1918">
        <f>(INDIRECT("a_"&amp;AA$2)/(AA$2+2))*(($C1918^(AA$2+2)-$H1918^(AA$2+2))/(ε_c1cd^(AA$2+2)))</f>
        <v/>
      </c>
      <c r="AB1918">
        <f>(INDIRECT("a_"&amp;AB$2)/(AB$2+2))*(($C1918^(AB$2+2)-$H1918^(AB$2+2))/(ε_c1cd^(AB$2+2)))</f>
        <v/>
      </c>
      <c r="AC1918">
        <f>(INDIRECT("a_"&amp;AC$2)/(AC$2+2))*(($C1918^(AC$2+2)-$H1918^(AC$2+2))/(ε_c1cd^(AC$2+2)))</f>
        <v/>
      </c>
      <c r="AD1918">
        <f>(INDIRECT("a_"&amp;AD$2)/(AD$2+2))*(($C1918^(AD$2+2)-$H1918^(AD$2+2))/(ε_c1cd^(AD$2+2)))</f>
        <v/>
      </c>
      <c r="AE1918" s="111">
        <f>(b*f_cd/L1918)*SUM(U1918:Y1918)+SUM(Q1918:R1918)</f>
        <v/>
      </c>
      <c r="AF1918" s="112">
        <f>AE1918*(K1918-y+e)</f>
        <v/>
      </c>
      <c r="AG1918" s="113">
        <f>(b*f_cd/(L1918^2))*SUM(Z1918:AD1918)+SUM(S1918:T1918)-AF1918</f>
        <v/>
      </c>
      <c r="AH1918" s="114">
        <f>AG1918&lt;0</f>
        <v/>
      </c>
      <c r="AI1918" s="115">
        <f>IF(A1918=1,FALSE,(AND(AQ1918,AH1918,NOT(AI1917))))</f>
        <v/>
      </c>
      <c r="AJ1918" s="116">
        <f>(b*f_cd/L1918)*(a_1/2*J1918^2+a_2/3*J1918^3+a_3/4*J1918^4+a_4/5*J1918^5+a_5/6*J1918^6)+SUM(Q1918:R1918)</f>
        <v/>
      </c>
      <c r="AK1918">
        <f>AJ1918*(K1918-y+e)</f>
        <v/>
      </c>
      <c r="AL1918" s="118">
        <f>(b*f_cd/(L1918^2))*(a_1/3*J1918^3+a_2/4*J1918^4+a_3/5*J1918^5+a_4/6*J1918^6+a_5/7*J1918^7)+SUM(S1918:T1918)-AK1918</f>
        <v/>
      </c>
      <c r="AM1918" s="114">
        <f>AL1918&gt;0</f>
        <v/>
      </c>
      <c r="AN1918" s="115">
        <f>IF(A1918=1,FALSE,(AND(AQ1918,AM1918,NOT(AN1917))))</f>
        <v/>
      </c>
      <c r="AO1918">
        <f>IF(D1918=1,AND(AH1918,NOT(AI1918)),AND(AM1918,NOT(AN1918)))</f>
        <v/>
      </c>
      <c r="AP1918" s="119">
        <f>IF(D1918=1,AI1918,AN1918)</f>
        <v/>
      </c>
      <c r="AQ1918" s="125">
        <f>ABS(E1918)&lt;$AQ$2</f>
        <v/>
      </c>
      <c r="AS1918">
        <f>IF(AP1918,MAX(AS$3:AS1916)+1,"")</f>
        <v/>
      </c>
    </row>
    <row r="1919">
      <c r="A1919" t="n">
        <v>1829</v>
      </c>
      <c r="B1919" s="131">
        <f>IF(A1919=1,0,IF(AP1919,0.1*ε_cu1cd,0))</f>
        <v/>
      </c>
      <c r="C1919" s="131">
        <f>IF(A1919=1,0.1*ε_cu1cd,C1918+B1918)</f>
        <v/>
      </c>
      <c r="D1919" s="113">
        <f>IF('Нормальний переріз'!$D$68&gt;0,1,2)</f>
        <v/>
      </c>
      <c r="E1919" s="144">
        <f>IF(D1919=1,F1919,G1919)</f>
        <v/>
      </c>
      <c r="F1919" s="124">
        <f>IF(AI1918,0.11*ε_cu1cd,IF(AH1918,F1918*0.01,F1918))</f>
        <v/>
      </c>
      <c r="G1919" s="124">
        <f>IF(AP1918,-0.1*ε_cu1cd,IF(AM1918,G1918*0.01,G1918))</f>
        <v/>
      </c>
      <c r="H1919" s="113">
        <f>IF(A1919=1,E1919,IF(AO1918,H1918-E1918+E1919,IF(AP1918,0.8*H1918,H1918+E1919)))</f>
        <v/>
      </c>
      <c r="I1919" s="169">
        <f>(C1919-H1919)/h</f>
        <v/>
      </c>
      <c r="J1919">
        <f>C1919/(ε_c1cd)</f>
        <v/>
      </c>
      <c r="K1919">
        <f>C1919/I1919</f>
        <v/>
      </c>
      <c r="L1919" s="131">
        <f>I1919/(ε_c1cd)</f>
        <v/>
      </c>
      <c r="M1919">
        <f>I1919*(K1919-Z_s1)</f>
        <v/>
      </c>
      <c r="N1919">
        <f>I1919*(K1919-Z_s2)</f>
        <v/>
      </c>
      <c r="O1919">
        <f>E_s*M1919</f>
        <v/>
      </c>
      <c r="P1919">
        <f>E_s*N1919</f>
        <v/>
      </c>
      <c r="Q1919">
        <f>O1919*A_s1</f>
        <v/>
      </c>
      <c r="R1919">
        <f>P1919*A_s2</f>
        <v/>
      </c>
      <c r="S1919">
        <f>Q1919*($K1919-Z_s1)</f>
        <v/>
      </c>
      <c r="T1919">
        <f>R1919*($K1919-Z_s2)</f>
        <v/>
      </c>
      <c r="U1919">
        <f>(INDIRECT("a_"&amp;U$2)/(U$2+1))*(($C1919^(U$2+1)-$H1919^(U$2+1))/(ε_c1cd^(U$2+1)))</f>
        <v/>
      </c>
      <c r="V1919">
        <f>(INDIRECT("a_"&amp;V$2)/(V$2+1))*(($C1919^(V$2+1)-$H1919^(V$2+1))/(ε_c1cd^(V$2+1)))</f>
        <v/>
      </c>
      <c r="W1919">
        <f>(INDIRECT("a_"&amp;W$2)/(W$2+1))*(($C1919^(W$2+1)-$H1919^(W$2+1))/(ε_c1cd^(W$2+1)))</f>
        <v/>
      </c>
      <c r="X1919">
        <f>(INDIRECT("a_"&amp;X$2)/(X$2+1))*(($C1919^(X$2+1)-$H1919^(X$2+1))/(ε_c1cd^(X$2+1)))</f>
        <v/>
      </c>
      <c r="Y1919">
        <f>(INDIRECT("a_"&amp;Y$2)/(Y$2+1))*(($C1919^(Y$2+1)-$H1919^(Y$2+1))/(ε_c1cd^(Y$2+1)))</f>
        <v/>
      </c>
      <c r="Z1919">
        <f>(INDIRECT("a_"&amp;Z$2)/(Z$2+2))*(($C1919^(Z$2+2)-$H1919^(Z$2+2))/(ε_c1cd^(Z$2+2)))</f>
        <v/>
      </c>
      <c r="AA1919">
        <f>(INDIRECT("a_"&amp;AA$2)/(AA$2+2))*(($C1919^(AA$2+2)-$H1919^(AA$2+2))/(ε_c1cd^(AA$2+2)))</f>
        <v/>
      </c>
      <c r="AB1919">
        <f>(INDIRECT("a_"&amp;AB$2)/(AB$2+2))*(($C1919^(AB$2+2)-$H1919^(AB$2+2))/(ε_c1cd^(AB$2+2)))</f>
        <v/>
      </c>
      <c r="AC1919">
        <f>(INDIRECT("a_"&amp;AC$2)/(AC$2+2))*(($C1919^(AC$2+2)-$H1919^(AC$2+2))/(ε_c1cd^(AC$2+2)))</f>
        <v/>
      </c>
      <c r="AD1919">
        <f>(INDIRECT("a_"&amp;AD$2)/(AD$2+2))*(($C1919^(AD$2+2)-$H1919^(AD$2+2))/(ε_c1cd^(AD$2+2)))</f>
        <v/>
      </c>
      <c r="AE1919" s="111">
        <f>(b*f_cd/L1919)*SUM(U1919:Y1919)+SUM(Q1919:R1919)</f>
        <v/>
      </c>
      <c r="AF1919" s="112">
        <f>AE1919*(K1919-y+e)</f>
        <v/>
      </c>
      <c r="AG1919" s="113">
        <f>(b*f_cd/(L1919^2))*SUM(Z1919:AD1919)+SUM(S1919:T1919)-AF1919</f>
        <v/>
      </c>
      <c r="AH1919" s="114">
        <f>AG1919&lt;0</f>
        <v/>
      </c>
      <c r="AI1919" s="115">
        <f>IF(A1919=1,FALSE,(AND(AQ1919,AH1919,NOT(AI1918))))</f>
        <v/>
      </c>
      <c r="AJ1919" s="116">
        <f>(b*f_cd/L1919)*(a_1/2*J1919^2+a_2/3*J1919^3+a_3/4*J1919^4+a_4/5*J1919^5+a_5/6*J1919^6)+SUM(Q1919:R1919)</f>
        <v/>
      </c>
      <c r="AK1919">
        <f>AJ1919*(K1919-y+e)</f>
        <v/>
      </c>
      <c r="AL1919" s="118">
        <f>(b*f_cd/(L1919^2))*(a_1/3*J1919^3+a_2/4*J1919^4+a_3/5*J1919^5+a_4/6*J1919^6+a_5/7*J1919^7)+SUM(S1919:T1919)-AK1919</f>
        <v/>
      </c>
      <c r="AM1919" s="114">
        <f>AL1919&gt;0</f>
        <v/>
      </c>
      <c r="AN1919" s="115">
        <f>IF(A1919=1,FALSE,(AND(AQ1919,AM1919,NOT(AN1918))))</f>
        <v/>
      </c>
      <c r="AO1919">
        <f>IF(D1919=1,AND(AH1919,NOT(AI1919)),AND(AM1919,NOT(AN1919)))</f>
        <v/>
      </c>
      <c r="AP1919" s="119">
        <f>IF(D1919=1,AI1919,AN1919)</f>
        <v/>
      </c>
      <c r="AQ1919" s="125">
        <f>ABS(E1919)&lt;$AQ$2</f>
        <v/>
      </c>
      <c r="AS1919">
        <f>IF(AP1919,MAX(AS$3:AS1917)+1,"")</f>
        <v/>
      </c>
    </row>
    <row r="1920">
      <c r="A1920" t="n">
        <v>1830</v>
      </c>
      <c r="B1920" s="131">
        <f>IF(A1920=1,0,IF(AP1920,0.1*ε_cu1cd,0))</f>
        <v/>
      </c>
      <c r="C1920" s="131">
        <f>IF(A1920=1,0.1*ε_cu1cd,C1919+B1919)</f>
        <v/>
      </c>
      <c r="D1920" s="113">
        <f>IF('Нормальний переріз'!$D$68&gt;0,1,2)</f>
        <v/>
      </c>
      <c r="E1920" s="144">
        <f>IF(D1920=1,F1920,G1920)</f>
        <v/>
      </c>
      <c r="F1920" s="124">
        <f>IF(AI1919,0.11*ε_cu1cd,IF(AH1919,F1919*0.01,F1919))</f>
        <v/>
      </c>
      <c r="G1920" s="124">
        <f>IF(AP1919,-0.1*ε_cu1cd,IF(AM1919,G1919*0.01,G1919))</f>
        <v/>
      </c>
      <c r="H1920" s="113">
        <f>IF(A1920=1,E1920,IF(AO1919,H1919-E1919+E1920,IF(AP1919,0.8*H1919,H1919+E1920)))</f>
        <v/>
      </c>
      <c r="I1920" s="169">
        <f>(C1920-H1920)/h</f>
        <v/>
      </c>
      <c r="J1920">
        <f>C1920/(ε_c1cd)</f>
        <v/>
      </c>
      <c r="K1920">
        <f>C1920/I1920</f>
        <v/>
      </c>
      <c r="L1920" s="131">
        <f>I1920/(ε_c1cd)</f>
        <v/>
      </c>
      <c r="M1920">
        <f>I1920*(K1920-Z_s1)</f>
        <v/>
      </c>
      <c r="N1920">
        <f>I1920*(K1920-Z_s2)</f>
        <v/>
      </c>
      <c r="O1920">
        <f>E_s*M1920</f>
        <v/>
      </c>
      <c r="P1920">
        <f>E_s*N1920</f>
        <v/>
      </c>
      <c r="Q1920">
        <f>O1920*A_s1</f>
        <v/>
      </c>
      <c r="R1920">
        <f>P1920*A_s2</f>
        <v/>
      </c>
      <c r="S1920">
        <f>Q1920*($K1920-Z_s1)</f>
        <v/>
      </c>
      <c r="T1920">
        <f>R1920*($K1920-Z_s2)</f>
        <v/>
      </c>
      <c r="U1920">
        <f>(INDIRECT("a_"&amp;U$2)/(U$2+1))*(($C1920^(U$2+1)-$H1920^(U$2+1))/(ε_c1cd^(U$2+1)))</f>
        <v/>
      </c>
      <c r="V1920">
        <f>(INDIRECT("a_"&amp;V$2)/(V$2+1))*(($C1920^(V$2+1)-$H1920^(V$2+1))/(ε_c1cd^(V$2+1)))</f>
        <v/>
      </c>
      <c r="W1920">
        <f>(INDIRECT("a_"&amp;W$2)/(W$2+1))*(($C1920^(W$2+1)-$H1920^(W$2+1))/(ε_c1cd^(W$2+1)))</f>
        <v/>
      </c>
      <c r="X1920">
        <f>(INDIRECT("a_"&amp;X$2)/(X$2+1))*(($C1920^(X$2+1)-$H1920^(X$2+1))/(ε_c1cd^(X$2+1)))</f>
        <v/>
      </c>
      <c r="Y1920">
        <f>(INDIRECT("a_"&amp;Y$2)/(Y$2+1))*(($C1920^(Y$2+1)-$H1920^(Y$2+1))/(ε_c1cd^(Y$2+1)))</f>
        <v/>
      </c>
      <c r="Z1920">
        <f>(INDIRECT("a_"&amp;Z$2)/(Z$2+2))*(($C1920^(Z$2+2)-$H1920^(Z$2+2))/(ε_c1cd^(Z$2+2)))</f>
        <v/>
      </c>
      <c r="AA1920">
        <f>(INDIRECT("a_"&amp;AA$2)/(AA$2+2))*(($C1920^(AA$2+2)-$H1920^(AA$2+2))/(ε_c1cd^(AA$2+2)))</f>
        <v/>
      </c>
      <c r="AB1920">
        <f>(INDIRECT("a_"&amp;AB$2)/(AB$2+2))*(($C1920^(AB$2+2)-$H1920^(AB$2+2))/(ε_c1cd^(AB$2+2)))</f>
        <v/>
      </c>
      <c r="AC1920">
        <f>(INDIRECT("a_"&amp;AC$2)/(AC$2+2))*(($C1920^(AC$2+2)-$H1920^(AC$2+2))/(ε_c1cd^(AC$2+2)))</f>
        <v/>
      </c>
      <c r="AD1920">
        <f>(INDIRECT("a_"&amp;AD$2)/(AD$2+2))*(($C1920^(AD$2+2)-$H1920^(AD$2+2))/(ε_c1cd^(AD$2+2)))</f>
        <v/>
      </c>
      <c r="AE1920" s="111">
        <f>(b*f_cd/L1920)*SUM(U1920:Y1920)+SUM(Q1920:R1920)</f>
        <v/>
      </c>
      <c r="AF1920" s="112">
        <f>AE1920*(K1920-y+e)</f>
        <v/>
      </c>
      <c r="AG1920" s="113">
        <f>(b*f_cd/(L1920^2))*SUM(Z1920:AD1920)+SUM(S1920:T1920)-AF1920</f>
        <v/>
      </c>
      <c r="AH1920" s="114">
        <f>AG1920&lt;0</f>
        <v/>
      </c>
      <c r="AI1920" s="115">
        <f>IF(A1920=1,FALSE,(AND(AQ1920,AH1920,NOT(AI1919))))</f>
        <v/>
      </c>
      <c r="AJ1920" s="116">
        <f>(b*f_cd/L1920)*(a_1/2*J1920^2+a_2/3*J1920^3+a_3/4*J1920^4+a_4/5*J1920^5+a_5/6*J1920^6)+SUM(Q1920:R1920)</f>
        <v/>
      </c>
      <c r="AK1920">
        <f>AJ1920*(K1920-y+e)</f>
        <v/>
      </c>
      <c r="AL1920" s="118">
        <f>(b*f_cd/(L1920^2))*(a_1/3*J1920^3+a_2/4*J1920^4+a_3/5*J1920^5+a_4/6*J1920^6+a_5/7*J1920^7)+SUM(S1920:T1920)-AK1920</f>
        <v/>
      </c>
      <c r="AM1920" s="114">
        <f>AL1920&gt;0</f>
        <v/>
      </c>
      <c r="AN1920" s="115">
        <f>IF(A1920=1,FALSE,(AND(AQ1920,AM1920,NOT(AN1919))))</f>
        <v/>
      </c>
      <c r="AO1920">
        <f>IF(D1920=1,AND(AH1920,NOT(AI1920)),AND(AM1920,NOT(AN1920)))</f>
        <v/>
      </c>
      <c r="AP1920" s="119">
        <f>IF(D1920=1,AI1920,AN1920)</f>
        <v/>
      </c>
      <c r="AQ1920" s="125">
        <f>ABS(E1920)&lt;$AQ$2</f>
        <v/>
      </c>
      <c r="AS1920">
        <f>IF(AP1920,MAX(AS$3:AS1918)+1,"")</f>
        <v/>
      </c>
    </row>
    <row r="1921">
      <c r="A1921" t="n">
        <v>1831</v>
      </c>
      <c r="B1921" s="131">
        <f>IF(A1921=1,0,IF(AP1921,0.1*ε_cu1cd,0))</f>
        <v/>
      </c>
      <c r="C1921" s="131">
        <f>IF(A1921=1,0.1*ε_cu1cd,C1920+B1920)</f>
        <v/>
      </c>
      <c r="D1921" s="113">
        <f>IF('Нормальний переріз'!$D$68&gt;0,1,2)</f>
        <v/>
      </c>
      <c r="E1921" s="144">
        <f>IF(D1921=1,F1921,G1921)</f>
        <v/>
      </c>
      <c r="F1921" s="124">
        <f>IF(AI1920,0.11*ε_cu1cd,IF(AH1920,F1920*0.01,F1920))</f>
        <v/>
      </c>
      <c r="G1921" s="124">
        <f>IF(AP1920,-0.1*ε_cu1cd,IF(AM1920,G1920*0.01,G1920))</f>
        <v/>
      </c>
      <c r="H1921" s="113">
        <f>IF(A1921=1,E1921,IF(AO1920,H1920-E1920+E1921,IF(AP1920,0.8*H1920,H1920+E1921)))</f>
        <v/>
      </c>
      <c r="I1921" s="169">
        <f>(C1921-H1921)/h</f>
        <v/>
      </c>
      <c r="J1921">
        <f>C1921/(ε_c1cd)</f>
        <v/>
      </c>
      <c r="K1921">
        <f>C1921/I1921</f>
        <v/>
      </c>
      <c r="L1921" s="131">
        <f>I1921/(ε_c1cd)</f>
        <v/>
      </c>
      <c r="M1921">
        <f>I1921*(K1921-Z_s1)</f>
        <v/>
      </c>
      <c r="N1921">
        <f>I1921*(K1921-Z_s2)</f>
        <v/>
      </c>
      <c r="O1921">
        <f>E_s*M1921</f>
        <v/>
      </c>
      <c r="P1921">
        <f>E_s*N1921</f>
        <v/>
      </c>
      <c r="Q1921">
        <f>O1921*A_s1</f>
        <v/>
      </c>
      <c r="R1921">
        <f>P1921*A_s2</f>
        <v/>
      </c>
      <c r="S1921">
        <f>Q1921*($K1921-Z_s1)</f>
        <v/>
      </c>
      <c r="T1921">
        <f>R1921*($K1921-Z_s2)</f>
        <v/>
      </c>
      <c r="U1921">
        <f>(INDIRECT("a_"&amp;U$2)/(U$2+1))*(($C1921^(U$2+1)-$H1921^(U$2+1))/(ε_c1cd^(U$2+1)))</f>
        <v/>
      </c>
      <c r="V1921">
        <f>(INDIRECT("a_"&amp;V$2)/(V$2+1))*(($C1921^(V$2+1)-$H1921^(V$2+1))/(ε_c1cd^(V$2+1)))</f>
        <v/>
      </c>
      <c r="W1921">
        <f>(INDIRECT("a_"&amp;W$2)/(W$2+1))*(($C1921^(W$2+1)-$H1921^(W$2+1))/(ε_c1cd^(W$2+1)))</f>
        <v/>
      </c>
      <c r="X1921">
        <f>(INDIRECT("a_"&amp;X$2)/(X$2+1))*(($C1921^(X$2+1)-$H1921^(X$2+1))/(ε_c1cd^(X$2+1)))</f>
        <v/>
      </c>
      <c r="Y1921">
        <f>(INDIRECT("a_"&amp;Y$2)/(Y$2+1))*(($C1921^(Y$2+1)-$H1921^(Y$2+1))/(ε_c1cd^(Y$2+1)))</f>
        <v/>
      </c>
      <c r="Z1921">
        <f>(INDIRECT("a_"&amp;Z$2)/(Z$2+2))*(($C1921^(Z$2+2)-$H1921^(Z$2+2))/(ε_c1cd^(Z$2+2)))</f>
        <v/>
      </c>
      <c r="AA1921">
        <f>(INDIRECT("a_"&amp;AA$2)/(AA$2+2))*(($C1921^(AA$2+2)-$H1921^(AA$2+2))/(ε_c1cd^(AA$2+2)))</f>
        <v/>
      </c>
      <c r="AB1921">
        <f>(INDIRECT("a_"&amp;AB$2)/(AB$2+2))*(($C1921^(AB$2+2)-$H1921^(AB$2+2))/(ε_c1cd^(AB$2+2)))</f>
        <v/>
      </c>
      <c r="AC1921">
        <f>(INDIRECT("a_"&amp;AC$2)/(AC$2+2))*(($C1921^(AC$2+2)-$H1921^(AC$2+2))/(ε_c1cd^(AC$2+2)))</f>
        <v/>
      </c>
      <c r="AD1921">
        <f>(INDIRECT("a_"&amp;AD$2)/(AD$2+2))*(($C1921^(AD$2+2)-$H1921^(AD$2+2))/(ε_c1cd^(AD$2+2)))</f>
        <v/>
      </c>
      <c r="AE1921" s="111">
        <f>(b*f_cd/L1921)*SUM(U1921:Y1921)+SUM(Q1921:R1921)</f>
        <v/>
      </c>
      <c r="AF1921" s="112">
        <f>AE1921*(K1921-y+e)</f>
        <v/>
      </c>
      <c r="AG1921" s="113">
        <f>(b*f_cd/(L1921^2))*SUM(Z1921:AD1921)+SUM(S1921:T1921)-AF1921</f>
        <v/>
      </c>
      <c r="AH1921" s="114">
        <f>AG1921&lt;0</f>
        <v/>
      </c>
      <c r="AI1921" s="115">
        <f>IF(A1921=1,FALSE,(AND(AQ1921,AH1921,NOT(AI1920))))</f>
        <v/>
      </c>
      <c r="AJ1921" s="116">
        <f>(b*f_cd/L1921)*(a_1/2*J1921^2+a_2/3*J1921^3+a_3/4*J1921^4+a_4/5*J1921^5+a_5/6*J1921^6)+SUM(Q1921:R1921)</f>
        <v/>
      </c>
      <c r="AK1921">
        <f>AJ1921*(K1921-y+e)</f>
        <v/>
      </c>
      <c r="AL1921" s="118">
        <f>(b*f_cd/(L1921^2))*(a_1/3*J1921^3+a_2/4*J1921^4+a_3/5*J1921^5+a_4/6*J1921^6+a_5/7*J1921^7)+SUM(S1921:T1921)-AK1921</f>
        <v/>
      </c>
      <c r="AM1921" s="114">
        <f>AL1921&gt;0</f>
        <v/>
      </c>
      <c r="AN1921" s="115">
        <f>IF(A1921=1,FALSE,(AND(AQ1921,AM1921,NOT(AN1920))))</f>
        <v/>
      </c>
      <c r="AO1921">
        <f>IF(D1921=1,AND(AH1921,NOT(AI1921)),AND(AM1921,NOT(AN1921)))</f>
        <v/>
      </c>
      <c r="AP1921" s="119">
        <f>IF(D1921=1,AI1921,AN1921)</f>
        <v/>
      </c>
      <c r="AQ1921" s="125">
        <f>ABS(E1921)&lt;$AQ$2</f>
        <v/>
      </c>
      <c r="AS1921">
        <f>IF(AP1921,MAX(AS$3:AS1919)+1,"")</f>
        <v/>
      </c>
    </row>
    <row r="1922">
      <c r="A1922" t="n">
        <v>1832</v>
      </c>
      <c r="B1922" s="131">
        <f>IF(A1922=1,0,IF(AP1922,0.1*ε_cu1cd,0))</f>
        <v/>
      </c>
      <c r="C1922" s="131">
        <f>IF(A1922=1,0.1*ε_cu1cd,C1921+B1921)</f>
        <v/>
      </c>
      <c r="D1922" s="113">
        <f>IF('Нормальний переріз'!$D$68&gt;0,1,2)</f>
        <v/>
      </c>
      <c r="E1922" s="144">
        <f>IF(D1922=1,F1922,G1922)</f>
        <v/>
      </c>
      <c r="F1922" s="124">
        <f>IF(AI1921,0.11*ε_cu1cd,IF(AH1921,F1921*0.01,F1921))</f>
        <v/>
      </c>
      <c r="G1922" s="124">
        <f>IF(AP1921,-0.1*ε_cu1cd,IF(AM1921,G1921*0.01,G1921))</f>
        <v/>
      </c>
      <c r="H1922" s="113">
        <f>IF(A1922=1,E1922,IF(AO1921,H1921-E1921+E1922,IF(AP1921,0.8*H1921,H1921+E1922)))</f>
        <v/>
      </c>
      <c r="I1922" s="169">
        <f>(C1922-H1922)/h</f>
        <v/>
      </c>
      <c r="J1922">
        <f>C1922/(ε_c1cd)</f>
        <v/>
      </c>
      <c r="K1922">
        <f>C1922/I1922</f>
        <v/>
      </c>
      <c r="L1922" s="131">
        <f>I1922/(ε_c1cd)</f>
        <v/>
      </c>
      <c r="M1922">
        <f>I1922*(K1922-Z_s1)</f>
        <v/>
      </c>
      <c r="N1922">
        <f>I1922*(K1922-Z_s2)</f>
        <v/>
      </c>
      <c r="O1922">
        <f>E_s*M1922</f>
        <v/>
      </c>
      <c r="P1922">
        <f>E_s*N1922</f>
        <v/>
      </c>
      <c r="Q1922">
        <f>O1922*A_s1</f>
        <v/>
      </c>
      <c r="R1922">
        <f>P1922*A_s2</f>
        <v/>
      </c>
      <c r="S1922">
        <f>Q1922*($K1922-Z_s1)</f>
        <v/>
      </c>
      <c r="T1922">
        <f>R1922*($K1922-Z_s2)</f>
        <v/>
      </c>
      <c r="U1922">
        <f>(INDIRECT("a_"&amp;U$2)/(U$2+1))*(($C1922^(U$2+1)-$H1922^(U$2+1))/(ε_c1cd^(U$2+1)))</f>
        <v/>
      </c>
      <c r="V1922">
        <f>(INDIRECT("a_"&amp;V$2)/(V$2+1))*(($C1922^(V$2+1)-$H1922^(V$2+1))/(ε_c1cd^(V$2+1)))</f>
        <v/>
      </c>
      <c r="W1922">
        <f>(INDIRECT("a_"&amp;W$2)/(W$2+1))*(($C1922^(W$2+1)-$H1922^(W$2+1))/(ε_c1cd^(W$2+1)))</f>
        <v/>
      </c>
      <c r="X1922">
        <f>(INDIRECT("a_"&amp;X$2)/(X$2+1))*(($C1922^(X$2+1)-$H1922^(X$2+1))/(ε_c1cd^(X$2+1)))</f>
        <v/>
      </c>
      <c r="Y1922">
        <f>(INDIRECT("a_"&amp;Y$2)/(Y$2+1))*(($C1922^(Y$2+1)-$H1922^(Y$2+1))/(ε_c1cd^(Y$2+1)))</f>
        <v/>
      </c>
      <c r="Z1922">
        <f>(INDIRECT("a_"&amp;Z$2)/(Z$2+2))*(($C1922^(Z$2+2)-$H1922^(Z$2+2))/(ε_c1cd^(Z$2+2)))</f>
        <v/>
      </c>
      <c r="AA1922">
        <f>(INDIRECT("a_"&amp;AA$2)/(AA$2+2))*(($C1922^(AA$2+2)-$H1922^(AA$2+2))/(ε_c1cd^(AA$2+2)))</f>
        <v/>
      </c>
      <c r="AB1922">
        <f>(INDIRECT("a_"&amp;AB$2)/(AB$2+2))*(($C1922^(AB$2+2)-$H1922^(AB$2+2))/(ε_c1cd^(AB$2+2)))</f>
        <v/>
      </c>
      <c r="AC1922">
        <f>(INDIRECT("a_"&amp;AC$2)/(AC$2+2))*(($C1922^(AC$2+2)-$H1922^(AC$2+2))/(ε_c1cd^(AC$2+2)))</f>
        <v/>
      </c>
      <c r="AD1922">
        <f>(INDIRECT("a_"&amp;AD$2)/(AD$2+2))*(($C1922^(AD$2+2)-$H1922^(AD$2+2))/(ε_c1cd^(AD$2+2)))</f>
        <v/>
      </c>
      <c r="AE1922" s="111">
        <f>(b*f_cd/L1922)*SUM(U1922:Y1922)+SUM(Q1922:R1922)</f>
        <v/>
      </c>
      <c r="AF1922" s="112">
        <f>AE1922*(K1922-y+e)</f>
        <v/>
      </c>
      <c r="AG1922" s="113">
        <f>(b*f_cd/(L1922^2))*SUM(Z1922:AD1922)+SUM(S1922:T1922)-AF1922</f>
        <v/>
      </c>
      <c r="AH1922" s="114">
        <f>AG1922&lt;0</f>
        <v/>
      </c>
      <c r="AI1922" s="115">
        <f>IF(A1922=1,FALSE,(AND(AQ1922,AH1922,NOT(AI1921))))</f>
        <v/>
      </c>
      <c r="AJ1922" s="116">
        <f>(b*f_cd/L1922)*(a_1/2*J1922^2+a_2/3*J1922^3+a_3/4*J1922^4+a_4/5*J1922^5+a_5/6*J1922^6)+SUM(Q1922:R1922)</f>
        <v/>
      </c>
      <c r="AK1922">
        <f>AJ1922*(K1922-y+e)</f>
        <v/>
      </c>
      <c r="AL1922" s="118">
        <f>(b*f_cd/(L1922^2))*(a_1/3*J1922^3+a_2/4*J1922^4+a_3/5*J1922^5+a_4/6*J1922^6+a_5/7*J1922^7)+SUM(S1922:T1922)-AK1922</f>
        <v/>
      </c>
      <c r="AM1922" s="114">
        <f>AL1922&gt;0</f>
        <v/>
      </c>
      <c r="AN1922" s="115">
        <f>IF(A1922=1,FALSE,(AND(AQ1922,AM1922,NOT(AN1921))))</f>
        <v/>
      </c>
      <c r="AO1922">
        <f>IF(D1922=1,AND(AH1922,NOT(AI1922)),AND(AM1922,NOT(AN1922)))</f>
        <v/>
      </c>
      <c r="AP1922" s="119">
        <f>IF(D1922=1,AI1922,AN1922)</f>
        <v/>
      </c>
      <c r="AQ1922" s="125">
        <f>ABS(E1922)&lt;$AQ$2</f>
        <v/>
      </c>
      <c r="AS1922">
        <f>IF(AP1922,MAX(AS$3:AS1920)+1,"")</f>
        <v/>
      </c>
    </row>
    <row r="1923">
      <c r="A1923" t="n">
        <v>1833</v>
      </c>
      <c r="B1923" s="131">
        <f>IF(A1923=1,0,IF(AP1923,0.1*ε_cu1cd,0))</f>
        <v/>
      </c>
      <c r="C1923" s="131">
        <f>IF(A1923=1,0.1*ε_cu1cd,C1922+B1922)</f>
        <v/>
      </c>
      <c r="D1923" s="113">
        <f>IF('Нормальний переріз'!$D$68&gt;0,1,2)</f>
        <v/>
      </c>
      <c r="E1923" s="144">
        <f>IF(D1923=1,F1923,G1923)</f>
        <v/>
      </c>
      <c r="F1923" s="124">
        <f>IF(AI1922,0.11*ε_cu1cd,IF(AH1922,F1922*0.01,F1922))</f>
        <v/>
      </c>
      <c r="G1923" s="124">
        <f>IF(AP1922,-0.1*ε_cu1cd,IF(AM1922,G1922*0.01,G1922))</f>
        <v/>
      </c>
      <c r="H1923" s="113">
        <f>IF(A1923=1,E1923,IF(AO1922,H1922-E1922+E1923,IF(AP1922,0.8*H1922,H1922+E1923)))</f>
        <v/>
      </c>
      <c r="I1923" s="169">
        <f>(C1923-H1923)/h</f>
        <v/>
      </c>
      <c r="J1923">
        <f>C1923/(ε_c1cd)</f>
        <v/>
      </c>
      <c r="K1923">
        <f>C1923/I1923</f>
        <v/>
      </c>
      <c r="L1923" s="131">
        <f>I1923/(ε_c1cd)</f>
        <v/>
      </c>
      <c r="M1923">
        <f>I1923*(K1923-Z_s1)</f>
        <v/>
      </c>
      <c r="N1923">
        <f>I1923*(K1923-Z_s2)</f>
        <v/>
      </c>
      <c r="O1923">
        <f>E_s*M1923</f>
        <v/>
      </c>
      <c r="P1923">
        <f>E_s*N1923</f>
        <v/>
      </c>
      <c r="Q1923">
        <f>O1923*A_s1</f>
        <v/>
      </c>
      <c r="R1923">
        <f>P1923*A_s2</f>
        <v/>
      </c>
      <c r="S1923">
        <f>Q1923*($K1923-Z_s1)</f>
        <v/>
      </c>
      <c r="T1923">
        <f>R1923*($K1923-Z_s2)</f>
        <v/>
      </c>
      <c r="U1923">
        <f>(INDIRECT("a_"&amp;U$2)/(U$2+1))*(($C1923^(U$2+1)-$H1923^(U$2+1))/(ε_c1cd^(U$2+1)))</f>
        <v/>
      </c>
      <c r="V1923">
        <f>(INDIRECT("a_"&amp;V$2)/(V$2+1))*(($C1923^(V$2+1)-$H1923^(V$2+1))/(ε_c1cd^(V$2+1)))</f>
        <v/>
      </c>
      <c r="W1923">
        <f>(INDIRECT("a_"&amp;W$2)/(W$2+1))*(($C1923^(W$2+1)-$H1923^(W$2+1))/(ε_c1cd^(W$2+1)))</f>
        <v/>
      </c>
      <c r="X1923">
        <f>(INDIRECT("a_"&amp;X$2)/(X$2+1))*(($C1923^(X$2+1)-$H1923^(X$2+1))/(ε_c1cd^(X$2+1)))</f>
        <v/>
      </c>
      <c r="Y1923">
        <f>(INDIRECT("a_"&amp;Y$2)/(Y$2+1))*(($C1923^(Y$2+1)-$H1923^(Y$2+1))/(ε_c1cd^(Y$2+1)))</f>
        <v/>
      </c>
      <c r="Z1923">
        <f>(INDIRECT("a_"&amp;Z$2)/(Z$2+2))*(($C1923^(Z$2+2)-$H1923^(Z$2+2))/(ε_c1cd^(Z$2+2)))</f>
        <v/>
      </c>
      <c r="AA1923">
        <f>(INDIRECT("a_"&amp;AA$2)/(AA$2+2))*(($C1923^(AA$2+2)-$H1923^(AA$2+2))/(ε_c1cd^(AA$2+2)))</f>
        <v/>
      </c>
      <c r="AB1923">
        <f>(INDIRECT("a_"&amp;AB$2)/(AB$2+2))*(($C1923^(AB$2+2)-$H1923^(AB$2+2))/(ε_c1cd^(AB$2+2)))</f>
        <v/>
      </c>
      <c r="AC1923">
        <f>(INDIRECT("a_"&amp;AC$2)/(AC$2+2))*(($C1923^(AC$2+2)-$H1923^(AC$2+2))/(ε_c1cd^(AC$2+2)))</f>
        <v/>
      </c>
      <c r="AD1923">
        <f>(INDIRECT("a_"&amp;AD$2)/(AD$2+2))*(($C1923^(AD$2+2)-$H1923^(AD$2+2))/(ε_c1cd^(AD$2+2)))</f>
        <v/>
      </c>
      <c r="AE1923" s="111">
        <f>(b*f_cd/L1923)*SUM(U1923:Y1923)+SUM(Q1923:R1923)</f>
        <v/>
      </c>
      <c r="AF1923" s="112">
        <f>AE1923*(K1923-y+e)</f>
        <v/>
      </c>
      <c r="AG1923" s="113">
        <f>(b*f_cd/(L1923^2))*SUM(Z1923:AD1923)+SUM(S1923:T1923)-AF1923</f>
        <v/>
      </c>
      <c r="AH1923" s="114">
        <f>AG1923&lt;0</f>
        <v/>
      </c>
      <c r="AI1923" s="115">
        <f>IF(A1923=1,FALSE,(AND(AQ1923,AH1923,NOT(AI1922))))</f>
        <v/>
      </c>
      <c r="AJ1923" s="116">
        <f>(b*f_cd/L1923)*(a_1/2*J1923^2+a_2/3*J1923^3+a_3/4*J1923^4+a_4/5*J1923^5+a_5/6*J1923^6)+SUM(Q1923:R1923)</f>
        <v/>
      </c>
      <c r="AK1923">
        <f>AJ1923*(K1923-y+e)</f>
        <v/>
      </c>
      <c r="AL1923" s="118">
        <f>(b*f_cd/(L1923^2))*(a_1/3*J1923^3+a_2/4*J1923^4+a_3/5*J1923^5+a_4/6*J1923^6+a_5/7*J1923^7)+SUM(S1923:T1923)-AK1923</f>
        <v/>
      </c>
      <c r="AM1923" s="114">
        <f>AL1923&gt;0</f>
        <v/>
      </c>
      <c r="AN1923" s="115">
        <f>IF(A1923=1,FALSE,(AND(AQ1923,AM1923,NOT(AN1922))))</f>
        <v/>
      </c>
      <c r="AO1923">
        <f>IF(D1923=1,AND(AH1923,NOT(AI1923)),AND(AM1923,NOT(AN1923)))</f>
        <v/>
      </c>
      <c r="AP1923" s="119">
        <f>IF(D1923=1,AI1923,AN1923)</f>
        <v/>
      </c>
      <c r="AQ1923" s="125">
        <f>ABS(E1923)&lt;$AQ$2</f>
        <v/>
      </c>
      <c r="AS1923">
        <f>IF(AP1923,MAX(AS$3:AS1921)+1,"")</f>
        <v/>
      </c>
    </row>
    <row r="1924">
      <c r="A1924" t="n">
        <v>1834</v>
      </c>
      <c r="B1924" s="131">
        <f>IF(A1924=1,0,IF(AP1924,0.1*ε_cu1cd,0))</f>
        <v/>
      </c>
      <c r="C1924" s="131">
        <f>IF(A1924=1,0.1*ε_cu1cd,C1923+B1923)</f>
        <v/>
      </c>
      <c r="D1924" s="113">
        <f>IF('Нормальний переріз'!$D$68&gt;0,1,2)</f>
        <v/>
      </c>
      <c r="E1924" s="144">
        <f>IF(D1924=1,F1924,G1924)</f>
        <v/>
      </c>
      <c r="F1924" s="124">
        <f>IF(AI1923,0.11*ε_cu1cd,IF(AH1923,F1923*0.01,F1923))</f>
        <v/>
      </c>
      <c r="G1924" s="124">
        <f>IF(AP1923,-0.1*ε_cu1cd,IF(AM1923,G1923*0.01,G1923))</f>
        <v/>
      </c>
      <c r="H1924" s="113">
        <f>IF(A1924=1,E1924,IF(AO1923,H1923-E1923+E1924,IF(AP1923,0.8*H1923,H1923+E1924)))</f>
        <v/>
      </c>
      <c r="I1924" s="169">
        <f>(C1924-H1924)/h</f>
        <v/>
      </c>
      <c r="J1924">
        <f>C1924/(ε_c1cd)</f>
        <v/>
      </c>
      <c r="K1924">
        <f>C1924/I1924</f>
        <v/>
      </c>
      <c r="L1924" s="131">
        <f>I1924/(ε_c1cd)</f>
        <v/>
      </c>
      <c r="M1924">
        <f>I1924*(K1924-Z_s1)</f>
        <v/>
      </c>
      <c r="N1924">
        <f>I1924*(K1924-Z_s2)</f>
        <v/>
      </c>
      <c r="O1924">
        <f>E_s*M1924</f>
        <v/>
      </c>
      <c r="P1924">
        <f>E_s*N1924</f>
        <v/>
      </c>
      <c r="Q1924">
        <f>O1924*A_s1</f>
        <v/>
      </c>
      <c r="R1924">
        <f>P1924*A_s2</f>
        <v/>
      </c>
      <c r="S1924">
        <f>Q1924*($K1924-Z_s1)</f>
        <v/>
      </c>
      <c r="T1924">
        <f>R1924*($K1924-Z_s2)</f>
        <v/>
      </c>
      <c r="U1924">
        <f>(INDIRECT("a_"&amp;U$2)/(U$2+1))*(($C1924^(U$2+1)-$H1924^(U$2+1))/(ε_c1cd^(U$2+1)))</f>
        <v/>
      </c>
      <c r="V1924">
        <f>(INDIRECT("a_"&amp;V$2)/(V$2+1))*(($C1924^(V$2+1)-$H1924^(V$2+1))/(ε_c1cd^(V$2+1)))</f>
        <v/>
      </c>
      <c r="W1924">
        <f>(INDIRECT("a_"&amp;W$2)/(W$2+1))*(($C1924^(W$2+1)-$H1924^(W$2+1))/(ε_c1cd^(W$2+1)))</f>
        <v/>
      </c>
      <c r="X1924">
        <f>(INDIRECT("a_"&amp;X$2)/(X$2+1))*(($C1924^(X$2+1)-$H1924^(X$2+1))/(ε_c1cd^(X$2+1)))</f>
        <v/>
      </c>
      <c r="Y1924">
        <f>(INDIRECT("a_"&amp;Y$2)/(Y$2+1))*(($C1924^(Y$2+1)-$H1924^(Y$2+1))/(ε_c1cd^(Y$2+1)))</f>
        <v/>
      </c>
      <c r="Z1924">
        <f>(INDIRECT("a_"&amp;Z$2)/(Z$2+2))*(($C1924^(Z$2+2)-$H1924^(Z$2+2))/(ε_c1cd^(Z$2+2)))</f>
        <v/>
      </c>
      <c r="AA1924">
        <f>(INDIRECT("a_"&amp;AA$2)/(AA$2+2))*(($C1924^(AA$2+2)-$H1924^(AA$2+2))/(ε_c1cd^(AA$2+2)))</f>
        <v/>
      </c>
      <c r="AB1924">
        <f>(INDIRECT("a_"&amp;AB$2)/(AB$2+2))*(($C1924^(AB$2+2)-$H1924^(AB$2+2))/(ε_c1cd^(AB$2+2)))</f>
        <v/>
      </c>
      <c r="AC1924">
        <f>(INDIRECT("a_"&amp;AC$2)/(AC$2+2))*(($C1924^(AC$2+2)-$H1924^(AC$2+2))/(ε_c1cd^(AC$2+2)))</f>
        <v/>
      </c>
      <c r="AD1924">
        <f>(INDIRECT("a_"&amp;AD$2)/(AD$2+2))*(($C1924^(AD$2+2)-$H1924^(AD$2+2))/(ε_c1cd^(AD$2+2)))</f>
        <v/>
      </c>
      <c r="AE1924" s="111">
        <f>(b*f_cd/L1924)*SUM(U1924:Y1924)+SUM(Q1924:R1924)</f>
        <v/>
      </c>
      <c r="AF1924" s="112">
        <f>AE1924*(K1924-y+e)</f>
        <v/>
      </c>
      <c r="AG1924" s="113">
        <f>(b*f_cd/(L1924^2))*SUM(Z1924:AD1924)+SUM(S1924:T1924)-AF1924</f>
        <v/>
      </c>
      <c r="AH1924" s="114">
        <f>AG1924&lt;0</f>
        <v/>
      </c>
      <c r="AI1924" s="115">
        <f>IF(A1924=1,FALSE,(AND(AQ1924,AH1924,NOT(AI1923))))</f>
        <v/>
      </c>
      <c r="AJ1924" s="116">
        <f>(b*f_cd/L1924)*(a_1/2*J1924^2+a_2/3*J1924^3+a_3/4*J1924^4+a_4/5*J1924^5+a_5/6*J1924^6)+SUM(Q1924:R1924)</f>
        <v/>
      </c>
      <c r="AK1924">
        <f>AJ1924*(K1924-y+e)</f>
        <v/>
      </c>
      <c r="AL1924" s="118">
        <f>(b*f_cd/(L1924^2))*(a_1/3*J1924^3+a_2/4*J1924^4+a_3/5*J1924^5+a_4/6*J1924^6+a_5/7*J1924^7)+SUM(S1924:T1924)-AK1924</f>
        <v/>
      </c>
      <c r="AM1924" s="114">
        <f>AL1924&gt;0</f>
        <v/>
      </c>
      <c r="AN1924" s="115">
        <f>IF(A1924=1,FALSE,(AND(AQ1924,AM1924,NOT(AN1923))))</f>
        <v/>
      </c>
      <c r="AO1924">
        <f>IF(D1924=1,AND(AH1924,NOT(AI1924)),AND(AM1924,NOT(AN1924)))</f>
        <v/>
      </c>
      <c r="AP1924" s="119">
        <f>IF(D1924=1,AI1924,AN1924)</f>
        <v/>
      </c>
      <c r="AQ1924" s="125">
        <f>ABS(E1924)&lt;$AQ$2</f>
        <v/>
      </c>
      <c r="AS1924">
        <f>IF(AP1924,MAX(AS$3:AS1922)+1,"")</f>
        <v/>
      </c>
    </row>
    <row r="1925">
      <c r="A1925" t="n">
        <v>1835</v>
      </c>
      <c r="B1925" s="131">
        <f>IF(A1925=1,0,IF(AP1925,0.1*ε_cu1cd,0))</f>
        <v/>
      </c>
      <c r="C1925" s="131">
        <f>IF(A1925=1,0.1*ε_cu1cd,C1924+B1924)</f>
        <v/>
      </c>
      <c r="D1925" s="113">
        <f>IF('Нормальний переріз'!$D$68&gt;0,1,2)</f>
        <v/>
      </c>
      <c r="E1925" s="144">
        <f>IF(D1925=1,F1925,G1925)</f>
        <v/>
      </c>
      <c r="F1925" s="124">
        <f>IF(AI1924,0.11*ε_cu1cd,IF(AH1924,F1924*0.01,F1924))</f>
        <v/>
      </c>
      <c r="G1925" s="124">
        <f>IF(AP1924,-0.1*ε_cu1cd,IF(AM1924,G1924*0.01,G1924))</f>
        <v/>
      </c>
      <c r="H1925" s="113">
        <f>IF(A1925=1,E1925,IF(AO1924,H1924-E1924+E1925,IF(AP1924,0.8*H1924,H1924+E1925)))</f>
        <v/>
      </c>
      <c r="I1925" s="169">
        <f>(C1925-H1925)/h</f>
        <v/>
      </c>
      <c r="J1925">
        <f>C1925/(ε_c1cd)</f>
        <v/>
      </c>
      <c r="K1925">
        <f>C1925/I1925</f>
        <v/>
      </c>
      <c r="L1925" s="131">
        <f>I1925/(ε_c1cd)</f>
        <v/>
      </c>
      <c r="M1925">
        <f>I1925*(K1925-Z_s1)</f>
        <v/>
      </c>
      <c r="N1925">
        <f>I1925*(K1925-Z_s2)</f>
        <v/>
      </c>
      <c r="O1925">
        <f>E_s*M1925</f>
        <v/>
      </c>
      <c r="P1925">
        <f>E_s*N1925</f>
        <v/>
      </c>
      <c r="Q1925">
        <f>O1925*A_s1</f>
        <v/>
      </c>
      <c r="R1925">
        <f>P1925*A_s2</f>
        <v/>
      </c>
      <c r="S1925">
        <f>Q1925*($K1925-Z_s1)</f>
        <v/>
      </c>
      <c r="T1925">
        <f>R1925*($K1925-Z_s2)</f>
        <v/>
      </c>
      <c r="U1925">
        <f>(INDIRECT("a_"&amp;U$2)/(U$2+1))*(($C1925^(U$2+1)-$H1925^(U$2+1))/(ε_c1cd^(U$2+1)))</f>
        <v/>
      </c>
      <c r="V1925">
        <f>(INDIRECT("a_"&amp;V$2)/(V$2+1))*(($C1925^(V$2+1)-$H1925^(V$2+1))/(ε_c1cd^(V$2+1)))</f>
        <v/>
      </c>
      <c r="W1925">
        <f>(INDIRECT("a_"&amp;W$2)/(W$2+1))*(($C1925^(W$2+1)-$H1925^(W$2+1))/(ε_c1cd^(W$2+1)))</f>
        <v/>
      </c>
      <c r="X1925">
        <f>(INDIRECT("a_"&amp;X$2)/(X$2+1))*(($C1925^(X$2+1)-$H1925^(X$2+1))/(ε_c1cd^(X$2+1)))</f>
        <v/>
      </c>
      <c r="Y1925">
        <f>(INDIRECT("a_"&amp;Y$2)/(Y$2+1))*(($C1925^(Y$2+1)-$H1925^(Y$2+1))/(ε_c1cd^(Y$2+1)))</f>
        <v/>
      </c>
      <c r="Z1925">
        <f>(INDIRECT("a_"&amp;Z$2)/(Z$2+2))*(($C1925^(Z$2+2)-$H1925^(Z$2+2))/(ε_c1cd^(Z$2+2)))</f>
        <v/>
      </c>
      <c r="AA1925">
        <f>(INDIRECT("a_"&amp;AA$2)/(AA$2+2))*(($C1925^(AA$2+2)-$H1925^(AA$2+2))/(ε_c1cd^(AA$2+2)))</f>
        <v/>
      </c>
      <c r="AB1925">
        <f>(INDIRECT("a_"&amp;AB$2)/(AB$2+2))*(($C1925^(AB$2+2)-$H1925^(AB$2+2))/(ε_c1cd^(AB$2+2)))</f>
        <v/>
      </c>
      <c r="AC1925">
        <f>(INDIRECT("a_"&amp;AC$2)/(AC$2+2))*(($C1925^(AC$2+2)-$H1925^(AC$2+2))/(ε_c1cd^(AC$2+2)))</f>
        <v/>
      </c>
      <c r="AD1925">
        <f>(INDIRECT("a_"&amp;AD$2)/(AD$2+2))*(($C1925^(AD$2+2)-$H1925^(AD$2+2))/(ε_c1cd^(AD$2+2)))</f>
        <v/>
      </c>
      <c r="AE1925" s="111">
        <f>(b*f_cd/L1925)*SUM(U1925:Y1925)+SUM(Q1925:R1925)</f>
        <v/>
      </c>
      <c r="AF1925" s="112">
        <f>AE1925*(K1925-y+e)</f>
        <v/>
      </c>
      <c r="AG1925" s="113">
        <f>(b*f_cd/(L1925^2))*SUM(Z1925:AD1925)+SUM(S1925:T1925)-AF1925</f>
        <v/>
      </c>
      <c r="AH1925" s="114">
        <f>AG1925&lt;0</f>
        <v/>
      </c>
      <c r="AI1925" s="115">
        <f>IF(A1925=1,FALSE,(AND(AQ1925,AH1925,NOT(AI1924))))</f>
        <v/>
      </c>
      <c r="AJ1925" s="116">
        <f>(b*f_cd/L1925)*(a_1/2*J1925^2+a_2/3*J1925^3+a_3/4*J1925^4+a_4/5*J1925^5+a_5/6*J1925^6)+SUM(Q1925:R1925)</f>
        <v/>
      </c>
      <c r="AK1925">
        <f>AJ1925*(K1925-y+e)</f>
        <v/>
      </c>
      <c r="AL1925" s="118">
        <f>(b*f_cd/(L1925^2))*(a_1/3*J1925^3+a_2/4*J1925^4+a_3/5*J1925^5+a_4/6*J1925^6+a_5/7*J1925^7)+SUM(S1925:T1925)-AK1925</f>
        <v/>
      </c>
      <c r="AM1925" s="114">
        <f>AL1925&gt;0</f>
        <v/>
      </c>
      <c r="AN1925" s="115">
        <f>IF(A1925=1,FALSE,(AND(AQ1925,AM1925,NOT(AN1924))))</f>
        <v/>
      </c>
      <c r="AO1925">
        <f>IF(D1925=1,AND(AH1925,NOT(AI1925)),AND(AM1925,NOT(AN1925)))</f>
        <v/>
      </c>
      <c r="AP1925" s="119">
        <f>IF(D1925=1,AI1925,AN1925)</f>
        <v/>
      </c>
      <c r="AQ1925" s="125">
        <f>ABS(E1925)&lt;$AQ$2</f>
        <v/>
      </c>
      <c r="AS1925">
        <f>IF(AP1925,MAX(AS$3:AS1923)+1,"")</f>
        <v/>
      </c>
    </row>
    <row r="1926">
      <c r="A1926" t="n">
        <v>1836</v>
      </c>
      <c r="B1926" s="131">
        <f>IF(A1926=1,0,IF(AP1926,0.1*ε_cu1cd,0))</f>
        <v/>
      </c>
      <c r="C1926" s="131">
        <f>IF(A1926=1,0.1*ε_cu1cd,C1925+B1925)</f>
        <v/>
      </c>
      <c r="D1926" s="113">
        <f>IF('Нормальний переріз'!$D$68&gt;0,1,2)</f>
        <v/>
      </c>
      <c r="E1926" s="144">
        <f>IF(D1926=1,F1926,G1926)</f>
        <v/>
      </c>
      <c r="F1926" s="124">
        <f>IF(AI1925,0.11*ε_cu1cd,IF(AH1925,F1925*0.01,F1925))</f>
        <v/>
      </c>
      <c r="G1926" s="124">
        <f>IF(AP1925,-0.1*ε_cu1cd,IF(AM1925,G1925*0.01,G1925))</f>
        <v/>
      </c>
      <c r="H1926" s="113">
        <f>IF(A1926=1,E1926,IF(AO1925,H1925-E1925+E1926,IF(AP1925,0.8*H1925,H1925+E1926)))</f>
        <v/>
      </c>
      <c r="I1926" s="169">
        <f>(C1926-H1926)/h</f>
        <v/>
      </c>
      <c r="J1926">
        <f>C1926/(ε_c1cd)</f>
        <v/>
      </c>
      <c r="K1926">
        <f>C1926/I1926</f>
        <v/>
      </c>
      <c r="L1926" s="131">
        <f>I1926/(ε_c1cd)</f>
        <v/>
      </c>
      <c r="M1926">
        <f>I1926*(K1926-Z_s1)</f>
        <v/>
      </c>
      <c r="N1926">
        <f>I1926*(K1926-Z_s2)</f>
        <v/>
      </c>
      <c r="O1926">
        <f>E_s*M1926</f>
        <v/>
      </c>
      <c r="P1926">
        <f>E_s*N1926</f>
        <v/>
      </c>
      <c r="Q1926">
        <f>O1926*A_s1</f>
        <v/>
      </c>
      <c r="R1926">
        <f>P1926*A_s2</f>
        <v/>
      </c>
      <c r="S1926">
        <f>Q1926*($K1926-Z_s1)</f>
        <v/>
      </c>
      <c r="T1926">
        <f>R1926*($K1926-Z_s2)</f>
        <v/>
      </c>
      <c r="U1926">
        <f>(INDIRECT("a_"&amp;U$2)/(U$2+1))*(($C1926^(U$2+1)-$H1926^(U$2+1))/(ε_c1cd^(U$2+1)))</f>
        <v/>
      </c>
      <c r="V1926">
        <f>(INDIRECT("a_"&amp;V$2)/(V$2+1))*(($C1926^(V$2+1)-$H1926^(V$2+1))/(ε_c1cd^(V$2+1)))</f>
        <v/>
      </c>
      <c r="W1926">
        <f>(INDIRECT("a_"&amp;W$2)/(W$2+1))*(($C1926^(W$2+1)-$H1926^(W$2+1))/(ε_c1cd^(W$2+1)))</f>
        <v/>
      </c>
      <c r="X1926">
        <f>(INDIRECT("a_"&amp;X$2)/(X$2+1))*(($C1926^(X$2+1)-$H1926^(X$2+1))/(ε_c1cd^(X$2+1)))</f>
        <v/>
      </c>
      <c r="Y1926">
        <f>(INDIRECT("a_"&amp;Y$2)/(Y$2+1))*(($C1926^(Y$2+1)-$H1926^(Y$2+1))/(ε_c1cd^(Y$2+1)))</f>
        <v/>
      </c>
      <c r="Z1926">
        <f>(INDIRECT("a_"&amp;Z$2)/(Z$2+2))*(($C1926^(Z$2+2)-$H1926^(Z$2+2))/(ε_c1cd^(Z$2+2)))</f>
        <v/>
      </c>
      <c r="AA1926">
        <f>(INDIRECT("a_"&amp;AA$2)/(AA$2+2))*(($C1926^(AA$2+2)-$H1926^(AA$2+2))/(ε_c1cd^(AA$2+2)))</f>
        <v/>
      </c>
      <c r="AB1926">
        <f>(INDIRECT("a_"&amp;AB$2)/(AB$2+2))*(($C1926^(AB$2+2)-$H1926^(AB$2+2))/(ε_c1cd^(AB$2+2)))</f>
        <v/>
      </c>
      <c r="AC1926">
        <f>(INDIRECT("a_"&amp;AC$2)/(AC$2+2))*(($C1926^(AC$2+2)-$H1926^(AC$2+2))/(ε_c1cd^(AC$2+2)))</f>
        <v/>
      </c>
      <c r="AD1926">
        <f>(INDIRECT("a_"&amp;AD$2)/(AD$2+2))*(($C1926^(AD$2+2)-$H1926^(AD$2+2))/(ε_c1cd^(AD$2+2)))</f>
        <v/>
      </c>
      <c r="AE1926" s="111">
        <f>(b*f_cd/L1926)*SUM(U1926:Y1926)+SUM(Q1926:R1926)</f>
        <v/>
      </c>
      <c r="AF1926" s="112">
        <f>AE1926*(K1926-y+e)</f>
        <v/>
      </c>
      <c r="AG1926" s="113">
        <f>(b*f_cd/(L1926^2))*SUM(Z1926:AD1926)+SUM(S1926:T1926)-AF1926</f>
        <v/>
      </c>
      <c r="AH1926" s="114">
        <f>AG1926&lt;0</f>
        <v/>
      </c>
      <c r="AI1926" s="115">
        <f>IF(A1926=1,FALSE,(AND(AQ1926,AH1926,NOT(AI1925))))</f>
        <v/>
      </c>
      <c r="AJ1926" s="116">
        <f>(b*f_cd/L1926)*(a_1/2*J1926^2+a_2/3*J1926^3+a_3/4*J1926^4+a_4/5*J1926^5+a_5/6*J1926^6)+SUM(Q1926:R1926)</f>
        <v/>
      </c>
      <c r="AK1926">
        <f>AJ1926*(K1926-y+e)</f>
        <v/>
      </c>
      <c r="AL1926" s="118">
        <f>(b*f_cd/(L1926^2))*(a_1/3*J1926^3+a_2/4*J1926^4+a_3/5*J1926^5+a_4/6*J1926^6+a_5/7*J1926^7)+SUM(S1926:T1926)-AK1926</f>
        <v/>
      </c>
      <c r="AM1926" s="114">
        <f>AL1926&gt;0</f>
        <v/>
      </c>
      <c r="AN1926" s="115">
        <f>IF(A1926=1,FALSE,(AND(AQ1926,AM1926,NOT(AN1925))))</f>
        <v/>
      </c>
      <c r="AO1926">
        <f>IF(D1926=1,AND(AH1926,NOT(AI1926)),AND(AM1926,NOT(AN1926)))</f>
        <v/>
      </c>
      <c r="AP1926" s="119">
        <f>IF(D1926=1,AI1926,AN1926)</f>
        <v/>
      </c>
      <c r="AQ1926" s="125">
        <f>ABS(E1926)&lt;$AQ$2</f>
        <v/>
      </c>
      <c r="AS1926">
        <f>IF(AP1926,MAX(AS$3:AS1924)+1,"")</f>
        <v/>
      </c>
    </row>
    <row r="1927">
      <c r="A1927" t="n">
        <v>1837</v>
      </c>
      <c r="B1927" s="131">
        <f>IF(A1927=1,0,IF(AP1927,0.1*ε_cu1cd,0))</f>
        <v/>
      </c>
      <c r="C1927" s="131">
        <f>IF(A1927=1,0.1*ε_cu1cd,C1926+B1926)</f>
        <v/>
      </c>
      <c r="D1927" s="113">
        <f>IF('Нормальний переріз'!$D$68&gt;0,1,2)</f>
        <v/>
      </c>
      <c r="E1927" s="144">
        <f>IF(D1927=1,F1927,G1927)</f>
        <v/>
      </c>
      <c r="F1927" s="124">
        <f>IF(AI1926,0.11*ε_cu1cd,IF(AH1926,F1926*0.01,F1926))</f>
        <v/>
      </c>
      <c r="G1927" s="124">
        <f>IF(AP1926,-0.1*ε_cu1cd,IF(AM1926,G1926*0.01,G1926))</f>
        <v/>
      </c>
      <c r="H1927" s="113">
        <f>IF(A1927=1,E1927,IF(AO1926,H1926-E1926+E1927,IF(AP1926,0.8*H1926,H1926+E1927)))</f>
        <v/>
      </c>
      <c r="I1927" s="169">
        <f>(C1927-H1927)/h</f>
        <v/>
      </c>
      <c r="J1927">
        <f>C1927/(ε_c1cd)</f>
        <v/>
      </c>
      <c r="K1927">
        <f>C1927/I1927</f>
        <v/>
      </c>
      <c r="L1927" s="131">
        <f>I1927/(ε_c1cd)</f>
        <v/>
      </c>
      <c r="M1927">
        <f>I1927*(K1927-Z_s1)</f>
        <v/>
      </c>
      <c r="N1927">
        <f>I1927*(K1927-Z_s2)</f>
        <v/>
      </c>
      <c r="O1927">
        <f>E_s*M1927</f>
        <v/>
      </c>
      <c r="P1927">
        <f>E_s*N1927</f>
        <v/>
      </c>
      <c r="Q1927">
        <f>O1927*A_s1</f>
        <v/>
      </c>
      <c r="R1927">
        <f>P1927*A_s2</f>
        <v/>
      </c>
      <c r="S1927">
        <f>Q1927*($K1927-Z_s1)</f>
        <v/>
      </c>
      <c r="T1927">
        <f>R1927*($K1927-Z_s2)</f>
        <v/>
      </c>
      <c r="U1927">
        <f>(INDIRECT("a_"&amp;U$2)/(U$2+1))*(($C1927^(U$2+1)-$H1927^(U$2+1))/(ε_c1cd^(U$2+1)))</f>
        <v/>
      </c>
      <c r="V1927">
        <f>(INDIRECT("a_"&amp;V$2)/(V$2+1))*(($C1927^(V$2+1)-$H1927^(V$2+1))/(ε_c1cd^(V$2+1)))</f>
        <v/>
      </c>
      <c r="W1927">
        <f>(INDIRECT("a_"&amp;W$2)/(W$2+1))*(($C1927^(W$2+1)-$H1927^(W$2+1))/(ε_c1cd^(W$2+1)))</f>
        <v/>
      </c>
      <c r="X1927">
        <f>(INDIRECT("a_"&amp;X$2)/(X$2+1))*(($C1927^(X$2+1)-$H1927^(X$2+1))/(ε_c1cd^(X$2+1)))</f>
        <v/>
      </c>
      <c r="Y1927">
        <f>(INDIRECT("a_"&amp;Y$2)/(Y$2+1))*(($C1927^(Y$2+1)-$H1927^(Y$2+1))/(ε_c1cd^(Y$2+1)))</f>
        <v/>
      </c>
      <c r="Z1927">
        <f>(INDIRECT("a_"&amp;Z$2)/(Z$2+2))*(($C1927^(Z$2+2)-$H1927^(Z$2+2))/(ε_c1cd^(Z$2+2)))</f>
        <v/>
      </c>
      <c r="AA1927">
        <f>(INDIRECT("a_"&amp;AA$2)/(AA$2+2))*(($C1927^(AA$2+2)-$H1927^(AA$2+2))/(ε_c1cd^(AA$2+2)))</f>
        <v/>
      </c>
      <c r="AB1927">
        <f>(INDIRECT("a_"&amp;AB$2)/(AB$2+2))*(($C1927^(AB$2+2)-$H1927^(AB$2+2))/(ε_c1cd^(AB$2+2)))</f>
        <v/>
      </c>
      <c r="AC1927">
        <f>(INDIRECT("a_"&amp;AC$2)/(AC$2+2))*(($C1927^(AC$2+2)-$H1927^(AC$2+2))/(ε_c1cd^(AC$2+2)))</f>
        <v/>
      </c>
      <c r="AD1927">
        <f>(INDIRECT("a_"&amp;AD$2)/(AD$2+2))*(($C1927^(AD$2+2)-$H1927^(AD$2+2))/(ε_c1cd^(AD$2+2)))</f>
        <v/>
      </c>
      <c r="AE1927" s="111">
        <f>(b*f_cd/L1927)*SUM(U1927:Y1927)+SUM(Q1927:R1927)</f>
        <v/>
      </c>
      <c r="AF1927" s="112">
        <f>AE1927*(K1927-y+e)</f>
        <v/>
      </c>
      <c r="AG1927" s="113">
        <f>(b*f_cd/(L1927^2))*SUM(Z1927:AD1927)+SUM(S1927:T1927)-AF1927</f>
        <v/>
      </c>
      <c r="AH1927" s="114">
        <f>AG1927&lt;0</f>
        <v/>
      </c>
      <c r="AI1927" s="115">
        <f>IF(A1927=1,FALSE,(AND(AQ1927,AH1927,NOT(AI1926))))</f>
        <v/>
      </c>
      <c r="AJ1927" s="116">
        <f>(b*f_cd/L1927)*(a_1/2*J1927^2+a_2/3*J1927^3+a_3/4*J1927^4+a_4/5*J1927^5+a_5/6*J1927^6)+SUM(Q1927:R1927)</f>
        <v/>
      </c>
      <c r="AK1927">
        <f>AJ1927*(K1927-y+e)</f>
        <v/>
      </c>
      <c r="AL1927" s="118">
        <f>(b*f_cd/(L1927^2))*(a_1/3*J1927^3+a_2/4*J1927^4+a_3/5*J1927^5+a_4/6*J1927^6+a_5/7*J1927^7)+SUM(S1927:T1927)-AK1927</f>
        <v/>
      </c>
      <c r="AM1927" s="114">
        <f>AL1927&gt;0</f>
        <v/>
      </c>
      <c r="AN1927" s="115">
        <f>IF(A1927=1,FALSE,(AND(AQ1927,AM1927,NOT(AN1926))))</f>
        <v/>
      </c>
      <c r="AO1927">
        <f>IF(D1927=1,AND(AH1927,NOT(AI1927)),AND(AM1927,NOT(AN1927)))</f>
        <v/>
      </c>
      <c r="AP1927" s="119">
        <f>IF(D1927=1,AI1927,AN1927)</f>
        <v/>
      </c>
      <c r="AQ1927" s="125">
        <f>ABS(E1927)&lt;$AQ$2</f>
        <v/>
      </c>
      <c r="AS1927">
        <f>IF(AP1927,MAX(AS$3:AS1925)+1,"")</f>
        <v/>
      </c>
    </row>
    <row r="1928">
      <c r="A1928" t="n">
        <v>1838</v>
      </c>
      <c r="B1928" s="131">
        <f>IF(A1928=1,0,IF(AP1928,0.1*ε_cu1cd,0))</f>
        <v/>
      </c>
      <c r="C1928" s="131">
        <f>IF(A1928=1,0.1*ε_cu1cd,C1927+B1927)</f>
        <v/>
      </c>
      <c r="D1928" s="113">
        <f>IF('Нормальний переріз'!$D$68&gt;0,1,2)</f>
        <v/>
      </c>
      <c r="E1928" s="144">
        <f>IF(D1928=1,F1928,G1928)</f>
        <v/>
      </c>
      <c r="F1928" s="124">
        <f>IF(AI1927,0.11*ε_cu1cd,IF(AH1927,F1927*0.01,F1927))</f>
        <v/>
      </c>
      <c r="G1928" s="124">
        <f>IF(AP1927,-0.1*ε_cu1cd,IF(AM1927,G1927*0.01,G1927))</f>
        <v/>
      </c>
      <c r="H1928" s="113">
        <f>IF(A1928=1,E1928,IF(AO1927,H1927-E1927+E1928,IF(AP1927,0.8*H1927,H1927+E1928)))</f>
        <v/>
      </c>
      <c r="I1928" s="169">
        <f>(C1928-H1928)/h</f>
        <v/>
      </c>
      <c r="J1928">
        <f>C1928/(ε_c1cd)</f>
        <v/>
      </c>
      <c r="K1928">
        <f>C1928/I1928</f>
        <v/>
      </c>
      <c r="L1928" s="131">
        <f>I1928/(ε_c1cd)</f>
        <v/>
      </c>
      <c r="M1928">
        <f>I1928*(K1928-Z_s1)</f>
        <v/>
      </c>
      <c r="N1928">
        <f>I1928*(K1928-Z_s2)</f>
        <v/>
      </c>
      <c r="O1928">
        <f>E_s*M1928</f>
        <v/>
      </c>
      <c r="P1928">
        <f>E_s*N1928</f>
        <v/>
      </c>
      <c r="Q1928">
        <f>O1928*A_s1</f>
        <v/>
      </c>
      <c r="R1928">
        <f>P1928*A_s2</f>
        <v/>
      </c>
      <c r="S1928">
        <f>Q1928*($K1928-Z_s1)</f>
        <v/>
      </c>
      <c r="T1928">
        <f>R1928*($K1928-Z_s2)</f>
        <v/>
      </c>
      <c r="U1928">
        <f>(INDIRECT("a_"&amp;U$2)/(U$2+1))*(($C1928^(U$2+1)-$H1928^(U$2+1))/(ε_c1cd^(U$2+1)))</f>
        <v/>
      </c>
      <c r="V1928">
        <f>(INDIRECT("a_"&amp;V$2)/(V$2+1))*(($C1928^(V$2+1)-$H1928^(V$2+1))/(ε_c1cd^(V$2+1)))</f>
        <v/>
      </c>
      <c r="W1928">
        <f>(INDIRECT("a_"&amp;W$2)/(W$2+1))*(($C1928^(W$2+1)-$H1928^(W$2+1))/(ε_c1cd^(W$2+1)))</f>
        <v/>
      </c>
      <c r="X1928">
        <f>(INDIRECT("a_"&amp;X$2)/(X$2+1))*(($C1928^(X$2+1)-$H1928^(X$2+1))/(ε_c1cd^(X$2+1)))</f>
        <v/>
      </c>
      <c r="Y1928">
        <f>(INDIRECT("a_"&amp;Y$2)/(Y$2+1))*(($C1928^(Y$2+1)-$H1928^(Y$2+1))/(ε_c1cd^(Y$2+1)))</f>
        <v/>
      </c>
      <c r="Z1928">
        <f>(INDIRECT("a_"&amp;Z$2)/(Z$2+2))*(($C1928^(Z$2+2)-$H1928^(Z$2+2))/(ε_c1cd^(Z$2+2)))</f>
        <v/>
      </c>
      <c r="AA1928">
        <f>(INDIRECT("a_"&amp;AA$2)/(AA$2+2))*(($C1928^(AA$2+2)-$H1928^(AA$2+2))/(ε_c1cd^(AA$2+2)))</f>
        <v/>
      </c>
      <c r="AB1928">
        <f>(INDIRECT("a_"&amp;AB$2)/(AB$2+2))*(($C1928^(AB$2+2)-$H1928^(AB$2+2))/(ε_c1cd^(AB$2+2)))</f>
        <v/>
      </c>
      <c r="AC1928">
        <f>(INDIRECT("a_"&amp;AC$2)/(AC$2+2))*(($C1928^(AC$2+2)-$H1928^(AC$2+2))/(ε_c1cd^(AC$2+2)))</f>
        <v/>
      </c>
      <c r="AD1928">
        <f>(INDIRECT("a_"&amp;AD$2)/(AD$2+2))*(($C1928^(AD$2+2)-$H1928^(AD$2+2))/(ε_c1cd^(AD$2+2)))</f>
        <v/>
      </c>
      <c r="AE1928" s="111">
        <f>(b*f_cd/L1928)*SUM(U1928:Y1928)+SUM(Q1928:R1928)</f>
        <v/>
      </c>
      <c r="AF1928" s="112">
        <f>AE1928*(K1928-y+e)</f>
        <v/>
      </c>
      <c r="AG1928" s="113">
        <f>(b*f_cd/(L1928^2))*SUM(Z1928:AD1928)+SUM(S1928:T1928)-AF1928</f>
        <v/>
      </c>
      <c r="AH1928" s="114">
        <f>AG1928&lt;0</f>
        <v/>
      </c>
      <c r="AI1928" s="115">
        <f>IF(A1928=1,FALSE,(AND(AQ1928,AH1928,NOT(AI1927))))</f>
        <v/>
      </c>
      <c r="AJ1928" s="116">
        <f>(b*f_cd/L1928)*(a_1/2*J1928^2+a_2/3*J1928^3+a_3/4*J1928^4+a_4/5*J1928^5+a_5/6*J1928^6)+SUM(Q1928:R1928)</f>
        <v/>
      </c>
      <c r="AK1928">
        <f>AJ1928*(K1928-y+e)</f>
        <v/>
      </c>
      <c r="AL1928" s="118">
        <f>(b*f_cd/(L1928^2))*(a_1/3*J1928^3+a_2/4*J1928^4+a_3/5*J1928^5+a_4/6*J1928^6+a_5/7*J1928^7)+SUM(S1928:T1928)-AK1928</f>
        <v/>
      </c>
      <c r="AM1928" s="114">
        <f>AL1928&gt;0</f>
        <v/>
      </c>
      <c r="AN1928" s="115">
        <f>IF(A1928=1,FALSE,(AND(AQ1928,AM1928,NOT(AN1927))))</f>
        <v/>
      </c>
      <c r="AO1928">
        <f>IF(D1928=1,AND(AH1928,NOT(AI1928)),AND(AM1928,NOT(AN1928)))</f>
        <v/>
      </c>
      <c r="AP1928" s="119">
        <f>IF(D1928=1,AI1928,AN1928)</f>
        <v/>
      </c>
      <c r="AQ1928" s="125">
        <f>ABS(E1928)&lt;$AQ$2</f>
        <v/>
      </c>
      <c r="AS1928">
        <f>IF(AP1928,MAX(AS$3:AS1926)+1,"")</f>
        <v/>
      </c>
    </row>
    <row r="1929">
      <c r="A1929" t="n">
        <v>1839</v>
      </c>
      <c r="B1929" s="131">
        <f>IF(A1929=1,0,IF(AP1929,0.1*ε_cu1cd,0))</f>
        <v/>
      </c>
      <c r="C1929" s="131">
        <f>IF(A1929=1,0.1*ε_cu1cd,C1928+B1928)</f>
        <v/>
      </c>
      <c r="D1929" s="113">
        <f>IF('Нормальний переріз'!$D$68&gt;0,1,2)</f>
        <v/>
      </c>
      <c r="E1929" s="144">
        <f>IF(D1929=1,F1929,G1929)</f>
        <v/>
      </c>
      <c r="F1929" s="124">
        <f>IF(AI1928,0.11*ε_cu1cd,IF(AH1928,F1928*0.01,F1928))</f>
        <v/>
      </c>
      <c r="G1929" s="124">
        <f>IF(AP1928,-0.1*ε_cu1cd,IF(AM1928,G1928*0.01,G1928))</f>
        <v/>
      </c>
      <c r="H1929" s="113">
        <f>IF(A1929=1,E1929,IF(AO1928,H1928-E1928+E1929,IF(AP1928,0.8*H1928,H1928+E1929)))</f>
        <v/>
      </c>
      <c r="I1929" s="169">
        <f>(C1929-H1929)/h</f>
        <v/>
      </c>
      <c r="J1929">
        <f>C1929/(ε_c1cd)</f>
        <v/>
      </c>
      <c r="K1929">
        <f>C1929/I1929</f>
        <v/>
      </c>
      <c r="L1929" s="131">
        <f>I1929/(ε_c1cd)</f>
        <v/>
      </c>
      <c r="M1929">
        <f>I1929*(K1929-Z_s1)</f>
        <v/>
      </c>
      <c r="N1929">
        <f>I1929*(K1929-Z_s2)</f>
        <v/>
      </c>
      <c r="O1929">
        <f>E_s*M1929</f>
        <v/>
      </c>
      <c r="P1929">
        <f>E_s*N1929</f>
        <v/>
      </c>
      <c r="Q1929">
        <f>O1929*A_s1</f>
        <v/>
      </c>
      <c r="R1929">
        <f>P1929*A_s2</f>
        <v/>
      </c>
      <c r="S1929">
        <f>Q1929*($K1929-Z_s1)</f>
        <v/>
      </c>
      <c r="T1929">
        <f>R1929*($K1929-Z_s2)</f>
        <v/>
      </c>
      <c r="U1929">
        <f>(INDIRECT("a_"&amp;U$2)/(U$2+1))*(($C1929^(U$2+1)-$H1929^(U$2+1))/(ε_c1cd^(U$2+1)))</f>
        <v/>
      </c>
      <c r="V1929">
        <f>(INDIRECT("a_"&amp;V$2)/(V$2+1))*(($C1929^(V$2+1)-$H1929^(V$2+1))/(ε_c1cd^(V$2+1)))</f>
        <v/>
      </c>
      <c r="W1929">
        <f>(INDIRECT("a_"&amp;W$2)/(W$2+1))*(($C1929^(W$2+1)-$H1929^(W$2+1))/(ε_c1cd^(W$2+1)))</f>
        <v/>
      </c>
      <c r="X1929">
        <f>(INDIRECT("a_"&amp;X$2)/(X$2+1))*(($C1929^(X$2+1)-$H1929^(X$2+1))/(ε_c1cd^(X$2+1)))</f>
        <v/>
      </c>
      <c r="Y1929">
        <f>(INDIRECT("a_"&amp;Y$2)/(Y$2+1))*(($C1929^(Y$2+1)-$H1929^(Y$2+1))/(ε_c1cd^(Y$2+1)))</f>
        <v/>
      </c>
      <c r="Z1929">
        <f>(INDIRECT("a_"&amp;Z$2)/(Z$2+2))*(($C1929^(Z$2+2)-$H1929^(Z$2+2))/(ε_c1cd^(Z$2+2)))</f>
        <v/>
      </c>
      <c r="AA1929">
        <f>(INDIRECT("a_"&amp;AA$2)/(AA$2+2))*(($C1929^(AA$2+2)-$H1929^(AA$2+2))/(ε_c1cd^(AA$2+2)))</f>
        <v/>
      </c>
      <c r="AB1929">
        <f>(INDIRECT("a_"&amp;AB$2)/(AB$2+2))*(($C1929^(AB$2+2)-$H1929^(AB$2+2))/(ε_c1cd^(AB$2+2)))</f>
        <v/>
      </c>
      <c r="AC1929">
        <f>(INDIRECT("a_"&amp;AC$2)/(AC$2+2))*(($C1929^(AC$2+2)-$H1929^(AC$2+2))/(ε_c1cd^(AC$2+2)))</f>
        <v/>
      </c>
      <c r="AD1929">
        <f>(INDIRECT("a_"&amp;AD$2)/(AD$2+2))*(($C1929^(AD$2+2)-$H1929^(AD$2+2))/(ε_c1cd^(AD$2+2)))</f>
        <v/>
      </c>
      <c r="AE1929" s="111">
        <f>(b*f_cd/L1929)*SUM(U1929:Y1929)+SUM(Q1929:R1929)</f>
        <v/>
      </c>
      <c r="AF1929" s="112">
        <f>AE1929*(K1929-y+e)</f>
        <v/>
      </c>
      <c r="AG1929" s="113">
        <f>(b*f_cd/(L1929^2))*SUM(Z1929:AD1929)+SUM(S1929:T1929)-AF1929</f>
        <v/>
      </c>
      <c r="AH1929" s="114">
        <f>AG1929&lt;0</f>
        <v/>
      </c>
      <c r="AI1929" s="115">
        <f>IF(A1929=1,FALSE,(AND(AQ1929,AH1929,NOT(AI1928))))</f>
        <v/>
      </c>
      <c r="AJ1929" s="116">
        <f>(b*f_cd/L1929)*(a_1/2*J1929^2+a_2/3*J1929^3+a_3/4*J1929^4+a_4/5*J1929^5+a_5/6*J1929^6)+SUM(Q1929:R1929)</f>
        <v/>
      </c>
      <c r="AK1929">
        <f>AJ1929*(K1929-y+e)</f>
        <v/>
      </c>
      <c r="AL1929" s="118">
        <f>(b*f_cd/(L1929^2))*(a_1/3*J1929^3+a_2/4*J1929^4+a_3/5*J1929^5+a_4/6*J1929^6+a_5/7*J1929^7)+SUM(S1929:T1929)-AK1929</f>
        <v/>
      </c>
      <c r="AM1929" s="114">
        <f>AL1929&gt;0</f>
        <v/>
      </c>
      <c r="AN1929" s="115">
        <f>IF(A1929=1,FALSE,(AND(AQ1929,AM1929,NOT(AN1928))))</f>
        <v/>
      </c>
      <c r="AO1929">
        <f>IF(D1929=1,AND(AH1929,NOT(AI1929)),AND(AM1929,NOT(AN1929)))</f>
        <v/>
      </c>
      <c r="AP1929" s="119">
        <f>IF(D1929=1,AI1929,AN1929)</f>
        <v/>
      </c>
      <c r="AQ1929" s="125">
        <f>ABS(E1929)&lt;$AQ$2</f>
        <v/>
      </c>
      <c r="AS1929">
        <f>IF(AP1929,MAX(AS$3:AS1927)+1,"")</f>
        <v/>
      </c>
    </row>
    <row r="1930">
      <c r="A1930" t="n">
        <v>1840</v>
      </c>
      <c r="B1930" s="131">
        <f>IF(A1930=1,0,IF(AP1930,0.1*ε_cu1cd,0))</f>
        <v/>
      </c>
      <c r="C1930" s="131">
        <f>IF(A1930=1,0.1*ε_cu1cd,C1929+B1929)</f>
        <v/>
      </c>
      <c r="D1930" s="113">
        <f>IF('Нормальний переріз'!$D$68&gt;0,1,2)</f>
        <v/>
      </c>
      <c r="E1930" s="144">
        <f>IF(D1930=1,F1930,G1930)</f>
        <v/>
      </c>
      <c r="F1930" s="124">
        <f>IF(AI1929,0.11*ε_cu1cd,IF(AH1929,F1929*0.01,F1929))</f>
        <v/>
      </c>
      <c r="G1930" s="124">
        <f>IF(AP1929,-0.1*ε_cu1cd,IF(AM1929,G1929*0.01,G1929))</f>
        <v/>
      </c>
      <c r="H1930" s="113">
        <f>IF(A1930=1,E1930,IF(AO1929,H1929-E1929+E1930,IF(AP1929,0.8*H1929,H1929+E1930)))</f>
        <v/>
      </c>
      <c r="I1930" s="169">
        <f>(C1930-H1930)/h</f>
        <v/>
      </c>
      <c r="J1930">
        <f>C1930/(ε_c1cd)</f>
        <v/>
      </c>
      <c r="K1930">
        <f>C1930/I1930</f>
        <v/>
      </c>
      <c r="L1930" s="131">
        <f>I1930/(ε_c1cd)</f>
        <v/>
      </c>
      <c r="M1930">
        <f>I1930*(K1930-Z_s1)</f>
        <v/>
      </c>
      <c r="N1930">
        <f>I1930*(K1930-Z_s2)</f>
        <v/>
      </c>
      <c r="O1930">
        <f>E_s*M1930</f>
        <v/>
      </c>
      <c r="P1930">
        <f>E_s*N1930</f>
        <v/>
      </c>
      <c r="Q1930">
        <f>O1930*A_s1</f>
        <v/>
      </c>
      <c r="R1930">
        <f>P1930*A_s2</f>
        <v/>
      </c>
      <c r="S1930">
        <f>Q1930*($K1930-Z_s1)</f>
        <v/>
      </c>
      <c r="T1930">
        <f>R1930*($K1930-Z_s2)</f>
        <v/>
      </c>
      <c r="U1930">
        <f>(INDIRECT("a_"&amp;U$2)/(U$2+1))*(($C1930^(U$2+1)-$H1930^(U$2+1))/(ε_c1cd^(U$2+1)))</f>
        <v/>
      </c>
      <c r="V1930">
        <f>(INDIRECT("a_"&amp;V$2)/(V$2+1))*(($C1930^(V$2+1)-$H1930^(V$2+1))/(ε_c1cd^(V$2+1)))</f>
        <v/>
      </c>
      <c r="W1930">
        <f>(INDIRECT("a_"&amp;W$2)/(W$2+1))*(($C1930^(W$2+1)-$H1930^(W$2+1))/(ε_c1cd^(W$2+1)))</f>
        <v/>
      </c>
      <c r="X1930">
        <f>(INDIRECT("a_"&amp;X$2)/(X$2+1))*(($C1930^(X$2+1)-$H1930^(X$2+1))/(ε_c1cd^(X$2+1)))</f>
        <v/>
      </c>
      <c r="Y1930">
        <f>(INDIRECT("a_"&amp;Y$2)/(Y$2+1))*(($C1930^(Y$2+1)-$H1930^(Y$2+1))/(ε_c1cd^(Y$2+1)))</f>
        <v/>
      </c>
      <c r="Z1930">
        <f>(INDIRECT("a_"&amp;Z$2)/(Z$2+2))*(($C1930^(Z$2+2)-$H1930^(Z$2+2))/(ε_c1cd^(Z$2+2)))</f>
        <v/>
      </c>
      <c r="AA1930">
        <f>(INDIRECT("a_"&amp;AA$2)/(AA$2+2))*(($C1930^(AA$2+2)-$H1930^(AA$2+2))/(ε_c1cd^(AA$2+2)))</f>
        <v/>
      </c>
      <c r="AB1930">
        <f>(INDIRECT("a_"&amp;AB$2)/(AB$2+2))*(($C1930^(AB$2+2)-$H1930^(AB$2+2))/(ε_c1cd^(AB$2+2)))</f>
        <v/>
      </c>
      <c r="AC1930">
        <f>(INDIRECT("a_"&amp;AC$2)/(AC$2+2))*(($C1930^(AC$2+2)-$H1930^(AC$2+2))/(ε_c1cd^(AC$2+2)))</f>
        <v/>
      </c>
      <c r="AD1930">
        <f>(INDIRECT("a_"&amp;AD$2)/(AD$2+2))*(($C1930^(AD$2+2)-$H1930^(AD$2+2))/(ε_c1cd^(AD$2+2)))</f>
        <v/>
      </c>
      <c r="AE1930" s="111">
        <f>(b*f_cd/L1930)*SUM(U1930:Y1930)+SUM(Q1930:R1930)</f>
        <v/>
      </c>
      <c r="AF1930" s="112">
        <f>AE1930*(K1930-y+e)</f>
        <v/>
      </c>
      <c r="AG1930" s="113">
        <f>(b*f_cd/(L1930^2))*SUM(Z1930:AD1930)+SUM(S1930:T1930)-AF1930</f>
        <v/>
      </c>
      <c r="AH1930" s="114">
        <f>AG1930&lt;0</f>
        <v/>
      </c>
      <c r="AI1930" s="115">
        <f>IF(A1930=1,FALSE,(AND(AQ1930,AH1930,NOT(AI1929))))</f>
        <v/>
      </c>
      <c r="AJ1930" s="116">
        <f>(b*f_cd/L1930)*(a_1/2*J1930^2+a_2/3*J1930^3+a_3/4*J1930^4+a_4/5*J1930^5+a_5/6*J1930^6)+SUM(Q1930:R1930)</f>
        <v/>
      </c>
      <c r="AK1930">
        <f>AJ1930*(K1930-y+e)</f>
        <v/>
      </c>
      <c r="AL1930" s="118">
        <f>(b*f_cd/(L1930^2))*(a_1/3*J1930^3+a_2/4*J1930^4+a_3/5*J1930^5+a_4/6*J1930^6+a_5/7*J1930^7)+SUM(S1930:T1930)-AK1930</f>
        <v/>
      </c>
      <c r="AM1930" s="114">
        <f>AL1930&gt;0</f>
        <v/>
      </c>
      <c r="AN1930" s="115">
        <f>IF(A1930=1,FALSE,(AND(AQ1930,AM1930,NOT(AN1929))))</f>
        <v/>
      </c>
      <c r="AO1930">
        <f>IF(D1930=1,AND(AH1930,NOT(AI1930)),AND(AM1930,NOT(AN1930)))</f>
        <v/>
      </c>
      <c r="AP1930" s="119">
        <f>IF(D1930=1,AI1930,AN1930)</f>
        <v/>
      </c>
      <c r="AQ1930" s="125">
        <f>ABS(E1930)&lt;$AQ$2</f>
        <v/>
      </c>
      <c r="AS1930">
        <f>IF(AP1930,MAX(AS$3:AS1928)+1,"")</f>
        <v/>
      </c>
    </row>
    <row r="1931">
      <c r="A1931" t="n">
        <v>1841</v>
      </c>
      <c r="B1931" s="131">
        <f>IF(A1931=1,0,IF(AP1931,0.1*ε_cu1cd,0))</f>
        <v/>
      </c>
      <c r="C1931" s="131">
        <f>IF(A1931=1,0.1*ε_cu1cd,C1930+B1930)</f>
        <v/>
      </c>
      <c r="D1931" s="113">
        <f>IF('Нормальний переріз'!$D$68&gt;0,1,2)</f>
        <v/>
      </c>
      <c r="E1931" s="144">
        <f>IF(D1931=1,F1931,G1931)</f>
        <v/>
      </c>
      <c r="F1931" s="124">
        <f>IF(AI1930,0.11*ε_cu1cd,IF(AH1930,F1930*0.01,F1930))</f>
        <v/>
      </c>
      <c r="G1931" s="124">
        <f>IF(AP1930,-0.1*ε_cu1cd,IF(AM1930,G1930*0.01,G1930))</f>
        <v/>
      </c>
      <c r="H1931" s="113">
        <f>IF(A1931=1,E1931,IF(AO1930,H1930-E1930+E1931,IF(AP1930,0.8*H1930,H1930+E1931)))</f>
        <v/>
      </c>
      <c r="I1931" s="169">
        <f>(C1931-H1931)/h</f>
        <v/>
      </c>
      <c r="J1931">
        <f>C1931/(ε_c1cd)</f>
        <v/>
      </c>
      <c r="K1931">
        <f>C1931/I1931</f>
        <v/>
      </c>
      <c r="L1931" s="131">
        <f>I1931/(ε_c1cd)</f>
        <v/>
      </c>
      <c r="M1931">
        <f>I1931*(K1931-Z_s1)</f>
        <v/>
      </c>
      <c r="N1931">
        <f>I1931*(K1931-Z_s2)</f>
        <v/>
      </c>
      <c r="O1931">
        <f>E_s*M1931</f>
        <v/>
      </c>
      <c r="P1931">
        <f>E_s*N1931</f>
        <v/>
      </c>
      <c r="Q1931">
        <f>O1931*A_s1</f>
        <v/>
      </c>
      <c r="R1931">
        <f>P1931*A_s2</f>
        <v/>
      </c>
      <c r="S1931">
        <f>Q1931*($K1931-Z_s1)</f>
        <v/>
      </c>
      <c r="T1931">
        <f>R1931*($K1931-Z_s2)</f>
        <v/>
      </c>
      <c r="U1931">
        <f>(INDIRECT("a_"&amp;U$2)/(U$2+1))*(($C1931^(U$2+1)-$H1931^(U$2+1))/(ε_c1cd^(U$2+1)))</f>
        <v/>
      </c>
      <c r="V1931">
        <f>(INDIRECT("a_"&amp;V$2)/(V$2+1))*(($C1931^(V$2+1)-$H1931^(V$2+1))/(ε_c1cd^(V$2+1)))</f>
        <v/>
      </c>
      <c r="W1931">
        <f>(INDIRECT("a_"&amp;W$2)/(W$2+1))*(($C1931^(W$2+1)-$H1931^(W$2+1))/(ε_c1cd^(W$2+1)))</f>
        <v/>
      </c>
      <c r="X1931">
        <f>(INDIRECT("a_"&amp;X$2)/(X$2+1))*(($C1931^(X$2+1)-$H1931^(X$2+1))/(ε_c1cd^(X$2+1)))</f>
        <v/>
      </c>
      <c r="Y1931">
        <f>(INDIRECT("a_"&amp;Y$2)/(Y$2+1))*(($C1931^(Y$2+1)-$H1931^(Y$2+1))/(ε_c1cd^(Y$2+1)))</f>
        <v/>
      </c>
      <c r="Z1931">
        <f>(INDIRECT("a_"&amp;Z$2)/(Z$2+2))*(($C1931^(Z$2+2)-$H1931^(Z$2+2))/(ε_c1cd^(Z$2+2)))</f>
        <v/>
      </c>
      <c r="AA1931">
        <f>(INDIRECT("a_"&amp;AA$2)/(AA$2+2))*(($C1931^(AA$2+2)-$H1931^(AA$2+2))/(ε_c1cd^(AA$2+2)))</f>
        <v/>
      </c>
      <c r="AB1931">
        <f>(INDIRECT("a_"&amp;AB$2)/(AB$2+2))*(($C1931^(AB$2+2)-$H1931^(AB$2+2))/(ε_c1cd^(AB$2+2)))</f>
        <v/>
      </c>
      <c r="AC1931">
        <f>(INDIRECT("a_"&amp;AC$2)/(AC$2+2))*(($C1931^(AC$2+2)-$H1931^(AC$2+2))/(ε_c1cd^(AC$2+2)))</f>
        <v/>
      </c>
      <c r="AD1931">
        <f>(INDIRECT("a_"&amp;AD$2)/(AD$2+2))*(($C1931^(AD$2+2)-$H1931^(AD$2+2))/(ε_c1cd^(AD$2+2)))</f>
        <v/>
      </c>
      <c r="AE1931" s="111">
        <f>(b*f_cd/L1931)*SUM(U1931:Y1931)+SUM(Q1931:R1931)</f>
        <v/>
      </c>
      <c r="AF1931" s="112">
        <f>AE1931*(K1931-y+e)</f>
        <v/>
      </c>
      <c r="AG1931" s="113">
        <f>(b*f_cd/(L1931^2))*SUM(Z1931:AD1931)+SUM(S1931:T1931)-AF1931</f>
        <v/>
      </c>
      <c r="AH1931" s="114">
        <f>AG1931&lt;0</f>
        <v/>
      </c>
      <c r="AI1931" s="115">
        <f>IF(A1931=1,FALSE,(AND(AQ1931,AH1931,NOT(AI1930))))</f>
        <v/>
      </c>
      <c r="AJ1931" s="116">
        <f>(b*f_cd/L1931)*(a_1/2*J1931^2+a_2/3*J1931^3+a_3/4*J1931^4+a_4/5*J1931^5+a_5/6*J1931^6)+SUM(Q1931:R1931)</f>
        <v/>
      </c>
      <c r="AK1931">
        <f>AJ1931*(K1931-y+e)</f>
        <v/>
      </c>
      <c r="AL1931" s="118">
        <f>(b*f_cd/(L1931^2))*(a_1/3*J1931^3+a_2/4*J1931^4+a_3/5*J1931^5+a_4/6*J1931^6+a_5/7*J1931^7)+SUM(S1931:T1931)-AK1931</f>
        <v/>
      </c>
      <c r="AM1931" s="114">
        <f>AL1931&gt;0</f>
        <v/>
      </c>
      <c r="AN1931" s="115">
        <f>IF(A1931=1,FALSE,(AND(AQ1931,AM1931,NOT(AN1930))))</f>
        <v/>
      </c>
      <c r="AO1931">
        <f>IF(D1931=1,AND(AH1931,NOT(AI1931)),AND(AM1931,NOT(AN1931)))</f>
        <v/>
      </c>
      <c r="AP1931" s="119">
        <f>IF(D1931=1,AI1931,AN1931)</f>
        <v/>
      </c>
      <c r="AQ1931" s="125">
        <f>ABS(E1931)&lt;$AQ$2</f>
        <v/>
      </c>
      <c r="AS1931">
        <f>IF(AP1931,MAX(AS$3:AS1929)+1,"")</f>
        <v/>
      </c>
    </row>
    <row r="1932">
      <c r="A1932" t="n">
        <v>1842</v>
      </c>
      <c r="B1932" s="131">
        <f>IF(A1932=1,0,IF(AP1932,0.1*ε_cu1cd,0))</f>
        <v/>
      </c>
      <c r="C1932" s="131">
        <f>IF(A1932=1,0.1*ε_cu1cd,C1931+B1931)</f>
        <v/>
      </c>
      <c r="D1932" s="113">
        <f>IF('Нормальний переріз'!$D$68&gt;0,1,2)</f>
        <v/>
      </c>
      <c r="E1932" s="144">
        <f>IF(D1932=1,F1932,G1932)</f>
        <v/>
      </c>
      <c r="F1932" s="124">
        <f>IF(AI1931,0.11*ε_cu1cd,IF(AH1931,F1931*0.01,F1931))</f>
        <v/>
      </c>
      <c r="G1932" s="124">
        <f>IF(AP1931,-0.1*ε_cu1cd,IF(AM1931,G1931*0.01,G1931))</f>
        <v/>
      </c>
      <c r="H1932" s="113">
        <f>IF(A1932=1,E1932,IF(AO1931,H1931-E1931+E1932,IF(AP1931,0.8*H1931,H1931+E1932)))</f>
        <v/>
      </c>
      <c r="I1932" s="169">
        <f>(C1932-H1932)/h</f>
        <v/>
      </c>
      <c r="J1932">
        <f>C1932/(ε_c1cd)</f>
        <v/>
      </c>
      <c r="K1932">
        <f>C1932/I1932</f>
        <v/>
      </c>
      <c r="L1932" s="131">
        <f>I1932/(ε_c1cd)</f>
        <v/>
      </c>
      <c r="M1932">
        <f>I1932*(K1932-Z_s1)</f>
        <v/>
      </c>
      <c r="N1932">
        <f>I1932*(K1932-Z_s2)</f>
        <v/>
      </c>
      <c r="O1932">
        <f>E_s*M1932</f>
        <v/>
      </c>
      <c r="P1932">
        <f>E_s*N1932</f>
        <v/>
      </c>
      <c r="Q1932">
        <f>O1932*A_s1</f>
        <v/>
      </c>
      <c r="R1932">
        <f>P1932*A_s2</f>
        <v/>
      </c>
      <c r="S1932">
        <f>Q1932*($K1932-Z_s1)</f>
        <v/>
      </c>
      <c r="T1932">
        <f>R1932*($K1932-Z_s2)</f>
        <v/>
      </c>
      <c r="U1932">
        <f>(INDIRECT("a_"&amp;U$2)/(U$2+1))*(($C1932^(U$2+1)-$H1932^(U$2+1))/(ε_c1cd^(U$2+1)))</f>
        <v/>
      </c>
      <c r="V1932">
        <f>(INDIRECT("a_"&amp;V$2)/(V$2+1))*(($C1932^(V$2+1)-$H1932^(V$2+1))/(ε_c1cd^(V$2+1)))</f>
        <v/>
      </c>
      <c r="W1932">
        <f>(INDIRECT("a_"&amp;W$2)/(W$2+1))*(($C1932^(W$2+1)-$H1932^(W$2+1))/(ε_c1cd^(W$2+1)))</f>
        <v/>
      </c>
      <c r="X1932">
        <f>(INDIRECT("a_"&amp;X$2)/(X$2+1))*(($C1932^(X$2+1)-$H1932^(X$2+1))/(ε_c1cd^(X$2+1)))</f>
        <v/>
      </c>
      <c r="Y1932">
        <f>(INDIRECT("a_"&amp;Y$2)/(Y$2+1))*(($C1932^(Y$2+1)-$H1932^(Y$2+1))/(ε_c1cd^(Y$2+1)))</f>
        <v/>
      </c>
      <c r="Z1932">
        <f>(INDIRECT("a_"&amp;Z$2)/(Z$2+2))*(($C1932^(Z$2+2)-$H1932^(Z$2+2))/(ε_c1cd^(Z$2+2)))</f>
        <v/>
      </c>
      <c r="AA1932">
        <f>(INDIRECT("a_"&amp;AA$2)/(AA$2+2))*(($C1932^(AA$2+2)-$H1932^(AA$2+2))/(ε_c1cd^(AA$2+2)))</f>
        <v/>
      </c>
      <c r="AB1932">
        <f>(INDIRECT("a_"&amp;AB$2)/(AB$2+2))*(($C1932^(AB$2+2)-$H1932^(AB$2+2))/(ε_c1cd^(AB$2+2)))</f>
        <v/>
      </c>
      <c r="AC1932">
        <f>(INDIRECT("a_"&amp;AC$2)/(AC$2+2))*(($C1932^(AC$2+2)-$H1932^(AC$2+2))/(ε_c1cd^(AC$2+2)))</f>
        <v/>
      </c>
      <c r="AD1932">
        <f>(INDIRECT("a_"&amp;AD$2)/(AD$2+2))*(($C1932^(AD$2+2)-$H1932^(AD$2+2))/(ε_c1cd^(AD$2+2)))</f>
        <v/>
      </c>
      <c r="AE1932" s="111">
        <f>(b*f_cd/L1932)*SUM(U1932:Y1932)+SUM(Q1932:R1932)</f>
        <v/>
      </c>
      <c r="AF1932" s="112">
        <f>AE1932*(K1932-y+e)</f>
        <v/>
      </c>
      <c r="AG1932" s="113">
        <f>(b*f_cd/(L1932^2))*SUM(Z1932:AD1932)+SUM(S1932:T1932)-AF1932</f>
        <v/>
      </c>
      <c r="AH1932" s="114">
        <f>AG1932&lt;0</f>
        <v/>
      </c>
      <c r="AI1932" s="115">
        <f>IF(A1932=1,FALSE,(AND(AQ1932,AH1932,NOT(AI1931))))</f>
        <v/>
      </c>
      <c r="AJ1932" s="116">
        <f>(b*f_cd/L1932)*(a_1/2*J1932^2+a_2/3*J1932^3+a_3/4*J1932^4+a_4/5*J1932^5+a_5/6*J1932^6)+SUM(Q1932:R1932)</f>
        <v/>
      </c>
      <c r="AK1932">
        <f>AJ1932*(K1932-y+e)</f>
        <v/>
      </c>
      <c r="AL1932" s="118">
        <f>(b*f_cd/(L1932^2))*(a_1/3*J1932^3+a_2/4*J1932^4+a_3/5*J1932^5+a_4/6*J1932^6+a_5/7*J1932^7)+SUM(S1932:T1932)-AK1932</f>
        <v/>
      </c>
      <c r="AM1932" s="114">
        <f>AL1932&gt;0</f>
        <v/>
      </c>
      <c r="AN1932" s="115">
        <f>IF(A1932=1,FALSE,(AND(AQ1932,AM1932,NOT(AN1931))))</f>
        <v/>
      </c>
      <c r="AO1932">
        <f>IF(D1932=1,AND(AH1932,NOT(AI1932)),AND(AM1932,NOT(AN1932)))</f>
        <v/>
      </c>
      <c r="AP1932" s="119">
        <f>IF(D1932=1,AI1932,AN1932)</f>
        <v/>
      </c>
      <c r="AQ1932" s="125">
        <f>ABS(E1932)&lt;$AQ$2</f>
        <v/>
      </c>
      <c r="AS1932">
        <f>IF(AP1932,MAX(AS$3:AS1930)+1,"")</f>
        <v/>
      </c>
    </row>
    <row r="1933">
      <c r="A1933" t="n">
        <v>1843</v>
      </c>
      <c r="B1933" s="131">
        <f>IF(A1933=1,0,IF(AP1933,0.1*ε_cu1cd,0))</f>
        <v/>
      </c>
      <c r="C1933" s="131">
        <f>IF(A1933=1,0.1*ε_cu1cd,C1932+B1932)</f>
        <v/>
      </c>
      <c r="D1933" s="113">
        <f>IF('Нормальний переріз'!$D$68&gt;0,1,2)</f>
        <v/>
      </c>
      <c r="E1933" s="144">
        <f>IF(D1933=1,F1933,G1933)</f>
        <v/>
      </c>
      <c r="F1933" s="124">
        <f>IF(AI1932,0.11*ε_cu1cd,IF(AH1932,F1932*0.01,F1932))</f>
        <v/>
      </c>
      <c r="G1933" s="124">
        <f>IF(AP1932,-0.1*ε_cu1cd,IF(AM1932,G1932*0.01,G1932))</f>
        <v/>
      </c>
      <c r="H1933" s="113">
        <f>IF(A1933=1,E1933,IF(AO1932,H1932-E1932+E1933,IF(AP1932,0.8*H1932,H1932+E1933)))</f>
        <v/>
      </c>
      <c r="I1933" s="169">
        <f>(C1933-H1933)/h</f>
        <v/>
      </c>
      <c r="J1933">
        <f>C1933/(ε_c1cd)</f>
        <v/>
      </c>
      <c r="K1933">
        <f>C1933/I1933</f>
        <v/>
      </c>
      <c r="L1933" s="131">
        <f>I1933/(ε_c1cd)</f>
        <v/>
      </c>
      <c r="M1933">
        <f>I1933*(K1933-Z_s1)</f>
        <v/>
      </c>
      <c r="N1933">
        <f>I1933*(K1933-Z_s2)</f>
        <v/>
      </c>
      <c r="O1933">
        <f>E_s*M1933</f>
        <v/>
      </c>
      <c r="P1933">
        <f>E_s*N1933</f>
        <v/>
      </c>
      <c r="Q1933">
        <f>O1933*A_s1</f>
        <v/>
      </c>
      <c r="R1933">
        <f>P1933*A_s2</f>
        <v/>
      </c>
      <c r="S1933">
        <f>Q1933*($K1933-Z_s1)</f>
        <v/>
      </c>
      <c r="T1933">
        <f>R1933*($K1933-Z_s2)</f>
        <v/>
      </c>
      <c r="U1933">
        <f>(INDIRECT("a_"&amp;U$2)/(U$2+1))*(($C1933^(U$2+1)-$H1933^(U$2+1))/(ε_c1cd^(U$2+1)))</f>
        <v/>
      </c>
      <c r="V1933">
        <f>(INDIRECT("a_"&amp;V$2)/(V$2+1))*(($C1933^(V$2+1)-$H1933^(V$2+1))/(ε_c1cd^(V$2+1)))</f>
        <v/>
      </c>
      <c r="W1933">
        <f>(INDIRECT("a_"&amp;W$2)/(W$2+1))*(($C1933^(W$2+1)-$H1933^(W$2+1))/(ε_c1cd^(W$2+1)))</f>
        <v/>
      </c>
      <c r="X1933">
        <f>(INDIRECT("a_"&amp;X$2)/(X$2+1))*(($C1933^(X$2+1)-$H1933^(X$2+1))/(ε_c1cd^(X$2+1)))</f>
        <v/>
      </c>
      <c r="Y1933">
        <f>(INDIRECT("a_"&amp;Y$2)/(Y$2+1))*(($C1933^(Y$2+1)-$H1933^(Y$2+1))/(ε_c1cd^(Y$2+1)))</f>
        <v/>
      </c>
      <c r="Z1933">
        <f>(INDIRECT("a_"&amp;Z$2)/(Z$2+2))*(($C1933^(Z$2+2)-$H1933^(Z$2+2))/(ε_c1cd^(Z$2+2)))</f>
        <v/>
      </c>
      <c r="AA1933">
        <f>(INDIRECT("a_"&amp;AA$2)/(AA$2+2))*(($C1933^(AA$2+2)-$H1933^(AA$2+2))/(ε_c1cd^(AA$2+2)))</f>
        <v/>
      </c>
      <c r="AB1933">
        <f>(INDIRECT("a_"&amp;AB$2)/(AB$2+2))*(($C1933^(AB$2+2)-$H1933^(AB$2+2))/(ε_c1cd^(AB$2+2)))</f>
        <v/>
      </c>
      <c r="AC1933">
        <f>(INDIRECT("a_"&amp;AC$2)/(AC$2+2))*(($C1933^(AC$2+2)-$H1933^(AC$2+2))/(ε_c1cd^(AC$2+2)))</f>
        <v/>
      </c>
      <c r="AD1933">
        <f>(INDIRECT("a_"&amp;AD$2)/(AD$2+2))*(($C1933^(AD$2+2)-$H1933^(AD$2+2))/(ε_c1cd^(AD$2+2)))</f>
        <v/>
      </c>
      <c r="AE1933" s="111">
        <f>(b*f_cd/L1933)*SUM(U1933:Y1933)+SUM(Q1933:R1933)</f>
        <v/>
      </c>
      <c r="AF1933" s="112">
        <f>AE1933*(K1933-y+e)</f>
        <v/>
      </c>
      <c r="AG1933" s="113">
        <f>(b*f_cd/(L1933^2))*SUM(Z1933:AD1933)+SUM(S1933:T1933)-AF1933</f>
        <v/>
      </c>
      <c r="AH1933" s="114">
        <f>AG1933&lt;0</f>
        <v/>
      </c>
      <c r="AI1933" s="115">
        <f>IF(A1933=1,FALSE,(AND(AQ1933,AH1933,NOT(AI1932))))</f>
        <v/>
      </c>
      <c r="AJ1933" s="116">
        <f>(b*f_cd/L1933)*(a_1/2*J1933^2+a_2/3*J1933^3+a_3/4*J1933^4+a_4/5*J1933^5+a_5/6*J1933^6)+SUM(Q1933:R1933)</f>
        <v/>
      </c>
      <c r="AK1933">
        <f>AJ1933*(K1933-y+e)</f>
        <v/>
      </c>
      <c r="AL1933" s="118">
        <f>(b*f_cd/(L1933^2))*(a_1/3*J1933^3+a_2/4*J1933^4+a_3/5*J1933^5+a_4/6*J1933^6+a_5/7*J1933^7)+SUM(S1933:T1933)-AK1933</f>
        <v/>
      </c>
      <c r="AM1933" s="114">
        <f>AL1933&gt;0</f>
        <v/>
      </c>
      <c r="AN1933" s="115">
        <f>IF(A1933=1,FALSE,(AND(AQ1933,AM1933,NOT(AN1932))))</f>
        <v/>
      </c>
      <c r="AO1933">
        <f>IF(D1933=1,AND(AH1933,NOT(AI1933)),AND(AM1933,NOT(AN1933)))</f>
        <v/>
      </c>
      <c r="AP1933" s="119">
        <f>IF(D1933=1,AI1933,AN1933)</f>
        <v/>
      </c>
      <c r="AQ1933" s="125">
        <f>ABS(E1933)&lt;$AQ$2</f>
        <v/>
      </c>
      <c r="AS1933">
        <f>IF(AP1933,MAX(AS$3:AS1931)+1,"")</f>
        <v/>
      </c>
    </row>
    <row r="1934">
      <c r="A1934" t="n">
        <v>1844</v>
      </c>
      <c r="B1934" s="131">
        <f>IF(A1934=1,0,IF(AP1934,0.1*ε_cu1cd,0))</f>
        <v/>
      </c>
      <c r="C1934" s="131">
        <f>IF(A1934=1,0.1*ε_cu1cd,C1933+B1933)</f>
        <v/>
      </c>
      <c r="D1934" s="113">
        <f>IF('Нормальний переріз'!$D$68&gt;0,1,2)</f>
        <v/>
      </c>
      <c r="E1934" s="144">
        <f>IF(D1934=1,F1934,G1934)</f>
        <v/>
      </c>
      <c r="F1934" s="124">
        <f>IF(AI1933,0.11*ε_cu1cd,IF(AH1933,F1933*0.01,F1933))</f>
        <v/>
      </c>
      <c r="G1934" s="124">
        <f>IF(AP1933,-0.1*ε_cu1cd,IF(AM1933,G1933*0.01,G1933))</f>
        <v/>
      </c>
      <c r="H1934" s="113">
        <f>IF(A1934=1,E1934,IF(AO1933,H1933-E1933+E1934,IF(AP1933,0.8*H1933,H1933+E1934)))</f>
        <v/>
      </c>
      <c r="I1934" s="169">
        <f>(C1934-H1934)/h</f>
        <v/>
      </c>
      <c r="J1934">
        <f>C1934/(ε_c1cd)</f>
        <v/>
      </c>
      <c r="K1934">
        <f>C1934/I1934</f>
        <v/>
      </c>
      <c r="L1934" s="131">
        <f>I1934/(ε_c1cd)</f>
        <v/>
      </c>
      <c r="M1934">
        <f>I1934*(K1934-Z_s1)</f>
        <v/>
      </c>
      <c r="N1934">
        <f>I1934*(K1934-Z_s2)</f>
        <v/>
      </c>
      <c r="O1934">
        <f>E_s*M1934</f>
        <v/>
      </c>
      <c r="P1934">
        <f>E_s*N1934</f>
        <v/>
      </c>
      <c r="Q1934">
        <f>O1934*A_s1</f>
        <v/>
      </c>
      <c r="R1934">
        <f>P1934*A_s2</f>
        <v/>
      </c>
      <c r="S1934">
        <f>Q1934*($K1934-Z_s1)</f>
        <v/>
      </c>
      <c r="T1934">
        <f>R1934*($K1934-Z_s2)</f>
        <v/>
      </c>
      <c r="U1934">
        <f>(INDIRECT("a_"&amp;U$2)/(U$2+1))*(($C1934^(U$2+1)-$H1934^(U$2+1))/(ε_c1cd^(U$2+1)))</f>
        <v/>
      </c>
      <c r="V1934">
        <f>(INDIRECT("a_"&amp;V$2)/(V$2+1))*(($C1934^(V$2+1)-$H1934^(V$2+1))/(ε_c1cd^(V$2+1)))</f>
        <v/>
      </c>
      <c r="W1934">
        <f>(INDIRECT("a_"&amp;W$2)/(W$2+1))*(($C1934^(W$2+1)-$H1934^(W$2+1))/(ε_c1cd^(W$2+1)))</f>
        <v/>
      </c>
      <c r="X1934">
        <f>(INDIRECT("a_"&amp;X$2)/(X$2+1))*(($C1934^(X$2+1)-$H1934^(X$2+1))/(ε_c1cd^(X$2+1)))</f>
        <v/>
      </c>
      <c r="Y1934">
        <f>(INDIRECT("a_"&amp;Y$2)/(Y$2+1))*(($C1934^(Y$2+1)-$H1934^(Y$2+1))/(ε_c1cd^(Y$2+1)))</f>
        <v/>
      </c>
      <c r="Z1934">
        <f>(INDIRECT("a_"&amp;Z$2)/(Z$2+2))*(($C1934^(Z$2+2)-$H1934^(Z$2+2))/(ε_c1cd^(Z$2+2)))</f>
        <v/>
      </c>
      <c r="AA1934">
        <f>(INDIRECT("a_"&amp;AA$2)/(AA$2+2))*(($C1934^(AA$2+2)-$H1934^(AA$2+2))/(ε_c1cd^(AA$2+2)))</f>
        <v/>
      </c>
      <c r="AB1934">
        <f>(INDIRECT("a_"&amp;AB$2)/(AB$2+2))*(($C1934^(AB$2+2)-$H1934^(AB$2+2))/(ε_c1cd^(AB$2+2)))</f>
        <v/>
      </c>
      <c r="AC1934">
        <f>(INDIRECT("a_"&amp;AC$2)/(AC$2+2))*(($C1934^(AC$2+2)-$H1934^(AC$2+2))/(ε_c1cd^(AC$2+2)))</f>
        <v/>
      </c>
      <c r="AD1934">
        <f>(INDIRECT("a_"&amp;AD$2)/(AD$2+2))*(($C1934^(AD$2+2)-$H1934^(AD$2+2))/(ε_c1cd^(AD$2+2)))</f>
        <v/>
      </c>
      <c r="AE1934" s="111">
        <f>(b*f_cd/L1934)*SUM(U1934:Y1934)+SUM(Q1934:R1934)</f>
        <v/>
      </c>
      <c r="AF1934" s="112">
        <f>AE1934*(K1934-y+e)</f>
        <v/>
      </c>
      <c r="AG1934" s="113">
        <f>(b*f_cd/(L1934^2))*SUM(Z1934:AD1934)+SUM(S1934:T1934)-AF1934</f>
        <v/>
      </c>
      <c r="AH1934" s="114">
        <f>AG1934&lt;0</f>
        <v/>
      </c>
      <c r="AI1934" s="115">
        <f>IF(A1934=1,FALSE,(AND(AQ1934,AH1934,NOT(AI1933))))</f>
        <v/>
      </c>
      <c r="AJ1934" s="116">
        <f>(b*f_cd/L1934)*(a_1/2*J1934^2+a_2/3*J1934^3+a_3/4*J1934^4+a_4/5*J1934^5+a_5/6*J1934^6)+SUM(Q1934:R1934)</f>
        <v/>
      </c>
      <c r="AK1934">
        <f>AJ1934*(K1934-y+e)</f>
        <v/>
      </c>
      <c r="AL1934" s="118">
        <f>(b*f_cd/(L1934^2))*(a_1/3*J1934^3+a_2/4*J1934^4+a_3/5*J1934^5+a_4/6*J1934^6+a_5/7*J1934^7)+SUM(S1934:T1934)-AK1934</f>
        <v/>
      </c>
      <c r="AM1934" s="114">
        <f>AL1934&gt;0</f>
        <v/>
      </c>
      <c r="AN1934" s="115">
        <f>IF(A1934=1,FALSE,(AND(AQ1934,AM1934,NOT(AN1933))))</f>
        <v/>
      </c>
      <c r="AO1934">
        <f>IF(D1934=1,AND(AH1934,NOT(AI1934)),AND(AM1934,NOT(AN1934)))</f>
        <v/>
      </c>
      <c r="AP1934" s="119">
        <f>IF(D1934=1,AI1934,AN1934)</f>
        <v/>
      </c>
      <c r="AQ1934" s="125">
        <f>ABS(E1934)&lt;$AQ$2</f>
        <v/>
      </c>
      <c r="AS1934">
        <f>IF(AP1934,MAX(AS$3:AS1932)+1,"")</f>
        <v/>
      </c>
    </row>
    <row r="1935">
      <c r="A1935" t="n">
        <v>1845</v>
      </c>
      <c r="B1935" s="131">
        <f>IF(A1935=1,0,IF(AP1935,0.1*ε_cu1cd,0))</f>
        <v/>
      </c>
      <c r="C1935" s="131">
        <f>IF(A1935=1,0.1*ε_cu1cd,C1934+B1934)</f>
        <v/>
      </c>
      <c r="D1935" s="113">
        <f>IF('Нормальний переріз'!$D$68&gt;0,1,2)</f>
        <v/>
      </c>
      <c r="E1935" s="144">
        <f>IF(D1935=1,F1935,G1935)</f>
        <v/>
      </c>
      <c r="F1935" s="124">
        <f>IF(AI1934,0.11*ε_cu1cd,IF(AH1934,F1934*0.01,F1934))</f>
        <v/>
      </c>
      <c r="G1935" s="124">
        <f>IF(AP1934,-0.1*ε_cu1cd,IF(AM1934,G1934*0.01,G1934))</f>
        <v/>
      </c>
      <c r="H1935" s="113">
        <f>IF(A1935=1,E1935,IF(AO1934,H1934-E1934+E1935,IF(AP1934,0.8*H1934,H1934+E1935)))</f>
        <v/>
      </c>
      <c r="I1935" s="169">
        <f>(C1935-H1935)/h</f>
        <v/>
      </c>
      <c r="J1935">
        <f>C1935/(ε_c1cd)</f>
        <v/>
      </c>
      <c r="K1935">
        <f>C1935/I1935</f>
        <v/>
      </c>
      <c r="L1935" s="131">
        <f>I1935/(ε_c1cd)</f>
        <v/>
      </c>
      <c r="M1935">
        <f>I1935*(K1935-Z_s1)</f>
        <v/>
      </c>
      <c r="N1935">
        <f>I1935*(K1935-Z_s2)</f>
        <v/>
      </c>
      <c r="O1935">
        <f>E_s*M1935</f>
        <v/>
      </c>
      <c r="P1935">
        <f>E_s*N1935</f>
        <v/>
      </c>
      <c r="Q1935">
        <f>O1935*A_s1</f>
        <v/>
      </c>
      <c r="R1935">
        <f>P1935*A_s2</f>
        <v/>
      </c>
      <c r="S1935">
        <f>Q1935*($K1935-Z_s1)</f>
        <v/>
      </c>
      <c r="T1935">
        <f>R1935*($K1935-Z_s2)</f>
        <v/>
      </c>
      <c r="U1935">
        <f>(INDIRECT("a_"&amp;U$2)/(U$2+1))*(($C1935^(U$2+1)-$H1935^(U$2+1))/(ε_c1cd^(U$2+1)))</f>
        <v/>
      </c>
      <c r="V1935">
        <f>(INDIRECT("a_"&amp;V$2)/(V$2+1))*(($C1935^(V$2+1)-$H1935^(V$2+1))/(ε_c1cd^(V$2+1)))</f>
        <v/>
      </c>
      <c r="W1935">
        <f>(INDIRECT("a_"&amp;W$2)/(W$2+1))*(($C1935^(W$2+1)-$H1935^(W$2+1))/(ε_c1cd^(W$2+1)))</f>
        <v/>
      </c>
      <c r="X1935">
        <f>(INDIRECT("a_"&amp;X$2)/(X$2+1))*(($C1935^(X$2+1)-$H1935^(X$2+1))/(ε_c1cd^(X$2+1)))</f>
        <v/>
      </c>
      <c r="Y1935">
        <f>(INDIRECT("a_"&amp;Y$2)/(Y$2+1))*(($C1935^(Y$2+1)-$H1935^(Y$2+1))/(ε_c1cd^(Y$2+1)))</f>
        <v/>
      </c>
      <c r="Z1935">
        <f>(INDIRECT("a_"&amp;Z$2)/(Z$2+2))*(($C1935^(Z$2+2)-$H1935^(Z$2+2))/(ε_c1cd^(Z$2+2)))</f>
        <v/>
      </c>
      <c r="AA1935">
        <f>(INDIRECT("a_"&amp;AA$2)/(AA$2+2))*(($C1935^(AA$2+2)-$H1935^(AA$2+2))/(ε_c1cd^(AA$2+2)))</f>
        <v/>
      </c>
      <c r="AB1935">
        <f>(INDIRECT("a_"&amp;AB$2)/(AB$2+2))*(($C1935^(AB$2+2)-$H1935^(AB$2+2))/(ε_c1cd^(AB$2+2)))</f>
        <v/>
      </c>
      <c r="AC1935">
        <f>(INDIRECT("a_"&amp;AC$2)/(AC$2+2))*(($C1935^(AC$2+2)-$H1935^(AC$2+2))/(ε_c1cd^(AC$2+2)))</f>
        <v/>
      </c>
      <c r="AD1935">
        <f>(INDIRECT("a_"&amp;AD$2)/(AD$2+2))*(($C1935^(AD$2+2)-$H1935^(AD$2+2))/(ε_c1cd^(AD$2+2)))</f>
        <v/>
      </c>
      <c r="AE1935" s="111">
        <f>(b*f_cd/L1935)*SUM(U1935:Y1935)+SUM(Q1935:R1935)</f>
        <v/>
      </c>
      <c r="AF1935" s="112">
        <f>AE1935*(K1935-y+e)</f>
        <v/>
      </c>
      <c r="AG1935" s="113">
        <f>(b*f_cd/(L1935^2))*SUM(Z1935:AD1935)+SUM(S1935:T1935)-AF1935</f>
        <v/>
      </c>
      <c r="AH1935" s="114">
        <f>AG1935&lt;0</f>
        <v/>
      </c>
      <c r="AI1935" s="115">
        <f>IF(A1935=1,FALSE,(AND(AQ1935,AH1935,NOT(AI1934))))</f>
        <v/>
      </c>
      <c r="AJ1935" s="116">
        <f>(b*f_cd/L1935)*(a_1/2*J1935^2+a_2/3*J1935^3+a_3/4*J1935^4+a_4/5*J1935^5+a_5/6*J1935^6)+SUM(Q1935:R1935)</f>
        <v/>
      </c>
      <c r="AK1935">
        <f>AJ1935*(K1935-y+e)</f>
        <v/>
      </c>
      <c r="AL1935" s="118">
        <f>(b*f_cd/(L1935^2))*(a_1/3*J1935^3+a_2/4*J1935^4+a_3/5*J1935^5+a_4/6*J1935^6+a_5/7*J1935^7)+SUM(S1935:T1935)-AK1935</f>
        <v/>
      </c>
      <c r="AM1935" s="114">
        <f>AL1935&gt;0</f>
        <v/>
      </c>
      <c r="AN1935" s="115">
        <f>IF(A1935=1,FALSE,(AND(AQ1935,AM1935,NOT(AN1934))))</f>
        <v/>
      </c>
      <c r="AO1935">
        <f>IF(D1935=1,AND(AH1935,NOT(AI1935)),AND(AM1935,NOT(AN1935)))</f>
        <v/>
      </c>
      <c r="AP1935" s="119">
        <f>IF(D1935=1,AI1935,AN1935)</f>
        <v/>
      </c>
      <c r="AQ1935" s="125">
        <f>ABS(E1935)&lt;$AQ$2</f>
        <v/>
      </c>
      <c r="AS1935">
        <f>IF(AP1935,MAX(AS$3:AS1933)+1,"")</f>
        <v/>
      </c>
    </row>
    <row r="1936">
      <c r="A1936" t="n">
        <v>1846</v>
      </c>
      <c r="B1936" s="131">
        <f>IF(A1936=1,0,IF(AP1936,0.1*ε_cu1cd,0))</f>
        <v/>
      </c>
      <c r="C1936" s="131">
        <f>IF(A1936=1,0.1*ε_cu1cd,C1935+B1935)</f>
        <v/>
      </c>
      <c r="D1936" s="113">
        <f>IF('Нормальний переріз'!$D$68&gt;0,1,2)</f>
        <v/>
      </c>
      <c r="E1936" s="144">
        <f>IF(D1936=1,F1936,G1936)</f>
        <v/>
      </c>
      <c r="F1936" s="124">
        <f>IF(AI1935,0.11*ε_cu1cd,IF(AH1935,F1935*0.01,F1935))</f>
        <v/>
      </c>
      <c r="G1936" s="124">
        <f>IF(AP1935,-0.1*ε_cu1cd,IF(AM1935,G1935*0.01,G1935))</f>
        <v/>
      </c>
      <c r="H1936" s="113">
        <f>IF(A1936=1,E1936,IF(AO1935,H1935-E1935+E1936,IF(AP1935,0.8*H1935,H1935+E1936)))</f>
        <v/>
      </c>
      <c r="I1936" s="169">
        <f>(C1936-H1936)/h</f>
        <v/>
      </c>
      <c r="J1936">
        <f>C1936/(ε_c1cd)</f>
        <v/>
      </c>
      <c r="K1936">
        <f>C1936/I1936</f>
        <v/>
      </c>
      <c r="L1936" s="131">
        <f>I1936/(ε_c1cd)</f>
        <v/>
      </c>
      <c r="M1936">
        <f>I1936*(K1936-Z_s1)</f>
        <v/>
      </c>
      <c r="N1936">
        <f>I1936*(K1936-Z_s2)</f>
        <v/>
      </c>
      <c r="O1936">
        <f>E_s*M1936</f>
        <v/>
      </c>
      <c r="P1936">
        <f>E_s*N1936</f>
        <v/>
      </c>
      <c r="Q1936">
        <f>O1936*A_s1</f>
        <v/>
      </c>
      <c r="R1936">
        <f>P1936*A_s2</f>
        <v/>
      </c>
      <c r="S1936">
        <f>Q1936*($K1936-Z_s1)</f>
        <v/>
      </c>
      <c r="T1936">
        <f>R1936*($K1936-Z_s2)</f>
        <v/>
      </c>
      <c r="U1936">
        <f>(INDIRECT("a_"&amp;U$2)/(U$2+1))*(($C1936^(U$2+1)-$H1936^(U$2+1))/(ε_c1cd^(U$2+1)))</f>
        <v/>
      </c>
      <c r="V1936">
        <f>(INDIRECT("a_"&amp;V$2)/(V$2+1))*(($C1936^(V$2+1)-$H1936^(V$2+1))/(ε_c1cd^(V$2+1)))</f>
        <v/>
      </c>
      <c r="W1936">
        <f>(INDIRECT("a_"&amp;W$2)/(W$2+1))*(($C1936^(W$2+1)-$H1936^(W$2+1))/(ε_c1cd^(W$2+1)))</f>
        <v/>
      </c>
      <c r="X1936">
        <f>(INDIRECT("a_"&amp;X$2)/(X$2+1))*(($C1936^(X$2+1)-$H1936^(X$2+1))/(ε_c1cd^(X$2+1)))</f>
        <v/>
      </c>
      <c r="Y1936">
        <f>(INDIRECT("a_"&amp;Y$2)/(Y$2+1))*(($C1936^(Y$2+1)-$H1936^(Y$2+1))/(ε_c1cd^(Y$2+1)))</f>
        <v/>
      </c>
      <c r="Z1936">
        <f>(INDIRECT("a_"&amp;Z$2)/(Z$2+2))*(($C1936^(Z$2+2)-$H1936^(Z$2+2))/(ε_c1cd^(Z$2+2)))</f>
        <v/>
      </c>
      <c r="AA1936">
        <f>(INDIRECT("a_"&amp;AA$2)/(AA$2+2))*(($C1936^(AA$2+2)-$H1936^(AA$2+2))/(ε_c1cd^(AA$2+2)))</f>
        <v/>
      </c>
      <c r="AB1936">
        <f>(INDIRECT("a_"&amp;AB$2)/(AB$2+2))*(($C1936^(AB$2+2)-$H1936^(AB$2+2))/(ε_c1cd^(AB$2+2)))</f>
        <v/>
      </c>
      <c r="AC1936">
        <f>(INDIRECT("a_"&amp;AC$2)/(AC$2+2))*(($C1936^(AC$2+2)-$H1936^(AC$2+2))/(ε_c1cd^(AC$2+2)))</f>
        <v/>
      </c>
      <c r="AD1936">
        <f>(INDIRECT("a_"&amp;AD$2)/(AD$2+2))*(($C1936^(AD$2+2)-$H1936^(AD$2+2))/(ε_c1cd^(AD$2+2)))</f>
        <v/>
      </c>
      <c r="AE1936" s="111">
        <f>(b*f_cd/L1936)*SUM(U1936:Y1936)+SUM(Q1936:R1936)</f>
        <v/>
      </c>
      <c r="AF1936" s="112">
        <f>AE1936*(K1936-y+e)</f>
        <v/>
      </c>
      <c r="AG1936" s="113">
        <f>(b*f_cd/(L1936^2))*SUM(Z1936:AD1936)+SUM(S1936:T1936)-AF1936</f>
        <v/>
      </c>
      <c r="AH1936" s="114">
        <f>AG1936&lt;0</f>
        <v/>
      </c>
      <c r="AI1936" s="115">
        <f>IF(A1936=1,FALSE,(AND(AQ1936,AH1936,NOT(AI1935))))</f>
        <v/>
      </c>
      <c r="AJ1936" s="116">
        <f>(b*f_cd/L1936)*(a_1/2*J1936^2+a_2/3*J1936^3+a_3/4*J1936^4+a_4/5*J1936^5+a_5/6*J1936^6)+SUM(Q1936:R1936)</f>
        <v/>
      </c>
      <c r="AK1936">
        <f>AJ1936*(K1936-y+e)</f>
        <v/>
      </c>
      <c r="AL1936" s="118">
        <f>(b*f_cd/(L1936^2))*(a_1/3*J1936^3+a_2/4*J1936^4+a_3/5*J1936^5+a_4/6*J1936^6+a_5/7*J1936^7)+SUM(S1936:T1936)-AK1936</f>
        <v/>
      </c>
      <c r="AM1936" s="114">
        <f>AL1936&gt;0</f>
        <v/>
      </c>
      <c r="AN1936" s="115">
        <f>IF(A1936=1,FALSE,(AND(AQ1936,AM1936,NOT(AN1935))))</f>
        <v/>
      </c>
      <c r="AO1936">
        <f>IF(D1936=1,AND(AH1936,NOT(AI1936)),AND(AM1936,NOT(AN1936)))</f>
        <v/>
      </c>
      <c r="AP1936" s="119">
        <f>IF(D1936=1,AI1936,AN1936)</f>
        <v/>
      </c>
      <c r="AQ1936" s="125">
        <f>ABS(E1936)&lt;$AQ$2</f>
        <v/>
      </c>
      <c r="AS1936">
        <f>IF(AP1936,MAX(AS$3:AS1934)+1,"")</f>
        <v/>
      </c>
    </row>
    <row r="1937">
      <c r="A1937" t="n">
        <v>1847</v>
      </c>
      <c r="B1937" s="131">
        <f>IF(A1937=1,0,IF(AP1937,0.1*ε_cu1cd,0))</f>
        <v/>
      </c>
      <c r="C1937" s="131">
        <f>IF(A1937=1,0.1*ε_cu1cd,C1936+B1936)</f>
        <v/>
      </c>
      <c r="D1937" s="113">
        <f>IF('Нормальний переріз'!$D$68&gt;0,1,2)</f>
        <v/>
      </c>
      <c r="E1937" s="144">
        <f>IF(D1937=1,F1937,G1937)</f>
        <v/>
      </c>
      <c r="F1937" s="124">
        <f>IF(AI1936,0.11*ε_cu1cd,IF(AH1936,F1936*0.01,F1936))</f>
        <v/>
      </c>
      <c r="G1937" s="124">
        <f>IF(AP1936,-0.1*ε_cu1cd,IF(AM1936,G1936*0.01,G1936))</f>
        <v/>
      </c>
      <c r="H1937" s="113">
        <f>IF(A1937=1,E1937,IF(AO1936,H1936-E1936+E1937,IF(AP1936,0.8*H1936,H1936+E1937)))</f>
        <v/>
      </c>
      <c r="I1937" s="169">
        <f>(C1937-H1937)/h</f>
        <v/>
      </c>
      <c r="J1937">
        <f>C1937/(ε_c1cd)</f>
        <v/>
      </c>
      <c r="K1937">
        <f>C1937/I1937</f>
        <v/>
      </c>
      <c r="L1937" s="131">
        <f>I1937/(ε_c1cd)</f>
        <v/>
      </c>
      <c r="M1937">
        <f>I1937*(K1937-Z_s1)</f>
        <v/>
      </c>
      <c r="N1937">
        <f>I1937*(K1937-Z_s2)</f>
        <v/>
      </c>
      <c r="O1937">
        <f>E_s*M1937</f>
        <v/>
      </c>
      <c r="P1937">
        <f>E_s*N1937</f>
        <v/>
      </c>
      <c r="Q1937">
        <f>O1937*A_s1</f>
        <v/>
      </c>
      <c r="R1937">
        <f>P1937*A_s2</f>
        <v/>
      </c>
      <c r="S1937">
        <f>Q1937*($K1937-Z_s1)</f>
        <v/>
      </c>
      <c r="T1937">
        <f>R1937*($K1937-Z_s2)</f>
        <v/>
      </c>
      <c r="U1937">
        <f>(INDIRECT("a_"&amp;U$2)/(U$2+1))*(($C1937^(U$2+1)-$H1937^(U$2+1))/(ε_c1cd^(U$2+1)))</f>
        <v/>
      </c>
      <c r="V1937">
        <f>(INDIRECT("a_"&amp;V$2)/(V$2+1))*(($C1937^(V$2+1)-$H1937^(V$2+1))/(ε_c1cd^(V$2+1)))</f>
        <v/>
      </c>
      <c r="W1937">
        <f>(INDIRECT("a_"&amp;W$2)/(W$2+1))*(($C1937^(W$2+1)-$H1937^(W$2+1))/(ε_c1cd^(W$2+1)))</f>
        <v/>
      </c>
      <c r="X1937">
        <f>(INDIRECT("a_"&amp;X$2)/(X$2+1))*(($C1937^(X$2+1)-$H1937^(X$2+1))/(ε_c1cd^(X$2+1)))</f>
        <v/>
      </c>
      <c r="Y1937">
        <f>(INDIRECT("a_"&amp;Y$2)/(Y$2+1))*(($C1937^(Y$2+1)-$H1937^(Y$2+1))/(ε_c1cd^(Y$2+1)))</f>
        <v/>
      </c>
      <c r="Z1937">
        <f>(INDIRECT("a_"&amp;Z$2)/(Z$2+2))*(($C1937^(Z$2+2)-$H1937^(Z$2+2))/(ε_c1cd^(Z$2+2)))</f>
        <v/>
      </c>
      <c r="AA1937">
        <f>(INDIRECT("a_"&amp;AA$2)/(AA$2+2))*(($C1937^(AA$2+2)-$H1937^(AA$2+2))/(ε_c1cd^(AA$2+2)))</f>
        <v/>
      </c>
      <c r="AB1937">
        <f>(INDIRECT("a_"&amp;AB$2)/(AB$2+2))*(($C1937^(AB$2+2)-$H1937^(AB$2+2))/(ε_c1cd^(AB$2+2)))</f>
        <v/>
      </c>
      <c r="AC1937">
        <f>(INDIRECT("a_"&amp;AC$2)/(AC$2+2))*(($C1937^(AC$2+2)-$H1937^(AC$2+2))/(ε_c1cd^(AC$2+2)))</f>
        <v/>
      </c>
      <c r="AD1937">
        <f>(INDIRECT("a_"&amp;AD$2)/(AD$2+2))*(($C1937^(AD$2+2)-$H1937^(AD$2+2))/(ε_c1cd^(AD$2+2)))</f>
        <v/>
      </c>
      <c r="AE1937" s="111">
        <f>(b*f_cd/L1937)*SUM(U1937:Y1937)+SUM(Q1937:R1937)</f>
        <v/>
      </c>
      <c r="AF1937" s="112">
        <f>AE1937*(K1937-y+e)</f>
        <v/>
      </c>
      <c r="AG1937" s="113">
        <f>(b*f_cd/(L1937^2))*SUM(Z1937:AD1937)+SUM(S1937:T1937)-AF1937</f>
        <v/>
      </c>
      <c r="AH1937" s="114">
        <f>AG1937&lt;0</f>
        <v/>
      </c>
      <c r="AI1937" s="115">
        <f>IF(A1937=1,FALSE,(AND(AQ1937,AH1937,NOT(AI1936))))</f>
        <v/>
      </c>
      <c r="AJ1937" s="116">
        <f>(b*f_cd/L1937)*(a_1/2*J1937^2+a_2/3*J1937^3+a_3/4*J1937^4+a_4/5*J1937^5+a_5/6*J1937^6)+SUM(Q1937:R1937)</f>
        <v/>
      </c>
      <c r="AK1937">
        <f>AJ1937*(K1937-y+e)</f>
        <v/>
      </c>
      <c r="AL1937" s="118">
        <f>(b*f_cd/(L1937^2))*(a_1/3*J1937^3+a_2/4*J1937^4+a_3/5*J1937^5+a_4/6*J1937^6+a_5/7*J1937^7)+SUM(S1937:T1937)-AK1937</f>
        <v/>
      </c>
      <c r="AM1937" s="114">
        <f>AL1937&gt;0</f>
        <v/>
      </c>
      <c r="AN1937" s="115">
        <f>IF(A1937=1,FALSE,(AND(AQ1937,AM1937,NOT(AN1936))))</f>
        <v/>
      </c>
      <c r="AO1937">
        <f>IF(D1937=1,AND(AH1937,NOT(AI1937)),AND(AM1937,NOT(AN1937)))</f>
        <v/>
      </c>
      <c r="AP1937" s="119">
        <f>IF(D1937=1,AI1937,AN1937)</f>
        <v/>
      </c>
      <c r="AQ1937" s="125">
        <f>ABS(E1937)&lt;$AQ$2</f>
        <v/>
      </c>
      <c r="AS1937">
        <f>IF(AP1937,MAX(AS$3:AS1935)+1,"")</f>
        <v/>
      </c>
    </row>
    <row r="1938">
      <c r="A1938" t="n">
        <v>1848</v>
      </c>
      <c r="B1938" s="131">
        <f>IF(A1938=1,0,IF(AP1938,0.1*ε_cu1cd,0))</f>
        <v/>
      </c>
      <c r="C1938" s="131">
        <f>IF(A1938=1,0.1*ε_cu1cd,C1937+B1937)</f>
        <v/>
      </c>
      <c r="D1938" s="113">
        <f>IF('Нормальний переріз'!$D$68&gt;0,1,2)</f>
        <v/>
      </c>
      <c r="E1938" s="144">
        <f>IF(D1938=1,F1938,G1938)</f>
        <v/>
      </c>
      <c r="F1938" s="124">
        <f>IF(AI1937,0.11*ε_cu1cd,IF(AH1937,F1937*0.01,F1937))</f>
        <v/>
      </c>
      <c r="G1938" s="124">
        <f>IF(AP1937,-0.1*ε_cu1cd,IF(AM1937,G1937*0.01,G1937))</f>
        <v/>
      </c>
      <c r="H1938" s="113">
        <f>IF(A1938=1,E1938,IF(AO1937,H1937-E1937+E1938,IF(AP1937,0.8*H1937,H1937+E1938)))</f>
        <v/>
      </c>
      <c r="I1938" s="169">
        <f>(C1938-H1938)/h</f>
        <v/>
      </c>
      <c r="J1938">
        <f>C1938/(ε_c1cd)</f>
        <v/>
      </c>
      <c r="K1938">
        <f>C1938/I1938</f>
        <v/>
      </c>
      <c r="L1938" s="131">
        <f>I1938/(ε_c1cd)</f>
        <v/>
      </c>
      <c r="M1938">
        <f>I1938*(K1938-Z_s1)</f>
        <v/>
      </c>
      <c r="N1938">
        <f>I1938*(K1938-Z_s2)</f>
        <v/>
      </c>
      <c r="O1938">
        <f>E_s*M1938</f>
        <v/>
      </c>
      <c r="P1938">
        <f>E_s*N1938</f>
        <v/>
      </c>
      <c r="Q1938">
        <f>O1938*A_s1</f>
        <v/>
      </c>
      <c r="R1938">
        <f>P1938*A_s2</f>
        <v/>
      </c>
      <c r="S1938">
        <f>Q1938*($K1938-Z_s1)</f>
        <v/>
      </c>
      <c r="T1938">
        <f>R1938*($K1938-Z_s2)</f>
        <v/>
      </c>
      <c r="U1938">
        <f>(INDIRECT("a_"&amp;U$2)/(U$2+1))*(($C1938^(U$2+1)-$H1938^(U$2+1))/(ε_c1cd^(U$2+1)))</f>
        <v/>
      </c>
      <c r="V1938">
        <f>(INDIRECT("a_"&amp;V$2)/(V$2+1))*(($C1938^(V$2+1)-$H1938^(V$2+1))/(ε_c1cd^(V$2+1)))</f>
        <v/>
      </c>
      <c r="W1938">
        <f>(INDIRECT("a_"&amp;W$2)/(W$2+1))*(($C1938^(W$2+1)-$H1938^(W$2+1))/(ε_c1cd^(W$2+1)))</f>
        <v/>
      </c>
      <c r="X1938">
        <f>(INDIRECT("a_"&amp;X$2)/(X$2+1))*(($C1938^(X$2+1)-$H1938^(X$2+1))/(ε_c1cd^(X$2+1)))</f>
        <v/>
      </c>
      <c r="Y1938">
        <f>(INDIRECT("a_"&amp;Y$2)/(Y$2+1))*(($C1938^(Y$2+1)-$H1938^(Y$2+1))/(ε_c1cd^(Y$2+1)))</f>
        <v/>
      </c>
      <c r="Z1938">
        <f>(INDIRECT("a_"&amp;Z$2)/(Z$2+2))*(($C1938^(Z$2+2)-$H1938^(Z$2+2))/(ε_c1cd^(Z$2+2)))</f>
        <v/>
      </c>
      <c r="AA1938">
        <f>(INDIRECT("a_"&amp;AA$2)/(AA$2+2))*(($C1938^(AA$2+2)-$H1938^(AA$2+2))/(ε_c1cd^(AA$2+2)))</f>
        <v/>
      </c>
      <c r="AB1938">
        <f>(INDIRECT("a_"&amp;AB$2)/(AB$2+2))*(($C1938^(AB$2+2)-$H1938^(AB$2+2))/(ε_c1cd^(AB$2+2)))</f>
        <v/>
      </c>
      <c r="AC1938">
        <f>(INDIRECT("a_"&amp;AC$2)/(AC$2+2))*(($C1938^(AC$2+2)-$H1938^(AC$2+2))/(ε_c1cd^(AC$2+2)))</f>
        <v/>
      </c>
      <c r="AD1938">
        <f>(INDIRECT("a_"&amp;AD$2)/(AD$2+2))*(($C1938^(AD$2+2)-$H1938^(AD$2+2))/(ε_c1cd^(AD$2+2)))</f>
        <v/>
      </c>
      <c r="AE1938" s="111">
        <f>(b*f_cd/L1938)*SUM(U1938:Y1938)+SUM(Q1938:R1938)</f>
        <v/>
      </c>
      <c r="AF1938" s="112">
        <f>AE1938*(K1938-y+e)</f>
        <v/>
      </c>
      <c r="AG1938" s="113">
        <f>(b*f_cd/(L1938^2))*SUM(Z1938:AD1938)+SUM(S1938:T1938)-AF1938</f>
        <v/>
      </c>
      <c r="AH1938" s="114">
        <f>AG1938&lt;0</f>
        <v/>
      </c>
      <c r="AI1938" s="115">
        <f>IF(A1938=1,FALSE,(AND(AQ1938,AH1938,NOT(AI1937))))</f>
        <v/>
      </c>
      <c r="AJ1938" s="116">
        <f>(b*f_cd/L1938)*(a_1/2*J1938^2+a_2/3*J1938^3+a_3/4*J1938^4+a_4/5*J1938^5+a_5/6*J1938^6)+SUM(Q1938:R1938)</f>
        <v/>
      </c>
      <c r="AK1938">
        <f>AJ1938*(K1938-y+e)</f>
        <v/>
      </c>
      <c r="AL1938" s="118">
        <f>(b*f_cd/(L1938^2))*(a_1/3*J1938^3+a_2/4*J1938^4+a_3/5*J1938^5+a_4/6*J1938^6+a_5/7*J1938^7)+SUM(S1938:T1938)-AK1938</f>
        <v/>
      </c>
      <c r="AM1938" s="114">
        <f>AL1938&gt;0</f>
        <v/>
      </c>
      <c r="AN1938" s="115">
        <f>IF(A1938=1,FALSE,(AND(AQ1938,AM1938,NOT(AN1937))))</f>
        <v/>
      </c>
      <c r="AO1938">
        <f>IF(D1938=1,AND(AH1938,NOT(AI1938)),AND(AM1938,NOT(AN1938)))</f>
        <v/>
      </c>
      <c r="AP1938" s="119">
        <f>IF(D1938=1,AI1938,AN1938)</f>
        <v/>
      </c>
      <c r="AQ1938" s="125">
        <f>ABS(E1938)&lt;$AQ$2</f>
        <v/>
      </c>
      <c r="AS1938">
        <f>IF(AP1938,MAX(AS$3:AS1936)+1,"")</f>
        <v/>
      </c>
    </row>
    <row r="1939">
      <c r="A1939" t="n">
        <v>1849</v>
      </c>
      <c r="B1939" s="131">
        <f>IF(A1939=1,0,IF(AP1939,0.1*ε_cu1cd,0))</f>
        <v/>
      </c>
      <c r="C1939" s="131">
        <f>IF(A1939=1,0.1*ε_cu1cd,C1938+B1938)</f>
        <v/>
      </c>
      <c r="D1939" s="113">
        <f>IF('Нормальний переріз'!$D$68&gt;0,1,2)</f>
        <v/>
      </c>
      <c r="E1939" s="144">
        <f>IF(D1939=1,F1939,G1939)</f>
        <v/>
      </c>
      <c r="F1939" s="124">
        <f>IF(AI1938,0.11*ε_cu1cd,IF(AH1938,F1938*0.01,F1938))</f>
        <v/>
      </c>
      <c r="G1939" s="124">
        <f>IF(AP1938,-0.1*ε_cu1cd,IF(AM1938,G1938*0.01,G1938))</f>
        <v/>
      </c>
      <c r="H1939" s="113">
        <f>IF(A1939=1,E1939,IF(AO1938,H1938-E1938+E1939,IF(AP1938,0.8*H1938,H1938+E1939)))</f>
        <v/>
      </c>
      <c r="I1939" s="169">
        <f>(C1939-H1939)/h</f>
        <v/>
      </c>
      <c r="J1939">
        <f>C1939/(ε_c1cd)</f>
        <v/>
      </c>
      <c r="K1939">
        <f>C1939/I1939</f>
        <v/>
      </c>
      <c r="L1939" s="131">
        <f>I1939/(ε_c1cd)</f>
        <v/>
      </c>
      <c r="M1939">
        <f>I1939*(K1939-Z_s1)</f>
        <v/>
      </c>
      <c r="N1939">
        <f>I1939*(K1939-Z_s2)</f>
        <v/>
      </c>
      <c r="O1939">
        <f>E_s*M1939</f>
        <v/>
      </c>
      <c r="P1939">
        <f>E_s*N1939</f>
        <v/>
      </c>
      <c r="Q1939">
        <f>O1939*A_s1</f>
        <v/>
      </c>
      <c r="R1939">
        <f>P1939*A_s2</f>
        <v/>
      </c>
      <c r="S1939">
        <f>Q1939*($K1939-Z_s1)</f>
        <v/>
      </c>
      <c r="T1939">
        <f>R1939*($K1939-Z_s2)</f>
        <v/>
      </c>
      <c r="U1939">
        <f>(INDIRECT("a_"&amp;U$2)/(U$2+1))*(($C1939^(U$2+1)-$H1939^(U$2+1))/(ε_c1cd^(U$2+1)))</f>
        <v/>
      </c>
      <c r="V1939">
        <f>(INDIRECT("a_"&amp;V$2)/(V$2+1))*(($C1939^(V$2+1)-$H1939^(V$2+1))/(ε_c1cd^(V$2+1)))</f>
        <v/>
      </c>
      <c r="W1939">
        <f>(INDIRECT("a_"&amp;W$2)/(W$2+1))*(($C1939^(W$2+1)-$H1939^(W$2+1))/(ε_c1cd^(W$2+1)))</f>
        <v/>
      </c>
      <c r="X1939">
        <f>(INDIRECT("a_"&amp;X$2)/(X$2+1))*(($C1939^(X$2+1)-$H1939^(X$2+1))/(ε_c1cd^(X$2+1)))</f>
        <v/>
      </c>
      <c r="Y1939">
        <f>(INDIRECT("a_"&amp;Y$2)/(Y$2+1))*(($C1939^(Y$2+1)-$H1939^(Y$2+1))/(ε_c1cd^(Y$2+1)))</f>
        <v/>
      </c>
      <c r="Z1939">
        <f>(INDIRECT("a_"&amp;Z$2)/(Z$2+2))*(($C1939^(Z$2+2)-$H1939^(Z$2+2))/(ε_c1cd^(Z$2+2)))</f>
        <v/>
      </c>
      <c r="AA1939">
        <f>(INDIRECT("a_"&amp;AA$2)/(AA$2+2))*(($C1939^(AA$2+2)-$H1939^(AA$2+2))/(ε_c1cd^(AA$2+2)))</f>
        <v/>
      </c>
      <c r="AB1939">
        <f>(INDIRECT("a_"&amp;AB$2)/(AB$2+2))*(($C1939^(AB$2+2)-$H1939^(AB$2+2))/(ε_c1cd^(AB$2+2)))</f>
        <v/>
      </c>
      <c r="AC1939">
        <f>(INDIRECT("a_"&amp;AC$2)/(AC$2+2))*(($C1939^(AC$2+2)-$H1939^(AC$2+2))/(ε_c1cd^(AC$2+2)))</f>
        <v/>
      </c>
      <c r="AD1939">
        <f>(INDIRECT("a_"&amp;AD$2)/(AD$2+2))*(($C1939^(AD$2+2)-$H1939^(AD$2+2))/(ε_c1cd^(AD$2+2)))</f>
        <v/>
      </c>
      <c r="AE1939" s="111">
        <f>(b*f_cd/L1939)*SUM(U1939:Y1939)+SUM(Q1939:R1939)</f>
        <v/>
      </c>
      <c r="AF1939" s="112">
        <f>AE1939*(K1939-y+e)</f>
        <v/>
      </c>
      <c r="AG1939" s="113">
        <f>(b*f_cd/(L1939^2))*SUM(Z1939:AD1939)+SUM(S1939:T1939)-AF1939</f>
        <v/>
      </c>
      <c r="AH1939" s="114">
        <f>AG1939&lt;0</f>
        <v/>
      </c>
      <c r="AI1939" s="115">
        <f>IF(A1939=1,FALSE,(AND(AQ1939,AH1939,NOT(AI1938))))</f>
        <v/>
      </c>
      <c r="AJ1939" s="116">
        <f>(b*f_cd/L1939)*(a_1/2*J1939^2+a_2/3*J1939^3+a_3/4*J1939^4+a_4/5*J1939^5+a_5/6*J1939^6)+SUM(Q1939:R1939)</f>
        <v/>
      </c>
      <c r="AK1939">
        <f>AJ1939*(K1939-y+e)</f>
        <v/>
      </c>
      <c r="AL1939" s="118">
        <f>(b*f_cd/(L1939^2))*(a_1/3*J1939^3+a_2/4*J1939^4+a_3/5*J1939^5+a_4/6*J1939^6+a_5/7*J1939^7)+SUM(S1939:T1939)-AK1939</f>
        <v/>
      </c>
      <c r="AM1939" s="114">
        <f>AL1939&gt;0</f>
        <v/>
      </c>
      <c r="AN1939" s="115">
        <f>IF(A1939=1,FALSE,(AND(AQ1939,AM1939,NOT(AN1938))))</f>
        <v/>
      </c>
      <c r="AO1939">
        <f>IF(D1939=1,AND(AH1939,NOT(AI1939)),AND(AM1939,NOT(AN1939)))</f>
        <v/>
      </c>
      <c r="AP1939" s="119">
        <f>IF(D1939=1,AI1939,AN1939)</f>
        <v/>
      </c>
      <c r="AQ1939" s="125">
        <f>ABS(E1939)&lt;$AQ$2</f>
        <v/>
      </c>
      <c r="AS1939">
        <f>IF(AP1939,MAX(AS$3:AS1937)+1,"")</f>
        <v/>
      </c>
    </row>
    <row r="1940">
      <c r="A1940" t="n">
        <v>1850</v>
      </c>
      <c r="B1940" s="131">
        <f>IF(A1940=1,0,IF(AP1940,0.1*ε_cu1cd,0))</f>
        <v/>
      </c>
      <c r="C1940" s="131">
        <f>IF(A1940=1,0.1*ε_cu1cd,C1939+B1939)</f>
        <v/>
      </c>
      <c r="D1940" s="113">
        <f>IF('Нормальний переріз'!$D$68&gt;0,1,2)</f>
        <v/>
      </c>
      <c r="E1940" s="144">
        <f>IF(D1940=1,F1940,G1940)</f>
        <v/>
      </c>
      <c r="F1940" s="124">
        <f>IF(AI1939,0.11*ε_cu1cd,IF(AH1939,F1939*0.01,F1939))</f>
        <v/>
      </c>
      <c r="G1940" s="124">
        <f>IF(AP1939,-0.1*ε_cu1cd,IF(AM1939,G1939*0.01,G1939))</f>
        <v/>
      </c>
      <c r="H1940" s="113">
        <f>IF(A1940=1,E1940,IF(AO1939,H1939-E1939+E1940,IF(AP1939,0.8*H1939,H1939+E1940)))</f>
        <v/>
      </c>
      <c r="I1940" s="169">
        <f>(C1940-H1940)/h</f>
        <v/>
      </c>
      <c r="J1940">
        <f>C1940/(ε_c1cd)</f>
        <v/>
      </c>
      <c r="K1940">
        <f>C1940/I1940</f>
        <v/>
      </c>
      <c r="L1940" s="131">
        <f>I1940/(ε_c1cd)</f>
        <v/>
      </c>
      <c r="M1940">
        <f>I1940*(K1940-Z_s1)</f>
        <v/>
      </c>
      <c r="N1940">
        <f>I1940*(K1940-Z_s2)</f>
        <v/>
      </c>
      <c r="O1940">
        <f>E_s*M1940</f>
        <v/>
      </c>
      <c r="P1940">
        <f>E_s*N1940</f>
        <v/>
      </c>
      <c r="Q1940">
        <f>O1940*A_s1</f>
        <v/>
      </c>
      <c r="R1940">
        <f>P1940*A_s2</f>
        <v/>
      </c>
      <c r="S1940">
        <f>Q1940*($K1940-Z_s1)</f>
        <v/>
      </c>
      <c r="T1940">
        <f>R1940*($K1940-Z_s2)</f>
        <v/>
      </c>
      <c r="U1940">
        <f>(INDIRECT("a_"&amp;U$2)/(U$2+1))*(($C1940^(U$2+1)-$H1940^(U$2+1))/(ε_c1cd^(U$2+1)))</f>
        <v/>
      </c>
      <c r="V1940">
        <f>(INDIRECT("a_"&amp;V$2)/(V$2+1))*(($C1940^(V$2+1)-$H1940^(V$2+1))/(ε_c1cd^(V$2+1)))</f>
        <v/>
      </c>
      <c r="W1940">
        <f>(INDIRECT("a_"&amp;W$2)/(W$2+1))*(($C1940^(W$2+1)-$H1940^(W$2+1))/(ε_c1cd^(W$2+1)))</f>
        <v/>
      </c>
      <c r="X1940">
        <f>(INDIRECT("a_"&amp;X$2)/(X$2+1))*(($C1940^(X$2+1)-$H1940^(X$2+1))/(ε_c1cd^(X$2+1)))</f>
        <v/>
      </c>
      <c r="Y1940">
        <f>(INDIRECT("a_"&amp;Y$2)/(Y$2+1))*(($C1940^(Y$2+1)-$H1940^(Y$2+1))/(ε_c1cd^(Y$2+1)))</f>
        <v/>
      </c>
      <c r="Z1940">
        <f>(INDIRECT("a_"&amp;Z$2)/(Z$2+2))*(($C1940^(Z$2+2)-$H1940^(Z$2+2))/(ε_c1cd^(Z$2+2)))</f>
        <v/>
      </c>
      <c r="AA1940">
        <f>(INDIRECT("a_"&amp;AA$2)/(AA$2+2))*(($C1940^(AA$2+2)-$H1940^(AA$2+2))/(ε_c1cd^(AA$2+2)))</f>
        <v/>
      </c>
      <c r="AB1940">
        <f>(INDIRECT("a_"&amp;AB$2)/(AB$2+2))*(($C1940^(AB$2+2)-$H1940^(AB$2+2))/(ε_c1cd^(AB$2+2)))</f>
        <v/>
      </c>
      <c r="AC1940">
        <f>(INDIRECT("a_"&amp;AC$2)/(AC$2+2))*(($C1940^(AC$2+2)-$H1940^(AC$2+2))/(ε_c1cd^(AC$2+2)))</f>
        <v/>
      </c>
      <c r="AD1940">
        <f>(INDIRECT("a_"&amp;AD$2)/(AD$2+2))*(($C1940^(AD$2+2)-$H1940^(AD$2+2))/(ε_c1cd^(AD$2+2)))</f>
        <v/>
      </c>
      <c r="AE1940" s="111">
        <f>(b*f_cd/L1940)*SUM(U1940:Y1940)+SUM(Q1940:R1940)</f>
        <v/>
      </c>
      <c r="AF1940" s="112">
        <f>AE1940*(K1940-y+e)</f>
        <v/>
      </c>
      <c r="AG1940" s="113">
        <f>(b*f_cd/(L1940^2))*SUM(Z1940:AD1940)+SUM(S1940:T1940)-AF1940</f>
        <v/>
      </c>
      <c r="AH1940" s="114">
        <f>AG1940&lt;0</f>
        <v/>
      </c>
      <c r="AI1940" s="115">
        <f>IF(A1940=1,FALSE,(AND(AQ1940,AH1940,NOT(AI1939))))</f>
        <v/>
      </c>
      <c r="AJ1940" s="116">
        <f>(b*f_cd/L1940)*(a_1/2*J1940^2+a_2/3*J1940^3+a_3/4*J1940^4+a_4/5*J1940^5+a_5/6*J1940^6)+SUM(Q1940:R1940)</f>
        <v/>
      </c>
      <c r="AK1940">
        <f>AJ1940*(K1940-y+e)</f>
        <v/>
      </c>
      <c r="AL1940" s="118">
        <f>(b*f_cd/(L1940^2))*(a_1/3*J1940^3+a_2/4*J1940^4+a_3/5*J1940^5+a_4/6*J1940^6+a_5/7*J1940^7)+SUM(S1940:T1940)-AK1940</f>
        <v/>
      </c>
      <c r="AM1940" s="114">
        <f>AL1940&gt;0</f>
        <v/>
      </c>
      <c r="AN1940" s="115">
        <f>IF(A1940=1,FALSE,(AND(AQ1940,AM1940,NOT(AN1939))))</f>
        <v/>
      </c>
      <c r="AO1940">
        <f>IF(D1940=1,AND(AH1940,NOT(AI1940)),AND(AM1940,NOT(AN1940)))</f>
        <v/>
      </c>
      <c r="AP1940" s="119">
        <f>IF(D1940=1,AI1940,AN1940)</f>
        <v/>
      </c>
      <c r="AQ1940" s="125">
        <f>ABS(E1940)&lt;$AQ$2</f>
        <v/>
      </c>
      <c r="AS1940">
        <f>IF(AP1940,MAX(AS$3:AS1938)+1,"")</f>
        <v/>
      </c>
    </row>
    <row r="1941">
      <c r="A1941" t="n">
        <v>1851</v>
      </c>
      <c r="B1941" s="131">
        <f>IF(A1941=1,0,IF(AP1941,0.1*ε_cu1cd,0))</f>
        <v/>
      </c>
      <c r="C1941" s="131">
        <f>IF(A1941=1,0.1*ε_cu1cd,C1940+B1940)</f>
        <v/>
      </c>
      <c r="D1941" s="113">
        <f>IF('Нормальний переріз'!$D$68&gt;0,1,2)</f>
        <v/>
      </c>
      <c r="E1941" s="144">
        <f>IF(D1941=1,F1941,G1941)</f>
        <v/>
      </c>
      <c r="F1941" s="124">
        <f>IF(AI1940,0.11*ε_cu1cd,IF(AH1940,F1940*0.01,F1940))</f>
        <v/>
      </c>
      <c r="G1941" s="124">
        <f>IF(AP1940,-0.1*ε_cu1cd,IF(AM1940,G1940*0.01,G1940))</f>
        <v/>
      </c>
      <c r="H1941" s="113">
        <f>IF(A1941=1,E1941,IF(AO1940,H1940-E1940+E1941,IF(AP1940,0.8*H1940,H1940+E1941)))</f>
        <v/>
      </c>
      <c r="I1941" s="169">
        <f>(C1941-H1941)/h</f>
        <v/>
      </c>
      <c r="J1941">
        <f>C1941/(ε_c1cd)</f>
        <v/>
      </c>
      <c r="K1941">
        <f>C1941/I1941</f>
        <v/>
      </c>
      <c r="L1941" s="131">
        <f>I1941/(ε_c1cd)</f>
        <v/>
      </c>
      <c r="M1941">
        <f>I1941*(K1941-Z_s1)</f>
        <v/>
      </c>
      <c r="N1941">
        <f>I1941*(K1941-Z_s2)</f>
        <v/>
      </c>
      <c r="O1941">
        <f>E_s*M1941</f>
        <v/>
      </c>
      <c r="P1941">
        <f>E_s*N1941</f>
        <v/>
      </c>
      <c r="Q1941">
        <f>O1941*A_s1</f>
        <v/>
      </c>
      <c r="R1941">
        <f>P1941*A_s2</f>
        <v/>
      </c>
      <c r="S1941">
        <f>Q1941*($K1941-Z_s1)</f>
        <v/>
      </c>
      <c r="T1941">
        <f>R1941*($K1941-Z_s2)</f>
        <v/>
      </c>
      <c r="U1941">
        <f>(INDIRECT("a_"&amp;U$2)/(U$2+1))*(($C1941^(U$2+1)-$H1941^(U$2+1))/(ε_c1cd^(U$2+1)))</f>
        <v/>
      </c>
      <c r="V1941">
        <f>(INDIRECT("a_"&amp;V$2)/(V$2+1))*(($C1941^(V$2+1)-$H1941^(V$2+1))/(ε_c1cd^(V$2+1)))</f>
        <v/>
      </c>
      <c r="W1941">
        <f>(INDIRECT("a_"&amp;W$2)/(W$2+1))*(($C1941^(W$2+1)-$H1941^(W$2+1))/(ε_c1cd^(W$2+1)))</f>
        <v/>
      </c>
      <c r="X1941">
        <f>(INDIRECT("a_"&amp;X$2)/(X$2+1))*(($C1941^(X$2+1)-$H1941^(X$2+1))/(ε_c1cd^(X$2+1)))</f>
        <v/>
      </c>
      <c r="Y1941">
        <f>(INDIRECT("a_"&amp;Y$2)/(Y$2+1))*(($C1941^(Y$2+1)-$H1941^(Y$2+1))/(ε_c1cd^(Y$2+1)))</f>
        <v/>
      </c>
      <c r="Z1941">
        <f>(INDIRECT("a_"&amp;Z$2)/(Z$2+2))*(($C1941^(Z$2+2)-$H1941^(Z$2+2))/(ε_c1cd^(Z$2+2)))</f>
        <v/>
      </c>
      <c r="AA1941">
        <f>(INDIRECT("a_"&amp;AA$2)/(AA$2+2))*(($C1941^(AA$2+2)-$H1941^(AA$2+2))/(ε_c1cd^(AA$2+2)))</f>
        <v/>
      </c>
      <c r="AB1941">
        <f>(INDIRECT("a_"&amp;AB$2)/(AB$2+2))*(($C1941^(AB$2+2)-$H1941^(AB$2+2))/(ε_c1cd^(AB$2+2)))</f>
        <v/>
      </c>
      <c r="AC1941">
        <f>(INDIRECT("a_"&amp;AC$2)/(AC$2+2))*(($C1941^(AC$2+2)-$H1941^(AC$2+2))/(ε_c1cd^(AC$2+2)))</f>
        <v/>
      </c>
      <c r="AD1941">
        <f>(INDIRECT("a_"&amp;AD$2)/(AD$2+2))*(($C1941^(AD$2+2)-$H1941^(AD$2+2))/(ε_c1cd^(AD$2+2)))</f>
        <v/>
      </c>
      <c r="AE1941" s="111">
        <f>(b*f_cd/L1941)*SUM(U1941:Y1941)+SUM(Q1941:R1941)</f>
        <v/>
      </c>
      <c r="AF1941" s="112">
        <f>AE1941*(K1941-y+e)</f>
        <v/>
      </c>
      <c r="AG1941" s="113">
        <f>(b*f_cd/(L1941^2))*SUM(Z1941:AD1941)+SUM(S1941:T1941)-AF1941</f>
        <v/>
      </c>
      <c r="AH1941" s="114">
        <f>AG1941&lt;0</f>
        <v/>
      </c>
      <c r="AI1941" s="115">
        <f>IF(A1941=1,FALSE,(AND(AQ1941,AH1941,NOT(AI1940))))</f>
        <v/>
      </c>
      <c r="AJ1941" s="116">
        <f>(b*f_cd/L1941)*(a_1/2*J1941^2+a_2/3*J1941^3+a_3/4*J1941^4+a_4/5*J1941^5+a_5/6*J1941^6)+SUM(Q1941:R1941)</f>
        <v/>
      </c>
      <c r="AK1941">
        <f>AJ1941*(K1941-y+e)</f>
        <v/>
      </c>
      <c r="AL1941" s="118">
        <f>(b*f_cd/(L1941^2))*(a_1/3*J1941^3+a_2/4*J1941^4+a_3/5*J1941^5+a_4/6*J1941^6+a_5/7*J1941^7)+SUM(S1941:T1941)-AK1941</f>
        <v/>
      </c>
      <c r="AM1941" s="114">
        <f>AL1941&gt;0</f>
        <v/>
      </c>
      <c r="AN1941" s="115">
        <f>IF(A1941=1,FALSE,(AND(AQ1941,AM1941,NOT(AN1940))))</f>
        <v/>
      </c>
      <c r="AO1941">
        <f>IF(D1941=1,AND(AH1941,NOT(AI1941)),AND(AM1941,NOT(AN1941)))</f>
        <v/>
      </c>
      <c r="AP1941" s="119">
        <f>IF(D1941=1,AI1941,AN1941)</f>
        <v/>
      </c>
      <c r="AQ1941" s="125">
        <f>ABS(E1941)&lt;$AQ$2</f>
        <v/>
      </c>
      <c r="AS1941">
        <f>IF(AP1941,MAX(AS$3:AS1939)+1,"")</f>
        <v/>
      </c>
    </row>
    <row r="1942">
      <c r="A1942" t="n">
        <v>1852</v>
      </c>
      <c r="B1942" s="131">
        <f>IF(A1942=1,0,IF(AP1942,0.1*ε_cu1cd,0))</f>
        <v/>
      </c>
      <c r="C1942" s="131">
        <f>IF(A1942=1,0.1*ε_cu1cd,C1941+B1941)</f>
        <v/>
      </c>
      <c r="D1942" s="113">
        <f>IF('Нормальний переріз'!$D$68&gt;0,1,2)</f>
        <v/>
      </c>
      <c r="E1942" s="144">
        <f>IF(D1942=1,F1942,G1942)</f>
        <v/>
      </c>
      <c r="F1942" s="124">
        <f>IF(AI1941,0.11*ε_cu1cd,IF(AH1941,F1941*0.01,F1941))</f>
        <v/>
      </c>
      <c r="G1942" s="124">
        <f>IF(AP1941,-0.1*ε_cu1cd,IF(AM1941,G1941*0.01,G1941))</f>
        <v/>
      </c>
      <c r="H1942" s="113">
        <f>IF(A1942=1,E1942,IF(AO1941,H1941-E1941+E1942,IF(AP1941,0.8*H1941,H1941+E1942)))</f>
        <v/>
      </c>
      <c r="I1942" s="169">
        <f>(C1942-H1942)/h</f>
        <v/>
      </c>
      <c r="J1942">
        <f>C1942/(ε_c1cd)</f>
        <v/>
      </c>
      <c r="K1942">
        <f>C1942/I1942</f>
        <v/>
      </c>
      <c r="L1942" s="131">
        <f>I1942/(ε_c1cd)</f>
        <v/>
      </c>
      <c r="M1942">
        <f>I1942*(K1942-Z_s1)</f>
        <v/>
      </c>
      <c r="N1942">
        <f>I1942*(K1942-Z_s2)</f>
        <v/>
      </c>
      <c r="O1942">
        <f>E_s*M1942</f>
        <v/>
      </c>
      <c r="P1942">
        <f>E_s*N1942</f>
        <v/>
      </c>
      <c r="Q1942">
        <f>O1942*A_s1</f>
        <v/>
      </c>
      <c r="R1942">
        <f>P1942*A_s2</f>
        <v/>
      </c>
      <c r="S1942">
        <f>Q1942*($K1942-Z_s1)</f>
        <v/>
      </c>
      <c r="T1942">
        <f>R1942*($K1942-Z_s2)</f>
        <v/>
      </c>
      <c r="U1942">
        <f>(INDIRECT("a_"&amp;U$2)/(U$2+1))*(($C1942^(U$2+1)-$H1942^(U$2+1))/(ε_c1cd^(U$2+1)))</f>
        <v/>
      </c>
      <c r="V1942">
        <f>(INDIRECT("a_"&amp;V$2)/(V$2+1))*(($C1942^(V$2+1)-$H1942^(V$2+1))/(ε_c1cd^(V$2+1)))</f>
        <v/>
      </c>
      <c r="W1942">
        <f>(INDIRECT("a_"&amp;W$2)/(W$2+1))*(($C1942^(W$2+1)-$H1942^(W$2+1))/(ε_c1cd^(W$2+1)))</f>
        <v/>
      </c>
      <c r="X1942">
        <f>(INDIRECT("a_"&amp;X$2)/(X$2+1))*(($C1942^(X$2+1)-$H1942^(X$2+1))/(ε_c1cd^(X$2+1)))</f>
        <v/>
      </c>
      <c r="Y1942">
        <f>(INDIRECT("a_"&amp;Y$2)/(Y$2+1))*(($C1942^(Y$2+1)-$H1942^(Y$2+1))/(ε_c1cd^(Y$2+1)))</f>
        <v/>
      </c>
      <c r="Z1942">
        <f>(INDIRECT("a_"&amp;Z$2)/(Z$2+2))*(($C1942^(Z$2+2)-$H1942^(Z$2+2))/(ε_c1cd^(Z$2+2)))</f>
        <v/>
      </c>
      <c r="AA1942">
        <f>(INDIRECT("a_"&amp;AA$2)/(AA$2+2))*(($C1942^(AA$2+2)-$H1942^(AA$2+2))/(ε_c1cd^(AA$2+2)))</f>
        <v/>
      </c>
      <c r="AB1942">
        <f>(INDIRECT("a_"&amp;AB$2)/(AB$2+2))*(($C1942^(AB$2+2)-$H1942^(AB$2+2))/(ε_c1cd^(AB$2+2)))</f>
        <v/>
      </c>
      <c r="AC1942">
        <f>(INDIRECT("a_"&amp;AC$2)/(AC$2+2))*(($C1942^(AC$2+2)-$H1942^(AC$2+2))/(ε_c1cd^(AC$2+2)))</f>
        <v/>
      </c>
      <c r="AD1942">
        <f>(INDIRECT("a_"&amp;AD$2)/(AD$2+2))*(($C1942^(AD$2+2)-$H1942^(AD$2+2))/(ε_c1cd^(AD$2+2)))</f>
        <v/>
      </c>
      <c r="AE1942" s="111">
        <f>(b*f_cd/L1942)*SUM(U1942:Y1942)+SUM(Q1942:R1942)</f>
        <v/>
      </c>
      <c r="AF1942" s="112">
        <f>AE1942*(K1942-y+e)</f>
        <v/>
      </c>
      <c r="AG1942" s="113">
        <f>(b*f_cd/(L1942^2))*SUM(Z1942:AD1942)+SUM(S1942:T1942)-AF1942</f>
        <v/>
      </c>
      <c r="AH1942" s="114">
        <f>AG1942&lt;0</f>
        <v/>
      </c>
      <c r="AI1942" s="115">
        <f>IF(A1942=1,FALSE,(AND(AQ1942,AH1942,NOT(AI1941))))</f>
        <v/>
      </c>
      <c r="AJ1942" s="116">
        <f>(b*f_cd/L1942)*(a_1/2*J1942^2+a_2/3*J1942^3+a_3/4*J1942^4+a_4/5*J1942^5+a_5/6*J1942^6)+SUM(Q1942:R1942)</f>
        <v/>
      </c>
      <c r="AK1942">
        <f>AJ1942*(K1942-y+e)</f>
        <v/>
      </c>
      <c r="AL1942" s="118">
        <f>(b*f_cd/(L1942^2))*(a_1/3*J1942^3+a_2/4*J1942^4+a_3/5*J1942^5+a_4/6*J1942^6+a_5/7*J1942^7)+SUM(S1942:T1942)-AK1942</f>
        <v/>
      </c>
      <c r="AM1942" s="114">
        <f>AL1942&gt;0</f>
        <v/>
      </c>
      <c r="AN1942" s="115">
        <f>IF(A1942=1,FALSE,(AND(AQ1942,AM1942,NOT(AN1941))))</f>
        <v/>
      </c>
      <c r="AO1942">
        <f>IF(D1942=1,AND(AH1942,NOT(AI1942)),AND(AM1942,NOT(AN1942)))</f>
        <v/>
      </c>
      <c r="AP1942" s="119">
        <f>IF(D1942=1,AI1942,AN1942)</f>
        <v/>
      </c>
      <c r="AQ1942" s="125">
        <f>ABS(E1942)&lt;$AQ$2</f>
        <v/>
      </c>
      <c r="AS1942">
        <f>IF(AP1942,MAX(AS$3:AS1940)+1,"")</f>
        <v/>
      </c>
    </row>
    <row r="1943">
      <c r="A1943" t="n">
        <v>1853</v>
      </c>
      <c r="B1943" s="131">
        <f>IF(A1943=1,0,IF(AP1943,0.1*ε_cu1cd,0))</f>
        <v/>
      </c>
      <c r="C1943" s="131">
        <f>IF(A1943=1,0.1*ε_cu1cd,C1942+B1942)</f>
        <v/>
      </c>
      <c r="D1943" s="113">
        <f>IF('Нормальний переріз'!$D$68&gt;0,1,2)</f>
        <v/>
      </c>
      <c r="E1943" s="144">
        <f>IF(D1943=1,F1943,G1943)</f>
        <v/>
      </c>
      <c r="F1943" s="124">
        <f>IF(AI1942,0.11*ε_cu1cd,IF(AH1942,F1942*0.01,F1942))</f>
        <v/>
      </c>
      <c r="G1943" s="124">
        <f>IF(AP1942,-0.1*ε_cu1cd,IF(AM1942,G1942*0.01,G1942))</f>
        <v/>
      </c>
      <c r="H1943" s="113">
        <f>IF(A1943=1,E1943,IF(AO1942,H1942-E1942+E1943,IF(AP1942,0.8*H1942,H1942+E1943)))</f>
        <v/>
      </c>
      <c r="I1943" s="169">
        <f>(C1943-H1943)/h</f>
        <v/>
      </c>
      <c r="J1943">
        <f>C1943/(ε_c1cd)</f>
        <v/>
      </c>
      <c r="K1943">
        <f>C1943/I1943</f>
        <v/>
      </c>
      <c r="L1943" s="131">
        <f>I1943/(ε_c1cd)</f>
        <v/>
      </c>
      <c r="M1943">
        <f>I1943*(K1943-Z_s1)</f>
        <v/>
      </c>
      <c r="N1943">
        <f>I1943*(K1943-Z_s2)</f>
        <v/>
      </c>
      <c r="O1943">
        <f>E_s*M1943</f>
        <v/>
      </c>
      <c r="P1943">
        <f>E_s*N1943</f>
        <v/>
      </c>
      <c r="Q1943">
        <f>O1943*A_s1</f>
        <v/>
      </c>
      <c r="R1943">
        <f>P1943*A_s2</f>
        <v/>
      </c>
      <c r="S1943">
        <f>Q1943*($K1943-Z_s1)</f>
        <v/>
      </c>
      <c r="T1943">
        <f>R1943*($K1943-Z_s2)</f>
        <v/>
      </c>
      <c r="U1943">
        <f>(INDIRECT("a_"&amp;U$2)/(U$2+1))*(($C1943^(U$2+1)-$H1943^(U$2+1))/(ε_c1cd^(U$2+1)))</f>
        <v/>
      </c>
      <c r="V1943">
        <f>(INDIRECT("a_"&amp;V$2)/(V$2+1))*(($C1943^(V$2+1)-$H1943^(V$2+1))/(ε_c1cd^(V$2+1)))</f>
        <v/>
      </c>
      <c r="W1943">
        <f>(INDIRECT("a_"&amp;W$2)/(W$2+1))*(($C1943^(W$2+1)-$H1943^(W$2+1))/(ε_c1cd^(W$2+1)))</f>
        <v/>
      </c>
      <c r="X1943">
        <f>(INDIRECT("a_"&amp;X$2)/(X$2+1))*(($C1943^(X$2+1)-$H1943^(X$2+1))/(ε_c1cd^(X$2+1)))</f>
        <v/>
      </c>
      <c r="Y1943">
        <f>(INDIRECT("a_"&amp;Y$2)/(Y$2+1))*(($C1943^(Y$2+1)-$H1943^(Y$2+1))/(ε_c1cd^(Y$2+1)))</f>
        <v/>
      </c>
      <c r="Z1943">
        <f>(INDIRECT("a_"&amp;Z$2)/(Z$2+2))*(($C1943^(Z$2+2)-$H1943^(Z$2+2))/(ε_c1cd^(Z$2+2)))</f>
        <v/>
      </c>
      <c r="AA1943">
        <f>(INDIRECT("a_"&amp;AA$2)/(AA$2+2))*(($C1943^(AA$2+2)-$H1943^(AA$2+2))/(ε_c1cd^(AA$2+2)))</f>
        <v/>
      </c>
      <c r="AB1943">
        <f>(INDIRECT("a_"&amp;AB$2)/(AB$2+2))*(($C1943^(AB$2+2)-$H1943^(AB$2+2))/(ε_c1cd^(AB$2+2)))</f>
        <v/>
      </c>
      <c r="AC1943">
        <f>(INDIRECT("a_"&amp;AC$2)/(AC$2+2))*(($C1943^(AC$2+2)-$H1943^(AC$2+2))/(ε_c1cd^(AC$2+2)))</f>
        <v/>
      </c>
      <c r="AD1943">
        <f>(INDIRECT("a_"&amp;AD$2)/(AD$2+2))*(($C1943^(AD$2+2)-$H1943^(AD$2+2))/(ε_c1cd^(AD$2+2)))</f>
        <v/>
      </c>
      <c r="AE1943" s="111">
        <f>(b*f_cd/L1943)*SUM(U1943:Y1943)+SUM(Q1943:R1943)</f>
        <v/>
      </c>
      <c r="AF1943" s="112">
        <f>AE1943*(K1943-y+e)</f>
        <v/>
      </c>
      <c r="AG1943" s="113">
        <f>(b*f_cd/(L1943^2))*SUM(Z1943:AD1943)+SUM(S1943:T1943)-AF1943</f>
        <v/>
      </c>
      <c r="AH1943" s="114">
        <f>AG1943&lt;0</f>
        <v/>
      </c>
      <c r="AI1943" s="115">
        <f>IF(A1943=1,FALSE,(AND(AQ1943,AH1943,NOT(AI1942))))</f>
        <v/>
      </c>
      <c r="AJ1943" s="116">
        <f>(b*f_cd/L1943)*(a_1/2*J1943^2+a_2/3*J1943^3+a_3/4*J1943^4+a_4/5*J1943^5+a_5/6*J1943^6)+SUM(Q1943:R1943)</f>
        <v/>
      </c>
      <c r="AK1943">
        <f>AJ1943*(K1943-y+e)</f>
        <v/>
      </c>
      <c r="AL1943" s="118">
        <f>(b*f_cd/(L1943^2))*(a_1/3*J1943^3+a_2/4*J1943^4+a_3/5*J1943^5+a_4/6*J1943^6+a_5/7*J1943^7)+SUM(S1943:T1943)-AK1943</f>
        <v/>
      </c>
      <c r="AM1943" s="114">
        <f>AL1943&gt;0</f>
        <v/>
      </c>
      <c r="AN1943" s="115">
        <f>IF(A1943=1,FALSE,(AND(AQ1943,AM1943,NOT(AN1942))))</f>
        <v/>
      </c>
      <c r="AO1943">
        <f>IF(D1943=1,AND(AH1943,NOT(AI1943)),AND(AM1943,NOT(AN1943)))</f>
        <v/>
      </c>
      <c r="AP1943" s="119">
        <f>IF(D1943=1,AI1943,AN1943)</f>
        <v/>
      </c>
      <c r="AQ1943" s="125">
        <f>ABS(E1943)&lt;$AQ$2</f>
        <v/>
      </c>
      <c r="AS1943">
        <f>IF(AP1943,MAX(AS$3:AS1941)+1,"")</f>
        <v/>
      </c>
    </row>
    <row r="1944">
      <c r="A1944" t="n">
        <v>1854</v>
      </c>
      <c r="B1944" s="131">
        <f>IF(A1944=1,0,IF(AP1944,0.1*ε_cu1cd,0))</f>
        <v/>
      </c>
      <c r="C1944" s="131">
        <f>IF(A1944=1,0.1*ε_cu1cd,C1943+B1943)</f>
        <v/>
      </c>
      <c r="D1944" s="113">
        <f>IF('Нормальний переріз'!$D$68&gt;0,1,2)</f>
        <v/>
      </c>
      <c r="E1944" s="144">
        <f>IF(D1944=1,F1944,G1944)</f>
        <v/>
      </c>
      <c r="F1944" s="124">
        <f>IF(AI1943,0.11*ε_cu1cd,IF(AH1943,F1943*0.01,F1943))</f>
        <v/>
      </c>
      <c r="G1944" s="124">
        <f>IF(AP1943,-0.1*ε_cu1cd,IF(AM1943,G1943*0.01,G1943))</f>
        <v/>
      </c>
      <c r="H1944" s="113">
        <f>IF(A1944=1,E1944,IF(AO1943,H1943-E1943+E1944,IF(AP1943,0.8*H1943,H1943+E1944)))</f>
        <v/>
      </c>
      <c r="I1944" s="169">
        <f>(C1944-H1944)/h</f>
        <v/>
      </c>
      <c r="J1944">
        <f>C1944/(ε_c1cd)</f>
        <v/>
      </c>
      <c r="K1944">
        <f>C1944/I1944</f>
        <v/>
      </c>
      <c r="L1944" s="131">
        <f>I1944/(ε_c1cd)</f>
        <v/>
      </c>
      <c r="M1944">
        <f>I1944*(K1944-Z_s1)</f>
        <v/>
      </c>
      <c r="N1944">
        <f>I1944*(K1944-Z_s2)</f>
        <v/>
      </c>
      <c r="O1944">
        <f>E_s*M1944</f>
        <v/>
      </c>
      <c r="P1944">
        <f>E_s*N1944</f>
        <v/>
      </c>
      <c r="Q1944">
        <f>O1944*A_s1</f>
        <v/>
      </c>
      <c r="R1944">
        <f>P1944*A_s2</f>
        <v/>
      </c>
      <c r="S1944">
        <f>Q1944*($K1944-Z_s1)</f>
        <v/>
      </c>
      <c r="T1944">
        <f>R1944*($K1944-Z_s2)</f>
        <v/>
      </c>
      <c r="U1944">
        <f>(INDIRECT("a_"&amp;U$2)/(U$2+1))*(($C1944^(U$2+1)-$H1944^(U$2+1))/(ε_c1cd^(U$2+1)))</f>
        <v/>
      </c>
      <c r="V1944">
        <f>(INDIRECT("a_"&amp;V$2)/(V$2+1))*(($C1944^(V$2+1)-$H1944^(V$2+1))/(ε_c1cd^(V$2+1)))</f>
        <v/>
      </c>
      <c r="W1944">
        <f>(INDIRECT("a_"&amp;W$2)/(W$2+1))*(($C1944^(W$2+1)-$H1944^(W$2+1))/(ε_c1cd^(W$2+1)))</f>
        <v/>
      </c>
      <c r="X1944">
        <f>(INDIRECT("a_"&amp;X$2)/(X$2+1))*(($C1944^(X$2+1)-$H1944^(X$2+1))/(ε_c1cd^(X$2+1)))</f>
        <v/>
      </c>
      <c r="Y1944">
        <f>(INDIRECT("a_"&amp;Y$2)/(Y$2+1))*(($C1944^(Y$2+1)-$H1944^(Y$2+1))/(ε_c1cd^(Y$2+1)))</f>
        <v/>
      </c>
      <c r="Z1944">
        <f>(INDIRECT("a_"&amp;Z$2)/(Z$2+2))*(($C1944^(Z$2+2)-$H1944^(Z$2+2))/(ε_c1cd^(Z$2+2)))</f>
        <v/>
      </c>
      <c r="AA1944">
        <f>(INDIRECT("a_"&amp;AA$2)/(AA$2+2))*(($C1944^(AA$2+2)-$H1944^(AA$2+2))/(ε_c1cd^(AA$2+2)))</f>
        <v/>
      </c>
      <c r="AB1944">
        <f>(INDIRECT("a_"&amp;AB$2)/(AB$2+2))*(($C1944^(AB$2+2)-$H1944^(AB$2+2))/(ε_c1cd^(AB$2+2)))</f>
        <v/>
      </c>
      <c r="AC1944">
        <f>(INDIRECT("a_"&amp;AC$2)/(AC$2+2))*(($C1944^(AC$2+2)-$H1944^(AC$2+2))/(ε_c1cd^(AC$2+2)))</f>
        <v/>
      </c>
      <c r="AD1944">
        <f>(INDIRECT("a_"&amp;AD$2)/(AD$2+2))*(($C1944^(AD$2+2)-$H1944^(AD$2+2))/(ε_c1cd^(AD$2+2)))</f>
        <v/>
      </c>
      <c r="AE1944" s="111">
        <f>(b*f_cd/L1944)*SUM(U1944:Y1944)+SUM(Q1944:R1944)</f>
        <v/>
      </c>
      <c r="AF1944" s="112">
        <f>AE1944*(K1944-y+e)</f>
        <v/>
      </c>
      <c r="AG1944" s="113">
        <f>(b*f_cd/(L1944^2))*SUM(Z1944:AD1944)+SUM(S1944:T1944)-AF1944</f>
        <v/>
      </c>
      <c r="AH1944" s="114">
        <f>AG1944&lt;0</f>
        <v/>
      </c>
      <c r="AI1944" s="115">
        <f>IF(A1944=1,FALSE,(AND(AQ1944,AH1944,NOT(AI1943))))</f>
        <v/>
      </c>
      <c r="AJ1944" s="116">
        <f>(b*f_cd/L1944)*(a_1/2*J1944^2+a_2/3*J1944^3+a_3/4*J1944^4+a_4/5*J1944^5+a_5/6*J1944^6)+SUM(Q1944:R1944)</f>
        <v/>
      </c>
      <c r="AK1944">
        <f>AJ1944*(K1944-y+e)</f>
        <v/>
      </c>
      <c r="AL1944" s="118">
        <f>(b*f_cd/(L1944^2))*(a_1/3*J1944^3+a_2/4*J1944^4+a_3/5*J1944^5+a_4/6*J1944^6+a_5/7*J1944^7)+SUM(S1944:T1944)-AK1944</f>
        <v/>
      </c>
      <c r="AM1944" s="114">
        <f>AL1944&gt;0</f>
        <v/>
      </c>
      <c r="AN1944" s="115">
        <f>IF(A1944=1,FALSE,(AND(AQ1944,AM1944,NOT(AN1943))))</f>
        <v/>
      </c>
      <c r="AO1944">
        <f>IF(D1944=1,AND(AH1944,NOT(AI1944)),AND(AM1944,NOT(AN1944)))</f>
        <v/>
      </c>
      <c r="AP1944" s="119">
        <f>IF(D1944=1,AI1944,AN1944)</f>
        <v/>
      </c>
      <c r="AQ1944" s="125">
        <f>ABS(E1944)&lt;$AQ$2</f>
        <v/>
      </c>
      <c r="AS1944">
        <f>IF(AP1944,MAX(AS$3:AS1942)+1,"")</f>
        <v/>
      </c>
    </row>
    <row r="1945">
      <c r="A1945" t="n">
        <v>1855</v>
      </c>
      <c r="B1945" s="131">
        <f>IF(A1945=1,0,IF(AP1945,0.1*ε_cu1cd,0))</f>
        <v/>
      </c>
      <c r="C1945" s="131">
        <f>IF(A1945=1,0.1*ε_cu1cd,C1944+B1944)</f>
        <v/>
      </c>
      <c r="D1945" s="113">
        <f>IF('Нормальний переріз'!$D$68&gt;0,1,2)</f>
        <v/>
      </c>
      <c r="E1945" s="144">
        <f>IF(D1945=1,F1945,G1945)</f>
        <v/>
      </c>
      <c r="F1945" s="124">
        <f>IF(AI1944,0.11*ε_cu1cd,IF(AH1944,F1944*0.01,F1944))</f>
        <v/>
      </c>
      <c r="G1945" s="124">
        <f>IF(AP1944,-0.1*ε_cu1cd,IF(AM1944,G1944*0.01,G1944))</f>
        <v/>
      </c>
      <c r="H1945" s="113">
        <f>IF(A1945=1,E1945,IF(AO1944,H1944-E1944+E1945,IF(AP1944,0.8*H1944,H1944+E1945)))</f>
        <v/>
      </c>
      <c r="I1945" s="169">
        <f>(C1945-H1945)/h</f>
        <v/>
      </c>
      <c r="J1945">
        <f>C1945/(ε_c1cd)</f>
        <v/>
      </c>
      <c r="K1945">
        <f>C1945/I1945</f>
        <v/>
      </c>
      <c r="L1945" s="131">
        <f>I1945/(ε_c1cd)</f>
        <v/>
      </c>
      <c r="M1945">
        <f>I1945*(K1945-Z_s1)</f>
        <v/>
      </c>
      <c r="N1945">
        <f>I1945*(K1945-Z_s2)</f>
        <v/>
      </c>
      <c r="O1945">
        <f>E_s*M1945</f>
        <v/>
      </c>
      <c r="P1945">
        <f>E_s*N1945</f>
        <v/>
      </c>
      <c r="Q1945">
        <f>O1945*A_s1</f>
        <v/>
      </c>
      <c r="R1945">
        <f>P1945*A_s2</f>
        <v/>
      </c>
      <c r="S1945">
        <f>Q1945*($K1945-Z_s1)</f>
        <v/>
      </c>
      <c r="T1945">
        <f>R1945*($K1945-Z_s2)</f>
        <v/>
      </c>
      <c r="U1945">
        <f>(INDIRECT("a_"&amp;U$2)/(U$2+1))*(($C1945^(U$2+1)-$H1945^(U$2+1))/(ε_c1cd^(U$2+1)))</f>
        <v/>
      </c>
      <c r="V1945">
        <f>(INDIRECT("a_"&amp;V$2)/(V$2+1))*(($C1945^(V$2+1)-$H1945^(V$2+1))/(ε_c1cd^(V$2+1)))</f>
        <v/>
      </c>
      <c r="W1945">
        <f>(INDIRECT("a_"&amp;W$2)/(W$2+1))*(($C1945^(W$2+1)-$H1945^(W$2+1))/(ε_c1cd^(W$2+1)))</f>
        <v/>
      </c>
      <c r="X1945">
        <f>(INDIRECT("a_"&amp;X$2)/(X$2+1))*(($C1945^(X$2+1)-$H1945^(X$2+1))/(ε_c1cd^(X$2+1)))</f>
        <v/>
      </c>
      <c r="Y1945">
        <f>(INDIRECT("a_"&amp;Y$2)/(Y$2+1))*(($C1945^(Y$2+1)-$H1945^(Y$2+1))/(ε_c1cd^(Y$2+1)))</f>
        <v/>
      </c>
      <c r="Z1945">
        <f>(INDIRECT("a_"&amp;Z$2)/(Z$2+2))*(($C1945^(Z$2+2)-$H1945^(Z$2+2))/(ε_c1cd^(Z$2+2)))</f>
        <v/>
      </c>
      <c r="AA1945">
        <f>(INDIRECT("a_"&amp;AA$2)/(AA$2+2))*(($C1945^(AA$2+2)-$H1945^(AA$2+2))/(ε_c1cd^(AA$2+2)))</f>
        <v/>
      </c>
      <c r="AB1945">
        <f>(INDIRECT("a_"&amp;AB$2)/(AB$2+2))*(($C1945^(AB$2+2)-$H1945^(AB$2+2))/(ε_c1cd^(AB$2+2)))</f>
        <v/>
      </c>
      <c r="AC1945">
        <f>(INDIRECT("a_"&amp;AC$2)/(AC$2+2))*(($C1945^(AC$2+2)-$H1945^(AC$2+2))/(ε_c1cd^(AC$2+2)))</f>
        <v/>
      </c>
      <c r="AD1945">
        <f>(INDIRECT("a_"&amp;AD$2)/(AD$2+2))*(($C1945^(AD$2+2)-$H1945^(AD$2+2))/(ε_c1cd^(AD$2+2)))</f>
        <v/>
      </c>
      <c r="AE1945" s="111">
        <f>(b*f_cd/L1945)*SUM(U1945:Y1945)+SUM(Q1945:R1945)</f>
        <v/>
      </c>
      <c r="AF1945" s="112">
        <f>AE1945*(K1945-y+e)</f>
        <v/>
      </c>
      <c r="AG1945" s="113">
        <f>(b*f_cd/(L1945^2))*SUM(Z1945:AD1945)+SUM(S1945:T1945)-AF1945</f>
        <v/>
      </c>
      <c r="AH1945" s="114">
        <f>AG1945&lt;0</f>
        <v/>
      </c>
      <c r="AI1945" s="115">
        <f>IF(A1945=1,FALSE,(AND(AQ1945,AH1945,NOT(AI1944))))</f>
        <v/>
      </c>
      <c r="AJ1945" s="116">
        <f>(b*f_cd/L1945)*(a_1/2*J1945^2+a_2/3*J1945^3+a_3/4*J1945^4+a_4/5*J1945^5+a_5/6*J1945^6)+SUM(Q1945:R1945)</f>
        <v/>
      </c>
      <c r="AK1945">
        <f>AJ1945*(K1945-y+e)</f>
        <v/>
      </c>
      <c r="AL1945" s="118">
        <f>(b*f_cd/(L1945^2))*(a_1/3*J1945^3+a_2/4*J1945^4+a_3/5*J1945^5+a_4/6*J1945^6+a_5/7*J1945^7)+SUM(S1945:T1945)-AK1945</f>
        <v/>
      </c>
      <c r="AM1945" s="114">
        <f>AL1945&gt;0</f>
        <v/>
      </c>
      <c r="AN1945" s="115">
        <f>IF(A1945=1,FALSE,(AND(AQ1945,AM1945,NOT(AN1944))))</f>
        <v/>
      </c>
      <c r="AO1945">
        <f>IF(D1945=1,AND(AH1945,NOT(AI1945)),AND(AM1945,NOT(AN1945)))</f>
        <v/>
      </c>
      <c r="AP1945" s="119">
        <f>IF(D1945=1,AI1945,AN1945)</f>
        <v/>
      </c>
      <c r="AQ1945" s="125">
        <f>ABS(E1945)&lt;$AQ$2</f>
        <v/>
      </c>
      <c r="AS1945">
        <f>IF(AP1945,MAX(AS$3:AS1943)+1,"")</f>
        <v/>
      </c>
    </row>
    <row r="1946">
      <c r="A1946" t="n">
        <v>1856</v>
      </c>
      <c r="B1946" s="131">
        <f>IF(A1946=1,0,IF(AP1946,0.1*ε_cu1cd,0))</f>
        <v/>
      </c>
      <c r="C1946" s="131">
        <f>IF(A1946=1,0.1*ε_cu1cd,C1945+B1945)</f>
        <v/>
      </c>
      <c r="D1946" s="113">
        <f>IF('Нормальний переріз'!$D$68&gt;0,1,2)</f>
        <v/>
      </c>
      <c r="E1946" s="144">
        <f>IF(D1946=1,F1946,G1946)</f>
        <v/>
      </c>
      <c r="F1946" s="124">
        <f>IF(AI1945,0.11*ε_cu1cd,IF(AH1945,F1945*0.01,F1945))</f>
        <v/>
      </c>
      <c r="G1946" s="124">
        <f>IF(AP1945,-0.1*ε_cu1cd,IF(AM1945,G1945*0.01,G1945))</f>
        <v/>
      </c>
      <c r="H1946" s="113">
        <f>IF(A1946=1,E1946,IF(AO1945,H1945-E1945+E1946,IF(AP1945,0.8*H1945,H1945+E1946)))</f>
        <v/>
      </c>
      <c r="I1946" s="169">
        <f>(C1946-H1946)/h</f>
        <v/>
      </c>
      <c r="J1946">
        <f>C1946/(ε_c1cd)</f>
        <v/>
      </c>
      <c r="K1946">
        <f>C1946/I1946</f>
        <v/>
      </c>
      <c r="L1946" s="131">
        <f>I1946/(ε_c1cd)</f>
        <v/>
      </c>
      <c r="M1946">
        <f>I1946*(K1946-Z_s1)</f>
        <v/>
      </c>
      <c r="N1946">
        <f>I1946*(K1946-Z_s2)</f>
        <v/>
      </c>
      <c r="O1946">
        <f>E_s*M1946</f>
        <v/>
      </c>
      <c r="P1946">
        <f>E_s*N1946</f>
        <v/>
      </c>
      <c r="Q1946">
        <f>O1946*A_s1</f>
        <v/>
      </c>
      <c r="R1946">
        <f>P1946*A_s2</f>
        <v/>
      </c>
      <c r="S1946">
        <f>Q1946*($K1946-Z_s1)</f>
        <v/>
      </c>
      <c r="T1946">
        <f>R1946*($K1946-Z_s2)</f>
        <v/>
      </c>
      <c r="U1946">
        <f>(INDIRECT("a_"&amp;U$2)/(U$2+1))*(($C1946^(U$2+1)-$H1946^(U$2+1))/(ε_c1cd^(U$2+1)))</f>
        <v/>
      </c>
      <c r="V1946">
        <f>(INDIRECT("a_"&amp;V$2)/(V$2+1))*(($C1946^(V$2+1)-$H1946^(V$2+1))/(ε_c1cd^(V$2+1)))</f>
        <v/>
      </c>
      <c r="W1946">
        <f>(INDIRECT("a_"&amp;W$2)/(W$2+1))*(($C1946^(W$2+1)-$H1946^(W$2+1))/(ε_c1cd^(W$2+1)))</f>
        <v/>
      </c>
      <c r="X1946">
        <f>(INDIRECT("a_"&amp;X$2)/(X$2+1))*(($C1946^(X$2+1)-$H1946^(X$2+1))/(ε_c1cd^(X$2+1)))</f>
        <v/>
      </c>
      <c r="Y1946">
        <f>(INDIRECT("a_"&amp;Y$2)/(Y$2+1))*(($C1946^(Y$2+1)-$H1946^(Y$2+1))/(ε_c1cd^(Y$2+1)))</f>
        <v/>
      </c>
      <c r="Z1946">
        <f>(INDIRECT("a_"&amp;Z$2)/(Z$2+2))*(($C1946^(Z$2+2)-$H1946^(Z$2+2))/(ε_c1cd^(Z$2+2)))</f>
        <v/>
      </c>
      <c r="AA1946">
        <f>(INDIRECT("a_"&amp;AA$2)/(AA$2+2))*(($C1946^(AA$2+2)-$H1946^(AA$2+2))/(ε_c1cd^(AA$2+2)))</f>
        <v/>
      </c>
      <c r="AB1946">
        <f>(INDIRECT("a_"&amp;AB$2)/(AB$2+2))*(($C1946^(AB$2+2)-$H1946^(AB$2+2))/(ε_c1cd^(AB$2+2)))</f>
        <v/>
      </c>
      <c r="AC1946">
        <f>(INDIRECT("a_"&amp;AC$2)/(AC$2+2))*(($C1946^(AC$2+2)-$H1946^(AC$2+2))/(ε_c1cd^(AC$2+2)))</f>
        <v/>
      </c>
      <c r="AD1946">
        <f>(INDIRECT("a_"&amp;AD$2)/(AD$2+2))*(($C1946^(AD$2+2)-$H1946^(AD$2+2))/(ε_c1cd^(AD$2+2)))</f>
        <v/>
      </c>
      <c r="AE1946" s="111">
        <f>(b*f_cd/L1946)*SUM(U1946:Y1946)+SUM(Q1946:R1946)</f>
        <v/>
      </c>
      <c r="AF1946" s="112">
        <f>AE1946*(K1946-y+e)</f>
        <v/>
      </c>
      <c r="AG1946" s="113">
        <f>(b*f_cd/(L1946^2))*SUM(Z1946:AD1946)+SUM(S1946:T1946)-AF1946</f>
        <v/>
      </c>
      <c r="AH1946" s="114">
        <f>AG1946&lt;0</f>
        <v/>
      </c>
      <c r="AI1946" s="115">
        <f>IF(A1946=1,FALSE,(AND(AQ1946,AH1946,NOT(AI1945))))</f>
        <v/>
      </c>
      <c r="AJ1946" s="116">
        <f>(b*f_cd/L1946)*(a_1/2*J1946^2+a_2/3*J1946^3+a_3/4*J1946^4+a_4/5*J1946^5+a_5/6*J1946^6)+SUM(Q1946:R1946)</f>
        <v/>
      </c>
      <c r="AK1946">
        <f>AJ1946*(K1946-y+e)</f>
        <v/>
      </c>
      <c r="AL1946" s="118">
        <f>(b*f_cd/(L1946^2))*(a_1/3*J1946^3+a_2/4*J1946^4+a_3/5*J1946^5+a_4/6*J1946^6+a_5/7*J1946^7)+SUM(S1946:T1946)-AK1946</f>
        <v/>
      </c>
      <c r="AM1946" s="114">
        <f>AL1946&gt;0</f>
        <v/>
      </c>
      <c r="AN1946" s="115">
        <f>IF(A1946=1,FALSE,(AND(AQ1946,AM1946,NOT(AN1945))))</f>
        <v/>
      </c>
      <c r="AO1946">
        <f>IF(D1946=1,AND(AH1946,NOT(AI1946)),AND(AM1946,NOT(AN1946)))</f>
        <v/>
      </c>
      <c r="AP1946" s="119">
        <f>IF(D1946=1,AI1946,AN1946)</f>
        <v/>
      </c>
      <c r="AQ1946" s="125">
        <f>ABS(E1946)&lt;$AQ$2</f>
        <v/>
      </c>
      <c r="AS1946">
        <f>IF(AP1946,MAX(AS$3:AS1944)+1,"")</f>
        <v/>
      </c>
    </row>
    <row r="1947">
      <c r="A1947" t="n">
        <v>1857</v>
      </c>
      <c r="B1947" s="131">
        <f>IF(A1947=1,0,IF(AP1947,0.1*ε_cu1cd,0))</f>
        <v/>
      </c>
      <c r="C1947" s="131">
        <f>IF(A1947=1,0.1*ε_cu1cd,C1946+B1946)</f>
        <v/>
      </c>
      <c r="D1947" s="113">
        <f>IF('Нормальний переріз'!$D$68&gt;0,1,2)</f>
        <v/>
      </c>
      <c r="E1947" s="144">
        <f>IF(D1947=1,F1947,G1947)</f>
        <v/>
      </c>
      <c r="F1947" s="124">
        <f>IF(AI1946,0.11*ε_cu1cd,IF(AH1946,F1946*0.01,F1946))</f>
        <v/>
      </c>
      <c r="G1947" s="124">
        <f>IF(AP1946,-0.1*ε_cu1cd,IF(AM1946,G1946*0.01,G1946))</f>
        <v/>
      </c>
      <c r="H1947" s="113">
        <f>IF(A1947=1,E1947,IF(AO1946,H1946-E1946+E1947,IF(AP1946,0.8*H1946,H1946+E1947)))</f>
        <v/>
      </c>
      <c r="I1947" s="169">
        <f>(C1947-H1947)/h</f>
        <v/>
      </c>
      <c r="J1947">
        <f>C1947/(ε_c1cd)</f>
        <v/>
      </c>
      <c r="K1947">
        <f>C1947/I1947</f>
        <v/>
      </c>
      <c r="L1947" s="131">
        <f>I1947/(ε_c1cd)</f>
        <v/>
      </c>
      <c r="M1947">
        <f>I1947*(K1947-Z_s1)</f>
        <v/>
      </c>
      <c r="N1947">
        <f>I1947*(K1947-Z_s2)</f>
        <v/>
      </c>
      <c r="O1947">
        <f>E_s*M1947</f>
        <v/>
      </c>
      <c r="P1947">
        <f>E_s*N1947</f>
        <v/>
      </c>
      <c r="Q1947">
        <f>O1947*A_s1</f>
        <v/>
      </c>
      <c r="R1947">
        <f>P1947*A_s2</f>
        <v/>
      </c>
      <c r="S1947">
        <f>Q1947*($K1947-Z_s1)</f>
        <v/>
      </c>
      <c r="T1947">
        <f>R1947*($K1947-Z_s2)</f>
        <v/>
      </c>
      <c r="U1947">
        <f>(INDIRECT("a_"&amp;U$2)/(U$2+1))*(($C1947^(U$2+1)-$H1947^(U$2+1))/(ε_c1cd^(U$2+1)))</f>
        <v/>
      </c>
      <c r="V1947">
        <f>(INDIRECT("a_"&amp;V$2)/(V$2+1))*(($C1947^(V$2+1)-$H1947^(V$2+1))/(ε_c1cd^(V$2+1)))</f>
        <v/>
      </c>
      <c r="W1947">
        <f>(INDIRECT("a_"&amp;W$2)/(W$2+1))*(($C1947^(W$2+1)-$H1947^(W$2+1))/(ε_c1cd^(W$2+1)))</f>
        <v/>
      </c>
      <c r="X1947">
        <f>(INDIRECT("a_"&amp;X$2)/(X$2+1))*(($C1947^(X$2+1)-$H1947^(X$2+1))/(ε_c1cd^(X$2+1)))</f>
        <v/>
      </c>
      <c r="Y1947">
        <f>(INDIRECT("a_"&amp;Y$2)/(Y$2+1))*(($C1947^(Y$2+1)-$H1947^(Y$2+1))/(ε_c1cd^(Y$2+1)))</f>
        <v/>
      </c>
      <c r="Z1947">
        <f>(INDIRECT("a_"&amp;Z$2)/(Z$2+2))*(($C1947^(Z$2+2)-$H1947^(Z$2+2))/(ε_c1cd^(Z$2+2)))</f>
        <v/>
      </c>
      <c r="AA1947">
        <f>(INDIRECT("a_"&amp;AA$2)/(AA$2+2))*(($C1947^(AA$2+2)-$H1947^(AA$2+2))/(ε_c1cd^(AA$2+2)))</f>
        <v/>
      </c>
      <c r="AB1947">
        <f>(INDIRECT("a_"&amp;AB$2)/(AB$2+2))*(($C1947^(AB$2+2)-$H1947^(AB$2+2))/(ε_c1cd^(AB$2+2)))</f>
        <v/>
      </c>
      <c r="AC1947">
        <f>(INDIRECT("a_"&amp;AC$2)/(AC$2+2))*(($C1947^(AC$2+2)-$H1947^(AC$2+2))/(ε_c1cd^(AC$2+2)))</f>
        <v/>
      </c>
      <c r="AD1947">
        <f>(INDIRECT("a_"&amp;AD$2)/(AD$2+2))*(($C1947^(AD$2+2)-$H1947^(AD$2+2))/(ε_c1cd^(AD$2+2)))</f>
        <v/>
      </c>
      <c r="AE1947" s="111">
        <f>(b*f_cd/L1947)*SUM(U1947:Y1947)+SUM(Q1947:R1947)</f>
        <v/>
      </c>
      <c r="AF1947" s="112">
        <f>AE1947*(K1947-y+e)</f>
        <v/>
      </c>
      <c r="AG1947" s="113">
        <f>(b*f_cd/(L1947^2))*SUM(Z1947:AD1947)+SUM(S1947:T1947)-AF1947</f>
        <v/>
      </c>
      <c r="AH1947" s="114">
        <f>AG1947&lt;0</f>
        <v/>
      </c>
      <c r="AI1947" s="115">
        <f>IF(A1947=1,FALSE,(AND(AQ1947,AH1947,NOT(AI1946))))</f>
        <v/>
      </c>
      <c r="AJ1947" s="116">
        <f>(b*f_cd/L1947)*(a_1/2*J1947^2+a_2/3*J1947^3+a_3/4*J1947^4+a_4/5*J1947^5+a_5/6*J1947^6)+SUM(Q1947:R1947)</f>
        <v/>
      </c>
      <c r="AK1947">
        <f>AJ1947*(K1947-y+e)</f>
        <v/>
      </c>
      <c r="AL1947" s="118">
        <f>(b*f_cd/(L1947^2))*(a_1/3*J1947^3+a_2/4*J1947^4+a_3/5*J1947^5+a_4/6*J1947^6+a_5/7*J1947^7)+SUM(S1947:T1947)-AK1947</f>
        <v/>
      </c>
      <c r="AM1947" s="114">
        <f>AL1947&gt;0</f>
        <v/>
      </c>
      <c r="AN1947" s="115">
        <f>IF(A1947=1,FALSE,(AND(AQ1947,AM1947,NOT(AN1946))))</f>
        <v/>
      </c>
      <c r="AO1947">
        <f>IF(D1947=1,AND(AH1947,NOT(AI1947)),AND(AM1947,NOT(AN1947)))</f>
        <v/>
      </c>
      <c r="AP1947" s="119">
        <f>IF(D1947=1,AI1947,AN1947)</f>
        <v/>
      </c>
      <c r="AQ1947" s="125">
        <f>ABS(E1947)&lt;$AQ$2</f>
        <v/>
      </c>
      <c r="AS1947">
        <f>IF(AP1947,MAX(AS$3:AS1945)+1,"")</f>
        <v/>
      </c>
    </row>
    <row r="1948">
      <c r="A1948" t="n">
        <v>1858</v>
      </c>
      <c r="B1948" s="131">
        <f>IF(A1948=1,0,IF(AP1948,0.1*ε_cu1cd,0))</f>
        <v/>
      </c>
      <c r="C1948" s="131">
        <f>IF(A1948=1,0.1*ε_cu1cd,C1947+B1947)</f>
        <v/>
      </c>
      <c r="D1948" s="113">
        <f>IF('Нормальний переріз'!$D$68&gt;0,1,2)</f>
        <v/>
      </c>
      <c r="E1948" s="144">
        <f>IF(D1948=1,F1948,G1948)</f>
        <v/>
      </c>
      <c r="F1948" s="124">
        <f>IF(AI1947,0.11*ε_cu1cd,IF(AH1947,F1947*0.01,F1947))</f>
        <v/>
      </c>
      <c r="G1948" s="124">
        <f>IF(AP1947,-0.1*ε_cu1cd,IF(AM1947,G1947*0.01,G1947))</f>
        <v/>
      </c>
      <c r="H1948" s="113">
        <f>IF(A1948=1,E1948,IF(AO1947,H1947-E1947+E1948,IF(AP1947,0.8*H1947,H1947+E1948)))</f>
        <v/>
      </c>
      <c r="I1948" s="169">
        <f>(C1948-H1948)/h</f>
        <v/>
      </c>
      <c r="J1948">
        <f>C1948/(ε_c1cd)</f>
        <v/>
      </c>
      <c r="K1948">
        <f>C1948/I1948</f>
        <v/>
      </c>
      <c r="L1948" s="131">
        <f>I1948/(ε_c1cd)</f>
        <v/>
      </c>
      <c r="M1948">
        <f>I1948*(K1948-Z_s1)</f>
        <v/>
      </c>
      <c r="N1948">
        <f>I1948*(K1948-Z_s2)</f>
        <v/>
      </c>
      <c r="O1948">
        <f>E_s*M1948</f>
        <v/>
      </c>
      <c r="P1948">
        <f>E_s*N1948</f>
        <v/>
      </c>
      <c r="Q1948">
        <f>O1948*A_s1</f>
        <v/>
      </c>
      <c r="R1948">
        <f>P1948*A_s2</f>
        <v/>
      </c>
      <c r="S1948">
        <f>Q1948*($K1948-Z_s1)</f>
        <v/>
      </c>
      <c r="T1948">
        <f>R1948*($K1948-Z_s2)</f>
        <v/>
      </c>
      <c r="U1948">
        <f>(INDIRECT("a_"&amp;U$2)/(U$2+1))*(($C1948^(U$2+1)-$H1948^(U$2+1))/(ε_c1cd^(U$2+1)))</f>
        <v/>
      </c>
      <c r="V1948">
        <f>(INDIRECT("a_"&amp;V$2)/(V$2+1))*(($C1948^(V$2+1)-$H1948^(V$2+1))/(ε_c1cd^(V$2+1)))</f>
        <v/>
      </c>
      <c r="W1948">
        <f>(INDIRECT("a_"&amp;W$2)/(W$2+1))*(($C1948^(W$2+1)-$H1948^(W$2+1))/(ε_c1cd^(W$2+1)))</f>
        <v/>
      </c>
      <c r="X1948">
        <f>(INDIRECT("a_"&amp;X$2)/(X$2+1))*(($C1948^(X$2+1)-$H1948^(X$2+1))/(ε_c1cd^(X$2+1)))</f>
        <v/>
      </c>
      <c r="Y1948">
        <f>(INDIRECT("a_"&amp;Y$2)/(Y$2+1))*(($C1948^(Y$2+1)-$H1948^(Y$2+1))/(ε_c1cd^(Y$2+1)))</f>
        <v/>
      </c>
      <c r="Z1948">
        <f>(INDIRECT("a_"&amp;Z$2)/(Z$2+2))*(($C1948^(Z$2+2)-$H1948^(Z$2+2))/(ε_c1cd^(Z$2+2)))</f>
        <v/>
      </c>
      <c r="AA1948">
        <f>(INDIRECT("a_"&amp;AA$2)/(AA$2+2))*(($C1948^(AA$2+2)-$H1948^(AA$2+2))/(ε_c1cd^(AA$2+2)))</f>
        <v/>
      </c>
      <c r="AB1948">
        <f>(INDIRECT("a_"&amp;AB$2)/(AB$2+2))*(($C1948^(AB$2+2)-$H1948^(AB$2+2))/(ε_c1cd^(AB$2+2)))</f>
        <v/>
      </c>
      <c r="AC1948">
        <f>(INDIRECT("a_"&amp;AC$2)/(AC$2+2))*(($C1948^(AC$2+2)-$H1948^(AC$2+2))/(ε_c1cd^(AC$2+2)))</f>
        <v/>
      </c>
      <c r="AD1948">
        <f>(INDIRECT("a_"&amp;AD$2)/(AD$2+2))*(($C1948^(AD$2+2)-$H1948^(AD$2+2))/(ε_c1cd^(AD$2+2)))</f>
        <v/>
      </c>
      <c r="AE1948" s="111">
        <f>(b*f_cd/L1948)*SUM(U1948:Y1948)+SUM(Q1948:R1948)</f>
        <v/>
      </c>
      <c r="AF1948" s="112">
        <f>AE1948*(K1948-y+e)</f>
        <v/>
      </c>
      <c r="AG1948" s="113">
        <f>(b*f_cd/(L1948^2))*SUM(Z1948:AD1948)+SUM(S1948:T1948)-AF1948</f>
        <v/>
      </c>
      <c r="AH1948" s="114">
        <f>AG1948&lt;0</f>
        <v/>
      </c>
      <c r="AI1948" s="115">
        <f>IF(A1948=1,FALSE,(AND(AQ1948,AH1948,NOT(AI1947))))</f>
        <v/>
      </c>
      <c r="AJ1948" s="116">
        <f>(b*f_cd/L1948)*(a_1/2*J1948^2+a_2/3*J1948^3+a_3/4*J1948^4+a_4/5*J1948^5+a_5/6*J1948^6)+SUM(Q1948:R1948)</f>
        <v/>
      </c>
      <c r="AK1948">
        <f>AJ1948*(K1948-y+e)</f>
        <v/>
      </c>
      <c r="AL1948" s="118">
        <f>(b*f_cd/(L1948^2))*(a_1/3*J1948^3+a_2/4*J1948^4+a_3/5*J1948^5+a_4/6*J1948^6+a_5/7*J1948^7)+SUM(S1948:T1948)-AK1948</f>
        <v/>
      </c>
      <c r="AM1948" s="114">
        <f>AL1948&gt;0</f>
        <v/>
      </c>
      <c r="AN1948" s="115">
        <f>IF(A1948=1,FALSE,(AND(AQ1948,AM1948,NOT(AN1947))))</f>
        <v/>
      </c>
      <c r="AO1948">
        <f>IF(D1948=1,AND(AH1948,NOT(AI1948)),AND(AM1948,NOT(AN1948)))</f>
        <v/>
      </c>
      <c r="AP1948" s="119">
        <f>IF(D1948=1,AI1948,AN1948)</f>
        <v/>
      </c>
      <c r="AQ1948" s="125">
        <f>ABS(E1948)&lt;$AQ$2</f>
        <v/>
      </c>
      <c r="AS1948">
        <f>IF(AP1948,MAX(AS$3:AS1946)+1,"")</f>
        <v/>
      </c>
    </row>
    <row r="1949">
      <c r="A1949" t="n">
        <v>1859</v>
      </c>
      <c r="B1949" s="131">
        <f>IF(A1949=1,0,IF(AP1949,0.1*ε_cu1cd,0))</f>
        <v/>
      </c>
      <c r="C1949" s="131">
        <f>IF(A1949=1,0.1*ε_cu1cd,C1948+B1948)</f>
        <v/>
      </c>
      <c r="D1949" s="113">
        <f>IF('Нормальний переріз'!$D$68&gt;0,1,2)</f>
        <v/>
      </c>
      <c r="E1949" s="144">
        <f>IF(D1949=1,F1949,G1949)</f>
        <v/>
      </c>
      <c r="F1949" s="124">
        <f>IF(AI1948,0.11*ε_cu1cd,IF(AH1948,F1948*0.01,F1948))</f>
        <v/>
      </c>
      <c r="G1949" s="124">
        <f>IF(AP1948,-0.1*ε_cu1cd,IF(AM1948,G1948*0.01,G1948))</f>
        <v/>
      </c>
      <c r="H1949" s="113">
        <f>IF(A1949=1,E1949,IF(AO1948,H1948-E1948+E1949,IF(AP1948,0.8*H1948,H1948+E1949)))</f>
        <v/>
      </c>
      <c r="I1949" s="169">
        <f>(C1949-H1949)/h</f>
        <v/>
      </c>
      <c r="J1949">
        <f>C1949/(ε_c1cd)</f>
        <v/>
      </c>
      <c r="K1949">
        <f>C1949/I1949</f>
        <v/>
      </c>
      <c r="L1949" s="131">
        <f>I1949/(ε_c1cd)</f>
        <v/>
      </c>
      <c r="M1949">
        <f>I1949*(K1949-Z_s1)</f>
        <v/>
      </c>
      <c r="N1949">
        <f>I1949*(K1949-Z_s2)</f>
        <v/>
      </c>
      <c r="O1949">
        <f>E_s*M1949</f>
        <v/>
      </c>
      <c r="P1949">
        <f>E_s*N1949</f>
        <v/>
      </c>
      <c r="Q1949">
        <f>O1949*A_s1</f>
        <v/>
      </c>
      <c r="R1949">
        <f>P1949*A_s2</f>
        <v/>
      </c>
      <c r="S1949">
        <f>Q1949*($K1949-Z_s1)</f>
        <v/>
      </c>
      <c r="T1949">
        <f>R1949*($K1949-Z_s2)</f>
        <v/>
      </c>
      <c r="U1949">
        <f>(INDIRECT("a_"&amp;U$2)/(U$2+1))*(($C1949^(U$2+1)-$H1949^(U$2+1))/(ε_c1cd^(U$2+1)))</f>
        <v/>
      </c>
      <c r="V1949">
        <f>(INDIRECT("a_"&amp;V$2)/(V$2+1))*(($C1949^(V$2+1)-$H1949^(V$2+1))/(ε_c1cd^(V$2+1)))</f>
        <v/>
      </c>
      <c r="W1949">
        <f>(INDIRECT("a_"&amp;W$2)/(W$2+1))*(($C1949^(W$2+1)-$H1949^(W$2+1))/(ε_c1cd^(W$2+1)))</f>
        <v/>
      </c>
      <c r="X1949">
        <f>(INDIRECT("a_"&amp;X$2)/(X$2+1))*(($C1949^(X$2+1)-$H1949^(X$2+1))/(ε_c1cd^(X$2+1)))</f>
        <v/>
      </c>
      <c r="Y1949">
        <f>(INDIRECT("a_"&amp;Y$2)/(Y$2+1))*(($C1949^(Y$2+1)-$H1949^(Y$2+1))/(ε_c1cd^(Y$2+1)))</f>
        <v/>
      </c>
      <c r="Z1949">
        <f>(INDIRECT("a_"&amp;Z$2)/(Z$2+2))*(($C1949^(Z$2+2)-$H1949^(Z$2+2))/(ε_c1cd^(Z$2+2)))</f>
        <v/>
      </c>
      <c r="AA1949">
        <f>(INDIRECT("a_"&amp;AA$2)/(AA$2+2))*(($C1949^(AA$2+2)-$H1949^(AA$2+2))/(ε_c1cd^(AA$2+2)))</f>
        <v/>
      </c>
      <c r="AB1949">
        <f>(INDIRECT("a_"&amp;AB$2)/(AB$2+2))*(($C1949^(AB$2+2)-$H1949^(AB$2+2))/(ε_c1cd^(AB$2+2)))</f>
        <v/>
      </c>
      <c r="AC1949">
        <f>(INDIRECT("a_"&amp;AC$2)/(AC$2+2))*(($C1949^(AC$2+2)-$H1949^(AC$2+2))/(ε_c1cd^(AC$2+2)))</f>
        <v/>
      </c>
      <c r="AD1949">
        <f>(INDIRECT("a_"&amp;AD$2)/(AD$2+2))*(($C1949^(AD$2+2)-$H1949^(AD$2+2))/(ε_c1cd^(AD$2+2)))</f>
        <v/>
      </c>
      <c r="AE1949" s="111">
        <f>(b*f_cd/L1949)*SUM(U1949:Y1949)+SUM(Q1949:R1949)</f>
        <v/>
      </c>
      <c r="AF1949" s="112">
        <f>AE1949*(K1949-y+e)</f>
        <v/>
      </c>
      <c r="AG1949" s="113">
        <f>(b*f_cd/(L1949^2))*SUM(Z1949:AD1949)+SUM(S1949:T1949)-AF1949</f>
        <v/>
      </c>
      <c r="AH1949" s="114">
        <f>AG1949&lt;0</f>
        <v/>
      </c>
      <c r="AI1949" s="115">
        <f>IF(A1949=1,FALSE,(AND(AQ1949,AH1949,NOT(AI1948))))</f>
        <v/>
      </c>
      <c r="AJ1949" s="116">
        <f>(b*f_cd/L1949)*(a_1/2*J1949^2+a_2/3*J1949^3+a_3/4*J1949^4+a_4/5*J1949^5+a_5/6*J1949^6)+SUM(Q1949:R1949)</f>
        <v/>
      </c>
      <c r="AK1949">
        <f>AJ1949*(K1949-y+e)</f>
        <v/>
      </c>
      <c r="AL1949" s="118">
        <f>(b*f_cd/(L1949^2))*(a_1/3*J1949^3+a_2/4*J1949^4+a_3/5*J1949^5+a_4/6*J1949^6+a_5/7*J1949^7)+SUM(S1949:T1949)-AK1949</f>
        <v/>
      </c>
      <c r="AM1949" s="114">
        <f>AL1949&gt;0</f>
        <v/>
      </c>
      <c r="AN1949" s="115">
        <f>IF(A1949=1,FALSE,(AND(AQ1949,AM1949,NOT(AN1948))))</f>
        <v/>
      </c>
      <c r="AO1949">
        <f>IF(D1949=1,AND(AH1949,NOT(AI1949)),AND(AM1949,NOT(AN1949)))</f>
        <v/>
      </c>
      <c r="AP1949" s="119">
        <f>IF(D1949=1,AI1949,AN1949)</f>
        <v/>
      </c>
      <c r="AQ1949" s="125">
        <f>ABS(E1949)&lt;$AQ$2</f>
        <v/>
      </c>
      <c r="AS1949">
        <f>IF(AP1949,MAX(AS$3:AS1947)+1,"")</f>
        <v/>
      </c>
    </row>
    <row r="1950">
      <c r="A1950" t="n">
        <v>1860</v>
      </c>
      <c r="B1950" s="131">
        <f>IF(A1950=1,0,IF(AP1950,0.1*ε_cu1cd,0))</f>
        <v/>
      </c>
      <c r="C1950" s="131">
        <f>IF(A1950=1,0.1*ε_cu1cd,C1949+B1949)</f>
        <v/>
      </c>
      <c r="D1950" s="113">
        <f>IF('Нормальний переріз'!$D$68&gt;0,1,2)</f>
        <v/>
      </c>
      <c r="E1950" s="144">
        <f>IF(D1950=1,F1950,G1950)</f>
        <v/>
      </c>
      <c r="F1950" s="124">
        <f>IF(AI1949,0.11*ε_cu1cd,IF(AH1949,F1949*0.01,F1949))</f>
        <v/>
      </c>
      <c r="G1950" s="124">
        <f>IF(AP1949,-0.1*ε_cu1cd,IF(AM1949,G1949*0.01,G1949))</f>
        <v/>
      </c>
      <c r="H1950" s="113">
        <f>IF(A1950=1,E1950,IF(AO1949,H1949-E1949+E1950,IF(AP1949,0.8*H1949,H1949+E1950)))</f>
        <v/>
      </c>
      <c r="I1950" s="169">
        <f>(C1950-H1950)/h</f>
        <v/>
      </c>
      <c r="J1950">
        <f>C1950/(ε_c1cd)</f>
        <v/>
      </c>
      <c r="K1950">
        <f>C1950/I1950</f>
        <v/>
      </c>
      <c r="L1950" s="131">
        <f>I1950/(ε_c1cd)</f>
        <v/>
      </c>
      <c r="M1950">
        <f>I1950*(K1950-Z_s1)</f>
        <v/>
      </c>
      <c r="N1950">
        <f>I1950*(K1950-Z_s2)</f>
        <v/>
      </c>
      <c r="O1950">
        <f>E_s*M1950</f>
        <v/>
      </c>
      <c r="P1950">
        <f>E_s*N1950</f>
        <v/>
      </c>
      <c r="Q1950">
        <f>O1950*A_s1</f>
        <v/>
      </c>
      <c r="R1950">
        <f>P1950*A_s2</f>
        <v/>
      </c>
      <c r="S1950">
        <f>Q1950*($K1950-Z_s1)</f>
        <v/>
      </c>
      <c r="T1950">
        <f>R1950*($K1950-Z_s2)</f>
        <v/>
      </c>
      <c r="U1950">
        <f>(INDIRECT("a_"&amp;U$2)/(U$2+1))*(($C1950^(U$2+1)-$H1950^(U$2+1))/(ε_c1cd^(U$2+1)))</f>
        <v/>
      </c>
      <c r="V1950">
        <f>(INDIRECT("a_"&amp;V$2)/(V$2+1))*(($C1950^(V$2+1)-$H1950^(V$2+1))/(ε_c1cd^(V$2+1)))</f>
        <v/>
      </c>
      <c r="W1950">
        <f>(INDIRECT("a_"&amp;W$2)/(W$2+1))*(($C1950^(W$2+1)-$H1950^(W$2+1))/(ε_c1cd^(W$2+1)))</f>
        <v/>
      </c>
      <c r="X1950">
        <f>(INDIRECT("a_"&amp;X$2)/(X$2+1))*(($C1950^(X$2+1)-$H1950^(X$2+1))/(ε_c1cd^(X$2+1)))</f>
        <v/>
      </c>
      <c r="Y1950">
        <f>(INDIRECT("a_"&amp;Y$2)/(Y$2+1))*(($C1950^(Y$2+1)-$H1950^(Y$2+1))/(ε_c1cd^(Y$2+1)))</f>
        <v/>
      </c>
      <c r="Z1950">
        <f>(INDIRECT("a_"&amp;Z$2)/(Z$2+2))*(($C1950^(Z$2+2)-$H1950^(Z$2+2))/(ε_c1cd^(Z$2+2)))</f>
        <v/>
      </c>
      <c r="AA1950">
        <f>(INDIRECT("a_"&amp;AA$2)/(AA$2+2))*(($C1950^(AA$2+2)-$H1950^(AA$2+2))/(ε_c1cd^(AA$2+2)))</f>
        <v/>
      </c>
      <c r="AB1950">
        <f>(INDIRECT("a_"&amp;AB$2)/(AB$2+2))*(($C1950^(AB$2+2)-$H1950^(AB$2+2))/(ε_c1cd^(AB$2+2)))</f>
        <v/>
      </c>
      <c r="AC1950">
        <f>(INDIRECT("a_"&amp;AC$2)/(AC$2+2))*(($C1950^(AC$2+2)-$H1950^(AC$2+2))/(ε_c1cd^(AC$2+2)))</f>
        <v/>
      </c>
      <c r="AD1950">
        <f>(INDIRECT("a_"&amp;AD$2)/(AD$2+2))*(($C1950^(AD$2+2)-$H1950^(AD$2+2))/(ε_c1cd^(AD$2+2)))</f>
        <v/>
      </c>
      <c r="AE1950" s="111">
        <f>(b*f_cd/L1950)*SUM(U1950:Y1950)+SUM(Q1950:R1950)</f>
        <v/>
      </c>
      <c r="AF1950" s="112">
        <f>AE1950*(K1950-y+e)</f>
        <v/>
      </c>
      <c r="AG1950" s="113">
        <f>(b*f_cd/(L1950^2))*SUM(Z1950:AD1950)+SUM(S1950:T1950)-AF1950</f>
        <v/>
      </c>
      <c r="AH1950" s="114">
        <f>AG1950&lt;0</f>
        <v/>
      </c>
      <c r="AI1950" s="115">
        <f>IF(A1950=1,FALSE,(AND(AQ1950,AH1950,NOT(AI1949))))</f>
        <v/>
      </c>
      <c r="AJ1950" s="116">
        <f>(b*f_cd/L1950)*(a_1/2*J1950^2+a_2/3*J1950^3+a_3/4*J1950^4+a_4/5*J1950^5+a_5/6*J1950^6)+SUM(Q1950:R1950)</f>
        <v/>
      </c>
      <c r="AK1950">
        <f>AJ1950*(K1950-y+e)</f>
        <v/>
      </c>
      <c r="AL1950" s="118">
        <f>(b*f_cd/(L1950^2))*(a_1/3*J1950^3+a_2/4*J1950^4+a_3/5*J1950^5+a_4/6*J1950^6+a_5/7*J1950^7)+SUM(S1950:T1950)-AK1950</f>
        <v/>
      </c>
      <c r="AM1950" s="114">
        <f>AL1950&gt;0</f>
        <v/>
      </c>
      <c r="AN1950" s="115">
        <f>IF(A1950=1,FALSE,(AND(AQ1950,AM1950,NOT(AN1949))))</f>
        <v/>
      </c>
      <c r="AO1950">
        <f>IF(D1950=1,AND(AH1950,NOT(AI1950)),AND(AM1950,NOT(AN1950)))</f>
        <v/>
      </c>
      <c r="AP1950" s="119">
        <f>IF(D1950=1,AI1950,AN1950)</f>
        <v/>
      </c>
      <c r="AQ1950" s="125">
        <f>ABS(E1950)&lt;$AQ$2</f>
        <v/>
      </c>
      <c r="AS1950">
        <f>IF(AP1950,MAX(AS$3:AS1948)+1,"")</f>
        <v/>
      </c>
    </row>
    <row r="1951">
      <c r="A1951" t="n">
        <v>1861</v>
      </c>
      <c r="B1951" s="131">
        <f>IF(A1951=1,0,IF(AP1951,0.1*ε_cu1cd,0))</f>
        <v/>
      </c>
      <c r="C1951" s="131">
        <f>IF(A1951=1,0.1*ε_cu1cd,C1950+B1950)</f>
        <v/>
      </c>
      <c r="D1951" s="113">
        <f>IF('Нормальний переріз'!$D$68&gt;0,1,2)</f>
        <v/>
      </c>
      <c r="E1951" s="144">
        <f>IF(D1951=1,F1951,G1951)</f>
        <v/>
      </c>
      <c r="F1951" s="124">
        <f>IF(AI1950,0.11*ε_cu1cd,IF(AH1950,F1950*0.01,F1950))</f>
        <v/>
      </c>
      <c r="G1951" s="124">
        <f>IF(AP1950,-0.1*ε_cu1cd,IF(AM1950,G1950*0.01,G1950))</f>
        <v/>
      </c>
      <c r="H1951" s="113">
        <f>IF(A1951=1,E1951,IF(AO1950,H1950-E1950+E1951,IF(AP1950,0.8*H1950,H1950+E1951)))</f>
        <v/>
      </c>
      <c r="I1951" s="169">
        <f>(C1951-H1951)/h</f>
        <v/>
      </c>
      <c r="J1951">
        <f>C1951/(ε_c1cd)</f>
        <v/>
      </c>
      <c r="K1951">
        <f>C1951/I1951</f>
        <v/>
      </c>
      <c r="L1951" s="131">
        <f>I1951/(ε_c1cd)</f>
        <v/>
      </c>
      <c r="M1951">
        <f>I1951*(K1951-Z_s1)</f>
        <v/>
      </c>
      <c r="N1951">
        <f>I1951*(K1951-Z_s2)</f>
        <v/>
      </c>
      <c r="O1951">
        <f>E_s*M1951</f>
        <v/>
      </c>
      <c r="P1951">
        <f>E_s*N1951</f>
        <v/>
      </c>
      <c r="Q1951">
        <f>O1951*A_s1</f>
        <v/>
      </c>
      <c r="R1951">
        <f>P1951*A_s2</f>
        <v/>
      </c>
      <c r="S1951">
        <f>Q1951*($K1951-Z_s1)</f>
        <v/>
      </c>
      <c r="T1951">
        <f>R1951*($K1951-Z_s2)</f>
        <v/>
      </c>
      <c r="U1951">
        <f>(INDIRECT("a_"&amp;U$2)/(U$2+1))*(($C1951^(U$2+1)-$H1951^(U$2+1))/(ε_c1cd^(U$2+1)))</f>
        <v/>
      </c>
      <c r="V1951">
        <f>(INDIRECT("a_"&amp;V$2)/(V$2+1))*(($C1951^(V$2+1)-$H1951^(V$2+1))/(ε_c1cd^(V$2+1)))</f>
        <v/>
      </c>
      <c r="W1951">
        <f>(INDIRECT("a_"&amp;W$2)/(W$2+1))*(($C1951^(W$2+1)-$H1951^(W$2+1))/(ε_c1cd^(W$2+1)))</f>
        <v/>
      </c>
      <c r="X1951">
        <f>(INDIRECT("a_"&amp;X$2)/(X$2+1))*(($C1951^(X$2+1)-$H1951^(X$2+1))/(ε_c1cd^(X$2+1)))</f>
        <v/>
      </c>
      <c r="Y1951">
        <f>(INDIRECT("a_"&amp;Y$2)/(Y$2+1))*(($C1951^(Y$2+1)-$H1951^(Y$2+1))/(ε_c1cd^(Y$2+1)))</f>
        <v/>
      </c>
      <c r="Z1951">
        <f>(INDIRECT("a_"&amp;Z$2)/(Z$2+2))*(($C1951^(Z$2+2)-$H1951^(Z$2+2))/(ε_c1cd^(Z$2+2)))</f>
        <v/>
      </c>
      <c r="AA1951">
        <f>(INDIRECT("a_"&amp;AA$2)/(AA$2+2))*(($C1951^(AA$2+2)-$H1951^(AA$2+2))/(ε_c1cd^(AA$2+2)))</f>
        <v/>
      </c>
      <c r="AB1951">
        <f>(INDIRECT("a_"&amp;AB$2)/(AB$2+2))*(($C1951^(AB$2+2)-$H1951^(AB$2+2))/(ε_c1cd^(AB$2+2)))</f>
        <v/>
      </c>
      <c r="AC1951">
        <f>(INDIRECT("a_"&amp;AC$2)/(AC$2+2))*(($C1951^(AC$2+2)-$H1951^(AC$2+2))/(ε_c1cd^(AC$2+2)))</f>
        <v/>
      </c>
      <c r="AD1951">
        <f>(INDIRECT("a_"&amp;AD$2)/(AD$2+2))*(($C1951^(AD$2+2)-$H1951^(AD$2+2))/(ε_c1cd^(AD$2+2)))</f>
        <v/>
      </c>
      <c r="AE1951" s="111">
        <f>(b*f_cd/L1951)*SUM(U1951:Y1951)+SUM(Q1951:R1951)</f>
        <v/>
      </c>
      <c r="AF1951" s="112">
        <f>AE1951*(K1951-y+e)</f>
        <v/>
      </c>
      <c r="AG1951" s="113">
        <f>(b*f_cd/(L1951^2))*SUM(Z1951:AD1951)+SUM(S1951:T1951)-AF1951</f>
        <v/>
      </c>
      <c r="AH1951" s="114">
        <f>AG1951&lt;0</f>
        <v/>
      </c>
      <c r="AI1951" s="115">
        <f>IF(A1951=1,FALSE,(AND(AQ1951,AH1951,NOT(AI1950))))</f>
        <v/>
      </c>
      <c r="AJ1951" s="116">
        <f>(b*f_cd/L1951)*(a_1/2*J1951^2+a_2/3*J1951^3+a_3/4*J1951^4+a_4/5*J1951^5+a_5/6*J1951^6)+SUM(Q1951:R1951)</f>
        <v/>
      </c>
      <c r="AK1951">
        <f>AJ1951*(K1951-y+e)</f>
        <v/>
      </c>
      <c r="AL1951" s="118">
        <f>(b*f_cd/(L1951^2))*(a_1/3*J1951^3+a_2/4*J1951^4+a_3/5*J1951^5+a_4/6*J1951^6+a_5/7*J1951^7)+SUM(S1951:T1951)-AK1951</f>
        <v/>
      </c>
      <c r="AM1951" s="114">
        <f>AL1951&gt;0</f>
        <v/>
      </c>
      <c r="AN1951" s="115">
        <f>IF(A1951=1,FALSE,(AND(AQ1951,AM1951,NOT(AN1950))))</f>
        <v/>
      </c>
      <c r="AO1951">
        <f>IF(D1951=1,AND(AH1951,NOT(AI1951)),AND(AM1951,NOT(AN1951)))</f>
        <v/>
      </c>
      <c r="AP1951" s="119">
        <f>IF(D1951=1,AI1951,AN1951)</f>
        <v/>
      </c>
      <c r="AQ1951" s="125">
        <f>ABS(E1951)&lt;$AQ$2</f>
        <v/>
      </c>
      <c r="AS1951">
        <f>IF(AP1951,MAX(AS$3:AS1949)+1,"")</f>
        <v/>
      </c>
    </row>
    <row r="1952">
      <c r="A1952" t="n">
        <v>1862</v>
      </c>
      <c r="B1952" s="131">
        <f>IF(A1952=1,0,IF(AP1952,0.1*ε_cu1cd,0))</f>
        <v/>
      </c>
      <c r="C1952" s="131">
        <f>IF(A1952=1,0.1*ε_cu1cd,C1951+B1951)</f>
        <v/>
      </c>
      <c r="D1952" s="113">
        <f>IF('Нормальний переріз'!$D$68&gt;0,1,2)</f>
        <v/>
      </c>
      <c r="E1952" s="144">
        <f>IF(D1952=1,F1952,G1952)</f>
        <v/>
      </c>
      <c r="F1952" s="124">
        <f>IF(AI1951,0.11*ε_cu1cd,IF(AH1951,F1951*0.01,F1951))</f>
        <v/>
      </c>
      <c r="G1952" s="124">
        <f>IF(AP1951,-0.1*ε_cu1cd,IF(AM1951,G1951*0.01,G1951))</f>
        <v/>
      </c>
      <c r="H1952" s="113">
        <f>IF(A1952=1,E1952,IF(AO1951,H1951-E1951+E1952,IF(AP1951,0.8*H1951,H1951+E1952)))</f>
        <v/>
      </c>
      <c r="I1952" s="169">
        <f>(C1952-H1952)/h</f>
        <v/>
      </c>
      <c r="J1952">
        <f>C1952/(ε_c1cd)</f>
        <v/>
      </c>
      <c r="K1952">
        <f>C1952/I1952</f>
        <v/>
      </c>
      <c r="L1952" s="131">
        <f>I1952/(ε_c1cd)</f>
        <v/>
      </c>
      <c r="M1952">
        <f>I1952*(K1952-Z_s1)</f>
        <v/>
      </c>
      <c r="N1952">
        <f>I1952*(K1952-Z_s2)</f>
        <v/>
      </c>
      <c r="O1952">
        <f>E_s*M1952</f>
        <v/>
      </c>
      <c r="P1952">
        <f>E_s*N1952</f>
        <v/>
      </c>
      <c r="Q1952">
        <f>O1952*A_s1</f>
        <v/>
      </c>
      <c r="R1952">
        <f>P1952*A_s2</f>
        <v/>
      </c>
      <c r="S1952">
        <f>Q1952*($K1952-Z_s1)</f>
        <v/>
      </c>
      <c r="T1952">
        <f>R1952*($K1952-Z_s2)</f>
        <v/>
      </c>
      <c r="U1952">
        <f>(INDIRECT("a_"&amp;U$2)/(U$2+1))*(($C1952^(U$2+1)-$H1952^(U$2+1))/(ε_c1cd^(U$2+1)))</f>
        <v/>
      </c>
      <c r="V1952">
        <f>(INDIRECT("a_"&amp;V$2)/(V$2+1))*(($C1952^(V$2+1)-$H1952^(V$2+1))/(ε_c1cd^(V$2+1)))</f>
        <v/>
      </c>
      <c r="W1952">
        <f>(INDIRECT("a_"&amp;W$2)/(W$2+1))*(($C1952^(W$2+1)-$H1952^(W$2+1))/(ε_c1cd^(W$2+1)))</f>
        <v/>
      </c>
      <c r="X1952">
        <f>(INDIRECT("a_"&amp;X$2)/(X$2+1))*(($C1952^(X$2+1)-$H1952^(X$2+1))/(ε_c1cd^(X$2+1)))</f>
        <v/>
      </c>
      <c r="Y1952">
        <f>(INDIRECT("a_"&amp;Y$2)/(Y$2+1))*(($C1952^(Y$2+1)-$H1952^(Y$2+1))/(ε_c1cd^(Y$2+1)))</f>
        <v/>
      </c>
      <c r="Z1952">
        <f>(INDIRECT("a_"&amp;Z$2)/(Z$2+2))*(($C1952^(Z$2+2)-$H1952^(Z$2+2))/(ε_c1cd^(Z$2+2)))</f>
        <v/>
      </c>
      <c r="AA1952">
        <f>(INDIRECT("a_"&amp;AA$2)/(AA$2+2))*(($C1952^(AA$2+2)-$H1952^(AA$2+2))/(ε_c1cd^(AA$2+2)))</f>
        <v/>
      </c>
      <c r="AB1952">
        <f>(INDIRECT("a_"&amp;AB$2)/(AB$2+2))*(($C1952^(AB$2+2)-$H1952^(AB$2+2))/(ε_c1cd^(AB$2+2)))</f>
        <v/>
      </c>
      <c r="AC1952">
        <f>(INDIRECT("a_"&amp;AC$2)/(AC$2+2))*(($C1952^(AC$2+2)-$H1952^(AC$2+2))/(ε_c1cd^(AC$2+2)))</f>
        <v/>
      </c>
      <c r="AD1952">
        <f>(INDIRECT("a_"&amp;AD$2)/(AD$2+2))*(($C1952^(AD$2+2)-$H1952^(AD$2+2))/(ε_c1cd^(AD$2+2)))</f>
        <v/>
      </c>
      <c r="AE1952" s="111">
        <f>(b*f_cd/L1952)*SUM(U1952:Y1952)+SUM(Q1952:R1952)</f>
        <v/>
      </c>
      <c r="AF1952" s="112">
        <f>AE1952*(K1952-y+e)</f>
        <v/>
      </c>
      <c r="AG1952" s="113">
        <f>(b*f_cd/(L1952^2))*SUM(Z1952:AD1952)+SUM(S1952:T1952)-AF1952</f>
        <v/>
      </c>
      <c r="AH1952" s="114">
        <f>AG1952&lt;0</f>
        <v/>
      </c>
      <c r="AI1952" s="115">
        <f>IF(A1952=1,FALSE,(AND(AQ1952,AH1952,NOT(AI1951))))</f>
        <v/>
      </c>
      <c r="AJ1952" s="116">
        <f>(b*f_cd/L1952)*(a_1/2*J1952^2+a_2/3*J1952^3+a_3/4*J1952^4+a_4/5*J1952^5+a_5/6*J1952^6)+SUM(Q1952:R1952)</f>
        <v/>
      </c>
      <c r="AK1952">
        <f>AJ1952*(K1952-y+e)</f>
        <v/>
      </c>
      <c r="AL1952" s="118">
        <f>(b*f_cd/(L1952^2))*(a_1/3*J1952^3+a_2/4*J1952^4+a_3/5*J1952^5+a_4/6*J1952^6+a_5/7*J1952^7)+SUM(S1952:T1952)-AK1952</f>
        <v/>
      </c>
      <c r="AM1952" s="114">
        <f>AL1952&gt;0</f>
        <v/>
      </c>
      <c r="AN1952" s="115">
        <f>IF(A1952=1,FALSE,(AND(AQ1952,AM1952,NOT(AN1951))))</f>
        <v/>
      </c>
      <c r="AO1952">
        <f>IF(D1952=1,AND(AH1952,NOT(AI1952)),AND(AM1952,NOT(AN1952)))</f>
        <v/>
      </c>
      <c r="AP1952" s="119">
        <f>IF(D1952=1,AI1952,AN1952)</f>
        <v/>
      </c>
      <c r="AQ1952" s="125">
        <f>ABS(E1952)&lt;$AQ$2</f>
        <v/>
      </c>
      <c r="AS1952">
        <f>IF(AP1952,MAX(AS$3:AS1950)+1,"")</f>
        <v/>
      </c>
    </row>
    <row r="1953">
      <c r="A1953" t="n">
        <v>1863</v>
      </c>
      <c r="B1953" s="131">
        <f>IF(A1953=1,0,IF(AP1953,0.1*ε_cu1cd,0))</f>
        <v/>
      </c>
      <c r="C1953" s="131">
        <f>IF(A1953=1,0.1*ε_cu1cd,C1952+B1952)</f>
        <v/>
      </c>
      <c r="D1953" s="113">
        <f>IF('Нормальний переріз'!$D$68&gt;0,1,2)</f>
        <v/>
      </c>
      <c r="E1953" s="144">
        <f>IF(D1953=1,F1953,G1953)</f>
        <v/>
      </c>
      <c r="F1953" s="124">
        <f>IF(AI1952,0.11*ε_cu1cd,IF(AH1952,F1952*0.01,F1952))</f>
        <v/>
      </c>
      <c r="G1953" s="124">
        <f>IF(AP1952,-0.1*ε_cu1cd,IF(AM1952,G1952*0.01,G1952))</f>
        <v/>
      </c>
      <c r="H1953" s="113">
        <f>IF(A1953=1,E1953,IF(AO1952,H1952-E1952+E1953,IF(AP1952,0.8*H1952,H1952+E1953)))</f>
        <v/>
      </c>
      <c r="I1953" s="169">
        <f>(C1953-H1953)/h</f>
        <v/>
      </c>
      <c r="J1953">
        <f>C1953/(ε_c1cd)</f>
        <v/>
      </c>
      <c r="K1953">
        <f>C1953/I1953</f>
        <v/>
      </c>
      <c r="L1953" s="131">
        <f>I1953/(ε_c1cd)</f>
        <v/>
      </c>
      <c r="M1953">
        <f>I1953*(K1953-Z_s1)</f>
        <v/>
      </c>
      <c r="N1953">
        <f>I1953*(K1953-Z_s2)</f>
        <v/>
      </c>
      <c r="O1953">
        <f>E_s*M1953</f>
        <v/>
      </c>
      <c r="P1953">
        <f>E_s*N1953</f>
        <v/>
      </c>
      <c r="Q1953">
        <f>O1953*A_s1</f>
        <v/>
      </c>
      <c r="R1953">
        <f>P1953*A_s2</f>
        <v/>
      </c>
      <c r="S1953">
        <f>Q1953*($K1953-Z_s1)</f>
        <v/>
      </c>
      <c r="T1953">
        <f>R1953*($K1953-Z_s2)</f>
        <v/>
      </c>
      <c r="U1953">
        <f>(INDIRECT("a_"&amp;U$2)/(U$2+1))*(($C1953^(U$2+1)-$H1953^(U$2+1))/(ε_c1cd^(U$2+1)))</f>
        <v/>
      </c>
      <c r="V1953">
        <f>(INDIRECT("a_"&amp;V$2)/(V$2+1))*(($C1953^(V$2+1)-$H1953^(V$2+1))/(ε_c1cd^(V$2+1)))</f>
        <v/>
      </c>
      <c r="W1953">
        <f>(INDIRECT("a_"&amp;W$2)/(W$2+1))*(($C1953^(W$2+1)-$H1953^(W$2+1))/(ε_c1cd^(W$2+1)))</f>
        <v/>
      </c>
      <c r="X1953">
        <f>(INDIRECT("a_"&amp;X$2)/(X$2+1))*(($C1953^(X$2+1)-$H1953^(X$2+1))/(ε_c1cd^(X$2+1)))</f>
        <v/>
      </c>
      <c r="Y1953">
        <f>(INDIRECT("a_"&amp;Y$2)/(Y$2+1))*(($C1953^(Y$2+1)-$H1953^(Y$2+1))/(ε_c1cd^(Y$2+1)))</f>
        <v/>
      </c>
      <c r="Z1953">
        <f>(INDIRECT("a_"&amp;Z$2)/(Z$2+2))*(($C1953^(Z$2+2)-$H1953^(Z$2+2))/(ε_c1cd^(Z$2+2)))</f>
        <v/>
      </c>
      <c r="AA1953">
        <f>(INDIRECT("a_"&amp;AA$2)/(AA$2+2))*(($C1953^(AA$2+2)-$H1953^(AA$2+2))/(ε_c1cd^(AA$2+2)))</f>
        <v/>
      </c>
      <c r="AB1953">
        <f>(INDIRECT("a_"&amp;AB$2)/(AB$2+2))*(($C1953^(AB$2+2)-$H1953^(AB$2+2))/(ε_c1cd^(AB$2+2)))</f>
        <v/>
      </c>
      <c r="AC1953">
        <f>(INDIRECT("a_"&amp;AC$2)/(AC$2+2))*(($C1953^(AC$2+2)-$H1953^(AC$2+2))/(ε_c1cd^(AC$2+2)))</f>
        <v/>
      </c>
      <c r="AD1953">
        <f>(INDIRECT("a_"&amp;AD$2)/(AD$2+2))*(($C1953^(AD$2+2)-$H1953^(AD$2+2))/(ε_c1cd^(AD$2+2)))</f>
        <v/>
      </c>
      <c r="AE1953" s="111">
        <f>(b*f_cd/L1953)*SUM(U1953:Y1953)+SUM(Q1953:R1953)</f>
        <v/>
      </c>
      <c r="AF1953" s="112">
        <f>AE1953*(K1953-y+e)</f>
        <v/>
      </c>
      <c r="AG1953" s="113">
        <f>(b*f_cd/(L1953^2))*SUM(Z1953:AD1953)+SUM(S1953:T1953)-AF1953</f>
        <v/>
      </c>
      <c r="AH1953" s="114">
        <f>AG1953&lt;0</f>
        <v/>
      </c>
      <c r="AI1953" s="115">
        <f>IF(A1953=1,FALSE,(AND(AQ1953,AH1953,NOT(AI1952))))</f>
        <v/>
      </c>
      <c r="AJ1953" s="116">
        <f>(b*f_cd/L1953)*(a_1/2*J1953^2+a_2/3*J1953^3+a_3/4*J1953^4+a_4/5*J1953^5+a_5/6*J1953^6)+SUM(Q1953:R1953)</f>
        <v/>
      </c>
      <c r="AK1953">
        <f>AJ1953*(K1953-y+e)</f>
        <v/>
      </c>
      <c r="AL1953" s="118">
        <f>(b*f_cd/(L1953^2))*(a_1/3*J1953^3+a_2/4*J1953^4+a_3/5*J1953^5+a_4/6*J1953^6+a_5/7*J1953^7)+SUM(S1953:T1953)-AK1953</f>
        <v/>
      </c>
      <c r="AM1953" s="114">
        <f>AL1953&gt;0</f>
        <v/>
      </c>
      <c r="AN1953" s="115">
        <f>IF(A1953=1,FALSE,(AND(AQ1953,AM1953,NOT(AN1952))))</f>
        <v/>
      </c>
      <c r="AO1953">
        <f>IF(D1953=1,AND(AH1953,NOT(AI1953)),AND(AM1953,NOT(AN1953)))</f>
        <v/>
      </c>
      <c r="AP1953" s="119">
        <f>IF(D1953=1,AI1953,AN1953)</f>
        <v/>
      </c>
      <c r="AQ1953" s="125">
        <f>ABS(E1953)&lt;$AQ$2</f>
        <v/>
      </c>
      <c r="AS1953">
        <f>IF(AP1953,MAX(AS$3:AS1951)+1,"")</f>
        <v/>
      </c>
    </row>
    <row r="1954">
      <c r="A1954" t="n">
        <v>1864</v>
      </c>
      <c r="B1954" s="131">
        <f>IF(A1954=1,0,IF(AP1954,0.1*ε_cu1cd,0))</f>
        <v/>
      </c>
      <c r="C1954" s="131">
        <f>IF(A1954=1,0.1*ε_cu1cd,C1953+B1953)</f>
        <v/>
      </c>
      <c r="D1954" s="113">
        <f>IF('Нормальний переріз'!$D$68&gt;0,1,2)</f>
        <v/>
      </c>
      <c r="E1954" s="144">
        <f>IF(D1954=1,F1954,G1954)</f>
        <v/>
      </c>
      <c r="F1954" s="124">
        <f>IF(AI1953,0.11*ε_cu1cd,IF(AH1953,F1953*0.01,F1953))</f>
        <v/>
      </c>
      <c r="G1954" s="124">
        <f>IF(AP1953,-0.1*ε_cu1cd,IF(AM1953,G1953*0.01,G1953))</f>
        <v/>
      </c>
      <c r="H1954" s="113">
        <f>IF(A1954=1,E1954,IF(AO1953,H1953-E1953+E1954,IF(AP1953,0.8*H1953,H1953+E1954)))</f>
        <v/>
      </c>
      <c r="I1954" s="169">
        <f>(C1954-H1954)/h</f>
        <v/>
      </c>
      <c r="J1954">
        <f>C1954/(ε_c1cd)</f>
        <v/>
      </c>
      <c r="K1954">
        <f>C1954/I1954</f>
        <v/>
      </c>
      <c r="L1954" s="131">
        <f>I1954/(ε_c1cd)</f>
        <v/>
      </c>
      <c r="M1954">
        <f>I1954*(K1954-Z_s1)</f>
        <v/>
      </c>
      <c r="N1954">
        <f>I1954*(K1954-Z_s2)</f>
        <v/>
      </c>
      <c r="O1954">
        <f>E_s*M1954</f>
        <v/>
      </c>
      <c r="P1954">
        <f>E_s*N1954</f>
        <v/>
      </c>
      <c r="Q1954">
        <f>O1954*A_s1</f>
        <v/>
      </c>
      <c r="R1954">
        <f>P1954*A_s2</f>
        <v/>
      </c>
      <c r="S1954">
        <f>Q1954*($K1954-Z_s1)</f>
        <v/>
      </c>
      <c r="T1954">
        <f>R1954*($K1954-Z_s2)</f>
        <v/>
      </c>
      <c r="U1954">
        <f>(INDIRECT("a_"&amp;U$2)/(U$2+1))*(($C1954^(U$2+1)-$H1954^(U$2+1))/(ε_c1cd^(U$2+1)))</f>
        <v/>
      </c>
      <c r="V1954">
        <f>(INDIRECT("a_"&amp;V$2)/(V$2+1))*(($C1954^(V$2+1)-$H1954^(V$2+1))/(ε_c1cd^(V$2+1)))</f>
        <v/>
      </c>
      <c r="W1954">
        <f>(INDIRECT("a_"&amp;W$2)/(W$2+1))*(($C1954^(W$2+1)-$H1954^(W$2+1))/(ε_c1cd^(W$2+1)))</f>
        <v/>
      </c>
      <c r="X1954">
        <f>(INDIRECT("a_"&amp;X$2)/(X$2+1))*(($C1954^(X$2+1)-$H1954^(X$2+1))/(ε_c1cd^(X$2+1)))</f>
        <v/>
      </c>
      <c r="Y1954">
        <f>(INDIRECT("a_"&amp;Y$2)/(Y$2+1))*(($C1954^(Y$2+1)-$H1954^(Y$2+1))/(ε_c1cd^(Y$2+1)))</f>
        <v/>
      </c>
      <c r="Z1954">
        <f>(INDIRECT("a_"&amp;Z$2)/(Z$2+2))*(($C1954^(Z$2+2)-$H1954^(Z$2+2))/(ε_c1cd^(Z$2+2)))</f>
        <v/>
      </c>
      <c r="AA1954">
        <f>(INDIRECT("a_"&amp;AA$2)/(AA$2+2))*(($C1954^(AA$2+2)-$H1954^(AA$2+2))/(ε_c1cd^(AA$2+2)))</f>
        <v/>
      </c>
      <c r="AB1954">
        <f>(INDIRECT("a_"&amp;AB$2)/(AB$2+2))*(($C1954^(AB$2+2)-$H1954^(AB$2+2))/(ε_c1cd^(AB$2+2)))</f>
        <v/>
      </c>
      <c r="AC1954">
        <f>(INDIRECT("a_"&amp;AC$2)/(AC$2+2))*(($C1954^(AC$2+2)-$H1954^(AC$2+2))/(ε_c1cd^(AC$2+2)))</f>
        <v/>
      </c>
      <c r="AD1954">
        <f>(INDIRECT("a_"&amp;AD$2)/(AD$2+2))*(($C1954^(AD$2+2)-$H1954^(AD$2+2))/(ε_c1cd^(AD$2+2)))</f>
        <v/>
      </c>
      <c r="AE1954" s="111">
        <f>(b*f_cd/L1954)*SUM(U1954:Y1954)+SUM(Q1954:R1954)</f>
        <v/>
      </c>
      <c r="AF1954" s="112">
        <f>AE1954*(K1954-y+e)</f>
        <v/>
      </c>
      <c r="AG1954" s="113">
        <f>(b*f_cd/(L1954^2))*SUM(Z1954:AD1954)+SUM(S1954:T1954)-AF1954</f>
        <v/>
      </c>
      <c r="AH1954" s="114">
        <f>AG1954&lt;0</f>
        <v/>
      </c>
      <c r="AI1954" s="115">
        <f>IF(A1954=1,FALSE,(AND(AQ1954,AH1954,NOT(AI1953))))</f>
        <v/>
      </c>
      <c r="AJ1954" s="116">
        <f>(b*f_cd/L1954)*(a_1/2*J1954^2+a_2/3*J1954^3+a_3/4*J1954^4+a_4/5*J1954^5+a_5/6*J1954^6)+SUM(Q1954:R1954)</f>
        <v/>
      </c>
      <c r="AK1954">
        <f>AJ1954*(K1954-y+e)</f>
        <v/>
      </c>
      <c r="AL1954" s="118">
        <f>(b*f_cd/(L1954^2))*(a_1/3*J1954^3+a_2/4*J1954^4+a_3/5*J1954^5+a_4/6*J1954^6+a_5/7*J1954^7)+SUM(S1954:T1954)-AK1954</f>
        <v/>
      </c>
      <c r="AM1954" s="114">
        <f>AL1954&gt;0</f>
        <v/>
      </c>
      <c r="AN1954" s="115">
        <f>IF(A1954=1,FALSE,(AND(AQ1954,AM1954,NOT(AN1953))))</f>
        <v/>
      </c>
      <c r="AO1954">
        <f>IF(D1954=1,AND(AH1954,NOT(AI1954)),AND(AM1954,NOT(AN1954)))</f>
        <v/>
      </c>
      <c r="AP1954" s="119">
        <f>IF(D1954=1,AI1954,AN1954)</f>
        <v/>
      </c>
      <c r="AQ1954" s="125">
        <f>ABS(E1954)&lt;$AQ$2</f>
        <v/>
      </c>
      <c r="AS1954">
        <f>IF(AP1954,MAX(AS$3:AS1952)+1,"")</f>
        <v/>
      </c>
    </row>
    <row r="1955">
      <c r="A1955" t="n">
        <v>1865</v>
      </c>
      <c r="B1955" s="131">
        <f>IF(A1955=1,0,IF(AP1955,0.1*ε_cu1cd,0))</f>
        <v/>
      </c>
      <c r="C1955" s="131">
        <f>IF(A1955=1,0.1*ε_cu1cd,C1954+B1954)</f>
        <v/>
      </c>
      <c r="D1955" s="113">
        <f>IF('Нормальний переріз'!$D$68&gt;0,1,2)</f>
        <v/>
      </c>
      <c r="E1955" s="144">
        <f>IF(D1955=1,F1955,G1955)</f>
        <v/>
      </c>
      <c r="F1955" s="124">
        <f>IF(AI1954,0.11*ε_cu1cd,IF(AH1954,F1954*0.01,F1954))</f>
        <v/>
      </c>
      <c r="G1955" s="124">
        <f>IF(AP1954,-0.1*ε_cu1cd,IF(AM1954,G1954*0.01,G1954))</f>
        <v/>
      </c>
      <c r="H1955" s="113">
        <f>IF(A1955=1,E1955,IF(AO1954,H1954-E1954+E1955,IF(AP1954,0.8*H1954,H1954+E1955)))</f>
        <v/>
      </c>
      <c r="I1955" s="169">
        <f>(C1955-H1955)/h</f>
        <v/>
      </c>
      <c r="J1955">
        <f>C1955/(ε_c1cd)</f>
        <v/>
      </c>
      <c r="K1955">
        <f>C1955/I1955</f>
        <v/>
      </c>
      <c r="L1955" s="131">
        <f>I1955/(ε_c1cd)</f>
        <v/>
      </c>
      <c r="M1955">
        <f>I1955*(K1955-Z_s1)</f>
        <v/>
      </c>
      <c r="N1955">
        <f>I1955*(K1955-Z_s2)</f>
        <v/>
      </c>
      <c r="O1955">
        <f>E_s*M1955</f>
        <v/>
      </c>
      <c r="P1955">
        <f>E_s*N1955</f>
        <v/>
      </c>
      <c r="Q1955">
        <f>O1955*A_s1</f>
        <v/>
      </c>
      <c r="R1955">
        <f>P1955*A_s2</f>
        <v/>
      </c>
      <c r="S1955">
        <f>Q1955*($K1955-Z_s1)</f>
        <v/>
      </c>
      <c r="T1955">
        <f>R1955*($K1955-Z_s2)</f>
        <v/>
      </c>
      <c r="U1955">
        <f>(INDIRECT("a_"&amp;U$2)/(U$2+1))*(($C1955^(U$2+1)-$H1955^(U$2+1))/(ε_c1cd^(U$2+1)))</f>
        <v/>
      </c>
      <c r="V1955">
        <f>(INDIRECT("a_"&amp;V$2)/(V$2+1))*(($C1955^(V$2+1)-$H1955^(V$2+1))/(ε_c1cd^(V$2+1)))</f>
        <v/>
      </c>
      <c r="W1955">
        <f>(INDIRECT("a_"&amp;W$2)/(W$2+1))*(($C1955^(W$2+1)-$H1955^(W$2+1))/(ε_c1cd^(W$2+1)))</f>
        <v/>
      </c>
      <c r="X1955">
        <f>(INDIRECT("a_"&amp;X$2)/(X$2+1))*(($C1955^(X$2+1)-$H1955^(X$2+1))/(ε_c1cd^(X$2+1)))</f>
        <v/>
      </c>
      <c r="Y1955">
        <f>(INDIRECT("a_"&amp;Y$2)/(Y$2+1))*(($C1955^(Y$2+1)-$H1955^(Y$2+1))/(ε_c1cd^(Y$2+1)))</f>
        <v/>
      </c>
      <c r="Z1955">
        <f>(INDIRECT("a_"&amp;Z$2)/(Z$2+2))*(($C1955^(Z$2+2)-$H1955^(Z$2+2))/(ε_c1cd^(Z$2+2)))</f>
        <v/>
      </c>
      <c r="AA1955">
        <f>(INDIRECT("a_"&amp;AA$2)/(AA$2+2))*(($C1955^(AA$2+2)-$H1955^(AA$2+2))/(ε_c1cd^(AA$2+2)))</f>
        <v/>
      </c>
      <c r="AB1955">
        <f>(INDIRECT("a_"&amp;AB$2)/(AB$2+2))*(($C1955^(AB$2+2)-$H1955^(AB$2+2))/(ε_c1cd^(AB$2+2)))</f>
        <v/>
      </c>
      <c r="AC1955">
        <f>(INDIRECT("a_"&amp;AC$2)/(AC$2+2))*(($C1955^(AC$2+2)-$H1955^(AC$2+2))/(ε_c1cd^(AC$2+2)))</f>
        <v/>
      </c>
      <c r="AD1955">
        <f>(INDIRECT("a_"&amp;AD$2)/(AD$2+2))*(($C1955^(AD$2+2)-$H1955^(AD$2+2))/(ε_c1cd^(AD$2+2)))</f>
        <v/>
      </c>
      <c r="AE1955" s="111">
        <f>(b*f_cd/L1955)*SUM(U1955:Y1955)+SUM(Q1955:R1955)</f>
        <v/>
      </c>
      <c r="AF1955" s="112">
        <f>AE1955*(K1955-y+e)</f>
        <v/>
      </c>
      <c r="AG1955" s="113">
        <f>(b*f_cd/(L1955^2))*SUM(Z1955:AD1955)+SUM(S1955:T1955)-AF1955</f>
        <v/>
      </c>
      <c r="AH1955" s="114">
        <f>AG1955&lt;0</f>
        <v/>
      </c>
      <c r="AI1955" s="115">
        <f>IF(A1955=1,FALSE,(AND(AQ1955,AH1955,NOT(AI1954))))</f>
        <v/>
      </c>
      <c r="AJ1955" s="116">
        <f>(b*f_cd/L1955)*(a_1/2*J1955^2+a_2/3*J1955^3+a_3/4*J1955^4+a_4/5*J1955^5+a_5/6*J1955^6)+SUM(Q1955:R1955)</f>
        <v/>
      </c>
      <c r="AK1955">
        <f>AJ1955*(K1955-y+e)</f>
        <v/>
      </c>
      <c r="AL1955" s="118">
        <f>(b*f_cd/(L1955^2))*(a_1/3*J1955^3+a_2/4*J1955^4+a_3/5*J1955^5+a_4/6*J1955^6+a_5/7*J1955^7)+SUM(S1955:T1955)-AK1955</f>
        <v/>
      </c>
      <c r="AM1955" s="114">
        <f>AL1955&gt;0</f>
        <v/>
      </c>
      <c r="AN1955" s="115">
        <f>IF(A1955=1,FALSE,(AND(AQ1955,AM1955,NOT(AN1954))))</f>
        <v/>
      </c>
      <c r="AO1955">
        <f>IF(D1955=1,AND(AH1955,NOT(AI1955)),AND(AM1955,NOT(AN1955)))</f>
        <v/>
      </c>
      <c r="AP1955" s="119">
        <f>IF(D1955=1,AI1955,AN1955)</f>
        <v/>
      </c>
      <c r="AQ1955" s="125">
        <f>ABS(E1955)&lt;$AQ$2</f>
        <v/>
      </c>
      <c r="AS1955">
        <f>IF(AP1955,MAX(AS$3:AS1953)+1,"")</f>
        <v/>
      </c>
    </row>
    <row r="1956">
      <c r="A1956" t="n">
        <v>1866</v>
      </c>
      <c r="B1956" s="131">
        <f>IF(A1956=1,0,IF(AP1956,0.1*ε_cu1cd,0))</f>
        <v/>
      </c>
      <c r="C1956" s="131">
        <f>IF(A1956=1,0.1*ε_cu1cd,C1955+B1955)</f>
        <v/>
      </c>
      <c r="D1956" s="113">
        <f>IF('Нормальний переріз'!$D$68&gt;0,1,2)</f>
        <v/>
      </c>
      <c r="E1956" s="144">
        <f>IF(D1956=1,F1956,G1956)</f>
        <v/>
      </c>
      <c r="F1956" s="124">
        <f>IF(AI1955,0.11*ε_cu1cd,IF(AH1955,F1955*0.01,F1955))</f>
        <v/>
      </c>
      <c r="G1956" s="124">
        <f>IF(AP1955,-0.1*ε_cu1cd,IF(AM1955,G1955*0.01,G1955))</f>
        <v/>
      </c>
      <c r="H1956" s="113">
        <f>IF(A1956=1,E1956,IF(AO1955,H1955-E1955+E1956,IF(AP1955,0.8*H1955,H1955+E1956)))</f>
        <v/>
      </c>
      <c r="I1956" s="169">
        <f>(C1956-H1956)/h</f>
        <v/>
      </c>
      <c r="J1956">
        <f>C1956/(ε_c1cd)</f>
        <v/>
      </c>
      <c r="K1956">
        <f>C1956/I1956</f>
        <v/>
      </c>
      <c r="L1956" s="131">
        <f>I1956/(ε_c1cd)</f>
        <v/>
      </c>
      <c r="M1956">
        <f>I1956*(K1956-Z_s1)</f>
        <v/>
      </c>
      <c r="N1956">
        <f>I1956*(K1956-Z_s2)</f>
        <v/>
      </c>
      <c r="O1956">
        <f>E_s*M1956</f>
        <v/>
      </c>
      <c r="P1956">
        <f>E_s*N1956</f>
        <v/>
      </c>
      <c r="Q1956">
        <f>O1956*A_s1</f>
        <v/>
      </c>
      <c r="R1956">
        <f>P1956*A_s2</f>
        <v/>
      </c>
      <c r="S1956">
        <f>Q1956*($K1956-Z_s1)</f>
        <v/>
      </c>
      <c r="T1956">
        <f>R1956*($K1956-Z_s2)</f>
        <v/>
      </c>
      <c r="U1956">
        <f>(INDIRECT("a_"&amp;U$2)/(U$2+1))*(($C1956^(U$2+1)-$H1956^(U$2+1))/(ε_c1cd^(U$2+1)))</f>
        <v/>
      </c>
      <c r="V1956">
        <f>(INDIRECT("a_"&amp;V$2)/(V$2+1))*(($C1956^(V$2+1)-$H1956^(V$2+1))/(ε_c1cd^(V$2+1)))</f>
        <v/>
      </c>
      <c r="W1956">
        <f>(INDIRECT("a_"&amp;W$2)/(W$2+1))*(($C1956^(W$2+1)-$H1956^(W$2+1))/(ε_c1cd^(W$2+1)))</f>
        <v/>
      </c>
      <c r="X1956">
        <f>(INDIRECT("a_"&amp;X$2)/(X$2+1))*(($C1956^(X$2+1)-$H1956^(X$2+1))/(ε_c1cd^(X$2+1)))</f>
        <v/>
      </c>
      <c r="Y1956">
        <f>(INDIRECT("a_"&amp;Y$2)/(Y$2+1))*(($C1956^(Y$2+1)-$H1956^(Y$2+1))/(ε_c1cd^(Y$2+1)))</f>
        <v/>
      </c>
      <c r="Z1956">
        <f>(INDIRECT("a_"&amp;Z$2)/(Z$2+2))*(($C1956^(Z$2+2)-$H1956^(Z$2+2))/(ε_c1cd^(Z$2+2)))</f>
        <v/>
      </c>
      <c r="AA1956">
        <f>(INDIRECT("a_"&amp;AA$2)/(AA$2+2))*(($C1956^(AA$2+2)-$H1956^(AA$2+2))/(ε_c1cd^(AA$2+2)))</f>
        <v/>
      </c>
      <c r="AB1956">
        <f>(INDIRECT("a_"&amp;AB$2)/(AB$2+2))*(($C1956^(AB$2+2)-$H1956^(AB$2+2))/(ε_c1cd^(AB$2+2)))</f>
        <v/>
      </c>
      <c r="AC1956">
        <f>(INDIRECT("a_"&amp;AC$2)/(AC$2+2))*(($C1956^(AC$2+2)-$H1956^(AC$2+2))/(ε_c1cd^(AC$2+2)))</f>
        <v/>
      </c>
      <c r="AD1956">
        <f>(INDIRECT("a_"&amp;AD$2)/(AD$2+2))*(($C1956^(AD$2+2)-$H1956^(AD$2+2))/(ε_c1cd^(AD$2+2)))</f>
        <v/>
      </c>
      <c r="AE1956" s="111">
        <f>(b*f_cd/L1956)*SUM(U1956:Y1956)+SUM(Q1956:R1956)</f>
        <v/>
      </c>
      <c r="AF1956" s="112">
        <f>AE1956*(K1956-y+e)</f>
        <v/>
      </c>
      <c r="AG1956" s="113">
        <f>(b*f_cd/(L1956^2))*SUM(Z1956:AD1956)+SUM(S1956:T1956)-AF1956</f>
        <v/>
      </c>
      <c r="AH1956" s="114">
        <f>AG1956&lt;0</f>
        <v/>
      </c>
      <c r="AI1956" s="115">
        <f>IF(A1956=1,FALSE,(AND(AQ1956,AH1956,NOT(AI1955))))</f>
        <v/>
      </c>
      <c r="AJ1956" s="116">
        <f>(b*f_cd/L1956)*(a_1/2*J1956^2+a_2/3*J1956^3+a_3/4*J1956^4+a_4/5*J1956^5+a_5/6*J1956^6)+SUM(Q1956:R1956)</f>
        <v/>
      </c>
      <c r="AK1956">
        <f>AJ1956*(K1956-y+e)</f>
        <v/>
      </c>
      <c r="AL1956" s="118">
        <f>(b*f_cd/(L1956^2))*(a_1/3*J1956^3+a_2/4*J1956^4+a_3/5*J1956^5+a_4/6*J1956^6+a_5/7*J1956^7)+SUM(S1956:T1956)-AK1956</f>
        <v/>
      </c>
      <c r="AM1956" s="114">
        <f>AL1956&gt;0</f>
        <v/>
      </c>
      <c r="AN1956" s="115">
        <f>IF(A1956=1,FALSE,(AND(AQ1956,AM1956,NOT(AN1955))))</f>
        <v/>
      </c>
      <c r="AO1956">
        <f>IF(D1956=1,AND(AH1956,NOT(AI1956)),AND(AM1956,NOT(AN1956)))</f>
        <v/>
      </c>
      <c r="AP1956" s="119">
        <f>IF(D1956=1,AI1956,AN1956)</f>
        <v/>
      </c>
      <c r="AQ1956" s="125">
        <f>ABS(E1956)&lt;$AQ$2</f>
        <v/>
      </c>
      <c r="AS1956">
        <f>IF(AP1956,MAX(AS$3:AS1954)+1,"")</f>
        <v/>
      </c>
    </row>
    <row r="1957">
      <c r="A1957" t="n">
        <v>1867</v>
      </c>
      <c r="B1957" s="131">
        <f>IF(A1957=1,0,IF(AP1957,0.1*ε_cu1cd,0))</f>
        <v/>
      </c>
      <c r="C1957" s="131">
        <f>IF(A1957=1,0.1*ε_cu1cd,C1956+B1956)</f>
        <v/>
      </c>
      <c r="D1957" s="113">
        <f>IF('Нормальний переріз'!$D$68&gt;0,1,2)</f>
        <v/>
      </c>
      <c r="E1957" s="144">
        <f>IF(D1957=1,F1957,G1957)</f>
        <v/>
      </c>
      <c r="F1957" s="124">
        <f>IF(AI1956,0.11*ε_cu1cd,IF(AH1956,F1956*0.01,F1956))</f>
        <v/>
      </c>
      <c r="G1957" s="124">
        <f>IF(AP1956,-0.1*ε_cu1cd,IF(AM1956,G1956*0.01,G1956))</f>
        <v/>
      </c>
      <c r="H1957" s="113">
        <f>IF(A1957=1,E1957,IF(AO1956,H1956-E1956+E1957,IF(AP1956,0.8*H1956,H1956+E1957)))</f>
        <v/>
      </c>
      <c r="I1957" s="169">
        <f>(C1957-H1957)/h</f>
        <v/>
      </c>
      <c r="J1957">
        <f>C1957/(ε_c1cd)</f>
        <v/>
      </c>
      <c r="K1957">
        <f>C1957/I1957</f>
        <v/>
      </c>
      <c r="L1957" s="131">
        <f>I1957/(ε_c1cd)</f>
        <v/>
      </c>
      <c r="M1957">
        <f>I1957*(K1957-Z_s1)</f>
        <v/>
      </c>
      <c r="N1957">
        <f>I1957*(K1957-Z_s2)</f>
        <v/>
      </c>
      <c r="O1957">
        <f>E_s*M1957</f>
        <v/>
      </c>
      <c r="P1957">
        <f>E_s*N1957</f>
        <v/>
      </c>
      <c r="Q1957">
        <f>O1957*A_s1</f>
        <v/>
      </c>
      <c r="R1957">
        <f>P1957*A_s2</f>
        <v/>
      </c>
      <c r="S1957">
        <f>Q1957*($K1957-Z_s1)</f>
        <v/>
      </c>
      <c r="T1957">
        <f>R1957*($K1957-Z_s2)</f>
        <v/>
      </c>
      <c r="U1957">
        <f>(INDIRECT("a_"&amp;U$2)/(U$2+1))*(($C1957^(U$2+1)-$H1957^(U$2+1))/(ε_c1cd^(U$2+1)))</f>
        <v/>
      </c>
      <c r="V1957">
        <f>(INDIRECT("a_"&amp;V$2)/(V$2+1))*(($C1957^(V$2+1)-$H1957^(V$2+1))/(ε_c1cd^(V$2+1)))</f>
        <v/>
      </c>
      <c r="W1957">
        <f>(INDIRECT("a_"&amp;W$2)/(W$2+1))*(($C1957^(W$2+1)-$H1957^(W$2+1))/(ε_c1cd^(W$2+1)))</f>
        <v/>
      </c>
      <c r="X1957">
        <f>(INDIRECT("a_"&amp;X$2)/(X$2+1))*(($C1957^(X$2+1)-$H1957^(X$2+1))/(ε_c1cd^(X$2+1)))</f>
        <v/>
      </c>
      <c r="Y1957">
        <f>(INDIRECT("a_"&amp;Y$2)/(Y$2+1))*(($C1957^(Y$2+1)-$H1957^(Y$2+1))/(ε_c1cd^(Y$2+1)))</f>
        <v/>
      </c>
      <c r="Z1957">
        <f>(INDIRECT("a_"&amp;Z$2)/(Z$2+2))*(($C1957^(Z$2+2)-$H1957^(Z$2+2))/(ε_c1cd^(Z$2+2)))</f>
        <v/>
      </c>
      <c r="AA1957">
        <f>(INDIRECT("a_"&amp;AA$2)/(AA$2+2))*(($C1957^(AA$2+2)-$H1957^(AA$2+2))/(ε_c1cd^(AA$2+2)))</f>
        <v/>
      </c>
      <c r="AB1957">
        <f>(INDIRECT("a_"&amp;AB$2)/(AB$2+2))*(($C1957^(AB$2+2)-$H1957^(AB$2+2))/(ε_c1cd^(AB$2+2)))</f>
        <v/>
      </c>
      <c r="AC1957">
        <f>(INDIRECT("a_"&amp;AC$2)/(AC$2+2))*(($C1957^(AC$2+2)-$H1957^(AC$2+2))/(ε_c1cd^(AC$2+2)))</f>
        <v/>
      </c>
      <c r="AD1957">
        <f>(INDIRECT("a_"&amp;AD$2)/(AD$2+2))*(($C1957^(AD$2+2)-$H1957^(AD$2+2))/(ε_c1cd^(AD$2+2)))</f>
        <v/>
      </c>
      <c r="AE1957" s="111">
        <f>(b*f_cd/L1957)*SUM(U1957:Y1957)+SUM(Q1957:R1957)</f>
        <v/>
      </c>
      <c r="AF1957" s="112">
        <f>AE1957*(K1957-y+e)</f>
        <v/>
      </c>
      <c r="AG1957" s="113">
        <f>(b*f_cd/(L1957^2))*SUM(Z1957:AD1957)+SUM(S1957:T1957)-AF1957</f>
        <v/>
      </c>
      <c r="AH1957" s="114">
        <f>AG1957&lt;0</f>
        <v/>
      </c>
      <c r="AI1957" s="115">
        <f>IF(A1957=1,FALSE,(AND(AQ1957,AH1957,NOT(AI1956))))</f>
        <v/>
      </c>
      <c r="AJ1957" s="116">
        <f>(b*f_cd/L1957)*(a_1/2*J1957^2+a_2/3*J1957^3+a_3/4*J1957^4+a_4/5*J1957^5+a_5/6*J1957^6)+SUM(Q1957:R1957)</f>
        <v/>
      </c>
      <c r="AK1957">
        <f>AJ1957*(K1957-y+e)</f>
        <v/>
      </c>
      <c r="AL1957" s="118">
        <f>(b*f_cd/(L1957^2))*(a_1/3*J1957^3+a_2/4*J1957^4+a_3/5*J1957^5+a_4/6*J1957^6+a_5/7*J1957^7)+SUM(S1957:T1957)-AK1957</f>
        <v/>
      </c>
      <c r="AM1957" s="114">
        <f>AL1957&gt;0</f>
        <v/>
      </c>
      <c r="AN1957" s="115">
        <f>IF(A1957=1,FALSE,(AND(AQ1957,AM1957,NOT(AN1956))))</f>
        <v/>
      </c>
      <c r="AO1957">
        <f>IF(D1957=1,AND(AH1957,NOT(AI1957)),AND(AM1957,NOT(AN1957)))</f>
        <v/>
      </c>
      <c r="AP1957" s="119">
        <f>IF(D1957=1,AI1957,AN1957)</f>
        <v/>
      </c>
      <c r="AQ1957" s="125">
        <f>ABS(E1957)&lt;$AQ$2</f>
        <v/>
      </c>
      <c r="AS1957">
        <f>IF(AP1957,MAX(AS$3:AS1955)+1,"")</f>
        <v/>
      </c>
    </row>
    <row r="1958">
      <c r="A1958" t="n">
        <v>1868</v>
      </c>
      <c r="B1958" s="131">
        <f>IF(A1958=1,0,IF(AP1958,0.1*ε_cu1cd,0))</f>
        <v/>
      </c>
      <c r="C1958" s="131">
        <f>IF(A1958=1,0.1*ε_cu1cd,C1957+B1957)</f>
        <v/>
      </c>
      <c r="D1958" s="113">
        <f>IF('Нормальний переріз'!$D$68&gt;0,1,2)</f>
        <v/>
      </c>
      <c r="E1958" s="144">
        <f>IF(D1958=1,F1958,G1958)</f>
        <v/>
      </c>
      <c r="F1958" s="124">
        <f>IF(AI1957,0.11*ε_cu1cd,IF(AH1957,F1957*0.01,F1957))</f>
        <v/>
      </c>
      <c r="G1958" s="124">
        <f>IF(AP1957,-0.1*ε_cu1cd,IF(AM1957,G1957*0.01,G1957))</f>
        <v/>
      </c>
      <c r="H1958" s="113">
        <f>IF(A1958=1,E1958,IF(AO1957,H1957-E1957+E1958,IF(AP1957,0.8*H1957,H1957+E1958)))</f>
        <v/>
      </c>
      <c r="I1958" s="169">
        <f>(C1958-H1958)/h</f>
        <v/>
      </c>
      <c r="J1958">
        <f>C1958/(ε_c1cd)</f>
        <v/>
      </c>
      <c r="K1958">
        <f>C1958/I1958</f>
        <v/>
      </c>
      <c r="L1958" s="131">
        <f>I1958/(ε_c1cd)</f>
        <v/>
      </c>
      <c r="M1958">
        <f>I1958*(K1958-Z_s1)</f>
        <v/>
      </c>
      <c r="N1958">
        <f>I1958*(K1958-Z_s2)</f>
        <v/>
      </c>
      <c r="O1958">
        <f>E_s*M1958</f>
        <v/>
      </c>
      <c r="P1958">
        <f>E_s*N1958</f>
        <v/>
      </c>
      <c r="Q1958">
        <f>O1958*A_s1</f>
        <v/>
      </c>
      <c r="R1958">
        <f>P1958*A_s2</f>
        <v/>
      </c>
      <c r="S1958">
        <f>Q1958*($K1958-Z_s1)</f>
        <v/>
      </c>
      <c r="T1958">
        <f>R1958*($K1958-Z_s2)</f>
        <v/>
      </c>
      <c r="U1958">
        <f>(INDIRECT("a_"&amp;U$2)/(U$2+1))*(($C1958^(U$2+1)-$H1958^(U$2+1))/(ε_c1cd^(U$2+1)))</f>
        <v/>
      </c>
      <c r="V1958">
        <f>(INDIRECT("a_"&amp;V$2)/(V$2+1))*(($C1958^(V$2+1)-$H1958^(V$2+1))/(ε_c1cd^(V$2+1)))</f>
        <v/>
      </c>
      <c r="W1958">
        <f>(INDIRECT("a_"&amp;W$2)/(W$2+1))*(($C1958^(W$2+1)-$H1958^(W$2+1))/(ε_c1cd^(W$2+1)))</f>
        <v/>
      </c>
      <c r="X1958">
        <f>(INDIRECT("a_"&amp;X$2)/(X$2+1))*(($C1958^(X$2+1)-$H1958^(X$2+1))/(ε_c1cd^(X$2+1)))</f>
        <v/>
      </c>
      <c r="Y1958">
        <f>(INDIRECT("a_"&amp;Y$2)/(Y$2+1))*(($C1958^(Y$2+1)-$H1958^(Y$2+1))/(ε_c1cd^(Y$2+1)))</f>
        <v/>
      </c>
      <c r="Z1958">
        <f>(INDIRECT("a_"&amp;Z$2)/(Z$2+2))*(($C1958^(Z$2+2)-$H1958^(Z$2+2))/(ε_c1cd^(Z$2+2)))</f>
        <v/>
      </c>
      <c r="AA1958">
        <f>(INDIRECT("a_"&amp;AA$2)/(AA$2+2))*(($C1958^(AA$2+2)-$H1958^(AA$2+2))/(ε_c1cd^(AA$2+2)))</f>
        <v/>
      </c>
      <c r="AB1958">
        <f>(INDIRECT("a_"&amp;AB$2)/(AB$2+2))*(($C1958^(AB$2+2)-$H1958^(AB$2+2))/(ε_c1cd^(AB$2+2)))</f>
        <v/>
      </c>
      <c r="AC1958">
        <f>(INDIRECT("a_"&amp;AC$2)/(AC$2+2))*(($C1958^(AC$2+2)-$H1958^(AC$2+2))/(ε_c1cd^(AC$2+2)))</f>
        <v/>
      </c>
      <c r="AD1958">
        <f>(INDIRECT("a_"&amp;AD$2)/(AD$2+2))*(($C1958^(AD$2+2)-$H1958^(AD$2+2))/(ε_c1cd^(AD$2+2)))</f>
        <v/>
      </c>
      <c r="AE1958" s="111">
        <f>(b*f_cd/L1958)*SUM(U1958:Y1958)+SUM(Q1958:R1958)</f>
        <v/>
      </c>
      <c r="AF1958" s="112">
        <f>AE1958*(K1958-y+e)</f>
        <v/>
      </c>
      <c r="AG1958" s="113">
        <f>(b*f_cd/(L1958^2))*SUM(Z1958:AD1958)+SUM(S1958:T1958)-AF1958</f>
        <v/>
      </c>
      <c r="AH1958" s="114">
        <f>AG1958&lt;0</f>
        <v/>
      </c>
      <c r="AI1958" s="115">
        <f>IF(A1958=1,FALSE,(AND(AQ1958,AH1958,NOT(AI1957))))</f>
        <v/>
      </c>
      <c r="AJ1958" s="116">
        <f>(b*f_cd/L1958)*(a_1/2*J1958^2+a_2/3*J1958^3+a_3/4*J1958^4+a_4/5*J1958^5+a_5/6*J1958^6)+SUM(Q1958:R1958)</f>
        <v/>
      </c>
      <c r="AK1958">
        <f>AJ1958*(K1958-y+e)</f>
        <v/>
      </c>
      <c r="AL1958" s="118">
        <f>(b*f_cd/(L1958^2))*(a_1/3*J1958^3+a_2/4*J1958^4+a_3/5*J1958^5+a_4/6*J1958^6+a_5/7*J1958^7)+SUM(S1958:T1958)-AK1958</f>
        <v/>
      </c>
      <c r="AM1958" s="114">
        <f>AL1958&gt;0</f>
        <v/>
      </c>
      <c r="AN1958" s="115">
        <f>IF(A1958=1,FALSE,(AND(AQ1958,AM1958,NOT(AN1957))))</f>
        <v/>
      </c>
      <c r="AO1958">
        <f>IF(D1958=1,AND(AH1958,NOT(AI1958)),AND(AM1958,NOT(AN1958)))</f>
        <v/>
      </c>
      <c r="AP1958" s="119">
        <f>IF(D1958=1,AI1958,AN1958)</f>
        <v/>
      </c>
      <c r="AQ1958" s="125">
        <f>ABS(E1958)&lt;$AQ$2</f>
        <v/>
      </c>
      <c r="AS1958">
        <f>IF(AP1958,MAX(AS$3:AS1956)+1,"")</f>
        <v/>
      </c>
    </row>
    <row r="1959">
      <c r="A1959" t="n">
        <v>1869</v>
      </c>
      <c r="B1959" s="131">
        <f>IF(A1959=1,0,IF(AP1959,0.1*ε_cu1cd,0))</f>
        <v/>
      </c>
      <c r="C1959" s="131">
        <f>IF(A1959=1,0.1*ε_cu1cd,C1958+B1958)</f>
        <v/>
      </c>
      <c r="D1959" s="113">
        <f>IF('Нормальний переріз'!$D$68&gt;0,1,2)</f>
        <v/>
      </c>
      <c r="E1959" s="144">
        <f>IF(D1959=1,F1959,G1959)</f>
        <v/>
      </c>
      <c r="F1959" s="124">
        <f>IF(AI1958,0.11*ε_cu1cd,IF(AH1958,F1958*0.01,F1958))</f>
        <v/>
      </c>
      <c r="G1959" s="124">
        <f>IF(AP1958,-0.1*ε_cu1cd,IF(AM1958,G1958*0.01,G1958))</f>
        <v/>
      </c>
      <c r="H1959" s="113">
        <f>IF(A1959=1,E1959,IF(AO1958,H1958-E1958+E1959,IF(AP1958,0.8*H1958,H1958+E1959)))</f>
        <v/>
      </c>
      <c r="I1959" s="169">
        <f>(C1959-H1959)/h</f>
        <v/>
      </c>
      <c r="J1959">
        <f>C1959/(ε_c1cd)</f>
        <v/>
      </c>
      <c r="K1959">
        <f>C1959/I1959</f>
        <v/>
      </c>
      <c r="L1959" s="131">
        <f>I1959/(ε_c1cd)</f>
        <v/>
      </c>
      <c r="M1959">
        <f>I1959*(K1959-Z_s1)</f>
        <v/>
      </c>
      <c r="N1959">
        <f>I1959*(K1959-Z_s2)</f>
        <v/>
      </c>
      <c r="O1959">
        <f>E_s*M1959</f>
        <v/>
      </c>
      <c r="P1959">
        <f>E_s*N1959</f>
        <v/>
      </c>
      <c r="Q1959">
        <f>O1959*A_s1</f>
        <v/>
      </c>
      <c r="R1959">
        <f>P1959*A_s2</f>
        <v/>
      </c>
      <c r="S1959">
        <f>Q1959*($K1959-Z_s1)</f>
        <v/>
      </c>
      <c r="T1959">
        <f>R1959*($K1959-Z_s2)</f>
        <v/>
      </c>
      <c r="U1959">
        <f>(INDIRECT("a_"&amp;U$2)/(U$2+1))*(($C1959^(U$2+1)-$H1959^(U$2+1))/(ε_c1cd^(U$2+1)))</f>
        <v/>
      </c>
      <c r="V1959">
        <f>(INDIRECT("a_"&amp;V$2)/(V$2+1))*(($C1959^(V$2+1)-$H1959^(V$2+1))/(ε_c1cd^(V$2+1)))</f>
        <v/>
      </c>
      <c r="W1959">
        <f>(INDIRECT("a_"&amp;W$2)/(W$2+1))*(($C1959^(W$2+1)-$H1959^(W$2+1))/(ε_c1cd^(W$2+1)))</f>
        <v/>
      </c>
      <c r="X1959">
        <f>(INDIRECT("a_"&amp;X$2)/(X$2+1))*(($C1959^(X$2+1)-$H1959^(X$2+1))/(ε_c1cd^(X$2+1)))</f>
        <v/>
      </c>
      <c r="Y1959">
        <f>(INDIRECT("a_"&amp;Y$2)/(Y$2+1))*(($C1959^(Y$2+1)-$H1959^(Y$2+1))/(ε_c1cd^(Y$2+1)))</f>
        <v/>
      </c>
      <c r="Z1959">
        <f>(INDIRECT("a_"&amp;Z$2)/(Z$2+2))*(($C1959^(Z$2+2)-$H1959^(Z$2+2))/(ε_c1cd^(Z$2+2)))</f>
        <v/>
      </c>
      <c r="AA1959">
        <f>(INDIRECT("a_"&amp;AA$2)/(AA$2+2))*(($C1959^(AA$2+2)-$H1959^(AA$2+2))/(ε_c1cd^(AA$2+2)))</f>
        <v/>
      </c>
      <c r="AB1959">
        <f>(INDIRECT("a_"&amp;AB$2)/(AB$2+2))*(($C1959^(AB$2+2)-$H1959^(AB$2+2))/(ε_c1cd^(AB$2+2)))</f>
        <v/>
      </c>
      <c r="AC1959">
        <f>(INDIRECT("a_"&amp;AC$2)/(AC$2+2))*(($C1959^(AC$2+2)-$H1959^(AC$2+2))/(ε_c1cd^(AC$2+2)))</f>
        <v/>
      </c>
      <c r="AD1959">
        <f>(INDIRECT("a_"&amp;AD$2)/(AD$2+2))*(($C1959^(AD$2+2)-$H1959^(AD$2+2))/(ε_c1cd^(AD$2+2)))</f>
        <v/>
      </c>
      <c r="AE1959" s="111">
        <f>(b*f_cd/L1959)*SUM(U1959:Y1959)+SUM(Q1959:R1959)</f>
        <v/>
      </c>
      <c r="AF1959" s="112">
        <f>AE1959*(K1959-y+e)</f>
        <v/>
      </c>
      <c r="AG1959" s="113">
        <f>(b*f_cd/(L1959^2))*SUM(Z1959:AD1959)+SUM(S1959:T1959)-AF1959</f>
        <v/>
      </c>
      <c r="AH1959" s="114">
        <f>AG1959&lt;0</f>
        <v/>
      </c>
      <c r="AI1959" s="115">
        <f>IF(A1959=1,FALSE,(AND(AQ1959,AH1959,NOT(AI1958))))</f>
        <v/>
      </c>
      <c r="AJ1959" s="116">
        <f>(b*f_cd/L1959)*(a_1/2*J1959^2+a_2/3*J1959^3+a_3/4*J1959^4+a_4/5*J1959^5+a_5/6*J1959^6)+SUM(Q1959:R1959)</f>
        <v/>
      </c>
      <c r="AK1959">
        <f>AJ1959*(K1959-y+e)</f>
        <v/>
      </c>
      <c r="AL1959" s="118">
        <f>(b*f_cd/(L1959^2))*(a_1/3*J1959^3+a_2/4*J1959^4+a_3/5*J1959^5+a_4/6*J1959^6+a_5/7*J1959^7)+SUM(S1959:T1959)-AK1959</f>
        <v/>
      </c>
      <c r="AM1959" s="114">
        <f>AL1959&gt;0</f>
        <v/>
      </c>
      <c r="AN1959" s="115">
        <f>IF(A1959=1,FALSE,(AND(AQ1959,AM1959,NOT(AN1958))))</f>
        <v/>
      </c>
      <c r="AO1959">
        <f>IF(D1959=1,AND(AH1959,NOT(AI1959)),AND(AM1959,NOT(AN1959)))</f>
        <v/>
      </c>
      <c r="AP1959" s="119">
        <f>IF(D1959=1,AI1959,AN1959)</f>
        <v/>
      </c>
      <c r="AQ1959" s="125">
        <f>ABS(E1959)&lt;$AQ$2</f>
        <v/>
      </c>
      <c r="AS1959">
        <f>IF(AP1959,MAX(AS$3:AS1957)+1,"")</f>
        <v/>
      </c>
    </row>
    <row r="1960">
      <c r="A1960" t="n">
        <v>1870</v>
      </c>
      <c r="B1960" s="131">
        <f>IF(A1960=1,0,IF(AP1960,0.1*ε_cu1cd,0))</f>
        <v/>
      </c>
      <c r="C1960" s="131">
        <f>IF(A1960=1,0.1*ε_cu1cd,C1959+B1959)</f>
        <v/>
      </c>
      <c r="D1960" s="113">
        <f>IF('Нормальний переріз'!$D$68&gt;0,1,2)</f>
        <v/>
      </c>
      <c r="E1960" s="144">
        <f>IF(D1960=1,F1960,G1960)</f>
        <v/>
      </c>
      <c r="F1960" s="124">
        <f>IF(AI1959,0.11*ε_cu1cd,IF(AH1959,F1959*0.01,F1959))</f>
        <v/>
      </c>
      <c r="G1960" s="124">
        <f>IF(AP1959,-0.1*ε_cu1cd,IF(AM1959,G1959*0.01,G1959))</f>
        <v/>
      </c>
      <c r="H1960" s="113">
        <f>IF(A1960=1,E1960,IF(AO1959,H1959-E1959+E1960,IF(AP1959,0.8*H1959,H1959+E1960)))</f>
        <v/>
      </c>
      <c r="I1960" s="169">
        <f>(C1960-H1960)/h</f>
        <v/>
      </c>
      <c r="J1960">
        <f>C1960/(ε_c1cd)</f>
        <v/>
      </c>
      <c r="K1960">
        <f>C1960/I1960</f>
        <v/>
      </c>
      <c r="L1960" s="131">
        <f>I1960/(ε_c1cd)</f>
        <v/>
      </c>
      <c r="M1960">
        <f>I1960*(K1960-Z_s1)</f>
        <v/>
      </c>
      <c r="N1960">
        <f>I1960*(K1960-Z_s2)</f>
        <v/>
      </c>
      <c r="O1960">
        <f>E_s*M1960</f>
        <v/>
      </c>
      <c r="P1960">
        <f>E_s*N1960</f>
        <v/>
      </c>
      <c r="Q1960">
        <f>O1960*A_s1</f>
        <v/>
      </c>
      <c r="R1960">
        <f>P1960*A_s2</f>
        <v/>
      </c>
      <c r="S1960">
        <f>Q1960*($K1960-Z_s1)</f>
        <v/>
      </c>
      <c r="T1960">
        <f>R1960*($K1960-Z_s2)</f>
        <v/>
      </c>
      <c r="U1960">
        <f>(INDIRECT("a_"&amp;U$2)/(U$2+1))*(($C1960^(U$2+1)-$H1960^(U$2+1))/(ε_c1cd^(U$2+1)))</f>
        <v/>
      </c>
      <c r="V1960">
        <f>(INDIRECT("a_"&amp;V$2)/(V$2+1))*(($C1960^(V$2+1)-$H1960^(V$2+1))/(ε_c1cd^(V$2+1)))</f>
        <v/>
      </c>
      <c r="W1960">
        <f>(INDIRECT("a_"&amp;W$2)/(W$2+1))*(($C1960^(W$2+1)-$H1960^(W$2+1))/(ε_c1cd^(W$2+1)))</f>
        <v/>
      </c>
      <c r="X1960">
        <f>(INDIRECT("a_"&amp;X$2)/(X$2+1))*(($C1960^(X$2+1)-$H1960^(X$2+1))/(ε_c1cd^(X$2+1)))</f>
        <v/>
      </c>
      <c r="Y1960">
        <f>(INDIRECT("a_"&amp;Y$2)/(Y$2+1))*(($C1960^(Y$2+1)-$H1960^(Y$2+1))/(ε_c1cd^(Y$2+1)))</f>
        <v/>
      </c>
      <c r="Z1960">
        <f>(INDIRECT("a_"&amp;Z$2)/(Z$2+2))*(($C1960^(Z$2+2)-$H1960^(Z$2+2))/(ε_c1cd^(Z$2+2)))</f>
        <v/>
      </c>
      <c r="AA1960">
        <f>(INDIRECT("a_"&amp;AA$2)/(AA$2+2))*(($C1960^(AA$2+2)-$H1960^(AA$2+2))/(ε_c1cd^(AA$2+2)))</f>
        <v/>
      </c>
      <c r="AB1960">
        <f>(INDIRECT("a_"&amp;AB$2)/(AB$2+2))*(($C1960^(AB$2+2)-$H1960^(AB$2+2))/(ε_c1cd^(AB$2+2)))</f>
        <v/>
      </c>
      <c r="AC1960">
        <f>(INDIRECT("a_"&amp;AC$2)/(AC$2+2))*(($C1960^(AC$2+2)-$H1960^(AC$2+2))/(ε_c1cd^(AC$2+2)))</f>
        <v/>
      </c>
      <c r="AD1960">
        <f>(INDIRECT("a_"&amp;AD$2)/(AD$2+2))*(($C1960^(AD$2+2)-$H1960^(AD$2+2))/(ε_c1cd^(AD$2+2)))</f>
        <v/>
      </c>
      <c r="AE1960" s="111">
        <f>(b*f_cd/L1960)*SUM(U1960:Y1960)+SUM(Q1960:R1960)</f>
        <v/>
      </c>
      <c r="AF1960" s="112">
        <f>AE1960*(K1960-y+e)</f>
        <v/>
      </c>
      <c r="AG1960" s="113">
        <f>(b*f_cd/(L1960^2))*SUM(Z1960:AD1960)+SUM(S1960:T1960)-AF1960</f>
        <v/>
      </c>
      <c r="AH1960" s="114">
        <f>AG1960&lt;0</f>
        <v/>
      </c>
      <c r="AI1960" s="115">
        <f>IF(A1960=1,FALSE,(AND(AQ1960,AH1960,NOT(AI1959))))</f>
        <v/>
      </c>
      <c r="AJ1960" s="116">
        <f>(b*f_cd/L1960)*(a_1/2*J1960^2+a_2/3*J1960^3+a_3/4*J1960^4+a_4/5*J1960^5+a_5/6*J1960^6)+SUM(Q1960:R1960)</f>
        <v/>
      </c>
      <c r="AK1960">
        <f>AJ1960*(K1960-y+e)</f>
        <v/>
      </c>
      <c r="AL1960" s="118">
        <f>(b*f_cd/(L1960^2))*(a_1/3*J1960^3+a_2/4*J1960^4+a_3/5*J1960^5+a_4/6*J1960^6+a_5/7*J1960^7)+SUM(S1960:T1960)-AK1960</f>
        <v/>
      </c>
      <c r="AM1960" s="114">
        <f>AL1960&gt;0</f>
        <v/>
      </c>
      <c r="AN1960" s="115">
        <f>IF(A1960=1,FALSE,(AND(AQ1960,AM1960,NOT(AN1959))))</f>
        <v/>
      </c>
      <c r="AO1960">
        <f>IF(D1960=1,AND(AH1960,NOT(AI1960)),AND(AM1960,NOT(AN1960)))</f>
        <v/>
      </c>
      <c r="AP1960" s="119">
        <f>IF(D1960=1,AI1960,AN1960)</f>
        <v/>
      </c>
      <c r="AQ1960" s="125">
        <f>ABS(E1960)&lt;$AQ$2</f>
        <v/>
      </c>
      <c r="AS1960">
        <f>IF(AP1960,MAX(AS$3:AS1958)+1,"")</f>
        <v/>
      </c>
    </row>
    <row r="1961">
      <c r="A1961" t="n">
        <v>1871</v>
      </c>
      <c r="B1961" s="131">
        <f>IF(A1961=1,0,IF(AP1961,0.1*ε_cu1cd,0))</f>
        <v/>
      </c>
      <c r="C1961" s="131">
        <f>IF(A1961=1,0.1*ε_cu1cd,C1960+B1960)</f>
        <v/>
      </c>
      <c r="D1961" s="113">
        <f>IF('Нормальний переріз'!$D$68&gt;0,1,2)</f>
        <v/>
      </c>
      <c r="E1961" s="144">
        <f>IF(D1961=1,F1961,G1961)</f>
        <v/>
      </c>
      <c r="F1961" s="124">
        <f>IF(AI1960,0.11*ε_cu1cd,IF(AH1960,F1960*0.01,F1960))</f>
        <v/>
      </c>
      <c r="G1961" s="124">
        <f>IF(AP1960,-0.1*ε_cu1cd,IF(AM1960,G1960*0.01,G1960))</f>
        <v/>
      </c>
      <c r="H1961" s="113">
        <f>IF(A1961=1,E1961,IF(AO1960,H1960-E1960+E1961,IF(AP1960,0.8*H1960,H1960+E1961)))</f>
        <v/>
      </c>
      <c r="I1961" s="169">
        <f>(C1961-H1961)/h</f>
        <v/>
      </c>
      <c r="J1961">
        <f>C1961/(ε_c1cd)</f>
        <v/>
      </c>
      <c r="K1961">
        <f>C1961/I1961</f>
        <v/>
      </c>
      <c r="L1961" s="131">
        <f>I1961/(ε_c1cd)</f>
        <v/>
      </c>
      <c r="M1961">
        <f>I1961*(K1961-Z_s1)</f>
        <v/>
      </c>
      <c r="N1961">
        <f>I1961*(K1961-Z_s2)</f>
        <v/>
      </c>
      <c r="O1961">
        <f>E_s*M1961</f>
        <v/>
      </c>
      <c r="P1961">
        <f>E_s*N1961</f>
        <v/>
      </c>
      <c r="Q1961">
        <f>O1961*A_s1</f>
        <v/>
      </c>
      <c r="R1961">
        <f>P1961*A_s2</f>
        <v/>
      </c>
      <c r="S1961">
        <f>Q1961*($K1961-Z_s1)</f>
        <v/>
      </c>
      <c r="T1961">
        <f>R1961*($K1961-Z_s2)</f>
        <v/>
      </c>
      <c r="U1961">
        <f>(INDIRECT("a_"&amp;U$2)/(U$2+1))*(($C1961^(U$2+1)-$H1961^(U$2+1))/(ε_c1cd^(U$2+1)))</f>
        <v/>
      </c>
      <c r="V1961">
        <f>(INDIRECT("a_"&amp;V$2)/(V$2+1))*(($C1961^(V$2+1)-$H1961^(V$2+1))/(ε_c1cd^(V$2+1)))</f>
        <v/>
      </c>
      <c r="W1961">
        <f>(INDIRECT("a_"&amp;W$2)/(W$2+1))*(($C1961^(W$2+1)-$H1961^(W$2+1))/(ε_c1cd^(W$2+1)))</f>
        <v/>
      </c>
      <c r="X1961">
        <f>(INDIRECT("a_"&amp;X$2)/(X$2+1))*(($C1961^(X$2+1)-$H1961^(X$2+1))/(ε_c1cd^(X$2+1)))</f>
        <v/>
      </c>
      <c r="Y1961">
        <f>(INDIRECT("a_"&amp;Y$2)/(Y$2+1))*(($C1961^(Y$2+1)-$H1961^(Y$2+1))/(ε_c1cd^(Y$2+1)))</f>
        <v/>
      </c>
      <c r="Z1961">
        <f>(INDIRECT("a_"&amp;Z$2)/(Z$2+2))*(($C1961^(Z$2+2)-$H1961^(Z$2+2))/(ε_c1cd^(Z$2+2)))</f>
        <v/>
      </c>
      <c r="AA1961">
        <f>(INDIRECT("a_"&amp;AA$2)/(AA$2+2))*(($C1961^(AA$2+2)-$H1961^(AA$2+2))/(ε_c1cd^(AA$2+2)))</f>
        <v/>
      </c>
      <c r="AB1961">
        <f>(INDIRECT("a_"&amp;AB$2)/(AB$2+2))*(($C1961^(AB$2+2)-$H1961^(AB$2+2))/(ε_c1cd^(AB$2+2)))</f>
        <v/>
      </c>
      <c r="AC1961">
        <f>(INDIRECT("a_"&amp;AC$2)/(AC$2+2))*(($C1961^(AC$2+2)-$H1961^(AC$2+2))/(ε_c1cd^(AC$2+2)))</f>
        <v/>
      </c>
      <c r="AD1961">
        <f>(INDIRECT("a_"&amp;AD$2)/(AD$2+2))*(($C1961^(AD$2+2)-$H1961^(AD$2+2))/(ε_c1cd^(AD$2+2)))</f>
        <v/>
      </c>
      <c r="AE1961" s="111">
        <f>(b*f_cd/L1961)*SUM(U1961:Y1961)+SUM(Q1961:R1961)</f>
        <v/>
      </c>
      <c r="AF1961" s="112">
        <f>AE1961*(K1961-y+e)</f>
        <v/>
      </c>
      <c r="AG1961" s="113">
        <f>(b*f_cd/(L1961^2))*SUM(Z1961:AD1961)+SUM(S1961:T1961)-AF1961</f>
        <v/>
      </c>
      <c r="AH1961" s="114">
        <f>AG1961&lt;0</f>
        <v/>
      </c>
      <c r="AI1961" s="115">
        <f>IF(A1961=1,FALSE,(AND(AQ1961,AH1961,NOT(AI1960))))</f>
        <v/>
      </c>
      <c r="AJ1961" s="116">
        <f>(b*f_cd/L1961)*(a_1/2*J1961^2+a_2/3*J1961^3+a_3/4*J1961^4+a_4/5*J1961^5+a_5/6*J1961^6)+SUM(Q1961:R1961)</f>
        <v/>
      </c>
      <c r="AK1961">
        <f>AJ1961*(K1961-y+e)</f>
        <v/>
      </c>
      <c r="AL1961" s="118">
        <f>(b*f_cd/(L1961^2))*(a_1/3*J1961^3+a_2/4*J1961^4+a_3/5*J1961^5+a_4/6*J1961^6+a_5/7*J1961^7)+SUM(S1961:T1961)-AK1961</f>
        <v/>
      </c>
      <c r="AM1961" s="114">
        <f>AL1961&gt;0</f>
        <v/>
      </c>
      <c r="AN1961" s="115">
        <f>IF(A1961=1,FALSE,(AND(AQ1961,AM1961,NOT(AN1960))))</f>
        <v/>
      </c>
      <c r="AO1961">
        <f>IF(D1961=1,AND(AH1961,NOT(AI1961)),AND(AM1961,NOT(AN1961)))</f>
        <v/>
      </c>
      <c r="AP1961" s="119">
        <f>IF(D1961=1,AI1961,AN1961)</f>
        <v/>
      </c>
      <c r="AQ1961" s="125">
        <f>ABS(E1961)&lt;$AQ$2</f>
        <v/>
      </c>
      <c r="AS1961">
        <f>IF(AP1961,MAX(AS$3:AS1959)+1,"")</f>
        <v/>
      </c>
    </row>
    <row r="1962">
      <c r="A1962" t="n">
        <v>1872</v>
      </c>
      <c r="B1962" s="131">
        <f>IF(A1962=1,0,IF(AP1962,0.1*ε_cu1cd,0))</f>
        <v/>
      </c>
      <c r="C1962" s="131">
        <f>IF(A1962=1,0.1*ε_cu1cd,C1961+B1961)</f>
        <v/>
      </c>
      <c r="D1962" s="113">
        <f>IF('Нормальний переріз'!$D$68&gt;0,1,2)</f>
        <v/>
      </c>
      <c r="E1962" s="144">
        <f>IF(D1962=1,F1962,G1962)</f>
        <v/>
      </c>
      <c r="F1962" s="124">
        <f>IF(AI1961,0.11*ε_cu1cd,IF(AH1961,F1961*0.01,F1961))</f>
        <v/>
      </c>
      <c r="G1962" s="124">
        <f>IF(AP1961,-0.1*ε_cu1cd,IF(AM1961,G1961*0.01,G1961))</f>
        <v/>
      </c>
      <c r="H1962" s="113">
        <f>IF(A1962=1,E1962,IF(AO1961,H1961-E1961+E1962,IF(AP1961,0.8*H1961,H1961+E1962)))</f>
        <v/>
      </c>
      <c r="I1962" s="169">
        <f>(C1962-H1962)/h</f>
        <v/>
      </c>
      <c r="J1962">
        <f>C1962/(ε_c1cd)</f>
        <v/>
      </c>
      <c r="K1962">
        <f>C1962/I1962</f>
        <v/>
      </c>
      <c r="L1962" s="131">
        <f>I1962/(ε_c1cd)</f>
        <v/>
      </c>
      <c r="M1962">
        <f>I1962*(K1962-Z_s1)</f>
        <v/>
      </c>
      <c r="N1962">
        <f>I1962*(K1962-Z_s2)</f>
        <v/>
      </c>
      <c r="O1962">
        <f>E_s*M1962</f>
        <v/>
      </c>
      <c r="P1962">
        <f>E_s*N1962</f>
        <v/>
      </c>
      <c r="Q1962">
        <f>O1962*A_s1</f>
        <v/>
      </c>
      <c r="R1962">
        <f>P1962*A_s2</f>
        <v/>
      </c>
      <c r="S1962">
        <f>Q1962*($K1962-Z_s1)</f>
        <v/>
      </c>
      <c r="T1962">
        <f>R1962*($K1962-Z_s2)</f>
        <v/>
      </c>
      <c r="U1962">
        <f>(INDIRECT("a_"&amp;U$2)/(U$2+1))*(($C1962^(U$2+1)-$H1962^(U$2+1))/(ε_c1cd^(U$2+1)))</f>
        <v/>
      </c>
      <c r="V1962">
        <f>(INDIRECT("a_"&amp;V$2)/(V$2+1))*(($C1962^(V$2+1)-$H1962^(V$2+1))/(ε_c1cd^(V$2+1)))</f>
        <v/>
      </c>
      <c r="W1962">
        <f>(INDIRECT("a_"&amp;W$2)/(W$2+1))*(($C1962^(W$2+1)-$H1962^(W$2+1))/(ε_c1cd^(W$2+1)))</f>
        <v/>
      </c>
      <c r="X1962">
        <f>(INDIRECT("a_"&amp;X$2)/(X$2+1))*(($C1962^(X$2+1)-$H1962^(X$2+1))/(ε_c1cd^(X$2+1)))</f>
        <v/>
      </c>
      <c r="Y1962">
        <f>(INDIRECT("a_"&amp;Y$2)/(Y$2+1))*(($C1962^(Y$2+1)-$H1962^(Y$2+1))/(ε_c1cd^(Y$2+1)))</f>
        <v/>
      </c>
      <c r="Z1962">
        <f>(INDIRECT("a_"&amp;Z$2)/(Z$2+2))*(($C1962^(Z$2+2)-$H1962^(Z$2+2))/(ε_c1cd^(Z$2+2)))</f>
        <v/>
      </c>
      <c r="AA1962">
        <f>(INDIRECT("a_"&amp;AA$2)/(AA$2+2))*(($C1962^(AA$2+2)-$H1962^(AA$2+2))/(ε_c1cd^(AA$2+2)))</f>
        <v/>
      </c>
      <c r="AB1962">
        <f>(INDIRECT("a_"&amp;AB$2)/(AB$2+2))*(($C1962^(AB$2+2)-$H1962^(AB$2+2))/(ε_c1cd^(AB$2+2)))</f>
        <v/>
      </c>
      <c r="AC1962">
        <f>(INDIRECT("a_"&amp;AC$2)/(AC$2+2))*(($C1962^(AC$2+2)-$H1962^(AC$2+2))/(ε_c1cd^(AC$2+2)))</f>
        <v/>
      </c>
      <c r="AD1962">
        <f>(INDIRECT("a_"&amp;AD$2)/(AD$2+2))*(($C1962^(AD$2+2)-$H1962^(AD$2+2))/(ε_c1cd^(AD$2+2)))</f>
        <v/>
      </c>
      <c r="AE1962" s="111">
        <f>(b*f_cd/L1962)*SUM(U1962:Y1962)+SUM(Q1962:R1962)</f>
        <v/>
      </c>
      <c r="AF1962" s="112">
        <f>AE1962*(K1962-y+e)</f>
        <v/>
      </c>
      <c r="AG1962" s="113">
        <f>(b*f_cd/(L1962^2))*SUM(Z1962:AD1962)+SUM(S1962:T1962)-AF1962</f>
        <v/>
      </c>
      <c r="AH1962" s="114">
        <f>AG1962&lt;0</f>
        <v/>
      </c>
      <c r="AI1962" s="115">
        <f>IF(A1962=1,FALSE,(AND(AQ1962,AH1962,NOT(AI1961))))</f>
        <v/>
      </c>
      <c r="AJ1962" s="116">
        <f>(b*f_cd/L1962)*(a_1/2*J1962^2+a_2/3*J1962^3+a_3/4*J1962^4+a_4/5*J1962^5+a_5/6*J1962^6)+SUM(Q1962:R1962)</f>
        <v/>
      </c>
      <c r="AK1962">
        <f>AJ1962*(K1962-y+e)</f>
        <v/>
      </c>
      <c r="AL1962" s="118">
        <f>(b*f_cd/(L1962^2))*(a_1/3*J1962^3+a_2/4*J1962^4+a_3/5*J1962^5+a_4/6*J1962^6+a_5/7*J1962^7)+SUM(S1962:T1962)-AK1962</f>
        <v/>
      </c>
      <c r="AM1962" s="114">
        <f>AL1962&gt;0</f>
        <v/>
      </c>
      <c r="AN1962" s="115">
        <f>IF(A1962=1,FALSE,(AND(AQ1962,AM1962,NOT(AN1961))))</f>
        <v/>
      </c>
      <c r="AO1962">
        <f>IF(D1962=1,AND(AH1962,NOT(AI1962)),AND(AM1962,NOT(AN1962)))</f>
        <v/>
      </c>
      <c r="AP1962" s="119">
        <f>IF(D1962=1,AI1962,AN1962)</f>
        <v/>
      </c>
      <c r="AQ1962" s="125">
        <f>ABS(E1962)&lt;$AQ$2</f>
        <v/>
      </c>
      <c r="AS1962">
        <f>IF(AP1962,MAX(AS$3:AS1960)+1,"")</f>
        <v/>
      </c>
    </row>
    <row r="1963">
      <c r="A1963" t="n">
        <v>1873</v>
      </c>
      <c r="B1963" s="131">
        <f>IF(A1963=1,0,IF(AP1963,0.1*ε_cu1cd,0))</f>
        <v/>
      </c>
      <c r="C1963" s="131">
        <f>IF(A1963=1,0.1*ε_cu1cd,C1962+B1962)</f>
        <v/>
      </c>
      <c r="D1963" s="113">
        <f>IF('Нормальний переріз'!$D$68&gt;0,1,2)</f>
        <v/>
      </c>
      <c r="E1963" s="144">
        <f>IF(D1963=1,F1963,G1963)</f>
        <v/>
      </c>
      <c r="F1963" s="124">
        <f>IF(AI1962,0.11*ε_cu1cd,IF(AH1962,F1962*0.01,F1962))</f>
        <v/>
      </c>
      <c r="G1963" s="124">
        <f>IF(AP1962,-0.1*ε_cu1cd,IF(AM1962,G1962*0.01,G1962))</f>
        <v/>
      </c>
      <c r="H1963" s="113">
        <f>IF(A1963=1,E1963,IF(AO1962,H1962-E1962+E1963,IF(AP1962,0.8*H1962,H1962+E1963)))</f>
        <v/>
      </c>
      <c r="I1963" s="169">
        <f>(C1963-H1963)/h</f>
        <v/>
      </c>
      <c r="J1963">
        <f>C1963/(ε_c1cd)</f>
        <v/>
      </c>
      <c r="K1963">
        <f>C1963/I1963</f>
        <v/>
      </c>
      <c r="L1963" s="131">
        <f>I1963/(ε_c1cd)</f>
        <v/>
      </c>
      <c r="M1963">
        <f>I1963*(K1963-Z_s1)</f>
        <v/>
      </c>
      <c r="N1963">
        <f>I1963*(K1963-Z_s2)</f>
        <v/>
      </c>
      <c r="O1963">
        <f>E_s*M1963</f>
        <v/>
      </c>
      <c r="P1963">
        <f>E_s*N1963</f>
        <v/>
      </c>
      <c r="Q1963">
        <f>O1963*A_s1</f>
        <v/>
      </c>
      <c r="R1963">
        <f>P1963*A_s2</f>
        <v/>
      </c>
      <c r="S1963">
        <f>Q1963*($K1963-Z_s1)</f>
        <v/>
      </c>
      <c r="T1963">
        <f>R1963*($K1963-Z_s2)</f>
        <v/>
      </c>
      <c r="U1963">
        <f>(INDIRECT("a_"&amp;U$2)/(U$2+1))*(($C1963^(U$2+1)-$H1963^(U$2+1))/(ε_c1cd^(U$2+1)))</f>
        <v/>
      </c>
      <c r="V1963">
        <f>(INDIRECT("a_"&amp;V$2)/(V$2+1))*(($C1963^(V$2+1)-$H1963^(V$2+1))/(ε_c1cd^(V$2+1)))</f>
        <v/>
      </c>
      <c r="W1963">
        <f>(INDIRECT("a_"&amp;W$2)/(W$2+1))*(($C1963^(W$2+1)-$H1963^(W$2+1))/(ε_c1cd^(W$2+1)))</f>
        <v/>
      </c>
      <c r="X1963">
        <f>(INDIRECT("a_"&amp;X$2)/(X$2+1))*(($C1963^(X$2+1)-$H1963^(X$2+1))/(ε_c1cd^(X$2+1)))</f>
        <v/>
      </c>
      <c r="Y1963">
        <f>(INDIRECT("a_"&amp;Y$2)/(Y$2+1))*(($C1963^(Y$2+1)-$H1963^(Y$2+1))/(ε_c1cd^(Y$2+1)))</f>
        <v/>
      </c>
      <c r="Z1963">
        <f>(INDIRECT("a_"&amp;Z$2)/(Z$2+2))*(($C1963^(Z$2+2)-$H1963^(Z$2+2))/(ε_c1cd^(Z$2+2)))</f>
        <v/>
      </c>
      <c r="AA1963">
        <f>(INDIRECT("a_"&amp;AA$2)/(AA$2+2))*(($C1963^(AA$2+2)-$H1963^(AA$2+2))/(ε_c1cd^(AA$2+2)))</f>
        <v/>
      </c>
      <c r="AB1963">
        <f>(INDIRECT("a_"&amp;AB$2)/(AB$2+2))*(($C1963^(AB$2+2)-$H1963^(AB$2+2))/(ε_c1cd^(AB$2+2)))</f>
        <v/>
      </c>
      <c r="AC1963">
        <f>(INDIRECT("a_"&amp;AC$2)/(AC$2+2))*(($C1963^(AC$2+2)-$H1963^(AC$2+2))/(ε_c1cd^(AC$2+2)))</f>
        <v/>
      </c>
      <c r="AD1963">
        <f>(INDIRECT("a_"&amp;AD$2)/(AD$2+2))*(($C1963^(AD$2+2)-$H1963^(AD$2+2))/(ε_c1cd^(AD$2+2)))</f>
        <v/>
      </c>
      <c r="AE1963" s="111">
        <f>(b*f_cd/L1963)*SUM(U1963:Y1963)+SUM(Q1963:R1963)</f>
        <v/>
      </c>
      <c r="AF1963" s="112">
        <f>AE1963*(K1963-y+e)</f>
        <v/>
      </c>
      <c r="AG1963" s="113">
        <f>(b*f_cd/(L1963^2))*SUM(Z1963:AD1963)+SUM(S1963:T1963)-AF1963</f>
        <v/>
      </c>
      <c r="AH1963" s="114">
        <f>AG1963&lt;0</f>
        <v/>
      </c>
      <c r="AI1963" s="115">
        <f>IF(A1963=1,FALSE,(AND(AQ1963,AH1963,NOT(AI1962))))</f>
        <v/>
      </c>
      <c r="AJ1963" s="116">
        <f>(b*f_cd/L1963)*(a_1/2*J1963^2+a_2/3*J1963^3+a_3/4*J1963^4+a_4/5*J1963^5+a_5/6*J1963^6)+SUM(Q1963:R1963)</f>
        <v/>
      </c>
      <c r="AK1963">
        <f>AJ1963*(K1963-y+e)</f>
        <v/>
      </c>
      <c r="AL1963" s="118">
        <f>(b*f_cd/(L1963^2))*(a_1/3*J1963^3+a_2/4*J1963^4+a_3/5*J1963^5+a_4/6*J1963^6+a_5/7*J1963^7)+SUM(S1963:T1963)-AK1963</f>
        <v/>
      </c>
      <c r="AM1963" s="114">
        <f>AL1963&gt;0</f>
        <v/>
      </c>
      <c r="AN1963" s="115">
        <f>IF(A1963=1,FALSE,(AND(AQ1963,AM1963,NOT(AN1962))))</f>
        <v/>
      </c>
      <c r="AO1963">
        <f>IF(D1963=1,AND(AH1963,NOT(AI1963)),AND(AM1963,NOT(AN1963)))</f>
        <v/>
      </c>
      <c r="AP1963" s="119">
        <f>IF(D1963=1,AI1963,AN1963)</f>
        <v/>
      </c>
      <c r="AQ1963" s="125">
        <f>ABS(E1963)&lt;$AQ$2</f>
        <v/>
      </c>
      <c r="AS1963">
        <f>IF(AP1963,MAX(AS$3:AS1961)+1,"")</f>
        <v/>
      </c>
    </row>
    <row r="1964">
      <c r="A1964" t="n">
        <v>1874</v>
      </c>
      <c r="B1964" s="131">
        <f>IF(A1964=1,0,IF(AP1964,0.1*ε_cu1cd,0))</f>
        <v/>
      </c>
      <c r="C1964" s="131">
        <f>IF(A1964=1,0.1*ε_cu1cd,C1963+B1963)</f>
        <v/>
      </c>
      <c r="D1964" s="113">
        <f>IF('Нормальний переріз'!$D$68&gt;0,1,2)</f>
        <v/>
      </c>
      <c r="E1964" s="144">
        <f>IF(D1964=1,F1964,G1964)</f>
        <v/>
      </c>
      <c r="F1964" s="124">
        <f>IF(AI1963,0.11*ε_cu1cd,IF(AH1963,F1963*0.01,F1963))</f>
        <v/>
      </c>
      <c r="G1964" s="124">
        <f>IF(AP1963,-0.1*ε_cu1cd,IF(AM1963,G1963*0.01,G1963))</f>
        <v/>
      </c>
      <c r="H1964" s="113">
        <f>IF(A1964=1,E1964,IF(AO1963,H1963-E1963+E1964,IF(AP1963,0.8*H1963,H1963+E1964)))</f>
        <v/>
      </c>
      <c r="I1964" s="169">
        <f>(C1964-H1964)/h</f>
        <v/>
      </c>
      <c r="J1964">
        <f>C1964/(ε_c1cd)</f>
        <v/>
      </c>
      <c r="K1964">
        <f>C1964/I1964</f>
        <v/>
      </c>
      <c r="L1964" s="131">
        <f>I1964/(ε_c1cd)</f>
        <v/>
      </c>
      <c r="M1964">
        <f>I1964*(K1964-Z_s1)</f>
        <v/>
      </c>
      <c r="N1964">
        <f>I1964*(K1964-Z_s2)</f>
        <v/>
      </c>
      <c r="O1964">
        <f>E_s*M1964</f>
        <v/>
      </c>
      <c r="P1964">
        <f>E_s*N1964</f>
        <v/>
      </c>
      <c r="Q1964">
        <f>O1964*A_s1</f>
        <v/>
      </c>
      <c r="R1964">
        <f>P1964*A_s2</f>
        <v/>
      </c>
      <c r="S1964">
        <f>Q1964*($K1964-Z_s1)</f>
        <v/>
      </c>
      <c r="T1964">
        <f>R1964*($K1964-Z_s2)</f>
        <v/>
      </c>
      <c r="U1964">
        <f>(INDIRECT("a_"&amp;U$2)/(U$2+1))*(($C1964^(U$2+1)-$H1964^(U$2+1))/(ε_c1cd^(U$2+1)))</f>
        <v/>
      </c>
      <c r="V1964">
        <f>(INDIRECT("a_"&amp;V$2)/(V$2+1))*(($C1964^(V$2+1)-$H1964^(V$2+1))/(ε_c1cd^(V$2+1)))</f>
        <v/>
      </c>
      <c r="W1964">
        <f>(INDIRECT("a_"&amp;W$2)/(W$2+1))*(($C1964^(W$2+1)-$H1964^(W$2+1))/(ε_c1cd^(W$2+1)))</f>
        <v/>
      </c>
      <c r="X1964">
        <f>(INDIRECT("a_"&amp;X$2)/(X$2+1))*(($C1964^(X$2+1)-$H1964^(X$2+1))/(ε_c1cd^(X$2+1)))</f>
        <v/>
      </c>
      <c r="Y1964">
        <f>(INDIRECT("a_"&amp;Y$2)/(Y$2+1))*(($C1964^(Y$2+1)-$H1964^(Y$2+1))/(ε_c1cd^(Y$2+1)))</f>
        <v/>
      </c>
      <c r="Z1964">
        <f>(INDIRECT("a_"&amp;Z$2)/(Z$2+2))*(($C1964^(Z$2+2)-$H1964^(Z$2+2))/(ε_c1cd^(Z$2+2)))</f>
        <v/>
      </c>
      <c r="AA1964">
        <f>(INDIRECT("a_"&amp;AA$2)/(AA$2+2))*(($C1964^(AA$2+2)-$H1964^(AA$2+2))/(ε_c1cd^(AA$2+2)))</f>
        <v/>
      </c>
      <c r="AB1964">
        <f>(INDIRECT("a_"&amp;AB$2)/(AB$2+2))*(($C1964^(AB$2+2)-$H1964^(AB$2+2))/(ε_c1cd^(AB$2+2)))</f>
        <v/>
      </c>
      <c r="AC1964">
        <f>(INDIRECT("a_"&amp;AC$2)/(AC$2+2))*(($C1964^(AC$2+2)-$H1964^(AC$2+2))/(ε_c1cd^(AC$2+2)))</f>
        <v/>
      </c>
      <c r="AD1964">
        <f>(INDIRECT("a_"&amp;AD$2)/(AD$2+2))*(($C1964^(AD$2+2)-$H1964^(AD$2+2))/(ε_c1cd^(AD$2+2)))</f>
        <v/>
      </c>
      <c r="AE1964" s="111">
        <f>(b*f_cd/L1964)*SUM(U1964:Y1964)+SUM(Q1964:R1964)</f>
        <v/>
      </c>
      <c r="AF1964" s="112">
        <f>AE1964*(K1964-y+e)</f>
        <v/>
      </c>
      <c r="AG1964" s="113">
        <f>(b*f_cd/(L1964^2))*SUM(Z1964:AD1964)+SUM(S1964:T1964)-AF1964</f>
        <v/>
      </c>
      <c r="AH1964" s="114">
        <f>AG1964&lt;0</f>
        <v/>
      </c>
      <c r="AI1964" s="115">
        <f>IF(A1964=1,FALSE,(AND(AQ1964,AH1964,NOT(AI1963))))</f>
        <v/>
      </c>
      <c r="AJ1964" s="116">
        <f>(b*f_cd/L1964)*(a_1/2*J1964^2+a_2/3*J1964^3+a_3/4*J1964^4+a_4/5*J1964^5+a_5/6*J1964^6)+SUM(Q1964:R1964)</f>
        <v/>
      </c>
      <c r="AK1964">
        <f>AJ1964*(K1964-y+e)</f>
        <v/>
      </c>
      <c r="AL1964" s="118">
        <f>(b*f_cd/(L1964^2))*(a_1/3*J1964^3+a_2/4*J1964^4+a_3/5*J1964^5+a_4/6*J1964^6+a_5/7*J1964^7)+SUM(S1964:T1964)-AK1964</f>
        <v/>
      </c>
      <c r="AM1964" s="114">
        <f>AL1964&gt;0</f>
        <v/>
      </c>
      <c r="AN1964" s="115">
        <f>IF(A1964=1,FALSE,(AND(AQ1964,AM1964,NOT(AN1963))))</f>
        <v/>
      </c>
      <c r="AO1964">
        <f>IF(D1964=1,AND(AH1964,NOT(AI1964)),AND(AM1964,NOT(AN1964)))</f>
        <v/>
      </c>
      <c r="AP1964" s="119">
        <f>IF(D1964=1,AI1964,AN1964)</f>
        <v/>
      </c>
      <c r="AQ1964" s="125">
        <f>ABS(E1964)&lt;$AQ$2</f>
        <v/>
      </c>
      <c r="AS1964">
        <f>IF(AP1964,MAX(AS$3:AS1962)+1,"")</f>
        <v/>
      </c>
    </row>
    <row r="1965">
      <c r="A1965" t="n">
        <v>1875</v>
      </c>
      <c r="B1965" s="131">
        <f>IF(A1965=1,0,IF(AP1965,0.1*ε_cu1cd,0))</f>
        <v/>
      </c>
      <c r="C1965" s="131">
        <f>IF(A1965=1,0.1*ε_cu1cd,C1964+B1964)</f>
        <v/>
      </c>
      <c r="D1965" s="113">
        <f>IF('Нормальний переріз'!$D$68&gt;0,1,2)</f>
        <v/>
      </c>
      <c r="E1965" s="144">
        <f>IF(D1965=1,F1965,G1965)</f>
        <v/>
      </c>
      <c r="F1965" s="124">
        <f>IF(AI1964,0.11*ε_cu1cd,IF(AH1964,F1964*0.01,F1964))</f>
        <v/>
      </c>
      <c r="G1965" s="124">
        <f>IF(AP1964,-0.1*ε_cu1cd,IF(AM1964,G1964*0.01,G1964))</f>
        <v/>
      </c>
      <c r="H1965" s="113">
        <f>IF(A1965=1,E1965,IF(AO1964,H1964-E1964+E1965,IF(AP1964,0.8*H1964,H1964+E1965)))</f>
        <v/>
      </c>
      <c r="I1965" s="169">
        <f>(C1965-H1965)/h</f>
        <v/>
      </c>
      <c r="J1965">
        <f>C1965/(ε_c1cd)</f>
        <v/>
      </c>
      <c r="K1965">
        <f>C1965/I1965</f>
        <v/>
      </c>
      <c r="L1965" s="131">
        <f>I1965/(ε_c1cd)</f>
        <v/>
      </c>
      <c r="M1965">
        <f>I1965*(K1965-Z_s1)</f>
        <v/>
      </c>
      <c r="N1965">
        <f>I1965*(K1965-Z_s2)</f>
        <v/>
      </c>
      <c r="O1965">
        <f>E_s*M1965</f>
        <v/>
      </c>
      <c r="P1965">
        <f>E_s*N1965</f>
        <v/>
      </c>
      <c r="Q1965">
        <f>O1965*A_s1</f>
        <v/>
      </c>
      <c r="R1965">
        <f>P1965*A_s2</f>
        <v/>
      </c>
      <c r="S1965">
        <f>Q1965*($K1965-Z_s1)</f>
        <v/>
      </c>
      <c r="T1965">
        <f>R1965*($K1965-Z_s2)</f>
        <v/>
      </c>
      <c r="U1965">
        <f>(INDIRECT("a_"&amp;U$2)/(U$2+1))*(($C1965^(U$2+1)-$H1965^(U$2+1))/(ε_c1cd^(U$2+1)))</f>
        <v/>
      </c>
      <c r="V1965">
        <f>(INDIRECT("a_"&amp;V$2)/(V$2+1))*(($C1965^(V$2+1)-$H1965^(V$2+1))/(ε_c1cd^(V$2+1)))</f>
        <v/>
      </c>
      <c r="W1965">
        <f>(INDIRECT("a_"&amp;W$2)/(W$2+1))*(($C1965^(W$2+1)-$H1965^(W$2+1))/(ε_c1cd^(W$2+1)))</f>
        <v/>
      </c>
      <c r="X1965">
        <f>(INDIRECT("a_"&amp;X$2)/(X$2+1))*(($C1965^(X$2+1)-$H1965^(X$2+1))/(ε_c1cd^(X$2+1)))</f>
        <v/>
      </c>
      <c r="Y1965">
        <f>(INDIRECT("a_"&amp;Y$2)/(Y$2+1))*(($C1965^(Y$2+1)-$H1965^(Y$2+1))/(ε_c1cd^(Y$2+1)))</f>
        <v/>
      </c>
      <c r="Z1965">
        <f>(INDIRECT("a_"&amp;Z$2)/(Z$2+2))*(($C1965^(Z$2+2)-$H1965^(Z$2+2))/(ε_c1cd^(Z$2+2)))</f>
        <v/>
      </c>
      <c r="AA1965">
        <f>(INDIRECT("a_"&amp;AA$2)/(AA$2+2))*(($C1965^(AA$2+2)-$H1965^(AA$2+2))/(ε_c1cd^(AA$2+2)))</f>
        <v/>
      </c>
      <c r="AB1965">
        <f>(INDIRECT("a_"&amp;AB$2)/(AB$2+2))*(($C1965^(AB$2+2)-$H1965^(AB$2+2))/(ε_c1cd^(AB$2+2)))</f>
        <v/>
      </c>
      <c r="AC1965">
        <f>(INDIRECT("a_"&amp;AC$2)/(AC$2+2))*(($C1965^(AC$2+2)-$H1965^(AC$2+2))/(ε_c1cd^(AC$2+2)))</f>
        <v/>
      </c>
      <c r="AD1965">
        <f>(INDIRECT("a_"&amp;AD$2)/(AD$2+2))*(($C1965^(AD$2+2)-$H1965^(AD$2+2))/(ε_c1cd^(AD$2+2)))</f>
        <v/>
      </c>
      <c r="AE1965" s="111">
        <f>(b*f_cd/L1965)*SUM(U1965:Y1965)+SUM(Q1965:R1965)</f>
        <v/>
      </c>
      <c r="AF1965" s="112">
        <f>AE1965*(K1965-y+e)</f>
        <v/>
      </c>
      <c r="AG1965" s="113">
        <f>(b*f_cd/(L1965^2))*SUM(Z1965:AD1965)+SUM(S1965:T1965)-AF1965</f>
        <v/>
      </c>
      <c r="AH1965" s="114">
        <f>AG1965&lt;0</f>
        <v/>
      </c>
      <c r="AI1965" s="115">
        <f>IF(A1965=1,FALSE,(AND(AQ1965,AH1965,NOT(AI1964))))</f>
        <v/>
      </c>
      <c r="AJ1965" s="116">
        <f>(b*f_cd/L1965)*(a_1/2*J1965^2+a_2/3*J1965^3+a_3/4*J1965^4+a_4/5*J1965^5+a_5/6*J1965^6)+SUM(Q1965:R1965)</f>
        <v/>
      </c>
      <c r="AK1965">
        <f>AJ1965*(K1965-y+e)</f>
        <v/>
      </c>
      <c r="AL1965" s="118">
        <f>(b*f_cd/(L1965^2))*(a_1/3*J1965^3+a_2/4*J1965^4+a_3/5*J1965^5+a_4/6*J1965^6+a_5/7*J1965^7)+SUM(S1965:T1965)-AK1965</f>
        <v/>
      </c>
      <c r="AM1965" s="114">
        <f>AL1965&gt;0</f>
        <v/>
      </c>
      <c r="AN1965" s="115">
        <f>IF(A1965=1,FALSE,(AND(AQ1965,AM1965,NOT(AN1964))))</f>
        <v/>
      </c>
      <c r="AO1965">
        <f>IF(D1965=1,AND(AH1965,NOT(AI1965)),AND(AM1965,NOT(AN1965)))</f>
        <v/>
      </c>
      <c r="AP1965" s="119">
        <f>IF(D1965=1,AI1965,AN1965)</f>
        <v/>
      </c>
      <c r="AQ1965" s="125">
        <f>ABS(E1965)&lt;$AQ$2</f>
        <v/>
      </c>
      <c r="AS1965">
        <f>IF(AP1965,MAX(AS$3:AS1963)+1,"")</f>
        <v/>
      </c>
    </row>
    <row r="1966">
      <c r="A1966" t="n">
        <v>1876</v>
      </c>
      <c r="B1966" s="131">
        <f>IF(A1966=1,0,IF(AP1966,0.1*ε_cu1cd,0))</f>
        <v/>
      </c>
      <c r="C1966" s="131">
        <f>IF(A1966=1,0.1*ε_cu1cd,C1965+B1965)</f>
        <v/>
      </c>
      <c r="D1966" s="113">
        <f>IF('Нормальний переріз'!$D$68&gt;0,1,2)</f>
        <v/>
      </c>
      <c r="E1966" s="144">
        <f>IF(D1966=1,F1966,G1966)</f>
        <v/>
      </c>
      <c r="F1966" s="124">
        <f>IF(AI1965,0.11*ε_cu1cd,IF(AH1965,F1965*0.01,F1965))</f>
        <v/>
      </c>
      <c r="G1966" s="124">
        <f>IF(AP1965,-0.1*ε_cu1cd,IF(AM1965,G1965*0.01,G1965))</f>
        <v/>
      </c>
      <c r="H1966" s="113">
        <f>IF(A1966=1,E1966,IF(AO1965,H1965-E1965+E1966,IF(AP1965,0.8*H1965,H1965+E1966)))</f>
        <v/>
      </c>
      <c r="I1966" s="169">
        <f>(C1966-H1966)/h</f>
        <v/>
      </c>
      <c r="J1966">
        <f>C1966/(ε_c1cd)</f>
        <v/>
      </c>
      <c r="K1966">
        <f>C1966/I1966</f>
        <v/>
      </c>
      <c r="L1966" s="131">
        <f>I1966/(ε_c1cd)</f>
        <v/>
      </c>
      <c r="M1966">
        <f>I1966*(K1966-Z_s1)</f>
        <v/>
      </c>
      <c r="N1966">
        <f>I1966*(K1966-Z_s2)</f>
        <v/>
      </c>
      <c r="O1966">
        <f>E_s*M1966</f>
        <v/>
      </c>
      <c r="P1966">
        <f>E_s*N1966</f>
        <v/>
      </c>
      <c r="Q1966">
        <f>O1966*A_s1</f>
        <v/>
      </c>
      <c r="R1966">
        <f>P1966*A_s2</f>
        <v/>
      </c>
      <c r="S1966">
        <f>Q1966*($K1966-Z_s1)</f>
        <v/>
      </c>
      <c r="T1966">
        <f>R1966*($K1966-Z_s2)</f>
        <v/>
      </c>
      <c r="U1966">
        <f>(INDIRECT("a_"&amp;U$2)/(U$2+1))*(($C1966^(U$2+1)-$H1966^(U$2+1))/(ε_c1cd^(U$2+1)))</f>
        <v/>
      </c>
      <c r="V1966">
        <f>(INDIRECT("a_"&amp;V$2)/(V$2+1))*(($C1966^(V$2+1)-$H1966^(V$2+1))/(ε_c1cd^(V$2+1)))</f>
        <v/>
      </c>
      <c r="W1966">
        <f>(INDIRECT("a_"&amp;W$2)/(W$2+1))*(($C1966^(W$2+1)-$H1966^(W$2+1))/(ε_c1cd^(W$2+1)))</f>
        <v/>
      </c>
      <c r="X1966">
        <f>(INDIRECT("a_"&amp;X$2)/(X$2+1))*(($C1966^(X$2+1)-$H1966^(X$2+1))/(ε_c1cd^(X$2+1)))</f>
        <v/>
      </c>
      <c r="Y1966">
        <f>(INDIRECT("a_"&amp;Y$2)/(Y$2+1))*(($C1966^(Y$2+1)-$H1966^(Y$2+1))/(ε_c1cd^(Y$2+1)))</f>
        <v/>
      </c>
      <c r="Z1966">
        <f>(INDIRECT("a_"&amp;Z$2)/(Z$2+2))*(($C1966^(Z$2+2)-$H1966^(Z$2+2))/(ε_c1cd^(Z$2+2)))</f>
        <v/>
      </c>
      <c r="AA1966">
        <f>(INDIRECT("a_"&amp;AA$2)/(AA$2+2))*(($C1966^(AA$2+2)-$H1966^(AA$2+2))/(ε_c1cd^(AA$2+2)))</f>
        <v/>
      </c>
      <c r="AB1966">
        <f>(INDIRECT("a_"&amp;AB$2)/(AB$2+2))*(($C1966^(AB$2+2)-$H1966^(AB$2+2))/(ε_c1cd^(AB$2+2)))</f>
        <v/>
      </c>
      <c r="AC1966">
        <f>(INDIRECT("a_"&amp;AC$2)/(AC$2+2))*(($C1966^(AC$2+2)-$H1966^(AC$2+2))/(ε_c1cd^(AC$2+2)))</f>
        <v/>
      </c>
      <c r="AD1966">
        <f>(INDIRECT("a_"&amp;AD$2)/(AD$2+2))*(($C1966^(AD$2+2)-$H1966^(AD$2+2))/(ε_c1cd^(AD$2+2)))</f>
        <v/>
      </c>
      <c r="AE1966" s="111">
        <f>(b*f_cd/L1966)*SUM(U1966:Y1966)+SUM(Q1966:R1966)</f>
        <v/>
      </c>
      <c r="AF1966" s="112">
        <f>AE1966*(K1966-y+e)</f>
        <v/>
      </c>
      <c r="AG1966" s="113">
        <f>(b*f_cd/(L1966^2))*SUM(Z1966:AD1966)+SUM(S1966:T1966)-AF1966</f>
        <v/>
      </c>
      <c r="AH1966" s="114">
        <f>AG1966&lt;0</f>
        <v/>
      </c>
      <c r="AI1966" s="115">
        <f>IF(A1966=1,FALSE,(AND(AQ1966,AH1966,NOT(AI1965))))</f>
        <v/>
      </c>
      <c r="AJ1966" s="116">
        <f>(b*f_cd/L1966)*(a_1/2*J1966^2+a_2/3*J1966^3+a_3/4*J1966^4+a_4/5*J1966^5+a_5/6*J1966^6)+SUM(Q1966:R1966)</f>
        <v/>
      </c>
      <c r="AK1966">
        <f>AJ1966*(K1966-y+e)</f>
        <v/>
      </c>
      <c r="AL1966" s="118">
        <f>(b*f_cd/(L1966^2))*(a_1/3*J1966^3+a_2/4*J1966^4+a_3/5*J1966^5+a_4/6*J1966^6+a_5/7*J1966^7)+SUM(S1966:T1966)-AK1966</f>
        <v/>
      </c>
      <c r="AM1966" s="114">
        <f>AL1966&gt;0</f>
        <v/>
      </c>
      <c r="AN1966" s="115">
        <f>IF(A1966=1,FALSE,(AND(AQ1966,AM1966,NOT(AN1965))))</f>
        <v/>
      </c>
      <c r="AO1966">
        <f>IF(D1966=1,AND(AH1966,NOT(AI1966)),AND(AM1966,NOT(AN1966)))</f>
        <v/>
      </c>
      <c r="AP1966" s="119">
        <f>IF(D1966=1,AI1966,AN1966)</f>
        <v/>
      </c>
      <c r="AQ1966" s="125">
        <f>ABS(E1966)&lt;$AQ$2</f>
        <v/>
      </c>
      <c r="AS1966">
        <f>IF(AP1966,MAX(AS$3:AS1964)+1,"")</f>
        <v/>
      </c>
    </row>
    <row r="1967">
      <c r="A1967" t="n">
        <v>1877</v>
      </c>
      <c r="B1967" s="131">
        <f>IF(A1967=1,0,IF(AP1967,0.1*ε_cu1cd,0))</f>
        <v/>
      </c>
      <c r="C1967" s="131">
        <f>IF(A1967=1,0.1*ε_cu1cd,C1966+B1966)</f>
        <v/>
      </c>
      <c r="D1967" s="113">
        <f>IF('Нормальний переріз'!$D$68&gt;0,1,2)</f>
        <v/>
      </c>
      <c r="E1967" s="144">
        <f>IF(D1967=1,F1967,G1967)</f>
        <v/>
      </c>
      <c r="F1967" s="124">
        <f>IF(AI1966,0.11*ε_cu1cd,IF(AH1966,F1966*0.01,F1966))</f>
        <v/>
      </c>
      <c r="G1967" s="124">
        <f>IF(AP1966,-0.1*ε_cu1cd,IF(AM1966,G1966*0.01,G1966))</f>
        <v/>
      </c>
      <c r="H1967" s="113">
        <f>IF(A1967=1,E1967,IF(AO1966,H1966-E1966+E1967,IF(AP1966,0.8*H1966,H1966+E1967)))</f>
        <v/>
      </c>
      <c r="I1967" s="169">
        <f>(C1967-H1967)/h</f>
        <v/>
      </c>
      <c r="J1967">
        <f>C1967/(ε_c1cd)</f>
        <v/>
      </c>
      <c r="K1967">
        <f>C1967/I1967</f>
        <v/>
      </c>
      <c r="L1967" s="131">
        <f>I1967/(ε_c1cd)</f>
        <v/>
      </c>
      <c r="M1967">
        <f>I1967*(K1967-Z_s1)</f>
        <v/>
      </c>
      <c r="N1967">
        <f>I1967*(K1967-Z_s2)</f>
        <v/>
      </c>
      <c r="O1967">
        <f>E_s*M1967</f>
        <v/>
      </c>
      <c r="P1967">
        <f>E_s*N1967</f>
        <v/>
      </c>
      <c r="Q1967">
        <f>O1967*A_s1</f>
        <v/>
      </c>
      <c r="R1967">
        <f>P1967*A_s2</f>
        <v/>
      </c>
      <c r="S1967">
        <f>Q1967*($K1967-Z_s1)</f>
        <v/>
      </c>
      <c r="T1967">
        <f>R1967*($K1967-Z_s2)</f>
        <v/>
      </c>
      <c r="U1967">
        <f>(INDIRECT("a_"&amp;U$2)/(U$2+1))*(($C1967^(U$2+1)-$H1967^(U$2+1))/(ε_c1cd^(U$2+1)))</f>
        <v/>
      </c>
      <c r="V1967">
        <f>(INDIRECT("a_"&amp;V$2)/(V$2+1))*(($C1967^(V$2+1)-$H1967^(V$2+1))/(ε_c1cd^(V$2+1)))</f>
        <v/>
      </c>
      <c r="W1967">
        <f>(INDIRECT("a_"&amp;W$2)/(W$2+1))*(($C1967^(W$2+1)-$H1967^(W$2+1))/(ε_c1cd^(W$2+1)))</f>
        <v/>
      </c>
      <c r="X1967">
        <f>(INDIRECT("a_"&amp;X$2)/(X$2+1))*(($C1967^(X$2+1)-$H1967^(X$2+1))/(ε_c1cd^(X$2+1)))</f>
        <v/>
      </c>
      <c r="Y1967">
        <f>(INDIRECT("a_"&amp;Y$2)/(Y$2+1))*(($C1967^(Y$2+1)-$H1967^(Y$2+1))/(ε_c1cd^(Y$2+1)))</f>
        <v/>
      </c>
      <c r="Z1967">
        <f>(INDIRECT("a_"&amp;Z$2)/(Z$2+2))*(($C1967^(Z$2+2)-$H1967^(Z$2+2))/(ε_c1cd^(Z$2+2)))</f>
        <v/>
      </c>
      <c r="AA1967">
        <f>(INDIRECT("a_"&amp;AA$2)/(AA$2+2))*(($C1967^(AA$2+2)-$H1967^(AA$2+2))/(ε_c1cd^(AA$2+2)))</f>
        <v/>
      </c>
      <c r="AB1967">
        <f>(INDIRECT("a_"&amp;AB$2)/(AB$2+2))*(($C1967^(AB$2+2)-$H1967^(AB$2+2))/(ε_c1cd^(AB$2+2)))</f>
        <v/>
      </c>
      <c r="AC1967">
        <f>(INDIRECT("a_"&amp;AC$2)/(AC$2+2))*(($C1967^(AC$2+2)-$H1967^(AC$2+2))/(ε_c1cd^(AC$2+2)))</f>
        <v/>
      </c>
      <c r="AD1967">
        <f>(INDIRECT("a_"&amp;AD$2)/(AD$2+2))*(($C1967^(AD$2+2)-$H1967^(AD$2+2))/(ε_c1cd^(AD$2+2)))</f>
        <v/>
      </c>
      <c r="AE1967" s="111">
        <f>(b*f_cd/L1967)*SUM(U1967:Y1967)+SUM(Q1967:R1967)</f>
        <v/>
      </c>
      <c r="AF1967" s="112">
        <f>AE1967*(K1967-y+e)</f>
        <v/>
      </c>
      <c r="AG1967" s="113">
        <f>(b*f_cd/(L1967^2))*SUM(Z1967:AD1967)+SUM(S1967:T1967)-AF1967</f>
        <v/>
      </c>
      <c r="AH1967" s="114">
        <f>AG1967&lt;0</f>
        <v/>
      </c>
      <c r="AI1967" s="115">
        <f>IF(A1967=1,FALSE,(AND(AQ1967,AH1967,NOT(AI1966))))</f>
        <v/>
      </c>
      <c r="AJ1967" s="116">
        <f>(b*f_cd/L1967)*(a_1/2*J1967^2+a_2/3*J1967^3+a_3/4*J1967^4+a_4/5*J1967^5+a_5/6*J1967^6)+SUM(Q1967:R1967)</f>
        <v/>
      </c>
      <c r="AK1967">
        <f>AJ1967*(K1967-y+e)</f>
        <v/>
      </c>
      <c r="AL1967" s="118">
        <f>(b*f_cd/(L1967^2))*(a_1/3*J1967^3+a_2/4*J1967^4+a_3/5*J1967^5+a_4/6*J1967^6+a_5/7*J1967^7)+SUM(S1967:T1967)-AK1967</f>
        <v/>
      </c>
      <c r="AM1967" s="114">
        <f>AL1967&gt;0</f>
        <v/>
      </c>
      <c r="AN1967" s="115">
        <f>IF(A1967=1,FALSE,(AND(AQ1967,AM1967,NOT(AN1966))))</f>
        <v/>
      </c>
      <c r="AO1967">
        <f>IF(D1967=1,AND(AH1967,NOT(AI1967)),AND(AM1967,NOT(AN1967)))</f>
        <v/>
      </c>
      <c r="AP1967" s="119">
        <f>IF(D1967=1,AI1967,AN1967)</f>
        <v/>
      </c>
      <c r="AQ1967" s="125">
        <f>ABS(E1967)&lt;$AQ$2</f>
        <v/>
      </c>
      <c r="AS1967">
        <f>IF(AP1967,MAX(AS$3:AS1965)+1,"")</f>
        <v/>
      </c>
    </row>
    <row r="1968">
      <c r="A1968" t="n">
        <v>1878</v>
      </c>
      <c r="B1968" s="131">
        <f>IF(A1968=1,0,IF(AP1968,0.1*ε_cu1cd,0))</f>
        <v/>
      </c>
      <c r="C1968" s="131">
        <f>IF(A1968=1,0.1*ε_cu1cd,C1967+B1967)</f>
        <v/>
      </c>
      <c r="D1968" s="113">
        <f>IF('Нормальний переріз'!$D$68&gt;0,1,2)</f>
        <v/>
      </c>
      <c r="E1968" s="144">
        <f>IF(D1968=1,F1968,G1968)</f>
        <v/>
      </c>
      <c r="F1968" s="124">
        <f>IF(AI1967,0.11*ε_cu1cd,IF(AH1967,F1967*0.01,F1967))</f>
        <v/>
      </c>
      <c r="G1968" s="124">
        <f>IF(AP1967,-0.1*ε_cu1cd,IF(AM1967,G1967*0.01,G1967))</f>
        <v/>
      </c>
      <c r="H1968" s="113">
        <f>IF(A1968=1,E1968,IF(AO1967,H1967-E1967+E1968,IF(AP1967,0.8*H1967,H1967+E1968)))</f>
        <v/>
      </c>
      <c r="I1968" s="169">
        <f>(C1968-H1968)/h</f>
        <v/>
      </c>
      <c r="J1968">
        <f>C1968/(ε_c1cd)</f>
        <v/>
      </c>
      <c r="K1968">
        <f>C1968/I1968</f>
        <v/>
      </c>
      <c r="L1968" s="131">
        <f>I1968/(ε_c1cd)</f>
        <v/>
      </c>
      <c r="M1968">
        <f>I1968*(K1968-Z_s1)</f>
        <v/>
      </c>
      <c r="N1968">
        <f>I1968*(K1968-Z_s2)</f>
        <v/>
      </c>
      <c r="O1968">
        <f>E_s*M1968</f>
        <v/>
      </c>
      <c r="P1968">
        <f>E_s*N1968</f>
        <v/>
      </c>
      <c r="Q1968">
        <f>O1968*A_s1</f>
        <v/>
      </c>
      <c r="R1968">
        <f>P1968*A_s2</f>
        <v/>
      </c>
      <c r="S1968">
        <f>Q1968*($K1968-Z_s1)</f>
        <v/>
      </c>
      <c r="T1968">
        <f>R1968*($K1968-Z_s2)</f>
        <v/>
      </c>
      <c r="U1968">
        <f>(INDIRECT("a_"&amp;U$2)/(U$2+1))*(($C1968^(U$2+1)-$H1968^(U$2+1))/(ε_c1cd^(U$2+1)))</f>
        <v/>
      </c>
      <c r="V1968">
        <f>(INDIRECT("a_"&amp;V$2)/(V$2+1))*(($C1968^(V$2+1)-$H1968^(V$2+1))/(ε_c1cd^(V$2+1)))</f>
        <v/>
      </c>
      <c r="W1968">
        <f>(INDIRECT("a_"&amp;W$2)/(W$2+1))*(($C1968^(W$2+1)-$H1968^(W$2+1))/(ε_c1cd^(W$2+1)))</f>
        <v/>
      </c>
      <c r="X1968">
        <f>(INDIRECT("a_"&amp;X$2)/(X$2+1))*(($C1968^(X$2+1)-$H1968^(X$2+1))/(ε_c1cd^(X$2+1)))</f>
        <v/>
      </c>
      <c r="Y1968">
        <f>(INDIRECT("a_"&amp;Y$2)/(Y$2+1))*(($C1968^(Y$2+1)-$H1968^(Y$2+1))/(ε_c1cd^(Y$2+1)))</f>
        <v/>
      </c>
      <c r="Z1968">
        <f>(INDIRECT("a_"&amp;Z$2)/(Z$2+2))*(($C1968^(Z$2+2)-$H1968^(Z$2+2))/(ε_c1cd^(Z$2+2)))</f>
        <v/>
      </c>
      <c r="AA1968">
        <f>(INDIRECT("a_"&amp;AA$2)/(AA$2+2))*(($C1968^(AA$2+2)-$H1968^(AA$2+2))/(ε_c1cd^(AA$2+2)))</f>
        <v/>
      </c>
      <c r="AB1968">
        <f>(INDIRECT("a_"&amp;AB$2)/(AB$2+2))*(($C1968^(AB$2+2)-$H1968^(AB$2+2))/(ε_c1cd^(AB$2+2)))</f>
        <v/>
      </c>
      <c r="AC1968">
        <f>(INDIRECT("a_"&amp;AC$2)/(AC$2+2))*(($C1968^(AC$2+2)-$H1968^(AC$2+2))/(ε_c1cd^(AC$2+2)))</f>
        <v/>
      </c>
      <c r="AD1968">
        <f>(INDIRECT("a_"&amp;AD$2)/(AD$2+2))*(($C1968^(AD$2+2)-$H1968^(AD$2+2))/(ε_c1cd^(AD$2+2)))</f>
        <v/>
      </c>
      <c r="AE1968" s="111">
        <f>(b*f_cd/L1968)*SUM(U1968:Y1968)+SUM(Q1968:R1968)</f>
        <v/>
      </c>
      <c r="AF1968" s="112">
        <f>AE1968*(K1968-y+e)</f>
        <v/>
      </c>
      <c r="AG1968" s="113">
        <f>(b*f_cd/(L1968^2))*SUM(Z1968:AD1968)+SUM(S1968:T1968)-AF1968</f>
        <v/>
      </c>
      <c r="AH1968" s="114">
        <f>AG1968&lt;0</f>
        <v/>
      </c>
      <c r="AI1968" s="115">
        <f>IF(A1968=1,FALSE,(AND(AQ1968,AH1968,NOT(AI1967))))</f>
        <v/>
      </c>
      <c r="AJ1968" s="116">
        <f>(b*f_cd/L1968)*(a_1/2*J1968^2+a_2/3*J1968^3+a_3/4*J1968^4+a_4/5*J1968^5+a_5/6*J1968^6)+SUM(Q1968:R1968)</f>
        <v/>
      </c>
      <c r="AK1968">
        <f>AJ1968*(K1968-y+e)</f>
        <v/>
      </c>
      <c r="AL1968" s="118">
        <f>(b*f_cd/(L1968^2))*(a_1/3*J1968^3+a_2/4*J1968^4+a_3/5*J1968^5+a_4/6*J1968^6+a_5/7*J1968^7)+SUM(S1968:T1968)-AK1968</f>
        <v/>
      </c>
      <c r="AM1968" s="114">
        <f>AL1968&gt;0</f>
        <v/>
      </c>
      <c r="AN1968" s="115">
        <f>IF(A1968=1,FALSE,(AND(AQ1968,AM1968,NOT(AN1967))))</f>
        <v/>
      </c>
      <c r="AO1968">
        <f>IF(D1968=1,AND(AH1968,NOT(AI1968)),AND(AM1968,NOT(AN1968)))</f>
        <v/>
      </c>
      <c r="AP1968" s="119">
        <f>IF(D1968=1,AI1968,AN1968)</f>
        <v/>
      </c>
      <c r="AQ1968" s="125">
        <f>ABS(E1968)&lt;$AQ$2</f>
        <v/>
      </c>
      <c r="AS1968">
        <f>IF(AP1968,MAX(AS$3:AS1966)+1,"")</f>
        <v/>
      </c>
    </row>
    <row r="1969">
      <c r="A1969" t="n">
        <v>1879</v>
      </c>
      <c r="B1969" s="131">
        <f>IF(A1969=1,0,IF(AP1969,0.1*ε_cu1cd,0))</f>
        <v/>
      </c>
      <c r="C1969" s="131">
        <f>IF(A1969=1,0.1*ε_cu1cd,C1968+B1968)</f>
        <v/>
      </c>
      <c r="D1969" s="113">
        <f>IF('Нормальний переріз'!$D$68&gt;0,1,2)</f>
        <v/>
      </c>
      <c r="E1969" s="144">
        <f>IF(D1969=1,F1969,G1969)</f>
        <v/>
      </c>
      <c r="F1969" s="124">
        <f>IF(AI1968,0.11*ε_cu1cd,IF(AH1968,F1968*0.01,F1968))</f>
        <v/>
      </c>
      <c r="G1969" s="124">
        <f>IF(AP1968,-0.1*ε_cu1cd,IF(AM1968,G1968*0.01,G1968))</f>
        <v/>
      </c>
      <c r="H1969" s="113">
        <f>IF(A1969=1,E1969,IF(AO1968,H1968-E1968+E1969,IF(AP1968,0.8*H1968,H1968+E1969)))</f>
        <v/>
      </c>
      <c r="I1969" s="169">
        <f>(C1969-H1969)/h</f>
        <v/>
      </c>
      <c r="J1969">
        <f>C1969/(ε_c1cd)</f>
        <v/>
      </c>
      <c r="K1969">
        <f>C1969/I1969</f>
        <v/>
      </c>
      <c r="L1969" s="131">
        <f>I1969/(ε_c1cd)</f>
        <v/>
      </c>
      <c r="M1969">
        <f>I1969*(K1969-Z_s1)</f>
        <v/>
      </c>
      <c r="N1969">
        <f>I1969*(K1969-Z_s2)</f>
        <v/>
      </c>
      <c r="O1969">
        <f>E_s*M1969</f>
        <v/>
      </c>
      <c r="P1969">
        <f>E_s*N1969</f>
        <v/>
      </c>
      <c r="Q1969">
        <f>O1969*A_s1</f>
        <v/>
      </c>
      <c r="R1969">
        <f>P1969*A_s2</f>
        <v/>
      </c>
      <c r="S1969">
        <f>Q1969*($K1969-Z_s1)</f>
        <v/>
      </c>
      <c r="T1969">
        <f>R1969*($K1969-Z_s2)</f>
        <v/>
      </c>
      <c r="U1969">
        <f>(INDIRECT("a_"&amp;U$2)/(U$2+1))*(($C1969^(U$2+1)-$H1969^(U$2+1))/(ε_c1cd^(U$2+1)))</f>
        <v/>
      </c>
      <c r="V1969">
        <f>(INDIRECT("a_"&amp;V$2)/(V$2+1))*(($C1969^(V$2+1)-$H1969^(V$2+1))/(ε_c1cd^(V$2+1)))</f>
        <v/>
      </c>
      <c r="W1969">
        <f>(INDIRECT("a_"&amp;W$2)/(W$2+1))*(($C1969^(W$2+1)-$H1969^(W$2+1))/(ε_c1cd^(W$2+1)))</f>
        <v/>
      </c>
      <c r="X1969">
        <f>(INDIRECT("a_"&amp;X$2)/(X$2+1))*(($C1969^(X$2+1)-$H1969^(X$2+1))/(ε_c1cd^(X$2+1)))</f>
        <v/>
      </c>
      <c r="Y1969">
        <f>(INDIRECT("a_"&amp;Y$2)/(Y$2+1))*(($C1969^(Y$2+1)-$H1969^(Y$2+1))/(ε_c1cd^(Y$2+1)))</f>
        <v/>
      </c>
      <c r="Z1969">
        <f>(INDIRECT("a_"&amp;Z$2)/(Z$2+2))*(($C1969^(Z$2+2)-$H1969^(Z$2+2))/(ε_c1cd^(Z$2+2)))</f>
        <v/>
      </c>
      <c r="AA1969">
        <f>(INDIRECT("a_"&amp;AA$2)/(AA$2+2))*(($C1969^(AA$2+2)-$H1969^(AA$2+2))/(ε_c1cd^(AA$2+2)))</f>
        <v/>
      </c>
      <c r="AB1969">
        <f>(INDIRECT("a_"&amp;AB$2)/(AB$2+2))*(($C1969^(AB$2+2)-$H1969^(AB$2+2))/(ε_c1cd^(AB$2+2)))</f>
        <v/>
      </c>
      <c r="AC1969">
        <f>(INDIRECT("a_"&amp;AC$2)/(AC$2+2))*(($C1969^(AC$2+2)-$H1969^(AC$2+2))/(ε_c1cd^(AC$2+2)))</f>
        <v/>
      </c>
      <c r="AD1969">
        <f>(INDIRECT("a_"&amp;AD$2)/(AD$2+2))*(($C1969^(AD$2+2)-$H1969^(AD$2+2))/(ε_c1cd^(AD$2+2)))</f>
        <v/>
      </c>
      <c r="AE1969" s="111">
        <f>(b*f_cd/L1969)*SUM(U1969:Y1969)+SUM(Q1969:R1969)</f>
        <v/>
      </c>
      <c r="AF1969" s="112">
        <f>AE1969*(K1969-y+e)</f>
        <v/>
      </c>
      <c r="AG1969" s="113">
        <f>(b*f_cd/(L1969^2))*SUM(Z1969:AD1969)+SUM(S1969:T1969)-AF1969</f>
        <v/>
      </c>
      <c r="AH1969" s="114">
        <f>AG1969&lt;0</f>
        <v/>
      </c>
      <c r="AI1969" s="115">
        <f>IF(A1969=1,FALSE,(AND(AQ1969,AH1969,NOT(AI1968))))</f>
        <v/>
      </c>
      <c r="AJ1969" s="116">
        <f>(b*f_cd/L1969)*(a_1/2*J1969^2+a_2/3*J1969^3+a_3/4*J1969^4+a_4/5*J1969^5+a_5/6*J1969^6)+SUM(Q1969:R1969)</f>
        <v/>
      </c>
      <c r="AK1969">
        <f>AJ1969*(K1969-y+e)</f>
        <v/>
      </c>
      <c r="AL1969" s="118">
        <f>(b*f_cd/(L1969^2))*(a_1/3*J1969^3+a_2/4*J1969^4+a_3/5*J1969^5+a_4/6*J1969^6+a_5/7*J1969^7)+SUM(S1969:T1969)-AK1969</f>
        <v/>
      </c>
      <c r="AM1969" s="114">
        <f>AL1969&gt;0</f>
        <v/>
      </c>
      <c r="AN1969" s="115">
        <f>IF(A1969=1,FALSE,(AND(AQ1969,AM1969,NOT(AN1968))))</f>
        <v/>
      </c>
      <c r="AO1969">
        <f>IF(D1969=1,AND(AH1969,NOT(AI1969)),AND(AM1969,NOT(AN1969)))</f>
        <v/>
      </c>
      <c r="AP1969" s="119">
        <f>IF(D1969=1,AI1969,AN1969)</f>
        <v/>
      </c>
      <c r="AQ1969" s="125">
        <f>ABS(E1969)&lt;$AQ$2</f>
        <v/>
      </c>
      <c r="AS1969">
        <f>IF(AP1969,MAX(AS$3:AS1967)+1,"")</f>
        <v/>
      </c>
    </row>
    <row r="1970">
      <c r="A1970" t="n">
        <v>1880</v>
      </c>
      <c r="B1970" s="131">
        <f>IF(A1970=1,0,IF(AP1970,0.1*ε_cu1cd,0))</f>
        <v/>
      </c>
      <c r="C1970" s="131">
        <f>IF(A1970=1,0.1*ε_cu1cd,C1969+B1969)</f>
        <v/>
      </c>
      <c r="D1970" s="113">
        <f>IF('Нормальний переріз'!$D$68&gt;0,1,2)</f>
        <v/>
      </c>
      <c r="E1970" s="144">
        <f>IF(D1970=1,F1970,G1970)</f>
        <v/>
      </c>
      <c r="F1970" s="124">
        <f>IF(AI1969,0.11*ε_cu1cd,IF(AH1969,F1969*0.01,F1969))</f>
        <v/>
      </c>
      <c r="G1970" s="124">
        <f>IF(AP1969,-0.1*ε_cu1cd,IF(AM1969,G1969*0.01,G1969))</f>
        <v/>
      </c>
      <c r="H1970" s="113">
        <f>IF(A1970=1,E1970,IF(AO1969,H1969-E1969+E1970,IF(AP1969,0.8*H1969,H1969+E1970)))</f>
        <v/>
      </c>
      <c r="I1970" s="169">
        <f>(C1970-H1970)/h</f>
        <v/>
      </c>
      <c r="J1970">
        <f>C1970/(ε_c1cd)</f>
        <v/>
      </c>
      <c r="K1970">
        <f>C1970/I1970</f>
        <v/>
      </c>
      <c r="L1970" s="131">
        <f>I1970/(ε_c1cd)</f>
        <v/>
      </c>
      <c r="M1970">
        <f>I1970*(K1970-Z_s1)</f>
        <v/>
      </c>
      <c r="N1970">
        <f>I1970*(K1970-Z_s2)</f>
        <v/>
      </c>
      <c r="O1970">
        <f>E_s*M1970</f>
        <v/>
      </c>
      <c r="P1970">
        <f>E_s*N1970</f>
        <v/>
      </c>
      <c r="Q1970">
        <f>O1970*A_s1</f>
        <v/>
      </c>
      <c r="R1970">
        <f>P1970*A_s2</f>
        <v/>
      </c>
      <c r="S1970">
        <f>Q1970*($K1970-Z_s1)</f>
        <v/>
      </c>
      <c r="T1970">
        <f>R1970*($K1970-Z_s2)</f>
        <v/>
      </c>
      <c r="U1970">
        <f>(INDIRECT("a_"&amp;U$2)/(U$2+1))*(($C1970^(U$2+1)-$H1970^(U$2+1))/(ε_c1cd^(U$2+1)))</f>
        <v/>
      </c>
      <c r="V1970">
        <f>(INDIRECT("a_"&amp;V$2)/(V$2+1))*(($C1970^(V$2+1)-$H1970^(V$2+1))/(ε_c1cd^(V$2+1)))</f>
        <v/>
      </c>
      <c r="W1970">
        <f>(INDIRECT("a_"&amp;W$2)/(W$2+1))*(($C1970^(W$2+1)-$H1970^(W$2+1))/(ε_c1cd^(W$2+1)))</f>
        <v/>
      </c>
      <c r="X1970">
        <f>(INDIRECT("a_"&amp;X$2)/(X$2+1))*(($C1970^(X$2+1)-$H1970^(X$2+1))/(ε_c1cd^(X$2+1)))</f>
        <v/>
      </c>
      <c r="Y1970">
        <f>(INDIRECT("a_"&amp;Y$2)/(Y$2+1))*(($C1970^(Y$2+1)-$H1970^(Y$2+1))/(ε_c1cd^(Y$2+1)))</f>
        <v/>
      </c>
      <c r="Z1970">
        <f>(INDIRECT("a_"&amp;Z$2)/(Z$2+2))*(($C1970^(Z$2+2)-$H1970^(Z$2+2))/(ε_c1cd^(Z$2+2)))</f>
        <v/>
      </c>
      <c r="AA1970">
        <f>(INDIRECT("a_"&amp;AA$2)/(AA$2+2))*(($C1970^(AA$2+2)-$H1970^(AA$2+2))/(ε_c1cd^(AA$2+2)))</f>
        <v/>
      </c>
      <c r="AB1970">
        <f>(INDIRECT("a_"&amp;AB$2)/(AB$2+2))*(($C1970^(AB$2+2)-$H1970^(AB$2+2))/(ε_c1cd^(AB$2+2)))</f>
        <v/>
      </c>
      <c r="AC1970">
        <f>(INDIRECT("a_"&amp;AC$2)/(AC$2+2))*(($C1970^(AC$2+2)-$H1970^(AC$2+2))/(ε_c1cd^(AC$2+2)))</f>
        <v/>
      </c>
      <c r="AD1970">
        <f>(INDIRECT("a_"&amp;AD$2)/(AD$2+2))*(($C1970^(AD$2+2)-$H1970^(AD$2+2))/(ε_c1cd^(AD$2+2)))</f>
        <v/>
      </c>
      <c r="AE1970" s="111">
        <f>(b*f_cd/L1970)*SUM(U1970:Y1970)+SUM(Q1970:R1970)</f>
        <v/>
      </c>
      <c r="AF1970" s="112">
        <f>AE1970*(K1970-y+e)</f>
        <v/>
      </c>
      <c r="AG1970" s="113">
        <f>(b*f_cd/(L1970^2))*SUM(Z1970:AD1970)+SUM(S1970:T1970)-AF1970</f>
        <v/>
      </c>
      <c r="AH1970" s="114">
        <f>AG1970&lt;0</f>
        <v/>
      </c>
      <c r="AI1970" s="115">
        <f>IF(A1970=1,FALSE,(AND(AQ1970,AH1970,NOT(AI1969))))</f>
        <v/>
      </c>
      <c r="AJ1970" s="116">
        <f>(b*f_cd/L1970)*(a_1/2*J1970^2+a_2/3*J1970^3+a_3/4*J1970^4+a_4/5*J1970^5+a_5/6*J1970^6)+SUM(Q1970:R1970)</f>
        <v/>
      </c>
      <c r="AK1970">
        <f>AJ1970*(K1970-y+e)</f>
        <v/>
      </c>
      <c r="AL1970" s="118">
        <f>(b*f_cd/(L1970^2))*(a_1/3*J1970^3+a_2/4*J1970^4+a_3/5*J1970^5+a_4/6*J1970^6+a_5/7*J1970^7)+SUM(S1970:T1970)-AK1970</f>
        <v/>
      </c>
      <c r="AM1970" s="114">
        <f>AL1970&gt;0</f>
        <v/>
      </c>
      <c r="AN1970" s="115">
        <f>IF(A1970=1,FALSE,(AND(AQ1970,AM1970,NOT(AN1969))))</f>
        <v/>
      </c>
      <c r="AO1970">
        <f>IF(D1970=1,AND(AH1970,NOT(AI1970)),AND(AM1970,NOT(AN1970)))</f>
        <v/>
      </c>
      <c r="AP1970" s="119">
        <f>IF(D1970=1,AI1970,AN1970)</f>
        <v/>
      </c>
      <c r="AQ1970" s="125">
        <f>ABS(E1970)&lt;$AQ$2</f>
        <v/>
      </c>
      <c r="AS1970">
        <f>IF(AP1970,MAX(AS$3:AS1968)+1,"")</f>
        <v/>
      </c>
    </row>
    <row r="1971">
      <c r="A1971" t="n">
        <v>1881</v>
      </c>
      <c r="B1971" s="131">
        <f>IF(A1971=1,0,IF(AP1971,0.1*ε_cu1cd,0))</f>
        <v/>
      </c>
      <c r="C1971" s="131">
        <f>IF(A1971=1,0.1*ε_cu1cd,C1970+B1970)</f>
        <v/>
      </c>
      <c r="D1971" s="113">
        <f>IF('Нормальний переріз'!$D$68&gt;0,1,2)</f>
        <v/>
      </c>
      <c r="E1971" s="144">
        <f>IF(D1971=1,F1971,G1971)</f>
        <v/>
      </c>
      <c r="F1971" s="124">
        <f>IF(AI1970,0.11*ε_cu1cd,IF(AH1970,F1970*0.01,F1970))</f>
        <v/>
      </c>
      <c r="G1971" s="124">
        <f>IF(AP1970,-0.1*ε_cu1cd,IF(AM1970,G1970*0.01,G1970))</f>
        <v/>
      </c>
      <c r="H1971" s="113">
        <f>IF(A1971=1,E1971,IF(AO1970,H1970-E1970+E1971,IF(AP1970,0.8*H1970,H1970+E1971)))</f>
        <v/>
      </c>
      <c r="I1971" s="169">
        <f>(C1971-H1971)/h</f>
        <v/>
      </c>
      <c r="J1971">
        <f>C1971/(ε_c1cd)</f>
        <v/>
      </c>
      <c r="K1971">
        <f>C1971/I1971</f>
        <v/>
      </c>
      <c r="L1971" s="131">
        <f>I1971/(ε_c1cd)</f>
        <v/>
      </c>
      <c r="M1971">
        <f>I1971*(K1971-Z_s1)</f>
        <v/>
      </c>
      <c r="N1971">
        <f>I1971*(K1971-Z_s2)</f>
        <v/>
      </c>
      <c r="O1971">
        <f>E_s*M1971</f>
        <v/>
      </c>
      <c r="P1971">
        <f>E_s*N1971</f>
        <v/>
      </c>
      <c r="Q1971">
        <f>O1971*A_s1</f>
        <v/>
      </c>
      <c r="R1971">
        <f>P1971*A_s2</f>
        <v/>
      </c>
      <c r="S1971">
        <f>Q1971*($K1971-Z_s1)</f>
        <v/>
      </c>
      <c r="T1971">
        <f>R1971*($K1971-Z_s2)</f>
        <v/>
      </c>
      <c r="U1971">
        <f>(INDIRECT("a_"&amp;U$2)/(U$2+1))*(($C1971^(U$2+1)-$H1971^(U$2+1))/(ε_c1cd^(U$2+1)))</f>
        <v/>
      </c>
      <c r="V1971">
        <f>(INDIRECT("a_"&amp;V$2)/(V$2+1))*(($C1971^(V$2+1)-$H1971^(V$2+1))/(ε_c1cd^(V$2+1)))</f>
        <v/>
      </c>
      <c r="W1971">
        <f>(INDIRECT("a_"&amp;W$2)/(W$2+1))*(($C1971^(W$2+1)-$H1971^(W$2+1))/(ε_c1cd^(W$2+1)))</f>
        <v/>
      </c>
      <c r="X1971">
        <f>(INDIRECT("a_"&amp;X$2)/(X$2+1))*(($C1971^(X$2+1)-$H1971^(X$2+1))/(ε_c1cd^(X$2+1)))</f>
        <v/>
      </c>
      <c r="Y1971">
        <f>(INDIRECT("a_"&amp;Y$2)/(Y$2+1))*(($C1971^(Y$2+1)-$H1971^(Y$2+1))/(ε_c1cd^(Y$2+1)))</f>
        <v/>
      </c>
      <c r="Z1971">
        <f>(INDIRECT("a_"&amp;Z$2)/(Z$2+2))*(($C1971^(Z$2+2)-$H1971^(Z$2+2))/(ε_c1cd^(Z$2+2)))</f>
        <v/>
      </c>
      <c r="AA1971">
        <f>(INDIRECT("a_"&amp;AA$2)/(AA$2+2))*(($C1971^(AA$2+2)-$H1971^(AA$2+2))/(ε_c1cd^(AA$2+2)))</f>
        <v/>
      </c>
      <c r="AB1971">
        <f>(INDIRECT("a_"&amp;AB$2)/(AB$2+2))*(($C1971^(AB$2+2)-$H1971^(AB$2+2))/(ε_c1cd^(AB$2+2)))</f>
        <v/>
      </c>
      <c r="AC1971">
        <f>(INDIRECT("a_"&amp;AC$2)/(AC$2+2))*(($C1971^(AC$2+2)-$H1971^(AC$2+2))/(ε_c1cd^(AC$2+2)))</f>
        <v/>
      </c>
      <c r="AD1971">
        <f>(INDIRECT("a_"&amp;AD$2)/(AD$2+2))*(($C1971^(AD$2+2)-$H1971^(AD$2+2))/(ε_c1cd^(AD$2+2)))</f>
        <v/>
      </c>
      <c r="AE1971" s="111">
        <f>(b*f_cd/L1971)*SUM(U1971:Y1971)+SUM(Q1971:R1971)</f>
        <v/>
      </c>
      <c r="AF1971" s="112">
        <f>AE1971*(K1971-y+e)</f>
        <v/>
      </c>
      <c r="AG1971" s="113">
        <f>(b*f_cd/(L1971^2))*SUM(Z1971:AD1971)+SUM(S1971:T1971)-AF1971</f>
        <v/>
      </c>
      <c r="AH1971" s="114">
        <f>AG1971&lt;0</f>
        <v/>
      </c>
      <c r="AI1971" s="115">
        <f>IF(A1971=1,FALSE,(AND(AQ1971,AH1971,NOT(AI1970))))</f>
        <v/>
      </c>
      <c r="AJ1971" s="116">
        <f>(b*f_cd/L1971)*(a_1/2*J1971^2+a_2/3*J1971^3+a_3/4*J1971^4+a_4/5*J1971^5+a_5/6*J1971^6)+SUM(Q1971:R1971)</f>
        <v/>
      </c>
      <c r="AK1971">
        <f>AJ1971*(K1971-y+e)</f>
        <v/>
      </c>
      <c r="AL1971" s="118">
        <f>(b*f_cd/(L1971^2))*(a_1/3*J1971^3+a_2/4*J1971^4+a_3/5*J1971^5+a_4/6*J1971^6+a_5/7*J1971^7)+SUM(S1971:T1971)-AK1971</f>
        <v/>
      </c>
      <c r="AM1971" s="114">
        <f>AL1971&gt;0</f>
        <v/>
      </c>
      <c r="AN1971" s="115">
        <f>IF(A1971=1,FALSE,(AND(AQ1971,AM1971,NOT(AN1970))))</f>
        <v/>
      </c>
      <c r="AO1971">
        <f>IF(D1971=1,AND(AH1971,NOT(AI1971)),AND(AM1971,NOT(AN1971)))</f>
        <v/>
      </c>
      <c r="AP1971" s="119">
        <f>IF(D1971=1,AI1971,AN1971)</f>
        <v/>
      </c>
      <c r="AQ1971" s="125">
        <f>ABS(E1971)&lt;$AQ$2</f>
        <v/>
      </c>
      <c r="AS1971">
        <f>IF(AP1971,MAX(AS$3:AS1969)+1,"")</f>
        <v/>
      </c>
    </row>
    <row r="1972">
      <c r="A1972" t="n">
        <v>1882</v>
      </c>
      <c r="B1972" s="131">
        <f>IF(A1972=1,0,IF(AP1972,0.1*ε_cu1cd,0))</f>
        <v/>
      </c>
      <c r="C1972" s="131">
        <f>IF(A1972=1,0.1*ε_cu1cd,C1971+B1971)</f>
        <v/>
      </c>
      <c r="D1972" s="113">
        <f>IF('Нормальний переріз'!$D$68&gt;0,1,2)</f>
        <v/>
      </c>
      <c r="E1972" s="144">
        <f>IF(D1972=1,F1972,G1972)</f>
        <v/>
      </c>
      <c r="F1972" s="124">
        <f>IF(AI1971,0.11*ε_cu1cd,IF(AH1971,F1971*0.01,F1971))</f>
        <v/>
      </c>
      <c r="G1972" s="124">
        <f>IF(AP1971,-0.1*ε_cu1cd,IF(AM1971,G1971*0.01,G1971))</f>
        <v/>
      </c>
      <c r="H1972" s="113">
        <f>IF(A1972=1,E1972,IF(AO1971,H1971-E1971+E1972,IF(AP1971,0.8*H1971,H1971+E1972)))</f>
        <v/>
      </c>
      <c r="I1972" s="169">
        <f>(C1972-H1972)/h</f>
        <v/>
      </c>
      <c r="J1972">
        <f>C1972/(ε_c1cd)</f>
        <v/>
      </c>
      <c r="K1972">
        <f>C1972/I1972</f>
        <v/>
      </c>
      <c r="L1972" s="131">
        <f>I1972/(ε_c1cd)</f>
        <v/>
      </c>
      <c r="M1972">
        <f>I1972*(K1972-Z_s1)</f>
        <v/>
      </c>
      <c r="N1972">
        <f>I1972*(K1972-Z_s2)</f>
        <v/>
      </c>
      <c r="O1972">
        <f>E_s*M1972</f>
        <v/>
      </c>
      <c r="P1972">
        <f>E_s*N1972</f>
        <v/>
      </c>
      <c r="Q1972">
        <f>O1972*A_s1</f>
        <v/>
      </c>
      <c r="R1972">
        <f>P1972*A_s2</f>
        <v/>
      </c>
      <c r="S1972">
        <f>Q1972*($K1972-Z_s1)</f>
        <v/>
      </c>
      <c r="T1972">
        <f>R1972*($K1972-Z_s2)</f>
        <v/>
      </c>
      <c r="U1972">
        <f>(INDIRECT("a_"&amp;U$2)/(U$2+1))*(($C1972^(U$2+1)-$H1972^(U$2+1))/(ε_c1cd^(U$2+1)))</f>
        <v/>
      </c>
      <c r="V1972">
        <f>(INDIRECT("a_"&amp;V$2)/(V$2+1))*(($C1972^(V$2+1)-$H1972^(V$2+1))/(ε_c1cd^(V$2+1)))</f>
        <v/>
      </c>
      <c r="W1972">
        <f>(INDIRECT("a_"&amp;W$2)/(W$2+1))*(($C1972^(W$2+1)-$H1972^(W$2+1))/(ε_c1cd^(W$2+1)))</f>
        <v/>
      </c>
      <c r="X1972">
        <f>(INDIRECT("a_"&amp;X$2)/(X$2+1))*(($C1972^(X$2+1)-$H1972^(X$2+1))/(ε_c1cd^(X$2+1)))</f>
        <v/>
      </c>
      <c r="Y1972">
        <f>(INDIRECT("a_"&amp;Y$2)/(Y$2+1))*(($C1972^(Y$2+1)-$H1972^(Y$2+1))/(ε_c1cd^(Y$2+1)))</f>
        <v/>
      </c>
      <c r="Z1972">
        <f>(INDIRECT("a_"&amp;Z$2)/(Z$2+2))*(($C1972^(Z$2+2)-$H1972^(Z$2+2))/(ε_c1cd^(Z$2+2)))</f>
        <v/>
      </c>
      <c r="AA1972">
        <f>(INDIRECT("a_"&amp;AA$2)/(AA$2+2))*(($C1972^(AA$2+2)-$H1972^(AA$2+2))/(ε_c1cd^(AA$2+2)))</f>
        <v/>
      </c>
      <c r="AB1972">
        <f>(INDIRECT("a_"&amp;AB$2)/(AB$2+2))*(($C1972^(AB$2+2)-$H1972^(AB$2+2))/(ε_c1cd^(AB$2+2)))</f>
        <v/>
      </c>
      <c r="AC1972">
        <f>(INDIRECT("a_"&amp;AC$2)/(AC$2+2))*(($C1972^(AC$2+2)-$H1972^(AC$2+2))/(ε_c1cd^(AC$2+2)))</f>
        <v/>
      </c>
      <c r="AD1972">
        <f>(INDIRECT("a_"&amp;AD$2)/(AD$2+2))*(($C1972^(AD$2+2)-$H1972^(AD$2+2))/(ε_c1cd^(AD$2+2)))</f>
        <v/>
      </c>
      <c r="AE1972" s="111">
        <f>(b*f_cd/L1972)*SUM(U1972:Y1972)+SUM(Q1972:R1972)</f>
        <v/>
      </c>
      <c r="AF1972" s="112">
        <f>AE1972*(K1972-y+e)</f>
        <v/>
      </c>
      <c r="AG1972" s="113">
        <f>(b*f_cd/(L1972^2))*SUM(Z1972:AD1972)+SUM(S1972:T1972)-AF1972</f>
        <v/>
      </c>
      <c r="AH1972" s="114">
        <f>AG1972&lt;0</f>
        <v/>
      </c>
      <c r="AI1972" s="115">
        <f>IF(A1972=1,FALSE,(AND(AQ1972,AH1972,NOT(AI1971))))</f>
        <v/>
      </c>
      <c r="AJ1972" s="116">
        <f>(b*f_cd/L1972)*(a_1/2*J1972^2+a_2/3*J1972^3+a_3/4*J1972^4+a_4/5*J1972^5+a_5/6*J1972^6)+SUM(Q1972:R1972)</f>
        <v/>
      </c>
      <c r="AK1972">
        <f>AJ1972*(K1972-y+e)</f>
        <v/>
      </c>
      <c r="AL1972" s="118">
        <f>(b*f_cd/(L1972^2))*(a_1/3*J1972^3+a_2/4*J1972^4+a_3/5*J1972^5+a_4/6*J1972^6+a_5/7*J1972^7)+SUM(S1972:T1972)-AK1972</f>
        <v/>
      </c>
      <c r="AM1972" s="114">
        <f>AL1972&gt;0</f>
        <v/>
      </c>
      <c r="AN1972" s="115">
        <f>IF(A1972=1,FALSE,(AND(AQ1972,AM1972,NOT(AN1971))))</f>
        <v/>
      </c>
      <c r="AO1972">
        <f>IF(D1972=1,AND(AH1972,NOT(AI1972)),AND(AM1972,NOT(AN1972)))</f>
        <v/>
      </c>
      <c r="AP1972" s="119">
        <f>IF(D1972=1,AI1972,AN1972)</f>
        <v/>
      </c>
      <c r="AQ1972" s="125">
        <f>ABS(E1972)&lt;$AQ$2</f>
        <v/>
      </c>
      <c r="AS1972">
        <f>IF(AP1972,MAX(AS$3:AS1970)+1,"")</f>
        <v/>
      </c>
    </row>
    <row r="1973">
      <c r="A1973" t="n">
        <v>1883</v>
      </c>
      <c r="B1973" s="131">
        <f>IF(A1973=1,0,IF(AP1973,0.1*ε_cu1cd,0))</f>
        <v/>
      </c>
      <c r="C1973" s="131">
        <f>IF(A1973=1,0.1*ε_cu1cd,C1972+B1972)</f>
        <v/>
      </c>
      <c r="D1973" s="113">
        <f>IF('Нормальний переріз'!$D$68&gt;0,1,2)</f>
        <v/>
      </c>
      <c r="E1973" s="144">
        <f>IF(D1973=1,F1973,G1973)</f>
        <v/>
      </c>
      <c r="F1973" s="124">
        <f>IF(AI1972,0.11*ε_cu1cd,IF(AH1972,F1972*0.01,F1972))</f>
        <v/>
      </c>
      <c r="G1973" s="124">
        <f>IF(AP1972,-0.1*ε_cu1cd,IF(AM1972,G1972*0.01,G1972))</f>
        <v/>
      </c>
      <c r="H1973" s="113">
        <f>IF(A1973=1,E1973,IF(AO1972,H1972-E1972+E1973,IF(AP1972,0.8*H1972,H1972+E1973)))</f>
        <v/>
      </c>
      <c r="I1973" s="169">
        <f>(C1973-H1973)/h</f>
        <v/>
      </c>
      <c r="J1973">
        <f>C1973/(ε_c1cd)</f>
        <v/>
      </c>
      <c r="K1973">
        <f>C1973/I1973</f>
        <v/>
      </c>
      <c r="L1973" s="131">
        <f>I1973/(ε_c1cd)</f>
        <v/>
      </c>
      <c r="M1973">
        <f>I1973*(K1973-Z_s1)</f>
        <v/>
      </c>
      <c r="N1973">
        <f>I1973*(K1973-Z_s2)</f>
        <v/>
      </c>
      <c r="O1973">
        <f>E_s*M1973</f>
        <v/>
      </c>
      <c r="P1973">
        <f>E_s*N1973</f>
        <v/>
      </c>
      <c r="Q1973">
        <f>O1973*A_s1</f>
        <v/>
      </c>
      <c r="R1973">
        <f>P1973*A_s2</f>
        <v/>
      </c>
      <c r="S1973">
        <f>Q1973*($K1973-Z_s1)</f>
        <v/>
      </c>
      <c r="T1973">
        <f>R1973*($K1973-Z_s2)</f>
        <v/>
      </c>
      <c r="U1973">
        <f>(INDIRECT("a_"&amp;U$2)/(U$2+1))*(($C1973^(U$2+1)-$H1973^(U$2+1))/(ε_c1cd^(U$2+1)))</f>
        <v/>
      </c>
      <c r="V1973">
        <f>(INDIRECT("a_"&amp;V$2)/(V$2+1))*(($C1973^(V$2+1)-$H1973^(V$2+1))/(ε_c1cd^(V$2+1)))</f>
        <v/>
      </c>
      <c r="W1973">
        <f>(INDIRECT("a_"&amp;W$2)/(W$2+1))*(($C1973^(W$2+1)-$H1973^(W$2+1))/(ε_c1cd^(W$2+1)))</f>
        <v/>
      </c>
      <c r="X1973">
        <f>(INDIRECT("a_"&amp;X$2)/(X$2+1))*(($C1973^(X$2+1)-$H1973^(X$2+1))/(ε_c1cd^(X$2+1)))</f>
        <v/>
      </c>
      <c r="Y1973">
        <f>(INDIRECT("a_"&amp;Y$2)/(Y$2+1))*(($C1973^(Y$2+1)-$H1973^(Y$2+1))/(ε_c1cd^(Y$2+1)))</f>
        <v/>
      </c>
      <c r="Z1973">
        <f>(INDIRECT("a_"&amp;Z$2)/(Z$2+2))*(($C1973^(Z$2+2)-$H1973^(Z$2+2))/(ε_c1cd^(Z$2+2)))</f>
        <v/>
      </c>
      <c r="AA1973">
        <f>(INDIRECT("a_"&amp;AA$2)/(AA$2+2))*(($C1973^(AA$2+2)-$H1973^(AA$2+2))/(ε_c1cd^(AA$2+2)))</f>
        <v/>
      </c>
      <c r="AB1973">
        <f>(INDIRECT("a_"&amp;AB$2)/(AB$2+2))*(($C1973^(AB$2+2)-$H1973^(AB$2+2))/(ε_c1cd^(AB$2+2)))</f>
        <v/>
      </c>
      <c r="AC1973">
        <f>(INDIRECT("a_"&amp;AC$2)/(AC$2+2))*(($C1973^(AC$2+2)-$H1973^(AC$2+2))/(ε_c1cd^(AC$2+2)))</f>
        <v/>
      </c>
      <c r="AD1973">
        <f>(INDIRECT("a_"&amp;AD$2)/(AD$2+2))*(($C1973^(AD$2+2)-$H1973^(AD$2+2))/(ε_c1cd^(AD$2+2)))</f>
        <v/>
      </c>
      <c r="AE1973" s="111">
        <f>(b*f_cd/L1973)*SUM(U1973:Y1973)+SUM(Q1973:R1973)</f>
        <v/>
      </c>
      <c r="AF1973" s="112">
        <f>AE1973*(K1973-y+e)</f>
        <v/>
      </c>
      <c r="AG1973" s="113">
        <f>(b*f_cd/(L1973^2))*SUM(Z1973:AD1973)+SUM(S1973:T1973)-AF1973</f>
        <v/>
      </c>
      <c r="AH1973" s="114">
        <f>AG1973&lt;0</f>
        <v/>
      </c>
      <c r="AI1973" s="115">
        <f>IF(A1973=1,FALSE,(AND(AQ1973,AH1973,NOT(AI1972))))</f>
        <v/>
      </c>
      <c r="AJ1973" s="116">
        <f>(b*f_cd/L1973)*(a_1/2*J1973^2+a_2/3*J1973^3+a_3/4*J1973^4+a_4/5*J1973^5+a_5/6*J1973^6)+SUM(Q1973:R1973)</f>
        <v/>
      </c>
      <c r="AK1973">
        <f>AJ1973*(K1973-y+e)</f>
        <v/>
      </c>
      <c r="AL1973" s="118">
        <f>(b*f_cd/(L1973^2))*(a_1/3*J1973^3+a_2/4*J1973^4+a_3/5*J1973^5+a_4/6*J1973^6+a_5/7*J1973^7)+SUM(S1973:T1973)-AK1973</f>
        <v/>
      </c>
      <c r="AM1973" s="114">
        <f>AL1973&gt;0</f>
        <v/>
      </c>
      <c r="AN1973" s="115">
        <f>IF(A1973=1,FALSE,(AND(AQ1973,AM1973,NOT(AN1972))))</f>
        <v/>
      </c>
      <c r="AO1973">
        <f>IF(D1973=1,AND(AH1973,NOT(AI1973)),AND(AM1973,NOT(AN1973)))</f>
        <v/>
      </c>
      <c r="AP1973" s="119">
        <f>IF(D1973=1,AI1973,AN1973)</f>
        <v/>
      </c>
      <c r="AQ1973" s="125">
        <f>ABS(E1973)&lt;$AQ$2</f>
        <v/>
      </c>
      <c r="AS1973">
        <f>IF(AP1973,MAX(AS$3:AS1971)+1,"")</f>
        <v/>
      </c>
    </row>
    <row r="1974">
      <c r="A1974" t="n">
        <v>1884</v>
      </c>
      <c r="B1974" s="131">
        <f>IF(A1974=1,0,IF(AP1974,0.1*ε_cu1cd,0))</f>
        <v/>
      </c>
      <c r="C1974" s="131">
        <f>IF(A1974=1,0.1*ε_cu1cd,C1973+B1973)</f>
        <v/>
      </c>
      <c r="D1974" s="113">
        <f>IF('Нормальний переріз'!$D$68&gt;0,1,2)</f>
        <v/>
      </c>
      <c r="E1974" s="144">
        <f>IF(D1974=1,F1974,G1974)</f>
        <v/>
      </c>
      <c r="F1974" s="124">
        <f>IF(AI1973,0.11*ε_cu1cd,IF(AH1973,F1973*0.01,F1973))</f>
        <v/>
      </c>
      <c r="G1974" s="124">
        <f>IF(AP1973,-0.1*ε_cu1cd,IF(AM1973,G1973*0.01,G1973))</f>
        <v/>
      </c>
      <c r="H1974" s="113">
        <f>IF(A1974=1,E1974,IF(AO1973,H1973-E1973+E1974,IF(AP1973,0.8*H1973,H1973+E1974)))</f>
        <v/>
      </c>
      <c r="I1974" s="169">
        <f>(C1974-H1974)/h</f>
        <v/>
      </c>
      <c r="J1974">
        <f>C1974/(ε_c1cd)</f>
        <v/>
      </c>
      <c r="K1974">
        <f>C1974/I1974</f>
        <v/>
      </c>
      <c r="L1974" s="131">
        <f>I1974/(ε_c1cd)</f>
        <v/>
      </c>
      <c r="M1974">
        <f>I1974*(K1974-Z_s1)</f>
        <v/>
      </c>
      <c r="N1974">
        <f>I1974*(K1974-Z_s2)</f>
        <v/>
      </c>
      <c r="O1974">
        <f>E_s*M1974</f>
        <v/>
      </c>
      <c r="P1974">
        <f>E_s*N1974</f>
        <v/>
      </c>
      <c r="Q1974">
        <f>O1974*A_s1</f>
        <v/>
      </c>
      <c r="R1974">
        <f>P1974*A_s2</f>
        <v/>
      </c>
      <c r="S1974">
        <f>Q1974*($K1974-Z_s1)</f>
        <v/>
      </c>
      <c r="T1974">
        <f>R1974*($K1974-Z_s2)</f>
        <v/>
      </c>
      <c r="U1974">
        <f>(INDIRECT("a_"&amp;U$2)/(U$2+1))*(($C1974^(U$2+1)-$H1974^(U$2+1))/(ε_c1cd^(U$2+1)))</f>
        <v/>
      </c>
      <c r="V1974">
        <f>(INDIRECT("a_"&amp;V$2)/(V$2+1))*(($C1974^(V$2+1)-$H1974^(V$2+1))/(ε_c1cd^(V$2+1)))</f>
        <v/>
      </c>
      <c r="W1974">
        <f>(INDIRECT("a_"&amp;W$2)/(W$2+1))*(($C1974^(W$2+1)-$H1974^(W$2+1))/(ε_c1cd^(W$2+1)))</f>
        <v/>
      </c>
      <c r="X1974">
        <f>(INDIRECT("a_"&amp;X$2)/(X$2+1))*(($C1974^(X$2+1)-$H1974^(X$2+1))/(ε_c1cd^(X$2+1)))</f>
        <v/>
      </c>
      <c r="Y1974">
        <f>(INDIRECT("a_"&amp;Y$2)/(Y$2+1))*(($C1974^(Y$2+1)-$H1974^(Y$2+1))/(ε_c1cd^(Y$2+1)))</f>
        <v/>
      </c>
      <c r="Z1974">
        <f>(INDIRECT("a_"&amp;Z$2)/(Z$2+2))*(($C1974^(Z$2+2)-$H1974^(Z$2+2))/(ε_c1cd^(Z$2+2)))</f>
        <v/>
      </c>
      <c r="AA1974">
        <f>(INDIRECT("a_"&amp;AA$2)/(AA$2+2))*(($C1974^(AA$2+2)-$H1974^(AA$2+2))/(ε_c1cd^(AA$2+2)))</f>
        <v/>
      </c>
      <c r="AB1974">
        <f>(INDIRECT("a_"&amp;AB$2)/(AB$2+2))*(($C1974^(AB$2+2)-$H1974^(AB$2+2))/(ε_c1cd^(AB$2+2)))</f>
        <v/>
      </c>
      <c r="AC1974">
        <f>(INDIRECT("a_"&amp;AC$2)/(AC$2+2))*(($C1974^(AC$2+2)-$H1974^(AC$2+2))/(ε_c1cd^(AC$2+2)))</f>
        <v/>
      </c>
      <c r="AD1974">
        <f>(INDIRECT("a_"&amp;AD$2)/(AD$2+2))*(($C1974^(AD$2+2)-$H1974^(AD$2+2))/(ε_c1cd^(AD$2+2)))</f>
        <v/>
      </c>
      <c r="AE1974" s="111">
        <f>(b*f_cd/L1974)*SUM(U1974:Y1974)+SUM(Q1974:R1974)</f>
        <v/>
      </c>
      <c r="AF1974" s="112">
        <f>AE1974*(K1974-y+e)</f>
        <v/>
      </c>
      <c r="AG1974" s="113">
        <f>(b*f_cd/(L1974^2))*SUM(Z1974:AD1974)+SUM(S1974:T1974)-AF1974</f>
        <v/>
      </c>
      <c r="AH1974" s="114">
        <f>AG1974&lt;0</f>
        <v/>
      </c>
      <c r="AI1974" s="115">
        <f>IF(A1974=1,FALSE,(AND(AQ1974,AH1974,NOT(AI1973))))</f>
        <v/>
      </c>
      <c r="AJ1974" s="116">
        <f>(b*f_cd/L1974)*(a_1/2*J1974^2+a_2/3*J1974^3+a_3/4*J1974^4+a_4/5*J1974^5+a_5/6*J1974^6)+SUM(Q1974:R1974)</f>
        <v/>
      </c>
      <c r="AK1974">
        <f>AJ1974*(K1974-y+e)</f>
        <v/>
      </c>
      <c r="AL1974" s="118">
        <f>(b*f_cd/(L1974^2))*(a_1/3*J1974^3+a_2/4*J1974^4+a_3/5*J1974^5+a_4/6*J1974^6+a_5/7*J1974^7)+SUM(S1974:T1974)-AK1974</f>
        <v/>
      </c>
      <c r="AM1974" s="114">
        <f>AL1974&gt;0</f>
        <v/>
      </c>
      <c r="AN1974" s="115">
        <f>IF(A1974=1,FALSE,(AND(AQ1974,AM1974,NOT(AN1973))))</f>
        <v/>
      </c>
      <c r="AO1974">
        <f>IF(D1974=1,AND(AH1974,NOT(AI1974)),AND(AM1974,NOT(AN1974)))</f>
        <v/>
      </c>
      <c r="AP1974" s="119">
        <f>IF(D1974=1,AI1974,AN1974)</f>
        <v/>
      </c>
      <c r="AQ1974" s="125">
        <f>ABS(E1974)&lt;$AQ$2</f>
        <v/>
      </c>
      <c r="AS1974">
        <f>IF(AP1974,MAX(AS$3:AS1972)+1,"")</f>
        <v/>
      </c>
    </row>
    <row r="1975">
      <c r="A1975" t="n">
        <v>1885</v>
      </c>
      <c r="B1975" s="131">
        <f>IF(A1975=1,0,IF(AP1975,0.1*ε_cu1cd,0))</f>
        <v/>
      </c>
      <c r="C1975" s="131">
        <f>IF(A1975=1,0.1*ε_cu1cd,C1974+B1974)</f>
        <v/>
      </c>
      <c r="D1975" s="113">
        <f>IF('Нормальний переріз'!$D$68&gt;0,1,2)</f>
        <v/>
      </c>
      <c r="E1975" s="144">
        <f>IF(D1975=1,F1975,G1975)</f>
        <v/>
      </c>
      <c r="F1975" s="124">
        <f>IF(AI1974,0.11*ε_cu1cd,IF(AH1974,F1974*0.01,F1974))</f>
        <v/>
      </c>
      <c r="G1975" s="124">
        <f>IF(AP1974,-0.1*ε_cu1cd,IF(AM1974,G1974*0.01,G1974))</f>
        <v/>
      </c>
      <c r="H1975" s="113">
        <f>IF(A1975=1,E1975,IF(AO1974,H1974-E1974+E1975,IF(AP1974,0.8*H1974,H1974+E1975)))</f>
        <v/>
      </c>
      <c r="I1975" s="169">
        <f>(C1975-H1975)/h</f>
        <v/>
      </c>
      <c r="J1975">
        <f>C1975/(ε_c1cd)</f>
        <v/>
      </c>
      <c r="K1975">
        <f>C1975/I1975</f>
        <v/>
      </c>
      <c r="L1975" s="131">
        <f>I1975/(ε_c1cd)</f>
        <v/>
      </c>
      <c r="M1975">
        <f>I1975*(K1975-Z_s1)</f>
        <v/>
      </c>
      <c r="N1975">
        <f>I1975*(K1975-Z_s2)</f>
        <v/>
      </c>
      <c r="O1975">
        <f>E_s*M1975</f>
        <v/>
      </c>
      <c r="P1975">
        <f>E_s*N1975</f>
        <v/>
      </c>
      <c r="Q1975">
        <f>O1975*A_s1</f>
        <v/>
      </c>
      <c r="R1975">
        <f>P1975*A_s2</f>
        <v/>
      </c>
      <c r="S1975">
        <f>Q1975*($K1975-Z_s1)</f>
        <v/>
      </c>
      <c r="T1975">
        <f>R1975*($K1975-Z_s2)</f>
        <v/>
      </c>
      <c r="U1975">
        <f>(INDIRECT("a_"&amp;U$2)/(U$2+1))*(($C1975^(U$2+1)-$H1975^(U$2+1))/(ε_c1cd^(U$2+1)))</f>
        <v/>
      </c>
      <c r="V1975">
        <f>(INDIRECT("a_"&amp;V$2)/(V$2+1))*(($C1975^(V$2+1)-$H1975^(V$2+1))/(ε_c1cd^(V$2+1)))</f>
        <v/>
      </c>
      <c r="W1975">
        <f>(INDIRECT("a_"&amp;W$2)/(W$2+1))*(($C1975^(W$2+1)-$H1975^(W$2+1))/(ε_c1cd^(W$2+1)))</f>
        <v/>
      </c>
      <c r="X1975">
        <f>(INDIRECT("a_"&amp;X$2)/(X$2+1))*(($C1975^(X$2+1)-$H1975^(X$2+1))/(ε_c1cd^(X$2+1)))</f>
        <v/>
      </c>
      <c r="Y1975">
        <f>(INDIRECT("a_"&amp;Y$2)/(Y$2+1))*(($C1975^(Y$2+1)-$H1975^(Y$2+1))/(ε_c1cd^(Y$2+1)))</f>
        <v/>
      </c>
      <c r="Z1975">
        <f>(INDIRECT("a_"&amp;Z$2)/(Z$2+2))*(($C1975^(Z$2+2)-$H1975^(Z$2+2))/(ε_c1cd^(Z$2+2)))</f>
        <v/>
      </c>
      <c r="AA1975">
        <f>(INDIRECT("a_"&amp;AA$2)/(AA$2+2))*(($C1975^(AA$2+2)-$H1975^(AA$2+2))/(ε_c1cd^(AA$2+2)))</f>
        <v/>
      </c>
      <c r="AB1975">
        <f>(INDIRECT("a_"&amp;AB$2)/(AB$2+2))*(($C1975^(AB$2+2)-$H1975^(AB$2+2))/(ε_c1cd^(AB$2+2)))</f>
        <v/>
      </c>
      <c r="AC1975">
        <f>(INDIRECT("a_"&amp;AC$2)/(AC$2+2))*(($C1975^(AC$2+2)-$H1975^(AC$2+2))/(ε_c1cd^(AC$2+2)))</f>
        <v/>
      </c>
      <c r="AD1975">
        <f>(INDIRECT("a_"&amp;AD$2)/(AD$2+2))*(($C1975^(AD$2+2)-$H1975^(AD$2+2))/(ε_c1cd^(AD$2+2)))</f>
        <v/>
      </c>
      <c r="AE1975" s="111">
        <f>(b*f_cd/L1975)*SUM(U1975:Y1975)+SUM(Q1975:R1975)</f>
        <v/>
      </c>
      <c r="AF1975" s="112">
        <f>AE1975*(K1975-y+e)</f>
        <v/>
      </c>
      <c r="AG1975" s="113">
        <f>(b*f_cd/(L1975^2))*SUM(Z1975:AD1975)+SUM(S1975:T1975)-AF1975</f>
        <v/>
      </c>
      <c r="AH1975" s="114">
        <f>AG1975&lt;0</f>
        <v/>
      </c>
      <c r="AI1975" s="115">
        <f>IF(A1975=1,FALSE,(AND(AQ1975,AH1975,NOT(AI1974))))</f>
        <v/>
      </c>
      <c r="AJ1975" s="116">
        <f>(b*f_cd/L1975)*(a_1/2*J1975^2+a_2/3*J1975^3+a_3/4*J1975^4+a_4/5*J1975^5+a_5/6*J1975^6)+SUM(Q1975:R1975)</f>
        <v/>
      </c>
      <c r="AK1975">
        <f>AJ1975*(K1975-y+e)</f>
        <v/>
      </c>
      <c r="AL1975" s="118">
        <f>(b*f_cd/(L1975^2))*(a_1/3*J1975^3+a_2/4*J1975^4+a_3/5*J1975^5+a_4/6*J1975^6+a_5/7*J1975^7)+SUM(S1975:T1975)-AK1975</f>
        <v/>
      </c>
      <c r="AM1975" s="114">
        <f>AL1975&gt;0</f>
        <v/>
      </c>
      <c r="AN1975" s="115">
        <f>IF(A1975=1,FALSE,(AND(AQ1975,AM1975,NOT(AN1974))))</f>
        <v/>
      </c>
      <c r="AO1975">
        <f>IF(D1975=1,AND(AH1975,NOT(AI1975)),AND(AM1975,NOT(AN1975)))</f>
        <v/>
      </c>
      <c r="AP1975" s="119">
        <f>IF(D1975=1,AI1975,AN1975)</f>
        <v/>
      </c>
      <c r="AQ1975" s="125">
        <f>ABS(E1975)&lt;$AQ$2</f>
        <v/>
      </c>
      <c r="AS1975">
        <f>IF(AP1975,MAX(AS$3:AS1973)+1,"")</f>
        <v/>
      </c>
    </row>
    <row r="1976">
      <c r="A1976" t="n">
        <v>1886</v>
      </c>
      <c r="B1976" s="131">
        <f>IF(A1976=1,0,IF(AP1976,0.1*ε_cu1cd,0))</f>
        <v/>
      </c>
      <c r="C1976" s="131">
        <f>IF(A1976=1,0.1*ε_cu1cd,C1975+B1975)</f>
        <v/>
      </c>
      <c r="D1976" s="113">
        <f>IF('Нормальний переріз'!$D$68&gt;0,1,2)</f>
        <v/>
      </c>
      <c r="E1976" s="144">
        <f>IF(D1976=1,F1976,G1976)</f>
        <v/>
      </c>
      <c r="F1976" s="124">
        <f>IF(AI1975,0.11*ε_cu1cd,IF(AH1975,F1975*0.01,F1975))</f>
        <v/>
      </c>
      <c r="G1976" s="124">
        <f>IF(AP1975,-0.1*ε_cu1cd,IF(AM1975,G1975*0.01,G1975))</f>
        <v/>
      </c>
      <c r="H1976" s="113">
        <f>IF(A1976=1,E1976,IF(AO1975,H1975-E1975+E1976,IF(AP1975,0.8*H1975,H1975+E1976)))</f>
        <v/>
      </c>
      <c r="I1976" s="169">
        <f>(C1976-H1976)/h</f>
        <v/>
      </c>
      <c r="J1976">
        <f>C1976/(ε_c1cd)</f>
        <v/>
      </c>
      <c r="K1976">
        <f>C1976/I1976</f>
        <v/>
      </c>
      <c r="L1976" s="131">
        <f>I1976/(ε_c1cd)</f>
        <v/>
      </c>
      <c r="M1976">
        <f>I1976*(K1976-Z_s1)</f>
        <v/>
      </c>
      <c r="N1976">
        <f>I1976*(K1976-Z_s2)</f>
        <v/>
      </c>
      <c r="O1976">
        <f>E_s*M1976</f>
        <v/>
      </c>
      <c r="P1976">
        <f>E_s*N1976</f>
        <v/>
      </c>
      <c r="Q1976">
        <f>O1976*A_s1</f>
        <v/>
      </c>
      <c r="R1976">
        <f>P1976*A_s2</f>
        <v/>
      </c>
      <c r="S1976">
        <f>Q1976*($K1976-Z_s1)</f>
        <v/>
      </c>
      <c r="T1976">
        <f>R1976*($K1976-Z_s2)</f>
        <v/>
      </c>
      <c r="U1976">
        <f>(INDIRECT("a_"&amp;U$2)/(U$2+1))*(($C1976^(U$2+1)-$H1976^(U$2+1))/(ε_c1cd^(U$2+1)))</f>
        <v/>
      </c>
      <c r="V1976">
        <f>(INDIRECT("a_"&amp;V$2)/(V$2+1))*(($C1976^(V$2+1)-$H1976^(V$2+1))/(ε_c1cd^(V$2+1)))</f>
        <v/>
      </c>
      <c r="W1976">
        <f>(INDIRECT("a_"&amp;W$2)/(W$2+1))*(($C1976^(W$2+1)-$H1976^(W$2+1))/(ε_c1cd^(W$2+1)))</f>
        <v/>
      </c>
      <c r="X1976">
        <f>(INDIRECT("a_"&amp;X$2)/(X$2+1))*(($C1976^(X$2+1)-$H1976^(X$2+1))/(ε_c1cd^(X$2+1)))</f>
        <v/>
      </c>
      <c r="Y1976">
        <f>(INDIRECT("a_"&amp;Y$2)/(Y$2+1))*(($C1976^(Y$2+1)-$H1976^(Y$2+1))/(ε_c1cd^(Y$2+1)))</f>
        <v/>
      </c>
      <c r="Z1976">
        <f>(INDIRECT("a_"&amp;Z$2)/(Z$2+2))*(($C1976^(Z$2+2)-$H1976^(Z$2+2))/(ε_c1cd^(Z$2+2)))</f>
        <v/>
      </c>
      <c r="AA1976">
        <f>(INDIRECT("a_"&amp;AA$2)/(AA$2+2))*(($C1976^(AA$2+2)-$H1976^(AA$2+2))/(ε_c1cd^(AA$2+2)))</f>
        <v/>
      </c>
      <c r="AB1976">
        <f>(INDIRECT("a_"&amp;AB$2)/(AB$2+2))*(($C1976^(AB$2+2)-$H1976^(AB$2+2))/(ε_c1cd^(AB$2+2)))</f>
        <v/>
      </c>
      <c r="AC1976">
        <f>(INDIRECT("a_"&amp;AC$2)/(AC$2+2))*(($C1976^(AC$2+2)-$H1976^(AC$2+2))/(ε_c1cd^(AC$2+2)))</f>
        <v/>
      </c>
      <c r="AD1976">
        <f>(INDIRECT("a_"&amp;AD$2)/(AD$2+2))*(($C1976^(AD$2+2)-$H1976^(AD$2+2))/(ε_c1cd^(AD$2+2)))</f>
        <v/>
      </c>
      <c r="AE1976" s="111">
        <f>(b*f_cd/L1976)*SUM(U1976:Y1976)+SUM(Q1976:R1976)</f>
        <v/>
      </c>
      <c r="AF1976" s="112">
        <f>AE1976*(K1976-y+e)</f>
        <v/>
      </c>
      <c r="AG1976" s="113">
        <f>(b*f_cd/(L1976^2))*SUM(Z1976:AD1976)+SUM(S1976:T1976)-AF1976</f>
        <v/>
      </c>
      <c r="AH1976" s="114">
        <f>AG1976&lt;0</f>
        <v/>
      </c>
      <c r="AI1976" s="115">
        <f>IF(A1976=1,FALSE,(AND(AQ1976,AH1976,NOT(AI1975))))</f>
        <v/>
      </c>
      <c r="AJ1976" s="116">
        <f>(b*f_cd/L1976)*(a_1/2*J1976^2+a_2/3*J1976^3+a_3/4*J1976^4+a_4/5*J1976^5+a_5/6*J1976^6)+SUM(Q1976:R1976)</f>
        <v/>
      </c>
      <c r="AK1976">
        <f>AJ1976*(K1976-y+e)</f>
        <v/>
      </c>
      <c r="AL1976" s="118">
        <f>(b*f_cd/(L1976^2))*(a_1/3*J1976^3+a_2/4*J1976^4+a_3/5*J1976^5+a_4/6*J1976^6+a_5/7*J1976^7)+SUM(S1976:T1976)-AK1976</f>
        <v/>
      </c>
      <c r="AM1976" s="114">
        <f>AL1976&gt;0</f>
        <v/>
      </c>
      <c r="AN1976" s="115">
        <f>IF(A1976=1,FALSE,(AND(AQ1976,AM1976,NOT(AN1975))))</f>
        <v/>
      </c>
      <c r="AO1976">
        <f>IF(D1976=1,AND(AH1976,NOT(AI1976)),AND(AM1976,NOT(AN1976)))</f>
        <v/>
      </c>
      <c r="AP1976" s="119">
        <f>IF(D1976=1,AI1976,AN1976)</f>
        <v/>
      </c>
      <c r="AQ1976" s="125">
        <f>ABS(E1976)&lt;$AQ$2</f>
        <v/>
      </c>
      <c r="AS1976">
        <f>IF(AP1976,MAX(AS$3:AS1974)+1,"")</f>
        <v/>
      </c>
    </row>
    <row r="1977">
      <c r="A1977" t="n">
        <v>1887</v>
      </c>
      <c r="B1977" s="131">
        <f>IF(A1977=1,0,IF(AP1977,0.1*ε_cu1cd,0))</f>
        <v/>
      </c>
      <c r="C1977" s="131">
        <f>IF(A1977=1,0.1*ε_cu1cd,C1976+B1976)</f>
        <v/>
      </c>
      <c r="D1977" s="113">
        <f>IF('Нормальний переріз'!$D$68&gt;0,1,2)</f>
        <v/>
      </c>
      <c r="E1977" s="144">
        <f>IF(D1977=1,F1977,G1977)</f>
        <v/>
      </c>
      <c r="F1977" s="124">
        <f>IF(AI1976,0.11*ε_cu1cd,IF(AH1976,F1976*0.01,F1976))</f>
        <v/>
      </c>
      <c r="G1977" s="124">
        <f>IF(AP1976,-0.1*ε_cu1cd,IF(AM1976,G1976*0.01,G1976))</f>
        <v/>
      </c>
      <c r="H1977" s="113">
        <f>IF(A1977=1,E1977,IF(AO1976,H1976-E1976+E1977,IF(AP1976,0.8*H1976,H1976+E1977)))</f>
        <v/>
      </c>
      <c r="I1977" s="169">
        <f>(C1977-H1977)/h</f>
        <v/>
      </c>
      <c r="J1977">
        <f>C1977/(ε_c1cd)</f>
        <v/>
      </c>
      <c r="K1977">
        <f>C1977/I1977</f>
        <v/>
      </c>
      <c r="L1977" s="131">
        <f>I1977/(ε_c1cd)</f>
        <v/>
      </c>
      <c r="M1977">
        <f>I1977*(K1977-Z_s1)</f>
        <v/>
      </c>
      <c r="N1977">
        <f>I1977*(K1977-Z_s2)</f>
        <v/>
      </c>
      <c r="O1977">
        <f>E_s*M1977</f>
        <v/>
      </c>
      <c r="P1977">
        <f>E_s*N1977</f>
        <v/>
      </c>
      <c r="Q1977">
        <f>O1977*A_s1</f>
        <v/>
      </c>
      <c r="R1977">
        <f>P1977*A_s2</f>
        <v/>
      </c>
      <c r="S1977">
        <f>Q1977*($K1977-Z_s1)</f>
        <v/>
      </c>
      <c r="T1977">
        <f>R1977*($K1977-Z_s2)</f>
        <v/>
      </c>
      <c r="U1977">
        <f>(INDIRECT("a_"&amp;U$2)/(U$2+1))*(($C1977^(U$2+1)-$H1977^(U$2+1))/(ε_c1cd^(U$2+1)))</f>
        <v/>
      </c>
      <c r="V1977">
        <f>(INDIRECT("a_"&amp;V$2)/(V$2+1))*(($C1977^(V$2+1)-$H1977^(V$2+1))/(ε_c1cd^(V$2+1)))</f>
        <v/>
      </c>
      <c r="W1977">
        <f>(INDIRECT("a_"&amp;W$2)/(W$2+1))*(($C1977^(W$2+1)-$H1977^(W$2+1))/(ε_c1cd^(W$2+1)))</f>
        <v/>
      </c>
      <c r="X1977">
        <f>(INDIRECT("a_"&amp;X$2)/(X$2+1))*(($C1977^(X$2+1)-$H1977^(X$2+1))/(ε_c1cd^(X$2+1)))</f>
        <v/>
      </c>
      <c r="Y1977">
        <f>(INDIRECT("a_"&amp;Y$2)/(Y$2+1))*(($C1977^(Y$2+1)-$H1977^(Y$2+1))/(ε_c1cd^(Y$2+1)))</f>
        <v/>
      </c>
      <c r="Z1977">
        <f>(INDIRECT("a_"&amp;Z$2)/(Z$2+2))*(($C1977^(Z$2+2)-$H1977^(Z$2+2))/(ε_c1cd^(Z$2+2)))</f>
        <v/>
      </c>
      <c r="AA1977">
        <f>(INDIRECT("a_"&amp;AA$2)/(AA$2+2))*(($C1977^(AA$2+2)-$H1977^(AA$2+2))/(ε_c1cd^(AA$2+2)))</f>
        <v/>
      </c>
      <c r="AB1977">
        <f>(INDIRECT("a_"&amp;AB$2)/(AB$2+2))*(($C1977^(AB$2+2)-$H1977^(AB$2+2))/(ε_c1cd^(AB$2+2)))</f>
        <v/>
      </c>
      <c r="AC1977">
        <f>(INDIRECT("a_"&amp;AC$2)/(AC$2+2))*(($C1977^(AC$2+2)-$H1977^(AC$2+2))/(ε_c1cd^(AC$2+2)))</f>
        <v/>
      </c>
      <c r="AD1977">
        <f>(INDIRECT("a_"&amp;AD$2)/(AD$2+2))*(($C1977^(AD$2+2)-$H1977^(AD$2+2))/(ε_c1cd^(AD$2+2)))</f>
        <v/>
      </c>
      <c r="AE1977" s="111">
        <f>(b*f_cd/L1977)*SUM(U1977:Y1977)+SUM(Q1977:R1977)</f>
        <v/>
      </c>
      <c r="AF1977" s="112">
        <f>AE1977*(K1977-y+e)</f>
        <v/>
      </c>
      <c r="AG1977" s="113">
        <f>(b*f_cd/(L1977^2))*SUM(Z1977:AD1977)+SUM(S1977:T1977)-AF1977</f>
        <v/>
      </c>
      <c r="AH1977" s="114">
        <f>AG1977&lt;0</f>
        <v/>
      </c>
      <c r="AI1977" s="115">
        <f>IF(A1977=1,FALSE,(AND(AQ1977,AH1977,NOT(AI1976))))</f>
        <v/>
      </c>
      <c r="AJ1977" s="116">
        <f>(b*f_cd/L1977)*(a_1/2*J1977^2+a_2/3*J1977^3+a_3/4*J1977^4+a_4/5*J1977^5+a_5/6*J1977^6)+SUM(Q1977:R1977)</f>
        <v/>
      </c>
      <c r="AK1977">
        <f>AJ1977*(K1977-y+e)</f>
        <v/>
      </c>
      <c r="AL1977" s="118">
        <f>(b*f_cd/(L1977^2))*(a_1/3*J1977^3+a_2/4*J1977^4+a_3/5*J1977^5+a_4/6*J1977^6+a_5/7*J1977^7)+SUM(S1977:T1977)-AK1977</f>
        <v/>
      </c>
      <c r="AM1977" s="114">
        <f>AL1977&gt;0</f>
        <v/>
      </c>
      <c r="AN1977" s="115">
        <f>IF(A1977=1,FALSE,(AND(AQ1977,AM1977,NOT(AN1976))))</f>
        <v/>
      </c>
      <c r="AO1977">
        <f>IF(D1977=1,AND(AH1977,NOT(AI1977)),AND(AM1977,NOT(AN1977)))</f>
        <v/>
      </c>
      <c r="AP1977" s="119">
        <f>IF(D1977=1,AI1977,AN1977)</f>
        <v/>
      </c>
      <c r="AQ1977" s="125">
        <f>ABS(E1977)&lt;$AQ$2</f>
        <v/>
      </c>
      <c r="AS1977">
        <f>IF(AP1977,MAX(AS$3:AS1975)+1,"")</f>
        <v/>
      </c>
    </row>
    <row r="1978">
      <c r="A1978" t="n">
        <v>1888</v>
      </c>
      <c r="B1978" s="131">
        <f>IF(A1978=1,0,IF(AP1978,0.1*ε_cu1cd,0))</f>
        <v/>
      </c>
      <c r="C1978" s="131">
        <f>IF(A1978=1,0.1*ε_cu1cd,C1977+B1977)</f>
        <v/>
      </c>
      <c r="D1978" s="113">
        <f>IF('Нормальний переріз'!$D$68&gt;0,1,2)</f>
        <v/>
      </c>
      <c r="E1978" s="144">
        <f>IF(D1978=1,F1978,G1978)</f>
        <v/>
      </c>
      <c r="F1978" s="124">
        <f>IF(AI1977,0.11*ε_cu1cd,IF(AH1977,F1977*0.01,F1977))</f>
        <v/>
      </c>
      <c r="G1978" s="124">
        <f>IF(AP1977,-0.1*ε_cu1cd,IF(AM1977,G1977*0.01,G1977))</f>
        <v/>
      </c>
      <c r="H1978" s="113">
        <f>IF(A1978=1,E1978,IF(AO1977,H1977-E1977+E1978,IF(AP1977,0.8*H1977,H1977+E1978)))</f>
        <v/>
      </c>
      <c r="I1978" s="169">
        <f>(C1978-H1978)/h</f>
        <v/>
      </c>
      <c r="J1978">
        <f>C1978/(ε_c1cd)</f>
        <v/>
      </c>
      <c r="K1978">
        <f>C1978/I1978</f>
        <v/>
      </c>
      <c r="L1978" s="131">
        <f>I1978/(ε_c1cd)</f>
        <v/>
      </c>
      <c r="M1978">
        <f>I1978*(K1978-Z_s1)</f>
        <v/>
      </c>
      <c r="N1978">
        <f>I1978*(K1978-Z_s2)</f>
        <v/>
      </c>
      <c r="O1978">
        <f>E_s*M1978</f>
        <v/>
      </c>
      <c r="P1978">
        <f>E_s*N1978</f>
        <v/>
      </c>
      <c r="Q1978">
        <f>O1978*A_s1</f>
        <v/>
      </c>
      <c r="R1978">
        <f>P1978*A_s2</f>
        <v/>
      </c>
      <c r="S1978">
        <f>Q1978*($K1978-Z_s1)</f>
        <v/>
      </c>
      <c r="T1978">
        <f>R1978*($K1978-Z_s2)</f>
        <v/>
      </c>
      <c r="U1978">
        <f>(INDIRECT("a_"&amp;U$2)/(U$2+1))*(($C1978^(U$2+1)-$H1978^(U$2+1))/(ε_c1cd^(U$2+1)))</f>
        <v/>
      </c>
      <c r="V1978">
        <f>(INDIRECT("a_"&amp;V$2)/(V$2+1))*(($C1978^(V$2+1)-$H1978^(V$2+1))/(ε_c1cd^(V$2+1)))</f>
        <v/>
      </c>
      <c r="W1978">
        <f>(INDIRECT("a_"&amp;W$2)/(W$2+1))*(($C1978^(W$2+1)-$H1978^(W$2+1))/(ε_c1cd^(W$2+1)))</f>
        <v/>
      </c>
      <c r="X1978">
        <f>(INDIRECT("a_"&amp;X$2)/(X$2+1))*(($C1978^(X$2+1)-$H1978^(X$2+1))/(ε_c1cd^(X$2+1)))</f>
        <v/>
      </c>
      <c r="Y1978">
        <f>(INDIRECT("a_"&amp;Y$2)/(Y$2+1))*(($C1978^(Y$2+1)-$H1978^(Y$2+1))/(ε_c1cd^(Y$2+1)))</f>
        <v/>
      </c>
      <c r="Z1978">
        <f>(INDIRECT("a_"&amp;Z$2)/(Z$2+2))*(($C1978^(Z$2+2)-$H1978^(Z$2+2))/(ε_c1cd^(Z$2+2)))</f>
        <v/>
      </c>
      <c r="AA1978">
        <f>(INDIRECT("a_"&amp;AA$2)/(AA$2+2))*(($C1978^(AA$2+2)-$H1978^(AA$2+2))/(ε_c1cd^(AA$2+2)))</f>
        <v/>
      </c>
      <c r="AB1978">
        <f>(INDIRECT("a_"&amp;AB$2)/(AB$2+2))*(($C1978^(AB$2+2)-$H1978^(AB$2+2))/(ε_c1cd^(AB$2+2)))</f>
        <v/>
      </c>
      <c r="AC1978">
        <f>(INDIRECT("a_"&amp;AC$2)/(AC$2+2))*(($C1978^(AC$2+2)-$H1978^(AC$2+2))/(ε_c1cd^(AC$2+2)))</f>
        <v/>
      </c>
      <c r="AD1978">
        <f>(INDIRECT("a_"&amp;AD$2)/(AD$2+2))*(($C1978^(AD$2+2)-$H1978^(AD$2+2))/(ε_c1cd^(AD$2+2)))</f>
        <v/>
      </c>
      <c r="AE1978" s="111">
        <f>(b*f_cd/L1978)*SUM(U1978:Y1978)+SUM(Q1978:R1978)</f>
        <v/>
      </c>
      <c r="AF1978" s="112">
        <f>AE1978*(K1978-y+e)</f>
        <v/>
      </c>
      <c r="AG1978" s="113">
        <f>(b*f_cd/(L1978^2))*SUM(Z1978:AD1978)+SUM(S1978:T1978)-AF1978</f>
        <v/>
      </c>
      <c r="AH1978" s="114">
        <f>AG1978&lt;0</f>
        <v/>
      </c>
      <c r="AI1978" s="115">
        <f>IF(A1978=1,FALSE,(AND(AQ1978,AH1978,NOT(AI1977))))</f>
        <v/>
      </c>
      <c r="AJ1978" s="116">
        <f>(b*f_cd/L1978)*(a_1/2*J1978^2+a_2/3*J1978^3+a_3/4*J1978^4+a_4/5*J1978^5+a_5/6*J1978^6)+SUM(Q1978:R1978)</f>
        <v/>
      </c>
      <c r="AK1978">
        <f>AJ1978*(K1978-y+e)</f>
        <v/>
      </c>
      <c r="AL1978" s="118">
        <f>(b*f_cd/(L1978^2))*(a_1/3*J1978^3+a_2/4*J1978^4+a_3/5*J1978^5+a_4/6*J1978^6+a_5/7*J1978^7)+SUM(S1978:T1978)-AK1978</f>
        <v/>
      </c>
      <c r="AM1978" s="114">
        <f>AL1978&gt;0</f>
        <v/>
      </c>
      <c r="AN1978" s="115">
        <f>IF(A1978=1,FALSE,(AND(AQ1978,AM1978,NOT(AN1977))))</f>
        <v/>
      </c>
      <c r="AO1978">
        <f>IF(D1978=1,AND(AH1978,NOT(AI1978)),AND(AM1978,NOT(AN1978)))</f>
        <v/>
      </c>
      <c r="AP1978" s="119">
        <f>IF(D1978=1,AI1978,AN1978)</f>
        <v/>
      </c>
      <c r="AQ1978" s="125">
        <f>ABS(E1978)&lt;$AQ$2</f>
        <v/>
      </c>
      <c r="AS1978">
        <f>IF(AP1978,MAX(AS$3:AS1976)+1,"")</f>
        <v/>
      </c>
    </row>
    <row r="1979">
      <c r="A1979" t="n">
        <v>1889</v>
      </c>
      <c r="B1979" s="131">
        <f>IF(A1979=1,0,IF(AP1979,0.1*ε_cu1cd,0))</f>
        <v/>
      </c>
      <c r="C1979" s="131">
        <f>IF(A1979=1,0.1*ε_cu1cd,C1978+B1978)</f>
        <v/>
      </c>
      <c r="D1979" s="113">
        <f>IF('Нормальний переріз'!$D$68&gt;0,1,2)</f>
        <v/>
      </c>
      <c r="E1979" s="144">
        <f>IF(D1979=1,F1979,G1979)</f>
        <v/>
      </c>
      <c r="F1979" s="124">
        <f>IF(AI1978,0.11*ε_cu1cd,IF(AH1978,F1978*0.01,F1978))</f>
        <v/>
      </c>
      <c r="G1979" s="124">
        <f>IF(AP1978,-0.1*ε_cu1cd,IF(AM1978,G1978*0.01,G1978))</f>
        <v/>
      </c>
      <c r="H1979" s="113">
        <f>IF(A1979=1,E1979,IF(AO1978,H1978-E1978+E1979,IF(AP1978,0.8*H1978,H1978+E1979)))</f>
        <v/>
      </c>
      <c r="I1979" s="169">
        <f>(C1979-H1979)/h</f>
        <v/>
      </c>
      <c r="J1979">
        <f>C1979/(ε_c1cd)</f>
        <v/>
      </c>
      <c r="K1979">
        <f>C1979/I1979</f>
        <v/>
      </c>
      <c r="L1979" s="131">
        <f>I1979/(ε_c1cd)</f>
        <v/>
      </c>
      <c r="M1979">
        <f>I1979*(K1979-Z_s1)</f>
        <v/>
      </c>
      <c r="N1979">
        <f>I1979*(K1979-Z_s2)</f>
        <v/>
      </c>
      <c r="O1979">
        <f>E_s*M1979</f>
        <v/>
      </c>
      <c r="P1979">
        <f>E_s*N1979</f>
        <v/>
      </c>
      <c r="Q1979">
        <f>O1979*A_s1</f>
        <v/>
      </c>
      <c r="R1979">
        <f>P1979*A_s2</f>
        <v/>
      </c>
      <c r="S1979">
        <f>Q1979*($K1979-Z_s1)</f>
        <v/>
      </c>
      <c r="T1979">
        <f>R1979*($K1979-Z_s2)</f>
        <v/>
      </c>
      <c r="U1979">
        <f>(INDIRECT("a_"&amp;U$2)/(U$2+1))*(($C1979^(U$2+1)-$H1979^(U$2+1))/(ε_c1cd^(U$2+1)))</f>
        <v/>
      </c>
      <c r="V1979">
        <f>(INDIRECT("a_"&amp;V$2)/(V$2+1))*(($C1979^(V$2+1)-$H1979^(V$2+1))/(ε_c1cd^(V$2+1)))</f>
        <v/>
      </c>
      <c r="W1979">
        <f>(INDIRECT("a_"&amp;W$2)/(W$2+1))*(($C1979^(W$2+1)-$H1979^(W$2+1))/(ε_c1cd^(W$2+1)))</f>
        <v/>
      </c>
      <c r="X1979">
        <f>(INDIRECT("a_"&amp;X$2)/(X$2+1))*(($C1979^(X$2+1)-$H1979^(X$2+1))/(ε_c1cd^(X$2+1)))</f>
        <v/>
      </c>
      <c r="Y1979">
        <f>(INDIRECT("a_"&amp;Y$2)/(Y$2+1))*(($C1979^(Y$2+1)-$H1979^(Y$2+1))/(ε_c1cd^(Y$2+1)))</f>
        <v/>
      </c>
      <c r="Z1979">
        <f>(INDIRECT("a_"&amp;Z$2)/(Z$2+2))*(($C1979^(Z$2+2)-$H1979^(Z$2+2))/(ε_c1cd^(Z$2+2)))</f>
        <v/>
      </c>
      <c r="AA1979">
        <f>(INDIRECT("a_"&amp;AA$2)/(AA$2+2))*(($C1979^(AA$2+2)-$H1979^(AA$2+2))/(ε_c1cd^(AA$2+2)))</f>
        <v/>
      </c>
      <c r="AB1979">
        <f>(INDIRECT("a_"&amp;AB$2)/(AB$2+2))*(($C1979^(AB$2+2)-$H1979^(AB$2+2))/(ε_c1cd^(AB$2+2)))</f>
        <v/>
      </c>
      <c r="AC1979">
        <f>(INDIRECT("a_"&amp;AC$2)/(AC$2+2))*(($C1979^(AC$2+2)-$H1979^(AC$2+2))/(ε_c1cd^(AC$2+2)))</f>
        <v/>
      </c>
      <c r="AD1979">
        <f>(INDIRECT("a_"&amp;AD$2)/(AD$2+2))*(($C1979^(AD$2+2)-$H1979^(AD$2+2))/(ε_c1cd^(AD$2+2)))</f>
        <v/>
      </c>
      <c r="AE1979" s="111">
        <f>(b*f_cd/L1979)*SUM(U1979:Y1979)+SUM(Q1979:R1979)</f>
        <v/>
      </c>
      <c r="AF1979" s="112">
        <f>AE1979*(K1979-y+e)</f>
        <v/>
      </c>
      <c r="AG1979" s="113">
        <f>(b*f_cd/(L1979^2))*SUM(Z1979:AD1979)+SUM(S1979:T1979)-AF1979</f>
        <v/>
      </c>
      <c r="AH1979" s="114">
        <f>AG1979&lt;0</f>
        <v/>
      </c>
      <c r="AI1979" s="115">
        <f>IF(A1979=1,FALSE,(AND(AQ1979,AH1979,NOT(AI1978))))</f>
        <v/>
      </c>
      <c r="AJ1979" s="116">
        <f>(b*f_cd/L1979)*(a_1/2*J1979^2+a_2/3*J1979^3+a_3/4*J1979^4+a_4/5*J1979^5+a_5/6*J1979^6)+SUM(Q1979:R1979)</f>
        <v/>
      </c>
      <c r="AK1979">
        <f>AJ1979*(K1979-y+e)</f>
        <v/>
      </c>
      <c r="AL1979" s="118">
        <f>(b*f_cd/(L1979^2))*(a_1/3*J1979^3+a_2/4*J1979^4+a_3/5*J1979^5+a_4/6*J1979^6+a_5/7*J1979^7)+SUM(S1979:T1979)-AK1979</f>
        <v/>
      </c>
      <c r="AM1979" s="114">
        <f>AL1979&gt;0</f>
        <v/>
      </c>
      <c r="AN1979" s="115">
        <f>IF(A1979=1,FALSE,(AND(AQ1979,AM1979,NOT(AN1978))))</f>
        <v/>
      </c>
      <c r="AO1979">
        <f>IF(D1979=1,AND(AH1979,NOT(AI1979)),AND(AM1979,NOT(AN1979)))</f>
        <v/>
      </c>
      <c r="AP1979" s="119">
        <f>IF(D1979=1,AI1979,AN1979)</f>
        <v/>
      </c>
      <c r="AQ1979" s="125">
        <f>ABS(E1979)&lt;$AQ$2</f>
        <v/>
      </c>
      <c r="AS1979">
        <f>IF(AP1979,MAX(AS$3:AS1977)+1,"")</f>
        <v/>
      </c>
    </row>
    <row r="1980">
      <c r="A1980" t="n">
        <v>1890</v>
      </c>
      <c r="B1980" s="131">
        <f>IF(A1980=1,0,IF(AP1980,0.1*ε_cu1cd,0))</f>
        <v/>
      </c>
      <c r="C1980" s="131">
        <f>IF(A1980=1,0.1*ε_cu1cd,C1979+B1979)</f>
        <v/>
      </c>
      <c r="D1980" s="113">
        <f>IF('Нормальний переріз'!$D$68&gt;0,1,2)</f>
        <v/>
      </c>
      <c r="E1980" s="144">
        <f>IF(D1980=1,F1980,G1980)</f>
        <v/>
      </c>
      <c r="F1980" s="124">
        <f>IF(AI1979,0.11*ε_cu1cd,IF(AH1979,F1979*0.01,F1979))</f>
        <v/>
      </c>
      <c r="G1980" s="124">
        <f>IF(AP1979,-0.1*ε_cu1cd,IF(AM1979,G1979*0.01,G1979))</f>
        <v/>
      </c>
      <c r="H1980" s="113">
        <f>IF(A1980=1,E1980,IF(AO1979,H1979-E1979+E1980,IF(AP1979,0.8*H1979,H1979+E1980)))</f>
        <v/>
      </c>
      <c r="I1980" s="169">
        <f>(C1980-H1980)/h</f>
        <v/>
      </c>
      <c r="J1980">
        <f>C1980/(ε_c1cd)</f>
        <v/>
      </c>
      <c r="K1980">
        <f>C1980/I1980</f>
        <v/>
      </c>
      <c r="L1980" s="131">
        <f>I1980/(ε_c1cd)</f>
        <v/>
      </c>
      <c r="M1980">
        <f>I1980*(K1980-Z_s1)</f>
        <v/>
      </c>
      <c r="N1980">
        <f>I1980*(K1980-Z_s2)</f>
        <v/>
      </c>
      <c r="O1980">
        <f>E_s*M1980</f>
        <v/>
      </c>
      <c r="P1980">
        <f>E_s*N1980</f>
        <v/>
      </c>
      <c r="Q1980">
        <f>O1980*A_s1</f>
        <v/>
      </c>
      <c r="R1980">
        <f>P1980*A_s2</f>
        <v/>
      </c>
      <c r="S1980">
        <f>Q1980*($K1980-Z_s1)</f>
        <v/>
      </c>
      <c r="T1980">
        <f>R1980*($K1980-Z_s2)</f>
        <v/>
      </c>
      <c r="U1980">
        <f>(INDIRECT("a_"&amp;U$2)/(U$2+1))*(($C1980^(U$2+1)-$H1980^(U$2+1))/(ε_c1cd^(U$2+1)))</f>
        <v/>
      </c>
      <c r="V1980">
        <f>(INDIRECT("a_"&amp;V$2)/(V$2+1))*(($C1980^(V$2+1)-$H1980^(V$2+1))/(ε_c1cd^(V$2+1)))</f>
        <v/>
      </c>
      <c r="W1980">
        <f>(INDIRECT("a_"&amp;W$2)/(W$2+1))*(($C1980^(W$2+1)-$H1980^(W$2+1))/(ε_c1cd^(W$2+1)))</f>
        <v/>
      </c>
      <c r="X1980">
        <f>(INDIRECT("a_"&amp;X$2)/(X$2+1))*(($C1980^(X$2+1)-$H1980^(X$2+1))/(ε_c1cd^(X$2+1)))</f>
        <v/>
      </c>
      <c r="Y1980">
        <f>(INDIRECT("a_"&amp;Y$2)/(Y$2+1))*(($C1980^(Y$2+1)-$H1980^(Y$2+1))/(ε_c1cd^(Y$2+1)))</f>
        <v/>
      </c>
      <c r="Z1980">
        <f>(INDIRECT("a_"&amp;Z$2)/(Z$2+2))*(($C1980^(Z$2+2)-$H1980^(Z$2+2))/(ε_c1cd^(Z$2+2)))</f>
        <v/>
      </c>
      <c r="AA1980">
        <f>(INDIRECT("a_"&amp;AA$2)/(AA$2+2))*(($C1980^(AA$2+2)-$H1980^(AA$2+2))/(ε_c1cd^(AA$2+2)))</f>
        <v/>
      </c>
      <c r="AB1980">
        <f>(INDIRECT("a_"&amp;AB$2)/(AB$2+2))*(($C1980^(AB$2+2)-$H1980^(AB$2+2))/(ε_c1cd^(AB$2+2)))</f>
        <v/>
      </c>
      <c r="AC1980">
        <f>(INDIRECT("a_"&amp;AC$2)/(AC$2+2))*(($C1980^(AC$2+2)-$H1980^(AC$2+2))/(ε_c1cd^(AC$2+2)))</f>
        <v/>
      </c>
      <c r="AD1980">
        <f>(INDIRECT("a_"&amp;AD$2)/(AD$2+2))*(($C1980^(AD$2+2)-$H1980^(AD$2+2))/(ε_c1cd^(AD$2+2)))</f>
        <v/>
      </c>
      <c r="AE1980" s="111">
        <f>(b*f_cd/L1980)*SUM(U1980:Y1980)+SUM(Q1980:R1980)</f>
        <v/>
      </c>
      <c r="AF1980" s="112">
        <f>AE1980*(K1980-y+e)</f>
        <v/>
      </c>
      <c r="AG1980" s="113">
        <f>(b*f_cd/(L1980^2))*SUM(Z1980:AD1980)+SUM(S1980:T1980)-AF1980</f>
        <v/>
      </c>
      <c r="AH1980" s="114">
        <f>AG1980&lt;0</f>
        <v/>
      </c>
      <c r="AI1980" s="115">
        <f>IF(A1980=1,FALSE,(AND(AQ1980,AH1980,NOT(AI1979))))</f>
        <v/>
      </c>
      <c r="AJ1980" s="116">
        <f>(b*f_cd/L1980)*(a_1/2*J1980^2+a_2/3*J1980^3+a_3/4*J1980^4+a_4/5*J1980^5+a_5/6*J1980^6)+SUM(Q1980:R1980)</f>
        <v/>
      </c>
      <c r="AK1980">
        <f>AJ1980*(K1980-y+e)</f>
        <v/>
      </c>
      <c r="AL1980" s="118">
        <f>(b*f_cd/(L1980^2))*(a_1/3*J1980^3+a_2/4*J1980^4+a_3/5*J1980^5+a_4/6*J1980^6+a_5/7*J1980^7)+SUM(S1980:T1980)-AK1980</f>
        <v/>
      </c>
      <c r="AM1980" s="114">
        <f>AL1980&gt;0</f>
        <v/>
      </c>
      <c r="AN1980" s="115">
        <f>IF(A1980=1,FALSE,(AND(AQ1980,AM1980,NOT(AN1979))))</f>
        <v/>
      </c>
      <c r="AO1980">
        <f>IF(D1980=1,AND(AH1980,NOT(AI1980)),AND(AM1980,NOT(AN1980)))</f>
        <v/>
      </c>
      <c r="AP1980" s="119">
        <f>IF(D1980=1,AI1980,AN1980)</f>
        <v/>
      </c>
      <c r="AQ1980" s="125">
        <f>ABS(E1980)&lt;$AQ$2</f>
        <v/>
      </c>
      <c r="AS1980">
        <f>IF(AP1980,MAX(AS$3:AS1978)+1,"")</f>
        <v/>
      </c>
    </row>
    <row r="1981">
      <c r="A1981" t="n">
        <v>1891</v>
      </c>
      <c r="B1981" s="131">
        <f>IF(A1981=1,0,IF(AP1981,0.1*ε_cu1cd,0))</f>
        <v/>
      </c>
      <c r="C1981" s="131">
        <f>IF(A1981=1,0.1*ε_cu1cd,C1980+B1980)</f>
        <v/>
      </c>
      <c r="D1981" s="113">
        <f>IF('Нормальний переріз'!$D$68&gt;0,1,2)</f>
        <v/>
      </c>
      <c r="E1981" s="144">
        <f>IF(D1981=1,F1981,G1981)</f>
        <v/>
      </c>
      <c r="F1981" s="124">
        <f>IF(AI1980,0.11*ε_cu1cd,IF(AH1980,F1980*0.01,F1980))</f>
        <v/>
      </c>
      <c r="G1981" s="124">
        <f>IF(AP1980,-0.1*ε_cu1cd,IF(AM1980,G1980*0.01,G1980))</f>
        <v/>
      </c>
      <c r="H1981" s="113">
        <f>IF(A1981=1,E1981,IF(AO1980,H1980-E1980+E1981,IF(AP1980,0.8*H1980,H1980+E1981)))</f>
        <v/>
      </c>
      <c r="I1981" s="169">
        <f>(C1981-H1981)/h</f>
        <v/>
      </c>
      <c r="J1981">
        <f>C1981/(ε_c1cd)</f>
        <v/>
      </c>
      <c r="K1981">
        <f>C1981/I1981</f>
        <v/>
      </c>
      <c r="L1981" s="131">
        <f>I1981/(ε_c1cd)</f>
        <v/>
      </c>
      <c r="M1981">
        <f>I1981*(K1981-Z_s1)</f>
        <v/>
      </c>
      <c r="N1981">
        <f>I1981*(K1981-Z_s2)</f>
        <v/>
      </c>
      <c r="O1981">
        <f>E_s*M1981</f>
        <v/>
      </c>
      <c r="P1981">
        <f>E_s*N1981</f>
        <v/>
      </c>
      <c r="Q1981">
        <f>O1981*A_s1</f>
        <v/>
      </c>
      <c r="R1981">
        <f>P1981*A_s2</f>
        <v/>
      </c>
      <c r="S1981">
        <f>Q1981*($K1981-Z_s1)</f>
        <v/>
      </c>
      <c r="T1981">
        <f>R1981*($K1981-Z_s2)</f>
        <v/>
      </c>
      <c r="U1981">
        <f>(INDIRECT("a_"&amp;U$2)/(U$2+1))*(($C1981^(U$2+1)-$H1981^(U$2+1))/(ε_c1cd^(U$2+1)))</f>
        <v/>
      </c>
      <c r="V1981">
        <f>(INDIRECT("a_"&amp;V$2)/(V$2+1))*(($C1981^(V$2+1)-$H1981^(V$2+1))/(ε_c1cd^(V$2+1)))</f>
        <v/>
      </c>
      <c r="W1981">
        <f>(INDIRECT("a_"&amp;W$2)/(W$2+1))*(($C1981^(W$2+1)-$H1981^(W$2+1))/(ε_c1cd^(W$2+1)))</f>
        <v/>
      </c>
      <c r="X1981">
        <f>(INDIRECT("a_"&amp;X$2)/(X$2+1))*(($C1981^(X$2+1)-$H1981^(X$2+1))/(ε_c1cd^(X$2+1)))</f>
        <v/>
      </c>
      <c r="Y1981">
        <f>(INDIRECT("a_"&amp;Y$2)/(Y$2+1))*(($C1981^(Y$2+1)-$H1981^(Y$2+1))/(ε_c1cd^(Y$2+1)))</f>
        <v/>
      </c>
      <c r="Z1981">
        <f>(INDIRECT("a_"&amp;Z$2)/(Z$2+2))*(($C1981^(Z$2+2)-$H1981^(Z$2+2))/(ε_c1cd^(Z$2+2)))</f>
        <v/>
      </c>
      <c r="AA1981">
        <f>(INDIRECT("a_"&amp;AA$2)/(AA$2+2))*(($C1981^(AA$2+2)-$H1981^(AA$2+2))/(ε_c1cd^(AA$2+2)))</f>
        <v/>
      </c>
      <c r="AB1981">
        <f>(INDIRECT("a_"&amp;AB$2)/(AB$2+2))*(($C1981^(AB$2+2)-$H1981^(AB$2+2))/(ε_c1cd^(AB$2+2)))</f>
        <v/>
      </c>
      <c r="AC1981">
        <f>(INDIRECT("a_"&amp;AC$2)/(AC$2+2))*(($C1981^(AC$2+2)-$H1981^(AC$2+2))/(ε_c1cd^(AC$2+2)))</f>
        <v/>
      </c>
      <c r="AD1981">
        <f>(INDIRECT("a_"&amp;AD$2)/(AD$2+2))*(($C1981^(AD$2+2)-$H1981^(AD$2+2))/(ε_c1cd^(AD$2+2)))</f>
        <v/>
      </c>
      <c r="AE1981" s="111">
        <f>(b*f_cd/L1981)*SUM(U1981:Y1981)+SUM(Q1981:R1981)</f>
        <v/>
      </c>
      <c r="AF1981" s="112">
        <f>AE1981*(K1981-y+e)</f>
        <v/>
      </c>
      <c r="AG1981" s="113">
        <f>(b*f_cd/(L1981^2))*SUM(Z1981:AD1981)+SUM(S1981:T1981)-AF1981</f>
        <v/>
      </c>
      <c r="AH1981" s="114">
        <f>AG1981&lt;0</f>
        <v/>
      </c>
      <c r="AI1981" s="115">
        <f>IF(A1981=1,FALSE,(AND(AQ1981,AH1981,NOT(AI1980))))</f>
        <v/>
      </c>
      <c r="AJ1981" s="116">
        <f>(b*f_cd/L1981)*(a_1/2*J1981^2+a_2/3*J1981^3+a_3/4*J1981^4+a_4/5*J1981^5+a_5/6*J1981^6)+SUM(Q1981:R1981)</f>
        <v/>
      </c>
      <c r="AK1981">
        <f>AJ1981*(K1981-y+e)</f>
        <v/>
      </c>
      <c r="AL1981" s="118">
        <f>(b*f_cd/(L1981^2))*(a_1/3*J1981^3+a_2/4*J1981^4+a_3/5*J1981^5+a_4/6*J1981^6+a_5/7*J1981^7)+SUM(S1981:T1981)-AK1981</f>
        <v/>
      </c>
      <c r="AM1981" s="114">
        <f>AL1981&gt;0</f>
        <v/>
      </c>
      <c r="AN1981" s="115">
        <f>IF(A1981=1,FALSE,(AND(AQ1981,AM1981,NOT(AN1980))))</f>
        <v/>
      </c>
      <c r="AO1981">
        <f>IF(D1981=1,AND(AH1981,NOT(AI1981)),AND(AM1981,NOT(AN1981)))</f>
        <v/>
      </c>
      <c r="AP1981" s="119">
        <f>IF(D1981=1,AI1981,AN1981)</f>
        <v/>
      </c>
      <c r="AQ1981" s="125">
        <f>ABS(E1981)&lt;$AQ$2</f>
        <v/>
      </c>
      <c r="AS1981">
        <f>IF(AP1981,MAX(AS$3:AS1979)+1,"")</f>
        <v/>
      </c>
    </row>
    <row r="1982">
      <c r="A1982" t="n">
        <v>1892</v>
      </c>
      <c r="B1982" s="131">
        <f>IF(A1982=1,0,IF(AP1982,0.1*ε_cu1cd,0))</f>
        <v/>
      </c>
      <c r="C1982" s="131">
        <f>IF(A1982=1,0.1*ε_cu1cd,C1981+B1981)</f>
        <v/>
      </c>
      <c r="D1982" s="113">
        <f>IF('Нормальний переріз'!$D$68&gt;0,1,2)</f>
        <v/>
      </c>
      <c r="E1982" s="144">
        <f>IF(D1982=1,F1982,G1982)</f>
        <v/>
      </c>
      <c r="F1982" s="124">
        <f>IF(AI1981,0.11*ε_cu1cd,IF(AH1981,F1981*0.01,F1981))</f>
        <v/>
      </c>
      <c r="G1982" s="124">
        <f>IF(AP1981,-0.1*ε_cu1cd,IF(AM1981,G1981*0.01,G1981))</f>
        <v/>
      </c>
      <c r="H1982" s="113">
        <f>IF(A1982=1,E1982,IF(AO1981,H1981-E1981+E1982,IF(AP1981,0.8*H1981,H1981+E1982)))</f>
        <v/>
      </c>
      <c r="I1982" s="169">
        <f>(C1982-H1982)/h</f>
        <v/>
      </c>
      <c r="J1982">
        <f>C1982/(ε_c1cd)</f>
        <v/>
      </c>
      <c r="K1982">
        <f>C1982/I1982</f>
        <v/>
      </c>
      <c r="L1982" s="131">
        <f>I1982/(ε_c1cd)</f>
        <v/>
      </c>
      <c r="M1982">
        <f>I1982*(K1982-Z_s1)</f>
        <v/>
      </c>
      <c r="N1982">
        <f>I1982*(K1982-Z_s2)</f>
        <v/>
      </c>
      <c r="O1982">
        <f>E_s*M1982</f>
        <v/>
      </c>
      <c r="P1982">
        <f>E_s*N1982</f>
        <v/>
      </c>
      <c r="Q1982">
        <f>O1982*A_s1</f>
        <v/>
      </c>
      <c r="R1982">
        <f>P1982*A_s2</f>
        <v/>
      </c>
      <c r="S1982">
        <f>Q1982*($K1982-Z_s1)</f>
        <v/>
      </c>
      <c r="T1982">
        <f>R1982*($K1982-Z_s2)</f>
        <v/>
      </c>
      <c r="U1982">
        <f>(INDIRECT("a_"&amp;U$2)/(U$2+1))*(($C1982^(U$2+1)-$H1982^(U$2+1))/(ε_c1cd^(U$2+1)))</f>
        <v/>
      </c>
      <c r="V1982">
        <f>(INDIRECT("a_"&amp;V$2)/(V$2+1))*(($C1982^(V$2+1)-$H1982^(V$2+1))/(ε_c1cd^(V$2+1)))</f>
        <v/>
      </c>
      <c r="W1982">
        <f>(INDIRECT("a_"&amp;W$2)/(W$2+1))*(($C1982^(W$2+1)-$H1982^(W$2+1))/(ε_c1cd^(W$2+1)))</f>
        <v/>
      </c>
      <c r="X1982">
        <f>(INDIRECT("a_"&amp;X$2)/(X$2+1))*(($C1982^(X$2+1)-$H1982^(X$2+1))/(ε_c1cd^(X$2+1)))</f>
        <v/>
      </c>
      <c r="Y1982">
        <f>(INDIRECT("a_"&amp;Y$2)/(Y$2+1))*(($C1982^(Y$2+1)-$H1982^(Y$2+1))/(ε_c1cd^(Y$2+1)))</f>
        <v/>
      </c>
      <c r="Z1982">
        <f>(INDIRECT("a_"&amp;Z$2)/(Z$2+2))*(($C1982^(Z$2+2)-$H1982^(Z$2+2))/(ε_c1cd^(Z$2+2)))</f>
        <v/>
      </c>
      <c r="AA1982">
        <f>(INDIRECT("a_"&amp;AA$2)/(AA$2+2))*(($C1982^(AA$2+2)-$H1982^(AA$2+2))/(ε_c1cd^(AA$2+2)))</f>
        <v/>
      </c>
      <c r="AB1982">
        <f>(INDIRECT("a_"&amp;AB$2)/(AB$2+2))*(($C1982^(AB$2+2)-$H1982^(AB$2+2))/(ε_c1cd^(AB$2+2)))</f>
        <v/>
      </c>
      <c r="AC1982">
        <f>(INDIRECT("a_"&amp;AC$2)/(AC$2+2))*(($C1982^(AC$2+2)-$H1982^(AC$2+2))/(ε_c1cd^(AC$2+2)))</f>
        <v/>
      </c>
      <c r="AD1982">
        <f>(INDIRECT("a_"&amp;AD$2)/(AD$2+2))*(($C1982^(AD$2+2)-$H1982^(AD$2+2))/(ε_c1cd^(AD$2+2)))</f>
        <v/>
      </c>
      <c r="AE1982" s="111">
        <f>(b*f_cd/L1982)*SUM(U1982:Y1982)+SUM(Q1982:R1982)</f>
        <v/>
      </c>
      <c r="AF1982" s="112">
        <f>AE1982*(K1982-y+e)</f>
        <v/>
      </c>
      <c r="AG1982" s="113">
        <f>(b*f_cd/(L1982^2))*SUM(Z1982:AD1982)+SUM(S1982:T1982)-AF1982</f>
        <v/>
      </c>
      <c r="AH1982" s="114">
        <f>AG1982&lt;0</f>
        <v/>
      </c>
      <c r="AI1982" s="115">
        <f>IF(A1982=1,FALSE,(AND(AQ1982,AH1982,NOT(AI1981))))</f>
        <v/>
      </c>
      <c r="AJ1982" s="116">
        <f>(b*f_cd/L1982)*(a_1/2*J1982^2+a_2/3*J1982^3+a_3/4*J1982^4+a_4/5*J1982^5+a_5/6*J1982^6)+SUM(Q1982:R1982)</f>
        <v/>
      </c>
      <c r="AK1982">
        <f>AJ1982*(K1982-y+e)</f>
        <v/>
      </c>
      <c r="AL1982" s="118">
        <f>(b*f_cd/(L1982^2))*(a_1/3*J1982^3+a_2/4*J1982^4+a_3/5*J1982^5+a_4/6*J1982^6+a_5/7*J1982^7)+SUM(S1982:T1982)-AK1982</f>
        <v/>
      </c>
      <c r="AM1982" s="114">
        <f>AL1982&gt;0</f>
        <v/>
      </c>
      <c r="AN1982" s="115">
        <f>IF(A1982=1,FALSE,(AND(AQ1982,AM1982,NOT(AN1981))))</f>
        <v/>
      </c>
      <c r="AO1982">
        <f>IF(D1982=1,AND(AH1982,NOT(AI1982)),AND(AM1982,NOT(AN1982)))</f>
        <v/>
      </c>
      <c r="AP1982" s="119">
        <f>IF(D1982=1,AI1982,AN1982)</f>
        <v/>
      </c>
      <c r="AQ1982" s="125">
        <f>ABS(E1982)&lt;$AQ$2</f>
        <v/>
      </c>
      <c r="AS1982">
        <f>IF(AP1982,MAX(AS$3:AS1980)+1,"")</f>
        <v/>
      </c>
    </row>
    <row r="1983">
      <c r="A1983" t="n">
        <v>1893</v>
      </c>
      <c r="B1983" s="131">
        <f>IF(A1983=1,0,IF(AP1983,0.1*ε_cu1cd,0))</f>
        <v/>
      </c>
      <c r="C1983" s="131">
        <f>IF(A1983=1,0.1*ε_cu1cd,C1982+B1982)</f>
        <v/>
      </c>
      <c r="D1983" s="113">
        <f>IF('Нормальний переріз'!$D$68&gt;0,1,2)</f>
        <v/>
      </c>
      <c r="E1983" s="144">
        <f>IF(D1983=1,F1983,G1983)</f>
        <v/>
      </c>
      <c r="F1983" s="124">
        <f>IF(AI1982,0.11*ε_cu1cd,IF(AH1982,F1982*0.01,F1982))</f>
        <v/>
      </c>
      <c r="G1983" s="124">
        <f>IF(AP1982,-0.1*ε_cu1cd,IF(AM1982,G1982*0.01,G1982))</f>
        <v/>
      </c>
      <c r="H1983" s="113">
        <f>IF(A1983=1,E1983,IF(AO1982,H1982-E1982+E1983,IF(AP1982,0.8*H1982,H1982+E1983)))</f>
        <v/>
      </c>
      <c r="I1983" s="169">
        <f>(C1983-H1983)/h</f>
        <v/>
      </c>
      <c r="J1983">
        <f>C1983/(ε_c1cd)</f>
        <v/>
      </c>
      <c r="K1983">
        <f>C1983/I1983</f>
        <v/>
      </c>
      <c r="L1983" s="131">
        <f>I1983/(ε_c1cd)</f>
        <v/>
      </c>
      <c r="M1983">
        <f>I1983*(K1983-Z_s1)</f>
        <v/>
      </c>
      <c r="N1983">
        <f>I1983*(K1983-Z_s2)</f>
        <v/>
      </c>
      <c r="O1983">
        <f>E_s*M1983</f>
        <v/>
      </c>
      <c r="P1983">
        <f>E_s*N1983</f>
        <v/>
      </c>
      <c r="Q1983">
        <f>O1983*A_s1</f>
        <v/>
      </c>
      <c r="R1983">
        <f>P1983*A_s2</f>
        <v/>
      </c>
      <c r="S1983">
        <f>Q1983*($K1983-Z_s1)</f>
        <v/>
      </c>
      <c r="T1983">
        <f>R1983*($K1983-Z_s2)</f>
        <v/>
      </c>
      <c r="U1983">
        <f>(INDIRECT("a_"&amp;U$2)/(U$2+1))*(($C1983^(U$2+1)-$H1983^(U$2+1))/(ε_c1cd^(U$2+1)))</f>
        <v/>
      </c>
      <c r="V1983">
        <f>(INDIRECT("a_"&amp;V$2)/(V$2+1))*(($C1983^(V$2+1)-$H1983^(V$2+1))/(ε_c1cd^(V$2+1)))</f>
        <v/>
      </c>
      <c r="W1983">
        <f>(INDIRECT("a_"&amp;W$2)/(W$2+1))*(($C1983^(W$2+1)-$H1983^(W$2+1))/(ε_c1cd^(W$2+1)))</f>
        <v/>
      </c>
      <c r="X1983">
        <f>(INDIRECT("a_"&amp;X$2)/(X$2+1))*(($C1983^(X$2+1)-$H1983^(X$2+1))/(ε_c1cd^(X$2+1)))</f>
        <v/>
      </c>
      <c r="Y1983">
        <f>(INDIRECT("a_"&amp;Y$2)/(Y$2+1))*(($C1983^(Y$2+1)-$H1983^(Y$2+1))/(ε_c1cd^(Y$2+1)))</f>
        <v/>
      </c>
      <c r="Z1983">
        <f>(INDIRECT("a_"&amp;Z$2)/(Z$2+2))*(($C1983^(Z$2+2)-$H1983^(Z$2+2))/(ε_c1cd^(Z$2+2)))</f>
        <v/>
      </c>
      <c r="AA1983">
        <f>(INDIRECT("a_"&amp;AA$2)/(AA$2+2))*(($C1983^(AA$2+2)-$H1983^(AA$2+2))/(ε_c1cd^(AA$2+2)))</f>
        <v/>
      </c>
      <c r="AB1983">
        <f>(INDIRECT("a_"&amp;AB$2)/(AB$2+2))*(($C1983^(AB$2+2)-$H1983^(AB$2+2))/(ε_c1cd^(AB$2+2)))</f>
        <v/>
      </c>
      <c r="AC1983">
        <f>(INDIRECT("a_"&amp;AC$2)/(AC$2+2))*(($C1983^(AC$2+2)-$H1983^(AC$2+2))/(ε_c1cd^(AC$2+2)))</f>
        <v/>
      </c>
      <c r="AD1983">
        <f>(INDIRECT("a_"&amp;AD$2)/(AD$2+2))*(($C1983^(AD$2+2)-$H1983^(AD$2+2))/(ε_c1cd^(AD$2+2)))</f>
        <v/>
      </c>
      <c r="AE1983" s="111">
        <f>(b*f_cd/L1983)*SUM(U1983:Y1983)+SUM(Q1983:R1983)</f>
        <v/>
      </c>
      <c r="AF1983" s="112">
        <f>AE1983*(K1983-y+e)</f>
        <v/>
      </c>
      <c r="AG1983" s="113">
        <f>(b*f_cd/(L1983^2))*SUM(Z1983:AD1983)+SUM(S1983:T1983)-AF1983</f>
        <v/>
      </c>
      <c r="AH1983" s="114">
        <f>AG1983&lt;0</f>
        <v/>
      </c>
      <c r="AI1983" s="115">
        <f>IF(A1983=1,FALSE,(AND(AQ1983,AH1983,NOT(AI1982))))</f>
        <v/>
      </c>
      <c r="AJ1983" s="116">
        <f>(b*f_cd/L1983)*(a_1/2*J1983^2+a_2/3*J1983^3+a_3/4*J1983^4+a_4/5*J1983^5+a_5/6*J1983^6)+SUM(Q1983:R1983)</f>
        <v/>
      </c>
      <c r="AK1983">
        <f>AJ1983*(K1983-y+e)</f>
        <v/>
      </c>
      <c r="AL1983" s="118">
        <f>(b*f_cd/(L1983^2))*(a_1/3*J1983^3+a_2/4*J1983^4+a_3/5*J1983^5+a_4/6*J1983^6+a_5/7*J1983^7)+SUM(S1983:T1983)-AK1983</f>
        <v/>
      </c>
      <c r="AM1983" s="114">
        <f>AL1983&gt;0</f>
        <v/>
      </c>
      <c r="AN1983" s="115">
        <f>IF(A1983=1,FALSE,(AND(AQ1983,AM1983,NOT(AN1982))))</f>
        <v/>
      </c>
      <c r="AO1983">
        <f>IF(D1983=1,AND(AH1983,NOT(AI1983)),AND(AM1983,NOT(AN1983)))</f>
        <v/>
      </c>
      <c r="AP1983" s="119">
        <f>IF(D1983=1,AI1983,AN1983)</f>
        <v/>
      </c>
      <c r="AQ1983" s="125">
        <f>ABS(E1983)&lt;$AQ$2</f>
        <v/>
      </c>
      <c r="AS1983">
        <f>IF(AP1983,MAX(AS$3:AS1981)+1,"")</f>
        <v/>
      </c>
    </row>
    <row r="1984">
      <c r="A1984" t="n">
        <v>1894</v>
      </c>
      <c r="B1984" s="131">
        <f>IF(A1984=1,0,IF(AP1984,0.1*ε_cu1cd,0))</f>
        <v/>
      </c>
      <c r="C1984" s="131">
        <f>IF(A1984=1,0.1*ε_cu1cd,C1983+B1983)</f>
        <v/>
      </c>
      <c r="D1984" s="113">
        <f>IF('Нормальний переріз'!$D$68&gt;0,1,2)</f>
        <v/>
      </c>
      <c r="E1984" s="144">
        <f>IF(D1984=1,F1984,G1984)</f>
        <v/>
      </c>
      <c r="F1984" s="124">
        <f>IF(AI1983,0.11*ε_cu1cd,IF(AH1983,F1983*0.01,F1983))</f>
        <v/>
      </c>
      <c r="G1984" s="124">
        <f>IF(AP1983,-0.1*ε_cu1cd,IF(AM1983,G1983*0.01,G1983))</f>
        <v/>
      </c>
      <c r="H1984" s="113">
        <f>IF(A1984=1,E1984,IF(AO1983,H1983-E1983+E1984,IF(AP1983,0.8*H1983,H1983+E1984)))</f>
        <v/>
      </c>
      <c r="I1984" s="169">
        <f>(C1984-H1984)/h</f>
        <v/>
      </c>
      <c r="J1984">
        <f>C1984/(ε_c1cd)</f>
        <v/>
      </c>
      <c r="K1984">
        <f>C1984/I1984</f>
        <v/>
      </c>
      <c r="L1984" s="131">
        <f>I1984/(ε_c1cd)</f>
        <v/>
      </c>
      <c r="M1984">
        <f>I1984*(K1984-Z_s1)</f>
        <v/>
      </c>
      <c r="N1984">
        <f>I1984*(K1984-Z_s2)</f>
        <v/>
      </c>
      <c r="O1984">
        <f>E_s*M1984</f>
        <v/>
      </c>
      <c r="P1984">
        <f>E_s*N1984</f>
        <v/>
      </c>
      <c r="Q1984">
        <f>O1984*A_s1</f>
        <v/>
      </c>
      <c r="R1984">
        <f>P1984*A_s2</f>
        <v/>
      </c>
      <c r="S1984">
        <f>Q1984*($K1984-Z_s1)</f>
        <v/>
      </c>
      <c r="T1984">
        <f>R1984*($K1984-Z_s2)</f>
        <v/>
      </c>
      <c r="U1984">
        <f>(INDIRECT("a_"&amp;U$2)/(U$2+1))*(($C1984^(U$2+1)-$H1984^(U$2+1))/(ε_c1cd^(U$2+1)))</f>
        <v/>
      </c>
      <c r="V1984">
        <f>(INDIRECT("a_"&amp;V$2)/(V$2+1))*(($C1984^(V$2+1)-$H1984^(V$2+1))/(ε_c1cd^(V$2+1)))</f>
        <v/>
      </c>
      <c r="W1984">
        <f>(INDIRECT("a_"&amp;W$2)/(W$2+1))*(($C1984^(W$2+1)-$H1984^(W$2+1))/(ε_c1cd^(W$2+1)))</f>
        <v/>
      </c>
      <c r="X1984">
        <f>(INDIRECT("a_"&amp;X$2)/(X$2+1))*(($C1984^(X$2+1)-$H1984^(X$2+1))/(ε_c1cd^(X$2+1)))</f>
        <v/>
      </c>
      <c r="Y1984">
        <f>(INDIRECT("a_"&amp;Y$2)/(Y$2+1))*(($C1984^(Y$2+1)-$H1984^(Y$2+1))/(ε_c1cd^(Y$2+1)))</f>
        <v/>
      </c>
      <c r="Z1984">
        <f>(INDIRECT("a_"&amp;Z$2)/(Z$2+2))*(($C1984^(Z$2+2)-$H1984^(Z$2+2))/(ε_c1cd^(Z$2+2)))</f>
        <v/>
      </c>
      <c r="AA1984">
        <f>(INDIRECT("a_"&amp;AA$2)/(AA$2+2))*(($C1984^(AA$2+2)-$H1984^(AA$2+2))/(ε_c1cd^(AA$2+2)))</f>
        <v/>
      </c>
      <c r="AB1984">
        <f>(INDIRECT("a_"&amp;AB$2)/(AB$2+2))*(($C1984^(AB$2+2)-$H1984^(AB$2+2))/(ε_c1cd^(AB$2+2)))</f>
        <v/>
      </c>
      <c r="AC1984">
        <f>(INDIRECT("a_"&amp;AC$2)/(AC$2+2))*(($C1984^(AC$2+2)-$H1984^(AC$2+2))/(ε_c1cd^(AC$2+2)))</f>
        <v/>
      </c>
      <c r="AD1984">
        <f>(INDIRECT("a_"&amp;AD$2)/(AD$2+2))*(($C1984^(AD$2+2)-$H1984^(AD$2+2))/(ε_c1cd^(AD$2+2)))</f>
        <v/>
      </c>
      <c r="AE1984" s="111">
        <f>(b*f_cd/L1984)*SUM(U1984:Y1984)+SUM(Q1984:R1984)</f>
        <v/>
      </c>
      <c r="AF1984" s="112">
        <f>AE1984*(K1984-y+e)</f>
        <v/>
      </c>
      <c r="AG1984" s="113">
        <f>(b*f_cd/(L1984^2))*SUM(Z1984:AD1984)+SUM(S1984:T1984)-AF1984</f>
        <v/>
      </c>
      <c r="AH1984" s="114">
        <f>AG1984&lt;0</f>
        <v/>
      </c>
      <c r="AI1984" s="115">
        <f>IF(A1984=1,FALSE,(AND(AQ1984,AH1984,NOT(AI1983))))</f>
        <v/>
      </c>
      <c r="AJ1984" s="116">
        <f>(b*f_cd/L1984)*(a_1/2*J1984^2+a_2/3*J1984^3+a_3/4*J1984^4+a_4/5*J1984^5+a_5/6*J1984^6)+SUM(Q1984:R1984)</f>
        <v/>
      </c>
      <c r="AK1984">
        <f>AJ1984*(K1984-y+e)</f>
        <v/>
      </c>
      <c r="AL1984" s="118">
        <f>(b*f_cd/(L1984^2))*(a_1/3*J1984^3+a_2/4*J1984^4+a_3/5*J1984^5+a_4/6*J1984^6+a_5/7*J1984^7)+SUM(S1984:T1984)-AK1984</f>
        <v/>
      </c>
      <c r="AM1984" s="114">
        <f>AL1984&gt;0</f>
        <v/>
      </c>
      <c r="AN1984" s="115">
        <f>IF(A1984=1,FALSE,(AND(AQ1984,AM1984,NOT(AN1983))))</f>
        <v/>
      </c>
      <c r="AO1984">
        <f>IF(D1984=1,AND(AH1984,NOT(AI1984)),AND(AM1984,NOT(AN1984)))</f>
        <v/>
      </c>
      <c r="AP1984" s="119">
        <f>IF(D1984=1,AI1984,AN1984)</f>
        <v/>
      </c>
      <c r="AQ1984" s="125">
        <f>ABS(E1984)&lt;$AQ$2</f>
        <v/>
      </c>
      <c r="AS1984">
        <f>IF(AP1984,MAX(AS$3:AS1982)+1,"")</f>
        <v/>
      </c>
    </row>
    <row r="1985">
      <c r="A1985" t="n">
        <v>1895</v>
      </c>
      <c r="B1985" s="131">
        <f>IF(A1985=1,0,IF(AP1985,0.1*ε_cu1cd,0))</f>
        <v/>
      </c>
      <c r="C1985" s="131">
        <f>IF(A1985=1,0.1*ε_cu1cd,C1984+B1984)</f>
        <v/>
      </c>
      <c r="D1985" s="113">
        <f>IF('Нормальний переріз'!$D$68&gt;0,1,2)</f>
        <v/>
      </c>
      <c r="E1985" s="144">
        <f>IF(D1985=1,F1985,G1985)</f>
        <v/>
      </c>
      <c r="F1985" s="124">
        <f>IF(AI1984,0.11*ε_cu1cd,IF(AH1984,F1984*0.01,F1984))</f>
        <v/>
      </c>
      <c r="G1985" s="124">
        <f>IF(AP1984,-0.1*ε_cu1cd,IF(AM1984,G1984*0.01,G1984))</f>
        <v/>
      </c>
      <c r="H1985" s="113">
        <f>IF(A1985=1,E1985,IF(AO1984,H1984-E1984+E1985,IF(AP1984,0.8*H1984,H1984+E1985)))</f>
        <v/>
      </c>
      <c r="I1985" s="169">
        <f>(C1985-H1985)/h</f>
        <v/>
      </c>
      <c r="J1985">
        <f>C1985/(ε_c1cd)</f>
        <v/>
      </c>
      <c r="K1985">
        <f>C1985/I1985</f>
        <v/>
      </c>
      <c r="L1985" s="131">
        <f>I1985/(ε_c1cd)</f>
        <v/>
      </c>
      <c r="M1985">
        <f>I1985*(K1985-Z_s1)</f>
        <v/>
      </c>
      <c r="N1985">
        <f>I1985*(K1985-Z_s2)</f>
        <v/>
      </c>
      <c r="O1985">
        <f>E_s*M1985</f>
        <v/>
      </c>
      <c r="P1985">
        <f>E_s*N1985</f>
        <v/>
      </c>
      <c r="Q1985">
        <f>O1985*A_s1</f>
        <v/>
      </c>
      <c r="R1985">
        <f>P1985*A_s2</f>
        <v/>
      </c>
      <c r="S1985">
        <f>Q1985*($K1985-Z_s1)</f>
        <v/>
      </c>
      <c r="T1985">
        <f>R1985*($K1985-Z_s2)</f>
        <v/>
      </c>
      <c r="U1985">
        <f>(INDIRECT("a_"&amp;U$2)/(U$2+1))*(($C1985^(U$2+1)-$H1985^(U$2+1))/(ε_c1cd^(U$2+1)))</f>
        <v/>
      </c>
      <c r="V1985">
        <f>(INDIRECT("a_"&amp;V$2)/(V$2+1))*(($C1985^(V$2+1)-$H1985^(V$2+1))/(ε_c1cd^(V$2+1)))</f>
        <v/>
      </c>
      <c r="W1985">
        <f>(INDIRECT("a_"&amp;W$2)/(W$2+1))*(($C1985^(W$2+1)-$H1985^(W$2+1))/(ε_c1cd^(W$2+1)))</f>
        <v/>
      </c>
      <c r="X1985">
        <f>(INDIRECT("a_"&amp;X$2)/(X$2+1))*(($C1985^(X$2+1)-$H1985^(X$2+1))/(ε_c1cd^(X$2+1)))</f>
        <v/>
      </c>
      <c r="Y1985">
        <f>(INDIRECT("a_"&amp;Y$2)/(Y$2+1))*(($C1985^(Y$2+1)-$H1985^(Y$2+1))/(ε_c1cd^(Y$2+1)))</f>
        <v/>
      </c>
      <c r="Z1985">
        <f>(INDIRECT("a_"&amp;Z$2)/(Z$2+2))*(($C1985^(Z$2+2)-$H1985^(Z$2+2))/(ε_c1cd^(Z$2+2)))</f>
        <v/>
      </c>
      <c r="AA1985">
        <f>(INDIRECT("a_"&amp;AA$2)/(AA$2+2))*(($C1985^(AA$2+2)-$H1985^(AA$2+2))/(ε_c1cd^(AA$2+2)))</f>
        <v/>
      </c>
      <c r="AB1985">
        <f>(INDIRECT("a_"&amp;AB$2)/(AB$2+2))*(($C1985^(AB$2+2)-$H1985^(AB$2+2))/(ε_c1cd^(AB$2+2)))</f>
        <v/>
      </c>
      <c r="AC1985">
        <f>(INDIRECT("a_"&amp;AC$2)/(AC$2+2))*(($C1985^(AC$2+2)-$H1985^(AC$2+2))/(ε_c1cd^(AC$2+2)))</f>
        <v/>
      </c>
      <c r="AD1985">
        <f>(INDIRECT("a_"&amp;AD$2)/(AD$2+2))*(($C1985^(AD$2+2)-$H1985^(AD$2+2))/(ε_c1cd^(AD$2+2)))</f>
        <v/>
      </c>
      <c r="AE1985" s="111">
        <f>(b*f_cd/L1985)*SUM(U1985:Y1985)+SUM(Q1985:R1985)</f>
        <v/>
      </c>
      <c r="AF1985" s="112">
        <f>AE1985*(K1985-y+e)</f>
        <v/>
      </c>
      <c r="AG1985" s="113">
        <f>(b*f_cd/(L1985^2))*SUM(Z1985:AD1985)+SUM(S1985:T1985)-AF1985</f>
        <v/>
      </c>
      <c r="AH1985" s="114">
        <f>AG1985&lt;0</f>
        <v/>
      </c>
      <c r="AI1985" s="115">
        <f>IF(A1985=1,FALSE,(AND(AQ1985,AH1985,NOT(AI1984))))</f>
        <v/>
      </c>
      <c r="AJ1985" s="116">
        <f>(b*f_cd/L1985)*(a_1/2*J1985^2+a_2/3*J1985^3+a_3/4*J1985^4+a_4/5*J1985^5+a_5/6*J1985^6)+SUM(Q1985:R1985)</f>
        <v/>
      </c>
      <c r="AK1985">
        <f>AJ1985*(K1985-y+e)</f>
        <v/>
      </c>
      <c r="AL1985" s="118">
        <f>(b*f_cd/(L1985^2))*(a_1/3*J1985^3+a_2/4*J1985^4+a_3/5*J1985^5+a_4/6*J1985^6+a_5/7*J1985^7)+SUM(S1985:T1985)-AK1985</f>
        <v/>
      </c>
      <c r="AM1985" s="114">
        <f>AL1985&gt;0</f>
        <v/>
      </c>
      <c r="AN1985" s="115">
        <f>IF(A1985=1,FALSE,(AND(AQ1985,AM1985,NOT(AN1984))))</f>
        <v/>
      </c>
      <c r="AO1985">
        <f>IF(D1985=1,AND(AH1985,NOT(AI1985)),AND(AM1985,NOT(AN1985)))</f>
        <v/>
      </c>
      <c r="AP1985" s="119">
        <f>IF(D1985=1,AI1985,AN1985)</f>
        <v/>
      </c>
      <c r="AQ1985" s="125">
        <f>ABS(E1985)&lt;$AQ$2</f>
        <v/>
      </c>
      <c r="AS1985">
        <f>IF(AP1985,MAX(AS$3:AS1983)+1,"")</f>
        <v/>
      </c>
    </row>
    <row r="1986">
      <c r="A1986" t="n">
        <v>1896</v>
      </c>
      <c r="B1986" s="131">
        <f>IF(A1986=1,0,IF(AP1986,0.1*ε_cu1cd,0))</f>
        <v/>
      </c>
      <c r="C1986" s="131">
        <f>IF(A1986=1,0.1*ε_cu1cd,C1985+B1985)</f>
        <v/>
      </c>
      <c r="D1986" s="113">
        <f>IF('Нормальний переріз'!$D$68&gt;0,1,2)</f>
        <v/>
      </c>
      <c r="E1986" s="144">
        <f>IF(D1986=1,F1986,G1986)</f>
        <v/>
      </c>
      <c r="F1986" s="124">
        <f>IF(AI1985,0.11*ε_cu1cd,IF(AH1985,F1985*0.01,F1985))</f>
        <v/>
      </c>
      <c r="G1986" s="124">
        <f>IF(AP1985,-0.1*ε_cu1cd,IF(AM1985,G1985*0.01,G1985))</f>
        <v/>
      </c>
      <c r="H1986" s="113">
        <f>IF(A1986=1,E1986,IF(AO1985,H1985-E1985+E1986,IF(AP1985,0.8*H1985,H1985+E1986)))</f>
        <v/>
      </c>
      <c r="I1986" s="169">
        <f>(C1986-H1986)/h</f>
        <v/>
      </c>
      <c r="J1986">
        <f>C1986/(ε_c1cd)</f>
        <v/>
      </c>
      <c r="K1986">
        <f>C1986/I1986</f>
        <v/>
      </c>
      <c r="L1986" s="131">
        <f>I1986/(ε_c1cd)</f>
        <v/>
      </c>
      <c r="M1986">
        <f>I1986*(K1986-Z_s1)</f>
        <v/>
      </c>
      <c r="N1986">
        <f>I1986*(K1986-Z_s2)</f>
        <v/>
      </c>
      <c r="O1986">
        <f>E_s*M1986</f>
        <v/>
      </c>
      <c r="P1986">
        <f>E_s*N1986</f>
        <v/>
      </c>
      <c r="Q1986">
        <f>O1986*A_s1</f>
        <v/>
      </c>
      <c r="R1986">
        <f>P1986*A_s2</f>
        <v/>
      </c>
      <c r="S1986">
        <f>Q1986*($K1986-Z_s1)</f>
        <v/>
      </c>
      <c r="T1986">
        <f>R1986*($K1986-Z_s2)</f>
        <v/>
      </c>
      <c r="U1986">
        <f>(INDIRECT("a_"&amp;U$2)/(U$2+1))*(($C1986^(U$2+1)-$H1986^(U$2+1))/(ε_c1cd^(U$2+1)))</f>
        <v/>
      </c>
      <c r="V1986">
        <f>(INDIRECT("a_"&amp;V$2)/(V$2+1))*(($C1986^(V$2+1)-$H1986^(V$2+1))/(ε_c1cd^(V$2+1)))</f>
        <v/>
      </c>
      <c r="W1986">
        <f>(INDIRECT("a_"&amp;W$2)/(W$2+1))*(($C1986^(W$2+1)-$H1986^(W$2+1))/(ε_c1cd^(W$2+1)))</f>
        <v/>
      </c>
      <c r="X1986">
        <f>(INDIRECT("a_"&amp;X$2)/(X$2+1))*(($C1986^(X$2+1)-$H1986^(X$2+1))/(ε_c1cd^(X$2+1)))</f>
        <v/>
      </c>
      <c r="Y1986">
        <f>(INDIRECT("a_"&amp;Y$2)/(Y$2+1))*(($C1986^(Y$2+1)-$H1986^(Y$2+1))/(ε_c1cd^(Y$2+1)))</f>
        <v/>
      </c>
      <c r="Z1986">
        <f>(INDIRECT("a_"&amp;Z$2)/(Z$2+2))*(($C1986^(Z$2+2)-$H1986^(Z$2+2))/(ε_c1cd^(Z$2+2)))</f>
        <v/>
      </c>
      <c r="AA1986">
        <f>(INDIRECT("a_"&amp;AA$2)/(AA$2+2))*(($C1986^(AA$2+2)-$H1986^(AA$2+2))/(ε_c1cd^(AA$2+2)))</f>
        <v/>
      </c>
      <c r="AB1986">
        <f>(INDIRECT("a_"&amp;AB$2)/(AB$2+2))*(($C1986^(AB$2+2)-$H1986^(AB$2+2))/(ε_c1cd^(AB$2+2)))</f>
        <v/>
      </c>
      <c r="AC1986">
        <f>(INDIRECT("a_"&amp;AC$2)/(AC$2+2))*(($C1986^(AC$2+2)-$H1986^(AC$2+2))/(ε_c1cd^(AC$2+2)))</f>
        <v/>
      </c>
      <c r="AD1986">
        <f>(INDIRECT("a_"&amp;AD$2)/(AD$2+2))*(($C1986^(AD$2+2)-$H1986^(AD$2+2))/(ε_c1cd^(AD$2+2)))</f>
        <v/>
      </c>
      <c r="AE1986" s="111">
        <f>(b*f_cd/L1986)*SUM(U1986:Y1986)+SUM(Q1986:R1986)</f>
        <v/>
      </c>
      <c r="AF1986" s="112">
        <f>AE1986*(K1986-y+e)</f>
        <v/>
      </c>
      <c r="AG1986" s="113">
        <f>(b*f_cd/(L1986^2))*SUM(Z1986:AD1986)+SUM(S1986:T1986)-AF1986</f>
        <v/>
      </c>
      <c r="AH1986" s="114">
        <f>AG1986&lt;0</f>
        <v/>
      </c>
      <c r="AI1986" s="115">
        <f>IF(A1986=1,FALSE,(AND(AQ1986,AH1986,NOT(AI1985))))</f>
        <v/>
      </c>
      <c r="AJ1986" s="116">
        <f>(b*f_cd/L1986)*(a_1/2*J1986^2+a_2/3*J1986^3+a_3/4*J1986^4+a_4/5*J1986^5+a_5/6*J1986^6)+SUM(Q1986:R1986)</f>
        <v/>
      </c>
      <c r="AK1986">
        <f>AJ1986*(K1986-y+e)</f>
        <v/>
      </c>
      <c r="AL1986" s="118">
        <f>(b*f_cd/(L1986^2))*(a_1/3*J1986^3+a_2/4*J1986^4+a_3/5*J1986^5+a_4/6*J1986^6+a_5/7*J1986^7)+SUM(S1986:T1986)-AK1986</f>
        <v/>
      </c>
      <c r="AM1986" s="114">
        <f>AL1986&gt;0</f>
        <v/>
      </c>
      <c r="AN1986" s="115">
        <f>IF(A1986=1,FALSE,(AND(AQ1986,AM1986,NOT(AN1985))))</f>
        <v/>
      </c>
      <c r="AO1986">
        <f>IF(D1986=1,AND(AH1986,NOT(AI1986)),AND(AM1986,NOT(AN1986)))</f>
        <v/>
      </c>
      <c r="AP1986" s="119">
        <f>IF(D1986=1,AI1986,AN1986)</f>
        <v/>
      </c>
      <c r="AQ1986" s="125">
        <f>ABS(E1986)&lt;$AQ$2</f>
        <v/>
      </c>
      <c r="AS1986">
        <f>IF(AP1986,MAX(AS$3:AS1984)+1,"")</f>
        <v/>
      </c>
    </row>
    <row r="1987">
      <c r="A1987" t="n">
        <v>1897</v>
      </c>
      <c r="B1987" s="131">
        <f>IF(A1987=1,0,IF(AP1987,0.1*ε_cu1cd,0))</f>
        <v/>
      </c>
      <c r="C1987" s="131">
        <f>IF(A1987=1,0.1*ε_cu1cd,C1986+B1986)</f>
        <v/>
      </c>
      <c r="D1987" s="113">
        <f>IF('Нормальний переріз'!$D$68&gt;0,1,2)</f>
        <v/>
      </c>
      <c r="E1987" s="144">
        <f>IF(D1987=1,F1987,G1987)</f>
        <v/>
      </c>
      <c r="F1987" s="124">
        <f>IF(AI1986,0.11*ε_cu1cd,IF(AH1986,F1986*0.01,F1986))</f>
        <v/>
      </c>
      <c r="G1987" s="124">
        <f>IF(AP1986,-0.1*ε_cu1cd,IF(AM1986,G1986*0.01,G1986))</f>
        <v/>
      </c>
      <c r="H1987" s="113">
        <f>IF(A1987=1,E1987,IF(AO1986,H1986-E1986+E1987,IF(AP1986,0.8*H1986,H1986+E1987)))</f>
        <v/>
      </c>
      <c r="I1987" s="169">
        <f>(C1987-H1987)/h</f>
        <v/>
      </c>
      <c r="J1987">
        <f>C1987/(ε_c1cd)</f>
        <v/>
      </c>
      <c r="K1987">
        <f>C1987/I1987</f>
        <v/>
      </c>
      <c r="L1987" s="131">
        <f>I1987/(ε_c1cd)</f>
        <v/>
      </c>
      <c r="M1987">
        <f>I1987*(K1987-Z_s1)</f>
        <v/>
      </c>
      <c r="N1987">
        <f>I1987*(K1987-Z_s2)</f>
        <v/>
      </c>
      <c r="O1987">
        <f>E_s*M1987</f>
        <v/>
      </c>
      <c r="P1987">
        <f>E_s*N1987</f>
        <v/>
      </c>
      <c r="Q1987">
        <f>O1987*A_s1</f>
        <v/>
      </c>
      <c r="R1987">
        <f>P1987*A_s2</f>
        <v/>
      </c>
      <c r="S1987">
        <f>Q1987*($K1987-Z_s1)</f>
        <v/>
      </c>
      <c r="T1987">
        <f>R1987*($K1987-Z_s2)</f>
        <v/>
      </c>
      <c r="U1987">
        <f>(INDIRECT("a_"&amp;U$2)/(U$2+1))*(($C1987^(U$2+1)-$H1987^(U$2+1))/(ε_c1cd^(U$2+1)))</f>
        <v/>
      </c>
      <c r="V1987">
        <f>(INDIRECT("a_"&amp;V$2)/(V$2+1))*(($C1987^(V$2+1)-$H1987^(V$2+1))/(ε_c1cd^(V$2+1)))</f>
        <v/>
      </c>
      <c r="W1987">
        <f>(INDIRECT("a_"&amp;W$2)/(W$2+1))*(($C1987^(W$2+1)-$H1987^(W$2+1))/(ε_c1cd^(W$2+1)))</f>
        <v/>
      </c>
      <c r="X1987">
        <f>(INDIRECT("a_"&amp;X$2)/(X$2+1))*(($C1987^(X$2+1)-$H1987^(X$2+1))/(ε_c1cd^(X$2+1)))</f>
        <v/>
      </c>
      <c r="Y1987">
        <f>(INDIRECT("a_"&amp;Y$2)/(Y$2+1))*(($C1987^(Y$2+1)-$H1987^(Y$2+1))/(ε_c1cd^(Y$2+1)))</f>
        <v/>
      </c>
      <c r="Z1987">
        <f>(INDIRECT("a_"&amp;Z$2)/(Z$2+2))*(($C1987^(Z$2+2)-$H1987^(Z$2+2))/(ε_c1cd^(Z$2+2)))</f>
        <v/>
      </c>
      <c r="AA1987">
        <f>(INDIRECT("a_"&amp;AA$2)/(AA$2+2))*(($C1987^(AA$2+2)-$H1987^(AA$2+2))/(ε_c1cd^(AA$2+2)))</f>
        <v/>
      </c>
      <c r="AB1987">
        <f>(INDIRECT("a_"&amp;AB$2)/(AB$2+2))*(($C1987^(AB$2+2)-$H1987^(AB$2+2))/(ε_c1cd^(AB$2+2)))</f>
        <v/>
      </c>
      <c r="AC1987">
        <f>(INDIRECT("a_"&amp;AC$2)/(AC$2+2))*(($C1987^(AC$2+2)-$H1987^(AC$2+2))/(ε_c1cd^(AC$2+2)))</f>
        <v/>
      </c>
      <c r="AD1987">
        <f>(INDIRECT("a_"&amp;AD$2)/(AD$2+2))*(($C1987^(AD$2+2)-$H1987^(AD$2+2))/(ε_c1cd^(AD$2+2)))</f>
        <v/>
      </c>
      <c r="AE1987" s="111">
        <f>(b*f_cd/L1987)*SUM(U1987:Y1987)+SUM(Q1987:R1987)</f>
        <v/>
      </c>
      <c r="AF1987" s="112">
        <f>AE1987*(K1987-y+e)</f>
        <v/>
      </c>
      <c r="AG1987" s="113">
        <f>(b*f_cd/(L1987^2))*SUM(Z1987:AD1987)+SUM(S1987:T1987)-AF1987</f>
        <v/>
      </c>
      <c r="AH1987" s="114">
        <f>AG1987&lt;0</f>
        <v/>
      </c>
      <c r="AI1987" s="115">
        <f>IF(A1987=1,FALSE,(AND(AQ1987,AH1987,NOT(AI1986))))</f>
        <v/>
      </c>
      <c r="AJ1987" s="116">
        <f>(b*f_cd/L1987)*(a_1/2*J1987^2+a_2/3*J1987^3+a_3/4*J1987^4+a_4/5*J1987^5+a_5/6*J1987^6)+SUM(Q1987:R1987)</f>
        <v/>
      </c>
      <c r="AK1987">
        <f>AJ1987*(K1987-y+e)</f>
        <v/>
      </c>
      <c r="AL1987" s="118">
        <f>(b*f_cd/(L1987^2))*(a_1/3*J1987^3+a_2/4*J1987^4+a_3/5*J1987^5+a_4/6*J1987^6+a_5/7*J1987^7)+SUM(S1987:T1987)-AK1987</f>
        <v/>
      </c>
      <c r="AM1987" s="114">
        <f>AL1987&gt;0</f>
        <v/>
      </c>
      <c r="AN1987" s="115">
        <f>IF(A1987=1,FALSE,(AND(AQ1987,AM1987,NOT(AN1986))))</f>
        <v/>
      </c>
      <c r="AO1987">
        <f>IF(D1987=1,AND(AH1987,NOT(AI1987)),AND(AM1987,NOT(AN1987)))</f>
        <v/>
      </c>
      <c r="AP1987" s="119">
        <f>IF(D1987=1,AI1987,AN1987)</f>
        <v/>
      </c>
      <c r="AQ1987" s="125">
        <f>ABS(E1987)&lt;$AQ$2</f>
        <v/>
      </c>
      <c r="AS1987">
        <f>IF(AP1987,MAX(AS$3:AS1985)+1,"")</f>
        <v/>
      </c>
    </row>
    <row r="1988">
      <c r="A1988" t="n">
        <v>1898</v>
      </c>
      <c r="B1988" s="131">
        <f>IF(A1988=1,0,IF(AP1988,0.1*ε_cu1cd,0))</f>
        <v/>
      </c>
      <c r="C1988" s="131">
        <f>IF(A1988=1,0.1*ε_cu1cd,C1987+B1987)</f>
        <v/>
      </c>
      <c r="D1988" s="113">
        <f>IF('Нормальний переріз'!$D$68&gt;0,1,2)</f>
        <v/>
      </c>
      <c r="E1988" s="144">
        <f>IF(D1988=1,F1988,G1988)</f>
        <v/>
      </c>
      <c r="F1988" s="124">
        <f>IF(AI1987,0.11*ε_cu1cd,IF(AH1987,F1987*0.01,F1987))</f>
        <v/>
      </c>
      <c r="G1988" s="124">
        <f>IF(AP1987,-0.1*ε_cu1cd,IF(AM1987,G1987*0.01,G1987))</f>
        <v/>
      </c>
      <c r="H1988" s="113">
        <f>IF(A1988=1,E1988,IF(AO1987,H1987-E1987+E1988,IF(AP1987,0.8*H1987,H1987+E1988)))</f>
        <v/>
      </c>
      <c r="I1988" s="169">
        <f>(C1988-H1988)/h</f>
        <v/>
      </c>
      <c r="J1988">
        <f>C1988/(ε_c1cd)</f>
        <v/>
      </c>
      <c r="K1988">
        <f>C1988/I1988</f>
        <v/>
      </c>
      <c r="L1988" s="131">
        <f>I1988/(ε_c1cd)</f>
        <v/>
      </c>
      <c r="M1988">
        <f>I1988*(K1988-Z_s1)</f>
        <v/>
      </c>
      <c r="N1988">
        <f>I1988*(K1988-Z_s2)</f>
        <v/>
      </c>
      <c r="O1988">
        <f>E_s*M1988</f>
        <v/>
      </c>
      <c r="P1988">
        <f>E_s*N1988</f>
        <v/>
      </c>
      <c r="Q1988">
        <f>O1988*A_s1</f>
        <v/>
      </c>
      <c r="R1988">
        <f>P1988*A_s2</f>
        <v/>
      </c>
      <c r="S1988">
        <f>Q1988*($K1988-Z_s1)</f>
        <v/>
      </c>
      <c r="T1988">
        <f>R1988*($K1988-Z_s2)</f>
        <v/>
      </c>
      <c r="U1988">
        <f>(INDIRECT("a_"&amp;U$2)/(U$2+1))*(($C1988^(U$2+1)-$H1988^(U$2+1))/(ε_c1cd^(U$2+1)))</f>
        <v/>
      </c>
      <c r="V1988">
        <f>(INDIRECT("a_"&amp;V$2)/(V$2+1))*(($C1988^(V$2+1)-$H1988^(V$2+1))/(ε_c1cd^(V$2+1)))</f>
        <v/>
      </c>
      <c r="W1988">
        <f>(INDIRECT("a_"&amp;W$2)/(W$2+1))*(($C1988^(W$2+1)-$H1988^(W$2+1))/(ε_c1cd^(W$2+1)))</f>
        <v/>
      </c>
      <c r="X1988">
        <f>(INDIRECT("a_"&amp;X$2)/(X$2+1))*(($C1988^(X$2+1)-$H1988^(X$2+1))/(ε_c1cd^(X$2+1)))</f>
        <v/>
      </c>
      <c r="Y1988">
        <f>(INDIRECT("a_"&amp;Y$2)/(Y$2+1))*(($C1988^(Y$2+1)-$H1988^(Y$2+1))/(ε_c1cd^(Y$2+1)))</f>
        <v/>
      </c>
      <c r="Z1988">
        <f>(INDIRECT("a_"&amp;Z$2)/(Z$2+2))*(($C1988^(Z$2+2)-$H1988^(Z$2+2))/(ε_c1cd^(Z$2+2)))</f>
        <v/>
      </c>
      <c r="AA1988">
        <f>(INDIRECT("a_"&amp;AA$2)/(AA$2+2))*(($C1988^(AA$2+2)-$H1988^(AA$2+2))/(ε_c1cd^(AA$2+2)))</f>
        <v/>
      </c>
      <c r="AB1988">
        <f>(INDIRECT("a_"&amp;AB$2)/(AB$2+2))*(($C1988^(AB$2+2)-$H1988^(AB$2+2))/(ε_c1cd^(AB$2+2)))</f>
        <v/>
      </c>
      <c r="AC1988">
        <f>(INDIRECT("a_"&amp;AC$2)/(AC$2+2))*(($C1988^(AC$2+2)-$H1988^(AC$2+2))/(ε_c1cd^(AC$2+2)))</f>
        <v/>
      </c>
      <c r="AD1988">
        <f>(INDIRECT("a_"&amp;AD$2)/(AD$2+2))*(($C1988^(AD$2+2)-$H1988^(AD$2+2))/(ε_c1cd^(AD$2+2)))</f>
        <v/>
      </c>
      <c r="AE1988" s="111">
        <f>(b*f_cd/L1988)*SUM(U1988:Y1988)+SUM(Q1988:R1988)</f>
        <v/>
      </c>
      <c r="AF1988" s="112">
        <f>AE1988*(K1988-y+e)</f>
        <v/>
      </c>
      <c r="AG1988" s="113">
        <f>(b*f_cd/(L1988^2))*SUM(Z1988:AD1988)+SUM(S1988:T1988)-AF1988</f>
        <v/>
      </c>
      <c r="AH1988" s="114">
        <f>AG1988&lt;0</f>
        <v/>
      </c>
      <c r="AI1988" s="115">
        <f>IF(A1988=1,FALSE,(AND(AQ1988,AH1988,NOT(AI1987))))</f>
        <v/>
      </c>
      <c r="AJ1988" s="116">
        <f>(b*f_cd/L1988)*(a_1/2*J1988^2+a_2/3*J1988^3+a_3/4*J1988^4+a_4/5*J1988^5+a_5/6*J1988^6)+SUM(Q1988:R1988)</f>
        <v/>
      </c>
      <c r="AK1988">
        <f>AJ1988*(K1988-y+e)</f>
        <v/>
      </c>
      <c r="AL1988" s="118">
        <f>(b*f_cd/(L1988^2))*(a_1/3*J1988^3+a_2/4*J1988^4+a_3/5*J1988^5+a_4/6*J1988^6+a_5/7*J1988^7)+SUM(S1988:T1988)-AK1988</f>
        <v/>
      </c>
      <c r="AM1988" s="114">
        <f>AL1988&gt;0</f>
        <v/>
      </c>
      <c r="AN1988" s="115">
        <f>IF(A1988=1,FALSE,(AND(AQ1988,AM1988,NOT(AN1987))))</f>
        <v/>
      </c>
      <c r="AO1988">
        <f>IF(D1988=1,AND(AH1988,NOT(AI1988)),AND(AM1988,NOT(AN1988)))</f>
        <v/>
      </c>
      <c r="AP1988" s="119">
        <f>IF(D1988=1,AI1988,AN1988)</f>
        <v/>
      </c>
      <c r="AQ1988" s="125">
        <f>ABS(E1988)&lt;$AQ$2</f>
        <v/>
      </c>
      <c r="AS1988">
        <f>IF(AP1988,MAX(AS$3:AS1986)+1,"")</f>
        <v/>
      </c>
    </row>
    <row r="1989">
      <c r="A1989" t="n">
        <v>1899</v>
      </c>
      <c r="B1989" s="131">
        <f>IF(A1989=1,0,IF(AP1989,0.1*ε_cu1cd,0))</f>
        <v/>
      </c>
      <c r="C1989" s="131">
        <f>IF(A1989=1,0.1*ε_cu1cd,C1988+B1988)</f>
        <v/>
      </c>
      <c r="D1989" s="113">
        <f>IF('Нормальний переріз'!$D$68&gt;0,1,2)</f>
        <v/>
      </c>
      <c r="E1989" s="144">
        <f>IF(D1989=1,F1989,G1989)</f>
        <v/>
      </c>
      <c r="F1989" s="124">
        <f>IF(AI1988,0.11*ε_cu1cd,IF(AH1988,F1988*0.01,F1988))</f>
        <v/>
      </c>
      <c r="G1989" s="124">
        <f>IF(AP1988,-0.1*ε_cu1cd,IF(AM1988,G1988*0.01,G1988))</f>
        <v/>
      </c>
      <c r="H1989" s="113">
        <f>IF(A1989=1,E1989,IF(AO1988,H1988-E1988+E1989,IF(AP1988,0.8*H1988,H1988+E1989)))</f>
        <v/>
      </c>
      <c r="I1989" s="169">
        <f>(C1989-H1989)/h</f>
        <v/>
      </c>
      <c r="J1989">
        <f>C1989/(ε_c1cd)</f>
        <v/>
      </c>
      <c r="K1989">
        <f>C1989/I1989</f>
        <v/>
      </c>
      <c r="L1989" s="131">
        <f>I1989/(ε_c1cd)</f>
        <v/>
      </c>
      <c r="M1989">
        <f>I1989*(K1989-Z_s1)</f>
        <v/>
      </c>
      <c r="N1989">
        <f>I1989*(K1989-Z_s2)</f>
        <v/>
      </c>
      <c r="O1989">
        <f>E_s*M1989</f>
        <v/>
      </c>
      <c r="P1989">
        <f>E_s*N1989</f>
        <v/>
      </c>
      <c r="Q1989">
        <f>O1989*A_s1</f>
        <v/>
      </c>
      <c r="R1989">
        <f>P1989*A_s2</f>
        <v/>
      </c>
      <c r="S1989">
        <f>Q1989*($K1989-Z_s1)</f>
        <v/>
      </c>
      <c r="T1989">
        <f>R1989*($K1989-Z_s2)</f>
        <v/>
      </c>
      <c r="U1989">
        <f>(INDIRECT("a_"&amp;U$2)/(U$2+1))*(($C1989^(U$2+1)-$H1989^(U$2+1))/(ε_c1cd^(U$2+1)))</f>
        <v/>
      </c>
      <c r="V1989">
        <f>(INDIRECT("a_"&amp;V$2)/(V$2+1))*(($C1989^(V$2+1)-$H1989^(V$2+1))/(ε_c1cd^(V$2+1)))</f>
        <v/>
      </c>
      <c r="W1989">
        <f>(INDIRECT("a_"&amp;W$2)/(W$2+1))*(($C1989^(W$2+1)-$H1989^(W$2+1))/(ε_c1cd^(W$2+1)))</f>
        <v/>
      </c>
      <c r="X1989">
        <f>(INDIRECT("a_"&amp;X$2)/(X$2+1))*(($C1989^(X$2+1)-$H1989^(X$2+1))/(ε_c1cd^(X$2+1)))</f>
        <v/>
      </c>
      <c r="Y1989">
        <f>(INDIRECT("a_"&amp;Y$2)/(Y$2+1))*(($C1989^(Y$2+1)-$H1989^(Y$2+1))/(ε_c1cd^(Y$2+1)))</f>
        <v/>
      </c>
      <c r="Z1989">
        <f>(INDIRECT("a_"&amp;Z$2)/(Z$2+2))*(($C1989^(Z$2+2)-$H1989^(Z$2+2))/(ε_c1cd^(Z$2+2)))</f>
        <v/>
      </c>
      <c r="AA1989">
        <f>(INDIRECT("a_"&amp;AA$2)/(AA$2+2))*(($C1989^(AA$2+2)-$H1989^(AA$2+2))/(ε_c1cd^(AA$2+2)))</f>
        <v/>
      </c>
      <c r="AB1989">
        <f>(INDIRECT("a_"&amp;AB$2)/(AB$2+2))*(($C1989^(AB$2+2)-$H1989^(AB$2+2))/(ε_c1cd^(AB$2+2)))</f>
        <v/>
      </c>
      <c r="AC1989">
        <f>(INDIRECT("a_"&amp;AC$2)/(AC$2+2))*(($C1989^(AC$2+2)-$H1989^(AC$2+2))/(ε_c1cd^(AC$2+2)))</f>
        <v/>
      </c>
      <c r="AD1989">
        <f>(INDIRECT("a_"&amp;AD$2)/(AD$2+2))*(($C1989^(AD$2+2)-$H1989^(AD$2+2))/(ε_c1cd^(AD$2+2)))</f>
        <v/>
      </c>
      <c r="AE1989" s="111">
        <f>(b*f_cd/L1989)*SUM(U1989:Y1989)+SUM(Q1989:R1989)</f>
        <v/>
      </c>
      <c r="AF1989" s="112">
        <f>AE1989*(K1989-y+e)</f>
        <v/>
      </c>
      <c r="AG1989" s="113">
        <f>(b*f_cd/(L1989^2))*SUM(Z1989:AD1989)+SUM(S1989:T1989)-AF1989</f>
        <v/>
      </c>
      <c r="AH1989" s="114">
        <f>AG1989&lt;0</f>
        <v/>
      </c>
      <c r="AI1989" s="115">
        <f>IF(A1989=1,FALSE,(AND(AQ1989,AH1989,NOT(AI1988))))</f>
        <v/>
      </c>
      <c r="AJ1989" s="116">
        <f>(b*f_cd/L1989)*(a_1/2*J1989^2+a_2/3*J1989^3+a_3/4*J1989^4+a_4/5*J1989^5+a_5/6*J1989^6)+SUM(Q1989:R1989)</f>
        <v/>
      </c>
      <c r="AK1989">
        <f>AJ1989*(K1989-y+e)</f>
        <v/>
      </c>
      <c r="AL1989" s="118">
        <f>(b*f_cd/(L1989^2))*(a_1/3*J1989^3+a_2/4*J1989^4+a_3/5*J1989^5+a_4/6*J1989^6+a_5/7*J1989^7)+SUM(S1989:T1989)-AK1989</f>
        <v/>
      </c>
      <c r="AM1989" s="114">
        <f>AL1989&gt;0</f>
        <v/>
      </c>
      <c r="AN1989" s="115">
        <f>IF(A1989=1,FALSE,(AND(AQ1989,AM1989,NOT(AN1988))))</f>
        <v/>
      </c>
      <c r="AO1989">
        <f>IF(D1989=1,AND(AH1989,NOT(AI1989)),AND(AM1989,NOT(AN1989)))</f>
        <v/>
      </c>
      <c r="AP1989" s="119">
        <f>IF(D1989=1,AI1989,AN1989)</f>
        <v/>
      </c>
      <c r="AQ1989" s="125">
        <f>ABS(E1989)&lt;$AQ$2</f>
        <v/>
      </c>
      <c r="AS1989">
        <f>IF(AP1989,MAX(AS$3:AS1987)+1,"")</f>
        <v/>
      </c>
    </row>
    <row r="1990">
      <c r="A1990" t="n">
        <v>1900</v>
      </c>
      <c r="B1990" s="131">
        <f>IF(A1990=1,0,IF(AP1990,0.1*ε_cu1cd,0))</f>
        <v/>
      </c>
      <c r="C1990" s="131">
        <f>IF(A1990=1,0.1*ε_cu1cd,C1989+B1989)</f>
        <v/>
      </c>
      <c r="D1990" s="113">
        <f>IF('Нормальний переріз'!$D$68&gt;0,1,2)</f>
        <v/>
      </c>
      <c r="E1990" s="144">
        <f>IF(D1990=1,F1990,G1990)</f>
        <v/>
      </c>
      <c r="F1990" s="124">
        <f>IF(AI1989,0.11*ε_cu1cd,IF(AH1989,F1989*0.01,F1989))</f>
        <v/>
      </c>
      <c r="G1990" s="124">
        <f>IF(AP1989,-0.1*ε_cu1cd,IF(AM1989,G1989*0.01,G1989))</f>
        <v/>
      </c>
      <c r="H1990" s="113">
        <f>IF(A1990=1,E1990,IF(AO1989,H1989-E1989+E1990,IF(AP1989,0.8*H1989,H1989+E1990)))</f>
        <v/>
      </c>
      <c r="I1990" s="169">
        <f>(C1990-H1990)/h</f>
        <v/>
      </c>
      <c r="J1990">
        <f>C1990/(ε_c1cd)</f>
        <v/>
      </c>
      <c r="K1990">
        <f>C1990/I1990</f>
        <v/>
      </c>
      <c r="L1990" s="131">
        <f>I1990/(ε_c1cd)</f>
        <v/>
      </c>
      <c r="M1990">
        <f>I1990*(K1990-Z_s1)</f>
        <v/>
      </c>
      <c r="N1990">
        <f>I1990*(K1990-Z_s2)</f>
        <v/>
      </c>
      <c r="O1990">
        <f>E_s*M1990</f>
        <v/>
      </c>
      <c r="P1990">
        <f>E_s*N1990</f>
        <v/>
      </c>
      <c r="Q1990">
        <f>O1990*A_s1</f>
        <v/>
      </c>
      <c r="R1990">
        <f>P1990*A_s2</f>
        <v/>
      </c>
      <c r="S1990">
        <f>Q1990*($K1990-Z_s1)</f>
        <v/>
      </c>
      <c r="T1990">
        <f>R1990*($K1990-Z_s2)</f>
        <v/>
      </c>
      <c r="U1990">
        <f>(INDIRECT("a_"&amp;U$2)/(U$2+1))*(($C1990^(U$2+1)-$H1990^(U$2+1))/(ε_c1cd^(U$2+1)))</f>
        <v/>
      </c>
      <c r="V1990">
        <f>(INDIRECT("a_"&amp;V$2)/(V$2+1))*(($C1990^(V$2+1)-$H1990^(V$2+1))/(ε_c1cd^(V$2+1)))</f>
        <v/>
      </c>
      <c r="W1990">
        <f>(INDIRECT("a_"&amp;W$2)/(W$2+1))*(($C1990^(W$2+1)-$H1990^(W$2+1))/(ε_c1cd^(W$2+1)))</f>
        <v/>
      </c>
      <c r="X1990">
        <f>(INDIRECT("a_"&amp;X$2)/(X$2+1))*(($C1990^(X$2+1)-$H1990^(X$2+1))/(ε_c1cd^(X$2+1)))</f>
        <v/>
      </c>
      <c r="Y1990">
        <f>(INDIRECT("a_"&amp;Y$2)/(Y$2+1))*(($C1990^(Y$2+1)-$H1990^(Y$2+1))/(ε_c1cd^(Y$2+1)))</f>
        <v/>
      </c>
      <c r="Z1990">
        <f>(INDIRECT("a_"&amp;Z$2)/(Z$2+2))*(($C1990^(Z$2+2)-$H1990^(Z$2+2))/(ε_c1cd^(Z$2+2)))</f>
        <v/>
      </c>
      <c r="AA1990">
        <f>(INDIRECT("a_"&amp;AA$2)/(AA$2+2))*(($C1990^(AA$2+2)-$H1990^(AA$2+2))/(ε_c1cd^(AA$2+2)))</f>
        <v/>
      </c>
      <c r="AB1990">
        <f>(INDIRECT("a_"&amp;AB$2)/(AB$2+2))*(($C1990^(AB$2+2)-$H1990^(AB$2+2))/(ε_c1cd^(AB$2+2)))</f>
        <v/>
      </c>
      <c r="AC1990">
        <f>(INDIRECT("a_"&amp;AC$2)/(AC$2+2))*(($C1990^(AC$2+2)-$H1990^(AC$2+2))/(ε_c1cd^(AC$2+2)))</f>
        <v/>
      </c>
      <c r="AD1990">
        <f>(INDIRECT("a_"&amp;AD$2)/(AD$2+2))*(($C1990^(AD$2+2)-$H1990^(AD$2+2))/(ε_c1cd^(AD$2+2)))</f>
        <v/>
      </c>
      <c r="AE1990" s="111">
        <f>(b*f_cd/L1990)*SUM(U1990:Y1990)+SUM(Q1990:R1990)</f>
        <v/>
      </c>
      <c r="AF1990" s="112">
        <f>AE1990*(K1990-y+e)</f>
        <v/>
      </c>
      <c r="AG1990" s="113">
        <f>(b*f_cd/(L1990^2))*SUM(Z1990:AD1990)+SUM(S1990:T1990)-AF1990</f>
        <v/>
      </c>
      <c r="AH1990" s="114">
        <f>AG1990&lt;0</f>
        <v/>
      </c>
      <c r="AI1990" s="115">
        <f>IF(A1990=1,FALSE,(AND(AQ1990,AH1990,NOT(AI1989))))</f>
        <v/>
      </c>
      <c r="AJ1990" s="116">
        <f>(b*f_cd/L1990)*(a_1/2*J1990^2+a_2/3*J1990^3+a_3/4*J1990^4+a_4/5*J1990^5+a_5/6*J1990^6)+SUM(Q1990:R1990)</f>
        <v/>
      </c>
      <c r="AK1990">
        <f>AJ1990*(K1990-y+e)</f>
        <v/>
      </c>
      <c r="AL1990" s="118">
        <f>(b*f_cd/(L1990^2))*(a_1/3*J1990^3+a_2/4*J1990^4+a_3/5*J1990^5+a_4/6*J1990^6+a_5/7*J1990^7)+SUM(S1990:T1990)-AK1990</f>
        <v/>
      </c>
      <c r="AM1990" s="114">
        <f>AL1990&gt;0</f>
        <v/>
      </c>
      <c r="AN1990" s="115">
        <f>IF(A1990=1,FALSE,(AND(AQ1990,AM1990,NOT(AN1989))))</f>
        <v/>
      </c>
      <c r="AO1990">
        <f>IF(D1990=1,AND(AH1990,NOT(AI1990)),AND(AM1990,NOT(AN1990)))</f>
        <v/>
      </c>
      <c r="AP1990" s="119">
        <f>IF(D1990=1,AI1990,AN1990)</f>
        <v/>
      </c>
      <c r="AQ1990" s="125">
        <f>ABS(E1990)&lt;$AQ$2</f>
        <v/>
      </c>
      <c r="AS1990">
        <f>IF(AP1990,MAX(AS$3:AS1988)+1,"")</f>
        <v/>
      </c>
    </row>
    <row r="1991">
      <c r="A1991" t="n">
        <v>1901</v>
      </c>
      <c r="B1991" s="131">
        <f>IF(A1991=1,0,IF(AP1991,0.1*ε_cu1cd,0))</f>
        <v/>
      </c>
      <c r="C1991" s="131">
        <f>IF(A1991=1,0.1*ε_cu1cd,C1990+B1990)</f>
        <v/>
      </c>
      <c r="D1991" s="113">
        <f>IF('Нормальний переріз'!$D$68&gt;0,1,2)</f>
        <v/>
      </c>
      <c r="E1991" s="144">
        <f>IF(D1991=1,F1991,G1991)</f>
        <v/>
      </c>
      <c r="F1991" s="124">
        <f>IF(AI1990,0.11*ε_cu1cd,IF(AH1990,F1990*0.01,F1990))</f>
        <v/>
      </c>
      <c r="G1991" s="124">
        <f>IF(AP1990,-0.1*ε_cu1cd,IF(AM1990,G1990*0.01,G1990))</f>
        <v/>
      </c>
      <c r="H1991" s="113">
        <f>IF(A1991=1,E1991,IF(AO1990,H1990-E1990+E1991,IF(AP1990,0.8*H1990,H1990+E1991)))</f>
        <v/>
      </c>
      <c r="I1991" s="169">
        <f>(C1991-H1991)/h</f>
        <v/>
      </c>
      <c r="J1991">
        <f>C1991/(ε_c1cd)</f>
        <v/>
      </c>
      <c r="K1991">
        <f>C1991/I1991</f>
        <v/>
      </c>
      <c r="L1991" s="131">
        <f>I1991/(ε_c1cd)</f>
        <v/>
      </c>
      <c r="M1991">
        <f>I1991*(K1991-Z_s1)</f>
        <v/>
      </c>
      <c r="N1991">
        <f>I1991*(K1991-Z_s2)</f>
        <v/>
      </c>
      <c r="O1991">
        <f>E_s*M1991</f>
        <v/>
      </c>
      <c r="P1991">
        <f>E_s*N1991</f>
        <v/>
      </c>
      <c r="Q1991">
        <f>O1991*A_s1</f>
        <v/>
      </c>
      <c r="R1991">
        <f>P1991*A_s2</f>
        <v/>
      </c>
      <c r="S1991">
        <f>Q1991*($K1991-Z_s1)</f>
        <v/>
      </c>
      <c r="T1991">
        <f>R1991*($K1991-Z_s2)</f>
        <v/>
      </c>
      <c r="U1991">
        <f>(INDIRECT("a_"&amp;U$2)/(U$2+1))*(($C1991^(U$2+1)-$H1991^(U$2+1))/(ε_c1cd^(U$2+1)))</f>
        <v/>
      </c>
      <c r="V1991">
        <f>(INDIRECT("a_"&amp;V$2)/(V$2+1))*(($C1991^(V$2+1)-$H1991^(V$2+1))/(ε_c1cd^(V$2+1)))</f>
        <v/>
      </c>
      <c r="W1991">
        <f>(INDIRECT("a_"&amp;W$2)/(W$2+1))*(($C1991^(W$2+1)-$H1991^(W$2+1))/(ε_c1cd^(W$2+1)))</f>
        <v/>
      </c>
      <c r="X1991">
        <f>(INDIRECT("a_"&amp;X$2)/(X$2+1))*(($C1991^(X$2+1)-$H1991^(X$2+1))/(ε_c1cd^(X$2+1)))</f>
        <v/>
      </c>
      <c r="Y1991">
        <f>(INDIRECT("a_"&amp;Y$2)/(Y$2+1))*(($C1991^(Y$2+1)-$H1991^(Y$2+1))/(ε_c1cd^(Y$2+1)))</f>
        <v/>
      </c>
      <c r="Z1991">
        <f>(INDIRECT("a_"&amp;Z$2)/(Z$2+2))*(($C1991^(Z$2+2)-$H1991^(Z$2+2))/(ε_c1cd^(Z$2+2)))</f>
        <v/>
      </c>
      <c r="AA1991">
        <f>(INDIRECT("a_"&amp;AA$2)/(AA$2+2))*(($C1991^(AA$2+2)-$H1991^(AA$2+2))/(ε_c1cd^(AA$2+2)))</f>
        <v/>
      </c>
      <c r="AB1991">
        <f>(INDIRECT("a_"&amp;AB$2)/(AB$2+2))*(($C1991^(AB$2+2)-$H1991^(AB$2+2))/(ε_c1cd^(AB$2+2)))</f>
        <v/>
      </c>
      <c r="AC1991">
        <f>(INDIRECT("a_"&amp;AC$2)/(AC$2+2))*(($C1991^(AC$2+2)-$H1991^(AC$2+2))/(ε_c1cd^(AC$2+2)))</f>
        <v/>
      </c>
      <c r="AD1991">
        <f>(INDIRECT("a_"&amp;AD$2)/(AD$2+2))*(($C1991^(AD$2+2)-$H1991^(AD$2+2))/(ε_c1cd^(AD$2+2)))</f>
        <v/>
      </c>
      <c r="AE1991" s="111">
        <f>(b*f_cd/L1991)*SUM(U1991:Y1991)+SUM(Q1991:R1991)</f>
        <v/>
      </c>
      <c r="AF1991" s="112">
        <f>AE1991*(K1991-y+e)</f>
        <v/>
      </c>
      <c r="AG1991" s="113">
        <f>(b*f_cd/(L1991^2))*SUM(Z1991:AD1991)+SUM(S1991:T1991)-AF1991</f>
        <v/>
      </c>
      <c r="AH1991" s="114">
        <f>AG1991&lt;0</f>
        <v/>
      </c>
      <c r="AI1991" s="115">
        <f>IF(A1991=1,FALSE,(AND(AQ1991,AH1991,NOT(AI1990))))</f>
        <v/>
      </c>
      <c r="AJ1991" s="116">
        <f>(b*f_cd/L1991)*(a_1/2*J1991^2+a_2/3*J1991^3+a_3/4*J1991^4+a_4/5*J1991^5+a_5/6*J1991^6)+SUM(Q1991:R1991)</f>
        <v/>
      </c>
      <c r="AK1991">
        <f>AJ1991*(K1991-y+e)</f>
        <v/>
      </c>
      <c r="AL1991" s="118">
        <f>(b*f_cd/(L1991^2))*(a_1/3*J1991^3+a_2/4*J1991^4+a_3/5*J1991^5+a_4/6*J1991^6+a_5/7*J1991^7)+SUM(S1991:T1991)-AK1991</f>
        <v/>
      </c>
      <c r="AM1991" s="114">
        <f>AL1991&gt;0</f>
        <v/>
      </c>
      <c r="AN1991" s="115">
        <f>IF(A1991=1,FALSE,(AND(AQ1991,AM1991,NOT(AN1990))))</f>
        <v/>
      </c>
      <c r="AO1991">
        <f>IF(D1991=1,AND(AH1991,NOT(AI1991)),AND(AM1991,NOT(AN1991)))</f>
        <v/>
      </c>
      <c r="AP1991" s="119">
        <f>IF(D1991=1,AI1991,AN1991)</f>
        <v/>
      </c>
      <c r="AQ1991" s="125">
        <f>ABS(E1991)&lt;$AQ$2</f>
        <v/>
      </c>
      <c r="AS1991">
        <f>IF(AP1991,MAX(AS$3:AS1989)+1,"")</f>
        <v/>
      </c>
    </row>
    <row r="1992">
      <c r="A1992" t="n">
        <v>1902</v>
      </c>
      <c r="B1992" s="131">
        <f>IF(A1992=1,0,IF(AP1992,0.1*ε_cu1cd,0))</f>
        <v/>
      </c>
      <c r="C1992" s="131">
        <f>IF(A1992=1,0.1*ε_cu1cd,C1991+B1991)</f>
        <v/>
      </c>
      <c r="D1992" s="113">
        <f>IF('Нормальний переріз'!$D$68&gt;0,1,2)</f>
        <v/>
      </c>
      <c r="E1992" s="144">
        <f>IF(D1992=1,F1992,G1992)</f>
        <v/>
      </c>
      <c r="F1992" s="124">
        <f>IF(AI1991,0.11*ε_cu1cd,IF(AH1991,F1991*0.01,F1991))</f>
        <v/>
      </c>
      <c r="G1992" s="124">
        <f>IF(AP1991,-0.1*ε_cu1cd,IF(AM1991,G1991*0.01,G1991))</f>
        <v/>
      </c>
      <c r="H1992" s="113">
        <f>IF(A1992=1,E1992,IF(AO1991,H1991-E1991+E1992,IF(AP1991,0.8*H1991,H1991+E1992)))</f>
        <v/>
      </c>
      <c r="I1992" s="169">
        <f>(C1992-H1992)/h</f>
        <v/>
      </c>
      <c r="J1992">
        <f>C1992/(ε_c1cd)</f>
        <v/>
      </c>
      <c r="K1992">
        <f>C1992/I1992</f>
        <v/>
      </c>
      <c r="L1992" s="131">
        <f>I1992/(ε_c1cd)</f>
        <v/>
      </c>
      <c r="M1992">
        <f>I1992*(K1992-Z_s1)</f>
        <v/>
      </c>
      <c r="N1992">
        <f>I1992*(K1992-Z_s2)</f>
        <v/>
      </c>
      <c r="O1992">
        <f>E_s*M1992</f>
        <v/>
      </c>
      <c r="P1992">
        <f>E_s*N1992</f>
        <v/>
      </c>
      <c r="Q1992">
        <f>O1992*A_s1</f>
        <v/>
      </c>
      <c r="R1992">
        <f>P1992*A_s2</f>
        <v/>
      </c>
      <c r="S1992">
        <f>Q1992*($K1992-Z_s1)</f>
        <v/>
      </c>
      <c r="T1992">
        <f>R1992*($K1992-Z_s2)</f>
        <v/>
      </c>
      <c r="U1992">
        <f>(INDIRECT("a_"&amp;U$2)/(U$2+1))*(($C1992^(U$2+1)-$H1992^(U$2+1))/(ε_c1cd^(U$2+1)))</f>
        <v/>
      </c>
      <c r="V1992">
        <f>(INDIRECT("a_"&amp;V$2)/(V$2+1))*(($C1992^(V$2+1)-$H1992^(V$2+1))/(ε_c1cd^(V$2+1)))</f>
        <v/>
      </c>
      <c r="W1992">
        <f>(INDIRECT("a_"&amp;W$2)/(W$2+1))*(($C1992^(W$2+1)-$H1992^(W$2+1))/(ε_c1cd^(W$2+1)))</f>
        <v/>
      </c>
      <c r="X1992">
        <f>(INDIRECT("a_"&amp;X$2)/(X$2+1))*(($C1992^(X$2+1)-$H1992^(X$2+1))/(ε_c1cd^(X$2+1)))</f>
        <v/>
      </c>
      <c r="Y1992">
        <f>(INDIRECT("a_"&amp;Y$2)/(Y$2+1))*(($C1992^(Y$2+1)-$H1992^(Y$2+1))/(ε_c1cd^(Y$2+1)))</f>
        <v/>
      </c>
      <c r="Z1992">
        <f>(INDIRECT("a_"&amp;Z$2)/(Z$2+2))*(($C1992^(Z$2+2)-$H1992^(Z$2+2))/(ε_c1cd^(Z$2+2)))</f>
        <v/>
      </c>
      <c r="AA1992">
        <f>(INDIRECT("a_"&amp;AA$2)/(AA$2+2))*(($C1992^(AA$2+2)-$H1992^(AA$2+2))/(ε_c1cd^(AA$2+2)))</f>
        <v/>
      </c>
      <c r="AB1992">
        <f>(INDIRECT("a_"&amp;AB$2)/(AB$2+2))*(($C1992^(AB$2+2)-$H1992^(AB$2+2))/(ε_c1cd^(AB$2+2)))</f>
        <v/>
      </c>
      <c r="AC1992">
        <f>(INDIRECT("a_"&amp;AC$2)/(AC$2+2))*(($C1992^(AC$2+2)-$H1992^(AC$2+2))/(ε_c1cd^(AC$2+2)))</f>
        <v/>
      </c>
      <c r="AD1992">
        <f>(INDIRECT("a_"&amp;AD$2)/(AD$2+2))*(($C1992^(AD$2+2)-$H1992^(AD$2+2))/(ε_c1cd^(AD$2+2)))</f>
        <v/>
      </c>
      <c r="AE1992" s="111">
        <f>(b*f_cd/L1992)*SUM(U1992:Y1992)+SUM(Q1992:R1992)</f>
        <v/>
      </c>
      <c r="AF1992" s="112">
        <f>AE1992*(K1992-y+e)</f>
        <v/>
      </c>
      <c r="AG1992" s="113">
        <f>(b*f_cd/(L1992^2))*SUM(Z1992:AD1992)+SUM(S1992:T1992)-AF1992</f>
        <v/>
      </c>
      <c r="AH1992" s="114">
        <f>AG1992&lt;0</f>
        <v/>
      </c>
      <c r="AI1992" s="115">
        <f>IF(A1992=1,FALSE,(AND(AQ1992,AH1992,NOT(AI1991))))</f>
        <v/>
      </c>
      <c r="AJ1992" s="116">
        <f>(b*f_cd/L1992)*(a_1/2*J1992^2+a_2/3*J1992^3+a_3/4*J1992^4+a_4/5*J1992^5+a_5/6*J1992^6)+SUM(Q1992:R1992)</f>
        <v/>
      </c>
      <c r="AK1992">
        <f>AJ1992*(K1992-y+e)</f>
        <v/>
      </c>
      <c r="AL1992" s="118">
        <f>(b*f_cd/(L1992^2))*(a_1/3*J1992^3+a_2/4*J1992^4+a_3/5*J1992^5+a_4/6*J1992^6+a_5/7*J1992^7)+SUM(S1992:T1992)-AK1992</f>
        <v/>
      </c>
      <c r="AM1992" s="114">
        <f>AL1992&gt;0</f>
        <v/>
      </c>
      <c r="AN1992" s="115">
        <f>IF(A1992=1,FALSE,(AND(AQ1992,AM1992,NOT(AN1991))))</f>
        <v/>
      </c>
      <c r="AO1992">
        <f>IF(D1992=1,AND(AH1992,NOT(AI1992)),AND(AM1992,NOT(AN1992)))</f>
        <v/>
      </c>
      <c r="AP1992" s="119">
        <f>IF(D1992=1,AI1992,AN1992)</f>
        <v/>
      </c>
      <c r="AQ1992" s="125">
        <f>ABS(E1992)&lt;$AQ$2</f>
        <v/>
      </c>
      <c r="AS1992">
        <f>IF(AP1992,MAX(AS$3:AS1990)+1,"")</f>
        <v/>
      </c>
    </row>
    <row r="1993">
      <c r="A1993" t="n">
        <v>1903</v>
      </c>
      <c r="B1993" s="131">
        <f>IF(A1993=1,0,IF(AP1993,0.1*ε_cu1cd,0))</f>
        <v/>
      </c>
      <c r="C1993" s="131">
        <f>IF(A1993=1,0.1*ε_cu1cd,C1992+B1992)</f>
        <v/>
      </c>
      <c r="D1993" s="113">
        <f>IF('Нормальний переріз'!$D$68&gt;0,1,2)</f>
        <v/>
      </c>
      <c r="E1993" s="144">
        <f>IF(D1993=1,F1993,G1993)</f>
        <v/>
      </c>
      <c r="F1993" s="124">
        <f>IF(AI1992,0.11*ε_cu1cd,IF(AH1992,F1992*0.01,F1992))</f>
        <v/>
      </c>
      <c r="G1993" s="124">
        <f>IF(AP1992,-0.1*ε_cu1cd,IF(AM1992,G1992*0.01,G1992))</f>
        <v/>
      </c>
      <c r="H1993" s="113">
        <f>IF(A1993=1,E1993,IF(AO1992,H1992-E1992+E1993,IF(AP1992,0.8*H1992,H1992+E1993)))</f>
        <v/>
      </c>
      <c r="I1993" s="169">
        <f>(C1993-H1993)/h</f>
        <v/>
      </c>
      <c r="J1993">
        <f>C1993/(ε_c1cd)</f>
        <v/>
      </c>
      <c r="K1993">
        <f>C1993/I1993</f>
        <v/>
      </c>
      <c r="L1993" s="131">
        <f>I1993/(ε_c1cd)</f>
        <v/>
      </c>
      <c r="M1993">
        <f>I1993*(K1993-Z_s1)</f>
        <v/>
      </c>
      <c r="N1993">
        <f>I1993*(K1993-Z_s2)</f>
        <v/>
      </c>
      <c r="O1993">
        <f>E_s*M1993</f>
        <v/>
      </c>
      <c r="P1993">
        <f>E_s*N1993</f>
        <v/>
      </c>
      <c r="Q1993">
        <f>O1993*A_s1</f>
        <v/>
      </c>
      <c r="R1993">
        <f>P1993*A_s2</f>
        <v/>
      </c>
      <c r="S1993">
        <f>Q1993*($K1993-Z_s1)</f>
        <v/>
      </c>
      <c r="T1993">
        <f>R1993*($K1993-Z_s2)</f>
        <v/>
      </c>
      <c r="U1993">
        <f>(INDIRECT("a_"&amp;U$2)/(U$2+1))*(($C1993^(U$2+1)-$H1993^(U$2+1))/(ε_c1cd^(U$2+1)))</f>
        <v/>
      </c>
      <c r="V1993">
        <f>(INDIRECT("a_"&amp;V$2)/(V$2+1))*(($C1993^(V$2+1)-$H1993^(V$2+1))/(ε_c1cd^(V$2+1)))</f>
        <v/>
      </c>
      <c r="W1993">
        <f>(INDIRECT("a_"&amp;W$2)/(W$2+1))*(($C1993^(W$2+1)-$H1993^(W$2+1))/(ε_c1cd^(W$2+1)))</f>
        <v/>
      </c>
      <c r="X1993">
        <f>(INDIRECT("a_"&amp;X$2)/(X$2+1))*(($C1993^(X$2+1)-$H1993^(X$2+1))/(ε_c1cd^(X$2+1)))</f>
        <v/>
      </c>
      <c r="Y1993">
        <f>(INDIRECT("a_"&amp;Y$2)/(Y$2+1))*(($C1993^(Y$2+1)-$H1993^(Y$2+1))/(ε_c1cd^(Y$2+1)))</f>
        <v/>
      </c>
      <c r="Z1993">
        <f>(INDIRECT("a_"&amp;Z$2)/(Z$2+2))*(($C1993^(Z$2+2)-$H1993^(Z$2+2))/(ε_c1cd^(Z$2+2)))</f>
        <v/>
      </c>
      <c r="AA1993">
        <f>(INDIRECT("a_"&amp;AA$2)/(AA$2+2))*(($C1993^(AA$2+2)-$H1993^(AA$2+2))/(ε_c1cd^(AA$2+2)))</f>
        <v/>
      </c>
      <c r="AB1993">
        <f>(INDIRECT("a_"&amp;AB$2)/(AB$2+2))*(($C1993^(AB$2+2)-$H1993^(AB$2+2))/(ε_c1cd^(AB$2+2)))</f>
        <v/>
      </c>
      <c r="AC1993">
        <f>(INDIRECT("a_"&amp;AC$2)/(AC$2+2))*(($C1993^(AC$2+2)-$H1993^(AC$2+2))/(ε_c1cd^(AC$2+2)))</f>
        <v/>
      </c>
      <c r="AD1993">
        <f>(INDIRECT("a_"&amp;AD$2)/(AD$2+2))*(($C1993^(AD$2+2)-$H1993^(AD$2+2))/(ε_c1cd^(AD$2+2)))</f>
        <v/>
      </c>
      <c r="AE1993" s="111">
        <f>(b*f_cd/L1993)*SUM(U1993:Y1993)+SUM(Q1993:R1993)</f>
        <v/>
      </c>
      <c r="AF1993" s="112">
        <f>AE1993*(K1993-y+e)</f>
        <v/>
      </c>
      <c r="AG1993" s="113">
        <f>(b*f_cd/(L1993^2))*SUM(Z1993:AD1993)+SUM(S1993:T1993)-AF1993</f>
        <v/>
      </c>
      <c r="AH1993" s="114">
        <f>AG1993&lt;0</f>
        <v/>
      </c>
      <c r="AI1993" s="115">
        <f>IF(A1993=1,FALSE,(AND(AQ1993,AH1993,NOT(AI1992))))</f>
        <v/>
      </c>
      <c r="AJ1993" s="116">
        <f>(b*f_cd/L1993)*(a_1/2*J1993^2+a_2/3*J1993^3+a_3/4*J1993^4+a_4/5*J1993^5+a_5/6*J1993^6)+SUM(Q1993:R1993)</f>
        <v/>
      </c>
      <c r="AK1993">
        <f>AJ1993*(K1993-y+e)</f>
        <v/>
      </c>
      <c r="AL1993" s="118">
        <f>(b*f_cd/(L1993^2))*(a_1/3*J1993^3+a_2/4*J1993^4+a_3/5*J1993^5+a_4/6*J1993^6+a_5/7*J1993^7)+SUM(S1993:T1993)-AK1993</f>
        <v/>
      </c>
      <c r="AM1993" s="114">
        <f>AL1993&gt;0</f>
        <v/>
      </c>
      <c r="AN1993" s="115">
        <f>IF(A1993=1,FALSE,(AND(AQ1993,AM1993,NOT(AN1992))))</f>
        <v/>
      </c>
      <c r="AO1993">
        <f>IF(D1993=1,AND(AH1993,NOT(AI1993)),AND(AM1993,NOT(AN1993)))</f>
        <v/>
      </c>
      <c r="AP1993" s="119">
        <f>IF(D1993=1,AI1993,AN1993)</f>
        <v/>
      </c>
      <c r="AQ1993" s="125">
        <f>ABS(E1993)&lt;$AQ$2</f>
        <v/>
      </c>
      <c r="AS1993">
        <f>IF(AP1993,MAX(AS$3:AS1991)+1,"")</f>
        <v/>
      </c>
    </row>
    <row r="1994">
      <c r="A1994" t="n">
        <v>1904</v>
      </c>
      <c r="B1994" s="131">
        <f>IF(A1994=1,0,IF(AP1994,0.1*ε_cu1cd,0))</f>
        <v/>
      </c>
      <c r="C1994" s="131">
        <f>IF(A1994=1,0.1*ε_cu1cd,C1993+B1993)</f>
        <v/>
      </c>
      <c r="D1994" s="113">
        <f>IF('Нормальний переріз'!$D$68&gt;0,1,2)</f>
        <v/>
      </c>
      <c r="E1994" s="144">
        <f>IF(D1994=1,F1994,G1994)</f>
        <v/>
      </c>
      <c r="F1994" s="124">
        <f>IF(AI1993,0.11*ε_cu1cd,IF(AH1993,F1993*0.01,F1993))</f>
        <v/>
      </c>
      <c r="G1994" s="124">
        <f>IF(AP1993,-0.1*ε_cu1cd,IF(AM1993,G1993*0.01,G1993))</f>
        <v/>
      </c>
      <c r="H1994" s="113">
        <f>IF(A1994=1,E1994,IF(AO1993,H1993-E1993+E1994,IF(AP1993,0.8*H1993,H1993+E1994)))</f>
        <v/>
      </c>
      <c r="I1994" s="169">
        <f>(C1994-H1994)/h</f>
        <v/>
      </c>
      <c r="J1994">
        <f>C1994/(ε_c1cd)</f>
        <v/>
      </c>
      <c r="K1994">
        <f>C1994/I1994</f>
        <v/>
      </c>
      <c r="L1994" s="131">
        <f>I1994/(ε_c1cd)</f>
        <v/>
      </c>
      <c r="M1994">
        <f>I1994*(K1994-Z_s1)</f>
        <v/>
      </c>
      <c r="N1994">
        <f>I1994*(K1994-Z_s2)</f>
        <v/>
      </c>
      <c r="O1994">
        <f>E_s*M1994</f>
        <v/>
      </c>
      <c r="P1994">
        <f>E_s*N1994</f>
        <v/>
      </c>
      <c r="Q1994">
        <f>O1994*A_s1</f>
        <v/>
      </c>
      <c r="R1994">
        <f>P1994*A_s2</f>
        <v/>
      </c>
      <c r="S1994">
        <f>Q1994*($K1994-Z_s1)</f>
        <v/>
      </c>
      <c r="T1994">
        <f>R1994*($K1994-Z_s2)</f>
        <v/>
      </c>
      <c r="U1994">
        <f>(INDIRECT("a_"&amp;U$2)/(U$2+1))*(($C1994^(U$2+1)-$H1994^(U$2+1))/(ε_c1cd^(U$2+1)))</f>
        <v/>
      </c>
      <c r="V1994">
        <f>(INDIRECT("a_"&amp;V$2)/(V$2+1))*(($C1994^(V$2+1)-$H1994^(V$2+1))/(ε_c1cd^(V$2+1)))</f>
        <v/>
      </c>
      <c r="W1994">
        <f>(INDIRECT("a_"&amp;W$2)/(W$2+1))*(($C1994^(W$2+1)-$H1994^(W$2+1))/(ε_c1cd^(W$2+1)))</f>
        <v/>
      </c>
      <c r="X1994">
        <f>(INDIRECT("a_"&amp;X$2)/(X$2+1))*(($C1994^(X$2+1)-$H1994^(X$2+1))/(ε_c1cd^(X$2+1)))</f>
        <v/>
      </c>
      <c r="Y1994">
        <f>(INDIRECT("a_"&amp;Y$2)/(Y$2+1))*(($C1994^(Y$2+1)-$H1994^(Y$2+1))/(ε_c1cd^(Y$2+1)))</f>
        <v/>
      </c>
      <c r="Z1994">
        <f>(INDIRECT("a_"&amp;Z$2)/(Z$2+2))*(($C1994^(Z$2+2)-$H1994^(Z$2+2))/(ε_c1cd^(Z$2+2)))</f>
        <v/>
      </c>
      <c r="AA1994">
        <f>(INDIRECT("a_"&amp;AA$2)/(AA$2+2))*(($C1994^(AA$2+2)-$H1994^(AA$2+2))/(ε_c1cd^(AA$2+2)))</f>
        <v/>
      </c>
      <c r="AB1994">
        <f>(INDIRECT("a_"&amp;AB$2)/(AB$2+2))*(($C1994^(AB$2+2)-$H1994^(AB$2+2))/(ε_c1cd^(AB$2+2)))</f>
        <v/>
      </c>
      <c r="AC1994">
        <f>(INDIRECT("a_"&amp;AC$2)/(AC$2+2))*(($C1994^(AC$2+2)-$H1994^(AC$2+2))/(ε_c1cd^(AC$2+2)))</f>
        <v/>
      </c>
      <c r="AD1994">
        <f>(INDIRECT("a_"&amp;AD$2)/(AD$2+2))*(($C1994^(AD$2+2)-$H1994^(AD$2+2))/(ε_c1cd^(AD$2+2)))</f>
        <v/>
      </c>
      <c r="AE1994" s="111">
        <f>(b*f_cd/L1994)*SUM(U1994:Y1994)+SUM(Q1994:R1994)</f>
        <v/>
      </c>
      <c r="AF1994" s="112">
        <f>AE1994*(K1994-y+e)</f>
        <v/>
      </c>
      <c r="AG1994" s="113">
        <f>(b*f_cd/(L1994^2))*SUM(Z1994:AD1994)+SUM(S1994:T1994)-AF1994</f>
        <v/>
      </c>
      <c r="AH1994" s="114">
        <f>AG1994&lt;0</f>
        <v/>
      </c>
      <c r="AI1994" s="115">
        <f>IF(A1994=1,FALSE,(AND(AQ1994,AH1994,NOT(AI1993))))</f>
        <v/>
      </c>
      <c r="AJ1994" s="116">
        <f>(b*f_cd/L1994)*(a_1/2*J1994^2+a_2/3*J1994^3+a_3/4*J1994^4+a_4/5*J1994^5+a_5/6*J1994^6)+SUM(Q1994:R1994)</f>
        <v/>
      </c>
      <c r="AK1994">
        <f>AJ1994*(K1994-y+e)</f>
        <v/>
      </c>
      <c r="AL1994" s="118">
        <f>(b*f_cd/(L1994^2))*(a_1/3*J1994^3+a_2/4*J1994^4+a_3/5*J1994^5+a_4/6*J1994^6+a_5/7*J1994^7)+SUM(S1994:T1994)-AK1994</f>
        <v/>
      </c>
      <c r="AM1994" s="114">
        <f>AL1994&gt;0</f>
        <v/>
      </c>
      <c r="AN1994" s="115">
        <f>IF(A1994=1,FALSE,(AND(AQ1994,AM1994,NOT(AN1993))))</f>
        <v/>
      </c>
      <c r="AO1994">
        <f>IF(D1994=1,AND(AH1994,NOT(AI1994)),AND(AM1994,NOT(AN1994)))</f>
        <v/>
      </c>
      <c r="AP1994" s="119">
        <f>IF(D1994=1,AI1994,AN1994)</f>
        <v/>
      </c>
      <c r="AQ1994" s="125">
        <f>ABS(E1994)&lt;$AQ$2</f>
        <v/>
      </c>
      <c r="AS1994">
        <f>IF(AP1994,MAX(AS$3:AS1992)+1,"")</f>
        <v/>
      </c>
    </row>
    <row r="1995">
      <c r="A1995" t="n">
        <v>1905</v>
      </c>
      <c r="B1995" s="131">
        <f>IF(A1995=1,0,IF(AP1995,0.1*ε_cu1cd,0))</f>
        <v/>
      </c>
      <c r="C1995" s="131">
        <f>IF(A1995=1,0.1*ε_cu1cd,C1994+B1994)</f>
        <v/>
      </c>
      <c r="D1995" s="113">
        <f>IF('Нормальний переріз'!$D$68&gt;0,1,2)</f>
        <v/>
      </c>
      <c r="E1995" s="144">
        <f>IF(D1995=1,F1995,G1995)</f>
        <v/>
      </c>
      <c r="F1995" s="124">
        <f>IF(AI1994,0.11*ε_cu1cd,IF(AH1994,F1994*0.01,F1994))</f>
        <v/>
      </c>
      <c r="G1995" s="124">
        <f>IF(AP1994,-0.1*ε_cu1cd,IF(AM1994,G1994*0.01,G1994))</f>
        <v/>
      </c>
      <c r="H1995" s="113">
        <f>IF(A1995=1,E1995,IF(AO1994,H1994-E1994+E1995,IF(AP1994,0.8*H1994,H1994+E1995)))</f>
        <v/>
      </c>
      <c r="I1995" s="169">
        <f>(C1995-H1995)/h</f>
        <v/>
      </c>
      <c r="J1995">
        <f>C1995/(ε_c1cd)</f>
        <v/>
      </c>
      <c r="K1995">
        <f>C1995/I1995</f>
        <v/>
      </c>
      <c r="L1995" s="131">
        <f>I1995/(ε_c1cd)</f>
        <v/>
      </c>
      <c r="M1995">
        <f>I1995*(K1995-Z_s1)</f>
        <v/>
      </c>
      <c r="N1995">
        <f>I1995*(K1995-Z_s2)</f>
        <v/>
      </c>
      <c r="O1995">
        <f>E_s*M1995</f>
        <v/>
      </c>
      <c r="P1995">
        <f>E_s*N1995</f>
        <v/>
      </c>
      <c r="Q1995">
        <f>O1995*A_s1</f>
        <v/>
      </c>
      <c r="R1995">
        <f>P1995*A_s2</f>
        <v/>
      </c>
      <c r="S1995">
        <f>Q1995*($K1995-Z_s1)</f>
        <v/>
      </c>
      <c r="T1995">
        <f>R1995*($K1995-Z_s2)</f>
        <v/>
      </c>
      <c r="U1995">
        <f>(INDIRECT("a_"&amp;U$2)/(U$2+1))*(($C1995^(U$2+1)-$H1995^(U$2+1))/(ε_c1cd^(U$2+1)))</f>
        <v/>
      </c>
      <c r="V1995">
        <f>(INDIRECT("a_"&amp;V$2)/(V$2+1))*(($C1995^(V$2+1)-$H1995^(V$2+1))/(ε_c1cd^(V$2+1)))</f>
        <v/>
      </c>
      <c r="W1995">
        <f>(INDIRECT("a_"&amp;W$2)/(W$2+1))*(($C1995^(W$2+1)-$H1995^(W$2+1))/(ε_c1cd^(W$2+1)))</f>
        <v/>
      </c>
      <c r="X1995">
        <f>(INDIRECT("a_"&amp;X$2)/(X$2+1))*(($C1995^(X$2+1)-$H1995^(X$2+1))/(ε_c1cd^(X$2+1)))</f>
        <v/>
      </c>
      <c r="Y1995">
        <f>(INDIRECT("a_"&amp;Y$2)/(Y$2+1))*(($C1995^(Y$2+1)-$H1995^(Y$2+1))/(ε_c1cd^(Y$2+1)))</f>
        <v/>
      </c>
      <c r="Z1995">
        <f>(INDIRECT("a_"&amp;Z$2)/(Z$2+2))*(($C1995^(Z$2+2)-$H1995^(Z$2+2))/(ε_c1cd^(Z$2+2)))</f>
        <v/>
      </c>
      <c r="AA1995">
        <f>(INDIRECT("a_"&amp;AA$2)/(AA$2+2))*(($C1995^(AA$2+2)-$H1995^(AA$2+2))/(ε_c1cd^(AA$2+2)))</f>
        <v/>
      </c>
      <c r="AB1995">
        <f>(INDIRECT("a_"&amp;AB$2)/(AB$2+2))*(($C1995^(AB$2+2)-$H1995^(AB$2+2))/(ε_c1cd^(AB$2+2)))</f>
        <v/>
      </c>
      <c r="AC1995">
        <f>(INDIRECT("a_"&amp;AC$2)/(AC$2+2))*(($C1995^(AC$2+2)-$H1995^(AC$2+2))/(ε_c1cd^(AC$2+2)))</f>
        <v/>
      </c>
      <c r="AD1995">
        <f>(INDIRECT("a_"&amp;AD$2)/(AD$2+2))*(($C1995^(AD$2+2)-$H1995^(AD$2+2))/(ε_c1cd^(AD$2+2)))</f>
        <v/>
      </c>
      <c r="AE1995" s="111">
        <f>(b*f_cd/L1995)*SUM(U1995:Y1995)+SUM(Q1995:R1995)</f>
        <v/>
      </c>
      <c r="AF1995" s="112">
        <f>AE1995*(K1995-y+e)</f>
        <v/>
      </c>
      <c r="AG1995" s="113">
        <f>(b*f_cd/(L1995^2))*SUM(Z1995:AD1995)+SUM(S1995:T1995)-AF1995</f>
        <v/>
      </c>
      <c r="AH1995" s="114">
        <f>AG1995&lt;0</f>
        <v/>
      </c>
      <c r="AI1995" s="115">
        <f>IF(A1995=1,FALSE,(AND(AQ1995,AH1995,NOT(AI1994))))</f>
        <v/>
      </c>
      <c r="AJ1995" s="116">
        <f>(b*f_cd/L1995)*(a_1/2*J1995^2+a_2/3*J1995^3+a_3/4*J1995^4+a_4/5*J1995^5+a_5/6*J1995^6)+SUM(Q1995:R1995)</f>
        <v/>
      </c>
      <c r="AK1995">
        <f>AJ1995*(K1995-y+e)</f>
        <v/>
      </c>
      <c r="AL1995" s="118">
        <f>(b*f_cd/(L1995^2))*(a_1/3*J1995^3+a_2/4*J1995^4+a_3/5*J1995^5+a_4/6*J1995^6+a_5/7*J1995^7)+SUM(S1995:T1995)-AK1995</f>
        <v/>
      </c>
      <c r="AM1995" s="114">
        <f>AL1995&gt;0</f>
        <v/>
      </c>
      <c r="AN1995" s="115">
        <f>IF(A1995=1,FALSE,(AND(AQ1995,AM1995,NOT(AN1994))))</f>
        <v/>
      </c>
      <c r="AO1995">
        <f>IF(D1995=1,AND(AH1995,NOT(AI1995)),AND(AM1995,NOT(AN1995)))</f>
        <v/>
      </c>
      <c r="AP1995" s="119">
        <f>IF(D1995=1,AI1995,AN1995)</f>
        <v/>
      </c>
      <c r="AQ1995" s="125">
        <f>ABS(E1995)&lt;$AQ$2</f>
        <v/>
      </c>
      <c r="AS1995">
        <f>IF(AP1995,MAX(AS$3:AS1993)+1,"")</f>
        <v/>
      </c>
    </row>
    <row r="1996">
      <c r="A1996" t="n">
        <v>1906</v>
      </c>
      <c r="B1996" s="131">
        <f>IF(A1996=1,0,IF(AP1996,0.1*ε_cu1cd,0))</f>
        <v/>
      </c>
      <c r="C1996" s="131">
        <f>IF(A1996=1,0.1*ε_cu1cd,C1995+B1995)</f>
        <v/>
      </c>
      <c r="D1996" s="113">
        <f>IF('Нормальний переріз'!$D$68&gt;0,1,2)</f>
        <v/>
      </c>
      <c r="E1996" s="144">
        <f>IF(D1996=1,F1996,G1996)</f>
        <v/>
      </c>
      <c r="F1996" s="124">
        <f>IF(AI1995,0.11*ε_cu1cd,IF(AH1995,F1995*0.01,F1995))</f>
        <v/>
      </c>
      <c r="G1996" s="124">
        <f>IF(AP1995,-0.1*ε_cu1cd,IF(AM1995,G1995*0.01,G1995))</f>
        <v/>
      </c>
      <c r="H1996" s="113">
        <f>IF(A1996=1,E1996,IF(AO1995,H1995-E1995+E1996,IF(AP1995,0.8*H1995,H1995+E1996)))</f>
        <v/>
      </c>
      <c r="I1996" s="169">
        <f>(C1996-H1996)/h</f>
        <v/>
      </c>
      <c r="J1996">
        <f>C1996/(ε_c1cd)</f>
        <v/>
      </c>
      <c r="K1996">
        <f>C1996/I1996</f>
        <v/>
      </c>
      <c r="L1996" s="131">
        <f>I1996/(ε_c1cd)</f>
        <v/>
      </c>
      <c r="M1996">
        <f>I1996*(K1996-Z_s1)</f>
        <v/>
      </c>
      <c r="N1996">
        <f>I1996*(K1996-Z_s2)</f>
        <v/>
      </c>
      <c r="O1996">
        <f>E_s*M1996</f>
        <v/>
      </c>
      <c r="P1996">
        <f>E_s*N1996</f>
        <v/>
      </c>
      <c r="Q1996">
        <f>O1996*A_s1</f>
        <v/>
      </c>
      <c r="R1996">
        <f>P1996*A_s2</f>
        <v/>
      </c>
      <c r="S1996">
        <f>Q1996*($K1996-Z_s1)</f>
        <v/>
      </c>
      <c r="T1996">
        <f>R1996*($K1996-Z_s2)</f>
        <v/>
      </c>
      <c r="U1996">
        <f>(INDIRECT("a_"&amp;U$2)/(U$2+1))*(($C1996^(U$2+1)-$H1996^(U$2+1))/(ε_c1cd^(U$2+1)))</f>
        <v/>
      </c>
      <c r="V1996">
        <f>(INDIRECT("a_"&amp;V$2)/(V$2+1))*(($C1996^(V$2+1)-$H1996^(V$2+1))/(ε_c1cd^(V$2+1)))</f>
        <v/>
      </c>
      <c r="W1996">
        <f>(INDIRECT("a_"&amp;W$2)/(W$2+1))*(($C1996^(W$2+1)-$H1996^(W$2+1))/(ε_c1cd^(W$2+1)))</f>
        <v/>
      </c>
      <c r="X1996">
        <f>(INDIRECT("a_"&amp;X$2)/(X$2+1))*(($C1996^(X$2+1)-$H1996^(X$2+1))/(ε_c1cd^(X$2+1)))</f>
        <v/>
      </c>
      <c r="Y1996">
        <f>(INDIRECT("a_"&amp;Y$2)/(Y$2+1))*(($C1996^(Y$2+1)-$H1996^(Y$2+1))/(ε_c1cd^(Y$2+1)))</f>
        <v/>
      </c>
      <c r="Z1996">
        <f>(INDIRECT("a_"&amp;Z$2)/(Z$2+2))*(($C1996^(Z$2+2)-$H1996^(Z$2+2))/(ε_c1cd^(Z$2+2)))</f>
        <v/>
      </c>
      <c r="AA1996">
        <f>(INDIRECT("a_"&amp;AA$2)/(AA$2+2))*(($C1996^(AA$2+2)-$H1996^(AA$2+2))/(ε_c1cd^(AA$2+2)))</f>
        <v/>
      </c>
      <c r="AB1996">
        <f>(INDIRECT("a_"&amp;AB$2)/(AB$2+2))*(($C1996^(AB$2+2)-$H1996^(AB$2+2))/(ε_c1cd^(AB$2+2)))</f>
        <v/>
      </c>
      <c r="AC1996">
        <f>(INDIRECT("a_"&amp;AC$2)/(AC$2+2))*(($C1996^(AC$2+2)-$H1996^(AC$2+2))/(ε_c1cd^(AC$2+2)))</f>
        <v/>
      </c>
      <c r="AD1996">
        <f>(INDIRECT("a_"&amp;AD$2)/(AD$2+2))*(($C1996^(AD$2+2)-$H1996^(AD$2+2))/(ε_c1cd^(AD$2+2)))</f>
        <v/>
      </c>
      <c r="AE1996" s="111">
        <f>(b*f_cd/L1996)*SUM(U1996:Y1996)+SUM(Q1996:R1996)</f>
        <v/>
      </c>
      <c r="AF1996" s="112">
        <f>AE1996*(K1996-y+e)</f>
        <v/>
      </c>
      <c r="AG1996" s="113">
        <f>(b*f_cd/(L1996^2))*SUM(Z1996:AD1996)+SUM(S1996:T1996)-AF1996</f>
        <v/>
      </c>
      <c r="AH1996" s="114">
        <f>AG1996&lt;0</f>
        <v/>
      </c>
      <c r="AI1996" s="115">
        <f>IF(A1996=1,FALSE,(AND(AQ1996,AH1996,NOT(AI1995))))</f>
        <v/>
      </c>
      <c r="AJ1996" s="116">
        <f>(b*f_cd/L1996)*(a_1/2*J1996^2+a_2/3*J1996^3+a_3/4*J1996^4+a_4/5*J1996^5+a_5/6*J1996^6)+SUM(Q1996:R1996)</f>
        <v/>
      </c>
      <c r="AK1996">
        <f>AJ1996*(K1996-y+e)</f>
        <v/>
      </c>
      <c r="AL1996" s="118">
        <f>(b*f_cd/(L1996^2))*(a_1/3*J1996^3+a_2/4*J1996^4+a_3/5*J1996^5+a_4/6*J1996^6+a_5/7*J1996^7)+SUM(S1996:T1996)-AK1996</f>
        <v/>
      </c>
      <c r="AM1996" s="114">
        <f>AL1996&gt;0</f>
        <v/>
      </c>
      <c r="AN1996" s="115">
        <f>IF(A1996=1,FALSE,(AND(AQ1996,AM1996,NOT(AN1995))))</f>
        <v/>
      </c>
      <c r="AO1996">
        <f>IF(D1996=1,AND(AH1996,NOT(AI1996)),AND(AM1996,NOT(AN1996)))</f>
        <v/>
      </c>
      <c r="AP1996" s="119">
        <f>IF(D1996=1,AI1996,AN1996)</f>
        <v/>
      </c>
      <c r="AQ1996" s="125">
        <f>ABS(E1996)&lt;$AQ$2</f>
        <v/>
      </c>
      <c r="AS1996">
        <f>IF(AP1996,MAX(AS$3:AS1994)+1,"")</f>
        <v/>
      </c>
    </row>
    <row r="1997">
      <c r="A1997" t="n">
        <v>1907</v>
      </c>
      <c r="B1997" s="131">
        <f>IF(A1997=1,0,IF(AP1997,0.1*ε_cu1cd,0))</f>
        <v/>
      </c>
      <c r="C1997" s="131">
        <f>IF(A1997=1,0.1*ε_cu1cd,C1996+B1996)</f>
        <v/>
      </c>
      <c r="D1997" s="113">
        <f>IF('Нормальний переріз'!$D$68&gt;0,1,2)</f>
        <v/>
      </c>
      <c r="E1997" s="144">
        <f>IF(D1997=1,F1997,G1997)</f>
        <v/>
      </c>
      <c r="F1997" s="124">
        <f>IF(AI1996,0.11*ε_cu1cd,IF(AH1996,F1996*0.01,F1996))</f>
        <v/>
      </c>
      <c r="G1997" s="124">
        <f>IF(AP1996,-0.1*ε_cu1cd,IF(AM1996,G1996*0.01,G1996))</f>
        <v/>
      </c>
      <c r="H1997" s="113">
        <f>IF(A1997=1,E1997,IF(AO1996,H1996-E1996+E1997,IF(AP1996,0.8*H1996,H1996+E1997)))</f>
        <v/>
      </c>
      <c r="I1997" s="169">
        <f>(C1997-H1997)/h</f>
        <v/>
      </c>
      <c r="J1997">
        <f>C1997/(ε_c1cd)</f>
        <v/>
      </c>
      <c r="K1997">
        <f>C1997/I1997</f>
        <v/>
      </c>
      <c r="L1997" s="131">
        <f>I1997/(ε_c1cd)</f>
        <v/>
      </c>
      <c r="M1997">
        <f>I1997*(K1997-Z_s1)</f>
        <v/>
      </c>
      <c r="N1997">
        <f>I1997*(K1997-Z_s2)</f>
        <v/>
      </c>
      <c r="O1997">
        <f>E_s*M1997</f>
        <v/>
      </c>
      <c r="P1997">
        <f>E_s*N1997</f>
        <v/>
      </c>
      <c r="Q1997">
        <f>O1997*A_s1</f>
        <v/>
      </c>
      <c r="R1997">
        <f>P1997*A_s2</f>
        <v/>
      </c>
      <c r="S1997">
        <f>Q1997*($K1997-Z_s1)</f>
        <v/>
      </c>
      <c r="T1997">
        <f>R1997*($K1997-Z_s2)</f>
        <v/>
      </c>
      <c r="U1997">
        <f>(INDIRECT("a_"&amp;U$2)/(U$2+1))*(($C1997^(U$2+1)-$H1997^(U$2+1))/(ε_c1cd^(U$2+1)))</f>
        <v/>
      </c>
      <c r="V1997">
        <f>(INDIRECT("a_"&amp;V$2)/(V$2+1))*(($C1997^(V$2+1)-$H1997^(V$2+1))/(ε_c1cd^(V$2+1)))</f>
        <v/>
      </c>
      <c r="W1997">
        <f>(INDIRECT("a_"&amp;W$2)/(W$2+1))*(($C1997^(W$2+1)-$H1997^(W$2+1))/(ε_c1cd^(W$2+1)))</f>
        <v/>
      </c>
      <c r="X1997">
        <f>(INDIRECT("a_"&amp;X$2)/(X$2+1))*(($C1997^(X$2+1)-$H1997^(X$2+1))/(ε_c1cd^(X$2+1)))</f>
        <v/>
      </c>
      <c r="Y1997">
        <f>(INDIRECT("a_"&amp;Y$2)/(Y$2+1))*(($C1997^(Y$2+1)-$H1997^(Y$2+1))/(ε_c1cd^(Y$2+1)))</f>
        <v/>
      </c>
      <c r="Z1997">
        <f>(INDIRECT("a_"&amp;Z$2)/(Z$2+2))*(($C1997^(Z$2+2)-$H1997^(Z$2+2))/(ε_c1cd^(Z$2+2)))</f>
        <v/>
      </c>
      <c r="AA1997">
        <f>(INDIRECT("a_"&amp;AA$2)/(AA$2+2))*(($C1997^(AA$2+2)-$H1997^(AA$2+2))/(ε_c1cd^(AA$2+2)))</f>
        <v/>
      </c>
      <c r="AB1997">
        <f>(INDIRECT("a_"&amp;AB$2)/(AB$2+2))*(($C1997^(AB$2+2)-$H1997^(AB$2+2))/(ε_c1cd^(AB$2+2)))</f>
        <v/>
      </c>
      <c r="AC1997">
        <f>(INDIRECT("a_"&amp;AC$2)/(AC$2+2))*(($C1997^(AC$2+2)-$H1997^(AC$2+2))/(ε_c1cd^(AC$2+2)))</f>
        <v/>
      </c>
      <c r="AD1997">
        <f>(INDIRECT("a_"&amp;AD$2)/(AD$2+2))*(($C1997^(AD$2+2)-$H1997^(AD$2+2))/(ε_c1cd^(AD$2+2)))</f>
        <v/>
      </c>
      <c r="AE1997" s="111">
        <f>(b*f_cd/L1997)*SUM(U1997:Y1997)+SUM(Q1997:R1997)</f>
        <v/>
      </c>
      <c r="AF1997" s="112">
        <f>AE1997*(K1997-y+e)</f>
        <v/>
      </c>
      <c r="AG1997" s="113">
        <f>(b*f_cd/(L1997^2))*SUM(Z1997:AD1997)+SUM(S1997:T1997)-AF1997</f>
        <v/>
      </c>
      <c r="AH1997" s="114">
        <f>AG1997&lt;0</f>
        <v/>
      </c>
      <c r="AI1997" s="115">
        <f>IF(A1997=1,FALSE,(AND(AQ1997,AH1997,NOT(AI1996))))</f>
        <v/>
      </c>
      <c r="AJ1997" s="116">
        <f>(b*f_cd/L1997)*(a_1/2*J1997^2+a_2/3*J1997^3+a_3/4*J1997^4+a_4/5*J1997^5+a_5/6*J1997^6)+SUM(Q1997:R1997)</f>
        <v/>
      </c>
      <c r="AK1997">
        <f>AJ1997*(K1997-y+e)</f>
        <v/>
      </c>
      <c r="AL1997" s="118">
        <f>(b*f_cd/(L1997^2))*(a_1/3*J1997^3+a_2/4*J1997^4+a_3/5*J1997^5+a_4/6*J1997^6+a_5/7*J1997^7)+SUM(S1997:T1997)-AK1997</f>
        <v/>
      </c>
      <c r="AM1997" s="114">
        <f>AL1997&gt;0</f>
        <v/>
      </c>
      <c r="AN1997" s="115">
        <f>IF(A1997=1,FALSE,(AND(AQ1997,AM1997,NOT(AN1996))))</f>
        <v/>
      </c>
      <c r="AO1997">
        <f>IF(D1997=1,AND(AH1997,NOT(AI1997)),AND(AM1997,NOT(AN1997)))</f>
        <v/>
      </c>
      <c r="AP1997" s="119">
        <f>IF(D1997=1,AI1997,AN1997)</f>
        <v/>
      </c>
      <c r="AQ1997" s="125">
        <f>ABS(E1997)&lt;$AQ$2</f>
        <v/>
      </c>
      <c r="AS1997">
        <f>IF(AP1997,MAX(AS$3:AS1995)+1,"")</f>
        <v/>
      </c>
    </row>
    <row r="1998">
      <c r="A1998" t="n">
        <v>1908</v>
      </c>
      <c r="B1998" s="131">
        <f>IF(A1998=1,0,IF(AP1998,0.1*ε_cu1cd,0))</f>
        <v/>
      </c>
      <c r="C1998" s="131">
        <f>IF(A1998=1,0.1*ε_cu1cd,C1997+B1997)</f>
        <v/>
      </c>
      <c r="D1998" s="113">
        <f>IF('Нормальний переріз'!$D$68&gt;0,1,2)</f>
        <v/>
      </c>
      <c r="E1998" s="144">
        <f>IF(D1998=1,F1998,G1998)</f>
        <v/>
      </c>
      <c r="F1998" s="124">
        <f>IF(AI1997,0.11*ε_cu1cd,IF(AH1997,F1997*0.01,F1997))</f>
        <v/>
      </c>
      <c r="G1998" s="124">
        <f>IF(AP1997,-0.1*ε_cu1cd,IF(AM1997,G1997*0.01,G1997))</f>
        <v/>
      </c>
      <c r="H1998" s="113">
        <f>IF(A1998=1,E1998,IF(AO1997,H1997-E1997+E1998,IF(AP1997,0.8*H1997,H1997+E1998)))</f>
        <v/>
      </c>
      <c r="I1998" s="169">
        <f>(C1998-H1998)/h</f>
        <v/>
      </c>
      <c r="J1998">
        <f>C1998/(ε_c1cd)</f>
        <v/>
      </c>
      <c r="K1998">
        <f>C1998/I1998</f>
        <v/>
      </c>
      <c r="L1998" s="131">
        <f>I1998/(ε_c1cd)</f>
        <v/>
      </c>
      <c r="M1998">
        <f>I1998*(K1998-Z_s1)</f>
        <v/>
      </c>
      <c r="N1998">
        <f>I1998*(K1998-Z_s2)</f>
        <v/>
      </c>
      <c r="O1998">
        <f>E_s*M1998</f>
        <v/>
      </c>
      <c r="P1998">
        <f>E_s*N1998</f>
        <v/>
      </c>
      <c r="Q1998">
        <f>O1998*A_s1</f>
        <v/>
      </c>
      <c r="R1998">
        <f>P1998*A_s2</f>
        <v/>
      </c>
      <c r="S1998">
        <f>Q1998*($K1998-Z_s1)</f>
        <v/>
      </c>
      <c r="T1998">
        <f>R1998*($K1998-Z_s2)</f>
        <v/>
      </c>
      <c r="U1998">
        <f>(INDIRECT("a_"&amp;U$2)/(U$2+1))*(($C1998^(U$2+1)-$H1998^(U$2+1))/(ε_c1cd^(U$2+1)))</f>
        <v/>
      </c>
      <c r="V1998">
        <f>(INDIRECT("a_"&amp;V$2)/(V$2+1))*(($C1998^(V$2+1)-$H1998^(V$2+1))/(ε_c1cd^(V$2+1)))</f>
        <v/>
      </c>
      <c r="W1998">
        <f>(INDIRECT("a_"&amp;W$2)/(W$2+1))*(($C1998^(W$2+1)-$H1998^(W$2+1))/(ε_c1cd^(W$2+1)))</f>
        <v/>
      </c>
      <c r="X1998">
        <f>(INDIRECT("a_"&amp;X$2)/(X$2+1))*(($C1998^(X$2+1)-$H1998^(X$2+1))/(ε_c1cd^(X$2+1)))</f>
        <v/>
      </c>
      <c r="Y1998">
        <f>(INDIRECT("a_"&amp;Y$2)/(Y$2+1))*(($C1998^(Y$2+1)-$H1998^(Y$2+1))/(ε_c1cd^(Y$2+1)))</f>
        <v/>
      </c>
      <c r="Z1998">
        <f>(INDIRECT("a_"&amp;Z$2)/(Z$2+2))*(($C1998^(Z$2+2)-$H1998^(Z$2+2))/(ε_c1cd^(Z$2+2)))</f>
        <v/>
      </c>
      <c r="AA1998">
        <f>(INDIRECT("a_"&amp;AA$2)/(AA$2+2))*(($C1998^(AA$2+2)-$H1998^(AA$2+2))/(ε_c1cd^(AA$2+2)))</f>
        <v/>
      </c>
      <c r="AB1998">
        <f>(INDIRECT("a_"&amp;AB$2)/(AB$2+2))*(($C1998^(AB$2+2)-$H1998^(AB$2+2))/(ε_c1cd^(AB$2+2)))</f>
        <v/>
      </c>
      <c r="AC1998">
        <f>(INDIRECT("a_"&amp;AC$2)/(AC$2+2))*(($C1998^(AC$2+2)-$H1998^(AC$2+2))/(ε_c1cd^(AC$2+2)))</f>
        <v/>
      </c>
      <c r="AD1998">
        <f>(INDIRECT("a_"&amp;AD$2)/(AD$2+2))*(($C1998^(AD$2+2)-$H1998^(AD$2+2))/(ε_c1cd^(AD$2+2)))</f>
        <v/>
      </c>
      <c r="AE1998" s="111">
        <f>(b*f_cd/L1998)*SUM(U1998:Y1998)+SUM(Q1998:R1998)</f>
        <v/>
      </c>
      <c r="AF1998" s="112">
        <f>AE1998*(K1998-y+e)</f>
        <v/>
      </c>
      <c r="AG1998" s="113">
        <f>(b*f_cd/(L1998^2))*SUM(Z1998:AD1998)+SUM(S1998:T1998)-AF1998</f>
        <v/>
      </c>
      <c r="AH1998" s="114">
        <f>AG1998&lt;0</f>
        <v/>
      </c>
      <c r="AI1998" s="115">
        <f>IF(A1998=1,FALSE,(AND(AQ1998,AH1998,NOT(AI1997))))</f>
        <v/>
      </c>
      <c r="AJ1998" s="116">
        <f>(b*f_cd/L1998)*(a_1/2*J1998^2+a_2/3*J1998^3+a_3/4*J1998^4+a_4/5*J1998^5+a_5/6*J1998^6)+SUM(Q1998:R1998)</f>
        <v/>
      </c>
      <c r="AK1998">
        <f>AJ1998*(K1998-y+e)</f>
        <v/>
      </c>
      <c r="AL1998" s="118">
        <f>(b*f_cd/(L1998^2))*(a_1/3*J1998^3+a_2/4*J1998^4+a_3/5*J1998^5+a_4/6*J1998^6+a_5/7*J1998^7)+SUM(S1998:T1998)-AK1998</f>
        <v/>
      </c>
      <c r="AM1998" s="114">
        <f>AL1998&gt;0</f>
        <v/>
      </c>
      <c r="AN1998" s="115">
        <f>IF(A1998=1,FALSE,(AND(AQ1998,AM1998,NOT(AN1997))))</f>
        <v/>
      </c>
      <c r="AO1998">
        <f>IF(D1998=1,AND(AH1998,NOT(AI1998)),AND(AM1998,NOT(AN1998)))</f>
        <v/>
      </c>
      <c r="AP1998" s="119">
        <f>IF(D1998=1,AI1998,AN1998)</f>
        <v/>
      </c>
      <c r="AQ1998" s="125">
        <f>ABS(E1998)&lt;$AQ$2</f>
        <v/>
      </c>
      <c r="AS1998">
        <f>IF(AP1998,MAX(AS$3:AS1996)+1,"")</f>
        <v/>
      </c>
    </row>
    <row r="1999">
      <c r="A1999" t="n">
        <v>1909</v>
      </c>
      <c r="B1999" s="131">
        <f>IF(A1999=1,0,IF(AP1999,0.1*ε_cu1cd,0))</f>
        <v/>
      </c>
      <c r="C1999" s="131">
        <f>IF(A1999=1,0.1*ε_cu1cd,C1998+B1998)</f>
        <v/>
      </c>
      <c r="D1999" s="113">
        <f>IF('Нормальний переріз'!$D$68&gt;0,1,2)</f>
        <v/>
      </c>
      <c r="E1999" s="144">
        <f>IF(D1999=1,F1999,G1999)</f>
        <v/>
      </c>
      <c r="F1999" s="124">
        <f>IF(AI1998,0.11*ε_cu1cd,IF(AH1998,F1998*0.01,F1998))</f>
        <v/>
      </c>
      <c r="G1999" s="124">
        <f>IF(AP1998,-0.1*ε_cu1cd,IF(AM1998,G1998*0.01,G1998))</f>
        <v/>
      </c>
      <c r="H1999" s="113">
        <f>IF(A1999=1,E1999,IF(AO1998,H1998-E1998+E1999,IF(AP1998,0.8*H1998,H1998+E1999)))</f>
        <v/>
      </c>
      <c r="I1999" s="169">
        <f>(C1999-H1999)/h</f>
        <v/>
      </c>
      <c r="J1999">
        <f>C1999/(ε_c1cd)</f>
        <v/>
      </c>
      <c r="K1999">
        <f>C1999/I1999</f>
        <v/>
      </c>
      <c r="L1999" s="131">
        <f>I1999/(ε_c1cd)</f>
        <v/>
      </c>
      <c r="M1999">
        <f>I1999*(K1999-Z_s1)</f>
        <v/>
      </c>
      <c r="N1999">
        <f>I1999*(K1999-Z_s2)</f>
        <v/>
      </c>
      <c r="O1999">
        <f>E_s*M1999</f>
        <v/>
      </c>
      <c r="P1999">
        <f>E_s*N1999</f>
        <v/>
      </c>
      <c r="Q1999">
        <f>O1999*A_s1</f>
        <v/>
      </c>
      <c r="R1999">
        <f>P1999*A_s2</f>
        <v/>
      </c>
      <c r="S1999">
        <f>Q1999*($K1999-Z_s1)</f>
        <v/>
      </c>
      <c r="T1999">
        <f>R1999*($K1999-Z_s2)</f>
        <v/>
      </c>
      <c r="U1999">
        <f>(INDIRECT("a_"&amp;U$2)/(U$2+1))*(($C1999^(U$2+1)-$H1999^(U$2+1))/(ε_c1cd^(U$2+1)))</f>
        <v/>
      </c>
      <c r="V1999">
        <f>(INDIRECT("a_"&amp;V$2)/(V$2+1))*(($C1999^(V$2+1)-$H1999^(V$2+1))/(ε_c1cd^(V$2+1)))</f>
        <v/>
      </c>
      <c r="W1999">
        <f>(INDIRECT("a_"&amp;W$2)/(W$2+1))*(($C1999^(W$2+1)-$H1999^(W$2+1))/(ε_c1cd^(W$2+1)))</f>
        <v/>
      </c>
      <c r="X1999">
        <f>(INDIRECT("a_"&amp;X$2)/(X$2+1))*(($C1999^(X$2+1)-$H1999^(X$2+1))/(ε_c1cd^(X$2+1)))</f>
        <v/>
      </c>
      <c r="Y1999">
        <f>(INDIRECT("a_"&amp;Y$2)/(Y$2+1))*(($C1999^(Y$2+1)-$H1999^(Y$2+1))/(ε_c1cd^(Y$2+1)))</f>
        <v/>
      </c>
      <c r="Z1999">
        <f>(INDIRECT("a_"&amp;Z$2)/(Z$2+2))*(($C1999^(Z$2+2)-$H1999^(Z$2+2))/(ε_c1cd^(Z$2+2)))</f>
        <v/>
      </c>
      <c r="AA1999">
        <f>(INDIRECT("a_"&amp;AA$2)/(AA$2+2))*(($C1999^(AA$2+2)-$H1999^(AA$2+2))/(ε_c1cd^(AA$2+2)))</f>
        <v/>
      </c>
      <c r="AB1999">
        <f>(INDIRECT("a_"&amp;AB$2)/(AB$2+2))*(($C1999^(AB$2+2)-$H1999^(AB$2+2))/(ε_c1cd^(AB$2+2)))</f>
        <v/>
      </c>
      <c r="AC1999">
        <f>(INDIRECT("a_"&amp;AC$2)/(AC$2+2))*(($C1999^(AC$2+2)-$H1999^(AC$2+2))/(ε_c1cd^(AC$2+2)))</f>
        <v/>
      </c>
      <c r="AD1999">
        <f>(INDIRECT("a_"&amp;AD$2)/(AD$2+2))*(($C1999^(AD$2+2)-$H1999^(AD$2+2))/(ε_c1cd^(AD$2+2)))</f>
        <v/>
      </c>
      <c r="AE1999" s="111">
        <f>(b*f_cd/L1999)*SUM(U1999:Y1999)+SUM(Q1999:R1999)</f>
        <v/>
      </c>
      <c r="AF1999" s="112">
        <f>AE1999*(K1999-y+e)</f>
        <v/>
      </c>
      <c r="AG1999" s="113">
        <f>(b*f_cd/(L1999^2))*SUM(Z1999:AD1999)+SUM(S1999:T1999)-AF1999</f>
        <v/>
      </c>
      <c r="AH1999" s="114">
        <f>AG1999&lt;0</f>
        <v/>
      </c>
      <c r="AI1999" s="115">
        <f>IF(A1999=1,FALSE,(AND(AQ1999,AH1999,NOT(AI1998))))</f>
        <v/>
      </c>
      <c r="AJ1999" s="116">
        <f>(b*f_cd/L1999)*(a_1/2*J1999^2+a_2/3*J1999^3+a_3/4*J1999^4+a_4/5*J1999^5+a_5/6*J1999^6)+SUM(Q1999:R1999)</f>
        <v/>
      </c>
      <c r="AK1999">
        <f>AJ1999*(K1999-y+e)</f>
        <v/>
      </c>
      <c r="AL1999" s="118">
        <f>(b*f_cd/(L1999^2))*(a_1/3*J1999^3+a_2/4*J1999^4+a_3/5*J1999^5+a_4/6*J1999^6+a_5/7*J1999^7)+SUM(S1999:T1999)-AK1999</f>
        <v/>
      </c>
      <c r="AM1999" s="114">
        <f>AL1999&gt;0</f>
        <v/>
      </c>
      <c r="AN1999" s="115">
        <f>IF(A1999=1,FALSE,(AND(AQ1999,AM1999,NOT(AN1998))))</f>
        <v/>
      </c>
      <c r="AO1999">
        <f>IF(D1999=1,AND(AH1999,NOT(AI1999)),AND(AM1999,NOT(AN1999)))</f>
        <v/>
      </c>
      <c r="AP1999" s="119">
        <f>IF(D1999=1,AI1999,AN1999)</f>
        <v/>
      </c>
      <c r="AQ1999" s="125">
        <f>ABS(E1999)&lt;$AQ$2</f>
        <v/>
      </c>
      <c r="AS1999">
        <f>IF(AP1999,MAX(AS$3:AS1997)+1,"")</f>
        <v/>
      </c>
    </row>
    <row r="2000">
      <c r="A2000" t="n">
        <v>1910</v>
      </c>
      <c r="B2000" s="131">
        <f>IF(A2000=1,0,IF(AP2000,0.1*ε_cu1cd,0))</f>
        <v/>
      </c>
      <c r="C2000" s="131">
        <f>IF(A2000=1,0.1*ε_cu1cd,C1999+B1999)</f>
        <v/>
      </c>
      <c r="D2000" s="113">
        <f>IF('Нормальний переріз'!$D$68&gt;0,1,2)</f>
        <v/>
      </c>
      <c r="E2000" s="144">
        <f>IF(D2000=1,F2000,G2000)</f>
        <v/>
      </c>
      <c r="F2000" s="124">
        <f>IF(AI1999,0.11*ε_cu1cd,IF(AH1999,F1999*0.01,F1999))</f>
        <v/>
      </c>
      <c r="G2000" s="124">
        <f>IF(AP1999,-0.1*ε_cu1cd,IF(AM1999,G1999*0.01,G1999))</f>
        <v/>
      </c>
      <c r="H2000" s="113">
        <f>IF(A2000=1,E2000,IF(AO1999,H1999-E1999+E2000,IF(AP1999,0.8*H1999,H1999+E2000)))</f>
        <v/>
      </c>
      <c r="I2000" s="169">
        <f>(C2000-H2000)/h</f>
        <v/>
      </c>
      <c r="J2000">
        <f>C2000/(ε_c1cd)</f>
        <v/>
      </c>
      <c r="K2000">
        <f>C2000/I2000</f>
        <v/>
      </c>
      <c r="L2000" s="131">
        <f>I2000/(ε_c1cd)</f>
        <v/>
      </c>
      <c r="M2000">
        <f>I2000*(K2000-Z_s1)</f>
        <v/>
      </c>
      <c r="N2000">
        <f>I2000*(K2000-Z_s2)</f>
        <v/>
      </c>
      <c r="O2000">
        <f>E_s*M2000</f>
        <v/>
      </c>
      <c r="P2000">
        <f>E_s*N2000</f>
        <v/>
      </c>
      <c r="Q2000">
        <f>O2000*A_s1</f>
        <v/>
      </c>
      <c r="R2000">
        <f>P2000*A_s2</f>
        <v/>
      </c>
      <c r="S2000">
        <f>Q2000*($K2000-Z_s1)</f>
        <v/>
      </c>
      <c r="T2000">
        <f>R2000*($K2000-Z_s2)</f>
        <v/>
      </c>
      <c r="U2000">
        <f>(INDIRECT("a_"&amp;U$2)/(U$2+1))*(($C2000^(U$2+1)-$H2000^(U$2+1))/(ε_c1cd^(U$2+1)))</f>
        <v/>
      </c>
      <c r="V2000">
        <f>(INDIRECT("a_"&amp;V$2)/(V$2+1))*(($C2000^(V$2+1)-$H2000^(V$2+1))/(ε_c1cd^(V$2+1)))</f>
        <v/>
      </c>
      <c r="W2000">
        <f>(INDIRECT("a_"&amp;W$2)/(W$2+1))*(($C2000^(W$2+1)-$H2000^(W$2+1))/(ε_c1cd^(W$2+1)))</f>
        <v/>
      </c>
      <c r="X2000">
        <f>(INDIRECT("a_"&amp;X$2)/(X$2+1))*(($C2000^(X$2+1)-$H2000^(X$2+1))/(ε_c1cd^(X$2+1)))</f>
        <v/>
      </c>
      <c r="Y2000">
        <f>(INDIRECT("a_"&amp;Y$2)/(Y$2+1))*(($C2000^(Y$2+1)-$H2000^(Y$2+1))/(ε_c1cd^(Y$2+1)))</f>
        <v/>
      </c>
      <c r="Z2000">
        <f>(INDIRECT("a_"&amp;Z$2)/(Z$2+2))*(($C2000^(Z$2+2)-$H2000^(Z$2+2))/(ε_c1cd^(Z$2+2)))</f>
        <v/>
      </c>
      <c r="AA2000">
        <f>(INDIRECT("a_"&amp;AA$2)/(AA$2+2))*(($C2000^(AA$2+2)-$H2000^(AA$2+2))/(ε_c1cd^(AA$2+2)))</f>
        <v/>
      </c>
      <c r="AB2000">
        <f>(INDIRECT("a_"&amp;AB$2)/(AB$2+2))*(($C2000^(AB$2+2)-$H2000^(AB$2+2))/(ε_c1cd^(AB$2+2)))</f>
        <v/>
      </c>
      <c r="AC2000">
        <f>(INDIRECT("a_"&amp;AC$2)/(AC$2+2))*(($C2000^(AC$2+2)-$H2000^(AC$2+2))/(ε_c1cd^(AC$2+2)))</f>
        <v/>
      </c>
      <c r="AD2000">
        <f>(INDIRECT("a_"&amp;AD$2)/(AD$2+2))*(($C2000^(AD$2+2)-$H2000^(AD$2+2))/(ε_c1cd^(AD$2+2)))</f>
        <v/>
      </c>
      <c r="AE2000" s="111">
        <f>(b*f_cd/L2000)*SUM(U2000:Y2000)+SUM(Q2000:R2000)</f>
        <v/>
      </c>
      <c r="AF2000" s="112">
        <f>AE2000*(K2000-y+e)</f>
        <v/>
      </c>
      <c r="AG2000" s="113">
        <f>(b*f_cd/(L2000^2))*SUM(Z2000:AD2000)+SUM(S2000:T2000)-AF2000</f>
        <v/>
      </c>
      <c r="AH2000" s="114">
        <f>AG2000&lt;0</f>
        <v/>
      </c>
      <c r="AI2000" s="115">
        <f>IF(A2000=1,FALSE,(AND(AQ2000,AH2000,NOT(AI1999))))</f>
        <v/>
      </c>
      <c r="AJ2000" s="116">
        <f>(b*f_cd/L2000)*(a_1/2*J2000^2+a_2/3*J2000^3+a_3/4*J2000^4+a_4/5*J2000^5+a_5/6*J2000^6)+SUM(Q2000:R2000)</f>
        <v/>
      </c>
      <c r="AK2000">
        <f>AJ2000*(K2000-y+e)</f>
        <v/>
      </c>
      <c r="AL2000" s="118">
        <f>(b*f_cd/(L2000^2))*(a_1/3*J2000^3+a_2/4*J2000^4+a_3/5*J2000^5+a_4/6*J2000^6+a_5/7*J2000^7)+SUM(S2000:T2000)-AK2000</f>
        <v/>
      </c>
      <c r="AM2000" s="114">
        <f>AL2000&gt;0</f>
        <v/>
      </c>
      <c r="AN2000" s="115">
        <f>IF(A2000=1,FALSE,(AND(AQ2000,AM2000,NOT(AN1999))))</f>
        <v/>
      </c>
      <c r="AO2000">
        <f>IF(D2000=1,AND(AH2000,NOT(AI2000)),AND(AM2000,NOT(AN2000)))</f>
        <v/>
      </c>
      <c r="AP2000" s="119">
        <f>IF(D2000=1,AI2000,AN2000)</f>
        <v/>
      </c>
      <c r="AQ2000" s="125">
        <f>ABS(E2000)&lt;$AQ$2</f>
        <v/>
      </c>
      <c r="AS2000">
        <f>IF(AP2000,MAX(AS$3:AS1998)+1,"")</f>
        <v/>
      </c>
    </row>
    <row r="2001">
      <c r="A2001" t="n">
        <v>1911</v>
      </c>
      <c r="B2001" s="131">
        <f>IF(A2001=1,0,IF(AP2001,0.1*ε_cu1cd,0))</f>
        <v/>
      </c>
      <c r="C2001" s="131">
        <f>IF(A2001=1,0.1*ε_cu1cd,C2000+B2000)</f>
        <v/>
      </c>
      <c r="D2001" s="113">
        <f>IF('Нормальний переріз'!$D$68&gt;0,1,2)</f>
        <v/>
      </c>
      <c r="E2001" s="144">
        <f>IF(D2001=1,F2001,G2001)</f>
        <v/>
      </c>
      <c r="F2001" s="124">
        <f>IF(AI2000,0.11*ε_cu1cd,IF(AH2000,F2000*0.01,F2000))</f>
        <v/>
      </c>
      <c r="G2001" s="124">
        <f>IF(AP2000,-0.1*ε_cu1cd,IF(AM2000,G2000*0.01,G2000))</f>
        <v/>
      </c>
      <c r="H2001" s="113">
        <f>IF(A2001=1,E2001,IF(AO2000,H2000-E2000+E2001,IF(AP2000,0.8*H2000,H2000+E2001)))</f>
        <v/>
      </c>
      <c r="I2001" s="169">
        <f>(C2001-H2001)/h</f>
        <v/>
      </c>
      <c r="J2001">
        <f>C2001/(ε_c1cd)</f>
        <v/>
      </c>
      <c r="K2001">
        <f>C2001/I2001</f>
        <v/>
      </c>
      <c r="L2001" s="131">
        <f>I2001/(ε_c1cd)</f>
        <v/>
      </c>
      <c r="M2001">
        <f>I2001*(K2001-Z_s1)</f>
        <v/>
      </c>
      <c r="N2001">
        <f>I2001*(K2001-Z_s2)</f>
        <v/>
      </c>
      <c r="O2001">
        <f>E_s*M2001</f>
        <v/>
      </c>
      <c r="P2001">
        <f>E_s*N2001</f>
        <v/>
      </c>
      <c r="Q2001">
        <f>O2001*A_s1</f>
        <v/>
      </c>
      <c r="R2001">
        <f>P2001*A_s2</f>
        <v/>
      </c>
      <c r="S2001">
        <f>Q2001*($K2001-Z_s1)</f>
        <v/>
      </c>
      <c r="T2001">
        <f>R2001*($K2001-Z_s2)</f>
        <v/>
      </c>
      <c r="U2001">
        <f>(INDIRECT("a_"&amp;U$2)/(U$2+1))*(($C2001^(U$2+1)-$H2001^(U$2+1))/(ε_c1cd^(U$2+1)))</f>
        <v/>
      </c>
      <c r="V2001">
        <f>(INDIRECT("a_"&amp;V$2)/(V$2+1))*(($C2001^(V$2+1)-$H2001^(V$2+1))/(ε_c1cd^(V$2+1)))</f>
        <v/>
      </c>
      <c r="W2001">
        <f>(INDIRECT("a_"&amp;W$2)/(W$2+1))*(($C2001^(W$2+1)-$H2001^(W$2+1))/(ε_c1cd^(W$2+1)))</f>
        <v/>
      </c>
      <c r="X2001">
        <f>(INDIRECT("a_"&amp;X$2)/(X$2+1))*(($C2001^(X$2+1)-$H2001^(X$2+1))/(ε_c1cd^(X$2+1)))</f>
        <v/>
      </c>
      <c r="Y2001">
        <f>(INDIRECT("a_"&amp;Y$2)/(Y$2+1))*(($C2001^(Y$2+1)-$H2001^(Y$2+1))/(ε_c1cd^(Y$2+1)))</f>
        <v/>
      </c>
      <c r="Z2001">
        <f>(INDIRECT("a_"&amp;Z$2)/(Z$2+2))*(($C2001^(Z$2+2)-$H2001^(Z$2+2))/(ε_c1cd^(Z$2+2)))</f>
        <v/>
      </c>
      <c r="AA2001">
        <f>(INDIRECT("a_"&amp;AA$2)/(AA$2+2))*(($C2001^(AA$2+2)-$H2001^(AA$2+2))/(ε_c1cd^(AA$2+2)))</f>
        <v/>
      </c>
      <c r="AB2001">
        <f>(INDIRECT("a_"&amp;AB$2)/(AB$2+2))*(($C2001^(AB$2+2)-$H2001^(AB$2+2))/(ε_c1cd^(AB$2+2)))</f>
        <v/>
      </c>
      <c r="AC2001">
        <f>(INDIRECT("a_"&amp;AC$2)/(AC$2+2))*(($C2001^(AC$2+2)-$H2001^(AC$2+2))/(ε_c1cd^(AC$2+2)))</f>
        <v/>
      </c>
      <c r="AD2001">
        <f>(INDIRECT("a_"&amp;AD$2)/(AD$2+2))*(($C2001^(AD$2+2)-$H2001^(AD$2+2))/(ε_c1cd^(AD$2+2)))</f>
        <v/>
      </c>
      <c r="AE2001" s="111">
        <f>(b*f_cd/L2001)*SUM(U2001:Y2001)+SUM(Q2001:R2001)</f>
        <v/>
      </c>
      <c r="AF2001" s="112">
        <f>AE2001*(K2001-y+e)</f>
        <v/>
      </c>
      <c r="AG2001" s="113">
        <f>(b*f_cd/(L2001^2))*SUM(Z2001:AD2001)+SUM(S2001:T2001)-AF2001</f>
        <v/>
      </c>
      <c r="AH2001" s="114">
        <f>AG2001&lt;0</f>
        <v/>
      </c>
      <c r="AI2001" s="115">
        <f>IF(A2001=1,FALSE,(AND(AQ2001,AH2001,NOT(AI2000))))</f>
        <v/>
      </c>
      <c r="AJ2001" s="116">
        <f>(b*f_cd/L2001)*(a_1/2*J2001^2+a_2/3*J2001^3+a_3/4*J2001^4+a_4/5*J2001^5+a_5/6*J2001^6)+SUM(Q2001:R2001)</f>
        <v/>
      </c>
      <c r="AK2001">
        <f>AJ2001*(K2001-y+e)</f>
        <v/>
      </c>
      <c r="AL2001" s="118">
        <f>(b*f_cd/(L2001^2))*(a_1/3*J2001^3+a_2/4*J2001^4+a_3/5*J2001^5+a_4/6*J2001^6+a_5/7*J2001^7)+SUM(S2001:T2001)-AK2001</f>
        <v/>
      </c>
      <c r="AM2001" s="114">
        <f>AL2001&gt;0</f>
        <v/>
      </c>
      <c r="AN2001" s="115">
        <f>IF(A2001=1,FALSE,(AND(AQ2001,AM2001,NOT(AN2000))))</f>
        <v/>
      </c>
      <c r="AO2001">
        <f>IF(D2001=1,AND(AH2001,NOT(AI2001)),AND(AM2001,NOT(AN2001)))</f>
        <v/>
      </c>
      <c r="AP2001" s="119">
        <f>IF(D2001=1,AI2001,AN2001)</f>
        <v/>
      </c>
      <c r="AQ2001" s="125">
        <f>ABS(E2001)&lt;$AQ$2</f>
        <v/>
      </c>
      <c r="AS2001">
        <f>IF(AP2001,MAX(AS$3:AS1999)+1,"")</f>
        <v/>
      </c>
    </row>
    <row r="2002">
      <c r="A2002" t="n">
        <v>1912</v>
      </c>
      <c r="B2002" s="131">
        <f>IF(A2002=1,0,IF(AP2002,0.1*ε_cu1cd,0))</f>
        <v/>
      </c>
      <c r="C2002" s="131">
        <f>IF(A2002=1,0.1*ε_cu1cd,C2001+B2001)</f>
        <v/>
      </c>
      <c r="D2002" s="113">
        <f>IF('Нормальний переріз'!$D$68&gt;0,1,2)</f>
        <v/>
      </c>
      <c r="E2002" s="144">
        <f>IF(D2002=1,F2002,G2002)</f>
        <v/>
      </c>
      <c r="F2002" s="124">
        <f>IF(AI2001,0.11*ε_cu1cd,IF(AH2001,F2001*0.01,F2001))</f>
        <v/>
      </c>
      <c r="G2002" s="124">
        <f>IF(AP2001,-0.1*ε_cu1cd,IF(AM2001,G2001*0.01,G2001))</f>
        <v/>
      </c>
      <c r="H2002" s="113">
        <f>IF(A2002=1,E2002,IF(AO2001,H2001-E2001+E2002,IF(AP2001,0.8*H2001,H2001+E2002)))</f>
        <v/>
      </c>
      <c r="I2002" s="169">
        <f>(C2002-H2002)/h</f>
        <v/>
      </c>
      <c r="J2002">
        <f>C2002/(ε_c1cd)</f>
        <v/>
      </c>
      <c r="K2002">
        <f>C2002/I2002</f>
        <v/>
      </c>
      <c r="L2002" s="131">
        <f>I2002/(ε_c1cd)</f>
        <v/>
      </c>
      <c r="M2002">
        <f>I2002*(K2002-Z_s1)</f>
        <v/>
      </c>
      <c r="N2002">
        <f>I2002*(K2002-Z_s2)</f>
        <v/>
      </c>
      <c r="O2002">
        <f>E_s*M2002</f>
        <v/>
      </c>
      <c r="P2002">
        <f>E_s*N2002</f>
        <v/>
      </c>
      <c r="Q2002">
        <f>O2002*A_s1</f>
        <v/>
      </c>
      <c r="R2002">
        <f>P2002*A_s2</f>
        <v/>
      </c>
      <c r="S2002">
        <f>Q2002*($K2002-Z_s1)</f>
        <v/>
      </c>
      <c r="T2002">
        <f>R2002*($K2002-Z_s2)</f>
        <v/>
      </c>
      <c r="U2002">
        <f>(INDIRECT("a_"&amp;U$2)/(U$2+1))*(($C2002^(U$2+1)-$H2002^(U$2+1))/(ε_c1cd^(U$2+1)))</f>
        <v/>
      </c>
      <c r="V2002">
        <f>(INDIRECT("a_"&amp;V$2)/(V$2+1))*(($C2002^(V$2+1)-$H2002^(V$2+1))/(ε_c1cd^(V$2+1)))</f>
        <v/>
      </c>
      <c r="W2002">
        <f>(INDIRECT("a_"&amp;W$2)/(W$2+1))*(($C2002^(W$2+1)-$H2002^(W$2+1))/(ε_c1cd^(W$2+1)))</f>
        <v/>
      </c>
      <c r="X2002">
        <f>(INDIRECT("a_"&amp;X$2)/(X$2+1))*(($C2002^(X$2+1)-$H2002^(X$2+1))/(ε_c1cd^(X$2+1)))</f>
        <v/>
      </c>
      <c r="Y2002">
        <f>(INDIRECT("a_"&amp;Y$2)/(Y$2+1))*(($C2002^(Y$2+1)-$H2002^(Y$2+1))/(ε_c1cd^(Y$2+1)))</f>
        <v/>
      </c>
      <c r="Z2002">
        <f>(INDIRECT("a_"&amp;Z$2)/(Z$2+2))*(($C2002^(Z$2+2)-$H2002^(Z$2+2))/(ε_c1cd^(Z$2+2)))</f>
        <v/>
      </c>
      <c r="AA2002">
        <f>(INDIRECT("a_"&amp;AA$2)/(AA$2+2))*(($C2002^(AA$2+2)-$H2002^(AA$2+2))/(ε_c1cd^(AA$2+2)))</f>
        <v/>
      </c>
      <c r="AB2002">
        <f>(INDIRECT("a_"&amp;AB$2)/(AB$2+2))*(($C2002^(AB$2+2)-$H2002^(AB$2+2))/(ε_c1cd^(AB$2+2)))</f>
        <v/>
      </c>
      <c r="AC2002">
        <f>(INDIRECT("a_"&amp;AC$2)/(AC$2+2))*(($C2002^(AC$2+2)-$H2002^(AC$2+2))/(ε_c1cd^(AC$2+2)))</f>
        <v/>
      </c>
      <c r="AD2002">
        <f>(INDIRECT("a_"&amp;AD$2)/(AD$2+2))*(($C2002^(AD$2+2)-$H2002^(AD$2+2))/(ε_c1cd^(AD$2+2)))</f>
        <v/>
      </c>
      <c r="AE2002" s="111">
        <f>(b*f_cd/L2002)*SUM(U2002:Y2002)+SUM(Q2002:R2002)</f>
        <v/>
      </c>
      <c r="AF2002" s="112">
        <f>AE2002*(K2002-y+e)</f>
        <v/>
      </c>
      <c r="AG2002" s="113">
        <f>(b*f_cd/(L2002^2))*SUM(Z2002:AD2002)+SUM(S2002:T2002)-AF2002</f>
        <v/>
      </c>
      <c r="AH2002" s="114">
        <f>AG2002&lt;0</f>
        <v/>
      </c>
      <c r="AI2002" s="115">
        <f>IF(A2002=1,FALSE,(AND(AQ2002,AH2002,NOT(AI2001))))</f>
        <v/>
      </c>
      <c r="AJ2002" s="116">
        <f>(b*f_cd/L2002)*(a_1/2*J2002^2+a_2/3*J2002^3+a_3/4*J2002^4+a_4/5*J2002^5+a_5/6*J2002^6)+SUM(Q2002:R2002)</f>
        <v/>
      </c>
      <c r="AK2002">
        <f>AJ2002*(K2002-y+e)</f>
        <v/>
      </c>
      <c r="AL2002" s="118">
        <f>(b*f_cd/(L2002^2))*(a_1/3*J2002^3+a_2/4*J2002^4+a_3/5*J2002^5+a_4/6*J2002^6+a_5/7*J2002^7)+SUM(S2002:T2002)-AK2002</f>
        <v/>
      </c>
      <c r="AM2002" s="114">
        <f>AL2002&gt;0</f>
        <v/>
      </c>
      <c r="AN2002" s="115">
        <f>IF(A2002=1,FALSE,(AND(AQ2002,AM2002,NOT(AN2001))))</f>
        <v/>
      </c>
      <c r="AO2002">
        <f>IF(D2002=1,AND(AH2002,NOT(AI2002)),AND(AM2002,NOT(AN2002)))</f>
        <v/>
      </c>
      <c r="AP2002" s="119">
        <f>IF(D2002=1,AI2002,AN2002)</f>
        <v/>
      </c>
      <c r="AQ2002" s="125">
        <f>ABS(E2002)&lt;$AQ$2</f>
        <v/>
      </c>
      <c r="AS2002">
        <f>IF(AP2002,MAX(AS$3:AS2000)+1,"")</f>
        <v/>
      </c>
    </row>
    <row r="2003">
      <c r="A2003" t="n">
        <v>1913</v>
      </c>
      <c r="B2003" s="131">
        <f>IF(A2003=1,0,IF(AP2003,0.1*ε_cu1cd,0))</f>
        <v/>
      </c>
      <c r="C2003" s="131">
        <f>IF(A2003=1,0.1*ε_cu1cd,C2002+B2002)</f>
        <v/>
      </c>
      <c r="D2003" s="113">
        <f>IF('Нормальний переріз'!$D$68&gt;0,1,2)</f>
        <v/>
      </c>
      <c r="E2003" s="144">
        <f>IF(D2003=1,F2003,G2003)</f>
        <v/>
      </c>
      <c r="F2003" s="124">
        <f>IF(AI2002,0.11*ε_cu1cd,IF(AH2002,F2002*0.01,F2002))</f>
        <v/>
      </c>
      <c r="G2003" s="124">
        <f>IF(AP2002,-0.1*ε_cu1cd,IF(AM2002,G2002*0.01,G2002))</f>
        <v/>
      </c>
      <c r="H2003" s="113">
        <f>IF(A2003=1,E2003,IF(AO2002,H2002-E2002+E2003,IF(AP2002,0.8*H2002,H2002+E2003)))</f>
        <v/>
      </c>
      <c r="I2003" s="169">
        <f>(C2003-H2003)/h</f>
        <v/>
      </c>
      <c r="J2003">
        <f>C2003/(ε_c1cd)</f>
        <v/>
      </c>
      <c r="K2003">
        <f>C2003/I2003</f>
        <v/>
      </c>
      <c r="L2003" s="131">
        <f>I2003/(ε_c1cd)</f>
        <v/>
      </c>
      <c r="M2003">
        <f>I2003*(K2003-Z_s1)</f>
        <v/>
      </c>
      <c r="N2003">
        <f>I2003*(K2003-Z_s2)</f>
        <v/>
      </c>
      <c r="O2003">
        <f>E_s*M2003</f>
        <v/>
      </c>
      <c r="P2003">
        <f>E_s*N2003</f>
        <v/>
      </c>
      <c r="Q2003">
        <f>O2003*A_s1</f>
        <v/>
      </c>
      <c r="R2003">
        <f>P2003*A_s2</f>
        <v/>
      </c>
      <c r="S2003">
        <f>Q2003*($K2003-Z_s1)</f>
        <v/>
      </c>
      <c r="T2003">
        <f>R2003*($K2003-Z_s2)</f>
        <v/>
      </c>
      <c r="U2003">
        <f>(INDIRECT("a_"&amp;U$2)/(U$2+1))*(($C2003^(U$2+1)-$H2003^(U$2+1))/(ε_c1cd^(U$2+1)))</f>
        <v/>
      </c>
      <c r="V2003">
        <f>(INDIRECT("a_"&amp;V$2)/(V$2+1))*(($C2003^(V$2+1)-$H2003^(V$2+1))/(ε_c1cd^(V$2+1)))</f>
        <v/>
      </c>
      <c r="W2003">
        <f>(INDIRECT("a_"&amp;W$2)/(W$2+1))*(($C2003^(W$2+1)-$H2003^(W$2+1))/(ε_c1cd^(W$2+1)))</f>
        <v/>
      </c>
      <c r="X2003">
        <f>(INDIRECT("a_"&amp;X$2)/(X$2+1))*(($C2003^(X$2+1)-$H2003^(X$2+1))/(ε_c1cd^(X$2+1)))</f>
        <v/>
      </c>
      <c r="Y2003">
        <f>(INDIRECT("a_"&amp;Y$2)/(Y$2+1))*(($C2003^(Y$2+1)-$H2003^(Y$2+1))/(ε_c1cd^(Y$2+1)))</f>
        <v/>
      </c>
      <c r="Z2003">
        <f>(INDIRECT("a_"&amp;Z$2)/(Z$2+2))*(($C2003^(Z$2+2)-$H2003^(Z$2+2))/(ε_c1cd^(Z$2+2)))</f>
        <v/>
      </c>
      <c r="AA2003">
        <f>(INDIRECT("a_"&amp;AA$2)/(AA$2+2))*(($C2003^(AA$2+2)-$H2003^(AA$2+2))/(ε_c1cd^(AA$2+2)))</f>
        <v/>
      </c>
      <c r="AB2003">
        <f>(INDIRECT("a_"&amp;AB$2)/(AB$2+2))*(($C2003^(AB$2+2)-$H2003^(AB$2+2))/(ε_c1cd^(AB$2+2)))</f>
        <v/>
      </c>
      <c r="AC2003">
        <f>(INDIRECT("a_"&amp;AC$2)/(AC$2+2))*(($C2003^(AC$2+2)-$H2003^(AC$2+2))/(ε_c1cd^(AC$2+2)))</f>
        <v/>
      </c>
      <c r="AD2003">
        <f>(INDIRECT("a_"&amp;AD$2)/(AD$2+2))*(($C2003^(AD$2+2)-$H2003^(AD$2+2))/(ε_c1cd^(AD$2+2)))</f>
        <v/>
      </c>
      <c r="AE2003" s="111">
        <f>(b*f_cd/L2003)*SUM(U2003:Y2003)+SUM(Q2003:R2003)</f>
        <v/>
      </c>
      <c r="AF2003" s="112">
        <f>AE2003*(K2003-y+e)</f>
        <v/>
      </c>
      <c r="AG2003" s="113">
        <f>(b*f_cd/(L2003^2))*SUM(Z2003:AD2003)+SUM(S2003:T2003)-AF2003</f>
        <v/>
      </c>
      <c r="AH2003" s="114">
        <f>AG2003&lt;0</f>
        <v/>
      </c>
      <c r="AI2003" s="115">
        <f>IF(A2003=1,FALSE,(AND(AQ2003,AH2003,NOT(AI2002))))</f>
        <v/>
      </c>
      <c r="AJ2003" s="116">
        <f>(b*f_cd/L2003)*(a_1/2*J2003^2+a_2/3*J2003^3+a_3/4*J2003^4+a_4/5*J2003^5+a_5/6*J2003^6)+SUM(Q2003:R2003)</f>
        <v/>
      </c>
      <c r="AK2003">
        <f>AJ2003*(K2003-y+e)</f>
        <v/>
      </c>
      <c r="AL2003" s="118">
        <f>(b*f_cd/(L2003^2))*(a_1/3*J2003^3+a_2/4*J2003^4+a_3/5*J2003^5+a_4/6*J2003^6+a_5/7*J2003^7)+SUM(S2003:T2003)-AK2003</f>
        <v/>
      </c>
      <c r="AM2003" s="114">
        <f>AL2003&gt;0</f>
        <v/>
      </c>
      <c r="AN2003" s="115">
        <f>IF(A2003=1,FALSE,(AND(AQ2003,AM2003,NOT(AN2002))))</f>
        <v/>
      </c>
      <c r="AO2003">
        <f>IF(D2003=1,AND(AH2003,NOT(AI2003)),AND(AM2003,NOT(AN2003)))</f>
        <v/>
      </c>
      <c r="AP2003" s="119">
        <f>IF(D2003=1,AI2003,AN2003)</f>
        <v/>
      </c>
      <c r="AQ2003" s="125">
        <f>ABS(E2003)&lt;$AQ$2</f>
        <v/>
      </c>
      <c r="AS2003">
        <f>IF(AP2003,MAX(AS$3:AS2001)+1,"")</f>
        <v/>
      </c>
    </row>
    <row r="2004">
      <c r="A2004" t="n">
        <v>1914</v>
      </c>
      <c r="B2004" s="131">
        <f>IF(A2004=1,0,IF(AP2004,0.1*ε_cu1cd,0))</f>
        <v/>
      </c>
      <c r="C2004" s="131">
        <f>IF(A2004=1,0.1*ε_cu1cd,C2003+B2003)</f>
        <v/>
      </c>
      <c r="D2004" s="113">
        <f>IF('Нормальний переріз'!$D$68&gt;0,1,2)</f>
        <v/>
      </c>
      <c r="E2004" s="144">
        <f>IF(D2004=1,F2004,G2004)</f>
        <v/>
      </c>
      <c r="F2004" s="124">
        <f>IF(AI2003,0.11*ε_cu1cd,IF(AH2003,F2003*0.01,F2003))</f>
        <v/>
      </c>
      <c r="G2004" s="124">
        <f>IF(AP2003,-0.1*ε_cu1cd,IF(AM2003,G2003*0.01,G2003))</f>
        <v/>
      </c>
      <c r="H2004" s="113">
        <f>IF(A2004=1,E2004,IF(AO2003,H2003-E2003+E2004,IF(AP2003,0.8*H2003,H2003+E2004)))</f>
        <v/>
      </c>
      <c r="I2004" s="169">
        <f>(C2004-H2004)/h</f>
        <v/>
      </c>
      <c r="J2004">
        <f>C2004/(ε_c1cd)</f>
        <v/>
      </c>
      <c r="K2004">
        <f>C2004/I2004</f>
        <v/>
      </c>
      <c r="L2004" s="131">
        <f>I2004/(ε_c1cd)</f>
        <v/>
      </c>
      <c r="M2004">
        <f>I2004*(K2004-Z_s1)</f>
        <v/>
      </c>
      <c r="N2004">
        <f>I2004*(K2004-Z_s2)</f>
        <v/>
      </c>
      <c r="O2004">
        <f>E_s*M2004</f>
        <v/>
      </c>
      <c r="P2004">
        <f>E_s*N2004</f>
        <v/>
      </c>
      <c r="Q2004">
        <f>O2004*A_s1</f>
        <v/>
      </c>
      <c r="R2004">
        <f>P2004*A_s2</f>
        <v/>
      </c>
      <c r="S2004">
        <f>Q2004*($K2004-Z_s1)</f>
        <v/>
      </c>
      <c r="T2004">
        <f>R2004*($K2004-Z_s2)</f>
        <v/>
      </c>
      <c r="U2004">
        <f>(INDIRECT("a_"&amp;U$2)/(U$2+1))*(($C2004^(U$2+1)-$H2004^(U$2+1))/(ε_c1cd^(U$2+1)))</f>
        <v/>
      </c>
      <c r="V2004">
        <f>(INDIRECT("a_"&amp;V$2)/(V$2+1))*(($C2004^(V$2+1)-$H2004^(V$2+1))/(ε_c1cd^(V$2+1)))</f>
        <v/>
      </c>
      <c r="W2004">
        <f>(INDIRECT("a_"&amp;W$2)/(W$2+1))*(($C2004^(W$2+1)-$H2004^(W$2+1))/(ε_c1cd^(W$2+1)))</f>
        <v/>
      </c>
      <c r="X2004">
        <f>(INDIRECT("a_"&amp;X$2)/(X$2+1))*(($C2004^(X$2+1)-$H2004^(X$2+1))/(ε_c1cd^(X$2+1)))</f>
        <v/>
      </c>
      <c r="Y2004">
        <f>(INDIRECT("a_"&amp;Y$2)/(Y$2+1))*(($C2004^(Y$2+1)-$H2004^(Y$2+1))/(ε_c1cd^(Y$2+1)))</f>
        <v/>
      </c>
      <c r="Z2004">
        <f>(INDIRECT("a_"&amp;Z$2)/(Z$2+2))*(($C2004^(Z$2+2)-$H2004^(Z$2+2))/(ε_c1cd^(Z$2+2)))</f>
        <v/>
      </c>
      <c r="AA2004">
        <f>(INDIRECT("a_"&amp;AA$2)/(AA$2+2))*(($C2004^(AA$2+2)-$H2004^(AA$2+2))/(ε_c1cd^(AA$2+2)))</f>
        <v/>
      </c>
      <c r="AB2004">
        <f>(INDIRECT("a_"&amp;AB$2)/(AB$2+2))*(($C2004^(AB$2+2)-$H2004^(AB$2+2))/(ε_c1cd^(AB$2+2)))</f>
        <v/>
      </c>
      <c r="AC2004">
        <f>(INDIRECT("a_"&amp;AC$2)/(AC$2+2))*(($C2004^(AC$2+2)-$H2004^(AC$2+2))/(ε_c1cd^(AC$2+2)))</f>
        <v/>
      </c>
      <c r="AD2004">
        <f>(INDIRECT("a_"&amp;AD$2)/(AD$2+2))*(($C2004^(AD$2+2)-$H2004^(AD$2+2))/(ε_c1cd^(AD$2+2)))</f>
        <v/>
      </c>
      <c r="AE2004" s="111">
        <f>(b*f_cd/L2004)*SUM(U2004:Y2004)+SUM(Q2004:R2004)</f>
        <v/>
      </c>
      <c r="AF2004" s="112">
        <f>AE2004*(K2004-y+e)</f>
        <v/>
      </c>
      <c r="AG2004" s="113">
        <f>(b*f_cd/(L2004^2))*SUM(Z2004:AD2004)+SUM(S2004:T2004)-AF2004</f>
        <v/>
      </c>
      <c r="AH2004" s="114">
        <f>AG2004&lt;0</f>
        <v/>
      </c>
      <c r="AI2004" s="115">
        <f>IF(A2004=1,FALSE,(AND(AQ2004,AH2004,NOT(AI2003))))</f>
        <v/>
      </c>
      <c r="AJ2004" s="116">
        <f>(b*f_cd/L2004)*(a_1/2*J2004^2+a_2/3*J2004^3+a_3/4*J2004^4+a_4/5*J2004^5+a_5/6*J2004^6)+SUM(Q2004:R2004)</f>
        <v/>
      </c>
      <c r="AK2004">
        <f>AJ2004*(K2004-y+e)</f>
        <v/>
      </c>
      <c r="AL2004" s="118">
        <f>(b*f_cd/(L2004^2))*(a_1/3*J2004^3+a_2/4*J2004^4+a_3/5*J2004^5+a_4/6*J2004^6+a_5/7*J2004^7)+SUM(S2004:T2004)-AK2004</f>
        <v/>
      </c>
      <c r="AM2004" s="114">
        <f>AL2004&gt;0</f>
        <v/>
      </c>
      <c r="AN2004" s="115">
        <f>IF(A2004=1,FALSE,(AND(AQ2004,AM2004,NOT(AN2003))))</f>
        <v/>
      </c>
      <c r="AO2004">
        <f>IF(D2004=1,AND(AH2004,NOT(AI2004)),AND(AM2004,NOT(AN2004)))</f>
        <v/>
      </c>
      <c r="AP2004" s="119">
        <f>IF(D2004=1,AI2004,AN2004)</f>
        <v/>
      </c>
      <c r="AQ2004" s="125">
        <f>ABS(E2004)&lt;$AQ$2</f>
        <v/>
      </c>
      <c r="AS2004">
        <f>IF(AP2004,MAX(AS$3:AS2002)+1,"")</f>
        <v/>
      </c>
    </row>
    <row r="2005">
      <c r="A2005" t="n">
        <v>1915</v>
      </c>
      <c r="B2005" s="131">
        <f>IF(A2005=1,0,IF(AP2005,0.1*ε_cu1cd,0))</f>
        <v/>
      </c>
      <c r="C2005" s="131">
        <f>IF(A2005=1,0.1*ε_cu1cd,C2004+B2004)</f>
        <v/>
      </c>
      <c r="D2005" s="113">
        <f>IF('Нормальний переріз'!$D$68&gt;0,1,2)</f>
        <v/>
      </c>
      <c r="E2005" s="144">
        <f>IF(D2005=1,F2005,G2005)</f>
        <v/>
      </c>
      <c r="F2005" s="124">
        <f>IF(AI2004,0.11*ε_cu1cd,IF(AH2004,F2004*0.01,F2004))</f>
        <v/>
      </c>
      <c r="G2005" s="124">
        <f>IF(AP2004,-0.1*ε_cu1cd,IF(AM2004,G2004*0.01,G2004))</f>
        <v/>
      </c>
      <c r="H2005" s="113">
        <f>IF(A2005=1,E2005,IF(AO2004,H2004-E2004+E2005,IF(AP2004,0.8*H2004,H2004+E2005)))</f>
        <v/>
      </c>
      <c r="I2005" s="169">
        <f>(C2005-H2005)/h</f>
        <v/>
      </c>
      <c r="J2005">
        <f>C2005/(ε_c1cd)</f>
        <v/>
      </c>
      <c r="K2005">
        <f>C2005/I2005</f>
        <v/>
      </c>
      <c r="L2005" s="131">
        <f>I2005/(ε_c1cd)</f>
        <v/>
      </c>
      <c r="M2005">
        <f>I2005*(K2005-Z_s1)</f>
        <v/>
      </c>
      <c r="N2005">
        <f>I2005*(K2005-Z_s2)</f>
        <v/>
      </c>
      <c r="O2005">
        <f>E_s*M2005</f>
        <v/>
      </c>
      <c r="P2005">
        <f>E_s*N2005</f>
        <v/>
      </c>
      <c r="Q2005">
        <f>O2005*A_s1</f>
        <v/>
      </c>
      <c r="R2005">
        <f>P2005*A_s2</f>
        <v/>
      </c>
      <c r="S2005">
        <f>Q2005*($K2005-Z_s1)</f>
        <v/>
      </c>
      <c r="T2005">
        <f>R2005*($K2005-Z_s2)</f>
        <v/>
      </c>
      <c r="U2005">
        <f>(INDIRECT("a_"&amp;U$2)/(U$2+1))*(($C2005^(U$2+1)-$H2005^(U$2+1))/(ε_c1cd^(U$2+1)))</f>
        <v/>
      </c>
      <c r="V2005">
        <f>(INDIRECT("a_"&amp;V$2)/(V$2+1))*(($C2005^(V$2+1)-$H2005^(V$2+1))/(ε_c1cd^(V$2+1)))</f>
        <v/>
      </c>
      <c r="W2005">
        <f>(INDIRECT("a_"&amp;W$2)/(W$2+1))*(($C2005^(W$2+1)-$H2005^(W$2+1))/(ε_c1cd^(W$2+1)))</f>
        <v/>
      </c>
      <c r="X2005">
        <f>(INDIRECT("a_"&amp;X$2)/(X$2+1))*(($C2005^(X$2+1)-$H2005^(X$2+1))/(ε_c1cd^(X$2+1)))</f>
        <v/>
      </c>
      <c r="Y2005">
        <f>(INDIRECT("a_"&amp;Y$2)/(Y$2+1))*(($C2005^(Y$2+1)-$H2005^(Y$2+1))/(ε_c1cd^(Y$2+1)))</f>
        <v/>
      </c>
      <c r="Z2005">
        <f>(INDIRECT("a_"&amp;Z$2)/(Z$2+2))*(($C2005^(Z$2+2)-$H2005^(Z$2+2))/(ε_c1cd^(Z$2+2)))</f>
        <v/>
      </c>
      <c r="AA2005">
        <f>(INDIRECT("a_"&amp;AA$2)/(AA$2+2))*(($C2005^(AA$2+2)-$H2005^(AA$2+2))/(ε_c1cd^(AA$2+2)))</f>
        <v/>
      </c>
      <c r="AB2005">
        <f>(INDIRECT("a_"&amp;AB$2)/(AB$2+2))*(($C2005^(AB$2+2)-$H2005^(AB$2+2))/(ε_c1cd^(AB$2+2)))</f>
        <v/>
      </c>
      <c r="AC2005">
        <f>(INDIRECT("a_"&amp;AC$2)/(AC$2+2))*(($C2005^(AC$2+2)-$H2005^(AC$2+2))/(ε_c1cd^(AC$2+2)))</f>
        <v/>
      </c>
      <c r="AD2005">
        <f>(INDIRECT("a_"&amp;AD$2)/(AD$2+2))*(($C2005^(AD$2+2)-$H2005^(AD$2+2))/(ε_c1cd^(AD$2+2)))</f>
        <v/>
      </c>
      <c r="AE2005" s="111">
        <f>(b*f_cd/L2005)*SUM(U2005:Y2005)+SUM(Q2005:R2005)</f>
        <v/>
      </c>
      <c r="AF2005" s="112">
        <f>AE2005*(K2005-y+e)</f>
        <v/>
      </c>
      <c r="AG2005" s="113">
        <f>(b*f_cd/(L2005^2))*SUM(Z2005:AD2005)+SUM(S2005:T2005)-AF2005</f>
        <v/>
      </c>
      <c r="AH2005" s="114">
        <f>AG2005&lt;0</f>
        <v/>
      </c>
      <c r="AI2005" s="115">
        <f>IF(A2005=1,FALSE,(AND(AQ2005,AH2005,NOT(AI2004))))</f>
        <v/>
      </c>
      <c r="AJ2005" s="116">
        <f>(b*f_cd/L2005)*(a_1/2*J2005^2+a_2/3*J2005^3+a_3/4*J2005^4+a_4/5*J2005^5+a_5/6*J2005^6)+SUM(Q2005:R2005)</f>
        <v/>
      </c>
      <c r="AK2005">
        <f>AJ2005*(K2005-y+e)</f>
        <v/>
      </c>
      <c r="AL2005" s="118">
        <f>(b*f_cd/(L2005^2))*(a_1/3*J2005^3+a_2/4*J2005^4+a_3/5*J2005^5+a_4/6*J2005^6+a_5/7*J2005^7)+SUM(S2005:T2005)-AK2005</f>
        <v/>
      </c>
      <c r="AM2005" s="114">
        <f>AL2005&gt;0</f>
        <v/>
      </c>
      <c r="AN2005" s="115">
        <f>IF(A2005=1,FALSE,(AND(AQ2005,AM2005,NOT(AN2004))))</f>
        <v/>
      </c>
      <c r="AO2005">
        <f>IF(D2005=1,AND(AH2005,NOT(AI2005)),AND(AM2005,NOT(AN2005)))</f>
        <v/>
      </c>
      <c r="AP2005" s="119">
        <f>IF(D2005=1,AI2005,AN2005)</f>
        <v/>
      </c>
      <c r="AQ2005" s="125">
        <f>ABS(E2005)&lt;$AQ$2</f>
        <v/>
      </c>
      <c r="AS2005">
        <f>IF(AP2005,MAX(AS$3:AS2003)+1,"")</f>
        <v/>
      </c>
    </row>
    <row r="2006">
      <c r="A2006" t="n">
        <v>1916</v>
      </c>
      <c r="B2006" s="131">
        <f>IF(A2006=1,0,IF(AP2006,0.1*ε_cu1cd,0))</f>
        <v/>
      </c>
      <c r="C2006" s="131">
        <f>IF(A2006=1,0.1*ε_cu1cd,C2005+B2005)</f>
        <v/>
      </c>
      <c r="D2006" s="113">
        <f>IF('Нормальний переріз'!$D$68&gt;0,1,2)</f>
        <v/>
      </c>
      <c r="E2006" s="144">
        <f>IF(D2006=1,F2006,G2006)</f>
        <v/>
      </c>
      <c r="F2006" s="124">
        <f>IF(AI2005,0.11*ε_cu1cd,IF(AH2005,F2005*0.01,F2005))</f>
        <v/>
      </c>
      <c r="G2006" s="124">
        <f>IF(AP2005,-0.1*ε_cu1cd,IF(AM2005,G2005*0.01,G2005))</f>
        <v/>
      </c>
      <c r="H2006" s="113">
        <f>IF(A2006=1,E2006,IF(AO2005,H2005-E2005+E2006,IF(AP2005,0.8*H2005,H2005+E2006)))</f>
        <v/>
      </c>
      <c r="I2006" s="169">
        <f>(C2006-H2006)/h</f>
        <v/>
      </c>
      <c r="J2006">
        <f>C2006/(ε_c1cd)</f>
        <v/>
      </c>
      <c r="K2006">
        <f>C2006/I2006</f>
        <v/>
      </c>
      <c r="L2006" s="131">
        <f>I2006/(ε_c1cd)</f>
        <v/>
      </c>
      <c r="M2006">
        <f>I2006*(K2006-Z_s1)</f>
        <v/>
      </c>
      <c r="N2006">
        <f>I2006*(K2006-Z_s2)</f>
        <v/>
      </c>
      <c r="O2006">
        <f>E_s*M2006</f>
        <v/>
      </c>
      <c r="P2006">
        <f>E_s*N2006</f>
        <v/>
      </c>
      <c r="Q2006">
        <f>O2006*A_s1</f>
        <v/>
      </c>
      <c r="R2006">
        <f>P2006*A_s2</f>
        <v/>
      </c>
      <c r="S2006">
        <f>Q2006*($K2006-Z_s1)</f>
        <v/>
      </c>
      <c r="T2006">
        <f>R2006*($K2006-Z_s2)</f>
        <v/>
      </c>
      <c r="U2006">
        <f>(INDIRECT("a_"&amp;U$2)/(U$2+1))*(($C2006^(U$2+1)-$H2006^(U$2+1))/(ε_c1cd^(U$2+1)))</f>
        <v/>
      </c>
      <c r="V2006">
        <f>(INDIRECT("a_"&amp;V$2)/(V$2+1))*(($C2006^(V$2+1)-$H2006^(V$2+1))/(ε_c1cd^(V$2+1)))</f>
        <v/>
      </c>
      <c r="W2006">
        <f>(INDIRECT("a_"&amp;W$2)/(W$2+1))*(($C2006^(W$2+1)-$H2006^(W$2+1))/(ε_c1cd^(W$2+1)))</f>
        <v/>
      </c>
      <c r="X2006">
        <f>(INDIRECT("a_"&amp;X$2)/(X$2+1))*(($C2006^(X$2+1)-$H2006^(X$2+1))/(ε_c1cd^(X$2+1)))</f>
        <v/>
      </c>
      <c r="Y2006">
        <f>(INDIRECT("a_"&amp;Y$2)/(Y$2+1))*(($C2006^(Y$2+1)-$H2006^(Y$2+1))/(ε_c1cd^(Y$2+1)))</f>
        <v/>
      </c>
      <c r="Z2006">
        <f>(INDIRECT("a_"&amp;Z$2)/(Z$2+2))*(($C2006^(Z$2+2)-$H2006^(Z$2+2))/(ε_c1cd^(Z$2+2)))</f>
        <v/>
      </c>
      <c r="AA2006">
        <f>(INDIRECT("a_"&amp;AA$2)/(AA$2+2))*(($C2006^(AA$2+2)-$H2006^(AA$2+2))/(ε_c1cd^(AA$2+2)))</f>
        <v/>
      </c>
      <c r="AB2006">
        <f>(INDIRECT("a_"&amp;AB$2)/(AB$2+2))*(($C2006^(AB$2+2)-$H2006^(AB$2+2))/(ε_c1cd^(AB$2+2)))</f>
        <v/>
      </c>
      <c r="AC2006">
        <f>(INDIRECT("a_"&amp;AC$2)/(AC$2+2))*(($C2006^(AC$2+2)-$H2006^(AC$2+2))/(ε_c1cd^(AC$2+2)))</f>
        <v/>
      </c>
      <c r="AD2006">
        <f>(INDIRECT("a_"&amp;AD$2)/(AD$2+2))*(($C2006^(AD$2+2)-$H2006^(AD$2+2))/(ε_c1cd^(AD$2+2)))</f>
        <v/>
      </c>
      <c r="AE2006" s="111">
        <f>(b*f_cd/L2006)*SUM(U2006:Y2006)+SUM(Q2006:R2006)</f>
        <v/>
      </c>
      <c r="AF2006" s="112">
        <f>AE2006*(K2006-y+e)</f>
        <v/>
      </c>
      <c r="AG2006" s="113">
        <f>(b*f_cd/(L2006^2))*SUM(Z2006:AD2006)+SUM(S2006:T2006)-AF2006</f>
        <v/>
      </c>
      <c r="AH2006" s="114">
        <f>AG2006&lt;0</f>
        <v/>
      </c>
      <c r="AI2006" s="115">
        <f>IF(A2006=1,FALSE,(AND(AQ2006,AH2006,NOT(AI2005))))</f>
        <v/>
      </c>
      <c r="AJ2006" s="116">
        <f>(b*f_cd/L2006)*(a_1/2*J2006^2+a_2/3*J2006^3+a_3/4*J2006^4+a_4/5*J2006^5+a_5/6*J2006^6)+SUM(Q2006:R2006)</f>
        <v/>
      </c>
      <c r="AK2006">
        <f>AJ2006*(K2006-y+e)</f>
        <v/>
      </c>
      <c r="AL2006" s="118">
        <f>(b*f_cd/(L2006^2))*(a_1/3*J2006^3+a_2/4*J2006^4+a_3/5*J2006^5+a_4/6*J2006^6+a_5/7*J2006^7)+SUM(S2006:T2006)-AK2006</f>
        <v/>
      </c>
      <c r="AM2006" s="114">
        <f>AL2006&gt;0</f>
        <v/>
      </c>
      <c r="AN2006" s="115">
        <f>IF(A2006=1,FALSE,(AND(AQ2006,AM2006,NOT(AN2005))))</f>
        <v/>
      </c>
      <c r="AO2006">
        <f>IF(D2006=1,AND(AH2006,NOT(AI2006)),AND(AM2006,NOT(AN2006)))</f>
        <v/>
      </c>
      <c r="AP2006" s="119">
        <f>IF(D2006=1,AI2006,AN2006)</f>
        <v/>
      </c>
      <c r="AQ2006" s="125">
        <f>ABS(E2006)&lt;$AQ$2</f>
        <v/>
      </c>
      <c r="AS2006">
        <f>IF(AP2006,MAX(AS$3:AS2004)+1,"")</f>
        <v/>
      </c>
    </row>
    <row r="2007">
      <c r="A2007" t="n">
        <v>1917</v>
      </c>
      <c r="B2007" s="131">
        <f>IF(A2007=1,0,IF(AP2007,0.1*ε_cu1cd,0))</f>
        <v/>
      </c>
      <c r="C2007" s="131">
        <f>IF(A2007=1,0.1*ε_cu1cd,C2006+B2006)</f>
        <v/>
      </c>
      <c r="D2007" s="113">
        <f>IF('Нормальний переріз'!$D$68&gt;0,1,2)</f>
        <v/>
      </c>
      <c r="E2007" s="144">
        <f>IF(D2007=1,F2007,G2007)</f>
        <v/>
      </c>
      <c r="F2007" s="124">
        <f>IF(AI2006,0.11*ε_cu1cd,IF(AH2006,F2006*0.01,F2006))</f>
        <v/>
      </c>
      <c r="G2007" s="124">
        <f>IF(AP2006,-0.1*ε_cu1cd,IF(AM2006,G2006*0.01,G2006))</f>
        <v/>
      </c>
      <c r="H2007" s="113">
        <f>IF(A2007=1,E2007,IF(AO2006,H2006-E2006+E2007,IF(AP2006,0.8*H2006,H2006+E2007)))</f>
        <v/>
      </c>
      <c r="I2007" s="169">
        <f>(C2007-H2007)/h</f>
        <v/>
      </c>
      <c r="J2007">
        <f>C2007/(ε_c1cd)</f>
        <v/>
      </c>
      <c r="K2007">
        <f>C2007/I2007</f>
        <v/>
      </c>
      <c r="L2007" s="131">
        <f>I2007/(ε_c1cd)</f>
        <v/>
      </c>
      <c r="M2007">
        <f>I2007*(K2007-Z_s1)</f>
        <v/>
      </c>
      <c r="N2007">
        <f>I2007*(K2007-Z_s2)</f>
        <v/>
      </c>
      <c r="O2007">
        <f>E_s*M2007</f>
        <v/>
      </c>
      <c r="P2007">
        <f>E_s*N2007</f>
        <v/>
      </c>
      <c r="Q2007">
        <f>O2007*A_s1</f>
        <v/>
      </c>
      <c r="R2007">
        <f>P2007*A_s2</f>
        <v/>
      </c>
      <c r="S2007">
        <f>Q2007*($K2007-Z_s1)</f>
        <v/>
      </c>
      <c r="T2007">
        <f>R2007*($K2007-Z_s2)</f>
        <v/>
      </c>
      <c r="U2007">
        <f>(INDIRECT("a_"&amp;U$2)/(U$2+1))*(($C2007^(U$2+1)-$H2007^(U$2+1))/(ε_c1cd^(U$2+1)))</f>
        <v/>
      </c>
      <c r="V2007">
        <f>(INDIRECT("a_"&amp;V$2)/(V$2+1))*(($C2007^(V$2+1)-$H2007^(V$2+1))/(ε_c1cd^(V$2+1)))</f>
        <v/>
      </c>
      <c r="W2007">
        <f>(INDIRECT("a_"&amp;W$2)/(W$2+1))*(($C2007^(W$2+1)-$H2007^(W$2+1))/(ε_c1cd^(W$2+1)))</f>
        <v/>
      </c>
      <c r="X2007">
        <f>(INDIRECT("a_"&amp;X$2)/(X$2+1))*(($C2007^(X$2+1)-$H2007^(X$2+1))/(ε_c1cd^(X$2+1)))</f>
        <v/>
      </c>
      <c r="Y2007">
        <f>(INDIRECT("a_"&amp;Y$2)/(Y$2+1))*(($C2007^(Y$2+1)-$H2007^(Y$2+1))/(ε_c1cd^(Y$2+1)))</f>
        <v/>
      </c>
      <c r="Z2007">
        <f>(INDIRECT("a_"&amp;Z$2)/(Z$2+2))*(($C2007^(Z$2+2)-$H2007^(Z$2+2))/(ε_c1cd^(Z$2+2)))</f>
        <v/>
      </c>
      <c r="AA2007">
        <f>(INDIRECT("a_"&amp;AA$2)/(AA$2+2))*(($C2007^(AA$2+2)-$H2007^(AA$2+2))/(ε_c1cd^(AA$2+2)))</f>
        <v/>
      </c>
      <c r="AB2007">
        <f>(INDIRECT("a_"&amp;AB$2)/(AB$2+2))*(($C2007^(AB$2+2)-$H2007^(AB$2+2))/(ε_c1cd^(AB$2+2)))</f>
        <v/>
      </c>
      <c r="AC2007">
        <f>(INDIRECT("a_"&amp;AC$2)/(AC$2+2))*(($C2007^(AC$2+2)-$H2007^(AC$2+2))/(ε_c1cd^(AC$2+2)))</f>
        <v/>
      </c>
      <c r="AD2007">
        <f>(INDIRECT("a_"&amp;AD$2)/(AD$2+2))*(($C2007^(AD$2+2)-$H2007^(AD$2+2))/(ε_c1cd^(AD$2+2)))</f>
        <v/>
      </c>
      <c r="AE2007" s="111">
        <f>(b*f_cd/L2007)*SUM(U2007:Y2007)+SUM(Q2007:R2007)</f>
        <v/>
      </c>
      <c r="AF2007" s="112">
        <f>AE2007*(K2007-y+e)</f>
        <v/>
      </c>
      <c r="AG2007" s="113">
        <f>(b*f_cd/(L2007^2))*SUM(Z2007:AD2007)+SUM(S2007:T2007)-AF2007</f>
        <v/>
      </c>
      <c r="AH2007" s="114">
        <f>AG2007&lt;0</f>
        <v/>
      </c>
      <c r="AI2007" s="115">
        <f>IF(A2007=1,FALSE,(AND(AQ2007,AH2007,NOT(AI2006))))</f>
        <v/>
      </c>
      <c r="AJ2007" s="116">
        <f>(b*f_cd/L2007)*(a_1/2*J2007^2+a_2/3*J2007^3+a_3/4*J2007^4+a_4/5*J2007^5+a_5/6*J2007^6)+SUM(Q2007:R2007)</f>
        <v/>
      </c>
      <c r="AK2007">
        <f>AJ2007*(K2007-y+e)</f>
        <v/>
      </c>
      <c r="AL2007" s="118">
        <f>(b*f_cd/(L2007^2))*(a_1/3*J2007^3+a_2/4*J2007^4+a_3/5*J2007^5+a_4/6*J2007^6+a_5/7*J2007^7)+SUM(S2007:T2007)-AK2007</f>
        <v/>
      </c>
      <c r="AM2007" s="114">
        <f>AL2007&gt;0</f>
        <v/>
      </c>
      <c r="AN2007" s="115">
        <f>IF(A2007=1,FALSE,(AND(AQ2007,AM2007,NOT(AN2006))))</f>
        <v/>
      </c>
      <c r="AO2007">
        <f>IF(D2007=1,AND(AH2007,NOT(AI2007)),AND(AM2007,NOT(AN2007)))</f>
        <v/>
      </c>
      <c r="AP2007" s="119">
        <f>IF(D2007=1,AI2007,AN2007)</f>
        <v/>
      </c>
      <c r="AQ2007" s="125">
        <f>ABS(E2007)&lt;$AQ$2</f>
        <v/>
      </c>
      <c r="AS2007">
        <f>IF(AP2007,MAX(AS$3:AS2005)+1,"")</f>
        <v/>
      </c>
    </row>
    <row r="2008">
      <c r="A2008" t="n">
        <v>1918</v>
      </c>
      <c r="B2008" s="131">
        <f>IF(A2008=1,0,IF(AP2008,0.1*ε_cu1cd,0))</f>
        <v/>
      </c>
      <c r="C2008" s="131">
        <f>IF(A2008=1,0.1*ε_cu1cd,C2007+B2007)</f>
        <v/>
      </c>
      <c r="D2008" s="113">
        <f>IF('Нормальний переріз'!$D$68&gt;0,1,2)</f>
        <v/>
      </c>
      <c r="E2008" s="144">
        <f>IF(D2008=1,F2008,G2008)</f>
        <v/>
      </c>
      <c r="F2008" s="124">
        <f>IF(AI2007,0.11*ε_cu1cd,IF(AH2007,F2007*0.01,F2007))</f>
        <v/>
      </c>
      <c r="G2008" s="124">
        <f>IF(AP2007,-0.1*ε_cu1cd,IF(AM2007,G2007*0.01,G2007))</f>
        <v/>
      </c>
      <c r="H2008" s="113">
        <f>IF(A2008=1,E2008,IF(AO2007,H2007-E2007+E2008,IF(AP2007,0.8*H2007,H2007+E2008)))</f>
        <v/>
      </c>
      <c r="I2008" s="169">
        <f>(C2008-H2008)/h</f>
        <v/>
      </c>
      <c r="J2008">
        <f>C2008/(ε_c1cd)</f>
        <v/>
      </c>
      <c r="K2008">
        <f>C2008/I2008</f>
        <v/>
      </c>
      <c r="L2008" s="131">
        <f>I2008/(ε_c1cd)</f>
        <v/>
      </c>
      <c r="M2008">
        <f>I2008*(K2008-Z_s1)</f>
        <v/>
      </c>
      <c r="N2008">
        <f>I2008*(K2008-Z_s2)</f>
        <v/>
      </c>
      <c r="O2008">
        <f>E_s*M2008</f>
        <v/>
      </c>
      <c r="P2008">
        <f>E_s*N2008</f>
        <v/>
      </c>
      <c r="Q2008">
        <f>O2008*A_s1</f>
        <v/>
      </c>
      <c r="R2008">
        <f>P2008*A_s2</f>
        <v/>
      </c>
      <c r="S2008">
        <f>Q2008*($K2008-Z_s1)</f>
        <v/>
      </c>
      <c r="T2008">
        <f>R2008*($K2008-Z_s2)</f>
        <v/>
      </c>
      <c r="U2008">
        <f>(INDIRECT("a_"&amp;U$2)/(U$2+1))*(($C2008^(U$2+1)-$H2008^(U$2+1))/(ε_c1cd^(U$2+1)))</f>
        <v/>
      </c>
      <c r="V2008">
        <f>(INDIRECT("a_"&amp;V$2)/(V$2+1))*(($C2008^(V$2+1)-$H2008^(V$2+1))/(ε_c1cd^(V$2+1)))</f>
        <v/>
      </c>
      <c r="W2008">
        <f>(INDIRECT("a_"&amp;W$2)/(W$2+1))*(($C2008^(W$2+1)-$H2008^(W$2+1))/(ε_c1cd^(W$2+1)))</f>
        <v/>
      </c>
      <c r="X2008">
        <f>(INDIRECT("a_"&amp;X$2)/(X$2+1))*(($C2008^(X$2+1)-$H2008^(X$2+1))/(ε_c1cd^(X$2+1)))</f>
        <v/>
      </c>
      <c r="Y2008">
        <f>(INDIRECT("a_"&amp;Y$2)/(Y$2+1))*(($C2008^(Y$2+1)-$H2008^(Y$2+1))/(ε_c1cd^(Y$2+1)))</f>
        <v/>
      </c>
      <c r="Z2008">
        <f>(INDIRECT("a_"&amp;Z$2)/(Z$2+2))*(($C2008^(Z$2+2)-$H2008^(Z$2+2))/(ε_c1cd^(Z$2+2)))</f>
        <v/>
      </c>
      <c r="AA2008">
        <f>(INDIRECT("a_"&amp;AA$2)/(AA$2+2))*(($C2008^(AA$2+2)-$H2008^(AA$2+2))/(ε_c1cd^(AA$2+2)))</f>
        <v/>
      </c>
      <c r="AB2008">
        <f>(INDIRECT("a_"&amp;AB$2)/(AB$2+2))*(($C2008^(AB$2+2)-$H2008^(AB$2+2))/(ε_c1cd^(AB$2+2)))</f>
        <v/>
      </c>
      <c r="AC2008">
        <f>(INDIRECT("a_"&amp;AC$2)/(AC$2+2))*(($C2008^(AC$2+2)-$H2008^(AC$2+2))/(ε_c1cd^(AC$2+2)))</f>
        <v/>
      </c>
      <c r="AD2008">
        <f>(INDIRECT("a_"&amp;AD$2)/(AD$2+2))*(($C2008^(AD$2+2)-$H2008^(AD$2+2))/(ε_c1cd^(AD$2+2)))</f>
        <v/>
      </c>
      <c r="AE2008" s="111">
        <f>(b*f_cd/L2008)*SUM(U2008:Y2008)+SUM(Q2008:R2008)</f>
        <v/>
      </c>
      <c r="AF2008" s="112">
        <f>AE2008*(K2008-y+e)</f>
        <v/>
      </c>
      <c r="AG2008" s="113">
        <f>(b*f_cd/(L2008^2))*SUM(Z2008:AD2008)+SUM(S2008:T2008)-AF2008</f>
        <v/>
      </c>
      <c r="AH2008" s="114">
        <f>AG2008&lt;0</f>
        <v/>
      </c>
      <c r="AI2008" s="115">
        <f>IF(A2008=1,FALSE,(AND(AQ2008,AH2008,NOT(AI2007))))</f>
        <v/>
      </c>
      <c r="AJ2008" s="116">
        <f>(b*f_cd/L2008)*(a_1/2*J2008^2+a_2/3*J2008^3+a_3/4*J2008^4+a_4/5*J2008^5+a_5/6*J2008^6)+SUM(Q2008:R2008)</f>
        <v/>
      </c>
      <c r="AK2008">
        <f>AJ2008*(K2008-y+e)</f>
        <v/>
      </c>
      <c r="AL2008" s="118">
        <f>(b*f_cd/(L2008^2))*(a_1/3*J2008^3+a_2/4*J2008^4+a_3/5*J2008^5+a_4/6*J2008^6+a_5/7*J2008^7)+SUM(S2008:T2008)-AK2008</f>
        <v/>
      </c>
      <c r="AM2008" s="114">
        <f>AL2008&gt;0</f>
        <v/>
      </c>
      <c r="AN2008" s="115">
        <f>IF(A2008=1,FALSE,(AND(AQ2008,AM2008,NOT(AN2007))))</f>
        <v/>
      </c>
      <c r="AO2008">
        <f>IF(D2008=1,AND(AH2008,NOT(AI2008)),AND(AM2008,NOT(AN2008)))</f>
        <v/>
      </c>
      <c r="AP2008" s="119">
        <f>IF(D2008=1,AI2008,AN2008)</f>
        <v/>
      </c>
      <c r="AQ2008" s="125">
        <f>ABS(E2008)&lt;$AQ$2</f>
        <v/>
      </c>
      <c r="AS2008">
        <f>IF(AP2008,MAX(AS$3:AS2006)+1,"")</f>
        <v/>
      </c>
    </row>
    <row r="2009">
      <c r="A2009" t="n">
        <v>1919</v>
      </c>
      <c r="B2009" s="131">
        <f>IF(A2009=1,0,IF(AP2009,0.1*ε_cu1cd,0))</f>
        <v/>
      </c>
      <c r="C2009" s="131">
        <f>IF(A2009=1,0.1*ε_cu1cd,C2008+B2008)</f>
        <v/>
      </c>
      <c r="D2009" s="113">
        <f>IF('Нормальний переріз'!$D$68&gt;0,1,2)</f>
        <v/>
      </c>
      <c r="E2009" s="144">
        <f>IF(D2009=1,F2009,G2009)</f>
        <v/>
      </c>
      <c r="F2009" s="124">
        <f>IF(AI2008,0.11*ε_cu1cd,IF(AH2008,F2008*0.01,F2008))</f>
        <v/>
      </c>
      <c r="G2009" s="124">
        <f>IF(AP2008,-0.1*ε_cu1cd,IF(AM2008,G2008*0.01,G2008))</f>
        <v/>
      </c>
      <c r="H2009" s="113">
        <f>IF(A2009=1,E2009,IF(AO2008,H2008-E2008+E2009,IF(AP2008,0.8*H2008,H2008+E2009)))</f>
        <v/>
      </c>
      <c r="I2009" s="169">
        <f>(C2009-H2009)/h</f>
        <v/>
      </c>
      <c r="J2009">
        <f>C2009/(ε_c1cd)</f>
        <v/>
      </c>
      <c r="K2009">
        <f>C2009/I2009</f>
        <v/>
      </c>
      <c r="L2009" s="131">
        <f>I2009/(ε_c1cd)</f>
        <v/>
      </c>
      <c r="M2009">
        <f>I2009*(K2009-Z_s1)</f>
        <v/>
      </c>
      <c r="N2009">
        <f>I2009*(K2009-Z_s2)</f>
        <v/>
      </c>
      <c r="O2009">
        <f>E_s*M2009</f>
        <v/>
      </c>
      <c r="P2009">
        <f>E_s*N2009</f>
        <v/>
      </c>
      <c r="Q2009">
        <f>O2009*A_s1</f>
        <v/>
      </c>
      <c r="R2009">
        <f>P2009*A_s2</f>
        <v/>
      </c>
      <c r="S2009">
        <f>Q2009*($K2009-Z_s1)</f>
        <v/>
      </c>
      <c r="T2009">
        <f>R2009*($K2009-Z_s2)</f>
        <v/>
      </c>
      <c r="U2009">
        <f>(INDIRECT("a_"&amp;U$2)/(U$2+1))*(($C2009^(U$2+1)-$H2009^(U$2+1))/(ε_c1cd^(U$2+1)))</f>
        <v/>
      </c>
      <c r="V2009">
        <f>(INDIRECT("a_"&amp;V$2)/(V$2+1))*(($C2009^(V$2+1)-$H2009^(V$2+1))/(ε_c1cd^(V$2+1)))</f>
        <v/>
      </c>
      <c r="W2009">
        <f>(INDIRECT("a_"&amp;W$2)/(W$2+1))*(($C2009^(W$2+1)-$H2009^(W$2+1))/(ε_c1cd^(W$2+1)))</f>
        <v/>
      </c>
      <c r="X2009">
        <f>(INDIRECT("a_"&amp;X$2)/(X$2+1))*(($C2009^(X$2+1)-$H2009^(X$2+1))/(ε_c1cd^(X$2+1)))</f>
        <v/>
      </c>
      <c r="Y2009">
        <f>(INDIRECT("a_"&amp;Y$2)/(Y$2+1))*(($C2009^(Y$2+1)-$H2009^(Y$2+1))/(ε_c1cd^(Y$2+1)))</f>
        <v/>
      </c>
      <c r="Z2009">
        <f>(INDIRECT("a_"&amp;Z$2)/(Z$2+2))*(($C2009^(Z$2+2)-$H2009^(Z$2+2))/(ε_c1cd^(Z$2+2)))</f>
        <v/>
      </c>
      <c r="AA2009">
        <f>(INDIRECT("a_"&amp;AA$2)/(AA$2+2))*(($C2009^(AA$2+2)-$H2009^(AA$2+2))/(ε_c1cd^(AA$2+2)))</f>
        <v/>
      </c>
      <c r="AB2009">
        <f>(INDIRECT("a_"&amp;AB$2)/(AB$2+2))*(($C2009^(AB$2+2)-$H2009^(AB$2+2))/(ε_c1cd^(AB$2+2)))</f>
        <v/>
      </c>
      <c r="AC2009">
        <f>(INDIRECT("a_"&amp;AC$2)/(AC$2+2))*(($C2009^(AC$2+2)-$H2009^(AC$2+2))/(ε_c1cd^(AC$2+2)))</f>
        <v/>
      </c>
      <c r="AD2009">
        <f>(INDIRECT("a_"&amp;AD$2)/(AD$2+2))*(($C2009^(AD$2+2)-$H2009^(AD$2+2))/(ε_c1cd^(AD$2+2)))</f>
        <v/>
      </c>
      <c r="AE2009" s="111">
        <f>(b*f_cd/L2009)*SUM(U2009:Y2009)+SUM(Q2009:R2009)</f>
        <v/>
      </c>
      <c r="AF2009" s="112">
        <f>AE2009*(K2009-y+e)</f>
        <v/>
      </c>
      <c r="AG2009" s="113">
        <f>(b*f_cd/(L2009^2))*SUM(Z2009:AD2009)+SUM(S2009:T2009)-AF2009</f>
        <v/>
      </c>
      <c r="AH2009" s="114">
        <f>AG2009&lt;0</f>
        <v/>
      </c>
      <c r="AI2009" s="115">
        <f>IF(A2009=1,FALSE,(AND(AQ2009,AH2009,NOT(AI2008))))</f>
        <v/>
      </c>
      <c r="AJ2009" s="116">
        <f>(b*f_cd/L2009)*(a_1/2*J2009^2+a_2/3*J2009^3+a_3/4*J2009^4+a_4/5*J2009^5+a_5/6*J2009^6)+SUM(Q2009:R2009)</f>
        <v/>
      </c>
      <c r="AK2009">
        <f>AJ2009*(K2009-y+e)</f>
        <v/>
      </c>
      <c r="AL2009" s="118">
        <f>(b*f_cd/(L2009^2))*(a_1/3*J2009^3+a_2/4*J2009^4+a_3/5*J2009^5+a_4/6*J2009^6+a_5/7*J2009^7)+SUM(S2009:T2009)-AK2009</f>
        <v/>
      </c>
      <c r="AM2009" s="114">
        <f>AL2009&gt;0</f>
        <v/>
      </c>
      <c r="AN2009" s="115">
        <f>IF(A2009=1,FALSE,(AND(AQ2009,AM2009,NOT(AN2008))))</f>
        <v/>
      </c>
      <c r="AO2009">
        <f>IF(D2009=1,AND(AH2009,NOT(AI2009)),AND(AM2009,NOT(AN2009)))</f>
        <v/>
      </c>
      <c r="AP2009" s="119">
        <f>IF(D2009=1,AI2009,AN2009)</f>
        <v/>
      </c>
      <c r="AQ2009" s="125">
        <f>ABS(E2009)&lt;$AQ$2</f>
        <v/>
      </c>
      <c r="AS2009">
        <f>IF(AP2009,MAX(AS$3:AS2007)+1,"")</f>
        <v/>
      </c>
    </row>
    <row r="2010">
      <c r="A2010" t="n">
        <v>1920</v>
      </c>
      <c r="B2010" s="131">
        <f>IF(A2010=1,0,IF(AP2010,0.1*ε_cu1cd,0))</f>
        <v/>
      </c>
      <c r="C2010" s="131">
        <f>IF(A2010=1,0.1*ε_cu1cd,C2009+B2009)</f>
        <v/>
      </c>
      <c r="D2010" s="113">
        <f>IF('Нормальний переріз'!$D$68&gt;0,1,2)</f>
        <v/>
      </c>
      <c r="E2010" s="144">
        <f>IF(D2010=1,F2010,G2010)</f>
        <v/>
      </c>
      <c r="F2010" s="124">
        <f>IF(AI2009,0.11*ε_cu1cd,IF(AH2009,F2009*0.01,F2009))</f>
        <v/>
      </c>
      <c r="G2010" s="124">
        <f>IF(AP2009,-0.1*ε_cu1cd,IF(AM2009,G2009*0.01,G2009))</f>
        <v/>
      </c>
      <c r="H2010" s="113">
        <f>IF(A2010=1,E2010,IF(AO2009,H2009-E2009+E2010,IF(AP2009,0.8*H2009,H2009+E2010)))</f>
        <v/>
      </c>
      <c r="I2010" s="169">
        <f>(C2010-H2010)/h</f>
        <v/>
      </c>
      <c r="J2010">
        <f>C2010/(ε_c1cd)</f>
        <v/>
      </c>
      <c r="K2010">
        <f>C2010/I2010</f>
        <v/>
      </c>
      <c r="L2010" s="131">
        <f>I2010/(ε_c1cd)</f>
        <v/>
      </c>
      <c r="M2010">
        <f>I2010*(K2010-Z_s1)</f>
        <v/>
      </c>
      <c r="N2010">
        <f>I2010*(K2010-Z_s2)</f>
        <v/>
      </c>
      <c r="O2010">
        <f>E_s*M2010</f>
        <v/>
      </c>
      <c r="P2010">
        <f>E_s*N2010</f>
        <v/>
      </c>
      <c r="Q2010">
        <f>O2010*A_s1</f>
        <v/>
      </c>
      <c r="R2010">
        <f>P2010*A_s2</f>
        <v/>
      </c>
      <c r="S2010">
        <f>Q2010*($K2010-Z_s1)</f>
        <v/>
      </c>
      <c r="T2010">
        <f>R2010*($K2010-Z_s2)</f>
        <v/>
      </c>
      <c r="U2010">
        <f>(INDIRECT("a_"&amp;U$2)/(U$2+1))*(($C2010^(U$2+1)-$H2010^(U$2+1))/(ε_c1cd^(U$2+1)))</f>
        <v/>
      </c>
      <c r="V2010">
        <f>(INDIRECT("a_"&amp;V$2)/(V$2+1))*(($C2010^(V$2+1)-$H2010^(V$2+1))/(ε_c1cd^(V$2+1)))</f>
        <v/>
      </c>
      <c r="W2010">
        <f>(INDIRECT("a_"&amp;W$2)/(W$2+1))*(($C2010^(W$2+1)-$H2010^(W$2+1))/(ε_c1cd^(W$2+1)))</f>
        <v/>
      </c>
      <c r="X2010">
        <f>(INDIRECT("a_"&amp;X$2)/(X$2+1))*(($C2010^(X$2+1)-$H2010^(X$2+1))/(ε_c1cd^(X$2+1)))</f>
        <v/>
      </c>
      <c r="Y2010">
        <f>(INDIRECT("a_"&amp;Y$2)/(Y$2+1))*(($C2010^(Y$2+1)-$H2010^(Y$2+1))/(ε_c1cd^(Y$2+1)))</f>
        <v/>
      </c>
      <c r="Z2010">
        <f>(INDIRECT("a_"&amp;Z$2)/(Z$2+2))*(($C2010^(Z$2+2)-$H2010^(Z$2+2))/(ε_c1cd^(Z$2+2)))</f>
        <v/>
      </c>
      <c r="AA2010">
        <f>(INDIRECT("a_"&amp;AA$2)/(AA$2+2))*(($C2010^(AA$2+2)-$H2010^(AA$2+2))/(ε_c1cd^(AA$2+2)))</f>
        <v/>
      </c>
      <c r="AB2010">
        <f>(INDIRECT("a_"&amp;AB$2)/(AB$2+2))*(($C2010^(AB$2+2)-$H2010^(AB$2+2))/(ε_c1cd^(AB$2+2)))</f>
        <v/>
      </c>
      <c r="AC2010">
        <f>(INDIRECT("a_"&amp;AC$2)/(AC$2+2))*(($C2010^(AC$2+2)-$H2010^(AC$2+2))/(ε_c1cd^(AC$2+2)))</f>
        <v/>
      </c>
      <c r="AD2010">
        <f>(INDIRECT("a_"&amp;AD$2)/(AD$2+2))*(($C2010^(AD$2+2)-$H2010^(AD$2+2))/(ε_c1cd^(AD$2+2)))</f>
        <v/>
      </c>
      <c r="AE2010" s="111">
        <f>(b*f_cd/L2010)*SUM(U2010:Y2010)+SUM(Q2010:R2010)</f>
        <v/>
      </c>
      <c r="AF2010" s="112">
        <f>AE2010*(K2010-y+e)</f>
        <v/>
      </c>
      <c r="AG2010" s="113">
        <f>(b*f_cd/(L2010^2))*SUM(Z2010:AD2010)+SUM(S2010:T2010)-AF2010</f>
        <v/>
      </c>
      <c r="AH2010" s="114">
        <f>AG2010&lt;0</f>
        <v/>
      </c>
      <c r="AI2010" s="115">
        <f>IF(A2010=1,FALSE,(AND(AQ2010,AH2010,NOT(AI2009))))</f>
        <v/>
      </c>
      <c r="AJ2010" s="116">
        <f>(b*f_cd/L2010)*(a_1/2*J2010^2+a_2/3*J2010^3+a_3/4*J2010^4+a_4/5*J2010^5+a_5/6*J2010^6)+SUM(Q2010:R2010)</f>
        <v/>
      </c>
      <c r="AK2010">
        <f>AJ2010*(K2010-y+e)</f>
        <v/>
      </c>
      <c r="AL2010" s="118">
        <f>(b*f_cd/(L2010^2))*(a_1/3*J2010^3+a_2/4*J2010^4+a_3/5*J2010^5+a_4/6*J2010^6+a_5/7*J2010^7)+SUM(S2010:T2010)-AK2010</f>
        <v/>
      </c>
      <c r="AM2010" s="114">
        <f>AL2010&gt;0</f>
        <v/>
      </c>
      <c r="AN2010" s="115">
        <f>IF(A2010=1,FALSE,(AND(AQ2010,AM2010,NOT(AN2009))))</f>
        <v/>
      </c>
      <c r="AO2010">
        <f>IF(D2010=1,AND(AH2010,NOT(AI2010)),AND(AM2010,NOT(AN2010)))</f>
        <v/>
      </c>
      <c r="AP2010" s="119">
        <f>IF(D2010=1,AI2010,AN2010)</f>
        <v/>
      </c>
      <c r="AQ2010" s="125">
        <f>ABS(E2010)&lt;$AQ$2</f>
        <v/>
      </c>
      <c r="AS2010">
        <f>IF(AP2010,MAX(AS$3:AS2008)+1,"")</f>
        <v/>
      </c>
    </row>
    <row r="2011">
      <c r="A2011" t="n">
        <v>1921</v>
      </c>
      <c r="B2011" s="131">
        <f>IF(A2011=1,0,IF(AP2011,0.1*ε_cu1cd,0))</f>
        <v/>
      </c>
      <c r="C2011" s="131">
        <f>IF(A2011=1,0.1*ε_cu1cd,C2010+B2010)</f>
        <v/>
      </c>
      <c r="D2011" s="113">
        <f>IF('Нормальний переріз'!$D$68&gt;0,1,2)</f>
        <v/>
      </c>
      <c r="E2011" s="144">
        <f>IF(D2011=1,F2011,G2011)</f>
        <v/>
      </c>
      <c r="F2011" s="124">
        <f>IF(AI2010,0.11*ε_cu1cd,IF(AH2010,F2010*0.01,F2010))</f>
        <v/>
      </c>
      <c r="G2011" s="124">
        <f>IF(AP2010,-0.1*ε_cu1cd,IF(AM2010,G2010*0.01,G2010))</f>
        <v/>
      </c>
      <c r="H2011" s="113">
        <f>IF(A2011=1,E2011,IF(AO2010,H2010-E2010+E2011,IF(AP2010,0.8*H2010,H2010+E2011)))</f>
        <v/>
      </c>
      <c r="I2011" s="169">
        <f>(C2011-H2011)/h</f>
        <v/>
      </c>
      <c r="J2011">
        <f>C2011/(ε_c1cd)</f>
        <v/>
      </c>
      <c r="K2011">
        <f>C2011/I2011</f>
        <v/>
      </c>
      <c r="L2011" s="131">
        <f>I2011/(ε_c1cd)</f>
        <v/>
      </c>
      <c r="M2011">
        <f>I2011*(K2011-Z_s1)</f>
        <v/>
      </c>
      <c r="N2011">
        <f>I2011*(K2011-Z_s2)</f>
        <v/>
      </c>
      <c r="O2011">
        <f>E_s*M2011</f>
        <v/>
      </c>
      <c r="P2011">
        <f>E_s*N2011</f>
        <v/>
      </c>
      <c r="Q2011">
        <f>O2011*A_s1</f>
        <v/>
      </c>
      <c r="R2011">
        <f>P2011*A_s2</f>
        <v/>
      </c>
      <c r="S2011">
        <f>Q2011*($K2011-Z_s1)</f>
        <v/>
      </c>
      <c r="T2011">
        <f>R2011*($K2011-Z_s2)</f>
        <v/>
      </c>
      <c r="U2011">
        <f>(INDIRECT("a_"&amp;U$2)/(U$2+1))*(($C2011^(U$2+1)-$H2011^(U$2+1))/(ε_c1cd^(U$2+1)))</f>
        <v/>
      </c>
      <c r="V2011">
        <f>(INDIRECT("a_"&amp;V$2)/(V$2+1))*(($C2011^(V$2+1)-$H2011^(V$2+1))/(ε_c1cd^(V$2+1)))</f>
        <v/>
      </c>
      <c r="W2011">
        <f>(INDIRECT("a_"&amp;W$2)/(W$2+1))*(($C2011^(W$2+1)-$H2011^(W$2+1))/(ε_c1cd^(W$2+1)))</f>
        <v/>
      </c>
      <c r="X2011">
        <f>(INDIRECT("a_"&amp;X$2)/(X$2+1))*(($C2011^(X$2+1)-$H2011^(X$2+1))/(ε_c1cd^(X$2+1)))</f>
        <v/>
      </c>
      <c r="Y2011">
        <f>(INDIRECT("a_"&amp;Y$2)/(Y$2+1))*(($C2011^(Y$2+1)-$H2011^(Y$2+1))/(ε_c1cd^(Y$2+1)))</f>
        <v/>
      </c>
      <c r="Z2011">
        <f>(INDIRECT("a_"&amp;Z$2)/(Z$2+2))*(($C2011^(Z$2+2)-$H2011^(Z$2+2))/(ε_c1cd^(Z$2+2)))</f>
        <v/>
      </c>
      <c r="AA2011">
        <f>(INDIRECT("a_"&amp;AA$2)/(AA$2+2))*(($C2011^(AA$2+2)-$H2011^(AA$2+2))/(ε_c1cd^(AA$2+2)))</f>
        <v/>
      </c>
      <c r="AB2011">
        <f>(INDIRECT("a_"&amp;AB$2)/(AB$2+2))*(($C2011^(AB$2+2)-$H2011^(AB$2+2))/(ε_c1cd^(AB$2+2)))</f>
        <v/>
      </c>
      <c r="AC2011">
        <f>(INDIRECT("a_"&amp;AC$2)/(AC$2+2))*(($C2011^(AC$2+2)-$H2011^(AC$2+2))/(ε_c1cd^(AC$2+2)))</f>
        <v/>
      </c>
      <c r="AD2011">
        <f>(INDIRECT("a_"&amp;AD$2)/(AD$2+2))*(($C2011^(AD$2+2)-$H2011^(AD$2+2))/(ε_c1cd^(AD$2+2)))</f>
        <v/>
      </c>
      <c r="AE2011" s="111">
        <f>(b*f_cd/L2011)*SUM(U2011:Y2011)+SUM(Q2011:R2011)</f>
        <v/>
      </c>
      <c r="AF2011" s="112">
        <f>AE2011*(K2011-y+e)</f>
        <v/>
      </c>
      <c r="AG2011" s="113">
        <f>(b*f_cd/(L2011^2))*SUM(Z2011:AD2011)+SUM(S2011:T2011)-AF2011</f>
        <v/>
      </c>
      <c r="AH2011" s="114">
        <f>AG2011&lt;0</f>
        <v/>
      </c>
      <c r="AI2011" s="115">
        <f>IF(A2011=1,FALSE,(AND(AQ2011,AH2011,NOT(AI2010))))</f>
        <v/>
      </c>
      <c r="AJ2011" s="116">
        <f>(b*f_cd/L2011)*(a_1/2*J2011^2+a_2/3*J2011^3+a_3/4*J2011^4+a_4/5*J2011^5+a_5/6*J2011^6)+SUM(Q2011:R2011)</f>
        <v/>
      </c>
      <c r="AK2011">
        <f>AJ2011*(K2011-y+e)</f>
        <v/>
      </c>
      <c r="AL2011" s="118">
        <f>(b*f_cd/(L2011^2))*(a_1/3*J2011^3+a_2/4*J2011^4+a_3/5*J2011^5+a_4/6*J2011^6+a_5/7*J2011^7)+SUM(S2011:T2011)-AK2011</f>
        <v/>
      </c>
      <c r="AM2011" s="114">
        <f>AL2011&gt;0</f>
        <v/>
      </c>
      <c r="AN2011" s="115">
        <f>IF(A2011=1,FALSE,(AND(AQ2011,AM2011,NOT(AN2010))))</f>
        <v/>
      </c>
      <c r="AO2011">
        <f>IF(D2011=1,AND(AH2011,NOT(AI2011)),AND(AM2011,NOT(AN2011)))</f>
        <v/>
      </c>
      <c r="AP2011" s="119">
        <f>IF(D2011=1,AI2011,AN2011)</f>
        <v/>
      </c>
      <c r="AQ2011" s="125">
        <f>ABS(E2011)&lt;$AQ$2</f>
        <v/>
      </c>
      <c r="AS2011">
        <f>IF(AP2011,MAX(AS$3:AS2009)+1,"")</f>
        <v/>
      </c>
    </row>
    <row r="2012">
      <c r="A2012" t="n">
        <v>1922</v>
      </c>
      <c r="B2012" s="131">
        <f>IF(A2012=1,0,IF(AP2012,0.1*ε_cu1cd,0))</f>
        <v/>
      </c>
      <c r="C2012" s="131">
        <f>IF(A2012=1,0.1*ε_cu1cd,C2011+B2011)</f>
        <v/>
      </c>
      <c r="D2012" s="113">
        <f>IF('Нормальний переріз'!$D$68&gt;0,1,2)</f>
        <v/>
      </c>
      <c r="E2012" s="144">
        <f>IF(D2012=1,F2012,G2012)</f>
        <v/>
      </c>
      <c r="F2012" s="124">
        <f>IF(AI2011,0.11*ε_cu1cd,IF(AH2011,F2011*0.01,F2011))</f>
        <v/>
      </c>
      <c r="G2012" s="124">
        <f>IF(AP2011,-0.1*ε_cu1cd,IF(AM2011,G2011*0.01,G2011))</f>
        <v/>
      </c>
      <c r="H2012" s="113">
        <f>IF(A2012=1,E2012,IF(AO2011,H2011-E2011+E2012,IF(AP2011,0.8*H2011,H2011+E2012)))</f>
        <v/>
      </c>
      <c r="I2012" s="169">
        <f>(C2012-H2012)/h</f>
        <v/>
      </c>
      <c r="J2012">
        <f>C2012/(ε_c1cd)</f>
        <v/>
      </c>
      <c r="K2012">
        <f>C2012/I2012</f>
        <v/>
      </c>
      <c r="L2012" s="131">
        <f>I2012/(ε_c1cd)</f>
        <v/>
      </c>
      <c r="M2012">
        <f>I2012*(K2012-Z_s1)</f>
        <v/>
      </c>
      <c r="N2012">
        <f>I2012*(K2012-Z_s2)</f>
        <v/>
      </c>
      <c r="O2012">
        <f>E_s*M2012</f>
        <v/>
      </c>
      <c r="P2012">
        <f>E_s*N2012</f>
        <v/>
      </c>
      <c r="Q2012">
        <f>O2012*A_s1</f>
        <v/>
      </c>
      <c r="R2012">
        <f>P2012*A_s2</f>
        <v/>
      </c>
      <c r="S2012">
        <f>Q2012*($K2012-Z_s1)</f>
        <v/>
      </c>
      <c r="T2012">
        <f>R2012*($K2012-Z_s2)</f>
        <v/>
      </c>
      <c r="U2012">
        <f>(INDIRECT("a_"&amp;U$2)/(U$2+1))*(($C2012^(U$2+1)-$H2012^(U$2+1))/(ε_c1cd^(U$2+1)))</f>
        <v/>
      </c>
      <c r="V2012">
        <f>(INDIRECT("a_"&amp;V$2)/(V$2+1))*(($C2012^(V$2+1)-$H2012^(V$2+1))/(ε_c1cd^(V$2+1)))</f>
        <v/>
      </c>
      <c r="W2012">
        <f>(INDIRECT("a_"&amp;W$2)/(W$2+1))*(($C2012^(W$2+1)-$H2012^(W$2+1))/(ε_c1cd^(W$2+1)))</f>
        <v/>
      </c>
      <c r="X2012">
        <f>(INDIRECT("a_"&amp;X$2)/(X$2+1))*(($C2012^(X$2+1)-$H2012^(X$2+1))/(ε_c1cd^(X$2+1)))</f>
        <v/>
      </c>
      <c r="Y2012">
        <f>(INDIRECT("a_"&amp;Y$2)/(Y$2+1))*(($C2012^(Y$2+1)-$H2012^(Y$2+1))/(ε_c1cd^(Y$2+1)))</f>
        <v/>
      </c>
      <c r="Z2012">
        <f>(INDIRECT("a_"&amp;Z$2)/(Z$2+2))*(($C2012^(Z$2+2)-$H2012^(Z$2+2))/(ε_c1cd^(Z$2+2)))</f>
        <v/>
      </c>
      <c r="AA2012">
        <f>(INDIRECT("a_"&amp;AA$2)/(AA$2+2))*(($C2012^(AA$2+2)-$H2012^(AA$2+2))/(ε_c1cd^(AA$2+2)))</f>
        <v/>
      </c>
      <c r="AB2012">
        <f>(INDIRECT("a_"&amp;AB$2)/(AB$2+2))*(($C2012^(AB$2+2)-$H2012^(AB$2+2))/(ε_c1cd^(AB$2+2)))</f>
        <v/>
      </c>
      <c r="AC2012">
        <f>(INDIRECT("a_"&amp;AC$2)/(AC$2+2))*(($C2012^(AC$2+2)-$H2012^(AC$2+2))/(ε_c1cd^(AC$2+2)))</f>
        <v/>
      </c>
      <c r="AD2012">
        <f>(INDIRECT("a_"&amp;AD$2)/(AD$2+2))*(($C2012^(AD$2+2)-$H2012^(AD$2+2))/(ε_c1cd^(AD$2+2)))</f>
        <v/>
      </c>
      <c r="AE2012" s="111">
        <f>(b*f_cd/L2012)*SUM(U2012:Y2012)+SUM(Q2012:R2012)</f>
        <v/>
      </c>
      <c r="AF2012" s="112">
        <f>AE2012*(K2012-y+e)</f>
        <v/>
      </c>
      <c r="AG2012" s="113">
        <f>(b*f_cd/(L2012^2))*SUM(Z2012:AD2012)+SUM(S2012:T2012)-AF2012</f>
        <v/>
      </c>
      <c r="AH2012" s="114">
        <f>AG2012&lt;0</f>
        <v/>
      </c>
      <c r="AI2012" s="115">
        <f>IF(A2012=1,FALSE,(AND(AQ2012,AH2012,NOT(AI2011))))</f>
        <v/>
      </c>
      <c r="AJ2012" s="116">
        <f>(b*f_cd/L2012)*(a_1/2*J2012^2+a_2/3*J2012^3+a_3/4*J2012^4+a_4/5*J2012^5+a_5/6*J2012^6)+SUM(Q2012:R2012)</f>
        <v/>
      </c>
      <c r="AK2012">
        <f>AJ2012*(K2012-y+e)</f>
        <v/>
      </c>
      <c r="AL2012" s="118">
        <f>(b*f_cd/(L2012^2))*(a_1/3*J2012^3+a_2/4*J2012^4+a_3/5*J2012^5+a_4/6*J2012^6+a_5/7*J2012^7)+SUM(S2012:T2012)-AK2012</f>
        <v/>
      </c>
      <c r="AM2012" s="114">
        <f>AL2012&gt;0</f>
        <v/>
      </c>
      <c r="AN2012" s="115">
        <f>IF(A2012=1,FALSE,(AND(AQ2012,AM2012,NOT(AN2011))))</f>
        <v/>
      </c>
      <c r="AO2012">
        <f>IF(D2012=1,AND(AH2012,NOT(AI2012)),AND(AM2012,NOT(AN2012)))</f>
        <v/>
      </c>
      <c r="AP2012" s="119">
        <f>IF(D2012=1,AI2012,AN2012)</f>
        <v/>
      </c>
      <c r="AQ2012" s="125">
        <f>ABS(E2012)&lt;$AQ$2</f>
        <v/>
      </c>
      <c r="AS2012">
        <f>IF(AP2012,MAX(AS$3:AS2010)+1,"")</f>
        <v/>
      </c>
    </row>
    <row r="2013">
      <c r="A2013" t="n">
        <v>1923</v>
      </c>
      <c r="B2013" s="131">
        <f>IF(A2013=1,0,IF(AP2013,0.1*ε_cu1cd,0))</f>
        <v/>
      </c>
      <c r="C2013" s="131">
        <f>IF(A2013=1,0.1*ε_cu1cd,C2012+B2012)</f>
        <v/>
      </c>
      <c r="D2013" s="113">
        <f>IF('Нормальний переріз'!$D$68&gt;0,1,2)</f>
        <v/>
      </c>
      <c r="E2013" s="144">
        <f>IF(D2013=1,F2013,G2013)</f>
        <v/>
      </c>
      <c r="F2013" s="124">
        <f>IF(AI2012,0.11*ε_cu1cd,IF(AH2012,F2012*0.01,F2012))</f>
        <v/>
      </c>
      <c r="G2013" s="124">
        <f>IF(AP2012,-0.1*ε_cu1cd,IF(AM2012,G2012*0.01,G2012))</f>
        <v/>
      </c>
      <c r="H2013" s="113">
        <f>IF(A2013=1,E2013,IF(AO2012,H2012-E2012+E2013,IF(AP2012,0.8*H2012,H2012+E2013)))</f>
        <v/>
      </c>
      <c r="I2013" s="169">
        <f>(C2013-H2013)/h</f>
        <v/>
      </c>
      <c r="J2013">
        <f>C2013/(ε_c1cd)</f>
        <v/>
      </c>
      <c r="K2013">
        <f>C2013/I2013</f>
        <v/>
      </c>
      <c r="L2013" s="131">
        <f>I2013/(ε_c1cd)</f>
        <v/>
      </c>
      <c r="M2013">
        <f>I2013*(K2013-Z_s1)</f>
        <v/>
      </c>
      <c r="N2013">
        <f>I2013*(K2013-Z_s2)</f>
        <v/>
      </c>
      <c r="O2013">
        <f>E_s*M2013</f>
        <v/>
      </c>
      <c r="P2013">
        <f>E_s*N2013</f>
        <v/>
      </c>
      <c r="Q2013">
        <f>O2013*A_s1</f>
        <v/>
      </c>
      <c r="R2013">
        <f>P2013*A_s2</f>
        <v/>
      </c>
      <c r="S2013">
        <f>Q2013*($K2013-Z_s1)</f>
        <v/>
      </c>
      <c r="T2013">
        <f>R2013*($K2013-Z_s2)</f>
        <v/>
      </c>
      <c r="U2013">
        <f>(INDIRECT("a_"&amp;U$2)/(U$2+1))*(($C2013^(U$2+1)-$H2013^(U$2+1))/(ε_c1cd^(U$2+1)))</f>
        <v/>
      </c>
      <c r="V2013">
        <f>(INDIRECT("a_"&amp;V$2)/(V$2+1))*(($C2013^(V$2+1)-$H2013^(V$2+1))/(ε_c1cd^(V$2+1)))</f>
        <v/>
      </c>
      <c r="W2013">
        <f>(INDIRECT("a_"&amp;W$2)/(W$2+1))*(($C2013^(W$2+1)-$H2013^(W$2+1))/(ε_c1cd^(W$2+1)))</f>
        <v/>
      </c>
      <c r="X2013">
        <f>(INDIRECT("a_"&amp;X$2)/(X$2+1))*(($C2013^(X$2+1)-$H2013^(X$2+1))/(ε_c1cd^(X$2+1)))</f>
        <v/>
      </c>
      <c r="Y2013">
        <f>(INDIRECT("a_"&amp;Y$2)/(Y$2+1))*(($C2013^(Y$2+1)-$H2013^(Y$2+1))/(ε_c1cd^(Y$2+1)))</f>
        <v/>
      </c>
      <c r="Z2013">
        <f>(INDIRECT("a_"&amp;Z$2)/(Z$2+2))*(($C2013^(Z$2+2)-$H2013^(Z$2+2))/(ε_c1cd^(Z$2+2)))</f>
        <v/>
      </c>
      <c r="AA2013">
        <f>(INDIRECT("a_"&amp;AA$2)/(AA$2+2))*(($C2013^(AA$2+2)-$H2013^(AA$2+2))/(ε_c1cd^(AA$2+2)))</f>
        <v/>
      </c>
      <c r="AB2013">
        <f>(INDIRECT("a_"&amp;AB$2)/(AB$2+2))*(($C2013^(AB$2+2)-$H2013^(AB$2+2))/(ε_c1cd^(AB$2+2)))</f>
        <v/>
      </c>
      <c r="AC2013">
        <f>(INDIRECT("a_"&amp;AC$2)/(AC$2+2))*(($C2013^(AC$2+2)-$H2013^(AC$2+2))/(ε_c1cd^(AC$2+2)))</f>
        <v/>
      </c>
      <c r="AD2013">
        <f>(INDIRECT("a_"&amp;AD$2)/(AD$2+2))*(($C2013^(AD$2+2)-$H2013^(AD$2+2))/(ε_c1cd^(AD$2+2)))</f>
        <v/>
      </c>
      <c r="AE2013" s="111">
        <f>(b*f_cd/L2013)*SUM(U2013:Y2013)+SUM(Q2013:R2013)</f>
        <v/>
      </c>
      <c r="AF2013" s="112">
        <f>AE2013*(K2013-y+e)</f>
        <v/>
      </c>
      <c r="AG2013" s="113">
        <f>(b*f_cd/(L2013^2))*SUM(Z2013:AD2013)+SUM(S2013:T2013)-AF2013</f>
        <v/>
      </c>
      <c r="AH2013" s="114">
        <f>AG2013&lt;0</f>
        <v/>
      </c>
      <c r="AI2013" s="115">
        <f>IF(A2013=1,FALSE,(AND(AQ2013,AH2013,NOT(AI2012))))</f>
        <v/>
      </c>
      <c r="AJ2013" s="116">
        <f>(b*f_cd/L2013)*(a_1/2*J2013^2+a_2/3*J2013^3+a_3/4*J2013^4+a_4/5*J2013^5+a_5/6*J2013^6)+SUM(Q2013:R2013)</f>
        <v/>
      </c>
      <c r="AK2013">
        <f>AJ2013*(K2013-y+e)</f>
        <v/>
      </c>
      <c r="AL2013" s="118">
        <f>(b*f_cd/(L2013^2))*(a_1/3*J2013^3+a_2/4*J2013^4+a_3/5*J2013^5+a_4/6*J2013^6+a_5/7*J2013^7)+SUM(S2013:T2013)-AK2013</f>
        <v/>
      </c>
      <c r="AM2013" s="114">
        <f>AL2013&gt;0</f>
        <v/>
      </c>
      <c r="AN2013" s="115">
        <f>IF(A2013=1,FALSE,(AND(AQ2013,AM2013,NOT(AN2012))))</f>
        <v/>
      </c>
      <c r="AO2013">
        <f>IF(D2013=1,AND(AH2013,NOT(AI2013)),AND(AM2013,NOT(AN2013)))</f>
        <v/>
      </c>
      <c r="AP2013" s="119">
        <f>IF(D2013=1,AI2013,AN2013)</f>
        <v/>
      </c>
      <c r="AQ2013" s="125">
        <f>ABS(E2013)&lt;$AQ$2</f>
        <v/>
      </c>
      <c r="AS2013">
        <f>IF(AP2013,MAX(AS$3:AS2011)+1,"")</f>
        <v/>
      </c>
    </row>
    <row r="2014">
      <c r="A2014" t="n">
        <v>1924</v>
      </c>
      <c r="B2014" s="131">
        <f>IF(A2014=1,0,IF(AP2014,0.1*ε_cu1cd,0))</f>
        <v/>
      </c>
      <c r="C2014" s="131">
        <f>IF(A2014=1,0.1*ε_cu1cd,C2013+B2013)</f>
        <v/>
      </c>
      <c r="D2014" s="113">
        <f>IF('Нормальний переріз'!$D$68&gt;0,1,2)</f>
        <v/>
      </c>
      <c r="E2014" s="144">
        <f>IF(D2014=1,F2014,G2014)</f>
        <v/>
      </c>
      <c r="F2014" s="124">
        <f>IF(AI2013,0.11*ε_cu1cd,IF(AH2013,F2013*0.01,F2013))</f>
        <v/>
      </c>
      <c r="G2014" s="124">
        <f>IF(AP2013,-0.1*ε_cu1cd,IF(AM2013,G2013*0.01,G2013))</f>
        <v/>
      </c>
      <c r="H2014" s="113">
        <f>IF(A2014=1,E2014,IF(AO2013,H2013-E2013+E2014,IF(AP2013,0.8*H2013,H2013+E2014)))</f>
        <v/>
      </c>
      <c r="I2014" s="169">
        <f>(C2014-H2014)/h</f>
        <v/>
      </c>
      <c r="J2014">
        <f>C2014/(ε_c1cd)</f>
        <v/>
      </c>
      <c r="K2014">
        <f>C2014/I2014</f>
        <v/>
      </c>
      <c r="L2014" s="131">
        <f>I2014/(ε_c1cd)</f>
        <v/>
      </c>
      <c r="M2014">
        <f>I2014*(K2014-Z_s1)</f>
        <v/>
      </c>
      <c r="N2014">
        <f>I2014*(K2014-Z_s2)</f>
        <v/>
      </c>
      <c r="O2014">
        <f>E_s*M2014</f>
        <v/>
      </c>
      <c r="P2014">
        <f>E_s*N2014</f>
        <v/>
      </c>
      <c r="Q2014">
        <f>O2014*A_s1</f>
        <v/>
      </c>
      <c r="R2014">
        <f>P2014*A_s2</f>
        <v/>
      </c>
      <c r="S2014">
        <f>Q2014*($K2014-Z_s1)</f>
        <v/>
      </c>
      <c r="T2014">
        <f>R2014*($K2014-Z_s2)</f>
        <v/>
      </c>
      <c r="U2014">
        <f>(INDIRECT("a_"&amp;U$2)/(U$2+1))*(($C2014^(U$2+1)-$H2014^(U$2+1))/(ε_c1cd^(U$2+1)))</f>
        <v/>
      </c>
      <c r="V2014">
        <f>(INDIRECT("a_"&amp;V$2)/(V$2+1))*(($C2014^(V$2+1)-$H2014^(V$2+1))/(ε_c1cd^(V$2+1)))</f>
        <v/>
      </c>
      <c r="W2014">
        <f>(INDIRECT("a_"&amp;W$2)/(W$2+1))*(($C2014^(W$2+1)-$H2014^(W$2+1))/(ε_c1cd^(W$2+1)))</f>
        <v/>
      </c>
      <c r="X2014">
        <f>(INDIRECT("a_"&amp;X$2)/(X$2+1))*(($C2014^(X$2+1)-$H2014^(X$2+1))/(ε_c1cd^(X$2+1)))</f>
        <v/>
      </c>
      <c r="Y2014">
        <f>(INDIRECT("a_"&amp;Y$2)/(Y$2+1))*(($C2014^(Y$2+1)-$H2014^(Y$2+1))/(ε_c1cd^(Y$2+1)))</f>
        <v/>
      </c>
      <c r="Z2014">
        <f>(INDIRECT("a_"&amp;Z$2)/(Z$2+2))*(($C2014^(Z$2+2)-$H2014^(Z$2+2))/(ε_c1cd^(Z$2+2)))</f>
        <v/>
      </c>
      <c r="AA2014">
        <f>(INDIRECT("a_"&amp;AA$2)/(AA$2+2))*(($C2014^(AA$2+2)-$H2014^(AA$2+2))/(ε_c1cd^(AA$2+2)))</f>
        <v/>
      </c>
      <c r="AB2014">
        <f>(INDIRECT("a_"&amp;AB$2)/(AB$2+2))*(($C2014^(AB$2+2)-$H2014^(AB$2+2))/(ε_c1cd^(AB$2+2)))</f>
        <v/>
      </c>
      <c r="AC2014">
        <f>(INDIRECT("a_"&amp;AC$2)/(AC$2+2))*(($C2014^(AC$2+2)-$H2014^(AC$2+2))/(ε_c1cd^(AC$2+2)))</f>
        <v/>
      </c>
      <c r="AD2014">
        <f>(INDIRECT("a_"&amp;AD$2)/(AD$2+2))*(($C2014^(AD$2+2)-$H2014^(AD$2+2))/(ε_c1cd^(AD$2+2)))</f>
        <v/>
      </c>
      <c r="AE2014" s="111">
        <f>(b*f_cd/L2014)*SUM(U2014:Y2014)+SUM(Q2014:R2014)</f>
        <v/>
      </c>
      <c r="AF2014" s="112">
        <f>AE2014*(K2014-y+e)</f>
        <v/>
      </c>
      <c r="AG2014" s="113">
        <f>(b*f_cd/(L2014^2))*SUM(Z2014:AD2014)+SUM(S2014:T2014)-AF2014</f>
        <v/>
      </c>
      <c r="AH2014" s="114">
        <f>AG2014&lt;0</f>
        <v/>
      </c>
      <c r="AI2014" s="115">
        <f>IF(A2014=1,FALSE,(AND(AQ2014,AH2014,NOT(AI2013))))</f>
        <v/>
      </c>
      <c r="AJ2014" s="116">
        <f>(b*f_cd/L2014)*(a_1/2*J2014^2+a_2/3*J2014^3+a_3/4*J2014^4+a_4/5*J2014^5+a_5/6*J2014^6)+SUM(Q2014:R2014)</f>
        <v/>
      </c>
      <c r="AK2014">
        <f>AJ2014*(K2014-y+e)</f>
        <v/>
      </c>
      <c r="AL2014" s="118">
        <f>(b*f_cd/(L2014^2))*(a_1/3*J2014^3+a_2/4*J2014^4+a_3/5*J2014^5+a_4/6*J2014^6+a_5/7*J2014^7)+SUM(S2014:T2014)-AK2014</f>
        <v/>
      </c>
      <c r="AM2014" s="114">
        <f>AL2014&gt;0</f>
        <v/>
      </c>
      <c r="AN2014" s="115">
        <f>IF(A2014=1,FALSE,(AND(AQ2014,AM2014,NOT(AN2013))))</f>
        <v/>
      </c>
      <c r="AO2014">
        <f>IF(D2014=1,AND(AH2014,NOT(AI2014)),AND(AM2014,NOT(AN2014)))</f>
        <v/>
      </c>
      <c r="AP2014" s="119">
        <f>IF(D2014=1,AI2014,AN2014)</f>
        <v/>
      </c>
      <c r="AQ2014" s="125">
        <f>ABS(E2014)&lt;$AQ$2</f>
        <v/>
      </c>
      <c r="AS2014">
        <f>IF(AP2014,MAX(AS$3:AS2012)+1,"")</f>
        <v/>
      </c>
    </row>
    <row r="2015">
      <c r="A2015" t="n">
        <v>1925</v>
      </c>
      <c r="B2015" s="131">
        <f>IF(A2015=1,0,IF(AP2015,0.1*ε_cu1cd,0))</f>
        <v/>
      </c>
      <c r="C2015" s="131">
        <f>IF(A2015=1,0.1*ε_cu1cd,C2014+B2014)</f>
        <v/>
      </c>
      <c r="D2015" s="113">
        <f>IF('Нормальний переріз'!$D$68&gt;0,1,2)</f>
        <v/>
      </c>
      <c r="E2015" s="144">
        <f>IF(D2015=1,F2015,G2015)</f>
        <v/>
      </c>
      <c r="F2015" s="124">
        <f>IF(AI2014,0.11*ε_cu1cd,IF(AH2014,F2014*0.01,F2014))</f>
        <v/>
      </c>
      <c r="G2015" s="124">
        <f>IF(AP2014,-0.1*ε_cu1cd,IF(AM2014,G2014*0.01,G2014))</f>
        <v/>
      </c>
      <c r="H2015" s="113">
        <f>IF(A2015=1,E2015,IF(AO2014,H2014-E2014+E2015,IF(AP2014,0.8*H2014,H2014+E2015)))</f>
        <v/>
      </c>
      <c r="I2015" s="169">
        <f>(C2015-H2015)/h</f>
        <v/>
      </c>
      <c r="J2015">
        <f>C2015/(ε_c1cd)</f>
        <v/>
      </c>
      <c r="K2015">
        <f>C2015/I2015</f>
        <v/>
      </c>
      <c r="L2015" s="131">
        <f>I2015/(ε_c1cd)</f>
        <v/>
      </c>
      <c r="M2015">
        <f>I2015*(K2015-Z_s1)</f>
        <v/>
      </c>
      <c r="N2015">
        <f>I2015*(K2015-Z_s2)</f>
        <v/>
      </c>
      <c r="O2015">
        <f>E_s*M2015</f>
        <v/>
      </c>
      <c r="P2015">
        <f>E_s*N2015</f>
        <v/>
      </c>
      <c r="Q2015">
        <f>O2015*A_s1</f>
        <v/>
      </c>
      <c r="R2015">
        <f>P2015*A_s2</f>
        <v/>
      </c>
      <c r="S2015">
        <f>Q2015*($K2015-Z_s1)</f>
        <v/>
      </c>
      <c r="T2015">
        <f>R2015*($K2015-Z_s2)</f>
        <v/>
      </c>
      <c r="U2015">
        <f>(INDIRECT("a_"&amp;U$2)/(U$2+1))*(($C2015^(U$2+1)-$H2015^(U$2+1))/(ε_c1cd^(U$2+1)))</f>
        <v/>
      </c>
      <c r="V2015">
        <f>(INDIRECT("a_"&amp;V$2)/(V$2+1))*(($C2015^(V$2+1)-$H2015^(V$2+1))/(ε_c1cd^(V$2+1)))</f>
        <v/>
      </c>
      <c r="W2015">
        <f>(INDIRECT("a_"&amp;W$2)/(W$2+1))*(($C2015^(W$2+1)-$H2015^(W$2+1))/(ε_c1cd^(W$2+1)))</f>
        <v/>
      </c>
      <c r="X2015">
        <f>(INDIRECT("a_"&amp;X$2)/(X$2+1))*(($C2015^(X$2+1)-$H2015^(X$2+1))/(ε_c1cd^(X$2+1)))</f>
        <v/>
      </c>
      <c r="Y2015">
        <f>(INDIRECT("a_"&amp;Y$2)/(Y$2+1))*(($C2015^(Y$2+1)-$H2015^(Y$2+1))/(ε_c1cd^(Y$2+1)))</f>
        <v/>
      </c>
      <c r="Z2015">
        <f>(INDIRECT("a_"&amp;Z$2)/(Z$2+2))*(($C2015^(Z$2+2)-$H2015^(Z$2+2))/(ε_c1cd^(Z$2+2)))</f>
        <v/>
      </c>
      <c r="AA2015">
        <f>(INDIRECT("a_"&amp;AA$2)/(AA$2+2))*(($C2015^(AA$2+2)-$H2015^(AA$2+2))/(ε_c1cd^(AA$2+2)))</f>
        <v/>
      </c>
      <c r="AB2015">
        <f>(INDIRECT("a_"&amp;AB$2)/(AB$2+2))*(($C2015^(AB$2+2)-$H2015^(AB$2+2))/(ε_c1cd^(AB$2+2)))</f>
        <v/>
      </c>
      <c r="AC2015">
        <f>(INDIRECT("a_"&amp;AC$2)/(AC$2+2))*(($C2015^(AC$2+2)-$H2015^(AC$2+2))/(ε_c1cd^(AC$2+2)))</f>
        <v/>
      </c>
      <c r="AD2015">
        <f>(INDIRECT("a_"&amp;AD$2)/(AD$2+2))*(($C2015^(AD$2+2)-$H2015^(AD$2+2))/(ε_c1cd^(AD$2+2)))</f>
        <v/>
      </c>
      <c r="AE2015" s="111">
        <f>(b*f_cd/L2015)*SUM(U2015:Y2015)+SUM(Q2015:R2015)</f>
        <v/>
      </c>
      <c r="AF2015" s="112">
        <f>AE2015*(K2015-y+e)</f>
        <v/>
      </c>
      <c r="AG2015" s="113">
        <f>(b*f_cd/(L2015^2))*SUM(Z2015:AD2015)+SUM(S2015:T2015)-AF2015</f>
        <v/>
      </c>
      <c r="AH2015" s="114">
        <f>AG2015&lt;0</f>
        <v/>
      </c>
      <c r="AI2015" s="115">
        <f>IF(A2015=1,FALSE,(AND(AQ2015,AH2015,NOT(AI2014))))</f>
        <v/>
      </c>
      <c r="AJ2015" s="116">
        <f>(b*f_cd/L2015)*(a_1/2*J2015^2+a_2/3*J2015^3+a_3/4*J2015^4+a_4/5*J2015^5+a_5/6*J2015^6)+SUM(Q2015:R2015)</f>
        <v/>
      </c>
      <c r="AK2015">
        <f>AJ2015*(K2015-y+e)</f>
        <v/>
      </c>
      <c r="AL2015" s="118">
        <f>(b*f_cd/(L2015^2))*(a_1/3*J2015^3+a_2/4*J2015^4+a_3/5*J2015^5+a_4/6*J2015^6+a_5/7*J2015^7)+SUM(S2015:T2015)-AK2015</f>
        <v/>
      </c>
      <c r="AM2015" s="114">
        <f>AL2015&gt;0</f>
        <v/>
      </c>
      <c r="AN2015" s="115">
        <f>IF(A2015=1,FALSE,(AND(AQ2015,AM2015,NOT(AN2014))))</f>
        <v/>
      </c>
      <c r="AO2015">
        <f>IF(D2015=1,AND(AH2015,NOT(AI2015)),AND(AM2015,NOT(AN2015)))</f>
        <v/>
      </c>
      <c r="AP2015" s="119">
        <f>IF(D2015=1,AI2015,AN2015)</f>
        <v/>
      </c>
      <c r="AQ2015" s="125">
        <f>ABS(E2015)&lt;$AQ$2</f>
        <v/>
      </c>
      <c r="AS2015">
        <f>IF(AP2015,MAX(AS$3:AS2013)+1,"")</f>
        <v/>
      </c>
    </row>
    <row r="2016">
      <c r="A2016" t="n">
        <v>1926</v>
      </c>
      <c r="B2016" s="131">
        <f>IF(A2016=1,0,IF(AP2016,0.1*ε_cu1cd,0))</f>
        <v/>
      </c>
      <c r="C2016" s="131">
        <f>IF(A2016=1,0.1*ε_cu1cd,C2015+B2015)</f>
        <v/>
      </c>
      <c r="D2016" s="113">
        <f>IF('Нормальний переріз'!$D$68&gt;0,1,2)</f>
        <v/>
      </c>
      <c r="E2016" s="144">
        <f>IF(D2016=1,F2016,G2016)</f>
        <v/>
      </c>
      <c r="F2016" s="124">
        <f>IF(AI2015,0.11*ε_cu1cd,IF(AH2015,F2015*0.01,F2015))</f>
        <v/>
      </c>
      <c r="G2016" s="124">
        <f>IF(AP2015,-0.1*ε_cu1cd,IF(AM2015,G2015*0.01,G2015))</f>
        <v/>
      </c>
      <c r="H2016" s="113">
        <f>IF(A2016=1,E2016,IF(AO2015,H2015-E2015+E2016,IF(AP2015,0.8*H2015,H2015+E2016)))</f>
        <v/>
      </c>
      <c r="I2016" s="169">
        <f>(C2016-H2016)/h</f>
        <v/>
      </c>
      <c r="J2016">
        <f>C2016/(ε_c1cd)</f>
        <v/>
      </c>
      <c r="K2016">
        <f>C2016/I2016</f>
        <v/>
      </c>
      <c r="L2016" s="131">
        <f>I2016/(ε_c1cd)</f>
        <v/>
      </c>
      <c r="M2016">
        <f>I2016*(K2016-Z_s1)</f>
        <v/>
      </c>
      <c r="N2016">
        <f>I2016*(K2016-Z_s2)</f>
        <v/>
      </c>
      <c r="O2016">
        <f>E_s*M2016</f>
        <v/>
      </c>
      <c r="P2016">
        <f>E_s*N2016</f>
        <v/>
      </c>
      <c r="Q2016">
        <f>O2016*A_s1</f>
        <v/>
      </c>
      <c r="R2016">
        <f>P2016*A_s2</f>
        <v/>
      </c>
      <c r="S2016">
        <f>Q2016*($K2016-Z_s1)</f>
        <v/>
      </c>
      <c r="T2016">
        <f>R2016*($K2016-Z_s2)</f>
        <v/>
      </c>
      <c r="U2016">
        <f>(INDIRECT("a_"&amp;U$2)/(U$2+1))*(($C2016^(U$2+1)-$H2016^(U$2+1))/(ε_c1cd^(U$2+1)))</f>
        <v/>
      </c>
      <c r="V2016">
        <f>(INDIRECT("a_"&amp;V$2)/(V$2+1))*(($C2016^(V$2+1)-$H2016^(V$2+1))/(ε_c1cd^(V$2+1)))</f>
        <v/>
      </c>
      <c r="W2016">
        <f>(INDIRECT("a_"&amp;W$2)/(W$2+1))*(($C2016^(W$2+1)-$H2016^(W$2+1))/(ε_c1cd^(W$2+1)))</f>
        <v/>
      </c>
      <c r="X2016">
        <f>(INDIRECT("a_"&amp;X$2)/(X$2+1))*(($C2016^(X$2+1)-$H2016^(X$2+1))/(ε_c1cd^(X$2+1)))</f>
        <v/>
      </c>
      <c r="Y2016">
        <f>(INDIRECT("a_"&amp;Y$2)/(Y$2+1))*(($C2016^(Y$2+1)-$H2016^(Y$2+1))/(ε_c1cd^(Y$2+1)))</f>
        <v/>
      </c>
      <c r="Z2016">
        <f>(INDIRECT("a_"&amp;Z$2)/(Z$2+2))*(($C2016^(Z$2+2)-$H2016^(Z$2+2))/(ε_c1cd^(Z$2+2)))</f>
        <v/>
      </c>
      <c r="AA2016">
        <f>(INDIRECT("a_"&amp;AA$2)/(AA$2+2))*(($C2016^(AA$2+2)-$H2016^(AA$2+2))/(ε_c1cd^(AA$2+2)))</f>
        <v/>
      </c>
      <c r="AB2016">
        <f>(INDIRECT("a_"&amp;AB$2)/(AB$2+2))*(($C2016^(AB$2+2)-$H2016^(AB$2+2))/(ε_c1cd^(AB$2+2)))</f>
        <v/>
      </c>
      <c r="AC2016">
        <f>(INDIRECT("a_"&amp;AC$2)/(AC$2+2))*(($C2016^(AC$2+2)-$H2016^(AC$2+2))/(ε_c1cd^(AC$2+2)))</f>
        <v/>
      </c>
      <c r="AD2016">
        <f>(INDIRECT("a_"&amp;AD$2)/(AD$2+2))*(($C2016^(AD$2+2)-$H2016^(AD$2+2))/(ε_c1cd^(AD$2+2)))</f>
        <v/>
      </c>
      <c r="AE2016" s="111">
        <f>(b*f_cd/L2016)*SUM(U2016:Y2016)+SUM(Q2016:R2016)</f>
        <v/>
      </c>
      <c r="AF2016" s="112">
        <f>AE2016*(K2016-y+e)</f>
        <v/>
      </c>
      <c r="AG2016" s="113">
        <f>(b*f_cd/(L2016^2))*SUM(Z2016:AD2016)+SUM(S2016:T2016)-AF2016</f>
        <v/>
      </c>
      <c r="AH2016" s="114">
        <f>AG2016&lt;0</f>
        <v/>
      </c>
      <c r="AI2016" s="115">
        <f>IF(A2016=1,FALSE,(AND(AQ2016,AH2016,NOT(AI2015))))</f>
        <v/>
      </c>
      <c r="AJ2016" s="116">
        <f>(b*f_cd/L2016)*(a_1/2*J2016^2+a_2/3*J2016^3+a_3/4*J2016^4+a_4/5*J2016^5+a_5/6*J2016^6)+SUM(Q2016:R2016)</f>
        <v/>
      </c>
      <c r="AK2016">
        <f>AJ2016*(K2016-y+e)</f>
        <v/>
      </c>
      <c r="AL2016" s="118">
        <f>(b*f_cd/(L2016^2))*(a_1/3*J2016^3+a_2/4*J2016^4+a_3/5*J2016^5+a_4/6*J2016^6+a_5/7*J2016^7)+SUM(S2016:T2016)-AK2016</f>
        <v/>
      </c>
      <c r="AM2016" s="114">
        <f>AL2016&gt;0</f>
        <v/>
      </c>
      <c r="AN2016" s="115">
        <f>IF(A2016=1,FALSE,(AND(AQ2016,AM2016,NOT(AN2015))))</f>
        <v/>
      </c>
      <c r="AO2016">
        <f>IF(D2016=1,AND(AH2016,NOT(AI2016)),AND(AM2016,NOT(AN2016)))</f>
        <v/>
      </c>
      <c r="AP2016" s="119">
        <f>IF(D2016=1,AI2016,AN2016)</f>
        <v/>
      </c>
      <c r="AQ2016" s="125">
        <f>ABS(E2016)&lt;$AQ$2</f>
        <v/>
      </c>
      <c r="AS2016">
        <f>IF(AP2016,MAX(AS$3:AS2014)+1,"")</f>
        <v/>
      </c>
    </row>
    <row r="2017">
      <c r="A2017" t="n">
        <v>1927</v>
      </c>
      <c r="B2017" s="131">
        <f>IF(A2017=1,0,IF(AP2017,0.1*ε_cu1cd,0))</f>
        <v/>
      </c>
      <c r="C2017" s="131">
        <f>IF(A2017=1,0.1*ε_cu1cd,C2016+B2016)</f>
        <v/>
      </c>
      <c r="D2017" s="113">
        <f>IF('Нормальний переріз'!$D$68&gt;0,1,2)</f>
        <v/>
      </c>
      <c r="E2017" s="144">
        <f>IF(D2017=1,F2017,G2017)</f>
        <v/>
      </c>
      <c r="F2017" s="124">
        <f>IF(AI2016,0.11*ε_cu1cd,IF(AH2016,F2016*0.01,F2016))</f>
        <v/>
      </c>
      <c r="G2017" s="124">
        <f>IF(AP2016,-0.1*ε_cu1cd,IF(AM2016,G2016*0.01,G2016))</f>
        <v/>
      </c>
      <c r="H2017" s="113">
        <f>IF(A2017=1,E2017,IF(AO2016,H2016-E2016+E2017,IF(AP2016,0.8*H2016,H2016+E2017)))</f>
        <v/>
      </c>
      <c r="I2017" s="169">
        <f>(C2017-H2017)/h</f>
        <v/>
      </c>
      <c r="J2017">
        <f>C2017/(ε_c1cd)</f>
        <v/>
      </c>
      <c r="K2017">
        <f>C2017/I2017</f>
        <v/>
      </c>
      <c r="L2017" s="131">
        <f>I2017/(ε_c1cd)</f>
        <v/>
      </c>
      <c r="M2017">
        <f>I2017*(K2017-Z_s1)</f>
        <v/>
      </c>
      <c r="N2017">
        <f>I2017*(K2017-Z_s2)</f>
        <v/>
      </c>
      <c r="O2017">
        <f>E_s*M2017</f>
        <v/>
      </c>
      <c r="P2017">
        <f>E_s*N2017</f>
        <v/>
      </c>
      <c r="Q2017">
        <f>O2017*A_s1</f>
        <v/>
      </c>
      <c r="R2017">
        <f>P2017*A_s2</f>
        <v/>
      </c>
      <c r="S2017">
        <f>Q2017*($K2017-Z_s1)</f>
        <v/>
      </c>
      <c r="T2017">
        <f>R2017*($K2017-Z_s2)</f>
        <v/>
      </c>
      <c r="U2017">
        <f>(INDIRECT("a_"&amp;U$2)/(U$2+1))*(($C2017^(U$2+1)-$H2017^(U$2+1))/(ε_c1cd^(U$2+1)))</f>
        <v/>
      </c>
      <c r="V2017">
        <f>(INDIRECT("a_"&amp;V$2)/(V$2+1))*(($C2017^(V$2+1)-$H2017^(V$2+1))/(ε_c1cd^(V$2+1)))</f>
        <v/>
      </c>
      <c r="W2017">
        <f>(INDIRECT("a_"&amp;W$2)/(W$2+1))*(($C2017^(W$2+1)-$H2017^(W$2+1))/(ε_c1cd^(W$2+1)))</f>
        <v/>
      </c>
      <c r="X2017">
        <f>(INDIRECT("a_"&amp;X$2)/(X$2+1))*(($C2017^(X$2+1)-$H2017^(X$2+1))/(ε_c1cd^(X$2+1)))</f>
        <v/>
      </c>
      <c r="Y2017">
        <f>(INDIRECT("a_"&amp;Y$2)/(Y$2+1))*(($C2017^(Y$2+1)-$H2017^(Y$2+1))/(ε_c1cd^(Y$2+1)))</f>
        <v/>
      </c>
      <c r="Z2017">
        <f>(INDIRECT("a_"&amp;Z$2)/(Z$2+2))*(($C2017^(Z$2+2)-$H2017^(Z$2+2))/(ε_c1cd^(Z$2+2)))</f>
        <v/>
      </c>
      <c r="AA2017">
        <f>(INDIRECT("a_"&amp;AA$2)/(AA$2+2))*(($C2017^(AA$2+2)-$H2017^(AA$2+2))/(ε_c1cd^(AA$2+2)))</f>
        <v/>
      </c>
      <c r="AB2017">
        <f>(INDIRECT("a_"&amp;AB$2)/(AB$2+2))*(($C2017^(AB$2+2)-$H2017^(AB$2+2))/(ε_c1cd^(AB$2+2)))</f>
        <v/>
      </c>
      <c r="AC2017">
        <f>(INDIRECT("a_"&amp;AC$2)/(AC$2+2))*(($C2017^(AC$2+2)-$H2017^(AC$2+2))/(ε_c1cd^(AC$2+2)))</f>
        <v/>
      </c>
      <c r="AD2017">
        <f>(INDIRECT("a_"&amp;AD$2)/(AD$2+2))*(($C2017^(AD$2+2)-$H2017^(AD$2+2))/(ε_c1cd^(AD$2+2)))</f>
        <v/>
      </c>
      <c r="AE2017" s="111">
        <f>(b*f_cd/L2017)*SUM(U2017:Y2017)+SUM(Q2017:R2017)</f>
        <v/>
      </c>
      <c r="AF2017" s="112">
        <f>AE2017*(K2017-y+e)</f>
        <v/>
      </c>
      <c r="AG2017" s="113">
        <f>(b*f_cd/(L2017^2))*SUM(Z2017:AD2017)+SUM(S2017:T2017)-AF2017</f>
        <v/>
      </c>
      <c r="AH2017" s="114">
        <f>AG2017&lt;0</f>
        <v/>
      </c>
      <c r="AI2017" s="115">
        <f>IF(A2017=1,FALSE,(AND(AQ2017,AH2017,NOT(AI2016))))</f>
        <v/>
      </c>
      <c r="AJ2017" s="116">
        <f>(b*f_cd/L2017)*(a_1/2*J2017^2+a_2/3*J2017^3+a_3/4*J2017^4+a_4/5*J2017^5+a_5/6*J2017^6)+SUM(Q2017:R2017)</f>
        <v/>
      </c>
      <c r="AK2017">
        <f>AJ2017*(K2017-y+e)</f>
        <v/>
      </c>
      <c r="AL2017" s="118">
        <f>(b*f_cd/(L2017^2))*(a_1/3*J2017^3+a_2/4*J2017^4+a_3/5*J2017^5+a_4/6*J2017^6+a_5/7*J2017^7)+SUM(S2017:T2017)-AK2017</f>
        <v/>
      </c>
      <c r="AM2017" s="114">
        <f>AL2017&gt;0</f>
        <v/>
      </c>
      <c r="AN2017" s="115">
        <f>IF(A2017=1,FALSE,(AND(AQ2017,AM2017,NOT(AN2016))))</f>
        <v/>
      </c>
      <c r="AO2017">
        <f>IF(D2017=1,AND(AH2017,NOT(AI2017)),AND(AM2017,NOT(AN2017)))</f>
        <v/>
      </c>
      <c r="AP2017" s="119">
        <f>IF(D2017=1,AI2017,AN2017)</f>
        <v/>
      </c>
      <c r="AQ2017" s="125">
        <f>ABS(E2017)&lt;$AQ$2</f>
        <v/>
      </c>
      <c r="AS2017">
        <f>IF(AP2017,MAX(AS$3:AS2015)+1,"")</f>
        <v/>
      </c>
    </row>
    <row r="2018">
      <c r="A2018" t="n">
        <v>1928</v>
      </c>
      <c r="B2018" s="131">
        <f>IF(A2018=1,0,IF(AP2018,0.1*ε_cu1cd,0))</f>
        <v/>
      </c>
      <c r="C2018" s="131">
        <f>IF(A2018=1,0.1*ε_cu1cd,C2017+B2017)</f>
        <v/>
      </c>
      <c r="D2018" s="113">
        <f>IF('Нормальний переріз'!$D$68&gt;0,1,2)</f>
        <v/>
      </c>
      <c r="E2018" s="144">
        <f>IF(D2018=1,F2018,G2018)</f>
        <v/>
      </c>
      <c r="F2018" s="124">
        <f>IF(AI2017,0.11*ε_cu1cd,IF(AH2017,F2017*0.01,F2017))</f>
        <v/>
      </c>
      <c r="G2018" s="124">
        <f>IF(AP2017,-0.1*ε_cu1cd,IF(AM2017,G2017*0.01,G2017))</f>
        <v/>
      </c>
      <c r="H2018" s="113">
        <f>IF(A2018=1,E2018,IF(AO2017,H2017-E2017+E2018,IF(AP2017,0.8*H2017,H2017+E2018)))</f>
        <v/>
      </c>
      <c r="I2018" s="169">
        <f>(C2018-H2018)/h</f>
        <v/>
      </c>
      <c r="J2018">
        <f>C2018/(ε_c1cd)</f>
        <v/>
      </c>
      <c r="K2018">
        <f>C2018/I2018</f>
        <v/>
      </c>
      <c r="L2018" s="131">
        <f>I2018/(ε_c1cd)</f>
        <v/>
      </c>
      <c r="M2018">
        <f>I2018*(K2018-Z_s1)</f>
        <v/>
      </c>
      <c r="N2018">
        <f>I2018*(K2018-Z_s2)</f>
        <v/>
      </c>
      <c r="O2018">
        <f>E_s*M2018</f>
        <v/>
      </c>
      <c r="P2018">
        <f>E_s*N2018</f>
        <v/>
      </c>
      <c r="Q2018">
        <f>O2018*A_s1</f>
        <v/>
      </c>
      <c r="R2018">
        <f>P2018*A_s2</f>
        <v/>
      </c>
      <c r="S2018">
        <f>Q2018*($K2018-Z_s1)</f>
        <v/>
      </c>
      <c r="T2018">
        <f>R2018*($K2018-Z_s2)</f>
        <v/>
      </c>
      <c r="U2018">
        <f>(INDIRECT("a_"&amp;U$2)/(U$2+1))*(($C2018^(U$2+1)-$H2018^(U$2+1))/(ε_c1cd^(U$2+1)))</f>
        <v/>
      </c>
      <c r="V2018">
        <f>(INDIRECT("a_"&amp;V$2)/(V$2+1))*(($C2018^(V$2+1)-$H2018^(V$2+1))/(ε_c1cd^(V$2+1)))</f>
        <v/>
      </c>
      <c r="W2018">
        <f>(INDIRECT("a_"&amp;W$2)/(W$2+1))*(($C2018^(W$2+1)-$H2018^(W$2+1))/(ε_c1cd^(W$2+1)))</f>
        <v/>
      </c>
      <c r="X2018">
        <f>(INDIRECT("a_"&amp;X$2)/(X$2+1))*(($C2018^(X$2+1)-$H2018^(X$2+1))/(ε_c1cd^(X$2+1)))</f>
        <v/>
      </c>
      <c r="Y2018">
        <f>(INDIRECT("a_"&amp;Y$2)/(Y$2+1))*(($C2018^(Y$2+1)-$H2018^(Y$2+1))/(ε_c1cd^(Y$2+1)))</f>
        <v/>
      </c>
      <c r="Z2018">
        <f>(INDIRECT("a_"&amp;Z$2)/(Z$2+2))*(($C2018^(Z$2+2)-$H2018^(Z$2+2))/(ε_c1cd^(Z$2+2)))</f>
        <v/>
      </c>
      <c r="AA2018">
        <f>(INDIRECT("a_"&amp;AA$2)/(AA$2+2))*(($C2018^(AA$2+2)-$H2018^(AA$2+2))/(ε_c1cd^(AA$2+2)))</f>
        <v/>
      </c>
      <c r="AB2018">
        <f>(INDIRECT("a_"&amp;AB$2)/(AB$2+2))*(($C2018^(AB$2+2)-$H2018^(AB$2+2))/(ε_c1cd^(AB$2+2)))</f>
        <v/>
      </c>
      <c r="AC2018">
        <f>(INDIRECT("a_"&amp;AC$2)/(AC$2+2))*(($C2018^(AC$2+2)-$H2018^(AC$2+2))/(ε_c1cd^(AC$2+2)))</f>
        <v/>
      </c>
      <c r="AD2018">
        <f>(INDIRECT("a_"&amp;AD$2)/(AD$2+2))*(($C2018^(AD$2+2)-$H2018^(AD$2+2))/(ε_c1cd^(AD$2+2)))</f>
        <v/>
      </c>
      <c r="AE2018" s="111">
        <f>(b*f_cd/L2018)*SUM(U2018:Y2018)+SUM(Q2018:R2018)</f>
        <v/>
      </c>
      <c r="AF2018" s="112">
        <f>AE2018*(K2018-y+e)</f>
        <v/>
      </c>
      <c r="AG2018" s="113">
        <f>(b*f_cd/(L2018^2))*SUM(Z2018:AD2018)+SUM(S2018:T2018)-AF2018</f>
        <v/>
      </c>
      <c r="AH2018" s="114">
        <f>AG2018&lt;0</f>
        <v/>
      </c>
      <c r="AI2018" s="115">
        <f>IF(A2018=1,FALSE,(AND(AQ2018,AH2018,NOT(AI2017))))</f>
        <v/>
      </c>
      <c r="AJ2018" s="116">
        <f>(b*f_cd/L2018)*(a_1/2*J2018^2+a_2/3*J2018^3+a_3/4*J2018^4+a_4/5*J2018^5+a_5/6*J2018^6)+SUM(Q2018:R2018)</f>
        <v/>
      </c>
      <c r="AK2018">
        <f>AJ2018*(K2018-y+e)</f>
        <v/>
      </c>
      <c r="AL2018" s="118">
        <f>(b*f_cd/(L2018^2))*(a_1/3*J2018^3+a_2/4*J2018^4+a_3/5*J2018^5+a_4/6*J2018^6+a_5/7*J2018^7)+SUM(S2018:T2018)-AK2018</f>
        <v/>
      </c>
      <c r="AM2018" s="114">
        <f>AL2018&gt;0</f>
        <v/>
      </c>
      <c r="AN2018" s="115">
        <f>IF(A2018=1,FALSE,(AND(AQ2018,AM2018,NOT(AN2017))))</f>
        <v/>
      </c>
      <c r="AO2018">
        <f>IF(D2018=1,AND(AH2018,NOT(AI2018)),AND(AM2018,NOT(AN2018)))</f>
        <v/>
      </c>
      <c r="AP2018" s="119">
        <f>IF(D2018=1,AI2018,AN2018)</f>
        <v/>
      </c>
      <c r="AQ2018" s="125">
        <f>ABS(E2018)&lt;$AQ$2</f>
        <v/>
      </c>
      <c r="AS2018">
        <f>IF(AP2018,MAX(AS$3:AS2016)+1,"")</f>
        <v/>
      </c>
    </row>
    <row r="2019">
      <c r="A2019" t="n">
        <v>1929</v>
      </c>
      <c r="B2019" s="131">
        <f>IF(A2019=1,0,IF(AP2019,0.1*ε_cu1cd,0))</f>
        <v/>
      </c>
      <c r="C2019" s="131">
        <f>IF(A2019=1,0.1*ε_cu1cd,C2018+B2018)</f>
        <v/>
      </c>
      <c r="D2019" s="113">
        <f>IF('Нормальний переріз'!$D$68&gt;0,1,2)</f>
        <v/>
      </c>
      <c r="E2019" s="144">
        <f>IF(D2019=1,F2019,G2019)</f>
        <v/>
      </c>
      <c r="F2019" s="124">
        <f>IF(AI2018,0.11*ε_cu1cd,IF(AH2018,F2018*0.01,F2018))</f>
        <v/>
      </c>
      <c r="G2019" s="124">
        <f>IF(AP2018,-0.1*ε_cu1cd,IF(AM2018,G2018*0.01,G2018))</f>
        <v/>
      </c>
      <c r="H2019" s="113">
        <f>IF(A2019=1,E2019,IF(AO2018,H2018-E2018+E2019,IF(AP2018,0.8*H2018,H2018+E2019)))</f>
        <v/>
      </c>
      <c r="I2019" s="169">
        <f>(C2019-H2019)/h</f>
        <v/>
      </c>
      <c r="J2019">
        <f>C2019/(ε_c1cd)</f>
        <v/>
      </c>
      <c r="K2019">
        <f>C2019/I2019</f>
        <v/>
      </c>
      <c r="L2019" s="131">
        <f>I2019/(ε_c1cd)</f>
        <v/>
      </c>
      <c r="M2019">
        <f>I2019*(K2019-Z_s1)</f>
        <v/>
      </c>
      <c r="N2019">
        <f>I2019*(K2019-Z_s2)</f>
        <v/>
      </c>
      <c r="O2019">
        <f>E_s*M2019</f>
        <v/>
      </c>
      <c r="P2019">
        <f>E_s*N2019</f>
        <v/>
      </c>
      <c r="Q2019">
        <f>O2019*A_s1</f>
        <v/>
      </c>
      <c r="R2019">
        <f>P2019*A_s2</f>
        <v/>
      </c>
      <c r="S2019">
        <f>Q2019*($K2019-Z_s1)</f>
        <v/>
      </c>
      <c r="T2019">
        <f>R2019*($K2019-Z_s2)</f>
        <v/>
      </c>
      <c r="U2019">
        <f>(INDIRECT("a_"&amp;U$2)/(U$2+1))*(($C2019^(U$2+1)-$H2019^(U$2+1))/(ε_c1cd^(U$2+1)))</f>
        <v/>
      </c>
      <c r="V2019">
        <f>(INDIRECT("a_"&amp;V$2)/(V$2+1))*(($C2019^(V$2+1)-$H2019^(V$2+1))/(ε_c1cd^(V$2+1)))</f>
        <v/>
      </c>
      <c r="W2019">
        <f>(INDIRECT("a_"&amp;W$2)/(W$2+1))*(($C2019^(W$2+1)-$H2019^(W$2+1))/(ε_c1cd^(W$2+1)))</f>
        <v/>
      </c>
      <c r="X2019">
        <f>(INDIRECT("a_"&amp;X$2)/(X$2+1))*(($C2019^(X$2+1)-$H2019^(X$2+1))/(ε_c1cd^(X$2+1)))</f>
        <v/>
      </c>
      <c r="Y2019">
        <f>(INDIRECT("a_"&amp;Y$2)/(Y$2+1))*(($C2019^(Y$2+1)-$H2019^(Y$2+1))/(ε_c1cd^(Y$2+1)))</f>
        <v/>
      </c>
      <c r="Z2019">
        <f>(INDIRECT("a_"&amp;Z$2)/(Z$2+2))*(($C2019^(Z$2+2)-$H2019^(Z$2+2))/(ε_c1cd^(Z$2+2)))</f>
        <v/>
      </c>
      <c r="AA2019">
        <f>(INDIRECT("a_"&amp;AA$2)/(AA$2+2))*(($C2019^(AA$2+2)-$H2019^(AA$2+2))/(ε_c1cd^(AA$2+2)))</f>
        <v/>
      </c>
      <c r="AB2019">
        <f>(INDIRECT("a_"&amp;AB$2)/(AB$2+2))*(($C2019^(AB$2+2)-$H2019^(AB$2+2))/(ε_c1cd^(AB$2+2)))</f>
        <v/>
      </c>
      <c r="AC2019">
        <f>(INDIRECT("a_"&amp;AC$2)/(AC$2+2))*(($C2019^(AC$2+2)-$H2019^(AC$2+2))/(ε_c1cd^(AC$2+2)))</f>
        <v/>
      </c>
      <c r="AD2019">
        <f>(INDIRECT("a_"&amp;AD$2)/(AD$2+2))*(($C2019^(AD$2+2)-$H2019^(AD$2+2))/(ε_c1cd^(AD$2+2)))</f>
        <v/>
      </c>
      <c r="AE2019" s="111">
        <f>(b*f_cd/L2019)*SUM(U2019:Y2019)+SUM(Q2019:R2019)</f>
        <v/>
      </c>
      <c r="AF2019" s="112">
        <f>AE2019*(K2019-y+e)</f>
        <v/>
      </c>
      <c r="AG2019" s="113">
        <f>(b*f_cd/(L2019^2))*SUM(Z2019:AD2019)+SUM(S2019:T2019)-AF2019</f>
        <v/>
      </c>
      <c r="AH2019" s="114">
        <f>AG2019&lt;0</f>
        <v/>
      </c>
      <c r="AI2019" s="115">
        <f>IF(A2019=1,FALSE,(AND(AQ2019,AH2019,NOT(AI2018))))</f>
        <v/>
      </c>
      <c r="AJ2019" s="116">
        <f>(b*f_cd/L2019)*(a_1/2*J2019^2+a_2/3*J2019^3+a_3/4*J2019^4+a_4/5*J2019^5+a_5/6*J2019^6)+SUM(Q2019:R2019)</f>
        <v/>
      </c>
      <c r="AK2019">
        <f>AJ2019*(K2019-y+e)</f>
        <v/>
      </c>
      <c r="AL2019" s="118">
        <f>(b*f_cd/(L2019^2))*(a_1/3*J2019^3+a_2/4*J2019^4+a_3/5*J2019^5+a_4/6*J2019^6+a_5/7*J2019^7)+SUM(S2019:T2019)-AK2019</f>
        <v/>
      </c>
      <c r="AM2019" s="114">
        <f>AL2019&gt;0</f>
        <v/>
      </c>
      <c r="AN2019" s="115">
        <f>IF(A2019=1,FALSE,(AND(AQ2019,AM2019,NOT(AN2018))))</f>
        <v/>
      </c>
      <c r="AO2019">
        <f>IF(D2019=1,AND(AH2019,NOT(AI2019)),AND(AM2019,NOT(AN2019)))</f>
        <v/>
      </c>
      <c r="AP2019" s="119">
        <f>IF(D2019=1,AI2019,AN2019)</f>
        <v/>
      </c>
      <c r="AQ2019" s="125">
        <f>ABS(E2019)&lt;$AQ$2</f>
        <v/>
      </c>
      <c r="AS2019">
        <f>IF(AP2019,MAX(AS$3:AS2017)+1,"")</f>
        <v/>
      </c>
    </row>
    <row r="2020">
      <c r="A2020" t="n">
        <v>1930</v>
      </c>
      <c r="B2020" s="131">
        <f>IF(A2020=1,0,IF(AP2020,0.1*ε_cu1cd,0))</f>
        <v/>
      </c>
      <c r="C2020" s="131">
        <f>IF(A2020=1,0.1*ε_cu1cd,C2019+B2019)</f>
        <v/>
      </c>
      <c r="D2020" s="113">
        <f>IF('Нормальний переріз'!$D$68&gt;0,1,2)</f>
        <v/>
      </c>
      <c r="E2020" s="144">
        <f>IF(D2020=1,F2020,G2020)</f>
        <v/>
      </c>
      <c r="F2020" s="124">
        <f>IF(AI2019,0.11*ε_cu1cd,IF(AH2019,F2019*0.01,F2019))</f>
        <v/>
      </c>
      <c r="G2020" s="124">
        <f>IF(AP2019,-0.1*ε_cu1cd,IF(AM2019,G2019*0.01,G2019))</f>
        <v/>
      </c>
      <c r="H2020" s="113">
        <f>IF(A2020=1,E2020,IF(AO2019,H2019-E2019+E2020,IF(AP2019,0.8*H2019,H2019+E2020)))</f>
        <v/>
      </c>
      <c r="I2020" s="169">
        <f>(C2020-H2020)/h</f>
        <v/>
      </c>
      <c r="J2020">
        <f>C2020/(ε_c1cd)</f>
        <v/>
      </c>
      <c r="K2020">
        <f>C2020/I2020</f>
        <v/>
      </c>
      <c r="L2020" s="131">
        <f>I2020/(ε_c1cd)</f>
        <v/>
      </c>
      <c r="M2020">
        <f>I2020*(K2020-Z_s1)</f>
        <v/>
      </c>
      <c r="N2020">
        <f>I2020*(K2020-Z_s2)</f>
        <v/>
      </c>
      <c r="O2020">
        <f>E_s*M2020</f>
        <v/>
      </c>
      <c r="P2020">
        <f>E_s*N2020</f>
        <v/>
      </c>
      <c r="Q2020">
        <f>O2020*A_s1</f>
        <v/>
      </c>
      <c r="R2020">
        <f>P2020*A_s2</f>
        <v/>
      </c>
      <c r="S2020">
        <f>Q2020*($K2020-Z_s1)</f>
        <v/>
      </c>
      <c r="T2020">
        <f>R2020*($K2020-Z_s2)</f>
        <v/>
      </c>
      <c r="U2020">
        <f>(INDIRECT("a_"&amp;U$2)/(U$2+1))*(($C2020^(U$2+1)-$H2020^(U$2+1))/(ε_c1cd^(U$2+1)))</f>
        <v/>
      </c>
      <c r="V2020">
        <f>(INDIRECT("a_"&amp;V$2)/(V$2+1))*(($C2020^(V$2+1)-$H2020^(V$2+1))/(ε_c1cd^(V$2+1)))</f>
        <v/>
      </c>
      <c r="W2020">
        <f>(INDIRECT("a_"&amp;W$2)/(W$2+1))*(($C2020^(W$2+1)-$H2020^(W$2+1))/(ε_c1cd^(W$2+1)))</f>
        <v/>
      </c>
      <c r="X2020">
        <f>(INDIRECT("a_"&amp;X$2)/(X$2+1))*(($C2020^(X$2+1)-$H2020^(X$2+1))/(ε_c1cd^(X$2+1)))</f>
        <v/>
      </c>
      <c r="Y2020">
        <f>(INDIRECT("a_"&amp;Y$2)/(Y$2+1))*(($C2020^(Y$2+1)-$H2020^(Y$2+1))/(ε_c1cd^(Y$2+1)))</f>
        <v/>
      </c>
      <c r="Z2020">
        <f>(INDIRECT("a_"&amp;Z$2)/(Z$2+2))*(($C2020^(Z$2+2)-$H2020^(Z$2+2))/(ε_c1cd^(Z$2+2)))</f>
        <v/>
      </c>
      <c r="AA2020">
        <f>(INDIRECT("a_"&amp;AA$2)/(AA$2+2))*(($C2020^(AA$2+2)-$H2020^(AA$2+2))/(ε_c1cd^(AA$2+2)))</f>
        <v/>
      </c>
      <c r="AB2020">
        <f>(INDIRECT("a_"&amp;AB$2)/(AB$2+2))*(($C2020^(AB$2+2)-$H2020^(AB$2+2))/(ε_c1cd^(AB$2+2)))</f>
        <v/>
      </c>
      <c r="AC2020">
        <f>(INDIRECT("a_"&amp;AC$2)/(AC$2+2))*(($C2020^(AC$2+2)-$H2020^(AC$2+2))/(ε_c1cd^(AC$2+2)))</f>
        <v/>
      </c>
      <c r="AD2020">
        <f>(INDIRECT("a_"&amp;AD$2)/(AD$2+2))*(($C2020^(AD$2+2)-$H2020^(AD$2+2))/(ε_c1cd^(AD$2+2)))</f>
        <v/>
      </c>
      <c r="AE2020" s="111">
        <f>(b*f_cd/L2020)*SUM(U2020:Y2020)+SUM(Q2020:R2020)</f>
        <v/>
      </c>
      <c r="AF2020" s="112">
        <f>AE2020*(K2020-y+e)</f>
        <v/>
      </c>
      <c r="AG2020" s="113">
        <f>(b*f_cd/(L2020^2))*SUM(Z2020:AD2020)+SUM(S2020:T2020)-AF2020</f>
        <v/>
      </c>
      <c r="AH2020" s="114">
        <f>AG2020&lt;0</f>
        <v/>
      </c>
      <c r="AI2020" s="115">
        <f>IF(A2020=1,FALSE,(AND(AQ2020,AH2020,NOT(AI2019))))</f>
        <v/>
      </c>
      <c r="AJ2020" s="116">
        <f>(b*f_cd/L2020)*(a_1/2*J2020^2+a_2/3*J2020^3+a_3/4*J2020^4+a_4/5*J2020^5+a_5/6*J2020^6)+SUM(Q2020:R2020)</f>
        <v/>
      </c>
      <c r="AK2020">
        <f>AJ2020*(K2020-y+e)</f>
        <v/>
      </c>
      <c r="AL2020" s="118">
        <f>(b*f_cd/(L2020^2))*(a_1/3*J2020^3+a_2/4*J2020^4+a_3/5*J2020^5+a_4/6*J2020^6+a_5/7*J2020^7)+SUM(S2020:T2020)-AK2020</f>
        <v/>
      </c>
      <c r="AM2020" s="114">
        <f>AL2020&gt;0</f>
        <v/>
      </c>
      <c r="AN2020" s="115">
        <f>IF(A2020=1,FALSE,(AND(AQ2020,AM2020,NOT(AN2019))))</f>
        <v/>
      </c>
      <c r="AO2020">
        <f>IF(D2020=1,AND(AH2020,NOT(AI2020)),AND(AM2020,NOT(AN2020)))</f>
        <v/>
      </c>
      <c r="AP2020" s="119">
        <f>IF(D2020=1,AI2020,AN2020)</f>
        <v/>
      </c>
      <c r="AQ2020" s="125">
        <f>ABS(E2020)&lt;$AQ$2</f>
        <v/>
      </c>
      <c r="AS2020">
        <f>IF(AP2020,MAX(AS$3:AS2018)+1,"")</f>
        <v/>
      </c>
    </row>
    <row r="2021">
      <c r="A2021" t="n">
        <v>1931</v>
      </c>
      <c r="B2021" s="131">
        <f>IF(A2021=1,0,IF(AP2021,0.1*ε_cu1cd,0))</f>
        <v/>
      </c>
      <c r="C2021" s="131">
        <f>IF(A2021=1,0.1*ε_cu1cd,C2020+B2020)</f>
        <v/>
      </c>
      <c r="D2021" s="113">
        <f>IF('Нормальний переріз'!$D$68&gt;0,1,2)</f>
        <v/>
      </c>
      <c r="E2021" s="144">
        <f>IF(D2021=1,F2021,G2021)</f>
        <v/>
      </c>
      <c r="F2021" s="124">
        <f>IF(AI2020,0.11*ε_cu1cd,IF(AH2020,F2020*0.01,F2020))</f>
        <v/>
      </c>
      <c r="G2021" s="124">
        <f>IF(AP2020,-0.1*ε_cu1cd,IF(AM2020,G2020*0.01,G2020))</f>
        <v/>
      </c>
      <c r="H2021" s="113">
        <f>IF(A2021=1,E2021,IF(AO2020,H2020-E2020+E2021,IF(AP2020,0.8*H2020,H2020+E2021)))</f>
        <v/>
      </c>
      <c r="I2021" s="169">
        <f>(C2021-H2021)/h</f>
        <v/>
      </c>
      <c r="J2021">
        <f>C2021/(ε_c1cd)</f>
        <v/>
      </c>
      <c r="K2021">
        <f>C2021/I2021</f>
        <v/>
      </c>
      <c r="L2021" s="131">
        <f>I2021/(ε_c1cd)</f>
        <v/>
      </c>
      <c r="M2021">
        <f>I2021*(K2021-Z_s1)</f>
        <v/>
      </c>
      <c r="N2021">
        <f>I2021*(K2021-Z_s2)</f>
        <v/>
      </c>
      <c r="O2021">
        <f>E_s*M2021</f>
        <v/>
      </c>
      <c r="P2021">
        <f>E_s*N2021</f>
        <v/>
      </c>
      <c r="Q2021">
        <f>O2021*A_s1</f>
        <v/>
      </c>
      <c r="R2021">
        <f>P2021*A_s2</f>
        <v/>
      </c>
      <c r="S2021">
        <f>Q2021*($K2021-Z_s1)</f>
        <v/>
      </c>
      <c r="T2021">
        <f>R2021*($K2021-Z_s2)</f>
        <v/>
      </c>
      <c r="U2021">
        <f>(INDIRECT("a_"&amp;U$2)/(U$2+1))*(($C2021^(U$2+1)-$H2021^(U$2+1))/(ε_c1cd^(U$2+1)))</f>
        <v/>
      </c>
      <c r="V2021">
        <f>(INDIRECT("a_"&amp;V$2)/(V$2+1))*(($C2021^(V$2+1)-$H2021^(V$2+1))/(ε_c1cd^(V$2+1)))</f>
        <v/>
      </c>
      <c r="W2021">
        <f>(INDIRECT("a_"&amp;W$2)/(W$2+1))*(($C2021^(W$2+1)-$H2021^(W$2+1))/(ε_c1cd^(W$2+1)))</f>
        <v/>
      </c>
      <c r="X2021">
        <f>(INDIRECT("a_"&amp;X$2)/(X$2+1))*(($C2021^(X$2+1)-$H2021^(X$2+1))/(ε_c1cd^(X$2+1)))</f>
        <v/>
      </c>
      <c r="Y2021">
        <f>(INDIRECT("a_"&amp;Y$2)/(Y$2+1))*(($C2021^(Y$2+1)-$H2021^(Y$2+1))/(ε_c1cd^(Y$2+1)))</f>
        <v/>
      </c>
      <c r="Z2021">
        <f>(INDIRECT("a_"&amp;Z$2)/(Z$2+2))*(($C2021^(Z$2+2)-$H2021^(Z$2+2))/(ε_c1cd^(Z$2+2)))</f>
        <v/>
      </c>
      <c r="AA2021">
        <f>(INDIRECT("a_"&amp;AA$2)/(AA$2+2))*(($C2021^(AA$2+2)-$H2021^(AA$2+2))/(ε_c1cd^(AA$2+2)))</f>
        <v/>
      </c>
      <c r="AB2021">
        <f>(INDIRECT("a_"&amp;AB$2)/(AB$2+2))*(($C2021^(AB$2+2)-$H2021^(AB$2+2))/(ε_c1cd^(AB$2+2)))</f>
        <v/>
      </c>
      <c r="AC2021">
        <f>(INDIRECT("a_"&amp;AC$2)/(AC$2+2))*(($C2021^(AC$2+2)-$H2021^(AC$2+2))/(ε_c1cd^(AC$2+2)))</f>
        <v/>
      </c>
      <c r="AD2021">
        <f>(INDIRECT("a_"&amp;AD$2)/(AD$2+2))*(($C2021^(AD$2+2)-$H2021^(AD$2+2))/(ε_c1cd^(AD$2+2)))</f>
        <v/>
      </c>
      <c r="AE2021" s="111">
        <f>(b*f_cd/L2021)*SUM(U2021:Y2021)+SUM(Q2021:R2021)</f>
        <v/>
      </c>
      <c r="AF2021" s="112">
        <f>AE2021*(K2021-y+e)</f>
        <v/>
      </c>
      <c r="AG2021" s="113">
        <f>(b*f_cd/(L2021^2))*SUM(Z2021:AD2021)+SUM(S2021:T2021)-AF2021</f>
        <v/>
      </c>
      <c r="AH2021" s="114">
        <f>AG2021&lt;0</f>
        <v/>
      </c>
      <c r="AI2021" s="115">
        <f>IF(A2021=1,FALSE,(AND(AQ2021,AH2021,NOT(AI2020))))</f>
        <v/>
      </c>
      <c r="AJ2021" s="116">
        <f>(b*f_cd/L2021)*(a_1/2*J2021^2+a_2/3*J2021^3+a_3/4*J2021^4+a_4/5*J2021^5+a_5/6*J2021^6)+SUM(Q2021:R2021)</f>
        <v/>
      </c>
      <c r="AK2021">
        <f>AJ2021*(K2021-y+e)</f>
        <v/>
      </c>
      <c r="AL2021" s="118">
        <f>(b*f_cd/(L2021^2))*(a_1/3*J2021^3+a_2/4*J2021^4+a_3/5*J2021^5+a_4/6*J2021^6+a_5/7*J2021^7)+SUM(S2021:T2021)-AK2021</f>
        <v/>
      </c>
      <c r="AM2021" s="114">
        <f>AL2021&gt;0</f>
        <v/>
      </c>
      <c r="AN2021" s="115">
        <f>IF(A2021=1,FALSE,(AND(AQ2021,AM2021,NOT(AN2020))))</f>
        <v/>
      </c>
      <c r="AO2021">
        <f>IF(D2021=1,AND(AH2021,NOT(AI2021)),AND(AM2021,NOT(AN2021)))</f>
        <v/>
      </c>
      <c r="AP2021" s="119">
        <f>IF(D2021=1,AI2021,AN2021)</f>
        <v/>
      </c>
      <c r="AQ2021" s="125">
        <f>ABS(E2021)&lt;$AQ$2</f>
        <v/>
      </c>
      <c r="AS2021">
        <f>IF(AP2021,MAX(AS$3:AS2019)+1,"")</f>
        <v/>
      </c>
    </row>
    <row r="2022">
      <c r="A2022" t="n">
        <v>1932</v>
      </c>
      <c r="B2022" s="131">
        <f>IF(A2022=1,0,IF(AP2022,0.1*ε_cu1cd,0))</f>
        <v/>
      </c>
      <c r="C2022" s="131">
        <f>IF(A2022=1,0.1*ε_cu1cd,C2021+B2021)</f>
        <v/>
      </c>
      <c r="D2022" s="113">
        <f>IF('Нормальний переріз'!$D$68&gt;0,1,2)</f>
        <v/>
      </c>
      <c r="E2022" s="144">
        <f>IF(D2022=1,F2022,G2022)</f>
        <v/>
      </c>
      <c r="F2022" s="124">
        <f>IF(AI2021,0.11*ε_cu1cd,IF(AH2021,F2021*0.01,F2021))</f>
        <v/>
      </c>
      <c r="G2022" s="124">
        <f>IF(AP2021,-0.1*ε_cu1cd,IF(AM2021,G2021*0.01,G2021))</f>
        <v/>
      </c>
      <c r="H2022" s="113">
        <f>IF(A2022=1,E2022,IF(AO2021,H2021-E2021+E2022,IF(AP2021,0.8*H2021,H2021+E2022)))</f>
        <v/>
      </c>
      <c r="I2022" s="169">
        <f>(C2022-H2022)/h</f>
        <v/>
      </c>
      <c r="J2022">
        <f>C2022/(ε_c1cd)</f>
        <v/>
      </c>
      <c r="K2022">
        <f>C2022/I2022</f>
        <v/>
      </c>
      <c r="L2022" s="131">
        <f>I2022/(ε_c1cd)</f>
        <v/>
      </c>
      <c r="M2022">
        <f>I2022*(K2022-Z_s1)</f>
        <v/>
      </c>
      <c r="N2022">
        <f>I2022*(K2022-Z_s2)</f>
        <v/>
      </c>
      <c r="O2022">
        <f>E_s*M2022</f>
        <v/>
      </c>
      <c r="P2022">
        <f>E_s*N2022</f>
        <v/>
      </c>
      <c r="Q2022">
        <f>O2022*A_s1</f>
        <v/>
      </c>
      <c r="R2022">
        <f>P2022*A_s2</f>
        <v/>
      </c>
      <c r="S2022">
        <f>Q2022*($K2022-Z_s1)</f>
        <v/>
      </c>
      <c r="T2022">
        <f>R2022*($K2022-Z_s2)</f>
        <v/>
      </c>
      <c r="U2022">
        <f>(INDIRECT("a_"&amp;U$2)/(U$2+1))*(($C2022^(U$2+1)-$H2022^(U$2+1))/(ε_c1cd^(U$2+1)))</f>
        <v/>
      </c>
      <c r="V2022">
        <f>(INDIRECT("a_"&amp;V$2)/(V$2+1))*(($C2022^(V$2+1)-$H2022^(V$2+1))/(ε_c1cd^(V$2+1)))</f>
        <v/>
      </c>
      <c r="W2022">
        <f>(INDIRECT("a_"&amp;W$2)/(W$2+1))*(($C2022^(W$2+1)-$H2022^(W$2+1))/(ε_c1cd^(W$2+1)))</f>
        <v/>
      </c>
      <c r="X2022">
        <f>(INDIRECT("a_"&amp;X$2)/(X$2+1))*(($C2022^(X$2+1)-$H2022^(X$2+1))/(ε_c1cd^(X$2+1)))</f>
        <v/>
      </c>
      <c r="Y2022">
        <f>(INDIRECT("a_"&amp;Y$2)/(Y$2+1))*(($C2022^(Y$2+1)-$H2022^(Y$2+1))/(ε_c1cd^(Y$2+1)))</f>
        <v/>
      </c>
      <c r="Z2022">
        <f>(INDIRECT("a_"&amp;Z$2)/(Z$2+2))*(($C2022^(Z$2+2)-$H2022^(Z$2+2))/(ε_c1cd^(Z$2+2)))</f>
        <v/>
      </c>
      <c r="AA2022">
        <f>(INDIRECT("a_"&amp;AA$2)/(AA$2+2))*(($C2022^(AA$2+2)-$H2022^(AA$2+2))/(ε_c1cd^(AA$2+2)))</f>
        <v/>
      </c>
      <c r="AB2022">
        <f>(INDIRECT("a_"&amp;AB$2)/(AB$2+2))*(($C2022^(AB$2+2)-$H2022^(AB$2+2))/(ε_c1cd^(AB$2+2)))</f>
        <v/>
      </c>
      <c r="AC2022">
        <f>(INDIRECT("a_"&amp;AC$2)/(AC$2+2))*(($C2022^(AC$2+2)-$H2022^(AC$2+2))/(ε_c1cd^(AC$2+2)))</f>
        <v/>
      </c>
      <c r="AD2022">
        <f>(INDIRECT("a_"&amp;AD$2)/(AD$2+2))*(($C2022^(AD$2+2)-$H2022^(AD$2+2))/(ε_c1cd^(AD$2+2)))</f>
        <v/>
      </c>
      <c r="AE2022" s="111">
        <f>(b*f_cd/L2022)*SUM(U2022:Y2022)+SUM(Q2022:R2022)</f>
        <v/>
      </c>
      <c r="AF2022" s="112">
        <f>AE2022*(K2022-y+e)</f>
        <v/>
      </c>
      <c r="AG2022" s="113">
        <f>(b*f_cd/(L2022^2))*SUM(Z2022:AD2022)+SUM(S2022:T2022)-AF2022</f>
        <v/>
      </c>
      <c r="AH2022" s="114">
        <f>AG2022&lt;0</f>
        <v/>
      </c>
      <c r="AI2022" s="115">
        <f>IF(A2022=1,FALSE,(AND(AQ2022,AH2022,NOT(AI2021))))</f>
        <v/>
      </c>
      <c r="AJ2022" s="116">
        <f>(b*f_cd/L2022)*(a_1/2*J2022^2+a_2/3*J2022^3+a_3/4*J2022^4+a_4/5*J2022^5+a_5/6*J2022^6)+SUM(Q2022:R2022)</f>
        <v/>
      </c>
      <c r="AK2022">
        <f>AJ2022*(K2022-y+e)</f>
        <v/>
      </c>
      <c r="AL2022" s="118">
        <f>(b*f_cd/(L2022^2))*(a_1/3*J2022^3+a_2/4*J2022^4+a_3/5*J2022^5+a_4/6*J2022^6+a_5/7*J2022^7)+SUM(S2022:T2022)-AK2022</f>
        <v/>
      </c>
      <c r="AM2022" s="114">
        <f>AL2022&gt;0</f>
        <v/>
      </c>
      <c r="AN2022" s="115">
        <f>IF(A2022=1,FALSE,(AND(AQ2022,AM2022,NOT(AN2021))))</f>
        <v/>
      </c>
      <c r="AO2022">
        <f>IF(D2022=1,AND(AH2022,NOT(AI2022)),AND(AM2022,NOT(AN2022)))</f>
        <v/>
      </c>
      <c r="AP2022" s="119">
        <f>IF(D2022=1,AI2022,AN2022)</f>
        <v/>
      </c>
      <c r="AQ2022" s="125">
        <f>ABS(E2022)&lt;$AQ$2</f>
        <v/>
      </c>
      <c r="AS2022">
        <f>IF(AP2022,MAX(AS$3:AS2020)+1,"")</f>
        <v/>
      </c>
    </row>
    <row r="2023">
      <c r="A2023" t="n">
        <v>1933</v>
      </c>
      <c r="B2023" s="131">
        <f>IF(A2023=1,0,IF(AP2023,0.1*ε_cu1cd,0))</f>
        <v/>
      </c>
      <c r="C2023" s="131">
        <f>IF(A2023=1,0.1*ε_cu1cd,C2022+B2022)</f>
        <v/>
      </c>
      <c r="D2023" s="113">
        <f>IF('Нормальний переріз'!$D$68&gt;0,1,2)</f>
        <v/>
      </c>
      <c r="E2023" s="144">
        <f>IF(D2023=1,F2023,G2023)</f>
        <v/>
      </c>
      <c r="F2023" s="124">
        <f>IF(AI2022,0.11*ε_cu1cd,IF(AH2022,F2022*0.01,F2022))</f>
        <v/>
      </c>
      <c r="G2023" s="124">
        <f>IF(AP2022,-0.1*ε_cu1cd,IF(AM2022,G2022*0.01,G2022))</f>
        <v/>
      </c>
      <c r="H2023" s="113">
        <f>IF(A2023=1,E2023,IF(AO2022,H2022-E2022+E2023,IF(AP2022,0.8*H2022,H2022+E2023)))</f>
        <v/>
      </c>
      <c r="I2023" s="169">
        <f>(C2023-H2023)/h</f>
        <v/>
      </c>
      <c r="J2023">
        <f>C2023/(ε_c1cd)</f>
        <v/>
      </c>
      <c r="K2023">
        <f>C2023/I2023</f>
        <v/>
      </c>
      <c r="L2023" s="131">
        <f>I2023/(ε_c1cd)</f>
        <v/>
      </c>
      <c r="M2023">
        <f>I2023*(K2023-Z_s1)</f>
        <v/>
      </c>
      <c r="N2023">
        <f>I2023*(K2023-Z_s2)</f>
        <v/>
      </c>
      <c r="O2023">
        <f>E_s*M2023</f>
        <v/>
      </c>
      <c r="P2023">
        <f>E_s*N2023</f>
        <v/>
      </c>
      <c r="Q2023">
        <f>O2023*A_s1</f>
        <v/>
      </c>
      <c r="R2023">
        <f>P2023*A_s2</f>
        <v/>
      </c>
      <c r="S2023">
        <f>Q2023*($K2023-Z_s1)</f>
        <v/>
      </c>
      <c r="T2023">
        <f>R2023*($K2023-Z_s2)</f>
        <v/>
      </c>
      <c r="U2023">
        <f>(INDIRECT("a_"&amp;U$2)/(U$2+1))*(($C2023^(U$2+1)-$H2023^(U$2+1))/(ε_c1cd^(U$2+1)))</f>
        <v/>
      </c>
      <c r="V2023">
        <f>(INDIRECT("a_"&amp;V$2)/(V$2+1))*(($C2023^(V$2+1)-$H2023^(V$2+1))/(ε_c1cd^(V$2+1)))</f>
        <v/>
      </c>
      <c r="W2023">
        <f>(INDIRECT("a_"&amp;W$2)/(W$2+1))*(($C2023^(W$2+1)-$H2023^(W$2+1))/(ε_c1cd^(W$2+1)))</f>
        <v/>
      </c>
      <c r="X2023">
        <f>(INDIRECT("a_"&amp;X$2)/(X$2+1))*(($C2023^(X$2+1)-$H2023^(X$2+1))/(ε_c1cd^(X$2+1)))</f>
        <v/>
      </c>
      <c r="Y2023">
        <f>(INDIRECT("a_"&amp;Y$2)/(Y$2+1))*(($C2023^(Y$2+1)-$H2023^(Y$2+1))/(ε_c1cd^(Y$2+1)))</f>
        <v/>
      </c>
      <c r="Z2023">
        <f>(INDIRECT("a_"&amp;Z$2)/(Z$2+2))*(($C2023^(Z$2+2)-$H2023^(Z$2+2))/(ε_c1cd^(Z$2+2)))</f>
        <v/>
      </c>
      <c r="AA2023">
        <f>(INDIRECT("a_"&amp;AA$2)/(AA$2+2))*(($C2023^(AA$2+2)-$H2023^(AA$2+2))/(ε_c1cd^(AA$2+2)))</f>
        <v/>
      </c>
      <c r="AB2023">
        <f>(INDIRECT("a_"&amp;AB$2)/(AB$2+2))*(($C2023^(AB$2+2)-$H2023^(AB$2+2))/(ε_c1cd^(AB$2+2)))</f>
        <v/>
      </c>
      <c r="AC2023">
        <f>(INDIRECT("a_"&amp;AC$2)/(AC$2+2))*(($C2023^(AC$2+2)-$H2023^(AC$2+2))/(ε_c1cd^(AC$2+2)))</f>
        <v/>
      </c>
      <c r="AD2023">
        <f>(INDIRECT("a_"&amp;AD$2)/(AD$2+2))*(($C2023^(AD$2+2)-$H2023^(AD$2+2))/(ε_c1cd^(AD$2+2)))</f>
        <v/>
      </c>
      <c r="AE2023" s="111">
        <f>(b*f_cd/L2023)*SUM(U2023:Y2023)+SUM(Q2023:R2023)</f>
        <v/>
      </c>
      <c r="AF2023" s="112">
        <f>AE2023*(K2023-y+e)</f>
        <v/>
      </c>
      <c r="AG2023" s="113">
        <f>(b*f_cd/(L2023^2))*SUM(Z2023:AD2023)+SUM(S2023:T2023)-AF2023</f>
        <v/>
      </c>
      <c r="AH2023" s="114">
        <f>AG2023&lt;0</f>
        <v/>
      </c>
      <c r="AI2023" s="115">
        <f>IF(A2023=1,FALSE,(AND(AQ2023,AH2023,NOT(AI2022))))</f>
        <v/>
      </c>
      <c r="AJ2023" s="116">
        <f>(b*f_cd/L2023)*(a_1/2*J2023^2+a_2/3*J2023^3+a_3/4*J2023^4+a_4/5*J2023^5+a_5/6*J2023^6)+SUM(Q2023:R2023)</f>
        <v/>
      </c>
      <c r="AK2023">
        <f>AJ2023*(K2023-y+e)</f>
        <v/>
      </c>
      <c r="AL2023" s="118">
        <f>(b*f_cd/(L2023^2))*(a_1/3*J2023^3+a_2/4*J2023^4+a_3/5*J2023^5+a_4/6*J2023^6+a_5/7*J2023^7)+SUM(S2023:T2023)-AK2023</f>
        <v/>
      </c>
      <c r="AM2023" s="114">
        <f>AL2023&gt;0</f>
        <v/>
      </c>
      <c r="AN2023" s="115">
        <f>IF(A2023=1,FALSE,(AND(AQ2023,AM2023,NOT(AN2022))))</f>
        <v/>
      </c>
      <c r="AO2023">
        <f>IF(D2023=1,AND(AH2023,NOT(AI2023)),AND(AM2023,NOT(AN2023)))</f>
        <v/>
      </c>
      <c r="AP2023" s="119">
        <f>IF(D2023=1,AI2023,AN2023)</f>
        <v/>
      </c>
      <c r="AQ2023" s="125">
        <f>ABS(E2023)&lt;$AQ$2</f>
        <v/>
      </c>
      <c r="AS2023">
        <f>IF(AP2023,MAX(AS$3:AS2021)+1,"")</f>
        <v/>
      </c>
    </row>
    <row r="2024">
      <c r="A2024" t="n">
        <v>1934</v>
      </c>
      <c r="B2024" s="131">
        <f>IF(A2024=1,0,IF(AP2024,0.1*ε_cu1cd,0))</f>
        <v/>
      </c>
      <c r="C2024" s="131">
        <f>IF(A2024=1,0.1*ε_cu1cd,C2023+B2023)</f>
        <v/>
      </c>
      <c r="D2024" s="113">
        <f>IF('Нормальний переріз'!$D$68&gt;0,1,2)</f>
        <v/>
      </c>
      <c r="E2024" s="144">
        <f>IF(D2024=1,F2024,G2024)</f>
        <v/>
      </c>
      <c r="F2024" s="124">
        <f>IF(AI2023,0.11*ε_cu1cd,IF(AH2023,F2023*0.01,F2023))</f>
        <v/>
      </c>
      <c r="G2024" s="124">
        <f>IF(AP2023,-0.1*ε_cu1cd,IF(AM2023,G2023*0.01,G2023))</f>
        <v/>
      </c>
      <c r="H2024" s="113">
        <f>IF(A2024=1,E2024,IF(AO2023,H2023-E2023+E2024,IF(AP2023,0.8*H2023,H2023+E2024)))</f>
        <v/>
      </c>
      <c r="I2024" s="169">
        <f>(C2024-H2024)/h</f>
        <v/>
      </c>
      <c r="J2024">
        <f>C2024/(ε_c1cd)</f>
        <v/>
      </c>
      <c r="K2024">
        <f>C2024/I2024</f>
        <v/>
      </c>
      <c r="L2024" s="131">
        <f>I2024/(ε_c1cd)</f>
        <v/>
      </c>
      <c r="M2024">
        <f>I2024*(K2024-Z_s1)</f>
        <v/>
      </c>
      <c r="N2024">
        <f>I2024*(K2024-Z_s2)</f>
        <v/>
      </c>
      <c r="O2024">
        <f>E_s*M2024</f>
        <v/>
      </c>
      <c r="P2024">
        <f>E_s*N2024</f>
        <v/>
      </c>
      <c r="Q2024">
        <f>O2024*A_s1</f>
        <v/>
      </c>
      <c r="R2024">
        <f>P2024*A_s2</f>
        <v/>
      </c>
      <c r="S2024">
        <f>Q2024*($K2024-Z_s1)</f>
        <v/>
      </c>
      <c r="T2024">
        <f>R2024*($K2024-Z_s2)</f>
        <v/>
      </c>
      <c r="U2024">
        <f>(INDIRECT("a_"&amp;U$2)/(U$2+1))*(($C2024^(U$2+1)-$H2024^(U$2+1))/(ε_c1cd^(U$2+1)))</f>
        <v/>
      </c>
      <c r="V2024">
        <f>(INDIRECT("a_"&amp;V$2)/(V$2+1))*(($C2024^(V$2+1)-$H2024^(V$2+1))/(ε_c1cd^(V$2+1)))</f>
        <v/>
      </c>
      <c r="W2024">
        <f>(INDIRECT("a_"&amp;W$2)/(W$2+1))*(($C2024^(W$2+1)-$H2024^(W$2+1))/(ε_c1cd^(W$2+1)))</f>
        <v/>
      </c>
      <c r="X2024">
        <f>(INDIRECT("a_"&amp;X$2)/(X$2+1))*(($C2024^(X$2+1)-$H2024^(X$2+1))/(ε_c1cd^(X$2+1)))</f>
        <v/>
      </c>
      <c r="Y2024">
        <f>(INDIRECT("a_"&amp;Y$2)/(Y$2+1))*(($C2024^(Y$2+1)-$H2024^(Y$2+1))/(ε_c1cd^(Y$2+1)))</f>
        <v/>
      </c>
      <c r="Z2024">
        <f>(INDIRECT("a_"&amp;Z$2)/(Z$2+2))*(($C2024^(Z$2+2)-$H2024^(Z$2+2))/(ε_c1cd^(Z$2+2)))</f>
        <v/>
      </c>
      <c r="AA2024">
        <f>(INDIRECT("a_"&amp;AA$2)/(AA$2+2))*(($C2024^(AA$2+2)-$H2024^(AA$2+2))/(ε_c1cd^(AA$2+2)))</f>
        <v/>
      </c>
      <c r="AB2024">
        <f>(INDIRECT("a_"&amp;AB$2)/(AB$2+2))*(($C2024^(AB$2+2)-$H2024^(AB$2+2))/(ε_c1cd^(AB$2+2)))</f>
        <v/>
      </c>
      <c r="AC2024">
        <f>(INDIRECT("a_"&amp;AC$2)/(AC$2+2))*(($C2024^(AC$2+2)-$H2024^(AC$2+2))/(ε_c1cd^(AC$2+2)))</f>
        <v/>
      </c>
      <c r="AD2024">
        <f>(INDIRECT("a_"&amp;AD$2)/(AD$2+2))*(($C2024^(AD$2+2)-$H2024^(AD$2+2))/(ε_c1cd^(AD$2+2)))</f>
        <v/>
      </c>
      <c r="AE2024" s="111">
        <f>(b*f_cd/L2024)*SUM(U2024:Y2024)+SUM(Q2024:R2024)</f>
        <v/>
      </c>
      <c r="AF2024" s="112">
        <f>AE2024*(K2024-y+e)</f>
        <v/>
      </c>
      <c r="AG2024" s="113">
        <f>(b*f_cd/(L2024^2))*SUM(Z2024:AD2024)+SUM(S2024:T2024)-AF2024</f>
        <v/>
      </c>
      <c r="AH2024" s="114">
        <f>AG2024&lt;0</f>
        <v/>
      </c>
      <c r="AI2024" s="115">
        <f>IF(A2024=1,FALSE,(AND(AQ2024,AH2024,NOT(AI2023))))</f>
        <v/>
      </c>
      <c r="AJ2024" s="116">
        <f>(b*f_cd/L2024)*(a_1/2*J2024^2+a_2/3*J2024^3+a_3/4*J2024^4+a_4/5*J2024^5+a_5/6*J2024^6)+SUM(Q2024:R2024)</f>
        <v/>
      </c>
      <c r="AK2024">
        <f>AJ2024*(K2024-y+e)</f>
        <v/>
      </c>
      <c r="AL2024" s="118">
        <f>(b*f_cd/(L2024^2))*(a_1/3*J2024^3+a_2/4*J2024^4+a_3/5*J2024^5+a_4/6*J2024^6+a_5/7*J2024^7)+SUM(S2024:T2024)-AK2024</f>
        <v/>
      </c>
      <c r="AM2024" s="114">
        <f>AL2024&gt;0</f>
        <v/>
      </c>
      <c r="AN2024" s="115">
        <f>IF(A2024=1,FALSE,(AND(AQ2024,AM2024,NOT(AN2023))))</f>
        <v/>
      </c>
      <c r="AO2024">
        <f>IF(D2024=1,AND(AH2024,NOT(AI2024)),AND(AM2024,NOT(AN2024)))</f>
        <v/>
      </c>
      <c r="AP2024" s="119">
        <f>IF(D2024=1,AI2024,AN2024)</f>
        <v/>
      </c>
      <c r="AQ2024" s="125">
        <f>ABS(E2024)&lt;$AQ$2</f>
        <v/>
      </c>
      <c r="AS2024">
        <f>IF(AP2024,MAX(AS$3:AS2022)+1,"")</f>
        <v/>
      </c>
    </row>
    <row r="2025">
      <c r="A2025" t="n">
        <v>1935</v>
      </c>
      <c r="B2025" s="131">
        <f>IF(A2025=1,0,IF(AP2025,0.1*ε_cu1cd,0))</f>
        <v/>
      </c>
      <c r="C2025" s="131">
        <f>IF(A2025=1,0.1*ε_cu1cd,C2024+B2024)</f>
        <v/>
      </c>
      <c r="D2025" s="113">
        <f>IF('Нормальний переріз'!$D$68&gt;0,1,2)</f>
        <v/>
      </c>
      <c r="E2025" s="144">
        <f>IF(D2025=1,F2025,G2025)</f>
        <v/>
      </c>
      <c r="F2025" s="124">
        <f>IF(AI2024,0.11*ε_cu1cd,IF(AH2024,F2024*0.01,F2024))</f>
        <v/>
      </c>
      <c r="G2025" s="124">
        <f>IF(AP2024,-0.1*ε_cu1cd,IF(AM2024,G2024*0.01,G2024))</f>
        <v/>
      </c>
      <c r="H2025" s="113">
        <f>IF(A2025=1,E2025,IF(AO2024,H2024-E2024+E2025,IF(AP2024,0.8*H2024,H2024+E2025)))</f>
        <v/>
      </c>
      <c r="I2025" s="169">
        <f>(C2025-H2025)/h</f>
        <v/>
      </c>
      <c r="J2025">
        <f>C2025/(ε_c1cd)</f>
        <v/>
      </c>
      <c r="K2025">
        <f>C2025/I2025</f>
        <v/>
      </c>
      <c r="L2025" s="131">
        <f>I2025/(ε_c1cd)</f>
        <v/>
      </c>
      <c r="M2025">
        <f>I2025*(K2025-Z_s1)</f>
        <v/>
      </c>
      <c r="N2025">
        <f>I2025*(K2025-Z_s2)</f>
        <v/>
      </c>
      <c r="O2025">
        <f>E_s*M2025</f>
        <v/>
      </c>
      <c r="P2025">
        <f>E_s*N2025</f>
        <v/>
      </c>
      <c r="Q2025">
        <f>O2025*A_s1</f>
        <v/>
      </c>
      <c r="R2025">
        <f>P2025*A_s2</f>
        <v/>
      </c>
      <c r="S2025">
        <f>Q2025*($K2025-Z_s1)</f>
        <v/>
      </c>
      <c r="T2025">
        <f>R2025*($K2025-Z_s2)</f>
        <v/>
      </c>
      <c r="U2025">
        <f>(INDIRECT("a_"&amp;U$2)/(U$2+1))*(($C2025^(U$2+1)-$H2025^(U$2+1))/(ε_c1cd^(U$2+1)))</f>
        <v/>
      </c>
      <c r="V2025">
        <f>(INDIRECT("a_"&amp;V$2)/(V$2+1))*(($C2025^(V$2+1)-$H2025^(V$2+1))/(ε_c1cd^(V$2+1)))</f>
        <v/>
      </c>
      <c r="W2025">
        <f>(INDIRECT("a_"&amp;W$2)/(W$2+1))*(($C2025^(W$2+1)-$H2025^(W$2+1))/(ε_c1cd^(W$2+1)))</f>
        <v/>
      </c>
      <c r="X2025">
        <f>(INDIRECT("a_"&amp;X$2)/(X$2+1))*(($C2025^(X$2+1)-$H2025^(X$2+1))/(ε_c1cd^(X$2+1)))</f>
        <v/>
      </c>
      <c r="Y2025">
        <f>(INDIRECT("a_"&amp;Y$2)/(Y$2+1))*(($C2025^(Y$2+1)-$H2025^(Y$2+1))/(ε_c1cd^(Y$2+1)))</f>
        <v/>
      </c>
      <c r="Z2025">
        <f>(INDIRECT("a_"&amp;Z$2)/(Z$2+2))*(($C2025^(Z$2+2)-$H2025^(Z$2+2))/(ε_c1cd^(Z$2+2)))</f>
        <v/>
      </c>
      <c r="AA2025">
        <f>(INDIRECT("a_"&amp;AA$2)/(AA$2+2))*(($C2025^(AA$2+2)-$H2025^(AA$2+2))/(ε_c1cd^(AA$2+2)))</f>
        <v/>
      </c>
      <c r="AB2025">
        <f>(INDIRECT("a_"&amp;AB$2)/(AB$2+2))*(($C2025^(AB$2+2)-$H2025^(AB$2+2))/(ε_c1cd^(AB$2+2)))</f>
        <v/>
      </c>
      <c r="AC2025">
        <f>(INDIRECT("a_"&amp;AC$2)/(AC$2+2))*(($C2025^(AC$2+2)-$H2025^(AC$2+2))/(ε_c1cd^(AC$2+2)))</f>
        <v/>
      </c>
      <c r="AD2025">
        <f>(INDIRECT("a_"&amp;AD$2)/(AD$2+2))*(($C2025^(AD$2+2)-$H2025^(AD$2+2))/(ε_c1cd^(AD$2+2)))</f>
        <v/>
      </c>
      <c r="AE2025" s="111">
        <f>(b*f_cd/L2025)*SUM(U2025:Y2025)+SUM(Q2025:R2025)</f>
        <v/>
      </c>
      <c r="AF2025" s="112">
        <f>AE2025*(K2025-y+e)</f>
        <v/>
      </c>
      <c r="AG2025" s="113">
        <f>(b*f_cd/(L2025^2))*SUM(Z2025:AD2025)+SUM(S2025:T2025)-AF2025</f>
        <v/>
      </c>
      <c r="AH2025" s="114">
        <f>AG2025&lt;0</f>
        <v/>
      </c>
      <c r="AI2025" s="115">
        <f>IF(A2025=1,FALSE,(AND(AQ2025,AH2025,NOT(AI2024))))</f>
        <v/>
      </c>
      <c r="AJ2025" s="116">
        <f>(b*f_cd/L2025)*(a_1/2*J2025^2+a_2/3*J2025^3+a_3/4*J2025^4+a_4/5*J2025^5+a_5/6*J2025^6)+SUM(Q2025:R2025)</f>
        <v/>
      </c>
      <c r="AK2025">
        <f>AJ2025*(K2025-y+e)</f>
        <v/>
      </c>
      <c r="AL2025" s="118">
        <f>(b*f_cd/(L2025^2))*(a_1/3*J2025^3+a_2/4*J2025^4+a_3/5*J2025^5+a_4/6*J2025^6+a_5/7*J2025^7)+SUM(S2025:T2025)-AK2025</f>
        <v/>
      </c>
      <c r="AM2025" s="114">
        <f>AL2025&gt;0</f>
        <v/>
      </c>
      <c r="AN2025" s="115">
        <f>IF(A2025=1,FALSE,(AND(AQ2025,AM2025,NOT(AN2024))))</f>
        <v/>
      </c>
      <c r="AO2025">
        <f>IF(D2025=1,AND(AH2025,NOT(AI2025)),AND(AM2025,NOT(AN2025)))</f>
        <v/>
      </c>
      <c r="AP2025" s="119">
        <f>IF(D2025=1,AI2025,AN2025)</f>
        <v/>
      </c>
      <c r="AQ2025" s="125">
        <f>ABS(E2025)&lt;$AQ$2</f>
        <v/>
      </c>
      <c r="AS2025">
        <f>IF(AP2025,MAX(AS$3:AS2023)+1,"")</f>
        <v/>
      </c>
    </row>
    <row r="2026">
      <c r="A2026" t="n">
        <v>1936</v>
      </c>
      <c r="B2026" s="131">
        <f>IF(A2026=1,0,IF(AP2026,0.1*ε_cu1cd,0))</f>
        <v/>
      </c>
      <c r="C2026" s="131">
        <f>IF(A2026=1,0.1*ε_cu1cd,C2025+B2025)</f>
        <v/>
      </c>
      <c r="D2026" s="113">
        <f>IF('Нормальний переріз'!$D$68&gt;0,1,2)</f>
        <v/>
      </c>
      <c r="E2026" s="144">
        <f>IF(D2026=1,F2026,G2026)</f>
        <v/>
      </c>
      <c r="F2026" s="124">
        <f>IF(AI2025,0.11*ε_cu1cd,IF(AH2025,F2025*0.01,F2025))</f>
        <v/>
      </c>
      <c r="G2026" s="124">
        <f>IF(AP2025,-0.1*ε_cu1cd,IF(AM2025,G2025*0.01,G2025))</f>
        <v/>
      </c>
      <c r="H2026" s="113">
        <f>IF(A2026=1,E2026,IF(AO2025,H2025-E2025+E2026,IF(AP2025,0.8*H2025,H2025+E2026)))</f>
        <v/>
      </c>
      <c r="I2026" s="169">
        <f>(C2026-H2026)/h</f>
        <v/>
      </c>
      <c r="J2026">
        <f>C2026/(ε_c1cd)</f>
        <v/>
      </c>
      <c r="K2026">
        <f>C2026/I2026</f>
        <v/>
      </c>
      <c r="L2026" s="131">
        <f>I2026/(ε_c1cd)</f>
        <v/>
      </c>
      <c r="M2026">
        <f>I2026*(K2026-Z_s1)</f>
        <v/>
      </c>
      <c r="N2026">
        <f>I2026*(K2026-Z_s2)</f>
        <v/>
      </c>
      <c r="O2026">
        <f>E_s*M2026</f>
        <v/>
      </c>
      <c r="P2026">
        <f>E_s*N2026</f>
        <v/>
      </c>
      <c r="Q2026">
        <f>O2026*A_s1</f>
        <v/>
      </c>
      <c r="R2026">
        <f>P2026*A_s2</f>
        <v/>
      </c>
      <c r="S2026">
        <f>Q2026*($K2026-Z_s1)</f>
        <v/>
      </c>
      <c r="T2026">
        <f>R2026*($K2026-Z_s2)</f>
        <v/>
      </c>
      <c r="U2026">
        <f>(INDIRECT("a_"&amp;U$2)/(U$2+1))*(($C2026^(U$2+1)-$H2026^(U$2+1))/(ε_c1cd^(U$2+1)))</f>
        <v/>
      </c>
      <c r="V2026">
        <f>(INDIRECT("a_"&amp;V$2)/(V$2+1))*(($C2026^(V$2+1)-$H2026^(V$2+1))/(ε_c1cd^(V$2+1)))</f>
        <v/>
      </c>
      <c r="W2026">
        <f>(INDIRECT("a_"&amp;W$2)/(W$2+1))*(($C2026^(W$2+1)-$H2026^(W$2+1))/(ε_c1cd^(W$2+1)))</f>
        <v/>
      </c>
      <c r="X2026">
        <f>(INDIRECT("a_"&amp;X$2)/(X$2+1))*(($C2026^(X$2+1)-$H2026^(X$2+1))/(ε_c1cd^(X$2+1)))</f>
        <v/>
      </c>
      <c r="Y2026">
        <f>(INDIRECT("a_"&amp;Y$2)/(Y$2+1))*(($C2026^(Y$2+1)-$H2026^(Y$2+1))/(ε_c1cd^(Y$2+1)))</f>
        <v/>
      </c>
      <c r="Z2026">
        <f>(INDIRECT("a_"&amp;Z$2)/(Z$2+2))*(($C2026^(Z$2+2)-$H2026^(Z$2+2))/(ε_c1cd^(Z$2+2)))</f>
        <v/>
      </c>
      <c r="AA2026">
        <f>(INDIRECT("a_"&amp;AA$2)/(AA$2+2))*(($C2026^(AA$2+2)-$H2026^(AA$2+2))/(ε_c1cd^(AA$2+2)))</f>
        <v/>
      </c>
      <c r="AB2026">
        <f>(INDIRECT("a_"&amp;AB$2)/(AB$2+2))*(($C2026^(AB$2+2)-$H2026^(AB$2+2))/(ε_c1cd^(AB$2+2)))</f>
        <v/>
      </c>
      <c r="AC2026">
        <f>(INDIRECT("a_"&amp;AC$2)/(AC$2+2))*(($C2026^(AC$2+2)-$H2026^(AC$2+2))/(ε_c1cd^(AC$2+2)))</f>
        <v/>
      </c>
      <c r="AD2026">
        <f>(INDIRECT("a_"&amp;AD$2)/(AD$2+2))*(($C2026^(AD$2+2)-$H2026^(AD$2+2))/(ε_c1cd^(AD$2+2)))</f>
        <v/>
      </c>
      <c r="AE2026" s="111">
        <f>(b*f_cd/L2026)*SUM(U2026:Y2026)+SUM(Q2026:R2026)</f>
        <v/>
      </c>
      <c r="AF2026" s="112">
        <f>AE2026*(K2026-y+e)</f>
        <v/>
      </c>
      <c r="AG2026" s="113">
        <f>(b*f_cd/(L2026^2))*SUM(Z2026:AD2026)+SUM(S2026:T2026)-AF2026</f>
        <v/>
      </c>
      <c r="AH2026" s="114">
        <f>AG2026&lt;0</f>
        <v/>
      </c>
      <c r="AI2026" s="115">
        <f>IF(A2026=1,FALSE,(AND(AQ2026,AH2026,NOT(AI2025))))</f>
        <v/>
      </c>
      <c r="AJ2026" s="116">
        <f>(b*f_cd/L2026)*(a_1/2*J2026^2+a_2/3*J2026^3+a_3/4*J2026^4+a_4/5*J2026^5+a_5/6*J2026^6)+SUM(Q2026:R2026)</f>
        <v/>
      </c>
      <c r="AK2026">
        <f>AJ2026*(K2026-y+e)</f>
        <v/>
      </c>
      <c r="AL2026" s="118">
        <f>(b*f_cd/(L2026^2))*(a_1/3*J2026^3+a_2/4*J2026^4+a_3/5*J2026^5+a_4/6*J2026^6+a_5/7*J2026^7)+SUM(S2026:T2026)-AK2026</f>
        <v/>
      </c>
      <c r="AM2026" s="114">
        <f>AL2026&gt;0</f>
        <v/>
      </c>
      <c r="AN2026" s="115">
        <f>IF(A2026=1,FALSE,(AND(AQ2026,AM2026,NOT(AN2025))))</f>
        <v/>
      </c>
      <c r="AO2026">
        <f>IF(D2026=1,AND(AH2026,NOT(AI2026)),AND(AM2026,NOT(AN2026)))</f>
        <v/>
      </c>
      <c r="AP2026" s="119">
        <f>IF(D2026=1,AI2026,AN2026)</f>
        <v/>
      </c>
      <c r="AQ2026" s="125">
        <f>ABS(E2026)&lt;$AQ$2</f>
        <v/>
      </c>
      <c r="AS2026">
        <f>IF(AP2026,MAX(AS$3:AS2024)+1,"")</f>
        <v/>
      </c>
    </row>
    <row r="2027">
      <c r="A2027" t="n">
        <v>1937</v>
      </c>
      <c r="B2027" s="131">
        <f>IF(A2027=1,0,IF(AP2027,0.1*ε_cu1cd,0))</f>
        <v/>
      </c>
      <c r="C2027" s="131">
        <f>IF(A2027=1,0.1*ε_cu1cd,C2026+B2026)</f>
        <v/>
      </c>
      <c r="D2027" s="113">
        <f>IF('Нормальний переріз'!$D$68&gt;0,1,2)</f>
        <v/>
      </c>
      <c r="E2027" s="144">
        <f>IF(D2027=1,F2027,G2027)</f>
        <v/>
      </c>
      <c r="F2027" s="124">
        <f>IF(AI2026,0.11*ε_cu1cd,IF(AH2026,F2026*0.01,F2026))</f>
        <v/>
      </c>
      <c r="G2027" s="124">
        <f>IF(AP2026,-0.1*ε_cu1cd,IF(AM2026,G2026*0.01,G2026))</f>
        <v/>
      </c>
      <c r="H2027" s="113">
        <f>IF(A2027=1,E2027,IF(AO2026,H2026-E2026+E2027,IF(AP2026,0.8*H2026,H2026+E2027)))</f>
        <v/>
      </c>
      <c r="I2027" s="169">
        <f>(C2027-H2027)/h</f>
        <v/>
      </c>
      <c r="J2027">
        <f>C2027/(ε_c1cd)</f>
        <v/>
      </c>
      <c r="K2027">
        <f>C2027/I2027</f>
        <v/>
      </c>
      <c r="L2027" s="131">
        <f>I2027/(ε_c1cd)</f>
        <v/>
      </c>
      <c r="M2027">
        <f>I2027*(K2027-Z_s1)</f>
        <v/>
      </c>
      <c r="N2027">
        <f>I2027*(K2027-Z_s2)</f>
        <v/>
      </c>
      <c r="O2027">
        <f>E_s*M2027</f>
        <v/>
      </c>
      <c r="P2027">
        <f>E_s*N2027</f>
        <v/>
      </c>
      <c r="Q2027">
        <f>O2027*A_s1</f>
        <v/>
      </c>
      <c r="R2027">
        <f>P2027*A_s2</f>
        <v/>
      </c>
      <c r="S2027">
        <f>Q2027*($K2027-Z_s1)</f>
        <v/>
      </c>
      <c r="T2027">
        <f>R2027*($K2027-Z_s2)</f>
        <v/>
      </c>
      <c r="U2027">
        <f>(INDIRECT("a_"&amp;U$2)/(U$2+1))*(($C2027^(U$2+1)-$H2027^(U$2+1))/(ε_c1cd^(U$2+1)))</f>
        <v/>
      </c>
      <c r="V2027">
        <f>(INDIRECT("a_"&amp;V$2)/(V$2+1))*(($C2027^(V$2+1)-$H2027^(V$2+1))/(ε_c1cd^(V$2+1)))</f>
        <v/>
      </c>
      <c r="W2027">
        <f>(INDIRECT("a_"&amp;W$2)/(W$2+1))*(($C2027^(W$2+1)-$H2027^(W$2+1))/(ε_c1cd^(W$2+1)))</f>
        <v/>
      </c>
      <c r="X2027">
        <f>(INDIRECT("a_"&amp;X$2)/(X$2+1))*(($C2027^(X$2+1)-$H2027^(X$2+1))/(ε_c1cd^(X$2+1)))</f>
        <v/>
      </c>
      <c r="Y2027">
        <f>(INDIRECT("a_"&amp;Y$2)/(Y$2+1))*(($C2027^(Y$2+1)-$H2027^(Y$2+1))/(ε_c1cd^(Y$2+1)))</f>
        <v/>
      </c>
      <c r="Z2027">
        <f>(INDIRECT("a_"&amp;Z$2)/(Z$2+2))*(($C2027^(Z$2+2)-$H2027^(Z$2+2))/(ε_c1cd^(Z$2+2)))</f>
        <v/>
      </c>
      <c r="AA2027">
        <f>(INDIRECT("a_"&amp;AA$2)/(AA$2+2))*(($C2027^(AA$2+2)-$H2027^(AA$2+2))/(ε_c1cd^(AA$2+2)))</f>
        <v/>
      </c>
      <c r="AB2027">
        <f>(INDIRECT("a_"&amp;AB$2)/(AB$2+2))*(($C2027^(AB$2+2)-$H2027^(AB$2+2))/(ε_c1cd^(AB$2+2)))</f>
        <v/>
      </c>
      <c r="AC2027">
        <f>(INDIRECT("a_"&amp;AC$2)/(AC$2+2))*(($C2027^(AC$2+2)-$H2027^(AC$2+2))/(ε_c1cd^(AC$2+2)))</f>
        <v/>
      </c>
      <c r="AD2027">
        <f>(INDIRECT("a_"&amp;AD$2)/(AD$2+2))*(($C2027^(AD$2+2)-$H2027^(AD$2+2))/(ε_c1cd^(AD$2+2)))</f>
        <v/>
      </c>
      <c r="AE2027" s="111">
        <f>(b*f_cd/L2027)*SUM(U2027:Y2027)+SUM(Q2027:R2027)</f>
        <v/>
      </c>
      <c r="AF2027" s="112">
        <f>AE2027*(K2027-y+e)</f>
        <v/>
      </c>
      <c r="AG2027" s="113">
        <f>(b*f_cd/(L2027^2))*SUM(Z2027:AD2027)+SUM(S2027:T2027)-AF2027</f>
        <v/>
      </c>
      <c r="AH2027" s="114">
        <f>AG2027&lt;0</f>
        <v/>
      </c>
      <c r="AI2027" s="115">
        <f>IF(A2027=1,FALSE,(AND(AQ2027,AH2027,NOT(AI2026))))</f>
        <v/>
      </c>
      <c r="AJ2027" s="116">
        <f>(b*f_cd/L2027)*(a_1/2*J2027^2+a_2/3*J2027^3+a_3/4*J2027^4+a_4/5*J2027^5+a_5/6*J2027^6)+SUM(Q2027:R2027)</f>
        <v/>
      </c>
      <c r="AK2027">
        <f>AJ2027*(K2027-y+e)</f>
        <v/>
      </c>
      <c r="AL2027" s="118">
        <f>(b*f_cd/(L2027^2))*(a_1/3*J2027^3+a_2/4*J2027^4+a_3/5*J2027^5+a_4/6*J2027^6+a_5/7*J2027^7)+SUM(S2027:T2027)-AK2027</f>
        <v/>
      </c>
      <c r="AM2027" s="114">
        <f>AL2027&gt;0</f>
        <v/>
      </c>
      <c r="AN2027" s="115">
        <f>IF(A2027=1,FALSE,(AND(AQ2027,AM2027,NOT(AN2026))))</f>
        <v/>
      </c>
      <c r="AO2027">
        <f>IF(D2027=1,AND(AH2027,NOT(AI2027)),AND(AM2027,NOT(AN2027)))</f>
        <v/>
      </c>
      <c r="AP2027" s="119">
        <f>IF(D2027=1,AI2027,AN2027)</f>
        <v/>
      </c>
      <c r="AQ2027" s="125">
        <f>ABS(E2027)&lt;$AQ$2</f>
        <v/>
      </c>
      <c r="AS2027">
        <f>IF(AP2027,MAX(AS$3:AS2025)+1,"")</f>
        <v/>
      </c>
    </row>
    <row r="2028">
      <c r="A2028" t="n">
        <v>1938</v>
      </c>
      <c r="B2028" s="131">
        <f>IF(A2028=1,0,IF(AP2028,0.1*ε_cu1cd,0))</f>
        <v/>
      </c>
      <c r="C2028" s="131">
        <f>IF(A2028=1,0.1*ε_cu1cd,C2027+B2027)</f>
        <v/>
      </c>
      <c r="D2028" s="113">
        <f>IF('Нормальний переріз'!$D$68&gt;0,1,2)</f>
        <v/>
      </c>
      <c r="E2028" s="144">
        <f>IF(D2028=1,F2028,G2028)</f>
        <v/>
      </c>
      <c r="F2028" s="124">
        <f>IF(AI2027,0.11*ε_cu1cd,IF(AH2027,F2027*0.01,F2027))</f>
        <v/>
      </c>
      <c r="G2028" s="124">
        <f>IF(AP2027,-0.1*ε_cu1cd,IF(AM2027,G2027*0.01,G2027))</f>
        <v/>
      </c>
      <c r="H2028" s="113">
        <f>IF(A2028=1,E2028,IF(AO2027,H2027-E2027+E2028,IF(AP2027,0.8*H2027,H2027+E2028)))</f>
        <v/>
      </c>
      <c r="I2028" s="169">
        <f>(C2028-H2028)/h</f>
        <v/>
      </c>
      <c r="J2028">
        <f>C2028/(ε_c1cd)</f>
        <v/>
      </c>
      <c r="K2028">
        <f>C2028/I2028</f>
        <v/>
      </c>
      <c r="L2028" s="131">
        <f>I2028/(ε_c1cd)</f>
        <v/>
      </c>
      <c r="M2028">
        <f>I2028*(K2028-Z_s1)</f>
        <v/>
      </c>
      <c r="N2028">
        <f>I2028*(K2028-Z_s2)</f>
        <v/>
      </c>
      <c r="O2028">
        <f>E_s*M2028</f>
        <v/>
      </c>
      <c r="P2028">
        <f>E_s*N2028</f>
        <v/>
      </c>
      <c r="Q2028">
        <f>O2028*A_s1</f>
        <v/>
      </c>
      <c r="R2028">
        <f>P2028*A_s2</f>
        <v/>
      </c>
      <c r="S2028">
        <f>Q2028*($K2028-Z_s1)</f>
        <v/>
      </c>
      <c r="T2028">
        <f>R2028*($K2028-Z_s2)</f>
        <v/>
      </c>
      <c r="U2028">
        <f>(INDIRECT("a_"&amp;U$2)/(U$2+1))*(($C2028^(U$2+1)-$H2028^(U$2+1))/(ε_c1cd^(U$2+1)))</f>
        <v/>
      </c>
      <c r="V2028">
        <f>(INDIRECT("a_"&amp;V$2)/(V$2+1))*(($C2028^(V$2+1)-$H2028^(V$2+1))/(ε_c1cd^(V$2+1)))</f>
        <v/>
      </c>
      <c r="W2028">
        <f>(INDIRECT("a_"&amp;W$2)/(W$2+1))*(($C2028^(W$2+1)-$H2028^(W$2+1))/(ε_c1cd^(W$2+1)))</f>
        <v/>
      </c>
      <c r="X2028">
        <f>(INDIRECT("a_"&amp;X$2)/(X$2+1))*(($C2028^(X$2+1)-$H2028^(X$2+1))/(ε_c1cd^(X$2+1)))</f>
        <v/>
      </c>
      <c r="Y2028">
        <f>(INDIRECT("a_"&amp;Y$2)/(Y$2+1))*(($C2028^(Y$2+1)-$H2028^(Y$2+1))/(ε_c1cd^(Y$2+1)))</f>
        <v/>
      </c>
      <c r="Z2028">
        <f>(INDIRECT("a_"&amp;Z$2)/(Z$2+2))*(($C2028^(Z$2+2)-$H2028^(Z$2+2))/(ε_c1cd^(Z$2+2)))</f>
        <v/>
      </c>
      <c r="AA2028">
        <f>(INDIRECT("a_"&amp;AA$2)/(AA$2+2))*(($C2028^(AA$2+2)-$H2028^(AA$2+2))/(ε_c1cd^(AA$2+2)))</f>
        <v/>
      </c>
      <c r="AB2028">
        <f>(INDIRECT("a_"&amp;AB$2)/(AB$2+2))*(($C2028^(AB$2+2)-$H2028^(AB$2+2))/(ε_c1cd^(AB$2+2)))</f>
        <v/>
      </c>
      <c r="AC2028">
        <f>(INDIRECT("a_"&amp;AC$2)/(AC$2+2))*(($C2028^(AC$2+2)-$H2028^(AC$2+2))/(ε_c1cd^(AC$2+2)))</f>
        <v/>
      </c>
      <c r="AD2028">
        <f>(INDIRECT("a_"&amp;AD$2)/(AD$2+2))*(($C2028^(AD$2+2)-$H2028^(AD$2+2))/(ε_c1cd^(AD$2+2)))</f>
        <v/>
      </c>
      <c r="AE2028" s="111">
        <f>(b*f_cd/L2028)*SUM(U2028:Y2028)+SUM(Q2028:R2028)</f>
        <v/>
      </c>
      <c r="AF2028" s="112">
        <f>AE2028*(K2028-y+e)</f>
        <v/>
      </c>
      <c r="AG2028" s="113">
        <f>(b*f_cd/(L2028^2))*SUM(Z2028:AD2028)+SUM(S2028:T2028)-AF2028</f>
        <v/>
      </c>
      <c r="AH2028" s="114">
        <f>AG2028&lt;0</f>
        <v/>
      </c>
      <c r="AI2028" s="115">
        <f>IF(A2028=1,FALSE,(AND(AQ2028,AH2028,NOT(AI2027))))</f>
        <v/>
      </c>
      <c r="AJ2028" s="116">
        <f>(b*f_cd/L2028)*(a_1/2*J2028^2+a_2/3*J2028^3+a_3/4*J2028^4+a_4/5*J2028^5+a_5/6*J2028^6)+SUM(Q2028:R2028)</f>
        <v/>
      </c>
      <c r="AK2028">
        <f>AJ2028*(K2028-y+e)</f>
        <v/>
      </c>
      <c r="AL2028" s="118">
        <f>(b*f_cd/(L2028^2))*(a_1/3*J2028^3+a_2/4*J2028^4+a_3/5*J2028^5+a_4/6*J2028^6+a_5/7*J2028^7)+SUM(S2028:T2028)-AK2028</f>
        <v/>
      </c>
      <c r="AM2028" s="114">
        <f>AL2028&gt;0</f>
        <v/>
      </c>
      <c r="AN2028" s="115">
        <f>IF(A2028=1,FALSE,(AND(AQ2028,AM2028,NOT(AN2027))))</f>
        <v/>
      </c>
      <c r="AO2028">
        <f>IF(D2028=1,AND(AH2028,NOT(AI2028)),AND(AM2028,NOT(AN2028)))</f>
        <v/>
      </c>
      <c r="AP2028" s="119">
        <f>IF(D2028=1,AI2028,AN2028)</f>
        <v/>
      </c>
      <c r="AQ2028" s="125">
        <f>ABS(E2028)&lt;$AQ$2</f>
        <v/>
      </c>
      <c r="AS2028">
        <f>IF(AP2028,MAX(AS$3:AS2026)+1,"")</f>
        <v/>
      </c>
    </row>
    <row r="2029">
      <c r="A2029" t="n">
        <v>1939</v>
      </c>
      <c r="B2029" s="131">
        <f>IF(A2029=1,0,IF(AP2029,0.1*ε_cu1cd,0))</f>
        <v/>
      </c>
      <c r="C2029" s="131">
        <f>IF(A2029=1,0.1*ε_cu1cd,C2028+B2028)</f>
        <v/>
      </c>
      <c r="D2029" s="113">
        <f>IF('Нормальний переріз'!$D$68&gt;0,1,2)</f>
        <v/>
      </c>
      <c r="E2029" s="144">
        <f>IF(D2029=1,F2029,G2029)</f>
        <v/>
      </c>
      <c r="F2029" s="124">
        <f>IF(AI2028,0.11*ε_cu1cd,IF(AH2028,F2028*0.01,F2028))</f>
        <v/>
      </c>
      <c r="G2029" s="124">
        <f>IF(AP2028,-0.1*ε_cu1cd,IF(AM2028,G2028*0.01,G2028))</f>
        <v/>
      </c>
      <c r="H2029" s="113">
        <f>IF(A2029=1,E2029,IF(AO2028,H2028-E2028+E2029,IF(AP2028,0.8*H2028,H2028+E2029)))</f>
        <v/>
      </c>
      <c r="I2029" s="169">
        <f>(C2029-H2029)/h</f>
        <v/>
      </c>
      <c r="J2029">
        <f>C2029/(ε_c1cd)</f>
        <v/>
      </c>
      <c r="K2029">
        <f>C2029/I2029</f>
        <v/>
      </c>
      <c r="L2029" s="131">
        <f>I2029/(ε_c1cd)</f>
        <v/>
      </c>
      <c r="M2029">
        <f>I2029*(K2029-Z_s1)</f>
        <v/>
      </c>
      <c r="N2029">
        <f>I2029*(K2029-Z_s2)</f>
        <v/>
      </c>
      <c r="O2029">
        <f>E_s*M2029</f>
        <v/>
      </c>
      <c r="P2029">
        <f>E_s*N2029</f>
        <v/>
      </c>
      <c r="Q2029">
        <f>O2029*A_s1</f>
        <v/>
      </c>
      <c r="R2029">
        <f>P2029*A_s2</f>
        <v/>
      </c>
      <c r="S2029">
        <f>Q2029*($K2029-Z_s1)</f>
        <v/>
      </c>
      <c r="T2029">
        <f>R2029*($K2029-Z_s2)</f>
        <v/>
      </c>
      <c r="U2029">
        <f>(INDIRECT("a_"&amp;U$2)/(U$2+1))*(($C2029^(U$2+1)-$H2029^(U$2+1))/(ε_c1cd^(U$2+1)))</f>
        <v/>
      </c>
      <c r="V2029">
        <f>(INDIRECT("a_"&amp;V$2)/(V$2+1))*(($C2029^(V$2+1)-$H2029^(V$2+1))/(ε_c1cd^(V$2+1)))</f>
        <v/>
      </c>
      <c r="W2029">
        <f>(INDIRECT("a_"&amp;W$2)/(W$2+1))*(($C2029^(W$2+1)-$H2029^(W$2+1))/(ε_c1cd^(W$2+1)))</f>
        <v/>
      </c>
      <c r="X2029">
        <f>(INDIRECT("a_"&amp;X$2)/(X$2+1))*(($C2029^(X$2+1)-$H2029^(X$2+1))/(ε_c1cd^(X$2+1)))</f>
        <v/>
      </c>
      <c r="Y2029">
        <f>(INDIRECT("a_"&amp;Y$2)/(Y$2+1))*(($C2029^(Y$2+1)-$H2029^(Y$2+1))/(ε_c1cd^(Y$2+1)))</f>
        <v/>
      </c>
      <c r="Z2029">
        <f>(INDIRECT("a_"&amp;Z$2)/(Z$2+2))*(($C2029^(Z$2+2)-$H2029^(Z$2+2))/(ε_c1cd^(Z$2+2)))</f>
        <v/>
      </c>
      <c r="AA2029">
        <f>(INDIRECT("a_"&amp;AA$2)/(AA$2+2))*(($C2029^(AA$2+2)-$H2029^(AA$2+2))/(ε_c1cd^(AA$2+2)))</f>
        <v/>
      </c>
      <c r="AB2029">
        <f>(INDIRECT("a_"&amp;AB$2)/(AB$2+2))*(($C2029^(AB$2+2)-$H2029^(AB$2+2))/(ε_c1cd^(AB$2+2)))</f>
        <v/>
      </c>
      <c r="AC2029">
        <f>(INDIRECT("a_"&amp;AC$2)/(AC$2+2))*(($C2029^(AC$2+2)-$H2029^(AC$2+2))/(ε_c1cd^(AC$2+2)))</f>
        <v/>
      </c>
      <c r="AD2029">
        <f>(INDIRECT("a_"&amp;AD$2)/(AD$2+2))*(($C2029^(AD$2+2)-$H2029^(AD$2+2))/(ε_c1cd^(AD$2+2)))</f>
        <v/>
      </c>
      <c r="AE2029" s="111">
        <f>(b*f_cd/L2029)*SUM(U2029:Y2029)+SUM(Q2029:R2029)</f>
        <v/>
      </c>
      <c r="AF2029" s="112">
        <f>AE2029*(K2029-y+e)</f>
        <v/>
      </c>
      <c r="AG2029" s="113">
        <f>(b*f_cd/(L2029^2))*SUM(Z2029:AD2029)+SUM(S2029:T2029)-AF2029</f>
        <v/>
      </c>
      <c r="AH2029" s="114">
        <f>AG2029&lt;0</f>
        <v/>
      </c>
      <c r="AI2029" s="115">
        <f>IF(A2029=1,FALSE,(AND(AQ2029,AH2029,NOT(AI2028))))</f>
        <v/>
      </c>
      <c r="AJ2029" s="116">
        <f>(b*f_cd/L2029)*(a_1/2*J2029^2+a_2/3*J2029^3+a_3/4*J2029^4+a_4/5*J2029^5+a_5/6*J2029^6)+SUM(Q2029:R2029)</f>
        <v/>
      </c>
      <c r="AK2029">
        <f>AJ2029*(K2029-y+e)</f>
        <v/>
      </c>
      <c r="AL2029" s="118">
        <f>(b*f_cd/(L2029^2))*(a_1/3*J2029^3+a_2/4*J2029^4+a_3/5*J2029^5+a_4/6*J2029^6+a_5/7*J2029^7)+SUM(S2029:T2029)-AK2029</f>
        <v/>
      </c>
      <c r="AM2029" s="114">
        <f>AL2029&gt;0</f>
        <v/>
      </c>
      <c r="AN2029" s="115">
        <f>IF(A2029=1,FALSE,(AND(AQ2029,AM2029,NOT(AN2028))))</f>
        <v/>
      </c>
      <c r="AO2029">
        <f>IF(D2029=1,AND(AH2029,NOT(AI2029)),AND(AM2029,NOT(AN2029)))</f>
        <v/>
      </c>
      <c r="AP2029" s="119">
        <f>IF(D2029=1,AI2029,AN2029)</f>
        <v/>
      </c>
      <c r="AQ2029" s="125">
        <f>ABS(E2029)&lt;$AQ$2</f>
        <v/>
      </c>
      <c r="AS2029">
        <f>IF(AP2029,MAX(AS$3:AS2027)+1,"")</f>
        <v/>
      </c>
    </row>
    <row r="2030">
      <c r="A2030" t="n">
        <v>1940</v>
      </c>
      <c r="B2030" s="131">
        <f>IF(A2030=1,0,IF(AP2030,0.1*ε_cu1cd,0))</f>
        <v/>
      </c>
      <c r="C2030" s="131">
        <f>IF(A2030=1,0.1*ε_cu1cd,C2029+B2029)</f>
        <v/>
      </c>
      <c r="D2030" s="113">
        <f>IF('Нормальний переріз'!$D$68&gt;0,1,2)</f>
        <v/>
      </c>
      <c r="E2030" s="144">
        <f>IF(D2030=1,F2030,G2030)</f>
        <v/>
      </c>
      <c r="F2030" s="124">
        <f>IF(AI2029,0.11*ε_cu1cd,IF(AH2029,F2029*0.01,F2029))</f>
        <v/>
      </c>
      <c r="G2030" s="124">
        <f>IF(AP2029,-0.1*ε_cu1cd,IF(AM2029,G2029*0.01,G2029))</f>
        <v/>
      </c>
      <c r="H2030" s="113">
        <f>IF(A2030=1,E2030,IF(AO2029,H2029-E2029+E2030,IF(AP2029,0.8*H2029,H2029+E2030)))</f>
        <v/>
      </c>
      <c r="I2030" s="169">
        <f>(C2030-H2030)/h</f>
        <v/>
      </c>
      <c r="J2030">
        <f>C2030/(ε_c1cd)</f>
        <v/>
      </c>
      <c r="K2030">
        <f>C2030/I2030</f>
        <v/>
      </c>
      <c r="L2030" s="131">
        <f>I2030/(ε_c1cd)</f>
        <v/>
      </c>
      <c r="M2030">
        <f>I2030*(K2030-Z_s1)</f>
        <v/>
      </c>
      <c r="N2030">
        <f>I2030*(K2030-Z_s2)</f>
        <v/>
      </c>
      <c r="O2030">
        <f>E_s*M2030</f>
        <v/>
      </c>
      <c r="P2030">
        <f>E_s*N2030</f>
        <v/>
      </c>
      <c r="Q2030">
        <f>O2030*A_s1</f>
        <v/>
      </c>
      <c r="R2030">
        <f>P2030*A_s2</f>
        <v/>
      </c>
      <c r="S2030">
        <f>Q2030*($K2030-Z_s1)</f>
        <v/>
      </c>
      <c r="T2030">
        <f>R2030*($K2030-Z_s2)</f>
        <v/>
      </c>
      <c r="U2030">
        <f>(INDIRECT("a_"&amp;U$2)/(U$2+1))*(($C2030^(U$2+1)-$H2030^(U$2+1))/(ε_c1cd^(U$2+1)))</f>
        <v/>
      </c>
      <c r="V2030">
        <f>(INDIRECT("a_"&amp;V$2)/(V$2+1))*(($C2030^(V$2+1)-$H2030^(V$2+1))/(ε_c1cd^(V$2+1)))</f>
        <v/>
      </c>
      <c r="W2030">
        <f>(INDIRECT("a_"&amp;W$2)/(W$2+1))*(($C2030^(W$2+1)-$H2030^(W$2+1))/(ε_c1cd^(W$2+1)))</f>
        <v/>
      </c>
      <c r="X2030">
        <f>(INDIRECT("a_"&amp;X$2)/(X$2+1))*(($C2030^(X$2+1)-$H2030^(X$2+1))/(ε_c1cd^(X$2+1)))</f>
        <v/>
      </c>
      <c r="Y2030">
        <f>(INDIRECT("a_"&amp;Y$2)/(Y$2+1))*(($C2030^(Y$2+1)-$H2030^(Y$2+1))/(ε_c1cd^(Y$2+1)))</f>
        <v/>
      </c>
      <c r="Z2030">
        <f>(INDIRECT("a_"&amp;Z$2)/(Z$2+2))*(($C2030^(Z$2+2)-$H2030^(Z$2+2))/(ε_c1cd^(Z$2+2)))</f>
        <v/>
      </c>
      <c r="AA2030">
        <f>(INDIRECT("a_"&amp;AA$2)/(AA$2+2))*(($C2030^(AA$2+2)-$H2030^(AA$2+2))/(ε_c1cd^(AA$2+2)))</f>
        <v/>
      </c>
      <c r="AB2030">
        <f>(INDIRECT("a_"&amp;AB$2)/(AB$2+2))*(($C2030^(AB$2+2)-$H2030^(AB$2+2))/(ε_c1cd^(AB$2+2)))</f>
        <v/>
      </c>
      <c r="AC2030">
        <f>(INDIRECT("a_"&amp;AC$2)/(AC$2+2))*(($C2030^(AC$2+2)-$H2030^(AC$2+2))/(ε_c1cd^(AC$2+2)))</f>
        <v/>
      </c>
      <c r="AD2030">
        <f>(INDIRECT("a_"&amp;AD$2)/(AD$2+2))*(($C2030^(AD$2+2)-$H2030^(AD$2+2))/(ε_c1cd^(AD$2+2)))</f>
        <v/>
      </c>
      <c r="AE2030" s="111">
        <f>(b*f_cd/L2030)*SUM(U2030:Y2030)+SUM(Q2030:R2030)</f>
        <v/>
      </c>
      <c r="AF2030" s="112">
        <f>AE2030*(K2030-y+e)</f>
        <v/>
      </c>
      <c r="AG2030" s="113">
        <f>(b*f_cd/(L2030^2))*SUM(Z2030:AD2030)+SUM(S2030:T2030)-AF2030</f>
        <v/>
      </c>
      <c r="AH2030" s="114">
        <f>AG2030&lt;0</f>
        <v/>
      </c>
      <c r="AI2030" s="115">
        <f>IF(A2030=1,FALSE,(AND(AQ2030,AH2030,NOT(AI2029))))</f>
        <v/>
      </c>
      <c r="AJ2030" s="116">
        <f>(b*f_cd/L2030)*(a_1/2*J2030^2+a_2/3*J2030^3+a_3/4*J2030^4+a_4/5*J2030^5+a_5/6*J2030^6)+SUM(Q2030:R2030)</f>
        <v/>
      </c>
      <c r="AK2030">
        <f>AJ2030*(K2030-y+e)</f>
        <v/>
      </c>
      <c r="AL2030" s="118">
        <f>(b*f_cd/(L2030^2))*(a_1/3*J2030^3+a_2/4*J2030^4+a_3/5*J2030^5+a_4/6*J2030^6+a_5/7*J2030^7)+SUM(S2030:T2030)-AK2030</f>
        <v/>
      </c>
      <c r="AM2030" s="114">
        <f>AL2030&gt;0</f>
        <v/>
      </c>
      <c r="AN2030" s="115">
        <f>IF(A2030=1,FALSE,(AND(AQ2030,AM2030,NOT(AN2029))))</f>
        <v/>
      </c>
      <c r="AO2030">
        <f>IF(D2030=1,AND(AH2030,NOT(AI2030)),AND(AM2030,NOT(AN2030)))</f>
        <v/>
      </c>
      <c r="AP2030" s="119">
        <f>IF(D2030=1,AI2030,AN2030)</f>
        <v/>
      </c>
      <c r="AQ2030" s="125">
        <f>ABS(E2030)&lt;$AQ$2</f>
        <v/>
      </c>
      <c r="AS2030">
        <f>IF(AP2030,MAX(AS$3:AS2028)+1,"")</f>
        <v/>
      </c>
    </row>
    <row r="2031">
      <c r="A2031" t="n">
        <v>1941</v>
      </c>
      <c r="B2031" s="131">
        <f>IF(A2031=1,0,IF(AP2031,0.1*ε_cu1cd,0))</f>
        <v/>
      </c>
      <c r="C2031" s="131">
        <f>IF(A2031=1,0.1*ε_cu1cd,C2030+B2030)</f>
        <v/>
      </c>
      <c r="D2031" s="113">
        <f>IF('Нормальний переріз'!$D$68&gt;0,1,2)</f>
        <v/>
      </c>
      <c r="E2031" s="144">
        <f>IF(D2031=1,F2031,G2031)</f>
        <v/>
      </c>
      <c r="F2031" s="124">
        <f>IF(AI2030,0.11*ε_cu1cd,IF(AH2030,F2030*0.01,F2030))</f>
        <v/>
      </c>
      <c r="G2031" s="124">
        <f>IF(AP2030,-0.1*ε_cu1cd,IF(AM2030,G2030*0.01,G2030))</f>
        <v/>
      </c>
      <c r="H2031" s="113">
        <f>IF(A2031=1,E2031,IF(AO2030,H2030-E2030+E2031,IF(AP2030,0.8*H2030,H2030+E2031)))</f>
        <v/>
      </c>
      <c r="I2031" s="169">
        <f>(C2031-H2031)/h</f>
        <v/>
      </c>
      <c r="J2031">
        <f>C2031/(ε_c1cd)</f>
        <v/>
      </c>
      <c r="K2031">
        <f>C2031/I2031</f>
        <v/>
      </c>
      <c r="L2031" s="131">
        <f>I2031/(ε_c1cd)</f>
        <v/>
      </c>
      <c r="M2031">
        <f>I2031*(K2031-Z_s1)</f>
        <v/>
      </c>
      <c r="N2031">
        <f>I2031*(K2031-Z_s2)</f>
        <v/>
      </c>
      <c r="O2031">
        <f>E_s*M2031</f>
        <v/>
      </c>
      <c r="P2031">
        <f>E_s*N2031</f>
        <v/>
      </c>
      <c r="Q2031">
        <f>O2031*A_s1</f>
        <v/>
      </c>
      <c r="R2031">
        <f>P2031*A_s2</f>
        <v/>
      </c>
      <c r="S2031">
        <f>Q2031*($K2031-Z_s1)</f>
        <v/>
      </c>
      <c r="T2031">
        <f>R2031*($K2031-Z_s2)</f>
        <v/>
      </c>
      <c r="U2031">
        <f>(INDIRECT("a_"&amp;U$2)/(U$2+1))*(($C2031^(U$2+1)-$H2031^(U$2+1))/(ε_c1cd^(U$2+1)))</f>
        <v/>
      </c>
      <c r="V2031">
        <f>(INDIRECT("a_"&amp;V$2)/(V$2+1))*(($C2031^(V$2+1)-$H2031^(V$2+1))/(ε_c1cd^(V$2+1)))</f>
        <v/>
      </c>
      <c r="W2031">
        <f>(INDIRECT("a_"&amp;W$2)/(W$2+1))*(($C2031^(W$2+1)-$H2031^(W$2+1))/(ε_c1cd^(W$2+1)))</f>
        <v/>
      </c>
      <c r="X2031">
        <f>(INDIRECT("a_"&amp;X$2)/(X$2+1))*(($C2031^(X$2+1)-$H2031^(X$2+1))/(ε_c1cd^(X$2+1)))</f>
        <v/>
      </c>
      <c r="Y2031">
        <f>(INDIRECT("a_"&amp;Y$2)/(Y$2+1))*(($C2031^(Y$2+1)-$H2031^(Y$2+1))/(ε_c1cd^(Y$2+1)))</f>
        <v/>
      </c>
      <c r="Z2031">
        <f>(INDIRECT("a_"&amp;Z$2)/(Z$2+2))*(($C2031^(Z$2+2)-$H2031^(Z$2+2))/(ε_c1cd^(Z$2+2)))</f>
        <v/>
      </c>
      <c r="AA2031">
        <f>(INDIRECT("a_"&amp;AA$2)/(AA$2+2))*(($C2031^(AA$2+2)-$H2031^(AA$2+2))/(ε_c1cd^(AA$2+2)))</f>
        <v/>
      </c>
      <c r="AB2031">
        <f>(INDIRECT("a_"&amp;AB$2)/(AB$2+2))*(($C2031^(AB$2+2)-$H2031^(AB$2+2))/(ε_c1cd^(AB$2+2)))</f>
        <v/>
      </c>
      <c r="AC2031">
        <f>(INDIRECT("a_"&amp;AC$2)/(AC$2+2))*(($C2031^(AC$2+2)-$H2031^(AC$2+2))/(ε_c1cd^(AC$2+2)))</f>
        <v/>
      </c>
      <c r="AD2031">
        <f>(INDIRECT("a_"&amp;AD$2)/(AD$2+2))*(($C2031^(AD$2+2)-$H2031^(AD$2+2))/(ε_c1cd^(AD$2+2)))</f>
        <v/>
      </c>
      <c r="AE2031" s="111">
        <f>(b*f_cd/L2031)*SUM(U2031:Y2031)+SUM(Q2031:R2031)</f>
        <v/>
      </c>
      <c r="AF2031" s="112">
        <f>AE2031*(K2031-y+e)</f>
        <v/>
      </c>
      <c r="AG2031" s="113">
        <f>(b*f_cd/(L2031^2))*SUM(Z2031:AD2031)+SUM(S2031:T2031)-AF2031</f>
        <v/>
      </c>
      <c r="AH2031" s="114">
        <f>AG2031&lt;0</f>
        <v/>
      </c>
      <c r="AI2031" s="115">
        <f>IF(A2031=1,FALSE,(AND(AQ2031,AH2031,NOT(AI2030))))</f>
        <v/>
      </c>
      <c r="AJ2031" s="116">
        <f>(b*f_cd/L2031)*(a_1/2*J2031^2+a_2/3*J2031^3+a_3/4*J2031^4+a_4/5*J2031^5+a_5/6*J2031^6)+SUM(Q2031:R2031)</f>
        <v/>
      </c>
      <c r="AK2031">
        <f>AJ2031*(K2031-y+e)</f>
        <v/>
      </c>
      <c r="AL2031" s="118">
        <f>(b*f_cd/(L2031^2))*(a_1/3*J2031^3+a_2/4*J2031^4+a_3/5*J2031^5+a_4/6*J2031^6+a_5/7*J2031^7)+SUM(S2031:T2031)-AK2031</f>
        <v/>
      </c>
      <c r="AM2031" s="114">
        <f>AL2031&gt;0</f>
        <v/>
      </c>
      <c r="AN2031" s="115">
        <f>IF(A2031=1,FALSE,(AND(AQ2031,AM2031,NOT(AN2030))))</f>
        <v/>
      </c>
      <c r="AO2031">
        <f>IF(D2031=1,AND(AH2031,NOT(AI2031)),AND(AM2031,NOT(AN2031)))</f>
        <v/>
      </c>
      <c r="AP2031" s="119">
        <f>IF(D2031=1,AI2031,AN2031)</f>
        <v/>
      </c>
      <c r="AQ2031" s="125">
        <f>ABS(E2031)&lt;$AQ$2</f>
        <v/>
      </c>
      <c r="AS2031">
        <f>IF(AP2031,MAX(AS$3:AS2029)+1,"")</f>
        <v/>
      </c>
    </row>
    <row r="2032">
      <c r="A2032" t="n">
        <v>1942</v>
      </c>
      <c r="B2032" s="131">
        <f>IF(A2032=1,0,IF(AP2032,0.1*ε_cu1cd,0))</f>
        <v/>
      </c>
      <c r="C2032" s="131">
        <f>IF(A2032=1,0.1*ε_cu1cd,C2031+B2031)</f>
        <v/>
      </c>
      <c r="D2032" s="113">
        <f>IF('Нормальний переріз'!$D$68&gt;0,1,2)</f>
        <v/>
      </c>
      <c r="E2032" s="144">
        <f>IF(D2032=1,F2032,G2032)</f>
        <v/>
      </c>
      <c r="F2032" s="124">
        <f>IF(AI2031,0.11*ε_cu1cd,IF(AH2031,F2031*0.01,F2031))</f>
        <v/>
      </c>
      <c r="G2032" s="124">
        <f>IF(AP2031,-0.1*ε_cu1cd,IF(AM2031,G2031*0.01,G2031))</f>
        <v/>
      </c>
      <c r="H2032" s="113">
        <f>IF(A2032=1,E2032,IF(AO2031,H2031-E2031+E2032,IF(AP2031,0.8*H2031,H2031+E2032)))</f>
        <v/>
      </c>
      <c r="I2032" s="169">
        <f>(C2032-H2032)/h</f>
        <v/>
      </c>
      <c r="J2032">
        <f>C2032/(ε_c1cd)</f>
        <v/>
      </c>
      <c r="K2032">
        <f>C2032/I2032</f>
        <v/>
      </c>
      <c r="L2032" s="131">
        <f>I2032/(ε_c1cd)</f>
        <v/>
      </c>
      <c r="M2032">
        <f>I2032*(K2032-Z_s1)</f>
        <v/>
      </c>
      <c r="N2032">
        <f>I2032*(K2032-Z_s2)</f>
        <v/>
      </c>
      <c r="O2032">
        <f>E_s*M2032</f>
        <v/>
      </c>
      <c r="P2032">
        <f>E_s*N2032</f>
        <v/>
      </c>
      <c r="Q2032">
        <f>O2032*A_s1</f>
        <v/>
      </c>
      <c r="R2032">
        <f>P2032*A_s2</f>
        <v/>
      </c>
      <c r="S2032">
        <f>Q2032*($K2032-Z_s1)</f>
        <v/>
      </c>
      <c r="T2032">
        <f>R2032*($K2032-Z_s2)</f>
        <v/>
      </c>
      <c r="U2032">
        <f>(INDIRECT("a_"&amp;U$2)/(U$2+1))*(($C2032^(U$2+1)-$H2032^(U$2+1))/(ε_c1cd^(U$2+1)))</f>
        <v/>
      </c>
      <c r="V2032">
        <f>(INDIRECT("a_"&amp;V$2)/(V$2+1))*(($C2032^(V$2+1)-$H2032^(V$2+1))/(ε_c1cd^(V$2+1)))</f>
        <v/>
      </c>
      <c r="W2032">
        <f>(INDIRECT("a_"&amp;W$2)/(W$2+1))*(($C2032^(W$2+1)-$H2032^(W$2+1))/(ε_c1cd^(W$2+1)))</f>
        <v/>
      </c>
      <c r="X2032">
        <f>(INDIRECT("a_"&amp;X$2)/(X$2+1))*(($C2032^(X$2+1)-$H2032^(X$2+1))/(ε_c1cd^(X$2+1)))</f>
        <v/>
      </c>
      <c r="Y2032">
        <f>(INDIRECT("a_"&amp;Y$2)/(Y$2+1))*(($C2032^(Y$2+1)-$H2032^(Y$2+1))/(ε_c1cd^(Y$2+1)))</f>
        <v/>
      </c>
      <c r="Z2032">
        <f>(INDIRECT("a_"&amp;Z$2)/(Z$2+2))*(($C2032^(Z$2+2)-$H2032^(Z$2+2))/(ε_c1cd^(Z$2+2)))</f>
        <v/>
      </c>
      <c r="AA2032">
        <f>(INDIRECT("a_"&amp;AA$2)/(AA$2+2))*(($C2032^(AA$2+2)-$H2032^(AA$2+2))/(ε_c1cd^(AA$2+2)))</f>
        <v/>
      </c>
      <c r="AB2032">
        <f>(INDIRECT("a_"&amp;AB$2)/(AB$2+2))*(($C2032^(AB$2+2)-$H2032^(AB$2+2))/(ε_c1cd^(AB$2+2)))</f>
        <v/>
      </c>
      <c r="AC2032">
        <f>(INDIRECT("a_"&amp;AC$2)/(AC$2+2))*(($C2032^(AC$2+2)-$H2032^(AC$2+2))/(ε_c1cd^(AC$2+2)))</f>
        <v/>
      </c>
      <c r="AD2032">
        <f>(INDIRECT("a_"&amp;AD$2)/(AD$2+2))*(($C2032^(AD$2+2)-$H2032^(AD$2+2))/(ε_c1cd^(AD$2+2)))</f>
        <v/>
      </c>
      <c r="AE2032" s="111">
        <f>(b*f_cd/L2032)*SUM(U2032:Y2032)+SUM(Q2032:R2032)</f>
        <v/>
      </c>
      <c r="AF2032" s="112">
        <f>AE2032*(K2032-y+e)</f>
        <v/>
      </c>
      <c r="AG2032" s="113">
        <f>(b*f_cd/(L2032^2))*SUM(Z2032:AD2032)+SUM(S2032:T2032)-AF2032</f>
        <v/>
      </c>
      <c r="AH2032" s="114">
        <f>AG2032&lt;0</f>
        <v/>
      </c>
      <c r="AI2032" s="115">
        <f>IF(A2032=1,FALSE,(AND(AQ2032,AH2032,NOT(AI2031))))</f>
        <v/>
      </c>
      <c r="AJ2032" s="116">
        <f>(b*f_cd/L2032)*(a_1/2*J2032^2+a_2/3*J2032^3+a_3/4*J2032^4+a_4/5*J2032^5+a_5/6*J2032^6)+SUM(Q2032:R2032)</f>
        <v/>
      </c>
      <c r="AK2032">
        <f>AJ2032*(K2032-y+e)</f>
        <v/>
      </c>
      <c r="AL2032" s="118">
        <f>(b*f_cd/(L2032^2))*(a_1/3*J2032^3+a_2/4*J2032^4+a_3/5*J2032^5+a_4/6*J2032^6+a_5/7*J2032^7)+SUM(S2032:T2032)-AK2032</f>
        <v/>
      </c>
      <c r="AM2032" s="114">
        <f>AL2032&gt;0</f>
        <v/>
      </c>
      <c r="AN2032" s="115">
        <f>IF(A2032=1,FALSE,(AND(AQ2032,AM2032,NOT(AN2031))))</f>
        <v/>
      </c>
      <c r="AO2032">
        <f>IF(D2032=1,AND(AH2032,NOT(AI2032)),AND(AM2032,NOT(AN2032)))</f>
        <v/>
      </c>
      <c r="AP2032" s="119">
        <f>IF(D2032=1,AI2032,AN2032)</f>
        <v/>
      </c>
      <c r="AQ2032" s="125">
        <f>ABS(E2032)&lt;$AQ$2</f>
        <v/>
      </c>
      <c r="AS2032">
        <f>IF(AP2032,MAX(AS$3:AS2030)+1,"")</f>
        <v/>
      </c>
    </row>
    <row r="2033">
      <c r="A2033" t="n">
        <v>1943</v>
      </c>
      <c r="B2033" s="131">
        <f>IF(A2033=1,0,IF(AP2033,0.1*ε_cu1cd,0))</f>
        <v/>
      </c>
      <c r="C2033" s="131">
        <f>IF(A2033=1,0.1*ε_cu1cd,C2032+B2032)</f>
        <v/>
      </c>
      <c r="D2033" s="113">
        <f>IF('Нормальний переріз'!$D$68&gt;0,1,2)</f>
        <v/>
      </c>
      <c r="E2033" s="144">
        <f>IF(D2033=1,F2033,G2033)</f>
        <v/>
      </c>
      <c r="F2033" s="124">
        <f>IF(AI2032,0.11*ε_cu1cd,IF(AH2032,F2032*0.01,F2032))</f>
        <v/>
      </c>
      <c r="G2033" s="124">
        <f>IF(AP2032,-0.1*ε_cu1cd,IF(AM2032,G2032*0.01,G2032))</f>
        <v/>
      </c>
      <c r="H2033" s="113">
        <f>IF(A2033=1,E2033,IF(AO2032,H2032-E2032+E2033,IF(AP2032,0.8*H2032,H2032+E2033)))</f>
        <v/>
      </c>
      <c r="I2033" s="169">
        <f>(C2033-H2033)/h</f>
        <v/>
      </c>
      <c r="J2033">
        <f>C2033/(ε_c1cd)</f>
        <v/>
      </c>
      <c r="K2033">
        <f>C2033/I2033</f>
        <v/>
      </c>
      <c r="L2033" s="131">
        <f>I2033/(ε_c1cd)</f>
        <v/>
      </c>
      <c r="M2033">
        <f>I2033*(K2033-Z_s1)</f>
        <v/>
      </c>
      <c r="N2033">
        <f>I2033*(K2033-Z_s2)</f>
        <v/>
      </c>
      <c r="O2033">
        <f>E_s*M2033</f>
        <v/>
      </c>
      <c r="P2033">
        <f>E_s*N2033</f>
        <v/>
      </c>
      <c r="Q2033">
        <f>O2033*A_s1</f>
        <v/>
      </c>
      <c r="R2033">
        <f>P2033*A_s2</f>
        <v/>
      </c>
      <c r="S2033">
        <f>Q2033*($K2033-Z_s1)</f>
        <v/>
      </c>
      <c r="T2033">
        <f>R2033*($K2033-Z_s2)</f>
        <v/>
      </c>
      <c r="U2033">
        <f>(INDIRECT("a_"&amp;U$2)/(U$2+1))*(($C2033^(U$2+1)-$H2033^(U$2+1))/(ε_c1cd^(U$2+1)))</f>
        <v/>
      </c>
      <c r="V2033">
        <f>(INDIRECT("a_"&amp;V$2)/(V$2+1))*(($C2033^(V$2+1)-$H2033^(V$2+1))/(ε_c1cd^(V$2+1)))</f>
        <v/>
      </c>
      <c r="W2033">
        <f>(INDIRECT("a_"&amp;W$2)/(W$2+1))*(($C2033^(W$2+1)-$H2033^(W$2+1))/(ε_c1cd^(W$2+1)))</f>
        <v/>
      </c>
      <c r="X2033">
        <f>(INDIRECT("a_"&amp;X$2)/(X$2+1))*(($C2033^(X$2+1)-$H2033^(X$2+1))/(ε_c1cd^(X$2+1)))</f>
        <v/>
      </c>
      <c r="Y2033">
        <f>(INDIRECT("a_"&amp;Y$2)/(Y$2+1))*(($C2033^(Y$2+1)-$H2033^(Y$2+1))/(ε_c1cd^(Y$2+1)))</f>
        <v/>
      </c>
      <c r="Z2033">
        <f>(INDIRECT("a_"&amp;Z$2)/(Z$2+2))*(($C2033^(Z$2+2)-$H2033^(Z$2+2))/(ε_c1cd^(Z$2+2)))</f>
        <v/>
      </c>
      <c r="AA2033">
        <f>(INDIRECT("a_"&amp;AA$2)/(AA$2+2))*(($C2033^(AA$2+2)-$H2033^(AA$2+2))/(ε_c1cd^(AA$2+2)))</f>
        <v/>
      </c>
      <c r="AB2033">
        <f>(INDIRECT("a_"&amp;AB$2)/(AB$2+2))*(($C2033^(AB$2+2)-$H2033^(AB$2+2))/(ε_c1cd^(AB$2+2)))</f>
        <v/>
      </c>
      <c r="AC2033">
        <f>(INDIRECT("a_"&amp;AC$2)/(AC$2+2))*(($C2033^(AC$2+2)-$H2033^(AC$2+2))/(ε_c1cd^(AC$2+2)))</f>
        <v/>
      </c>
      <c r="AD2033">
        <f>(INDIRECT("a_"&amp;AD$2)/(AD$2+2))*(($C2033^(AD$2+2)-$H2033^(AD$2+2))/(ε_c1cd^(AD$2+2)))</f>
        <v/>
      </c>
      <c r="AE2033" s="111">
        <f>(b*f_cd/L2033)*SUM(U2033:Y2033)+SUM(Q2033:R2033)</f>
        <v/>
      </c>
      <c r="AF2033" s="112">
        <f>AE2033*(K2033-y+e)</f>
        <v/>
      </c>
      <c r="AG2033" s="113">
        <f>(b*f_cd/(L2033^2))*SUM(Z2033:AD2033)+SUM(S2033:T2033)-AF2033</f>
        <v/>
      </c>
      <c r="AH2033" s="114">
        <f>AG2033&lt;0</f>
        <v/>
      </c>
      <c r="AI2033" s="115">
        <f>IF(A2033=1,FALSE,(AND(AQ2033,AH2033,NOT(AI2032))))</f>
        <v/>
      </c>
      <c r="AJ2033" s="116">
        <f>(b*f_cd/L2033)*(a_1/2*J2033^2+a_2/3*J2033^3+a_3/4*J2033^4+a_4/5*J2033^5+a_5/6*J2033^6)+SUM(Q2033:R2033)</f>
        <v/>
      </c>
      <c r="AK2033">
        <f>AJ2033*(K2033-y+e)</f>
        <v/>
      </c>
      <c r="AL2033" s="118">
        <f>(b*f_cd/(L2033^2))*(a_1/3*J2033^3+a_2/4*J2033^4+a_3/5*J2033^5+a_4/6*J2033^6+a_5/7*J2033^7)+SUM(S2033:T2033)-AK2033</f>
        <v/>
      </c>
      <c r="AM2033" s="114">
        <f>AL2033&gt;0</f>
        <v/>
      </c>
      <c r="AN2033" s="115">
        <f>IF(A2033=1,FALSE,(AND(AQ2033,AM2033,NOT(AN2032))))</f>
        <v/>
      </c>
      <c r="AO2033">
        <f>IF(D2033=1,AND(AH2033,NOT(AI2033)),AND(AM2033,NOT(AN2033)))</f>
        <v/>
      </c>
      <c r="AP2033" s="119">
        <f>IF(D2033=1,AI2033,AN2033)</f>
        <v/>
      </c>
      <c r="AQ2033" s="125">
        <f>ABS(E2033)&lt;$AQ$2</f>
        <v/>
      </c>
      <c r="AS2033">
        <f>IF(AP2033,MAX(AS$3:AS2031)+1,"")</f>
        <v/>
      </c>
    </row>
    <row r="2034">
      <c r="A2034" t="n">
        <v>1944</v>
      </c>
      <c r="B2034" s="131">
        <f>IF(A2034=1,0,IF(AP2034,0.1*ε_cu1cd,0))</f>
        <v/>
      </c>
      <c r="C2034" s="131">
        <f>IF(A2034=1,0.1*ε_cu1cd,C2033+B2033)</f>
        <v/>
      </c>
      <c r="D2034" s="113">
        <f>IF('Нормальний переріз'!$D$68&gt;0,1,2)</f>
        <v/>
      </c>
      <c r="E2034" s="144">
        <f>IF(D2034=1,F2034,G2034)</f>
        <v/>
      </c>
      <c r="F2034" s="124">
        <f>IF(AI2033,0.11*ε_cu1cd,IF(AH2033,F2033*0.01,F2033))</f>
        <v/>
      </c>
      <c r="G2034" s="124">
        <f>IF(AP2033,-0.1*ε_cu1cd,IF(AM2033,G2033*0.01,G2033))</f>
        <v/>
      </c>
      <c r="H2034" s="113">
        <f>IF(A2034=1,E2034,IF(AO2033,H2033-E2033+E2034,IF(AP2033,0.8*H2033,H2033+E2034)))</f>
        <v/>
      </c>
      <c r="I2034" s="169">
        <f>(C2034-H2034)/h</f>
        <v/>
      </c>
      <c r="J2034">
        <f>C2034/(ε_c1cd)</f>
        <v/>
      </c>
      <c r="K2034">
        <f>C2034/I2034</f>
        <v/>
      </c>
      <c r="L2034" s="131">
        <f>I2034/(ε_c1cd)</f>
        <v/>
      </c>
      <c r="M2034">
        <f>I2034*(K2034-Z_s1)</f>
        <v/>
      </c>
      <c r="N2034">
        <f>I2034*(K2034-Z_s2)</f>
        <v/>
      </c>
      <c r="O2034">
        <f>E_s*M2034</f>
        <v/>
      </c>
      <c r="P2034">
        <f>E_s*N2034</f>
        <v/>
      </c>
      <c r="Q2034">
        <f>O2034*A_s1</f>
        <v/>
      </c>
      <c r="R2034">
        <f>P2034*A_s2</f>
        <v/>
      </c>
      <c r="S2034">
        <f>Q2034*($K2034-Z_s1)</f>
        <v/>
      </c>
      <c r="T2034">
        <f>R2034*($K2034-Z_s2)</f>
        <v/>
      </c>
      <c r="U2034">
        <f>(INDIRECT("a_"&amp;U$2)/(U$2+1))*(($C2034^(U$2+1)-$H2034^(U$2+1))/(ε_c1cd^(U$2+1)))</f>
        <v/>
      </c>
      <c r="V2034">
        <f>(INDIRECT("a_"&amp;V$2)/(V$2+1))*(($C2034^(V$2+1)-$H2034^(V$2+1))/(ε_c1cd^(V$2+1)))</f>
        <v/>
      </c>
      <c r="W2034">
        <f>(INDIRECT("a_"&amp;W$2)/(W$2+1))*(($C2034^(W$2+1)-$H2034^(W$2+1))/(ε_c1cd^(W$2+1)))</f>
        <v/>
      </c>
      <c r="X2034">
        <f>(INDIRECT("a_"&amp;X$2)/(X$2+1))*(($C2034^(X$2+1)-$H2034^(X$2+1))/(ε_c1cd^(X$2+1)))</f>
        <v/>
      </c>
      <c r="Y2034">
        <f>(INDIRECT("a_"&amp;Y$2)/(Y$2+1))*(($C2034^(Y$2+1)-$H2034^(Y$2+1))/(ε_c1cd^(Y$2+1)))</f>
        <v/>
      </c>
      <c r="Z2034">
        <f>(INDIRECT("a_"&amp;Z$2)/(Z$2+2))*(($C2034^(Z$2+2)-$H2034^(Z$2+2))/(ε_c1cd^(Z$2+2)))</f>
        <v/>
      </c>
      <c r="AA2034">
        <f>(INDIRECT("a_"&amp;AA$2)/(AA$2+2))*(($C2034^(AA$2+2)-$H2034^(AA$2+2))/(ε_c1cd^(AA$2+2)))</f>
        <v/>
      </c>
      <c r="AB2034">
        <f>(INDIRECT("a_"&amp;AB$2)/(AB$2+2))*(($C2034^(AB$2+2)-$H2034^(AB$2+2))/(ε_c1cd^(AB$2+2)))</f>
        <v/>
      </c>
      <c r="AC2034">
        <f>(INDIRECT("a_"&amp;AC$2)/(AC$2+2))*(($C2034^(AC$2+2)-$H2034^(AC$2+2))/(ε_c1cd^(AC$2+2)))</f>
        <v/>
      </c>
      <c r="AD2034">
        <f>(INDIRECT("a_"&amp;AD$2)/(AD$2+2))*(($C2034^(AD$2+2)-$H2034^(AD$2+2))/(ε_c1cd^(AD$2+2)))</f>
        <v/>
      </c>
      <c r="AE2034" s="111">
        <f>(b*f_cd/L2034)*SUM(U2034:Y2034)+SUM(Q2034:R2034)</f>
        <v/>
      </c>
      <c r="AF2034" s="112">
        <f>AE2034*(K2034-y+e)</f>
        <v/>
      </c>
      <c r="AG2034" s="113">
        <f>(b*f_cd/(L2034^2))*SUM(Z2034:AD2034)+SUM(S2034:T2034)-AF2034</f>
        <v/>
      </c>
      <c r="AH2034" s="114">
        <f>AG2034&lt;0</f>
        <v/>
      </c>
      <c r="AI2034" s="115">
        <f>IF(A2034=1,FALSE,(AND(AQ2034,AH2034,NOT(AI2033))))</f>
        <v/>
      </c>
      <c r="AJ2034" s="116">
        <f>(b*f_cd/L2034)*(a_1/2*J2034^2+a_2/3*J2034^3+a_3/4*J2034^4+a_4/5*J2034^5+a_5/6*J2034^6)+SUM(Q2034:R2034)</f>
        <v/>
      </c>
      <c r="AK2034">
        <f>AJ2034*(K2034-y+e)</f>
        <v/>
      </c>
      <c r="AL2034" s="118">
        <f>(b*f_cd/(L2034^2))*(a_1/3*J2034^3+a_2/4*J2034^4+a_3/5*J2034^5+a_4/6*J2034^6+a_5/7*J2034^7)+SUM(S2034:T2034)-AK2034</f>
        <v/>
      </c>
      <c r="AM2034" s="114">
        <f>AL2034&gt;0</f>
        <v/>
      </c>
      <c r="AN2034" s="115">
        <f>IF(A2034=1,FALSE,(AND(AQ2034,AM2034,NOT(AN2033))))</f>
        <v/>
      </c>
      <c r="AO2034">
        <f>IF(D2034=1,AND(AH2034,NOT(AI2034)),AND(AM2034,NOT(AN2034)))</f>
        <v/>
      </c>
      <c r="AP2034" s="119">
        <f>IF(D2034=1,AI2034,AN2034)</f>
        <v/>
      </c>
      <c r="AQ2034" s="125">
        <f>ABS(E2034)&lt;$AQ$2</f>
        <v/>
      </c>
      <c r="AS2034">
        <f>IF(AP2034,MAX(AS$3:AS2032)+1,"")</f>
        <v/>
      </c>
    </row>
    <row r="2035">
      <c r="A2035" t="n">
        <v>1945</v>
      </c>
      <c r="B2035" s="131">
        <f>IF(A2035=1,0,IF(AP2035,0.1*ε_cu1cd,0))</f>
        <v/>
      </c>
      <c r="C2035" s="131">
        <f>IF(A2035=1,0.1*ε_cu1cd,C2034+B2034)</f>
        <v/>
      </c>
      <c r="D2035" s="113">
        <f>IF('Нормальний переріз'!$D$68&gt;0,1,2)</f>
        <v/>
      </c>
      <c r="E2035" s="144">
        <f>IF(D2035=1,F2035,G2035)</f>
        <v/>
      </c>
      <c r="F2035" s="124">
        <f>IF(AI2034,0.11*ε_cu1cd,IF(AH2034,F2034*0.01,F2034))</f>
        <v/>
      </c>
      <c r="G2035" s="124">
        <f>IF(AP2034,-0.1*ε_cu1cd,IF(AM2034,G2034*0.01,G2034))</f>
        <v/>
      </c>
      <c r="H2035" s="113">
        <f>IF(A2035=1,E2035,IF(AO2034,H2034-E2034+E2035,IF(AP2034,0.8*H2034,H2034+E2035)))</f>
        <v/>
      </c>
      <c r="I2035" s="169">
        <f>(C2035-H2035)/h</f>
        <v/>
      </c>
      <c r="J2035">
        <f>C2035/(ε_c1cd)</f>
        <v/>
      </c>
      <c r="K2035">
        <f>C2035/I2035</f>
        <v/>
      </c>
      <c r="L2035" s="131">
        <f>I2035/(ε_c1cd)</f>
        <v/>
      </c>
      <c r="M2035">
        <f>I2035*(K2035-Z_s1)</f>
        <v/>
      </c>
      <c r="N2035">
        <f>I2035*(K2035-Z_s2)</f>
        <v/>
      </c>
      <c r="O2035">
        <f>E_s*M2035</f>
        <v/>
      </c>
      <c r="P2035">
        <f>E_s*N2035</f>
        <v/>
      </c>
      <c r="Q2035">
        <f>O2035*A_s1</f>
        <v/>
      </c>
      <c r="R2035">
        <f>P2035*A_s2</f>
        <v/>
      </c>
      <c r="S2035">
        <f>Q2035*($K2035-Z_s1)</f>
        <v/>
      </c>
      <c r="T2035">
        <f>R2035*($K2035-Z_s2)</f>
        <v/>
      </c>
      <c r="U2035">
        <f>(INDIRECT("a_"&amp;U$2)/(U$2+1))*(($C2035^(U$2+1)-$H2035^(U$2+1))/(ε_c1cd^(U$2+1)))</f>
        <v/>
      </c>
      <c r="V2035">
        <f>(INDIRECT("a_"&amp;V$2)/(V$2+1))*(($C2035^(V$2+1)-$H2035^(V$2+1))/(ε_c1cd^(V$2+1)))</f>
        <v/>
      </c>
      <c r="W2035">
        <f>(INDIRECT("a_"&amp;W$2)/(W$2+1))*(($C2035^(W$2+1)-$H2035^(W$2+1))/(ε_c1cd^(W$2+1)))</f>
        <v/>
      </c>
      <c r="X2035">
        <f>(INDIRECT("a_"&amp;X$2)/(X$2+1))*(($C2035^(X$2+1)-$H2035^(X$2+1))/(ε_c1cd^(X$2+1)))</f>
        <v/>
      </c>
      <c r="Y2035">
        <f>(INDIRECT("a_"&amp;Y$2)/(Y$2+1))*(($C2035^(Y$2+1)-$H2035^(Y$2+1))/(ε_c1cd^(Y$2+1)))</f>
        <v/>
      </c>
      <c r="Z2035">
        <f>(INDIRECT("a_"&amp;Z$2)/(Z$2+2))*(($C2035^(Z$2+2)-$H2035^(Z$2+2))/(ε_c1cd^(Z$2+2)))</f>
        <v/>
      </c>
      <c r="AA2035">
        <f>(INDIRECT("a_"&amp;AA$2)/(AA$2+2))*(($C2035^(AA$2+2)-$H2035^(AA$2+2))/(ε_c1cd^(AA$2+2)))</f>
        <v/>
      </c>
      <c r="AB2035">
        <f>(INDIRECT("a_"&amp;AB$2)/(AB$2+2))*(($C2035^(AB$2+2)-$H2035^(AB$2+2))/(ε_c1cd^(AB$2+2)))</f>
        <v/>
      </c>
      <c r="AC2035">
        <f>(INDIRECT("a_"&amp;AC$2)/(AC$2+2))*(($C2035^(AC$2+2)-$H2035^(AC$2+2))/(ε_c1cd^(AC$2+2)))</f>
        <v/>
      </c>
      <c r="AD2035">
        <f>(INDIRECT("a_"&amp;AD$2)/(AD$2+2))*(($C2035^(AD$2+2)-$H2035^(AD$2+2))/(ε_c1cd^(AD$2+2)))</f>
        <v/>
      </c>
      <c r="AE2035" s="111">
        <f>(b*f_cd/L2035)*SUM(U2035:Y2035)+SUM(Q2035:R2035)</f>
        <v/>
      </c>
      <c r="AF2035" s="112">
        <f>AE2035*(K2035-y+e)</f>
        <v/>
      </c>
      <c r="AG2035" s="113">
        <f>(b*f_cd/(L2035^2))*SUM(Z2035:AD2035)+SUM(S2035:T2035)-AF2035</f>
        <v/>
      </c>
      <c r="AH2035" s="114">
        <f>AG2035&lt;0</f>
        <v/>
      </c>
      <c r="AI2035" s="115">
        <f>IF(A2035=1,FALSE,(AND(AQ2035,AH2035,NOT(AI2034))))</f>
        <v/>
      </c>
      <c r="AJ2035" s="116">
        <f>(b*f_cd/L2035)*(a_1/2*J2035^2+a_2/3*J2035^3+a_3/4*J2035^4+a_4/5*J2035^5+a_5/6*J2035^6)+SUM(Q2035:R2035)</f>
        <v/>
      </c>
      <c r="AK2035">
        <f>AJ2035*(K2035-y+e)</f>
        <v/>
      </c>
      <c r="AL2035" s="118">
        <f>(b*f_cd/(L2035^2))*(a_1/3*J2035^3+a_2/4*J2035^4+a_3/5*J2035^5+a_4/6*J2035^6+a_5/7*J2035^7)+SUM(S2035:T2035)-AK2035</f>
        <v/>
      </c>
      <c r="AM2035" s="114">
        <f>AL2035&gt;0</f>
        <v/>
      </c>
      <c r="AN2035" s="115">
        <f>IF(A2035=1,FALSE,(AND(AQ2035,AM2035,NOT(AN2034))))</f>
        <v/>
      </c>
      <c r="AO2035">
        <f>IF(D2035=1,AND(AH2035,NOT(AI2035)),AND(AM2035,NOT(AN2035)))</f>
        <v/>
      </c>
      <c r="AP2035" s="119">
        <f>IF(D2035=1,AI2035,AN2035)</f>
        <v/>
      </c>
      <c r="AQ2035" s="125">
        <f>ABS(E2035)&lt;$AQ$2</f>
        <v/>
      </c>
      <c r="AS2035">
        <f>IF(AP2035,MAX(AS$3:AS2033)+1,"")</f>
        <v/>
      </c>
    </row>
    <row r="2036">
      <c r="A2036" t="n">
        <v>1946</v>
      </c>
      <c r="B2036" s="131">
        <f>IF(A2036=1,0,IF(AP2036,0.1*ε_cu1cd,0))</f>
        <v/>
      </c>
      <c r="C2036" s="131">
        <f>IF(A2036=1,0.1*ε_cu1cd,C2035+B2035)</f>
        <v/>
      </c>
      <c r="D2036" s="113">
        <f>IF('Нормальний переріз'!$D$68&gt;0,1,2)</f>
        <v/>
      </c>
      <c r="E2036" s="144">
        <f>IF(D2036=1,F2036,G2036)</f>
        <v/>
      </c>
      <c r="F2036" s="124">
        <f>IF(AI2035,0.11*ε_cu1cd,IF(AH2035,F2035*0.01,F2035))</f>
        <v/>
      </c>
      <c r="G2036" s="124">
        <f>IF(AP2035,-0.1*ε_cu1cd,IF(AM2035,G2035*0.01,G2035))</f>
        <v/>
      </c>
      <c r="H2036" s="113">
        <f>IF(A2036=1,E2036,IF(AO2035,H2035-E2035+E2036,IF(AP2035,0.8*H2035,H2035+E2036)))</f>
        <v/>
      </c>
      <c r="I2036" s="169">
        <f>(C2036-H2036)/h</f>
        <v/>
      </c>
      <c r="J2036">
        <f>C2036/(ε_c1cd)</f>
        <v/>
      </c>
      <c r="K2036">
        <f>C2036/I2036</f>
        <v/>
      </c>
      <c r="L2036" s="131">
        <f>I2036/(ε_c1cd)</f>
        <v/>
      </c>
      <c r="M2036">
        <f>I2036*(K2036-Z_s1)</f>
        <v/>
      </c>
      <c r="N2036">
        <f>I2036*(K2036-Z_s2)</f>
        <v/>
      </c>
      <c r="O2036">
        <f>E_s*M2036</f>
        <v/>
      </c>
      <c r="P2036">
        <f>E_s*N2036</f>
        <v/>
      </c>
      <c r="Q2036">
        <f>O2036*A_s1</f>
        <v/>
      </c>
      <c r="R2036">
        <f>P2036*A_s2</f>
        <v/>
      </c>
      <c r="S2036">
        <f>Q2036*($K2036-Z_s1)</f>
        <v/>
      </c>
      <c r="T2036">
        <f>R2036*($K2036-Z_s2)</f>
        <v/>
      </c>
      <c r="U2036">
        <f>(INDIRECT("a_"&amp;U$2)/(U$2+1))*(($C2036^(U$2+1)-$H2036^(U$2+1))/(ε_c1cd^(U$2+1)))</f>
        <v/>
      </c>
      <c r="V2036">
        <f>(INDIRECT("a_"&amp;V$2)/(V$2+1))*(($C2036^(V$2+1)-$H2036^(V$2+1))/(ε_c1cd^(V$2+1)))</f>
        <v/>
      </c>
      <c r="W2036">
        <f>(INDIRECT("a_"&amp;W$2)/(W$2+1))*(($C2036^(W$2+1)-$H2036^(W$2+1))/(ε_c1cd^(W$2+1)))</f>
        <v/>
      </c>
      <c r="X2036">
        <f>(INDIRECT("a_"&amp;X$2)/(X$2+1))*(($C2036^(X$2+1)-$H2036^(X$2+1))/(ε_c1cd^(X$2+1)))</f>
        <v/>
      </c>
      <c r="Y2036">
        <f>(INDIRECT("a_"&amp;Y$2)/(Y$2+1))*(($C2036^(Y$2+1)-$H2036^(Y$2+1))/(ε_c1cd^(Y$2+1)))</f>
        <v/>
      </c>
      <c r="Z2036">
        <f>(INDIRECT("a_"&amp;Z$2)/(Z$2+2))*(($C2036^(Z$2+2)-$H2036^(Z$2+2))/(ε_c1cd^(Z$2+2)))</f>
        <v/>
      </c>
      <c r="AA2036">
        <f>(INDIRECT("a_"&amp;AA$2)/(AA$2+2))*(($C2036^(AA$2+2)-$H2036^(AA$2+2))/(ε_c1cd^(AA$2+2)))</f>
        <v/>
      </c>
      <c r="AB2036">
        <f>(INDIRECT("a_"&amp;AB$2)/(AB$2+2))*(($C2036^(AB$2+2)-$H2036^(AB$2+2))/(ε_c1cd^(AB$2+2)))</f>
        <v/>
      </c>
      <c r="AC2036">
        <f>(INDIRECT("a_"&amp;AC$2)/(AC$2+2))*(($C2036^(AC$2+2)-$H2036^(AC$2+2))/(ε_c1cd^(AC$2+2)))</f>
        <v/>
      </c>
      <c r="AD2036">
        <f>(INDIRECT("a_"&amp;AD$2)/(AD$2+2))*(($C2036^(AD$2+2)-$H2036^(AD$2+2))/(ε_c1cd^(AD$2+2)))</f>
        <v/>
      </c>
      <c r="AE2036" s="111">
        <f>(b*f_cd/L2036)*SUM(U2036:Y2036)+SUM(Q2036:R2036)</f>
        <v/>
      </c>
      <c r="AF2036" s="112">
        <f>AE2036*(K2036-y+e)</f>
        <v/>
      </c>
      <c r="AG2036" s="113">
        <f>(b*f_cd/(L2036^2))*SUM(Z2036:AD2036)+SUM(S2036:T2036)-AF2036</f>
        <v/>
      </c>
      <c r="AH2036" s="114">
        <f>AG2036&lt;0</f>
        <v/>
      </c>
      <c r="AI2036" s="115">
        <f>IF(A2036=1,FALSE,(AND(AQ2036,AH2036,NOT(AI2035))))</f>
        <v/>
      </c>
      <c r="AJ2036" s="116">
        <f>(b*f_cd/L2036)*(a_1/2*J2036^2+a_2/3*J2036^3+a_3/4*J2036^4+a_4/5*J2036^5+a_5/6*J2036^6)+SUM(Q2036:R2036)</f>
        <v/>
      </c>
      <c r="AK2036">
        <f>AJ2036*(K2036-y+e)</f>
        <v/>
      </c>
      <c r="AL2036" s="118">
        <f>(b*f_cd/(L2036^2))*(a_1/3*J2036^3+a_2/4*J2036^4+a_3/5*J2036^5+a_4/6*J2036^6+a_5/7*J2036^7)+SUM(S2036:T2036)-AK2036</f>
        <v/>
      </c>
      <c r="AM2036" s="114">
        <f>AL2036&gt;0</f>
        <v/>
      </c>
      <c r="AN2036" s="115">
        <f>IF(A2036=1,FALSE,(AND(AQ2036,AM2036,NOT(AN2035))))</f>
        <v/>
      </c>
      <c r="AO2036">
        <f>IF(D2036=1,AND(AH2036,NOT(AI2036)),AND(AM2036,NOT(AN2036)))</f>
        <v/>
      </c>
      <c r="AP2036" s="119">
        <f>IF(D2036=1,AI2036,AN2036)</f>
        <v/>
      </c>
      <c r="AQ2036" s="125">
        <f>ABS(E2036)&lt;$AQ$2</f>
        <v/>
      </c>
      <c r="AS2036">
        <f>IF(AP2036,MAX(AS$3:AS2034)+1,"")</f>
        <v/>
      </c>
    </row>
    <row r="2037">
      <c r="A2037" t="n">
        <v>1947</v>
      </c>
      <c r="B2037" s="131">
        <f>IF(A2037=1,0,IF(AP2037,0.1*ε_cu1cd,0))</f>
        <v/>
      </c>
      <c r="C2037" s="131">
        <f>IF(A2037=1,0.1*ε_cu1cd,C2036+B2036)</f>
        <v/>
      </c>
      <c r="D2037" s="113">
        <f>IF('Нормальний переріз'!$D$68&gt;0,1,2)</f>
        <v/>
      </c>
      <c r="E2037" s="144">
        <f>IF(D2037=1,F2037,G2037)</f>
        <v/>
      </c>
      <c r="F2037" s="124">
        <f>IF(AI2036,0.11*ε_cu1cd,IF(AH2036,F2036*0.01,F2036))</f>
        <v/>
      </c>
      <c r="G2037" s="124">
        <f>IF(AP2036,-0.1*ε_cu1cd,IF(AM2036,G2036*0.01,G2036))</f>
        <v/>
      </c>
      <c r="H2037" s="113">
        <f>IF(A2037=1,E2037,IF(AO2036,H2036-E2036+E2037,IF(AP2036,0.8*H2036,H2036+E2037)))</f>
        <v/>
      </c>
      <c r="I2037" s="169">
        <f>(C2037-H2037)/h</f>
        <v/>
      </c>
      <c r="J2037">
        <f>C2037/(ε_c1cd)</f>
        <v/>
      </c>
      <c r="K2037">
        <f>C2037/I2037</f>
        <v/>
      </c>
      <c r="L2037" s="131">
        <f>I2037/(ε_c1cd)</f>
        <v/>
      </c>
      <c r="M2037">
        <f>I2037*(K2037-Z_s1)</f>
        <v/>
      </c>
      <c r="N2037">
        <f>I2037*(K2037-Z_s2)</f>
        <v/>
      </c>
      <c r="O2037">
        <f>E_s*M2037</f>
        <v/>
      </c>
      <c r="P2037">
        <f>E_s*N2037</f>
        <v/>
      </c>
      <c r="Q2037">
        <f>O2037*A_s1</f>
        <v/>
      </c>
      <c r="R2037">
        <f>P2037*A_s2</f>
        <v/>
      </c>
      <c r="S2037">
        <f>Q2037*($K2037-Z_s1)</f>
        <v/>
      </c>
      <c r="T2037">
        <f>R2037*($K2037-Z_s2)</f>
        <v/>
      </c>
      <c r="U2037">
        <f>(INDIRECT("a_"&amp;U$2)/(U$2+1))*(($C2037^(U$2+1)-$H2037^(U$2+1))/(ε_c1cd^(U$2+1)))</f>
        <v/>
      </c>
      <c r="V2037">
        <f>(INDIRECT("a_"&amp;V$2)/(V$2+1))*(($C2037^(V$2+1)-$H2037^(V$2+1))/(ε_c1cd^(V$2+1)))</f>
        <v/>
      </c>
      <c r="W2037">
        <f>(INDIRECT("a_"&amp;W$2)/(W$2+1))*(($C2037^(W$2+1)-$H2037^(W$2+1))/(ε_c1cd^(W$2+1)))</f>
        <v/>
      </c>
      <c r="X2037">
        <f>(INDIRECT("a_"&amp;X$2)/(X$2+1))*(($C2037^(X$2+1)-$H2037^(X$2+1))/(ε_c1cd^(X$2+1)))</f>
        <v/>
      </c>
      <c r="Y2037">
        <f>(INDIRECT("a_"&amp;Y$2)/(Y$2+1))*(($C2037^(Y$2+1)-$H2037^(Y$2+1))/(ε_c1cd^(Y$2+1)))</f>
        <v/>
      </c>
      <c r="Z2037">
        <f>(INDIRECT("a_"&amp;Z$2)/(Z$2+2))*(($C2037^(Z$2+2)-$H2037^(Z$2+2))/(ε_c1cd^(Z$2+2)))</f>
        <v/>
      </c>
      <c r="AA2037">
        <f>(INDIRECT("a_"&amp;AA$2)/(AA$2+2))*(($C2037^(AA$2+2)-$H2037^(AA$2+2))/(ε_c1cd^(AA$2+2)))</f>
        <v/>
      </c>
      <c r="AB2037">
        <f>(INDIRECT("a_"&amp;AB$2)/(AB$2+2))*(($C2037^(AB$2+2)-$H2037^(AB$2+2))/(ε_c1cd^(AB$2+2)))</f>
        <v/>
      </c>
      <c r="AC2037">
        <f>(INDIRECT("a_"&amp;AC$2)/(AC$2+2))*(($C2037^(AC$2+2)-$H2037^(AC$2+2))/(ε_c1cd^(AC$2+2)))</f>
        <v/>
      </c>
      <c r="AD2037">
        <f>(INDIRECT("a_"&amp;AD$2)/(AD$2+2))*(($C2037^(AD$2+2)-$H2037^(AD$2+2))/(ε_c1cd^(AD$2+2)))</f>
        <v/>
      </c>
      <c r="AE2037" s="111">
        <f>(b*f_cd/L2037)*SUM(U2037:Y2037)+SUM(Q2037:R2037)</f>
        <v/>
      </c>
      <c r="AF2037" s="112">
        <f>AE2037*(K2037-y+e)</f>
        <v/>
      </c>
      <c r="AG2037" s="113">
        <f>(b*f_cd/(L2037^2))*SUM(Z2037:AD2037)+SUM(S2037:T2037)-AF2037</f>
        <v/>
      </c>
      <c r="AH2037" s="114">
        <f>AG2037&lt;0</f>
        <v/>
      </c>
      <c r="AI2037" s="115">
        <f>IF(A2037=1,FALSE,(AND(AQ2037,AH2037,NOT(AI2036))))</f>
        <v/>
      </c>
      <c r="AJ2037" s="116">
        <f>(b*f_cd/L2037)*(a_1/2*J2037^2+a_2/3*J2037^3+a_3/4*J2037^4+a_4/5*J2037^5+a_5/6*J2037^6)+SUM(Q2037:R2037)</f>
        <v/>
      </c>
      <c r="AK2037">
        <f>AJ2037*(K2037-y+e)</f>
        <v/>
      </c>
      <c r="AL2037" s="118">
        <f>(b*f_cd/(L2037^2))*(a_1/3*J2037^3+a_2/4*J2037^4+a_3/5*J2037^5+a_4/6*J2037^6+a_5/7*J2037^7)+SUM(S2037:T2037)-AK2037</f>
        <v/>
      </c>
      <c r="AM2037" s="114">
        <f>AL2037&gt;0</f>
        <v/>
      </c>
      <c r="AN2037" s="115">
        <f>IF(A2037=1,FALSE,(AND(AQ2037,AM2037,NOT(AN2036))))</f>
        <v/>
      </c>
      <c r="AO2037">
        <f>IF(D2037=1,AND(AH2037,NOT(AI2037)),AND(AM2037,NOT(AN2037)))</f>
        <v/>
      </c>
      <c r="AP2037" s="119">
        <f>IF(D2037=1,AI2037,AN2037)</f>
        <v/>
      </c>
      <c r="AQ2037" s="125">
        <f>ABS(E2037)&lt;$AQ$2</f>
        <v/>
      </c>
      <c r="AS2037">
        <f>IF(AP2037,MAX(AS$3:AS2035)+1,"")</f>
        <v/>
      </c>
    </row>
    <row r="2038">
      <c r="A2038" t="n">
        <v>1948</v>
      </c>
      <c r="B2038" s="131">
        <f>IF(A2038=1,0,IF(AP2038,0.1*ε_cu1cd,0))</f>
        <v/>
      </c>
      <c r="C2038" s="131">
        <f>IF(A2038=1,0.1*ε_cu1cd,C2037+B2037)</f>
        <v/>
      </c>
      <c r="D2038" s="113">
        <f>IF('Нормальний переріз'!$D$68&gt;0,1,2)</f>
        <v/>
      </c>
      <c r="E2038" s="144">
        <f>IF(D2038=1,F2038,G2038)</f>
        <v/>
      </c>
      <c r="F2038" s="124">
        <f>IF(AI2037,0.11*ε_cu1cd,IF(AH2037,F2037*0.01,F2037))</f>
        <v/>
      </c>
      <c r="G2038" s="124">
        <f>IF(AP2037,-0.1*ε_cu1cd,IF(AM2037,G2037*0.01,G2037))</f>
        <v/>
      </c>
      <c r="H2038" s="113">
        <f>IF(A2038=1,E2038,IF(AO2037,H2037-E2037+E2038,IF(AP2037,0.8*H2037,H2037+E2038)))</f>
        <v/>
      </c>
      <c r="I2038" s="169">
        <f>(C2038-H2038)/h</f>
        <v/>
      </c>
      <c r="J2038">
        <f>C2038/(ε_c1cd)</f>
        <v/>
      </c>
      <c r="K2038">
        <f>C2038/I2038</f>
        <v/>
      </c>
      <c r="L2038" s="131">
        <f>I2038/(ε_c1cd)</f>
        <v/>
      </c>
      <c r="M2038">
        <f>I2038*(K2038-Z_s1)</f>
        <v/>
      </c>
      <c r="N2038">
        <f>I2038*(K2038-Z_s2)</f>
        <v/>
      </c>
      <c r="O2038">
        <f>E_s*M2038</f>
        <v/>
      </c>
      <c r="P2038">
        <f>E_s*N2038</f>
        <v/>
      </c>
      <c r="Q2038">
        <f>O2038*A_s1</f>
        <v/>
      </c>
      <c r="R2038">
        <f>P2038*A_s2</f>
        <v/>
      </c>
      <c r="S2038">
        <f>Q2038*($K2038-Z_s1)</f>
        <v/>
      </c>
      <c r="T2038">
        <f>R2038*($K2038-Z_s2)</f>
        <v/>
      </c>
      <c r="U2038">
        <f>(INDIRECT("a_"&amp;U$2)/(U$2+1))*(($C2038^(U$2+1)-$H2038^(U$2+1))/(ε_c1cd^(U$2+1)))</f>
        <v/>
      </c>
      <c r="V2038">
        <f>(INDIRECT("a_"&amp;V$2)/(V$2+1))*(($C2038^(V$2+1)-$H2038^(V$2+1))/(ε_c1cd^(V$2+1)))</f>
        <v/>
      </c>
      <c r="W2038">
        <f>(INDIRECT("a_"&amp;W$2)/(W$2+1))*(($C2038^(W$2+1)-$H2038^(W$2+1))/(ε_c1cd^(W$2+1)))</f>
        <v/>
      </c>
      <c r="X2038">
        <f>(INDIRECT("a_"&amp;X$2)/(X$2+1))*(($C2038^(X$2+1)-$H2038^(X$2+1))/(ε_c1cd^(X$2+1)))</f>
        <v/>
      </c>
      <c r="Y2038">
        <f>(INDIRECT("a_"&amp;Y$2)/(Y$2+1))*(($C2038^(Y$2+1)-$H2038^(Y$2+1))/(ε_c1cd^(Y$2+1)))</f>
        <v/>
      </c>
      <c r="Z2038">
        <f>(INDIRECT("a_"&amp;Z$2)/(Z$2+2))*(($C2038^(Z$2+2)-$H2038^(Z$2+2))/(ε_c1cd^(Z$2+2)))</f>
        <v/>
      </c>
      <c r="AA2038">
        <f>(INDIRECT("a_"&amp;AA$2)/(AA$2+2))*(($C2038^(AA$2+2)-$H2038^(AA$2+2))/(ε_c1cd^(AA$2+2)))</f>
        <v/>
      </c>
      <c r="AB2038">
        <f>(INDIRECT("a_"&amp;AB$2)/(AB$2+2))*(($C2038^(AB$2+2)-$H2038^(AB$2+2))/(ε_c1cd^(AB$2+2)))</f>
        <v/>
      </c>
      <c r="AC2038">
        <f>(INDIRECT("a_"&amp;AC$2)/(AC$2+2))*(($C2038^(AC$2+2)-$H2038^(AC$2+2))/(ε_c1cd^(AC$2+2)))</f>
        <v/>
      </c>
      <c r="AD2038">
        <f>(INDIRECT("a_"&amp;AD$2)/(AD$2+2))*(($C2038^(AD$2+2)-$H2038^(AD$2+2))/(ε_c1cd^(AD$2+2)))</f>
        <v/>
      </c>
      <c r="AE2038" s="111">
        <f>(b*f_cd/L2038)*SUM(U2038:Y2038)+SUM(Q2038:R2038)</f>
        <v/>
      </c>
      <c r="AF2038" s="112">
        <f>AE2038*(K2038-y+e)</f>
        <v/>
      </c>
      <c r="AG2038" s="113">
        <f>(b*f_cd/(L2038^2))*SUM(Z2038:AD2038)+SUM(S2038:T2038)-AF2038</f>
        <v/>
      </c>
      <c r="AH2038" s="114">
        <f>AG2038&lt;0</f>
        <v/>
      </c>
      <c r="AI2038" s="115">
        <f>IF(A2038=1,FALSE,(AND(AQ2038,AH2038,NOT(AI2037))))</f>
        <v/>
      </c>
      <c r="AJ2038" s="116">
        <f>(b*f_cd/L2038)*(a_1/2*J2038^2+a_2/3*J2038^3+a_3/4*J2038^4+a_4/5*J2038^5+a_5/6*J2038^6)+SUM(Q2038:R2038)</f>
        <v/>
      </c>
      <c r="AK2038">
        <f>AJ2038*(K2038-y+e)</f>
        <v/>
      </c>
      <c r="AL2038" s="118">
        <f>(b*f_cd/(L2038^2))*(a_1/3*J2038^3+a_2/4*J2038^4+a_3/5*J2038^5+a_4/6*J2038^6+a_5/7*J2038^7)+SUM(S2038:T2038)-AK2038</f>
        <v/>
      </c>
      <c r="AM2038" s="114">
        <f>AL2038&gt;0</f>
        <v/>
      </c>
      <c r="AN2038" s="115">
        <f>IF(A2038=1,FALSE,(AND(AQ2038,AM2038,NOT(AN2037))))</f>
        <v/>
      </c>
      <c r="AO2038">
        <f>IF(D2038=1,AND(AH2038,NOT(AI2038)),AND(AM2038,NOT(AN2038)))</f>
        <v/>
      </c>
      <c r="AP2038" s="119">
        <f>IF(D2038=1,AI2038,AN2038)</f>
        <v/>
      </c>
      <c r="AQ2038" s="125">
        <f>ABS(E2038)&lt;$AQ$2</f>
        <v/>
      </c>
      <c r="AS2038">
        <f>IF(AP2038,MAX(AS$3:AS2036)+1,"")</f>
        <v/>
      </c>
    </row>
    <row r="2039">
      <c r="A2039" t="n">
        <v>1949</v>
      </c>
      <c r="B2039" s="131">
        <f>IF(A2039=1,0,IF(AP2039,0.1*ε_cu1cd,0))</f>
        <v/>
      </c>
      <c r="C2039" s="131">
        <f>IF(A2039=1,0.1*ε_cu1cd,C2038+B2038)</f>
        <v/>
      </c>
      <c r="D2039" s="113">
        <f>IF('Нормальний переріз'!$D$68&gt;0,1,2)</f>
        <v/>
      </c>
      <c r="E2039" s="144">
        <f>IF(D2039=1,F2039,G2039)</f>
        <v/>
      </c>
      <c r="F2039" s="124">
        <f>IF(AI2038,0.11*ε_cu1cd,IF(AH2038,F2038*0.01,F2038))</f>
        <v/>
      </c>
      <c r="G2039" s="124">
        <f>IF(AP2038,-0.1*ε_cu1cd,IF(AM2038,G2038*0.01,G2038))</f>
        <v/>
      </c>
      <c r="H2039" s="113">
        <f>IF(A2039=1,E2039,IF(AO2038,H2038-E2038+E2039,IF(AP2038,0.8*H2038,H2038+E2039)))</f>
        <v/>
      </c>
      <c r="I2039" s="169">
        <f>(C2039-H2039)/h</f>
        <v/>
      </c>
      <c r="J2039">
        <f>C2039/(ε_c1cd)</f>
        <v/>
      </c>
      <c r="K2039">
        <f>C2039/I2039</f>
        <v/>
      </c>
      <c r="L2039" s="131">
        <f>I2039/(ε_c1cd)</f>
        <v/>
      </c>
      <c r="M2039">
        <f>I2039*(K2039-Z_s1)</f>
        <v/>
      </c>
      <c r="N2039">
        <f>I2039*(K2039-Z_s2)</f>
        <v/>
      </c>
      <c r="O2039">
        <f>E_s*M2039</f>
        <v/>
      </c>
      <c r="P2039">
        <f>E_s*N2039</f>
        <v/>
      </c>
      <c r="Q2039">
        <f>O2039*A_s1</f>
        <v/>
      </c>
      <c r="R2039">
        <f>P2039*A_s2</f>
        <v/>
      </c>
      <c r="S2039">
        <f>Q2039*($K2039-Z_s1)</f>
        <v/>
      </c>
      <c r="T2039">
        <f>R2039*($K2039-Z_s2)</f>
        <v/>
      </c>
      <c r="U2039">
        <f>(INDIRECT("a_"&amp;U$2)/(U$2+1))*(($C2039^(U$2+1)-$H2039^(U$2+1))/(ε_c1cd^(U$2+1)))</f>
        <v/>
      </c>
      <c r="V2039">
        <f>(INDIRECT("a_"&amp;V$2)/(V$2+1))*(($C2039^(V$2+1)-$H2039^(V$2+1))/(ε_c1cd^(V$2+1)))</f>
        <v/>
      </c>
      <c r="W2039">
        <f>(INDIRECT("a_"&amp;W$2)/(W$2+1))*(($C2039^(W$2+1)-$H2039^(W$2+1))/(ε_c1cd^(W$2+1)))</f>
        <v/>
      </c>
      <c r="X2039">
        <f>(INDIRECT("a_"&amp;X$2)/(X$2+1))*(($C2039^(X$2+1)-$H2039^(X$2+1))/(ε_c1cd^(X$2+1)))</f>
        <v/>
      </c>
      <c r="Y2039">
        <f>(INDIRECT("a_"&amp;Y$2)/(Y$2+1))*(($C2039^(Y$2+1)-$H2039^(Y$2+1))/(ε_c1cd^(Y$2+1)))</f>
        <v/>
      </c>
      <c r="Z2039">
        <f>(INDIRECT("a_"&amp;Z$2)/(Z$2+2))*(($C2039^(Z$2+2)-$H2039^(Z$2+2))/(ε_c1cd^(Z$2+2)))</f>
        <v/>
      </c>
      <c r="AA2039">
        <f>(INDIRECT("a_"&amp;AA$2)/(AA$2+2))*(($C2039^(AA$2+2)-$H2039^(AA$2+2))/(ε_c1cd^(AA$2+2)))</f>
        <v/>
      </c>
      <c r="AB2039">
        <f>(INDIRECT("a_"&amp;AB$2)/(AB$2+2))*(($C2039^(AB$2+2)-$H2039^(AB$2+2))/(ε_c1cd^(AB$2+2)))</f>
        <v/>
      </c>
      <c r="AC2039">
        <f>(INDIRECT("a_"&amp;AC$2)/(AC$2+2))*(($C2039^(AC$2+2)-$H2039^(AC$2+2))/(ε_c1cd^(AC$2+2)))</f>
        <v/>
      </c>
      <c r="AD2039">
        <f>(INDIRECT("a_"&amp;AD$2)/(AD$2+2))*(($C2039^(AD$2+2)-$H2039^(AD$2+2))/(ε_c1cd^(AD$2+2)))</f>
        <v/>
      </c>
      <c r="AE2039" s="111">
        <f>(b*f_cd/L2039)*SUM(U2039:Y2039)+SUM(Q2039:R2039)</f>
        <v/>
      </c>
      <c r="AF2039" s="112">
        <f>AE2039*(K2039-y+e)</f>
        <v/>
      </c>
      <c r="AG2039" s="113">
        <f>(b*f_cd/(L2039^2))*SUM(Z2039:AD2039)+SUM(S2039:T2039)-AF2039</f>
        <v/>
      </c>
      <c r="AH2039" s="114">
        <f>AG2039&lt;0</f>
        <v/>
      </c>
      <c r="AI2039" s="115">
        <f>IF(A2039=1,FALSE,(AND(AQ2039,AH2039,NOT(AI2038))))</f>
        <v/>
      </c>
      <c r="AJ2039" s="116">
        <f>(b*f_cd/L2039)*(a_1/2*J2039^2+a_2/3*J2039^3+a_3/4*J2039^4+a_4/5*J2039^5+a_5/6*J2039^6)+SUM(Q2039:R2039)</f>
        <v/>
      </c>
      <c r="AK2039">
        <f>AJ2039*(K2039-y+e)</f>
        <v/>
      </c>
      <c r="AL2039" s="118">
        <f>(b*f_cd/(L2039^2))*(a_1/3*J2039^3+a_2/4*J2039^4+a_3/5*J2039^5+a_4/6*J2039^6+a_5/7*J2039^7)+SUM(S2039:T2039)-AK2039</f>
        <v/>
      </c>
      <c r="AM2039" s="114">
        <f>AL2039&gt;0</f>
        <v/>
      </c>
      <c r="AN2039" s="115">
        <f>IF(A2039=1,FALSE,(AND(AQ2039,AM2039,NOT(AN2038))))</f>
        <v/>
      </c>
      <c r="AO2039">
        <f>IF(D2039=1,AND(AH2039,NOT(AI2039)),AND(AM2039,NOT(AN2039)))</f>
        <v/>
      </c>
      <c r="AP2039" s="119">
        <f>IF(D2039=1,AI2039,AN2039)</f>
        <v/>
      </c>
      <c r="AQ2039" s="125">
        <f>ABS(E2039)&lt;$AQ$2</f>
        <v/>
      </c>
      <c r="AS2039">
        <f>IF(AP2039,MAX(AS$3:AS2037)+1,"")</f>
        <v/>
      </c>
    </row>
    <row r="2040">
      <c r="A2040" t="n">
        <v>1950</v>
      </c>
      <c r="B2040" s="131">
        <f>IF(A2040=1,0,IF(AP2040,0.1*ε_cu1cd,0))</f>
        <v/>
      </c>
      <c r="C2040" s="131">
        <f>IF(A2040=1,0.1*ε_cu1cd,C2039+B2039)</f>
        <v/>
      </c>
      <c r="D2040" s="113">
        <f>IF('Нормальний переріз'!$D$68&gt;0,1,2)</f>
        <v/>
      </c>
      <c r="E2040" s="144">
        <f>IF(D2040=1,F2040,G2040)</f>
        <v/>
      </c>
      <c r="F2040" s="124">
        <f>IF(AI2039,0.11*ε_cu1cd,IF(AH2039,F2039*0.01,F2039))</f>
        <v/>
      </c>
      <c r="G2040" s="124">
        <f>IF(AP2039,-0.1*ε_cu1cd,IF(AM2039,G2039*0.01,G2039))</f>
        <v/>
      </c>
      <c r="H2040" s="113">
        <f>IF(A2040=1,E2040,IF(AO2039,H2039-E2039+E2040,IF(AP2039,0.8*H2039,H2039+E2040)))</f>
        <v/>
      </c>
      <c r="I2040" s="169">
        <f>(C2040-H2040)/h</f>
        <v/>
      </c>
      <c r="J2040">
        <f>C2040/(ε_c1cd)</f>
        <v/>
      </c>
      <c r="K2040">
        <f>C2040/I2040</f>
        <v/>
      </c>
      <c r="L2040" s="131">
        <f>I2040/(ε_c1cd)</f>
        <v/>
      </c>
      <c r="M2040">
        <f>I2040*(K2040-Z_s1)</f>
        <v/>
      </c>
      <c r="N2040">
        <f>I2040*(K2040-Z_s2)</f>
        <v/>
      </c>
      <c r="O2040">
        <f>E_s*M2040</f>
        <v/>
      </c>
      <c r="P2040">
        <f>E_s*N2040</f>
        <v/>
      </c>
      <c r="Q2040">
        <f>O2040*A_s1</f>
        <v/>
      </c>
      <c r="R2040">
        <f>P2040*A_s2</f>
        <v/>
      </c>
      <c r="S2040">
        <f>Q2040*($K2040-Z_s1)</f>
        <v/>
      </c>
      <c r="T2040">
        <f>R2040*($K2040-Z_s2)</f>
        <v/>
      </c>
      <c r="U2040">
        <f>(INDIRECT("a_"&amp;U$2)/(U$2+1))*(($C2040^(U$2+1)-$H2040^(U$2+1))/(ε_c1cd^(U$2+1)))</f>
        <v/>
      </c>
      <c r="V2040">
        <f>(INDIRECT("a_"&amp;V$2)/(V$2+1))*(($C2040^(V$2+1)-$H2040^(V$2+1))/(ε_c1cd^(V$2+1)))</f>
        <v/>
      </c>
      <c r="W2040">
        <f>(INDIRECT("a_"&amp;W$2)/(W$2+1))*(($C2040^(W$2+1)-$H2040^(W$2+1))/(ε_c1cd^(W$2+1)))</f>
        <v/>
      </c>
      <c r="X2040">
        <f>(INDIRECT("a_"&amp;X$2)/(X$2+1))*(($C2040^(X$2+1)-$H2040^(X$2+1))/(ε_c1cd^(X$2+1)))</f>
        <v/>
      </c>
      <c r="Y2040">
        <f>(INDIRECT("a_"&amp;Y$2)/(Y$2+1))*(($C2040^(Y$2+1)-$H2040^(Y$2+1))/(ε_c1cd^(Y$2+1)))</f>
        <v/>
      </c>
      <c r="Z2040">
        <f>(INDIRECT("a_"&amp;Z$2)/(Z$2+2))*(($C2040^(Z$2+2)-$H2040^(Z$2+2))/(ε_c1cd^(Z$2+2)))</f>
        <v/>
      </c>
      <c r="AA2040">
        <f>(INDIRECT("a_"&amp;AA$2)/(AA$2+2))*(($C2040^(AA$2+2)-$H2040^(AA$2+2))/(ε_c1cd^(AA$2+2)))</f>
        <v/>
      </c>
      <c r="AB2040">
        <f>(INDIRECT("a_"&amp;AB$2)/(AB$2+2))*(($C2040^(AB$2+2)-$H2040^(AB$2+2))/(ε_c1cd^(AB$2+2)))</f>
        <v/>
      </c>
      <c r="AC2040">
        <f>(INDIRECT("a_"&amp;AC$2)/(AC$2+2))*(($C2040^(AC$2+2)-$H2040^(AC$2+2))/(ε_c1cd^(AC$2+2)))</f>
        <v/>
      </c>
      <c r="AD2040">
        <f>(INDIRECT("a_"&amp;AD$2)/(AD$2+2))*(($C2040^(AD$2+2)-$H2040^(AD$2+2))/(ε_c1cd^(AD$2+2)))</f>
        <v/>
      </c>
      <c r="AE2040" s="111">
        <f>(b*f_cd/L2040)*SUM(U2040:Y2040)+SUM(Q2040:R2040)</f>
        <v/>
      </c>
      <c r="AF2040" s="112">
        <f>AE2040*(K2040-y+e)</f>
        <v/>
      </c>
      <c r="AG2040" s="113">
        <f>(b*f_cd/(L2040^2))*SUM(Z2040:AD2040)+SUM(S2040:T2040)-AF2040</f>
        <v/>
      </c>
      <c r="AH2040" s="114">
        <f>AG2040&lt;0</f>
        <v/>
      </c>
      <c r="AI2040" s="115">
        <f>IF(A2040=1,FALSE,(AND(AQ2040,AH2040,NOT(AI2039))))</f>
        <v/>
      </c>
      <c r="AJ2040" s="116">
        <f>(b*f_cd/L2040)*(a_1/2*J2040^2+a_2/3*J2040^3+a_3/4*J2040^4+a_4/5*J2040^5+a_5/6*J2040^6)+SUM(Q2040:R2040)</f>
        <v/>
      </c>
      <c r="AK2040">
        <f>AJ2040*(K2040-y+e)</f>
        <v/>
      </c>
      <c r="AL2040" s="118">
        <f>(b*f_cd/(L2040^2))*(a_1/3*J2040^3+a_2/4*J2040^4+a_3/5*J2040^5+a_4/6*J2040^6+a_5/7*J2040^7)+SUM(S2040:T2040)-AK2040</f>
        <v/>
      </c>
      <c r="AM2040" s="114">
        <f>AL2040&gt;0</f>
        <v/>
      </c>
      <c r="AN2040" s="115">
        <f>IF(A2040=1,FALSE,(AND(AQ2040,AM2040,NOT(AN2039))))</f>
        <v/>
      </c>
      <c r="AO2040">
        <f>IF(D2040=1,AND(AH2040,NOT(AI2040)),AND(AM2040,NOT(AN2040)))</f>
        <v/>
      </c>
      <c r="AP2040" s="119">
        <f>IF(D2040=1,AI2040,AN2040)</f>
        <v/>
      </c>
      <c r="AQ2040" s="125">
        <f>ABS(E2040)&lt;$AQ$2</f>
        <v/>
      </c>
      <c r="AS2040">
        <f>IF(AP2040,MAX(AS$3:AS2038)+1,"")</f>
        <v/>
      </c>
    </row>
    <row r="2041">
      <c r="A2041" t="n">
        <v>1951</v>
      </c>
      <c r="B2041" s="131">
        <f>IF(A2041=1,0,IF(AP2041,0.1*ε_cu1cd,0))</f>
        <v/>
      </c>
      <c r="C2041" s="131">
        <f>IF(A2041=1,0.1*ε_cu1cd,C2040+B2040)</f>
        <v/>
      </c>
      <c r="D2041" s="113">
        <f>IF('Нормальний переріз'!$D$68&gt;0,1,2)</f>
        <v/>
      </c>
      <c r="E2041" s="144">
        <f>IF(D2041=1,F2041,G2041)</f>
        <v/>
      </c>
      <c r="F2041" s="124">
        <f>IF(AI2040,0.11*ε_cu1cd,IF(AH2040,F2040*0.01,F2040))</f>
        <v/>
      </c>
      <c r="G2041" s="124">
        <f>IF(AP2040,-0.1*ε_cu1cd,IF(AM2040,G2040*0.01,G2040))</f>
        <v/>
      </c>
      <c r="H2041" s="113">
        <f>IF(A2041=1,E2041,IF(AO2040,H2040-E2040+E2041,IF(AP2040,0.8*H2040,H2040+E2041)))</f>
        <v/>
      </c>
      <c r="I2041" s="169">
        <f>(C2041-H2041)/h</f>
        <v/>
      </c>
      <c r="J2041">
        <f>C2041/(ε_c1cd)</f>
        <v/>
      </c>
      <c r="K2041">
        <f>C2041/I2041</f>
        <v/>
      </c>
      <c r="L2041" s="131">
        <f>I2041/(ε_c1cd)</f>
        <v/>
      </c>
      <c r="M2041">
        <f>I2041*(K2041-Z_s1)</f>
        <v/>
      </c>
      <c r="N2041">
        <f>I2041*(K2041-Z_s2)</f>
        <v/>
      </c>
      <c r="O2041">
        <f>E_s*M2041</f>
        <v/>
      </c>
      <c r="P2041">
        <f>E_s*N2041</f>
        <v/>
      </c>
      <c r="Q2041">
        <f>O2041*A_s1</f>
        <v/>
      </c>
      <c r="R2041">
        <f>P2041*A_s2</f>
        <v/>
      </c>
      <c r="S2041">
        <f>Q2041*($K2041-Z_s1)</f>
        <v/>
      </c>
      <c r="T2041">
        <f>R2041*($K2041-Z_s2)</f>
        <v/>
      </c>
      <c r="U2041">
        <f>(INDIRECT("a_"&amp;U$2)/(U$2+1))*(($C2041^(U$2+1)-$H2041^(U$2+1))/(ε_c1cd^(U$2+1)))</f>
        <v/>
      </c>
      <c r="V2041">
        <f>(INDIRECT("a_"&amp;V$2)/(V$2+1))*(($C2041^(V$2+1)-$H2041^(V$2+1))/(ε_c1cd^(V$2+1)))</f>
        <v/>
      </c>
      <c r="W2041">
        <f>(INDIRECT("a_"&amp;W$2)/(W$2+1))*(($C2041^(W$2+1)-$H2041^(W$2+1))/(ε_c1cd^(W$2+1)))</f>
        <v/>
      </c>
      <c r="X2041">
        <f>(INDIRECT("a_"&amp;X$2)/(X$2+1))*(($C2041^(X$2+1)-$H2041^(X$2+1))/(ε_c1cd^(X$2+1)))</f>
        <v/>
      </c>
      <c r="Y2041">
        <f>(INDIRECT("a_"&amp;Y$2)/(Y$2+1))*(($C2041^(Y$2+1)-$H2041^(Y$2+1))/(ε_c1cd^(Y$2+1)))</f>
        <v/>
      </c>
      <c r="Z2041">
        <f>(INDIRECT("a_"&amp;Z$2)/(Z$2+2))*(($C2041^(Z$2+2)-$H2041^(Z$2+2))/(ε_c1cd^(Z$2+2)))</f>
        <v/>
      </c>
      <c r="AA2041">
        <f>(INDIRECT("a_"&amp;AA$2)/(AA$2+2))*(($C2041^(AA$2+2)-$H2041^(AA$2+2))/(ε_c1cd^(AA$2+2)))</f>
        <v/>
      </c>
      <c r="AB2041">
        <f>(INDIRECT("a_"&amp;AB$2)/(AB$2+2))*(($C2041^(AB$2+2)-$H2041^(AB$2+2))/(ε_c1cd^(AB$2+2)))</f>
        <v/>
      </c>
      <c r="AC2041">
        <f>(INDIRECT("a_"&amp;AC$2)/(AC$2+2))*(($C2041^(AC$2+2)-$H2041^(AC$2+2))/(ε_c1cd^(AC$2+2)))</f>
        <v/>
      </c>
      <c r="AD2041">
        <f>(INDIRECT("a_"&amp;AD$2)/(AD$2+2))*(($C2041^(AD$2+2)-$H2041^(AD$2+2))/(ε_c1cd^(AD$2+2)))</f>
        <v/>
      </c>
      <c r="AE2041" s="111">
        <f>(b*f_cd/L2041)*SUM(U2041:Y2041)+SUM(Q2041:R2041)</f>
        <v/>
      </c>
      <c r="AF2041" s="112">
        <f>AE2041*(K2041-y+e)</f>
        <v/>
      </c>
      <c r="AG2041" s="113">
        <f>(b*f_cd/(L2041^2))*SUM(Z2041:AD2041)+SUM(S2041:T2041)-AF2041</f>
        <v/>
      </c>
      <c r="AH2041" s="114">
        <f>AG2041&lt;0</f>
        <v/>
      </c>
      <c r="AI2041" s="115">
        <f>IF(A2041=1,FALSE,(AND(AQ2041,AH2041,NOT(AI2040))))</f>
        <v/>
      </c>
      <c r="AJ2041" s="116">
        <f>(b*f_cd/L2041)*(a_1/2*J2041^2+a_2/3*J2041^3+a_3/4*J2041^4+a_4/5*J2041^5+a_5/6*J2041^6)+SUM(Q2041:R2041)</f>
        <v/>
      </c>
      <c r="AK2041">
        <f>AJ2041*(K2041-y+e)</f>
        <v/>
      </c>
      <c r="AL2041" s="118">
        <f>(b*f_cd/(L2041^2))*(a_1/3*J2041^3+a_2/4*J2041^4+a_3/5*J2041^5+a_4/6*J2041^6+a_5/7*J2041^7)+SUM(S2041:T2041)-AK2041</f>
        <v/>
      </c>
      <c r="AM2041" s="114">
        <f>AL2041&gt;0</f>
        <v/>
      </c>
      <c r="AN2041" s="115">
        <f>IF(A2041=1,FALSE,(AND(AQ2041,AM2041,NOT(AN2040))))</f>
        <v/>
      </c>
      <c r="AO2041">
        <f>IF(D2041=1,AND(AH2041,NOT(AI2041)),AND(AM2041,NOT(AN2041)))</f>
        <v/>
      </c>
      <c r="AP2041" s="119">
        <f>IF(D2041=1,AI2041,AN2041)</f>
        <v/>
      </c>
      <c r="AQ2041" s="125">
        <f>ABS(E2041)&lt;$AQ$2</f>
        <v/>
      </c>
      <c r="AS2041">
        <f>IF(AP2041,MAX(AS$3:AS2039)+1,"")</f>
        <v/>
      </c>
    </row>
    <row r="2042">
      <c r="A2042" t="n">
        <v>1952</v>
      </c>
      <c r="B2042" s="131">
        <f>IF(A2042=1,0,IF(AP2042,0.1*ε_cu1cd,0))</f>
        <v/>
      </c>
      <c r="C2042" s="131">
        <f>IF(A2042=1,0.1*ε_cu1cd,C2041+B2041)</f>
        <v/>
      </c>
      <c r="D2042" s="113">
        <f>IF('Нормальний переріз'!$D$68&gt;0,1,2)</f>
        <v/>
      </c>
      <c r="E2042" s="144">
        <f>IF(D2042=1,F2042,G2042)</f>
        <v/>
      </c>
      <c r="F2042" s="124">
        <f>IF(AI2041,0.11*ε_cu1cd,IF(AH2041,F2041*0.01,F2041))</f>
        <v/>
      </c>
      <c r="G2042" s="124">
        <f>IF(AP2041,-0.1*ε_cu1cd,IF(AM2041,G2041*0.01,G2041))</f>
        <v/>
      </c>
      <c r="H2042" s="113">
        <f>IF(A2042=1,E2042,IF(AO2041,H2041-E2041+E2042,IF(AP2041,0.8*H2041,H2041+E2042)))</f>
        <v/>
      </c>
      <c r="I2042" s="169">
        <f>(C2042-H2042)/h</f>
        <v/>
      </c>
      <c r="J2042">
        <f>C2042/(ε_c1cd)</f>
        <v/>
      </c>
      <c r="K2042">
        <f>C2042/I2042</f>
        <v/>
      </c>
      <c r="L2042" s="131">
        <f>I2042/(ε_c1cd)</f>
        <v/>
      </c>
      <c r="M2042">
        <f>I2042*(K2042-Z_s1)</f>
        <v/>
      </c>
      <c r="N2042">
        <f>I2042*(K2042-Z_s2)</f>
        <v/>
      </c>
      <c r="O2042">
        <f>E_s*M2042</f>
        <v/>
      </c>
      <c r="P2042">
        <f>E_s*N2042</f>
        <v/>
      </c>
      <c r="Q2042">
        <f>O2042*A_s1</f>
        <v/>
      </c>
      <c r="R2042">
        <f>P2042*A_s2</f>
        <v/>
      </c>
      <c r="S2042">
        <f>Q2042*($K2042-Z_s1)</f>
        <v/>
      </c>
      <c r="T2042">
        <f>R2042*($K2042-Z_s2)</f>
        <v/>
      </c>
      <c r="U2042">
        <f>(INDIRECT("a_"&amp;U$2)/(U$2+1))*(($C2042^(U$2+1)-$H2042^(U$2+1))/(ε_c1cd^(U$2+1)))</f>
        <v/>
      </c>
      <c r="V2042">
        <f>(INDIRECT("a_"&amp;V$2)/(V$2+1))*(($C2042^(V$2+1)-$H2042^(V$2+1))/(ε_c1cd^(V$2+1)))</f>
        <v/>
      </c>
      <c r="W2042">
        <f>(INDIRECT("a_"&amp;W$2)/(W$2+1))*(($C2042^(W$2+1)-$H2042^(W$2+1))/(ε_c1cd^(W$2+1)))</f>
        <v/>
      </c>
      <c r="X2042">
        <f>(INDIRECT("a_"&amp;X$2)/(X$2+1))*(($C2042^(X$2+1)-$H2042^(X$2+1))/(ε_c1cd^(X$2+1)))</f>
        <v/>
      </c>
      <c r="Y2042">
        <f>(INDIRECT("a_"&amp;Y$2)/(Y$2+1))*(($C2042^(Y$2+1)-$H2042^(Y$2+1))/(ε_c1cd^(Y$2+1)))</f>
        <v/>
      </c>
      <c r="Z2042">
        <f>(INDIRECT("a_"&amp;Z$2)/(Z$2+2))*(($C2042^(Z$2+2)-$H2042^(Z$2+2))/(ε_c1cd^(Z$2+2)))</f>
        <v/>
      </c>
      <c r="AA2042">
        <f>(INDIRECT("a_"&amp;AA$2)/(AA$2+2))*(($C2042^(AA$2+2)-$H2042^(AA$2+2))/(ε_c1cd^(AA$2+2)))</f>
        <v/>
      </c>
      <c r="AB2042">
        <f>(INDIRECT("a_"&amp;AB$2)/(AB$2+2))*(($C2042^(AB$2+2)-$H2042^(AB$2+2))/(ε_c1cd^(AB$2+2)))</f>
        <v/>
      </c>
      <c r="AC2042">
        <f>(INDIRECT("a_"&amp;AC$2)/(AC$2+2))*(($C2042^(AC$2+2)-$H2042^(AC$2+2))/(ε_c1cd^(AC$2+2)))</f>
        <v/>
      </c>
      <c r="AD2042">
        <f>(INDIRECT("a_"&amp;AD$2)/(AD$2+2))*(($C2042^(AD$2+2)-$H2042^(AD$2+2))/(ε_c1cd^(AD$2+2)))</f>
        <v/>
      </c>
      <c r="AE2042" s="111">
        <f>(b*f_cd/L2042)*SUM(U2042:Y2042)+SUM(Q2042:R2042)</f>
        <v/>
      </c>
      <c r="AF2042" s="112">
        <f>AE2042*(K2042-y+e)</f>
        <v/>
      </c>
      <c r="AG2042" s="113">
        <f>(b*f_cd/(L2042^2))*SUM(Z2042:AD2042)+SUM(S2042:T2042)-AF2042</f>
        <v/>
      </c>
      <c r="AH2042" s="114">
        <f>AG2042&lt;0</f>
        <v/>
      </c>
      <c r="AI2042" s="115">
        <f>IF(A2042=1,FALSE,(AND(AQ2042,AH2042,NOT(AI2041))))</f>
        <v/>
      </c>
      <c r="AJ2042" s="116">
        <f>(b*f_cd/L2042)*(a_1/2*J2042^2+a_2/3*J2042^3+a_3/4*J2042^4+a_4/5*J2042^5+a_5/6*J2042^6)+SUM(Q2042:R2042)</f>
        <v/>
      </c>
      <c r="AK2042">
        <f>AJ2042*(K2042-y+e)</f>
        <v/>
      </c>
      <c r="AL2042" s="118">
        <f>(b*f_cd/(L2042^2))*(a_1/3*J2042^3+a_2/4*J2042^4+a_3/5*J2042^5+a_4/6*J2042^6+a_5/7*J2042^7)+SUM(S2042:T2042)-AK2042</f>
        <v/>
      </c>
      <c r="AM2042" s="114">
        <f>AL2042&gt;0</f>
        <v/>
      </c>
      <c r="AN2042" s="115">
        <f>IF(A2042=1,FALSE,(AND(AQ2042,AM2042,NOT(AN2041))))</f>
        <v/>
      </c>
      <c r="AO2042">
        <f>IF(D2042=1,AND(AH2042,NOT(AI2042)),AND(AM2042,NOT(AN2042)))</f>
        <v/>
      </c>
      <c r="AP2042" s="119">
        <f>IF(D2042=1,AI2042,AN2042)</f>
        <v/>
      </c>
      <c r="AQ2042" s="125">
        <f>ABS(E2042)&lt;$AQ$2</f>
        <v/>
      </c>
      <c r="AS2042">
        <f>IF(AP2042,MAX(AS$3:AS2040)+1,"")</f>
        <v/>
      </c>
    </row>
    <row r="2043">
      <c r="A2043" t="n">
        <v>1953</v>
      </c>
      <c r="B2043" s="131">
        <f>IF(A2043=1,0,IF(AP2043,0.1*ε_cu1cd,0))</f>
        <v/>
      </c>
      <c r="C2043" s="131">
        <f>IF(A2043=1,0.1*ε_cu1cd,C2042+B2042)</f>
        <v/>
      </c>
      <c r="D2043" s="113">
        <f>IF('Нормальний переріз'!$D$68&gt;0,1,2)</f>
        <v/>
      </c>
      <c r="E2043" s="144">
        <f>IF(D2043=1,F2043,G2043)</f>
        <v/>
      </c>
      <c r="F2043" s="124">
        <f>IF(AI2042,0.11*ε_cu1cd,IF(AH2042,F2042*0.01,F2042))</f>
        <v/>
      </c>
      <c r="G2043" s="124">
        <f>IF(AP2042,-0.1*ε_cu1cd,IF(AM2042,G2042*0.01,G2042))</f>
        <v/>
      </c>
      <c r="H2043" s="113">
        <f>IF(A2043=1,E2043,IF(AO2042,H2042-E2042+E2043,IF(AP2042,0.8*H2042,H2042+E2043)))</f>
        <v/>
      </c>
      <c r="I2043" s="169">
        <f>(C2043-H2043)/h</f>
        <v/>
      </c>
      <c r="J2043">
        <f>C2043/(ε_c1cd)</f>
        <v/>
      </c>
      <c r="K2043">
        <f>C2043/I2043</f>
        <v/>
      </c>
      <c r="L2043" s="131">
        <f>I2043/(ε_c1cd)</f>
        <v/>
      </c>
      <c r="M2043">
        <f>I2043*(K2043-Z_s1)</f>
        <v/>
      </c>
      <c r="N2043">
        <f>I2043*(K2043-Z_s2)</f>
        <v/>
      </c>
      <c r="O2043">
        <f>E_s*M2043</f>
        <v/>
      </c>
      <c r="P2043">
        <f>E_s*N2043</f>
        <v/>
      </c>
      <c r="Q2043">
        <f>O2043*A_s1</f>
        <v/>
      </c>
      <c r="R2043">
        <f>P2043*A_s2</f>
        <v/>
      </c>
      <c r="S2043">
        <f>Q2043*($K2043-Z_s1)</f>
        <v/>
      </c>
      <c r="T2043">
        <f>R2043*($K2043-Z_s2)</f>
        <v/>
      </c>
      <c r="U2043">
        <f>(INDIRECT("a_"&amp;U$2)/(U$2+1))*(($C2043^(U$2+1)-$H2043^(U$2+1))/(ε_c1cd^(U$2+1)))</f>
        <v/>
      </c>
      <c r="V2043">
        <f>(INDIRECT("a_"&amp;V$2)/(V$2+1))*(($C2043^(V$2+1)-$H2043^(V$2+1))/(ε_c1cd^(V$2+1)))</f>
        <v/>
      </c>
      <c r="W2043">
        <f>(INDIRECT("a_"&amp;W$2)/(W$2+1))*(($C2043^(W$2+1)-$H2043^(W$2+1))/(ε_c1cd^(W$2+1)))</f>
        <v/>
      </c>
      <c r="X2043">
        <f>(INDIRECT("a_"&amp;X$2)/(X$2+1))*(($C2043^(X$2+1)-$H2043^(X$2+1))/(ε_c1cd^(X$2+1)))</f>
        <v/>
      </c>
      <c r="Y2043">
        <f>(INDIRECT("a_"&amp;Y$2)/(Y$2+1))*(($C2043^(Y$2+1)-$H2043^(Y$2+1))/(ε_c1cd^(Y$2+1)))</f>
        <v/>
      </c>
      <c r="Z2043">
        <f>(INDIRECT("a_"&amp;Z$2)/(Z$2+2))*(($C2043^(Z$2+2)-$H2043^(Z$2+2))/(ε_c1cd^(Z$2+2)))</f>
        <v/>
      </c>
      <c r="AA2043">
        <f>(INDIRECT("a_"&amp;AA$2)/(AA$2+2))*(($C2043^(AA$2+2)-$H2043^(AA$2+2))/(ε_c1cd^(AA$2+2)))</f>
        <v/>
      </c>
      <c r="AB2043">
        <f>(INDIRECT("a_"&amp;AB$2)/(AB$2+2))*(($C2043^(AB$2+2)-$H2043^(AB$2+2))/(ε_c1cd^(AB$2+2)))</f>
        <v/>
      </c>
      <c r="AC2043">
        <f>(INDIRECT("a_"&amp;AC$2)/(AC$2+2))*(($C2043^(AC$2+2)-$H2043^(AC$2+2))/(ε_c1cd^(AC$2+2)))</f>
        <v/>
      </c>
      <c r="AD2043">
        <f>(INDIRECT("a_"&amp;AD$2)/(AD$2+2))*(($C2043^(AD$2+2)-$H2043^(AD$2+2))/(ε_c1cd^(AD$2+2)))</f>
        <v/>
      </c>
      <c r="AE2043" s="111">
        <f>(b*f_cd/L2043)*SUM(U2043:Y2043)+SUM(Q2043:R2043)</f>
        <v/>
      </c>
      <c r="AF2043" s="112">
        <f>AE2043*(K2043-y+e)</f>
        <v/>
      </c>
      <c r="AG2043" s="113">
        <f>(b*f_cd/(L2043^2))*SUM(Z2043:AD2043)+SUM(S2043:T2043)-AF2043</f>
        <v/>
      </c>
      <c r="AH2043" s="114">
        <f>AG2043&lt;0</f>
        <v/>
      </c>
      <c r="AI2043" s="115">
        <f>IF(A2043=1,FALSE,(AND(AQ2043,AH2043,NOT(AI2042))))</f>
        <v/>
      </c>
      <c r="AJ2043" s="116">
        <f>(b*f_cd/L2043)*(a_1/2*J2043^2+a_2/3*J2043^3+a_3/4*J2043^4+a_4/5*J2043^5+a_5/6*J2043^6)+SUM(Q2043:R2043)</f>
        <v/>
      </c>
      <c r="AK2043">
        <f>AJ2043*(K2043-y+e)</f>
        <v/>
      </c>
      <c r="AL2043" s="118">
        <f>(b*f_cd/(L2043^2))*(a_1/3*J2043^3+a_2/4*J2043^4+a_3/5*J2043^5+a_4/6*J2043^6+a_5/7*J2043^7)+SUM(S2043:T2043)-AK2043</f>
        <v/>
      </c>
      <c r="AM2043" s="114">
        <f>AL2043&gt;0</f>
        <v/>
      </c>
      <c r="AN2043" s="115">
        <f>IF(A2043=1,FALSE,(AND(AQ2043,AM2043,NOT(AN2042))))</f>
        <v/>
      </c>
      <c r="AO2043">
        <f>IF(D2043=1,AND(AH2043,NOT(AI2043)),AND(AM2043,NOT(AN2043)))</f>
        <v/>
      </c>
      <c r="AP2043" s="119">
        <f>IF(D2043=1,AI2043,AN2043)</f>
        <v/>
      </c>
      <c r="AQ2043" s="125">
        <f>ABS(E2043)&lt;$AQ$2</f>
        <v/>
      </c>
      <c r="AS2043">
        <f>IF(AP2043,MAX(AS$3:AS2041)+1,"")</f>
        <v/>
      </c>
    </row>
    <row r="2044">
      <c r="A2044" t="n">
        <v>1954</v>
      </c>
      <c r="B2044" s="131">
        <f>IF(A2044=1,0,IF(AP2044,0.1*ε_cu1cd,0))</f>
        <v/>
      </c>
      <c r="C2044" s="131">
        <f>IF(A2044=1,0.1*ε_cu1cd,C2043+B2043)</f>
        <v/>
      </c>
      <c r="D2044" s="113">
        <f>IF('Нормальний переріз'!$D$68&gt;0,1,2)</f>
        <v/>
      </c>
      <c r="E2044" s="144">
        <f>IF(D2044=1,F2044,G2044)</f>
        <v/>
      </c>
      <c r="F2044" s="124">
        <f>IF(AI2043,0.11*ε_cu1cd,IF(AH2043,F2043*0.01,F2043))</f>
        <v/>
      </c>
      <c r="G2044" s="124">
        <f>IF(AP2043,-0.1*ε_cu1cd,IF(AM2043,G2043*0.01,G2043))</f>
        <v/>
      </c>
      <c r="H2044" s="113">
        <f>IF(A2044=1,E2044,IF(AO2043,H2043-E2043+E2044,IF(AP2043,0.8*H2043,H2043+E2044)))</f>
        <v/>
      </c>
      <c r="I2044" s="169">
        <f>(C2044-H2044)/h</f>
        <v/>
      </c>
      <c r="J2044">
        <f>C2044/(ε_c1cd)</f>
        <v/>
      </c>
      <c r="K2044">
        <f>C2044/I2044</f>
        <v/>
      </c>
      <c r="L2044" s="131">
        <f>I2044/(ε_c1cd)</f>
        <v/>
      </c>
      <c r="M2044">
        <f>I2044*(K2044-Z_s1)</f>
        <v/>
      </c>
      <c r="N2044">
        <f>I2044*(K2044-Z_s2)</f>
        <v/>
      </c>
      <c r="O2044">
        <f>E_s*M2044</f>
        <v/>
      </c>
      <c r="P2044">
        <f>E_s*N2044</f>
        <v/>
      </c>
      <c r="Q2044">
        <f>O2044*A_s1</f>
        <v/>
      </c>
      <c r="R2044">
        <f>P2044*A_s2</f>
        <v/>
      </c>
      <c r="S2044">
        <f>Q2044*($K2044-Z_s1)</f>
        <v/>
      </c>
      <c r="T2044">
        <f>R2044*($K2044-Z_s2)</f>
        <v/>
      </c>
      <c r="U2044">
        <f>(INDIRECT("a_"&amp;U$2)/(U$2+1))*(($C2044^(U$2+1)-$H2044^(U$2+1))/(ε_c1cd^(U$2+1)))</f>
        <v/>
      </c>
      <c r="V2044">
        <f>(INDIRECT("a_"&amp;V$2)/(V$2+1))*(($C2044^(V$2+1)-$H2044^(V$2+1))/(ε_c1cd^(V$2+1)))</f>
        <v/>
      </c>
      <c r="W2044">
        <f>(INDIRECT("a_"&amp;W$2)/(W$2+1))*(($C2044^(W$2+1)-$H2044^(W$2+1))/(ε_c1cd^(W$2+1)))</f>
        <v/>
      </c>
      <c r="X2044">
        <f>(INDIRECT("a_"&amp;X$2)/(X$2+1))*(($C2044^(X$2+1)-$H2044^(X$2+1))/(ε_c1cd^(X$2+1)))</f>
        <v/>
      </c>
      <c r="Y2044">
        <f>(INDIRECT("a_"&amp;Y$2)/(Y$2+1))*(($C2044^(Y$2+1)-$H2044^(Y$2+1))/(ε_c1cd^(Y$2+1)))</f>
        <v/>
      </c>
      <c r="Z2044">
        <f>(INDIRECT("a_"&amp;Z$2)/(Z$2+2))*(($C2044^(Z$2+2)-$H2044^(Z$2+2))/(ε_c1cd^(Z$2+2)))</f>
        <v/>
      </c>
      <c r="AA2044">
        <f>(INDIRECT("a_"&amp;AA$2)/(AA$2+2))*(($C2044^(AA$2+2)-$H2044^(AA$2+2))/(ε_c1cd^(AA$2+2)))</f>
        <v/>
      </c>
      <c r="AB2044">
        <f>(INDIRECT("a_"&amp;AB$2)/(AB$2+2))*(($C2044^(AB$2+2)-$H2044^(AB$2+2))/(ε_c1cd^(AB$2+2)))</f>
        <v/>
      </c>
      <c r="AC2044">
        <f>(INDIRECT("a_"&amp;AC$2)/(AC$2+2))*(($C2044^(AC$2+2)-$H2044^(AC$2+2))/(ε_c1cd^(AC$2+2)))</f>
        <v/>
      </c>
      <c r="AD2044">
        <f>(INDIRECT("a_"&amp;AD$2)/(AD$2+2))*(($C2044^(AD$2+2)-$H2044^(AD$2+2))/(ε_c1cd^(AD$2+2)))</f>
        <v/>
      </c>
      <c r="AE2044" s="111">
        <f>(b*f_cd/L2044)*SUM(U2044:Y2044)+SUM(Q2044:R2044)</f>
        <v/>
      </c>
      <c r="AF2044" s="112">
        <f>AE2044*(K2044-y+e)</f>
        <v/>
      </c>
      <c r="AG2044" s="113">
        <f>(b*f_cd/(L2044^2))*SUM(Z2044:AD2044)+SUM(S2044:T2044)-AF2044</f>
        <v/>
      </c>
      <c r="AH2044" s="114">
        <f>AG2044&lt;0</f>
        <v/>
      </c>
      <c r="AI2044" s="115">
        <f>IF(A2044=1,FALSE,(AND(AQ2044,AH2044,NOT(AI2043))))</f>
        <v/>
      </c>
      <c r="AJ2044" s="116">
        <f>(b*f_cd/L2044)*(a_1/2*J2044^2+a_2/3*J2044^3+a_3/4*J2044^4+a_4/5*J2044^5+a_5/6*J2044^6)+SUM(Q2044:R2044)</f>
        <v/>
      </c>
      <c r="AK2044">
        <f>AJ2044*(K2044-y+e)</f>
        <v/>
      </c>
      <c r="AL2044" s="118">
        <f>(b*f_cd/(L2044^2))*(a_1/3*J2044^3+a_2/4*J2044^4+a_3/5*J2044^5+a_4/6*J2044^6+a_5/7*J2044^7)+SUM(S2044:T2044)-AK2044</f>
        <v/>
      </c>
      <c r="AM2044" s="114">
        <f>AL2044&gt;0</f>
        <v/>
      </c>
      <c r="AN2044" s="115">
        <f>IF(A2044=1,FALSE,(AND(AQ2044,AM2044,NOT(AN2043))))</f>
        <v/>
      </c>
      <c r="AO2044">
        <f>IF(D2044=1,AND(AH2044,NOT(AI2044)),AND(AM2044,NOT(AN2044)))</f>
        <v/>
      </c>
      <c r="AP2044" s="119">
        <f>IF(D2044=1,AI2044,AN2044)</f>
        <v/>
      </c>
      <c r="AQ2044" s="125">
        <f>ABS(E2044)&lt;$AQ$2</f>
        <v/>
      </c>
      <c r="AS2044">
        <f>IF(AP2044,MAX(AS$3:AS2042)+1,"")</f>
        <v/>
      </c>
    </row>
    <row r="2045">
      <c r="A2045" t="n">
        <v>1955</v>
      </c>
      <c r="B2045" s="131">
        <f>IF(A2045=1,0,IF(AP2045,0.1*ε_cu1cd,0))</f>
        <v/>
      </c>
      <c r="C2045" s="131">
        <f>IF(A2045=1,0.1*ε_cu1cd,C2044+B2044)</f>
        <v/>
      </c>
      <c r="D2045" s="113">
        <f>IF('Нормальний переріз'!$D$68&gt;0,1,2)</f>
        <v/>
      </c>
      <c r="E2045" s="144">
        <f>IF(D2045=1,F2045,G2045)</f>
        <v/>
      </c>
      <c r="F2045" s="124">
        <f>IF(AI2044,0.11*ε_cu1cd,IF(AH2044,F2044*0.01,F2044))</f>
        <v/>
      </c>
      <c r="G2045" s="124">
        <f>IF(AP2044,-0.1*ε_cu1cd,IF(AM2044,G2044*0.01,G2044))</f>
        <v/>
      </c>
      <c r="H2045" s="113">
        <f>IF(A2045=1,E2045,IF(AO2044,H2044-E2044+E2045,IF(AP2044,0.8*H2044,H2044+E2045)))</f>
        <v/>
      </c>
      <c r="I2045" s="169">
        <f>(C2045-H2045)/h</f>
        <v/>
      </c>
      <c r="J2045">
        <f>C2045/(ε_c1cd)</f>
        <v/>
      </c>
      <c r="K2045">
        <f>C2045/I2045</f>
        <v/>
      </c>
      <c r="L2045" s="131">
        <f>I2045/(ε_c1cd)</f>
        <v/>
      </c>
      <c r="M2045">
        <f>I2045*(K2045-Z_s1)</f>
        <v/>
      </c>
      <c r="N2045">
        <f>I2045*(K2045-Z_s2)</f>
        <v/>
      </c>
      <c r="O2045">
        <f>E_s*M2045</f>
        <v/>
      </c>
      <c r="P2045">
        <f>E_s*N2045</f>
        <v/>
      </c>
      <c r="Q2045">
        <f>O2045*A_s1</f>
        <v/>
      </c>
      <c r="R2045">
        <f>P2045*A_s2</f>
        <v/>
      </c>
      <c r="S2045">
        <f>Q2045*($K2045-Z_s1)</f>
        <v/>
      </c>
      <c r="T2045">
        <f>R2045*($K2045-Z_s2)</f>
        <v/>
      </c>
      <c r="U2045">
        <f>(INDIRECT("a_"&amp;U$2)/(U$2+1))*(($C2045^(U$2+1)-$H2045^(U$2+1))/(ε_c1cd^(U$2+1)))</f>
        <v/>
      </c>
      <c r="V2045">
        <f>(INDIRECT("a_"&amp;V$2)/(V$2+1))*(($C2045^(V$2+1)-$H2045^(V$2+1))/(ε_c1cd^(V$2+1)))</f>
        <v/>
      </c>
      <c r="W2045">
        <f>(INDIRECT("a_"&amp;W$2)/(W$2+1))*(($C2045^(W$2+1)-$H2045^(W$2+1))/(ε_c1cd^(W$2+1)))</f>
        <v/>
      </c>
      <c r="X2045">
        <f>(INDIRECT("a_"&amp;X$2)/(X$2+1))*(($C2045^(X$2+1)-$H2045^(X$2+1))/(ε_c1cd^(X$2+1)))</f>
        <v/>
      </c>
      <c r="Y2045">
        <f>(INDIRECT("a_"&amp;Y$2)/(Y$2+1))*(($C2045^(Y$2+1)-$H2045^(Y$2+1))/(ε_c1cd^(Y$2+1)))</f>
        <v/>
      </c>
      <c r="Z2045">
        <f>(INDIRECT("a_"&amp;Z$2)/(Z$2+2))*(($C2045^(Z$2+2)-$H2045^(Z$2+2))/(ε_c1cd^(Z$2+2)))</f>
        <v/>
      </c>
      <c r="AA2045">
        <f>(INDIRECT("a_"&amp;AA$2)/(AA$2+2))*(($C2045^(AA$2+2)-$H2045^(AA$2+2))/(ε_c1cd^(AA$2+2)))</f>
        <v/>
      </c>
      <c r="AB2045">
        <f>(INDIRECT("a_"&amp;AB$2)/(AB$2+2))*(($C2045^(AB$2+2)-$H2045^(AB$2+2))/(ε_c1cd^(AB$2+2)))</f>
        <v/>
      </c>
      <c r="AC2045">
        <f>(INDIRECT("a_"&amp;AC$2)/(AC$2+2))*(($C2045^(AC$2+2)-$H2045^(AC$2+2))/(ε_c1cd^(AC$2+2)))</f>
        <v/>
      </c>
      <c r="AD2045">
        <f>(INDIRECT("a_"&amp;AD$2)/(AD$2+2))*(($C2045^(AD$2+2)-$H2045^(AD$2+2))/(ε_c1cd^(AD$2+2)))</f>
        <v/>
      </c>
      <c r="AE2045" s="111">
        <f>(b*f_cd/L2045)*SUM(U2045:Y2045)+SUM(Q2045:R2045)</f>
        <v/>
      </c>
      <c r="AF2045" s="112">
        <f>AE2045*(K2045-y+e)</f>
        <v/>
      </c>
      <c r="AG2045" s="113">
        <f>(b*f_cd/(L2045^2))*SUM(Z2045:AD2045)+SUM(S2045:T2045)-AF2045</f>
        <v/>
      </c>
      <c r="AH2045" s="114">
        <f>AG2045&lt;0</f>
        <v/>
      </c>
      <c r="AI2045" s="115">
        <f>IF(A2045=1,FALSE,(AND(AQ2045,AH2045,NOT(AI2044))))</f>
        <v/>
      </c>
      <c r="AJ2045" s="116">
        <f>(b*f_cd/L2045)*(a_1/2*J2045^2+a_2/3*J2045^3+a_3/4*J2045^4+a_4/5*J2045^5+a_5/6*J2045^6)+SUM(Q2045:R2045)</f>
        <v/>
      </c>
      <c r="AK2045">
        <f>AJ2045*(K2045-y+e)</f>
        <v/>
      </c>
      <c r="AL2045" s="118">
        <f>(b*f_cd/(L2045^2))*(a_1/3*J2045^3+a_2/4*J2045^4+a_3/5*J2045^5+a_4/6*J2045^6+a_5/7*J2045^7)+SUM(S2045:T2045)-AK2045</f>
        <v/>
      </c>
      <c r="AM2045" s="114">
        <f>AL2045&gt;0</f>
        <v/>
      </c>
      <c r="AN2045" s="115">
        <f>IF(A2045=1,FALSE,(AND(AQ2045,AM2045,NOT(AN2044))))</f>
        <v/>
      </c>
      <c r="AO2045">
        <f>IF(D2045=1,AND(AH2045,NOT(AI2045)),AND(AM2045,NOT(AN2045)))</f>
        <v/>
      </c>
      <c r="AP2045" s="119">
        <f>IF(D2045=1,AI2045,AN2045)</f>
        <v/>
      </c>
      <c r="AQ2045" s="125">
        <f>ABS(E2045)&lt;$AQ$2</f>
        <v/>
      </c>
      <c r="AS2045">
        <f>IF(AP2045,MAX(AS$3:AS2043)+1,"")</f>
        <v/>
      </c>
    </row>
    <row r="2046">
      <c r="A2046" t="n">
        <v>1956</v>
      </c>
      <c r="B2046" s="131">
        <f>IF(A2046=1,0,IF(AP2046,0.1*ε_cu1cd,0))</f>
        <v/>
      </c>
      <c r="C2046" s="131">
        <f>IF(A2046=1,0.1*ε_cu1cd,C2045+B2045)</f>
        <v/>
      </c>
      <c r="D2046" s="113">
        <f>IF('Нормальний переріз'!$D$68&gt;0,1,2)</f>
        <v/>
      </c>
      <c r="E2046" s="144">
        <f>IF(D2046=1,F2046,G2046)</f>
        <v/>
      </c>
      <c r="F2046" s="124">
        <f>IF(AI2045,0.11*ε_cu1cd,IF(AH2045,F2045*0.01,F2045))</f>
        <v/>
      </c>
      <c r="G2046" s="124">
        <f>IF(AP2045,-0.1*ε_cu1cd,IF(AM2045,G2045*0.01,G2045))</f>
        <v/>
      </c>
      <c r="H2046" s="113">
        <f>IF(A2046=1,E2046,IF(AO2045,H2045-E2045+E2046,IF(AP2045,0.8*H2045,H2045+E2046)))</f>
        <v/>
      </c>
      <c r="I2046" s="169">
        <f>(C2046-H2046)/h</f>
        <v/>
      </c>
      <c r="J2046">
        <f>C2046/(ε_c1cd)</f>
        <v/>
      </c>
      <c r="K2046">
        <f>C2046/I2046</f>
        <v/>
      </c>
      <c r="L2046" s="131">
        <f>I2046/(ε_c1cd)</f>
        <v/>
      </c>
      <c r="M2046">
        <f>I2046*(K2046-Z_s1)</f>
        <v/>
      </c>
      <c r="N2046">
        <f>I2046*(K2046-Z_s2)</f>
        <v/>
      </c>
      <c r="O2046">
        <f>E_s*M2046</f>
        <v/>
      </c>
      <c r="P2046">
        <f>E_s*N2046</f>
        <v/>
      </c>
      <c r="Q2046">
        <f>O2046*A_s1</f>
        <v/>
      </c>
      <c r="R2046">
        <f>P2046*A_s2</f>
        <v/>
      </c>
      <c r="S2046">
        <f>Q2046*($K2046-Z_s1)</f>
        <v/>
      </c>
      <c r="T2046">
        <f>R2046*($K2046-Z_s2)</f>
        <v/>
      </c>
      <c r="U2046">
        <f>(INDIRECT("a_"&amp;U$2)/(U$2+1))*(($C2046^(U$2+1)-$H2046^(U$2+1))/(ε_c1cd^(U$2+1)))</f>
        <v/>
      </c>
      <c r="V2046">
        <f>(INDIRECT("a_"&amp;V$2)/(V$2+1))*(($C2046^(V$2+1)-$H2046^(V$2+1))/(ε_c1cd^(V$2+1)))</f>
        <v/>
      </c>
      <c r="W2046">
        <f>(INDIRECT("a_"&amp;W$2)/(W$2+1))*(($C2046^(W$2+1)-$H2046^(W$2+1))/(ε_c1cd^(W$2+1)))</f>
        <v/>
      </c>
      <c r="X2046">
        <f>(INDIRECT("a_"&amp;X$2)/(X$2+1))*(($C2046^(X$2+1)-$H2046^(X$2+1))/(ε_c1cd^(X$2+1)))</f>
        <v/>
      </c>
      <c r="Y2046">
        <f>(INDIRECT("a_"&amp;Y$2)/(Y$2+1))*(($C2046^(Y$2+1)-$H2046^(Y$2+1))/(ε_c1cd^(Y$2+1)))</f>
        <v/>
      </c>
      <c r="Z2046">
        <f>(INDIRECT("a_"&amp;Z$2)/(Z$2+2))*(($C2046^(Z$2+2)-$H2046^(Z$2+2))/(ε_c1cd^(Z$2+2)))</f>
        <v/>
      </c>
      <c r="AA2046">
        <f>(INDIRECT("a_"&amp;AA$2)/(AA$2+2))*(($C2046^(AA$2+2)-$H2046^(AA$2+2))/(ε_c1cd^(AA$2+2)))</f>
        <v/>
      </c>
      <c r="AB2046">
        <f>(INDIRECT("a_"&amp;AB$2)/(AB$2+2))*(($C2046^(AB$2+2)-$H2046^(AB$2+2))/(ε_c1cd^(AB$2+2)))</f>
        <v/>
      </c>
      <c r="AC2046">
        <f>(INDIRECT("a_"&amp;AC$2)/(AC$2+2))*(($C2046^(AC$2+2)-$H2046^(AC$2+2))/(ε_c1cd^(AC$2+2)))</f>
        <v/>
      </c>
      <c r="AD2046">
        <f>(INDIRECT("a_"&amp;AD$2)/(AD$2+2))*(($C2046^(AD$2+2)-$H2046^(AD$2+2))/(ε_c1cd^(AD$2+2)))</f>
        <v/>
      </c>
      <c r="AE2046" s="111">
        <f>(b*f_cd/L2046)*SUM(U2046:Y2046)+SUM(Q2046:R2046)</f>
        <v/>
      </c>
      <c r="AF2046" s="112">
        <f>AE2046*(K2046-y+e)</f>
        <v/>
      </c>
      <c r="AG2046" s="113">
        <f>(b*f_cd/(L2046^2))*SUM(Z2046:AD2046)+SUM(S2046:T2046)-AF2046</f>
        <v/>
      </c>
      <c r="AH2046" s="114">
        <f>AG2046&lt;0</f>
        <v/>
      </c>
      <c r="AI2046" s="115">
        <f>IF(A2046=1,FALSE,(AND(AQ2046,AH2046,NOT(AI2045))))</f>
        <v/>
      </c>
      <c r="AJ2046" s="116">
        <f>(b*f_cd/L2046)*(a_1/2*J2046^2+a_2/3*J2046^3+a_3/4*J2046^4+a_4/5*J2046^5+a_5/6*J2046^6)+SUM(Q2046:R2046)</f>
        <v/>
      </c>
      <c r="AK2046">
        <f>AJ2046*(K2046-y+e)</f>
        <v/>
      </c>
      <c r="AL2046" s="118">
        <f>(b*f_cd/(L2046^2))*(a_1/3*J2046^3+a_2/4*J2046^4+a_3/5*J2046^5+a_4/6*J2046^6+a_5/7*J2046^7)+SUM(S2046:T2046)-AK2046</f>
        <v/>
      </c>
      <c r="AM2046" s="114">
        <f>AL2046&gt;0</f>
        <v/>
      </c>
      <c r="AN2046" s="115">
        <f>IF(A2046=1,FALSE,(AND(AQ2046,AM2046,NOT(AN2045))))</f>
        <v/>
      </c>
      <c r="AO2046">
        <f>IF(D2046=1,AND(AH2046,NOT(AI2046)),AND(AM2046,NOT(AN2046)))</f>
        <v/>
      </c>
      <c r="AP2046" s="119">
        <f>IF(D2046=1,AI2046,AN2046)</f>
        <v/>
      </c>
      <c r="AQ2046" s="125">
        <f>ABS(E2046)&lt;$AQ$2</f>
        <v/>
      </c>
      <c r="AS2046">
        <f>IF(AP2046,MAX(AS$3:AS2044)+1,"")</f>
        <v/>
      </c>
    </row>
    <row r="2047">
      <c r="A2047" t="n">
        <v>1957</v>
      </c>
      <c r="B2047" s="131">
        <f>IF(A2047=1,0,IF(AP2047,0.1*ε_cu1cd,0))</f>
        <v/>
      </c>
      <c r="C2047" s="131">
        <f>IF(A2047=1,0.1*ε_cu1cd,C2046+B2046)</f>
        <v/>
      </c>
      <c r="D2047" s="113">
        <f>IF('Нормальний переріз'!$D$68&gt;0,1,2)</f>
        <v/>
      </c>
      <c r="E2047" s="144">
        <f>IF(D2047=1,F2047,G2047)</f>
        <v/>
      </c>
      <c r="F2047" s="124">
        <f>IF(AI2046,0.11*ε_cu1cd,IF(AH2046,F2046*0.01,F2046))</f>
        <v/>
      </c>
      <c r="G2047" s="124">
        <f>IF(AP2046,-0.1*ε_cu1cd,IF(AM2046,G2046*0.01,G2046))</f>
        <v/>
      </c>
      <c r="H2047" s="113">
        <f>IF(A2047=1,E2047,IF(AO2046,H2046-E2046+E2047,IF(AP2046,0.8*H2046,H2046+E2047)))</f>
        <v/>
      </c>
      <c r="I2047" s="169">
        <f>(C2047-H2047)/h</f>
        <v/>
      </c>
      <c r="J2047">
        <f>C2047/(ε_c1cd)</f>
        <v/>
      </c>
      <c r="K2047">
        <f>C2047/I2047</f>
        <v/>
      </c>
      <c r="L2047" s="131">
        <f>I2047/(ε_c1cd)</f>
        <v/>
      </c>
      <c r="M2047">
        <f>I2047*(K2047-Z_s1)</f>
        <v/>
      </c>
      <c r="N2047">
        <f>I2047*(K2047-Z_s2)</f>
        <v/>
      </c>
      <c r="O2047">
        <f>E_s*M2047</f>
        <v/>
      </c>
      <c r="P2047">
        <f>E_s*N2047</f>
        <v/>
      </c>
      <c r="Q2047">
        <f>O2047*A_s1</f>
        <v/>
      </c>
      <c r="R2047">
        <f>P2047*A_s2</f>
        <v/>
      </c>
      <c r="S2047">
        <f>Q2047*($K2047-Z_s1)</f>
        <v/>
      </c>
      <c r="T2047">
        <f>R2047*($K2047-Z_s2)</f>
        <v/>
      </c>
      <c r="U2047">
        <f>(INDIRECT("a_"&amp;U$2)/(U$2+1))*(($C2047^(U$2+1)-$H2047^(U$2+1))/(ε_c1cd^(U$2+1)))</f>
        <v/>
      </c>
      <c r="V2047">
        <f>(INDIRECT("a_"&amp;V$2)/(V$2+1))*(($C2047^(V$2+1)-$H2047^(V$2+1))/(ε_c1cd^(V$2+1)))</f>
        <v/>
      </c>
      <c r="W2047">
        <f>(INDIRECT("a_"&amp;W$2)/(W$2+1))*(($C2047^(W$2+1)-$H2047^(W$2+1))/(ε_c1cd^(W$2+1)))</f>
        <v/>
      </c>
      <c r="X2047">
        <f>(INDIRECT("a_"&amp;X$2)/(X$2+1))*(($C2047^(X$2+1)-$H2047^(X$2+1))/(ε_c1cd^(X$2+1)))</f>
        <v/>
      </c>
      <c r="Y2047">
        <f>(INDIRECT("a_"&amp;Y$2)/(Y$2+1))*(($C2047^(Y$2+1)-$H2047^(Y$2+1))/(ε_c1cd^(Y$2+1)))</f>
        <v/>
      </c>
      <c r="Z2047">
        <f>(INDIRECT("a_"&amp;Z$2)/(Z$2+2))*(($C2047^(Z$2+2)-$H2047^(Z$2+2))/(ε_c1cd^(Z$2+2)))</f>
        <v/>
      </c>
      <c r="AA2047">
        <f>(INDIRECT("a_"&amp;AA$2)/(AA$2+2))*(($C2047^(AA$2+2)-$H2047^(AA$2+2))/(ε_c1cd^(AA$2+2)))</f>
        <v/>
      </c>
      <c r="AB2047">
        <f>(INDIRECT("a_"&amp;AB$2)/(AB$2+2))*(($C2047^(AB$2+2)-$H2047^(AB$2+2))/(ε_c1cd^(AB$2+2)))</f>
        <v/>
      </c>
      <c r="AC2047">
        <f>(INDIRECT("a_"&amp;AC$2)/(AC$2+2))*(($C2047^(AC$2+2)-$H2047^(AC$2+2))/(ε_c1cd^(AC$2+2)))</f>
        <v/>
      </c>
      <c r="AD2047">
        <f>(INDIRECT("a_"&amp;AD$2)/(AD$2+2))*(($C2047^(AD$2+2)-$H2047^(AD$2+2))/(ε_c1cd^(AD$2+2)))</f>
        <v/>
      </c>
      <c r="AE2047" s="111">
        <f>(b*f_cd/L2047)*SUM(U2047:Y2047)+SUM(Q2047:R2047)</f>
        <v/>
      </c>
      <c r="AF2047" s="112">
        <f>AE2047*(K2047-y+e)</f>
        <v/>
      </c>
      <c r="AG2047" s="113">
        <f>(b*f_cd/(L2047^2))*SUM(Z2047:AD2047)+SUM(S2047:T2047)-AF2047</f>
        <v/>
      </c>
      <c r="AH2047" s="114">
        <f>AG2047&lt;0</f>
        <v/>
      </c>
      <c r="AI2047" s="115">
        <f>IF(A2047=1,FALSE,(AND(AQ2047,AH2047,NOT(AI2046))))</f>
        <v/>
      </c>
      <c r="AJ2047" s="116">
        <f>(b*f_cd/L2047)*(a_1/2*J2047^2+a_2/3*J2047^3+a_3/4*J2047^4+a_4/5*J2047^5+a_5/6*J2047^6)+SUM(Q2047:R2047)</f>
        <v/>
      </c>
      <c r="AK2047">
        <f>AJ2047*(K2047-y+e)</f>
        <v/>
      </c>
      <c r="AL2047" s="118">
        <f>(b*f_cd/(L2047^2))*(a_1/3*J2047^3+a_2/4*J2047^4+a_3/5*J2047^5+a_4/6*J2047^6+a_5/7*J2047^7)+SUM(S2047:T2047)-AK2047</f>
        <v/>
      </c>
      <c r="AM2047" s="114">
        <f>AL2047&gt;0</f>
        <v/>
      </c>
      <c r="AN2047" s="115">
        <f>IF(A2047=1,FALSE,(AND(AQ2047,AM2047,NOT(AN2046))))</f>
        <v/>
      </c>
      <c r="AO2047">
        <f>IF(D2047=1,AND(AH2047,NOT(AI2047)),AND(AM2047,NOT(AN2047)))</f>
        <v/>
      </c>
      <c r="AP2047" s="119">
        <f>IF(D2047=1,AI2047,AN2047)</f>
        <v/>
      </c>
      <c r="AQ2047" s="125">
        <f>ABS(E2047)&lt;$AQ$2</f>
        <v/>
      </c>
      <c r="AS2047">
        <f>IF(AP2047,MAX(AS$3:AS2045)+1,"")</f>
        <v/>
      </c>
    </row>
    <row r="2048">
      <c r="A2048" t="n">
        <v>1958</v>
      </c>
      <c r="B2048" s="131">
        <f>IF(A2048=1,0,IF(AP2048,0.1*ε_cu1cd,0))</f>
        <v/>
      </c>
      <c r="C2048" s="131">
        <f>IF(A2048=1,0.1*ε_cu1cd,C2047+B2047)</f>
        <v/>
      </c>
      <c r="D2048" s="113">
        <f>IF('Нормальний переріз'!$D$68&gt;0,1,2)</f>
        <v/>
      </c>
      <c r="E2048" s="144">
        <f>IF(D2048=1,F2048,G2048)</f>
        <v/>
      </c>
      <c r="F2048" s="124">
        <f>IF(AI2047,0.11*ε_cu1cd,IF(AH2047,F2047*0.01,F2047))</f>
        <v/>
      </c>
      <c r="G2048" s="124">
        <f>IF(AP2047,-0.1*ε_cu1cd,IF(AM2047,G2047*0.01,G2047))</f>
        <v/>
      </c>
      <c r="H2048" s="113">
        <f>IF(A2048=1,E2048,IF(AO2047,H2047-E2047+E2048,IF(AP2047,0.8*H2047,H2047+E2048)))</f>
        <v/>
      </c>
      <c r="I2048" s="169">
        <f>(C2048-H2048)/h</f>
        <v/>
      </c>
      <c r="J2048">
        <f>C2048/(ε_c1cd)</f>
        <v/>
      </c>
      <c r="K2048">
        <f>C2048/I2048</f>
        <v/>
      </c>
      <c r="L2048" s="131">
        <f>I2048/(ε_c1cd)</f>
        <v/>
      </c>
      <c r="M2048">
        <f>I2048*(K2048-Z_s1)</f>
        <v/>
      </c>
      <c r="N2048">
        <f>I2048*(K2048-Z_s2)</f>
        <v/>
      </c>
      <c r="O2048">
        <f>E_s*M2048</f>
        <v/>
      </c>
      <c r="P2048">
        <f>E_s*N2048</f>
        <v/>
      </c>
      <c r="Q2048">
        <f>O2048*A_s1</f>
        <v/>
      </c>
      <c r="R2048">
        <f>P2048*A_s2</f>
        <v/>
      </c>
      <c r="S2048">
        <f>Q2048*($K2048-Z_s1)</f>
        <v/>
      </c>
      <c r="T2048">
        <f>R2048*($K2048-Z_s2)</f>
        <v/>
      </c>
      <c r="U2048">
        <f>(INDIRECT("a_"&amp;U$2)/(U$2+1))*(($C2048^(U$2+1)-$H2048^(U$2+1))/(ε_c1cd^(U$2+1)))</f>
        <v/>
      </c>
      <c r="V2048">
        <f>(INDIRECT("a_"&amp;V$2)/(V$2+1))*(($C2048^(V$2+1)-$H2048^(V$2+1))/(ε_c1cd^(V$2+1)))</f>
        <v/>
      </c>
      <c r="W2048">
        <f>(INDIRECT("a_"&amp;W$2)/(W$2+1))*(($C2048^(W$2+1)-$H2048^(W$2+1))/(ε_c1cd^(W$2+1)))</f>
        <v/>
      </c>
      <c r="X2048">
        <f>(INDIRECT("a_"&amp;X$2)/(X$2+1))*(($C2048^(X$2+1)-$H2048^(X$2+1))/(ε_c1cd^(X$2+1)))</f>
        <v/>
      </c>
      <c r="Y2048">
        <f>(INDIRECT("a_"&amp;Y$2)/(Y$2+1))*(($C2048^(Y$2+1)-$H2048^(Y$2+1))/(ε_c1cd^(Y$2+1)))</f>
        <v/>
      </c>
      <c r="Z2048">
        <f>(INDIRECT("a_"&amp;Z$2)/(Z$2+2))*(($C2048^(Z$2+2)-$H2048^(Z$2+2))/(ε_c1cd^(Z$2+2)))</f>
        <v/>
      </c>
      <c r="AA2048">
        <f>(INDIRECT("a_"&amp;AA$2)/(AA$2+2))*(($C2048^(AA$2+2)-$H2048^(AA$2+2))/(ε_c1cd^(AA$2+2)))</f>
        <v/>
      </c>
      <c r="AB2048">
        <f>(INDIRECT("a_"&amp;AB$2)/(AB$2+2))*(($C2048^(AB$2+2)-$H2048^(AB$2+2))/(ε_c1cd^(AB$2+2)))</f>
        <v/>
      </c>
      <c r="AC2048">
        <f>(INDIRECT("a_"&amp;AC$2)/(AC$2+2))*(($C2048^(AC$2+2)-$H2048^(AC$2+2))/(ε_c1cd^(AC$2+2)))</f>
        <v/>
      </c>
      <c r="AD2048">
        <f>(INDIRECT("a_"&amp;AD$2)/(AD$2+2))*(($C2048^(AD$2+2)-$H2048^(AD$2+2))/(ε_c1cd^(AD$2+2)))</f>
        <v/>
      </c>
      <c r="AE2048" s="111">
        <f>(b*f_cd/L2048)*SUM(U2048:Y2048)+SUM(Q2048:R2048)</f>
        <v/>
      </c>
      <c r="AF2048" s="112">
        <f>AE2048*(K2048-y+e)</f>
        <v/>
      </c>
      <c r="AG2048" s="113">
        <f>(b*f_cd/(L2048^2))*SUM(Z2048:AD2048)+SUM(S2048:T2048)-AF2048</f>
        <v/>
      </c>
      <c r="AH2048" s="114">
        <f>AG2048&lt;0</f>
        <v/>
      </c>
      <c r="AI2048" s="115">
        <f>IF(A2048=1,FALSE,(AND(AQ2048,AH2048,NOT(AI2047))))</f>
        <v/>
      </c>
      <c r="AJ2048" s="116">
        <f>(b*f_cd/L2048)*(a_1/2*J2048^2+a_2/3*J2048^3+a_3/4*J2048^4+a_4/5*J2048^5+a_5/6*J2048^6)+SUM(Q2048:R2048)</f>
        <v/>
      </c>
      <c r="AK2048">
        <f>AJ2048*(K2048-y+e)</f>
        <v/>
      </c>
      <c r="AL2048" s="118">
        <f>(b*f_cd/(L2048^2))*(a_1/3*J2048^3+a_2/4*J2048^4+a_3/5*J2048^5+a_4/6*J2048^6+a_5/7*J2048^7)+SUM(S2048:T2048)-AK2048</f>
        <v/>
      </c>
      <c r="AM2048" s="114">
        <f>AL2048&gt;0</f>
        <v/>
      </c>
      <c r="AN2048" s="115">
        <f>IF(A2048=1,FALSE,(AND(AQ2048,AM2048,NOT(AN2047))))</f>
        <v/>
      </c>
      <c r="AO2048">
        <f>IF(D2048=1,AND(AH2048,NOT(AI2048)),AND(AM2048,NOT(AN2048)))</f>
        <v/>
      </c>
      <c r="AP2048" s="119">
        <f>IF(D2048=1,AI2048,AN2048)</f>
        <v/>
      </c>
      <c r="AQ2048" s="125">
        <f>ABS(E2048)&lt;$AQ$2</f>
        <v/>
      </c>
      <c r="AS2048">
        <f>IF(AP2048,MAX(AS$3:AS2046)+1,"")</f>
        <v/>
      </c>
    </row>
    <row r="2049">
      <c r="A2049" t="n">
        <v>1959</v>
      </c>
      <c r="B2049" s="131">
        <f>IF(A2049=1,0,IF(AP2049,0.1*ε_cu1cd,0))</f>
        <v/>
      </c>
      <c r="C2049" s="131">
        <f>IF(A2049=1,0.1*ε_cu1cd,C2048+B2048)</f>
        <v/>
      </c>
      <c r="D2049" s="113">
        <f>IF('Нормальний переріз'!$D$68&gt;0,1,2)</f>
        <v/>
      </c>
      <c r="E2049" s="144">
        <f>IF(D2049=1,F2049,G2049)</f>
        <v/>
      </c>
      <c r="F2049" s="124">
        <f>IF(AI2048,0.11*ε_cu1cd,IF(AH2048,F2048*0.01,F2048))</f>
        <v/>
      </c>
      <c r="G2049" s="124">
        <f>IF(AP2048,-0.1*ε_cu1cd,IF(AM2048,G2048*0.01,G2048))</f>
        <v/>
      </c>
      <c r="H2049" s="113">
        <f>IF(A2049=1,E2049,IF(AO2048,H2048-E2048+E2049,IF(AP2048,0.8*H2048,H2048+E2049)))</f>
        <v/>
      </c>
      <c r="I2049" s="169">
        <f>(C2049-H2049)/h</f>
        <v/>
      </c>
      <c r="J2049">
        <f>C2049/(ε_c1cd)</f>
        <v/>
      </c>
      <c r="K2049">
        <f>C2049/I2049</f>
        <v/>
      </c>
      <c r="L2049" s="131">
        <f>I2049/(ε_c1cd)</f>
        <v/>
      </c>
      <c r="M2049">
        <f>I2049*(K2049-Z_s1)</f>
        <v/>
      </c>
      <c r="N2049">
        <f>I2049*(K2049-Z_s2)</f>
        <v/>
      </c>
      <c r="O2049">
        <f>E_s*M2049</f>
        <v/>
      </c>
      <c r="P2049">
        <f>E_s*N2049</f>
        <v/>
      </c>
      <c r="Q2049">
        <f>O2049*A_s1</f>
        <v/>
      </c>
      <c r="R2049">
        <f>P2049*A_s2</f>
        <v/>
      </c>
      <c r="S2049">
        <f>Q2049*($K2049-Z_s1)</f>
        <v/>
      </c>
      <c r="T2049">
        <f>R2049*($K2049-Z_s2)</f>
        <v/>
      </c>
      <c r="U2049">
        <f>(INDIRECT("a_"&amp;U$2)/(U$2+1))*(($C2049^(U$2+1)-$H2049^(U$2+1))/(ε_c1cd^(U$2+1)))</f>
        <v/>
      </c>
      <c r="V2049">
        <f>(INDIRECT("a_"&amp;V$2)/(V$2+1))*(($C2049^(V$2+1)-$H2049^(V$2+1))/(ε_c1cd^(V$2+1)))</f>
        <v/>
      </c>
      <c r="W2049">
        <f>(INDIRECT("a_"&amp;W$2)/(W$2+1))*(($C2049^(W$2+1)-$H2049^(W$2+1))/(ε_c1cd^(W$2+1)))</f>
        <v/>
      </c>
      <c r="X2049">
        <f>(INDIRECT("a_"&amp;X$2)/(X$2+1))*(($C2049^(X$2+1)-$H2049^(X$2+1))/(ε_c1cd^(X$2+1)))</f>
        <v/>
      </c>
      <c r="Y2049">
        <f>(INDIRECT("a_"&amp;Y$2)/(Y$2+1))*(($C2049^(Y$2+1)-$H2049^(Y$2+1))/(ε_c1cd^(Y$2+1)))</f>
        <v/>
      </c>
      <c r="Z2049">
        <f>(INDIRECT("a_"&amp;Z$2)/(Z$2+2))*(($C2049^(Z$2+2)-$H2049^(Z$2+2))/(ε_c1cd^(Z$2+2)))</f>
        <v/>
      </c>
      <c r="AA2049">
        <f>(INDIRECT("a_"&amp;AA$2)/(AA$2+2))*(($C2049^(AA$2+2)-$H2049^(AA$2+2))/(ε_c1cd^(AA$2+2)))</f>
        <v/>
      </c>
      <c r="AB2049">
        <f>(INDIRECT("a_"&amp;AB$2)/(AB$2+2))*(($C2049^(AB$2+2)-$H2049^(AB$2+2))/(ε_c1cd^(AB$2+2)))</f>
        <v/>
      </c>
      <c r="AC2049">
        <f>(INDIRECT("a_"&amp;AC$2)/(AC$2+2))*(($C2049^(AC$2+2)-$H2049^(AC$2+2))/(ε_c1cd^(AC$2+2)))</f>
        <v/>
      </c>
      <c r="AD2049">
        <f>(INDIRECT("a_"&amp;AD$2)/(AD$2+2))*(($C2049^(AD$2+2)-$H2049^(AD$2+2))/(ε_c1cd^(AD$2+2)))</f>
        <v/>
      </c>
      <c r="AE2049" s="111">
        <f>(b*f_cd/L2049)*SUM(U2049:Y2049)+SUM(Q2049:R2049)</f>
        <v/>
      </c>
      <c r="AF2049" s="112">
        <f>AE2049*(K2049-y+e)</f>
        <v/>
      </c>
      <c r="AG2049" s="113">
        <f>(b*f_cd/(L2049^2))*SUM(Z2049:AD2049)+SUM(S2049:T2049)-AF2049</f>
        <v/>
      </c>
      <c r="AH2049" s="114">
        <f>AG2049&lt;0</f>
        <v/>
      </c>
      <c r="AI2049" s="115">
        <f>IF(A2049=1,FALSE,(AND(AQ2049,AH2049,NOT(AI2048))))</f>
        <v/>
      </c>
      <c r="AJ2049" s="116">
        <f>(b*f_cd/L2049)*(a_1/2*J2049^2+a_2/3*J2049^3+a_3/4*J2049^4+a_4/5*J2049^5+a_5/6*J2049^6)+SUM(Q2049:R2049)</f>
        <v/>
      </c>
      <c r="AK2049">
        <f>AJ2049*(K2049-y+e)</f>
        <v/>
      </c>
      <c r="AL2049" s="118">
        <f>(b*f_cd/(L2049^2))*(a_1/3*J2049^3+a_2/4*J2049^4+a_3/5*J2049^5+a_4/6*J2049^6+a_5/7*J2049^7)+SUM(S2049:T2049)-AK2049</f>
        <v/>
      </c>
      <c r="AM2049" s="114">
        <f>AL2049&gt;0</f>
        <v/>
      </c>
      <c r="AN2049" s="115">
        <f>IF(A2049=1,FALSE,(AND(AQ2049,AM2049,NOT(AN2048))))</f>
        <v/>
      </c>
      <c r="AO2049">
        <f>IF(D2049=1,AND(AH2049,NOT(AI2049)),AND(AM2049,NOT(AN2049)))</f>
        <v/>
      </c>
      <c r="AP2049" s="119">
        <f>IF(D2049=1,AI2049,AN2049)</f>
        <v/>
      </c>
      <c r="AQ2049" s="125">
        <f>ABS(E2049)&lt;$AQ$2</f>
        <v/>
      </c>
      <c r="AS2049">
        <f>IF(AP2049,MAX(AS$3:AS2047)+1,"")</f>
        <v/>
      </c>
    </row>
    <row r="2050">
      <c r="A2050" t="n">
        <v>1960</v>
      </c>
      <c r="B2050" s="131">
        <f>IF(A2050=1,0,IF(AP2050,0.1*ε_cu1cd,0))</f>
        <v/>
      </c>
      <c r="C2050" s="131">
        <f>IF(A2050=1,0.1*ε_cu1cd,C2049+B2049)</f>
        <v/>
      </c>
      <c r="D2050" s="113">
        <f>IF('Нормальний переріз'!$D$68&gt;0,1,2)</f>
        <v/>
      </c>
      <c r="E2050" s="144">
        <f>IF(D2050=1,F2050,G2050)</f>
        <v/>
      </c>
      <c r="F2050" s="124">
        <f>IF(AI2049,0.11*ε_cu1cd,IF(AH2049,F2049*0.01,F2049))</f>
        <v/>
      </c>
      <c r="G2050" s="124">
        <f>IF(AP2049,-0.1*ε_cu1cd,IF(AM2049,G2049*0.01,G2049))</f>
        <v/>
      </c>
      <c r="H2050" s="113">
        <f>IF(A2050=1,E2050,IF(AO2049,H2049-E2049+E2050,IF(AP2049,0.8*H2049,H2049+E2050)))</f>
        <v/>
      </c>
      <c r="I2050" s="169">
        <f>(C2050-H2050)/h</f>
        <v/>
      </c>
      <c r="J2050">
        <f>C2050/(ε_c1cd)</f>
        <v/>
      </c>
      <c r="K2050">
        <f>C2050/I2050</f>
        <v/>
      </c>
      <c r="L2050" s="131">
        <f>I2050/(ε_c1cd)</f>
        <v/>
      </c>
      <c r="M2050">
        <f>I2050*(K2050-Z_s1)</f>
        <v/>
      </c>
      <c r="N2050">
        <f>I2050*(K2050-Z_s2)</f>
        <v/>
      </c>
      <c r="O2050">
        <f>E_s*M2050</f>
        <v/>
      </c>
      <c r="P2050">
        <f>E_s*N2050</f>
        <v/>
      </c>
      <c r="Q2050">
        <f>O2050*A_s1</f>
        <v/>
      </c>
      <c r="R2050">
        <f>P2050*A_s2</f>
        <v/>
      </c>
      <c r="S2050">
        <f>Q2050*($K2050-Z_s1)</f>
        <v/>
      </c>
      <c r="T2050">
        <f>R2050*($K2050-Z_s2)</f>
        <v/>
      </c>
      <c r="U2050">
        <f>(INDIRECT("a_"&amp;U$2)/(U$2+1))*(($C2050^(U$2+1)-$H2050^(U$2+1))/(ε_c1cd^(U$2+1)))</f>
        <v/>
      </c>
      <c r="V2050">
        <f>(INDIRECT("a_"&amp;V$2)/(V$2+1))*(($C2050^(V$2+1)-$H2050^(V$2+1))/(ε_c1cd^(V$2+1)))</f>
        <v/>
      </c>
      <c r="W2050">
        <f>(INDIRECT("a_"&amp;W$2)/(W$2+1))*(($C2050^(W$2+1)-$H2050^(W$2+1))/(ε_c1cd^(W$2+1)))</f>
        <v/>
      </c>
      <c r="X2050">
        <f>(INDIRECT("a_"&amp;X$2)/(X$2+1))*(($C2050^(X$2+1)-$H2050^(X$2+1))/(ε_c1cd^(X$2+1)))</f>
        <v/>
      </c>
      <c r="Y2050">
        <f>(INDIRECT("a_"&amp;Y$2)/(Y$2+1))*(($C2050^(Y$2+1)-$H2050^(Y$2+1))/(ε_c1cd^(Y$2+1)))</f>
        <v/>
      </c>
      <c r="Z2050">
        <f>(INDIRECT("a_"&amp;Z$2)/(Z$2+2))*(($C2050^(Z$2+2)-$H2050^(Z$2+2))/(ε_c1cd^(Z$2+2)))</f>
        <v/>
      </c>
      <c r="AA2050">
        <f>(INDIRECT("a_"&amp;AA$2)/(AA$2+2))*(($C2050^(AA$2+2)-$H2050^(AA$2+2))/(ε_c1cd^(AA$2+2)))</f>
        <v/>
      </c>
      <c r="AB2050">
        <f>(INDIRECT("a_"&amp;AB$2)/(AB$2+2))*(($C2050^(AB$2+2)-$H2050^(AB$2+2))/(ε_c1cd^(AB$2+2)))</f>
        <v/>
      </c>
      <c r="AC2050">
        <f>(INDIRECT("a_"&amp;AC$2)/(AC$2+2))*(($C2050^(AC$2+2)-$H2050^(AC$2+2))/(ε_c1cd^(AC$2+2)))</f>
        <v/>
      </c>
      <c r="AD2050">
        <f>(INDIRECT("a_"&amp;AD$2)/(AD$2+2))*(($C2050^(AD$2+2)-$H2050^(AD$2+2))/(ε_c1cd^(AD$2+2)))</f>
        <v/>
      </c>
      <c r="AE2050" s="111">
        <f>(b*f_cd/L2050)*SUM(U2050:Y2050)+SUM(Q2050:R2050)</f>
        <v/>
      </c>
      <c r="AF2050" s="112">
        <f>AE2050*(K2050-y+e)</f>
        <v/>
      </c>
      <c r="AG2050" s="113">
        <f>(b*f_cd/(L2050^2))*SUM(Z2050:AD2050)+SUM(S2050:T2050)-AF2050</f>
        <v/>
      </c>
      <c r="AH2050" s="114">
        <f>AG2050&lt;0</f>
        <v/>
      </c>
      <c r="AI2050" s="115">
        <f>IF(A2050=1,FALSE,(AND(AQ2050,AH2050,NOT(AI2049))))</f>
        <v/>
      </c>
      <c r="AJ2050" s="116">
        <f>(b*f_cd/L2050)*(a_1/2*J2050^2+a_2/3*J2050^3+a_3/4*J2050^4+a_4/5*J2050^5+a_5/6*J2050^6)+SUM(Q2050:R2050)</f>
        <v/>
      </c>
      <c r="AK2050">
        <f>AJ2050*(K2050-y+e)</f>
        <v/>
      </c>
      <c r="AL2050" s="118">
        <f>(b*f_cd/(L2050^2))*(a_1/3*J2050^3+a_2/4*J2050^4+a_3/5*J2050^5+a_4/6*J2050^6+a_5/7*J2050^7)+SUM(S2050:T2050)-AK2050</f>
        <v/>
      </c>
      <c r="AM2050" s="114">
        <f>AL2050&gt;0</f>
        <v/>
      </c>
      <c r="AN2050" s="115">
        <f>IF(A2050=1,FALSE,(AND(AQ2050,AM2050,NOT(AN2049))))</f>
        <v/>
      </c>
      <c r="AO2050">
        <f>IF(D2050=1,AND(AH2050,NOT(AI2050)),AND(AM2050,NOT(AN2050)))</f>
        <v/>
      </c>
      <c r="AP2050" s="119">
        <f>IF(D2050=1,AI2050,AN2050)</f>
        <v/>
      </c>
      <c r="AQ2050" s="125">
        <f>ABS(E2050)&lt;$AQ$2</f>
        <v/>
      </c>
      <c r="AS2050">
        <f>IF(AP2050,MAX(AS$3:AS2048)+1,"")</f>
        <v/>
      </c>
    </row>
    <row r="2051">
      <c r="A2051" t="n">
        <v>1961</v>
      </c>
      <c r="B2051" s="131">
        <f>IF(A2051=1,0,IF(AP2051,0.1*ε_cu1cd,0))</f>
        <v/>
      </c>
      <c r="C2051" s="131">
        <f>IF(A2051=1,0.1*ε_cu1cd,C2050+B2050)</f>
        <v/>
      </c>
      <c r="D2051" s="113">
        <f>IF('Нормальний переріз'!$D$68&gt;0,1,2)</f>
        <v/>
      </c>
      <c r="E2051" s="144">
        <f>IF(D2051=1,F2051,G2051)</f>
        <v/>
      </c>
      <c r="F2051" s="124">
        <f>IF(AI2050,0.11*ε_cu1cd,IF(AH2050,F2050*0.01,F2050))</f>
        <v/>
      </c>
      <c r="G2051" s="124">
        <f>IF(AP2050,-0.1*ε_cu1cd,IF(AM2050,G2050*0.01,G2050))</f>
        <v/>
      </c>
      <c r="H2051" s="113">
        <f>IF(A2051=1,E2051,IF(AO2050,H2050-E2050+E2051,IF(AP2050,0.8*H2050,H2050+E2051)))</f>
        <v/>
      </c>
      <c r="I2051" s="169">
        <f>(C2051-H2051)/h</f>
        <v/>
      </c>
      <c r="J2051">
        <f>C2051/(ε_c1cd)</f>
        <v/>
      </c>
      <c r="K2051">
        <f>C2051/I2051</f>
        <v/>
      </c>
      <c r="L2051" s="131">
        <f>I2051/(ε_c1cd)</f>
        <v/>
      </c>
      <c r="M2051">
        <f>I2051*(K2051-Z_s1)</f>
        <v/>
      </c>
      <c r="N2051">
        <f>I2051*(K2051-Z_s2)</f>
        <v/>
      </c>
      <c r="O2051">
        <f>E_s*M2051</f>
        <v/>
      </c>
      <c r="P2051">
        <f>E_s*N2051</f>
        <v/>
      </c>
      <c r="Q2051">
        <f>O2051*A_s1</f>
        <v/>
      </c>
      <c r="R2051">
        <f>P2051*A_s2</f>
        <v/>
      </c>
      <c r="S2051">
        <f>Q2051*($K2051-Z_s1)</f>
        <v/>
      </c>
      <c r="T2051">
        <f>R2051*($K2051-Z_s2)</f>
        <v/>
      </c>
      <c r="U2051">
        <f>(INDIRECT("a_"&amp;U$2)/(U$2+1))*(($C2051^(U$2+1)-$H2051^(U$2+1))/(ε_c1cd^(U$2+1)))</f>
        <v/>
      </c>
      <c r="V2051">
        <f>(INDIRECT("a_"&amp;V$2)/(V$2+1))*(($C2051^(V$2+1)-$H2051^(V$2+1))/(ε_c1cd^(V$2+1)))</f>
        <v/>
      </c>
      <c r="W2051">
        <f>(INDIRECT("a_"&amp;W$2)/(W$2+1))*(($C2051^(W$2+1)-$H2051^(W$2+1))/(ε_c1cd^(W$2+1)))</f>
        <v/>
      </c>
      <c r="X2051">
        <f>(INDIRECT("a_"&amp;X$2)/(X$2+1))*(($C2051^(X$2+1)-$H2051^(X$2+1))/(ε_c1cd^(X$2+1)))</f>
        <v/>
      </c>
      <c r="Y2051">
        <f>(INDIRECT("a_"&amp;Y$2)/(Y$2+1))*(($C2051^(Y$2+1)-$H2051^(Y$2+1))/(ε_c1cd^(Y$2+1)))</f>
        <v/>
      </c>
      <c r="Z2051">
        <f>(INDIRECT("a_"&amp;Z$2)/(Z$2+2))*(($C2051^(Z$2+2)-$H2051^(Z$2+2))/(ε_c1cd^(Z$2+2)))</f>
        <v/>
      </c>
      <c r="AA2051">
        <f>(INDIRECT("a_"&amp;AA$2)/(AA$2+2))*(($C2051^(AA$2+2)-$H2051^(AA$2+2))/(ε_c1cd^(AA$2+2)))</f>
        <v/>
      </c>
      <c r="AB2051">
        <f>(INDIRECT("a_"&amp;AB$2)/(AB$2+2))*(($C2051^(AB$2+2)-$H2051^(AB$2+2))/(ε_c1cd^(AB$2+2)))</f>
        <v/>
      </c>
      <c r="AC2051">
        <f>(INDIRECT("a_"&amp;AC$2)/(AC$2+2))*(($C2051^(AC$2+2)-$H2051^(AC$2+2))/(ε_c1cd^(AC$2+2)))</f>
        <v/>
      </c>
      <c r="AD2051">
        <f>(INDIRECT("a_"&amp;AD$2)/(AD$2+2))*(($C2051^(AD$2+2)-$H2051^(AD$2+2))/(ε_c1cd^(AD$2+2)))</f>
        <v/>
      </c>
      <c r="AE2051" s="111">
        <f>(b*f_cd/L2051)*SUM(U2051:Y2051)+SUM(Q2051:R2051)</f>
        <v/>
      </c>
      <c r="AF2051" s="112">
        <f>AE2051*(K2051-y+e)</f>
        <v/>
      </c>
      <c r="AG2051" s="113">
        <f>(b*f_cd/(L2051^2))*SUM(Z2051:AD2051)+SUM(S2051:T2051)-AF2051</f>
        <v/>
      </c>
      <c r="AH2051" s="114">
        <f>AG2051&lt;0</f>
        <v/>
      </c>
      <c r="AI2051" s="115">
        <f>IF(A2051=1,FALSE,(AND(AQ2051,AH2051,NOT(AI2050))))</f>
        <v/>
      </c>
      <c r="AJ2051" s="116">
        <f>(b*f_cd/L2051)*(a_1/2*J2051^2+a_2/3*J2051^3+a_3/4*J2051^4+a_4/5*J2051^5+a_5/6*J2051^6)+SUM(Q2051:R2051)</f>
        <v/>
      </c>
      <c r="AK2051">
        <f>AJ2051*(K2051-y+e)</f>
        <v/>
      </c>
      <c r="AL2051" s="118">
        <f>(b*f_cd/(L2051^2))*(a_1/3*J2051^3+a_2/4*J2051^4+a_3/5*J2051^5+a_4/6*J2051^6+a_5/7*J2051^7)+SUM(S2051:T2051)-AK2051</f>
        <v/>
      </c>
      <c r="AM2051" s="114">
        <f>AL2051&gt;0</f>
        <v/>
      </c>
      <c r="AN2051" s="115">
        <f>IF(A2051=1,FALSE,(AND(AQ2051,AM2051,NOT(AN2050))))</f>
        <v/>
      </c>
      <c r="AO2051">
        <f>IF(D2051=1,AND(AH2051,NOT(AI2051)),AND(AM2051,NOT(AN2051)))</f>
        <v/>
      </c>
      <c r="AP2051" s="119">
        <f>IF(D2051=1,AI2051,AN2051)</f>
        <v/>
      </c>
      <c r="AQ2051" s="125">
        <f>ABS(E2051)&lt;$AQ$2</f>
        <v/>
      </c>
      <c r="AS2051">
        <f>IF(AP2051,MAX(AS$3:AS2049)+1,"")</f>
        <v/>
      </c>
    </row>
    <row r="2052">
      <c r="A2052" t="n">
        <v>1962</v>
      </c>
      <c r="B2052" s="131">
        <f>IF(A2052=1,0,IF(AP2052,0.1*ε_cu1cd,0))</f>
        <v/>
      </c>
      <c r="C2052" s="131">
        <f>IF(A2052=1,0.1*ε_cu1cd,C2051+B2051)</f>
        <v/>
      </c>
      <c r="D2052" s="113">
        <f>IF('Нормальний переріз'!$D$68&gt;0,1,2)</f>
        <v/>
      </c>
      <c r="E2052" s="144">
        <f>IF(D2052=1,F2052,G2052)</f>
        <v/>
      </c>
      <c r="F2052" s="124">
        <f>IF(AI2051,0.11*ε_cu1cd,IF(AH2051,F2051*0.01,F2051))</f>
        <v/>
      </c>
      <c r="G2052" s="124">
        <f>IF(AP2051,-0.1*ε_cu1cd,IF(AM2051,G2051*0.01,G2051))</f>
        <v/>
      </c>
      <c r="H2052" s="113">
        <f>IF(A2052=1,E2052,IF(AO2051,H2051-E2051+E2052,IF(AP2051,0.8*H2051,H2051+E2052)))</f>
        <v/>
      </c>
      <c r="I2052" s="169">
        <f>(C2052-H2052)/h</f>
        <v/>
      </c>
      <c r="J2052">
        <f>C2052/(ε_c1cd)</f>
        <v/>
      </c>
      <c r="K2052">
        <f>C2052/I2052</f>
        <v/>
      </c>
      <c r="L2052" s="131">
        <f>I2052/(ε_c1cd)</f>
        <v/>
      </c>
      <c r="M2052">
        <f>I2052*(K2052-Z_s1)</f>
        <v/>
      </c>
      <c r="N2052">
        <f>I2052*(K2052-Z_s2)</f>
        <v/>
      </c>
      <c r="O2052">
        <f>E_s*M2052</f>
        <v/>
      </c>
      <c r="P2052">
        <f>E_s*N2052</f>
        <v/>
      </c>
      <c r="Q2052">
        <f>O2052*A_s1</f>
        <v/>
      </c>
      <c r="R2052">
        <f>P2052*A_s2</f>
        <v/>
      </c>
      <c r="S2052">
        <f>Q2052*($K2052-Z_s1)</f>
        <v/>
      </c>
      <c r="T2052">
        <f>R2052*($K2052-Z_s2)</f>
        <v/>
      </c>
      <c r="U2052">
        <f>(INDIRECT("a_"&amp;U$2)/(U$2+1))*(($C2052^(U$2+1)-$H2052^(U$2+1))/(ε_c1cd^(U$2+1)))</f>
        <v/>
      </c>
      <c r="V2052">
        <f>(INDIRECT("a_"&amp;V$2)/(V$2+1))*(($C2052^(V$2+1)-$H2052^(V$2+1))/(ε_c1cd^(V$2+1)))</f>
        <v/>
      </c>
      <c r="W2052">
        <f>(INDIRECT("a_"&amp;W$2)/(W$2+1))*(($C2052^(W$2+1)-$H2052^(W$2+1))/(ε_c1cd^(W$2+1)))</f>
        <v/>
      </c>
      <c r="X2052">
        <f>(INDIRECT("a_"&amp;X$2)/(X$2+1))*(($C2052^(X$2+1)-$H2052^(X$2+1))/(ε_c1cd^(X$2+1)))</f>
        <v/>
      </c>
      <c r="Y2052">
        <f>(INDIRECT("a_"&amp;Y$2)/(Y$2+1))*(($C2052^(Y$2+1)-$H2052^(Y$2+1))/(ε_c1cd^(Y$2+1)))</f>
        <v/>
      </c>
      <c r="Z2052">
        <f>(INDIRECT("a_"&amp;Z$2)/(Z$2+2))*(($C2052^(Z$2+2)-$H2052^(Z$2+2))/(ε_c1cd^(Z$2+2)))</f>
        <v/>
      </c>
      <c r="AA2052">
        <f>(INDIRECT("a_"&amp;AA$2)/(AA$2+2))*(($C2052^(AA$2+2)-$H2052^(AA$2+2))/(ε_c1cd^(AA$2+2)))</f>
        <v/>
      </c>
      <c r="AB2052">
        <f>(INDIRECT("a_"&amp;AB$2)/(AB$2+2))*(($C2052^(AB$2+2)-$H2052^(AB$2+2))/(ε_c1cd^(AB$2+2)))</f>
        <v/>
      </c>
      <c r="AC2052">
        <f>(INDIRECT("a_"&amp;AC$2)/(AC$2+2))*(($C2052^(AC$2+2)-$H2052^(AC$2+2))/(ε_c1cd^(AC$2+2)))</f>
        <v/>
      </c>
      <c r="AD2052">
        <f>(INDIRECT("a_"&amp;AD$2)/(AD$2+2))*(($C2052^(AD$2+2)-$H2052^(AD$2+2))/(ε_c1cd^(AD$2+2)))</f>
        <v/>
      </c>
      <c r="AE2052" s="111">
        <f>(b*f_cd/L2052)*SUM(U2052:Y2052)+SUM(Q2052:R2052)</f>
        <v/>
      </c>
      <c r="AF2052" s="112">
        <f>AE2052*(K2052-y+e)</f>
        <v/>
      </c>
      <c r="AG2052" s="113">
        <f>(b*f_cd/(L2052^2))*SUM(Z2052:AD2052)+SUM(S2052:T2052)-AF2052</f>
        <v/>
      </c>
      <c r="AH2052" s="114">
        <f>AG2052&lt;0</f>
        <v/>
      </c>
      <c r="AI2052" s="115">
        <f>IF(A2052=1,FALSE,(AND(AQ2052,AH2052,NOT(AI2051))))</f>
        <v/>
      </c>
      <c r="AJ2052" s="116">
        <f>(b*f_cd/L2052)*(a_1/2*J2052^2+a_2/3*J2052^3+a_3/4*J2052^4+a_4/5*J2052^5+a_5/6*J2052^6)+SUM(Q2052:R2052)</f>
        <v/>
      </c>
      <c r="AK2052">
        <f>AJ2052*(K2052-y+e)</f>
        <v/>
      </c>
      <c r="AL2052" s="118">
        <f>(b*f_cd/(L2052^2))*(a_1/3*J2052^3+a_2/4*J2052^4+a_3/5*J2052^5+a_4/6*J2052^6+a_5/7*J2052^7)+SUM(S2052:T2052)-AK2052</f>
        <v/>
      </c>
      <c r="AM2052" s="114">
        <f>AL2052&gt;0</f>
        <v/>
      </c>
      <c r="AN2052" s="115">
        <f>IF(A2052=1,FALSE,(AND(AQ2052,AM2052,NOT(AN2051))))</f>
        <v/>
      </c>
      <c r="AO2052">
        <f>IF(D2052=1,AND(AH2052,NOT(AI2052)),AND(AM2052,NOT(AN2052)))</f>
        <v/>
      </c>
      <c r="AP2052" s="119">
        <f>IF(D2052=1,AI2052,AN2052)</f>
        <v/>
      </c>
      <c r="AQ2052" s="125">
        <f>ABS(E2052)&lt;$AQ$2</f>
        <v/>
      </c>
      <c r="AS2052">
        <f>IF(AP2052,MAX(AS$3:AS2050)+1,"")</f>
        <v/>
      </c>
    </row>
    <row r="2053">
      <c r="A2053" t="n">
        <v>1963</v>
      </c>
      <c r="B2053" s="131">
        <f>IF(A2053=1,0,IF(AP2053,0.1*ε_cu1cd,0))</f>
        <v/>
      </c>
      <c r="C2053" s="131">
        <f>IF(A2053=1,0.1*ε_cu1cd,C2052+B2052)</f>
        <v/>
      </c>
      <c r="D2053" s="113">
        <f>IF('Нормальний переріз'!$D$68&gt;0,1,2)</f>
        <v/>
      </c>
      <c r="E2053" s="144">
        <f>IF(D2053=1,F2053,G2053)</f>
        <v/>
      </c>
      <c r="F2053" s="124">
        <f>IF(AI2052,0.11*ε_cu1cd,IF(AH2052,F2052*0.01,F2052))</f>
        <v/>
      </c>
      <c r="G2053" s="124">
        <f>IF(AP2052,-0.1*ε_cu1cd,IF(AM2052,G2052*0.01,G2052))</f>
        <v/>
      </c>
      <c r="H2053" s="113">
        <f>IF(A2053=1,E2053,IF(AO2052,H2052-E2052+E2053,IF(AP2052,0.8*H2052,H2052+E2053)))</f>
        <v/>
      </c>
      <c r="I2053" s="169">
        <f>(C2053-H2053)/h</f>
        <v/>
      </c>
      <c r="J2053">
        <f>C2053/(ε_c1cd)</f>
        <v/>
      </c>
      <c r="K2053">
        <f>C2053/I2053</f>
        <v/>
      </c>
      <c r="L2053" s="131">
        <f>I2053/(ε_c1cd)</f>
        <v/>
      </c>
      <c r="M2053">
        <f>I2053*(K2053-Z_s1)</f>
        <v/>
      </c>
      <c r="N2053">
        <f>I2053*(K2053-Z_s2)</f>
        <v/>
      </c>
      <c r="O2053">
        <f>E_s*M2053</f>
        <v/>
      </c>
      <c r="P2053">
        <f>E_s*N2053</f>
        <v/>
      </c>
      <c r="Q2053">
        <f>O2053*A_s1</f>
        <v/>
      </c>
      <c r="R2053">
        <f>P2053*A_s2</f>
        <v/>
      </c>
      <c r="S2053">
        <f>Q2053*($K2053-Z_s1)</f>
        <v/>
      </c>
      <c r="T2053">
        <f>R2053*($K2053-Z_s2)</f>
        <v/>
      </c>
      <c r="U2053">
        <f>(INDIRECT("a_"&amp;U$2)/(U$2+1))*(($C2053^(U$2+1)-$H2053^(U$2+1))/(ε_c1cd^(U$2+1)))</f>
        <v/>
      </c>
      <c r="V2053">
        <f>(INDIRECT("a_"&amp;V$2)/(V$2+1))*(($C2053^(V$2+1)-$H2053^(V$2+1))/(ε_c1cd^(V$2+1)))</f>
        <v/>
      </c>
      <c r="W2053">
        <f>(INDIRECT("a_"&amp;W$2)/(W$2+1))*(($C2053^(W$2+1)-$H2053^(W$2+1))/(ε_c1cd^(W$2+1)))</f>
        <v/>
      </c>
      <c r="X2053">
        <f>(INDIRECT("a_"&amp;X$2)/(X$2+1))*(($C2053^(X$2+1)-$H2053^(X$2+1))/(ε_c1cd^(X$2+1)))</f>
        <v/>
      </c>
      <c r="Y2053">
        <f>(INDIRECT("a_"&amp;Y$2)/(Y$2+1))*(($C2053^(Y$2+1)-$H2053^(Y$2+1))/(ε_c1cd^(Y$2+1)))</f>
        <v/>
      </c>
      <c r="Z2053">
        <f>(INDIRECT("a_"&amp;Z$2)/(Z$2+2))*(($C2053^(Z$2+2)-$H2053^(Z$2+2))/(ε_c1cd^(Z$2+2)))</f>
        <v/>
      </c>
      <c r="AA2053">
        <f>(INDIRECT("a_"&amp;AA$2)/(AA$2+2))*(($C2053^(AA$2+2)-$H2053^(AA$2+2))/(ε_c1cd^(AA$2+2)))</f>
        <v/>
      </c>
      <c r="AB2053">
        <f>(INDIRECT("a_"&amp;AB$2)/(AB$2+2))*(($C2053^(AB$2+2)-$H2053^(AB$2+2))/(ε_c1cd^(AB$2+2)))</f>
        <v/>
      </c>
      <c r="AC2053">
        <f>(INDIRECT("a_"&amp;AC$2)/(AC$2+2))*(($C2053^(AC$2+2)-$H2053^(AC$2+2))/(ε_c1cd^(AC$2+2)))</f>
        <v/>
      </c>
      <c r="AD2053">
        <f>(INDIRECT("a_"&amp;AD$2)/(AD$2+2))*(($C2053^(AD$2+2)-$H2053^(AD$2+2))/(ε_c1cd^(AD$2+2)))</f>
        <v/>
      </c>
      <c r="AE2053" s="111">
        <f>(b*f_cd/L2053)*SUM(U2053:Y2053)+SUM(Q2053:R2053)</f>
        <v/>
      </c>
      <c r="AF2053" s="112">
        <f>AE2053*(K2053-y+e)</f>
        <v/>
      </c>
      <c r="AG2053" s="113">
        <f>(b*f_cd/(L2053^2))*SUM(Z2053:AD2053)+SUM(S2053:T2053)-AF2053</f>
        <v/>
      </c>
      <c r="AH2053" s="114">
        <f>AG2053&lt;0</f>
        <v/>
      </c>
      <c r="AI2053" s="115">
        <f>IF(A2053=1,FALSE,(AND(AQ2053,AH2053,NOT(AI2052))))</f>
        <v/>
      </c>
      <c r="AJ2053" s="116">
        <f>(b*f_cd/L2053)*(a_1/2*J2053^2+a_2/3*J2053^3+a_3/4*J2053^4+a_4/5*J2053^5+a_5/6*J2053^6)+SUM(Q2053:R2053)</f>
        <v/>
      </c>
      <c r="AK2053">
        <f>AJ2053*(K2053-y+e)</f>
        <v/>
      </c>
      <c r="AL2053" s="118">
        <f>(b*f_cd/(L2053^2))*(a_1/3*J2053^3+a_2/4*J2053^4+a_3/5*J2053^5+a_4/6*J2053^6+a_5/7*J2053^7)+SUM(S2053:T2053)-AK2053</f>
        <v/>
      </c>
      <c r="AM2053" s="114">
        <f>AL2053&gt;0</f>
        <v/>
      </c>
      <c r="AN2053" s="115">
        <f>IF(A2053=1,FALSE,(AND(AQ2053,AM2053,NOT(AN2052))))</f>
        <v/>
      </c>
      <c r="AO2053">
        <f>IF(D2053=1,AND(AH2053,NOT(AI2053)),AND(AM2053,NOT(AN2053)))</f>
        <v/>
      </c>
      <c r="AP2053" s="119">
        <f>IF(D2053=1,AI2053,AN2053)</f>
        <v/>
      </c>
      <c r="AQ2053" s="125">
        <f>ABS(E2053)&lt;$AQ$2</f>
        <v/>
      </c>
      <c r="AS2053">
        <f>IF(AP2053,MAX(AS$3:AS2051)+1,"")</f>
        <v/>
      </c>
    </row>
    <row r="2054">
      <c r="A2054" t="n">
        <v>1964</v>
      </c>
      <c r="B2054" s="131">
        <f>IF(A2054=1,0,IF(AP2054,0.1*ε_cu1cd,0))</f>
        <v/>
      </c>
      <c r="C2054" s="131">
        <f>IF(A2054=1,0.1*ε_cu1cd,C2053+B2053)</f>
        <v/>
      </c>
      <c r="D2054" s="113">
        <f>IF('Нормальний переріз'!$D$68&gt;0,1,2)</f>
        <v/>
      </c>
      <c r="E2054" s="144">
        <f>IF(D2054=1,F2054,G2054)</f>
        <v/>
      </c>
      <c r="F2054" s="124">
        <f>IF(AI2053,0.11*ε_cu1cd,IF(AH2053,F2053*0.01,F2053))</f>
        <v/>
      </c>
      <c r="G2054" s="124">
        <f>IF(AP2053,-0.1*ε_cu1cd,IF(AM2053,G2053*0.01,G2053))</f>
        <v/>
      </c>
      <c r="H2054" s="113">
        <f>IF(A2054=1,E2054,IF(AO2053,H2053-E2053+E2054,IF(AP2053,0.8*H2053,H2053+E2054)))</f>
        <v/>
      </c>
      <c r="I2054" s="169">
        <f>(C2054-H2054)/h</f>
        <v/>
      </c>
      <c r="J2054">
        <f>C2054/(ε_c1cd)</f>
        <v/>
      </c>
      <c r="K2054">
        <f>C2054/I2054</f>
        <v/>
      </c>
      <c r="L2054" s="131">
        <f>I2054/(ε_c1cd)</f>
        <v/>
      </c>
      <c r="M2054">
        <f>I2054*(K2054-Z_s1)</f>
        <v/>
      </c>
      <c r="N2054">
        <f>I2054*(K2054-Z_s2)</f>
        <v/>
      </c>
      <c r="O2054">
        <f>E_s*M2054</f>
        <v/>
      </c>
      <c r="P2054">
        <f>E_s*N2054</f>
        <v/>
      </c>
      <c r="Q2054">
        <f>O2054*A_s1</f>
        <v/>
      </c>
      <c r="R2054">
        <f>P2054*A_s2</f>
        <v/>
      </c>
      <c r="S2054">
        <f>Q2054*($K2054-Z_s1)</f>
        <v/>
      </c>
      <c r="T2054">
        <f>R2054*($K2054-Z_s2)</f>
        <v/>
      </c>
      <c r="U2054">
        <f>(INDIRECT("a_"&amp;U$2)/(U$2+1))*(($C2054^(U$2+1)-$H2054^(U$2+1))/(ε_c1cd^(U$2+1)))</f>
        <v/>
      </c>
      <c r="V2054">
        <f>(INDIRECT("a_"&amp;V$2)/(V$2+1))*(($C2054^(V$2+1)-$H2054^(V$2+1))/(ε_c1cd^(V$2+1)))</f>
        <v/>
      </c>
      <c r="W2054">
        <f>(INDIRECT("a_"&amp;W$2)/(W$2+1))*(($C2054^(W$2+1)-$H2054^(W$2+1))/(ε_c1cd^(W$2+1)))</f>
        <v/>
      </c>
      <c r="X2054">
        <f>(INDIRECT("a_"&amp;X$2)/(X$2+1))*(($C2054^(X$2+1)-$H2054^(X$2+1))/(ε_c1cd^(X$2+1)))</f>
        <v/>
      </c>
      <c r="Y2054">
        <f>(INDIRECT("a_"&amp;Y$2)/(Y$2+1))*(($C2054^(Y$2+1)-$H2054^(Y$2+1))/(ε_c1cd^(Y$2+1)))</f>
        <v/>
      </c>
      <c r="Z2054">
        <f>(INDIRECT("a_"&amp;Z$2)/(Z$2+2))*(($C2054^(Z$2+2)-$H2054^(Z$2+2))/(ε_c1cd^(Z$2+2)))</f>
        <v/>
      </c>
      <c r="AA2054">
        <f>(INDIRECT("a_"&amp;AA$2)/(AA$2+2))*(($C2054^(AA$2+2)-$H2054^(AA$2+2))/(ε_c1cd^(AA$2+2)))</f>
        <v/>
      </c>
      <c r="AB2054">
        <f>(INDIRECT("a_"&amp;AB$2)/(AB$2+2))*(($C2054^(AB$2+2)-$H2054^(AB$2+2))/(ε_c1cd^(AB$2+2)))</f>
        <v/>
      </c>
      <c r="AC2054">
        <f>(INDIRECT("a_"&amp;AC$2)/(AC$2+2))*(($C2054^(AC$2+2)-$H2054^(AC$2+2))/(ε_c1cd^(AC$2+2)))</f>
        <v/>
      </c>
      <c r="AD2054">
        <f>(INDIRECT("a_"&amp;AD$2)/(AD$2+2))*(($C2054^(AD$2+2)-$H2054^(AD$2+2))/(ε_c1cd^(AD$2+2)))</f>
        <v/>
      </c>
      <c r="AE2054" s="111">
        <f>(b*f_cd/L2054)*SUM(U2054:Y2054)+SUM(Q2054:R2054)</f>
        <v/>
      </c>
      <c r="AF2054" s="112">
        <f>AE2054*(K2054-y+e)</f>
        <v/>
      </c>
      <c r="AG2054" s="113">
        <f>(b*f_cd/(L2054^2))*SUM(Z2054:AD2054)+SUM(S2054:T2054)-AF2054</f>
        <v/>
      </c>
      <c r="AH2054" s="114">
        <f>AG2054&lt;0</f>
        <v/>
      </c>
      <c r="AI2054" s="115">
        <f>IF(A2054=1,FALSE,(AND(AQ2054,AH2054,NOT(AI2053))))</f>
        <v/>
      </c>
      <c r="AJ2054" s="116">
        <f>(b*f_cd/L2054)*(a_1/2*J2054^2+a_2/3*J2054^3+a_3/4*J2054^4+a_4/5*J2054^5+a_5/6*J2054^6)+SUM(Q2054:R2054)</f>
        <v/>
      </c>
      <c r="AK2054">
        <f>AJ2054*(K2054-y+e)</f>
        <v/>
      </c>
      <c r="AL2054" s="118">
        <f>(b*f_cd/(L2054^2))*(a_1/3*J2054^3+a_2/4*J2054^4+a_3/5*J2054^5+a_4/6*J2054^6+a_5/7*J2054^7)+SUM(S2054:T2054)-AK2054</f>
        <v/>
      </c>
      <c r="AM2054" s="114">
        <f>AL2054&gt;0</f>
        <v/>
      </c>
      <c r="AN2054" s="115">
        <f>IF(A2054=1,FALSE,(AND(AQ2054,AM2054,NOT(AN2053))))</f>
        <v/>
      </c>
      <c r="AO2054">
        <f>IF(D2054=1,AND(AH2054,NOT(AI2054)),AND(AM2054,NOT(AN2054)))</f>
        <v/>
      </c>
      <c r="AP2054" s="119">
        <f>IF(D2054=1,AI2054,AN2054)</f>
        <v/>
      </c>
      <c r="AQ2054" s="125">
        <f>ABS(E2054)&lt;$AQ$2</f>
        <v/>
      </c>
      <c r="AS2054">
        <f>IF(AP2054,MAX(AS$3:AS2052)+1,"")</f>
        <v/>
      </c>
    </row>
    <row r="2055">
      <c r="A2055" t="n">
        <v>1965</v>
      </c>
      <c r="B2055" s="131">
        <f>IF(A2055=1,0,IF(AP2055,0.1*ε_cu1cd,0))</f>
        <v/>
      </c>
      <c r="C2055" s="131">
        <f>IF(A2055=1,0.1*ε_cu1cd,C2054+B2054)</f>
        <v/>
      </c>
      <c r="D2055" s="113">
        <f>IF('Нормальний переріз'!$D$68&gt;0,1,2)</f>
        <v/>
      </c>
      <c r="E2055" s="144">
        <f>IF(D2055=1,F2055,G2055)</f>
        <v/>
      </c>
      <c r="F2055" s="124">
        <f>IF(AI2054,0.11*ε_cu1cd,IF(AH2054,F2054*0.01,F2054))</f>
        <v/>
      </c>
      <c r="G2055" s="124">
        <f>IF(AP2054,-0.1*ε_cu1cd,IF(AM2054,G2054*0.01,G2054))</f>
        <v/>
      </c>
      <c r="H2055" s="113">
        <f>IF(A2055=1,E2055,IF(AO2054,H2054-E2054+E2055,IF(AP2054,0.8*H2054,H2054+E2055)))</f>
        <v/>
      </c>
      <c r="I2055" s="169">
        <f>(C2055-H2055)/h</f>
        <v/>
      </c>
      <c r="J2055">
        <f>C2055/(ε_c1cd)</f>
        <v/>
      </c>
      <c r="K2055">
        <f>C2055/I2055</f>
        <v/>
      </c>
      <c r="L2055" s="131">
        <f>I2055/(ε_c1cd)</f>
        <v/>
      </c>
      <c r="M2055">
        <f>I2055*(K2055-Z_s1)</f>
        <v/>
      </c>
      <c r="N2055">
        <f>I2055*(K2055-Z_s2)</f>
        <v/>
      </c>
      <c r="O2055">
        <f>E_s*M2055</f>
        <v/>
      </c>
      <c r="P2055">
        <f>E_s*N2055</f>
        <v/>
      </c>
      <c r="Q2055">
        <f>O2055*A_s1</f>
        <v/>
      </c>
      <c r="R2055">
        <f>P2055*A_s2</f>
        <v/>
      </c>
      <c r="S2055">
        <f>Q2055*($K2055-Z_s1)</f>
        <v/>
      </c>
      <c r="T2055">
        <f>R2055*($K2055-Z_s2)</f>
        <v/>
      </c>
      <c r="U2055">
        <f>(INDIRECT("a_"&amp;U$2)/(U$2+1))*(($C2055^(U$2+1)-$H2055^(U$2+1))/(ε_c1cd^(U$2+1)))</f>
        <v/>
      </c>
      <c r="V2055">
        <f>(INDIRECT("a_"&amp;V$2)/(V$2+1))*(($C2055^(V$2+1)-$H2055^(V$2+1))/(ε_c1cd^(V$2+1)))</f>
        <v/>
      </c>
      <c r="W2055">
        <f>(INDIRECT("a_"&amp;W$2)/(W$2+1))*(($C2055^(W$2+1)-$H2055^(W$2+1))/(ε_c1cd^(W$2+1)))</f>
        <v/>
      </c>
      <c r="X2055">
        <f>(INDIRECT("a_"&amp;X$2)/(X$2+1))*(($C2055^(X$2+1)-$H2055^(X$2+1))/(ε_c1cd^(X$2+1)))</f>
        <v/>
      </c>
      <c r="Y2055">
        <f>(INDIRECT("a_"&amp;Y$2)/(Y$2+1))*(($C2055^(Y$2+1)-$H2055^(Y$2+1))/(ε_c1cd^(Y$2+1)))</f>
        <v/>
      </c>
      <c r="Z2055">
        <f>(INDIRECT("a_"&amp;Z$2)/(Z$2+2))*(($C2055^(Z$2+2)-$H2055^(Z$2+2))/(ε_c1cd^(Z$2+2)))</f>
        <v/>
      </c>
      <c r="AA2055">
        <f>(INDIRECT("a_"&amp;AA$2)/(AA$2+2))*(($C2055^(AA$2+2)-$H2055^(AA$2+2))/(ε_c1cd^(AA$2+2)))</f>
        <v/>
      </c>
      <c r="AB2055">
        <f>(INDIRECT("a_"&amp;AB$2)/(AB$2+2))*(($C2055^(AB$2+2)-$H2055^(AB$2+2))/(ε_c1cd^(AB$2+2)))</f>
        <v/>
      </c>
      <c r="AC2055">
        <f>(INDIRECT("a_"&amp;AC$2)/(AC$2+2))*(($C2055^(AC$2+2)-$H2055^(AC$2+2))/(ε_c1cd^(AC$2+2)))</f>
        <v/>
      </c>
      <c r="AD2055">
        <f>(INDIRECT("a_"&amp;AD$2)/(AD$2+2))*(($C2055^(AD$2+2)-$H2055^(AD$2+2))/(ε_c1cd^(AD$2+2)))</f>
        <v/>
      </c>
      <c r="AE2055" s="111">
        <f>(b*f_cd/L2055)*SUM(U2055:Y2055)+SUM(Q2055:R2055)</f>
        <v/>
      </c>
      <c r="AF2055" s="112">
        <f>AE2055*(K2055-y+e)</f>
        <v/>
      </c>
      <c r="AG2055" s="113">
        <f>(b*f_cd/(L2055^2))*SUM(Z2055:AD2055)+SUM(S2055:T2055)-AF2055</f>
        <v/>
      </c>
      <c r="AH2055" s="114">
        <f>AG2055&lt;0</f>
        <v/>
      </c>
      <c r="AI2055" s="115">
        <f>IF(A2055=1,FALSE,(AND(AQ2055,AH2055,NOT(AI2054))))</f>
        <v/>
      </c>
      <c r="AJ2055" s="116">
        <f>(b*f_cd/L2055)*(a_1/2*J2055^2+a_2/3*J2055^3+a_3/4*J2055^4+a_4/5*J2055^5+a_5/6*J2055^6)+SUM(Q2055:R2055)</f>
        <v/>
      </c>
      <c r="AK2055">
        <f>AJ2055*(K2055-y+e)</f>
        <v/>
      </c>
      <c r="AL2055" s="118">
        <f>(b*f_cd/(L2055^2))*(a_1/3*J2055^3+a_2/4*J2055^4+a_3/5*J2055^5+a_4/6*J2055^6+a_5/7*J2055^7)+SUM(S2055:T2055)-AK2055</f>
        <v/>
      </c>
      <c r="AM2055" s="114">
        <f>AL2055&gt;0</f>
        <v/>
      </c>
      <c r="AN2055" s="115">
        <f>IF(A2055=1,FALSE,(AND(AQ2055,AM2055,NOT(AN2054))))</f>
        <v/>
      </c>
      <c r="AO2055">
        <f>IF(D2055=1,AND(AH2055,NOT(AI2055)),AND(AM2055,NOT(AN2055)))</f>
        <v/>
      </c>
      <c r="AP2055" s="119">
        <f>IF(D2055=1,AI2055,AN2055)</f>
        <v/>
      </c>
      <c r="AQ2055" s="125">
        <f>ABS(E2055)&lt;$AQ$2</f>
        <v/>
      </c>
      <c r="AS2055">
        <f>IF(AP2055,MAX(AS$3:AS2053)+1,"")</f>
        <v/>
      </c>
    </row>
    <row r="2056">
      <c r="A2056" t="n">
        <v>1966</v>
      </c>
      <c r="B2056" s="131">
        <f>IF(A2056=1,0,IF(AP2056,0.1*ε_cu1cd,0))</f>
        <v/>
      </c>
      <c r="C2056" s="131">
        <f>IF(A2056=1,0.1*ε_cu1cd,C2055+B2055)</f>
        <v/>
      </c>
      <c r="D2056" s="113">
        <f>IF('Нормальний переріз'!$D$68&gt;0,1,2)</f>
        <v/>
      </c>
      <c r="E2056" s="144">
        <f>IF(D2056=1,F2056,G2056)</f>
        <v/>
      </c>
      <c r="F2056" s="124">
        <f>IF(AI2055,0.11*ε_cu1cd,IF(AH2055,F2055*0.01,F2055))</f>
        <v/>
      </c>
      <c r="G2056" s="124">
        <f>IF(AP2055,-0.1*ε_cu1cd,IF(AM2055,G2055*0.01,G2055))</f>
        <v/>
      </c>
      <c r="H2056" s="113">
        <f>IF(A2056=1,E2056,IF(AO2055,H2055-E2055+E2056,IF(AP2055,0.8*H2055,H2055+E2056)))</f>
        <v/>
      </c>
      <c r="I2056" s="169">
        <f>(C2056-H2056)/h</f>
        <v/>
      </c>
      <c r="J2056">
        <f>C2056/(ε_c1cd)</f>
        <v/>
      </c>
      <c r="K2056">
        <f>C2056/I2056</f>
        <v/>
      </c>
      <c r="L2056" s="131">
        <f>I2056/(ε_c1cd)</f>
        <v/>
      </c>
      <c r="M2056">
        <f>I2056*(K2056-Z_s1)</f>
        <v/>
      </c>
      <c r="N2056">
        <f>I2056*(K2056-Z_s2)</f>
        <v/>
      </c>
      <c r="O2056">
        <f>E_s*M2056</f>
        <v/>
      </c>
      <c r="P2056">
        <f>E_s*N2056</f>
        <v/>
      </c>
      <c r="Q2056">
        <f>O2056*A_s1</f>
        <v/>
      </c>
      <c r="R2056">
        <f>P2056*A_s2</f>
        <v/>
      </c>
      <c r="S2056">
        <f>Q2056*($K2056-Z_s1)</f>
        <v/>
      </c>
      <c r="T2056">
        <f>R2056*($K2056-Z_s2)</f>
        <v/>
      </c>
      <c r="U2056">
        <f>(INDIRECT("a_"&amp;U$2)/(U$2+1))*(($C2056^(U$2+1)-$H2056^(U$2+1))/(ε_c1cd^(U$2+1)))</f>
        <v/>
      </c>
      <c r="V2056">
        <f>(INDIRECT("a_"&amp;V$2)/(V$2+1))*(($C2056^(V$2+1)-$H2056^(V$2+1))/(ε_c1cd^(V$2+1)))</f>
        <v/>
      </c>
      <c r="W2056">
        <f>(INDIRECT("a_"&amp;W$2)/(W$2+1))*(($C2056^(W$2+1)-$H2056^(W$2+1))/(ε_c1cd^(W$2+1)))</f>
        <v/>
      </c>
      <c r="X2056">
        <f>(INDIRECT("a_"&amp;X$2)/(X$2+1))*(($C2056^(X$2+1)-$H2056^(X$2+1))/(ε_c1cd^(X$2+1)))</f>
        <v/>
      </c>
      <c r="Y2056">
        <f>(INDIRECT("a_"&amp;Y$2)/(Y$2+1))*(($C2056^(Y$2+1)-$H2056^(Y$2+1))/(ε_c1cd^(Y$2+1)))</f>
        <v/>
      </c>
      <c r="Z2056">
        <f>(INDIRECT("a_"&amp;Z$2)/(Z$2+2))*(($C2056^(Z$2+2)-$H2056^(Z$2+2))/(ε_c1cd^(Z$2+2)))</f>
        <v/>
      </c>
      <c r="AA2056">
        <f>(INDIRECT("a_"&amp;AA$2)/(AA$2+2))*(($C2056^(AA$2+2)-$H2056^(AA$2+2))/(ε_c1cd^(AA$2+2)))</f>
        <v/>
      </c>
      <c r="AB2056">
        <f>(INDIRECT("a_"&amp;AB$2)/(AB$2+2))*(($C2056^(AB$2+2)-$H2056^(AB$2+2))/(ε_c1cd^(AB$2+2)))</f>
        <v/>
      </c>
      <c r="AC2056">
        <f>(INDIRECT("a_"&amp;AC$2)/(AC$2+2))*(($C2056^(AC$2+2)-$H2056^(AC$2+2))/(ε_c1cd^(AC$2+2)))</f>
        <v/>
      </c>
      <c r="AD2056">
        <f>(INDIRECT("a_"&amp;AD$2)/(AD$2+2))*(($C2056^(AD$2+2)-$H2056^(AD$2+2))/(ε_c1cd^(AD$2+2)))</f>
        <v/>
      </c>
      <c r="AE2056" s="111">
        <f>(b*f_cd/L2056)*SUM(U2056:Y2056)+SUM(Q2056:R2056)</f>
        <v/>
      </c>
      <c r="AF2056" s="112">
        <f>AE2056*(K2056-y+e)</f>
        <v/>
      </c>
      <c r="AG2056" s="113">
        <f>(b*f_cd/(L2056^2))*SUM(Z2056:AD2056)+SUM(S2056:T2056)-AF2056</f>
        <v/>
      </c>
      <c r="AH2056" s="114">
        <f>AG2056&lt;0</f>
        <v/>
      </c>
      <c r="AI2056" s="115">
        <f>IF(A2056=1,FALSE,(AND(AQ2056,AH2056,NOT(AI2055))))</f>
        <v/>
      </c>
      <c r="AJ2056" s="116">
        <f>(b*f_cd/L2056)*(a_1/2*J2056^2+a_2/3*J2056^3+a_3/4*J2056^4+a_4/5*J2056^5+a_5/6*J2056^6)+SUM(Q2056:R2056)</f>
        <v/>
      </c>
      <c r="AK2056">
        <f>AJ2056*(K2056-y+e)</f>
        <v/>
      </c>
      <c r="AL2056" s="118">
        <f>(b*f_cd/(L2056^2))*(a_1/3*J2056^3+a_2/4*J2056^4+a_3/5*J2056^5+a_4/6*J2056^6+a_5/7*J2056^7)+SUM(S2056:T2056)-AK2056</f>
        <v/>
      </c>
      <c r="AM2056" s="114">
        <f>AL2056&gt;0</f>
        <v/>
      </c>
      <c r="AN2056" s="115">
        <f>IF(A2056=1,FALSE,(AND(AQ2056,AM2056,NOT(AN2055))))</f>
        <v/>
      </c>
      <c r="AO2056">
        <f>IF(D2056=1,AND(AH2056,NOT(AI2056)),AND(AM2056,NOT(AN2056)))</f>
        <v/>
      </c>
      <c r="AP2056" s="119">
        <f>IF(D2056=1,AI2056,AN2056)</f>
        <v/>
      </c>
      <c r="AQ2056" s="125">
        <f>ABS(E2056)&lt;$AQ$2</f>
        <v/>
      </c>
      <c r="AS2056">
        <f>IF(AP2056,MAX(AS$3:AS2054)+1,"")</f>
        <v/>
      </c>
    </row>
    <row r="2057">
      <c r="A2057" t="n">
        <v>1967</v>
      </c>
      <c r="B2057" s="131">
        <f>IF(A2057=1,0,IF(AP2057,0.1*ε_cu1cd,0))</f>
        <v/>
      </c>
      <c r="C2057" s="131">
        <f>IF(A2057=1,0.1*ε_cu1cd,C2056+B2056)</f>
        <v/>
      </c>
      <c r="D2057" s="113">
        <f>IF('Нормальний переріз'!$D$68&gt;0,1,2)</f>
        <v/>
      </c>
      <c r="E2057" s="144">
        <f>IF(D2057=1,F2057,G2057)</f>
        <v/>
      </c>
      <c r="F2057" s="124">
        <f>IF(AI2056,0.11*ε_cu1cd,IF(AH2056,F2056*0.01,F2056))</f>
        <v/>
      </c>
      <c r="G2057" s="124">
        <f>IF(AP2056,-0.1*ε_cu1cd,IF(AM2056,G2056*0.01,G2056))</f>
        <v/>
      </c>
      <c r="H2057" s="113">
        <f>IF(A2057=1,E2057,IF(AO2056,H2056-E2056+E2057,IF(AP2056,0.8*H2056,H2056+E2057)))</f>
        <v/>
      </c>
      <c r="I2057" s="169">
        <f>(C2057-H2057)/h</f>
        <v/>
      </c>
      <c r="J2057">
        <f>C2057/(ε_c1cd)</f>
        <v/>
      </c>
      <c r="K2057">
        <f>C2057/I2057</f>
        <v/>
      </c>
      <c r="L2057" s="131">
        <f>I2057/(ε_c1cd)</f>
        <v/>
      </c>
      <c r="M2057">
        <f>I2057*(K2057-Z_s1)</f>
        <v/>
      </c>
      <c r="N2057">
        <f>I2057*(K2057-Z_s2)</f>
        <v/>
      </c>
      <c r="O2057">
        <f>E_s*M2057</f>
        <v/>
      </c>
      <c r="P2057">
        <f>E_s*N2057</f>
        <v/>
      </c>
      <c r="Q2057">
        <f>O2057*A_s1</f>
        <v/>
      </c>
      <c r="R2057">
        <f>P2057*A_s2</f>
        <v/>
      </c>
      <c r="S2057">
        <f>Q2057*($K2057-Z_s1)</f>
        <v/>
      </c>
      <c r="T2057">
        <f>R2057*($K2057-Z_s2)</f>
        <v/>
      </c>
      <c r="U2057">
        <f>(INDIRECT("a_"&amp;U$2)/(U$2+1))*(($C2057^(U$2+1)-$H2057^(U$2+1))/(ε_c1cd^(U$2+1)))</f>
        <v/>
      </c>
      <c r="V2057">
        <f>(INDIRECT("a_"&amp;V$2)/(V$2+1))*(($C2057^(V$2+1)-$H2057^(V$2+1))/(ε_c1cd^(V$2+1)))</f>
        <v/>
      </c>
      <c r="W2057">
        <f>(INDIRECT("a_"&amp;W$2)/(W$2+1))*(($C2057^(W$2+1)-$H2057^(W$2+1))/(ε_c1cd^(W$2+1)))</f>
        <v/>
      </c>
      <c r="X2057">
        <f>(INDIRECT("a_"&amp;X$2)/(X$2+1))*(($C2057^(X$2+1)-$H2057^(X$2+1))/(ε_c1cd^(X$2+1)))</f>
        <v/>
      </c>
      <c r="Y2057">
        <f>(INDIRECT("a_"&amp;Y$2)/(Y$2+1))*(($C2057^(Y$2+1)-$H2057^(Y$2+1))/(ε_c1cd^(Y$2+1)))</f>
        <v/>
      </c>
      <c r="Z2057">
        <f>(INDIRECT("a_"&amp;Z$2)/(Z$2+2))*(($C2057^(Z$2+2)-$H2057^(Z$2+2))/(ε_c1cd^(Z$2+2)))</f>
        <v/>
      </c>
      <c r="AA2057">
        <f>(INDIRECT("a_"&amp;AA$2)/(AA$2+2))*(($C2057^(AA$2+2)-$H2057^(AA$2+2))/(ε_c1cd^(AA$2+2)))</f>
        <v/>
      </c>
      <c r="AB2057">
        <f>(INDIRECT("a_"&amp;AB$2)/(AB$2+2))*(($C2057^(AB$2+2)-$H2057^(AB$2+2))/(ε_c1cd^(AB$2+2)))</f>
        <v/>
      </c>
      <c r="AC2057">
        <f>(INDIRECT("a_"&amp;AC$2)/(AC$2+2))*(($C2057^(AC$2+2)-$H2057^(AC$2+2))/(ε_c1cd^(AC$2+2)))</f>
        <v/>
      </c>
      <c r="AD2057">
        <f>(INDIRECT("a_"&amp;AD$2)/(AD$2+2))*(($C2057^(AD$2+2)-$H2057^(AD$2+2))/(ε_c1cd^(AD$2+2)))</f>
        <v/>
      </c>
      <c r="AE2057" s="111">
        <f>(b*f_cd/L2057)*SUM(U2057:Y2057)+SUM(Q2057:R2057)</f>
        <v/>
      </c>
      <c r="AF2057" s="112">
        <f>AE2057*(K2057-y+e)</f>
        <v/>
      </c>
      <c r="AG2057" s="113">
        <f>(b*f_cd/(L2057^2))*SUM(Z2057:AD2057)+SUM(S2057:T2057)-AF2057</f>
        <v/>
      </c>
      <c r="AH2057" s="114">
        <f>AG2057&lt;0</f>
        <v/>
      </c>
      <c r="AI2057" s="115">
        <f>IF(A2057=1,FALSE,(AND(AQ2057,AH2057,NOT(AI2056))))</f>
        <v/>
      </c>
      <c r="AJ2057" s="116">
        <f>(b*f_cd/L2057)*(a_1/2*J2057^2+a_2/3*J2057^3+a_3/4*J2057^4+a_4/5*J2057^5+a_5/6*J2057^6)+SUM(Q2057:R2057)</f>
        <v/>
      </c>
      <c r="AK2057">
        <f>AJ2057*(K2057-y+e)</f>
        <v/>
      </c>
      <c r="AL2057" s="118">
        <f>(b*f_cd/(L2057^2))*(a_1/3*J2057^3+a_2/4*J2057^4+a_3/5*J2057^5+a_4/6*J2057^6+a_5/7*J2057^7)+SUM(S2057:T2057)-AK2057</f>
        <v/>
      </c>
      <c r="AM2057" s="114">
        <f>AL2057&gt;0</f>
        <v/>
      </c>
      <c r="AN2057" s="115">
        <f>IF(A2057=1,FALSE,(AND(AQ2057,AM2057,NOT(AN2056))))</f>
        <v/>
      </c>
      <c r="AO2057">
        <f>IF(D2057=1,AND(AH2057,NOT(AI2057)),AND(AM2057,NOT(AN2057)))</f>
        <v/>
      </c>
      <c r="AP2057" s="119">
        <f>IF(D2057=1,AI2057,AN2057)</f>
        <v/>
      </c>
      <c r="AQ2057" s="125">
        <f>ABS(E2057)&lt;$AQ$2</f>
        <v/>
      </c>
      <c r="AS2057">
        <f>IF(AP2057,MAX(AS$3:AS2055)+1,"")</f>
        <v/>
      </c>
    </row>
    <row r="2058">
      <c r="A2058" t="n">
        <v>1968</v>
      </c>
      <c r="B2058" s="131">
        <f>IF(A2058=1,0,IF(AP2058,0.1*ε_cu1cd,0))</f>
        <v/>
      </c>
      <c r="C2058" s="131">
        <f>IF(A2058=1,0.1*ε_cu1cd,C2057+B2057)</f>
        <v/>
      </c>
      <c r="D2058" s="113">
        <f>IF('Нормальний переріз'!$D$68&gt;0,1,2)</f>
        <v/>
      </c>
      <c r="E2058" s="144">
        <f>IF(D2058=1,F2058,G2058)</f>
        <v/>
      </c>
      <c r="F2058" s="124">
        <f>IF(AI2057,0.11*ε_cu1cd,IF(AH2057,F2057*0.01,F2057))</f>
        <v/>
      </c>
      <c r="G2058" s="124">
        <f>IF(AP2057,-0.1*ε_cu1cd,IF(AM2057,G2057*0.01,G2057))</f>
        <v/>
      </c>
      <c r="H2058" s="113">
        <f>IF(A2058=1,E2058,IF(AO2057,H2057-E2057+E2058,IF(AP2057,0.8*H2057,H2057+E2058)))</f>
        <v/>
      </c>
      <c r="I2058" s="169">
        <f>(C2058-H2058)/h</f>
        <v/>
      </c>
      <c r="J2058">
        <f>C2058/(ε_c1cd)</f>
        <v/>
      </c>
      <c r="K2058">
        <f>C2058/I2058</f>
        <v/>
      </c>
      <c r="L2058" s="131">
        <f>I2058/(ε_c1cd)</f>
        <v/>
      </c>
      <c r="M2058">
        <f>I2058*(K2058-Z_s1)</f>
        <v/>
      </c>
      <c r="N2058">
        <f>I2058*(K2058-Z_s2)</f>
        <v/>
      </c>
      <c r="O2058">
        <f>E_s*M2058</f>
        <v/>
      </c>
      <c r="P2058">
        <f>E_s*N2058</f>
        <v/>
      </c>
      <c r="Q2058">
        <f>O2058*A_s1</f>
        <v/>
      </c>
      <c r="R2058">
        <f>P2058*A_s2</f>
        <v/>
      </c>
      <c r="S2058">
        <f>Q2058*($K2058-Z_s1)</f>
        <v/>
      </c>
      <c r="T2058">
        <f>R2058*($K2058-Z_s2)</f>
        <v/>
      </c>
      <c r="U2058">
        <f>(INDIRECT("a_"&amp;U$2)/(U$2+1))*(($C2058^(U$2+1)-$H2058^(U$2+1))/(ε_c1cd^(U$2+1)))</f>
        <v/>
      </c>
      <c r="V2058">
        <f>(INDIRECT("a_"&amp;V$2)/(V$2+1))*(($C2058^(V$2+1)-$H2058^(V$2+1))/(ε_c1cd^(V$2+1)))</f>
        <v/>
      </c>
      <c r="W2058">
        <f>(INDIRECT("a_"&amp;W$2)/(W$2+1))*(($C2058^(W$2+1)-$H2058^(W$2+1))/(ε_c1cd^(W$2+1)))</f>
        <v/>
      </c>
      <c r="X2058">
        <f>(INDIRECT("a_"&amp;X$2)/(X$2+1))*(($C2058^(X$2+1)-$H2058^(X$2+1))/(ε_c1cd^(X$2+1)))</f>
        <v/>
      </c>
      <c r="Y2058">
        <f>(INDIRECT("a_"&amp;Y$2)/(Y$2+1))*(($C2058^(Y$2+1)-$H2058^(Y$2+1))/(ε_c1cd^(Y$2+1)))</f>
        <v/>
      </c>
      <c r="Z2058">
        <f>(INDIRECT("a_"&amp;Z$2)/(Z$2+2))*(($C2058^(Z$2+2)-$H2058^(Z$2+2))/(ε_c1cd^(Z$2+2)))</f>
        <v/>
      </c>
      <c r="AA2058">
        <f>(INDIRECT("a_"&amp;AA$2)/(AA$2+2))*(($C2058^(AA$2+2)-$H2058^(AA$2+2))/(ε_c1cd^(AA$2+2)))</f>
        <v/>
      </c>
      <c r="AB2058">
        <f>(INDIRECT("a_"&amp;AB$2)/(AB$2+2))*(($C2058^(AB$2+2)-$H2058^(AB$2+2))/(ε_c1cd^(AB$2+2)))</f>
        <v/>
      </c>
      <c r="AC2058">
        <f>(INDIRECT("a_"&amp;AC$2)/(AC$2+2))*(($C2058^(AC$2+2)-$H2058^(AC$2+2))/(ε_c1cd^(AC$2+2)))</f>
        <v/>
      </c>
      <c r="AD2058">
        <f>(INDIRECT("a_"&amp;AD$2)/(AD$2+2))*(($C2058^(AD$2+2)-$H2058^(AD$2+2))/(ε_c1cd^(AD$2+2)))</f>
        <v/>
      </c>
      <c r="AE2058" s="111">
        <f>(b*f_cd/L2058)*SUM(U2058:Y2058)+SUM(Q2058:R2058)</f>
        <v/>
      </c>
      <c r="AF2058" s="112">
        <f>AE2058*(K2058-y+e)</f>
        <v/>
      </c>
      <c r="AG2058" s="113">
        <f>(b*f_cd/(L2058^2))*SUM(Z2058:AD2058)+SUM(S2058:T2058)-AF2058</f>
        <v/>
      </c>
      <c r="AH2058" s="114">
        <f>AG2058&lt;0</f>
        <v/>
      </c>
      <c r="AI2058" s="115">
        <f>IF(A2058=1,FALSE,(AND(AQ2058,AH2058,NOT(AI2057))))</f>
        <v/>
      </c>
      <c r="AJ2058" s="116">
        <f>(b*f_cd/L2058)*(a_1/2*J2058^2+a_2/3*J2058^3+a_3/4*J2058^4+a_4/5*J2058^5+a_5/6*J2058^6)+SUM(Q2058:R2058)</f>
        <v/>
      </c>
      <c r="AK2058">
        <f>AJ2058*(K2058-y+e)</f>
        <v/>
      </c>
      <c r="AL2058" s="118">
        <f>(b*f_cd/(L2058^2))*(a_1/3*J2058^3+a_2/4*J2058^4+a_3/5*J2058^5+a_4/6*J2058^6+a_5/7*J2058^7)+SUM(S2058:T2058)-AK2058</f>
        <v/>
      </c>
      <c r="AM2058" s="114">
        <f>AL2058&gt;0</f>
        <v/>
      </c>
      <c r="AN2058" s="115">
        <f>IF(A2058=1,FALSE,(AND(AQ2058,AM2058,NOT(AN2057))))</f>
        <v/>
      </c>
      <c r="AO2058">
        <f>IF(D2058=1,AND(AH2058,NOT(AI2058)),AND(AM2058,NOT(AN2058)))</f>
        <v/>
      </c>
      <c r="AP2058" s="119">
        <f>IF(D2058=1,AI2058,AN2058)</f>
        <v/>
      </c>
      <c r="AQ2058" s="125">
        <f>ABS(E2058)&lt;$AQ$2</f>
        <v/>
      </c>
      <c r="AS2058">
        <f>IF(AP2058,MAX(AS$3:AS2056)+1,"")</f>
        <v/>
      </c>
    </row>
    <row r="2059">
      <c r="A2059" t="n">
        <v>1969</v>
      </c>
      <c r="B2059" s="131">
        <f>IF(A2059=1,0,IF(AP2059,0.1*ε_cu1cd,0))</f>
        <v/>
      </c>
      <c r="C2059" s="131">
        <f>IF(A2059=1,0.1*ε_cu1cd,C2058+B2058)</f>
        <v/>
      </c>
      <c r="D2059" s="113">
        <f>IF('Нормальний переріз'!$D$68&gt;0,1,2)</f>
        <v/>
      </c>
      <c r="E2059" s="144">
        <f>IF(D2059=1,F2059,G2059)</f>
        <v/>
      </c>
      <c r="F2059" s="124">
        <f>IF(AI2058,0.11*ε_cu1cd,IF(AH2058,F2058*0.01,F2058))</f>
        <v/>
      </c>
      <c r="G2059" s="124">
        <f>IF(AP2058,-0.1*ε_cu1cd,IF(AM2058,G2058*0.01,G2058))</f>
        <v/>
      </c>
      <c r="H2059" s="113">
        <f>IF(A2059=1,E2059,IF(AO2058,H2058-E2058+E2059,IF(AP2058,0.8*H2058,H2058+E2059)))</f>
        <v/>
      </c>
      <c r="I2059" s="169">
        <f>(C2059-H2059)/h</f>
        <v/>
      </c>
      <c r="J2059">
        <f>C2059/(ε_c1cd)</f>
        <v/>
      </c>
      <c r="K2059">
        <f>C2059/I2059</f>
        <v/>
      </c>
      <c r="L2059" s="131">
        <f>I2059/(ε_c1cd)</f>
        <v/>
      </c>
      <c r="M2059">
        <f>I2059*(K2059-Z_s1)</f>
        <v/>
      </c>
      <c r="N2059">
        <f>I2059*(K2059-Z_s2)</f>
        <v/>
      </c>
      <c r="O2059">
        <f>E_s*M2059</f>
        <v/>
      </c>
      <c r="P2059">
        <f>E_s*N2059</f>
        <v/>
      </c>
      <c r="Q2059">
        <f>O2059*A_s1</f>
        <v/>
      </c>
      <c r="R2059">
        <f>P2059*A_s2</f>
        <v/>
      </c>
      <c r="S2059">
        <f>Q2059*($K2059-Z_s1)</f>
        <v/>
      </c>
      <c r="T2059">
        <f>R2059*($K2059-Z_s2)</f>
        <v/>
      </c>
      <c r="U2059">
        <f>(INDIRECT("a_"&amp;U$2)/(U$2+1))*(($C2059^(U$2+1)-$H2059^(U$2+1))/(ε_c1cd^(U$2+1)))</f>
        <v/>
      </c>
      <c r="V2059">
        <f>(INDIRECT("a_"&amp;V$2)/(V$2+1))*(($C2059^(V$2+1)-$H2059^(V$2+1))/(ε_c1cd^(V$2+1)))</f>
        <v/>
      </c>
      <c r="W2059">
        <f>(INDIRECT("a_"&amp;W$2)/(W$2+1))*(($C2059^(W$2+1)-$H2059^(W$2+1))/(ε_c1cd^(W$2+1)))</f>
        <v/>
      </c>
      <c r="X2059">
        <f>(INDIRECT("a_"&amp;X$2)/(X$2+1))*(($C2059^(X$2+1)-$H2059^(X$2+1))/(ε_c1cd^(X$2+1)))</f>
        <v/>
      </c>
      <c r="Y2059">
        <f>(INDIRECT("a_"&amp;Y$2)/(Y$2+1))*(($C2059^(Y$2+1)-$H2059^(Y$2+1))/(ε_c1cd^(Y$2+1)))</f>
        <v/>
      </c>
      <c r="Z2059">
        <f>(INDIRECT("a_"&amp;Z$2)/(Z$2+2))*(($C2059^(Z$2+2)-$H2059^(Z$2+2))/(ε_c1cd^(Z$2+2)))</f>
        <v/>
      </c>
      <c r="AA2059">
        <f>(INDIRECT("a_"&amp;AA$2)/(AA$2+2))*(($C2059^(AA$2+2)-$H2059^(AA$2+2))/(ε_c1cd^(AA$2+2)))</f>
        <v/>
      </c>
      <c r="AB2059">
        <f>(INDIRECT("a_"&amp;AB$2)/(AB$2+2))*(($C2059^(AB$2+2)-$H2059^(AB$2+2))/(ε_c1cd^(AB$2+2)))</f>
        <v/>
      </c>
      <c r="AC2059">
        <f>(INDIRECT("a_"&amp;AC$2)/(AC$2+2))*(($C2059^(AC$2+2)-$H2059^(AC$2+2))/(ε_c1cd^(AC$2+2)))</f>
        <v/>
      </c>
      <c r="AD2059">
        <f>(INDIRECT("a_"&amp;AD$2)/(AD$2+2))*(($C2059^(AD$2+2)-$H2059^(AD$2+2))/(ε_c1cd^(AD$2+2)))</f>
        <v/>
      </c>
      <c r="AE2059" s="111">
        <f>(b*f_cd/L2059)*SUM(U2059:Y2059)+SUM(Q2059:R2059)</f>
        <v/>
      </c>
      <c r="AF2059" s="112">
        <f>AE2059*(K2059-y+e)</f>
        <v/>
      </c>
      <c r="AG2059" s="113">
        <f>(b*f_cd/(L2059^2))*SUM(Z2059:AD2059)+SUM(S2059:T2059)-AF2059</f>
        <v/>
      </c>
      <c r="AH2059" s="114">
        <f>AG2059&lt;0</f>
        <v/>
      </c>
      <c r="AI2059" s="115">
        <f>IF(A2059=1,FALSE,(AND(AQ2059,AH2059,NOT(AI2058))))</f>
        <v/>
      </c>
      <c r="AJ2059" s="116">
        <f>(b*f_cd/L2059)*(a_1/2*J2059^2+a_2/3*J2059^3+a_3/4*J2059^4+a_4/5*J2059^5+a_5/6*J2059^6)+SUM(Q2059:R2059)</f>
        <v/>
      </c>
      <c r="AK2059">
        <f>AJ2059*(K2059-y+e)</f>
        <v/>
      </c>
      <c r="AL2059" s="118">
        <f>(b*f_cd/(L2059^2))*(a_1/3*J2059^3+a_2/4*J2059^4+a_3/5*J2059^5+a_4/6*J2059^6+a_5/7*J2059^7)+SUM(S2059:T2059)-AK2059</f>
        <v/>
      </c>
      <c r="AM2059" s="114">
        <f>AL2059&gt;0</f>
        <v/>
      </c>
      <c r="AN2059" s="115">
        <f>IF(A2059=1,FALSE,(AND(AQ2059,AM2059,NOT(AN2058))))</f>
        <v/>
      </c>
      <c r="AO2059">
        <f>IF(D2059=1,AND(AH2059,NOT(AI2059)),AND(AM2059,NOT(AN2059)))</f>
        <v/>
      </c>
      <c r="AP2059" s="119">
        <f>IF(D2059=1,AI2059,AN2059)</f>
        <v/>
      </c>
      <c r="AQ2059" s="125">
        <f>ABS(E2059)&lt;$AQ$2</f>
        <v/>
      </c>
      <c r="AS2059">
        <f>IF(AP2059,MAX(AS$3:AS2057)+1,"")</f>
        <v/>
      </c>
    </row>
    <row r="2060">
      <c r="A2060" t="n">
        <v>1970</v>
      </c>
      <c r="B2060" s="131">
        <f>IF(A2060=1,0,IF(AP2060,0.1*ε_cu1cd,0))</f>
        <v/>
      </c>
      <c r="C2060" s="131">
        <f>IF(A2060=1,0.1*ε_cu1cd,C2059+B2059)</f>
        <v/>
      </c>
      <c r="D2060" s="113">
        <f>IF('Нормальний переріз'!$D$68&gt;0,1,2)</f>
        <v/>
      </c>
      <c r="E2060" s="144">
        <f>IF(D2060=1,F2060,G2060)</f>
        <v/>
      </c>
      <c r="F2060" s="124">
        <f>IF(AI2059,0.11*ε_cu1cd,IF(AH2059,F2059*0.01,F2059))</f>
        <v/>
      </c>
      <c r="G2060" s="124">
        <f>IF(AP2059,-0.1*ε_cu1cd,IF(AM2059,G2059*0.01,G2059))</f>
        <v/>
      </c>
      <c r="H2060" s="113">
        <f>IF(A2060=1,E2060,IF(AO2059,H2059-E2059+E2060,IF(AP2059,0.8*H2059,H2059+E2060)))</f>
        <v/>
      </c>
      <c r="I2060" s="169">
        <f>(C2060-H2060)/h</f>
        <v/>
      </c>
      <c r="J2060">
        <f>C2060/(ε_c1cd)</f>
        <v/>
      </c>
      <c r="K2060">
        <f>C2060/I2060</f>
        <v/>
      </c>
      <c r="L2060" s="131">
        <f>I2060/(ε_c1cd)</f>
        <v/>
      </c>
      <c r="M2060">
        <f>I2060*(K2060-Z_s1)</f>
        <v/>
      </c>
      <c r="N2060">
        <f>I2060*(K2060-Z_s2)</f>
        <v/>
      </c>
      <c r="O2060">
        <f>E_s*M2060</f>
        <v/>
      </c>
      <c r="P2060">
        <f>E_s*N2060</f>
        <v/>
      </c>
      <c r="Q2060">
        <f>O2060*A_s1</f>
        <v/>
      </c>
      <c r="R2060">
        <f>P2060*A_s2</f>
        <v/>
      </c>
      <c r="S2060">
        <f>Q2060*($K2060-Z_s1)</f>
        <v/>
      </c>
      <c r="T2060">
        <f>R2060*($K2060-Z_s2)</f>
        <v/>
      </c>
      <c r="U2060">
        <f>(INDIRECT("a_"&amp;U$2)/(U$2+1))*(($C2060^(U$2+1)-$H2060^(U$2+1))/(ε_c1cd^(U$2+1)))</f>
        <v/>
      </c>
      <c r="V2060">
        <f>(INDIRECT("a_"&amp;V$2)/(V$2+1))*(($C2060^(V$2+1)-$H2060^(V$2+1))/(ε_c1cd^(V$2+1)))</f>
        <v/>
      </c>
      <c r="W2060">
        <f>(INDIRECT("a_"&amp;W$2)/(W$2+1))*(($C2060^(W$2+1)-$H2060^(W$2+1))/(ε_c1cd^(W$2+1)))</f>
        <v/>
      </c>
      <c r="X2060">
        <f>(INDIRECT("a_"&amp;X$2)/(X$2+1))*(($C2060^(X$2+1)-$H2060^(X$2+1))/(ε_c1cd^(X$2+1)))</f>
        <v/>
      </c>
      <c r="Y2060">
        <f>(INDIRECT("a_"&amp;Y$2)/(Y$2+1))*(($C2060^(Y$2+1)-$H2060^(Y$2+1))/(ε_c1cd^(Y$2+1)))</f>
        <v/>
      </c>
      <c r="Z2060">
        <f>(INDIRECT("a_"&amp;Z$2)/(Z$2+2))*(($C2060^(Z$2+2)-$H2060^(Z$2+2))/(ε_c1cd^(Z$2+2)))</f>
        <v/>
      </c>
      <c r="AA2060">
        <f>(INDIRECT("a_"&amp;AA$2)/(AA$2+2))*(($C2060^(AA$2+2)-$H2060^(AA$2+2))/(ε_c1cd^(AA$2+2)))</f>
        <v/>
      </c>
      <c r="AB2060">
        <f>(INDIRECT("a_"&amp;AB$2)/(AB$2+2))*(($C2060^(AB$2+2)-$H2060^(AB$2+2))/(ε_c1cd^(AB$2+2)))</f>
        <v/>
      </c>
      <c r="AC2060">
        <f>(INDIRECT("a_"&amp;AC$2)/(AC$2+2))*(($C2060^(AC$2+2)-$H2060^(AC$2+2))/(ε_c1cd^(AC$2+2)))</f>
        <v/>
      </c>
      <c r="AD2060">
        <f>(INDIRECT("a_"&amp;AD$2)/(AD$2+2))*(($C2060^(AD$2+2)-$H2060^(AD$2+2))/(ε_c1cd^(AD$2+2)))</f>
        <v/>
      </c>
      <c r="AE2060" s="111">
        <f>(b*f_cd/L2060)*SUM(U2060:Y2060)+SUM(Q2060:R2060)</f>
        <v/>
      </c>
      <c r="AF2060" s="112">
        <f>AE2060*(K2060-y+e)</f>
        <v/>
      </c>
      <c r="AG2060" s="113">
        <f>(b*f_cd/(L2060^2))*SUM(Z2060:AD2060)+SUM(S2060:T2060)-AF2060</f>
        <v/>
      </c>
      <c r="AH2060" s="114">
        <f>AG2060&lt;0</f>
        <v/>
      </c>
      <c r="AI2060" s="115">
        <f>IF(A2060=1,FALSE,(AND(AQ2060,AH2060,NOT(AI2059))))</f>
        <v/>
      </c>
      <c r="AJ2060" s="116">
        <f>(b*f_cd/L2060)*(a_1/2*J2060^2+a_2/3*J2060^3+a_3/4*J2060^4+a_4/5*J2060^5+a_5/6*J2060^6)+SUM(Q2060:R2060)</f>
        <v/>
      </c>
      <c r="AK2060">
        <f>AJ2060*(K2060-y+e)</f>
        <v/>
      </c>
      <c r="AL2060" s="118">
        <f>(b*f_cd/(L2060^2))*(a_1/3*J2060^3+a_2/4*J2060^4+a_3/5*J2060^5+a_4/6*J2060^6+a_5/7*J2060^7)+SUM(S2060:T2060)-AK2060</f>
        <v/>
      </c>
      <c r="AM2060" s="114">
        <f>AL2060&gt;0</f>
        <v/>
      </c>
      <c r="AN2060" s="115">
        <f>IF(A2060=1,FALSE,(AND(AQ2060,AM2060,NOT(AN2059))))</f>
        <v/>
      </c>
      <c r="AO2060">
        <f>IF(D2060=1,AND(AH2060,NOT(AI2060)),AND(AM2060,NOT(AN2060)))</f>
        <v/>
      </c>
      <c r="AP2060" s="119">
        <f>IF(D2060=1,AI2060,AN2060)</f>
        <v/>
      </c>
      <c r="AQ2060" s="125">
        <f>ABS(E2060)&lt;$AQ$2</f>
        <v/>
      </c>
      <c r="AS2060">
        <f>IF(AP2060,MAX(AS$3:AS2058)+1,"")</f>
        <v/>
      </c>
    </row>
    <row r="2061">
      <c r="A2061" t="n">
        <v>1971</v>
      </c>
      <c r="B2061" s="131">
        <f>IF(A2061=1,0,IF(AP2061,0.1*ε_cu1cd,0))</f>
        <v/>
      </c>
      <c r="C2061" s="131">
        <f>IF(A2061=1,0.1*ε_cu1cd,C2060+B2060)</f>
        <v/>
      </c>
      <c r="D2061" s="113">
        <f>IF('Нормальний переріз'!$D$68&gt;0,1,2)</f>
        <v/>
      </c>
      <c r="E2061" s="144">
        <f>IF(D2061=1,F2061,G2061)</f>
        <v/>
      </c>
      <c r="F2061" s="124">
        <f>IF(AI2060,0.11*ε_cu1cd,IF(AH2060,F2060*0.01,F2060))</f>
        <v/>
      </c>
      <c r="G2061" s="124">
        <f>IF(AP2060,-0.1*ε_cu1cd,IF(AM2060,G2060*0.01,G2060))</f>
        <v/>
      </c>
      <c r="H2061" s="113">
        <f>IF(A2061=1,E2061,IF(AO2060,H2060-E2060+E2061,IF(AP2060,0.8*H2060,H2060+E2061)))</f>
        <v/>
      </c>
      <c r="I2061" s="169">
        <f>(C2061-H2061)/h</f>
        <v/>
      </c>
      <c r="J2061">
        <f>C2061/(ε_c1cd)</f>
        <v/>
      </c>
      <c r="K2061">
        <f>C2061/I2061</f>
        <v/>
      </c>
      <c r="L2061" s="131">
        <f>I2061/(ε_c1cd)</f>
        <v/>
      </c>
      <c r="M2061">
        <f>I2061*(K2061-Z_s1)</f>
        <v/>
      </c>
      <c r="N2061">
        <f>I2061*(K2061-Z_s2)</f>
        <v/>
      </c>
      <c r="O2061">
        <f>E_s*M2061</f>
        <v/>
      </c>
      <c r="P2061">
        <f>E_s*N2061</f>
        <v/>
      </c>
      <c r="Q2061">
        <f>O2061*A_s1</f>
        <v/>
      </c>
      <c r="R2061">
        <f>P2061*A_s2</f>
        <v/>
      </c>
      <c r="S2061">
        <f>Q2061*($K2061-Z_s1)</f>
        <v/>
      </c>
      <c r="T2061">
        <f>R2061*($K2061-Z_s2)</f>
        <v/>
      </c>
      <c r="U2061">
        <f>(INDIRECT("a_"&amp;U$2)/(U$2+1))*(($C2061^(U$2+1)-$H2061^(U$2+1))/(ε_c1cd^(U$2+1)))</f>
        <v/>
      </c>
      <c r="V2061">
        <f>(INDIRECT("a_"&amp;V$2)/(V$2+1))*(($C2061^(V$2+1)-$H2061^(V$2+1))/(ε_c1cd^(V$2+1)))</f>
        <v/>
      </c>
      <c r="W2061">
        <f>(INDIRECT("a_"&amp;W$2)/(W$2+1))*(($C2061^(W$2+1)-$H2061^(W$2+1))/(ε_c1cd^(W$2+1)))</f>
        <v/>
      </c>
      <c r="X2061">
        <f>(INDIRECT("a_"&amp;X$2)/(X$2+1))*(($C2061^(X$2+1)-$H2061^(X$2+1))/(ε_c1cd^(X$2+1)))</f>
        <v/>
      </c>
      <c r="Y2061">
        <f>(INDIRECT("a_"&amp;Y$2)/(Y$2+1))*(($C2061^(Y$2+1)-$H2061^(Y$2+1))/(ε_c1cd^(Y$2+1)))</f>
        <v/>
      </c>
      <c r="Z2061">
        <f>(INDIRECT("a_"&amp;Z$2)/(Z$2+2))*(($C2061^(Z$2+2)-$H2061^(Z$2+2))/(ε_c1cd^(Z$2+2)))</f>
        <v/>
      </c>
      <c r="AA2061">
        <f>(INDIRECT("a_"&amp;AA$2)/(AA$2+2))*(($C2061^(AA$2+2)-$H2061^(AA$2+2))/(ε_c1cd^(AA$2+2)))</f>
        <v/>
      </c>
      <c r="AB2061">
        <f>(INDIRECT("a_"&amp;AB$2)/(AB$2+2))*(($C2061^(AB$2+2)-$H2061^(AB$2+2))/(ε_c1cd^(AB$2+2)))</f>
        <v/>
      </c>
      <c r="AC2061">
        <f>(INDIRECT("a_"&amp;AC$2)/(AC$2+2))*(($C2061^(AC$2+2)-$H2061^(AC$2+2))/(ε_c1cd^(AC$2+2)))</f>
        <v/>
      </c>
      <c r="AD2061">
        <f>(INDIRECT("a_"&amp;AD$2)/(AD$2+2))*(($C2061^(AD$2+2)-$H2061^(AD$2+2))/(ε_c1cd^(AD$2+2)))</f>
        <v/>
      </c>
      <c r="AE2061" s="111">
        <f>(b*f_cd/L2061)*SUM(U2061:Y2061)+SUM(Q2061:R2061)</f>
        <v/>
      </c>
      <c r="AF2061" s="112">
        <f>AE2061*(K2061-y+e)</f>
        <v/>
      </c>
      <c r="AG2061" s="113">
        <f>(b*f_cd/(L2061^2))*SUM(Z2061:AD2061)+SUM(S2061:T2061)-AF2061</f>
        <v/>
      </c>
      <c r="AH2061" s="114">
        <f>AG2061&lt;0</f>
        <v/>
      </c>
      <c r="AI2061" s="115">
        <f>IF(A2061=1,FALSE,(AND(AQ2061,AH2061,NOT(AI2060))))</f>
        <v/>
      </c>
      <c r="AJ2061" s="116">
        <f>(b*f_cd/L2061)*(a_1/2*J2061^2+a_2/3*J2061^3+a_3/4*J2061^4+a_4/5*J2061^5+a_5/6*J2061^6)+SUM(Q2061:R2061)</f>
        <v/>
      </c>
      <c r="AK2061">
        <f>AJ2061*(K2061-y+e)</f>
        <v/>
      </c>
      <c r="AL2061" s="118">
        <f>(b*f_cd/(L2061^2))*(a_1/3*J2061^3+a_2/4*J2061^4+a_3/5*J2061^5+a_4/6*J2061^6+a_5/7*J2061^7)+SUM(S2061:T2061)-AK2061</f>
        <v/>
      </c>
      <c r="AM2061" s="114">
        <f>AL2061&gt;0</f>
        <v/>
      </c>
      <c r="AN2061" s="115">
        <f>IF(A2061=1,FALSE,(AND(AQ2061,AM2061,NOT(AN2060))))</f>
        <v/>
      </c>
      <c r="AO2061">
        <f>IF(D2061=1,AND(AH2061,NOT(AI2061)),AND(AM2061,NOT(AN2061)))</f>
        <v/>
      </c>
      <c r="AP2061" s="119">
        <f>IF(D2061=1,AI2061,AN2061)</f>
        <v/>
      </c>
      <c r="AQ2061" s="125">
        <f>ABS(E2061)&lt;$AQ$2</f>
        <v/>
      </c>
      <c r="AS2061">
        <f>IF(AP2061,MAX(AS$3:AS2059)+1,"")</f>
        <v/>
      </c>
    </row>
    <row r="2062">
      <c r="A2062" t="n">
        <v>1972</v>
      </c>
      <c r="B2062" s="131">
        <f>IF(A2062=1,0,IF(AP2062,0.1*ε_cu1cd,0))</f>
        <v/>
      </c>
      <c r="C2062" s="131">
        <f>IF(A2062=1,0.1*ε_cu1cd,C2061+B2061)</f>
        <v/>
      </c>
      <c r="D2062" s="113">
        <f>IF('Нормальний переріз'!$D$68&gt;0,1,2)</f>
        <v/>
      </c>
      <c r="E2062" s="144">
        <f>IF(D2062=1,F2062,G2062)</f>
        <v/>
      </c>
      <c r="F2062" s="124">
        <f>IF(AI2061,0.11*ε_cu1cd,IF(AH2061,F2061*0.01,F2061))</f>
        <v/>
      </c>
      <c r="G2062" s="124">
        <f>IF(AP2061,-0.1*ε_cu1cd,IF(AM2061,G2061*0.01,G2061))</f>
        <v/>
      </c>
      <c r="H2062" s="113">
        <f>IF(A2062=1,E2062,IF(AO2061,H2061-E2061+E2062,IF(AP2061,0.8*H2061,H2061+E2062)))</f>
        <v/>
      </c>
      <c r="I2062" s="169">
        <f>(C2062-H2062)/h</f>
        <v/>
      </c>
      <c r="J2062">
        <f>C2062/(ε_c1cd)</f>
        <v/>
      </c>
      <c r="K2062">
        <f>C2062/I2062</f>
        <v/>
      </c>
      <c r="L2062" s="131">
        <f>I2062/(ε_c1cd)</f>
        <v/>
      </c>
      <c r="M2062">
        <f>I2062*(K2062-Z_s1)</f>
        <v/>
      </c>
      <c r="N2062">
        <f>I2062*(K2062-Z_s2)</f>
        <v/>
      </c>
      <c r="O2062">
        <f>E_s*M2062</f>
        <v/>
      </c>
      <c r="P2062">
        <f>E_s*N2062</f>
        <v/>
      </c>
      <c r="Q2062">
        <f>O2062*A_s1</f>
        <v/>
      </c>
      <c r="R2062">
        <f>P2062*A_s2</f>
        <v/>
      </c>
      <c r="S2062">
        <f>Q2062*($K2062-Z_s1)</f>
        <v/>
      </c>
      <c r="T2062">
        <f>R2062*($K2062-Z_s2)</f>
        <v/>
      </c>
      <c r="U2062">
        <f>(INDIRECT("a_"&amp;U$2)/(U$2+1))*(($C2062^(U$2+1)-$H2062^(U$2+1))/(ε_c1cd^(U$2+1)))</f>
        <v/>
      </c>
      <c r="V2062">
        <f>(INDIRECT("a_"&amp;V$2)/(V$2+1))*(($C2062^(V$2+1)-$H2062^(V$2+1))/(ε_c1cd^(V$2+1)))</f>
        <v/>
      </c>
      <c r="W2062">
        <f>(INDIRECT("a_"&amp;W$2)/(W$2+1))*(($C2062^(W$2+1)-$H2062^(W$2+1))/(ε_c1cd^(W$2+1)))</f>
        <v/>
      </c>
      <c r="X2062">
        <f>(INDIRECT("a_"&amp;X$2)/(X$2+1))*(($C2062^(X$2+1)-$H2062^(X$2+1))/(ε_c1cd^(X$2+1)))</f>
        <v/>
      </c>
      <c r="Y2062">
        <f>(INDIRECT("a_"&amp;Y$2)/(Y$2+1))*(($C2062^(Y$2+1)-$H2062^(Y$2+1))/(ε_c1cd^(Y$2+1)))</f>
        <v/>
      </c>
      <c r="Z2062">
        <f>(INDIRECT("a_"&amp;Z$2)/(Z$2+2))*(($C2062^(Z$2+2)-$H2062^(Z$2+2))/(ε_c1cd^(Z$2+2)))</f>
        <v/>
      </c>
      <c r="AA2062">
        <f>(INDIRECT("a_"&amp;AA$2)/(AA$2+2))*(($C2062^(AA$2+2)-$H2062^(AA$2+2))/(ε_c1cd^(AA$2+2)))</f>
        <v/>
      </c>
      <c r="AB2062">
        <f>(INDIRECT("a_"&amp;AB$2)/(AB$2+2))*(($C2062^(AB$2+2)-$H2062^(AB$2+2))/(ε_c1cd^(AB$2+2)))</f>
        <v/>
      </c>
      <c r="AC2062">
        <f>(INDIRECT("a_"&amp;AC$2)/(AC$2+2))*(($C2062^(AC$2+2)-$H2062^(AC$2+2))/(ε_c1cd^(AC$2+2)))</f>
        <v/>
      </c>
      <c r="AD2062">
        <f>(INDIRECT("a_"&amp;AD$2)/(AD$2+2))*(($C2062^(AD$2+2)-$H2062^(AD$2+2))/(ε_c1cd^(AD$2+2)))</f>
        <v/>
      </c>
      <c r="AE2062" s="111">
        <f>(b*f_cd/L2062)*SUM(U2062:Y2062)+SUM(Q2062:R2062)</f>
        <v/>
      </c>
      <c r="AF2062" s="112">
        <f>AE2062*(K2062-y+e)</f>
        <v/>
      </c>
      <c r="AG2062" s="113">
        <f>(b*f_cd/(L2062^2))*SUM(Z2062:AD2062)+SUM(S2062:T2062)-AF2062</f>
        <v/>
      </c>
      <c r="AH2062" s="114">
        <f>AG2062&lt;0</f>
        <v/>
      </c>
      <c r="AI2062" s="115">
        <f>IF(A2062=1,FALSE,(AND(AQ2062,AH2062,NOT(AI2061))))</f>
        <v/>
      </c>
      <c r="AJ2062" s="116">
        <f>(b*f_cd/L2062)*(a_1/2*J2062^2+a_2/3*J2062^3+a_3/4*J2062^4+a_4/5*J2062^5+a_5/6*J2062^6)+SUM(Q2062:R2062)</f>
        <v/>
      </c>
      <c r="AK2062">
        <f>AJ2062*(K2062-y+e)</f>
        <v/>
      </c>
      <c r="AL2062" s="118">
        <f>(b*f_cd/(L2062^2))*(a_1/3*J2062^3+a_2/4*J2062^4+a_3/5*J2062^5+a_4/6*J2062^6+a_5/7*J2062^7)+SUM(S2062:T2062)-AK2062</f>
        <v/>
      </c>
      <c r="AM2062" s="114">
        <f>AL2062&gt;0</f>
        <v/>
      </c>
      <c r="AN2062" s="115">
        <f>IF(A2062=1,FALSE,(AND(AQ2062,AM2062,NOT(AN2061))))</f>
        <v/>
      </c>
      <c r="AO2062">
        <f>IF(D2062=1,AND(AH2062,NOT(AI2062)),AND(AM2062,NOT(AN2062)))</f>
        <v/>
      </c>
      <c r="AP2062" s="119">
        <f>IF(D2062=1,AI2062,AN2062)</f>
        <v/>
      </c>
      <c r="AQ2062" s="125">
        <f>ABS(E2062)&lt;$AQ$2</f>
        <v/>
      </c>
      <c r="AS2062">
        <f>IF(AP2062,MAX(AS$3:AS2060)+1,"")</f>
        <v/>
      </c>
    </row>
    <row r="2063">
      <c r="A2063" t="n">
        <v>1973</v>
      </c>
      <c r="B2063" s="131">
        <f>IF(A2063=1,0,IF(AP2063,0.1*ε_cu1cd,0))</f>
        <v/>
      </c>
      <c r="C2063" s="131">
        <f>IF(A2063=1,0.1*ε_cu1cd,C2062+B2062)</f>
        <v/>
      </c>
      <c r="D2063" s="113">
        <f>IF('Нормальний переріз'!$D$68&gt;0,1,2)</f>
        <v/>
      </c>
      <c r="E2063" s="144">
        <f>IF(D2063=1,F2063,G2063)</f>
        <v/>
      </c>
      <c r="F2063" s="124">
        <f>IF(AI2062,0.11*ε_cu1cd,IF(AH2062,F2062*0.01,F2062))</f>
        <v/>
      </c>
      <c r="G2063" s="124">
        <f>IF(AP2062,-0.1*ε_cu1cd,IF(AM2062,G2062*0.01,G2062))</f>
        <v/>
      </c>
      <c r="H2063" s="113">
        <f>IF(A2063=1,E2063,IF(AO2062,H2062-E2062+E2063,IF(AP2062,0.8*H2062,H2062+E2063)))</f>
        <v/>
      </c>
      <c r="I2063" s="169">
        <f>(C2063-H2063)/h</f>
        <v/>
      </c>
      <c r="J2063">
        <f>C2063/(ε_c1cd)</f>
        <v/>
      </c>
      <c r="K2063">
        <f>C2063/I2063</f>
        <v/>
      </c>
      <c r="L2063" s="131">
        <f>I2063/(ε_c1cd)</f>
        <v/>
      </c>
      <c r="M2063">
        <f>I2063*(K2063-Z_s1)</f>
        <v/>
      </c>
      <c r="N2063">
        <f>I2063*(K2063-Z_s2)</f>
        <v/>
      </c>
      <c r="O2063">
        <f>E_s*M2063</f>
        <v/>
      </c>
      <c r="P2063">
        <f>E_s*N2063</f>
        <v/>
      </c>
      <c r="Q2063">
        <f>O2063*A_s1</f>
        <v/>
      </c>
      <c r="R2063">
        <f>P2063*A_s2</f>
        <v/>
      </c>
      <c r="S2063">
        <f>Q2063*($K2063-Z_s1)</f>
        <v/>
      </c>
      <c r="T2063">
        <f>R2063*($K2063-Z_s2)</f>
        <v/>
      </c>
      <c r="U2063">
        <f>(INDIRECT("a_"&amp;U$2)/(U$2+1))*(($C2063^(U$2+1)-$H2063^(U$2+1))/(ε_c1cd^(U$2+1)))</f>
        <v/>
      </c>
      <c r="V2063">
        <f>(INDIRECT("a_"&amp;V$2)/(V$2+1))*(($C2063^(V$2+1)-$H2063^(V$2+1))/(ε_c1cd^(V$2+1)))</f>
        <v/>
      </c>
      <c r="W2063">
        <f>(INDIRECT("a_"&amp;W$2)/(W$2+1))*(($C2063^(W$2+1)-$H2063^(W$2+1))/(ε_c1cd^(W$2+1)))</f>
        <v/>
      </c>
      <c r="X2063">
        <f>(INDIRECT("a_"&amp;X$2)/(X$2+1))*(($C2063^(X$2+1)-$H2063^(X$2+1))/(ε_c1cd^(X$2+1)))</f>
        <v/>
      </c>
      <c r="Y2063">
        <f>(INDIRECT("a_"&amp;Y$2)/(Y$2+1))*(($C2063^(Y$2+1)-$H2063^(Y$2+1))/(ε_c1cd^(Y$2+1)))</f>
        <v/>
      </c>
      <c r="Z2063">
        <f>(INDIRECT("a_"&amp;Z$2)/(Z$2+2))*(($C2063^(Z$2+2)-$H2063^(Z$2+2))/(ε_c1cd^(Z$2+2)))</f>
        <v/>
      </c>
      <c r="AA2063">
        <f>(INDIRECT("a_"&amp;AA$2)/(AA$2+2))*(($C2063^(AA$2+2)-$H2063^(AA$2+2))/(ε_c1cd^(AA$2+2)))</f>
        <v/>
      </c>
      <c r="AB2063">
        <f>(INDIRECT("a_"&amp;AB$2)/(AB$2+2))*(($C2063^(AB$2+2)-$H2063^(AB$2+2))/(ε_c1cd^(AB$2+2)))</f>
        <v/>
      </c>
      <c r="AC2063">
        <f>(INDIRECT("a_"&amp;AC$2)/(AC$2+2))*(($C2063^(AC$2+2)-$H2063^(AC$2+2))/(ε_c1cd^(AC$2+2)))</f>
        <v/>
      </c>
      <c r="AD2063">
        <f>(INDIRECT("a_"&amp;AD$2)/(AD$2+2))*(($C2063^(AD$2+2)-$H2063^(AD$2+2))/(ε_c1cd^(AD$2+2)))</f>
        <v/>
      </c>
      <c r="AE2063" s="111">
        <f>(b*f_cd/L2063)*SUM(U2063:Y2063)+SUM(Q2063:R2063)</f>
        <v/>
      </c>
      <c r="AF2063" s="112">
        <f>AE2063*(K2063-y+e)</f>
        <v/>
      </c>
      <c r="AG2063" s="113">
        <f>(b*f_cd/(L2063^2))*SUM(Z2063:AD2063)+SUM(S2063:T2063)-AF2063</f>
        <v/>
      </c>
      <c r="AH2063" s="114">
        <f>AG2063&lt;0</f>
        <v/>
      </c>
      <c r="AI2063" s="115">
        <f>IF(A2063=1,FALSE,(AND(AQ2063,AH2063,NOT(AI2062))))</f>
        <v/>
      </c>
      <c r="AJ2063" s="116">
        <f>(b*f_cd/L2063)*(a_1/2*J2063^2+a_2/3*J2063^3+a_3/4*J2063^4+a_4/5*J2063^5+a_5/6*J2063^6)+SUM(Q2063:R2063)</f>
        <v/>
      </c>
      <c r="AK2063">
        <f>AJ2063*(K2063-y+e)</f>
        <v/>
      </c>
      <c r="AL2063" s="118">
        <f>(b*f_cd/(L2063^2))*(a_1/3*J2063^3+a_2/4*J2063^4+a_3/5*J2063^5+a_4/6*J2063^6+a_5/7*J2063^7)+SUM(S2063:T2063)-AK2063</f>
        <v/>
      </c>
      <c r="AM2063" s="114">
        <f>AL2063&gt;0</f>
        <v/>
      </c>
      <c r="AN2063" s="115">
        <f>IF(A2063=1,FALSE,(AND(AQ2063,AM2063,NOT(AN2062))))</f>
        <v/>
      </c>
      <c r="AO2063">
        <f>IF(D2063=1,AND(AH2063,NOT(AI2063)),AND(AM2063,NOT(AN2063)))</f>
        <v/>
      </c>
      <c r="AP2063" s="119">
        <f>IF(D2063=1,AI2063,AN2063)</f>
        <v/>
      </c>
      <c r="AQ2063" s="125">
        <f>ABS(E2063)&lt;$AQ$2</f>
        <v/>
      </c>
      <c r="AS2063">
        <f>IF(AP2063,MAX(AS$3:AS2061)+1,"")</f>
        <v/>
      </c>
    </row>
    <row r="2064">
      <c r="A2064" t="n">
        <v>1974</v>
      </c>
      <c r="B2064" s="131">
        <f>IF(A2064=1,0,IF(AP2064,0.1*ε_cu1cd,0))</f>
        <v/>
      </c>
      <c r="C2064" s="131">
        <f>IF(A2064=1,0.1*ε_cu1cd,C2063+B2063)</f>
        <v/>
      </c>
      <c r="D2064" s="113">
        <f>IF('Нормальний переріз'!$D$68&gt;0,1,2)</f>
        <v/>
      </c>
      <c r="E2064" s="144">
        <f>IF(D2064=1,F2064,G2064)</f>
        <v/>
      </c>
      <c r="F2064" s="124">
        <f>IF(AI2063,0.11*ε_cu1cd,IF(AH2063,F2063*0.01,F2063))</f>
        <v/>
      </c>
      <c r="G2064" s="124">
        <f>IF(AP2063,-0.1*ε_cu1cd,IF(AM2063,G2063*0.01,G2063))</f>
        <v/>
      </c>
      <c r="H2064" s="113">
        <f>IF(A2064=1,E2064,IF(AO2063,H2063-E2063+E2064,IF(AP2063,0.8*H2063,H2063+E2064)))</f>
        <v/>
      </c>
      <c r="I2064" s="169">
        <f>(C2064-H2064)/h</f>
        <v/>
      </c>
      <c r="J2064">
        <f>C2064/(ε_c1cd)</f>
        <v/>
      </c>
      <c r="K2064">
        <f>C2064/I2064</f>
        <v/>
      </c>
      <c r="L2064" s="131">
        <f>I2064/(ε_c1cd)</f>
        <v/>
      </c>
      <c r="M2064">
        <f>I2064*(K2064-Z_s1)</f>
        <v/>
      </c>
      <c r="N2064">
        <f>I2064*(K2064-Z_s2)</f>
        <v/>
      </c>
      <c r="O2064">
        <f>E_s*M2064</f>
        <v/>
      </c>
      <c r="P2064">
        <f>E_s*N2064</f>
        <v/>
      </c>
      <c r="Q2064">
        <f>O2064*A_s1</f>
        <v/>
      </c>
      <c r="R2064">
        <f>P2064*A_s2</f>
        <v/>
      </c>
      <c r="S2064">
        <f>Q2064*($K2064-Z_s1)</f>
        <v/>
      </c>
      <c r="T2064">
        <f>R2064*($K2064-Z_s2)</f>
        <v/>
      </c>
      <c r="U2064">
        <f>(INDIRECT("a_"&amp;U$2)/(U$2+1))*(($C2064^(U$2+1)-$H2064^(U$2+1))/(ε_c1cd^(U$2+1)))</f>
        <v/>
      </c>
      <c r="V2064">
        <f>(INDIRECT("a_"&amp;V$2)/(V$2+1))*(($C2064^(V$2+1)-$H2064^(V$2+1))/(ε_c1cd^(V$2+1)))</f>
        <v/>
      </c>
      <c r="W2064">
        <f>(INDIRECT("a_"&amp;W$2)/(W$2+1))*(($C2064^(W$2+1)-$H2064^(W$2+1))/(ε_c1cd^(W$2+1)))</f>
        <v/>
      </c>
      <c r="X2064">
        <f>(INDIRECT("a_"&amp;X$2)/(X$2+1))*(($C2064^(X$2+1)-$H2064^(X$2+1))/(ε_c1cd^(X$2+1)))</f>
        <v/>
      </c>
      <c r="Y2064">
        <f>(INDIRECT("a_"&amp;Y$2)/(Y$2+1))*(($C2064^(Y$2+1)-$H2064^(Y$2+1))/(ε_c1cd^(Y$2+1)))</f>
        <v/>
      </c>
      <c r="Z2064">
        <f>(INDIRECT("a_"&amp;Z$2)/(Z$2+2))*(($C2064^(Z$2+2)-$H2064^(Z$2+2))/(ε_c1cd^(Z$2+2)))</f>
        <v/>
      </c>
      <c r="AA2064">
        <f>(INDIRECT("a_"&amp;AA$2)/(AA$2+2))*(($C2064^(AA$2+2)-$H2064^(AA$2+2))/(ε_c1cd^(AA$2+2)))</f>
        <v/>
      </c>
      <c r="AB2064">
        <f>(INDIRECT("a_"&amp;AB$2)/(AB$2+2))*(($C2064^(AB$2+2)-$H2064^(AB$2+2))/(ε_c1cd^(AB$2+2)))</f>
        <v/>
      </c>
      <c r="AC2064">
        <f>(INDIRECT("a_"&amp;AC$2)/(AC$2+2))*(($C2064^(AC$2+2)-$H2064^(AC$2+2))/(ε_c1cd^(AC$2+2)))</f>
        <v/>
      </c>
      <c r="AD2064">
        <f>(INDIRECT("a_"&amp;AD$2)/(AD$2+2))*(($C2064^(AD$2+2)-$H2064^(AD$2+2))/(ε_c1cd^(AD$2+2)))</f>
        <v/>
      </c>
      <c r="AE2064" s="111">
        <f>(b*f_cd/L2064)*SUM(U2064:Y2064)+SUM(Q2064:R2064)</f>
        <v/>
      </c>
      <c r="AF2064" s="112">
        <f>AE2064*(K2064-y+e)</f>
        <v/>
      </c>
      <c r="AG2064" s="113">
        <f>(b*f_cd/(L2064^2))*SUM(Z2064:AD2064)+SUM(S2064:T2064)-AF2064</f>
        <v/>
      </c>
      <c r="AH2064" s="114">
        <f>AG2064&lt;0</f>
        <v/>
      </c>
      <c r="AI2064" s="115">
        <f>IF(A2064=1,FALSE,(AND(AQ2064,AH2064,NOT(AI2063))))</f>
        <v/>
      </c>
      <c r="AJ2064" s="116">
        <f>(b*f_cd/L2064)*(a_1/2*J2064^2+a_2/3*J2064^3+a_3/4*J2064^4+a_4/5*J2064^5+a_5/6*J2064^6)+SUM(Q2064:R2064)</f>
        <v/>
      </c>
      <c r="AK2064">
        <f>AJ2064*(K2064-y+e)</f>
        <v/>
      </c>
      <c r="AL2064" s="118">
        <f>(b*f_cd/(L2064^2))*(a_1/3*J2064^3+a_2/4*J2064^4+a_3/5*J2064^5+a_4/6*J2064^6+a_5/7*J2064^7)+SUM(S2064:T2064)-AK2064</f>
        <v/>
      </c>
      <c r="AM2064" s="114">
        <f>AL2064&gt;0</f>
        <v/>
      </c>
      <c r="AN2064" s="115">
        <f>IF(A2064=1,FALSE,(AND(AQ2064,AM2064,NOT(AN2063))))</f>
        <v/>
      </c>
      <c r="AO2064">
        <f>IF(D2064=1,AND(AH2064,NOT(AI2064)),AND(AM2064,NOT(AN2064)))</f>
        <v/>
      </c>
      <c r="AP2064" s="119">
        <f>IF(D2064=1,AI2064,AN2064)</f>
        <v/>
      </c>
      <c r="AQ2064" s="125">
        <f>ABS(E2064)&lt;$AQ$2</f>
        <v/>
      </c>
      <c r="AS2064">
        <f>IF(AP2064,MAX(AS$3:AS2062)+1,"")</f>
        <v/>
      </c>
    </row>
    <row r="2065">
      <c r="A2065" t="n">
        <v>1975</v>
      </c>
      <c r="B2065" s="131">
        <f>IF(A2065=1,0,IF(AP2065,0.1*ε_cu1cd,0))</f>
        <v/>
      </c>
      <c r="C2065" s="131">
        <f>IF(A2065=1,0.1*ε_cu1cd,C2064+B2064)</f>
        <v/>
      </c>
      <c r="D2065" s="113">
        <f>IF('Нормальний переріз'!$D$68&gt;0,1,2)</f>
        <v/>
      </c>
      <c r="E2065" s="144">
        <f>IF(D2065=1,F2065,G2065)</f>
        <v/>
      </c>
      <c r="F2065" s="124">
        <f>IF(AI2064,0.11*ε_cu1cd,IF(AH2064,F2064*0.01,F2064))</f>
        <v/>
      </c>
      <c r="G2065" s="124">
        <f>IF(AP2064,-0.1*ε_cu1cd,IF(AM2064,G2064*0.01,G2064))</f>
        <v/>
      </c>
      <c r="H2065" s="113">
        <f>IF(A2065=1,E2065,IF(AO2064,H2064-E2064+E2065,IF(AP2064,0.8*H2064,H2064+E2065)))</f>
        <v/>
      </c>
      <c r="I2065" s="169">
        <f>(C2065-H2065)/h</f>
        <v/>
      </c>
      <c r="J2065">
        <f>C2065/(ε_c1cd)</f>
        <v/>
      </c>
      <c r="K2065">
        <f>C2065/I2065</f>
        <v/>
      </c>
      <c r="L2065" s="131">
        <f>I2065/(ε_c1cd)</f>
        <v/>
      </c>
      <c r="M2065">
        <f>I2065*(K2065-Z_s1)</f>
        <v/>
      </c>
      <c r="N2065">
        <f>I2065*(K2065-Z_s2)</f>
        <v/>
      </c>
      <c r="O2065">
        <f>E_s*M2065</f>
        <v/>
      </c>
      <c r="P2065">
        <f>E_s*N2065</f>
        <v/>
      </c>
      <c r="Q2065">
        <f>O2065*A_s1</f>
        <v/>
      </c>
      <c r="R2065">
        <f>P2065*A_s2</f>
        <v/>
      </c>
      <c r="S2065">
        <f>Q2065*($K2065-Z_s1)</f>
        <v/>
      </c>
      <c r="T2065">
        <f>R2065*($K2065-Z_s2)</f>
        <v/>
      </c>
      <c r="U2065">
        <f>(INDIRECT("a_"&amp;U$2)/(U$2+1))*(($C2065^(U$2+1)-$H2065^(U$2+1))/(ε_c1cd^(U$2+1)))</f>
        <v/>
      </c>
      <c r="V2065">
        <f>(INDIRECT("a_"&amp;V$2)/(V$2+1))*(($C2065^(V$2+1)-$H2065^(V$2+1))/(ε_c1cd^(V$2+1)))</f>
        <v/>
      </c>
      <c r="W2065">
        <f>(INDIRECT("a_"&amp;W$2)/(W$2+1))*(($C2065^(W$2+1)-$H2065^(W$2+1))/(ε_c1cd^(W$2+1)))</f>
        <v/>
      </c>
      <c r="X2065">
        <f>(INDIRECT("a_"&amp;X$2)/(X$2+1))*(($C2065^(X$2+1)-$H2065^(X$2+1))/(ε_c1cd^(X$2+1)))</f>
        <v/>
      </c>
      <c r="Y2065">
        <f>(INDIRECT("a_"&amp;Y$2)/(Y$2+1))*(($C2065^(Y$2+1)-$H2065^(Y$2+1))/(ε_c1cd^(Y$2+1)))</f>
        <v/>
      </c>
      <c r="Z2065">
        <f>(INDIRECT("a_"&amp;Z$2)/(Z$2+2))*(($C2065^(Z$2+2)-$H2065^(Z$2+2))/(ε_c1cd^(Z$2+2)))</f>
        <v/>
      </c>
      <c r="AA2065">
        <f>(INDIRECT("a_"&amp;AA$2)/(AA$2+2))*(($C2065^(AA$2+2)-$H2065^(AA$2+2))/(ε_c1cd^(AA$2+2)))</f>
        <v/>
      </c>
      <c r="AB2065">
        <f>(INDIRECT("a_"&amp;AB$2)/(AB$2+2))*(($C2065^(AB$2+2)-$H2065^(AB$2+2))/(ε_c1cd^(AB$2+2)))</f>
        <v/>
      </c>
      <c r="AC2065">
        <f>(INDIRECT("a_"&amp;AC$2)/(AC$2+2))*(($C2065^(AC$2+2)-$H2065^(AC$2+2))/(ε_c1cd^(AC$2+2)))</f>
        <v/>
      </c>
      <c r="AD2065">
        <f>(INDIRECT("a_"&amp;AD$2)/(AD$2+2))*(($C2065^(AD$2+2)-$H2065^(AD$2+2))/(ε_c1cd^(AD$2+2)))</f>
        <v/>
      </c>
      <c r="AE2065" s="111">
        <f>(b*f_cd/L2065)*SUM(U2065:Y2065)+SUM(Q2065:R2065)</f>
        <v/>
      </c>
      <c r="AF2065" s="112">
        <f>AE2065*(K2065-y+e)</f>
        <v/>
      </c>
      <c r="AG2065" s="113">
        <f>(b*f_cd/(L2065^2))*SUM(Z2065:AD2065)+SUM(S2065:T2065)-AF2065</f>
        <v/>
      </c>
      <c r="AH2065" s="114">
        <f>AG2065&lt;0</f>
        <v/>
      </c>
      <c r="AI2065" s="115">
        <f>IF(A2065=1,FALSE,(AND(AQ2065,AH2065,NOT(AI2064))))</f>
        <v/>
      </c>
      <c r="AJ2065" s="116">
        <f>(b*f_cd/L2065)*(a_1/2*J2065^2+a_2/3*J2065^3+a_3/4*J2065^4+a_4/5*J2065^5+a_5/6*J2065^6)+SUM(Q2065:R2065)</f>
        <v/>
      </c>
      <c r="AK2065">
        <f>AJ2065*(K2065-y+e)</f>
        <v/>
      </c>
      <c r="AL2065" s="118">
        <f>(b*f_cd/(L2065^2))*(a_1/3*J2065^3+a_2/4*J2065^4+a_3/5*J2065^5+a_4/6*J2065^6+a_5/7*J2065^7)+SUM(S2065:T2065)-AK2065</f>
        <v/>
      </c>
      <c r="AM2065" s="114">
        <f>AL2065&gt;0</f>
        <v/>
      </c>
      <c r="AN2065" s="115">
        <f>IF(A2065=1,FALSE,(AND(AQ2065,AM2065,NOT(AN2064))))</f>
        <v/>
      </c>
      <c r="AO2065">
        <f>IF(D2065=1,AND(AH2065,NOT(AI2065)),AND(AM2065,NOT(AN2065)))</f>
        <v/>
      </c>
      <c r="AP2065" s="119">
        <f>IF(D2065=1,AI2065,AN2065)</f>
        <v/>
      </c>
      <c r="AQ2065" s="125">
        <f>ABS(E2065)&lt;$AQ$2</f>
        <v/>
      </c>
      <c r="AS2065">
        <f>IF(AP2065,MAX(AS$3:AS2063)+1,"")</f>
        <v/>
      </c>
    </row>
    <row r="2066">
      <c r="A2066" t="n">
        <v>1976</v>
      </c>
      <c r="B2066" s="131">
        <f>IF(A2066=1,0,IF(AP2066,0.1*ε_cu1cd,0))</f>
        <v/>
      </c>
      <c r="C2066" s="131">
        <f>IF(A2066=1,0.1*ε_cu1cd,C2065+B2065)</f>
        <v/>
      </c>
      <c r="D2066" s="113">
        <f>IF('Нормальний переріз'!$D$68&gt;0,1,2)</f>
        <v/>
      </c>
      <c r="E2066" s="144">
        <f>IF(D2066=1,F2066,G2066)</f>
        <v/>
      </c>
      <c r="F2066" s="124">
        <f>IF(AI2065,0.11*ε_cu1cd,IF(AH2065,F2065*0.01,F2065))</f>
        <v/>
      </c>
      <c r="G2066" s="124">
        <f>IF(AP2065,-0.1*ε_cu1cd,IF(AM2065,G2065*0.01,G2065))</f>
        <v/>
      </c>
      <c r="H2066" s="113">
        <f>IF(A2066=1,E2066,IF(AO2065,H2065-E2065+E2066,IF(AP2065,0.8*H2065,H2065+E2066)))</f>
        <v/>
      </c>
      <c r="I2066" s="169">
        <f>(C2066-H2066)/h</f>
        <v/>
      </c>
      <c r="J2066">
        <f>C2066/(ε_c1cd)</f>
        <v/>
      </c>
      <c r="K2066">
        <f>C2066/I2066</f>
        <v/>
      </c>
      <c r="L2066" s="131">
        <f>I2066/(ε_c1cd)</f>
        <v/>
      </c>
      <c r="M2066">
        <f>I2066*(K2066-Z_s1)</f>
        <v/>
      </c>
      <c r="N2066">
        <f>I2066*(K2066-Z_s2)</f>
        <v/>
      </c>
      <c r="O2066">
        <f>E_s*M2066</f>
        <v/>
      </c>
      <c r="P2066">
        <f>E_s*N2066</f>
        <v/>
      </c>
      <c r="Q2066">
        <f>O2066*A_s1</f>
        <v/>
      </c>
      <c r="R2066">
        <f>P2066*A_s2</f>
        <v/>
      </c>
      <c r="S2066">
        <f>Q2066*($K2066-Z_s1)</f>
        <v/>
      </c>
      <c r="T2066">
        <f>R2066*($K2066-Z_s2)</f>
        <v/>
      </c>
      <c r="U2066">
        <f>(INDIRECT("a_"&amp;U$2)/(U$2+1))*(($C2066^(U$2+1)-$H2066^(U$2+1))/(ε_c1cd^(U$2+1)))</f>
        <v/>
      </c>
      <c r="V2066">
        <f>(INDIRECT("a_"&amp;V$2)/(V$2+1))*(($C2066^(V$2+1)-$H2066^(V$2+1))/(ε_c1cd^(V$2+1)))</f>
        <v/>
      </c>
      <c r="W2066">
        <f>(INDIRECT("a_"&amp;W$2)/(W$2+1))*(($C2066^(W$2+1)-$H2066^(W$2+1))/(ε_c1cd^(W$2+1)))</f>
        <v/>
      </c>
      <c r="X2066">
        <f>(INDIRECT("a_"&amp;X$2)/(X$2+1))*(($C2066^(X$2+1)-$H2066^(X$2+1))/(ε_c1cd^(X$2+1)))</f>
        <v/>
      </c>
      <c r="Y2066">
        <f>(INDIRECT("a_"&amp;Y$2)/(Y$2+1))*(($C2066^(Y$2+1)-$H2066^(Y$2+1))/(ε_c1cd^(Y$2+1)))</f>
        <v/>
      </c>
      <c r="Z2066">
        <f>(INDIRECT("a_"&amp;Z$2)/(Z$2+2))*(($C2066^(Z$2+2)-$H2066^(Z$2+2))/(ε_c1cd^(Z$2+2)))</f>
        <v/>
      </c>
      <c r="AA2066">
        <f>(INDIRECT("a_"&amp;AA$2)/(AA$2+2))*(($C2066^(AA$2+2)-$H2066^(AA$2+2))/(ε_c1cd^(AA$2+2)))</f>
        <v/>
      </c>
      <c r="AB2066">
        <f>(INDIRECT("a_"&amp;AB$2)/(AB$2+2))*(($C2066^(AB$2+2)-$H2066^(AB$2+2))/(ε_c1cd^(AB$2+2)))</f>
        <v/>
      </c>
      <c r="AC2066">
        <f>(INDIRECT("a_"&amp;AC$2)/(AC$2+2))*(($C2066^(AC$2+2)-$H2066^(AC$2+2))/(ε_c1cd^(AC$2+2)))</f>
        <v/>
      </c>
      <c r="AD2066">
        <f>(INDIRECT("a_"&amp;AD$2)/(AD$2+2))*(($C2066^(AD$2+2)-$H2066^(AD$2+2))/(ε_c1cd^(AD$2+2)))</f>
        <v/>
      </c>
      <c r="AE2066" s="111">
        <f>(b*f_cd/L2066)*SUM(U2066:Y2066)+SUM(Q2066:R2066)</f>
        <v/>
      </c>
      <c r="AF2066" s="112">
        <f>AE2066*(K2066-y+e)</f>
        <v/>
      </c>
      <c r="AG2066" s="113">
        <f>(b*f_cd/(L2066^2))*SUM(Z2066:AD2066)+SUM(S2066:T2066)-AF2066</f>
        <v/>
      </c>
      <c r="AH2066" s="114">
        <f>AG2066&lt;0</f>
        <v/>
      </c>
      <c r="AI2066" s="115">
        <f>IF(A2066=1,FALSE,(AND(AQ2066,AH2066,NOT(AI2065))))</f>
        <v/>
      </c>
      <c r="AJ2066" s="116">
        <f>(b*f_cd/L2066)*(a_1/2*J2066^2+a_2/3*J2066^3+a_3/4*J2066^4+a_4/5*J2066^5+a_5/6*J2066^6)+SUM(Q2066:R2066)</f>
        <v/>
      </c>
      <c r="AK2066">
        <f>AJ2066*(K2066-y+e)</f>
        <v/>
      </c>
      <c r="AL2066" s="118">
        <f>(b*f_cd/(L2066^2))*(a_1/3*J2066^3+a_2/4*J2066^4+a_3/5*J2066^5+a_4/6*J2066^6+a_5/7*J2066^7)+SUM(S2066:T2066)-AK2066</f>
        <v/>
      </c>
      <c r="AM2066" s="114">
        <f>AL2066&gt;0</f>
        <v/>
      </c>
      <c r="AN2066" s="115">
        <f>IF(A2066=1,FALSE,(AND(AQ2066,AM2066,NOT(AN2065))))</f>
        <v/>
      </c>
      <c r="AO2066">
        <f>IF(D2066=1,AND(AH2066,NOT(AI2066)),AND(AM2066,NOT(AN2066)))</f>
        <v/>
      </c>
      <c r="AP2066" s="119">
        <f>IF(D2066=1,AI2066,AN2066)</f>
        <v/>
      </c>
      <c r="AQ2066" s="125">
        <f>ABS(E2066)&lt;$AQ$2</f>
        <v/>
      </c>
      <c r="AS2066">
        <f>IF(AP2066,MAX(AS$3:AS2064)+1,"")</f>
        <v/>
      </c>
    </row>
    <row r="2067">
      <c r="A2067" t="n">
        <v>1977</v>
      </c>
      <c r="B2067" s="131">
        <f>IF(A2067=1,0,IF(AP2067,0.1*ε_cu1cd,0))</f>
        <v/>
      </c>
      <c r="C2067" s="131">
        <f>IF(A2067=1,0.1*ε_cu1cd,C2066+B2066)</f>
        <v/>
      </c>
      <c r="D2067" s="113">
        <f>IF('Нормальний переріз'!$D$68&gt;0,1,2)</f>
        <v/>
      </c>
      <c r="E2067" s="144">
        <f>IF(D2067=1,F2067,G2067)</f>
        <v/>
      </c>
      <c r="F2067" s="124">
        <f>IF(AI2066,0.11*ε_cu1cd,IF(AH2066,F2066*0.01,F2066))</f>
        <v/>
      </c>
      <c r="G2067" s="124">
        <f>IF(AP2066,-0.1*ε_cu1cd,IF(AM2066,G2066*0.01,G2066))</f>
        <v/>
      </c>
      <c r="H2067" s="113">
        <f>IF(A2067=1,E2067,IF(AO2066,H2066-E2066+E2067,IF(AP2066,0.8*H2066,H2066+E2067)))</f>
        <v/>
      </c>
      <c r="I2067" s="169">
        <f>(C2067-H2067)/h</f>
        <v/>
      </c>
      <c r="J2067">
        <f>C2067/(ε_c1cd)</f>
        <v/>
      </c>
      <c r="K2067">
        <f>C2067/I2067</f>
        <v/>
      </c>
      <c r="L2067" s="131">
        <f>I2067/(ε_c1cd)</f>
        <v/>
      </c>
      <c r="M2067">
        <f>I2067*(K2067-Z_s1)</f>
        <v/>
      </c>
      <c r="N2067">
        <f>I2067*(K2067-Z_s2)</f>
        <v/>
      </c>
      <c r="O2067">
        <f>E_s*M2067</f>
        <v/>
      </c>
      <c r="P2067">
        <f>E_s*N2067</f>
        <v/>
      </c>
      <c r="Q2067">
        <f>O2067*A_s1</f>
        <v/>
      </c>
      <c r="R2067">
        <f>P2067*A_s2</f>
        <v/>
      </c>
      <c r="S2067">
        <f>Q2067*($K2067-Z_s1)</f>
        <v/>
      </c>
      <c r="T2067">
        <f>R2067*($K2067-Z_s2)</f>
        <v/>
      </c>
      <c r="U2067">
        <f>(INDIRECT("a_"&amp;U$2)/(U$2+1))*(($C2067^(U$2+1)-$H2067^(U$2+1))/(ε_c1cd^(U$2+1)))</f>
        <v/>
      </c>
      <c r="V2067">
        <f>(INDIRECT("a_"&amp;V$2)/(V$2+1))*(($C2067^(V$2+1)-$H2067^(V$2+1))/(ε_c1cd^(V$2+1)))</f>
        <v/>
      </c>
      <c r="W2067">
        <f>(INDIRECT("a_"&amp;W$2)/(W$2+1))*(($C2067^(W$2+1)-$H2067^(W$2+1))/(ε_c1cd^(W$2+1)))</f>
        <v/>
      </c>
      <c r="X2067">
        <f>(INDIRECT("a_"&amp;X$2)/(X$2+1))*(($C2067^(X$2+1)-$H2067^(X$2+1))/(ε_c1cd^(X$2+1)))</f>
        <v/>
      </c>
      <c r="Y2067">
        <f>(INDIRECT("a_"&amp;Y$2)/(Y$2+1))*(($C2067^(Y$2+1)-$H2067^(Y$2+1))/(ε_c1cd^(Y$2+1)))</f>
        <v/>
      </c>
      <c r="Z2067">
        <f>(INDIRECT("a_"&amp;Z$2)/(Z$2+2))*(($C2067^(Z$2+2)-$H2067^(Z$2+2))/(ε_c1cd^(Z$2+2)))</f>
        <v/>
      </c>
      <c r="AA2067">
        <f>(INDIRECT("a_"&amp;AA$2)/(AA$2+2))*(($C2067^(AA$2+2)-$H2067^(AA$2+2))/(ε_c1cd^(AA$2+2)))</f>
        <v/>
      </c>
      <c r="AB2067">
        <f>(INDIRECT("a_"&amp;AB$2)/(AB$2+2))*(($C2067^(AB$2+2)-$H2067^(AB$2+2))/(ε_c1cd^(AB$2+2)))</f>
        <v/>
      </c>
      <c r="AC2067">
        <f>(INDIRECT("a_"&amp;AC$2)/(AC$2+2))*(($C2067^(AC$2+2)-$H2067^(AC$2+2))/(ε_c1cd^(AC$2+2)))</f>
        <v/>
      </c>
      <c r="AD2067">
        <f>(INDIRECT("a_"&amp;AD$2)/(AD$2+2))*(($C2067^(AD$2+2)-$H2067^(AD$2+2))/(ε_c1cd^(AD$2+2)))</f>
        <v/>
      </c>
      <c r="AE2067" s="111">
        <f>(b*f_cd/L2067)*SUM(U2067:Y2067)+SUM(Q2067:R2067)</f>
        <v/>
      </c>
      <c r="AF2067" s="112">
        <f>AE2067*(K2067-y+e)</f>
        <v/>
      </c>
      <c r="AG2067" s="113">
        <f>(b*f_cd/(L2067^2))*SUM(Z2067:AD2067)+SUM(S2067:T2067)-AF2067</f>
        <v/>
      </c>
      <c r="AH2067" s="114">
        <f>AG2067&lt;0</f>
        <v/>
      </c>
      <c r="AI2067" s="115">
        <f>IF(A2067=1,FALSE,(AND(AQ2067,AH2067,NOT(AI2066))))</f>
        <v/>
      </c>
      <c r="AJ2067" s="116">
        <f>(b*f_cd/L2067)*(a_1/2*J2067^2+a_2/3*J2067^3+a_3/4*J2067^4+a_4/5*J2067^5+a_5/6*J2067^6)+SUM(Q2067:R2067)</f>
        <v/>
      </c>
      <c r="AK2067">
        <f>AJ2067*(K2067-y+e)</f>
        <v/>
      </c>
      <c r="AL2067" s="118">
        <f>(b*f_cd/(L2067^2))*(a_1/3*J2067^3+a_2/4*J2067^4+a_3/5*J2067^5+a_4/6*J2067^6+a_5/7*J2067^7)+SUM(S2067:T2067)-AK2067</f>
        <v/>
      </c>
      <c r="AM2067" s="114">
        <f>AL2067&gt;0</f>
        <v/>
      </c>
      <c r="AN2067" s="115">
        <f>IF(A2067=1,FALSE,(AND(AQ2067,AM2067,NOT(AN2066))))</f>
        <v/>
      </c>
      <c r="AO2067">
        <f>IF(D2067=1,AND(AH2067,NOT(AI2067)),AND(AM2067,NOT(AN2067)))</f>
        <v/>
      </c>
      <c r="AP2067" s="119">
        <f>IF(D2067=1,AI2067,AN2067)</f>
        <v/>
      </c>
      <c r="AQ2067" s="125">
        <f>ABS(E2067)&lt;$AQ$2</f>
        <v/>
      </c>
      <c r="AS2067">
        <f>IF(AP2067,MAX(AS$3:AS2065)+1,"")</f>
        <v/>
      </c>
    </row>
    <row r="2068">
      <c r="A2068" t="n">
        <v>1978</v>
      </c>
      <c r="B2068" s="131">
        <f>IF(A2068=1,0,IF(AP2068,0.1*ε_cu1cd,0))</f>
        <v/>
      </c>
      <c r="C2068" s="131">
        <f>IF(A2068=1,0.1*ε_cu1cd,C2067+B2067)</f>
        <v/>
      </c>
      <c r="D2068" s="113">
        <f>IF('Нормальний переріз'!$D$68&gt;0,1,2)</f>
        <v/>
      </c>
      <c r="E2068" s="144">
        <f>IF(D2068=1,F2068,G2068)</f>
        <v/>
      </c>
      <c r="F2068" s="124">
        <f>IF(AI2067,0.11*ε_cu1cd,IF(AH2067,F2067*0.01,F2067))</f>
        <v/>
      </c>
      <c r="G2068" s="124">
        <f>IF(AP2067,-0.1*ε_cu1cd,IF(AM2067,G2067*0.01,G2067))</f>
        <v/>
      </c>
      <c r="H2068" s="113">
        <f>IF(A2068=1,E2068,IF(AO2067,H2067-E2067+E2068,IF(AP2067,0.8*H2067,H2067+E2068)))</f>
        <v/>
      </c>
      <c r="I2068" s="169">
        <f>(C2068-H2068)/h</f>
        <v/>
      </c>
      <c r="J2068">
        <f>C2068/(ε_c1cd)</f>
        <v/>
      </c>
      <c r="K2068">
        <f>C2068/I2068</f>
        <v/>
      </c>
      <c r="L2068" s="131">
        <f>I2068/(ε_c1cd)</f>
        <v/>
      </c>
      <c r="M2068">
        <f>I2068*(K2068-Z_s1)</f>
        <v/>
      </c>
      <c r="N2068">
        <f>I2068*(K2068-Z_s2)</f>
        <v/>
      </c>
      <c r="O2068">
        <f>E_s*M2068</f>
        <v/>
      </c>
      <c r="P2068">
        <f>E_s*N2068</f>
        <v/>
      </c>
      <c r="Q2068">
        <f>O2068*A_s1</f>
        <v/>
      </c>
      <c r="R2068">
        <f>P2068*A_s2</f>
        <v/>
      </c>
      <c r="S2068">
        <f>Q2068*($K2068-Z_s1)</f>
        <v/>
      </c>
      <c r="T2068">
        <f>R2068*($K2068-Z_s2)</f>
        <v/>
      </c>
      <c r="U2068">
        <f>(INDIRECT("a_"&amp;U$2)/(U$2+1))*(($C2068^(U$2+1)-$H2068^(U$2+1))/(ε_c1cd^(U$2+1)))</f>
        <v/>
      </c>
      <c r="V2068">
        <f>(INDIRECT("a_"&amp;V$2)/(V$2+1))*(($C2068^(V$2+1)-$H2068^(V$2+1))/(ε_c1cd^(V$2+1)))</f>
        <v/>
      </c>
      <c r="W2068">
        <f>(INDIRECT("a_"&amp;W$2)/(W$2+1))*(($C2068^(W$2+1)-$H2068^(W$2+1))/(ε_c1cd^(W$2+1)))</f>
        <v/>
      </c>
      <c r="X2068">
        <f>(INDIRECT("a_"&amp;X$2)/(X$2+1))*(($C2068^(X$2+1)-$H2068^(X$2+1))/(ε_c1cd^(X$2+1)))</f>
        <v/>
      </c>
      <c r="Y2068">
        <f>(INDIRECT("a_"&amp;Y$2)/(Y$2+1))*(($C2068^(Y$2+1)-$H2068^(Y$2+1))/(ε_c1cd^(Y$2+1)))</f>
        <v/>
      </c>
      <c r="Z2068">
        <f>(INDIRECT("a_"&amp;Z$2)/(Z$2+2))*(($C2068^(Z$2+2)-$H2068^(Z$2+2))/(ε_c1cd^(Z$2+2)))</f>
        <v/>
      </c>
      <c r="AA2068">
        <f>(INDIRECT("a_"&amp;AA$2)/(AA$2+2))*(($C2068^(AA$2+2)-$H2068^(AA$2+2))/(ε_c1cd^(AA$2+2)))</f>
        <v/>
      </c>
      <c r="AB2068">
        <f>(INDIRECT("a_"&amp;AB$2)/(AB$2+2))*(($C2068^(AB$2+2)-$H2068^(AB$2+2))/(ε_c1cd^(AB$2+2)))</f>
        <v/>
      </c>
      <c r="AC2068">
        <f>(INDIRECT("a_"&amp;AC$2)/(AC$2+2))*(($C2068^(AC$2+2)-$H2068^(AC$2+2))/(ε_c1cd^(AC$2+2)))</f>
        <v/>
      </c>
      <c r="AD2068">
        <f>(INDIRECT("a_"&amp;AD$2)/(AD$2+2))*(($C2068^(AD$2+2)-$H2068^(AD$2+2))/(ε_c1cd^(AD$2+2)))</f>
        <v/>
      </c>
      <c r="AE2068" s="111">
        <f>(b*f_cd/L2068)*SUM(U2068:Y2068)+SUM(Q2068:R2068)</f>
        <v/>
      </c>
      <c r="AF2068" s="112">
        <f>AE2068*(K2068-y+e)</f>
        <v/>
      </c>
      <c r="AG2068" s="113">
        <f>(b*f_cd/(L2068^2))*SUM(Z2068:AD2068)+SUM(S2068:T2068)-AF2068</f>
        <v/>
      </c>
      <c r="AH2068" s="114">
        <f>AG2068&lt;0</f>
        <v/>
      </c>
      <c r="AI2068" s="115">
        <f>IF(A2068=1,FALSE,(AND(AQ2068,AH2068,NOT(AI2067))))</f>
        <v/>
      </c>
      <c r="AJ2068" s="116">
        <f>(b*f_cd/L2068)*(a_1/2*J2068^2+a_2/3*J2068^3+a_3/4*J2068^4+a_4/5*J2068^5+a_5/6*J2068^6)+SUM(Q2068:R2068)</f>
        <v/>
      </c>
      <c r="AK2068">
        <f>AJ2068*(K2068-y+e)</f>
        <v/>
      </c>
      <c r="AL2068" s="118">
        <f>(b*f_cd/(L2068^2))*(a_1/3*J2068^3+a_2/4*J2068^4+a_3/5*J2068^5+a_4/6*J2068^6+a_5/7*J2068^7)+SUM(S2068:T2068)-AK2068</f>
        <v/>
      </c>
      <c r="AM2068" s="114">
        <f>AL2068&gt;0</f>
        <v/>
      </c>
      <c r="AN2068" s="115">
        <f>IF(A2068=1,FALSE,(AND(AQ2068,AM2068,NOT(AN2067))))</f>
        <v/>
      </c>
      <c r="AO2068">
        <f>IF(D2068=1,AND(AH2068,NOT(AI2068)),AND(AM2068,NOT(AN2068)))</f>
        <v/>
      </c>
      <c r="AP2068" s="119">
        <f>IF(D2068=1,AI2068,AN2068)</f>
        <v/>
      </c>
      <c r="AQ2068" s="125">
        <f>ABS(E2068)&lt;$AQ$2</f>
        <v/>
      </c>
      <c r="AS2068">
        <f>IF(AP2068,MAX(AS$3:AS2066)+1,"")</f>
        <v/>
      </c>
    </row>
    <row r="2069">
      <c r="A2069" t="n">
        <v>1979</v>
      </c>
      <c r="B2069" s="131">
        <f>IF(A2069=1,0,IF(AP2069,0.1*ε_cu1cd,0))</f>
        <v/>
      </c>
      <c r="C2069" s="131">
        <f>IF(A2069=1,0.1*ε_cu1cd,C2068+B2068)</f>
        <v/>
      </c>
      <c r="D2069" s="113">
        <f>IF('Нормальний переріз'!$D$68&gt;0,1,2)</f>
        <v/>
      </c>
      <c r="E2069" s="144">
        <f>IF(D2069=1,F2069,G2069)</f>
        <v/>
      </c>
      <c r="F2069" s="124">
        <f>IF(AI2068,0.11*ε_cu1cd,IF(AH2068,F2068*0.01,F2068))</f>
        <v/>
      </c>
      <c r="G2069" s="124">
        <f>IF(AP2068,-0.1*ε_cu1cd,IF(AM2068,G2068*0.01,G2068))</f>
        <v/>
      </c>
      <c r="H2069" s="113">
        <f>IF(A2069=1,E2069,IF(AO2068,H2068-E2068+E2069,IF(AP2068,0.8*H2068,H2068+E2069)))</f>
        <v/>
      </c>
      <c r="I2069" s="169">
        <f>(C2069-H2069)/h</f>
        <v/>
      </c>
      <c r="J2069">
        <f>C2069/(ε_c1cd)</f>
        <v/>
      </c>
      <c r="K2069">
        <f>C2069/I2069</f>
        <v/>
      </c>
      <c r="L2069" s="131">
        <f>I2069/(ε_c1cd)</f>
        <v/>
      </c>
      <c r="M2069">
        <f>I2069*(K2069-Z_s1)</f>
        <v/>
      </c>
      <c r="N2069">
        <f>I2069*(K2069-Z_s2)</f>
        <v/>
      </c>
      <c r="O2069">
        <f>E_s*M2069</f>
        <v/>
      </c>
      <c r="P2069">
        <f>E_s*N2069</f>
        <v/>
      </c>
      <c r="Q2069">
        <f>O2069*A_s1</f>
        <v/>
      </c>
      <c r="R2069">
        <f>P2069*A_s2</f>
        <v/>
      </c>
      <c r="S2069">
        <f>Q2069*($K2069-Z_s1)</f>
        <v/>
      </c>
      <c r="T2069">
        <f>R2069*($K2069-Z_s2)</f>
        <v/>
      </c>
      <c r="U2069">
        <f>(INDIRECT("a_"&amp;U$2)/(U$2+1))*(($C2069^(U$2+1)-$H2069^(U$2+1))/(ε_c1cd^(U$2+1)))</f>
        <v/>
      </c>
      <c r="V2069">
        <f>(INDIRECT("a_"&amp;V$2)/(V$2+1))*(($C2069^(V$2+1)-$H2069^(V$2+1))/(ε_c1cd^(V$2+1)))</f>
        <v/>
      </c>
      <c r="W2069">
        <f>(INDIRECT("a_"&amp;W$2)/(W$2+1))*(($C2069^(W$2+1)-$H2069^(W$2+1))/(ε_c1cd^(W$2+1)))</f>
        <v/>
      </c>
      <c r="X2069">
        <f>(INDIRECT("a_"&amp;X$2)/(X$2+1))*(($C2069^(X$2+1)-$H2069^(X$2+1))/(ε_c1cd^(X$2+1)))</f>
        <v/>
      </c>
      <c r="Y2069">
        <f>(INDIRECT("a_"&amp;Y$2)/(Y$2+1))*(($C2069^(Y$2+1)-$H2069^(Y$2+1))/(ε_c1cd^(Y$2+1)))</f>
        <v/>
      </c>
      <c r="Z2069">
        <f>(INDIRECT("a_"&amp;Z$2)/(Z$2+2))*(($C2069^(Z$2+2)-$H2069^(Z$2+2))/(ε_c1cd^(Z$2+2)))</f>
        <v/>
      </c>
      <c r="AA2069">
        <f>(INDIRECT("a_"&amp;AA$2)/(AA$2+2))*(($C2069^(AA$2+2)-$H2069^(AA$2+2))/(ε_c1cd^(AA$2+2)))</f>
        <v/>
      </c>
      <c r="AB2069">
        <f>(INDIRECT("a_"&amp;AB$2)/(AB$2+2))*(($C2069^(AB$2+2)-$H2069^(AB$2+2))/(ε_c1cd^(AB$2+2)))</f>
        <v/>
      </c>
      <c r="AC2069">
        <f>(INDIRECT("a_"&amp;AC$2)/(AC$2+2))*(($C2069^(AC$2+2)-$H2069^(AC$2+2))/(ε_c1cd^(AC$2+2)))</f>
        <v/>
      </c>
      <c r="AD2069">
        <f>(INDIRECT("a_"&amp;AD$2)/(AD$2+2))*(($C2069^(AD$2+2)-$H2069^(AD$2+2))/(ε_c1cd^(AD$2+2)))</f>
        <v/>
      </c>
      <c r="AE2069" s="111">
        <f>(b*f_cd/L2069)*SUM(U2069:Y2069)+SUM(Q2069:R2069)</f>
        <v/>
      </c>
      <c r="AF2069" s="112">
        <f>AE2069*(K2069-y+e)</f>
        <v/>
      </c>
      <c r="AG2069" s="113">
        <f>(b*f_cd/(L2069^2))*SUM(Z2069:AD2069)+SUM(S2069:T2069)-AF2069</f>
        <v/>
      </c>
      <c r="AH2069" s="114">
        <f>AG2069&lt;0</f>
        <v/>
      </c>
      <c r="AI2069" s="115">
        <f>IF(A2069=1,FALSE,(AND(AQ2069,AH2069,NOT(AI2068))))</f>
        <v/>
      </c>
      <c r="AJ2069" s="116">
        <f>(b*f_cd/L2069)*(a_1/2*J2069^2+a_2/3*J2069^3+a_3/4*J2069^4+a_4/5*J2069^5+a_5/6*J2069^6)+SUM(Q2069:R2069)</f>
        <v/>
      </c>
      <c r="AK2069">
        <f>AJ2069*(K2069-y+e)</f>
        <v/>
      </c>
      <c r="AL2069" s="118">
        <f>(b*f_cd/(L2069^2))*(a_1/3*J2069^3+a_2/4*J2069^4+a_3/5*J2069^5+a_4/6*J2069^6+a_5/7*J2069^7)+SUM(S2069:T2069)-AK2069</f>
        <v/>
      </c>
      <c r="AM2069" s="114">
        <f>AL2069&gt;0</f>
        <v/>
      </c>
      <c r="AN2069" s="115">
        <f>IF(A2069=1,FALSE,(AND(AQ2069,AM2069,NOT(AN2068))))</f>
        <v/>
      </c>
      <c r="AO2069">
        <f>IF(D2069=1,AND(AH2069,NOT(AI2069)),AND(AM2069,NOT(AN2069)))</f>
        <v/>
      </c>
      <c r="AP2069" s="119">
        <f>IF(D2069=1,AI2069,AN2069)</f>
        <v/>
      </c>
      <c r="AQ2069" s="125">
        <f>ABS(E2069)&lt;$AQ$2</f>
        <v/>
      </c>
      <c r="AS2069">
        <f>IF(AP2069,MAX(AS$3:AS2067)+1,"")</f>
        <v/>
      </c>
    </row>
    <row r="2070">
      <c r="A2070" t="n">
        <v>1980</v>
      </c>
      <c r="B2070" s="131">
        <f>IF(A2070=1,0,IF(AP2070,0.1*ε_cu1cd,0))</f>
        <v/>
      </c>
      <c r="C2070" s="131">
        <f>IF(A2070=1,0.1*ε_cu1cd,C2069+B2069)</f>
        <v/>
      </c>
      <c r="D2070" s="113">
        <f>IF('Нормальний переріз'!$D$68&gt;0,1,2)</f>
        <v/>
      </c>
      <c r="E2070" s="144">
        <f>IF(D2070=1,F2070,G2070)</f>
        <v/>
      </c>
      <c r="F2070" s="124">
        <f>IF(AI2069,0.11*ε_cu1cd,IF(AH2069,F2069*0.01,F2069))</f>
        <v/>
      </c>
      <c r="G2070" s="124">
        <f>IF(AP2069,-0.1*ε_cu1cd,IF(AM2069,G2069*0.01,G2069))</f>
        <v/>
      </c>
      <c r="H2070" s="113">
        <f>IF(A2070=1,E2070,IF(AO2069,H2069-E2069+E2070,IF(AP2069,0.8*H2069,H2069+E2070)))</f>
        <v/>
      </c>
      <c r="I2070" s="169">
        <f>(C2070-H2070)/h</f>
        <v/>
      </c>
      <c r="J2070">
        <f>C2070/(ε_c1cd)</f>
        <v/>
      </c>
      <c r="K2070">
        <f>C2070/I2070</f>
        <v/>
      </c>
      <c r="L2070" s="131">
        <f>I2070/(ε_c1cd)</f>
        <v/>
      </c>
      <c r="M2070">
        <f>I2070*(K2070-Z_s1)</f>
        <v/>
      </c>
      <c r="N2070">
        <f>I2070*(K2070-Z_s2)</f>
        <v/>
      </c>
      <c r="O2070">
        <f>E_s*M2070</f>
        <v/>
      </c>
      <c r="P2070">
        <f>E_s*N2070</f>
        <v/>
      </c>
      <c r="Q2070">
        <f>O2070*A_s1</f>
        <v/>
      </c>
      <c r="R2070">
        <f>P2070*A_s2</f>
        <v/>
      </c>
      <c r="S2070">
        <f>Q2070*($K2070-Z_s1)</f>
        <v/>
      </c>
      <c r="T2070">
        <f>R2070*($K2070-Z_s2)</f>
        <v/>
      </c>
      <c r="U2070">
        <f>(INDIRECT("a_"&amp;U$2)/(U$2+1))*(($C2070^(U$2+1)-$H2070^(U$2+1))/(ε_c1cd^(U$2+1)))</f>
        <v/>
      </c>
      <c r="V2070">
        <f>(INDIRECT("a_"&amp;V$2)/(V$2+1))*(($C2070^(V$2+1)-$H2070^(V$2+1))/(ε_c1cd^(V$2+1)))</f>
        <v/>
      </c>
      <c r="W2070">
        <f>(INDIRECT("a_"&amp;W$2)/(W$2+1))*(($C2070^(W$2+1)-$H2070^(W$2+1))/(ε_c1cd^(W$2+1)))</f>
        <v/>
      </c>
      <c r="X2070">
        <f>(INDIRECT("a_"&amp;X$2)/(X$2+1))*(($C2070^(X$2+1)-$H2070^(X$2+1))/(ε_c1cd^(X$2+1)))</f>
        <v/>
      </c>
      <c r="Y2070">
        <f>(INDIRECT("a_"&amp;Y$2)/(Y$2+1))*(($C2070^(Y$2+1)-$H2070^(Y$2+1))/(ε_c1cd^(Y$2+1)))</f>
        <v/>
      </c>
      <c r="Z2070">
        <f>(INDIRECT("a_"&amp;Z$2)/(Z$2+2))*(($C2070^(Z$2+2)-$H2070^(Z$2+2))/(ε_c1cd^(Z$2+2)))</f>
        <v/>
      </c>
      <c r="AA2070">
        <f>(INDIRECT("a_"&amp;AA$2)/(AA$2+2))*(($C2070^(AA$2+2)-$H2070^(AA$2+2))/(ε_c1cd^(AA$2+2)))</f>
        <v/>
      </c>
      <c r="AB2070">
        <f>(INDIRECT("a_"&amp;AB$2)/(AB$2+2))*(($C2070^(AB$2+2)-$H2070^(AB$2+2))/(ε_c1cd^(AB$2+2)))</f>
        <v/>
      </c>
      <c r="AC2070">
        <f>(INDIRECT("a_"&amp;AC$2)/(AC$2+2))*(($C2070^(AC$2+2)-$H2070^(AC$2+2))/(ε_c1cd^(AC$2+2)))</f>
        <v/>
      </c>
      <c r="AD2070">
        <f>(INDIRECT("a_"&amp;AD$2)/(AD$2+2))*(($C2070^(AD$2+2)-$H2070^(AD$2+2))/(ε_c1cd^(AD$2+2)))</f>
        <v/>
      </c>
      <c r="AE2070" s="111">
        <f>(b*f_cd/L2070)*SUM(U2070:Y2070)+SUM(Q2070:R2070)</f>
        <v/>
      </c>
      <c r="AF2070" s="112">
        <f>AE2070*(K2070-y+e)</f>
        <v/>
      </c>
      <c r="AG2070" s="113">
        <f>(b*f_cd/(L2070^2))*SUM(Z2070:AD2070)+SUM(S2070:T2070)-AF2070</f>
        <v/>
      </c>
      <c r="AH2070" s="114">
        <f>AG2070&lt;0</f>
        <v/>
      </c>
      <c r="AI2070" s="115">
        <f>IF(A2070=1,FALSE,(AND(AQ2070,AH2070,NOT(AI2069))))</f>
        <v/>
      </c>
      <c r="AJ2070" s="116">
        <f>(b*f_cd/L2070)*(a_1/2*J2070^2+a_2/3*J2070^3+a_3/4*J2070^4+a_4/5*J2070^5+a_5/6*J2070^6)+SUM(Q2070:R2070)</f>
        <v/>
      </c>
      <c r="AK2070">
        <f>AJ2070*(K2070-y+e)</f>
        <v/>
      </c>
      <c r="AL2070" s="118">
        <f>(b*f_cd/(L2070^2))*(a_1/3*J2070^3+a_2/4*J2070^4+a_3/5*J2070^5+a_4/6*J2070^6+a_5/7*J2070^7)+SUM(S2070:T2070)-AK2070</f>
        <v/>
      </c>
      <c r="AM2070" s="114">
        <f>AL2070&gt;0</f>
        <v/>
      </c>
      <c r="AN2070" s="115">
        <f>IF(A2070=1,FALSE,(AND(AQ2070,AM2070,NOT(AN2069))))</f>
        <v/>
      </c>
      <c r="AO2070">
        <f>IF(D2070=1,AND(AH2070,NOT(AI2070)),AND(AM2070,NOT(AN2070)))</f>
        <v/>
      </c>
      <c r="AP2070" s="119">
        <f>IF(D2070=1,AI2070,AN2070)</f>
        <v/>
      </c>
      <c r="AQ2070" s="125">
        <f>ABS(E2070)&lt;$AQ$2</f>
        <v/>
      </c>
      <c r="AS2070">
        <f>IF(AP2070,MAX(AS$3:AS2068)+1,"")</f>
        <v/>
      </c>
    </row>
    <row r="2071">
      <c r="A2071" t="n">
        <v>1981</v>
      </c>
      <c r="B2071" s="131">
        <f>IF(A2071=1,0,IF(AP2071,0.1*ε_cu1cd,0))</f>
        <v/>
      </c>
      <c r="C2071" s="131">
        <f>IF(A2071=1,0.1*ε_cu1cd,C2070+B2070)</f>
        <v/>
      </c>
      <c r="D2071" s="113">
        <f>IF('Нормальний переріз'!$D$68&gt;0,1,2)</f>
        <v/>
      </c>
      <c r="E2071" s="144">
        <f>IF(D2071=1,F2071,G2071)</f>
        <v/>
      </c>
      <c r="F2071" s="124">
        <f>IF(AI2070,0.11*ε_cu1cd,IF(AH2070,F2070*0.01,F2070))</f>
        <v/>
      </c>
      <c r="G2071" s="124">
        <f>IF(AP2070,-0.1*ε_cu1cd,IF(AM2070,G2070*0.01,G2070))</f>
        <v/>
      </c>
      <c r="H2071" s="113">
        <f>IF(A2071=1,E2071,IF(AO2070,H2070-E2070+E2071,IF(AP2070,0.8*H2070,H2070+E2071)))</f>
        <v/>
      </c>
      <c r="I2071" s="169">
        <f>(C2071-H2071)/h</f>
        <v/>
      </c>
      <c r="J2071">
        <f>C2071/(ε_c1cd)</f>
        <v/>
      </c>
      <c r="K2071">
        <f>C2071/I2071</f>
        <v/>
      </c>
      <c r="L2071" s="131">
        <f>I2071/(ε_c1cd)</f>
        <v/>
      </c>
      <c r="M2071">
        <f>I2071*(K2071-Z_s1)</f>
        <v/>
      </c>
      <c r="N2071">
        <f>I2071*(K2071-Z_s2)</f>
        <v/>
      </c>
      <c r="O2071">
        <f>E_s*M2071</f>
        <v/>
      </c>
      <c r="P2071">
        <f>E_s*N2071</f>
        <v/>
      </c>
      <c r="Q2071">
        <f>O2071*A_s1</f>
        <v/>
      </c>
      <c r="R2071">
        <f>P2071*A_s2</f>
        <v/>
      </c>
      <c r="S2071">
        <f>Q2071*($K2071-Z_s1)</f>
        <v/>
      </c>
      <c r="T2071">
        <f>R2071*($K2071-Z_s2)</f>
        <v/>
      </c>
      <c r="U2071">
        <f>(INDIRECT("a_"&amp;U$2)/(U$2+1))*(($C2071^(U$2+1)-$H2071^(U$2+1))/(ε_c1cd^(U$2+1)))</f>
        <v/>
      </c>
      <c r="V2071">
        <f>(INDIRECT("a_"&amp;V$2)/(V$2+1))*(($C2071^(V$2+1)-$H2071^(V$2+1))/(ε_c1cd^(V$2+1)))</f>
        <v/>
      </c>
      <c r="W2071">
        <f>(INDIRECT("a_"&amp;W$2)/(W$2+1))*(($C2071^(W$2+1)-$H2071^(W$2+1))/(ε_c1cd^(W$2+1)))</f>
        <v/>
      </c>
      <c r="X2071">
        <f>(INDIRECT("a_"&amp;X$2)/(X$2+1))*(($C2071^(X$2+1)-$H2071^(X$2+1))/(ε_c1cd^(X$2+1)))</f>
        <v/>
      </c>
      <c r="Y2071">
        <f>(INDIRECT("a_"&amp;Y$2)/(Y$2+1))*(($C2071^(Y$2+1)-$H2071^(Y$2+1))/(ε_c1cd^(Y$2+1)))</f>
        <v/>
      </c>
      <c r="Z2071">
        <f>(INDIRECT("a_"&amp;Z$2)/(Z$2+2))*(($C2071^(Z$2+2)-$H2071^(Z$2+2))/(ε_c1cd^(Z$2+2)))</f>
        <v/>
      </c>
      <c r="AA2071">
        <f>(INDIRECT("a_"&amp;AA$2)/(AA$2+2))*(($C2071^(AA$2+2)-$H2071^(AA$2+2))/(ε_c1cd^(AA$2+2)))</f>
        <v/>
      </c>
      <c r="AB2071">
        <f>(INDIRECT("a_"&amp;AB$2)/(AB$2+2))*(($C2071^(AB$2+2)-$H2071^(AB$2+2))/(ε_c1cd^(AB$2+2)))</f>
        <v/>
      </c>
      <c r="AC2071">
        <f>(INDIRECT("a_"&amp;AC$2)/(AC$2+2))*(($C2071^(AC$2+2)-$H2071^(AC$2+2))/(ε_c1cd^(AC$2+2)))</f>
        <v/>
      </c>
      <c r="AD2071">
        <f>(INDIRECT("a_"&amp;AD$2)/(AD$2+2))*(($C2071^(AD$2+2)-$H2071^(AD$2+2))/(ε_c1cd^(AD$2+2)))</f>
        <v/>
      </c>
      <c r="AE2071" s="111">
        <f>(b*f_cd/L2071)*SUM(U2071:Y2071)+SUM(Q2071:R2071)</f>
        <v/>
      </c>
      <c r="AF2071" s="112">
        <f>AE2071*(K2071-y+e)</f>
        <v/>
      </c>
      <c r="AG2071" s="113">
        <f>(b*f_cd/(L2071^2))*SUM(Z2071:AD2071)+SUM(S2071:T2071)-AF2071</f>
        <v/>
      </c>
      <c r="AH2071" s="114">
        <f>AG2071&lt;0</f>
        <v/>
      </c>
      <c r="AI2071" s="115">
        <f>IF(A2071=1,FALSE,(AND(AQ2071,AH2071,NOT(AI2070))))</f>
        <v/>
      </c>
      <c r="AJ2071" s="116">
        <f>(b*f_cd/L2071)*(a_1/2*J2071^2+a_2/3*J2071^3+a_3/4*J2071^4+a_4/5*J2071^5+a_5/6*J2071^6)+SUM(Q2071:R2071)</f>
        <v/>
      </c>
      <c r="AK2071">
        <f>AJ2071*(K2071-y+e)</f>
        <v/>
      </c>
      <c r="AL2071" s="118">
        <f>(b*f_cd/(L2071^2))*(a_1/3*J2071^3+a_2/4*J2071^4+a_3/5*J2071^5+a_4/6*J2071^6+a_5/7*J2071^7)+SUM(S2071:T2071)-AK2071</f>
        <v/>
      </c>
      <c r="AM2071" s="114">
        <f>AL2071&gt;0</f>
        <v/>
      </c>
      <c r="AN2071" s="115">
        <f>IF(A2071=1,FALSE,(AND(AQ2071,AM2071,NOT(AN2070))))</f>
        <v/>
      </c>
      <c r="AO2071">
        <f>IF(D2071=1,AND(AH2071,NOT(AI2071)),AND(AM2071,NOT(AN2071)))</f>
        <v/>
      </c>
      <c r="AP2071" s="119">
        <f>IF(D2071=1,AI2071,AN2071)</f>
        <v/>
      </c>
      <c r="AQ2071" s="125">
        <f>ABS(E2071)&lt;$AQ$2</f>
        <v/>
      </c>
      <c r="AS2071">
        <f>IF(AP2071,MAX(AS$3:AS2069)+1,"")</f>
        <v/>
      </c>
    </row>
    <row r="2072">
      <c r="A2072" t="n">
        <v>1982</v>
      </c>
      <c r="B2072" s="131">
        <f>IF(A2072=1,0,IF(AP2072,0.1*ε_cu1cd,0))</f>
        <v/>
      </c>
      <c r="C2072" s="131">
        <f>IF(A2072=1,0.1*ε_cu1cd,C2071+B2071)</f>
        <v/>
      </c>
      <c r="D2072" s="113">
        <f>IF('Нормальний переріз'!$D$68&gt;0,1,2)</f>
        <v/>
      </c>
      <c r="E2072" s="144">
        <f>IF(D2072=1,F2072,G2072)</f>
        <v/>
      </c>
      <c r="F2072" s="124">
        <f>IF(AI2071,0.11*ε_cu1cd,IF(AH2071,F2071*0.01,F2071))</f>
        <v/>
      </c>
      <c r="G2072" s="124">
        <f>IF(AP2071,-0.1*ε_cu1cd,IF(AM2071,G2071*0.01,G2071))</f>
        <v/>
      </c>
      <c r="H2072" s="113">
        <f>IF(A2072=1,E2072,IF(AO2071,H2071-E2071+E2072,IF(AP2071,0.8*H2071,H2071+E2072)))</f>
        <v/>
      </c>
      <c r="I2072" s="169">
        <f>(C2072-H2072)/h</f>
        <v/>
      </c>
      <c r="J2072">
        <f>C2072/(ε_c1cd)</f>
        <v/>
      </c>
      <c r="K2072">
        <f>C2072/I2072</f>
        <v/>
      </c>
      <c r="L2072" s="131">
        <f>I2072/(ε_c1cd)</f>
        <v/>
      </c>
      <c r="M2072">
        <f>I2072*(K2072-Z_s1)</f>
        <v/>
      </c>
      <c r="N2072">
        <f>I2072*(K2072-Z_s2)</f>
        <v/>
      </c>
      <c r="O2072">
        <f>E_s*M2072</f>
        <v/>
      </c>
      <c r="P2072">
        <f>E_s*N2072</f>
        <v/>
      </c>
      <c r="Q2072">
        <f>O2072*A_s1</f>
        <v/>
      </c>
      <c r="R2072">
        <f>P2072*A_s2</f>
        <v/>
      </c>
      <c r="S2072">
        <f>Q2072*($K2072-Z_s1)</f>
        <v/>
      </c>
      <c r="T2072">
        <f>R2072*($K2072-Z_s2)</f>
        <v/>
      </c>
      <c r="U2072">
        <f>(INDIRECT("a_"&amp;U$2)/(U$2+1))*(($C2072^(U$2+1)-$H2072^(U$2+1))/(ε_c1cd^(U$2+1)))</f>
        <v/>
      </c>
      <c r="V2072">
        <f>(INDIRECT("a_"&amp;V$2)/(V$2+1))*(($C2072^(V$2+1)-$H2072^(V$2+1))/(ε_c1cd^(V$2+1)))</f>
        <v/>
      </c>
      <c r="W2072">
        <f>(INDIRECT("a_"&amp;W$2)/(W$2+1))*(($C2072^(W$2+1)-$H2072^(W$2+1))/(ε_c1cd^(W$2+1)))</f>
        <v/>
      </c>
      <c r="X2072">
        <f>(INDIRECT("a_"&amp;X$2)/(X$2+1))*(($C2072^(X$2+1)-$H2072^(X$2+1))/(ε_c1cd^(X$2+1)))</f>
        <v/>
      </c>
      <c r="Y2072">
        <f>(INDIRECT("a_"&amp;Y$2)/(Y$2+1))*(($C2072^(Y$2+1)-$H2072^(Y$2+1))/(ε_c1cd^(Y$2+1)))</f>
        <v/>
      </c>
      <c r="Z2072">
        <f>(INDIRECT("a_"&amp;Z$2)/(Z$2+2))*(($C2072^(Z$2+2)-$H2072^(Z$2+2))/(ε_c1cd^(Z$2+2)))</f>
        <v/>
      </c>
      <c r="AA2072">
        <f>(INDIRECT("a_"&amp;AA$2)/(AA$2+2))*(($C2072^(AA$2+2)-$H2072^(AA$2+2))/(ε_c1cd^(AA$2+2)))</f>
        <v/>
      </c>
      <c r="AB2072">
        <f>(INDIRECT("a_"&amp;AB$2)/(AB$2+2))*(($C2072^(AB$2+2)-$H2072^(AB$2+2))/(ε_c1cd^(AB$2+2)))</f>
        <v/>
      </c>
      <c r="AC2072">
        <f>(INDIRECT("a_"&amp;AC$2)/(AC$2+2))*(($C2072^(AC$2+2)-$H2072^(AC$2+2))/(ε_c1cd^(AC$2+2)))</f>
        <v/>
      </c>
      <c r="AD2072">
        <f>(INDIRECT("a_"&amp;AD$2)/(AD$2+2))*(($C2072^(AD$2+2)-$H2072^(AD$2+2))/(ε_c1cd^(AD$2+2)))</f>
        <v/>
      </c>
      <c r="AE2072" s="111">
        <f>(b*f_cd/L2072)*SUM(U2072:Y2072)+SUM(Q2072:R2072)</f>
        <v/>
      </c>
      <c r="AF2072" s="112">
        <f>AE2072*(K2072-y+e)</f>
        <v/>
      </c>
      <c r="AG2072" s="113">
        <f>(b*f_cd/(L2072^2))*SUM(Z2072:AD2072)+SUM(S2072:T2072)-AF2072</f>
        <v/>
      </c>
      <c r="AH2072" s="114">
        <f>AG2072&lt;0</f>
        <v/>
      </c>
      <c r="AI2072" s="115">
        <f>IF(A2072=1,FALSE,(AND(AQ2072,AH2072,NOT(AI2071))))</f>
        <v/>
      </c>
      <c r="AJ2072" s="116">
        <f>(b*f_cd/L2072)*(a_1/2*J2072^2+a_2/3*J2072^3+a_3/4*J2072^4+a_4/5*J2072^5+a_5/6*J2072^6)+SUM(Q2072:R2072)</f>
        <v/>
      </c>
      <c r="AK2072">
        <f>AJ2072*(K2072-y+e)</f>
        <v/>
      </c>
      <c r="AL2072" s="118">
        <f>(b*f_cd/(L2072^2))*(a_1/3*J2072^3+a_2/4*J2072^4+a_3/5*J2072^5+a_4/6*J2072^6+a_5/7*J2072^7)+SUM(S2072:T2072)-AK2072</f>
        <v/>
      </c>
      <c r="AM2072" s="114">
        <f>AL2072&gt;0</f>
        <v/>
      </c>
      <c r="AN2072" s="115">
        <f>IF(A2072=1,FALSE,(AND(AQ2072,AM2072,NOT(AN2071))))</f>
        <v/>
      </c>
      <c r="AO2072">
        <f>IF(D2072=1,AND(AH2072,NOT(AI2072)),AND(AM2072,NOT(AN2072)))</f>
        <v/>
      </c>
      <c r="AP2072" s="119">
        <f>IF(D2072=1,AI2072,AN2072)</f>
        <v/>
      </c>
      <c r="AQ2072" s="125">
        <f>ABS(E2072)&lt;$AQ$2</f>
        <v/>
      </c>
      <c r="AS2072">
        <f>IF(AP2072,MAX(AS$3:AS2070)+1,"")</f>
        <v/>
      </c>
    </row>
    <row r="2073">
      <c r="A2073" t="n">
        <v>1983</v>
      </c>
      <c r="B2073" s="131">
        <f>IF(A2073=1,0,IF(AP2073,0.1*ε_cu1cd,0))</f>
        <v/>
      </c>
      <c r="C2073" s="131">
        <f>IF(A2073=1,0.1*ε_cu1cd,C2072+B2072)</f>
        <v/>
      </c>
      <c r="D2073" s="113">
        <f>IF('Нормальний переріз'!$D$68&gt;0,1,2)</f>
        <v/>
      </c>
      <c r="E2073" s="144">
        <f>IF(D2073=1,F2073,G2073)</f>
        <v/>
      </c>
      <c r="F2073" s="124">
        <f>IF(AI2072,0.11*ε_cu1cd,IF(AH2072,F2072*0.01,F2072))</f>
        <v/>
      </c>
      <c r="G2073" s="124">
        <f>IF(AP2072,-0.1*ε_cu1cd,IF(AM2072,G2072*0.01,G2072))</f>
        <v/>
      </c>
      <c r="H2073" s="113">
        <f>IF(A2073=1,E2073,IF(AO2072,H2072-E2072+E2073,IF(AP2072,0.8*H2072,H2072+E2073)))</f>
        <v/>
      </c>
      <c r="I2073" s="169">
        <f>(C2073-H2073)/h</f>
        <v/>
      </c>
      <c r="J2073">
        <f>C2073/(ε_c1cd)</f>
        <v/>
      </c>
      <c r="K2073">
        <f>C2073/I2073</f>
        <v/>
      </c>
      <c r="L2073" s="131">
        <f>I2073/(ε_c1cd)</f>
        <v/>
      </c>
      <c r="M2073">
        <f>I2073*(K2073-Z_s1)</f>
        <v/>
      </c>
      <c r="N2073">
        <f>I2073*(K2073-Z_s2)</f>
        <v/>
      </c>
      <c r="O2073">
        <f>E_s*M2073</f>
        <v/>
      </c>
      <c r="P2073">
        <f>E_s*N2073</f>
        <v/>
      </c>
      <c r="Q2073">
        <f>O2073*A_s1</f>
        <v/>
      </c>
      <c r="R2073">
        <f>P2073*A_s2</f>
        <v/>
      </c>
      <c r="S2073">
        <f>Q2073*($K2073-Z_s1)</f>
        <v/>
      </c>
      <c r="T2073">
        <f>R2073*($K2073-Z_s2)</f>
        <v/>
      </c>
      <c r="U2073">
        <f>(INDIRECT("a_"&amp;U$2)/(U$2+1))*(($C2073^(U$2+1)-$H2073^(U$2+1))/(ε_c1cd^(U$2+1)))</f>
        <v/>
      </c>
      <c r="V2073">
        <f>(INDIRECT("a_"&amp;V$2)/(V$2+1))*(($C2073^(V$2+1)-$H2073^(V$2+1))/(ε_c1cd^(V$2+1)))</f>
        <v/>
      </c>
      <c r="W2073">
        <f>(INDIRECT("a_"&amp;W$2)/(W$2+1))*(($C2073^(W$2+1)-$H2073^(W$2+1))/(ε_c1cd^(W$2+1)))</f>
        <v/>
      </c>
      <c r="X2073">
        <f>(INDIRECT("a_"&amp;X$2)/(X$2+1))*(($C2073^(X$2+1)-$H2073^(X$2+1))/(ε_c1cd^(X$2+1)))</f>
        <v/>
      </c>
      <c r="Y2073">
        <f>(INDIRECT("a_"&amp;Y$2)/(Y$2+1))*(($C2073^(Y$2+1)-$H2073^(Y$2+1))/(ε_c1cd^(Y$2+1)))</f>
        <v/>
      </c>
      <c r="Z2073">
        <f>(INDIRECT("a_"&amp;Z$2)/(Z$2+2))*(($C2073^(Z$2+2)-$H2073^(Z$2+2))/(ε_c1cd^(Z$2+2)))</f>
        <v/>
      </c>
      <c r="AA2073">
        <f>(INDIRECT("a_"&amp;AA$2)/(AA$2+2))*(($C2073^(AA$2+2)-$H2073^(AA$2+2))/(ε_c1cd^(AA$2+2)))</f>
        <v/>
      </c>
      <c r="AB2073">
        <f>(INDIRECT("a_"&amp;AB$2)/(AB$2+2))*(($C2073^(AB$2+2)-$H2073^(AB$2+2))/(ε_c1cd^(AB$2+2)))</f>
        <v/>
      </c>
      <c r="AC2073">
        <f>(INDIRECT("a_"&amp;AC$2)/(AC$2+2))*(($C2073^(AC$2+2)-$H2073^(AC$2+2))/(ε_c1cd^(AC$2+2)))</f>
        <v/>
      </c>
      <c r="AD2073">
        <f>(INDIRECT("a_"&amp;AD$2)/(AD$2+2))*(($C2073^(AD$2+2)-$H2073^(AD$2+2))/(ε_c1cd^(AD$2+2)))</f>
        <v/>
      </c>
      <c r="AE2073" s="111">
        <f>(b*f_cd/L2073)*SUM(U2073:Y2073)+SUM(Q2073:R2073)</f>
        <v/>
      </c>
      <c r="AF2073" s="112">
        <f>AE2073*(K2073-y+e)</f>
        <v/>
      </c>
      <c r="AG2073" s="113">
        <f>(b*f_cd/(L2073^2))*SUM(Z2073:AD2073)+SUM(S2073:T2073)-AF2073</f>
        <v/>
      </c>
      <c r="AH2073" s="114">
        <f>AG2073&lt;0</f>
        <v/>
      </c>
      <c r="AI2073" s="115">
        <f>IF(A2073=1,FALSE,(AND(AQ2073,AH2073,NOT(AI2072))))</f>
        <v/>
      </c>
      <c r="AJ2073" s="116">
        <f>(b*f_cd/L2073)*(a_1/2*J2073^2+a_2/3*J2073^3+a_3/4*J2073^4+a_4/5*J2073^5+a_5/6*J2073^6)+SUM(Q2073:R2073)</f>
        <v/>
      </c>
      <c r="AK2073">
        <f>AJ2073*(K2073-y+e)</f>
        <v/>
      </c>
      <c r="AL2073" s="118">
        <f>(b*f_cd/(L2073^2))*(a_1/3*J2073^3+a_2/4*J2073^4+a_3/5*J2073^5+a_4/6*J2073^6+a_5/7*J2073^7)+SUM(S2073:T2073)-AK2073</f>
        <v/>
      </c>
      <c r="AM2073" s="114">
        <f>AL2073&gt;0</f>
        <v/>
      </c>
      <c r="AN2073" s="115">
        <f>IF(A2073=1,FALSE,(AND(AQ2073,AM2073,NOT(AN2072))))</f>
        <v/>
      </c>
      <c r="AO2073">
        <f>IF(D2073=1,AND(AH2073,NOT(AI2073)),AND(AM2073,NOT(AN2073)))</f>
        <v/>
      </c>
      <c r="AP2073" s="119">
        <f>IF(D2073=1,AI2073,AN2073)</f>
        <v/>
      </c>
      <c r="AQ2073" s="125">
        <f>ABS(E2073)&lt;$AQ$2</f>
        <v/>
      </c>
      <c r="AS2073">
        <f>IF(AP2073,MAX(AS$3:AS2071)+1,"")</f>
        <v/>
      </c>
    </row>
    <row r="2074">
      <c r="A2074" t="n">
        <v>1984</v>
      </c>
      <c r="B2074" s="131">
        <f>IF(A2074=1,0,IF(AP2074,0.1*ε_cu1cd,0))</f>
        <v/>
      </c>
      <c r="C2074" s="131">
        <f>IF(A2074=1,0.1*ε_cu1cd,C2073+B2073)</f>
        <v/>
      </c>
      <c r="D2074" s="113">
        <f>IF('Нормальний переріз'!$D$68&gt;0,1,2)</f>
        <v/>
      </c>
      <c r="E2074" s="144">
        <f>IF(D2074=1,F2074,G2074)</f>
        <v/>
      </c>
      <c r="F2074" s="124">
        <f>IF(AI2073,0.11*ε_cu1cd,IF(AH2073,F2073*0.01,F2073))</f>
        <v/>
      </c>
      <c r="G2074" s="124">
        <f>IF(AP2073,-0.1*ε_cu1cd,IF(AM2073,G2073*0.01,G2073))</f>
        <v/>
      </c>
      <c r="H2074" s="113">
        <f>IF(A2074=1,E2074,IF(AO2073,H2073-E2073+E2074,IF(AP2073,0.8*H2073,H2073+E2074)))</f>
        <v/>
      </c>
      <c r="I2074" s="169">
        <f>(C2074-H2074)/h</f>
        <v/>
      </c>
      <c r="J2074">
        <f>C2074/(ε_c1cd)</f>
        <v/>
      </c>
      <c r="K2074">
        <f>C2074/I2074</f>
        <v/>
      </c>
      <c r="L2074" s="131">
        <f>I2074/(ε_c1cd)</f>
        <v/>
      </c>
      <c r="M2074">
        <f>I2074*(K2074-Z_s1)</f>
        <v/>
      </c>
      <c r="N2074">
        <f>I2074*(K2074-Z_s2)</f>
        <v/>
      </c>
      <c r="O2074">
        <f>E_s*M2074</f>
        <v/>
      </c>
      <c r="P2074">
        <f>E_s*N2074</f>
        <v/>
      </c>
      <c r="Q2074">
        <f>O2074*A_s1</f>
        <v/>
      </c>
      <c r="R2074">
        <f>P2074*A_s2</f>
        <v/>
      </c>
      <c r="S2074">
        <f>Q2074*($K2074-Z_s1)</f>
        <v/>
      </c>
      <c r="T2074">
        <f>R2074*($K2074-Z_s2)</f>
        <v/>
      </c>
      <c r="U2074">
        <f>(INDIRECT("a_"&amp;U$2)/(U$2+1))*(($C2074^(U$2+1)-$H2074^(U$2+1))/(ε_c1cd^(U$2+1)))</f>
        <v/>
      </c>
      <c r="V2074">
        <f>(INDIRECT("a_"&amp;V$2)/(V$2+1))*(($C2074^(V$2+1)-$H2074^(V$2+1))/(ε_c1cd^(V$2+1)))</f>
        <v/>
      </c>
      <c r="W2074">
        <f>(INDIRECT("a_"&amp;W$2)/(W$2+1))*(($C2074^(W$2+1)-$H2074^(W$2+1))/(ε_c1cd^(W$2+1)))</f>
        <v/>
      </c>
      <c r="X2074">
        <f>(INDIRECT("a_"&amp;X$2)/(X$2+1))*(($C2074^(X$2+1)-$H2074^(X$2+1))/(ε_c1cd^(X$2+1)))</f>
        <v/>
      </c>
      <c r="Y2074">
        <f>(INDIRECT("a_"&amp;Y$2)/(Y$2+1))*(($C2074^(Y$2+1)-$H2074^(Y$2+1))/(ε_c1cd^(Y$2+1)))</f>
        <v/>
      </c>
      <c r="Z2074">
        <f>(INDIRECT("a_"&amp;Z$2)/(Z$2+2))*(($C2074^(Z$2+2)-$H2074^(Z$2+2))/(ε_c1cd^(Z$2+2)))</f>
        <v/>
      </c>
      <c r="AA2074">
        <f>(INDIRECT("a_"&amp;AA$2)/(AA$2+2))*(($C2074^(AA$2+2)-$H2074^(AA$2+2))/(ε_c1cd^(AA$2+2)))</f>
        <v/>
      </c>
      <c r="AB2074">
        <f>(INDIRECT("a_"&amp;AB$2)/(AB$2+2))*(($C2074^(AB$2+2)-$H2074^(AB$2+2))/(ε_c1cd^(AB$2+2)))</f>
        <v/>
      </c>
      <c r="AC2074">
        <f>(INDIRECT("a_"&amp;AC$2)/(AC$2+2))*(($C2074^(AC$2+2)-$H2074^(AC$2+2))/(ε_c1cd^(AC$2+2)))</f>
        <v/>
      </c>
      <c r="AD2074">
        <f>(INDIRECT("a_"&amp;AD$2)/(AD$2+2))*(($C2074^(AD$2+2)-$H2074^(AD$2+2))/(ε_c1cd^(AD$2+2)))</f>
        <v/>
      </c>
      <c r="AE2074" s="111">
        <f>(b*f_cd/L2074)*SUM(U2074:Y2074)+SUM(Q2074:R2074)</f>
        <v/>
      </c>
      <c r="AF2074" s="112">
        <f>AE2074*(K2074-y+e)</f>
        <v/>
      </c>
      <c r="AG2074" s="113">
        <f>(b*f_cd/(L2074^2))*SUM(Z2074:AD2074)+SUM(S2074:T2074)-AF2074</f>
        <v/>
      </c>
      <c r="AH2074" s="114">
        <f>AG2074&lt;0</f>
        <v/>
      </c>
      <c r="AI2074" s="115">
        <f>IF(A2074=1,FALSE,(AND(AQ2074,AH2074,NOT(AI2073))))</f>
        <v/>
      </c>
      <c r="AJ2074" s="116">
        <f>(b*f_cd/L2074)*(a_1/2*J2074^2+a_2/3*J2074^3+a_3/4*J2074^4+a_4/5*J2074^5+a_5/6*J2074^6)+SUM(Q2074:R2074)</f>
        <v/>
      </c>
      <c r="AK2074">
        <f>AJ2074*(K2074-y+e)</f>
        <v/>
      </c>
      <c r="AL2074" s="118">
        <f>(b*f_cd/(L2074^2))*(a_1/3*J2074^3+a_2/4*J2074^4+a_3/5*J2074^5+a_4/6*J2074^6+a_5/7*J2074^7)+SUM(S2074:T2074)-AK2074</f>
        <v/>
      </c>
      <c r="AM2074" s="114">
        <f>AL2074&gt;0</f>
        <v/>
      </c>
      <c r="AN2074" s="115">
        <f>IF(A2074=1,FALSE,(AND(AQ2074,AM2074,NOT(AN2073))))</f>
        <v/>
      </c>
      <c r="AO2074">
        <f>IF(D2074=1,AND(AH2074,NOT(AI2074)),AND(AM2074,NOT(AN2074)))</f>
        <v/>
      </c>
      <c r="AP2074" s="119">
        <f>IF(D2074=1,AI2074,AN2074)</f>
        <v/>
      </c>
      <c r="AQ2074" s="125">
        <f>ABS(E2074)&lt;$AQ$2</f>
        <v/>
      </c>
      <c r="AS2074">
        <f>IF(AP2074,MAX(AS$3:AS2072)+1,"")</f>
        <v/>
      </c>
    </row>
    <row r="2075">
      <c r="A2075" t="n">
        <v>1985</v>
      </c>
      <c r="B2075" s="131">
        <f>IF(A2075=1,0,IF(AP2075,0.1*ε_cu1cd,0))</f>
        <v/>
      </c>
      <c r="C2075" s="131">
        <f>IF(A2075=1,0.1*ε_cu1cd,C2074+B2074)</f>
        <v/>
      </c>
      <c r="D2075" s="113">
        <f>IF('Нормальний переріз'!$D$68&gt;0,1,2)</f>
        <v/>
      </c>
      <c r="E2075" s="144">
        <f>IF(D2075=1,F2075,G2075)</f>
        <v/>
      </c>
      <c r="F2075" s="124">
        <f>IF(AI2074,0.11*ε_cu1cd,IF(AH2074,F2074*0.01,F2074))</f>
        <v/>
      </c>
      <c r="G2075" s="124">
        <f>IF(AP2074,-0.1*ε_cu1cd,IF(AM2074,G2074*0.01,G2074))</f>
        <v/>
      </c>
      <c r="H2075" s="113">
        <f>IF(A2075=1,E2075,IF(AO2074,H2074-E2074+E2075,IF(AP2074,0.8*H2074,H2074+E2075)))</f>
        <v/>
      </c>
      <c r="I2075" s="169">
        <f>(C2075-H2075)/h</f>
        <v/>
      </c>
      <c r="J2075">
        <f>C2075/(ε_c1cd)</f>
        <v/>
      </c>
      <c r="K2075">
        <f>C2075/I2075</f>
        <v/>
      </c>
      <c r="L2075" s="131">
        <f>I2075/(ε_c1cd)</f>
        <v/>
      </c>
      <c r="M2075">
        <f>I2075*(K2075-Z_s1)</f>
        <v/>
      </c>
      <c r="N2075">
        <f>I2075*(K2075-Z_s2)</f>
        <v/>
      </c>
      <c r="O2075">
        <f>E_s*M2075</f>
        <v/>
      </c>
      <c r="P2075">
        <f>E_s*N2075</f>
        <v/>
      </c>
      <c r="Q2075">
        <f>O2075*A_s1</f>
        <v/>
      </c>
      <c r="R2075">
        <f>P2075*A_s2</f>
        <v/>
      </c>
      <c r="S2075">
        <f>Q2075*($K2075-Z_s1)</f>
        <v/>
      </c>
      <c r="T2075">
        <f>R2075*($K2075-Z_s2)</f>
        <v/>
      </c>
      <c r="U2075">
        <f>(INDIRECT("a_"&amp;U$2)/(U$2+1))*(($C2075^(U$2+1)-$H2075^(U$2+1))/(ε_c1cd^(U$2+1)))</f>
        <v/>
      </c>
      <c r="V2075">
        <f>(INDIRECT("a_"&amp;V$2)/(V$2+1))*(($C2075^(V$2+1)-$H2075^(V$2+1))/(ε_c1cd^(V$2+1)))</f>
        <v/>
      </c>
      <c r="W2075">
        <f>(INDIRECT("a_"&amp;W$2)/(W$2+1))*(($C2075^(W$2+1)-$H2075^(W$2+1))/(ε_c1cd^(W$2+1)))</f>
        <v/>
      </c>
      <c r="X2075">
        <f>(INDIRECT("a_"&amp;X$2)/(X$2+1))*(($C2075^(X$2+1)-$H2075^(X$2+1))/(ε_c1cd^(X$2+1)))</f>
        <v/>
      </c>
      <c r="Y2075">
        <f>(INDIRECT("a_"&amp;Y$2)/(Y$2+1))*(($C2075^(Y$2+1)-$H2075^(Y$2+1))/(ε_c1cd^(Y$2+1)))</f>
        <v/>
      </c>
      <c r="Z2075">
        <f>(INDIRECT("a_"&amp;Z$2)/(Z$2+2))*(($C2075^(Z$2+2)-$H2075^(Z$2+2))/(ε_c1cd^(Z$2+2)))</f>
        <v/>
      </c>
      <c r="AA2075">
        <f>(INDIRECT("a_"&amp;AA$2)/(AA$2+2))*(($C2075^(AA$2+2)-$H2075^(AA$2+2))/(ε_c1cd^(AA$2+2)))</f>
        <v/>
      </c>
      <c r="AB2075">
        <f>(INDIRECT("a_"&amp;AB$2)/(AB$2+2))*(($C2075^(AB$2+2)-$H2075^(AB$2+2))/(ε_c1cd^(AB$2+2)))</f>
        <v/>
      </c>
      <c r="AC2075">
        <f>(INDIRECT("a_"&amp;AC$2)/(AC$2+2))*(($C2075^(AC$2+2)-$H2075^(AC$2+2))/(ε_c1cd^(AC$2+2)))</f>
        <v/>
      </c>
      <c r="AD2075">
        <f>(INDIRECT("a_"&amp;AD$2)/(AD$2+2))*(($C2075^(AD$2+2)-$H2075^(AD$2+2))/(ε_c1cd^(AD$2+2)))</f>
        <v/>
      </c>
      <c r="AE2075" s="111">
        <f>(b*f_cd/L2075)*SUM(U2075:Y2075)+SUM(Q2075:R2075)</f>
        <v/>
      </c>
      <c r="AF2075" s="112">
        <f>AE2075*(K2075-y+e)</f>
        <v/>
      </c>
      <c r="AG2075" s="113">
        <f>(b*f_cd/(L2075^2))*SUM(Z2075:AD2075)+SUM(S2075:T2075)-AF2075</f>
        <v/>
      </c>
      <c r="AH2075" s="114">
        <f>AG2075&lt;0</f>
        <v/>
      </c>
      <c r="AI2075" s="115">
        <f>IF(A2075=1,FALSE,(AND(AQ2075,AH2075,NOT(AI2074))))</f>
        <v/>
      </c>
      <c r="AJ2075" s="116">
        <f>(b*f_cd/L2075)*(a_1/2*J2075^2+a_2/3*J2075^3+a_3/4*J2075^4+a_4/5*J2075^5+a_5/6*J2075^6)+SUM(Q2075:R2075)</f>
        <v/>
      </c>
      <c r="AK2075">
        <f>AJ2075*(K2075-y+e)</f>
        <v/>
      </c>
      <c r="AL2075" s="118">
        <f>(b*f_cd/(L2075^2))*(a_1/3*J2075^3+a_2/4*J2075^4+a_3/5*J2075^5+a_4/6*J2075^6+a_5/7*J2075^7)+SUM(S2075:T2075)-AK2075</f>
        <v/>
      </c>
      <c r="AM2075" s="114">
        <f>AL2075&gt;0</f>
        <v/>
      </c>
      <c r="AN2075" s="115">
        <f>IF(A2075=1,FALSE,(AND(AQ2075,AM2075,NOT(AN2074))))</f>
        <v/>
      </c>
      <c r="AO2075">
        <f>IF(D2075=1,AND(AH2075,NOT(AI2075)),AND(AM2075,NOT(AN2075)))</f>
        <v/>
      </c>
      <c r="AP2075" s="119">
        <f>IF(D2075=1,AI2075,AN2075)</f>
        <v/>
      </c>
      <c r="AQ2075" s="125">
        <f>ABS(E2075)&lt;$AQ$2</f>
        <v/>
      </c>
      <c r="AS2075">
        <f>IF(AP2075,MAX(AS$3:AS2073)+1,"")</f>
        <v/>
      </c>
    </row>
    <row r="2076">
      <c r="A2076" t="n">
        <v>1986</v>
      </c>
      <c r="B2076" s="131">
        <f>IF(A2076=1,0,IF(AP2076,0.1*ε_cu1cd,0))</f>
        <v/>
      </c>
      <c r="C2076" s="131">
        <f>IF(A2076=1,0.1*ε_cu1cd,C2075+B2075)</f>
        <v/>
      </c>
      <c r="D2076" s="113">
        <f>IF('Нормальний переріз'!$D$68&gt;0,1,2)</f>
        <v/>
      </c>
      <c r="E2076" s="144">
        <f>IF(D2076=1,F2076,G2076)</f>
        <v/>
      </c>
      <c r="F2076" s="124">
        <f>IF(AI2075,0.11*ε_cu1cd,IF(AH2075,F2075*0.01,F2075))</f>
        <v/>
      </c>
      <c r="G2076" s="124">
        <f>IF(AP2075,-0.1*ε_cu1cd,IF(AM2075,G2075*0.01,G2075))</f>
        <v/>
      </c>
      <c r="H2076" s="113">
        <f>IF(A2076=1,E2076,IF(AO2075,H2075-E2075+E2076,IF(AP2075,0.8*H2075,H2075+E2076)))</f>
        <v/>
      </c>
      <c r="I2076" s="169">
        <f>(C2076-H2076)/h</f>
        <v/>
      </c>
      <c r="J2076">
        <f>C2076/(ε_c1cd)</f>
        <v/>
      </c>
      <c r="K2076">
        <f>C2076/I2076</f>
        <v/>
      </c>
      <c r="L2076" s="131">
        <f>I2076/(ε_c1cd)</f>
        <v/>
      </c>
      <c r="M2076">
        <f>I2076*(K2076-Z_s1)</f>
        <v/>
      </c>
      <c r="N2076">
        <f>I2076*(K2076-Z_s2)</f>
        <v/>
      </c>
      <c r="O2076">
        <f>E_s*M2076</f>
        <v/>
      </c>
      <c r="P2076">
        <f>E_s*N2076</f>
        <v/>
      </c>
      <c r="Q2076">
        <f>O2076*A_s1</f>
        <v/>
      </c>
      <c r="R2076">
        <f>P2076*A_s2</f>
        <v/>
      </c>
      <c r="S2076">
        <f>Q2076*($K2076-Z_s1)</f>
        <v/>
      </c>
      <c r="T2076">
        <f>R2076*($K2076-Z_s2)</f>
        <v/>
      </c>
      <c r="U2076">
        <f>(INDIRECT("a_"&amp;U$2)/(U$2+1))*(($C2076^(U$2+1)-$H2076^(U$2+1))/(ε_c1cd^(U$2+1)))</f>
        <v/>
      </c>
      <c r="V2076">
        <f>(INDIRECT("a_"&amp;V$2)/(V$2+1))*(($C2076^(V$2+1)-$H2076^(V$2+1))/(ε_c1cd^(V$2+1)))</f>
        <v/>
      </c>
      <c r="W2076">
        <f>(INDIRECT("a_"&amp;W$2)/(W$2+1))*(($C2076^(W$2+1)-$H2076^(W$2+1))/(ε_c1cd^(W$2+1)))</f>
        <v/>
      </c>
      <c r="X2076">
        <f>(INDIRECT("a_"&amp;X$2)/(X$2+1))*(($C2076^(X$2+1)-$H2076^(X$2+1))/(ε_c1cd^(X$2+1)))</f>
        <v/>
      </c>
      <c r="Y2076">
        <f>(INDIRECT("a_"&amp;Y$2)/(Y$2+1))*(($C2076^(Y$2+1)-$H2076^(Y$2+1))/(ε_c1cd^(Y$2+1)))</f>
        <v/>
      </c>
      <c r="Z2076">
        <f>(INDIRECT("a_"&amp;Z$2)/(Z$2+2))*(($C2076^(Z$2+2)-$H2076^(Z$2+2))/(ε_c1cd^(Z$2+2)))</f>
        <v/>
      </c>
      <c r="AA2076">
        <f>(INDIRECT("a_"&amp;AA$2)/(AA$2+2))*(($C2076^(AA$2+2)-$H2076^(AA$2+2))/(ε_c1cd^(AA$2+2)))</f>
        <v/>
      </c>
      <c r="AB2076">
        <f>(INDIRECT("a_"&amp;AB$2)/(AB$2+2))*(($C2076^(AB$2+2)-$H2076^(AB$2+2))/(ε_c1cd^(AB$2+2)))</f>
        <v/>
      </c>
      <c r="AC2076">
        <f>(INDIRECT("a_"&amp;AC$2)/(AC$2+2))*(($C2076^(AC$2+2)-$H2076^(AC$2+2))/(ε_c1cd^(AC$2+2)))</f>
        <v/>
      </c>
      <c r="AD2076">
        <f>(INDIRECT("a_"&amp;AD$2)/(AD$2+2))*(($C2076^(AD$2+2)-$H2076^(AD$2+2))/(ε_c1cd^(AD$2+2)))</f>
        <v/>
      </c>
      <c r="AE2076" s="111">
        <f>(b*f_cd/L2076)*SUM(U2076:Y2076)+SUM(Q2076:R2076)</f>
        <v/>
      </c>
      <c r="AF2076" s="112">
        <f>AE2076*(K2076-y+e)</f>
        <v/>
      </c>
      <c r="AG2076" s="113">
        <f>(b*f_cd/(L2076^2))*SUM(Z2076:AD2076)+SUM(S2076:T2076)-AF2076</f>
        <v/>
      </c>
      <c r="AH2076" s="114">
        <f>AG2076&lt;0</f>
        <v/>
      </c>
      <c r="AI2076" s="115">
        <f>IF(A2076=1,FALSE,(AND(AQ2076,AH2076,NOT(AI2075))))</f>
        <v/>
      </c>
      <c r="AJ2076" s="116">
        <f>(b*f_cd/L2076)*(a_1/2*J2076^2+a_2/3*J2076^3+a_3/4*J2076^4+a_4/5*J2076^5+a_5/6*J2076^6)+SUM(Q2076:R2076)</f>
        <v/>
      </c>
      <c r="AK2076">
        <f>AJ2076*(K2076-y+e)</f>
        <v/>
      </c>
      <c r="AL2076" s="118">
        <f>(b*f_cd/(L2076^2))*(a_1/3*J2076^3+a_2/4*J2076^4+a_3/5*J2076^5+a_4/6*J2076^6+a_5/7*J2076^7)+SUM(S2076:T2076)-AK2076</f>
        <v/>
      </c>
      <c r="AM2076" s="114">
        <f>AL2076&gt;0</f>
        <v/>
      </c>
      <c r="AN2076" s="115">
        <f>IF(A2076=1,FALSE,(AND(AQ2076,AM2076,NOT(AN2075))))</f>
        <v/>
      </c>
      <c r="AO2076">
        <f>IF(D2076=1,AND(AH2076,NOT(AI2076)),AND(AM2076,NOT(AN2076)))</f>
        <v/>
      </c>
      <c r="AP2076" s="119">
        <f>IF(D2076=1,AI2076,AN2076)</f>
        <v/>
      </c>
      <c r="AQ2076" s="125">
        <f>ABS(E2076)&lt;$AQ$2</f>
        <v/>
      </c>
      <c r="AS2076">
        <f>IF(AP2076,MAX(AS$3:AS2074)+1,"")</f>
        <v/>
      </c>
    </row>
    <row r="2077">
      <c r="A2077" t="n">
        <v>1987</v>
      </c>
      <c r="B2077" s="131">
        <f>IF(A2077=1,0,IF(AP2077,0.1*ε_cu1cd,0))</f>
        <v/>
      </c>
      <c r="C2077" s="131">
        <f>IF(A2077=1,0.1*ε_cu1cd,C2076+B2076)</f>
        <v/>
      </c>
      <c r="D2077" s="113">
        <f>IF('Нормальний переріз'!$D$68&gt;0,1,2)</f>
        <v/>
      </c>
      <c r="E2077" s="144">
        <f>IF(D2077=1,F2077,G2077)</f>
        <v/>
      </c>
      <c r="F2077" s="124">
        <f>IF(AI2076,0.11*ε_cu1cd,IF(AH2076,F2076*0.01,F2076))</f>
        <v/>
      </c>
      <c r="G2077" s="124">
        <f>IF(AP2076,-0.1*ε_cu1cd,IF(AM2076,G2076*0.01,G2076))</f>
        <v/>
      </c>
      <c r="H2077" s="113">
        <f>IF(A2077=1,E2077,IF(AO2076,H2076-E2076+E2077,IF(AP2076,0.8*H2076,H2076+E2077)))</f>
        <v/>
      </c>
      <c r="I2077" s="169">
        <f>(C2077-H2077)/h</f>
        <v/>
      </c>
      <c r="J2077">
        <f>C2077/(ε_c1cd)</f>
        <v/>
      </c>
      <c r="K2077">
        <f>C2077/I2077</f>
        <v/>
      </c>
      <c r="L2077" s="131">
        <f>I2077/(ε_c1cd)</f>
        <v/>
      </c>
      <c r="M2077">
        <f>I2077*(K2077-Z_s1)</f>
        <v/>
      </c>
      <c r="N2077">
        <f>I2077*(K2077-Z_s2)</f>
        <v/>
      </c>
      <c r="O2077">
        <f>E_s*M2077</f>
        <v/>
      </c>
      <c r="P2077">
        <f>E_s*N2077</f>
        <v/>
      </c>
      <c r="Q2077">
        <f>O2077*A_s1</f>
        <v/>
      </c>
      <c r="R2077">
        <f>P2077*A_s2</f>
        <v/>
      </c>
      <c r="S2077">
        <f>Q2077*($K2077-Z_s1)</f>
        <v/>
      </c>
      <c r="T2077">
        <f>R2077*($K2077-Z_s2)</f>
        <v/>
      </c>
      <c r="U2077">
        <f>(INDIRECT("a_"&amp;U$2)/(U$2+1))*(($C2077^(U$2+1)-$H2077^(U$2+1))/(ε_c1cd^(U$2+1)))</f>
        <v/>
      </c>
      <c r="V2077">
        <f>(INDIRECT("a_"&amp;V$2)/(V$2+1))*(($C2077^(V$2+1)-$H2077^(V$2+1))/(ε_c1cd^(V$2+1)))</f>
        <v/>
      </c>
      <c r="W2077">
        <f>(INDIRECT("a_"&amp;W$2)/(W$2+1))*(($C2077^(W$2+1)-$H2077^(W$2+1))/(ε_c1cd^(W$2+1)))</f>
        <v/>
      </c>
      <c r="X2077">
        <f>(INDIRECT("a_"&amp;X$2)/(X$2+1))*(($C2077^(X$2+1)-$H2077^(X$2+1))/(ε_c1cd^(X$2+1)))</f>
        <v/>
      </c>
      <c r="Y2077">
        <f>(INDIRECT("a_"&amp;Y$2)/(Y$2+1))*(($C2077^(Y$2+1)-$H2077^(Y$2+1))/(ε_c1cd^(Y$2+1)))</f>
        <v/>
      </c>
      <c r="Z2077">
        <f>(INDIRECT("a_"&amp;Z$2)/(Z$2+2))*(($C2077^(Z$2+2)-$H2077^(Z$2+2))/(ε_c1cd^(Z$2+2)))</f>
        <v/>
      </c>
      <c r="AA2077">
        <f>(INDIRECT("a_"&amp;AA$2)/(AA$2+2))*(($C2077^(AA$2+2)-$H2077^(AA$2+2))/(ε_c1cd^(AA$2+2)))</f>
        <v/>
      </c>
      <c r="AB2077">
        <f>(INDIRECT("a_"&amp;AB$2)/(AB$2+2))*(($C2077^(AB$2+2)-$H2077^(AB$2+2))/(ε_c1cd^(AB$2+2)))</f>
        <v/>
      </c>
      <c r="AC2077">
        <f>(INDIRECT("a_"&amp;AC$2)/(AC$2+2))*(($C2077^(AC$2+2)-$H2077^(AC$2+2))/(ε_c1cd^(AC$2+2)))</f>
        <v/>
      </c>
      <c r="AD2077">
        <f>(INDIRECT("a_"&amp;AD$2)/(AD$2+2))*(($C2077^(AD$2+2)-$H2077^(AD$2+2))/(ε_c1cd^(AD$2+2)))</f>
        <v/>
      </c>
      <c r="AE2077" s="111">
        <f>(b*f_cd/L2077)*SUM(U2077:Y2077)+SUM(Q2077:R2077)</f>
        <v/>
      </c>
      <c r="AF2077" s="112">
        <f>AE2077*(K2077-y+e)</f>
        <v/>
      </c>
      <c r="AG2077" s="113">
        <f>(b*f_cd/(L2077^2))*SUM(Z2077:AD2077)+SUM(S2077:T2077)-AF2077</f>
        <v/>
      </c>
      <c r="AH2077" s="114">
        <f>AG2077&lt;0</f>
        <v/>
      </c>
      <c r="AI2077" s="115">
        <f>IF(A2077=1,FALSE,(AND(AQ2077,AH2077,NOT(AI2076))))</f>
        <v/>
      </c>
      <c r="AJ2077" s="116">
        <f>(b*f_cd/L2077)*(a_1/2*J2077^2+a_2/3*J2077^3+a_3/4*J2077^4+a_4/5*J2077^5+a_5/6*J2077^6)+SUM(Q2077:R2077)</f>
        <v/>
      </c>
      <c r="AK2077">
        <f>AJ2077*(K2077-y+e)</f>
        <v/>
      </c>
      <c r="AL2077" s="118">
        <f>(b*f_cd/(L2077^2))*(a_1/3*J2077^3+a_2/4*J2077^4+a_3/5*J2077^5+a_4/6*J2077^6+a_5/7*J2077^7)+SUM(S2077:T2077)-AK2077</f>
        <v/>
      </c>
      <c r="AM2077" s="114">
        <f>AL2077&gt;0</f>
        <v/>
      </c>
      <c r="AN2077" s="115">
        <f>IF(A2077=1,FALSE,(AND(AQ2077,AM2077,NOT(AN2076))))</f>
        <v/>
      </c>
      <c r="AO2077">
        <f>IF(D2077=1,AND(AH2077,NOT(AI2077)),AND(AM2077,NOT(AN2077)))</f>
        <v/>
      </c>
      <c r="AP2077" s="119">
        <f>IF(D2077=1,AI2077,AN2077)</f>
        <v/>
      </c>
      <c r="AQ2077" s="125">
        <f>ABS(E2077)&lt;$AQ$2</f>
        <v/>
      </c>
      <c r="AS2077">
        <f>IF(AP2077,MAX(AS$3:AS2075)+1,"")</f>
        <v/>
      </c>
    </row>
    <row r="2078">
      <c r="A2078" t="n">
        <v>1988</v>
      </c>
      <c r="B2078" s="131">
        <f>IF(A2078=1,0,IF(AP2078,0.1*ε_cu1cd,0))</f>
        <v/>
      </c>
      <c r="C2078" s="131">
        <f>IF(A2078=1,0.1*ε_cu1cd,C2077+B2077)</f>
        <v/>
      </c>
      <c r="D2078" s="113">
        <f>IF('Нормальний переріз'!$D$68&gt;0,1,2)</f>
        <v/>
      </c>
      <c r="E2078" s="144">
        <f>IF(D2078=1,F2078,G2078)</f>
        <v/>
      </c>
      <c r="F2078" s="124">
        <f>IF(AI2077,0.11*ε_cu1cd,IF(AH2077,F2077*0.01,F2077))</f>
        <v/>
      </c>
      <c r="G2078" s="124">
        <f>IF(AP2077,-0.1*ε_cu1cd,IF(AM2077,G2077*0.01,G2077))</f>
        <v/>
      </c>
      <c r="H2078" s="113">
        <f>IF(A2078=1,E2078,IF(AO2077,H2077-E2077+E2078,IF(AP2077,0.8*H2077,H2077+E2078)))</f>
        <v/>
      </c>
      <c r="I2078" s="169">
        <f>(C2078-H2078)/h</f>
        <v/>
      </c>
      <c r="J2078">
        <f>C2078/(ε_c1cd)</f>
        <v/>
      </c>
      <c r="K2078">
        <f>C2078/I2078</f>
        <v/>
      </c>
      <c r="L2078" s="131">
        <f>I2078/(ε_c1cd)</f>
        <v/>
      </c>
      <c r="M2078">
        <f>I2078*(K2078-Z_s1)</f>
        <v/>
      </c>
      <c r="N2078">
        <f>I2078*(K2078-Z_s2)</f>
        <v/>
      </c>
      <c r="O2078">
        <f>E_s*M2078</f>
        <v/>
      </c>
      <c r="P2078">
        <f>E_s*N2078</f>
        <v/>
      </c>
      <c r="Q2078">
        <f>O2078*A_s1</f>
        <v/>
      </c>
      <c r="R2078">
        <f>P2078*A_s2</f>
        <v/>
      </c>
      <c r="S2078">
        <f>Q2078*($K2078-Z_s1)</f>
        <v/>
      </c>
      <c r="T2078">
        <f>R2078*($K2078-Z_s2)</f>
        <v/>
      </c>
      <c r="U2078">
        <f>(INDIRECT("a_"&amp;U$2)/(U$2+1))*(($C2078^(U$2+1)-$H2078^(U$2+1))/(ε_c1cd^(U$2+1)))</f>
        <v/>
      </c>
      <c r="V2078">
        <f>(INDIRECT("a_"&amp;V$2)/(V$2+1))*(($C2078^(V$2+1)-$H2078^(V$2+1))/(ε_c1cd^(V$2+1)))</f>
        <v/>
      </c>
      <c r="W2078">
        <f>(INDIRECT("a_"&amp;W$2)/(W$2+1))*(($C2078^(W$2+1)-$H2078^(W$2+1))/(ε_c1cd^(W$2+1)))</f>
        <v/>
      </c>
      <c r="X2078">
        <f>(INDIRECT("a_"&amp;X$2)/(X$2+1))*(($C2078^(X$2+1)-$H2078^(X$2+1))/(ε_c1cd^(X$2+1)))</f>
        <v/>
      </c>
      <c r="Y2078">
        <f>(INDIRECT("a_"&amp;Y$2)/(Y$2+1))*(($C2078^(Y$2+1)-$H2078^(Y$2+1))/(ε_c1cd^(Y$2+1)))</f>
        <v/>
      </c>
      <c r="Z2078">
        <f>(INDIRECT("a_"&amp;Z$2)/(Z$2+2))*(($C2078^(Z$2+2)-$H2078^(Z$2+2))/(ε_c1cd^(Z$2+2)))</f>
        <v/>
      </c>
      <c r="AA2078">
        <f>(INDIRECT("a_"&amp;AA$2)/(AA$2+2))*(($C2078^(AA$2+2)-$H2078^(AA$2+2))/(ε_c1cd^(AA$2+2)))</f>
        <v/>
      </c>
      <c r="AB2078">
        <f>(INDIRECT("a_"&amp;AB$2)/(AB$2+2))*(($C2078^(AB$2+2)-$H2078^(AB$2+2))/(ε_c1cd^(AB$2+2)))</f>
        <v/>
      </c>
      <c r="AC2078">
        <f>(INDIRECT("a_"&amp;AC$2)/(AC$2+2))*(($C2078^(AC$2+2)-$H2078^(AC$2+2))/(ε_c1cd^(AC$2+2)))</f>
        <v/>
      </c>
      <c r="AD2078">
        <f>(INDIRECT("a_"&amp;AD$2)/(AD$2+2))*(($C2078^(AD$2+2)-$H2078^(AD$2+2))/(ε_c1cd^(AD$2+2)))</f>
        <v/>
      </c>
      <c r="AE2078" s="111">
        <f>(b*f_cd/L2078)*SUM(U2078:Y2078)+SUM(Q2078:R2078)</f>
        <v/>
      </c>
      <c r="AF2078" s="112">
        <f>AE2078*(K2078-y+e)</f>
        <v/>
      </c>
      <c r="AG2078" s="113">
        <f>(b*f_cd/(L2078^2))*SUM(Z2078:AD2078)+SUM(S2078:T2078)-AF2078</f>
        <v/>
      </c>
      <c r="AH2078" s="114">
        <f>AG2078&lt;0</f>
        <v/>
      </c>
      <c r="AI2078" s="115">
        <f>IF(A2078=1,FALSE,(AND(AQ2078,AH2078,NOT(AI2077))))</f>
        <v/>
      </c>
      <c r="AJ2078" s="116">
        <f>(b*f_cd/L2078)*(a_1/2*J2078^2+a_2/3*J2078^3+a_3/4*J2078^4+a_4/5*J2078^5+a_5/6*J2078^6)+SUM(Q2078:R2078)</f>
        <v/>
      </c>
      <c r="AK2078">
        <f>AJ2078*(K2078-y+e)</f>
        <v/>
      </c>
      <c r="AL2078" s="118">
        <f>(b*f_cd/(L2078^2))*(a_1/3*J2078^3+a_2/4*J2078^4+a_3/5*J2078^5+a_4/6*J2078^6+a_5/7*J2078^7)+SUM(S2078:T2078)-AK2078</f>
        <v/>
      </c>
      <c r="AM2078" s="114">
        <f>AL2078&gt;0</f>
        <v/>
      </c>
      <c r="AN2078" s="115">
        <f>IF(A2078=1,FALSE,(AND(AQ2078,AM2078,NOT(AN2077))))</f>
        <v/>
      </c>
      <c r="AO2078">
        <f>IF(D2078=1,AND(AH2078,NOT(AI2078)),AND(AM2078,NOT(AN2078)))</f>
        <v/>
      </c>
      <c r="AP2078" s="119">
        <f>IF(D2078=1,AI2078,AN2078)</f>
        <v/>
      </c>
      <c r="AQ2078" s="125">
        <f>ABS(E2078)&lt;$AQ$2</f>
        <v/>
      </c>
      <c r="AS2078">
        <f>IF(AP2078,MAX(AS$3:AS2076)+1,"")</f>
        <v/>
      </c>
    </row>
    <row r="2079">
      <c r="A2079" t="n">
        <v>1989</v>
      </c>
      <c r="B2079" s="131">
        <f>IF(A2079=1,0,IF(AP2079,0.1*ε_cu1cd,0))</f>
        <v/>
      </c>
      <c r="C2079" s="131">
        <f>IF(A2079=1,0.1*ε_cu1cd,C2078+B2078)</f>
        <v/>
      </c>
      <c r="D2079" s="113">
        <f>IF('Нормальний переріз'!$D$68&gt;0,1,2)</f>
        <v/>
      </c>
      <c r="E2079" s="144">
        <f>IF(D2079=1,F2079,G2079)</f>
        <v/>
      </c>
      <c r="F2079" s="124">
        <f>IF(AI2078,0.11*ε_cu1cd,IF(AH2078,F2078*0.01,F2078))</f>
        <v/>
      </c>
      <c r="G2079" s="124">
        <f>IF(AP2078,-0.1*ε_cu1cd,IF(AM2078,G2078*0.01,G2078))</f>
        <v/>
      </c>
      <c r="H2079" s="113">
        <f>IF(A2079=1,E2079,IF(AO2078,H2078-E2078+E2079,IF(AP2078,0.8*H2078,H2078+E2079)))</f>
        <v/>
      </c>
      <c r="I2079" s="169">
        <f>(C2079-H2079)/h</f>
        <v/>
      </c>
      <c r="J2079">
        <f>C2079/(ε_c1cd)</f>
        <v/>
      </c>
      <c r="K2079">
        <f>C2079/I2079</f>
        <v/>
      </c>
      <c r="L2079" s="131">
        <f>I2079/(ε_c1cd)</f>
        <v/>
      </c>
      <c r="M2079">
        <f>I2079*(K2079-Z_s1)</f>
        <v/>
      </c>
      <c r="N2079">
        <f>I2079*(K2079-Z_s2)</f>
        <v/>
      </c>
      <c r="O2079">
        <f>E_s*M2079</f>
        <v/>
      </c>
      <c r="P2079">
        <f>E_s*N2079</f>
        <v/>
      </c>
      <c r="Q2079">
        <f>O2079*A_s1</f>
        <v/>
      </c>
      <c r="R2079">
        <f>P2079*A_s2</f>
        <v/>
      </c>
      <c r="S2079">
        <f>Q2079*($K2079-Z_s1)</f>
        <v/>
      </c>
      <c r="T2079">
        <f>R2079*($K2079-Z_s2)</f>
        <v/>
      </c>
      <c r="U2079">
        <f>(INDIRECT("a_"&amp;U$2)/(U$2+1))*(($C2079^(U$2+1)-$H2079^(U$2+1))/(ε_c1cd^(U$2+1)))</f>
        <v/>
      </c>
      <c r="V2079">
        <f>(INDIRECT("a_"&amp;V$2)/(V$2+1))*(($C2079^(V$2+1)-$H2079^(V$2+1))/(ε_c1cd^(V$2+1)))</f>
        <v/>
      </c>
      <c r="W2079">
        <f>(INDIRECT("a_"&amp;W$2)/(W$2+1))*(($C2079^(W$2+1)-$H2079^(W$2+1))/(ε_c1cd^(W$2+1)))</f>
        <v/>
      </c>
      <c r="X2079">
        <f>(INDIRECT("a_"&amp;X$2)/(X$2+1))*(($C2079^(X$2+1)-$H2079^(X$2+1))/(ε_c1cd^(X$2+1)))</f>
        <v/>
      </c>
      <c r="Y2079">
        <f>(INDIRECT("a_"&amp;Y$2)/(Y$2+1))*(($C2079^(Y$2+1)-$H2079^(Y$2+1))/(ε_c1cd^(Y$2+1)))</f>
        <v/>
      </c>
      <c r="Z2079">
        <f>(INDIRECT("a_"&amp;Z$2)/(Z$2+2))*(($C2079^(Z$2+2)-$H2079^(Z$2+2))/(ε_c1cd^(Z$2+2)))</f>
        <v/>
      </c>
      <c r="AA2079">
        <f>(INDIRECT("a_"&amp;AA$2)/(AA$2+2))*(($C2079^(AA$2+2)-$H2079^(AA$2+2))/(ε_c1cd^(AA$2+2)))</f>
        <v/>
      </c>
      <c r="AB2079">
        <f>(INDIRECT("a_"&amp;AB$2)/(AB$2+2))*(($C2079^(AB$2+2)-$H2079^(AB$2+2))/(ε_c1cd^(AB$2+2)))</f>
        <v/>
      </c>
      <c r="AC2079">
        <f>(INDIRECT("a_"&amp;AC$2)/(AC$2+2))*(($C2079^(AC$2+2)-$H2079^(AC$2+2))/(ε_c1cd^(AC$2+2)))</f>
        <v/>
      </c>
      <c r="AD2079">
        <f>(INDIRECT("a_"&amp;AD$2)/(AD$2+2))*(($C2079^(AD$2+2)-$H2079^(AD$2+2))/(ε_c1cd^(AD$2+2)))</f>
        <v/>
      </c>
      <c r="AE2079" s="111">
        <f>(b*f_cd/L2079)*SUM(U2079:Y2079)+SUM(Q2079:R2079)</f>
        <v/>
      </c>
      <c r="AF2079" s="112">
        <f>AE2079*(K2079-y+e)</f>
        <v/>
      </c>
      <c r="AG2079" s="113">
        <f>(b*f_cd/(L2079^2))*SUM(Z2079:AD2079)+SUM(S2079:T2079)-AF2079</f>
        <v/>
      </c>
      <c r="AH2079" s="114">
        <f>AG2079&lt;0</f>
        <v/>
      </c>
      <c r="AI2079" s="115">
        <f>IF(A2079=1,FALSE,(AND(AQ2079,AH2079,NOT(AI2078))))</f>
        <v/>
      </c>
      <c r="AJ2079" s="116">
        <f>(b*f_cd/L2079)*(a_1/2*J2079^2+a_2/3*J2079^3+a_3/4*J2079^4+a_4/5*J2079^5+a_5/6*J2079^6)+SUM(Q2079:R2079)</f>
        <v/>
      </c>
      <c r="AK2079">
        <f>AJ2079*(K2079-y+e)</f>
        <v/>
      </c>
      <c r="AL2079" s="118">
        <f>(b*f_cd/(L2079^2))*(a_1/3*J2079^3+a_2/4*J2079^4+a_3/5*J2079^5+a_4/6*J2079^6+a_5/7*J2079^7)+SUM(S2079:T2079)-AK2079</f>
        <v/>
      </c>
      <c r="AM2079" s="114">
        <f>AL2079&gt;0</f>
        <v/>
      </c>
      <c r="AN2079" s="115">
        <f>IF(A2079=1,FALSE,(AND(AQ2079,AM2079,NOT(AN2078))))</f>
        <v/>
      </c>
      <c r="AO2079">
        <f>IF(D2079=1,AND(AH2079,NOT(AI2079)),AND(AM2079,NOT(AN2079)))</f>
        <v/>
      </c>
      <c r="AP2079" s="119">
        <f>IF(D2079=1,AI2079,AN2079)</f>
        <v/>
      </c>
      <c r="AQ2079" s="125">
        <f>ABS(E2079)&lt;$AQ$2</f>
        <v/>
      </c>
      <c r="AS2079">
        <f>IF(AP2079,MAX(AS$3:AS2077)+1,"")</f>
        <v/>
      </c>
    </row>
    <row r="2080">
      <c r="A2080" t="n">
        <v>1990</v>
      </c>
      <c r="B2080" s="131">
        <f>IF(A2080=1,0,IF(AP2080,0.1*ε_cu1cd,0))</f>
        <v/>
      </c>
      <c r="C2080" s="131">
        <f>IF(A2080=1,0.1*ε_cu1cd,C2079+B2079)</f>
        <v/>
      </c>
      <c r="D2080" s="113">
        <f>IF('Нормальний переріз'!$D$68&gt;0,1,2)</f>
        <v/>
      </c>
      <c r="E2080" s="144">
        <f>IF(D2080=1,F2080,G2080)</f>
        <v/>
      </c>
      <c r="F2080" s="124">
        <f>IF(AI2079,0.11*ε_cu1cd,IF(AH2079,F2079*0.01,F2079))</f>
        <v/>
      </c>
      <c r="G2080" s="124">
        <f>IF(AP2079,-0.1*ε_cu1cd,IF(AM2079,G2079*0.01,G2079))</f>
        <v/>
      </c>
      <c r="H2080" s="113">
        <f>IF(A2080=1,E2080,IF(AO2079,H2079-E2079+E2080,IF(AP2079,0.8*H2079,H2079+E2080)))</f>
        <v/>
      </c>
      <c r="I2080" s="169">
        <f>(C2080-H2080)/h</f>
        <v/>
      </c>
      <c r="J2080">
        <f>C2080/(ε_c1cd)</f>
        <v/>
      </c>
      <c r="K2080">
        <f>C2080/I2080</f>
        <v/>
      </c>
      <c r="L2080" s="131">
        <f>I2080/(ε_c1cd)</f>
        <v/>
      </c>
      <c r="M2080">
        <f>I2080*(K2080-Z_s1)</f>
        <v/>
      </c>
      <c r="N2080">
        <f>I2080*(K2080-Z_s2)</f>
        <v/>
      </c>
      <c r="O2080">
        <f>E_s*M2080</f>
        <v/>
      </c>
      <c r="P2080">
        <f>E_s*N2080</f>
        <v/>
      </c>
      <c r="Q2080">
        <f>O2080*A_s1</f>
        <v/>
      </c>
      <c r="R2080">
        <f>P2080*A_s2</f>
        <v/>
      </c>
      <c r="S2080">
        <f>Q2080*($K2080-Z_s1)</f>
        <v/>
      </c>
      <c r="T2080">
        <f>R2080*($K2080-Z_s2)</f>
        <v/>
      </c>
      <c r="U2080">
        <f>(INDIRECT("a_"&amp;U$2)/(U$2+1))*(($C2080^(U$2+1)-$H2080^(U$2+1))/(ε_c1cd^(U$2+1)))</f>
        <v/>
      </c>
      <c r="V2080">
        <f>(INDIRECT("a_"&amp;V$2)/(V$2+1))*(($C2080^(V$2+1)-$H2080^(V$2+1))/(ε_c1cd^(V$2+1)))</f>
        <v/>
      </c>
      <c r="W2080">
        <f>(INDIRECT("a_"&amp;W$2)/(W$2+1))*(($C2080^(W$2+1)-$H2080^(W$2+1))/(ε_c1cd^(W$2+1)))</f>
        <v/>
      </c>
      <c r="X2080">
        <f>(INDIRECT("a_"&amp;X$2)/(X$2+1))*(($C2080^(X$2+1)-$H2080^(X$2+1))/(ε_c1cd^(X$2+1)))</f>
        <v/>
      </c>
      <c r="Y2080">
        <f>(INDIRECT("a_"&amp;Y$2)/(Y$2+1))*(($C2080^(Y$2+1)-$H2080^(Y$2+1))/(ε_c1cd^(Y$2+1)))</f>
        <v/>
      </c>
      <c r="Z2080">
        <f>(INDIRECT("a_"&amp;Z$2)/(Z$2+2))*(($C2080^(Z$2+2)-$H2080^(Z$2+2))/(ε_c1cd^(Z$2+2)))</f>
        <v/>
      </c>
      <c r="AA2080">
        <f>(INDIRECT("a_"&amp;AA$2)/(AA$2+2))*(($C2080^(AA$2+2)-$H2080^(AA$2+2))/(ε_c1cd^(AA$2+2)))</f>
        <v/>
      </c>
      <c r="AB2080">
        <f>(INDIRECT("a_"&amp;AB$2)/(AB$2+2))*(($C2080^(AB$2+2)-$H2080^(AB$2+2))/(ε_c1cd^(AB$2+2)))</f>
        <v/>
      </c>
      <c r="AC2080">
        <f>(INDIRECT("a_"&amp;AC$2)/(AC$2+2))*(($C2080^(AC$2+2)-$H2080^(AC$2+2))/(ε_c1cd^(AC$2+2)))</f>
        <v/>
      </c>
      <c r="AD2080">
        <f>(INDIRECT("a_"&amp;AD$2)/(AD$2+2))*(($C2080^(AD$2+2)-$H2080^(AD$2+2))/(ε_c1cd^(AD$2+2)))</f>
        <v/>
      </c>
      <c r="AE2080" s="111">
        <f>(b*f_cd/L2080)*SUM(U2080:Y2080)+SUM(Q2080:R2080)</f>
        <v/>
      </c>
      <c r="AF2080" s="112">
        <f>AE2080*(K2080-y+e)</f>
        <v/>
      </c>
      <c r="AG2080" s="113">
        <f>(b*f_cd/(L2080^2))*SUM(Z2080:AD2080)+SUM(S2080:T2080)-AF2080</f>
        <v/>
      </c>
      <c r="AH2080" s="114">
        <f>AG2080&lt;0</f>
        <v/>
      </c>
      <c r="AI2080" s="115">
        <f>IF(A2080=1,FALSE,(AND(AQ2080,AH2080,NOT(AI2079))))</f>
        <v/>
      </c>
      <c r="AJ2080" s="116">
        <f>(b*f_cd/L2080)*(a_1/2*J2080^2+a_2/3*J2080^3+a_3/4*J2080^4+a_4/5*J2080^5+a_5/6*J2080^6)+SUM(Q2080:R2080)</f>
        <v/>
      </c>
      <c r="AK2080">
        <f>AJ2080*(K2080-y+e)</f>
        <v/>
      </c>
      <c r="AL2080" s="118">
        <f>(b*f_cd/(L2080^2))*(a_1/3*J2080^3+a_2/4*J2080^4+a_3/5*J2080^5+a_4/6*J2080^6+a_5/7*J2080^7)+SUM(S2080:T2080)-AK2080</f>
        <v/>
      </c>
      <c r="AM2080" s="114">
        <f>AL2080&gt;0</f>
        <v/>
      </c>
      <c r="AN2080" s="115">
        <f>IF(A2080=1,FALSE,(AND(AQ2080,AM2080,NOT(AN2079))))</f>
        <v/>
      </c>
      <c r="AO2080">
        <f>IF(D2080=1,AND(AH2080,NOT(AI2080)),AND(AM2080,NOT(AN2080)))</f>
        <v/>
      </c>
      <c r="AP2080" s="119">
        <f>IF(D2080=1,AI2080,AN2080)</f>
        <v/>
      </c>
      <c r="AQ2080" s="125">
        <f>ABS(E2080)&lt;$AQ$2</f>
        <v/>
      </c>
      <c r="AS2080">
        <f>IF(AP2080,MAX(AS$3:AS2078)+1,"")</f>
        <v/>
      </c>
    </row>
    <row r="2081">
      <c r="A2081" t="n">
        <v>1991</v>
      </c>
      <c r="B2081" s="131">
        <f>IF(A2081=1,0,IF(AP2081,0.1*ε_cu1cd,0))</f>
        <v/>
      </c>
      <c r="C2081" s="131">
        <f>IF(A2081=1,0.1*ε_cu1cd,C2080+B2080)</f>
        <v/>
      </c>
      <c r="D2081" s="113">
        <f>IF('Нормальний переріз'!$D$68&gt;0,1,2)</f>
        <v/>
      </c>
      <c r="E2081" s="144">
        <f>IF(D2081=1,F2081,G2081)</f>
        <v/>
      </c>
      <c r="F2081" s="124">
        <f>IF(AI2080,0.11*ε_cu1cd,IF(AH2080,F2080*0.01,F2080))</f>
        <v/>
      </c>
      <c r="G2081" s="124">
        <f>IF(AP2080,-0.1*ε_cu1cd,IF(AM2080,G2080*0.01,G2080))</f>
        <v/>
      </c>
      <c r="H2081" s="113">
        <f>IF(A2081=1,E2081,IF(AO2080,H2080-E2080+E2081,IF(AP2080,0.8*H2080,H2080+E2081)))</f>
        <v/>
      </c>
      <c r="I2081" s="169">
        <f>(C2081-H2081)/h</f>
        <v/>
      </c>
      <c r="J2081">
        <f>C2081/(ε_c1cd)</f>
        <v/>
      </c>
      <c r="K2081">
        <f>C2081/I2081</f>
        <v/>
      </c>
      <c r="L2081" s="131">
        <f>I2081/(ε_c1cd)</f>
        <v/>
      </c>
      <c r="M2081">
        <f>I2081*(K2081-Z_s1)</f>
        <v/>
      </c>
      <c r="N2081">
        <f>I2081*(K2081-Z_s2)</f>
        <v/>
      </c>
      <c r="O2081">
        <f>E_s*M2081</f>
        <v/>
      </c>
      <c r="P2081">
        <f>E_s*N2081</f>
        <v/>
      </c>
      <c r="Q2081">
        <f>O2081*A_s1</f>
        <v/>
      </c>
      <c r="R2081">
        <f>P2081*A_s2</f>
        <v/>
      </c>
      <c r="S2081">
        <f>Q2081*($K2081-Z_s1)</f>
        <v/>
      </c>
      <c r="T2081">
        <f>R2081*($K2081-Z_s2)</f>
        <v/>
      </c>
      <c r="U2081">
        <f>(INDIRECT("a_"&amp;U$2)/(U$2+1))*(($C2081^(U$2+1)-$H2081^(U$2+1))/(ε_c1cd^(U$2+1)))</f>
        <v/>
      </c>
      <c r="V2081">
        <f>(INDIRECT("a_"&amp;V$2)/(V$2+1))*(($C2081^(V$2+1)-$H2081^(V$2+1))/(ε_c1cd^(V$2+1)))</f>
        <v/>
      </c>
      <c r="W2081">
        <f>(INDIRECT("a_"&amp;W$2)/(W$2+1))*(($C2081^(W$2+1)-$H2081^(W$2+1))/(ε_c1cd^(W$2+1)))</f>
        <v/>
      </c>
      <c r="X2081">
        <f>(INDIRECT("a_"&amp;X$2)/(X$2+1))*(($C2081^(X$2+1)-$H2081^(X$2+1))/(ε_c1cd^(X$2+1)))</f>
        <v/>
      </c>
      <c r="Y2081">
        <f>(INDIRECT("a_"&amp;Y$2)/(Y$2+1))*(($C2081^(Y$2+1)-$H2081^(Y$2+1))/(ε_c1cd^(Y$2+1)))</f>
        <v/>
      </c>
      <c r="Z2081">
        <f>(INDIRECT("a_"&amp;Z$2)/(Z$2+2))*(($C2081^(Z$2+2)-$H2081^(Z$2+2))/(ε_c1cd^(Z$2+2)))</f>
        <v/>
      </c>
      <c r="AA2081">
        <f>(INDIRECT("a_"&amp;AA$2)/(AA$2+2))*(($C2081^(AA$2+2)-$H2081^(AA$2+2))/(ε_c1cd^(AA$2+2)))</f>
        <v/>
      </c>
      <c r="AB2081">
        <f>(INDIRECT("a_"&amp;AB$2)/(AB$2+2))*(($C2081^(AB$2+2)-$H2081^(AB$2+2))/(ε_c1cd^(AB$2+2)))</f>
        <v/>
      </c>
      <c r="AC2081">
        <f>(INDIRECT("a_"&amp;AC$2)/(AC$2+2))*(($C2081^(AC$2+2)-$H2081^(AC$2+2))/(ε_c1cd^(AC$2+2)))</f>
        <v/>
      </c>
      <c r="AD2081">
        <f>(INDIRECT("a_"&amp;AD$2)/(AD$2+2))*(($C2081^(AD$2+2)-$H2081^(AD$2+2))/(ε_c1cd^(AD$2+2)))</f>
        <v/>
      </c>
      <c r="AE2081" s="111">
        <f>(b*f_cd/L2081)*SUM(U2081:Y2081)+SUM(Q2081:R2081)</f>
        <v/>
      </c>
      <c r="AF2081" s="112">
        <f>AE2081*(K2081-y+e)</f>
        <v/>
      </c>
      <c r="AG2081" s="113">
        <f>(b*f_cd/(L2081^2))*SUM(Z2081:AD2081)+SUM(S2081:T2081)-AF2081</f>
        <v/>
      </c>
      <c r="AH2081" s="114">
        <f>AG2081&lt;0</f>
        <v/>
      </c>
      <c r="AI2081" s="115">
        <f>IF(A2081=1,FALSE,(AND(AQ2081,AH2081,NOT(AI2080))))</f>
        <v/>
      </c>
      <c r="AJ2081" s="116">
        <f>(b*f_cd/L2081)*(a_1/2*J2081^2+a_2/3*J2081^3+a_3/4*J2081^4+a_4/5*J2081^5+a_5/6*J2081^6)+SUM(Q2081:R2081)</f>
        <v/>
      </c>
      <c r="AK2081">
        <f>AJ2081*(K2081-y+e)</f>
        <v/>
      </c>
      <c r="AL2081" s="118">
        <f>(b*f_cd/(L2081^2))*(a_1/3*J2081^3+a_2/4*J2081^4+a_3/5*J2081^5+a_4/6*J2081^6+a_5/7*J2081^7)+SUM(S2081:T2081)-AK2081</f>
        <v/>
      </c>
      <c r="AM2081" s="114">
        <f>AL2081&gt;0</f>
        <v/>
      </c>
      <c r="AN2081" s="115">
        <f>IF(A2081=1,FALSE,(AND(AQ2081,AM2081,NOT(AN2080))))</f>
        <v/>
      </c>
      <c r="AO2081">
        <f>IF(D2081=1,AND(AH2081,NOT(AI2081)),AND(AM2081,NOT(AN2081)))</f>
        <v/>
      </c>
      <c r="AP2081" s="119">
        <f>IF(D2081=1,AI2081,AN2081)</f>
        <v/>
      </c>
      <c r="AQ2081" s="125">
        <f>ABS(E2081)&lt;$AQ$2</f>
        <v/>
      </c>
      <c r="AS2081">
        <f>IF(AP2081,MAX(AS$3:AS2079)+1,"")</f>
        <v/>
      </c>
    </row>
    <row r="2082">
      <c r="A2082" t="n">
        <v>1992</v>
      </c>
      <c r="B2082" s="131">
        <f>IF(A2082=1,0,IF(AP2082,0.1*ε_cu1cd,0))</f>
        <v/>
      </c>
      <c r="C2082" s="131">
        <f>IF(A2082=1,0.1*ε_cu1cd,C2081+B2081)</f>
        <v/>
      </c>
      <c r="D2082" s="113">
        <f>IF('Нормальний переріз'!$D$68&gt;0,1,2)</f>
        <v/>
      </c>
      <c r="E2082" s="144">
        <f>IF(D2082=1,F2082,G2082)</f>
        <v/>
      </c>
      <c r="F2082" s="124">
        <f>IF(AI2081,0.11*ε_cu1cd,IF(AH2081,F2081*0.01,F2081))</f>
        <v/>
      </c>
      <c r="G2082" s="124">
        <f>IF(AP2081,-0.1*ε_cu1cd,IF(AM2081,G2081*0.01,G2081))</f>
        <v/>
      </c>
      <c r="H2082" s="113">
        <f>IF(A2082=1,E2082,IF(AO2081,H2081-E2081+E2082,IF(AP2081,0.8*H2081,H2081+E2082)))</f>
        <v/>
      </c>
      <c r="I2082" s="169">
        <f>(C2082-H2082)/h</f>
        <v/>
      </c>
      <c r="J2082">
        <f>C2082/(ε_c1cd)</f>
        <v/>
      </c>
      <c r="K2082">
        <f>C2082/I2082</f>
        <v/>
      </c>
      <c r="L2082" s="131">
        <f>I2082/(ε_c1cd)</f>
        <v/>
      </c>
      <c r="M2082">
        <f>I2082*(K2082-Z_s1)</f>
        <v/>
      </c>
      <c r="N2082">
        <f>I2082*(K2082-Z_s2)</f>
        <v/>
      </c>
      <c r="O2082">
        <f>E_s*M2082</f>
        <v/>
      </c>
      <c r="P2082">
        <f>E_s*N2082</f>
        <v/>
      </c>
      <c r="Q2082">
        <f>O2082*A_s1</f>
        <v/>
      </c>
      <c r="R2082">
        <f>P2082*A_s2</f>
        <v/>
      </c>
      <c r="S2082">
        <f>Q2082*($K2082-Z_s1)</f>
        <v/>
      </c>
      <c r="T2082">
        <f>R2082*($K2082-Z_s2)</f>
        <v/>
      </c>
      <c r="U2082">
        <f>(INDIRECT("a_"&amp;U$2)/(U$2+1))*(($C2082^(U$2+1)-$H2082^(U$2+1))/(ε_c1cd^(U$2+1)))</f>
        <v/>
      </c>
      <c r="V2082">
        <f>(INDIRECT("a_"&amp;V$2)/(V$2+1))*(($C2082^(V$2+1)-$H2082^(V$2+1))/(ε_c1cd^(V$2+1)))</f>
        <v/>
      </c>
      <c r="W2082">
        <f>(INDIRECT("a_"&amp;W$2)/(W$2+1))*(($C2082^(W$2+1)-$H2082^(W$2+1))/(ε_c1cd^(W$2+1)))</f>
        <v/>
      </c>
      <c r="X2082">
        <f>(INDIRECT("a_"&amp;X$2)/(X$2+1))*(($C2082^(X$2+1)-$H2082^(X$2+1))/(ε_c1cd^(X$2+1)))</f>
        <v/>
      </c>
      <c r="Y2082">
        <f>(INDIRECT("a_"&amp;Y$2)/(Y$2+1))*(($C2082^(Y$2+1)-$H2082^(Y$2+1))/(ε_c1cd^(Y$2+1)))</f>
        <v/>
      </c>
      <c r="Z2082">
        <f>(INDIRECT("a_"&amp;Z$2)/(Z$2+2))*(($C2082^(Z$2+2)-$H2082^(Z$2+2))/(ε_c1cd^(Z$2+2)))</f>
        <v/>
      </c>
      <c r="AA2082">
        <f>(INDIRECT("a_"&amp;AA$2)/(AA$2+2))*(($C2082^(AA$2+2)-$H2082^(AA$2+2))/(ε_c1cd^(AA$2+2)))</f>
        <v/>
      </c>
      <c r="AB2082">
        <f>(INDIRECT("a_"&amp;AB$2)/(AB$2+2))*(($C2082^(AB$2+2)-$H2082^(AB$2+2))/(ε_c1cd^(AB$2+2)))</f>
        <v/>
      </c>
      <c r="AC2082">
        <f>(INDIRECT("a_"&amp;AC$2)/(AC$2+2))*(($C2082^(AC$2+2)-$H2082^(AC$2+2))/(ε_c1cd^(AC$2+2)))</f>
        <v/>
      </c>
      <c r="AD2082">
        <f>(INDIRECT("a_"&amp;AD$2)/(AD$2+2))*(($C2082^(AD$2+2)-$H2082^(AD$2+2))/(ε_c1cd^(AD$2+2)))</f>
        <v/>
      </c>
      <c r="AE2082" s="111">
        <f>(b*f_cd/L2082)*SUM(U2082:Y2082)+SUM(Q2082:R2082)</f>
        <v/>
      </c>
      <c r="AF2082" s="112">
        <f>AE2082*(K2082-y+e)</f>
        <v/>
      </c>
      <c r="AG2082" s="113">
        <f>(b*f_cd/(L2082^2))*SUM(Z2082:AD2082)+SUM(S2082:T2082)-AF2082</f>
        <v/>
      </c>
      <c r="AH2082" s="114">
        <f>AG2082&lt;0</f>
        <v/>
      </c>
      <c r="AI2082" s="115">
        <f>IF(A2082=1,FALSE,(AND(AQ2082,AH2082,NOT(AI2081))))</f>
        <v/>
      </c>
      <c r="AJ2082" s="116">
        <f>(b*f_cd/L2082)*(a_1/2*J2082^2+a_2/3*J2082^3+a_3/4*J2082^4+a_4/5*J2082^5+a_5/6*J2082^6)+SUM(Q2082:R2082)</f>
        <v/>
      </c>
      <c r="AK2082">
        <f>AJ2082*(K2082-y+e)</f>
        <v/>
      </c>
      <c r="AL2082" s="118">
        <f>(b*f_cd/(L2082^2))*(a_1/3*J2082^3+a_2/4*J2082^4+a_3/5*J2082^5+a_4/6*J2082^6+a_5/7*J2082^7)+SUM(S2082:T2082)-AK2082</f>
        <v/>
      </c>
      <c r="AM2082" s="114">
        <f>AL2082&gt;0</f>
        <v/>
      </c>
      <c r="AN2082" s="115">
        <f>IF(A2082=1,FALSE,(AND(AQ2082,AM2082,NOT(AN2081))))</f>
        <v/>
      </c>
      <c r="AO2082">
        <f>IF(D2082=1,AND(AH2082,NOT(AI2082)),AND(AM2082,NOT(AN2082)))</f>
        <v/>
      </c>
      <c r="AP2082" s="119">
        <f>IF(D2082=1,AI2082,AN2082)</f>
        <v/>
      </c>
      <c r="AQ2082" s="125">
        <f>ABS(E2082)&lt;$AQ$2</f>
        <v/>
      </c>
      <c r="AS2082">
        <f>IF(AP2082,MAX(AS$3:AS2080)+1,"")</f>
        <v/>
      </c>
    </row>
    <row r="2083">
      <c r="A2083" t="n">
        <v>1993</v>
      </c>
      <c r="B2083" s="131">
        <f>IF(A2083=1,0,IF(AP2083,0.1*ε_cu1cd,0))</f>
        <v/>
      </c>
      <c r="C2083" s="131">
        <f>IF(A2083=1,0.1*ε_cu1cd,C2082+B2082)</f>
        <v/>
      </c>
      <c r="D2083" s="113">
        <f>IF('Нормальний переріз'!$D$68&gt;0,1,2)</f>
        <v/>
      </c>
      <c r="E2083" s="144">
        <f>IF(D2083=1,F2083,G2083)</f>
        <v/>
      </c>
      <c r="F2083" s="124">
        <f>IF(AI2082,0.11*ε_cu1cd,IF(AH2082,F2082*0.01,F2082))</f>
        <v/>
      </c>
      <c r="G2083" s="124">
        <f>IF(AP2082,-0.1*ε_cu1cd,IF(AM2082,G2082*0.01,G2082))</f>
        <v/>
      </c>
      <c r="H2083" s="113">
        <f>IF(A2083=1,E2083,IF(AO2082,H2082-E2082+E2083,IF(AP2082,0.8*H2082,H2082+E2083)))</f>
        <v/>
      </c>
      <c r="I2083" s="169">
        <f>(C2083-H2083)/h</f>
        <v/>
      </c>
      <c r="J2083">
        <f>C2083/(ε_c1cd)</f>
        <v/>
      </c>
      <c r="K2083">
        <f>C2083/I2083</f>
        <v/>
      </c>
      <c r="L2083" s="131">
        <f>I2083/(ε_c1cd)</f>
        <v/>
      </c>
      <c r="M2083">
        <f>I2083*(K2083-Z_s1)</f>
        <v/>
      </c>
      <c r="N2083">
        <f>I2083*(K2083-Z_s2)</f>
        <v/>
      </c>
      <c r="O2083">
        <f>E_s*M2083</f>
        <v/>
      </c>
      <c r="P2083">
        <f>E_s*N2083</f>
        <v/>
      </c>
      <c r="Q2083">
        <f>O2083*A_s1</f>
        <v/>
      </c>
      <c r="R2083">
        <f>P2083*A_s2</f>
        <v/>
      </c>
      <c r="S2083">
        <f>Q2083*($K2083-Z_s1)</f>
        <v/>
      </c>
      <c r="T2083">
        <f>R2083*($K2083-Z_s2)</f>
        <v/>
      </c>
      <c r="U2083">
        <f>(INDIRECT("a_"&amp;U$2)/(U$2+1))*(($C2083^(U$2+1)-$H2083^(U$2+1))/(ε_c1cd^(U$2+1)))</f>
        <v/>
      </c>
      <c r="V2083">
        <f>(INDIRECT("a_"&amp;V$2)/(V$2+1))*(($C2083^(V$2+1)-$H2083^(V$2+1))/(ε_c1cd^(V$2+1)))</f>
        <v/>
      </c>
      <c r="W2083">
        <f>(INDIRECT("a_"&amp;W$2)/(W$2+1))*(($C2083^(W$2+1)-$H2083^(W$2+1))/(ε_c1cd^(W$2+1)))</f>
        <v/>
      </c>
      <c r="X2083">
        <f>(INDIRECT("a_"&amp;X$2)/(X$2+1))*(($C2083^(X$2+1)-$H2083^(X$2+1))/(ε_c1cd^(X$2+1)))</f>
        <v/>
      </c>
      <c r="Y2083">
        <f>(INDIRECT("a_"&amp;Y$2)/(Y$2+1))*(($C2083^(Y$2+1)-$H2083^(Y$2+1))/(ε_c1cd^(Y$2+1)))</f>
        <v/>
      </c>
      <c r="Z2083">
        <f>(INDIRECT("a_"&amp;Z$2)/(Z$2+2))*(($C2083^(Z$2+2)-$H2083^(Z$2+2))/(ε_c1cd^(Z$2+2)))</f>
        <v/>
      </c>
      <c r="AA2083">
        <f>(INDIRECT("a_"&amp;AA$2)/(AA$2+2))*(($C2083^(AA$2+2)-$H2083^(AA$2+2))/(ε_c1cd^(AA$2+2)))</f>
        <v/>
      </c>
      <c r="AB2083">
        <f>(INDIRECT("a_"&amp;AB$2)/(AB$2+2))*(($C2083^(AB$2+2)-$H2083^(AB$2+2))/(ε_c1cd^(AB$2+2)))</f>
        <v/>
      </c>
      <c r="AC2083">
        <f>(INDIRECT("a_"&amp;AC$2)/(AC$2+2))*(($C2083^(AC$2+2)-$H2083^(AC$2+2))/(ε_c1cd^(AC$2+2)))</f>
        <v/>
      </c>
      <c r="AD2083">
        <f>(INDIRECT("a_"&amp;AD$2)/(AD$2+2))*(($C2083^(AD$2+2)-$H2083^(AD$2+2))/(ε_c1cd^(AD$2+2)))</f>
        <v/>
      </c>
      <c r="AE2083" s="111">
        <f>(b*f_cd/L2083)*SUM(U2083:Y2083)+SUM(Q2083:R2083)</f>
        <v/>
      </c>
      <c r="AF2083" s="112">
        <f>AE2083*(K2083-y+e)</f>
        <v/>
      </c>
      <c r="AG2083" s="113">
        <f>(b*f_cd/(L2083^2))*SUM(Z2083:AD2083)+SUM(S2083:T2083)-AF2083</f>
        <v/>
      </c>
      <c r="AH2083" s="114">
        <f>AG2083&lt;0</f>
        <v/>
      </c>
      <c r="AI2083" s="115">
        <f>IF(A2083=1,FALSE,(AND(AQ2083,AH2083,NOT(AI2082))))</f>
        <v/>
      </c>
      <c r="AJ2083" s="116">
        <f>(b*f_cd/L2083)*(a_1/2*J2083^2+a_2/3*J2083^3+a_3/4*J2083^4+a_4/5*J2083^5+a_5/6*J2083^6)+SUM(Q2083:R2083)</f>
        <v/>
      </c>
      <c r="AK2083">
        <f>AJ2083*(K2083-y+e)</f>
        <v/>
      </c>
      <c r="AL2083" s="118">
        <f>(b*f_cd/(L2083^2))*(a_1/3*J2083^3+a_2/4*J2083^4+a_3/5*J2083^5+a_4/6*J2083^6+a_5/7*J2083^7)+SUM(S2083:T2083)-AK2083</f>
        <v/>
      </c>
      <c r="AM2083" s="114">
        <f>AL2083&gt;0</f>
        <v/>
      </c>
      <c r="AN2083" s="115">
        <f>IF(A2083=1,FALSE,(AND(AQ2083,AM2083,NOT(AN2082))))</f>
        <v/>
      </c>
      <c r="AO2083">
        <f>IF(D2083=1,AND(AH2083,NOT(AI2083)),AND(AM2083,NOT(AN2083)))</f>
        <v/>
      </c>
      <c r="AP2083" s="119">
        <f>IF(D2083=1,AI2083,AN2083)</f>
        <v/>
      </c>
      <c r="AQ2083" s="125">
        <f>ABS(E2083)&lt;$AQ$2</f>
        <v/>
      </c>
      <c r="AS2083">
        <f>IF(AP2083,MAX(AS$3:AS2081)+1,"")</f>
        <v/>
      </c>
    </row>
    <row r="2084">
      <c r="A2084" t="n">
        <v>1994</v>
      </c>
      <c r="B2084" s="131">
        <f>IF(A2084=1,0,IF(AP2084,0.1*ε_cu1cd,0))</f>
        <v/>
      </c>
      <c r="C2084" s="131">
        <f>IF(A2084=1,0.1*ε_cu1cd,C2083+B2083)</f>
        <v/>
      </c>
      <c r="D2084" s="113">
        <f>IF('Нормальний переріз'!$D$68&gt;0,1,2)</f>
        <v/>
      </c>
      <c r="E2084" s="144">
        <f>IF(D2084=1,F2084,G2084)</f>
        <v/>
      </c>
      <c r="F2084" s="124">
        <f>IF(AI2083,0.11*ε_cu1cd,IF(AH2083,F2083*0.01,F2083))</f>
        <v/>
      </c>
      <c r="G2084" s="124">
        <f>IF(AP2083,-0.1*ε_cu1cd,IF(AM2083,G2083*0.01,G2083))</f>
        <v/>
      </c>
      <c r="H2084" s="113">
        <f>IF(A2084=1,E2084,IF(AO2083,H2083-E2083+E2084,IF(AP2083,0.8*H2083,H2083+E2084)))</f>
        <v/>
      </c>
      <c r="I2084" s="169">
        <f>(C2084-H2084)/h</f>
        <v/>
      </c>
      <c r="J2084">
        <f>C2084/(ε_c1cd)</f>
        <v/>
      </c>
      <c r="K2084">
        <f>C2084/I2084</f>
        <v/>
      </c>
      <c r="L2084" s="131">
        <f>I2084/(ε_c1cd)</f>
        <v/>
      </c>
      <c r="M2084">
        <f>I2084*(K2084-Z_s1)</f>
        <v/>
      </c>
      <c r="N2084">
        <f>I2084*(K2084-Z_s2)</f>
        <v/>
      </c>
      <c r="O2084">
        <f>E_s*M2084</f>
        <v/>
      </c>
      <c r="P2084">
        <f>E_s*N2084</f>
        <v/>
      </c>
      <c r="Q2084">
        <f>O2084*A_s1</f>
        <v/>
      </c>
      <c r="R2084">
        <f>P2084*A_s2</f>
        <v/>
      </c>
      <c r="S2084">
        <f>Q2084*($K2084-Z_s1)</f>
        <v/>
      </c>
      <c r="T2084">
        <f>R2084*($K2084-Z_s2)</f>
        <v/>
      </c>
      <c r="U2084">
        <f>(INDIRECT("a_"&amp;U$2)/(U$2+1))*(($C2084^(U$2+1)-$H2084^(U$2+1))/(ε_c1cd^(U$2+1)))</f>
        <v/>
      </c>
      <c r="V2084">
        <f>(INDIRECT("a_"&amp;V$2)/(V$2+1))*(($C2084^(V$2+1)-$H2084^(V$2+1))/(ε_c1cd^(V$2+1)))</f>
        <v/>
      </c>
      <c r="W2084">
        <f>(INDIRECT("a_"&amp;W$2)/(W$2+1))*(($C2084^(W$2+1)-$H2084^(W$2+1))/(ε_c1cd^(W$2+1)))</f>
        <v/>
      </c>
      <c r="X2084">
        <f>(INDIRECT("a_"&amp;X$2)/(X$2+1))*(($C2084^(X$2+1)-$H2084^(X$2+1))/(ε_c1cd^(X$2+1)))</f>
        <v/>
      </c>
      <c r="Y2084">
        <f>(INDIRECT("a_"&amp;Y$2)/(Y$2+1))*(($C2084^(Y$2+1)-$H2084^(Y$2+1))/(ε_c1cd^(Y$2+1)))</f>
        <v/>
      </c>
      <c r="Z2084">
        <f>(INDIRECT("a_"&amp;Z$2)/(Z$2+2))*(($C2084^(Z$2+2)-$H2084^(Z$2+2))/(ε_c1cd^(Z$2+2)))</f>
        <v/>
      </c>
      <c r="AA2084">
        <f>(INDIRECT("a_"&amp;AA$2)/(AA$2+2))*(($C2084^(AA$2+2)-$H2084^(AA$2+2))/(ε_c1cd^(AA$2+2)))</f>
        <v/>
      </c>
      <c r="AB2084">
        <f>(INDIRECT("a_"&amp;AB$2)/(AB$2+2))*(($C2084^(AB$2+2)-$H2084^(AB$2+2))/(ε_c1cd^(AB$2+2)))</f>
        <v/>
      </c>
      <c r="AC2084">
        <f>(INDIRECT("a_"&amp;AC$2)/(AC$2+2))*(($C2084^(AC$2+2)-$H2084^(AC$2+2))/(ε_c1cd^(AC$2+2)))</f>
        <v/>
      </c>
      <c r="AD2084">
        <f>(INDIRECT("a_"&amp;AD$2)/(AD$2+2))*(($C2084^(AD$2+2)-$H2084^(AD$2+2))/(ε_c1cd^(AD$2+2)))</f>
        <v/>
      </c>
      <c r="AE2084" s="111">
        <f>(b*f_cd/L2084)*SUM(U2084:Y2084)+SUM(Q2084:R2084)</f>
        <v/>
      </c>
      <c r="AF2084" s="112">
        <f>AE2084*(K2084-y+e)</f>
        <v/>
      </c>
      <c r="AG2084" s="113">
        <f>(b*f_cd/(L2084^2))*SUM(Z2084:AD2084)+SUM(S2084:T2084)-AF2084</f>
        <v/>
      </c>
      <c r="AH2084" s="114">
        <f>AG2084&lt;0</f>
        <v/>
      </c>
      <c r="AI2084" s="115">
        <f>IF(A2084=1,FALSE,(AND(AQ2084,AH2084,NOT(AI2083))))</f>
        <v/>
      </c>
      <c r="AJ2084" s="116">
        <f>(b*f_cd/L2084)*(a_1/2*J2084^2+a_2/3*J2084^3+a_3/4*J2084^4+a_4/5*J2084^5+a_5/6*J2084^6)+SUM(Q2084:R2084)</f>
        <v/>
      </c>
      <c r="AK2084">
        <f>AJ2084*(K2084-y+e)</f>
        <v/>
      </c>
      <c r="AL2084" s="118">
        <f>(b*f_cd/(L2084^2))*(a_1/3*J2084^3+a_2/4*J2084^4+a_3/5*J2084^5+a_4/6*J2084^6+a_5/7*J2084^7)+SUM(S2084:T2084)-AK2084</f>
        <v/>
      </c>
      <c r="AM2084" s="114">
        <f>AL2084&gt;0</f>
        <v/>
      </c>
      <c r="AN2084" s="115">
        <f>IF(A2084=1,FALSE,(AND(AQ2084,AM2084,NOT(AN2083))))</f>
        <v/>
      </c>
      <c r="AO2084">
        <f>IF(D2084=1,AND(AH2084,NOT(AI2084)),AND(AM2084,NOT(AN2084)))</f>
        <v/>
      </c>
      <c r="AP2084" s="119">
        <f>IF(D2084=1,AI2084,AN2084)</f>
        <v/>
      </c>
      <c r="AQ2084" s="125">
        <f>ABS(E2084)&lt;$AQ$2</f>
        <v/>
      </c>
      <c r="AS2084">
        <f>IF(AP2084,MAX(AS$3:AS2082)+1,"")</f>
        <v/>
      </c>
    </row>
    <row r="2085">
      <c r="A2085" t="n">
        <v>1995</v>
      </c>
      <c r="B2085" s="131">
        <f>IF(A2085=1,0,IF(AP2085,0.1*ε_cu1cd,0))</f>
        <v/>
      </c>
      <c r="C2085" s="131">
        <f>IF(A2085=1,0.1*ε_cu1cd,C2084+B2084)</f>
        <v/>
      </c>
      <c r="D2085" s="113">
        <f>IF('Нормальний переріз'!$D$68&gt;0,1,2)</f>
        <v/>
      </c>
      <c r="E2085" s="144">
        <f>IF(D2085=1,F2085,G2085)</f>
        <v/>
      </c>
      <c r="F2085" s="124">
        <f>IF(AI2084,0.11*ε_cu1cd,IF(AH2084,F2084*0.01,F2084))</f>
        <v/>
      </c>
      <c r="G2085" s="124">
        <f>IF(AP2084,-0.1*ε_cu1cd,IF(AM2084,G2084*0.01,G2084))</f>
        <v/>
      </c>
      <c r="H2085" s="113">
        <f>IF(A2085=1,E2085,IF(AO2084,H2084-E2084+E2085,IF(AP2084,0.8*H2084,H2084+E2085)))</f>
        <v/>
      </c>
      <c r="I2085" s="169">
        <f>(C2085-H2085)/h</f>
        <v/>
      </c>
      <c r="J2085">
        <f>C2085/(ε_c1cd)</f>
        <v/>
      </c>
      <c r="K2085">
        <f>C2085/I2085</f>
        <v/>
      </c>
      <c r="L2085" s="131">
        <f>I2085/(ε_c1cd)</f>
        <v/>
      </c>
      <c r="M2085">
        <f>I2085*(K2085-Z_s1)</f>
        <v/>
      </c>
      <c r="N2085">
        <f>I2085*(K2085-Z_s2)</f>
        <v/>
      </c>
      <c r="O2085">
        <f>E_s*M2085</f>
        <v/>
      </c>
      <c r="P2085">
        <f>E_s*N2085</f>
        <v/>
      </c>
      <c r="Q2085">
        <f>O2085*A_s1</f>
        <v/>
      </c>
      <c r="R2085">
        <f>P2085*A_s2</f>
        <v/>
      </c>
      <c r="S2085">
        <f>Q2085*($K2085-Z_s1)</f>
        <v/>
      </c>
      <c r="T2085">
        <f>R2085*($K2085-Z_s2)</f>
        <v/>
      </c>
      <c r="U2085">
        <f>(INDIRECT("a_"&amp;U$2)/(U$2+1))*(($C2085^(U$2+1)-$H2085^(U$2+1))/(ε_c1cd^(U$2+1)))</f>
        <v/>
      </c>
      <c r="V2085">
        <f>(INDIRECT("a_"&amp;V$2)/(V$2+1))*(($C2085^(V$2+1)-$H2085^(V$2+1))/(ε_c1cd^(V$2+1)))</f>
        <v/>
      </c>
      <c r="W2085">
        <f>(INDIRECT("a_"&amp;W$2)/(W$2+1))*(($C2085^(W$2+1)-$H2085^(W$2+1))/(ε_c1cd^(W$2+1)))</f>
        <v/>
      </c>
      <c r="X2085">
        <f>(INDIRECT("a_"&amp;X$2)/(X$2+1))*(($C2085^(X$2+1)-$H2085^(X$2+1))/(ε_c1cd^(X$2+1)))</f>
        <v/>
      </c>
      <c r="Y2085">
        <f>(INDIRECT("a_"&amp;Y$2)/(Y$2+1))*(($C2085^(Y$2+1)-$H2085^(Y$2+1))/(ε_c1cd^(Y$2+1)))</f>
        <v/>
      </c>
      <c r="Z2085">
        <f>(INDIRECT("a_"&amp;Z$2)/(Z$2+2))*(($C2085^(Z$2+2)-$H2085^(Z$2+2))/(ε_c1cd^(Z$2+2)))</f>
        <v/>
      </c>
      <c r="AA2085">
        <f>(INDIRECT("a_"&amp;AA$2)/(AA$2+2))*(($C2085^(AA$2+2)-$H2085^(AA$2+2))/(ε_c1cd^(AA$2+2)))</f>
        <v/>
      </c>
      <c r="AB2085">
        <f>(INDIRECT("a_"&amp;AB$2)/(AB$2+2))*(($C2085^(AB$2+2)-$H2085^(AB$2+2))/(ε_c1cd^(AB$2+2)))</f>
        <v/>
      </c>
      <c r="AC2085">
        <f>(INDIRECT("a_"&amp;AC$2)/(AC$2+2))*(($C2085^(AC$2+2)-$H2085^(AC$2+2))/(ε_c1cd^(AC$2+2)))</f>
        <v/>
      </c>
      <c r="AD2085">
        <f>(INDIRECT("a_"&amp;AD$2)/(AD$2+2))*(($C2085^(AD$2+2)-$H2085^(AD$2+2))/(ε_c1cd^(AD$2+2)))</f>
        <v/>
      </c>
      <c r="AE2085" s="111">
        <f>(b*f_cd/L2085)*SUM(U2085:Y2085)+SUM(Q2085:R2085)</f>
        <v/>
      </c>
      <c r="AF2085" s="112">
        <f>AE2085*(K2085-y+e)</f>
        <v/>
      </c>
      <c r="AG2085" s="113">
        <f>(b*f_cd/(L2085^2))*SUM(Z2085:AD2085)+SUM(S2085:T2085)-AF2085</f>
        <v/>
      </c>
      <c r="AH2085" s="114">
        <f>AG2085&lt;0</f>
        <v/>
      </c>
      <c r="AI2085" s="115">
        <f>IF(A2085=1,FALSE,(AND(AQ2085,AH2085,NOT(AI2084))))</f>
        <v/>
      </c>
      <c r="AJ2085" s="116">
        <f>(b*f_cd/L2085)*(a_1/2*J2085^2+a_2/3*J2085^3+a_3/4*J2085^4+a_4/5*J2085^5+a_5/6*J2085^6)+SUM(Q2085:R2085)</f>
        <v/>
      </c>
      <c r="AK2085">
        <f>AJ2085*(K2085-y+e)</f>
        <v/>
      </c>
      <c r="AL2085" s="118">
        <f>(b*f_cd/(L2085^2))*(a_1/3*J2085^3+a_2/4*J2085^4+a_3/5*J2085^5+a_4/6*J2085^6+a_5/7*J2085^7)+SUM(S2085:T2085)-AK2085</f>
        <v/>
      </c>
      <c r="AM2085" s="114">
        <f>AL2085&gt;0</f>
        <v/>
      </c>
      <c r="AN2085" s="115">
        <f>IF(A2085=1,FALSE,(AND(AQ2085,AM2085,NOT(AN2084))))</f>
        <v/>
      </c>
      <c r="AO2085">
        <f>IF(D2085=1,AND(AH2085,NOT(AI2085)),AND(AM2085,NOT(AN2085)))</f>
        <v/>
      </c>
      <c r="AP2085" s="119">
        <f>IF(D2085=1,AI2085,AN2085)</f>
        <v/>
      </c>
      <c r="AQ2085" s="125">
        <f>ABS(E2085)&lt;$AQ$2</f>
        <v/>
      </c>
      <c r="AS2085">
        <f>IF(AP2085,MAX(AS$3:AS2083)+1,"")</f>
        <v/>
      </c>
    </row>
    <row r="2086">
      <c r="A2086" t="n">
        <v>1996</v>
      </c>
      <c r="B2086" s="131">
        <f>IF(A2086=1,0,IF(AP2086,0.1*ε_cu1cd,0))</f>
        <v/>
      </c>
      <c r="C2086" s="131">
        <f>IF(A2086=1,0.1*ε_cu1cd,C2085+B2085)</f>
        <v/>
      </c>
      <c r="D2086" s="113">
        <f>IF('Нормальний переріз'!$D$68&gt;0,1,2)</f>
        <v/>
      </c>
      <c r="E2086" s="144">
        <f>IF(D2086=1,F2086,G2086)</f>
        <v/>
      </c>
      <c r="F2086" s="124">
        <f>IF(AI2085,0.11*ε_cu1cd,IF(AH2085,F2085*0.01,F2085))</f>
        <v/>
      </c>
      <c r="G2086" s="124">
        <f>IF(AP2085,-0.1*ε_cu1cd,IF(AM2085,G2085*0.01,G2085))</f>
        <v/>
      </c>
      <c r="H2086" s="113">
        <f>IF(A2086=1,E2086,IF(AO2085,H2085-E2085+E2086,IF(AP2085,0.8*H2085,H2085+E2086)))</f>
        <v/>
      </c>
      <c r="I2086" s="169">
        <f>(C2086-H2086)/h</f>
        <v/>
      </c>
      <c r="J2086">
        <f>C2086/(ε_c1cd)</f>
        <v/>
      </c>
      <c r="K2086">
        <f>C2086/I2086</f>
        <v/>
      </c>
      <c r="L2086" s="131">
        <f>I2086/(ε_c1cd)</f>
        <v/>
      </c>
      <c r="M2086">
        <f>I2086*(K2086-Z_s1)</f>
        <v/>
      </c>
      <c r="N2086">
        <f>I2086*(K2086-Z_s2)</f>
        <v/>
      </c>
      <c r="O2086">
        <f>E_s*M2086</f>
        <v/>
      </c>
      <c r="P2086">
        <f>E_s*N2086</f>
        <v/>
      </c>
      <c r="Q2086">
        <f>O2086*A_s1</f>
        <v/>
      </c>
      <c r="R2086">
        <f>P2086*A_s2</f>
        <v/>
      </c>
      <c r="S2086">
        <f>Q2086*($K2086-Z_s1)</f>
        <v/>
      </c>
      <c r="T2086">
        <f>R2086*($K2086-Z_s2)</f>
        <v/>
      </c>
      <c r="U2086">
        <f>(INDIRECT("a_"&amp;U$2)/(U$2+1))*(($C2086^(U$2+1)-$H2086^(U$2+1))/(ε_c1cd^(U$2+1)))</f>
        <v/>
      </c>
      <c r="V2086">
        <f>(INDIRECT("a_"&amp;V$2)/(V$2+1))*(($C2086^(V$2+1)-$H2086^(V$2+1))/(ε_c1cd^(V$2+1)))</f>
        <v/>
      </c>
      <c r="W2086">
        <f>(INDIRECT("a_"&amp;W$2)/(W$2+1))*(($C2086^(W$2+1)-$H2086^(W$2+1))/(ε_c1cd^(W$2+1)))</f>
        <v/>
      </c>
      <c r="X2086">
        <f>(INDIRECT("a_"&amp;X$2)/(X$2+1))*(($C2086^(X$2+1)-$H2086^(X$2+1))/(ε_c1cd^(X$2+1)))</f>
        <v/>
      </c>
      <c r="Y2086">
        <f>(INDIRECT("a_"&amp;Y$2)/(Y$2+1))*(($C2086^(Y$2+1)-$H2086^(Y$2+1))/(ε_c1cd^(Y$2+1)))</f>
        <v/>
      </c>
      <c r="Z2086">
        <f>(INDIRECT("a_"&amp;Z$2)/(Z$2+2))*(($C2086^(Z$2+2)-$H2086^(Z$2+2))/(ε_c1cd^(Z$2+2)))</f>
        <v/>
      </c>
      <c r="AA2086">
        <f>(INDIRECT("a_"&amp;AA$2)/(AA$2+2))*(($C2086^(AA$2+2)-$H2086^(AA$2+2))/(ε_c1cd^(AA$2+2)))</f>
        <v/>
      </c>
      <c r="AB2086">
        <f>(INDIRECT("a_"&amp;AB$2)/(AB$2+2))*(($C2086^(AB$2+2)-$H2086^(AB$2+2))/(ε_c1cd^(AB$2+2)))</f>
        <v/>
      </c>
      <c r="AC2086">
        <f>(INDIRECT("a_"&amp;AC$2)/(AC$2+2))*(($C2086^(AC$2+2)-$H2086^(AC$2+2))/(ε_c1cd^(AC$2+2)))</f>
        <v/>
      </c>
      <c r="AD2086">
        <f>(INDIRECT("a_"&amp;AD$2)/(AD$2+2))*(($C2086^(AD$2+2)-$H2086^(AD$2+2))/(ε_c1cd^(AD$2+2)))</f>
        <v/>
      </c>
      <c r="AE2086" s="111">
        <f>(b*f_cd/L2086)*SUM(U2086:Y2086)+SUM(Q2086:R2086)</f>
        <v/>
      </c>
      <c r="AF2086" s="112">
        <f>AE2086*(K2086-y+e)</f>
        <v/>
      </c>
      <c r="AG2086" s="113">
        <f>(b*f_cd/(L2086^2))*SUM(Z2086:AD2086)+SUM(S2086:T2086)-AF2086</f>
        <v/>
      </c>
      <c r="AH2086" s="114">
        <f>AG2086&lt;0</f>
        <v/>
      </c>
      <c r="AI2086" s="115">
        <f>IF(A2086=1,FALSE,(AND(AQ2086,AH2086,NOT(AI2085))))</f>
        <v/>
      </c>
      <c r="AJ2086" s="116">
        <f>(b*f_cd/L2086)*(a_1/2*J2086^2+a_2/3*J2086^3+a_3/4*J2086^4+a_4/5*J2086^5+a_5/6*J2086^6)+SUM(Q2086:R2086)</f>
        <v/>
      </c>
      <c r="AK2086">
        <f>AJ2086*(K2086-y+e)</f>
        <v/>
      </c>
      <c r="AL2086" s="118">
        <f>(b*f_cd/(L2086^2))*(a_1/3*J2086^3+a_2/4*J2086^4+a_3/5*J2086^5+a_4/6*J2086^6+a_5/7*J2086^7)+SUM(S2086:T2086)-AK2086</f>
        <v/>
      </c>
      <c r="AM2086" s="114">
        <f>AL2086&gt;0</f>
        <v/>
      </c>
      <c r="AN2086" s="115">
        <f>IF(A2086=1,FALSE,(AND(AQ2086,AM2086,NOT(AN2085))))</f>
        <v/>
      </c>
      <c r="AO2086">
        <f>IF(D2086=1,AND(AH2086,NOT(AI2086)),AND(AM2086,NOT(AN2086)))</f>
        <v/>
      </c>
      <c r="AP2086" s="119">
        <f>IF(D2086=1,AI2086,AN2086)</f>
        <v/>
      </c>
      <c r="AQ2086" s="125">
        <f>ABS(E2086)&lt;$AQ$2</f>
        <v/>
      </c>
      <c r="AS2086">
        <f>IF(AP2086,MAX(AS$3:AS2084)+1,"")</f>
        <v/>
      </c>
    </row>
    <row r="2087">
      <c r="A2087" t="n">
        <v>1997</v>
      </c>
      <c r="B2087" s="131">
        <f>IF(A2087=1,0,IF(AP2087,0.1*ε_cu1cd,0))</f>
        <v/>
      </c>
      <c r="C2087" s="131">
        <f>IF(A2087=1,0.1*ε_cu1cd,C2086+B2086)</f>
        <v/>
      </c>
      <c r="D2087" s="113">
        <f>IF('Нормальний переріз'!$D$68&gt;0,1,2)</f>
        <v/>
      </c>
      <c r="E2087" s="144">
        <f>IF(D2087=1,F2087,G2087)</f>
        <v/>
      </c>
      <c r="F2087" s="124">
        <f>IF(AI2086,0.11*ε_cu1cd,IF(AH2086,F2086*0.01,F2086))</f>
        <v/>
      </c>
      <c r="G2087" s="124">
        <f>IF(AP2086,-0.1*ε_cu1cd,IF(AM2086,G2086*0.01,G2086))</f>
        <v/>
      </c>
      <c r="H2087" s="113">
        <f>IF(A2087=1,E2087,IF(AO2086,H2086-E2086+E2087,IF(AP2086,0.8*H2086,H2086+E2087)))</f>
        <v/>
      </c>
      <c r="I2087" s="169">
        <f>(C2087-H2087)/h</f>
        <v/>
      </c>
      <c r="J2087">
        <f>C2087/(ε_c1cd)</f>
        <v/>
      </c>
      <c r="K2087">
        <f>C2087/I2087</f>
        <v/>
      </c>
      <c r="L2087" s="131">
        <f>I2087/(ε_c1cd)</f>
        <v/>
      </c>
      <c r="M2087">
        <f>I2087*(K2087-Z_s1)</f>
        <v/>
      </c>
      <c r="N2087">
        <f>I2087*(K2087-Z_s2)</f>
        <v/>
      </c>
      <c r="O2087">
        <f>E_s*M2087</f>
        <v/>
      </c>
      <c r="P2087">
        <f>E_s*N2087</f>
        <v/>
      </c>
      <c r="Q2087">
        <f>O2087*A_s1</f>
        <v/>
      </c>
      <c r="R2087">
        <f>P2087*A_s2</f>
        <v/>
      </c>
      <c r="S2087">
        <f>Q2087*($K2087-Z_s1)</f>
        <v/>
      </c>
      <c r="T2087">
        <f>R2087*($K2087-Z_s2)</f>
        <v/>
      </c>
      <c r="U2087">
        <f>(INDIRECT("a_"&amp;U$2)/(U$2+1))*(($C2087^(U$2+1)-$H2087^(U$2+1))/(ε_c1cd^(U$2+1)))</f>
        <v/>
      </c>
      <c r="V2087">
        <f>(INDIRECT("a_"&amp;V$2)/(V$2+1))*(($C2087^(V$2+1)-$H2087^(V$2+1))/(ε_c1cd^(V$2+1)))</f>
        <v/>
      </c>
      <c r="W2087">
        <f>(INDIRECT("a_"&amp;W$2)/(W$2+1))*(($C2087^(W$2+1)-$H2087^(W$2+1))/(ε_c1cd^(W$2+1)))</f>
        <v/>
      </c>
      <c r="X2087">
        <f>(INDIRECT("a_"&amp;X$2)/(X$2+1))*(($C2087^(X$2+1)-$H2087^(X$2+1))/(ε_c1cd^(X$2+1)))</f>
        <v/>
      </c>
      <c r="Y2087">
        <f>(INDIRECT("a_"&amp;Y$2)/(Y$2+1))*(($C2087^(Y$2+1)-$H2087^(Y$2+1))/(ε_c1cd^(Y$2+1)))</f>
        <v/>
      </c>
      <c r="Z2087">
        <f>(INDIRECT("a_"&amp;Z$2)/(Z$2+2))*(($C2087^(Z$2+2)-$H2087^(Z$2+2))/(ε_c1cd^(Z$2+2)))</f>
        <v/>
      </c>
      <c r="AA2087">
        <f>(INDIRECT("a_"&amp;AA$2)/(AA$2+2))*(($C2087^(AA$2+2)-$H2087^(AA$2+2))/(ε_c1cd^(AA$2+2)))</f>
        <v/>
      </c>
      <c r="AB2087">
        <f>(INDIRECT("a_"&amp;AB$2)/(AB$2+2))*(($C2087^(AB$2+2)-$H2087^(AB$2+2))/(ε_c1cd^(AB$2+2)))</f>
        <v/>
      </c>
      <c r="AC2087">
        <f>(INDIRECT("a_"&amp;AC$2)/(AC$2+2))*(($C2087^(AC$2+2)-$H2087^(AC$2+2))/(ε_c1cd^(AC$2+2)))</f>
        <v/>
      </c>
      <c r="AD2087">
        <f>(INDIRECT("a_"&amp;AD$2)/(AD$2+2))*(($C2087^(AD$2+2)-$H2087^(AD$2+2))/(ε_c1cd^(AD$2+2)))</f>
        <v/>
      </c>
      <c r="AE2087" s="111">
        <f>(b*f_cd/L2087)*SUM(U2087:Y2087)+SUM(Q2087:R2087)</f>
        <v/>
      </c>
      <c r="AF2087" s="112">
        <f>AE2087*(K2087-y+e)</f>
        <v/>
      </c>
      <c r="AG2087" s="113">
        <f>(b*f_cd/(L2087^2))*SUM(Z2087:AD2087)+SUM(S2087:T2087)-AF2087</f>
        <v/>
      </c>
      <c r="AH2087" s="114">
        <f>AG2087&lt;0</f>
        <v/>
      </c>
      <c r="AI2087" s="115">
        <f>IF(A2087=1,FALSE,(AND(AQ2087,AH2087,NOT(AI2086))))</f>
        <v/>
      </c>
      <c r="AJ2087" s="116">
        <f>(b*f_cd/L2087)*(a_1/2*J2087^2+a_2/3*J2087^3+a_3/4*J2087^4+a_4/5*J2087^5+a_5/6*J2087^6)+SUM(Q2087:R2087)</f>
        <v/>
      </c>
      <c r="AK2087">
        <f>AJ2087*(K2087-y+e)</f>
        <v/>
      </c>
      <c r="AL2087" s="118">
        <f>(b*f_cd/(L2087^2))*(a_1/3*J2087^3+a_2/4*J2087^4+a_3/5*J2087^5+a_4/6*J2087^6+a_5/7*J2087^7)+SUM(S2087:T2087)-AK2087</f>
        <v/>
      </c>
      <c r="AM2087" s="114">
        <f>AL2087&gt;0</f>
        <v/>
      </c>
      <c r="AN2087" s="115">
        <f>IF(A2087=1,FALSE,(AND(AQ2087,AM2087,NOT(AN2086))))</f>
        <v/>
      </c>
      <c r="AO2087">
        <f>IF(D2087=1,AND(AH2087,NOT(AI2087)),AND(AM2087,NOT(AN2087)))</f>
        <v/>
      </c>
      <c r="AP2087" s="119">
        <f>IF(D2087=1,AI2087,AN2087)</f>
        <v/>
      </c>
      <c r="AQ2087" s="125">
        <f>ABS(E2087)&lt;$AQ$2</f>
        <v/>
      </c>
      <c r="AS2087">
        <f>IF(AP2087,MAX(AS$3:AS2085)+1,"")</f>
        <v/>
      </c>
    </row>
    <row r="2088">
      <c r="A2088" t="n">
        <v>1998</v>
      </c>
      <c r="B2088" s="131">
        <f>IF(A2088=1,0,IF(AP2088,0.1*ε_cu1cd,0))</f>
        <v/>
      </c>
      <c r="C2088" s="131">
        <f>IF(A2088=1,0.1*ε_cu1cd,C2087+B2087)</f>
        <v/>
      </c>
      <c r="D2088" s="113">
        <f>IF('Нормальний переріз'!$D$68&gt;0,1,2)</f>
        <v/>
      </c>
      <c r="E2088" s="144">
        <f>IF(D2088=1,F2088,G2088)</f>
        <v/>
      </c>
      <c r="F2088" s="124">
        <f>IF(AI2087,0.11*ε_cu1cd,IF(AH2087,F2087*0.01,F2087))</f>
        <v/>
      </c>
      <c r="G2088" s="124">
        <f>IF(AP2087,-0.1*ε_cu1cd,IF(AM2087,G2087*0.01,G2087))</f>
        <v/>
      </c>
      <c r="H2088" s="113">
        <f>IF(A2088=1,E2088,IF(AO2087,H2087-E2087+E2088,IF(AP2087,0.8*H2087,H2087+E2088)))</f>
        <v/>
      </c>
      <c r="I2088" s="169">
        <f>(C2088-H2088)/h</f>
        <v/>
      </c>
      <c r="J2088">
        <f>C2088/(ε_c1cd)</f>
        <v/>
      </c>
      <c r="K2088">
        <f>C2088/I2088</f>
        <v/>
      </c>
      <c r="L2088" s="131">
        <f>I2088/(ε_c1cd)</f>
        <v/>
      </c>
      <c r="M2088">
        <f>I2088*(K2088-Z_s1)</f>
        <v/>
      </c>
      <c r="N2088">
        <f>I2088*(K2088-Z_s2)</f>
        <v/>
      </c>
      <c r="O2088">
        <f>E_s*M2088</f>
        <v/>
      </c>
      <c r="P2088">
        <f>E_s*N2088</f>
        <v/>
      </c>
      <c r="Q2088">
        <f>O2088*A_s1</f>
        <v/>
      </c>
      <c r="R2088">
        <f>P2088*A_s2</f>
        <v/>
      </c>
      <c r="S2088">
        <f>Q2088*($K2088-Z_s1)</f>
        <v/>
      </c>
      <c r="T2088">
        <f>R2088*($K2088-Z_s2)</f>
        <v/>
      </c>
      <c r="U2088">
        <f>(INDIRECT("a_"&amp;U$2)/(U$2+1))*(($C2088^(U$2+1)-$H2088^(U$2+1))/(ε_c1cd^(U$2+1)))</f>
        <v/>
      </c>
      <c r="V2088">
        <f>(INDIRECT("a_"&amp;V$2)/(V$2+1))*(($C2088^(V$2+1)-$H2088^(V$2+1))/(ε_c1cd^(V$2+1)))</f>
        <v/>
      </c>
      <c r="W2088">
        <f>(INDIRECT("a_"&amp;W$2)/(W$2+1))*(($C2088^(W$2+1)-$H2088^(W$2+1))/(ε_c1cd^(W$2+1)))</f>
        <v/>
      </c>
      <c r="X2088">
        <f>(INDIRECT("a_"&amp;X$2)/(X$2+1))*(($C2088^(X$2+1)-$H2088^(X$2+1))/(ε_c1cd^(X$2+1)))</f>
        <v/>
      </c>
      <c r="Y2088">
        <f>(INDIRECT("a_"&amp;Y$2)/(Y$2+1))*(($C2088^(Y$2+1)-$H2088^(Y$2+1))/(ε_c1cd^(Y$2+1)))</f>
        <v/>
      </c>
      <c r="Z2088">
        <f>(INDIRECT("a_"&amp;Z$2)/(Z$2+2))*(($C2088^(Z$2+2)-$H2088^(Z$2+2))/(ε_c1cd^(Z$2+2)))</f>
        <v/>
      </c>
      <c r="AA2088">
        <f>(INDIRECT("a_"&amp;AA$2)/(AA$2+2))*(($C2088^(AA$2+2)-$H2088^(AA$2+2))/(ε_c1cd^(AA$2+2)))</f>
        <v/>
      </c>
      <c r="AB2088">
        <f>(INDIRECT("a_"&amp;AB$2)/(AB$2+2))*(($C2088^(AB$2+2)-$H2088^(AB$2+2))/(ε_c1cd^(AB$2+2)))</f>
        <v/>
      </c>
      <c r="AC2088">
        <f>(INDIRECT("a_"&amp;AC$2)/(AC$2+2))*(($C2088^(AC$2+2)-$H2088^(AC$2+2))/(ε_c1cd^(AC$2+2)))</f>
        <v/>
      </c>
      <c r="AD2088">
        <f>(INDIRECT("a_"&amp;AD$2)/(AD$2+2))*(($C2088^(AD$2+2)-$H2088^(AD$2+2))/(ε_c1cd^(AD$2+2)))</f>
        <v/>
      </c>
      <c r="AE2088" s="111">
        <f>(b*f_cd/L2088)*SUM(U2088:Y2088)+SUM(Q2088:R2088)</f>
        <v/>
      </c>
      <c r="AF2088" s="112">
        <f>AE2088*(K2088-y+e)</f>
        <v/>
      </c>
      <c r="AG2088" s="113">
        <f>(b*f_cd/(L2088^2))*SUM(Z2088:AD2088)+SUM(S2088:T2088)-AF2088</f>
        <v/>
      </c>
      <c r="AH2088" s="114">
        <f>AG2088&lt;0</f>
        <v/>
      </c>
      <c r="AI2088" s="115">
        <f>IF(A2088=1,FALSE,(AND(AQ2088,AH2088,NOT(AI2087))))</f>
        <v/>
      </c>
      <c r="AJ2088" s="116">
        <f>(b*f_cd/L2088)*(a_1/2*J2088^2+a_2/3*J2088^3+a_3/4*J2088^4+a_4/5*J2088^5+a_5/6*J2088^6)+SUM(Q2088:R2088)</f>
        <v/>
      </c>
      <c r="AK2088">
        <f>AJ2088*(K2088-y+e)</f>
        <v/>
      </c>
      <c r="AL2088" s="118">
        <f>(b*f_cd/(L2088^2))*(a_1/3*J2088^3+a_2/4*J2088^4+a_3/5*J2088^5+a_4/6*J2088^6+a_5/7*J2088^7)+SUM(S2088:T2088)-AK2088</f>
        <v/>
      </c>
      <c r="AM2088" s="114">
        <f>AL2088&gt;0</f>
        <v/>
      </c>
      <c r="AN2088" s="115">
        <f>IF(A2088=1,FALSE,(AND(AQ2088,AM2088,NOT(AN2087))))</f>
        <v/>
      </c>
      <c r="AO2088">
        <f>IF(D2088=1,AND(AH2088,NOT(AI2088)),AND(AM2088,NOT(AN2088)))</f>
        <v/>
      </c>
      <c r="AP2088" s="119">
        <f>IF(D2088=1,AI2088,AN2088)</f>
        <v/>
      </c>
      <c r="AQ2088" s="125">
        <f>ABS(E2088)&lt;$AQ$2</f>
        <v/>
      </c>
      <c r="AS2088">
        <f>IF(AP2088,MAX(AS$3:AS2086)+1,"")</f>
        <v/>
      </c>
    </row>
    <row r="2089">
      <c r="A2089" t="n">
        <v>1999</v>
      </c>
      <c r="B2089" s="131">
        <f>IF(A2089=1,0,IF(AP2089,0.1*ε_cu1cd,0))</f>
        <v/>
      </c>
      <c r="C2089" s="131">
        <f>IF(A2089=1,0.1*ε_cu1cd,C2088+B2088)</f>
        <v/>
      </c>
      <c r="D2089" s="113">
        <f>IF('Нормальний переріз'!$D$68&gt;0,1,2)</f>
        <v/>
      </c>
      <c r="E2089" s="144">
        <f>IF(D2089=1,F2089,G2089)</f>
        <v/>
      </c>
      <c r="F2089" s="124">
        <f>IF(AI2088,0.11*ε_cu1cd,IF(AH2088,F2088*0.01,F2088))</f>
        <v/>
      </c>
      <c r="G2089" s="124">
        <f>IF(AP2088,-0.1*ε_cu1cd,IF(AM2088,G2088*0.01,G2088))</f>
        <v/>
      </c>
      <c r="H2089" s="113">
        <f>IF(A2089=1,E2089,IF(AO2088,H2088-E2088+E2089,IF(AP2088,0.8*H2088,H2088+E2089)))</f>
        <v/>
      </c>
      <c r="I2089" s="169">
        <f>(C2089-H2089)/h</f>
        <v/>
      </c>
      <c r="J2089">
        <f>C2089/(ε_c1cd)</f>
        <v/>
      </c>
      <c r="K2089">
        <f>C2089/I2089</f>
        <v/>
      </c>
      <c r="L2089" s="131">
        <f>I2089/(ε_c1cd)</f>
        <v/>
      </c>
      <c r="M2089">
        <f>I2089*(K2089-Z_s1)</f>
        <v/>
      </c>
      <c r="N2089">
        <f>I2089*(K2089-Z_s2)</f>
        <v/>
      </c>
      <c r="O2089">
        <f>E_s*M2089</f>
        <v/>
      </c>
      <c r="P2089">
        <f>E_s*N2089</f>
        <v/>
      </c>
      <c r="Q2089">
        <f>O2089*A_s1</f>
        <v/>
      </c>
      <c r="R2089">
        <f>P2089*A_s2</f>
        <v/>
      </c>
      <c r="S2089">
        <f>Q2089*($K2089-Z_s1)</f>
        <v/>
      </c>
      <c r="T2089">
        <f>R2089*($K2089-Z_s2)</f>
        <v/>
      </c>
      <c r="U2089">
        <f>(INDIRECT("a_"&amp;U$2)/(U$2+1))*(($C2089^(U$2+1)-$H2089^(U$2+1))/(ε_c1cd^(U$2+1)))</f>
        <v/>
      </c>
      <c r="V2089">
        <f>(INDIRECT("a_"&amp;V$2)/(V$2+1))*(($C2089^(V$2+1)-$H2089^(V$2+1))/(ε_c1cd^(V$2+1)))</f>
        <v/>
      </c>
      <c r="W2089">
        <f>(INDIRECT("a_"&amp;W$2)/(W$2+1))*(($C2089^(W$2+1)-$H2089^(W$2+1))/(ε_c1cd^(W$2+1)))</f>
        <v/>
      </c>
      <c r="X2089">
        <f>(INDIRECT("a_"&amp;X$2)/(X$2+1))*(($C2089^(X$2+1)-$H2089^(X$2+1))/(ε_c1cd^(X$2+1)))</f>
        <v/>
      </c>
      <c r="Y2089">
        <f>(INDIRECT("a_"&amp;Y$2)/(Y$2+1))*(($C2089^(Y$2+1)-$H2089^(Y$2+1))/(ε_c1cd^(Y$2+1)))</f>
        <v/>
      </c>
      <c r="Z2089">
        <f>(INDIRECT("a_"&amp;Z$2)/(Z$2+2))*(($C2089^(Z$2+2)-$H2089^(Z$2+2))/(ε_c1cd^(Z$2+2)))</f>
        <v/>
      </c>
      <c r="AA2089">
        <f>(INDIRECT("a_"&amp;AA$2)/(AA$2+2))*(($C2089^(AA$2+2)-$H2089^(AA$2+2))/(ε_c1cd^(AA$2+2)))</f>
        <v/>
      </c>
      <c r="AB2089">
        <f>(INDIRECT("a_"&amp;AB$2)/(AB$2+2))*(($C2089^(AB$2+2)-$H2089^(AB$2+2))/(ε_c1cd^(AB$2+2)))</f>
        <v/>
      </c>
      <c r="AC2089">
        <f>(INDIRECT("a_"&amp;AC$2)/(AC$2+2))*(($C2089^(AC$2+2)-$H2089^(AC$2+2))/(ε_c1cd^(AC$2+2)))</f>
        <v/>
      </c>
      <c r="AD2089">
        <f>(INDIRECT("a_"&amp;AD$2)/(AD$2+2))*(($C2089^(AD$2+2)-$H2089^(AD$2+2))/(ε_c1cd^(AD$2+2)))</f>
        <v/>
      </c>
      <c r="AE2089" s="111">
        <f>(b*f_cd/L2089)*SUM(U2089:Y2089)+SUM(Q2089:R2089)</f>
        <v/>
      </c>
      <c r="AF2089" s="112">
        <f>AE2089*(K2089-y+e)</f>
        <v/>
      </c>
      <c r="AG2089" s="113">
        <f>(b*f_cd/(L2089^2))*SUM(Z2089:AD2089)+SUM(S2089:T2089)-AF2089</f>
        <v/>
      </c>
      <c r="AH2089" s="114">
        <f>AG2089&lt;0</f>
        <v/>
      </c>
      <c r="AI2089" s="115">
        <f>IF(A2089=1,FALSE,(AND(AQ2089,AH2089,NOT(AI2088))))</f>
        <v/>
      </c>
      <c r="AJ2089" s="116">
        <f>(b*f_cd/L2089)*(a_1/2*J2089^2+a_2/3*J2089^3+a_3/4*J2089^4+a_4/5*J2089^5+a_5/6*J2089^6)+SUM(Q2089:R2089)</f>
        <v/>
      </c>
      <c r="AK2089">
        <f>AJ2089*(K2089-y+e)</f>
        <v/>
      </c>
      <c r="AL2089" s="118">
        <f>(b*f_cd/(L2089^2))*(a_1/3*J2089^3+a_2/4*J2089^4+a_3/5*J2089^5+a_4/6*J2089^6+a_5/7*J2089^7)+SUM(S2089:T2089)-AK2089</f>
        <v/>
      </c>
      <c r="AM2089" s="114">
        <f>AL2089&gt;0</f>
        <v/>
      </c>
      <c r="AN2089" s="115">
        <f>IF(A2089=1,FALSE,(AND(AQ2089,AM2089,NOT(AN2088))))</f>
        <v/>
      </c>
      <c r="AO2089">
        <f>IF(D2089=1,AND(AH2089,NOT(AI2089)),AND(AM2089,NOT(AN2089)))</f>
        <v/>
      </c>
      <c r="AP2089" s="119">
        <f>IF(D2089=1,AI2089,AN2089)</f>
        <v/>
      </c>
      <c r="AQ2089" s="125">
        <f>ABS(E2089)&lt;$AQ$2</f>
        <v/>
      </c>
      <c r="AS2089">
        <f>IF(AP2089,MAX(AS$3:AS2087)+1,"")</f>
        <v/>
      </c>
    </row>
    <row r="2090">
      <c r="A2090" t="n">
        <v>2000</v>
      </c>
      <c r="B2090" s="131">
        <f>IF(A2090=1,0,IF(AP2090,0.1*ε_cu1cd,0))</f>
        <v/>
      </c>
      <c r="C2090" s="131">
        <f>IF(A2090=1,0.1*ε_cu1cd,C2089+B2089)</f>
        <v/>
      </c>
      <c r="D2090" s="113">
        <f>IF('Нормальний переріз'!$D$68&gt;0,1,2)</f>
        <v/>
      </c>
      <c r="E2090" s="144">
        <f>IF(D2090=1,F2090,G2090)</f>
        <v/>
      </c>
      <c r="F2090" s="124">
        <f>IF(AI2089,0.11*ε_cu1cd,IF(AH2089,F2089*0.01,F2089))</f>
        <v/>
      </c>
      <c r="G2090" s="124">
        <f>IF(AP2089,-0.1*ε_cu1cd,IF(AM2089,G2089*0.01,G2089))</f>
        <v/>
      </c>
      <c r="H2090" s="113">
        <f>IF(A2090=1,E2090,IF(AO2089,H2089-E2089+E2090,IF(AP2089,0.8*H2089,H2089+E2090)))</f>
        <v/>
      </c>
      <c r="I2090" s="169">
        <f>(C2090-H2090)/h</f>
        <v/>
      </c>
      <c r="J2090">
        <f>C2090/(ε_c1cd)</f>
        <v/>
      </c>
      <c r="K2090">
        <f>C2090/I2090</f>
        <v/>
      </c>
      <c r="L2090" s="131">
        <f>I2090/(ε_c1cd)</f>
        <v/>
      </c>
      <c r="M2090">
        <f>I2090*(K2090-Z_s1)</f>
        <v/>
      </c>
      <c r="N2090">
        <f>I2090*(K2090-Z_s2)</f>
        <v/>
      </c>
      <c r="O2090">
        <f>E_s*M2090</f>
        <v/>
      </c>
      <c r="P2090">
        <f>E_s*N2090</f>
        <v/>
      </c>
      <c r="Q2090">
        <f>O2090*A_s1</f>
        <v/>
      </c>
      <c r="R2090">
        <f>P2090*A_s2</f>
        <v/>
      </c>
      <c r="S2090">
        <f>Q2090*($K2090-Z_s1)</f>
        <v/>
      </c>
      <c r="T2090">
        <f>R2090*($K2090-Z_s2)</f>
        <v/>
      </c>
      <c r="U2090">
        <f>(INDIRECT("a_"&amp;U$2)/(U$2+1))*(($C2090^(U$2+1)-$H2090^(U$2+1))/(ε_c1cd^(U$2+1)))</f>
        <v/>
      </c>
      <c r="V2090">
        <f>(INDIRECT("a_"&amp;V$2)/(V$2+1))*(($C2090^(V$2+1)-$H2090^(V$2+1))/(ε_c1cd^(V$2+1)))</f>
        <v/>
      </c>
      <c r="W2090">
        <f>(INDIRECT("a_"&amp;W$2)/(W$2+1))*(($C2090^(W$2+1)-$H2090^(W$2+1))/(ε_c1cd^(W$2+1)))</f>
        <v/>
      </c>
      <c r="X2090">
        <f>(INDIRECT("a_"&amp;X$2)/(X$2+1))*(($C2090^(X$2+1)-$H2090^(X$2+1))/(ε_c1cd^(X$2+1)))</f>
        <v/>
      </c>
      <c r="Y2090">
        <f>(INDIRECT("a_"&amp;Y$2)/(Y$2+1))*(($C2090^(Y$2+1)-$H2090^(Y$2+1))/(ε_c1cd^(Y$2+1)))</f>
        <v/>
      </c>
      <c r="Z2090">
        <f>(INDIRECT("a_"&amp;Z$2)/(Z$2+2))*(($C2090^(Z$2+2)-$H2090^(Z$2+2))/(ε_c1cd^(Z$2+2)))</f>
        <v/>
      </c>
      <c r="AA2090">
        <f>(INDIRECT("a_"&amp;AA$2)/(AA$2+2))*(($C2090^(AA$2+2)-$H2090^(AA$2+2))/(ε_c1cd^(AA$2+2)))</f>
        <v/>
      </c>
      <c r="AB2090">
        <f>(INDIRECT("a_"&amp;AB$2)/(AB$2+2))*(($C2090^(AB$2+2)-$H2090^(AB$2+2))/(ε_c1cd^(AB$2+2)))</f>
        <v/>
      </c>
      <c r="AC2090">
        <f>(INDIRECT("a_"&amp;AC$2)/(AC$2+2))*(($C2090^(AC$2+2)-$H2090^(AC$2+2))/(ε_c1cd^(AC$2+2)))</f>
        <v/>
      </c>
      <c r="AD2090">
        <f>(INDIRECT("a_"&amp;AD$2)/(AD$2+2))*(($C2090^(AD$2+2)-$H2090^(AD$2+2))/(ε_c1cd^(AD$2+2)))</f>
        <v/>
      </c>
      <c r="AE2090" s="111">
        <f>(b*f_cd/L2090)*SUM(U2090:Y2090)+SUM(Q2090:R2090)</f>
        <v/>
      </c>
      <c r="AF2090" s="112">
        <f>AE2090*(K2090-y+e)</f>
        <v/>
      </c>
      <c r="AG2090" s="113">
        <f>(b*f_cd/(L2090^2))*SUM(Z2090:AD2090)+SUM(S2090:T2090)-AF2090</f>
        <v/>
      </c>
      <c r="AH2090" s="114">
        <f>AG2090&lt;0</f>
        <v/>
      </c>
      <c r="AI2090" s="115">
        <f>IF(A2090=1,FALSE,(AND(AQ2090,AH2090,NOT(AI2089))))</f>
        <v/>
      </c>
      <c r="AJ2090" s="116">
        <f>(b*f_cd/L2090)*(a_1/2*J2090^2+a_2/3*J2090^3+a_3/4*J2090^4+a_4/5*J2090^5+a_5/6*J2090^6)+SUM(Q2090:R2090)</f>
        <v/>
      </c>
      <c r="AK2090">
        <f>AJ2090*(K2090-y+e)</f>
        <v/>
      </c>
      <c r="AL2090" s="118">
        <f>(b*f_cd/(L2090^2))*(a_1/3*J2090^3+a_2/4*J2090^4+a_3/5*J2090^5+a_4/6*J2090^6+a_5/7*J2090^7)+SUM(S2090:T2090)-AK2090</f>
        <v/>
      </c>
      <c r="AM2090" s="114">
        <f>AL2090&gt;0</f>
        <v/>
      </c>
      <c r="AN2090" s="115">
        <f>IF(A2090=1,FALSE,(AND(AQ2090,AM2090,NOT(AN2089))))</f>
        <v/>
      </c>
      <c r="AO2090">
        <f>IF(D2090=1,AND(AH2090,NOT(AI2090)),AND(AM2090,NOT(AN2090)))</f>
        <v/>
      </c>
      <c r="AP2090" s="119">
        <f>IF(D2090=1,AI2090,AN2090)</f>
        <v/>
      </c>
      <c r="AQ2090" s="125">
        <f>ABS(E2090)&lt;$AQ$2</f>
        <v/>
      </c>
      <c r="AS2090">
        <f>IF(AP2090,MAX(AS$3:AS2088)+1,"")</f>
        <v/>
      </c>
    </row>
    <row r="2091">
      <c r="A2091" t="n">
        <v>2001</v>
      </c>
      <c r="B2091" s="131">
        <f>IF(A2091=1,0,IF(AP2091,0.1*ε_cu1cd,0))</f>
        <v/>
      </c>
      <c r="C2091" s="131">
        <f>IF(A2091=1,0.1*ε_cu1cd,C2090+B2090)</f>
        <v/>
      </c>
      <c r="D2091" s="113">
        <f>IF('Нормальний переріз'!$D$68&gt;0,1,2)</f>
        <v/>
      </c>
      <c r="E2091" s="144">
        <f>IF(D2091=1,F2091,G2091)</f>
        <v/>
      </c>
      <c r="F2091" s="124">
        <f>IF(AI2090,0.11*ε_cu1cd,IF(AH2090,F2090*0.01,F2090))</f>
        <v/>
      </c>
      <c r="G2091" s="124">
        <f>IF(AP2090,-0.1*ε_cu1cd,IF(AM2090,G2090*0.01,G2090))</f>
        <v/>
      </c>
      <c r="H2091" s="113">
        <f>IF(A2091=1,E2091,IF(AO2090,H2090-E2090+E2091,IF(AP2090,0.8*H2090,H2090+E2091)))</f>
        <v/>
      </c>
      <c r="I2091" s="169">
        <f>(C2091-H2091)/h</f>
        <v/>
      </c>
      <c r="J2091">
        <f>C2091/(ε_c1cd)</f>
        <v/>
      </c>
      <c r="K2091">
        <f>C2091/I2091</f>
        <v/>
      </c>
      <c r="L2091" s="131">
        <f>I2091/(ε_c1cd)</f>
        <v/>
      </c>
      <c r="M2091">
        <f>I2091*(K2091-Z_s1)</f>
        <v/>
      </c>
      <c r="N2091">
        <f>I2091*(K2091-Z_s2)</f>
        <v/>
      </c>
      <c r="O2091">
        <f>E_s*M2091</f>
        <v/>
      </c>
      <c r="P2091">
        <f>E_s*N2091</f>
        <v/>
      </c>
      <c r="Q2091">
        <f>O2091*A_s1</f>
        <v/>
      </c>
      <c r="R2091">
        <f>P2091*A_s2</f>
        <v/>
      </c>
      <c r="S2091">
        <f>Q2091*($K2091-Z_s1)</f>
        <v/>
      </c>
      <c r="T2091">
        <f>R2091*($K2091-Z_s2)</f>
        <v/>
      </c>
      <c r="U2091">
        <f>(INDIRECT("a_"&amp;U$2)/(U$2+1))*(($C2091^(U$2+1)-$H2091^(U$2+1))/(ε_c1cd^(U$2+1)))</f>
        <v/>
      </c>
      <c r="V2091">
        <f>(INDIRECT("a_"&amp;V$2)/(V$2+1))*(($C2091^(V$2+1)-$H2091^(V$2+1))/(ε_c1cd^(V$2+1)))</f>
        <v/>
      </c>
      <c r="W2091">
        <f>(INDIRECT("a_"&amp;W$2)/(W$2+1))*(($C2091^(W$2+1)-$H2091^(W$2+1))/(ε_c1cd^(W$2+1)))</f>
        <v/>
      </c>
      <c r="X2091">
        <f>(INDIRECT("a_"&amp;X$2)/(X$2+1))*(($C2091^(X$2+1)-$H2091^(X$2+1))/(ε_c1cd^(X$2+1)))</f>
        <v/>
      </c>
      <c r="Y2091">
        <f>(INDIRECT("a_"&amp;Y$2)/(Y$2+1))*(($C2091^(Y$2+1)-$H2091^(Y$2+1))/(ε_c1cd^(Y$2+1)))</f>
        <v/>
      </c>
      <c r="Z2091">
        <f>(INDIRECT("a_"&amp;Z$2)/(Z$2+2))*(($C2091^(Z$2+2)-$H2091^(Z$2+2))/(ε_c1cd^(Z$2+2)))</f>
        <v/>
      </c>
      <c r="AA2091">
        <f>(INDIRECT("a_"&amp;AA$2)/(AA$2+2))*(($C2091^(AA$2+2)-$H2091^(AA$2+2))/(ε_c1cd^(AA$2+2)))</f>
        <v/>
      </c>
      <c r="AB2091">
        <f>(INDIRECT("a_"&amp;AB$2)/(AB$2+2))*(($C2091^(AB$2+2)-$H2091^(AB$2+2))/(ε_c1cd^(AB$2+2)))</f>
        <v/>
      </c>
      <c r="AC2091">
        <f>(INDIRECT("a_"&amp;AC$2)/(AC$2+2))*(($C2091^(AC$2+2)-$H2091^(AC$2+2))/(ε_c1cd^(AC$2+2)))</f>
        <v/>
      </c>
      <c r="AD2091">
        <f>(INDIRECT("a_"&amp;AD$2)/(AD$2+2))*(($C2091^(AD$2+2)-$H2091^(AD$2+2))/(ε_c1cd^(AD$2+2)))</f>
        <v/>
      </c>
      <c r="AE2091" s="111">
        <f>(b*f_cd/L2091)*SUM(U2091:Y2091)+SUM(Q2091:R2091)</f>
        <v/>
      </c>
      <c r="AF2091" s="112">
        <f>AE2091*(K2091-y+e)</f>
        <v/>
      </c>
      <c r="AG2091" s="113">
        <f>(b*f_cd/(L2091^2))*SUM(Z2091:AD2091)+SUM(S2091:T2091)-AF2091</f>
        <v/>
      </c>
      <c r="AH2091" s="114">
        <f>AG2091&lt;0</f>
        <v/>
      </c>
      <c r="AI2091" s="115">
        <f>IF(A2091=1,FALSE,(AND(AQ2091,AH2091,NOT(AI2090))))</f>
        <v/>
      </c>
      <c r="AJ2091" s="116">
        <f>(b*f_cd/L2091)*(a_1/2*J2091^2+a_2/3*J2091^3+a_3/4*J2091^4+a_4/5*J2091^5+a_5/6*J2091^6)+SUM(Q2091:R2091)</f>
        <v/>
      </c>
      <c r="AK2091">
        <f>AJ2091*(K2091-y+e)</f>
        <v/>
      </c>
      <c r="AL2091" s="118">
        <f>(b*f_cd/(L2091^2))*(a_1/3*J2091^3+a_2/4*J2091^4+a_3/5*J2091^5+a_4/6*J2091^6+a_5/7*J2091^7)+SUM(S2091:T2091)-AK2091</f>
        <v/>
      </c>
      <c r="AM2091" s="114">
        <f>AL2091&gt;0</f>
        <v/>
      </c>
      <c r="AN2091" s="115">
        <f>IF(A2091=1,FALSE,(AND(AQ2091,AM2091,NOT(AN2090))))</f>
        <v/>
      </c>
      <c r="AO2091">
        <f>IF(D2091=1,AND(AH2091,NOT(AI2091)),AND(AM2091,NOT(AN2091)))</f>
        <v/>
      </c>
      <c r="AP2091" s="119">
        <f>IF(D2091=1,AI2091,AN2091)</f>
        <v/>
      </c>
      <c r="AQ2091" s="125">
        <f>ABS(E2091)&lt;$AQ$2</f>
        <v/>
      </c>
      <c r="AS2091">
        <f>IF(AP2091,MAX(AS$3:AS2089)+1,"")</f>
        <v/>
      </c>
    </row>
    <row r="2092">
      <c r="A2092" t="n">
        <v>2002</v>
      </c>
      <c r="B2092" s="131">
        <f>IF(A2092=1,0,IF(AP2092,0.1*ε_cu1cd,0))</f>
        <v/>
      </c>
      <c r="C2092" s="131">
        <f>IF(A2092=1,0.1*ε_cu1cd,C2091+B2091)</f>
        <v/>
      </c>
      <c r="D2092" s="113">
        <f>IF('Нормальний переріз'!$D$68&gt;0,1,2)</f>
        <v/>
      </c>
      <c r="E2092" s="144">
        <f>IF(D2092=1,F2092,G2092)</f>
        <v/>
      </c>
      <c r="F2092" s="124">
        <f>IF(AI2091,0.11*ε_cu1cd,IF(AH2091,F2091*0.01,F2091))</f>
        <v/>
      </c>
      <c r="G2092" s="124">
        <f>IF(AP2091,-0.1*ε_cu1cd,IF(AM2091,G2091*0.01,G2091))</f>
        <v/>
      </c>
      <c r="H2092" s="113">
        <f>IF(A2092=1,E2092,IF(AO2091,H2091-E2091+E2092,IF(AP2091,0.8*H2091,H2091+E2092)))</f>
        <v/>
      </c>
      <c r="I2092" s="169">
        <f>(C2092-H2092)/h</f>
        <v/>
      </c>
      <c r="J2092">
        <f>C2092/(ε_c1cd)</f>
        <v/>
      </c>
      <c r="K2092">
        <f>C2092/I2092</f>
        <v/>
      </c>
      <c r="L2092" s="131">
        <f>I2092/(ε_c1cd)</f>
        <v/>
      </c>
      <c r="M2092">
        <f>I2092*(K2092-Z_s1)</f>
        <v/>
      </c>
      <c r="N2092">
        <f>I2092*(K2092-Z_s2)</f>
        <v/>
      </c>
      <c r="O2092">
        <f>E_s*M2092</f>
        <v/>
      </c>
      <c r="P2092">
        <f>E_s*N2092</f>
        <v/>
      </c>
      <c r="Q2092">
        <f>O2092*A_s1</f>
        <v/>
      </c>
      <c r="R2092">
        <f>P2092*A_s2</f>
        <v/>
      </c>
      <c r="S2092">
        <f>Q2092*($K2092-Z_s1)</f>
        <v/>
      </c>
      <c r="T2092">
        <f>R2092*($K2092-Z_s2)</f>
        <v/>
      </c>
      <c r="U2092">
        <f>(INDIRECT("a_"&amp;U$2)/(U$2+1))*(($C2092^(U$2+1)-$H2092^(U$2+1))/(ε_c1cd^(U$2+1)))</f>
        <v/>
      </c>
      <c r="V2092">
        <f>(INDIRECT("a_"&amp;V$2)/(V$2+1))*(($C2092^(V$2+1)-$H2092^(V$2+1))/(ε_c1cd^(V$2+1)))</f>
        <v/>
      </c>
      <c r="W2092">
        <f>(INDIRECT("a_"&amp;W$2)/(W$2+1))*(($C2092^(W$2+1)-$H2092^(W$2+1))/(ε_c1cd^(W$2+1)))</f>
        <v/>
      </c>
      <c r="X2092">
        <f>(INDIRECT("a_"&amp;X$2)/(X$2+1))*(($C2092^(X$2+1)-$H2092^(X$2+1))/(ε_c1cd^(X$2+1)))</f>
        <v/>
      </c>
      <c r="Y2092">
        <f>(INDIRECT("a_"&amp;Y$2)/(Y$2+1))*(($C2092^(Y$2+1)-$H2092^(Y$2+1))/(ε_c1cd^(Y$2+1)))</f>
        <v/>
      </c>
      <c r="Z2092">
        <f>(INDIRECT("a_"&amp;Z$2)/(Z$2+2))*(($C2092^(Z$2+2)-$H2092^(Z$2+2))/(ε_c1cd^(Z$2+2)))</f>
        <v/>
      </c>
      <c r="AA2092">
        <f>(INDIRECT("a_"&amp;AA$2)/(AA$2+2))*(($C2092^(AA$2+2)-$H2092^(AA$2+2))/(ε_c1cd^(AA$2+2)))</f>
        <v/>
      </c>
      <c r="AB2092">
        <f>(INDIRECT("a_"&amp;AB$2)/(AB$2+2))*(($C2092^(AB$2+2)-$H2092^(AB$2+2))/(ε_c1cd^(AB$2+2)))</f>
        <v/>
      </c>
      <c r="AC2092">
        <f>(INDIRECT("a_"&amp;AC$2)/(AC$2+2))*(($C2092^(AC$2+2)-$H2092^(AC$2+2))/(ε_c1cd^(AC$2+2)))</f>
        <v/>
      </c>
      <c r="AD2092">
        <f>(INDIRECT("a_"&amp;AD$2)/(AD$2+2))*(($C2092^(AD$2+2)-$H2092^(AD$2+2))/(ε_c1cd^(AD$2+2)))</f>
        <v/>
      </c>
      <c r="AE2092" s="111">
        <f>(b*f_cd/L2092)*SUM(U2092:Y2092)+SUM(Q2092:R2092)</f>
        <v/>
      </c>
      <c r="AF2092" s="112">
        <f>AE2092*(K2092-y+e)</f>
        <v/>
      </c>
      <c r="AG2092" s="113">
        <f>(b*f_cd/(L2092^2))*SUM(Z2092:AD2092)+SUM(S2092:T2092)-AF2092</f>
        <v/>
      </c>
      <c r="AH2092" s="114">
        <f>AG2092&lt;0</f>
        <v/>
      </c>
      <c r="AI2092" s="115">
        <f>IF(A2092=1,FALSE,(AND(AQ2092,AH2092,NOT(AI2091))))</f>
        <v/>
      </c>
      <c r="AJ2092" s="116">
        <f>(b*f_cd/L2092)*(a_1/2*J2092^2+a_2/3*J2092^3+a_3/4*J2092^4+a_4/5*J2092^5+a_5/6*J2092^6)+SUM(Q2092:R2092)</f>
        <v/>
      </c>
      <c r="AK2092">
        <f>AJ2092*(K2092-y+e)</f>
        <v/>
      </c>
      <c r="AL2092" s="118">
        <f>(b*f_cd/(L2092^2))*(a_1/3*J2092^3+a_2/4*J2092^4+a_3/5*J2092^5+a_4/6*J2092^6+a_5/7*J2092^7)+SUM(S2092:T2092)-AK2092</f>
        <v/>
      </c>
      <c r="AM2092" s="114">
        <f>AL2092&gt;0</f>
        <v/>
      </c>
      <c r="AN2092" s="115">
        <f>IF(A2092=1,FALSE,(AND(AQ2092,AM2092,NOT(AN2091))))</f>
        <v/>
      </c>
      <c r="AO2092">
        <f>IF(D2092=1,AND(AH2092,NOT(AI2092)),AND(AM2092,NOT(AN2092)))</f>
        <v/>
      </c>
      <c r="AP2092" s="119">
        <f>IF(D2092=1,AI2092,AN2092)</f>
        <v/>
      </c>
      <c r="AQ2092" s="125">
        <f>ABS(E2092)&lt;$AQ$2</f>
        <v/>
      </c>
      <c r="AS2092">
        <f>IF(AP2092,MAX(AS$3:AS2090)+1,"")</f>
        <v/>
      </c>
    </row>
    <row r="2093">
      <c r="A2093" t="n">
        <v>2003</v>
      </c>
      <c r="B2093" s="131">
        <f>IF(A2093=1,0,IF(AP2093,0.1*ε_cu1cd,0))</f>
        <v/>
      </c>
      <c r="C2093" s="131">
        <f>IF(A2093=1,0.1*ε_cu1cd,C2092+B2092)</f>
        <v/>
      </c>
      <c r="D2093" s="113">
        <f>IF('Нормальний переріз'!$D$68&gt;0,1,2)</f>
        <v/>
      </c>
      <c r="E2093" s="144">
        <f>IF(D2093=1,F2093,G2093)</f>
        <v/>
      </c>
      <c r="F2093" s="124">
        <f>IF(AI2092,0.11*ε_cu1cd,IF(AH2092,F2092*0.01,F2092))</f>
        <v/>
      </c>
      <c r="G2093" s="124">
        <f>IF(AP2092,-0.1*ε_cu1cd,IF(AM2092,G2092*0.01,G2092))</f>
        <v/>
      </c>
      <c r="H2093" s="113">
        <f>IF(A2093=1,E2093,IF(AO2092,H2092-E2092+E2093,IF(AP2092,0.8*H2092,H2092+E2093)))</f>
        <v/>
      </c>
      <c r="I2093" s="169">
        <f>(C2093-H2093)/h</f>
        <v/>
      </c>
      <c r="J2093">
        <f>C2093/(ε_c1cd)</f>
        <v/>
      </c>
      <c r="K2093">
        <f>C2093/I2093</f>
        <v/>
      </c>
      <c r="L2093" s="131">
        <f>I2093/(ε_c1cd)</f>
        <v/>
      </c>
      <c r="M2093">
        <f>I2093*(K2093-Z_s1)</f>
        <v/>
      </c>
      <c r="N2093">
        <f>I2093*(K2093-Z_s2)</f>
        <v/>
      </c>
      <c r="O2093">
        <f>E_s*M2093</f>
        <v/>
      </c>
      <c r="P2093">
        <f>E_s*N2093</f>
        <v/>
      </c>
      <c r="Q2093">
        <f>O2093*A_s1</f>
        <v/>
      </c>
      <c r="R2093">
        <f>P2093*A_s2</f>
        <v/>
      </c>
      <c r="S2093">
        <f>Q2093*($K2093-Z_s1)</f>
        <v/>
      </c>
      <c r="T2093">
        <f>R2093*($K2093-Z_s2)</f>
        <v/>
      </c>
      <c r="U2093">
        <f>(INDIRECT("a_"&amp;U$2)/(U$2+1))*(($C2093^(U$2+1)-$H2093^(U$2+1))/(ε_c1cd^(U$2+1)))</f>
        <v/>
      </c>
      <c r="V2093">
        <f>(INDIRECT("a_"&amp;V$2)/(V$2+1))*(($C2093^(V$2+1)-$H2093^(V$2+1))/(ε_c1cd^(V$2+1)))</f>
        <v/>
      </c>
      <c r="W2093">
        <f>(INDIRECT("a_"&amp;W$2)/(W$2+1))*(($C2093^(W$2+1)-$H2093^(W$2+1))/(ε_c1cd^(W$2+1)))</f>
        <v/>
      </c>
      <c r="X2093">
        <f>(INDIRECT("a_"&amp;X$2)/(X$2+1))*(($C2093^(X$2+1)-$H2093^(X$2+1))/(ε_c1cd^(X$2+1)))</f>
        <v/>
      </c>
      <c r="Y2093">
        <f>(INDIRECT("a_"&amp;Y$2)/(Y$2+1))*(($C2093^(Y$2+1)-$H2093^(Y$2+1))/(ε_c1cd^(Y$2+1)))</f>
        <v/>
      </c>
      <c r="Z2093">
        <f>(INDIRECT("a_"&amp;Z$2)/(Z$2+2))*(($C2093^(Z$2+2)-$H2093^(Z$2+2))/(ε_c1cd^(Z$2+2)))</f>
        <v/>
      </c>
      <c r="AA2093">
        <f>(INDIRECT("a_"&amp;AA$2)/(AA$2+2))*(($C2093^(AA$2+2)-$H2093^(AA$2+2))/(ε_c1cd^(AA$2+2)))</f>
        <v/>
      </c>
      <c r="AB2093">
        <f>(INDIRECT("a_"&amp;AB$2)/(AB$2+2))*(($C2093^(AB$2+2)-$H2093^(AB$2+2))/(ε_c1cd^(AB$2+2)))</f>
        <v/>
      </c>
      <c r="AC2093">
        <f>(INDIRECT("a_"&amp;AC$2)/(AC$2+2))*(($C2093^(AC$2+2)-$H2093^(AC$2+2))/(ε_c1cd^(AC$2+2)))</f>
        <v/>
      </c>
      <c r="AD2093">
        <f>(INDIRECT("a_"&amp;AD$2)/(AD$2+2))*(($C2093^(AD$2+2)-$H2093^(AD$2+2))/(ε_c1cd^(AD$2+2)))</f>
        <v/>
      </c>
      <c r="AE2093" s="111">
        <f>(b*f_cd/L2093)*SUM(U2093:Y2093)+SUM(Q2093:R2093)</f>
        <v/>
      </c>
      <c r="AF2093" s="112">
        <f>AE2093*(K2093-y+e)</f>
        <v/>
      </c>
      <c r="AG2093" s="113">
        <f>(b*f_cd/(L2093^2))*SUM(Z2093:AD2093)+SUM(S2093:T2093)-AF2093</f>
        <v/>
      </c>
      <c r="AH2093" s="114">
        <f>AG2093&lt;0</f>
        <v/>
      </c>
      <c r="AI2093" s="115">
        <f>IF(A2093=1,FALSE,(AND(AQ2093,AH2093,NOT(AI2092))))</f>
        <v/>
      </c>
      <c r="AJ2093" s="116">
        <f>(b*f_cd/L2093)*(a_1/2*J2093^2+a_2/3*J2093^3+a_3/4*J2093^4+a_4/5*J2093^5+a_5/6*J2093^6)+SUM(Q2093:R2093)</f>
        <v/>
      </c>
      <c r="AK2093">
        <f>AJ2093*(K2093-y+e)</f>
        <v/>
      </c>
      <c r="AL2093" s="118">
        <f>(b*f_cd/(L2093^2))*(a_1/3*J2093^3+a_2/4*J2093^4+a_3/5*J2093^5+a_4/6*J2093^6+a_5/7*J2093^7)+SUM(S2093:T2093)-AK2093</f>
        <v/>
      </c>
      <c r="AM2093" s="114">
        <f>AL2093&gt;0</f>
        <v/>
      </c>
      <c r="AN2093" s="115">
        <f>IF(A2093=1,FALSE,(AND(AQ2093,AM2093,NOT(AN2092))))</f>
        <v/>
      </c>
      <c r="AO2093">
        <f>IF(D2093=1,AND(AH2093,NOT(AI2093)),AND(AM2093,NOT(AN2093)))</f>
        <v/>
      </c>
      <c r="AP2093" s="119">
        <f>IF(D2093=1,AI2093,AN2093)</f>
        <v/>
      </c>
      <c r="AQ2093" s="125">
        <f>ABS(E2093)&lt;$AQ$2</f>
        <v/>
      </c>
      <c r="AS2093">
        <f>IF(AP2093,MAX(AS$3:AS2091)+1,"")</f>
        <v/>
      </c>
    </row>
    <row r="2094">
      <c r="A2094" t="n">
        <v>2004</v>
      </c>
      <c r="B2094" s="131">
        <f>IF(A2094=1,0,IF(AP2094,0.1*ε_cu1cd,0))</f>
        <v/>
      </c>
      <c r="C2094" s="131">
        <f>IF(A2094=1,0.1*ε_cu1cd,C2093+B2093)</f>
        <v/>
      </c>
      <c r="D2094" s="113">
        <f>IF('Нормальний переріз'!$D$68&gt;0,1,2)</f>
        <v/>
      </c>
      <c r="E2094" s="144">
        <f>IF(D2094=1,F2094,G2094)</f>
        <v/>
      </c>
      <c r="F2094" s="124">
        <f>IF(AI2093,0.11*ε_cu1cd,IF(AH2093,F2093*0.01,F2093))</f>
        <v/>
      </c>
      <c r="G2094" s="124">
        <f>IF(AP2093,-0.1*ε_cu1cd,IF(AM2093,G2093*0.01,G2093))</f>
        <v/>
      </c>
      <c r="H2094" s="113">
        <f>IF(A2094=1,E2094,IF(AO2093,H2093-E2093+E2094,IF(AP2093,0.8*H2093,H2093+E2094)))</f>
        <v/>
      </c>
      <c r="I2094" s="169">
        <f>(C2094-H2094)/h</f>
        <v/>
      </c>
      <c r="J2094">
        <f>C2094/(ε_c1cd)</f>
        <v/>
      </c>
      <c r="K2094">
        <f>C2094/I2094</f>
        <v/>
      </c>
      <c r="L2094" s="131">
        <f>I2094/(ε_c1cd)</f>
        <v/>
      </c>
      <c r="M2094">
        <f>I2094*(K2094-Z_s1)</f>
        <v/>
      </c>
      <c r="N2094">
        <f>I2094*(K2094-Z_s2)</f>
        <v/>
      </c>
      <c r="O2094">
        <f>E_s*M2094</f>
        <v/>
      </c>
      <c r="P2094">
        <f>E_s*N2094</f>
        <v/>
      </c>
      <c r="Q2094">
        <f>O2094*A_s1</f>
        <v/>
      </c>
      <c r="R2094">
        <f>P2094*A_s2</f>
        <v/>
      </c>
      <c r="S2094">
        <f>Q2094*($K2094-Z_s1)</f>
        <v/>
      </c>
      <c r="T2094">
        <f>R2094*($K2094-Z_s2)</f>
        <v/>
      </c>
      <c r="U2094">
        <f>(INDIRECT("a_"&amp;U$2)/(U$2+1))*(($C2094^(U$2+1)-$H2094^(U$2+1))/(ε_c1cd^(U$2+1)))</f>
        <v/>
      </c>
      <c r="V2094">
        <f>(INDIRECT("a_"&amp;V$2)/(V$2+1))*(($C2094^(V$2+1)-$H2094^(V$2+1))/(ε_c1cd^(V$2+1)))</f>
        <v/>
      </c>
      <c r="W2094">
        <f>(INDIRECT("a_"&amp;W$2)/(W$2+1))*(($C2094^(W$2+1)-$H2094^(W$2+1))/(ε_c1cd^(W$2+1)))</f>
        <v/>
      </c>
      <c r="X2094">
        <f>(INDIRECT("a_"&amp;X$2)/(X$2+1))*(($C2094^(X$2+1)-$H2094^(X$2+1))/(ε_c1cd^(X$2+1)))</f>
        <v/>
      </c>
      <c r="Y2094">
        <f>(INDIRECT("a_"&amp;Y$2)/(Y$2+1))*(($C2094^(Y$2+1)-$H2094^(Y$2+1))/(ε_c1cd^(Y$2+1)))</f>
        <v/>
      </c>
      <c r="Z2094">
        <f>(INDIRECT("a_"&amp;Z$2)/(Z$2+2))*(($C2094^(Z$2+2)-$H2094^(Z$2+2))/(ε_c1cd^(Z$2+2)))</f>
        <v/>
      </c>
      <c r="AA2094">
        <f>(INDIRECT("a_"&amp;AA$2)/(AA$2+2))*(($C2094^(AA$2+2)-$H2094^(AA$2+2))/(ε_c1cd^(AA$2+2)))</f>
        <v/>
      </c>
      <c r="AB2094">
        <f>(INDIRECT("a_"&amp;AB$2)/(AB$2+2))*(($C2094^(AB$2+2)-$H2094^(AB$2+2))/(ε_c1cd^(AB$2+2)))</f>
        <v/>
      </c>
      <c r="AC2094">
        <f>(INDIRECT("a_"&amp;AC$2)/(AC$2+2))*(($C2094^(AC$2+2)-$H2094^(AC$2+2))/(ε_c1cd^(AC$2+2)))</f>
        <v/>
      </c>
      <c r="AD2094">
        <f>(INDIRECT("a_"&amp;AD$2)/(AD$2+2))*(($C2094^(AD$2+2)-$H2094^(AD$2+2))/(ε_c1cd^(AD$2+2)))</f>
        <v/>
      </c>
      <c r="AE2094" s="111">
        <f>(b*f_cd/L2094)*SUM(U2094:Y2094)+SUM(Q2094:R2094)</f>
        <v/>
      </c>
      <c r="AF2094" s="112">
        <f>AE2094*(K2094-y+e)</f>
        <v/>
      </c>
      <c r="AG2094" s="113">
        <f>(b*f_cd/(L2094^2))*SUM(Z2094:AD2094)+SUM(S2094:T2094)-AF2094</f>
        <v/>
      </c>
      <c r="AH2094" s="114">
        <f>AG2094&lt;0</f>
        <v/>
      </c>
      <c r="AI2094" s="115">
        <f>IF(A2094=1,FALSE,(AND(AQ2094,AH2094,NOT(AI2093))))</f>
        <v/>
      </c>
      <c r="AJ2094" s="116">
        <f>(b*f_cd/L2094)*(a_1/2*J2094^2+a_2/3*J2094^3+a_3/4*J2094^4+a_4/5*J2094^5+a_5/6*J2094^6)+SUM(Q2094:R2094)</f>
        <v/>
      </c>
      <c r="AK2094">
        <f>AJ2094*(K2094-y+e)</f>
        <v/>
      </c>
      <c r="AL2094" s="118">
        <f>(b*f_cd/(L2094^2))*(a_1/3*J2094^3+a_2/4*J2094^4+a_3/5*J2094^5+a_4/6*J2094^6+a_5/7*J2094^7)+SUM(S2094:T2094)-AK2094</f>
        <v/>
      </c>
      <c r="AM2094" s="114">
        <f>AL2094&gt;0</f>
        <v/>
      </c>
      <c r="AN2094" s="115">
        <f>IF(A2094=1,FALSE,(AND(AQ2094,AM2094,NOT(AN2093))))</f>
        <v/>
      </c>
      <c r="AO2094">
        <f>IF(D2094=1,AND(AH2094,NOT(AI2094)),AND(AM2094,NOT(AN2094)))</f>
        <v/>
      </c>
      <c r="AP2094" s="119">
        <f>IF(D2094=1,AI2094,AN2094)</f>
        <v/>
      </c>
      <c r="AQ2094" s="125">
        <f>ABS(E2094)&lt;$AQ$2</f>
        <v/>
      </c>
      <c r="AS2094">
        <f>IF(AP2094,MAX(AS$3:AS2092)+1,"")</f>
        <v/>
      </c>
    </row>
    <row r="2095">
      <c r="A2095" t="n">
        <v>2005</v>
      </c>
      <c r="B2095" s="131">
        <f>IF(A2095=1,0,IF(AP2095,0.1*ε_cu1cd,0))</f>
        <v/>
      </c>
      <c r="C2095" s="131">
        <f>IF(A2095=1,0.1*ε_cu1cd,C2094+B2094)</f>
        <v/>
      </c>
      <c r="D2095" s="113">
        <f>IF('Нормальний переріз'!$D$68&gt;0,1,2)</f>
        <v/>
      </c>
      <c r="E2095" s="144">
        <f>IF(D2095=1,F2095,G2095)</f>
        <v/>
      </c>
      <c r="F2095" s="124">
        <f>IF(AI2094,0.11*ε_cu1cd,IF(AH2094,F2094*0.01,F2094))</f>
        <v/>
      </c>
      <c r="G2095" s="124">
        <f>IF(AP2094,-0.1*ε_cu1cd,IF(AM2094,G2094*0.01,G2094))</f>
        <v/>
      </c>
      <c r="H2095" s="113">
        <f>IF(A2095=1,E2095,IF(AO2094,H2094-E2094+E2095,IF(AP2094,0.8*H2094,H2094+E2095)))</f>
        <v/>
      </c>
      <c r="I2095" s="169">
        <f>(C2095-H2095)/h</f>
        <v/>
      </c>
      <c r="J2095">
        <f>C2095/(ε_c1cd)</f>
        <v/>
      </c>
      <c r="K2095">
        <f>C2095/I2095</f>
        <v/>
      </c>
      <c r="L2095" s="131">
        <f>I2095/(ε_c1cd)</f>
        <v/>
      </c>
      <c r="M2095">
        <f>I2095*(K2095-Z_s1)</f>
        <v/>
      </c>
      <c r="N2095">
        <f>I2095*(K2095-Z_s2)</f>
        <v/>
      </c>
      <c r="O2095">
        <f>E_s*M2095</f>
        <v/>
      </c>
      <c r="P2095">
        <f>E_s*N2095</f>
        <v/>
      </c>
      <c r="Q2095">
        <f>O2095*A_s1</f>
        <v/>
      </c>
      <c r="R2095">
        <f>P2095*A_s2</f>
        <v/>
      </c>
      <c r="S2095">
        <f>Q2095*($K2095-Z_s1)</f>
        <v/>
      </c>
      <c r="T2095">
        <f>R2095*($K2095-Z_s2)</f>
        <v/>
      </c>
      <c r="U2095">
        <f>(INDIRECT("a_"&amp;U$2)/(U$2+1))*(($C2095^(U$2+1)-$H2095^(U$2+1))/(ε_c1cd^(U$2+1)))</f>
        <v/>
      </c>
      <c r="V2095">
        <f>(INDIRECT("a_"&amp;V$2)/(V$2+1))*(($C2095^(V$2+1)-$H2095^(V$2+1))/(ε_c1cd^(V$2+1)))</f>
        <v/>
      </c>
      <c r="W2095">
        <f>(INDIRECT("a_"&amp;W$2)/(W$2+1))*(($C2095^(W$2+1)-$H2095^(W$2+1))/(ε_c1cd^(W$2+1)))</f>
        <v/>
      </c>
      <c r="X2095">
        <f>(INDIRECT("a_"&amp;X$2)/(X$2+1))*(($C2095^(X$2+1)-$H2095^(X$2+1))/(ε_c1cd^(X$2+1)))</f>
        <v/>
      </c>
      <c r="Y2095">
        <f>(INDIRECT("a_"&amp;Y$2)/(Y$2+1))*(($C2095^(Y$2+1)-$H2095^(Y$2+1))/(ε_c1cd^(Y$2+1)))</f>
        <v/>
      </c>
      <c r="Z2095">
        <f>(INDIRECT("a_"&amp;Z$2)/(Z$2+2))*(($C2095^(Z$2+2)-$H2095^(Z$2+2))/(ε_c1cd^(Z$2+2)))</f>
        <v/>
      </c>
      <c r="AA2095">
        <f>(INDIRECT("a_"&amp;AA$2)/(AA$2+2))*(($C2095^(AA$2+2)-$H2095^(AA$2+2))/(ε_c1cd^(AA$2+2)))</f>
        <v/>
      </c>
      <c r="AB2095">
        <f>(INDIRECT("a_"&amp;AB$2)/(AB$2+2))*(($C2095^(AB$2+2)-$H2095^(AB$2+2))/(ε_c1cd^(AB$2+2)))</f>
        <v/>
      </c>
      <c r="AC2095">
        <f>(INDIRECT("a_"&amp;AC$2)/(AC$2+2))*(($C2095^(AC$2+2)-$H2095^(AC$2+2))/(ε_c1cd^(AC$2+2)))</f>
        <v/>
      </c>
      <c r="AD2095">
        <f>(INDIRECT("a_"&amp;AD$2)/(AD$2+2))*(($C2095^(AD$2+2)-$H2095^(AD$2+2))/(ε_c1cd^(AD$2+2)))</f>
        <v/>
      </c>
      <c r="AE2095" s="111">
        <f>(b*f_cd/L2095)*SUM(U2095:Y2095)+SUM(Q2095:R2095)</f>
        <v/>
      </c>
      <c r="AF2095" s="112">
        <f>AE2095*(K2095-y+e)</f>
        <v/>
      </c>
      <c r="AG2095" s="113">
        <f>(b*f_cd/(L2095^2))*SUM(Z2095:AD2095)+SUM(S2095:T2095)-AF2095</f>
        <v/>
      </c>
      <c r="AH2095" s="114">
        <f>AG2095&lt;0</f>
        <v/>
      </c>
      <c r="AI2095" s="115">
        <f>IF(A2095=1,FALSE,(AND(AQ2095,AH2095,NOT(AI2094))))</f>
        <v/>
      </c>
      <c r="AJ2095" s="116">
        <f>(b*f_cd/L2095)*(a_1/2*J2095^2+a_2/3*J2095^3+a_3/4*J2095^4+a_4/5*J2095^5+a_5/6*J2095^6)+SUM(Q2095:R2095)</f>
        <v/>
      </c>
      <c r="AK2095">
        <f>AJ2095*(K2095-y+e)</f>
        <v/>
      </c>
      <c r="AL2095" s="118">
        <f>(b*f_cd/(L2095^2))*(a_1/3*J2095^3+a_2/4*J2095^4+a_3/5*J2095^5+a_4/6*J2095^6+a_5/7*J2095^7)+SUM(S2095:T2095)-AK2095</f>
        <v/>
      </c>
      <c r="AM2095" s="114">
        <f>AL2095&gt;0</f>
        <v/>
      </c>
      <c r="AN2095" s="115">
        <f>IF(A2095=1,FALSE,(AND(AQ2095,AM2095,NOT(AN2094))))</f>
        <v/>
      </c>
      <c r="AO2095">
        <f>IF(D2095=1,AND(AH2095,NOT(AI2095)),AND(AM2095,NOT(AN2095)))</f>
        <v/>
      </c>
      <c r="AP2095" s="119">
        <f>IF(D2095=1,AI2095,AN2095)</f>
        <v/>
      </c>
      <c r="AQ2095" s="125">
        <f>ABS(E2095)&lt;$AQ$2</f>
        <v/>
      </c>
      <c r="AS2095">
        <f>IF(AP2095,MAX(AS$3:AS2093)+1,"")</f>
        <v/>
      </c>
    </row>
    <row r="2096">
      <c r="A2096" t="n">
        <v>2006</v>
      </c>
      <c r="B2096" s="131">
        <f>IF(A2096=1,0,IF(AP2096,0.1*ε_cu1cd,0))</f>
        <v/>
      </c>
      <c r="C2096" s="131">
        <f>IF(A2096=1,0.1*ε_cu1cd,C2095+B2095)</f>
        <v/>
      </c>
      <c r="D2096" s="113">
        <f>IF('Нормальний переріз'!$D$68&gt;0,1,2)</f>
        <v/>
      </c>
      <c r="E2096" s="144">
        <f>IF(D2096=1,F2096,G2096)</f>
        <v/>
      </c>
      <c r="F2096" s="124">
        <f>IF(AI2095,0.11*ε_cu1cd,IF(AH2095,F2095*0.01,F2095))</f>
        <v/>
      </c>
      <c r="G2096" s="124">
        <f>IF(AP2095,-0.1*ε_cu1cd,IF(AM2095,G2095*0.01,G2095))</f>
        <v/>
      </c>
      <c r="H2096" s="113">
        <f>IF(A2096=1,E2096,IF(AO2095,H2095-E2095+E2096,IF(AP2095,0.8*H2095,H2095+E2096)))</f>
        <v/>
      </c>
      <c r="I2096" s="169">
        <f>(C2096-H2096)/h</f>
        <v/>
      </c>
      <c r="J2096">
        <f>C2096/(ε_c1cd)</f>
        <v/>
      </c>
      <c r="K2096">
        <f>C2096/I2096</f>
        <v/>
      </c>
      <c r="L2096" s="131">
        <f>I2096/(ε_c1cd)</f>
        <v/>
      </c>
      <c r="M2096">
        <f>I2096*(K2096-Z_s1)</f>
        <v/>
      </c>
      <c r="N2096">
        <f>I2096*(K2096-Z_s2)</f>
        <v/>
      </c>
      <c r="O2096">
        <f>E_s*M2096</f>
        <v/>
      </c>
      <c r="P2096">
        <f>E_s*N2096</f>
        <v/>
      </c>
      <c r="Q2096">
        <f>O2096*A_s1</f>
        <v/>
      </c>
      <c r="R2096">
        <f>P2096*A_s2</f>
        <v/>
      </c>
      <c r="S2096">
        <f>Q2096*($K2096-Z_s1)</f>
        <v/>
      </c>
      <c r="T2096">
        <f>R2096*($K2096-Z_s2)</f>
        <v/>
      </c>
      <c r="U2096">
        <f>(INDIRECT("a_"&amp;U$2)/(U$2+1))*(($C2096^(U$2+1)-$H2096^(U$2+1))/(ε_c1cd^(U$2+1)))</f>
        <v/>
      </c>
      <c r="V2096">
        <f>(INDIRECT("a_"&amp;V$2)/(V$2+1))*(($C2096^(V$2+1)-$H2096^(V$2+1))/(ε_c1cd^(V$2+1)))</f>
        <v/>
      </c>
      <c r="W2096">
        <f>(INDIRECT("a_"&amp;W$2)/(W$2+1))*(($C2096^(W$2+1)-$H2096^(W$2+1))/(ε_c1cd^(W$2+1)))</f>
        <v/>
      </c>
      <c r="X2096">
        <f>(INDIRECT("a_"&amp;X$2)/(X$2+1))*(($C2096^(X$2+1)-$H2096^(X$2+1))/(ε_c1cd^(X$2+1)))</f>
        <v/>
      </c>
      <c r="Y2096">
        <f>(INDIRECT("a_"&amp;Y$2)/(Y$2+1))*(($C2096^(Y$2+1)-$H2096^(Y$2+1))/(ε_c1cd^(Y$2+1)))</f>
        <v/>
      </c>
      <c r="Z2096">
        <f>(INDIRECT("a_"&amp;Z$2)/(Z$2+2))*(($C2096^(Z$2+2)-$H2096^(Z$2+2))/(ε_c1cd^(Z$2+2)))</f>
        <v/>
      </c>
      <c r="AA2096">
        <f>(INDIRECT("a_"&amp;AA$2)/(AA$2+2))*(($C2096^(AA$2+2)-$H2096^(AA$2+2))/(ε_c1cd^(AA$2+2)))</f>
        <v/>
      </c>
      <c r="AB2096">
        <f>(INDIRECT("a_"&amp;AB$2)/(AB$2+2))*(($C2096^(AB$2+2)-$H2096^(AB$2+2))/(ε_c1cd^(AB$2+2)))</f>
        <v/>
      </c>
      <c r="AC2096">
        <f>(INDIRECT("a_"&amp;AC$2)/(AC$2+2))*(($C2096^(AC$2+2)-$H2096^(AC$2+2))/(ε_c1cd^(AC$2+2)))</f>
        <v/>
      </c>
      <c r="AD2096">
        <f>(INDIRECT("a_"&amp;AD$2)/(AD$2+2))*(($C2096^(AD$2+2)-$H2096^(AD$2+2))/(ε_c1cd^(AD$2+2)))</f>
        <v/>
      </c>
      <c r="AE2096" s="111">
        <f>(b*f_cd/L2096)*SUM(U2096:Y2096)+SUM(Q2096:R2096)</f>
        <v/>
      </c>
      <c r="AF2096" s="112">
        <f>AE2096*(K2096-y+e)</f>
        <v/>
      </c>
      <c r="AG2096" s="113">
        <f>(b*f_cd/(L2096^2))*SUM(Z2096:AD2096)+SUM(S2096:T2096)-AF2096</f>
        <v/>
      </c>
      <c r="AH2096" s="114">
        <f>AG2096&lt;0</f>
        <v/>
      </c>
      <c r="AI2096" s="115">
        <f>IF(A2096=1,FALSE,(AND(AQ2096,AH2096,NOT(AI2095))))</f>
        <v/>
      </c>
      <c r="AJ2096" s="116">
        <f>(b*f_cd/L2096)*(a_1/2*J2096^2+a_2/3*J2096^3+a_3/4*J2096^4+a_4/5*J2096^5+a_5/6*J2096^6)+SUM(Q2096:R2096)</f>
        <v/>
      </c>
      <c r="AK2096">
        <f>AJ2096*(K2096-y+e)</f>
        <v/>
      </c>
      <c r="AL2096" s="118">
        <f>(b*f_cd/(L2096^2))*(a_1/3*J2096^3+a_2/4*J2096^4+a_3/5*J2096^5+a_4/6*J2096^6+a_5/7*J2096^7)+SUM(S2096:T2096)-AK2096</f>
        <v/>
      </c>
      <c r="AM2096" s="114">
        <f>AL2096&gt;0</f>
        <v/>
      </c>
      <c r="AN2096" s="115">
        <f>IF(A2096=1,FALSE,(AND(AQ2096,AM2096,NOT(AN2095))))</f>
        <v/>
      </c>
      <c r="AO2096">
        <f>IF(D2096=1,AND(AH2096,NOT(AI2096)),AND(AM2096,NOT(AN2096)))</f>
        <v/>
      </c>
      <c r="AP2096" s="119">
        <f>IF(D2096=1,AI2096,AN2096)</f>
        <v/>
      </c>
      <c r="AQ2096" s="125">
        <f>ABS(E2096)&lt;$AQ$2</f>
        <v/>
      </c>
      <c r="AS2096">
        <f>IF(AP2096,MAX(AS$3:AS2094)+1,"")</f>
        <v/>
      </c>
    </row>
    <row r="2097">
      <c r="A2097" t="n">
        <v>2007</v>
      </c>
      <c r="B2097" s="131">
        <f>IF(A2097=1,0,IF(AP2097,0.1*ε_cu1cd,0))</f>
        <v/>
      </c>
      <c r="C2097" s="131">
        <f>IF(A2097=1,0.1*ε_cu1cd,C2096+B2096)</f>
        <v/>
      </c>
      <c r="D2097" s="113">
        <f>IF('Нормальний переріз'!$D$68&gt;0,1,2)</f>
        <v/>
      </c>
      <c r="E2097" s="144">
        <f>IF(D2097=1,F2097,G2097)</f>
        <v/>
      </c>
      <c r="F2097" s="124">
        <f>IF(AI2096,0.11*ε_cu1cd,IF(AH2096,F2096*0.01,F2096))</f>
        <v/>
      </c>
      <c r="G2097" s="124">
        <f>IF(AP2096,-0.1*ε_cu1cd,IF(AM2096,G2096*0.01,G2096))</f>
        <v/>
      </c>
      <c r="H2097" s="113">
        <f>IF(A2097=1,E2097,IF(AO2096,H2096-E2096+E2097,IF(AP2096,0.8*H2096,H2096+E2097)))</f>
        <v/>
      </c>
      <c r="I2097" s="169">
        <f>(C2097-H2097)/h</f>
        <v/>
      </c>
      <c r="J2097">
        <f>C2097/(ε_c1cd)</f>
        <v/>
      </c>
      <c r="K2097">
        <f>C2097/I2097</f>
        <v/>
      </c>
      <c r="L2097" s="131">
        <f>I2097/(ε_c1cd)</f>
        <v/>
      </c>
      <c r="M2097">
        <f>I2097*(K2097-Z_s1)</f>
        <v/>
      </c>
      <c r="N2097">
        <f>I2097*(K2097-Z_s2)</f>
        <v/>
      </c>
      <c r="O2097">
        <f>E_s*M2097</f>
        <v/>
      </c>
      <c r="P2097">
        <f>E_s*N2097</f>
        <v/>
      </c>
      <c r="Q2097">
        <f>O2097*A_s1</f>
        <v/>
      </c>
      <c r="R2097">
        <f>P2097*A_s2</f>
        <v/>
      </c>
      <c r="S2097">
        <f>Q2097*($K2097-Z_s1)</f>
        <v/>
      </c>
      <c r="T2097">
        <f>R2097*($K2097-Z_s2)</f>
        <v/>
      </c>
      <c r="U2097">
        <f>(INDIRECT("a_"&amp;U$2)/(U$2+1))*(($C2097^(U$2+1)-$H2097^(U$2+1))/(ε_c1cd^(U$2+1)))</f>
        <v/>
      </c>
      <c r="V2097">
        <f>(INDIRECT("a_"&amp;V$2)/(V$2+1))*(($C2097^(V$2+1)-$H2097^(V$2+1))/(ε_c1cd^(V$2+1)))</f>
        <v/>
      </c>
      <c r="W2097">
        <f>(INDIRECT("a_"&amp;W$2)/(W$2+1))*(($C2097^(W$2+1)-$H2097^(W$2+1))/(ε_c1cd^(W$2+1)))</f>
        <v/>
      </c>
      <c r="X2097">
        <f>(INDIRECT("a_"&amp;X$2)/(X$2+1))*(($C2097^(X$2+1)-$H2097^(X$2+1))/(ε_c1cd^(X$2+1)))</f>
        <v/>
      </c>
      <c r="Y2097">
        <f>(INDIRECT("a_"&amp;Y$2)/(Y$2+1))*(($C2097^(Y$2+1)-$H2097^(Y$2+1))/(ε_c1cd^(Y$2+1)))</f>
        <v/>
      </c>
      <c r="Z2097">
        <f>(INDIRECT("a_"&amp;Z$2)/(Z$2+2))*(($C2097^(Z$2+2)-$H2097^(Z$2+2))/(ε_c1cd^(Z$2+2)))</f>
        <v/>
      </c>
      <c r="AA2097">
        <f>(INDIRECT("a_"&amp;AA$2)/(AA$2+2))*(($C2097^(AA$2+2)-$H2097^(AA$2+2))/(ε_c1cd^(AA$2+2)))</f>
        <v/>
      </c>
      <c r="AB2097">
        <f>(INDIRECT("a_"&amp;AB$2)/(AB$2+2))*(($C2097^(AB$2+2)-$H2097^(AB$2+2))/(ε_c1cd^(AB$2+2)))</f>
        <v/>
      </c>
      <c r="AC2097">
        <f>(INDIRECT("a_"&amp;AC$2)/(AC$2+2))*(($C2097^(AC$2+2)-$H2097^(AC$2+2))/(ε_c1cd^(AC$2+2)))</f>
        <v/>
      </c>
      <c r="AD2097">
        <f>(INDIRECT("a_"&amp;AD$2)/(AD$2+2))*(($C2097^(AD$2+2)-$H2097^(AD$2+2))/(ε_c1cd^(AD$2+2)))</f>
        <v/>
      </c>
      <c r="AE2097" s="111">
        <f>(b*f_cd/L2097)*SUM(U2097:Y2097)+SUM(Q2097:R2097)</f>
        <v/>
      </c>
      <c r="AF2097" s="112">
        <f>AE2097*(K2097-y+e)</f>
        <v/>
      </c>
      <c r="AG2097" s="113">
        <f>(b*f_cd/(L2097^2))*SUM(Z2097:AD2097)+SUM(S2097:T2097)-AF2097</f>
        <v/>
      </c>
      <c r="AH2097" s="114">
        <f>AG2097&lt;0</f>
        <v/>
      </c>
      <c r="AI2097" s="115">
        <f>IF(A2097=1,FALSE,(AND(AQ2097,AH2097,NOT(AI2096))))</f>
        <v/>
      </c>
      <c r="AJ2097" s="116">
        <f>(b*f_cd/L2097)*(a_1/2*J2097^2+a_2/3*J2097^3+a_3/4*J2097^4+a_4/5*J2097^5+a_5/6*J2097^6)+SUM(Q2097:R2097)</f>
        <v/>
      </c>
      <c r="AK2097">
        <f>AJ2097*(K2097-y+e)</f>
        <v/>
      </c>
      <c r="AL2097" s="118">
        <f>(b*f_cd/(L2097^2))*(a_1/3*J2097^3+a_2/4*J2097^4+a_3/5*J2097^5+a_4/6*J2097^6+a_5/7*J2097^7)+SUM(S2097:T2097)-AK2097</f>
        <v/>
      </c>
      <c r="AM2097" s="114">
        <f>AL2097&gt;0</f>
        <v/>
      </c>
      <c r="AN2097" s="115">
        <f>IF(A2097=1,FALSE,(AND(AQ2097,AM2097,NOT(AN2096))))</f>
        <v/>
      </c>
      <c r="AO2097">
        <f>IF(D2097=1,AND(AH2097,NOT(AI2097)),AND(AM2097,NOT(AN2097)))</f>
        <v/>
      </c>
      <c r="AP2097" s="119">
        <f>IF(D2097=1,AI2097,AN2097)</f>
        <v/>
      </c>
      <c r="AQ2097" s="125">
        <f>ABS(E2097)&lt;$AQ$2</f>
        <v/>
      </c>
      <c r="AS2097">
        <f>IF(AP2097,MAX(AS$3:AS2095)+1,"")</f>
        <v/>
      </c>
    </row>
    <row r="2098">
      <c r="A2098" t="n">
        <v>2008</v>
      </c>
      <c r="B2098" s="131">
        <f>IF(A2098=1,0,IF(AP2098,0.1*ε_cu1cd,0))</f>
        <v/>
      </c>
      <c r="C2098" s="131">
        <f>IF(A2098=1,0.1*ε_cu1cd,C2097+B2097)</f>
        <v/>
      </c>
      <c r="D2098" s="113">
        <f>IF('Нормальний переріз'!$D$68&gt;0,1,2)</f>
        <v/>
      </c>
      <c r="E2098" s="144">
        <f>IF(D2098=1,F2098,G2098)</f>
        <v/>
      </c>
      <c r="F2098" s="124">
        <f>IF(AI2097,0.11*ε_cu1cd,IF(AH2097,F2097*0.01,F2097))</f>
        <v/>
      </c>
      <c r="G2098" s="124">
        <f>IF(AP2097,-0.1*ε_cu1cd,IF(AM2097,G2097*0.01,G2097))</f>
        <v/>
      </c>
      <c r="H2098" s="113">
        <f>IF(A2098=1,E2098,IF(AO2097,H2097-E2097+E2098,IF(AP2097,0.8*H2097,H2097+E2098)))</f>
        <v/>
      </c>
      <c r="I2098" s="169">
        <f>(C2098-H2098)/h</f>
        <v/>
      </c>
      <c r="J2098">
        <f>C2098/(ε_c1cd)</f>
        <v/>
      </c>
      <c r="K2098">
        <f>C2098/I2098</f>
        <v/>
      </c>
      <c r="L2098" s="131">
        <f>I2098/(ε_c1cd)</f>
        <v/>
      </c>
      <c r="M2098">
        <f>I2098*(K2098-Z_s1)</f>
        <v/>
      </c>
      <c r="N2098">
        <f>I2098*(K2098-Z_s2)</f>
        <v/>
      </c>
      <c r="O2098">
        <f>E_s*M2098</f>
        <v/>
      </c>
      <c r="P2098">
        <f>E_s*N2098</f>
        <v/>
      </c>
      <c r="Q2098">
        <f>O2098*A_s1</f>
        <v/>
      </c>
      <c r="R2098">
        <f>P2098*A_s2</f>
        <v/>
      </c>
      <c r="S2098">
        <f>Q2098*($K2098-Z_s1)</f>
        <v/>
      </c>
      <c r="T2098">
        <f>R2098*($K2098-Z_s2)</f>
        <v/>
      </c>
      <c r="U2098">
        <f>(INDIRECT("a_"&amp;U$2)/(U$2+1))*(($C2098^(U$2+1)-$H2098^(U$2+1))/(ε_c1cd^(U$2+1)))</f>
        <v/>
      </c>
      <c r="V2098">
        <f>(INDIRECT("a_"&amp;V$2)/(V$2+1))*(($C2098^(V$2+1)-$H2098^(V$2+1))/(ε_c1cd^(V$2+1)))</f>
        <v/>
      </c>
      <c r="W2098">
        <f>(INDIRECT("a_"&amp;W$2)/(W$2+1))*(($C2098^(W$2+1)-$H2098^(W$2+1))/(ε_c1cd^(W$2+1)))</f>
        <v/>
      </c>
      <c r="X2098">
        <f>(INDIRECT("a_"&amp;X$2)/(X$2+1))*(($C2098^(X$2+1)-$H2098^(X$2+1))/(ε_c1cd^(X$2+1)))</f>
        <v/>
      </c>
      <c r="Y2098">
        <f>(INDIRECT("a_"&amp;Y$2)/(Y$2+1))*(($C2098^(Y$2+1)-$H2098^(Y$2+1))/(ε_c1cd^(Y$2+1)))</f>
        <v/>
      </c>
      <c r="Z2098">
        <f>(INDIRECT("a_"&amp;Z$2)/(Z$2+2))*(($C2098^(Z$2+2)-$H2098^(Z$2+2))/(ε_c1cd^(Z$2+2)))</f>
        <v/>
      </c>
      <c r="AA2098">
        <f>(INDIRECT("a_"&amp;AA$2)/(AA$2+2))*(($C2098^(AA$2+2)-$H2098^(AA$2+2))/(ε_c1cd^(AA$2+2)))</f>
        <v/>
      </c>
      <c r="AB2098">
        <f>(INDIRECT("a_"&amp;AB$2)/(AB$2+2))*(($C2098^(AB$2+2)-$H2098^(AB$2+2))/(ε_c1cd^(AB$2+2)))</f>
        <v/>
      </c>
      <c r="AC2098">
        <f>(INDIRECT("a_"&amp;AC$2)/(AC$2+2))*(($C2098^(AC$2+2)-$H2098^(AC$2+2))/(ε_c1cd^(AC$2+2)))</f>
        <v/>
      </c>
      <c r="AD2098">
        <f>(INDIRECT("a_"&amp;AD$2)/(AD$2+2))*(($C2098^(AD$2+2)-$H2098^(AD$2+2))/(ε_c1cd^(AD$2+2)))</f>
        <v/>
      </c>
      <c r="AE2098" s="111">
        <f>(b*f_cd/L2098)*SUM(U2098:Y2098)+SUM(Q2098:R2098)</f>
        <v/>
      </c>
      <c r="AF2098" s="112">
        <f>AE2098*(K2098-y+e)</f>
        <v/>
      </c>
      <c r="AG2098" s="113">
        <f>(b*f_cd/(L2098^2))*SUM(Z2098:AD2098)+SUM(S2098:T2098)-AF2098</f>
        <v/>
      </c>
      <c r="AH2098" s="114">
        <f>AG2098&lt;0</f>
        <v/>
      </c>
      <c r="AI2098" s="115">
        <f>IF(A2098=1,FALSE,(AND(AQ2098,AH2098,NOT(AI2097))))</f>
        <v/>
      </c>
      <c r="AJ2098" s="116">
        <f>(b*f_cd/L2098)*(a_1/2*J2098^2+a_2/3*J2098^3+a_3/4*J2098^4+a_4/5*J2098^5+a_5/6*J2098^6)+SUM(Q2098:R2098)</f>
        <v/>
      </c>
      <c r="AK2098">
        <f>AJ2098*(K2098-y+e)</f>
        <v/>
      </c>
      <c r="AL2098" s="118">
        <f>(b*f_cd/(L2098^2))*(a_1/3*J2098^3+a_2/4*J2098^4+a_3/5*J2098^5+a_4/6*J2098^6+a_5/7*J2098^7)+SUM(S2098:T2098)-AK2098</f>
        <v/>
      </c>
      <c r="AM2098" s="114">
        <f>AL2098&gt;0</f>
        <v/>
      </c>
      <c r="AN2098" s="115">
        <f>IF(A2098=1,FALSE,(AND(AQ2098,AM2098,NOT(AN2097))))</f>
        <v/>
      </c>
      <c r="AO2098">
        <f>IF(D2098=1,AND(AH2098,NOT(AI2098)),AND(AM2098,NOT(AN2098)))</f>
        <v/>
      </c>
      <c r="AP2098" s="119">
        <f>IF(D2098=1,AI2098,AN2098)</f>
        <v/>
      </c>
      <c r="AQ2098" s="125">
        <f>ABS(E2098)&lt;$AQ$2</f>
        <v/>
      </c>
      <c r="AS2098">
        <f>IF(AP2098,MAX(AS$3:AS2096)+1,"")</f>
        <v/>
      </c>
    </row>
    <row r="2099">
      <c r="A2099" t="n">
        <v>2009</v>
      </c>
      <c r="B2099" s="131">
        <f>IF(A2099=1,0,IF(AP2099,0.1*ε_cu1cd,0))</f>
        <v/>
      </c>
      <c r="C2099" s="131">
        <f>IF(A2099=1,0.1*ε_cu1cd,C2098+B2098)</f>
        <v/>
      </c>
      <c r="D2099" s="113">
        <f>IF('Нормальний переріз'!$D$68&gt;0,1,2)</f>
        <v/>
      </c>
      <c r="E2099" s="144">
        <f>IF(D2099=1,F2099,G2099)</f>
        <v/>
      </c>
      <c r="F2099" s="124">
        <f>IF(AI2098,0.11*ε_cu1cd,IF(AH2098,F2098*0.01,F2098))</f>
        <v/>
      </c>
      <c r="G2099" s="124">
        <f>IF(AP2098,-0.1*ε_cu1cd,IF(AM2098,G2098*0.01,G2098))</f>
        <v/>
      </c>
      <c r="H2099" s="113">
        <f>IF(A2099=1,E2099,IF(AO2098,H2098-E2098+E2099,IF(AP2098,0.8*H2098,H2098+E2099)))</f>
        <v/>
      </c>
      <c r="I2099" s="169">
        <f>(C2099-H2099)/h</f>
        <v/>
      </c>
      <c r="J2099">
        <f>C2099/(ε_c1cd)</f>
        <v/>
      </c>
      <c r="K2099">
        <f>C2099/I2099</f>
        <v/>
      </c>
      <c r="L2099" s="131">
        <f>I2099/(ε_c1cd)</f>
        <v/>
      </c>
      <c r="M2099">
        <f>I2099*(K2099-Z_s1)</f>
        <v/>
      </c>
      <c r="N2099">
        <f>I2099*(K2099-Z_s2)</f>
        <v/>
      </c>
      <c r="O2099">
        <f>E_s*M2099</f>
        <v/>
      </c>
      <c r="P2099">
        <f>E_s*N2099</f>
        <v/>
      </c>
      <c r="Q2099">
        <f>O2099*A_s1</f>
        <v/>
      </c>
      <c r="R2099">
        <f>P2099*A_s2</f>
        <v/>
      </c>
      <c r="S2099">
        <f>Q2099*($K2099-Z_s1)</f>
        <v/>
      </c>
      <c r="T2099">
        <f>R2099*($K2099-Z_s2)</f>
        <v/>
      </c>
      <c r="U2099">
        <f>(INDIRECT("a_"&amp;U$2)/(U$2+1))*(($C2099^(U$2+1)-$H2099^(U$2+1))/(ε_c1cd^(U$2+1)))</f>
        <v/>
      </c>
      <c r="V2099">
        <f>(INDIRECT("a_"&amp;V$2)/(V$2+1))*(($C2099^(V$2+1)-$H2099^(V$2+1))/(ε_c1cd^(V$2+1)))</f>
        <v/>
      </c>
      <c r="W2099">
        <f>(INDIRECT("a_"&amp;W$2)/(W$2+1))*(($C2099^(W$2+1)-$H2099^(W$2+1))/(ε_c1cd^(W$2+1)))</f>
        <v/>
      </c>
      <c r="X2099">
        <f>(INDIRECT("a_"&amp;X$2)/(X$2+1))*(($C2099^(X$2+1)-$H2099^(X$2+1))/(ε_c1cd^(X$2+1)))</f>
        <v/>
      </c>
      <c r="Y2099">
        <f>(INDIRECT("a_"&amp;Y$2)/(Y$2+1))*(($C2099^(Y$2+1)-$H2099^(Y$2+1))/(ε_c1cd^(Y$2+1)))</f>
        <v/>
      </c>
      <c r="Z2099">
        <f>(INDIRECT("a_"&amp;Z$2)/(Z$2+2))*(($C2099^(Z$2+2)-$H2099^(Z$2+2))/(ε_c1cd^(Z$2+2)))</f>
        <v/>
      </c>
      <c r="AA2099">
        <f>(INDIRECT("a_"&amp;AA$2)/(AA$2+2))*(($C2099^(AA$2+2)-$H2099^(AA$2+2))/(ε_c1cd^(AA$2+2)))</f>
        <v/>
      </c>
      <c r="AB2099">
        <f>(INDIRECT("a_"&amp;AB$2)/(AB$2+2))*(($C2099^(AB$2+2)-$H2099^(AB$2+2))/(ε_c1cd^(AB$2+2)))</f>
        <v/>
      </c>
      <c r="AC2099">
        <f>(INDIRECT("a_"&amp;AC$2)/(AC$2+2))*(($C2099^(AC$2+2)-$H2099^(AC$2+2))/(ε_c1cd^(AC$2+2)))</f>
        <v/>
      </c>
      <c r="AD2099">
        <f>(INDIRECT("a_"&amp;AD$2)/(AD$2+2))*(($C2099^(AD$2+2)-$H2099^(AD$2+2))/(ε_c1cd^(AD$2+2)))</f>
        <v/>
      </c>
      <c r="AE2099" s="111">
        <f>(b*f_cd/L2099)*SUM(U2099:Y2099)+SUM(Q2099:R2099)</f>
        <v/>
      </c>
      <c r="AF2099" s="112">
        <f>AE2099*(K2099-y+e)</f>
        <v/>
      </c>
      <c r="AG2099" s="113">
        <f>(b*f_cd/(L2099^2))*SUM(Z2099:AD2099)+SUM(S2099:T2099)-AF2099</f>
        <v/>
      </c>
      <c r="AH2099" s="114">
        <f>AG2099&lt;0</f>
        <v/>
      </c>
      <c r="AI2099" s="115">
        <f>IF(A2099=1,FALSE,(AND(AQ2099,AH2099,NOT(AI2098))))</f>
        <v/>
      </c>
      <c r="AJ2099" s="116">
        <f>(b*f_cd/L2099)*(a_1/2*J2099^2+a_2/3*J2099^3+a_3/4*J2099^4+a_4/5*J2099^5+a_5/6*J2099^6)+SUM(Q2099:R2099)</f>
        <v/>
      </c>
      <c r="AK2099">
        <f>AJ2099*(K2099-y+e)</f>
        <v/>
      </c>
      <c r="AL2099" s="118">
        <f>(b*f_cd/(L2099^2))*(a_1/3*J2099^3+a_2/4*J2099^4+a_3/5*J2099^5+a_4/6*J2099^6+a_5/7*J2099^7)+SUM(S2099:T2099)-AK2099</f>
        <v/>
      </c>
      <c r="AM2099" s="114">
        <f>AL2099&gt;0</f>
        <v/>
      </c>
      <c r="AN2099" s="115">
        <f>IF(A2099=1,FALSE,(AND(AQ2099,AM2099,NOT(AN2098))))</f>
        <v/>
      </c>
      <c r="AO2099">
        <f>IF(D2099=1,AND(AH2099,NOT(AI2099)),AND(AM2099,NOT(AN2099)))</f>
        <v/>
      </c>
      <c r="AP2099" s="119">
        <f>IF(D2099=1,AI2099,AN2099)</f>
        <v/>
      </c>
      <c r="AQ2099" s="125">
        <f>ABS(E2099)&lt;$AQ$2</f>
        <v/>
      </c>
      <c r="AS2099">
        <f>IF(AP2099,MAX(AS$3:AS2097)+1,"")</f>
        <v/>
      </c>
    </row>
    <row r="2100">
      <c r="A2100" t="n">
        <v>2010</v>
      </c>
      <c r="B2100" s="131">
        <f>IF(A2100=1,0,IF(AP2100,0.1*ε_cu1cd,0))</f>
        <v/>
      </c>
      <c r="C2100" s="131">
        <f>IF(A2100=1,0.1*ε_cu1cd,C2099+B2099)</f>
        <v/>
      </c>
      <c r="D2100" s="113">
        <f>IF('Нормальний переріз'!$D$68&gt;0,1,2)</f>
        <v/>
      </c>
      <c r="E2100" s="144">
        <f>IF(D2100=1,F2100,G2100)</f>
        <v/>
      </c>
      <c r="F2100" s="124">
        <f>IF(AI2099,0.11*ε_cu1cd,IF(AH2099,F2099*0.01,F2099))</f>
        <v/>
      </c>
      <c r="G2100" s="124">
        <f>IF(AP2099,-0.1*ε_cu1cd,IF(AM2099,G2099*0.01,G2099))</f>
        <v/>
      </c>
      <c r="H2100" s="113">
        <f>IF(A2100=1,E2100,IF(AO2099,H2099-E2099+E2100,IF(AP2099,0.8*H2099,H2099+E2100)))</f>
        <v/>
      </c>
      <c r="I2100" s="169">
        <f>(C2100-H2100)/h</f>
        <v/>
      </c>
      <c r="J2100">
        <f>C2100/(ε_c1cd)</f>
        <v/>
      </c>
      <c r="K2100">
        <f>C2100/I2100</f>
        <v/>
      </c>
      <c r="L2100" s="131">
        <f>I2100/(ε_c1cd)</f>
        <v/>
      </c>
      <c r="M2100">
        <f>I2100*(K2100-Z_s1)</f>
        <v/>
      </c>
      <c r="N2100">
        <f>I2100*(K2100-Z_s2)</f>
        <v/>
      </c>
      <c r="O2100">
        <f>E_s*M2100</f>
        <v/>
      </c>
      <c r="P2100">
        <f>E_s*N2100</f>
        <v/>
      </c>
      <c r="Q2100">
        <f>O2100*A_s1</f>
        <v/>
      </c>
      <c r="R2100">
        <f>P2100*A_s2</f>
        <v/>
      </c>
      <c r="S2100">
        <f>Q2100*($K2100-Z_s1)</f>
        <v/>
      </c>
      <c r="T2100">
        <f>R2100*($K2100-Z_s2)</f>
        <v/>
      </c>
      <c r="U2100">
        <f>(INDIRECT("a_"&amp;U$2)/(U$2+1))*(($C2100^(U$2+1)-$H2100^(U$2+1))/(ε_c1cd^(U$2+1)))</f>
        <v/>
      </c>
      <c r="V2100">
        <f>(INDIRECT("a_"&amp;V$2)/(V$2+1))*(($C2100^(V$2+1)-$H2100^(V$2+1))/(ε_c1cd^(V$2+1)))</f>
        <v/>
      </c>
      <c r="W2100">
        <f>(INDIRECT("a_"&amp;W$2)/(W$2+1))*(($C2100^(W$2+1)-$H2100^(W$2+1))/(ε_c1cd^(W$2+1)))</f>
        <v/>
      </c>
      <c r="X2100">
        <f>(INDIRECT("a_"&amp;X$2)/(X$2+1))*(($C2100^(X$2+1)-$H2100^(X$2+1))/(ε_c1cd^(X$2+1)))</f>
        <v/>
      </c>
      <c r="Y2100">
        <f>(INDIRECT("a_"&amp;Y$2)/(Y$2+1))*(($C2100^(Y$2+1)-$H2100^(Y$2+1))/(ε_c1cd^(Y$2+1)))</f>
        <v/>
      </c>
      <c r="Z2100">
        <f>(INDIRECT("a_"&amp;Z$2)/(Z$2+2))*(($C2100^(Z$2+2)-$H2100^(Z$2+2))/(ε_c1cd^(Z$2+2)))</f>
        <v/>
      </c>
      <c r="AA2100">
        <f>(INDIRECT("a_"&amp;AA$2)/(AA$2+2))*(($C2100^(AA$2+2)-$H2100^(AA$2+2))/(ε_c1cd^(AA$2+2)))</f>
        <v/>
      </c>
      <c r="AB2100">
        <f>(INDIRECT("a_"&amp;AB$2)/(AB$2+2))*(($C2100^(AB$2+2)-$H2100^(AB$2+2))/(ε_c1cd^(AB$2+2)))</f>
        <v/>
      </c>
      <c r="AC2100">
        <f>(INDIRECT("a_"&amp;AC$2)/(AC$2+2))*(($C2100^(AC$2+2)-$H2100^(AC$2+2))/(ε_c1cd^(AC$2+2)))</f>
        <v/>
      </c>
      <c r="AD2100">
        <f>(INDIRECT("a_"&amp;AD$2)/(AD$2+2))*(($C2100^(AD$2+2)-$H2100^(AD$2+2))/(ε_c1cd^(AD$2+2)))</f>
        <v/>
      </c>
      <c r="AE2100" s="111">
        <f>(b*f_cd/L2100)*SUM(U2100:Y2100)+SUM(Q2100:R2100)</f>
        <v/>
      </c>
      <c r="AF2100" s="112">
        <f>AE2100*(K2100-y+e)</f>
        <v/>
      </c>
      <c r="AG2100" s="113">
        <f>(b*f_cd/(L2100^2))*SUM(Z2100:AD2100)+SUM(S2100:T2100)-AF2100</f>
        <v/>
      </c>
      <c r="AH2100" s="114">
        <f>AG2100&lt;0</f>
        <v/>
      </c>
      <c r="AI2100" s="115">
        <f>IF(A2100=1,FALSE,(AND(AQ2100,AH2100,NOT(AI2099))))</f>
        <v/>
      </c>
      <c r="AJ2100" s="116">
        <f>(b*f_cd/L2100)*(a_1/2*J2100^2+a_2/3*J2100^3+a_3/4*J2100^4+a_4/5*J2100^5+a_5/6*J2100^6)+SUM(Q2100:R2100)</f>
        <v/>
      </c>
      <c r="AK2100">
        <f>AJ2100*(K2100-y+e)</f>
        <v/>
      </c>
      <c r="AL2100" s="118">
        <f>(b*f_cd/(L2100^2))*(a_1/3*J2100^3+a_2/4*J2100^4+a_3/5*J2100^5+a_4/6*J2100^6+a_5/7*J2100^7)+SUM(S2100:T2100)-AK2100</f>
        <v/>
      </c>
      <c r="AM2100" s="114">
        <f>AL2100&gt;0</f>
        <v/>
      </c>
      <c r="AN2100" s="115">
        <f>IF(A2100=1,FALSE,(AND(AQ2100,AM2100,NOT(AN2099))))</f>
        <v/>
      </c>
      <c r="AO2100">
        <f>IF(D2100=1,AND(AH2100,NOT(AI2100)),AND(AM2100,NOT(AN2100)))</f>
        <v/>
      </c>
      <c r="AP2100" s="119">
        <f>IF(D2100=1,AI2100,AN2100)</f>
        <v/>
      </c>
      <c r="AQ2100" s="125">
        <f>ABS(E2100)&lt;$AQ$2</f>
        <v/>
      </c>
      <c r="AS2100">
        <f>IF(AP2100,MAX(AS$3:AS2098)+1,"")</f>
        <v/>
      </c>
    </row>
    <row r="2101">
      <c r="A2101" t="n">
        <v>2011</v>
      </c>
      <c r="B2101" s="131">
        <f>IF(A2101=1,0,IF(AP2101,0.1*ε_cu1cd,0))</f>
        <v/>
      </c>
      <c r="C2101" s="131">
        <f>IF(A2101=1,0.1*ε_cu1cd,C2100+B2100)</f>
        <v/>
      </c>
      <c r="D2101" s="113">
        <f>IF('Нормальний переріз'!$D$68&gt;0,1,2)</f>
        <v/>
      </c>
      <c r="E2101" s="144">
        <f>IF(D2101=1,F2101,G2101)</f>
        <v/>
      </c>
      <c r="F2101" s="124">
        <f>IF(AI2100,0.11*ε_cu1cd,IF(AH2100,F2100*0.01,F2100))</f>
        <v/>
      </c>
      <c r="G2101" s="124">
        <f>IF(AP2100,-0.1*ε_cu1cd,IF(AM2100,G2100*0.01,G2100))</f>
        <v/>
      </c>
      <c r="H2101" s="113">
        <f>IF(A2101=1,E2101,IF(AO2100,H2100-E2100+E2101,IF(AP2100,0.8*H2100,H2100+E2101)))</f>
        <v/>
      </c>
      <c r="I2101" s="169">
        <f>(C2101-H2101)/h</f>
        <v/>
      </c>
      <c r="J2101">
        <f>C2101/(ε_c1cd)</f>
        <v/>
      </c>
      <c r="K2101">
        <f>C2101/I2101</f>
        <v/>
      </c>
      <c r="L2101" s="131">
        <f>I2101/(ε_c1cd)</f>
        <v/>
      </c>
      <c r="M2101">
        <f>I2101*(K2101-Z_s1)</f>
        <v/>
      </c>
      <c r="N2101">
        <f>I2101*(K2101-Z_s2)</f>
        <v/>
      </c>
      <c r="O2101">
        <f>E_s*M2101</f>
        <v/>
      </c>
      <c r="P2101">
        <f>E_s*N2101</f>
        <v/>
      </c>
      <c r="Q2101">
        <f>O2101*A_s1</f>
        <v/>
      </c>
      <c r="R2101">
        <f>P2101*A_s2</f>
        <v/>
      </c>
      <c r="S2101">
        <f>Q2101*($K2101-Z_s1)</f>
        <v/>
      </c>
      <c r="T2101">
        <f>R2101*($K2101-Z_s2)</f>
        <v/>
      </c>
      <c r="U2101">
        <f>(INDIRECT("a_"&amp;U$2)/(U$2+1))*(($C2101^(U$2+1)-$H2101^(U$2+1))/(ε_c1cd^(U$2+1)))</f>
        <v/>
      </c>
      <c r="V2101">
        <f>(INDIRECT("a_"&amp;V$2)/(V$2+1))*(($C2101^(V$2+1)-$H2101^(V$2+1))/(ε_c1cd^(V$2+1)))</f>
        <v/>
      </c>
      <c r="W2101">
        <f>(INDIRECT("a_"&amp;W$2)/(W$2+1))*(($C2101^(W$2+1)-$H2101^(W$2+1))/(ε_c1cd^(W$2+1)))</f>
        <v/>
      </c>
      <c r="X2101">
        <f>(INDIRECT("a_"&amp;X$2)/(X$2+1))*(($C2101^(X$2+1)-$H2101^(X$2+1))/(ε_c1cd^(X$2+1)))</f>
        <v/>
      </c>
      <c r="Y2101">
        <f>(INDIRECT("a_"&amp;Y$2)/(Y$2+1))*(($C2101^(Y$2+1)-$H2101^(Y$2+1))/(ε_c1cd^(Y$2+1)))</f>
        <v/>
      </c>
      <c r="Z2101">
        <f>(INDIRECT("a_"&amp;Z$2)/(Z$2+2))*(($C2101^(Z$2+2)-$H2101^(Z$2+2))/(ε_c1cd^(Z$2+2)))</f>
        <v/>
      </c>
      <c r="AA2101">
        <f>(INDIRECT("a_"&amp;AA$2)/(AA$2+2))*(($C2101^(AA$2+2)-$H2101^(AA$2+2))/(ε_c1cd^(AA$2+2)))</f>
        <v/>
      </c>
      <c r="AB2101">
        <f>(INDIRECT("a_"&amp;AB$2)/(AB$2+2))*(($C2101^(AB$2+2)-$H2101^(AB$2+2))/(ε_c1cd^(AB$2+2)))</f>
        <v/>
      </c>
      <c r="AC2101">
        <f>(INDIRECT("a_"&amp;AC$2)/(AC$2+2))*(($C2101^(AC$2+2)-$H2101^(AC$2+2))/(ε_c1cd^(AC$2+2)))</f>
        <v/>
      </c>
      <c r="AD2101">
        <f>(INDIRECT("a_"&amp;AD$2)/(AD$2+2))*(($C2101^(AD$2+2)-$H2101^(AD$2+2))/(ε_c1cd^(AD$2+2)))</f>
        <v/>
      </c>
      <c r="AE2101" s="111">
        <f>(b*f_cd/L2101)*SUM(U2101:Y2101)+SUM(Q2101:R2101)</f>
        <v/>
      </c>
      <c r="AF2101" s="112">
        <f>AE2101*(K2101-y+e)</f>
        <v/>
      </c>
      <c r="AG2101" s="113">
        <f>(b*f_cd/(L2101^2))*SUM(Z2101:AD2101)+SUM(S2101:T2101)-AF2101</f>
        <v/>
      </c>
      <c r="AH2101" s="114">
        <f>AG2101&lt;0</f>
        <v/>
      </c>
      <c r="AI2101" s="115">
        <f>IF(A2101=1,FALSE,(AND(AQ2101,AH2101,NOT(AI2100))))</f>
        <v/>
      </c>
      <c r="AJ2101" s="116">
        <f>(b*f_cd/L2101)*(a_1/2*J2101^2+a_2/3*J2101^3+a_3/4*J2101^4+a_4/5*J2101^5+a_5/6*J2101^6)+SUM(Q2101:R2101)</f>
        <v/>
      </c>
      <c r="AK2101">
        <f>AJ2101*(K2101-y+e)</f>
        <v/>
      </c>
      <c r="AL2101" s="118">
        <f>(b*f_cd/(L2101^2))*(a_1/3*J2101^3+a_2/4*J2101^4+a_3/5*J2101^5+a_4/6*J2101^6+a_5/7*J2101^7)+SUM(S2101:T2101)-AK2101</f>
        <v/>
      </c>
      <c r="AM2101" s="114">
        <f>AL2101&gt;0</f>
        <v/>
      </c>
      <c r="AN2101" s="115">
        <f>IF(A2101=1,FALSE,(AND(AQ2101,AM2101,NOT(AN2100))))</f>
        <v/>
      </c>
      <c r="AO2101">
        <f>IF(D2101=1,AND(AH2101,NOT(AI2101)),AND(AM2101,NOT(AN2101)))</f>
        <v/>
      </c>
      <c r="AP2101" s="119">
        <f>IF(D2101=1,AI2101,AN2101)</f>
        <v/>
      </c>
      <c r="AQ2101" s="125">
        <f>ABS(E2101)&lt;$AQ$2</f>
        <v/>
      </c>
      <c r="AS2101">
        <f>IF(AP2101,MAX(AS$3:AS2099)+1,"")</f>
        <v/>
      </c>
    </row>
    <row r="2102">
      <c r="A2102" t="n">
        <v>2012</v>
      </c>
      <c r="B2102" s="131">
        <f>IF(A2102=1,0,IF(AP2102,0.1*ε_cu1cd,0))</f>
        <v/>
      </c>
      <c r="C2102" s="131">
        <f>IF(A2102=1,0.1*ε_cu1cd,C2101+B2101)</f>
        <v/>
      </c>
      <c r="D2102" s="113">
        <f>IF('Нормальний переріз'!$D$68&gt;0,1,2)</f>
        <v/>
      </c>
      <c r="E2102" s="144">
        <f>IF(D2102=1,F2102,G2102)</f>
        <v/>
      </c>
      <c r="F2102" s="124">
        <f>IF(AI2101,0.11*ε_cu1cd,IF(AH2101,F2101*0.01,F2101))</f>
        <v/>
      </c>
      <c r="G2102" s="124">
        <f>IF(AP2101,-0.1*ε_cu1cd,IF(AM2101,G2101*0.01,G2101))</f>
        <v/>
      </c>
      <c r="H2102" s="113">
        <f>IF(A2102=1,E2102,IF(AO2101,H2101-E2101+E2102,IF(AP2101,0.8*H2101,H2101+E2102)))</f>
        <v/>
      </c>
      <c r="I2102" s="169">
        <f>(C2102-H2102)/h</f>
        <v/>
      </c>
      <c r="J2102">
        <f>C2102/(ε_c1cd)</f>
        <v/>
      </c>
      <c r="K2102">
        <f>C2102/I2102</f>
        <v/>
      </c>
      <c r="L2102" s="131">
        <f>I2102/(ε_c1cd)</f>
        <v/>
      </c>
      <c r="M2102">
        <f>I2102*(K2102-Z_s1)</f>
        <v/>
      </c>
      <c r="N2102">
        <f>I2102*(K2102-Z_s2)</f>
        <v/>
      </c>
      <c r="O2102">
        <f>E_s*M2102</f>
        <v/>
      </c>
      <c r="P2102">
        <f>E_s*N2102</f>
        <v/>
      </c>
      <c r="Q2102">
        <f>O2102*A_s1</f>
        <v/>
      </c>
      <c r="R2102">
        <f>P2102*A_s2</f>
        <v/>
      </c>
      <c r="S2102">
        <f>Q2102*($K2102-Z_s1)</f>
        <v/>
      </c>
      <c r="T2102">
        <f>R2102*($K2102-Z_s2)</f>
        <v/>
      </c>
      <c r="U2102">
        <f>(INDIRECT("a_"&amp;U$2)/(U$2+1))*(($C2102^(U$2+1)-$H2102^(U$2+1))/(ε_c1cd^(U$2+1)))</f>
        <v/>
      </c>
      <c r="V2102">
        <f>(INDIRECT("a_"&amp;V$2)/(V$2+1))*(($C2102^(V$2+1)-$H2102^(V$2+1))/(ε_c1cd^(V$2+1)))</f>
        <v/>
      </c>
      <c r="W2102">
        <f>(INDIRECT("a_"&amp;W$2)/(W$2+1))*(($C2102^(W$2+1)-$H2102^(W$2+1))/(ε_c1cd^(W$2+1)))</f>
        <v/>
      </c>
      <c r="X2102">
        <f>(INDIRECT("a_"&amp;X$2)/(X$2+1))*(($C2102^(X$2+1)-$H2102^(X$2+1))/(ε_c1cd^(X$2+1)))</f>
        <v/>
      </c>
      <c r="Y2102">
        <f>(INDIRECT("a_"&amp;Y$2)/(Y$2+1))*(($C2102^(Y$2+1)-$H2102^(Y$2+1))/(ε_c1cd^(Y$2+1)))</f>
        <v/>
      </c>
      <c r="Z2102">
        <f>(INDIRECT("a_"&amp;Z$2)/(Z$2+2))*(($C2102^(Z$2+2)-$H2102^(Z$2+2))/(ε_c1cd^(Z$2+2)))</f>
        <v/>
      </c>
      <c r="AA2102">
        <f>(INDIRECT("a_"&amp;AA$2)/(AA$2+2))*(($C2102^(AA$2+2)-$H2102^(AA$2+2))/(ε_c1cd^(AA$2+2)))</f>
        <v/>
      </c>
      <c r="AB2102">
        <f>(INDIRECT("a_"&amp;AB$2)/(AB$2+2))*(($C2102^(AB$2+2)-$H2102^(AB$2+2))/(ε_c1cd^(AB$2+2)))</f>
        <v/>
      </c>
      <c r="AC2102">
        <f>(INDIRECT("a_"&amp;AC$2)/(AC$2+2))*(($C2102^(AC$2+2)-$H2102^(AC$2+2))/(ε_c1cd^(AC$2+2)))</f>
        <v/>
      </c>
      <c r="AD2102">
        <f>(INDIRECT("a_"&amp;AD$2)/(AD$2+2))*(($C2102^(AD$2+2)-$H2102^(AD$2+2))/(ε_c1cd^(AD$2+2)))</f>
        <v/>
      </c>
      <c r="AE2102" s="111">
        <f>(b*f_cd/L2102)*SUM(U2102:Y2102)+SUM(Q2102:R2102)</f>
        <v/>
      </c>
      <c r="AF2102" s="112">
        <f>AE2102*(K2102-y+e)</f>
        <v/>
      </c>
      <c r="AG2102" s="113">
        <f>(b*f_cd/(L2102^2))*SUM(Z2102:AD2102)+SUM(S2102:T2102)-AF2102</f>
        <v/>
      </c>
      <c r="AH2102" s="114">
        <f>AG2102&lt;0</f>
        <v/>
      </c>
      <c r="AI2102" s="115">
        <f>IF(A2102=1,FALSE,(AND(AQ2102,AH2102,NOT(AI2101))))</f>
        <v/>
      </c>
      <c r="AJ2102" s="116">
        <f>(b*f_cd/L2102)*(a_1/2*J2102^2+a_2/3*J2102^3+a_3/4*J2102^4+a_4/5*J2102^5+a_5/6*J2102^6)+SUM(Q2102:R2102)</f>
        <v/>
      </c>
      <c r="AK2102">
        <f>AJ2102*(K2102-y+e)</f>
        <v/>
      </c>
      <c r="AL2102" s="118">
        <f>(b*f_cd/(L2102^2))*(a_1/3*J2102^3+a_2/4*J2102^4+a_3/5*J2102^5+a_4/6*J2102^6+a_5/7*J2102^7)+SUM(S2102:T2102)-AK2102</f>
        <v/>
      </c>
      <c r="AM2102" s="114">
        <f>AL2102&gt;0</f>
        <v/>
      </c>
      <c r="AN2102" s="115">
        <f>IF(A2102=1,FALSE,(AND(AQ2102,AM2102,NOT(AN2101))))</f>
        <v/>
      </c>
      <c r="AO2102">
        <f>IF(D2102=1,AND(AH2102,NOT(AI2102)),AND(AM2102,NOT(AN2102)))</f>
        <v/>
      </c>
      <c r="AP2102" s="119">
        <f>IF(D2102=1,AI2102,AN2102)</f>
        <v/>
      </c>
      <c r="AQ2102" s="125">
        <f>ABS(E2102)&lt;$AQ$2</f>
        <v/>
      </c>
      <c r="AS2102">
        <f>IF(AP2102,MAX(AS$3:AS2100)+1,"")</f>
        <v/>
      </c>
    </row>
    <row r="2103">
      <c r="A2103" t="n">
        <v>2013</v>
      </c>
      <c r="B2103" s="131">
        <f>IF(A2103=1,0,IF(AP2103,0.1*ε_cu1cd,0))</f>
        <v/>
      </c>
      <c r="C2103" s="131">
        <f>IF(A2103=1,0.1*ε_cu1cd,C2102+B2102)</f>
        <v/>
      </c>
      <c r="D2103" s="113">
        <f>IF('Нормальний переріз'!$D$68&gt;0,1,2)</f>
        <v/>
      </c>
      <c r="E2103" s="144">
        <f>IF(D2103=1,F2103,G2103)</f>
        <v/>
      </c>
      <c r="F2103" s="124">
        <f>IF(AI2102,0.11*ε_cu1cd,IF(AH2102,F2102*0.01,F2102))</f>
        <v/>
      </c>
      <c r="G2103" s="124">
        <f>IF(AP2102,-0.1*ε_cu1cd,IF(AM2102,G2102*0.01,G2102))</f>
        <v/>
      </c>
      <c r="H2103" s="113">
        <f>IF(A2103=1,E2103,IF(AO2102,H2102-E2102+E2103,IF(AP2102,0.8*H2102,H2102+E2103)))</f>
        <v/>
      </c>
      <c r="I2103" s="169">
        <f>(C2103-H2103)/h</f>
        <v/>
      </c>
      <c r="J2103">
        <f>C2103/(ε_c1cd)</f>
        <v/>
      </c>
      <c r="K2103">
        <f>C2103/I2103</f>
        <v/>
      </c>
      <c r="L2103" s="131">
        <f>I2103/(ε_c1cd)</f>
        <v/>
      </c>
      <c r="M2103">
        <f>I2103*(K2103-Z_s1)</f>
        <v/>
      </c>
      <c r="N2103">
        <f>I2103*(K2103-Z_s2)</f>
        <v/>
      </c>
      <c r="O2103">
        <f>E_s*M2103</f>
        <v/>
      </c>
      <c r="P2103">
        <f>E_s*N2103</f>
        <v/>
      </c>
      <c r="Q2103">
        <f>O2103*A_s1</f>
        <v/>
      </c>
      <c r="R2103">
        <f>P2103*A_s2</f>
        <v/>
      </c>
      <c r="S2103">
        <f>Q2103*($K2103-Z_s1)</f>
        <v/>
      </c>
      <c r="T2103">
        <f>R2103*($K2103-Z_s2)</f>
        <v/>
      </c>
      <c r="U2103">
        <f>(INDIRECT("a_"&amp;U$2)/(U$2+1))*(($C2103^(U$2+1)-$H2103^(U$2+1))/(ε_c1cd^(U$2+1)))</f>
        <v/>
      </c>
      <c r="V2103">
        <f>(INDIRECT("a_"&amp;V$2)/(V$2+1))*(($C2103^(V$2+1)-$H2103^(V$2+1))/(ε_c1cd^(V$2+1)))</f>
        <v/>
      </c>
      <c r="W2103">
        <f>(INDIRECT("a_"&amp;W$2)/(W$2+1))*(($C2103^(W$2+1)-$H2103^(W$2+1))/(ε_c1cd^(W$2+1)))</f>
        <v/>
      </c>
      <c r="X2103">
        <f>(INDIRECT("a_"&amp;X$2)/(X$2+1))*(($C2103^(X$2+1)-$H2103^(X$2+1))/(ε_c1cd^(X$2+1)))</f>
        <v/>
      </c>
      <c r="Y2103">
        <f>(INDIRECT("a_"&amp;Y$2)/(Y$2+1))*(($C2103^(Y$2+1)-$H2103^(Y$2+1))/(ε_c1cd^(Y$2+1)))</f>
        <v/>
      </c>
      <c r="Z2103">
        <f>(INDIRECT("a_"&amp;Z$2)/(Z$2+2))*(($C2103^(Z$2+2)-$H2103^(Z$2+2))/(ε_c1cd^(Z$2+2)))</f>
        <v/>
      </c>
      <c r="AA2103">
        <f>(INDIRECT("a_"&amp;AA$2)/(AA$2+2))*(($C2103^(AA$2+2)-$H2103^(AA$2+2))/(ε_c1cd^(AA$2+2)))</f>
        <v/>
      </c>
      <c r="AB2103">
        <f>(INDIRECT("a_"&amp;AB$2)/(AB$2+2))*(($C2103^(AB$2+2)-$H2103^(AB$2+2))/(ε_c1cd^(AB$2+2)))</f>
        <v/>
      </c>
      <c r="AC2103">
        <f>(INDIRECT("a_"&amp;AC$2)/(AC$2+2))*(($C2103^(AC$2+2)-$H2103^(AC$2+2))/(ε_c1cd^(AC$2+2)))</f>
        <v/>
      </c>
      <c r="AD2103">
        <f>(INDIRECT("a_"&amp;AD$2)/(AD$2+2))*(($C2103^(AD$2+2)-$H2103^(AD$2+2))/(ε_c1cd^(AD$2+2)))</f>
        <v/>
      </c>
      <c r="AE2103" s="111">
        <f>(b*f_cd/L2103)*SUM(U2103:Y2103)+SUM(Q2103:R2103)</f>
        <v/>
      </c>
      <c r="AF2103" s="112">
        <f>AE2103*(K2103-y+e)</f>
        <v/>
      </c>
      <c r="AG2103" s="113">
        <f>(b*f_cd/(L2103^2))*SUM(Z2103:AD2103)+SUM(S2103:T2103)-AF2103</f>
        <v/>
      </c>
      <c r="AH2103" s="114">
        <f>AG2103&lt;0</f>
        <v/>
      </c>
      <c r="AI2103" s="115">
        <f>IF(A2103=1,FALSE,(AND(AQ2103,AH2103,NOT(AI2102))))</f>
        <v/>
      </c>
      <c r="AJ2103" s="116">
        <f>(b*f_cd/L2103)*(a_1/2*J2103^2+a_2/3*J2103^3+a_3/4*J2103^4+a_4/5*J2103^5+a_5/6*J2103^6)+SUM(Q2103:R2103)</f>
        <v/>
      </c>
      <c r="AK2103">
        <f>AJ2103*(K2103-y+e)</f>
        <v/>
      </c>
      <c r="AL2103" s="118">
        <f>(b*f_cd/(L2103^2))*(a_1/3*J2103^3+a_2/4*J2103^4+a_3/5*J2103^5+a_4/6*J2103^6+a_5/7*J2103^7)+SUM(S2103:T2103)-AK2103</f>
        <v/>
      </c>
      <c r="AM2103" s="114">
        <f>AL2103&gt;0</f>
        <v/>
      </c>
      <c r="AN2103" s="115">
        <f>IF(A2103=1,FALSE,(AND(AQ2103,AM2103,NOT(AN2102))))</f>
        <v/>
      </c>
      <c r="AO2103">
        <f>IF(D2103=1,AND(AH2103,NOT(AI2103)),AND(AM2103,NOT(AN2103)))</f>
        <v/>
      </c>
      <c r="AP2103" s="119">
        <f>IF(D2103=1,AI2103,AN2103)</f>
        <v/>
      </c>
      <c r="AQ2103" s="125">
        <f>ABS(E2103)&lt;$AQ$2</f>
        <v/>
      </c>
      <c r="AS2103">
        <f>IF(AP2103,MAX(AS$3:AS2101)+1,"")</f>
        <v/>
      </c>
    </row>
    <row r="2104">
      <c r="A2104" t="n">
        <v>2014</v>
      </c>
      <c r="B2104" s="131">
        <f>IF(A2104=1,0,IF(AP2104,0.1*ε_cu1cd,0))</f>
        <v/>
      </c>
      <c r="C2104" s="131">
        <f>IF(A2104=1,0.1*ε_cu1cd,C2103+B2103)</f>
        <v/>
      </c>
      <c r="D2104" s="113">
        <f>IF('Нормальний переріз'!$D$68&gt;0,1,2)</f>
        <v/>
      </c>
      <c r="E2104" s="144">
        <f>IF(D2104=1,F2104,G2104)</f>
        <v/>
      </c>
      <c r="F2104" s="124">
        <f>IF(AI2103,0.11*ε_cu1cd,IF(AH2103,F2103*0.01,F2103))</f>
        <v/>
      </c>
      <c r="G2104" s="124">
        <f>IF(AP2103,-0.1*ε_cu1cd,IF(AM2103,G2103*0.01,G2103))</f>
        <v/>
      </c>
      <c r="H2104" s="113">
        <f>IF(A2104=1,E2104,IF(AO2103,H2103-E2103+E2104,IF(AP2103,0.8*H2103,H2103+E2104)))</f>
        <v/>
      </c>
      <c r="I2104" s="169">
        <f>(C2104-H2104)/h</f>
        <v/>
      </c>
      <c r="J2104">
        <f>C2104/(ε_c1cd)</f>
        <v/>
      </c>
      <c r="K2104">
        <f>C2104/I2104</f>
        <v/>
      </c>
      <c r="L2104" s="131">
        <f>I2104/(ε_c1cd)</f>
        <v/>
      </c>
      <c r="M2104">
        <f>I2104*(K2104-Z_s1)</f>
        <v/>
      </c>
      <c r="N2104">
        <f>I2104*(K2104-Z_s2)</f>
        <v/>
      </c>
      <c r="O2104">
        <f>E_s*M2104</f>
        <v/>
      </c>
      <c r="P2104">
        <f>E_s*N2104</f>
        <v/>
      </c>
      <c r="Q2104">
        <f>O2104*A_s1</f>
        <v/>
      </c>
      <c r="R2104">
        <f>P2104*A_s2</f>
        <v/>
      </c>
      <c r="S2104">
        <f>Q2104*($K2104-Z_s1)</f>
        <v/>
      </c>
      <c r="T2104">
        <f>R2104*($K2104-Z_s2)</f>
        <v/>
      </c>
      <c r="U2104">
        <f>(INDIRECT("a_"&amp;U$2)/(U$2+1))*(($C2104^(U$2+1)-$H2104^(U$2+1))/(ε_c1cd^(U$2+1)))</f>
        <v/>
      </c>
      <c r="V2104">
        <f>(INDIRECT("a_"&amp;V$2)/(V$2+1))*(($C2104^(V$2+1)-$H2104^(V$2+1))/(ε_c1cd^(V$2+1)))</f>
        <v/>
      </c>
      <c r="W2104">
        <f>(INDIRECT("a_"&amp;W$2)/(W$2+1))*(($C2104^(W$2+1)-$H2104^(W$2+1))/(ε_c1cd^(W$2+1)))</f>
        <v/>
      </c>
      <c r="X2104">
        <f>(INDIRECT("a_"&amp;X$2)/(X$2+1))*(($C2104^(X$2+1)-$H2104^(X$2+1))/(ε_c1cd^(X$2+1)))</f>
        <v/>
      </c>
      <c r="Y2104">
        <f>(INDIRECT("a_"&amp;Y$2)/(Y$2+1))*(($C2104^(Y$2+1)-$H2104^(Y$2+1))/(ε_c1cd^(Y$2+1)))</f>
        <v/>
      </c>
      <c r="Z2104">
        <f>(INDIRECT("a_"&amp;Z$2)/(Z$2+2))*(($C2104^(Z$2+2)-$H2104^(Z$2+2))/(ε_c1cd^(Z$2+2)))</f>
        <v/>
      </c>
      <c r="AA2104">
        <f>(INDIRECT("a_"&amp;AA$2)/(AA$2+2))*(($C2104^(AA$2+2)-$H2104^(AA$2+2))/(ε_c1cd^(AA$2+2)))</f>
        <v/>
      </c>
      <c r="AB2104">
        <f>(INDIRECT("a_"&amp;AB$2)/(AB$2+2))*(($C2104^(AB$2+2)-$H2104^(AB$2+2))/(ε_c1cd^(AB$2+2)))</f>
        <v/>
      </c>
      <c r="AC2104">
        <f>(INDIRECT("a_"&amp;AC$2)/(AC$2+2))*(($C2104^(AC$2+2)-$H2104^(AC$2+2))/(ε_c1cd^(AC$2+2)))</f>
        <v/>
      </c>
      <c r="AD2104">
        <f>(INDIRECT("a_"&amp;AD$2)/(AD$2+2))*(($C2104^(AD$2+2)-$H2104^(AD$2+2))/(ε_c1cd^(AD$2+2)))</f>
        <v/>
      </c>
      <c r="AE2104" s="111">
        <f>(b*f_cd/L2104)*SUM(U2104:Y2104)+SUM(Q2104:R2104)</f>
        <v/>
      </c>
      <c r="AF2104" s="112">
        <f>AE2104*(K2104-y+e)</f>
        <v/>
      </c>
      <c r="AG2104" s="113">
        <f>(b*f_cd/(L2104^2))*SUM(Z2104:AD2104)+SUM(S2104:T2104)-AF2104</f>
        <v/>
      </c>
      <c r="AH2104" s="114">
        <f>AG2104&lt;0</f>
        <v/>
      </c>
      <c r="AI2104" s="115">
        <f>IF(A2104=1,FALSE,(AND(AQ2104,AH2104,NOT(AI2103))))</f>
        <v/>
      </c>
      <c r="AJ2104" s="116">
        <f>(b*f_cd/L2104)*(a_1/2*J2104^2+a_2/3*J2104^3+a_3/4*J2104^4+a_4/5*J2104^5+a_5/6*J2104^6)+SUM(Q2104:R2104)</f>
        <v/>
      </c>
      <c r="AK2104">
        <f>AJ2104*(K2104-y+e)</f>
        <v/>
      </c>
      <c r="AL2104" s="118">
        <f>(b*f_cd/(L2104^2))*(a_1/3*J2104^3+a_2/4*J2104^4+a_3/5*J2104^5+a_4/6*J2104^6+a_5/7*J2104^7)+SUM(S2104:T2104)-AK2104</f>
        <v/>
      </c>
      <c r="AM2104" s="114">
        <f>AL2104&gt;0</f>
        <v/>
      </c>
      <c r="AN2104" s="115">
        <f>IF(A2104=1,FALSE,(AND(AQ2104,AM2104,NOT(AN2103))))</f>
        <v/>
      </c>
      <c r="AO2104">
        <f>IF(D2104=1,AND(AH2104,NOT(AI2104)),AND(AM2104,NOT(AN2104)))</f>
        <v/>
      </c>
      <c r="AP2104" s="119">
        <f>IF(D2104=1,AI2104,AN2104)</f>
        <v/>
      </c>
      <c r="AQ2104" s="125">
        <f>ABS(E2104)&lt;$AQ$2</f>
        <v/>
      </c>
      <c r="AS2104">
        <f>IF(AP2104,MAX(AS$3:AS2102)+1,"")</f>
        <v/>
      </c>
    </row>
    <row r="2105">
      <c r="A2105" t="n">
        <v>2015</v>
      </c>
      <c r="B2105" s="131">
        <f>IF(A2105=1,0,IF(AP2105,0.1*ε_cu1cd,0))</f>
        <v/>
      </c>
      <c r="C2105" s="131">
        <f>IF(A2105=1,0.1*ε_cu1cd,C2104+B2104)</f>
        <v/>
      </c>
      <c r="D2105" s="113">
        <f>IF('Нормальний переріз'!$D$68&gt;0,1,2)</f>
        <v/>
      </c>
      <c r="E2105" s="144">
        <f>IF(D2105=1,F2105,G2105)</f>
        <v/>
      </c>
      <c r="F2105" s="124">
        <f>IF(AI2104,0.11*ε_cu1cd,IF(AH2104,F2104*0.01,F2104))</f>
        <v/>
      </c>
      <c r="G2105" s="124">
        <f>IF(AP2104,-0.1*ε_cu1cd,IF(AM2104,G2104*0.01,G2104))</f>
        <v/>
      </c>
      <c r="H2105" s="113">
        <f>IF(A2105=1,E2105,IF(AO2104,H2104-E2104+E2105,IF(AP2104,0.8*H2104,H2104+E2105)))</f>
        <v/>
      </c>
      <c r="I2105" s="169">
        <f>(C2105-H2105)/h</f>
        <v/>
      </c>
      <c r="J2105">
        <f>C2105/(ε_c1cd)</f>
        <v/>
      </c>
      <c r="K2105">
        <f>C2105/I2105</f>
        <v/>
      </c>
      <c r="L2105" s="131">
        <f>I2105/(ε_c1cd)</f>
        <v/>
      </c>
      <c r="M2105">
        <f>I2105*(K2105-Z_s1)</f>
        <v/>
      </c>
      <c r="N2105">
        <f>I2105*(K2105-Z_s2)</f>
        <v/>
      </c>
      <c r="O2105">
        <f>E_s*M2105</f>
        <v/>
      </c>
      <c r="P2105">
        <f>E_s*N2105</f>
        <v/>
      </c>
      <c r="Q2105">
        <f>O2105*A_s1</f>
        <v/>
      </c>
      <c r="R2105">
        <f>P2105*A_s2</f>
        <v/>
      </c>
      <c r="S2105">
        <f>Q2105*($K2105-Z_s1)</f>
        <v/>
      </c>
      <c r="T2105">
        <f>R2105*($K2105-Z_s2)</f>
        <v/>
      </c>
      <c r="U2105">
        <f>(INDIRECT("a_"&amp;U$2)/(U$2+1))*(($C2105^(U$2+1)-$H2105^(U$2+1))/(ε_c1cd^(U$2+1)))</f>
        <v/>
      </c>
      <c r="V2105">
        <f>(INDIRECT("a_"&amp;V$2)/(V$2+1))*(($C2105^(V$2+1)-$H2105^(V$2+1))/(ε_c1cd^(V$2+1)))</f>
        <v/>
      </c>
      <c r="W2105">
        <f>(INDIRECT("a_"&amp;W$2)/(W$2+1))*(($C2105^(W$2+1)-$H2105^(W$2+1))/(ε_c1cd^(W$2+1)))</f>
        <v/>
      </c>
      <c r="X2105">
        <f>(INDIRECT("a_"&amp;X$2)/(X$2+1))*(($C2105^(X$2+1)-$H2105^(X$2+1))/(ε_c1cd^(X$2+1)))</f>
        <v/>
      </c>
      <c r="Y2105">
        <f>(INDIRECT("a_"&amp;Y$2)/(Y$2+1))*(($C2105^(Y$2+1)-$H2105^(Y$2+1))/(ε_c1cd^(Y$2+1)))</f>
        <v/>
      </c>
      <c r="Z2105">
        <f>(INDIRECT("a_"&amp;Z$2)/(Z$2+2))*(($C2105^(Z$2+2)-$H2105^(Z$2+2))/(ε_c1cd^(Z$2+2)))</f>
        <v/>
      </c>
      <c r="AA2105">
        <f>(INDIRECT("a_"&amp;AA$2)/(AA$2+2))*(($C2105^(AA$2+2)-$H2105^(AA$2+2))/(ε_c1cd^(AA$2+2)))</f>
        <v/>
      </c>
      <c r="AB2105">
        <f>(INDIRECT("a_"&amp;AB$2)/(AB$2+2))*(($C2105^(AB$2+2)-$H2105^(AB$2+2))/(ε_c1cd^(AB$2+2)))</f>
        <v/>
      </c>
      <c r="AC2105">
        <f>(INDIRECT("a_"&amp;AC$2)/(AC$2+2))*(($C2105^(AC$2+2)-$H2105^(AC$2+2))/(ε_c1cd^(AC$2+2)))</f>
        <v/>
      </c>
      <c r="AD2105">
        <f>(INDIRECT("a_"&amp;AD$2)/(AD$2+2))*(($C2105^(AD$2+2)-$H2105^(AD$2+2))/(ε_c1cd^(AD$2+2)))</f>
        <v/>
      </c>
      <c r="AE2105" s="111">
        <f>(b*f_cd/L2105)*SUM(U2105:Y2105)+SUM(Q2105:R2105)</f>
        <v/>
      </c>
      <c r="AF2105" s="112">
        <f>AE2105*(K2105-y+e)</f>
        <v/>
      </c>
      <c r="AG2105" s="113">
        <f>(b*f_cd/(L2105^2))*SUM(Z2105:AD2105)+SUM(S2105:T2105)-AF2105</f>
        <v/>
      </c>
      <c r="AH2105" s="114">
        <f>AG2105&lt;0</f>
        <v/>
      </c>
      <c r="AI2105" s="115">
        <f>IF(A2105=1,FALSE,(AND(AQ2105,AH2105,NOT(AI2104))))</f>
        <v/>
      </c>
      <c r="AJ2105" s="116">
        <f>(b*f_cd/L2105)*(a_1/2*J2105^2+a_2/3*J2105^3+a_3/4*J2105^4+a_4/5*J2105^5+a_5/6*J2105^6)+SUM(Q2105:R2105)</f>
        <v/>
      </c>
      <c r="AK2105">
        <f>AJ2105*(K2105-y+e)</f>
        <v/>
      </c>
      <c r="AL2105" s="118">
        <f>(b*f_cd/(L2105^2))*(a_1/3*J2105^3+a_2/4*J2105^4+a_3/5*J2105^5+a_4/6*J2105^6+a_5/7*J2105^7)+SUM(S2105:T2105)-AK2105</f>
        <v/>
      </c>
      <c r="AM2105" s="114">
        <f>AL2105&gt;0</f>
        <v/>
      </c>
      <c r="AN2105" s="115">
        <f>IF(A2105=1,FALSE,(AND(AQ2105,AM2105,NOT(AN2104))))</f>
        <v/>
      </c>
      <c r="AO2105">
        <f>IF(D2105=1,AND(AH2105,NOT(AI2105)),AND(AM2105,NOT(AN2105)))</f>
        <v/>
      </c>
      <c r="AP2105" s="119">
        <f>IF(D2105=1,AI2105,AN2105)</f>
        <v/>
      </c>
      <c r="AQ2105" s="125">
        <f>ABS(E2105)&lt;$AQ$2</f>
        <v/>
      </c>
      <c r="AS2105">
        <f>IF(AP2105,MAX(AS$3:AS2103)+1,"")</f>
        <v/>
      </c>
    </row>
    <row r="2106">
      <c r="A2106" t="n">
        <v>2016</v>
      </c>
      <c r="B2106" s="131">
        <f>IF(A2106=1,0,IF(AP2106,0.1*ε_cu1cd,0))</f>
        <v/>
      </c>
      <c r="C2106" s="131">
        <f>IF(A2106=1,0.1*ε_cu1cd,C2105+B2105)</f>
        <v/>
      </c>
      <c r="D2106" s="113">
        <f>IF('Нормальний переріз'!$D$68&gt;0,1,2)</f>
        <v/>
      </c>
      <c r="E2106" s="144">
        <f>IF(D2106=1,F2106,G2106)</f>
        <v/>
      </c>
      <c r="F2106" s="124">
        <f>IF(AI2105,0.11*ε_cu1cd,IF(AH2105,F2105*0.01,F2105))</f>
        <v/>
      </c>
      <c r="G2106" s="124">
        <f>IF(AP2105,-0.1*ε_cu1cd,IF(AM2105,G2105*0.01,G2105))</f>
        <v/>
      </c>
      <c r="H2106" s="113">
        <f>IF(A2106=1,E2106,IF(AO2105,H2105-E2105+E2106,IF(AP2105,0.8*H2105,H2105+E2106)))</f>
        <v/>
      </c>
      <c r="I2106" s="169">
        <f>(C2106-H2106)/h</f>
        <v/>
      </c>
      <c r="J2106">
        <f>C2106/(ε_c1cd)</f>
        <v/>
      </c>
      <c r="K2106">
        <f>C2106/I2106</f>
        <v/>
      </c>
      <c r="L2106" s="131">
        <f>I2106/(ε_c1cd)</f>
        <v/>
      </c>
      <c r="M2106">
        <f>I2106*(K2106-Z_s1)</f>
        <v/>
      </c>
      <c r="N2106">
        <f>I2106*(K2106-Z_s2)</f>
        <v/>
      </c>
      <c r="O2106">
        <f>E_s*M2106</f>
        <v/>
      </c>
      <c r="P2106">
        <f>E_s*N2106</f>
        <v/>
      </c>
      <c r="Q2106">
        <f>O2106*A_s1</f>
        <v/>
      </c>
      <c r="R2106">
        <f>P2106*A_s2</f>
        <v/>
      </c>
      <c r="S2106">
        <f>Q2106*($K2106-Z_s1)</f>
        <v/>
      </c>
      <c r="T2106">
        <f>R2106*($K2106-Z_s2)</f>
        <v/>
      </c>
      <c r="U2106">
        <f>(INDIRECT("a_"&amp;U$2)/(U$2+1))*(($C2106^(U$2+1)-$H2106^(U$2+1))/(ε_c1cd^(U$2+1)))</f>
        <v/>
      </c>
      <c r="V2106">
        <f>(INDIRECT("a_"&amp;V$2)/(V$2+1))*(($C2106^(V$2+1)-$H2106^(V$2+1))/(ε_c1cd^(V$2+1)))</f>
        <v/>
      </c>
      <c r="W2106">
        <f>(INDIRECT("a_"&amp;W$2)/(W$2+1))*(($C2106^(W$2+1)-$H2106^(W$2+1))/(ε_c1cd^(W$2+1)))</f>
        <v/>
      </c>
      <c r="X2106">
        <f>(INDIRECT("a_"&amp;X$2)/(X$2+1))*(($C2106^(X$2+1)-$H2106^(X$2+1))/(ε_c1cd^(X$2+1)))</f>
        <v/>
      </c>
      <c r="Y2106">
        <f>(INDIRECT("a_"&amp;Y$2)/(Y$2+1))*(($C2106^(Y$2+1)-$H2106^(Y$2+1))/(ε_c1cd^(Y$2+1)))</f>
        <v/>
      </c>
      <c r="Z2106">
        <f>(INDIRECT("a_"&amp;Z$2)/(Z$2+2))*(($C2106^(Z$2+2)-$H2106^(Z$2+2))/(ε_c1cd^(Z$2+2)))</f>
        <v/>
      </c>
      <c r="AA2106">
        <f>(INDIRECT("a_"&amp;AA$2)/(AA$2+2))*(($C2106^(AA$2+2)-$H2106^(AA$2+2))/(ε_c1cd^(AA$2+2)))</f>
        <v/>
      </c>
      <c r="AB2106">
        <f>(INDIRECT("a_"&amp;AB$2)/(AB$2+2))*(($C2106^(AB$2+2)-$H2106^(AB$2+2))/(ε_c1cd^(AB$2+2)))</f>
        <v/>
      </c>
      <c r="AC2106">
        <f>(INDIRECT("a_"&amp;AC$2)/(AC$2+2))*(($C2106^(AC$2+2)-$H2106^(AC$2+2))/(ε_c1cd^(AC$2+2)))</f>
        <v/>
      </c>
      <c r="AD2106">
        <f>(INDIRECT("a_"&amp;AD$2)/(AD$2+2))*(($C2106^(AD$2+2)-$H2106^(AD$2+2))/(ε_c1cd^(AD$2+2)))</f>
        <v/>
      </c>
      <c r="AE2106" s="111">
        <f>(b*f_cd/L2106)*SUM(U2106:Y2106)+SUM(Q2106:R2106)</f>
        <v/>
      </c>
      <c r="AF2106" s="112">
        <f>AE2106*(K2106-y+e)</f>
        <v/>
      </c>
      <c r="AG2106" s="113">
        <f>(b*f_cd/(L2106^2))*SUM(Z2106:AD2106)+SUM(S2106:T2106)-AF2106</f>
        <v/>
      </c>
      <c r="AH2106" s="114">
        <f>AG2106&lt;0</f>
        <v/>
      </c>
      <c r="AI2106" s="115">
        <f>IF(A2106=1,FALSE,(AND(AQ2106,AH2106,NOT(AI2105))))</f>
        <v/>
      </c>
      <c r="AJ2106" s="116">
        <f>(b*f_cd/L2106)*(a_1/2*J2106^2+a_2/3*J2106^3+a_3/4*J2106^4+a_4/5*J2106^5+a_5/6*J2106^6)+SUM(Q2106:R2106)</f>
        <v/>
      </c>
      <c r="AK2106">
        <f>AJ2106*(K2106-y+e)</f>
        <v/>
      </c>
      <c r="AL2106" s="118">
        <f>(b*f_cd/(L2106^2))*(a_1/3*J2106^3+a_2/4*J2106^4+a_3/5*J2106^5+a_4/6*J2106^6+a_5/7*J2106^7)+SUM(S2106:T2106)-AK2106</f>
        <v/>
      </c>
      <c r="AM2106" s="114">
        <f>AL2106&gt;0</f>
        <v/>
      </c>
      <c r="AN2106" s="115">
        <f>IF(A2106=1,FALSE,(AND(AQ2106,AM2106,NOT(AN2105))))</f>
        <v/>
      </c>
      <c r="AO2106">
        <f>IF(D2106=1,AND(AH2106,NOT(AI2106)),AND(AM2106,NOT(AN2106)))</f>
        <v/>
      </c>
      <c r="AP2106" s="119">
        <f>IF(D2106=1,AI2106,AN2106)</f>
        <v/>
      </c>
      <c r="AQ2106" s="125">
        <f>ABS(E2106)&lt;$AQ$2</f>
        <v/>
      </c>
      <c r="AS2106">
        <f>IF(AP2106,MAX(AS$3:AS2104)+1,"")</f>
        <v/>
      </c>
    </row>
    <row r="2107">
      <c r="A2107" t="n">
        <v>2017</v>
      </c>
      <c r="B2107" s="131">
        <f>IF(A2107=1,0,IF(AP2107,0.1*ε_cu1cd,0))</f>
        <v/>
      </c>
      <c r="C2107" s="131">
        <f>IF(A2107=1,0.1*ε_cu1cd,C2106+B2106)</f>
        <v/>
      </c>
      <c r="D2107" s="113">
        <f>IF('Нормальний переріз'!$D$68&gt;0,1,2)</f>
        <v/>
      </c>
      <c r="E2107" s="144">
        <f>IF(D2107=1,F2107,G2107)</f>
        <v/>
      </c>
      <c r="F2107" s="124">
        <f>IF(AI2106,0.11*ε_cu1cd,IF(AH2106,F2106*0.01,F2106))</f>
        <v/>
      </c>
      <c r="G2107" s="124">
        <f>IF(AP2106,-0.1*ε_cu1cd,IF(AM2106,G2106*0.01,G2106))</f>
        <v/>
      </c>
      <c r="H2107" s="113">
        <f>IF(A2107=1,E2107,IF(AO2106,H2106-E2106+E2107,IF(AP2106,0.8*H2106,H2106+E2107)))</f>
        <v/>
      </c>
      <c r="I2107" s="169">
        <f>(C2107-H2107)/h</f>
        <v/>
      </c>
      <c r="J2107">
        <f>C2107/(ε_c1cd)</f>
        <v/>
      </c>
      <c r="K2107">
        <f>C2107/I2107</f>
        <v/>
      </c>
      <c r="L2107" s="131">
        <f>I2107/(ε_c1cd)</f>
        <v/>
      </c>
      <c r="M2107">
        <f>I2107*(K2107-Z_s1)</f>
        <v/>
      </c>
      <c r="N2107">
        <f>I2107*(K2107-Z_s2)</f>
        <v/>
      </c>
      <c r="O2107">
        <f>E_s*M2107</f>
        <v/>
      </c>
      <c r="P2107">
        <f>E_s*N2107</f>
        <v/>
      </c>
      <c r="Q2107">
        <f>O2107*A_s1</f>
        <v/>
      </c>
      <c r="R2107">
        <f>P2107*A_s2</f>
        <v/>
      </c>
      <c r="S2107">
        <f>Q2107*($K2107-Z_s1)</f>
        <v/>
      </c>
      <c r="T2107">
        <f>R2107*($K2107-Z_s2)</f>
        <v/>
      </c>
      <c r="U2107">
        <f>(INDIRECT("a_"&amp;U$2)/(U$2+1))*(($C2107^(U$2+1)-$H2107^(U$2+1))/(ε_c1cd^(U$2+1)))</f>
        <v/>
      </c>
      <c r="V2107">
        <f>(INDIRECT("a_"&amp;V$2)/(V$2+1))*(($C2107^(V$2+1)-$H2107^(V$2+1))/(ε_c1cd^(V$2+1)))</f>
        <v/>
      </c>
      <c r="W2107">
        <f>(INDIRECT("a_"&amp;W$2)/(W$2+1))*(($C2107^(W$2+1)-$H2107^(W$2+1))/(ε_c1cd^(W$2+1)))</f>
        <v/>
      </c>
      <c r="X2107">
        <f>(INDIRECT("a_"&amp;X$2)/(X$2+1))*(($C2107^(X$2+1)-$H2107^(X$2+1))/(ε_c1cd^(X$2+1)))</f>
        <v/>
      </c>
      <c r="Y2107">
        <f>(INDIRECT("a_"&amp;Y$2)/(Y$2+1))*(($C2107^(Y$2+1)-$H2107^(Y$2+1))/(ε_c1cd^(Y$2+1)))</f>
        <v/>
      </c>
      <c r="Z2107">
        <f>(INDIRECT("a_"&amp;Z$2)/(Z$2+2))*(($C2107^(Z$2+2)-$H2107^(Z$2+2))/(ε_c1cd^(Z$2+2)))</f>
        <v/>
      </c>
      <c r="AA2107">
        <f>(INDIRECT("a_"&amp;AA$2)/(AA$2+2))*(($C2107^(AA$2+2)-$H2107^(AA$2+2))/(ε_c1cd^(AA$2+2)))</f>
        <v/>
      </c>
      <c r="AB2107">
        <f>(INDIRECT("a_"&amp;AB$2)/(AB$2+2))*(($C2107^(AB$2+2)-$H2107^(AB$2+2))/(ε_c1cd^(AB$2+2)))</f>
        <v/>
      </c>
      <c r="AC2107">
        <f>(INDIRECT("a_"&amp;AC$2)/(AC$2+2))*(($C2107^(AC$2+2)-$H2107^(AC$2+2))/(ε_c1cd^(AC$2+2)))</f>
        <v/>
      </c>
      <c r="AD2107">
        <f>(INDIRECT("a_"&amp;AD$2)/(AD$2+2))*(($C2107^(AD$2+2)-$H2107^(AD$2+2))/(ε_c1cd^(AD$2+2)))</f>
        <v/>
      </c>
      <c r="AE2107" s="111">
        <f>(b*f_cd/L2107)*SUM(U2107:Y2107)+SUM(Q2107:R2107)</f>
        <v/>
      </c>
      <c r="AF2107" s="112">
        <f>AE2107*(K2107-y+e)</f>
        <v/>
      </c>
      <c r="AG2107" s="113">
        <f>(b*f_cd/(L2107^2))*SUM(Z2107:AD2107)+SUM(S2107:T2107)-AF2107</f>
        <v/>
      </c>
      <c r="AH2107" s="114">
        <f>AG2107&lt;0</f>
        <v/>
      </c>
      <c r="AI2107" s="115">
        <f>IF(A2107=1,FALSE,(AND(AQ2107,AH2107,NOT(AI2106))))</f>
        <v/>
      </c>
      <c r="AJ2107" s="116">
        <f>(b*f_cd/L2107)*(a_1/2*J2107^2+a_2/3*J2107^3+a_3/4*J2107^4+a_4/5*J2107^5+a_5/6*J2107^6)+SUM(Q2107:R2107)</f>
        <v/>
      </c>
      <c r="AK2107">
        <f>AJ2107*(K2107-y+e)</f>
        <v/>
      </c>
      <c r="AL2107" s="118">
        <f>(b*f_cd/(L2107^2))*(a_1/3*J2107^3+a_2/4*J2107^4+a_3/5*J2107^5+a_4/6*J2107^6+a_5/7*J2107^7)+SUM(S2107:T2107)-AK2107</f>
        <v/>
      </c>
      <c r="AM2107" s="114">
        <f>AL2107&gt;0</f>
        <v/>
      </c>
      <c r="AN2107" s="115">
        <f>IF(A2107=1,FALSE,(AND(AQ2107,AM2107,NOT(AN2106))))</f>
        <v/>
      </c>
      <c r="AO2107">
        <f>IF(D2107=1,AND(AH2107,NOT(AI2107)),AND(AM2107,NOT(AN2107)))</f>
        <v/>
      </c>
      <c r="AP2107" s="119">
        <f>IF(D2107=1,AI2107,AN2107)</f>
        <v/>
      </c>
      <c r="AQ2107" s="125">
        <f>ABS(E2107)&lt;$AQ$2</f>
        <v/>
      </c>
      <c r="AS2107">
        <f>IF(AP2107,MAX(AS$3:AS2105)+1,"")</f>
        <v/>
      </c>
    </row>
    <row r="2108">
      <c r="A2108" t="n">
        <v>2018</v>
      </c>
      <c r="B2108" s="131">
        <f>IF(A2108=1,0,IF(AP2108,0.1*ε_cu1cd,0))</f>
        <v/>
      </c>
      <c r="C2108" s="131">
        <f>IF(A2108=1,0.1*ε_cu1cd,C2107+B2107)</f>
        <v/>
      </c>
      <c r="D2108" s="113">
        <f>IF('Нормальний переріз'!$D$68&gt;0,1,2)</f>
        <v/>
      </c>
      <c r="E2108" s="144">
        <f>IF(D2108=1,F2108,G2108)</f>
        <v/>
      </c>
      <c r="F2108" s="124">
        <f>IF(AI2107,0.11*ε_cu1cd,IF(AH2107,F2107*0.01,F2107))</f>
        <v/>
      </c>
      <c r="G2108" s="124">
        <f>IF(AP2107,-0.1*ε_cu1cd,IF(AM2107,G2107*0.01,G2107))</f>
        <v/>
      </c>
      <c r="H2108" s="113">
        <f>IF(A2108=1,E2108,IF(AO2107,H2107-E2107+E2108,IF(AP2107,0.8*H2107,H2107+E2108)))</f>
        <v/>
      </c>
      <c r="I2108" s="169">
        <f>(C2108-H2108)/h</f>
        <v/>
      </c>
      <c r="J2108">
        <f>C2108/(ε_c1cd)</f>
        <v/>
      </c>
      <c r="K2108">
        <f>C2108/I2108</f>
        <v/>
      </c>
      <c r="L2108" s="131">
        <f>I2108/(ε_c1cd)</f>
        <v/>
      </c>
      <c r="M2108">
        <f>I2108*(K2108-Z_s1)</f>
        <v/>
      </c>
      <c r="N2108">
        <f>I2108*(K2108-Z_s2)</f>
        <v/>
      </c>
      <c r="O2108">
        <f>E_s*M2108</f>
        <v/>
      </c>
      <c r="P2108">
        <f>E_s*N2108</f>
        <v/>
      </c>
      <c r="Q2108">
        <f>O2108*A_s1</f>
        <v/>
      </c>
      <c r="R2108">
        <f>P2108*A_s2</f>
        <v/>
      </c>
      <c r="S2108">
        <f>Q2108*($K2108-Z_s1)</f>
        <v/>
      </c>
      <c r="T2108">
        <f>R2108*($K2108-Z_s2)</f>
        <v/>
      </c>
      <c r="U2108">
        <f>(INDIRECT("a_"&amp;U$2)/(U$2+1))*(($C2108^(U$2+1)-$H2108^(U$2+1))/(ε_c1cd^(U$2+1)))</f>
        <v/>
      </c>
      <c r="V2108">
        <f>(INDIRECT("a_"&amp;V$2)/(V$2+1))*(($C2108^(V$2+1)-$H2108^(V$2+1))/(ε_c1cd^(V$2+1)))</f>
        <v/>
      </c>
      <c r="W2108">
        <f>(INDIRECT("a_"&amp;W$2)/(W$2+1))*(($C2108^(W$2+1)-$H2108^(W$2+1))/(ε_c1cd^(W$2+1)))</f>
        <v/>
      </c>
      <c r="X2108">
        <f>(INDIRECT("a_"&amp;X$2)/(X$2+1))*(($C2108^(X$2+1)-$H2108^(X$2+1))/(ε_c1cd^(X$2+1)))</f>
        <v/>
      </c>
      <c r="Y2108">
        <f>(INDIRECT("a_"&amp;Y$2)/(Y$2+1))*(($C2108^(Y$2+1)-$H2108^(Y$2+1))/(ε_c1cd^(Y$2+1)))</f>
        <v/>
      </c>
      <c r="Z2108">
        <f>(INDIRECT("a_"&amp;Z$2)/(Z$2+2))*(($C2108^(Z$2+2)-$H2108^(Z$2+2))/(ε_c1cd^(Z$2+2)))</f>
        <v/>
      </c>
      <c r="AA2108">
        <f>(INDIRECT("a_"&amp;AA$2)/(AA$2+2))*(($C2108^(AA$2+2)-$H2108^(AA$2+2))/(ε_c1cd^(AA$2+2)))</f>
        <v/>
      </c>
      <c r="AB2108">
        <f>(INDIRECT("a_"&amp;AB$2)/(AB$2+2))*(($C2108^(AB$2+2)-$H2108^(AB$2+2))/(ε_c1cd^(AB$2+2)))</f>
        <v/>
      </c>
      <c r="AC2108">
        <f>(INDIRECT("a_"&amp;AC$2)/(AC$2+2))*(($C2108^(AC$2+2)-$H2108^(AC$2+2))/(ε_c1cd^(AC$2+2)))</f>
        <v/>
      </c>
      <c r="AD2108">
        <f>(INDIRECT("a_"&amp;AD$2)/(AD$2+2))*(($C2108^(AD$2+2)-$H2108^(AD$2+2))/(ε_c1cd^(AD$2+2)))</f>
        <v/>
      </c>
      <c r="AE2108" s="111">
        <f>(b*f_cd/L2108)*SUM(U2108:Y2108)+SUM(Q2108:R2108)</f>
        <v/>
      </c>
      <c r="AF2108" s="112">
        <f>AE2108*(K2108-y+e)</f>
        <v/>
      </c>
      <c r="AG2108" s="113">
        <f>(b*f_cd/(L2108^2))*SUM(Z2108:AD2108)+SUM(S2108:T2108)-AF2108</f>
        <v/>
      </c>
      <c r="AH2108" s="114">
        <f>AG2108&lt;0</f>
        <v/>
      </c>
      <c r="AI2108" s="115">
        <f>IF(A2108=1,FALSE,(AND(AQ2108,AH2108,NOT(AI2107))))</f>
        <v/>
      </c>
      <c r="AJ2108" s="116">
        <f>(b*f_cd/L2108)*(a_1/2*J2108^2+a_2/3*J2108^3+a_3/4*J2108^4+a_4/5*J2108^5+a_5/6*J2108^6)+SUM(Q2108:R2108)</f>
        <v/>
      </c>
      <c r="AK2108">
        <f>AJ2108*(K2108-y+e)</f>
        <v/>
      </c>
      <c r="AL2108" s="118">
        <f>(b*f_cd/(L2108^2))*(a_1/3*J2108^3+a_2/4*J2108^4+a_3/5*J2108^5+a_4/6*J2108^6+a_5/7*J2108^7)+SUM(S2108:T2108)-AK2108</f>
        <v/>
      </c>
      <c r="AM2108" s="114">
        <f>AL2108&gt;0</f>
        <v/>
      </c>
      <c r="AN2108" s="115">
        <f>IF(A2108=1,FALSE,(AND(AQ2108,AM2108,NOT(AN2107))))</f>
        <v/>
      </c>
      <c r="AO2108">
        <f>IF(D2108=1,AND(AH2108,NOT(AI2108)),AND(AM2108,NOT(AN2108)))</f>
        <v/>
      </c>
      <c r="AP2108" s="119">
        <f>IF(D2108=1,AI2108,AN2108)</f>
        <v/>
      </c>
      <c r="AQ2108" s="125">
        <f>ABS(E2108)&lt;$AQ$2</f>
        <v/>
      </c>
      <c r="AS2108">
        <f>IF(AP2108,MAX(AS$3:AS2106)+1,"")</f>
        <v/>
      </c>
    </row>
    <row r="2109">
      <c r="A2109" t="n">
        <v>2019</v>
      </c>
      <c r="B2109" s="131">
        <f>IF(A2109=1,0,IF(AP2109,0.1*ε_cu1cd,0))</f>
        <v/>
      </c>
      <c r="C2109" s="131">
        <f>IF(A2109=1,0.1*ε_cu1cd,C2108+B2108)</f>
        <v/>
      </c>
      <c r="D2109" s="113">
        <f>IF('Нормальний переріз'!$D$68&gt;0,1,2)</f>
        <v/>
      </c>
      <c r="E2109" s="144">
        <f>IF(D2109=1,F2109,G2109)</f>
        <v/>
      </c>
      <c r="F2109" s="124">
        <f>IF(AI2108,0.11*ε_cu1cd,IF(AH2108,F2108*0.01,F2108))</f>
        <v/>
      </c>
      <c r="G2109" s="124">
        <f>IF(AP2108,-0.1*ε_cu1cd,IF(AM2108,G2108*0.01,G2108))</f>
        <v/>
      </c>
      <c r="H2109" s="113">
        <f>IF(A2109=1,E2109,IF(AO2108,H2108-E2108+E2109,IF(AP2108,0.8*H2108,H2108+E2109)))</f>
        <v/>
      </c>
      <c r="I2109" s="169">
        <f>(C2109-H2109)/h</f>
        <v/>
      </c>
      <c r="J2109">
        <f>C2109/(ε_c1cd)</f>
        <v/>
      </c>
      <c r="K2109">
        <f>C2109/I2109</f>
        <v/>
      </c>
      <c r="L2109" s="131">
        <f>I2109/(ε_c1cd)</f>
        <v/>
      </c>
      <c r="M2109">
        <f>I2109*(K2109-Z_s1)</f>
        <v/>
      </c>
      <c r="N2109">
        <f>I2109*(K2109-Z_s2)</f>
        <v/>
      </c>
      <c r="O2109">
        <f>E_s*M2109</f>
        <v/>
      </c>
      <c r="P2109">
        <f>E_s*N2109</f>
        <v/>
      </c>
      <c r="Q2109">
        <f>O2109*A_s1</f>
        <v/>
      </c>
      <c r="R2109">
        <f>P2109*A_s2</f>
        <v/>
      </c>
      <c r="S2109">
        <f>Q2109*($K2109-Z_s1)</f>
        <v/>
      </c>
      <c r="T2109">
        <f>R2109*($K2109-Z_s2)</f>
        <v/>
      </c>
      <c r="U2109">
        <f>(INDIRECT("a_"&amp;U$2)/(U$2+1))*(($C2109^(U$2+1)-$H2109^(U$2+1))/(ε_c1cd^(U$2+1)))</f>
        <v/>
      </c>
      <c r="V2109">
        <f>(INDIRECT("a_"&amp;V$2)/(V$2+1))*(($C2109^(V$2+1)-$H2109^(V$2+1))/(ε_c1cd^(V$2+1)))</f>
        <v/>
      </c>
      <c r="W2109">
        <f>(INDIRECT("a_"&amp;W$2)/(W$2+1))*(($C2109^(W$2+1)-$H2109^(W$2+1))/(ε_c1cd^(W$2+1)))</f>
        <v/>
      </c>
      <c r="X2109">
        <f>(INDIRECT("a_"&amp;X$2)/(X$2+1))*(($C2109^(X$2+1)-$H2109^(X$2+1))/(ε_c1cd^(X$2+1)))</f>
        <v/>
      </c>
      <c r="Y2109">
        <f>(INDIRECT("a_"&amp;Y$2)/(Y$2+1))*(($C2109^(Y$2+1)-$H2109^(Y$2+1))/(ε_c1cd^(Y$2+1)))</f>
        <v/>
      </c>
      <c r="Z2109">
        <f>(INDIRECT("a_"&amp;Z$2)/(Z$2+2))*(($C2109^(Z$2+2)-$H2109^(Z$2+2))/(ε_c1cd^(Z$2+2)))</f>
        <v/>
      </c>
      <c r="AA2109">
        <f>(INDIRECT("a_"&amp;AA$2)/(AA$2+2))*(($C2109^(AA$2+2)-$H2109^(AA$2+2))/(ε_c1cd^(AA$2+2)))</f>
        <v/>
      </c>
      <c r="AB2109">
        <f>(INDIRECT("a_"&amp;AB$2)/(AB$2+2))*(($C2109^(AB$2+2)-$H2109^(AB$2+2))/(ε_c1cd^(AB$2+2)))</f>
        <v/>
      </c>
      <c r="AC2109">
        <f>(INDIRECT("a_"&amp;AC$2)/(AC$2+2))*(($C2109^(AC$2+2)-$H2109^(AC$2+2))/(ε_c1cd^(AC$2+2)))</f>
        <v/>
      </c>
      <c r="AD2109">
        <f>(INDIRECT("a_"&amp;AD$2)/(AD$2+2))*(($C2109^(AD$2+2)-$H2109^(AD$2+2))/(ε_c1cd^(AD$2+2)))</f>
        <v/>
      </c>
      <c r="AE2109" s="111">
        <f>(b*f_cd/L2109)*SUM(U2109:Y2109)+SUM(Q2109:R2109)</f>
        <v/>
      </c>
      <c r="AF2109" s="112">
        <f>AE2109*(K2109-y+e)</f>
        <v/>
      </c>
      <c r="AG2109" s="113">
        <f>(b*f_cd/(L2109^2))*SUM(Z2109:AD2109)+SUM(S2109:T2109)-AF2109</f>
        <v/>
      </c>
      <c r="AH2109" s="114">
        <f>AG2109&lt;0</f>
        <v/>
      </c>
      <c r="AI2109" s="115">
        <f>IF(A2109=1,FALSE,(AND(AQ2109,AH2109,NOT(AI2108))))</f>
        <v/>
      </c>
      <c r="AJ2109" s="116">
        <f>(b*f_cd/L2109)*(a_1/2*J2109^2+a_2/3*J2109^3+a_3/4*J2109^4+a_4/5*J2109^5+a_5/6*J2109^6)+SUM(Q2109:R2109)</f>
        <v/>
      </c>
      <c r="AK2109">
        <f>AJ2109*(K2109-y+e)</f>
        <v/>
      </c>
      <c r="AL2109" s="118">
        <f>(b*f_cd/(L2109^2))*(a_1/3*J2109^3+a_2/4*J2109^4+a_3/5*J2109^5+a_4/6*J2109^6+a_5/7*J2109^7)+SUM(S2109:T2109)-AK2109</f>
        <v/>
      </c>
      <c r="AM2109" s="114">
        <f>AL2109&gt;0</f>
        <v/>
      </c>
      <c r="AN2109" s="115">
        <f>IF(A2109=1,FALSE,(AND(AQ2109,AM2109,NOT(AN2108))))</f>
        <v/>
      </c>
      <c r="AO2109">
        <f>IF(D2109=1,AND(AH2109,NOT(AI2109)),AND(AM2109,NOT(AN2109)))</f>
        <v/>
      </c>
      <c r="AP2109" s="119">
        <f>IF(D2109=1,AI2109,AN2109)</f>
        <v/>
      </c>
      <c r="AQ2109" s="125">
        <f>ABS(E2109)&lt;$AQ$2</f>
        <v/>
      </c>
      <c r="AS2109">
        <f>IF(AP2109,MAX(AS$3:AS2107)+1,"")</f>
        <v/>
      </c>
    </row>
    <row r="2110">
      <c r="A2110" t="n">
        <v>2020</v>
      </c>
      <c r="B2110" s="131">
        <f>IF(A2110=1,0,IF(AP2110,0.1*ε_cu1cd,0))</f>
        <v/>
      </c>
      <c r="C2110" s="131">
        <f>IF(A2110=1,0.1*ε_cu1cd,C2109+B2109)</f>
        <v/>
      </c>
      <c r="D2110" s="113">
        <f>IF('Нормальний переріз'!$D$68&gt;0,1,2)</f>
        <v/>
      </c>
      <c r="E2110" s="144">
        <f>IF(D2110=1,F2110,G2110)</f>
        <v/>
      </c>
      <c r="F2110" s="124">
        <f>IF(AI2109,0.11*ε_cu1cd,IF(AH2109,F2109*0.01,F2109))</f>
        <v/>
      </c>
      <c r="G2110" s="124">
        <f>IF(AP2109,-0.1*ε_cu1cd,IF(AM2109,G2109*0.01,G2109))</f>
        <v/>
      </c>
      <c r="H2110" s="113">
        <f>IF(A2110=1,E2110,IF(AO2109,H2109-E2109+E2110,IF(AP2109,0.8*H2109,H2109+E2110)))</f>
        <v/>
      </c>
      <c r="I2110" s="169">
        <f>(C2110-H2110)/h</f>
        <v/>
      </c>
      <c r="J2110">
        <f>C2110/(ε_c1cd)</f>
        <v/>
      </c>
      <c r="K2110">
        <f>C2110/I2110</f>
        <v/>
      </c>
      <c r="L2110" s="131">
        <f>I2110/(ε_c1cd)</f>
        <v/>
      </c>
      <c r="M2110">
        <f>I2110*(K2110-Z_s1)</f>
        <v/>
      </c>
      <c r="N2110">
        <f>I2110*(K2110-Z_s2)</f>
        <v/>
      </c>
      <c r="O2110">
        <f>E_s*M2110</f>
        <v/>
      </c>
      <c r="P2110">
        <f>E_s*N2110</f>
        <v/>
      </c>
      <c r="Q2110">
        <f>O2110*A_s1</f>
        <v/>
      </c>
      <c r="R2110">
        <f>P2110*A_s2</f>
        <v/>
      </c>
      <c r="S2110">
        <f>Q2110*($K2110-Z_s1)</f>
        <v/>
      </c>
      <c r="T2110">
        <f>R2110*($K2110-Z_s2)</f>
        <v/>
      </c>
      <c r="U2110">
        <f>(INDIRECT("a_"&amp;U$2)/(U$2+1))*(($C2110^(U$2+1)-$H2110^(U$2+1))/(ε_c1cd^(U$2+1)))</f>
        <v/>
      </c>
      <c r="V2110">
        <f>(INDIRECT("a_"&amp;V$2)/(V$2+1))*(($C2110^(V$2+1)-$H2110^(V$2+1))/(ε_c1cd^(V$2+1)))</f>
        <v/>
      </c>
      <c r="W2110">
        <f>(INDIRECT("a_"&amp;W$2)/(W$2+1))*(($C2110^(W$2+1)-$H2110^(W$2+1))/(ε_c1cd^(W$2+1)))</f>
        <v/>
      </c>
      <c r="X2110">
        <f>(INDIRECT("a_"&amp;X$2)/(X$2+1))*(($C2110^(X$2+1)-$H2110^(X$2+1))/(ε_c1cd^(X$2+1)))</f>
        <v/>
      </c>
      <c r="Y2110">
        <f>(INDIRECT("a_"&amp;Y$2)/(Y$2+1))*(($C2110^(Y$2+1)-$H2110^(Y$2+1))/(ε_c1cd^(Y$2+1)))</f>
        <v/>
      </c>
      <c r="Z2110">
        <f>(INDIRECT("a_"&amp;Z$2)/(Z$2+2))*(($C2110^(Z$2+2)-$H2110^(Z$2+2))/(ε_c1cd^(Z$2+2)))</f>
        <v/>
      </c>
      <c r="AA2110">
        <f>(INDIRECT("a_"&amp;AA$2)/(AA$2+2))*(($C2110^(AA$2+2)-$H2110^(AA$2+2))/(ε_c1cd^(AA$2+2)))</f>
        <v/>
      </c>
      <c r="AB2110">
        <f>(INDIRECT("a_"&amp;AB$2)/(AB$2+2))*(($C2110^(AB$2+2)-$H2110^(AB$2+2))/(ε_c1cd^(AB$2+2)))</f>
        <v/>
      </c>
      <c r="AC2110">
        <f>(INDIRECT("a_"&amp;AC$2)/(AC$2+2))*(($C2110^(AC$2+2)-$H2110^(AC$2+2))/(ε_c1cd^(AC$2+2)))</f>
        <v/>
      </c>
      <c r="AD2110">
        <f>(INDIRECT("a_"&amp;AD$2)/(AD$2+2))*(($C2110^(AD$2+2)-$H2110^(AD$2+2))/(ε_c1cd^(AD$2+2)))</f>
        <v/>
      </c>
      <c r="AE2110" s="111">
        <f>(b*f_cd/L2110)*SUM(U2110:Y2110)+SUM(Q2110:R2110)</f>
        <v/>
      </c>
      <c r="AF2110" s="112">
        <f>AE2110*(K2110-y+e)</f>
        <v/>
      </c>
      <c r="AG2110" s="113">
        <f>(b*f_cd/(L2110^2))*SUM(Z2110:AD2110)+SUM(S2110:T2110)-AF2110</f>
        <v/>
      </c>
      <c r="AH2110" s="114">
        <f>AG2110&lt;0</f>
        <v/>
      </c>
      <c r="AI2110" s="115">
        <f>IF(A2110=1,FALSE,(AND(AQ2110,AH2110,NOT(AI2109))))</f>
        <v/>
      </c>
      <c r="AJ2110" s="116">
        <f>(b*f_cd/L2110)*(a_1/2*J2110^2+a_2/3*J2110^3+a_3/4*J2110^4+a_4/5*J2110^5+a_5/6*J2110^6)+SUM(Q2110:R2110)</f>
        <v/>
      </c>
      <c r="AK2110">
        <f>AJ2110*(K2110-y+e)</f>
        <v/>
      </c>
      <c r="AL2110" s="118">
        <f>(b*f_cd/(L2110^2))*(a_1/3*J2110^3+a_2/4*J2110^4+a_3/5*J2110^5+a_4/6*J2110^6+a_5/7*J2110^7)+SUM(S2110:T2110)-AK2110</f>
        <v/>
      </c>
      <c r="AM2110" s="114">
        <f>AL2110&gt;0</f>
        <v/>
      </c>
      <c r="AN2110" s="115">
        <f>IF(A2110=1,FALSE,(AND(AQ2110,AM2110,NOT(AN2109))))</f>
        <v/>
      </c>
      <c r="AO2110">
        <f>IF(D2110=1,AND(AH2110,NOT(AI2110)),AND(AM2110,NOT(AN2110)))</f>
        <v/>
      </c>
      <c r="AP2110" s="119">
        <f>IF(D2110=1,AI2110,AN2110)</f>
        <v/>
      </c>
      <c r="AQ2110" s="125">
        <f>ABS(E2110)&lt;$AQ$2</f>
        <v/>
      </c>
      <c r="AS2110">
        <f>IF(AP2110,MAX(AS$3:AS2108)+1,"")</f>
        <v/>
      </c>
    </row>
    <row r="2111">
      <c r="A2111" t="n">
        <v>2021</v>
      </c>
      <c r="B2111" s="131">
        <f>IF(A2111=1,0,IF(AP2111,0.1*ε_cu1cd,0))</f>
        <v/>
      </c>
      <c r="C2111" s="131">
        <f>IF(A2111=1,0.1*ε_cu1cd,C2110+B2110)</f>
        <v/>
      </c>
      <c r="D2111" s="113">
        <f>IF('Нормальний переріз'!$D$68&gt;0,1,2)</f>
        <v/>
      </c>
      <c r="E2111" s="144">
        <f>IF(D2111=1,F2111,G2111)</f>
        <v/>
      </c>
      <c r="F2111" s="124">
        <f>IF(AI2110,0.11*ε_cu1cd,IF(AH2110,F2110*0.01,F2110))</f>
        <v/>
      </c>
      <c r="G2111" s="124">
        <f>IF(AP2110,-0.1*ε_cu1cd,IF(AM2110,G2110*0.01,G2110))</f>
        <v/>
      </c>
      <c r="H2111" s="113">
        <f>IF(A2111=1,E2111,IF(AO2110,H2110-E2110+E2111,IF(AP2110,0.8*H2110,H2110+E2111)))</f>
        <v/>
      </c>
      <c r="I2111" s="169">
        <f>(C2111-H2111)/h</f>
        <v/>
      </c>
      <c r="J2111">
        <f>C2111/(ε_c1cd)</f>
        <v/>
      </c>
      <c r="K2111">
        <f>C2111/I2111</f>
        <v/>
      </c>
      <c r="L2111" s="131">
        <f>I2111/(ε_c1cd)</f>
        <v/>
      </c>
      <c r="M2111">
        <f>I2111*(K2111-Z_s1)</f>
        <v/>
      </c>
      <c r="N2111">
        <f>I2111*(K2111-Z_s2)</f>
        <v/>
      </c>
      <c r="O2111">
        <f>E_s*M2111</f>
        <v/>
      </c>
      <c r="P2111">
        <f>E_s*N2111</f>
        <v/>
      </c>
      <c r="Q2111">
        <f>O2111*A_s1</f>
        <v/>
      </c>
      <c r="R2111">
        <f>P2111*A_s2</f>
        <v/>
      </c>
      <c r="S2111">
        <f>Q2111*($K2111-Z_s1)</f>
        <v/>
      </c>
      <c r="T2111">
        <f>R2111*($K2111-Z_s2)</f>
        <v/>
      </c>
      <c r="U2111">
        <f>(INDIRECT("a_"&amp;U$2)/(U$2+1))*(($C2111^(U$2+1)-$H2111^(U$2+1))/(ε_c1cd^(U$2+1)))</f>
        <v/>
      </c>
      <c r="V2111">
        <f>(INDIRECT("a_"&amp;V$2)/(V$2+1))*(($C2111^(V$2+1)-$H2111^(V$2+1))/(ε_c1cd^(V$2+1)))</f>
        <v/>
      </c>
      <c r="W2111">
        <f>(INDIRECT("a_"&amp;W$2)/(W$2+1))*(($C2111^(W$2+1)-$H2111^(W$2+1))/(ε_c1cd^(W$2+1)))</f>
        <v/>
      </c>
      <c r="X2111">
        <f>(INDIRECT("a_"&amp;X$2)/(X$2+1))*(($C2111^(X$2+1)-$H2111^(X$2+1))/(ε_c1cd^(X$2+1)))</f>
        <v/>
      </c>
      <c r="Y2111">
        <f>(INDIRECT("a_"&amp;Y$2)/(Y$2+1))*(($C2111^(Y$2+1)-$H2111^(Y$2+1))/(ε_c1cd^(Y$2+1)))</f>
        <v/>
      </c>
      <c r="Z2111">
        <f>(INDIRECT("a_"&amp;Z$2)/(Z$2+2))*(($C2111^(Z$2+2)-$H2111^(Z$2+2))/(ε_c1cd^(Z$2+2)))</f>
        <v/>
      </c>
      <c r="AA2111">
        <f>(INDIRECT("a_"&amp;AA$2)/(AA$2+2))*(($C2111^(AA$2+2)-$H2111^(AA$2+2))/(ε_c1cd^(AA$2+2)))</f>
        <v/>
      </c>
      <c r="AB2111">
        <f>(INDIRECT("a_"&amp;AB$2)/(AB$2+2))*(($C2111^(AB$2+2)-$H2111^(AB$2+2))/(ε_c1cd^(AB$2+2)))</f>
        <v/>
      </c>
      <c r="AC2111">
        <f>(INDIRECT("a_"&amp;AC$2)/(AC$2+2))*(($C2111^(AC$2+2)-$H2111^(AC$2+2))/(ε_c1cd^(AC$2+2)))</f>
        <v/>
      </c>
      <c r="AD2111">
        <f>(INDIRECT("a_"&amp;AD$2)/(AD$2+2))*(($C2111^(AD$2+2)-$H2111^(AD$2+2))/(ε_c1cd^(AD$2+2)))</f>
        <v/>
      </c>
      <c r="AE2111" s="111">
        <f>(b*f_cd/L2111)*SUM(U2111:Y2111)+SUM(Q2111:R2111)</f>
        <v/>
      </c>
      <c r="AF2111" s="112">
        <f>AE2111*(K2111-y+e)</f>
        <v/>
      </c>
      <c r="AG2111" s="113">
        <f>(b*f_cd/(L2111^2))*SUM(Z2111:AD2111)+SUM(S2111:T2111)-AF2111</f>
        <v/>
      </c>
      <c r="AH2111" s="114">
        <f>AG2111&lt;0</f>
        <v/>
      </c>
      <c r="AI2111" s="115">
        <f>IF(A2111=1,FALSE,(AND(AQ2111,AH2111,NOT(AI2110))))</f>
        <v/>
      </c>
      <c r="AJ2111" s="116">
        <f>(b*f_cd/L2111)*(a_1/2*J2111^2+a_2/3*J2111^3+a_3/4*J2111^4+a_4/5*J2111^5+a_5/6*J2111^6)+SUM(Q2111:R2111)</f>
        <v/>
      </c>
      <c r="AK2111">
        <f>AJ2111*(K2111-y+e)</f>
        <v/>
      </c>
      <c r="AL2111" s="118">
        <f>(b*f_cd/(L2111^2))*(a_1/3*J2111^3+a_2/4*J2111^4+a_3/5*J2111^5+a_4/6*J2111^6+a_5/7*J2111^7)+SUM(S2111:T2111)-AK2111</f>
        <v/>
      </c>
      <c r="AM2111" s="114">
        <f>AL2111&gt;0</f>
        <v/>
      </c>
      <c r="AN2111" s="115">
        <f>IF(A2111=1,FALSE,(AND(AQ2111,AM2111,NOT(AN2110))))</f>
        <v/>
      </c>
      <c r="AO2111">
        <f>IF(D2111=1,AND(AH2111,NOT(AI2111)),AND(AM2111,NOT(AN2111)))</f>
        <v/>
      </c>
      <c r="AP2111" s="119">
        <f>IF(D2111=1,AI2111,AN2111)</f>
        <v/>
      </c>
      <c r="AQ2111" s="125">
        <f>ABS(E2111)&lt;$AQ$2</f>
        <v/>
      </c>
      <c r="AS2111">
        <f>IF(AP2111,MAX(AS$3:AS2109)+1,"")</f>
        <v/>
      </c>
    </row>
    <row r="2112">
      <c r="A2112" t="n">
        <v>2022</v>
      </c>
      <c r="B2112" s="131">
        <f>IF(A2112=1,0,IF(AP2112,0.1*ε_cu1cd,0))</f>
        <v/>
      </c>
      <c r="C2112" s="131">
        <f>IF(A2112=1,0.1*ε_cu1cd,C2111+B2111)</f>
        <v/>
      </c>
      <c r="D2112" s="113">
        <f>IF('Нормальний переріз'!$D$68&gt;0,1,2)</f>
        <v/>
      </c>
      <c r="E2112" s="144">
        <f>IF(D2112=1,F2112,G2112)</f>
        <v/>
      </c>
      <c r="F2112" s="124">
        <f>IF(AI2111,0.11*ε_cu1cd,IF(AH2111,F2111*0.01,F2111))</f>
        <v/>
      </c>
      <c r="G2112" s="124">
        <f>IF(AP2111,-0.1*ε_cu1cd,IF(AM2111,G2111*0.01,G2111))</f>
        <v/>
      </c>
      <c r="H2112" s="113">
        <f>IF(A2112=1,E2112,IF(AO2111,H2111-E2111+E2112,IF(AP2111,0.8*H2111,H2111+E2112)))</f>
        <v/>
      </c>
      <c r="I2112" s="169">
        <f>(C2112-H2112)/h</f>
        <v/>
      </c>
      <c r="J2112">
        <f>C2112/(ε_c1cd)</f>
        <v/>
      </c>
      <c r="K2112">
        <f>C2112/I2112</f>
        <v/>
      </c>
      <c r="L2112" s="131">
        <f>I2112/(ε_c1cd)</f>
        <v/>
      </c>
      <c r="M2112">
        <f>I2112*(K2112-Z_s1)</f>
        <v/>
      </c>
      <c r="N2112">
        <f>I2112*(K2112-Z_s2)</f>
        <v/>
      </c>
      <c r="O2112">
        <f>E_s*M2112</f>
        <v/>
      </c>
      <c r="P2112">
        <f>E_s*N2112</f>
        <v/>
      </c>
      <c r="Q2112">
        <f>O2112*A_s1</f>
        <v/>
      </c>
      <c r="R2112">
        <f>P2112*A_s2</f>
        <v/>
      </c>
      <c r="S2112">
        <f>Q2112*($K2112-Z_s1)</f>
        <v/>
      </c>
      <c r="T2112">
        <f>R2112*($K2112-Z_s2)</f>
        <v/>
      </c>
      <c r="U2112">
        <f>(INDIRECT("a_"&amp;U$2)/(U$2+1))*(($C2112^(U$2+1)-$H2112^(U$2+1))/(ε_c1cd^(U$2+1)))</f>
        <v/>
      </c>
      <c r="V2112">
        <f>(INDIRECT("a_"&amp;V$2)/(V$2+1))*(($C2112^(V$2+1)-$H2112^(V$2+1))/(ε_c1cd^(V$2+1)))</f>
        <v/>
      </c>
      <c r="W2112">
        <f>(INDIRECT("a_"&amp;W$2)/(W$2+1))*(($C2112^(W$2+1)-$H2112^(W$2+1))/(ε_c1cd^(W$2+1)))</f>
        <v/>
      </c>
      <c r="X2112">
        <f>(INDIRECT("a_"&amp;X$2)/(X$2+1))*(($C2112^(X$2+1)-$H2112^(X$2+1))/(ε_c1cd^(X$2+1)))</f>
        <v/>
      </c>
      <c r="Y2112">
        <f>(INDIRECT("a_"&amp;Y$2)/(Y$2+1))*(($C2112^(Y$2+1)-$H2112^(Y$2+1))/(ε_c1cd^(Y$2+1)))</f>
        <v/>
      </c>
      <c r="Z2112">
        <f>(INDIRECT("a_"&amp;Z$2)/(Z$2+2))*(($C2112^(Z$2+2)-$H2112^(Z$2+2))/(ε_c1cd^(Z$2+2)))</f>
        <v/>
      </c>
      <c r="AA2112">
        <f>(INDIRECT("a_"&amp;AA$2)/(AA$2+2))*(($C2112^(AA$2+2)-$H2112^(AA$2+2))/(ε_c1cd^(AA$2+2)))</f>
        <v/>
      </c>
      <c r="AB2112">
        <f>(INDIRECT("a_"&amp;AB$2)/(AB$2+2))*(($C2112^(AB$2+2)-$H2112^(AB$2+2))/(ε_c1cd^(AB$2+2)))</f>
        <v/>
      </c>
      <c r="AC2112">
        <f>(INDIRECT("a_"&amp;AC$2)/(AC$2+2))*(($C2112^(AC$2+2)-$H2112^(AC$2+2))/(ε_c1cd^(AC$2+2)))</f>
        <v/>
      </c>
      <c r="AD2112">
        <f>(INDIRECT("a_"&amp;AD$2)/(AD$2+2))*(($C2112^(AD$2+2)-$H2112^(AD$2+2))/(ε_c1cd^(AD$2+2)))</f>
        <v/>
      </c>
      <c r="AE2112" s="111">
        <f>(b*f_cd/L2112)*SUM(U2112:Y2112)+SUM(Q2112:R2112)</f>
        <v/>
      </c>
      <c r="AF2112" s="112">
        <f>AE2112*(K2112-y+e)</f>
        <v/>
      </c>
      <c r="AG2112" s="113">
        <f>(b*f_cd/(L2112^2))*SUM(Z2112:AD2112)+SUM(S2112:T2112)-AF2112</f>
        <v/>
      </c>
      <c r="AH2112" s="114">
        <f>AG2112&lt;0</f>
        <v/>
      </c>
      <c r="AI2112" s="115">
        <f>IF(A2112=1,FALSE,(AND(AQ2112,AH2112,NOT(AI2111))))</f>
        <v/>
      </c>
      <c r="AJ2112" s="116">
        <f>(b*f_cd/L2112)*(a_1/2*J2112^2+a_2/3*J2112^3+a_3/4*J2112^4+a_4/5*J2112^5+a_5/6*J2112^6)+SUM(Q2112:R2112)</f>
        <v/>
      </c>
      <c r="AK2112">
        <f>AJ2112*(K2112-y+e)</f>
        <v/>
      </c>
      <c r="AL2112" s="118">
        <f>(b*f_cd/(L2112^2))*(a_1/3*J2112^3+a_2/4*J2112^4+a_3/5*J2112^5+a_4/6*J2112^6+a_5/7*J2112^7)+SUM(S2112:T2112)-AK2112</f>
        <v/>
      </c>
      <c r="AM2112" s="114">
        <f>AL2112&gt;0</f>
        <v/>
      </c>
      <c r="AN2112" s="115">
        <f>IF(A2112=1,FALSE,(AND(AQ2112,AM2112,NOT(AN2111))))</f>
        <v/>
      </c>
      <c r="AO2112">
        <f>IF(D2112=1,AND(AH2112,NOT(AI2112)),AND(AM2112,NOT(AN2112)))</f>
        <v/>
      </c>
      <c r="AP2112" s="119">
        <f>IF(D2112=1,AI2112,AN2112)</f>
        <v/>
      </c>
      <c r="AQ2112" s="125">
        <f>ABS(E2112)&lt;$AQ$2</f>
        <v/>
      </c>
      <c r="AS2112">
        <f>IF(AP2112,MAX(AS$3:AS2110)+1,"")</f>
        <v/>
      </c>
    </row>
    <row r="2113">
      <c r="A2113" t="n">
        <v>2023</v>
      </c>
      <c r="B2113" s="131">
        <f>IF(A2113=1,0,IF(AP2113,0.1*ε_cu1cd,0))</f>
        <v/>
      </c>
      <c r="C2113" s="131">
        <f>IF(A2113=1,0.1*ε_cu1cd,C2112+B2112)</f>
        <v/>
      </c>
      <c r="D2113" s="113">
        <f>IF('Нормальний переріз'!$D$68&gt;0,1,2)</f>
        <v/>
      </c>
      <c r="E2113" s="144">
        <f>IF(D2113=1,F2113,G2113)</f>
        <v/>
      </c>
      <c r="F2113" s="124">
        <f>IF(AI2112,0.11*ε_cu1cd,IF(AH2112,F2112*0.01,F2112))</f>
        <v/>
      </c>
      <c r="G2113" s="124">
        <f>IF(AP2112,-0.1*ε_cu1cd,IF(AM2112,G2112*0.01,G2112))</f>
        <v/>
      </c>
      <c r="H2113" s="113">
        <f>IF(A2113=1,E2113,IF(AO2112,H2112-E2112+E2113,IF(AP2112,0.8*H2112,H2112+E2113)))</f>
        <v/>
      </c>
      <c r="I2113" s="169">
        <f>(C2113-H2113)/h</f>
        <v/>
      </c>
      <c r="J2113">
        <f>C2113/(ε_c1cd)</f>
        <v/>
      </c>
      <c r="K2113">
        <f>C2113/I2113</f>
        <v/>
      </c>
      <c r="L2113" s="131">
        <f>I2113/(ε_c1cd)</f>
        <v/>
      </c>
      <c r="M2113">
        <f>I2113*(K2113-Z_s1)</f>
        <v/>
      </c>
      <c r="N2113">
        <f>I2113*(K2113-Z_s2)</f>
        <v/>
      </c>
      <c r="O2113">
        <f>E_s*M2113</f>
        <v/>
      </c>
      <c r="P2113">
        <f>E_s*N2113</f>
        <v/>
      </c>
      <c r="Q2113">
        <f>O2113*A_s1</f>
        <v/>
      </c>
      <c r="R2113">
        <f>P2113*A_s2</f>
        <v/>
      </c>
      <c r="S2113">
        <f>Q2113*($K2113-Z_s1)</f>
        <v/>
      </c>
      <c r="T2113">
        <f>R2113*($K2113-Z_s2)</f>
        <v/>
      </c>
      <c r="U2113">
        <f>(INDIRECT("a_"&amp;U$2)/(U$2+1))*(($C2113^(U$2+1)-$H2113^(U$2+1))/(ε_c1cd^(U$2+1)))</f>
        <v/>
      </c>
      <c r="V2113">
        <f>(INDIRECT("a_"&amp;V$2)/(V$2+1))*(($C2113^(V$2+1)-$H2113^(V$2+1))/(ε_c1cd^(V$2+1)))</f>
        <v/>
      </c>
      <c r="W2113">
        <f>(INDIRECT("a_"&amp;W$2)/(W$2+1))*(($C2113^(W$2+1)-$H2113^(W$2+1))/(ε_c1cd^(W$2+1)))</f>
        <v/>
      </c>
      <c r="X2113">
        <f>(INDIRECT("a_"&amp;X$2)/(X$2+1))*(($C2113^(X$2+1)-$H2113^(X$2+1))/(ε_c1cd^(X$2+1)))</f>
        <v/>
      </c>
      <c r="Y2113">
        <f>(INDIRECT("a_"&amp;Y$2)/(Y$2+1))*(($C2113^(Y$2+1)-$H2113^(Y$2+1))/(ε_c1cd^(Y$2+1)))</f>
        <v/>
      </c>
      <c r="Z2113">
        <f>(INDIRECT("a_"&amp;Z$2)/(Z$2+2))*(($C2113^(Z$2+2)-$H2113^(Z$2+2))/(ε_c1cd^(Z$2+2)))</f>
        <v/>
      </c>
      <c r="AA2113">
        <f>(INDIRECT("a_"&amp;AA$2)/(AA$2+2))*(($C2113^(AA$2+2)-$H2113^(AA$2+2))/(ε_c1cd^(AA$2+2)))</f>
        <v/>
      </c>
      <c r="AB2113">
        <f>(INDIRECT("a_"&amp;AB$2)/(AB$2+2))*(($C2113^(AB$2+2)-$H2113^(AB$2+2))/(ε_c1cd^(AB$2+2)))</f>
        <v/>
      </c>
      <c r="AC2113">
        <f>(INDIRECT("a_"&amp;AC$2)/(AC$2+2))*(($C2113^(AC$2+2)-$H2113^(AC$2+2))/(ε_c1cd^(AC$2+2)))</f>
        <v/>
      </c>
      <c r="AD2113">
        <f>(INDIRECT("a_"&amp;AD$2)/(AD$2+2))*(($C2113^(AD$2+2)-$H2113^(AD$2+2))/(ε_c1cd^(AD$2+2)))</f>
        <v/>
      </c>
      <c r="AE2113" s="111">
        <f>(b*f_cd/L2113)*SUM(U2113:Y2113)+SUM(Q2113:R2113)</f>
        <v/>
      </c>
      <c r="AF2113" s="112">
        <f>AE2113*(K2113-y+e)</f>
        <v/>
      </c>
      <c r="AG2113" s="113">
        <f>(b*f_cd/(L2113^2))*SUM(Z2113:AD2113)+SUM(S2113:T2113)-AF2113</f>
        <v/>
      </c>
      <c r="AH2113" s="114">
        <f>AG2113&lt;0</f>
        <v/>
      </c>
      <c r="AI2113" s="115">
        <f>IF(A2113=1,FALSE,(AND(AQ2113,AH2113,NOT(AI2112))))</f>
        <v/>
      </c>
      <c r="AJ2113" s="116">
        <f>(b*f_cd/L2113)*(a_1/2*J2113^2+a_2/3*J2113^3+a_3/4*J2113^4+a_4/5*J2113^5+a_5/6*J2113^6)+SUM(Q2113:R2113)</f>
        <v/>
      </c>
      <c r="AK2113">
        <f>AJ2113*(K2113-y+e)</f>
        <v/>
      </c>
      <c r="AL2113" s="118">
        <f>(b*f_cd/(L2113^2))*(a_1/3*J2113^3+a_2/4*J2113^4+a_3/5*J2113^5+a_4/6*J2113^6+a_5/7*J2113^7)+SUM(S2113:T2113)-AK2113</f>
        <v/>
      </c>
      <c r="AM2113" s="114">
        <f>AL2113&gt;0</f>
        <v/>
      </c>
      <c r="AN2113" s="115">
        <f>IF(A2113=1,FALSE,(AND(AQ2113,AM2113,NOT(AN2112))))</f>
        <v/>
      </c>
      <c r="AO2113">
        <f>IF(D2113=1,AND(AH2113,NOT(AI2113)),AND(AM2113,NOT(AN2113)))</f>
        <v/>
      </c>
      <c r="AP2113" s="119">
        <f>IF(D2113=1,AI2113,AN2113)</f>
        <v/>
      </c>
      <c r="AQ2113" s="125">
        <f>ABS(E2113)&lt;$AQ$2</f>
        <v/>
      </c>
      <c r="AS2113">
        <f>IF(AP2113,MAX(AS$3:AS2111)+1,"")</f>
        <v/>
      </c>
    </row>
    <row r="2114">
      <c r="A2114" t="n">
        <v>2024</v>
      </c>
      <c r="B2114" s="131">
        <f>IF(A2114=1,0,IF(AP2114,0.1*ε_cu1cd,0))</f>
        <v/>
      </c>
      <c r="C2114" s="131">
        <f>IF(A2114=1,0.1*ε_cu1cd,C2113+B2113)</f>
        <v/>
      </c>
      <c r="D2114" s="113">
        <f>IF('Нормальний переріз'!$D$68&gt;0,1,2)</f>
        <v/>
      </c>
      <c r="E2114" s="144">
        <f>IF(D2114=1,F2114,G2114)</f>
        <v/>
      </c>
      <c r="F2114" s="124">
        <f>IF(AI2113,0.11*ε_cu1cd,IF(AH2113,F2113*0.01,F2113))</f>
        <v/>
      </c>
      <c r="G2114" s="124">
        <f>IF(AP2113,-0.1*ε_cu1cd,IF(AM2113,G2113*0.01,G2113))</f>
        <v/>
      </c>
      <c r="H2114" s="113">
        <f>IF(A2114=1,E2114,IF(AO2113,H2113-E2113+E2114,IF(AP2113,0.8*H2113,H2113+E2114)))</f>
        <v/>
      </c>
      <c r="I2114" s="169">
        <f>(C2114-H2114)/h</f>
        <v/>
      </c>
      <c r="J2114">
        <f>C2114/(ε_c1cd)</f>
        <v/>
      </c>
      <c r="K2114">
        <f>C2114/I2114</f>
        <v/>
      </c>
      <c r="L2114" s="131">
        <f>I2114/(ε_c1cd)</f>
        <v/>
      </c>
      <c r="M2114">
        <f>I2114*(K2114-Z_s1)</f>
        <v/>
      </c>
      <c r="N2114">
        <f>I2114*(K2114-Z_s2)</f>
        <v/>
      </c>
      <c r="O2114">
        <f>E_s*M2114</f>
        <v/>
      </c>
      <c r="P2114">
        <f>E_s*N2114</f>
        <v/>
      </c>
      <c r="Q2114">
        <f>O2114*A_s1</f>
        <v/>
      </c>
      <c r="R2114">
        <f>P2114*A_s2</f>
        <v/>
      </c>
      <c r="S2114">
        <f>Q2114*($K2114-Z_s1)</f>
        <v/>
      </c>
      <c r="T2114">
        <f>R2114*($K2114-Z_s2)</f>
        <v/>
      </c>
      <c r="U2114">
        <f>(INDIRECT("a_"&amp;U$2)/(U$2+1))*(($C2114^(U$2+1)-$H2114^(U$2+1))/(ε_c1cd^(U$2+1)))</f>
        <v/>
      </c>
      <c r="V2114">
        <f>(INDIRECT("a_"&amp;V$2)/(V$2+1))*(($C2114^(V$2+1)-$H2114^(V$2+1))/(ε_c1cd^(V$2+1)))</f>
        <v/>
      </c>
      <c r="W2114">
        <f>(INDIRECT("a_"&amp;W$2)/(W$2+1))*(($C2114^(W$2+1)-$H2114^(W$2+1))/(ε_c1cd^(W$2+1)))</f>
        <v/>
      </c>
      <c r="X2114">
        <f>(INDIRECT("a_"&amp;X$2)/(X$2+1))*(($C2114^(X$2+1)-$H2114^(X$2+1))/(ε_c1cd^(X$2+1)))</f>
        <v/>
      </c>
      <c r="Y2114">
        <f>(INDIRECT("a_"&amp;Y$2)/(Y$2+1))*(($C2114^(Y$2+1)-$H2114^(Y$2+1))/(ε_c1cd^(Y$2+1)))</f>
        <v/>
      </c>
      <c r="Z2114">
        <f>(INDIRECT("a_"&amp;Z$2)/(Z$2+2))*(($C2114^(Z$2+2)-$H2114^(Z$2+2))/(ε_c1cd^(Z$2+2)))</f>
        <v/>
      </c>
      <c r="AA2114">
        <f>(INDIRECT("a_"&amp;AA$2)/(AA$2+2))*(($C2114^(AA$2+2)-$H2114^(AA$2+2))/(ε_c1cd^(AA$2+2)))</f>
        <v/>
      </c>
      <c r="AB2114">
        <f>(INDIRECT("a_"&amp;AB$2)/(AB$2+2))*(($C2114^(AB$2+2)-$H2114^(AB$2+2))/(ε_c1cd^(AB$2+2)))</f>
        <v/>
      </c>
      <c r="AC2114">
        <f>(INDIRECT("a_"&amp;AC$2)/(AC$2+2))*(($C2114^(AC$2+2)-$H2114^(AC$2+2))/(ε_c1cd^(AC$2+2)))</f>
        <v/>
      </c>
      <c r="AD2114">
        <f>(INDIRECT("a_"&amp;AD$2)/(AD$2+2))*(($C2114^(AD$2+2)-$H2114^(AD$2+2))/(ε_c1cd^(AD$2+2)))</f>
        <v/>
      </c>
      <c r="AE2114" s="111">
        <f>(b*f_cd/L2114)*SUM(U2114:Y2114)+SUM(Q2114:R2114)</f>
        <v/>
      </c>
      <c r="AF2114" s="112">
        <f>AE2114*(K2114-y+e)</f>
        <v/>
      </c>
      <c r="AG2114" s="113">
        <f>(b*f_cd/(L2114^2))*SUM(Z2114:AD2114)+SUM(S2114:T2114)-AF2114</f>
        <v/>
      </c>
      <c r="AH2114" s="114">
        <f>AG2114&lt;0</f>
        <v/>
      </c>
      <c r="AI2114" s="115">
        <f>IF(A2114=1,FALSE,(AND(AQ2114,AH2114,NOT(AI2113))))</f>
        <v/>
      </c>
      <c r="AJ2114" s="116">
        <f>(b*f_cd/L2114)*(a_1/2*J2114^2+a_2/3*J2114^3+a_3/4*J2114^4+a_4/5*J2114^5+a_5/6*J2114^6)+SUM(Q2114:R2114)</f>
        <v/>
      </c>
      <c r="AK2114">
        <f>AJ2114*(K2114-y+e)</f>
        <v/>
      </c>
      <c r="AL2114" s="118">
        <f>(b*f_cd/(L2114^2))*(a_1/3*J2114^3+a_2/4*J2114^4+a_3/5*J2114^5+a_4/6*J2114^6+a_5/7*J2114^7)+SUM(S2114:T2114)-AK2114</f>
        <v/>
      </c>
      <c r="AM2114" s="114">
        <f>AL2114&gt;0</f>
        <v/>
      </c>
      <c r="AN2114" s="115">
        <f>IF(A2114=1,FALSE,(AND(AQ2114,AM2114,NOT(AN2113))))</f>
        <v/>
      </c>
      <c r="AO2114">
        <f>IF(D2114=1,AND(AH2114,NOT(AI2114)),AND(AM2114,NOT(AN2114)))</f>
        <v/>
      </c>
      <c r="AP2114" s="119">
        <f>IF(D2114=1,AI2114,AN2114)</f>
        <v/>
      </c>
      <c r="AQ2114" s="125">
        <f>ABS(E2114)&lt;$AQ$2</f>
        <v/>
      </c>
      <c r="AS2114">
        <f>IF(AP2114,MAX(AS$3:AS2112)+1,"")</f>
        <v/>
      </c>
    </row>
    <row r="2115">
      <c r="A2115" t="n">
        <v>2025</v>
      </c>
      <c r="B2115" s="131">
        <f>IF(A2115=1,0,IF(AP2115,0.1*ε_cu1cd,0))</f>
        <v/>
      </c>
      <c r="C2115" s="131">
        <f>IF(A2115=1,0.1*ε_cu1cd,C2114+B2114)</f>
        <v/>
      </c>
      <c r="D2115" s="113">
        <f>IF('Нормальний переріз'!$D$68&gt;0,1,2)</f>
        <v/>
      </c>
      <c r="E2115" s="144">
        <f>IF(D2115=1,F2115,G2115)</f>
        <v/>
      </c>
      <c r="F2115" s="124">
        <f>IF(AI2114,0.11*ε_cu1cd,IF(AH2114,F2114*0.01,F2114))</f>
        <v/>
      </c>
      <c r="G2115" s="124">
        <f>IF(AP2114,-0.1*ε_cu1cd,IF(AM2114,G2114*0.01,G2114))</f>
        <v/>
      </c>
      <c r="H2115" s="113">
        <f>IF(A2115=1,E2115,IF(AO2114,H2114-E2114+E2115,IF(AP2114,0.8*H2114,H2114+E2115)))</f>
        <v/>
      </c>
      <c r="I2115" s="169">
        <f>(C2115-H2115)/h</f>
        <v/>
      </c>
      <c r="J2115">
        <f>C2115/(ε_c1cd)</f>
        <v/>
      </c>
      <c r="K2115">
        <f>C2115/I2115</f>
        <v/>
      </c>
      <c r="L2115" s="131">
        <f>I2115/(ε_c1cd)</f>
        <v/>
      </c>
      <c r="M2115">
        <f>I2115*(K2115-Z_s1)</f>
        <v/>
      </c>
      <c r="N2115">
        <f>I2115*(K2115-Z_s2)</f>
        <v/>
      </c>
      <c r="O2115">
        <f>E_s*M2115</f>
        <v/>
      </c>
      <c r="P2115">
        <f>E_s*N2115</f>
        <v/>
      </c>
      <c r="Q2115">
        <f>O2115*A_s1</f>
        <v/>
      </c>
      <c r="R2115">
        <f>P2115*A_s2</f>
        <v/>
      </c>
      <c r="S2115">
        <f>Q2115*($K2115-Z_s1)</f>
        <v/>
      </c>
      <c r="T2115">
        <f>R2115*($K2115-Z_s2)</f>
        <v/>
      </c>
      <c r="U2115">
        <f>(INDIRECT("a_"&amp;U$2)/(U$2+1))*(($C2115^(U$2+1)-$H2115^(U$2+1))/(ε_c1cd^(U$2+1)))</f>
        <v/>
      </c>
      <c r="V2115">
        <f>(INDIRECT("a_"&amp;V$2)/(V$2+1))*(($C2115^(V$2+1)-$H2115^(V$2+1))/(ε_c1cd^(V$2+1)))</f>
        <v/>
      </c>
      <c r="W2115">
        <f>(INDIRECT("a_"&amp;W$2)/(W$2+1))*(($C2115^(W$2+1)-$H2115^(W$2+1))/(ε_c1cd^(W$2+1)))</f>
        <v/>
      </c>
      <c r="X2115">
        <f>(INDIRECT("a_"&amp;X$2)/(X$2+1))*(($C2115^(X$2+1)-$H2115^(X$2+1))/(ε_c1cd^(X$2+1)))</f>
        <v/>
      </c>
      <c r="Y2115">
        <f>(INDIRECT("a_"&amp;Y$2)/(Y$2+1))*(($C2115^(Y$2+1)-$H2115^(Y$2+1))/(ε_c1cd^(Y$2+1)))</f>
        <v/>
      </c>
      <c r="Z2115">
        <f>(INDIRECT("a_"&amp;Z$2)/(Z$2+2))*(($C2115^(Z$2+2)-$H2115^(Z$2+2))/(ε_c1cd^(Z$2+2)))</f>
        <v/>
      </c>
      <c r="AA2115">
        <f>(INDIRECT("a_"&amp;AA$2)/(AA$2+2))*(($C2115^(AA$2+2)-$H2115^(AA$2+2))/(ε_c1cd^(AA$2+2)))</f>
        <v/>
      </c>
      <c r="AB2115">
        <f>(INDIRECT("a_"&amp;AB$2)/(AB$2+2))*(($C2115^(AB$2+2)-$H2115^(AB$2+2))/(ε_c1cd^(AB$2+2)))</f>
        <v/>
      </c>
      <c r="AC2115">
        <f>(INDIRECT("a_"&amp;AC$2)/(AC$2+2))*(($C2115^(AC$2+2)-$H2115^(AC$2+2))/(ε_c1cd^(AC$2+2)))</f>
        <v/>
      </c>
      <c r="AD2115">
        <f>(INDIRECT("a_"&amp;AD$2)/(AD$2+2))*(($C2115^(AD$2+2)-$H2115^(AD$2+2))/(ε_c1cd^(AD$2+2)))</f>
        <v/>
      </c>
      <c r="AE2115" s="111">
        <f>(b*f_cd/L2115)*SUM(U2115:Y2115)+SUM(Q2115:R2115)</f>
        <v/>
      </c>
      <c r="AF2115" s="112">
        <f>AE2115*(K2115-y+e)</f>
        <v/>
      </c>
      <c r="AG2115" s="113">
        <f>(b*f_cd/(L2115^2))*SUM(Z2115:AD2115)+SUM(S2115:T2115)-AF2115</f>
        <v/>
      </c>
      <c r="AH2115" s="114">
        <f>AG2115&lt;0</f>
        <v/>
      </c>
      <c r="AI2115" s="115">
        <f>IF(A2115=1,FALSE,(AND(AQ2115,AH2115,NOT(AI2114))))</f>
        <v/>
      </c>
      <c r="AJ2115" s="116">
        <f>(b*f_cd/L2115)*(a_1/2*J2115^2+a_2/3*J2115^3+a_3/4*J2115^4+a_4/5*J2115^5+a_5/6*J2115^6)+SUM(Q2115:R2115)</f>
        <v/>
      </c>
      <c r="AK2115">
        <f>AJ2115*(K2115-y+e)</f>
        <v/>
      </c>
      <c r="AL2115" s="118">
        <f>(b*f_cd/(L2115^2))*(a_1/3*J2115^3+a_2/4*J2115^4+a_3/5*J2115^5+a_4/6*J2115^6+a_5/7*J2115^7)+SUM(S2115:T2115)-AK2115</f>
        <v/>
      </c>
      <c r="AM2115" s="114">
        <f>AL2115&gt;0</f>
        <v/>
      </c>
      <c r="AN2115" s="115">
        <f>IF(A2115=1,FALSE,(AND(AQ2115,AM2115,NOT(AN2114))))</f>
        <v/>
      </c>
      <c r="AO2115">
        <f>IF(D2115=1,AND(AH2115,NOT(AI2115)),AND(AM2115,NOT(AN2115)))</f>
        <v/>
      </c>
      <c r="AP2115" s="119">
        <f>IF(D2115=1,AI2115,AN2115)</f>
        <v/>
      </c>
      <c r="AQ2115" s="125">
        <f>ABS(E2115)&lt;$AQ$2</f>
        <v/>
      </c>
      <c r="AS2115">
        <f>IF(AP2115,MAX(AS$3:AS2113)+1,"")</f>
        <v/>
      </c>
    </row>
    <row r="2116">
      <c r="A2116" t="n">
        <v>2026</v>
      </c>
      <c r="B2116" s="131">
        <f>IF(A2116=1,0,IF(AP2116,0.1*ε_cu1cd,0))</f>
        <v/>
      </c>
      <c r="C2116" s="131">
        <f>IF(A2116=1,0.1*ε_cu1cd,C2115+B2115)</f>
        <v/>
      </c>
      <c r="D2116" s="113">
        <f>IF('Нормальний переріз'!$D$68&gt;0,1,2)</f>
        <v/>
      </c>
      <c r="E2116" s="144">
        <f>IF(D2116=1,F2116,G2116)</f>
        <v/>
      </c>
      <c r="F2116" s="124">
        <f>IF(AI2115,0.11*ε_cu1cd,IF(AH2115,F2115*0.01,F2115))</f>
        <v/>
      </c>
      <c r="G2116" s="124">
        <f>IF(AP2115,-0.1*ε_cu1cd,IF(AM2115,G2115*0.01,G2115))</f>
        <v/>
      </c>
      <c r="H2116" s="113">
        <f>IF(A2116=1,E2116,IF(AO2115,H2115-E2115+E2116,IF(AP2115,0.8*H2115,H2115+E2116)))</f>
        <v/>
      </c>
      <c r="I2116" s="169">
        <f>(C2116-H2116)/h</f>
        <v/>
      </c>
      <c r="J2116">
        <f>C2116/(ε_c1cd)</f>
        <v/>
      </c>
      <c r="K2116">
        <f>C2116/I2116</f>
        <v/>
      </c>
      <c r="L2116" s="131">
        <f>I2116/(ε_c1cd)</f>
        <v/>
      </c>
      <c r="M2116">
        <f>I2116*(K2116-Z_s1)</f>
        <v/>
      </c>
      <c r="N2116">
        <f>I2116*(K2116-Z_s2)</f>
        <v/>
      </c>
      <c r="O2116">
        <f>E_s*M2116</f>
        <v/>
      </c>
      <c r="P2116">
        <f>E_s*N2116</f>
        <v/>
      </c>
      <c r="Q2116">
        <f>O2116*A_s1</f>
        <v/>
      </c>
      <c r="R2116">
        <f>P2116*A_s2</f>
        <v/>
      </c>
      <c r="S2116">
        <f>Q2116*($K2116-Z_s1)</f>
        <v/>
      </c>
      <c r="T2116">
        <f>R2116*($K2116-Z_s2)</f>
        <v/>
      </c>
      <c r="U2116">
        <f>(INDIRECT("a_"&amp;U$2)/(U$2+1))*(($C2116^(U$2+1)-$H2116^(U$2+1))/(ε_c1cd^(U$2+1)))</f>
        <v/>
      </c>
      <c r="V2116">
        <f>(INDIRECT("a_"&amp;V$2)/(V$2+1))*(($C2116^(V$2+1)-$H2116^(V$2+1))/(ε_c1cd^(V$2+1)))</f>
        <v/>
      </c>
      <c r="W2116">
        <f>(INDIRECT("a_"&amp;W$2)/(W$2+1))*(($C2116^(W$2+1)-$H2116^(W$2+1))/(ε_c1cd^(W$2+1)))</f>
        <v/>
      </c>
      <c r="X2116">
        <f>(INDIRECT("a_"&amp;X$2)/(X$2+1))*(($C2116^(X$2+1)-$H2116^(X$2+1))/(ε_c1cd^(X$2+1)))</f>
        <v/>
      </c>
      <c r="Y2116">
        <f>(INDIRECT("a_"&amp;Y$2)/(Y$2+1))*(($C2116^(Y$2+1)-$H2116^(Y$2+1))/(ε_c1cd^(Y$2+1)))</f>
        <v/>
      </c>
      <c r="Z2116">
        <f>(INDIRECT("a_"&amp;Z$2)/(Z$2+2))*(($C2116^(Z$2+2)-$H2116^(Z$2+2))/(ε_c1cd^(Z$2+2)))</f>
        <v/>
      </c>
      <c r="AA2116">
        <f>(INDIRECT("a_"&amp;AA$2)/(AA$2+2))*(($C2116^(AA$2+2)-$H2116^(AA$2+2))/(ε_c1cd^(AA$2+2)))</f>
        <v/>
      </c>
      <c r="AB2116">
        <f>(INDIRECT("a_"&amp;AB$2)/(AB$2+2))*(($C2116^(AB$2+2)-$H2116^(AB$2+2))/(ε_c1cd^(AB$2+2)))</f>
        <v/>
      </c>
      <c r="AC2116">
        <f>(INDIRECT("a_"&amp;AC$2)/(AC$2+2))*(($C2116^(AC$2+2)-$H2116^(AC$2+2))/(ε_c1cd^(AC$2+2)))</f>
        <v/>
      </c>
      <c r="AD2116">
        <f>(INDIRECT("a_"&amp;AD$2)/(AD$2+2))*(($C2116^(AD$2+2)-$H2116^(AD$2+2))/(ε_c1cd^(AD$2+2)))</f>
        <v/>
      </c>
      <c r="AE2116" s="111">
        <f>(b*f_cd/L2116)*SUM(U2116:Y2116)+SUM(Q2116:R2116)</f>
        <v/>
      </c>
      <c r="AF2116" s="112">
        <f>AE2116*(K2116-y+e)</f>
        <v/>
      </c>
      <c r="AG2116" s="113">
        <f>(b*f_cd/(L2116^2))*SUM(Z2116:AD2116)+SUM(S2116:T2116)-AF2116</f>
        <v/>
      </c>
      <c r="AH2116" s="114">
        <f>AG2116&lt;0</f>
        <v/>
      </c>
      <c r="AI2116" s="115">
        <f>IF(A2116=1,FALSE,(AND(AQ2116,AH2116,NOT(AI2115))))</f>
        <v/>
      </c>
      <c r="AJ2116" s="116">
        <f>(b*f_cd/L2116)*(a_1/2*J2116^2+a_2/3*J2116^3+a_3/4*J2116^4+a_4/5*J2116^5+a_5/6*J2116^6)+SUM(Q2116:R2116)</f>
        <v/>
      </c>
      <c r="AK2116">
        <f>AJ2116*(K2116-y+e)</f>
        <v/>
      </c>
      <c r="AL2116" s="118">
        <f>(b*f_cd/(L2116^2))*(a_1/3*J2116^3+a_2/4*J2116^4+a_3/5*J2116^5+a_4/6*J2116^6+a_5/7*J2116^7)+SUM(S2116:T2116)-AK2116</f>
        <v/>
      </c>
      <c r="AM2116" s="114">
        <f>AL2116&gt;0</f>
        <v/>
      </c>
      <c r="AN2116" s="115">
        <f>IF(A2116=1,FALSE,(AND(AQ2116,AM2116,NOT(AN2115))))</f>
        <v/>
      </c>
      <c r="AO2116">
        <f>IF(D2116=1,AND(AH2116,NOT(AI2116)),AND(AM2116,NOT(AN2116)))</f>
        <v/>
      </c>
      <c r="AP2116" s="119">
        <f>IF(D2116=1,AI2116,AN2116)</f>
        <v/>
      </c>
      <c r="AQ2116" s="125">
        <f>ABS(E2116)&lt;$AQ$2</f>
        <v/>
      </c>
      <c r="AS2116">
        <f>IF(AP2116,MAX(AS$3:AS2114)+1,"")</f>
        <v/>
      </c>
    </row>
    <row r="2117">
      <c r="A2117" t="n">
        <v>2027</v>
      </c>
      <c r="B2117" s="131">
        <f>IF(A2117=1,0,IF(AP2117,0.1*ε_cu1cd,0))</f>
        <v/>
      </c>
      <c r="C2117" s="131">
        <f>IF(A2117=1,0.1*ε_cu1cd,C2116+B2116)</f>
        <v/>
      </c>
      <c r="D2117" s="113">
        <f>IF('Нормальний переріз'!$D$68&gt;0,1,2)</f>
        <v/>
      </c>
      <c r="E2117" s="144">
        <f>IF(D2117=1,F2117,G2117)</f>
        <v/>
      </c>
      <c r="F2117" s="124">
        <f>IF(AI2116,0.11*ε_cu1cd,IF(AH2116,F2116*0.01,F2116))</f>
        <v/>
      </c>
      <c r="G2117" s="124">
        <f>IF(AP2116,-0.1*ε_cu1cd,IF(AM2116,G2116*0.01,G2116))</f>
        <v/>
      </c>
      <c r="H2117" s="113">
        <f>IF(A2117=1,E2117,IF(AO2116,H2116-E2116+E2117,IF(AP2116,0.8*H2116,H2116+E2117)))</f>
        <v/>
      </c>
      <c r="I2117" s="169">
        <f>(C2117-H2117)/h</f>
        <v/>
      </c>
      <c r="J2117">
        <f>C2117/(ε_c1cd)</f>
        <v/>
      </c>
      <c r="K2117">
        <f>C2117/I2117</f>
        <v/>
      </c>
      <c r="L2117" s="131">
        <f>I2117/(ε_c1cd)</f>
        <v/>
      </c>
      <c r="M2117">
        <f>I2117*(K2117-Z_s1)</f>
        <v/>
      </c>
      <c r="N2117">
        <f>I2117*(K2117-Z_s2)</f>
        <v/>
      </c>
      <c r="O2117">
        <f>E_s*M2117</f>
        <v/>
      </c>
      <c r="P2117">
        <f>E_s*N2117</f>
        <v/>
      </c>
      <c r="Q2117">
        <f>O2117*A_s1</f>
        <v/>
      </c>
      <c r="R2117">
        <f>P2117*A_s2</f>
        <v/>
      </c>
      <c r="S2117">
        <f>Q2117*($K2117-Z_s1)</f>
        <v/>
      </c>
      <c r="T2117">
        <f>R2117*($K2117-Z_s2)</f>
        <v/>
      </c>
      <c r="U2117">
        <f>(INDIRECT("a_"&amp;U$2)/(U$2+1))*(($C2117^(U$2+1)-$H2117^(U$2+1))/(ε_c1cd^(U$2+1)))</f>
        <v/>
      </c>
      <c r="V2117">
        <f>(INDIRECT("a_"&amp;V$2)/(V$2+1))*(($C2117^(V$2+1)-$H2117^(V$2+1))/(ε_c1cd^(V$2+1)))</f>
        <v/>
      </c>
      <c r="W2117">
        <f>(INDIRECT("a_"&amp;W$2)/(W$2+1))*(($C2117^(W$2+1)-$H2117^(W$2+1))/(ε_c1cd^(W$2+1)))</f>
        <v/>
      </c>
      <c r="X2117">
        <f>(INDIRECT("a_"&amp;X$2)/(X$2+1))*(($C2117^(X$2+1)-$H2117^(X$2+1))/(ε_c1cd^(X$2+1)))</f>
        <v/>
      </c>
      <c r="Y2117">
        <f>(INDIRECT("a_"&amp;Y$2)/(Y$2+1))*(($C2117^(Y$2+1)-$H2117^(Y$2+1))/(ε_c1cd^(Y$2+1)))</f>
        <v/>
      </c>
      <c r="Z2117">
        <f>(INDIRECT("a_"&amp;Z$2)/(Z$2+2))*(($C2117^(Z$2+2)-$H2117^(Z$2+2))/(ε_c1cd^(Z$2+2)))</f>
        <v/>
      </c>
      <c r="AA2117">
        <f>(INDIRECT("a_"&amp;AA$2)/(AA$2+2))*(($C2117^(AA$2+2)-$H2117^(AA$2+2))/(ε_c1cd^(AA$2+2)))</f>
        <v/>
      </c>
      <c r="AB2117">
        <f>(INDIRECT("a_"&amp;AB$2)/(AB$2+2))*(($C2117^(AB$2+2)-$H2117^(AB$2+2))/(ε_c1cd^(AB$2+2)))</f>
        <v/>
      </c>
      <c r="AC2117">
        <f>(INDIRECT("a_"&amp;AC$2)/(AC$2+2))*(($C2117^(AC$2+2)-$H2117^(AC$2+2))/(ε_c1cd^(AC$2+2)))</f>
        <v/>
      </c>
      <c r="AD2117">
        <f>(INDIRECT("a_"&amp;AD$2)/(AD$2+2))*(($C2117^(AD$2+2)-$H2117^(AD$2+2))/(ε_c1cd^(AD$2+2)))</f>
        <v/>
      </c>
      <c r="AE2117" s="111">
        <f>(b*f_cd/L2117)*SUM(U2117:Y2117)+SUM(Q2117:R2117)</f>
        <v/>
      </c>
      <c r="AF2117" s="112">
        <f>AE2117*(K2117-y+e)</f>
        <v/>
      </c>
      <c r="AG2117" s="113">
        <f>(b*f_cd/(L2117^2))*SUM(Z2117:AD2117)+SUM(S2117:T2117)-AF2117</f>
        <v/>
      </c>
      <c r="AH2117" s="114">
        <f>AG2117&lt;0</f>
        <v/>
      </c>
      <c r="AI2117" s="115">
        <f>IF(A2117=1,FALSE,(AND(AQ2117,AH2117,NOT(AI2116))))</f>
        <v/>
      </c>
      <c r="AJ2117" s="116">
        <f>(b*f_cd/L2117)*(a_1/2*J2117^2+a_2/3*J2117^3+a_3/4*J2117^4+a_4/5*J2117^5+a_5/6*J2117^6)+SUM(Q2117:R2117)</f>
        <v/>
      </c>
      <c r="AK2117">
        <f>AJ2117*(K2117-y+e)</f>
        <v/>
      </c>
      <c r="AL2117" s="118">
        <f>(b*f_cd/(L2117^2))*(a_1/3*J2117^3+a_2/4*J2117^4+a_3/5*J2117^5+a_4/6*J2117^6+a_5/7*J2117^7)+SUM(S2117:T2117)-AK2117</f>
        <v/>
      </c>
      <c r="AM2117" s="114">
        <f>AL2117&gt;0</f>
        <v/>
      </c>
      <c r="AN2117" s="115">
        <f>IF(A2117=1,FALSE,(AND(AQ2117,AM2117,NOT(AN2116))))</f>
        <v/>
      </c>
      <c r="AO2117">
        <f>IF(D2117=1,AND(AH2117,NOT(AI2117)),AND(AM2117,NOT(AN2117)))</f>
        <v/>
      </c>
      <c r="AP2117" s="119">
        <f>IF(D2117=1,AI2117,AN2117)</f>
        <v/>
      </c>
      <c r="AQ2117" s="125">
        <f>ABS(E2117)&lt;$AQ$2</f>
        <v/>
      </c>
      <c r="AS2117">
        <f>IF(AP2117,MAX(AS$3:AS2115)+1,"")</f>
        <v/>
      </c>
    </row>
    <row r="2118">
      <c r="A2118" t="n">
        <v>2028</v>
      </c>
      <c r="B2118" s="131">
        <f>IF(A2118=1,0,IF(AP2118,0.1*ε_cu1cd,0))</f>
        <v/>
      </c>
      <c r="C2118" s="131">
        <f>IF(A2118=1,0.1*ε_cu1cd,C2117+B2117)</f>
        <v/>
      </c>
      <c r="D2118" s="113">
        <f>IF('Нормальний переріз'!$D$68&gt;0,1,2)</f>
        <v/>
      </c>
      <c r="E2118" s="144">
        <f>IF(D2118=1,F2118,G2118)</f>
        <v/>
      </c>
      <c r="F2118" s="124">
        <f>IF(AI2117,0.11*ε_cu1cd,IF(AH2117,F2117*0.01,F2117))</f>
        <v/>
      </c>
      <c r="G2118" s="124">
        <f>IF(AP2117,-0.1*ε_cu1cd,IF(AM2117,G2117*0.01,G2117))</f>
        <v/>
      </c>
      <c r="H2118" s="113">
        <f>IF(A2118=1,E2118,IF(AO2117,H2117-E2117+E2118,IF(AP2117,0.8*H2117,H2117+E2118)))</f>
        <v/>
      </c>
      <c r="I2118" s="169">
        <f>(C2118-H2118)/h</f>
        <v/>
      </c>
      <c r="J2118">
        <f>C2118/(ε_c1cd)</f>
        <v/>
      </c>
      <c r="K2118">
        <f>C2118/I2118</f>
        <v/>
      </c>
      <c r="L2118" s="131">
        <f>I2118/(ε_c1cd)</f>
        <v/>
      </c>
      <c r="M2118">
        <f>I2118*(K2118-Z_s1)</f>
        <v/>
      </c>
      <c r="N2118">
        <f>I2118*(K2118-Z_s2)</f>
        <v/>
      </c>
      <c r="O2118">
        <f>E_s*M2118</f>
        <v/>
      </c>
      <c r="P2118">
        <f>E_s*N2118</f>
        <v/>
      </c>
      <c r="Q2118">
        <f>O2118*A_s1</f>
        <v/>
      </c>
      <c r="R2118">
        <f>P2118*A_s2</f>
        <v/>
      </c>
      <c r="S2118">
        <f>Q2118*($K2118-Z_s1)</f>
        <v/>
      </c>
      <c r="T2118">
        <f>R2118*($K2118-Z_s2)</f>
        <v/>
      </c>
      <c r="U2118">
        <f>(INDIRECT("a_"&amp;U$2)/(U$2+1))*(($C2118^(U$2+1)-$H2118^(U$2+1))/(ε_c1cd^(U$2+1)))</f>
        <v/>
      </c>
      <c r="V2118">
        <f>(INDIRECT("a_"&amp;V$2)/(V$2+1))*(($C2118^(V$2+1)-$H2118^(V$2+1))/(ε_c1cd^(V$2+1)))</f>
        <v/>
      </c>
      <c r="W2118">
        <f>(INDIRECT("a_"&amp;W$2)/(W$2+1))*(($C2118^(W$2+1)-$H2118^(W$2+1))/(ε_c1cd^(W$2+1)))</f>
        <v/>
      </c>
      <c r="X2118">
        <f>(INDIRECT("a_"&amp;X$2)/(X$2+1))*(($C2118^(X$2+1)-$H2118^(X$2+1))/(ε_c1cd^(X$2+1)))</f>
        <v/>
      </c>
      <c r="Y2118">
        <f>(INDIRECT("a_"&amp;Y$2)/(Y$2+1))*(($C2118^(Y$2+1)-$H2118^(Y$2+1))/(ε_c1cd^(Y$2+1)))</f>
        <v/>
      </c>
      <c r="Z2118">
        <f>(INDIRECT("a_"&amp;Z$2)/(Z$2+2))*(($C2118^(Z$2+2)-$H2118^(Z$2+2))/(ε_c1cd^(Z$2+2)))</f>
        <v/>
      </c>
      <c r="AA2118">
        <f>(INDIRECT("a_"&amp;AA$2)/(AA$2+2))*(($C2118^(AA$2+2)-$H2118^(AA$2+2))/(ε_c1cd^(AA$2+2)))</f>
        <v/>
      </c>
      <c r="AB2118">
        <f>(INDIRECT("a_"&amp;AB$2)/(AB$2+2))*(($C2118^(AB$2+2)-$H2118^(AB$2+2))/(ε_c1cd^(AB$2+2)))</f>
        <v/>
      </c>
      <c r="AC2118">
        <f>(INDIRECT("a_"&amp;AC$2)/(AC$2+2))*(($C2118^(AC$2+2)-$H2118^(AC$2+2))/(ε_c1cd^(AC$2+2)))</f>
        <v/>
      </c>
      <c r="AD2118">
        <f>(INDIRECT("a_"&amp;AD$2)/(AD$2+2))*(($C2118^(AD$2+2)-$H2118^(AD$2+2))/(ε_c1cd^(AD$2+2)))</f>
        <v/>
      </c>
      <c r="AE2118" s="111">
        <f>(b*f_cd/L2118)*SUM(U2118:Y2118)+SUM(Q2118:R2118)</f>
        <v/>
      </c>
      <c r="AF2118" s="112">
        <f>AE2118*(K2118-y+e)</f>
        <v/>
      </c>
      <c r="AG2118" s="113">
        <f>(b*f_cd/(L2118^2))*SUM(Z2118:AD2118)+SUM(S2118:T2118)-AF2118</f>
        <v/>
      </c>
      <c r="AH2118" s="114">
        <f>AG2118&lt;0</f>
        <v/>
      </c>
      <c r="AI2118" s="115">
        <f>IF(A2118=1,FALSE,(AND(AQ2118,AH2118,NOT(AI2117))))</f>
        <v/>
      </c>
      <c r="AJ2118" s="116">
        <f>(b*f_cd/L2118)*(a_1/2*J2118^2+a_2/3*J2118^3+a_3/4*J2118^4+a_4/5*J2118^5+a_5/6*J2118^6)+SUM(Q2118:R2118)</f>
        <v/>
      </c>
      <c r="AK2118">
        <f>AJ2118*(K2118-y+e)</f>
        <v/>
      </c>
      <c r="AL2118" s="118">
        <f>(b*f_cd/(L2118^2))*(a_1/3*J2118^3+a_2/4*J2118^4+a_3/5*J2118^5+a_4/6*J2118^6+a_5/7*J2118^7)+SUM(S2118:T2118)-AK2118</f>
        <v/>
      </c>
      <c r="AM2118" s="114">
        <f>AL2118&gt;0</f>
        <v/>
      </c>
      <c r="AN2118" s="115">
        <f>IF(A2118=1,FALSE,(AND(AQ2118,AM2118,NOT(AN2117))))</f>
        <v/>
      </c>
      <c r="AO2118">
        <f>IF(D2118=1,AND(AH2118,NOT(AI2118)),AND(AM2118,NOT(AN2118)))</f>
        <v/>
      </c>
      <c r="AP2118" s="119">
        <f>IF(D2118=1,AI2118,AN2118)</f>
        <v/>
      </c>
      <c r="AQ2118" s="125">
        <f>ABS(E2118)&lt;$AQ$2</f>
        <v/>
      </c>
      <c r="AS2118">
        <f>IF(AP2118,MAX(AS$3:AS2116)+1,"")</f>
        <v/>
      </c>
    </row>
    <row r="2119">
      <c r="A2119" t="n">
        <v>2029</v>
      </c>
      <c r="B2119" s="131">
        <f>IF(A2119=1,0,IF(AP2119,0.1*ε_cu1cd,0))</f>
        <v/>
      </c>
      <c r="C2119" s="131">
        <f>IF(A2119=1,0.1*ε_cu1cd,C2118+B2118)</f>
        <v/>
      </c>
      <c r="D2119" s="113">
        <f>IF('Нормальний переріз'!$D$68&gt;0,1,2)</f>
        <v/>
      </c>
      <c r="E2119" s="144">
        <f>IF(D2119=1,F2119,G2119)</f>
        <v/>
      </c>
      <c r="F2119" s="124">
        <f>IF(AI2118,0.11*ε_cu1cd,IF(AH2118,F2118*0.01,F2118))</f>
        <v/>
      </c>
      <c r="G2119" s="124">
        <f>IF(AP2118,-0.1*ε_cu1cd,IF(AM2118,G2118*0.01,G2118))</f>
        <v/>
      </c>
      <c r="H2119" s="113">
        <f>IF(A2119=1,E2119,IF(AO2118,H2118-E2118+E2119,IF(AP2118,0.8*H2118,H2118+E2119)))</f>
        <v/>
      </c>
      <c r="I2119" s="169">
        <f>(C2119-H2119)/h</f>
        <v/>
      </c>
      <c r="J2119">
        <f>C2119/(ε_c1cd)</f>
        <v/>
      </c>
      <c r="K2119">
        <f>C2119/I2119</f>
        <v/>
      </c>
      <c r="L2119" s="131">
        <f>I2119/(ε_c1cd)</f>
        <v/>
      </c>
      <c r="M2119">
        <f>I2119*(K2119-Z_s1)</f>
        <v/>
      </c>
      <c r="N2119">
        <f>I2119*(K2119-Z_s2)</f>
        <v/>
      </c>
      <c r="O2119">
        <f>E_s*M2119</f>
        <v/>
      </c>
      <c r="P2119">
        <f>E_s*N2119</f>
        <v/>
      </c>
      <c r="Q2119">
        <f>O2119*A_s1</f>
        <v/>
      </c>
      <c r="R2119">
        <f>P2119*A_s2</f>
        <v/>
      </c>
      <c r="S2119">
        <f>Q2119*($K2119-Z_s1)</f>
        <v/>
      </c>
      <c r="T2119">
        <f>R2119*($K2119-Z_s2)</f>
        <v/>
      </c>
      <c r="U2119">
        <f>(INDIRECT("a_"&amp;U$2)/(U$2+1))*(($C2119^(U$2+1)-$H2119^(U$2+1))/(ε_c1cd^(U$2+1)))</f>
        <v/>
      </c>
      <c r="V2119">
        <f>(INDIRECT("a_"&amp;V$2)/(V$2+1))*(($C2119^(V$2+1)-$H2119^(V$2+1))/(ε_c1cd^(V$2+1)))</f>
        <v/>
      </c>
      <c r="W2119">
        <f>(INDIRECT("a_"&amp;W$2)/(W$2+1))*(($C2119^(W$2+1)-$H2119^(W$2+1))/(ε_c1cd^(W$2+1)))</f>
        <v/>
      </c>
      <c r="X2119">
        <f>(INDIRECT("a_"&amp;X$2)/(X$2+1))*(($C2119^(X$2+1)-$H2119^(X$2+1))/(ε_c1cd^(X$2+1)))</f>
        <v/>
      </c>
      <c r="Y2119">
        <f>(INDIRECT("a_"&amp;Y$2)/(Y$2+1))*(($C2119^(Y$2+1)-$H2119^(Y$2+1))/(ε_c1cd^(Y$2+1)))</f>
        <v/>
      </c>
      <c r="Z2119">
        <f>(INDIRECT("a_"&amp;Z$2)/(Z$2+2))*(($C2119^(Z$2+2)-$H2119^(Z$2+2))/(ε_c1cd^(Z$2+2)))</f>
        <v/>
      </c>
      <c r="AA2119">
        <f>(INDIRECT("a_"&amp;AA$2)/(AA$2+2))*(($C2119^(AA$2+2)-$H2119^(AA$2+2))/(ε_c1cd^(AA$2+2)))</f>
        <v/>
      </c>
      <c r="AB2119">
        <f>(INDIRECT("a_"&amp;AB$2)/(AB$2+2))*(($C2119^(AB$2+2)-$H2119^(AB$2+2))/(ε_c1cd^(AB$2+2)))</f>
        <v/>
      </c>
      <c r="AC2119">
        <f>(INDIRECT("a_"&amp;AC$2)/(AC$2+2))*(($C2119^(AC$2+2)-$H2119^(AC$2+2))/(ε_c1cd^(AC$2+2)))</f>
        <v/>
      </c>
      <c r="AD2119">
        <f>(INDIRECT("a_"&amp;AD$2)/(AD$2+2))*(($C2119^(AD$2+2)-$H2119^(AD$2+2))/(ε_c1cd^(AD$2+2)))</f>
        <v/>
      </c>
      <c r="AE2119" s="111">
        <f>(b*f_cd/L2119)*SUM(U2119:Y2119)+SUM(Q2119:R2119)</f>
        <v/>
      </c>
      <c r="AF2119" s="112">
        <f>AE2119*(K2119-y+e)</f>
        <v/>
      </c>
      <c r="AG2119" s="113">
        <f>(b*f_cd/(L2119^2))*SUM(Z2119:AD2119)+SUM(S2119:T2119)-AF2119</f>
        <v/>
      </c>
      <c r="AH2119" s="114">
        <f>AG2119&lt;0</f>
        <v/>
      </c>
      <c r="AI2119" s="115">
        <f>IF(A2119=1,FALSE,(AND(AQ2119,AH2119,NOT(AI2118))))</f>
        <v/>
      </c>
      <c r="AJ2119" s="116">
        <f>(b*f_cd/L2119)*(a_1/2*J2119^2+a_2/3*J2119^3+a_3/4*J2119^4+a_4/5*J2119^5+a_5/6*J2119^6)+SUM(Q2119:R2119)</f>
        <v/>
      </c>
      <c r="AK2119">
        <f>AJ2119*(K2119-y+e)</f>
        <v/>
      </c>
      <c r="AL2119" s="118">
        <f>(b*f_cd/(L2119^2))*(a_1/3*J2119^3+a_2/4*J2119^4+a_3/5*J2119^5+a_4/6*J2119^6+a_5/7*J2119^7)+SUM(S2119:T2119)-AK2119</f>
        <v/>
      </c>
      <c r="AM2119" s="114">
        <f>AL2119&gt;0</f>
        <v/>
      </c>
      <c r="AN2119" s="115">
        <f>IF(A2119=1,FALSE,(AND(AQ2119,AM2119,NOT(AN2118))))</f>
        <v/>
      </c>
      <c r="AO2119">
        <f>IF(D2119=1,AND(AH2119,NOT(AI2119)),AND(AM2119,NOT(AN2119)))</f>
        <v/>
      </c>
      <c r="AP2119" s="119">
        <f>IF(D2119=1,AI2119,AN2119)</f>
        <v/>
      </c>
      <c r="AQ2119" s="125">
        <f>ABS(E2119)&lt;$AQ$2</f>
        <v/>
      </c>
      <c r="AS2119">
        <f>IF(AP2119,MAX(AS$3:AS2117)+1,"")</f>
        <v/>
      </c>
    </row>
    <row r="2120">
      <c r="A2120" t="n">
        <v>2030</v>
      </c>
      <c r="B2120" s="131">
        <f>IF(A2120=1,0,IF(AP2120,0.1*ε_cu1cd,0))</f>
        <v/>
      </c>
      <c r="C2120" s="131">
        <f>IF(A2120=1,0.1*ε_cu1cd,C2119+B2119)</f>
        <v/>
      </c>
      <c r="D2120" s="113">
        <f>IF('Нормальний переріз'!$D$68&gt;0,1,2)</f>
        <v/>
      </c>
      <c r="E2120" s="144">
        <f>IF(D2120=1,F2120,G2120)</f>
        <v/>
      </c>
      <c r="F2120" s="124">
        <f>IF(AI2119,0.11*ε_cu1cd,IF(AH2119,F2119*0.01,F2119))</f>
        <v/>
      </c>
      <c r="G2120" s="124">
        <f>IF(AP2119,-0.1*ε_cu1cd,IF(AM2119,G2119*0.01,G2119))</f>
        <v/>
      </c>
      <c r="H2120" s="113">
        <f>IF(A2120=1,E2120,IF(AO2119,H2119-E2119+E2120,IF(AP2119,0.8*H2119,H2119+E2120)))</f>
        <v/>
      </c>
      <c r="I2120" s="169">
        <f>(C2120-H2120)/h</f>
        <v/>
      </c>
      <c r="J2120">
        <f>C2120/(ε_c1cd)</f>
        <v/>
      </c>
      <c r="K2120">
        <f>C2120/I2120</f>
        <v/>
      </c>
      <c r="L2120" s="131">
        <f>I2120/(ε_c1cd)</f>
        <v/>
      </c>
      <c r="M2120">
        <f>I2120*(K2120-Z_s1)</f>
        <v/>
      </c>
      <c r="N2120">
        <f>I2120*(K2120-Z_s2)</f>
        <v/>
      </c>
      <c r="O2120">
        <f>E_s*M2120</f>
        <v/>
      </c>
      <c r="P2120">
        <f>E_s*N2120</f>
        <v/>
      </c>
      <c r="Q2120">
        <f>O2120*A_s1</f>
        <v/>
      </c>
      <c r="R2120">
        <f>P2120*A_s2</f>
        <v/>
      </c>
      <c r="S2120">
        <f>Q2120*($K2120-Z_s1)</f>
        <v/>
      </c>
      <c r="T2120">
        <f>R2120*($K2120-Z_s2)</f>
        <v/>
      </c>
      <c r="U2120">
        <f>(INDIRECT("a_"&amp;U$2)/(U$2+1))*(($C2120^(U$2+1)-$H2120^(U$2+1))/(ε_c1cd^(U$2+1)))</f>
        <v/>
      </c>
      <c r="V2120">
        <f>(INDIRECT("a_"&amp;V$2)/(V$2+1))*(($C2120^(V$2+1)-$H2120^(V$2+1))/(ε_c1cd^(V$2+1)))</f>
        <v/>
      </c>
      <c r="W2120">
        <f>(INDIRECT("a_"&amp;W$2)/(W$2+1))*(($C2120^(W$2+1)-$H2120^(W$2+1))/(ε_c1cd^(W$2+1)))</f>
        <v/>
      </c>
      <c r="X2120">
        <f>(INDIRECT("a_"&amp;X$2)/(X$2+1))*(($C2120^(X$2+1)-$H2120^(X$2+1))/(ε_c1cd^(X$2+1)))</f>
        <v/>
      </c>
      <c r="Y2120">
        <f>(INDIRECT("a_"&amp;Y$2)/(Y$2+1))*(($C2120^(Y$2+1)-$H2120^(Y$2+1))/(ε_c1cd^(Y$2+1)))</f>
        <v/>
      </c>
      <c r="Z2120">
        <f>(INDIRECT("a_"&amp;Z$2)/(Z$2+2))*(($C2120^(Z$2+2)-$H2120^(Z$2+2))/(ε_c1cd^(Z$2+2)))</f>
        <v/>
      </c>
      <c r="AA2120">
        <f>(INDIRECT("a_"&amp;AA$2)/(AA$2+2))*(($C2120^(AA$2+2)-$H2120^(AA$2+2))/(ε_c1cd^(AA$2+2)))</f>
        <v/>
      </c>
      <c r="AB2120">
        <f>(INDIRECT("a_"&amp;AB$2)/(AB$2+2))*(($C2120^(AB$2+2)-$H2120^(AB$2+2))/(ε_c1cd^(AB$2+2)))</f>
        <v/>
      </c>
      <c r="AC2120">
        <f>(INDIRECT("a_"&amp;AC$2)/(AC$2+2))*(($C2120^(AC$2+2)-$H2120^(AC$2+2))/(ε_c1cd^(AC$2+2)))</f>
        <v/>
      </c>
      <c r="AD2120">
        <f>(INDIRECT("a_"&amp;AD$2)/(AD$2+2))*(($C2120^(AD$2+2)-$H2120^(AD$2+2))/(ε_c1cd^(AD$2+2)))</f>
        <v/>
      </c>
      <c r="AE2120" s="111">
        <f>(b*f_cd/L2120)*SUM(U2120:Y2120)+SUM(Q2120:R2120)</f>
        <v/>
      </c>
      <c r="AF2120" s="112">
        <f>AE2120*(K2120-y+e)</f>
        <v/>
      </c>
      <c r="AG2120" s="113">
        <f>(b*f_cd/(L2120^2))*SUM(Z2120:AD2120)+SUM(S2120:T2120)-AF2120</f>
        <v/>
      </c>
      <c r="AH2120" s="114">
        <f>AG2120&lt;0</f>
        <v/>
      </c>
      <c r="AI2120" s="115">
        <f>IF(A2120=1,FALSE,(AND(AQ2120,AH2120,NOT(AI2119))))</f>
        <v/>
      </c>
      <c r="AJ2120" s="116">
        <f>(b*f_cd/L2120)*(a_1/2*J2120^2+a_2/3*J2120^3+a_3/4*J2120^4+a_4/5*J2120^5+a_5/6*J2120^6)+SUM(Q2120:R2120)</f>
        <v/>
      </c>
      <c r="AK2120">
        <f>AJ2120*(K2120-y+e)</f>
        <v/>
      </c>
      <c r="AL2120" s="118">
        <f>(b*f_cd/(L2120^2))*(a_1/3*J2120^3+a_2/4*J2120^4+a_3/5*J2120^5+a_4/6*J2120^6+a_5/7*J2120^7)+SUM(S2120:T2120)-AK2120</f>
        <v/>
      </c>
      <c r="AM2120" s="114">
        <f>AL2120&gt;0</f>
        <v/>
      </c>
      <c r="AN2120" s="115">
        <f>IF(A2120=1,FALSE,(AND(AQ2120,AM2120,NOT(AN2119))))</f>
        <v/>
      </c>
      <c r="AO2120">
        <f>IF(D2120=1,AND(AH2120,NOT(AI2120)),AND(AM2120,NOT(AN2120)))</f>
        <v/>
      </c>
      <c r="AP2120" s="119">
        <f>IF(D2120=1,AI2120,AN2120)</f>
        <v/>
      </c>
      <c r="AQ2120" s="125">
        <f>ABS(E2120)&lt;$AQ$2</f>
        <v/>
      </c>
      <c r="AS2120">
        <f>IF(AP2120,MAX(AS$3:AS2118)+1,"")</f>
        <v/>
      </c>
    </row>
    <row r="2121">
      <c r="A2121" t="n">
        <v>2031</v>
      </c>
      <c r="B2121" s="131">
        <f>IF(A2121=1,0,IF(AP2121,0.1*ε_cu1cd,0))</f>
        <v/>
      </c>
      <c r="C2121" s="131">
        <f>IF(A2121=1,0.1*ε_cu1cd,C2120+B2120)</f>
        <v/>
      </c>
      <c r="D2121" s="113">
        <f>IF('Нормальний переріз'!$D$68&gt;0,1,2)</f>
        <v/>
      </c>
      <c r="E2121" s="144">
        <f>IF(D2121=1,F2121,G2121)</f>
        <v/>
      </c>
      <c r="F2121" s="124">
        <f>IF(AI2120,0.11*ε_cu1cd,IF(AH2120,F2120*0.01,F2120))</f>
        <v/>
      </c>
      <c r="G2121" s="124">
        <f>IF(AP2120,-0.1*ε_cu1cd,IF(AM2120,G2120*0.01,G2120))</f>
        <v/>
      </c>
      <c r="H2121" s="113">
        <f>IF(A2121=1,E2121,IF(AO2120,H2120-E2120+E2121,IF(AP2120,0.8*H2120,H2120+E2121)))</f>
        <v/>
      </c>
      <c r="I2121" s="169">
        <f>(C2121-H2121)/h</f>
        <v/>
      </c>
      <c r="J2121">
        <f>C2121/(ε_c1cd)</f>
        <v/>
      </c>
      <c r="K2121">
        <f>C2121/I2121</f>
        <v/>
      </c>
      <c r="L2121" s="131">
        <f>I2121/(ε_c1cd)</f>
        <v/>
      </c>
      <c r="M2121">
        <f>I2121*(K2121-Z_s1)</f>
        <v/>
      </c>
      <c r="N2121">
        <f>I2121*(K2121-Z_s2)</f>
        <v/>
      </c>
      <c r="O2121">
        <f>E_s*M2121</f>
        <v/>
      </c>
      <c r="P2121">
        <f>E_s*N2121</f>
        <v/>
      </c>
      <c r="Q2121">
        <f>O2121*A_s1</f>
        <v/>
      </c>
      <c r="R2121">
        <f>P2121*A_s2</f>
        <v/>
      </c>
      <c r="S2121">
        <f>Q2121*($K2121-Z_s1)</f>
        <v/>
      </c>
      <c r="T2121">
        <f>R2121*($K2121-Z_s2)</f>
        <v/>
      </c>
      <c r="U2121">
        <f>(INDIRECT("a_"&amp;U$2)/(U$2+1))*(($C2121^(U$2+1)-$H2121^(U$2+1))/(ε_c1cd^(U$2+1)))</f>
        <v/>
      </c>
      <c r="V2121">
        <f>(INDIRECT("a_"&amp;V$2)/(V$2+1))*(($C2121^(V$2+1)-$H2121^(V$2+1))/(ε_c1cd^(V$2+1)))</f>
        <v/>
      </c>
      <c r="W2121">
        <f>(INDIRECT("a_"&amp;W$2)/(W$2+1))*(($C2121^(W$2+1)-$H2121^(W$2+1))/(ε_c1cd^(W$2+1)))</f>
        <v/>
      </c>
      <c r="X2121">
        <f>(INDIRECT("a_"&amp;X$2)/(X$2+1))*(($C2121^(X$2+1)-$H2121^(X$2+1))/(ε_c1cd^(X$2+1)))</f>
        <v/>
      </c>
      <c r="Y2121">
        <f>(INDIRECT("a_"&amp;Y$2)/(Y$2+1))*(($C2121^(Y$2+1)-$H2121^(Y$2+1))/(ε_c1cd^(Y$2+1)))</f>
        <v/>
      </c>
      <c r="Z2121">
        <f>(INDIRECT("a_"&amp;Z$2)/(Z$2+2))*(($C2121^(Z$2+2)-$H2121^(Z$2+2))/(ε_c1cd^(Z$2+2)))</f>
        <v/>
      </c>
      <c r="AA2121">
        <f>(INDIRECT("a_"&amp;AA$2)/(AA$2+2))*(($C2121^(AA$2+2)-$H2121^(AA$2+2))/(ε_c1cd^(AA$2+2)))</f>
        <v/>
      </c>
      <c r="AB2121">
        <f>(INDIRECT("a_"&amp;AB$2)/(AB$2+2))*(($C2121^(AB$2+2)-$H2121^(AB$2+2))/(ε_c1cd^(AB$2+2)))</f>
        <v/>
      </c>
      <c r="AC2121">
        <f>(INDIRECT("a_"&amp;AC$2)/(AC$2+2))*(($C2121^(AC$2+2)-$H2121^(AC$2+2))/(ε_c1cd^(AC$2+2)))</f>
        <v/>
      </c>
      <c r="AD2121">
        <f>(INDIRECT("a_"&amp;AD$2)/(AD$2+2))*(($C2121^(AD$2+2)-$H2121^(AD$2+2))/(ε_c1cd^(AD$2+2)))</f>
        <v/>
      </c>
      <c r="AE2121" s="111">
        <f>(b*f_cd/L2121)*SUM(U2121:Y2121)+SUM(Q2121:R2121)</f>
        <v/>
      </c>
      <c r="AF2121" s="112">
        <f>AE2121*(K2121-y+e)</f>
        <v/>
      </c>
      <c r="AG2121" s="113">
        <f>(b*f_cd/(L2121^2))*SUM(Z2121:AD2121)+SUM(S2121:T2121)-AF2121</f>
        <v/>
      </c>
      <c r="AH2121" s="114">
        <f>AG2121&lt;0</f>
        <v/>
      </c>
      <c r="AI2121" s="115">
        <f>IF(A2121=1,FALSE,(AND(AQ2121,AH2121,NOT(AI2120))))</f>
        <v/>
      </c>
      <c r="AJ2121" s="116">
        <f>(b*f_cd/L2121)*(a_1/2*J2121^2+a_2/3*J2121^3+a_3/4*J2121^4+a_4/5*J2121^5+a_5/6*J2121^6)+SUM(Q2121:R2121)</f>
        <v/>
      </c>
      <c r="AK2121">
        <f>AJ2121*(K2121-y+e)</f>
        <v/>
      </c>
      <c r="AL2121" s="118">
        <f>(b*f_cd/(L2121^2))*(a_1/3*J2121^3+a_2/4*J2121^4+a_3/5*J2121^5+a_4/6*J2121^6+a_5/7*J2121^7)+SUM(S2121:T2121)-AK2121</f>
        <v/>
      </c>
      <c r="AM2121" s="114">
        <f>AL2121&gt;0</f>
        <v/>
      </c>
      <c r="AN2121" s="115">
        <f>IF(A2121=1,FALSE,(AND(AQ2121,AM2121,NOT(AN2120))))</f>
        <v/>
      </c>
      <c r="AO2121">
        <f>IF(D2121=1,AND(AH2121,NOT(AI2121)),AND(AM2121,NOT(AN2121)))</f>
        <v/>
      </c>
      <c r="AP2121" s="119">
        <f>IF(D2121=1,AI2121,AN2121)</f>
        <v/>
      </c>
      <c r="AQ2121" s="125">
        <f>ABS(E2121)&lt;$AQ$2</f>
        <v/>
      </c>
      <c r="AS2121">
        <f>IF(AP2121,MAX(AS$3:AS2119)+1,"")</f>
        <v/>
      </c>
    </row>
    <row r="2122">
      <c r="A2122" t="n">
        <v>2032</v>
      </c>
      <c r="B2122" s="131">
        <f>IF(A2122=1,0,IF(AP2122,0.1*ε_cu1cd,0))</f>
        <v/>
      </c>
      <c r="C2122" s="131">
        <f>IF(A2122=1,0.1*ε_cu1cd,C2121+B2121)</f>
        <v/>
      </c>
      <c r="D2122" s="113">
        <f>IF('Нормальний переріз'!$D$68&gt;0,1,2)</f>
        <v/>
      </c>
      <c r="E2122" s="144">
        <f>IF(D2122=1,F2122,G2122)</f>
        <v/>
      </c>
      <c r="F2122" s="124">
        <f>IF(AI2121,0.11*ε_cu1cd,IF(AH2121,F2121*0.01,F2121))</f>
        <v/>
      </c>
      <c r="G2122" s="124">
        <f>IF(AP2121,-0.1*ε_cu1cd,IF(AM2121,G2121*0.01,G2121))</f>
        <v/>
      </c>
      <c r="H2122" s="113">
        <f>IF(A2122=1,E2122,IF(AO2121,H2121-E2121+E2122,IF(AP2121,0.8*H2121,H2121+E2122)))</f>
        <v/>
      </c>
      <c r="I2122" s="169">
        <f>(C2122-H2122)/h</f>
        <v/>
      </c>
      <c r="J2122">
        <f>C2122/(ε_c1cd)</f>
        <v/>
      </c>
      <c r="K2122">
        <f>C2122/I2122</f>
        <v/>
      </c>
      <c r="L2122" s="131">
        <f>I2122/(ε_c1cd)</f>
        <v/>
      </c>
      <c r="M2122">
        <f>I2122*(K2122-Z_s1)</f>
        <v/>
      </c>
      <c r="N2122">
        <f>I2122*(K2122-Z_s2)</f>
        <v/>
      </c>
      <c r="O2122">
        <f>E_s*M2122</f>
        <v/>
      </c>
      <c r="P2122">
        <f>E_s*N2122</f>
        <v/>
      </c>
      <c r="Q2122">
        <f>O2122*A_s1</f>
        <v/>
      </c>
      <c r="R2122">
        <f>P2122*A_s2</f>
        <v/>
      </c>
      <c r="S2122">
        <f>Q2122*($K2122-Z_s1)</f>
        <v/>
      </c>
      <c r="T2122">
        <f>R2122*($K2122-Z_s2)</f>
        <v/>
      </c>
      <c r="U2122">
        <f>(INDIRECT("a_"&amp;U$2)/(U$2+1))*(($C2122^(U$2+1)-$H2122^(U$2+1))/(ε_c1cd^(U$2+1)))</f>
        <v/>
      </c>
      <c r="V2122">
        <f>(INDIRECT("a_"&amp;V$2)/(V$2+1))*(($C2122^(V$2+1)-$H2122^(V$2+1))/(ε_c1cd^(V$2+1)))</f>
        <v/>
      </c>
      <c r="W2122">
        <f>(INDIRECT("a_"&amp;W$2)/(W$2+1))*(($C2122^(W$2+1)-$H2122^(W$2+1))/(ε_c1cd^(W$2+1)))</f>
        <v/>
      </c>
      <c r="X2122">
        <f>(INDIRECT("a_"&amp;X$2)/(X$2+1))*(($C2122^(X$2+1)-$H2122^(X$2+1))/(ε_c1cd^(X$2+1)))</f>
        <v/>
      </c>
      <c r="Y2122">
        <f>(INDIRECT("a_"&amp;Y$2)/(Y$2+1))*(($C2122^(Y$2+1)-$H2122^(Y$2+1))/(ε_c1cd^(Y$2+1)))</f>
        <v/>
      </c>
      <c r="Z2122">
        <f>(INDIRECT("a_"&amp;Z$2)/(Z$2+2))*(($C2122^(Z$2+2)-$H2122^(Z$2+2))/(ε_c1cd^(Z$2+2)))</f>
        <v/>
      </c>
      <c r="AA2122">
        <f>(INDIRECT("a_"&amp;AA$2)/(AA$2+2))*(($C2122^(AA$2+2)-$H2122^(AA$2+2))/(ε_c1cd^(AA$2+2)))</f>
        <v/>
      </c>
      <c r="AB2122">
        <f>(INDIRECT("a_"&amp;AB$2)/(AB$2+2))*(($C2122^(AB$2+2)-$H2122^(AB$2+2))/(ε_c1cd^(AB$2+2)))</f>
        <v/>
      </c>
      <c r="AC2122">
        <f>(INDIRECT("a_"&amp;AC$2)/(AC$2+2))*(($C2122^(AC$2+2)-$H2122^(AC$2+2))/(ε_c1cd^(AC$2+2)))</f>
        <v/>
      </c>
      <c r="AD2122">
        <f>(INDIRECT("a_"&amp;AD$2)/(AD$2+2))*(($C2122^(AD$2+2)-$H2122^(AD$2+2))/(ε_c1cd^(AD$2+2)))</f>
        <v/>
      </c>
      <c r="AE2122" s="111">
        <f>(b*f_cd/L2122)*SUM(U2122:Y2122)+SUM(Q2122:R2122)</f>
        <v/>
      </c>
      <c r="AF2122" s="112">
        <f>AE2122*(K2122-y+e)</f>
        <v/>
      </c>
      <c r="AG2122" s="113">
        <f>(b*f_cd/(L2122^2))*SUM(Z2122:AD2122)+SUM(S2122:T2122)-AF2122</f>
        <v/>
      </c>
      <c r="AH2122" s="114">
        <f>AG2122&lt;0</f>
        <v/>
      </c>
      <c r="AI2122" s="115">
        <f>IF(A2122=1,FALSE,(AND(AQ2122,AH2122,NOT(AI2121))))</f>
        <v/>
      </c>
      <c r="AJ2122" s="116">
        <f>(b*f_cd/L2122)*(a_1/2*J2122^2+a_2/3*J2122^3+a_3/4*J2122^4+a_4/5*J2122^5+a_5/6*J2122^6)+SUM(Q2122:R2122)</f>
        <v/>
      </c>
      <c r="AK2122">
        <f>AJ2122*(K2122-y+e)</f>
        <v/>
      </c>
      <c r="AL2122" s="118">
        <f>(b*f_cd/(L2122^2))*(a_1/3*J2122^3+a_2/4*J2122^4+a_3/5*J2122^5+a_4/6*J2122^6+a_5/7*J2122^7)+SUM(S2122:T2122)-AK2122</f>
        <v/>
      </c>
      <c r="AM2122" s="114">
        <f>AL2122&gt;0</f>
        <v/>
      </c>
      <c r="AN2122" s="115">
        <f>IF(A2122=1,FALSE,(AND(AQ2122,AM2122,NOT(AN2121))))</f>
        <v/>
      </c>
      <c r="AO2122">
        <f>IF(D2122=1,AND(AH2122,NOT(AI2122)),AND(AM2122,NOT(AN2122)))</f>
        <v/>
      </c>
      <c r="AP2122" s="119">
        <f>IF(D2122=1,AI2122,AN2122)</f>
        <v/>
      </c>
      <c r="AQ2122" s="125">
        <f>ABS(E2122)&lt;$AQ$2</f>
        <v/>
      </c>
      <c r="AS2122">
        <f>IF(AP2122,MAX(AS$3:AS2120)+1,"")</f>
        <v/>
      </c>
    </row>
    <row r="2123">
      <c r="A2123" t="n">
        <v>2033</v>
      </c>
      <c r="B2123" s="131">
        <f>IF(A2123=1,0,IF(AP2123,0.1*ε_cu1cd,0))</f>
        <v/>
      </c>
      <c r="C2123" s="131">
        <f>IF(A2123=1,0.1*ε_cu1cd,C2122+B2122)</f>
        <v/>
      </c>
      <c r="D2123" s="113">
        <f>IF('Нормальний переріз'!$D$68&gt;0,1,2)</f>
        <v/>
      </c>
      <c r="E2123" s="144">
        <f>IF(D2123=1,F2123,G2123)</f>
        <v/>
      </c>
      <c r="F2123" s="124">
        <f>IF(AI2122,0.11*ε_cu1cd,IF(AH2122,F2122*0.01,F2122))</f>
        <v/>
      </c>
      <c r="G2123" s="124">
        <f>IF(AP2122,-0.1*ε_cu1cd,IF(AM2122,G2122*0.01,G2122))</f>
        <v/>
      </c>
      <c r="H2123" s="113">
        <f>IF(A2123=1,E2123,IF(AO2122,H2122-E2122+E2123,IF(AP2122,0.8*H2122,H2122+E2123)))</f>
        <v/>
      </c>
      <c r="I2123" s="169">
        <f>(C2123-H2123)/h</f>
        <v/>
      </c>
      <c r="J2123">
        <f>C2123/(ε_c1cd)</f>
        <v/>
      </c>
      <c r="K2123">
        <f>C2123/I2123</f>
        <v/>
      </c>
      <c r="L2123" s="131">
        <f>I2123/(ε_c1cd)</f>
        <v/>
      </c>
      <c r="M2123">
        <f>I2123*(K2123-Z_s1)</f>
        <v/>
      </c>
      <c r="N2123">
        <f>I2123*(K2123-Z_s2)</f>
        <v/>
      </c>
      <c r="O2123">
        <f>E_s*M2123</f>
        <v/>
      </c>
      <c r="P2123">
        <f>E_s*N2123</f>
        <v/>
      </c>
      <c r="Q2123">
        <f>O2123*A_s1</f>
        <v/>
      </c>
      <c r="R2123">
        <f>P2123*A_s2</f>
        <v/>
      </c>
      <c r="S2123">
        <f>Q2123*($K2123-Z_s1)</f>
        <v/>
      </c>
      <c r="T2123">
        <f>R2123*($K2123-Z_s2)</f>
        <v/>
      </c>
      <c r="U2123">
        <f>(INDIRECT("a_"&amp;U$2)/(U$2+1))*(($C2123^(U$2+1)-$H2123^(U$2+1))/(ε_c1cd^(U$2+1)))</f>
        <v/>
      </c>
      <c r="V2123">
        <f>(INDIRECT("a_"&amp;V$2)/(V$2+1))*(($C2123^(V$2+1)-$H2123^(V$2+1))/(ε_c1cd^(V$2+1)))</f>
        <v/>
      </c>
      <c r="W2123">
        <f>(INDIRECT("a_"&amp;W$2)/(W$2+1))*(($C2123^(W$2+1)-$H2123^(W$2+1))/(ε_c1cd^(W$2+1)))</f>
        <v/>
      </c>
      <c r="X2123">
        <f>(INDIRECT("a_"&amp;X$2)/(X$2+1))*(($C2123^(X$2+1)-$H2123^(X$2+1))/(ε_c1cd^(X$2+1)))</f>
        <v/>
      </c>
      <c r="Y2123">
        <f>(INDIRECT("a_"&amp;Y$2)/(Y$2+1))*(($C2123^(Y$2+1)-$H2123^(Y$2+1))/(ε_c1cd^(Y$2+1)))</f>
        <v/>
      </c>
      <c r="Z2123">
        <f>(INDIRECT("a_"&amp;Z$2)/(Z$2+2))*(($C2123^(Z$2+2)-$H2123^(Z$2+2))/(ε_c1cd^(Z$2+2)))</f>
        <v/>
      </c>
      <c r="AA2123">
        <f>(INDIRECT("a_"&amp;AA$2)/(AA$2+2))*(($C2123^(AA$2+2)-$H2123^(AA$2+2))/(ε_c1cd^(AA$2+2)))</f>
        <v/>
      </c>
      <c r="AB2123">
        <f>(INDIRECT("a_"&amp;AB$2)/(AB$2+2))*(($C2123^(AB$2+2)-$H2123^(AB$2+2))/(ε_c1cd^(AB$2+2)))</f>
        <v/>
      </c>
      <c r="AC2123">
        <f>(INDIRECT("a_"&amp;AC$2)/(AC$2+2))*(($C2123^(AC$2+2)-$H2123^(AC$2+2))/(ε_c1cd^(AC$2+2)))</f>
        <v/>
      </c>
      <c r="AD2123">
        <f>(INDIRECT("a_"&amp;AD$2)/(AD$2+2))*(($C2123^(AD$2+2)-$H2123^(AD$2+2))/(ε_c1cd^(AD$2+2)))</f>
        <v/>
      </c>
      <c r="AE2123" s="111">
        <f>(b*f_cd/L2123)*SUM(U2123:Y2123)+SUM(Q2123:R2123)</f>
        <v/>
      </c>
      <c r="AF2123" s="112">
        <f>AE2123*(K2123-y+e)</f>
        <v/>
      </c>
      <c r="AG2123" s="113">
        <f>(b*f_cd/(L2123^2))*SUM(Z2123:AD2123)+SUM(S2123:T2123)-AF2123</f>
        <v/>
      </c>
      <c r="AH2123" s="114">
        <f>AG2123&lt;0</f>
        <v/>
      </c>
      <c r="AI2123" s="115">
        <f>IF(A2123=1,FALSE,(AND(AQ2123,AH2123,NOT(AI2122))))</f>
        <v/>
      </c>
      <c r="AJ2123" s="116">
        <f>(b*f_cd/L2123)*(a_1/2*J2123^2+a_2/3*J2123^3+a_3/4*J2123^4+a_4/5*J2123^5+a_5/6*J2123^6)+SUM(Q2123:R2123)</f>
        <v/>
      </c>
      <c r="AK2123">
        <f>AJ2123*(K2123-y+e)</f>
        <v/>
      </c>
      <c r="AL2123" s="118">
        <f>(b*f_cd/(L2123^2))*(a_1/3*J2123^3+a_2/4*J2123^4+a_3/5*J2123^5+a_4/6*J2123^6+a_5/7*J2123^7)+SUM(S2123:T2123)-AK2123</f>
        <v/>
      </c>
      <c r="AM2123" s="114">
        <f>AL2123&gt;0</f>
        <v/>
      </c>
      <c r="AN2123" s="115">
        <f>IF(A2123=1,FALSE,(AND(AQ2123,AM2123,NOT(AN2122))))</f>
        <v/>
      </c>
      <c r="AO2123">
        <f>IF(D2123=1,AND(AH2123,NOT(AI2123)),AND(AM2123,NOT(AN2123)))</f>
        <v/>
      </c>
      <c r="AP2123" s="119">
        <f>IF(D2123=1,AI2123,AN2123)</f>
        <v/>
      </c>
      <c r="AQ2123" s="125">
        <f>ABS(E2123)&lt;$AQ$2</f>
        <v/>
      </c>
      <c r="AS2123">
        <f>IF(AP2123,MAX(AS$3:AS2121)+1,"")</f>
        <v/>
      </c>
    </row>
    <row r="2124">
      <c r="A2124" t="n">
        <v>2034</v>
      </c>
      <c r="B2124" s="131">
        <f>IF(A2124=1,0,IF(AP2124,0.1*ε_cu1cd,0))</f>
        <v/>
      </c>
      <c r="C2124" s="131">
        <f>IF(A2124=1,0.1*ε_cu1cd,C2123+B2123)</f>
        <v/>
      </c>
      <c r="D2124" s="113">
        <f>IF('Нормальний переріз'!$D$68&gt;0,1,2)</f>
        <v/>
      </c>
      <c r="E2124" s="144">
        <f>IF(D2124=1,F2124,G2124)</f>
        <v/>
      </c>
      <c r="F2124" s="124">
        <f>IF(AI2123,0.11*ε_cu1cd,IF(AH2123,F2123*0.01,F2123))</f>
        <v/>
      </c>
      <c r="G2124" s="124">
        <f>IF(AP2123,-0.1*ε_cu1cd,IF(AM2123,G2123*0.01,G2123))</f>
        <v/>
      </c>
      <c r="H2124" s="113">
        <f>IF(A2124=1,E2124,IF(AO2123,H2123-E2123+E2124,IF(AP2123,0.8*H2123,H2123+E2124)))</f>
        <v/>
      </c>
      <c r="I2124" s="169">
        <f>(C2124-H2124)/h</f>
        <v/>
      </c>
      <c r="J2124">
        <f>C2124/(ε_c1cd)</f>
        <v/>
      </c>
      <c r="K2124">
        <f>C2124/I2124</f>
        <v/>
      </c>
      <c r="L2124" s="131">
        <f>I2124/(ε_c1cd)</f>
        <v/>
      </c>
      <c r="M2124">
        <f>I2124*(K2124-Z_s1)</f>
        <v/>
      </c>
      <c r="N2124">
        <f>I2124*(K2124-Z_s2)</f>
        <v/>
      </c>
      <c r="O2124">
        <f>E_s*M2124</f>
        <v/>
      </c>
      <c r="P2124">
        <f>E_s*N2124</f>
        <v/>
      </c>
      <c r="Q2124">
        <f>O2124*A_s1</f>
        <v/>
      </c>
      <c r="R2124">
        <f>P2124*A_s2</f>
        <v/>
      </c>
      <c r="S2124">
        <f>Q2124*($K2124-Z_s1)</f>
        <v/>
      </c>
      <c r="T2124">
        <f>R2124*($K2124-Z_s2)</f>
        <v/>
      </c>
      <c r="U2124">
        <f>(INDIRECT("a_"&amp;U$2)/(U$2+1))*(($C2124^(U$2+1)-$H2124^(U$2+1))/(ε_c1cd^(U$2+1)))</f>
        <v/>
      </c>
      <c r="V2124">
        <f>(INDIRECT("a_"&amp;V$2)/(V$2+1))*(($C2124^(V$2+1)-$H2124^(V$2+1))/(ε_c1cd^(V$2+1)))</f>
        <v/>
      </c>
      <c r="W2124">
        <f>(INDIRECT("a_"&amp;W$2)/(W$2+1))*(($C2124^(W$2+1)-$H2124^(W$2+1))/(ε_c1cd^(W$2+1)))</f>
        <v/>
      </c>
      <c r="X2124">
        <f>(INDIRECT("a_"&amp;X$2)/(X$2+1))*(($C2124^(X$2+1)-$H2124^(X$2+1))/(ε_c1cd^(X$2+1)))</f>
        <v/>
      </c>
      <c r="Y2124">
        <f>(INDIRECT("a_"&amp;Y$2)/(Y$2+1))*(($C2124^(Y$2+1)-$H2124^(Y$2+1))/(ε_c1cd^(Y$2+1)))</f>
        <v/>
      </c>
      <c r="Z2124">
        <f>(INDIRECT("a_"&amp;Z$2)/(Z$2+2))*(($C2124^(Z$2+2)-$H2124^(Z$2+2))/(ε_c1cd^(Z$2+2)))</f>
        <v/>
      </c>
      <c r="AA2124">
        <f>(INDIRECT("a_"&amp;AA$2)/(AA$2+2))*(($C2124^(AA$2+2)-$H2124^(AA$2+2))/(ε_c1cd^(AA$2+2)))</f>
        <v/>
      </c>
      <c r="AB2124">
        <f>(INDIRECT("a_"&amp;AB$2)/(AB$2+2))*(($C2124^(AB$2+2)-$H2124^(AB$2+2))/(ε_c1cd^(AB$2+2)))</f>
        <v/>
      </c>
      <c r="AC2124">
        <f>(INDIRECT("a_"&amp;AC$2)/(AC$2+2))*(($C2124^(AC$2+2)-$H2124^(AC$2+2))/(ε_c1cd^(AC$2+2)))</f>
        <v/>
      </c>
      <c r="AD2124">
        <f>(INDIRECT("a_"&amp;AD$2)/(AD$2+2))*(($C2124^(AD$2+2)-$H2124^(AD$2+2))/(ε_c1cd^(AD$2+2)))</f>
        <v/>
      </c>
      <c r="AE2124" s="111">
        <f>(b*f_cd/L2124)*SUM(U2124:Y2124)+SUM(Q2124:R2124)</f>
        <v/>
      </c>
      <c r="AF2124" s="112">
        <f>AE2124*(K2124-y+e)</f>
        <v/>
      </c>
      <c r="AG2124" s="113">
        <f>(b*f_cd/(L2124^2))*SUM(Z2124:AD2124)+SUM(S2124:T2124)-AF2124</f>
        <v/>
      </c>
      <c r="AH2124" s="114">
        <f>AG2124&lt;0</f>
        <v/>
      </c>
      <c r="AI2124" s="115">
        <f>IF(A2124=1,FALSE,(AND(AQ2124,AH2124,NOT(AI2123))))</f>
        <v/>
      </c>
      <c r="AJ2124" s="116">
        <f>(b*f_cd/L2124)*(a_1/2*J2124^2+a_2/3*J2124^3+a_3/4*J2124^4+a_4/5*J2124^5+a_5/6*J2124^6)+SUM(Q2124:R2124)</f>
        <v/>
      </c>
      <c r="AK2124">
        <f>AJ2124*(K2124-y+e)</f>
        <v/>
      </c>
      <c r="AL2124" s="118">
        <f>(b*f_cd/(L2124^2))*(a_1/3*J2124^3+a_2/4*J2124^4+a_3/5*J2124^5+a_4/6*J2124^6+a_5/7*J2124^7)+SUM(S2124:T2124)-AK2124</f>
        <v/>
      </c>
      <c r="AM2124" s="114">
        <f>AL2124&gt;0</f>
        <v/>
      </c>
      <c r="AN2124" s="115">
        <f>IF(A2124=1,FALSE,(AND(AQ2124,AM2124,NOT(AN2123))))</f>
        <v/>
      </c>
      <c r="AO2124">
        <f>IF(D2124=1,AND(AH2124,NOT(AI2124)),AND(AM2124,NOT(AN2124)))</f>
        <v/>
      </c>
      <c r="AP2124" s="119">
        <f>IF(D2124=1,AI2124,AN2124)</f>
        <v/>
      </c>
      <c r="AQ2124" s="125">
        <f>ABS(E2124)&lt;$AQ$2</f>
        <v/>
      </c>
      <c r="AS2124">
        <f>IF(AP2124,MAX(AS$3:AS2122)+1,"")</f>
        <v/>
      </c>
    </row>
    <row r="2125">
      <c r="A2125" t="n">
        <v>2035</v>
      </c>
      <c r="B2125" s="131">
        <f>IF(A2125=1,0,IF(AP2125,0.1*ε_cu1cd,0))</f>
        <v/>
      </c>
      <c r="C2125" s="131">
        <f>IF(A2125=1,0.1*ε_cu1cd,C2124+B2124)</f>
        <v/>
      </c>
      <c r="D2125" s="113">
        <f>IF('Нормальний переріз'!$D$68&gt;0,1,2)</f>
        <v/>
      </c>
      <c r="E2125" s="144">
        <f>IF(D2125=1,F2125,G2125)</f>
        <v/>
      </c>
      <c r="F2125" s="124">
        <f>IF(AI2124,0.11*ε_cu1cd,IF(AH2124,F2124*0.01,F2124))</f>
        <v/>
      </c>
      <c r="G2125" s="124">
        <f>IF(AP2124,-0.1*ε_cu1cd,IF(AM2124,G2124*0.01,G2124))</f>
        <v/>
      </c>
      <c r="H2125" s="113">
        <f>IF(A2125=1,E2125,IF(AO2124,H2124-E2124+E2125,IF(AP2124,0.8*H2124,H2124+E2125)))</f>
        <v/>
      </c>
      <c r="I2125" s="169">
        <f>(C2125-H2125)/h</f>
        <v/>
      </c>
      <c r="J2125">
        <f>C2125/(ε_c1cd)</f>
        <v/>
      </c>
      <c r="K2125">
        <f>C2125/I2125</f>
        <v/>
      </c>
      <c r="L2125" s="131">
        <f>I2125/(ε_c1cd)</f>
        <v/>
      </c>
      <c r="M2125">
        <f>I2125*(K2125-Z_s1)</f>
        <v/>
      </c>
      <c r="N2125">
        <f>I2125*(K2125-Z_s2)</f>
        <v/>
      </c>
      <c r="O2125">
        <f>E_s*M2125</f>
        <v/>
      </c>
      <c r="P2125">
        <f>E_s*N2125</f>
        <v/>
      </c>
      <c r="Q2125">
        <f>O2125*A_s1</f>
        <v/>
      </c>
      <c r="R2125">
        <f>P2125*A_s2</f>
        <v/>
      </c>
      <c r="S2125">
        <f>Q2125*($K2125-Z_s1)</f>
        <v/>
      </c>
      <c r="T2125">
        <f>R2125*($K2125-Z_s2)</f>
        <v/>
      </c>
      <c r="U2125">
        <f>(INDIRECT("a_"&amp;U$2)/(U$2+1))*(($C2125^(U$2+1)-$H2125^(U$2+1))/(ε_c1cd^(U$2+1)))</f>
        <v/>
      </c>
      <c r="V2125">
        <f>(INDIRECT("a_"&amp;V$2)/(V$2+1))*(($C2125^(V$2+1)-$H2125^(V$2+1))/(ε_c1cd^(V$2+1)))</f>
        <v/>
      </c>
      <c r="W2125">
        <f>(INDIRECT("a_"&amp;W$2)/(W$2+1))*(($C2125^(W$2+1)-$H2125^(W$2+1))/(ε_c1cd^(W$2+1)))</f>
        <v/>
      </c>
      <c r="X2125">
        <f>(INDIRECT("a_"&amp;X$2)/(X$2+1))*(($C2125^(X$2+1)-$H2125^(X$2+1))/(ε_c1cd^(X$2+1)))</f>
        <v/>
      </c>
      <c r="Y2125">
        <f>(INDIRECT("a_"&amp;Y$2)/(Y$2+1))*(($C2125^(Y$2+1)-$H2125^(Y$2+1))/(ε_c1cd^(Y$2+1)))</f>
        <v/>
      </c>
      <c r="Z2125">
        <f>(INDIRECT("a_"&amp;Z$2)/(Z$2+2))*(($C2125^(Z$2+2)-$H2125^(Z$2+2))/(ε_c1cd^(Z$2+2)))</f>
        <v/>
      </c>
      <c r="AA2125">
        <f>(INDIRECT("a_"&amp;AA$2)/(AA$2+2))*(($C2125^(AA$2+2)-$H2125^(AA$2+2))/(ε_c1cd^(AA$2+2)))</f>
        <v/>
      </c>
      <c r="AB2125">
        <f>(INDIRECT("a_"&amp;AB$2)/(AB$2+2))*(($C2125^(AB$2+2)-$H2125^(AB$2+2))/(ε_c1cd^(AB$2+2)))</f>
        <v/>
      </c>
      <c r="AC2125">
        <f>(INDIRECT("a_"&amp;AC$2)/(AC$2+2))*(($C2125^(AC$2+2)-$H2125^(AC$2+2))/(ε_c1cd^(AC$2+2)))</f>
        <v/>
      </c>
      <c r="AD2125">
        <f>(INDIRECT("a_"&amp;AD$2)/(AD$2+2))*(($C2125^(AD$2+2)-$H2125^(AD$2+2))/(ε_c1cd^(AD$2+2)))</f>
        <v/>
      </c>
      <c r="AE2125" s="111">
        <f>(b*f_cd/L2125)*SUM(U2125:Y2125)+SUM(Q2125:R2125)</f>
        <v/>
      </c>
      <c r="AF2125" s="112">
        <f>AE2125*(K2125-y+e)</f>
        <v/>
      </c>
      <c r="AG2125" s="113">
        <f>(b*f_cd/(L2125^2))*SUM(Z2125:AD2125)+SUM(S2125:T2125)-AF2125</f>
        <v/>
      </c>
      <c r="AH2125" s="114">
        <f>AG2125&lt;0</f>
        <v/>
      </c>
      <c r="AI2125" s="115">
        <f>IF(A2125=1,FALSE,(AND(AQ2125,AH2125,NOT(AI2124))))</f>
        <v/>
      </c>
      <c r="AJ2125" s="116">
        <f>(b*f_cd/L2125)*(a_1/2*J2125^2+a_2/3*J2125^3+a_3/4*J2125^4+a_4/5*J2125^5+a_5/6*J2125^6)+SUM(Q2125:R2125)</f>
        <v/>
      </c>
      <c r="AK2125">
        <f>AJ2125*(K2125-y+e)</f>
        <v/>
      </c>
      <c r="AL2125" s="118">
        <f>(b*f_cd/(L2125^2))*(a_1/3*J2125^3+a_2/4*J2125^4+a_3/5*J2125^5+a_4/6*J2125^6+a_5/7*J2125^7)+SUM(S2125:T2125)-AK2125</f>
        <v/>
      </c>
      <c r="AM2125" s="114">
        <f>AL2125&gt;0</f>
        <v/>
      </c>
      <c r="AN2125" s="115">
        <f>IF(A2125=1,FALSE,(AND(AQ2125,AM2125,NOT(AN2124))))</f>
        <v/>
      </c>
      <c r="AO2125">
        <f>IF(D2125=1,AND(AH2125,NOT(AI2125)),AND(AM2125,NOT(AN2125)))</f>
        <v/>
      </c>
      <c r="AP2125" s="119">
        <f>IF(D2125=1,AI2125,AN2125)</f>
        <v/>
      </c>
      <c r="AQ2125" s="125">
        <f>ABS(E2125)&lt;$AQ$2</f>
        <v/>
      </c>
      <c r="AS2125">
        <f>IF(AP2125,MAX(AS$3:AS2123)+1,"")</f>
        <v/>
      </c>
    </row>
    <row r="2126">
      <c r="A2126" t="n">
        <v>2036</v>
      </c>
      <c r="B2126" s="131">
        <f>IF(A2126=1,0,IF(AP2126,0.1*ε_cu1cd,0))</f>
        <v/>
      </c>
      <c r="C2126" s="131">
        <f>IF(A2126=1,0.1*ε_cu1cd,C2125+B2125)</f>
        <v/>
      </c>
      <c r="D2126" s="113">
        <f>IF('Нормальний переріз'!$D$68&gt;0,1,2)</f>
        <v/>
      </c>
      <c r="E2126" s="144">
        <f>IF(D2126=1,F2126,G2126)</f>
        <v/>
      </c>
      <c r="F2126" s="124">
        <f>IF(AI2125,0.11*ε_cu1cd,IF(AH2125,F2125*0.01,F2125))</f>
        <v/>
      </c>
      <c r="G2126" s="124">
        <f>IF(AP2125,-0.1*ε_cu1cd,IF(AM2125,G2125*0.01,G2125))</f>
        <v/>
      </c>
      <c r="H2126" s="113">
        <f>IF(A2126=1,E2126,IF(AO2125,H2125-E2125+E2126,IF(AP2125,0.8*H2125,H2125+E2126)))</f>
        <v/>
      </c>
      <c r="I2126" s="169">
        <f>(C2126-H2126)/h</f>
        <v/>
      </c>
      <c r="J2126">
        <f>C2126/(ε_c1cd)</f>
        <v/>
      </c>
      <c r="K2126">
        <f>C2126/I2126</f>
        <v/>
      </c>
      <c r="L2126" s="131">
        <f>I2126/(ε_c1cd)</f>
        <v/>
      </c>
      <c r="M2126">
        <f>I2126*(K2126-Z_s1)</f>
        <v/>
      </c>
      <c r="N2126">
        <f>I2126*(K2126-Z_s2)</f>
        <v/>
      </c>
      <c r="O2126">
        <f>E_s*M2126</f>
        <v/>
      </c>
      <c r="P2126">
        <f>E_s*N2126</f>
        <v/>
      </c>
      <c r="Q2126">
        <f>O2126*A_s1</f>
        <v/>
      </c>
      <c r="R2126">
        <f>P2126*A_s2</f>
        <v/>
      </c>
      <c r="S2126">
        <f>Q2126*($K2126-Z_s1)</f>
        <v/>
      </c>
      <c r="T2126">
        <f>R2126*($K2126-Z_s2)</f>
        <v/>
      </c>
      <c r="U2126">
        <f>(INDIRECT("a_"&amp;U$2)/(U$2+1))*(($C2126^(U$2+1)-$H2126^(U$2+1))/(ε_c1cd^(U$2+1)))</f>
        <v/>
      </c>
      <c r="V2126">
        <f>(INDIRECT("a_"&amp;V$2)/(V$2+1))*(($C2126^(V$2+1)-$H2126^(V$2+1))/(ε_c1cd^(V$2+1)))</f>
        <v/>
      </c>
      <c r="W2126">
        <f>(INDIRECT("a_"&amp;W$2)/(W$2+1))*(($C2126^(W$2+1)-$H2126^(W$2+1))/(ε_c1cd^(W$2+1)))</f>
        <v/>
      </c>
      <c r="X2126">
        <f>(INDIRECT("a_"&amp;X$2)/(X$2+1))*(($C2126^(X$2+1)-$H2126^(X$2+1))/(ε_c1cd^(X$2+1)))</f>
        <v/>
      </c>
      <c r="Y2126">
        <f>(INDIRECT("a_"&amp;Y$2)/(Y$2+1))*(($C2126^(Y$2+1)-$H2126^(Y$2+1))/(ε_c1cd^(Y$2+1)))</f>
        <v/>
      </c>
      <c r="Z2126">
        <f>(INDIRECT("a_"&amp;Z$2)/(Z$2+2))*(($C2126^(Z$2+2)-$H2126^(Z$2+2))/(ε_c1cd^(Z$2+2)))</f>
        <v/>
      </c>
      <c r="AA2126">
        <f>(INDIRECT("a_"&amp;AA$2)/(AA$2+2))*(($C2126^(AA$2+2)-$H2126^(AA$2+2))/(ε_c1cd^(AA$2+2)))</f>
        <v/>
      </c>
      <c r="AB2126">
        <f>(INDIRECT("a_"&amp;AB$2)/(AB$2+2))*(($C2126^(AB$2+2)-$H2126^(AB$2+2))/(ε_c1cd^(AB$2+2)))</f>
        <v/>
      </c>
      <c r="AC2126">
        <f>(INDIRECT("a_"&amp;AC$2)/(AC$2+2))*(($C2126^(AC$2+2)-$H2126^(AC$2+2))/(ε_c1cd^(AC$2+2)))</f>
        <v/>
      </c>
      <c r="AD2126">
        <f>(INDIRECT("a_"&amp;AD$2)/(AD$2+2))*(($C2126^(AD$2+2)-$H2126^(AD$2+2))/(ε_c1cd^(AD$2+2)))</f>
        <v/>
      </c>
      <c r="AE2126" s="111">
        <f>(b*f_cd/L2126)*SUM(U2126:Y2126)+SUM(Q2126:R2126)</f>
        <v/>
      </c>
      <c r="AF2126" s="112">
        <f>AE2126*(K2126-y+e)</f>
        <v/>
      </c>
      <c r="AG2126" s="113">
        <f>(b*f_cd/(L2126^2))*SUM(Z2126:AD2126)+SUM(S2126:T2126)-AF2126</f>
        <v/>
      </c>
      <c r="AH2126" s="114">
        <f>AG2126&lt;0</f>
        <v/>
      </c>
      <c r="AI2126" s="115">
        <f>IF(A2126=1,FALSE,(AND(AQ2126,AH2126,NOT(AI2125))))</f>
        <v/>
      </c>
      <c r="AJ2126" s="116">
        <f>(b*f_cd/L2126)*(a_1/2*J2126^2+a_2/3*J2126^3+a_3/4*J2126^4+a_4/5*J2126^5+a_5/6*J2126^6)+SUM(Q2126:R2126)</f>
        <v/>
      </c>
      <c r="AK2126">
        <f>AJ2126*(K2126-y+e)</f>
        <v/>
      </c>
      <c r="AL2126" s="118">
        <f>(b*f_cd/(L2126^2))*(a_1/3*J2126^3+a_2/4*J2126^4+a_3/5*J2126^5+a_4/6*J2126^6+a_5/7*J2126^7)+SUM(S2126:T2126)-AK2126</f>
        <v/>
      </c>
      <c r="AM2126" s="114">
        <f>AL2126&gt;0</f>
        <v/>
      </c>
      <c r="AN2126" s="115">
        <f>IF(A2126=1,FALSE,(AND(AQ2126,AM2126,NOT(AN2125))))</f>
        <v/>
      </c>
      <c r="AO2126">
        <f>IF(D2126=1,AND(AH2126,NOT(AI2126)),AND(AM2126,NOT(AN2126)))</f>
        <v/>
      </c>
      <c r="AP2126" s="119">
        <f>IF(D2126=1,AI2126,AN2126)</f>
        <v/>
      </c>
      <c r="AQ2126" s="125">
        <f>ABS(E2126)&lt;$AQ$2</f>
        <v/>
      </c>
      <c r="AS2126">
        <f>IF(AP2126,MAX(AS$3:AS2124)+1,"")</f>
        <v/>
      </c>
    </row>
    <row r="2127">
      <c r="A2127" t="n">
        <v>2037</v>
      </c>
      <c r="B2127" s="131">
        <f>IF(A2127=1,0,IF(AP2127,0.1*ε_cu1cd,0))</f>
        <v/>
      </c>
      <c r="C2127" s="131">
        <f>IF(A2127=1,0.1*ε_cu1cd,C2126+B2126)</f>
        <v/>
      </c>
      <c r="D2127" s="113">
        <f>IF('Нормальний переріз'!$D$68&gt;0,1,2)</f>
        <v/>
      </c>
      <c r="E2127" s="144">
        <f>IF(D2127=1,F2127,G2127)</f>
        <v/>
      </c>
      <c r="F2127" s="124">
        <f>IF(AI2126,0.11*ε_cu1cd,IF(AH2126,F2126*0.01,F2126))</f>
        <v/>
      </c>
      <c r="G2127" s="124">
        <f>IF(AP2126,-0.1*ε_cu1cd,IF(AM2126,G2126*0.01,G2126))</f>
        <v/>
      </c>
      <c r="H2127" s="113">
        <f>IF(A2127=1,E2127,IF(AO2126,H2126-E2126+E2127,IF(AP2126,0.8*H2126,H2126+E2127)))</f>
        <v/>
      </c>
      <c r="I2127" s="169">
        <f>(C2127-H2127)/h</f>
        <v/>
      </c>
      <c r="J2127">
        <f>C2127/(ε_c1cd)</f>
        <v/>
      </c>
      <c r="K2127">
        <f>C2127/I2127</f>
        <v/>
      </c>
      <c r="L2127" s="131">
        <f>I2127/(ε_c1cd)</f>
        <v/>
      </c>
      <c r="M2127">
        <f>I2127*(K2127-Z_s1)</f>
        <v/>
      </c>
      <c r="N2127">
        <f>I2127*(K2127-Z_s2)</f>
        <v/>
      </c>
      <c r="O2127">
        <f>E_s*M2127</f>
        <v/>
      </c>
      <c r="P2127">
        <f>E_s*N2127</f>
        <v/>
      </c>
      <c r="Q2127">
        <f>O2127*A_s1</f>
        <v/>
      </c>
      <c r="R2127">
        <f>P2127*A_s2</f>
        <v/>
      </c>
      <c r="S2127">
        <f>Q2127*($K2127-Z_s1)</f>
        <v/>
      </c>
      <c r="T2127">
        <f>R2127*($K2127-Z_s2)</f>
        <v/>
      </c>
      <c r="U2127">
        <f>(INDIRECT("a_"&amp;U$2)/(U$2+1))*(($C2127^(U$2+1)-$H2127^(U$2+1))/(ε_c1cd^(U$2+1)))</f>
        <v/>
      </c>
      <c r="V2127">
        <f>(INDIRECT("a_"&amp;V$2)/(V$2+1))*(($C2127^(V$2+1)-$H2127^(V$2+1))/(ε_c1cd^(V$2+1)))</f>
        <v/>
      </c>
      <c r="W2127">
        <f>(INDIRECT("a_"&amp;W$2)/(W$2+1))*(($C2127^(W$2+1)-$H2127^(W$2+1))/(ε_c1cd^(W$2+1)))</f>
        <v/>
      </c>
      <c r="X2127">
        <f>(INDIRECT("a_"&amp;X$2)/(X$2+1))*(($C2127^(X$2+1)-$H2127^(X$2+1))/(ε_c1cd^(X$2+1)))</f>
        <v/>
      </c>
      <c r="Y2127">
        <f>(INDIRECT("a_"&amp;Y$2)/(Y$2+1))*(($C2127^(Y$2+1)-$H2127^(Y$2+1))/(ε_c1cd^(Y$2+1)))</f>
        <v/>
      </c>
      <c r="Z2127">
        <f>(INDIRECT("a_"&amp;Z$2)/(Z$2+2))*(($C2127^(Z$2+2)-$H2127^(Z$2+2))/(ε_c1cd^(Z$2+2)))</f>
        <v/>
      </c>
      <c r="AA2127">
        <f>(INDIRECT("a_"&amp;AA$2)/(AA$2+2))*(($C2127^(AA$2+2)-$H2127^(AA$2+2))/(ε_c1cd^(AA$2+2)))</f>
        <v/>
      </c>
      <c r="AB2127">
        <f>(INDIRECT("a_"&amp;AB$2)/(AB$2+2))*(($C2127^(AB$2+2)-$H2127^(AB$2+2))/(ε_c1cd^(AB$2+2)))</f>
        <v/>
      </c>
      <c r="AC2127">
        <f>(INDIRECT("a_"&amp;AC$2)/(AC$2+2))*(($C2127^(AC$2+2)-$H2127^(AC$2+2))/(ε_c1cd^(AC$2+2)))</f>
        <v/>
      </c>
      <c r="AD2127">
        <f>(INDIRECT("a_"&amp;AD$2)/(AD$2+2))*(($C2127^(AD$2+2)-$H2127^(AD$2+2))/(ε_c1cd^(AD$2+2)))</f>
        <v/>
      </c>
      <c r="AE2127" s="111">
        <f>(b*f_cd/L2127)*SUM(U2127:Y2127)+SUM(Q2127:R2127)</f>
        <v/>
      </c>
      <c r="AF2127" s="112">
        <f>AE2127*(K2127-y+e)</f>
        <v/>
      </c>
      <c r="AG2127" s="113">
        <f>(b*f_cd/(L2127^2))*SUM(Z2127:AD2127)+SUM(S2127:T2127)-AF2127</f>
        <v/>
      </c>
      <c r="AH2127" s="114">
        <f>AG2127&lt;0</f>
        <v/>
      </c>
      <c r="AI2127" s="115">
        <f>IF(A2127=1,FALSE,(AND(AQ2127,AH2127,NOT(AI2126))))</f>
        <v/>
      </c>
      <c r="AJ2127" s="116">
        <f>(b*f_cd/L2127)*(a_1/2*J2127^2+a_2/3*J2127^3+a_3/4*J2127^4+a_4/5*J2127^5+a_5/6*J2127^6)+SUM(Q2127:R2127)</f>
        <v/>
      </c>
      <c r="AK2127">
        <f>AJ2127*(K2127-y+e)</f>
        <v/>
      </c>
      <c r="AL2127" s="118">
        <f>(b*f_cd/(L2127^2))*(a_1/3*J2127^3+a_2/4*J2127^4+a_3/5*J2127^5+a_4/6*J2127^6+a_5/7*J2127^7)+SUM(S2127:T2127)-AK2127</f>
        <v/>
      </c>
      <c r="AM2127" s="114">
        <f>AL2127&gt;0</f>
        <v/>
      </c>
      <c r="AN2127" s="115">
        <f>IF(A2127=1,FALSE,(AND(AQ2127,AM2127,NOT(AN2126))))</f>
        <v/>
      </c>
      <c r="AO2127">
        <f>IF(D2127=1,AND(AH2127,NOT(AI2127)),AND(AM2127,NOT(AN2127)))</f>
        <v/>
      </c>
      <c r="AP2127" s="119">
        <f>IF(D2127=1,AI2127,AN2127)</f>
        <v/>
      </c>
      <c r="AQ2127" s="125">
        <f>ABS(E2127)&lt;$AQ$2</f>
        <v/>
      </c>
      <c r="AS2127">
        <f>IF(AP2127,MAX(AS$3:AS2125)+1,"")</f>
        <v/>
      </c>
    </row>
    <row r="2128">
      <c r="A2128" t="n">
        <v>2038</v>
      </c>
      <c r="B2128" s="131">
        <f>IF(A2128=1,0,IF(AP2128,0.1*ε_cu1cd,0))</f>
        <v/>
      </c>
      <c r="C2128" s="131">
        <f>IF(A2128=1,0.1*ε_cu1cd,C2127+B2127)</f>
        <v/>
      </c>
      <c r="D2128" s="113">
        <f>IF('Нормальний переріз'!$D$68&gt;0,1,2)</f>
        <v/>
      </c>
      <c r="E2128" s="144">
        <f>IF(D2128=1,F2128,G2128)</f>
        <v/>
      </c>
      <c r="F2128" s="124">
        <f>IF(AI2127,0.11*ε_cu1cd,IF(AH2127,F2127*0.01,F2127))</f>
        <v/>
      </c>
      <c r="G2128" s="124">
        <f>IF(AP2127,-0.1*ε_cu1cd,IF(AM2127,G2127*0.01,G2127))</f>
        <v/>
      </c>
      <c r="H2128" s="113">
        <f>IF(A2128=1,E2128,IF(AO2127,H2127-E2127+E2128,IF(AP2127,0.8*H2127,H2127+E2128)))</f>
        <v/>
      </c>
      <c r="I2128" s="169">
        <f>(C2128-H2128)/h</f>
        <v/>
      </c>
      <c r="J2128">
        <f>C2128/(ε_c1cd)</f>
        <v/>
      </c>
      <c r="K2128">
        <f>C2128/I2128</f>
        <v/>
      </c>
      <c r="L2128" s="131">
        <f>I2128/(ε_c1cd)</f>
        <v/>
      </c>
      <c r="M2128">
        <f>I2128*(K2128-Z_s1)</f>
        <v/>
      </c>
      <c r="N2128">
        <f>I2128*(K2128-Z_s2)</f>
        <v/>
      </c>
      <c r="O2128">
        <f>E_s*M2128</f>
        <v/>
      </c>
      <c r="P2128">
        <f>E_s*N2128</f>
        <v/>
      </c>
      <c r="Q2128">
        <f>O2128*A_s1</f>
        <v/>
      </c>
      <c r="R2128">
        <f>P2128*A_s2</f>
        <v/>
      </c>
      <c r="S2128">
        <f>Q2128*($K2128-Z_s1)</f>
        <v/>
      </c>
      <c r="T2128">
        <f>R2128*($K2128-Z_s2)</f>
        <v/>
      </c>
      <c r="U2128">
        <f>(INDIRECT("a_"&amp;U$2)/(U$2+1))*(($C2128^(U$2+1)-$H2128^(U$2+1))/(ε_c1cd^(U$2+1)))</f>
        <v/>
      </c>
      <c r="V2128">
        <f>(INDIRECT("a_"&amp;V$2)/(V$2+1))*(($C2128^(V$2+1)-$H2128^(V$2+1))/(ε_c1cd^(V$2+1)))</f>
        <v/>
      </c>
      <c r="W2128">
        <f>(INDIRECT("a_"&amp;W$2)/(W$2+1))*(($C2128^(W$2+1)-$H2128^(W$2+1))/(ε_c1cd^(W$2+1)))</f>
        <v/>
      </c>
      <c r="X2128">
        <f>(INDIRECT("a_"&amp;X$2)/(X$2+1))*(($C2128^(X$2+1)-$H2128^(X$2+1))/(ε_c1cd^(X$2+1)))</f>
        <v/>
      </c>
      <c r="Y2128">
        <f>(INDIRECT("a_"&amp;Y$2)/(Y$2+1))*(($C2128^(Y$2+1)-$H2128^(Y$2+1))/(ε_c1cd^(Y$2+1)))</f>
        <v/>
      </c>
      <c r="Z2128">
        <f>(INDIRECT("a_"&amp;Z$2)/(Z$2+2))*(($C2128^(Z$2+2)-$H2128^(Z$2+2))/(ε_c1cd^(Z$2+2)))</f>
        <v/>
      </c>
      <c r="AA2128">
        <f>(INDIRECT("a_"&amp;AA$2)/(AA$2+2))*(($C2128^(AA$2+2)-$H2128^(AA$2+2))/(ε_c1cd^(AA$2+2)))</f>
        <v/>
      </c>
      <c r="AB2128">
        <f>(INDIRECT("a_"&amp;AB$2)/(AB$2+2))*(($C2128^(AB$2+2)-$H2128^(AB$2+2))/(ε_c1cd^(AB$2+2)))</f>
        <v/>
      </c>
      <c r="AC2128">
        <f>(INDIRECT("a_"&amp;AC$2)/(AC$2+2))*(($C2128^(AC$2+2)-$H2128^(AC$2+2))/(ε_c1cd^(AC$2+2)))</f>
        <v/>
      </c>
      <c r="AD2128">
        <f>(INDIRECT("a_"&amp;AD$2)/(AD$2+2))*(($C2128^(AD$2+2)-$H2128^(AD$2+2))/(ε_c1cd^(AD$2+2)))</f>
        <v/>
      </c>
      <c r="AE2128" s="111">
        <f>(b*f_cd/L2128)*SUM(U2128:Y2128)+SUM(Q2128:R2128)</f>
        <v/>
      </c>
      <c r="AF2128" s="112">
        <f>AE2128*(K2128-y+e)</f>
        <v/>
      </c>
      <c r="AG2128" s="113">
        <f>(b*f_cd/(L2128^2))*SUM(Z2128:AD2128)+SUM(S2128:T2128)-AF2128</f>
        <v/>
      </c>
      <c r="AH2128" s="114">
        <f>AG2128&lt;0</f>
        <v/>
      </c>
      <c r="AI2128" s="115">
        <f>IF(A2128=1,FALSE,(AND(AQ2128,AH2128,NOT(AI2127))))</f>
        <v/>
      </c>
      <c r="AJ2128" s="116">
        <f>(b*f_cd/L2128)*(a_1/2*J2128^2+a_2/3*J2128^3+a_3/4*J2128^4+a_4/5*J2128^5+a_5/6*J2128^6)+SUM(Q2128:R2128)</f>
        <v/>
      </c>
      <c r="AK2128">
        <f>AJ2128*(K2128-y+e)</f>
        <v/>
      </c>
      <c r="AL2128" s="118">
        <f>(b*f_cd/(L2128^2))*(a_1/3*J2128^3+a_2/4*J2128^4+a_3/5*J2128^5+a_4/6*J2128^6+a_5/7*J2128^7)+SUM(S2128:T2128)-AK2128</f>
        <v/>
      </c>
      <c r="AM2128" s="114">
        <f>AL2128&gt;0</f>
        <v/>
      </c>
      <c r="AN2128" s="115">
        <f>IF(A2128=1,FALSE,(AND(AQ2128,AM2128,NOT(AN2127))))</f>
        <v/>
      </c>
      <c r="AO2128">
        <f>IF(D2128=1,AND(AH2128,NOT(AI2128)),AND(AM2128,NOT(AN2128)))</f>
        <v/>
      </c>
      <c r="AP2128" s="119">
        <f>IF(D2128=1,AI2128,AN2128)</f>
        <v/>
      </c>
      <c r="AQ2128" s="125">
        <f>ABS(E2128)&lt;$AQ$2</f>
        <v/>
      </c>
      <c r="AS2128">
        <f>IF(AP2128,MAX(AS$3:AS2126)+1,"")</f>
        <v/>
      </c>
    </row>
    <row r="2129">
      <c r="A2129" t="n">
        <v>2039</v>
      </c>
      <c r="B2129" s="131">
        <f>IF(A2129=1,0,IF(AP2129,0.1*ε_cu1cd,0))</f>
        <v/>
      </c>
      <c r="C2129" s="131">
        <f>IF(A2129=1,0.1*ε_cu1cd,C2128+B2128)</f>
        <v/>
      </c>
      <c r="D2129" s="113">
        <f>IF('Нормальний переріз'!$D$68&gt;0,1,2)</f>
        <v/>
      </c>
      <c r="E2129" s="144">
        <f>IF(D2129=1,F2129,G2129)</f>
        <v/>
      </c>
      <c r="F2129" s="124">
        <f>IF(AI2128,0.11*ε_cu1cd,IF(AH2128,F2128*0.01,F2128))</f>
        <v/>
      </c>
      <c r="G2129" s="124">
        <f>IF(AP2128,-0.1*ε_cu1cd,IF(AM2128,G2128*0.01,G2128))</f>
        <v/>
      </c>
      <c r="H2129" s="113">
        <f>IF(A2129=1,E2129,IF(AO2128,H2128-E2128+E2129,IF(AP2128,0.8*H2128,H2128+E2129)))</f>
        <v/>
      </c>
      <c r="I2129" s="169">
        <f>(C2129-H2129)/h</f>
        <v/>
      </c>
      <c r="J2129">
        <f>C2129/(ε_c1cd)</f>
        <v/>
      </c>
      <c r="K2129">
        <f>C2129/I2129</f>
        <v/>
      </c>
      <c r="L2129" s="131">
        <f>I2129/(ε_c1cd)</f>
        <v/>
      </c>
      <c r="M2129">
        <f>I2129*(K2129-Z_s1)</f>
        <v/>
      </c>
      <c r="N2129">
        <f>I2129*(K2129-Z_s2)</f>
        <v/>
      </c>
      <c r="O2129">
        <f>E_s*M2129</f>
        <v/>
      </c>
      <c r="P2129">
        <f>E_s*N2129</f>
        <v/>
      </c>
      <c r="Q2129">
        <f>O2129*A_s1</f>
        <v/>
      </c>
      <c r="R2129">
        <f>P2129*A_s2</f>
        <v/>
      </c>
      <c r="S2129">
        <f>Q2129*($K2129-Z_s1)</f>
        <v/>
      </c>
      <c r="T2129">
        <f>R2129*($K2129-Z_s2)</f>
        <v/>
      </c>
      <c r="U2129">
        <f>(INDIRECT("a_"&amp;U$2)/(U$2+1))*(($C2129^(U$2+1)-$H2129^(U$2+1))/(ε_c1cd^(U$2+1)))</f>
        <v/>
      </c>
      <c r="V2129">
        <f>(INDIRECT("a_"&amp;V$2)/(V$2+1))*(($C2129^(V$2+1)-$H2129^(V$2+1))/(ε_c1cd^(V$2+1)))</f>
        <v/>
      </c>
      <c r="W2129">
        <f>(INDIRECT("a_"&amp;W$2)/(W$2+1))*(($C2129^(W$2+1)-$H2129^(W$2+1))/(ε_c1cd^(W$2+1)))</f>
        <v/>
      </c>
      <c r="X2129">
        <f>(INDIRECT("a_"&amp;X$2)/(X$2+1))*(($C2129^(X$2+1)-$H2129^(X$2+1))/(ε_c1cd^(X$2+1)))</f>
        <v/>
      </c>
      <c r="Y2129">
        <f>(INDIRECT("a_"&amp;Y$2)/(Y$2+1))*(($C2129^(Y$2+1)-$H2129^(Y$2+1))/(ε_c1cd^(Y$2+1)))</f>
        <v/>
      </c>
      <c r="Z2129">
        <f>(INDIRECT("a_"&amp;Z$2)/(Z$2+2))*(($C2129^(Z$2+2)-$H2129^(Z$2+2))/(ε_c1cd^(Z$2+2)))</f>
        <v/>
      </c>
      <c r="AA2129">
        <f>(INDIRECT("a_"&amp;AA$2)/(AA$2+2))*(($C2129^(AA$2+2)-$H2129^(AA$2+2))/(ε_c1cd^(AA$2+2)))</f>
        <v/>
      </c>
      <c r="AB2129">
        <f>(INDIRECT("a_"&amp;AB$2)/(AB$2+2))*(($C2129^(AB$2+2)-$H2129^(AB$2+2))/(ε_c1cd^(AB$2+2)))</f>
        <v/>
      </c>
      <c r="AC2129">
        <f>(INDIRECT("a_"&amp;AC$2)/(AC$2+2))*(($C2129^(AC$2+2)-$H2129^(AC$2+2))/(ε_c1cd^(AC$2+2)))</f>
        <v/>
      </c>
      <c r="AD2129">
        <f>(INDIRECT("a_"&amp;AD$2)/(AD$2+2))*(($C2129^(AD$2+2)-$H2129^(AD$2+2))/(ε_c1cd^(AD$2+2)))</f>
        <v/>
      </c>
      <c r="AE2129" s="111">
        <f>(b*f_cd/L2129)*SUM(U2129:Y2129)+SUM(Q2129:R2129)</f>
        <v/>
      </c>
      <c r="AF2129" s="112">
        <f>AE2129*(K2129-y+e)</f>
        <v/>
      </c>
      <c r="AG2129" s="113">
        <f>(b*f_cd/(L2129^2))*SUM(Z2129:AD2129)+SUM(S2129:T2129)-AF2129</f>
        <v/>
      </c>
      <c r="AH2129" s="114">
        <f>AG2129&lt;0</f>
        <v/>
      </c>
      <c r="AI2129" s="115">
        <f>IF(A2129=1,FALSE,(AND(AQ2129,AH2129,NOT(AI2128))))</f>
        <v/>
      </c>
      <c r="AJ2129" s="116">
        <f>(b*f_cd/L2129)*(a_1/2*J2129^2+a_2/3*J2129^3+a_3/4*J2129^4+a_4/5*J2129^5+a_5/6*J2129^6)+SUM(Q2129:R2129)</f>
        <v/>
      </c>
      <c r="AK2129">
        <f>AJ2129*(K2129-y+e)</f>
        <v/>
      </c>
      <c r="AL2129" s="118">
        <f>(b*f_cd/(L2129^2))*(a_1/3*J2129^3+a_2/4*J2129^4+a_3/5*J2129^5+a_4/6*J2129^6+a_5/7*J2129^7)+SUM(S2129:T2129)-AK2129</f>
        <v/>
      </c>
      <c r="AM2129" s="114">
        <f>AL2129&gt;0</f>
        <v/>
      </c>
      <c r="AN2129" s="115">
        <f>IF(A2129=1,FALSE,(AND(AQ2129,AM2129,NOT(AN2128))))</f>
        <v/>
      </c>
      <c r="AO2129">
        <f>IF(D2129=1,AND(AH2129,NOT(AI2129)),AND(AM2129,NOT(AN2129)))</f>
        <v/>
      </c>
      <c r="AP2129" s="119">
        <f>IF(D2129=1,AI2129,AN2129)</f>
        <v/>
      </c>
      <c r="AQ2129" s="125">
        <f>ABS(E2129)&lt;$AQ$2</f>
        <v/>
      </c>
      <c r="AS2129">
        <f>IF(AP2129,MAX(AS$3:AS2127)+1,"")</f>
        <v/>
      </c>
    </row>
    <row r="2130">
      <c r="A2130" t="n">
        <v>2040</v>
      </c>
      <c r="B2130" s="131">
        <f>IF(A2130=1,0,IF(AP2130,0.1*ε_cu1cd,0))</f>
        <v/>
      </c>
      <c r="C2130" s="131">
        <f>IF(A2130=1,0.1*ε_cu1cd,C2129+B2129)</f>
        <v/>
      </c>
      <c r="D2130" s="113">
        <f>IF('Нормальний переріз'!$D$68&gt;0,1,2)</f>
        <v/>
      </c>
      <c r="E2130" s="144">
        <f>IF(D2130=1,F2130,G2130)</f>
        <v/>
      </c>
      <c r="F2130" s="124">
        <f>IF(AI2129,0.11*ε_cu1cd,IF(AH2129,F2129*0.01,F2129))</f>
        <v/>
      </c>
      <c r="G2130" s="124">
        <f>IF(AP2129,-0.1*ε_cu1cd,IF(AM2129,G2129*0.01,G2129))</f>
        <v/>
      </c>
      <c r="H2130" s="113">
        <f>IF(A2130=1,E2130,IF(AO2129,H2129-E2129+E2130,IF(AP2129,0.8*H2129,H2129+E2130)))</f>
        <v/>
      </c>
      <c r="I2130" s="169">
        <f>(C2130-H2130)/h</f>
        <v/>
      </c>
      <c r="J2130">
        <f>C2130/(ε_c1cd)</f>
        <v/>
      </c>
      <c r="K2130">
        <f>C2130/I2130</f>
        <v/>
      </c>
      <c r="L2130" s="131">
        <f>I2130/(ε_c1cd)</f>
        <v/>
      </c>
      <c r="M2130">
        <f>I2130*(K2130-Z_s1)</f>
        <v/>
      </c>
      <c r="N2130">
        <f>I2130*(K2130-Z_s2)</f>
        <v/>
      </c>
      <c r="O2130">
        <f>E_s*M2130</f>
        <v/>
      </c>
      <c r="P2130">
        <f>E_s*N2130</f>
        <v/>
      </c>
      <c r="Q2130">
        <f>O2130*A_s1</f>
        <v/>
      </c>
      <c r="R2130">
        <f>P2130*A_s2</f>
        <v/>
      </c>
      <c r="S2130">
        <f>Q2130*($K2130-Z_s1)</f>
        <v/>
      </c>
      <c r="T2130">
        <f>R2130*($K2130-Z_s2)</f>
        <v/>
      </c>
      <c r="U2130">
        <f>(INDIRECT("a_"&amp;U$2)/(U$2+1))*(($C2130^(U$2+1)-$H2130^(U$2+1))/(ε_c1cd^(U$2+1)))</f>
        <v/>
      </c>
      <c r="V2130">
        <f>(INDIRECT("a_"&amp;V$2)/(V$2+1))*(($C2130^(V$2+1)-$H2130^(V$2+1))/(ε_c1cd^(V$2+1)))</f>
        <v/>
      </c>
      <c r="W2130">
        <f>(INDIRECT("a_"&amp;W$2)/(W$2+1))*(($C2130^(W$2+1)-$H2130^(W$2+1))/(ε_c1cd^(W$2+1)))</f>
        <v/>
      </c>
      <c r="X2130">
        <f>(INDIRECT("a_"&amp;X$2)/(X$2+1))*(($C2130^(X$2+1)-$H2130^(X$2+1))/(ε_c1cd^(X$2+1)))</f>
        <v/>
      </c>
      <c r="Y2130">
        <f>(INDIRECT("a_"&amp;Y$2)/(Y$2+1))*(($C2130^(Y$2+1)-$H2130^(Y$2+1))/(ε_c1cd^(Y$2+1)))</f>
        <v/>
      </c>
      <c r="Z2130">
        <f>(INDIRECT("a_"&amp;Z$2)/(Z$2+2))*(($C2130^(Z$2+2)-$H2130^(Z$2+2))/(ε_c1cd^(Z$2+2)))</f>
        <v/>
      </c>
      <c r="AA2130">
        <f>(INDIRECT("a_"&amp;AA$2)/(AA$2+2))*(($C2130^(AA$2+2)-$H2130^(AA$2+2))/(ε_c1cd^(AA$2+2)))</f>
        <v/>
      </c>
      <c r="AB2130">
        <f>(INDIRECT("a_"&amp;AB$2)/(AB$2+2))*(($C2130^(AB$2+2)-$H2130^(AB$2+2))/(ε_c1cd^(AB$2+2)))</f>
        <v/>
      </c>
      <c r="AC2130">
        <f>(INDIRECT("a_"&amp;AC$2)/(AC$2+2))*(($C2130^(AC$2+2)-$H2130^(AC$2+2))/(ε_c1cd^(AC$2+2)))</f>
        <v/>
      </c>
      <c r="AD2130">
        <f>(INDIRECT("a_"&amp;AD$2)/(AD$2+2))*(($C2130^(AD$2+2)-$H2130^(AD$2+2))/(ε_c1cd^(AD$2+2)))</f>
        <v/>
      </c>
      <c r="AE2130" s="111">
        <f>(b*f_cd/L2130)*SUM(U2130:Y2130)+SUM(Q2130:R2130)</f>
        <v/>
      </c>
      <c r="AF2130" s="112">
        <f>AE2130*(K2130-y+e)</f>
        <v/>
      </c>
      <c r="AG2130" s="113">
        <f>(b*f_cd/(L2130^2))*SUM(Z2130:AD2130)+SUM(S2130:T2130)-AF2130</f>
        <v/>
      </c>
      <c r="AH2130" s="114">
        <f>AG2130&lt;0</f>
        <v/>
      </c>
      <c r="AI2130" s="115">
        <f>IF(A2130=1,FALSE,(AND(AQ2130,AH2130,NOT(AI2129))))</f>
        <v/>
      </c>
      <c r="AJ2130" s="116">
        <f>(b*f_cd/L2130)*(a_1/2*J2130^2+a_2/3*J2130^3+a_3/4*J2130^4+a_4/5*J2130^5+a_5/6*J2130^6)+SUM(Q2130:R2130)</f>
        <v/>
      </c>
      <c r="AK2130">
        <f>AJ2130*(K2130-y+e)</f>
        <v/>
      </c>
      <c r="AL2130" s="118">
        <f>(b*f_cd/(L2130^2))*(a_1/3*J2130^3+a_2/4*J2130^4+a_3/5*J2130^5+a_4/6*J2130^6+a_5/7*J2130^7)+SUM(S2130:T2130)-AK2130</f>
        <v/>
      </c>
      <c r="AM2130" s="114">
        <f>AL2130&gt;0</f>
        <v/>
      </c>
      <c r="AN2130" s="115">
        <f>IF(A2130=1,FALSE,(AND(AQ2130,AM2130,NOT(AN2129))))</f>
        <v/>
      </c>
      <c r="AO2130">
        <f>IF(D2130=1,AND(AH2130,NOT(AI2130)),AND(AM2130,NOT(AN2130)))</f>
        <v/>
      </c>
      <c r="AP2130" s="119">
        <f>IF(D2130=1,AI2130,AN2130)</f>
        <v/>
      </c>
      <c r="AQ2130" s="125">
        <f>ABS(E2130)&lt;$AQ$2</f>
        <v/>
      </c>
      <c r="AS2130">
        <f>IF(AP2130,MAX(AS$3:AS2128)+1,"")</f>
        <v/>
      </c>
    </row>
    <row r="2131">
      <c r="A2131" t="n">
        <v>2041</v>
      </c>
      <c r="B2131" s="131">
        <f>IF(A2131=1,0,IF(AP2131,0.1*ε_cu1cd,0))</f>
        <v/>
      </c>
      <c r="C2131" s="131">
        <f>IF(A2131=1,0.1*ε_cu1cd,C2130+B2130)</f>
        <v/>
      </c>
      <c r="D2131" s="113">
        <f>IF('Нормальний переріз'!$D$68&gt;0,1,2)</f>
        <v/>
      </c>
      <c r="E2131" s="144">
        <f>IF(D2131=1,F2131,G2131)</f>
        <v/>
      </c>
      <c r="F2131" s="124">
        <f>IF(AI2130,0.11*ε_cu1cd,IF(AH2130,F2130*0.01,F2130))</f>
        <v/>
      </c>
      <c r="G2131" s="124">
        <f>IF(AP2130,-0.1*ε_cu1cd,IF(AM2130,G2130*0.01,G2130))</f>
        <v/>
      </c>
      <c r="H2131" s="113">
        <f>IF(A2131=1,E2131,IF(AO2130,H2130-E2130+E2131,IF(AP2130,0.8*H2130,H2130+E2131)))</f>
        <v/>
      </c>
      <c r="I2131" s="169">
        <f>(C2131-H2131)/h</f>
        <v/>
      </c>
      <c r="J2131">
        <f>C2131/(ε_c1cd)</f>
        <v/>
      </c>
      <c r="K2131">
        <f>C2131/I2131</f>
        <v/>
      </c>
      <c r="L2131" s="131">
        <f>I2131/(ε_c1cd)</f>
        <v/>
      </c>
      <c r="M2131">
        <f>I2131*(K2131-Z_s1)</f>
        <v/>
      </c>
      <c r="N2131">
        <f>I2131*(K2131-Z_s2)</f>
        <v/>
      </c>
      <c r="O2131">
        <f>E_s*M2131</f>
        <v/>
      </c>
      <c r="P2131">
        <f>E_s*N2131</f>
        <v/>
      </c>
      <c r="Q2131">
        <f>O2131*A_s1</f>
        <v/>
      </c>
      <c r="R2131">
        <f>P2131*A_s2</f>
        <v/>
      </c>
      <c r="S2131">
        <f>Q2131*($K2131-Z_s1)</f>
        <v/>
      </c>
      <c r="T2131">
        <f>R2131*($K2131-Z_s2)</f>
        <v/>
      </c>
      <c r="U2131">
        <f>(INDIRECT("a_"&amp;U$2)/(U$2+1))*(($C2131^(U$2+1)-$H2131^(U$2+1))/(ε_c1cd^(U$2+1)))</f>
        <v/>
      </c>
      <c r="V2131">
        <f>(INDIRECT("a_"&amp;V$2)/(V$2+1))*(($C2131^(V$2+1)-$H2131^(V$2+1))/(ε_c1cd^(V$2+1)))</f>
        <v/>
      </c>
      <c r="W2131">
        <f>(INDIRECT("a_"&amp;W$2)/(W$2+1))*(($C2131^(W$2+1)-$H2131^(W$2+1))/(ε_c1cd^(W$2+1)))</f>
        <v/>
      </c>
      <c r="X2131">
        <f>(INDIRECT("a_"&amp;X$2)/(X$2+1))*(($C2131^(X$2+1)-$H2131^(X$2+1))/(ε_c1cd^(X$2+1)))</f>
        <v/>
      </c>
      <c r="Y2131">
        <f>(INDIRECT("a_"&amp;Y$2)/(Y$2+1))*(($C2131^(Y$2+1)-$H2131^(Y$2+1))/(ε_c1cd^(Y$2+1)))</f>
        <v/>
      </c>
      <c r="Z2131">
        <f>(INDIRECT("a_"&amp;Z$2)/(Z$2+2))*(($C2131^(Z$2+2)-$H2131^(Z$2+2))/(ε_c1cd^(Z$2+2)))</f>
        <v/>
      </c>
      <c r="AA2131">
        <f>(INDIRECT("a_"&amp;AA$2)/(AA$2+2))*(($C2131^(AA$2+2)-$H2131^(AA$2+2))/(ε_c1cd^(AA$2+2)))</f>
        <v/>
      </c>
      <c r="AB2131">
        <f>(INDIRECT("a_"&amp;AB$2)/(AB$2+2))*(($C2131^(AB$2+2)-$H2131^(AB$2+2))/(ε_c1cd^(AB$2+2)))</f>
        <v/>
      </c>
      <c r="AC2131">
        <f>(INDIRECT("a_"&amp;AC$2)/(AC$2+2))*(($C2131^(AC$2+2)-$H2131^(AC$2+2))/(ε_c1cd^(AC$2+2)))</f>
        <v/>
      </c>
      <c r="AD2131">
        <f>(INDIRECT("a_"&amp;AD$2)/(AD$2+2))*(($C2131^(AD$2+2)-$H2131^(AD$2+2))/(ε_c1cd^(AD$2+2)))</f>
        <v/>
      </c>
      <c r="AE2131" s="111">
        <f>(b*f_cd/L2131)*SUM(U2131:Y2131)+SUM(Q2131:R2131)</f>
        <v/>
      </c>
      <c r="AF2131" s="112">
        <f>AE2131*(K2131-y+e)</f>
        <v/>
      </c>
      <c r="AG2131" s="113">
        <f>(b*f_cd/(L2131^2))*SUM(Z2131:AD2131)+SUM(S2131:T2131)-AF2131</f>
        <v/>
      </c>
      <c r="AH2131" s="114">
        <f>AG2131&lt;0</f>
        <v/>
      </c>
      <c r="AI2131" s="115">
        <f>IF(A2131=1,FALSE,(AND(AQ2131,AH2131,NOT(AI2130))))</f>
        <v/>
      </c>
      <c r="AJ2131" s="116">
        <f>(b*f_cd/L2131)*(a_1/2*J2131^2+a_2/3*J2131^3+a_3/4*J2131^4+a_4/5*J2131^5+a_5/6*J2131^6)+SUM(Q2131:R2131)</f>
        <v/>
      </c>
      <c r="AK2131">
        <f>AJ2131*(K2131-y+e)</f>
        <v/>
      </c>
      <c r="AL2131" s="118">
        <f>(b*f_cd/(L2131^2))*(a_1/3*J2131^3+a_2/4*J2131^4+a_3/5*J2131^5+a_4/6*J2131^6+a_5/7*J2131^7)+SUM(S2131:T2131)-AK2131</f>
        <v/>
      </c>
      <c r="AM2131" s="114">
        <f>AL2131&gt;0</f>
        <v/>
      </c>
      <c r="AN2131" s="115">
        <f>IF(A2131=1,FALSE,(AND(AQ2131,AM2131,NOT(AN2130))))</f>
        <v/>
      </c>
      <c r="AO2131">
        <f>IF(D2131=1,AND(AH2131,NOT(AI2131)),AND(AM2131,NOT(AN2131)))</f>
        <v/>
      </c>
      <c r="AP2131" s="119">
        <f>IF(D2131=1,AI2131,AN2131)</f>
        <v/>
      </c>
      <c r="AQ2131" s="125">
        <f>ABS(E2131)&lt;$AQ$2</f>
        <v/>
      </c>
      <c r="AS2131">
        <f>IF(AP2131,MAX(AS$3:AS2129)+1,"")</f>
        <v/>
      </c>
    </row>
    <row r="2132">
      <c r="A2132" t="n">
        <v>2042</v>
      </c>
      <c r="B2132" s="131">
        <f>IF(A2132=1,0,IF(AP2132,0.1*ε_cu1cd,0))</f>
        <v/>
      </c>
      <c r="C2132" s="131">
        <f>IF(A2132=1,0.1*ε_cu1cd,C2131+B2131)</f>
        <v/>
      </c>
      <c r="D2132" s="113">
        <f>IF('Нормальний переріз'!$D$68&gt;0,1,2)</f>
        <v/>
      </c>
      <c r="E2132" s="144">
        <f>IF(D2132=1,F2132,G2132)</f>
        <v/>
      </c>
      <c r="F2132" s="124">
        <f>IF(AI2131,0.11*ε_cu1cd,IF(AH2131,F2131*0.01,F2131))</f>
        <v/>
      </c>
      <c r="G2132" s="124">
        <f>IF(AP2131,-0.1*ε_cu1cd,IF(AM2131,G2131*0.01,G2131))</f>
        <v/>
      </c>
      <c r="H2132" s="113">
        <f>IF(A2132=1,E2132,IF(AO2131,H2131-E2131+E2132,IF(AP2131,0.8*H2131,H2131+E2132)))</f>
        <v/>
      </c>
      <c r="I2132" s="169">
        <f>(C2132-H2132)/h</f>
        <v/>
      </c>
      <c r="J2132">
        <f>C2132/(ε_c1cd)</f>
        <v/>
      </c>
      <c r="K2132">
        <f>C2132/I2132</f>
        <v/>
      </c>
      <c r="L2132" s="131">
        <f>I2132/(ε_c1cd)</f>
        <v/>
      </c>
      <c r="M2132">
        <f>I2132*(K2132-Z_s1)</f>
        <v/>
      </c>
      <c r="N2132">
        <f>I2132*(K2132-Z_s2)</f>
        <v/>
      </c>
      <c r="O2132">
        <f>E_s*M2132</f>
        <v/>
      </c>
      <c r="P2132">
        <f>E_s*N2132</f>
        <v/>
      </c>
      <c r="Q2132">
        <f>O2132*A_s1</f>
        <v/>
      </c>
      <c r="R2132">
        <f>P2132*A_s2</f>
        <v/>
      </c>
      <c r="S2132">
        <f>Q2132*($K2132-Z_s1)</f>
        <v/>
      </c>
      <c r="T2132">
        <f>R2132*($K2132-Z_s2)</f>
        <v/>
      </c>
      <c r="U2132">
        <f>(INDIRECT("a_"&amp;U$2)/(U$2+1))*(($C2132^(U$2+1)-$H2132^(U$2+1))/(ε_c1cd^(U$2+1)))</f>
        <v/>
      </c>
      <c r="V2132">
        <f>(INDIRECT("a_"&amp;V$2)/(V$2+1))*(($C2132^(V$2+1)-$H2132^(V$2+1))/(ε_c1cd^(V$2+1)))</f>
        <v/>
      </c>
      <c r="W2132">
        <f>(INDIRECT("a_"&amp;W$2)/(W$2+1))*(($C2132^(W$2+1)-$H2132^(W$2+1))/(ε_c1cd^(W$2+1)))</f>
        <v/>
      </c>
      <c r="X2132">
        <f>(INDIRECT("a_"&amp;X$2)/(X$2+1))*(($C2132^(X$2+1)-$H2132^(X$2+1))/(ε_c1cd^(X$2+1)))</f>
        <v/>
      </c>
      <c r="Y2132">
        <f>(INDIRECT("a_"&amp;Y$2)/(Y$2+1))*(($C2132^(Y$2+1)-$H2132^(Y$2+1))/(ε_c1cd^(Y$2+1)))</f>
        <v/>
      </c>
      <c r="Z2132">
        <f>(INDIRECT("a_"&amp;Z$2)/(Z$2+2))*(($C2132^(Z$2+2)-$H2132^(Z$2+2))/(ε_c1cd^(Z$2+2)))</f>
        <v/>
      </c>
      <c r="AA2132">
        <f>(INDIRECT("a_"&amp;AA$2)/(AA$2+2))*(($C2132^(AA$2+2)-$H2132^(AA$2+2))/(ε_c1cd^(AA$2+2)))</f>
        <v/>
      </c>
      <c r="AB2132">
        <f>(INDIRECT("a_"&amp;AB$2)/(AB$2+2))*(($C2132^(AB$2+2)-$H2132^(AB$2+2))/(ε_c1cd^(AB$2+2)))</f>
        <v/>
      </c>
      <c r="AC2132">
        <f>(INDIRECT("a_"&amp;AC$2)/(AC$2+2))*(($C2132^(AC$2+2)-$H2132^(AC$2+2))/(ε_c1cd^(AC$2+2)))</f>
        <v/>
      </c>
      <c r="AD2132">
        <f>(INDIRECT("a_"&amp;AD$2)/(AD$2+2))*(($C2132^(AD$2+2)-$H2132^(AD$2+2))/(ε_c1cd^(AD$2+2)))</f>
        <v/>
      </c>
      <c r="AE2132" s="111">
        <f>(b*f_cd/L2132)*SUM(U2132:Y2132)+SUM(Q2132:R2132)</f>
        <v/>
      </c>
      <c r="AF2132" s="112">
        <f>AE2132*(K2132-y+e)</f>
        <v/>
      </c>
      <c r="AG2132" s="113">
        <f>(b*f_cd/(L2132^2))*SUM(Z2132:AD2132)+SUM(S2132:T2132)-AF2132</f>
        <v/>
      </c>
      <c r="AH2132" s="114">
        <f>AG2132&lt;0</f>
        <v/>
      </c>
      <c r="AI2132" s="115">
        <f>IF(A2132=1,FALSE,(AND(AQ2132,AH2132,NOT(AI2131))))</f>
        <v/>
      </c>
      <c r="AJ2132" s="116">
        <f>(b*f_cd/L2132)*(a_1/2*J2132^2+a_2/3*J2132^3+a_3/4*J2132^4+a_4/5*J2132^5+a_5/6*J2132^6)+SUM(Q2132:R2132)</f>
        <v/>
      </c>
      <c r="AK2132">
        <f>AJ2132*(K2132-y+e)</f>
        <v/>
      </c>
      <c r="AL2132" s="118">
        <f>(b*f_cd/(L2132^2))*(a_1/3*J2132^3+a_2/4*J2132^4+a_3/5*J2132^5+a_4/6*J2132^6+a_5/7*J2132^7)+SUM(S2132:T2132)-AK2132</f>
        <v/>
      </c>
      <c r="AM2132" s="114">
        <f>AL2132&gt;0</f>
        <v/>
      </c>
      <c r="AN2132" s="115">
        <f>IF(A2132=1,FALSE,(AND(AQ2132,AM2132,NOT(AN2131))))</f>
        <v/>
      </c>
      <c r="AO2132">
        <f>IF(D2132=1,AND(AH2132,NOT(AI2132)),AND(AM2132,NOT(AN2132)))</f>
        <v/>
      </c>
      <c r="AP2132" s="119">
        <f>IF(D2132=1,AI2132,AN2132)</f>
        <v/>
      </c>
      <c r="AQ2132" s="125">
        <f>ABS(E2132)&lt;$AQ$2</f>
        <v/>
      </c>
      <c r="AS2132">
        <f>IF(AP2132,MAX(AS$3:AS2130)+1,"")</f>
        <v/>
      </c>
    </row>
    <row r="2133">
      <c r="A2133" t="n">
        <v>2043</v>
      </c>
      <c r="B2133" s="131">
        <f>IF(A2133=1,0,IF(AP2133,0.1*ε_cu1cd,0))</f>
        <v/>
      </c>
      <c r="C2133" s="131">
        <f>IF(A2133=1,0.1*ε_cu1cd,C2132+B2132)</f>
        <v/>
      </c>
      <c r="D2133" s="113">
        <f>IF('Нормальний переріз'!$D$68&gt;0,1,2)</f>
        <v/>
      </c>
      <c r="E2133" s="144">
        <f>IF(D2133=1,F2133,G2133)</f>
        <v/>
      </c>
      <c r="F2133" s="124">
        <f>IF(AI2132,0.11*ε_cu1cd,IF(AH2132,F2132*0.01,F2132))</f>
        <v/>
      </c>
      <c r="G2133" s="124">
        <f>IF(AP2132,-0.1*ε_cu1cd,IF(AM2132,G2132*0.01,G2132))</f>
        <v/>
      </c>
      <c r="H2133" s="113">
        <f>IF(A2133=1,E2133,IF(AO2132,H2132-E2132+E2133,IF(AP2132,0.8*H2132,H2132+E2133)))</f>
        <v/>
      </c>
      <c r="I2133" s="169">
        <f>(C2133-H2133)/h</f>
        <v/>
      </c>
      <c r="J2133">
        <f>C2133/(ε_c1cd)</f>
        <v/>
      </c>
      <c r="K2133">
        <f>C2133/I2133</f>
        <v/>
      </c>
      <c r="L2133" s="131">
        <f>I2133/(ε_c1cd)</f>
        <v/>
      </c>
      <c r="M2133">
        <f>I2133*(K2133-Z_s1)</f>
        <v/>
      </c>
      <c r="N2133">
        <f>I2133*(K2133-Z_s2)</f>
        <v/>
      </c>
      <c r="O2133">
        <f>E_s*M2133</f>
        <v/>
      </c>
      <c r="P2133">
        <f>E_s*N2133</f>
        <v/>
      </c>
      <c r="Q2133">
        <f>O2133*A_s1</f>
        <v/>
      </c>
      <c r="R2133">
        <f>P2133*A_s2</f>
        <v/>
      </c>
      <c r="S2133">
        <f>Q2133*($K2133-Z_s1)</f>
        <v/>
      </c>
      <c r="T2133">
        <f>R2133*($K2133-Z_s2)</f>
        <v/>
      </c>
      <c r="U2133">
        <f>(INDIRECT("a_"&amp;U$2)/(U$2+1))*(($C2133^(U$2+1)-$H2133^(U$2+1))/(ε_c1cd^(U$2+1)))</f>
        <v/>
      </c>
      <c r="V2133">
        <f>(INDIRECT("a_"&amp;V$2)/(V$2+1))*(($C2133^(V$2+1)-$H2133^(V$2+1))/(ε_c1cd^(V$2+1)))</f>
        <v/>
      </c>
      <c r="W2133">
        <f>(INDIRECT("a_"&amp;W$2)/(W$2+1))*(($C2133^(W$2+1)-$H2133^(W$2+1))/(ε_c1cd^(W$2+1)))</f>
        <v/>
      </c>
      <c r="X2133">
        <f>(INDIRECT("a_"&amp;X$2)/(X$2+1))*(($C2133^(X$2+1)-$H2133^(X$2+1))/(ε_c1cd^(X$2+1)))</f>
        <v/>
      </c>
      <c r="Y2133">
        <f>(INDIRECT("a_"&amp;Y$2)/(Y$2+1))*(($C2133^(Y$2+1)-$H2133^(Y$2+1))/(ε_c1cd^(Y$2+1)))</f>
        <v/>
      </c>
      <c r="Z2133">
        <f>(INDIRECT("a_"&amp;Z$2)/(Z$2+2))*(($C2133^(Z$2+2)-$H2133^(Z$2+2))/(ε_c1cd^(Z$2+2)))</f>
        <v/>
      </c>
      <c r="AA2133">
        <f>(INDIRECT("a_"&amp;AA$2)/(AA$2+2))*(($C2133^(AA$2+2)-$H2133^(AA$2+2))/(ε_c1cd^(AA$2+2)))</f>
        <v/>
      </c>
      <c r="AB2133">
        <f>(INDIRECT("a_"&amp;AB$2)/(AB$2+2))*(($C2133^(AB$2+2)-$H2133^(AB$2+2))/(ε_c1cd^(AB$2+2)))</f>
        <v/>
      </c>
      <c r="AC2133">
        <f>(INDIRECT("a_"&amp;AC$2)/(AC$2+2))*(($C2133^(AC$2+2)-$H2133^(AC$2+2))/(ε_c1cd^(AC$2+2)))</f>
        <v/>
      </c>
      <c r="AD2133">
        <f>(INDIRECT("a_"&amp;AD$2)/(AD$2+2))*(($C2133^(AD$2+2)-$H2133^(AD$2+2))/(ε_c1cd^(AD$2+2)))</f>
        <v/>
      </c>
      <c r="AE2133" s="111">
        <f>(b*f_cd/L2133)*SUM(U2133:Y2133)+SUM(Q2133:R2133)</f>
        <v/>
      </c>
      <c r="AF2133" s="112">
        <f>AE2133*(K2133-y+e)</f>
        <v/>
      </c>
      <c r="AG2133" s="113">
        <f>(b*f_cd/(L2133^2))*SUM(Z2133:AD2133)+SUM(S2133:T2133)-AF2133</f>
        <v/>
      </c>
      <c r="AH2133" s="114">
        <f>AG2133&lt;0</f>
        <v/>
      </c>
      <c r="AI2133" s="115">
        <f>IF(A2133=1,FALSE,(AND(AQ2133,AH2133,NOT(AI2132))))</f>
        <v/>
      </c>
      <c r="AJ2133" s="116">
        <f>(b*f_cd/L2133)*(a_1/2*J2133^2+a_2/3*J2133^3+a_3/4*J2133^4+a_4/5*J2133^5+a_5/6*J2133^6)+SUM(Q2133:R2133)</f>
        <v/>
      </c>
      <c r="AK2133">
        <f>AJ2133*(K2133-y+e)</f>
        <v/>
      </c>
      <c r="AL2133" s="118">
        <f>(b*f_cd/(L2133^2))*(a_1/3*J2133^3+a_2/4*J2133^4+a_3/5*J2133^5+a_4/6*J2133^6+a_5/7*J2133^7)+SUM(S2133:T2133)-AK2133</f>
        <v/>
      </c>
      <c r="AM2133" s="114">
        <f>AL2133&gt;0</f>
        <v/>
      </c>
      <c r="AN2133" s="115">
        <f>IF(A2133=1,FALSE,(AND(AQ2133,AM2133,NOT(AN2132))))</f>
        <v/>
      </c>
      <c r="AO2133">
        <f>IF(D2133=1,AND(AH2133,NOT(AI2133)),AND(AM2133,NOT(AN2133)))</f>
        <v/>
      </c>
      <c r="AP2133" s="119">
        <f>IF(D2133=1,AI2133,AN2133)</f>
        <v/>
      </c>
      <c r="AQ2133" s="125">
        <f>ABS(E2133)&lt;$AQ$2</f>
        <v/>
      </c>
      <c r="AS2133">
        <f>IF(AP2133,MAX(AS$3:AS2131)+1,"")</f>
        <v/>
      </c>
    </row>
    <row r="2134">
      <c r="A2134" t="n">
        <v>2044</v>
      </c>
      <c r="B2134" s="131">
        <f>IF(A2134=1,0,IF(AP2134,0.1*ε_cu1cd,0))</f>
        <v/>
      </c>
      <c r="C2134" s="131">
        <f>IF(A2134=1,0.1*ε_cu1cd,C2133+B2133)</f>
        <v/>
      </c>
      <c r="D2134" s="113">
        <f>IF('Нормальний переріз'!$D$68&gt;0,1,2)</f>
        <v/>
      </c>
      <c r="E2134" s="144">
        <f>IF(D2134=1,F2134,G2134)</f>
        <v/>
      </c>
      <c r="F2134" s="124">
        <f>IF(AI2133,0.11*ε_cu1cd,IF(AH2133,F2133*0.01,F2133))</f>
        <v/>
      </c>
      <c r="G2134" s="124">
        <f>IF(AP2133,-0.1*ε_cu1cd,IF(AM2133,G2133*0.01,G2133))</f>
        <v/>
      </c>
      <c r="H2134" s="113">
        <f>IF(A2134=1,E2134,IF(AO2133,H2133-E2133+E2134,IF(AP2133,0.8*H2133,H2133+E2134)))</f>
        <v/>
      </c>
      <c r="I2134" s="169">
        <f>(C2134-H2134)/h</f>
        <v/>
      </c>
      <c r="J2134">
        <f>C2134/(ε_c1cd)</f>
        <v/>
      </c>
      <c r="K2134">
        <f>C2134/I2134</f>
        <v/>
      </c>
      <c r="L2134" s="131">
        <f>I2134/(ε_c1cd)</f>
        <v/>
      </c>
      <c r="M2134">
        <f>I2134*(K2134-Z_s1)</f>
        <v/>
      </c>
      <c r="N2134">
        <f>I2134*(K2134-Z_s2)</f>
        <v/>
      </c>
      <c r="O2134">
        <f>E_s*M2134</f>
        <v/>
      </c>
      <c r="P2134">
        <f>E_s*N2134</f>
        <v/>
      </c>
      <c r="Q2134">
        <f>O2134*A_s1</f>
        <v/>
      </c>
      <c r="R2134">
        <f>P2134*A_s2</f>
        <v/>
      </c>
      <c r="S2134">
        <f>Q2134*($K2134-Z_s1)</f>
        <v/>
      </c>
      <c r="T2134">
        <f>R2134*($K2134-Z_s2)</f>
        <v/>
      </c>
      <c r="U2134">
        <f>(INDIRECT("a_"&amp;U$2)/(U$2+1))*(($C2134^(U$2+1)-$H2134^(U$2+1))/(ε_c1cd^(U$2+1)))</f>
        <v/>
      </c>
      <c r="V2134">
        <f>(INDIRECT("a_"&amp;V$2)/(V$2+1))*(($C2134^(V$2+1)-$H2134^(V$2+1))/(ε_c1cd^(V$2+1)))</f>
        <v/>
      </c>
      <c r="W2134">
        <f>(INDIRECT("a_"&amp;W$2)/(W$2+1))*(($C2134^(W$2+1)-$H2134^(W$2+1))/(ε_c1cd^(W$2+1)))</f>
        <v/>
      </c>
      <c r="X2134">
        <f>(INDIRECT("a_"&amp;X$2)/(X$2+1))*(($C2134^(X$2+1)-$H2134^(X$2+1))/(ε_c1cd^(X$2+1)))</f>
        <v/>
      </c>
      <c r="Y2134">
        <f>(INDIRECT("a_"&amp;Y$2)/(Y$2+1))*(($C2134^(Y$2+1)-$H2134^(Y$2+1))/(ε_c1cd^(Y$2+1)))</f>
        <v/>
      </c>
      <c r="Z2134">
        <f>(INDIRECT("a_"&amp;Z$2)/(Z$2+2))*(($C2134^(Z$2+2)-$H2134^(Z$2+2))/(ε_c1cd^(Z$2+2)))</f>
        <v/>
      </c>
      <c r="AA2134">
        <f>(INDIRECT("a_"&amp;AA$2)/(AA$2+2))*(($C2134^(AA$2+2)-$H2134^(AA$2+2))/(ε_c1cd^(AA$2+2)))</f>
        <v/>
      </c>
      <c r="AB2134">
        <f>(INDIRECT("a_"&amp;AB$2)/(AB$2+2))*(($C2134^(AB$2+2)-$H2134^(AB$2+2))/(ε_c1cd^(AB$2+2)))</f>
        <v/>
      </c>
      <c r="AC2134">
        <f>(INDIRECT("a_"&amp;AC$2)/(AC$2+2))*(($C2134^(AC$2+2)-$H2134^(AC$2+2))/(ε_c1cd^(AC$2+2)))</f>
        <v/>
      </c>
      <c r="AD2134">
        <f>(INDIRECT("a_"&amp;AD$2)/(AD$2+2))*(($C2134^(AD$2+2)-$H2134^(AD$2+2))/(ε_c1cd^(AD$2+2)))</f>
        <v/>
      </c>
      <c r="AE2134" s="111">
        <f>(b*f_cd/L2134)*SUM(U2134:Y2134)+SUM(Q2134:R2134)</f>
        <v/>
      </c>
      <c r="AF2134" s="112">
        <f>AE2134*(K2134-y+e)</f>
        <v/>
      </c>
      <c r="AG2134" s="113">
        <f>(b*f_cd/(L2134^2))*SUM(Z2134:AD2134)+SUM(S2134:T2134)-AF2134</f>
        <v/>
      </c>
      <c r="AH2134" s="114">
        <f>AG2134&lt;0</f>
        <v/>
      </c>
      <c r="AI2134" s="115">
        <f>IF(A2134=1,FALSE,(AND(AQ2134,AH2134,NOT(AI2133))))</f>
        <v/>
      </c>
      <c r="AJ2134" s="116">
        <f>(b*f_cd/L2134)*(a_1/2*J2134^2+a_2/3*J2134^3+a_3/4*J2134^4+a_4/5*J2134^5+a_5/6*J2134^6)+SUM(Q2134:R2134)</f>
        <v/>
      </c>
      <c r="AK2134">
        <f>AJ2134*(K2134-y+e)</f>
        <v/>
      </c>
      <c r="AL2134" s="118">
        <f>(b*f_cd/(L2134^2))*(a_1/3*J2134^3+a_2/4*J2134^4+a_3/5*J2134^5+a_4/6*J2134^6+a_5/7*J2134^7)+SUM(S2134:T2134)-AK2134</f>
        <v/>
      </c>
      <c r="AM2134" s="114">
        <f>AL2134&gt;0</f>
        <v/>
      </c>
      <c r="AN2134" s="115">
        <f>IF(A2134=1,FALSE,(AND(AQ2134,AM2134,NOT(AN2133))))</f>
        <v/>
      </c>
      <c r="AO2134">
        <f>IF(D2134=1,AND(AH2134,NOT(AI2134)),AND(AM2134,NOT(AN2134)))</f>
        <v/>
      </c>
      <c r="AP2134" s="119">
        <f>IF(D2134=1,AI2134,AN2134)</f>
        <v/>
      </c>
      <c r="AQ2134" s="125">
        <f>ABS(E2134)&lt;$AQ$2</f>
        <v/>
      </c>
      <c r="AS2134">
        <f>IF(AP2134,MAX(AS$3:AS2132)+1,"")</f>
        <v/>
      </c>
    </row>
    <row r="2135">
      <c r="A2135" t="n">
        <v>2045</v>
      </c>
      <c r="B2135" s="131">
        <f>IF(A2135=1,0,IF(AP2135,0.1*ε_cu1cd,0))</f>
        <v/>
      </c>
      <c r="C2135" s="131">
        <f>IF(A2135=1,0.1*ε_cu1cd,C2134+B2134)</f>
        <v/>
      </c>
      <c r="D2135" s="113">
        <f>IF('Нормальний переріз'!$D$68&gt;0,1,2)</f>
        <v/>
      </c>
      <c r="E2135" s="144">
        <f>IF(D2135=1,F2135,G2135)</f>
        <v/>
      </c>
      <c r="F2135" s="124">
        <f>IF(AI2134,0.11*ε_cu1cd,IF(AH2134,F2134*0.01,F2134))</f>
        <v/>
      </c>
      <c r="G2135" s="124">
        <f>IF(AP2134,-0.1*ε_cu1cd,IF(AM2134,G2134*0.01,G2134))</f>
        <v/>
      </c>
      <c r="H2135" s="113">
        <f>IF(A2135=1,E2135,IF(AO2134,H2134-E2134+E2135,IF(AP2134,0.8*H2134,H2134+E2135)))</f>
        <v/>
      </c>
      <c r="I2135" s="169">
        <f>(C2135-H2135)/h</f>
        <v/>
      </c>
      <c r="J2135">
        <f>C2135/(ε_c1cd)</f>
        <v/>
      </c>
      <c r="K2135">
        <f>C2135/I2135</f>
        <v/>
      </c>
      <c r="L2135" s="131">
        <f>I2135/(ε_c1cd)</f>
        <v/>
      </c>
      <c r="M2135">
        <f>I2135*(K2135-Z_s1)</f>
        <v/>
      </c>
      <c r="N2135">
        <f>I2135*(K2135-Z_s2)</f>
        <v/>
      </c>
      <c r="O2135">
        <f>E_s*M2135</f>
        <v/>
      </c>
      <c r="P2135">
        <f>E_s*N2135</f>
        <v/>
      </c>
      <c r="Q2135">
        <f>O2135*A_s1</f>
        <v/>
      </c>
      <c r="R2135">
        <f>P2135*A_s2</f>
        <v/>
      </c>
      <c r="S2135">
        <f>Q2135*($K2135-Z_s1)</f>
        <v/>
      </c>
      <c r="T2135">
        <f>R2135*($K2135-Z_s2)</f>
        <v/>
      </c>
      <c r="U2135">
        <f>(INDIRECT("a_"&amp;U$2)/(U$2+1))*(($C2135^(U$2+1)-$H2135^(U$2+1))/(ε_c1cd^(U$2+1)))</f>
        <v/>
      </c>
      <c r="V2135">
        <f>(INDIRECT("a_"&amp;V$2)/(V$2+1))*(($C2135^(V$2+1)-$H2135^(V$2+1))/(ε_c1cd^(V$2+1)))</f>
        <v/>
      </c>
      <c r="W2135">
        <f>(INDIRECT("a_"&amp;W$2)/(W$2+1))*(($C2135^(W$2+1)-$H2135^(W$2+1))/(ε_c1cd^(W$2+1)))</f>
        <v/>
      </c>
      <c r="X2135">
        <f>(INDIRECT("a_"&amp;X$2)/(X$2+1))*(($C2135^(X$2+1)-$H2135^(X$2+1))/(ε_c1cd^(X$2+1)))</f>
        <v/>
      </c>
      <c r="Y2135">
        <f>(INDIRECT("a_"&amp;Y$2)/(Y$2+1))*(($C2135^(Y$2+1)-$H2135^(Y$2+1))/(ε_c1cd^(Y$2+1)))</f>
        <v/>
      </c>
      <c r="Z2135">
        <f>(INDIRECT("a_"&amp;Z$2)/(Z$2+2))*(($C2135^(Z$2+2)-$H2135^(Z$2+2))/(ε_c1cd^(Z$2+2)))</f>
        <v/>
      </c>
      <c r="AA2135">
        <f>(INDIRECT("a_"&amp;AA$2)/(AA$2+2))*(($C2135^(AA$2+2)-$H2135^(AA$2+2))/(ε_c1cd^(AA$2+2)))</f>
        <v/>
      </c>
      <c r="AB2135">
        <f>(INDIRECT("a_"&amp;AB$2)/(AB$2+2))*(($C2135^(AB$2+2)-$H2135^(AB$2+2))/(ε_c1cd^(AB$2+2)))</f>
        <v/>
      </c>
      <c r="AC2135">
        <f>(INDIRECT("a_"&amp;AC$2)/(AC$2+2))*(($C2135^(AC$2+2)-$H2135^(AC$2+2))/(ε_c1cd^(AC$2+2)))</f>
        <v/>
      </c>
      <c r="AD2135">
        <f>(INDIRECT("a_"&amp;AD$2)/(AD$2+2))*(($C2135^(AD$2+2)-$H2135^(AD$2+2))/(ε_c1cd^(AD$2+2)))</f>
        <v/>
      </c>
      <c r="AE2135" s="111">
        <f>(b*f_cd/L2135)*SUM(U2135:Y2135)+SUM(Q2135:R2135)</f>
        <v/>
      </c>
      <c r="AF2135" s="112">
        <f>AE2135*(K2135-y+e)</f>
        <v/>
      </c>
      <c r="AG2135" s="113">
        <f>(b*f_cd/(L2135^2))*SUM(Z2135:AD2135)+SUM(S2135:T2135)-AF2135</f>
        <v/>
      </c>
      <c r="AH2135" s="114">
        <f>AG2135&lt;0</f>
        <v/>
      </c>
      <c r="AI2135" s="115">
        <f>IF(A2135=1,FALSE,(AND(AQ2135,AH2135,NOT(AI2134))))</f>
        <v/>
      </c>
      <c r="AJ2135" s="116">
        <f>(b*f_cd/L2135)*(a_1/2*J2135^2+a_2/3*J2135^3+a_3/4*J2135^4+a_4/5*J2135^5+a_5/6*J2135^6)+SUM(Q2135:R2135)</f>
        <v/>
      </c>
      <c r="AK2135">
        <f>AJ2135*(K2135-y+e)</f>
        <v/>
      </c>
      <c r="AL2135" s="118">
        <f>(b*f_cd/(L2135^2))*(a_1/3*J2135^3+a_2/4*J2135^4+a_3/5*J2135^5+a_4/6*J2135^6+a_5/7*J2135^7)+SUM(S2135:T2135)-AK2135</f>
        <v/>
      </c>
      <c r="AM2135" s="114">
        <f>AL2135&gt;0</f>
        <v/>
      </c>
      <c r="AN2135" s="115">
        <f>IF(A2135=1,FALSE,(AND(AQ2135,AM2135,NOT(AN2134))))</f>
        <v/>
      </c>
      <c r="AO2135">
        <f>IF(D2135=1,AND(AH2135,NOT(AI2135)),AND(AM2135,NOT(AN2135)))</f>
        <v/>
      </c>
      <c r="AP2135" s="119">
        <f>IF(D2135=1,AI2135,AN2135)</f>
        <v/>
      </c>
      <c r="AQ2135" s="125">
        <f>ABS(E2135)&lt;$AQ$2</f>
        <v/>
      </c>
      <c r="AS2135">
        <f>IF(AP2135,MAX(AS$3:AS2133)+1,"")</f>
        <v/>
      </c>
    </row>
    <row r="2136">
      <c r="A2136" t="n">
        <v>2046</v>
      </c>
      <c r="B2136" s="131">
        <f>IF(A2136=1,0,IF(AP2136,0.1*ε_cu1cd,0))</f>
        <v/>
      </c>
      <c r="C2136" s="131">
        <f>IF(A2136=1,0.1*ε_cu1cd,C2135+B2135)</f>
        <v/>
      </c>
      <c r="D2136" s="113">
        <f>IF('Нормальний переріз'!$D$68&gt;0,1,2)</f>
        <v/>
      </c>
      <c r="E2136" s="144">
        <f>IF(D2136=1,F2136,G2136)</f>
        <v/>
      </c>
      <c r="F2136" s="124">
        <f>IF(AI2135,0.11*ε_cu1cd,IF(AH2135,F2135*0.01,F2135))</f>
        <v/>
      </c>
      <c r="G2136" s="124">
        <f>IF(AP2135,-0.1*ε_cu1cd,IF(AM2135,G2135*0.01,G2135))</f>
        <v/>
      </c>
      <c r="H2136" s="113">
        <f>IF(A2136=1,E2136,IF(AO2135,H2135-E2135+E2136,IF(AP2135,0.8*H2135,H2135+E2136)))</f>
        <v/>
      </c>
      <c r="I2136" s="169">
        <f>(C2136-H2136)/h</f>
        <v/>
      </c>
      <c r="J2136">
        <f>C2136/(ε_c1cd)</f>
        <v/>
      </c>
      <c r="K2136">
        <f>C2136/I2136</f>
        <v/>
      </c>
      <c r="L2136" s="131">
        <f>I2136/(ε_c1cd)</f>
        <v/>
      </c>
      <c r="M2136">
        <f>I2136*(K2136-Z_s1)</f>
        <v/>
      </c>
      <c r="N2136">
        <f>I2136*(K2136-Z_s2)</f>
        <v/>
      </c>
      <c r="O2136">
        <f>E_s*M2136</f>
        <v/>
      </c>
      <c r="P2136">
        <f>E_s*N2136</f>
        <v/>
      </c>
      <c r="Q2136">
        <f>O2136*A_s1</f>
        <v/>
      </c>
      <c r="R2136">
        <f>P2136*A_s2</f>
        <v/>
      </c>
      <c r="S2136">
        <f>Q2136*($K2136-Z_s1)</f>
        <v/>
      </c>
      <c r="T2136">
        <f>R2136*($K2136-Z_s2)</f>
        <v/>
      </c>
      <c r="U2136">
        <f>(INDIRECT("a_"&amp;U$2)/(U$2+1))*(($C2136^(U$2+1)-$H2136^(U$2+1))/(ε_c1cd^(U$2+1)))</f>
        <v/>
      </c>
      <c r="V2136">
        <f>(INDIRECT("a_"&amp;V$2)/(V$2+1))*(($C2136^(V$2+1)-$H2136^(V$2+1))/(ε_c1cd^(V$2+1)))</f>
        <v/>
      </c>
      <c r="W2136">
        <f>(INDIRECT("a_"&amp;W$2)/(W$2+1))*(($C2136^(W$2+1)-$H2136^(W$2+1))/(ε_c1cd^(W$2+1)))</f>
        <v/>
      </c>
      <c r="X2136">
        <f>(INDIRECT("a_"&amp;X$2)/(X$2+1))*(($C2136^(X$2+1)-$H2136^(X$2+1))/(ε_c1cd^(X$2+1)))</f>
        <v/>
      </c>
      <c r="Y2136">
        <f>(INDIRECT("a_"&amp;Y$2)/(Y$2+1))*(($C2136^(Y$2+1)-$H2136^(Y$2+1))/(ε_c1cd^(Y$2+1)))</f>
        <v/>
      </c>
      <c r="Z2136">
        <f>(INDIRECT("a_"&amp;Z$2)/(Z$2+2))*(($C2136^(Z$2+2)-$H2136^(Z$2+2))/(ε_c1cd^(Z$2+2)))</f>
        <v/>
      </c>
      <c r="AA2136">
        <f>(INDIRECT("a_"&amp;AA$2)/(AA$2+2))*(($C2136^(AA$2+2)-$H2136^(AA$2+2))/(ε_c1cd^(AA$2+2)))</f>
        <v/>
      </c>
      <c r="AB2136">
        <f>(INDIRECT("a_"&amp;AB$2)/(AB$2+2))*(($C2136^(AB$2+2)-$H2136^(AB$2+2))/(ε_c1cd^(AB$2+2)))</f>
        <v/>
      </c>
      <c r="AC2136">
        <f>(INDIRECT("a_"&amp;AC$2)/(AC$2+2))*(($C2136^(AC$2+2)-$H2136^(AC$2+2))/(ε_c1cd^(AC$2+2)))</f>
        <v/>
      </c>
      <c r="AD2136">
        <f>(INDIRECT("a_"&amp;AD$2)/(AD$2+2))*(($C2136^(AD$2+2)-$H2136^(AD$2+2))/(ε_c1cd^(AD$2+2)))</f>
        <v/>
      </c>
      <c r="AE2136" s="111">
        <f>(b*f_cd/L2136)*SUM(U2136:Y2136)+SUM(Q2136:R2136)</f>
        <v/>
      </c>
      <c r="AF2136" s="112">
        <f>AE2136*(K2136-y+e)</f>
        <v/>
      </c>
      <c r="AG2136" s="113">
        <f>(b*f_cd/(L2136^2))*SUM(Z2136:AD2136)+SUM(S2136:T2136)-AF2136</f>
        <v/>
      </c>
      <c r="AH2136" s="114">
        <f>AG2136&lt;0</f>
        <v/>
      </c>
      <c r="AI2136" s="115">
        <f>IF(A2136=1,FALSE,(AND(AQ2136,AH2136,NOT(AI2135))))</f>
        <v/>
      </c>
      <c r="AJ2136" s="116">
        <f>(b*f_cd/L2136)*(a_1/2*J2136^2+a_2/3*J2136^3+a_3/4*J2136^4+a_4/5*J2136^5+a_5/6*J2136^6)+SUM(Q2136:R2136)</f>
        <v/>
      </c>
      <c r="AK2136">
        <f>AJ2136*(K2136-y+e)</f>
        <v/>
      </c>
      <c r="AL2136" s="118">
        <f>(b*f_cd/(L2136^2))*(a_1/3*J2136^3+a_2/4*J2136^4+a_3/5*J2136^5+a_4/6*J2136^6+a_5/7*J2136^7)+SUM(S2136:T2136)-AK2136</f>
        <v/>
      </c>
      <c r="AM2136" s="114">
        <f>AL2136&gt;0</f>
        <v/>
      </c>
      <c r="AN2136" s="115">
        <f>IF(A2136=1,FALSE,(AND(AQ2136,AM2136,NOT(AN2135))))</f>
        <v/>
      </c>
      <c r="AO2136">
        <f>IF(D2136=1,AND(AH2136,NOT(AI2136)),AND(AM2136,NOT(AN2136)))</f>
        <v/>
      </c>
      <c r="AP2136" s="119">
        <f>IF(D2136=1,AI2136,AN2136)</f>
        <v/>
      </c>
      <c r="AQ2136" s="125">
        <f>ABS(E2136)&lt;$AQ$2</f>
        <v/>
      </c>
      <c r="AS2136">
        <f>IF(AP2136,MAX(AS$3:AS2134)+1,"")</f>
        <v/>
      </c>
    </row>
    <row r="2137">
      <c r="A2137" t="n">
        <v>2047</v>
      </c>
      <c r="B2137" s="131">
        <f>IF(A2137=1,0,IF(AP2137,0.1*ε_cu1cd,0))</f>
        <v/>
      </c>
      <c r="C2137" s="131">
        <f>IF(A2137=1,0.1*ε_cu1cd,C2136+B2136)</f>
        <v/>
      </c>
      <c r="D2137" s="113">
        <f>IF('Нормальний переріз'!$D$68&gt;0,1,2)</f>
        <v/>
      </c>
      <c r="E2137" s="144">
        <f>IF(D2137=1,F2137,G2137)</f>
        <v/>
      </c>
      <c r="F2137" s="124">
        <f>IF(AI2136,0.11*ε_cu1cd,IF(AH2136,F2136*0.01,F2136))</f>
        <v/>
      </c>
      <c r="G2137" s="124">
        <f>IF(AP2136,-0.1*ε_cu1cd,IF(AM2136,G2136*0.01,G2136))</f>
        <v/>
      </c>
      <c r="H2137" s="113">
        <f>IF(A2137=1,E2137,IF(AO2136,H2136-E2136+E2137,IF(AP2136,0.8*H2136,H2136+E2137)))</f>
        <v/>
      </c>
      <c r="I2137" s="169">
        <f>(C2137-H2137)/h</f>
        <v/>
      </c>
      <c r="J2137">
        <f>C2137/(ε_c1cd)</f>
        <v/>
      </c>
      <c r="K2137">
        <f>C2137/I2137</f>
        <v/>
      </c>
      <c r="L2137" s="131">
        <f>I2137/(ε_c1cd)</f>
        <v/>
      </c>
      <c r="M2137">
        <f>I2137*(K2137-Z_s1)</f>
        <v/>
      </c>
      <c r="N2137">
        <f>I2137*(K2137-Z_s2)</f>
        <v/>
      </c>
      <c r="O2137">
        <f>E_s*M2137</f>
        <v/>
      </c>
      <c r="P2137">
        <f>E_s*N2137</f>
        <v/>
      </c>
      <c r="Q2137">
        <f>O2137*A_s1</f>
        <v/>
      </c>
      <c r="R2137">
        <f>P2137*A_s2</f>
        <v/>
      </c>
      <c r="S2137">
        <f>Q2137*($K2137-Z_s1)</f>
        <v/>
      </c>
      <c r="T2137">
        <f>R2137*($K2137-Z_s2)</f>
        <v/>
      </c>
      <c r="U2137">
        <f>(INDIRECT("a_"&amp;U$2)/(U$2+1))*(($C2137^(U$2+1)-$H2137^(U$2+1))/(ε_c1cd^(U$2+1)))</f>
        <v/>
      </c>
      <c r="V2137">
        <f>(INDIRECT("a_"&amp;V$2)/(V$2+1))*(($C2137^(V$2+1)-$H2137^(V$2+1))/(ε_c1cd^(V$2+1)))</f>
        <v/>
      </c>
      <c r="W2137">
        <f>(INDIRECT("a_"&amp;W$2)/(W$2+1))*(($C2137^(W$2+1)-$H2137^(W$2+1))/(ε_c1cd^(W$2+1)))</f>
        <v/>
      </c>
      <c r="X2137">
        <f>(INDIRECT("a_"&amp;X$2)/(X$2+1))*(($C2137^(X$2+1)-$H2137^(X$2+1))/(ε_c1cd^(X$2+1)))</f>
        <v/>
      </c>
      <c r="Y2137">
        <f>(INDIRECT("a_"&amp;Y$2)/(Y$2+1))*(($C2137^(Y$2+1)-$H2137^(Y$2+1))/(ε_c1cd^(Y$2+1)))</f>
        <v/>
      </c>
      <c r="Z2137">
        <f>(INDIRECT("a_"&amp;Z$2)/(Z$2+2))*(($C2137^(Z$2+2)-$H2137^(Z$2+2))/(ε_c1cd^(Z$2+2)))</f>
        <v/>
      </c>
      <c r="AA2137">
        <f>(INDIRECT("a_"&amp;AA$2)/(AA$2+2))*(($C2137^(AA$2+2)-$H2137^(AA$2+2))/(ε_c1cd^(AA$2+2)))</f>
        <v/>
      </c>
      <c r="AB2137">
        <f>(INDIRECT("a_"&amp;AB$2)/(AB$2+2))*(($C2137^(AB$2+2)-$H2137^(AB$2+2))/(ε_c1cd^(AB$2+2)))</f>
        <v/>
      </c>
      <c r="AC2137">
        <f>(INDIRECT("a_"&amp;AC$2)/(AC$2+2))*(($C2137^(AC$2+2)-$H2137^(AC$2+2))/(ε_c1cd^(AC$2+2)))</f>
        <v/>
      </c>
      <c r="AD2137">
        <f>(INDIRECT("a_"&amp;AD$2)/(AD$2+2))*(($C2137^(AD$2+2)-$H2137^(AD$2+2))/(ε_c1cd^(AD$2+2)))</f>
        <v/>
      </c>
      <c r="AE2137" s="111">
        <f>(b*f_cd/L2137)*SUM(U2137:Y2137)+SUM(Q2137:R2137)</f>
        <v/>
      </c>
      <c r="AF2137" s="112">
        <f>AE2137*(K2137-y+e)</f>
        <v/>
      </c>
      <c r="AG2137" s="113">
        <f>(b*f_cd/(L2137^2))*SUM(Z2137:AD2137)+SUM(S2137:T2137)-AF2137</f>
        <v/>
      </c>
      <c r="AH2137" s="114">
        <f>AG2137&lt;0</f>
        <v/>
      </c>
      <c r="AI2137" s="115">
        <f>IF(A2137=1,FALSE,(AND(AQ2137,AH2137,NOT(AI2136))))</f>
        <v/>
      </c>
      <c r="AJ2137" s="116">
        <f>(b*f_cd/L2137)*(a_1/2*J2137^2+a_2/3*J2137^3+a_3/4*J2137^4+a_4/5*J2137^5+a_5/6*J2137^6)+SUM(Q2137:R2137)</f>
        <v/>
      </c>
      <c r="AK2137">
        <f>AJ2137*(K2137-y+e)</f>
        <v/>
      </c>
      <c r="AL2137" s="118">
        <f>(b*f_cd/(L2137^2))*(a_1/3*J2137^3+a_2/4*J2137^4+a_3/5*J2137^5+a_4/6*J2137^6+a_5/7*J2137^7)+SUM(S2137:T2137)-AK2137</f>
        <v/>
      </c>
      <c r="AM2137" s="114">
        <f>AL2137&gt;0</f>
        <v/>
      </c>
      <c r="AN2137" s="115">
        <f>IF(A2137=1,FALSE,(AND(AQ2137,AM2137,NOT(AN2136))))</f>
        <v/>
      </c>
      <c r="AO2137">
        <f>IF(D2137=1,AND(AH2137,NOT(AI2137)),AND(AM2137,NOT(AN2137)))</f>
        <v/>
      </c>
      <c r="AP2137" s="119">
        <f>IF(D2137=1,AI2137,AN2137)</f>
        <v/>
      </c>
      <c r="AQ2137" s="125">
        <f>ABS(E2137)&lt;$AQ$2</f>
        <v/>
      </c>
      <c r="AS2137">
        <f>IF(AP2137,MAX(AS$3:AS2135)+1,"")</f>
        <v/>
      </c>
    </row>
    <row r="2138">
      <c r="A2138" t="n">
        <v>2048</v>
      </c>
      <c r="B2138" s="131">
        <f>IF(A2138=1,0,IF(AP2138,0.1*ε_cu1cd,0))</f>
        <v/>
      </c>
      <c r="C2138" s="131">
        <f>IF(A2138=1,0.1*ε_cu1cd,C2137+B2137)</f>
        <v/>
      </c>
      <c r="D2138" s="113">
        <f>IF('Нормальний переріз'!$D$68&gt;0,1,2)</f>
        <v/>
      </c>
      <c r="E2138" s="144">
        <f>IF(D2138=1,F2138,G2138)</f>
        <v/>
      </c>
      <c r="F2138" s="124">
        <f>IF(AI2137,0.11*ε_cu1cd,IF(AH2137,F2137*0.01,F2137))</f>
        <v/>
      </c>
      <c r="G2138" s="124">
        <f>IF(AP2137,-0.1*ε_cu1cd,IF(AM2137,G2137*0.01,G2137))</f>
        <v/>
      </c>
      <c r="H2138" s="113">
        <f>IF(A2138=1,E2138,IF(AO2137,H2137-E2137+E2138,IF(AP2137,0.8*H2137,H2137+E2138)))</f>
        <v/>
      </c>
      <c r="I2138" s="169">
        <f>(C2138-H2138)/h</f>
        <v/>
      </c>
      <c r="J2138">
        <f>C2138/(ε_c1cd)</f>
        <v/>
      </c>
      <c r="K2138">
        <f>C2138/I2138</f>
        <v/>
      </c>
      <c r="L2138" s="131">
        <f>I2138/(ε_c1cd)</f>
        <v/>
      </c>
      <c r="M2138">
        <f>I2138*(K2138-Z_s1)</f>
        <v/>
      </c>
      <c r="N2138">
        <f>I2138*(K2138-Z_s2)</f>
        <v/>
      </c>
      <c r="O2138">
        <f>E_s*M2138</f>
        <v/>
      </c>
      <c r="P2138">
        <f>E_s*N2138</f>
        <v/>
      </c>
      <c r="Q2138">
        <f>O2138*A_s1</f>
        <v/>
      </c>
      <c r="R2138">
        <f>P2138*A_s2</f>
        <v/>
      </c>
      <c r="S2138">
        <f>Q2138*($K2138-Z_s1)</f>
        <v/>
      </c>
      <c r="T2138">
        <f>R2138*($K2138-Z_s2)</f>
        <v/>
      </c>
      <c r="U2138">
        <f>(INDIRECT("a_"&amp;U$2)/(U$2+1))*(($C2138^(U$2+1)-$H2138^(U$2+1))/(ε_c1cd^(U$2+1)))</f>
        <v/>
      </c>
      <c r="V2138">
        <f>(INDIRECT("a_"&amp;V$2)/(V$2+1))*(($C2138^(V$2+1)-$H2138^(V$2+1))/(ε_c1cd^(V$2+1)))</f>
        <v/>
      </c>
      <c r="W2138">
        <f>(INDIRECT("a_"&amp;W$2)/(W$2+1))*(($C2138^(W$2+1)-$H2138^(W$2+1))/(ε_c1cd^(W$2+1)))</f>
        <v/>
      </c>
      <c r="X2138">
        <f>(INDIRECT("a_"&amp;X$2)/(X$2+1))*(($C2138^(X$2+1)-$H2138^(X$2+1))/(ε_c1cd^(X$2+1)))</f>
        <v/>
      </c>
      <c r="Y2138">
        <f>(INDIRECT("a_"&amp;Y$2)/(Y$2+1))*(($C2138^(Y$2+1)-$H2138^(Y$2+1))/(ε_c1cd^(Y$2+1)))</f>
        <v/>
      </c>
      <c r="Z2138">
        <f>(INDIRECT("a_"&amp;Z$2)/(Z$2+2))*(($C2138^(Z$2+2)-$H2138^(Z$2+2))/(ε_c1cd^(Z$2+2)))</f>
        <v/>
      </c>
      <c r="AA2138">
        <f>(INDIRECT("a_"&amp;AA$2)/(AA$2+2))*(($C2138^(AA$2+2)-$H2138^(AA$2+2))/(ε_c1cd^(AA$2+2)))</f>
        <v/>
      </c>
      <c r="AB2138">
        <f>(INDIRECT("a_"&amp;AB$2)/(AB$2+2))*(($C2138^(AB$2+2)-$H2138^(AB$2+2))/(ε_c1cd^(AB$2+2)))</f>
        <v/>
      </c>
      <c r="AC2138">
        <f>(INDIRECT("a_"&amp;AC$2)/(AC$2+2))*(($C2138^(AC$2+2)-$H2138^(AC$2+2))/(ε_c1cd^(AC$2+2)))</f>
        <v/>
      </c>
      <c r="AD2138">
        <f>(INDIRECT("a_"&amp;AD$2)/(AD$2+2))*(($C2138^(AD$2+2)-$H2138^(AD$2+2))/(ε_c1cd^(AD$2+2)))</f>
        <v/>
      </c>
      <c r="AE2138" s="111">
        <f>(b*f_cd/L2138)*SUM(U2138:Y2138)+SUM(Q2138:R2138)</f>
        <v/>
      </c>
      <c r="AF2138" s="112">
        <f>AE2138*(K2138-y+e)</f>
        <v/>
      </c>
      <c r="AG2138" s="113">
        <f>(b*f_cd/(L2138^2))*SUM(Z2138:AD2138)+SUM(S2138:T2138)-AF2138</f>
        <v/>
      </c>
      <c r="AH2138" s="114">
        <f>AG2138&lt;0</f>
        <v/>
      </c>
      <c r="AI2138" s="115">
        <f>IF(A2138=1,FALSE,(AND(AQ2138,AH2138,NOT(AI2137))))</f>
        <v/>
      </c>
      <c r="AJ2138" s="116">
        <f>(b*f_cd/L2138)*(a_1/2*J2138^2+a_2/3*J2138^3+a_3/4*J2138^4+a_4/5*J2138^5+a_5/6*J2138^6)+SUM(Q2138:R2138)</f>
        <v/>
      </c>
      <c r="AK2138">
        <f>AJ2138*(K2138-y+e)</f>
        <v/>
      </c>
      <c r="AL2138" s="118">
        <f>(b*f_cd/(L2138^2))*(a_1/3*J2138^3+a_2/4*J2138^4+a_3/5*J2138^5+a_4/6*J2138^6+a_5/7*J2138^7)+SUM(S2138:T2138)-AK2138</f>
        <v/>
      </c>
      <c r="AM2138" s="114">
        <f>AL2138&gt;0</f>
        <v/>
      </c>
      <c r="AN2138" s="115">
        <f>IF(A2138=1,FALSE,(AND(AQ2138,AM2138,NOT(AN2137))))</f>
        <v/>
      </c>
      <c r="AO2138">
        <f>IF(D2138=1,AND(AH2138,NOT(AI2138)),AND(AM2138,NOT(AN2138)))</f>
        <v/>
      </c>
      <c r="AP2138" s="119">
        <f>IF(D2138=1,AI2138,AN2138)</f>
        <v/>
      </c>
      <c r="AQ2138" s="125">
        <f>ABS(E2138)&lt;$AQ$2</f>
        <v/>
      </c>
      <c r="AS2138">
        <f>IF(AP2138,MAX(AS$3:AS2136)+1,"")</f>
        <v/>
      </c>
    </row>
    <row r="2139">
      <c r="A2139" t="n">
        <v>2049</v>
      </c>
      <c r="B2139" s="131">
        <f>IF(A2139=1,0,IF(AP2139,0.1*ε_cu1cd,0))</f>
        <v/>
      </c>
      <c r="C2139" s="131">
        <f>IF(A2139=1,0.1*ε_cu1cd,C2138+B2138)</f>
        <v/>
      </c>
      <c r="D2139" s="113">
        <f>IF('Нормальний переріз'!$D$68&gt;0,1,2)</f>
        <v/>
      </c>
      <c r="E2139" s="144">
        <f>IF(D2139=1,F2139,G2139)</f>
        <v/>
      </c>
      <c r="F2139" s="124">
        <f>IF(AI2138,0.11*ε_cu1cd,IF(AH2138,F2138*0.01,F2138))</f>
        <v/>
      </c>
      <c r="G2139" s="124">
        <f>IF(AP2138,-0.1*ε_cu1cd,IF(AM2138,G2138*0.01,G2138))</f>
        <v/>
      </c>
      <c r="H2139" s="113">
        <f>IF(A2139=1,E2139,IF(AO2138,H2138-E2138+E2139,IF(AP2138,0.8*H2138,H2138+E2139)))</f>
        <v/>
      </c>
      <c r="I2139" s="169">
        <f>(C2139-H2139)/h</f>
        <v/>
      </c>
      <c r="J2139">
        <f>C2139/(ε_c1cd)</f>
        <v/>
      </c>
      <c r="K2139">
        <f>C2139/I2139</f>
        <v/>
      </c>
      <c r="L2139" s="131">
        <f>I2139/(ε_c1cd)</f>
        <v/>
      </c>
      <c r="M2139">
        <f>I2139*(K2139-Z_s1)</f>
        <v/>
      </c>
      <c r="N2139">
        <f>I2139*(K2139-Z_s2)</f>
        <v/>
      </c>
      <c r="O2139">
        <f>E_s*M2139</f>
        <v/>
      </c>
      <c r="P2139">
        <f>E_s*N2139</f>
        <v/>
      </c>
      <c r="Q2139">
        <f>O2139*A_s1</f>
        <v/>
      </c>
      <c r="R2139">
        <f>P2139*A_s2</f>
        <v/>
      </c>
      <c r="S2139">
        <f>Q2139*($K2139-Z_s1)</f>
        <v/>
      </c>
      <c r="T2139">
        <f>R2139*($K2139-Z_s2)</f>
        <v/>
      </c>
      <c r="U2139">
        <f>(INDIRECT("a_"&amp;U$2)/(U$2+1))*(($C2139^(U$2+1)-$H2139^(U$2+1))/(ε_c1cd^(U$2+1)))</f>
        <v/>
      </c>
      <c r="V2139">
        <f>(INDIRECT("a_"&amp;V$2)/(V$2+1))*(($C2139^(V$2+1)-$H2139^(V$2+1))/(ε_c1cd^(V$2+1)))</f>
        <v/>
      </c>
      <c r="W2139">
        <f>(INDIRECT("a_"&amp;W$2)/(W$2+1))*(($C2139^(W$2+1)-$H2139^(W$2+1))/(ε_c1cd^(W$2+1)))</f>
        <v/>
      </c>
      <c r="X2139">
        <f>(INDIRECT("a_"&amp;X$2)/(X$2+1))*(($C2139^(X$2+1)-$H2139^(X$2+1))/(ε_c1cd^(X$2+1)))</f>
        <v/>
      </c>
      <c r="Y2139">
        <f>(INDIRECT("a_"&amp;Y$2)/(Y$2+1))*(($C2139^(Y$2+1)-$H2139^(Y$2+1))/(ε_c1cd^(Y$2+1)))</f>
        <v/>
      </c>
      <c r="Z2139">
        <f>(INDIRECT("a_"&amp;Z$2)/(Z$2+2))*(($C2139^(Z$2+2)-$H2139^(Z$2+2))/(ε_c1cd^(Z$2+2)))</f>
        <v/>
      </c>
      <c r="AA2139">
        <f>(INDIRECT("a_"&amp;AA$2)/(AA$2+2))*(($C2139^(AA$2+2)-$H2139^(AA$2+2))/(ε_c1cd^(AA$2+2)))</f>
        <v/>
      </c>
      <c r="AB2139">
        <f>(INDIRECT("a_"&amp;AB$2)/(AB$2+2))*(($C2139^(AB$2+2)-$H2139^(AB$2+2))/(ε_c1cd^(AB$2+2)))</f>
        <v/>
      </c>
      <c r="AC2139">
        <f>(INDIRECT("a_"&amp;AC$2)/(AC$2+2))*(($C2139^(AC$2+2)-$H2139^(AC$2+2))/(ε_c1cd^(AC$2+2)))</f>
        <v/>
      </c>
      <c r="AD2139">
        <f>(INDIRECT("a_"&amp;AD$2)/(AD$2+2))*(($C2139^(AD$2+2)-$H2139^(AD$2+2))/(ε_c1cd^(AD$2+2)))</f>
        <v/>
      </c>
      <c r="AE2139" s="111">
        <f>(b*f_cd/L2139)*SUM(U2139:Y2139)+SUM(Q2139:R2139)</f>
        <v/>
      </c>
      <c r="AF2139" s="112">
        <f>AE2139*(K2139-y+e)</f>
        <v/>
      </c>
      <c r="AG2139" s="113">
        <f>(b*f_cd/(L2139^2))*SUM(Z2139:AD2139)+SUM(S2139:T2139)-AF2139</f>
        <v/>
      </c>
      <c r="AH2139" s="114">
        <f>AG2139&lt;0</f>
        <v/>
      </c>
      <c r="AI2139" s="115">
        <f>IF(A2139=1,FALSE,(AND(AQ2139,AH2139,NOT(AI2138))))</f>
        <v/>
      </c>
      <c r="AJ2139" s="116">
        <f>(b*f_cd/L2139)*(a_1/2*J2139^2+a_2/3*J2139^3+a_3/4*J2139^4+a_4/5*J2139^5+a_5/6*J2139^6)+SUM(Q2139:R2139)</f>
        <v/>
      </c>
      <c r="AK2139">
        <f>AJ2139*(K2139-y+e)</f>
        <v/>
      </c>
      <c r="AL2139" s="118">
        <f>(b*f_cd/(L2139^2))*(a_1/3*J2139^3+a_2/4*J2139^4+a_3/5*J2139^5+a_4/6*J2139^6+a_5/7*J2139^7)+SUM(S2139:T2139)-AK2139</f>
        <v/>
      </c>
      <c r="AM2139" s="114">
        <f>AL2139&gt;0</f>
        <v/>
      </c>
      <c r="AN2139" s="115">
        <f>IF(A2139=1,FALSE,(AND(AQ2139,AM2139,NOT(AN2138))))</f>
        <v/>
      </c>
      <c r="AO2139">
        <f>IF(D2139=1,AND(AH2139,NOT(AI2139)),AND(AM2139,NOT(AN2139)))</f>
        <v/>
      </c>
      <c r="AP2139" s="119">
        <f>IF(D2139=1,AI2139,AN2139)</f>
        <v/>
      </c>
      <c r="AQ2139" s="125">
        <f>ABS(E2139)&lt;$AQ$2</f>
        <v/>
      </c>
      <c r="AS2139">
        <f>IF(AP2139,MAX(AS$3:AS2137)+1,"")</f>
        <v/>
      </c>
    </row>
    <row r="2140">
      <c r="A2140" t="n">
        <v>2050</v>
      </c>
      <c r="B2140" s="131">
        <f>IF(A2140=1,0,IF(AP2140,0.1*ε_cu1cd,0))</f>
        <v/>
      </c>
      <c r="C2140" s="131">
        <f>IF(A2140=1,0.1*ε_cu1cd,C2139+B2139)</f>
        <v/>
      </c>
      <c r="D2140" s="113">
        <f>IF('Нормальний переріз'!$D$68&gt;0,1,2)</f>
        <v/>
      </c>
      <c r="E2140" s="144">
        <f>IF(D2140=1,F2140,G2140)</f>
        <v/>
      </c>
      <c r="F2140" s="124">
        <f>IF(AI2139,0.11*ε_cu1cd,IF(AH2139,F2139*0.01,F2139))</f>
        <v/>
      </c>
      <c r="G2140" s="124">
        <f>IF(AP2139,-0.1*ε_cu1cd,IF(AM2139,G2139*0.01,G2139))</f>
        <v/>
      </c>
      <c r="H2140" s="113">
        <f>IF(A2140=1,E2140,IF(AO2139,H2139-E2139+E2140,IF(AP2139,0.8*H2139,H2139+E2140)))</f>
        <v/>
      </c>
      <c r="I2140" s="169">
        <f>(C2140-H2140)/h</f>
        <v/>
      </c>
      <c r="J2140">
        <f>C2140/(ε_c1cd)</f>
        <v/>
      </c>
      <c r="K2140">
        <f>C2140/I2140</f>
        <v/>
      </c>
      <c r="L2140" s="131">
        <f>I2140/(ε_c1cd)</f>
        <v/>
      </c>
      <c r="M2140">
        <f>I2140*(K2140-Z_s1)</f>
        <v/>
      </c>
      <c r="N2140">
        <f>I2140*(K2140-Z_s2)</f>
        <v/>
      </c>
      <c r="O2140">
        <f>E_s*M2140</f>
        <v/>
      </c>
      <c r="P2140">
        <f>E_s*N2140</f>
        <v/>
      </c>
      <c r="Q2140">
        <f>O2140*A_s1</f>
        <v/>
      </c>
      <c r="R2140">
        <f>P2140*A_s2</f>
        <v/>
      </c>
      <c r="S2140">
        <f>Q2140*($K2140-Z_s1)</f>
        <v/>
      </c>
      <c r="T2140">
        <f>R2140*($K2140-Z_s2)</f>
        <v/>
      </c>
      <c r="U2140">
        <f>(INDIRECT("a_"&amp;U$2)/(U$2+1))*(($C2140^(U$2+1)-$H2140^(U$2+1))/(ε_c1cd^(U$2+1)))</f>
        <v/>
      </c>
      <c r="V2140">
        <f>(INDIRECT("a_"&amp;V$2)/(V$2+1))*(($C2140^(V$2+1)-$H2140^(V$2+1))/(ε_c1cd^(V$2+1)))</f>
        <v/>
      </c>
      <c r="W2140">
        <f>(INDIRECT("a_"&amp;W$2)/(W$2+1))*(($C2140^(W$2+1)-$H2140^(W$2+1))/(ε_c1cd^(W$2+1)))</f>
        <v/>
      </c>
      <c r="X2140">
        <f>(INDIRECT("a_"&amp;X$2)/(X$2+1))*(($C2140^(X$2+1)-$H2140^(X$2+1))/(ε_c1cd^(X$2+1)))</f>
        <v/>
      </c>
      <c r="Y2140">
        <f>(INDIRECT("a_"&amp;Y$2)/(Y$2+1))*(($C2140^(Y$2+1)-$H2140^(Y$2+1))/(ε_c1cd^(Y$2+1)))</f>
        <v/>
      </c>
      <c r="Z2140">
        <f>(INDIRECT("a_"&amp;Z$2)/(Z$2+2))*(($C2140^(Z$2+2)-$H2140^(Z$2+2))/(ε_c1cd^(Z$2+2)))</f>
        <v/>
      </c>
      <c r="AA2140">
        <f>(INDIRECT("a_"&amp;AA$2)/(AA$2+2))*(($C2140^(AA$2+2)-$H2140^(AA$2+2))/(ε_c1cd^(AA$2+2)))</f>
        <v/>
      </c>
      <c r="AB2140">
        <f>(INDIRECT("a_"&amp;AB$2)/(AB$2+2))*(($C2140^(AB$2+2)-$H2140^(AB$2+2))/(ε_c1cd^(AB$2+2)))</f>
        <v/>
      </c>
      <c r="AC2140">
        <f>(INDIRECT("a_"&amp;AC$2)/(AC$2+2))*(($C2140^(AC$2+2)-$H2140^(AC$2+2))/(ε_c1cd^(AC$2+2)))</f>
        <v/>
      </c>
      <c r="AD2140">
        <f>(INDIRECT("a_"&amp;AD$2)/(AD$2+2))*(($C2140^(AD$2+2)-$H2140^(AD$2+2))/(ε_c1cd^(AD$2+2)))</f>
        <v/>
      </c>
      <c r="AE2140" s="111">
        <f>(b*f_cd/L2140)*SUM(U2140:Y2140)+SUM(Q2140:R2140)</f>
        <v/>
      </c>
      <c r="AF2140" s="112">
        <f>AE2140*(K2140-y+e)</f>
        <v/>
      </c>
      <c r="AG2140" s="113">
        <f>(b*f_cd/(L2140^2))*SUM(Z2140:AD2140)+SUM(S2140:T2140)-AF2140</f>
        <v/>
      </c>
      <c r="AH2140" s="114">
        <f>AG2140&lt;0</f>
        <v/>
      </c>
      <c r="AI2140" s="115">
        <f>IF(A2140=1,FALSE,(AND(AQ2140,AH2140,NOT(AI2139))))</f>
        <v/>
      </c>
      <c r="AJ2140" s="116">
        <f>(b*f_cd/L2140)*(a_1/2*J2140^2+a_2/3*J2140^3+a_3/4*J2140^4+a_4/5*J2140^5+a_5/6*J2140^6)+SUM(Q2140:R2140)</f>
        <v/>
      </c>
      <c r="AK2140">
        <f>AJ2140*(K2140-y+e)</f>
        <v/>
      </c>
      <c r="AL2140" s="118">
        <f>(b*f_cd/(L2140^2))*(a_1/3*J2140^3+a_2/4*J2140^4+a_3/5*J2140^5+a_4/6*J2140^6+a_5/7*J2140^7)+SUM(S2140:T2140)-AK2140</f>
        <v/>
      </c>
      <c r="AM2140" s="114">
        <f>AL2140&gt;0</f>
        <v/>
      </c>
      <c r="AN2140" s="115">
        <f>IF(A2140=1,FALSE,(AND(AQ2140,AM2140,NOT(AN2139))))</f>
        <v/>
      </c>
      <c r="AO2140">
        <f>IF(D2140=1,AND(AH2140,NOT(AI2140)),AND(AM2140,NOT(AN2140)))</f>
        <v/>
      </c>
      <c r="AP2140" s="119">
        <f>IF(D2140=1,AI2140,AN2140)</f>
        <v/>
      </c>
      <c r="AQ2140" s="125">
        <f>ABS(E2140)&lt;$AQ$2</f>
        <v/>
      </c>
      <c r="AS2140">
        <f>IF(AP2140,MAX(AS$3:AS2138)+1,"")</f>
        <v/>
      </c>
    </row>
    <row r="2141">
      <c r="A2141" t="n">
        <v>2051</v>
      </c>
      <c r="B2141" s="131">
        <f>IF(A2141=1,0,IF(AP2141,0.1*ε_cu1cd,0))</f>
        <v/>
      </c>
      <c r="C2141" s="131">
        <f>IF(A2141=1,0.1*ε_cu1cd,C2140+B2140)</f>
        <v/>
      </c>
      <c r="D2141" s="113">
        <f>IF('Нормальний переріз'!$D$68&gt;0,1,2)</f>
        <v/>
      </c>
      <c r="E2141" s="144">
        <f>IF(D2141=1,F2141,G2141)</f>
        <v/>
      </c>
      <c r="F2141" s="124">
        <f>IF(AI2140,0.11*ε_cu1cd,IF(AH2140,F2140*0.01,F2140))</f>
        <v/>
      </c>
      <c r="G2141" s="124">
        <f>IF(AP2140,-0.1*ε_cu1cd,IF(AM2140,G2140*0.01,G2140))</f>
        <v/>
      </c>
      <c r="H2141" s="113">
        <f>IF(A2141=1,E2141,IF(AO2140,H2140-E2140+E2141,IF(AP2140,0.8*H2140,H2140+E2141)))</f>
        <v/>
      </c>
      <c r="I2141" s="169">
        <f>(C2141-H2141)/h</f>
        <v/>
      </c>
      <c r="J2141">
        <f>C2141/(ε_c1cd)</f>
        <v/>
      </c>
      <c r="K2141">
        <f>C2141/I2141</f>
        <v/>
      </c>
      <c r="L2141" s="131">
        <f>I2141/(ε_c1cd)</f>
        <v/>
      </c>
      <c r="M2141">
        <f>I2141*(K2141-Z_s1)</f>
        <v/>
      </c>
      <c r="N2141">
        <f>I2141*(K2141-Z_s2)</f>
        <v/>
      </c>
      <c r="O2141">
        <f>E_s*M2141</f>
        <v/>
      </c>
      <c r="P2141">
        <f>E_s*N2141</f>
        <v/>
      </c>
      <c r="Q2141">
        <f>O2141*A_s1</f>
        <v/>
      </c>
      <c r="R2141">
        <f>P2141*A_s2</f>
        <v/>
      </c>
      <c r="S2141">
        <f>Q2141*($K2141-Z_s1)</f>
        <v/>
      </c>
      <c r="T2141">
        <f>R2141*($K2141-Z_s2)</f>
        <v/>
      </c>
      <c r="U2141">
        <f>(INDIRECT("a_"&amp;U$2)/(U$2+1))*(($C2141^(U$2+1)-$H2141^(U$2+1))/(ε_c1cd^(U$2+1)))</f>
        <v/>
      </c>
      <c r="V2141">
        <f>(INDIRECT("a_"&amp;V$2)/(V$2+1))*(($C2141^(V$2+1)-$H2141^(V$2+1))/(ε_c1cd^(V$2+1)))</f>
        <v/>
      </c>
      <c r="W2141">
        <f>(INDIRECT("a_"&amp;W$2)/(W$2+1))*(($C2141^(W$2+1)-$H2141^(W$2+1))/(ε_c1cd^(W$2+1)))</f>
        <v/>
      </c>
      <c r="X2141">
        <f>(INDIRECT("a_"&amp;X$2)/(X$2+1))*(($C2141^(X$2+1)-$H2141^(X$2+1))/(ε_c1cd^(X$2+1)))</f>
        <v/>
      </c>
      <c r="Y2141">
        <f>(INDIRECT("a_"&amp;Y$2)/(Y$2+1))*(($C2141^(Y$2+1)-$H2141^(Y$2+1))/(ε_c1cd^(Y$2+1)))</f>
        <v/>
      </c>
      <c r="Z2141">
        <f>(INDIRECT("a_"&amp;Z$2)/(Z$2+2))*(($C2141^(Z$2+2)-$H2141^(Z$2+2))/(ε_c1cd^(Z$2+2)))</f>
        <v/>
      </c>
      <c r="AA2141">
        <f>(INDIRECT("a_"&amp;AA$2)/(AA$2+2))*(($C2141^(AA$2+2)-$H2141^(AA$2+2))/(ε_c1cd^(AA$2+2)))</f>
        <v/>
      </c>
      <c r="AB2141">
        <f>(INDIRECT("a_"&amp;AB$2)/(AB$2+2))*(($C2141^(AB$2+2)-$H2141^(AB$2+2))/(ε_c1cd^(AB$2+2)))</f>
        <v/>
      </c>
      <c r="AC2141">
        <f>(INDIRECT("a_"&amp;AC$2)/(AC$2+2))*(($C2141^(AC$2+2)-$H2141^(AC$2+2))/(ε_c1cd^(AC$2+2)))</f>
        <v/>
      </c>
      <c r="AD2141">
        <f>(INDIRECT("a_"&amp;AD$2)/(AD$2+2))*(($C2141^(AD$2+2)-$H2141^(AD$2+2))/(ε_c1cd^(AD$2+2)))</f>
        <v/>
      </c>
      <c r="AE2141" s="111">
        <f>(b*f_cd/L2141)*SUM(U2141:Y2141)+SUM(Q2141:R2141)</f>
        <v/>
      </c>
      <c r="AF2141" s="112">
        <f>AE2141*(K2141-y+e)</f>
        <v/>
      </c>
      <c r="AG2141" s="113">
        <f>(b*f_cd/(L2141^2))*SUM(Z2141:AD2141)+SUM(S2141:T2141)-AF2141</f>
        <v/>
      </c>
      <c r="AH2141" s="114">
        <f>AG2141&lt;0</f>
        <v/>
      </c>
      <c r="AI2141" s="115">
        <f>IF(A2141=1,FALSE,(AND(AQ2141,AH2141,NOT(AI2140))))</f>
        <v/>
      </c>
      <c r="AJ2141" s="116">
        <f>(b*f_cd/L2141)*(a_1/2*J2141^2+a_2/3*J2141^3+a_3/4*J2141^4+a_4/5*J2141^5+a_5/6*J2141^6)+SUM(Q2141:R2141)</f>
        <v/>
      </c>
      <c r="AK2141">
        <f>AJ2141*(K2141-y+e)</f>
        <v/>
      </c>
      <c r="AL2141" s="118">
        <f>(b*f_cd/(L2141^2))*(a_1/3*J2141^3+a_2/4*J2141^4+a_3/5*J2141^5+a_4/6*J2141^6+a_5/7*J2141^7)+SUM(S2141:T2141)-AK2141</f>
        <v/>
      </c>
      <c r="AM2141" s="114">
        <f>AL2141&gt;0</f>
        <v/>
      </c>
      <c r="AN2141" s="115">
        <f>IF(A2141=1,FALSE,(AND(AQ2141,AM2141,NOT(AN2140))))</f>
        <v/>
      </c>
      <c r="AO2141">
        <f>IF(D2141=1,AND(AH2141,NOT(AI2141)),AND(AM2141,NOT(AN2141)))</f>
        <v/>
      </c>
      <c r="AP2141" s="119">
        <f>IF(D2141=1,AI2141,AN2141)</f>
        <v/>
      </c>
      <c r="AQ2141" s="125">
        <f>ABS(E2141)&lt;$AQ$2</f>
        <v/>
      </c>
      <c r="AS2141">
        <f>IF(AP2141,MAX(AS$3:AS2139)+1,"")</f>
        <v/>
      </c>
    </row>
    <row r="2142">
      <c r="A2142" t="n">
        <v>2052</v>
      </c>
      <c r="B2142" s="131">
        <f>IF(A2142=1,0,IF(AP2142,0.1*ε_cu1cd,0))</f>
        <v/>
      </c>
      <c r="C2142" s="131">
        <f>IF(A2142=1,0.1*ε_cu1cd,C2141+B2141)</f>
        <v/>
      </c>
      <c r="D2142" s="113">
        <f>IF('Нормальний переріз'!$D$68&gt;0,1,2)</f>
        <v/>
      </c>
      <c r="E2142" s="144">
        <f>IF(D2142=1,F2142,G2142)</f>
        <v/>
      </c>
      <c r="F2142" s="124">
        <f>IF(AI2141,0.11*ε_cu1cd,IF(AH2141,F2141*0.01,F2141))</f>
        <v/>
      </c>
      <c r="G2142" s="124">
        <f>IF(AP2141,-0.1*ε_cu1cd,IF(AM2141,G2141*0.01,G2141))</f>
        <v/>
      </c>
      <c r="H2142" s="113">
        <f>IF(A2142=1,E2142,IF(AO2141,H2141-E2141+E2142,IF(AP2141,0.8*H2141,H2141+E2142)))</f>
        <v/>
      </c>
      <c r="I2142" s="169">
        <f>(C2142-H2142)/h</f>
        <v/>
      </c>
      <c r="J2142">
        <f>C2142/(ε_c1cd)</f>
        <v/>
      </c>
      <c r="K2142">
        <f>C2142/I2142</f>
        <v/>
      </c>
      <c r="L2142" s="131">
        <f>I2142/(ε_c1cd)</f>
        <v/>
      </c>
      <c r="M2142">
        <f>I2142*(K2142-Z_s1)</f>
        <v/>
      </c>
      <c r="N2142">
        <f>I2142*(K2142-Z_s2)</f>
        <v/>
      </c>
      <c r="O2142">
        <f>E_s*M2142</f>
        <v/>
      </c>
      <c r="P2142">
        <f>E_s*N2142</f>
        <v/>
      </c>
      <c r="Q2142">
        <f>O2142*A_s1</f>
        <v/>
      </c>
      <c r="R2142">
        <f>P2142*A_s2</f>
        <v/>
      </c>
      <c r="S2142">
        <f>Q2142*($K2142-Z_s1)</f>
        <v/>
      </c>
      <c r="T2142">
        <f>R2142*($K2142-Z_s2)</f>
        <v/>
      </c>
      <c r="U2142">
        <f>(INDIRECT("a_"&amp;U$2)/(U$2+1))*(($C2142^(U$2+1)-$H2142^(U$2+1))/(ε_c1cd^(U$2+1)))</f>
        <v/>
      </c>
      <c r="V2142">
        <f>(INDIRECT("a_"&amp;V$2)/(V$2+1))*(($C2142^(V$2+1)-$H2142^(V$2+1))/(ε_c1cd^(V$2+1)))</f>
        <v/>
      </c>
      <c r="W2142">
        <f>(INDIRECT("a_"&amp;W$2)/(W$2+1))*(($C2142^(W$2+1)-$H2142^(W$2+1))/(ε_c1cd^(W$2+1)))</f>
        <v/>
      </c>
      <c r="X2142">
        <f>(INDIRECT("a_"&amp;X$2)/(X$2+1))*(($C2142^(X$2+1)-$H2142^(X$2+1))/(ε_c1cd^(X$2+1)))</f>
        <v/>
      </c>
      <c r="Y2142">
        <f>(INDIRECT("a_"&amp;Y$2)/(Y$2+1))*(($C2142^(Y$2+1)-$H2142^(Y$2+1))/(ε_c1cd^(Y$2+1)))</f>
        <v/>
      </c>
      <c r="Z2142">
        <f>(INDIRECT("a_"&amp;Z$2)/(Z$2+2))*(($C2142^(Z$2+2)-$H2142^(Z$2+2))/(ε_c1cd^(Z$2+2)))</f>
        <v/>
      </c>
      <c r="AA2142">
        <f>(INDIRECT("a_"&amp;AA$2)/(AA$2+2))*(($C2142^(AA$2+2)-$H2142^(AA$2+2))/(ε_c1cd^(AA$2+2)))</f>
        <v/>
      </c>
      <c r="AB2142">
        <f>(INDIRECT("a_"&amp;AB$2)/(AB$2+2))*(($C2142^(AB$2+2)-$H2142^(AB$2+2))/(ε_c1cd^(AB$2+2)))</f>
        <v/>
      </c>
      <c r="AC2142">
        <f>(INDIRECT("a_"&amp;AC$2)/(AC$2+2))*(($C2142^(AC$2+2)-$H2142^(AC$2+2))/(ε_c1cd^(AC$2+2)))</f>
        <v/>
      </c>
      <c r="AD2142">
        <f>(INDIRECT("a_"&amp;AD$2)/(AD$2+2))*(($C2142^(AD$2+2)-$H2142^(AD$2+2))/(ε_c1cd^(AD$2+2)))</f>
        <v/>
      </c>
      <c r="AE2142" s="111">
        <f>(b*f_cd/L2142)*SUM(U2142:Y2142)+SUM(Q2142:R2142)</f>
        <v/>
      </c>
      <c r="AF2142" s="112">
        <f>AE2142*(K2142-y+e)</f>
        <v/>
      </c>
      <c r="AG2142" s="113">
        <f>(b*f_cd/(L2142^2))*SUM(Z2142:AD2142)+SUM(S2142:T2142)-AF2142</f>
        <v/>
      </c>
      <c r="AH2142" s="114">
        <f>AG2142&lt;0</f>
        <v/>
      </c>
      <c r="AI2142" s="115">
        <f>IF(A2142=1,FALSE,(AND(AQ2142,AH2142,NOT(AI2141))))</f>
        <v/>
      </c>
      <c r="AJ2142" s="116">
        <f>(b*f_cd/L2142)*(a_1/2*J2142^2+a_2/3*J2142^3+a_3/4*J2142^4+a_4/5*J2142^5+a_5/6*J2142^6)+SUM(Q2142:R2142)</f>
        <v/>
      </c>
      <c r="AK2142">
        <f>AJ2142*(K2142-y+e)</f>
        <v/>
      </c>
      <c r="AL2142" s="118">
        <f>(b*f_cd/(L2142^2))*(a_1/3*J2142^3+a_2/4*J2142^4+a_3/5*J2142^5+a_4/6*J2142^6+a_5/7*J2142^7)+SUM(S2142:T2142)-AK2142</f>
        <v/>
      </c>
      <c r="AM2142" s="114">
        <f>AL2142&gt;0</f>
        <v/>
      </c>
      <c r="AN2142" s="115">
        <f>IF(A2142=1,FALSE,(AND(AQ2142,AM2142,NOT(AN2141))))</f>
        <v/>
      </c>
      <c r="AO2142">
        <f>IF(D2142=1,AND(AH2142,NOT(AI2142)),AND(AM2142,NOT(AN2142)))</f>
        <v/>
      </c>
      <c r="AP2142" s="119">
        <f>IF(D2142=1,AI2142,AN2142)</f>
        <v/>
      </c>
      <c r="AQ2142" s="125">
        <f>ABS(E2142)&lt;$AQ$2</f>
        <v/>
      </c>
      <c r="AS2142">
        <f>IF(AP2142,MAX(AS$3:AS2140)+1,"")</f>
        <v/>
      </c>
    </row>
    <row r="2143">
      <c r="A2143" t="n">
        <v>2053</v>
      </c>
      <c r="B2143" s="131">
        <f>IF(A2143=1,0,IF(AP2143,0.1*ε_cu1cd,0))</f>
        <v/>
      </c>
      <c r="C2143" s="131">
        <f>IF(A2143=1,0.1*ε_cu1cd,C2142+B2142)</f>
        <v/>
      </c>
      <c r="D2143" s="113">
        <f>IF('Нормальний переріз'!$D$68&gt;0,1,2)</f>
        <v/>
      </c>
      <c r="E2143" s="144">
        <f>IF(D2143=1,F2143,G2143)</f>
        <v/>
      </c>
      <c r="F2143" s="124">
        <f>IF(AI2142,0.11*ε_cu1cd,IF(AH2142,F2142*0.01,F2142))</f>
        <v/>
      </c>
      <c r="G2143" s="124">
        <f>IF(AP2142,-0.1*ε_cu1cd,IF(AM2142,G2142*0.01,G2142))</f>
        <v/>
      </c>
      <c r="H2143" s="113">
        <f>IF(A2143=1,E2143,IF(AO2142,H2142-E2142+E2143,IF(AP2142,0.8*H2142,H2142+E2143)))</f>
        <v/>
      </c>
      <c r="I2143" s="169">
        <f>(C2143-H2143)/h</f>
        <v/>
      </c>
      <c r="J2143">
        <f>C2143/(ε_c1cd)</f>
        <v/>
      </c>
      <c r="K2143">
        <f>C2143/I2143</f>
        <v/>
      </c>
      <c r="L2143" s="131">
        <f>I2143/(ε_c1cd)</f>
        <v/>
      </c>
      <c r="M2143">
        <f>I2143*(K2143-Z_s1)</f>
        <v/>
      </c>
      <c r="N2143">
        <f>I2143*(K2143-Z_s2)</f>
        <v/>
      </c>
      <c r="O2143">
        <f>E_s*M2143</f>
        <v/>
      </c>
      <c r="P2143">
        <f>E_s*N2143</f>
        <v/>
      </c>
      <c r="Q2143">
        <f>O2143*A_s1</f>
        <v/>
      </c>
      <c r="R2143">
        <f>P2143*A_s2</f>
        <v/>
      </c>
      <c r="S2143">
        <f>Q2143*($K2143-Z_s1)</f>
        <v/>
      </c>
      <c r="T2143">
        <f>R2143*($K2143-Z_s2)</f>
        <v/>
      </c>
      <c r="U2143">
        <f>(INDIRECT("a_"&amp;U$2)/(U$2+1))*(($C2143^(U$2+1)-$H2143^(U$2+1))/(ε_c1cd^(U$2+1)))</f>
        <v/>
      </c>
      <c r="V2143">
        <f>(INDIRECT("a_"&amp;V$2)/(V$2+1))*(($C2143^(V$2+1)-$H2143^(V$2+1))/(ε_c1cd^(V$2+1)))</f>
        <v/>
      </c>
      <c r="W2143">
        <f>(INDIRECT("a_"&amp;W$2)/(W$2+1))*(($C2143^(W$2+1)-$H2143^(W$2+1))/(ε_c1cd^(W$2+1)))</f>
        <v/>
      </c>
      <c r="X2143">
        <f>(INDIRECT("a_"&amp;X$2)/(X$2+1))*(($C2143^(X$2+1)-$H2143^(X$2+1))/(ε_c1cd^(X$2+1)))</f>
        <v/>
      </c>
      <c r="Y2143">
        <f>(INDIRECT("a_"&amp;Y$2)/(Y$2+1))*(($C2143^(Y$2+1)-$H2143^(Y$2+1))/(ε_c1cd^(Y$2+1)))</f>
        <v/>
      </c>
      <c r="Z2143">
        <f>(INDIRECT("a_"&amp;Z$2)/(Z$2+2))*(($C2143^(Z$2+2)-$H2143^(Z$2+2))/(ε_c1cd^(Z$2+2)))</f>
        <v/>
      </c>
      <c r="AA2143">
        <f>(INDIRECT("a_"&amp;AA$2)/(AA$2+2))*(($C2143^(AA$2+2)-$H2143^(AA$2+2))/(ε_c1cd^(AA$2+2)))</f>
        <v/>
      </c>
      <c r="AB2143">
        <f>(INDIRECT("a_"&amp;AB$2)/(AB$2+2))*(($C2143^(AB$2+2)-$H2143^(AB$2+2))/(ε_c1cd^(AB$2+2)))</f>
        <v/>
      </c>
      <c r="AC2143">
        <f>(INDIRECT("a_"&amp;AC$2)/(AC$2+2))*(($C2143^(AC$2+2)-$H2143^(AC$2+2))/(ε_c1cd^(AC$2+2)))</f>
        <v/>
      </c>
      <c r="AD2143">
        <f>(INDIRECT("a_"&amp;AD$2)/(AD$2+2))*(($C2143^(AD$2+2)-$H2143^(AD$2+2))/(ε_c1cd^(AD$2+2)))</f>
        <v/>
      </c>
      <c r="AE2143" s="111">
        <f>(b*f_cd/L2143)*SUM(U2143:Y2143)+SUM(Q2143:R2143)</f>
        <v/>
      </c>
      <c r="AF2143" s="112">
        <f>AE2143*(K2143-y+e)</f>
        <v/>
      </c>
      <c r="AG2143" s="113">
        <f>(b*f_cd/(L2143^2))*SUM(Z2143:AD2143)+SUM(S2143:T2143)-AF2143</f>
        <v/>
      </c>
      <c r="AH2143" s="114">
        <f>AG2143&lt;0</f>
        <v/>
      </c>
      <c r="AI2143" s="115">
        <f>IF(A2143=1,FALSE,(AND(AQ2143,AH2143,NOT(AI2142))))</f>
        <v/>
      </c>
      <c r="AJ2143" s="116">
        <f>(b*f_cd/L2143)*(a_1/2*J2143^2+a_2/3*J2143^3+a_3/4*J2143^4+a_4/5*J2143^5+a_5/6*J2143^6)+SUM(Q2143:R2143)</f>
        <v/>
      </c>
      <c r="AK2143">
        <f>AJ2143*(K2143-y+e)</f>
        <v/>
      </c>
      <c r="AL2143" s="118">
        <f>(b*f_cd/(L2143^2))*(a_1/3*J2143^3+a_2/4*J2143^4+a_3/5*J2143^5+a_4/6*J2143^6+a_5/7*J2143^7)+SUM(S2143:T2143)-AK2143</f>
        <v/>
      </c>
      <c r="AM2143" s="114">
        <f>AL2143&gt;0</f>
        <v/>
      </c>
      <c r="AN2143" s="115">
        <f>IF(A2143=1,FALSE,(AND(AQ2143,AM2143,NOT(AN2142))))</f>
        <v/>
      </c>
      <c r="AO2143">
        <f>IF(D2143=1,AND(AH2143,NOT(AI2143)),AND(AM2143,NOT(AN2143)))</f>
        <v/>
      </c>
      <c r="AP2143" s="119">
        <f>IF(D2143=1,AI2143,AN2143)</f>
        <v/>
      </c>
      <c r="AQ2143" s="125">
        <f>ABS(E2143)&lt;$AQ$2</f>
        <v/>
      </c>
      <c r="AS2143">
        <f>IF(AP2143,MAX(AS$3:AS2141)+1,"")</f>
        <v/>
      </c>
    </row>
    <row r="2144">
      <c r="A2144" t="n">
        <v>2054</v>
      </c>
      <c r="B2144" s="131">
        <f>IF(A2144=1,0,IF(AP2144,0.1*ε_cu1cd,0))</f>
        <v/>
      </c>
      <c r="C2144" s="131">
        <f>IF(A2144=1,0.1*ε_cu1cd,C2143+B2143)</f>
        <v/>
      </c>
      <c r="D2144" s="113">
        <f>IF('Нормальний переріз'!$D$68&gt;0,1,2)</f>
        <v/>
      </c>
      <c r="E2144" s="144">
        <f>IF(D2144=1,F2144,G2144)</f>
        <v/>
      </c>
      <c r="F2144" s="124">
        <f>IF(AI2143,0.11*ε_cu1cd,IF(AH2143,F2143*0.01,F2143))</f>
        <v/>
      </c>
      <c r="G2144" s="124">
        <f>IF(AP2143,-0.1*ε_cu1cd,IF(AM2143,G2143*0.01,G2143))</f>
        <v/>
      </c>
      <c r="H2144" s="113">
        <f>IF(A2144=1,E2144,IF(AO2143,H2143-E2143+E2144,IF(AP2143,0.8*H2143,H2143+E2144)))</f>
        <v/>
      </c>
      <c r="I2144" s="169">
        <f>(C2144-H2144)/h</f>
        <v/>
      </c>
      <c r="J2144">
        <f>C2144/(ε_c1cd)</f>
        <v/>
      </c>
      <c r="K2144">
        <f>C2144/I2144</f>
        <v/>
      </c>
      <c r="L2144" s="131">
        <f>I2144/(ε_c1cd)</f>
        <v/>
      </c>
      <c r="M2144">
        <f>I2144*(K2144-Z_s1)</f>
        <v/>
      </c>
      <c r="N2144">
        <f>I2144*(K2144-Z_s2)</f>
        <v/>
      </c>
      <c r="O2144">
        <f>E_s*M2144</f>
        <v/>
      </c>
      <c r="P2144">
        <f>E_s*N2144</f>
        <v/>
      </c>
      <c r="Q2144">
        <f>O2144*A_s1</f>
        <v/>
      </c>
      <c r="R2144">
        <f>P2144*A_s2</f>
        <v/>
      </c>
      <c r="S2144">
        <f>Q2144*($K2144-Z_s1)</f>
        <v/>
      </c>
      <c r="T2144">
        <f>R2144*($K2144-Z_s2)</f>
        <v/>
      </c>
      <c r="U2144">
        <f>(INDIRECT("a_"&amp;U$2)/(U$2+1))*(($C2144^(U$2+1)-$H2144^(U$2+1))/(ε_c1cd^(U$2+1)))</f>
        <v/>
      </c>
      <c r="V2144">
        <f>(INDIRECT("a_"&amp;V$2)/(V$2+1))*(($C2144^(V$2+1)-$H2144^(V$2+1))/(ε_c1cd^(V$2+1)))</f>
        <v/>
      </c>
      <c r="W2144">
        <f>(INDIRECT("a_"&amp;W$2)/(W$2+1))*(($C2144^(W$2+1)-$H2144^(W$2+1))/(ε_c1cd^(W$2+1)))</f>
        <v/>
      </c>
      <c r="X2144">
        <f>(INDIRECT("a_"&amp;X$2)/(X$2+1))*(($C2144^(X$2+1)-$H2144^(X$2+1))/(ε_c1cd^(X$2+1)))</f>
        <v/>
      </c>
      <c r="Y2144">
        <f>(INDIRECT("a_"&amp;Y$2)/(Y$2+1))*(($C2144^(Y$2+1)-$H2144^(Y$2+1))/(ε_c1cd^(Y$2+1)))</f>
        <v/>
      </c>
      <c r="Z2144">
        <f>(INDIRECT("a_"&amp;Z$2)/(Z$2+2))*(($C2144^(Z$2+2)-$H2144^(Z$2+2))/(ε_c1cd^(Z$2+2)))</f>
        <v/>
      </c>
      <c r="AA2144">
        <f>(INDIRECT("a_"&amp;AA$2)/(AA$2+2))*(($C2144^(AA$2+2)-$H2144^(AA$2+2))/(ε_c1cd^(AA$2+2)))</f>
        <v/>
      </c>
      <c r="AB2144">
        <f>(INDIRECT("a_"&amp;AB$2)/(AB$2+2))*(($C2144^(AB$2+2)-$H2144^(AB$2+2))/(ε_c1cd^(AB$2+2)))</f>
        <v/>
      </c>
      <c r="AC2144">
        <f>(INDIRECT("a_"&amp;AC$2)/(AC$2+2))*(($C2144^(AC$2+2)-$H2144^(AC$2+2))/(ε_c1cd^(AC$2+2)))</f>
        <v/>
      </c>
      <c r="AD2144">
        <f>(INDIRECT("a_"&amp;AD$2)/(AD$2+2))*(($C2144^(AD$2+2)-$H2144^(AD$2+2))/(ε_c1cd^(AD$2+2)))</f>
        <v/>
      </c>
      <c r="AE2144" s="111">
        <f>(b*f_cd/L2144)*SUM(U2144:Y2144)+SUM(Q2144:R2144)</f>
        <v/>
      </c>
      <c r="AF2144" s="112">
        <f>AE2144*(K2144-y+e)</f>
        <v/>
      </c>
      <c r="AG2144" s="113">
        <f>(b*f_cd/(L2144^2))*SUM(Z2144:AD2144)+SUM(S2144:T2144)-AF2144</f>
        <v/>
      </c>
      <c r="AH2144" s="114">
        <f>AG2144&lt;0</f>
        <v/>
      </c>
      <c r="AI2144" s="115">
        <f>IF(A2144=1,FALSE,(AND(AQ2144,AH2144,NOT(AI2143))))</f>
        <v/>
      </c>
      <c r="AJ2144" s="116">
        <f>(b*f_cd/L2144)*(a_1/2*J2144^2+a_2/3*J2144^3+a_3/4*J2144^4+a_4/5*J2144^5+a_5/6*J2144^6)+SUM(Q2144:R2144)</f>
        <v/>
      </c>
      <c r="AK2144">
        <f>AJ2144*(K2144-y+e)</f>
        <v/>
      </c>
      <c r="AL2144" s="118">
        <f>(b*f_cd/(L2144^2))*(a_1/3*J2144^3+a_2/4*J2144^4+a_3/5*J2144^5+a_4/6*J2144^6+a_5/7*J2144^7)+SUM(S2144:T2144)-AK2144</f>
        <v/>
      </c>
      <c r="AM2144" s="114">
        <f>AL2144&gt;0</f>
        <v/>
      </c>
      <c r="AN2144" s="115">
        <f>IF(A2144=1,FALSE,(AND(AQ2144,AM2144,NOT(AN2143))))</f>
        <v/>
      </c>
      <c r="AO2144">
        <f>IF(D2144=1,AND(AH2144,NOT(AI2144)),AND(AM2144,NOT(AN2144)))</f>
        <v/>
      </c>
      <c r="AP2144" s="119">
        <f>IF(D2144=1,AI2144,AN2144)</f>
        <v/>
      </c>
      <c r="AQ2144" s="125">
        <f>ABS(E2144)&lt;$AQ$2</f>
        <v/>
      </c>
      <c r="AS2144">
        <f>IF(AP2144,MAX(AS$3:AS2142)+1,"")</f>
        <v/>
      </c>
    </row>
    <row r="2145">
      <c r="A2145" t="n">
        <v>2055</v>
      </c>
      <c r="B2145" s="131">
        <f>IF(A2145=1,0,IF(AP2145,0.1*ε_cu1cd,0))</f>
        <v/>
      </c>
      <c r="C2145" s="131">
        <f>IF(A2145=1,0.1*ε_cu1cd,C2144+B2144)</f>
        <v/>
      </c>
      <c r="D2145" s="113">
        <f>IF('Нормальний переріз'!$D$68&gt;0,1,2)</f>
        <v/>
      </c>
      <c r="E2145" s="144">
        <f>IF(D2145=1,F2145,G2145)</f>
        <v/>
      </c>
      <c r="F2145" s="124">
        <f>IF(AI2144,0.11*ε_cu1cd,IF(AH2144,F2144*0.01,F2144))</f>
        <v/>
      </c>
      <c r="G2145" s="124">
        <f>IF(AP2144,-0.1*ε_cu1cd,IF(AM2144,G2144*0.01,G2144))</f>
        <v/>
      </c>
      <c r="H2145" s="113">
        <f>IF(A2145=1,E2145,IF(AO2144,H2144-E2144+E2145,IF(AP2144,0.8*H2144,H2144+E2145)))</f>
        <v/>
      </c>
      <c r="I2145" s="169">
        <f>(C2145-H2145)/h</f>
        <v/>
      </c>
      <c r="J2145">
        <f>C2145/(ε_c1cd)</f>
        <v/>
      </c>
      <c r="K2145">
        <f>C2145/I2145</f>
        <v/>
      </c>
      <c r="L2145" s="131">
        <f>I2145/(ε_c1cd)</f>
        <v/>
      </c>
      <c r="M2145">
        <f>I2145*(K2145-Z_s1)</f>
        <v/>
      </c>
      <c r="N2145">
        <f>I2145*(K2145-Z_s2)</f>
        <v/>
      </c>
      <c r="O2145">
        <f>E_s*M2145</f>
        <v/>
      </c>
      <c r="P2145">
        <f>E_s*N2145</f>
        <v/>
      </c>
      <c r="Q2145">
        <f>O2145*A_s1</f>
        <v/>
      </c>
      <c r="R2145">
        <f>P2145*A_s2</f>
        <v/>
      </c>
      <c r="S2145">
        <f>Q2145*($K2145-Z_s1)</f>
        <v/>
      </c>
      <c r="T2145">
        <f>R2145*($K2145-Z_s2)</f>
        <v/>
      </c>
      <c r="U2145">
        <f>(INDIRECT("a_"&amp;U$2)/(U$2+1))*(($C2145^(U$2+1)-$H2145^(U$2+1))/(ε_c1cd^(U$2+1)))</f>
        <v/>
      </c>
      <c r="V2145">
        <f>(INDIRECT("a_"&amp;V$2)/(V$2+1))*(($C2145^(V$2+1)-$H2145^(V$2+1))/(ε_c1cd^(V$2+1)))</f>
        <v/>
      </c>
      <c r="W2145">
        <f>(INDIRECT("a_"&amp;W$2)/(W$2+1))*(($C2145^(W$2+1)-$H2145^(W$2+1))/(ε_c1cd^(W$2+1)))</f>
        <v/>
      </c>
      <c r="X2145">
        <f>(INDIRECT("a_"&amp;X$2)/(X$2+1))*(($C2145^(X$2+1)-$H2145^(X$2+1))/(ε_c1cd^(X$2+1)))</f>
        <v/>
      </c>
      <c r="Y2145">
        <f>(INDIRECT("a_"&amp;Y$2)/(Y$2+1))*(($C2145^(Y$2+1)-$H2145^(Y$2+1))/(ε_c1cd^(Y$2+1)))</f>
        <v/>
      </c>
      <c r="Z2145">
        <f>(INDIRECT("a_"&amp;Z$2)/(Z$2+2))*(($C2145^(Z$2+2)-$H2145^(Z$2+2))/(ε_c1cd^(Z$2+2)))</f>
        <v/>
      </c>
      <c r="AA2145">
        <f>(INDIRECT("a_"&amp;AA$2)/(AA$2+2))*(($C2145^(AA$2+2)-$H2145^(AA$2+2))/(ε_c1cd^(AA$2+2)))</f>
        <v/>
      </c>
      <c r="AB2145">
        <f>(INDIRECT("a_"&amp;AB$2)/(AB$2+2))*(($C2145^(AB$2+2)-$H2145^(AB$2+2))/(ε_c1cd^(AB$2+2)))</f>
        <v/>
      </c>
      <c r="AC2145">
        <f>(INDIRECT("a_"&amp;AC$2)/(AC$2+2))*(($C2145^(AC$2+2)-$H2145^(AC$2+2))/(ε_c1cd^(AC$2+2)))</f>
        <v/>
      </c>
      <c r="AD2145">
        <f>(INDIRECT("a_"&amp;AD$2)/(AD$2+2))*(($C2145^(AD$2+2)-$H2145^(AD$2+2))/(ε_c1cd^(AD$2+2)))</f>
        <v/>
      </c>
      <c r="AE2145" s="111">
        <f>(b*f_cd/L2145)*SUM(U2145:Y2145)+SUM(Q2145:R2145)</f>
        <v/>
      </c>
      <c r="AF2145" s="112">
        <f>AE2145*(K2145-y+e)</f>
        <v/>
      </c>
      <c r="AG2145" s="113">
        <f>(b*f_cd/(L2145^2))*SUM(Z2145:AD2145)+SUM(S2145:T2145)-AF2145</f>
        <v/>
      </c>
      <c r="AH2145" s="114">
        <f>AG2145&lt;0</f>
        <v/>
      </c>
      <c r="AI2145" s="115">
        <f>IF(A2145=1,FALSE,(AND(AQ2145,AH2145,NOT(AI2144))))</f>
        <v/>
      </c>
      <c r="AJ2145" s="116">
        <f>(b*f_cd/L2145)*(a_1/2*J2145^2+a_2/3*J2145^3+a_3/4*J2145^4+a_4/5*J2145^5+a_5/6*J2145^6)+SUM(Q2145:R2145)</f>
        <v/>
      </c>
      <c r="AK2145">
        <f>AJ2145*(K2145-y+e)</f>
        <v/>
      </c>
      <c r="AL2145" s="118">
        <f>(b*f_cd/(L2145^2))*(a_1/3*J2145^3+a_2/4*J2145^4+a_3/5*J2145^5+a_4/6*J2145^6+a_5/7*J2145^7)+SUM(S2145:T2145)-AK2145</f>
        <v/>
      </c>
      <c r="AM2145" s="114">
        <f>AL2145&gt;0</f>
        <v/>
      </c>
      <c r="AN2145" s="115">
        <f>IF(A2145=1,FALSE,(AND(AQ2145,AM2145,NOT(AN2144))))</f>
        <v/>
      </c>
      <c r="AO2145">
        <f>IF(D2145=1,AND(AH2145,NOT(AI2145)),AND(AM2145,NOT(AN2145)))</f>
        <v/>
      </c>
      <c r="AP2145" s="119">
        <f>IF(D2145=1,AI2145,AN2145)</f>
        <v/>
      </c>
      <c r="AQ2145" s="125">
        <f>ABS(E2145)&lt;$AQ$2</f>
        <v/>
      </c>
      <c r="AS2145">
        <f>IF(AP2145,MAX(AS$3:AS2143)+1,"")</f>
        <v/>
      </c>
    </row>
    <row r="2146">
      <c r="A2146" t="n">
        <v>2056</v>
      </c>
      <c r="B2146" s="131">
        <f>IF(A2146=1,0,IF(AP2146,0.1*ε_cu1cd,0))</f>
        <v/>
      </c>
      <c r="C2146" s="131">
        <f>IF(A2146=1,0.1*ε_cu1cd,C2145+B2145)</f>
        <v/>
      </c>
      <c r="D2146" s="113">
        <f>IF('Нормальний переріз'!$D$68&gt;0,1,2)</f>
        <v/>
      </c>
      <c r="E2146" s="144">
        <f>IF(D2146=1,F2146,G2146)</f>
        <v/>
      </c>
      <c r="F2146" s="124">
        <f>IF(AI2145,0.11*ε_cu1cd,IF(AH2145,F2145*0.01,F2145))</f>
        <v/>
      </c>
      <c r="G2146" s="124">
        <f>IF(AP2145,-0.1*ε_cu1cd,IF(AM2145,G2145*0.01,G2145))</f>
        <v/>
      </c>
      <c r="H2146" s="113">
        <f>IF(A2146=1,E2146,IF(AO2145,H2145-E2145+E2146,IF(AP2145,0.8*H2145,H2145+E2146)))</f>
        <v/>
      </c>
      <c r="I2146" s="169">
        <f>(C2146-H2146)/h</f>
        <v/>
      </c>
      <c r="J2146">
        <f>C2146/(ε_c1cd)</f>
        <v/>
      </c>
      <c r="K2146">
        <f>C2146/I2146</f>
        <v/>
      </c>
      <c r="L2146" s="131">
        <f>I2146/(ε_c1cd)</f>
        <v/>
      </c>
      <c r="M2146">
        <f>I2146*(K2146-Z_s1)</f>
        <v/>
      </c>
      <c r="N2146">
        <f>I2146*(K2146-Z_s2)</f>
        <v/>
      </c>
      <c r="O2146">
        <f>E_s*M2146</f>
        <v/>
      </c>
      <c r="P2146">
        <f>E_s*N2146</f>
        <v/>
      </c>
      <c r="Q2146">
        <f>O2146*A_s1</f>
        <v/>
      </c>
      <c r="R2146">
        <f>P2146*A_s2</f>
        <v/>
      </c>
      <c r="S2146">
        <f>Q2146*($K2146-Z_s1)</f>
        <v/>
      </c>
      <c r="T2146">
        <f>R2146*($K2146-Z_s2)</f>
        <v/>
      </c>
      <c r="U2146">
        <f>(INDIRECT("a_"&amp;U$2)/(U$2+1))*(($C2146^(U$2+1)-$H2146^(U$2+1))/(ε_c1cd^(U$2+1)))</f>
        <v/>
      </c>
      <c r="V2146">
        <f>(INDIRECT("a_"&amp;V$2)/(V$2+1))*(($C2146^(V$2+1)-$H2146^(V$2+1))/(ε_c1cd^(V$2+1)))</f>
        <v/>
      </c>
      <c r="W2146">
        <f>(INDIRECT("a_"&amp;W$2)/(W$2+1))*(($C2146^(W$2+1)-$H2146^(W$2+1))/(ε_c1cd^(W$2+1)))</f>
        <v/>
      </c>
      <c r="X2146">
        <f>(INDIRECT("a_"&amp;X$2)/(X$2+1))*(($C2146^(X$2+1)-$H2146^(X$2+1))/(ε_c1cd^(X$2+1)))</f>
        <v/>
      </c>
      <c r="Y2146">
        <f>(INDIRECT("a_"&amp;Y$2)/(Y$2+1))*(($C2146^(Y$2+1)-$H2146^(Y$2+1))/(ε_c1cd^(Y$2+1)))</f>
        <v/>
      </c>
      <c r="Z2146">
        <f>(INDIRECT("a_"&amp;Z$2)/(Z$2+2))*(($C2146^(Z$2+2)-$H2146^(Z$2+2))/(ε_c1cd^(Z$2+2)))</f>
        <v/>
      </c>
      <c r="AA2146">
        <f>(INDIRECT("a_"&amp;AA$2)/(AA$2+2))*(($C2146^(AA$2+2)-$H2146^(AA$2+2))/(ε_c1cd^(AA$2+2)))</f>
        <v/>
      </c>
      <c r="AB2146">
        <f>(INDIRECT("a_"&amp;AB$2)/(AB$2+2))*(($C2146^(AB$2+2)-$H2146^(AB$2+2))/(ε_c1cd^(AB$2+2)))</f>
        <v/>
      </c>
      <c r="AC2146">
        <f>(INDIRECT("a_"&amp;AC$2)/(AC$2+2))*(($C2146^(AC$2+2)-$H2146^(AC$2+2))/(ε_c1cd^(AC$2+2)))</f>
        <v/>
      </c>
      <c r="AD2146">
        <f>(INDIRECT("a_"&amp;AD$2)/(AD$2+2))*(($C2146^(AD$2+2)-$H2146^(AD$2+2))/(ε_c1cd^(AD$2+2)))</f>
        <v/>
      </c>
      <c r="AE2146" s="111">
        <f>(b*f_cd/L2146)*SUM(U2146:Y2146)+SUM(Q2146:R2146)</f>
        <v/>
      </c>
      <c r="AF2146" s="112">
        <f>AE2146*(K2146-y+e)</f>
        <v/>
      </c>
      <c r="AG2146" s="113">
        <f>(b*f_cd/(L2146^2))*SUM(Z2146:AD2146)+SUM(S2146:T2146)-AF2146</f>
        <v/>
      </c>
      <c r="AH2146" s="114">
        <f>AG2146&lt;0</f>
        <v/>
      </c>
      <c r="AI2146" s="115">
        <f>IF(A2146=1,FALSE,(AND(AQ2146,AH2146,NOT(AI2145))))</f>
        <v/>
      </c>
      <c r="AJ2146" s="116">
        <f>(b*f_cd/L2146)*(a_1/2*J2146^2+a_2/3*J2146^3+a_3/4*J2146^4+a_4/5*J2146^5+a_5/6*J2146^6)+SUM(Q2146:R2146)</f>
        <v/>
      </c>
      <c r="AK2146">
        <f>AJ2146*(K2146-y+e)</f>
        <v/>
      </c>
      <c r="AL2146" s="118">
        <f>(b*f_cd/(L2146^2))*(a_1/3*J2146^3+a_2/4*J2146^4+a_3/5*J2146^5+a_4/6*J2146^6+a_5/7*J2146^7)+SUM(S2146:T2146)-AK2146</f>
        <v/>
      </c>
      <c r="AM2146" s="114">
        <f>AL2146&gt;0</f>
        <v/>
      </c>
      <c r="AN2146" s="115">
        <f>IF(A2146=1,FALSE,(AND(AQ2146,AM2146,NOT(AN2145))))</f>
        <v/>
      </c>
      <c r="AO2146">
        <f>IF(D2146=1,AND(AH2146,NOT(AI2146)),AND(AM2146,NOT(AN2146)))</f>
        <v/>
      </c>
      <c r="AP2146" s="119">
        <f>IF(D2146=1,AI2146,AN2146)</f>
        <v/>
      </c>
      <c r="AQ2146" s="125">
        <f>ABS(E2146)&lt;$AQ$2</f>
        <v/>
      </c>
      <c r="AS2146">
        <f>IF(AP2146,MAX(AS$3:AS2144)+1,"")</f>
        <v/>
      </c>
    </row>
    <row r="2147">
      <c r="A2147" t="n">
        <v>2057</v>
      </c>
      <c r="B2147" s="131">
        <f>IF(A2147=1,0,IF(AP2147,0.1*ε_cu1cd,0))</f>
        <v/>
      </c>
      <c r="C2147" s="131">
        <f>IF(A2147=1,0.1*ε_cu1cd,C2146+B2146)</f>
        <v/>
      </c>
      <c r="D2147" s="113">
        <f>IF('Нормальний переріз'!$D$68&gt;0,1,2)</f>
        <v/>
      </c>
      <c r="E2147" s="144">
        <f>IF(D2147=1,F2147,G2147)</f>
        <v/>
      </c>
      <c r="F2147" s="124">
        <f>IF(AI2146,0.11*ε_cu1cd,IF(AH2146,F2146*0.01,F2146))</f>
        <v/>
      </c>
      <c r="G2147" s="124">
        <f>IF(AP2146,-0.1*ε_cu1cd,IF(AM2146,G2146*0.01,G2146))</f>
        <v/>
      </c>
      <c r="H2147" s="113">
        <f>IF(A2147=1,E2147,IF(AO2146,H2146-E2146+E2147,IF(AP2146,0.8*H2146,H2146+E2147)))</f>
        <v/>
      </c>
      <c r="I2147" s="169">
        <f>(C2147-H2147)/h</f>
        <v/>
      </c>
      <c r="J2147">
        <f>C2147/(ε_c1cd)</f>
        <v/>
      </c>
      <c r="K2147">
        <f>C2147/I2147</f>
        <v/>
      </c>
      <c r="L2147" s="131">
        <f>I2147/(ε_c1cd)</f>
        <v/>
      </c>
      <c r="M2147">
        <f>I2147*(K2147-Z_s1)</f>
        <v/>
      </c>
      <c r="N2147">
        <f>I2147*(K2147-Z_s2)</f>
        <v/>
      </c>
      <c r="O2147">
        <f>E_s*M2147</f>
        <v/>
      </c>
      <c r="P2147">
        <f>E_s*N2147</f>
        <v/>
      </c>
      <c r="Q2147">
        <f>O2147*A_s1</f>
        <v/>
      </c>
      <c r="R2147">
        <f>P2147*A_s2</f>
        <v/>
      </c>
      <c r="S2147">
        <f>Q2147*($K2147-Z_s1)</f>
        <v/>
      </c>
      <c r="T2147">
        <f>R2147*($K2147-Z_s2)</f>
        <v/>
      </c>
      <c r="U2147">
        <f>(INDIRECT("a_"&amp;U$2)/(U$2+1))*(($C2147^(U$2+1)-$H2147^(U$2+1))/(ε_c1cd^(U$2+1)))</f>
        <v/>
      </c>
      <c r="V2147">
        <f>(INDIRECT("a_"&amp;V$2)/(V$2+1))*(($C2147^(V$2+1)-$H2147^(V$2+1))/(ε_c1cd^(V$2+1)))</f>
        <v/>
      </c>
      <c r="W2147">
        <f>(INDIRECT("a_"&amp;W$2)/(W$2+1))*(($C2147^(W$2+1)-$H2147^(W$2+1))/(ε_c1cd^(W$2+1)))</f>
        <v/>
      </c>
      <c r="X2147">
        <f>(INDIRECT("a_"&amp;X$2)/(X$2+1))*(($C2147^(X$2+1)-$H2147^(X$2+1))/(ε_c1cd^(X$2+1)))</f>
        <v/>
      </c>
      <c r="Y2147">
        <f>(INDIRECT("a_"&amp;Y$2)/(Y$2+1))*(($C2147^(Y$2+1)-$H2147^(Y$2+1))/(ε_c1cd^(Y$2+1)))</f>
        <v/>
      </c>
      <c r="Z2147">
        <f>(INDIRECT("a_"&amp;Z$2)/(Z$2+2))*(($C2147^(Z$2+2)-$H2147^(Z$2+2))/(ε_c1cd^(Z$2+2)))</f>
        <v/>
      </c>
      <c r="AA2147">
        <f>(INDIRECT("a_"&amp;AA$2)/(AA$2+2))*(($C2147^(AA$2+2)-$H2147^(AA$2+2))/(ε_c1cd^(AA$2+2)))</f>
        <v/>
      </c>
      <c r="AB2147">
        <f>(INDIRECT("a_"&amp;AB$2)/(AB$2+2))*(($C2147^(AB$2+2)-$H2147^(AB$2+2))/(ε_c1cd^(AB$2+2)))</f>
        <v/>
      </c>
      <c r="AC2147">
        <f>(INDIRECT("a_"&amp;AC$2)/(AC$2+2))*(($C2147^(AC$2+2)-$H2147^(AC$2+2))/(ε_c1cd^(AC$2+2)))</f>
        <v/>
      </c>
      <c r="AD2147">
        <f>(INDIRECT("a_"&amp;AD$2)/(AD$2+2))*(($C2147^(AD$2+2)-$H2147^(AD$2+2))/(ε_c1cd^(AD$2+2)))</f>
        <v/>
      </c>
      <c r="AE2147" s="111">
        <f>(b*f_cd/L2147)*SUM(U2147:Y2147)+SUM(Q2147:R2147)</f>
        <v/>
      </c>
      <c r="AF2147" s="112">
        <f>AE2147*(K2147-y+e)</f>
        <v/>
      </c>
      <c r="AG2147" s="113">
        <f>(b*f_cd/(L2147^2))*SUM(Z2147:AD2147)+SUM(S2147:T2147)-AF2147</f>
        <v/>
      </c>
      <c r="AH2147" s="114">
        <f>AG2147&lt;0</f>
        <v/>
      </c>
      <c r="AI2147" s="115">
        <f>IF(A2147=1,FALSE,(AND(AQ2147,AH2147,NOT(AI2146))))</f>
        <v/>
      </c>
      <c r="AJ2147" s="116">
        <f>(b*f_cd/L2147)*(a_1/2*J2147^2+a_2/3*J2147^3+a_3/4*J2147^4+a_4/5*J2147^5+a_5/6*J2147^6)+SUM(Q2147:R2147)</f>
        <v/>
      </c>
      <c r="AK2147">
        <f>AJ2147*(K2147-y+e)</f>
        <v/>
      </c>
      <c r="AL2147" s="118">
        <f>(b*f_cd/(L2147^2))*(a_1/3*J2147^3+a_2/4*J2147^4+a_3/5*J2147^5+a_4/6*J2147^6+a_5/7*J2147^7)+SUM(S2147:T2147)-AK2147</f>
        <v/>
      </c>
      <c r="AM2147" s="114">
        <f>AL2147&gt;0</f>
        <v/>
      </c>
      <c r="AN2147" s="115">
        <f>IF(A2147=1,FALSE,(AND(AQ2147,AM2147,NOT(AN2146))))</f>
        <v/>
      </c>
      <c r="AO2147">
        <f>IF(D2147=1,AND(AH2147,NOT(AI2147)),AND(AM2147,NOT(AN2147)))</f>
        <v/>
      </c>
      <c r="AP2147" s="119">
        <f>IF(D2147=1,AI2147,AN2147)</f>
        <v/>
      </c>
      <c r="AQ2147" s="125">
        <f>ABS(E2147)&lt;$AQ$2</f>
        <v/>
      </c>
      <c r="AS2147">
        <f>IF(AP2147,MAX(AS$3:AS2145)+1,"")</f>
        <v/>
      </c>
    </row>
    <row r="2148">
      <c r="A2148" t="n">
        <v>2058</v>
      </c>
      <c r="B2148" s="131">
        <f>IF(A2148=1,0,IF(AP2148,0.1*ε_cu1cd,0))</f>
        <v/>
      </c>
      <c r="C2148" s="131">
        <f>IF(A2148=1,0.1*ε_cu1cd,C2147+B2147)</f>
        <v/>
      </c>
      <c r="D2148" s="113">
        <f>IF('Нормальний переріз'!$D$68&gt;0,1,2)</f>
        <v/>
      </c>
      <c r="E2148" s="144">
        <f>IF(D2148=1,F2148,G2148)</f>
        <v/>
      </c>
      <c r="F2148" s="124">
        <f>IF(AI2147,0.11*ε_cu1cd,IF(AH2147,F2147*0.01,F2147))</f>
        <v/>
      </c>
      <c r="G2148" s="124">
        <f>IF(AP2147,-0.1*ε_cu1cd,IF(AM2147,G2147*0.01,G2147))</f>
        <v/>
      </c>
      <c r="H2148" s="113">
        <f>IF(A2148=1,E2148,IF(AO2147,H2147-E2147+E2148,IF(AP2147,0.8*H2147,H2147+E2148)))</f>
        <v/>
      </c>
      <c r="I2148" s="169">
        <f>(C2148-H2148)/h</f>
        <v/>
      </c>
      <c r="J2148">
        <f>C2148/(ε_c1cd)</f>
        <v/>
      </c>
      <c r="K2148">
        <f>C2148/I2148</f>
        <v/>
      </c>
      <c r="L2148" s="131">
        <f>I2148/(ε_c1cd)</f>
        <v/>
      </c>
      <c r="M2148">
        <f>I2148*(K2148-Z_s1)</f>
        <v/>
      </c>
      <c r="N2148">
        <f>I2148*(K2148-Z_s2)</f>
        <v/>
      </c>
      <c r="O2148">
        <f>E_s*M2148</f>
        <v/>
      </c>
      <c r="P2148">
        <f>E_s*N2148</f>
        <v/>
      </c>
      <c r="Q2148">
        <f>O2148*A_s1</f>
        <v/>
      </c>
      <c r="R2148">
        <f>P2148*A_s2</f>
        <v/>
      </c>
      <c r="S2148">
        <f>Q2148*($K2148-Z_s1)</f>
        <v/>
      </c>
      <c r="T2148">
        <f>R2148*($K2148-Z_s2)</f>
        <v/>
      </c>
      <c r="U2148">
        <f>(INDIRECT("a_"&amp;U$2)/(U$2+1))*(($C2148^(U$2+1)-$H2148^(U$2+1))/(ε_c1cd^(U$2+1)))</f>
        <v/>
      </c>
      <c r="V2148">
        <f>(INDIRECT("a_"&amp;V$2)/(V$2+1))*(($C2148^(V$2+1)-$H2148^(V$2+1))/(ε_c1cd^(V$2+1)))</f>
        <v/>
      </c>
      <c r="W2148">
        <f>(INDIRECT("a_"&amp;W$2)/(W$2+1))*(($C2148^(W$2+1)-$H2148^(W$2+1))/(ε_c1cd^(W$2+1)))</f>
        <v/>
      </c>
      <c r="X2148">
        <f>(INDIRECT("a_"&amp;X$2)/(X$2+1))*(($C2148^(X$2+1)-$H2148^(X$2+1))/(ε_c1cd^(X$2+1)))</f>
        <v/>
      </c>
      <c r="Y2148">
        <f>(INDIRECT("a_"&amp;Y$2)/(Y$2+1))*(($C2148^(Y$2+1)-$H2148^(Y$2+1))/(ε_c1cd^(Y$2+1)))</f>
        <v/>
      </c>
      <c r="Z2148">
        <f>(INDIRECT("a_"&amp;Z$2)/(Z$2+2))*(($C2148^(Z$2+2)-$H2148^(Z$2+2))/(ε_c1cd^(Z$2+2)))</f>
        <v/>
      </c>
      <c r="AA2148">
        <f>(INDIRECT("a_"&amp;AA$2)/(AA$2+2))*(($C2148^(AA$2+2)-$H2148^(AA$2+2))/(ε_c1cd^(AA$2+2)))</f>
        <v/>
      </c>
      <c r="AB2148">
        <f>(INDIRECT("a_"&amp;AB$2)/(AB$2+2))*(($C2148^(AB$2+2)-$H2148^(AB$2+2))/(ε_c1cd^(AB$2+2)))</f>
        <v/>
      </c>
      <c r="AC2148">
        <f>(INDIRECT("a_"&amp;AC$2)/(AC$2+2))*(($C2148^(AC$2+2)-$H2148^(AC$2+2))/(ε_c1cd^(AC$2+2)))</f>
        <v/>
      </c>
      <c r="AD2148">
        <f>(INDIRECT("a_"&amp;AD$2)/(AD$2+2))*(($C2148^(AD$2+2)-$H2148^(AD$2+2))/(ε_c1cd^(AD$2+2)))</f>
        <v/>
      </c>
      <c r="AE2148" s="111">
        <f>(b*f_cd/L2148)*SUM(U2148:Y2148)+SUM(Q2148:R2148)</f>
        <v/>
      </c>
      <c r="AF2148" s="112">
        <f>AE2148*(K2148-y+e)</f>
        <v/>
      </c>
      <c r="AG2148" s="113">
        <f>(b*f_cd/(L2148^2))*SUM(Z2148:AD2148)+SUM(S2148:T2148)-AF2148</f>
        <v/>
      </c>
      <c r="AH2148" s="114">
        <f>AG2148&lt;0</f>
        <v/>
      </c>
      <c r="AI2148" s="115">
        <f>IF(A2148=1,FALSE,(AND(AQ2148,AH2148,NOT(AI2147))))</f>
        <v/>
      </c>
      <c r="AJ2148" s="116">
        <f>(b*f_cd/L2148)*(a_1/2*J2148^2+a_2/3*J2148^3+a_3/4*J2148^4+a_4/5*J2148^5+a_5/6*J2148^6)+SUM(Q2148:R2148)</f>
        <v/>
      </c>
      <c r="AK2148">
        <f>AJ2148*(K2148-y+e)</f>
        <v/>
      </c>
      <c r="AL2148" s="118">
        <f>(b*f_cd/(L2148^2))*(a_1/3*J2148^3+a_2/4*J2148^4+a_3/5*J2148^5+a_4/6*J2148^6+a_5/7*J2148^7)+SUM(S2148:T2148)-AK2148</f>
        <v/>
      </c>
      <c r="AM2148" s="114">
        <f>AL2148&gt;0</f>
        <v/>
      </c>
      <c r="AN2148" s="115">
        <f>IF(A2148=1,FALSE,(AND(AQ2148,AM2148,NOT(AN2147))))</f>
        <v/>
      </c>
      <c r="AO2148">
        <f>IF(D2148=1,AND(AH2148,NOT(AI2148)),AND(AM2148,NOT(AN2148)))</f>
        <v/>
      </c>
      <c r="AP2148" s="119">
        <f>IF(D2148=1,AI2148,AN2148)</f>
        <v/>
      </c>
      <c r="AQ2148" s="125">
        <f>ABS(E2148)&lt;$AQ$2</f>
        <v/>
      </c>
      <c r="AS2148">
        <f>IF(AP2148,MAX(AS$3:AS2146)+1,"")</f>
        <v/>
      </c>
    </row>
    <row r="2149">
      <c r="A2149" t="n">
        <v>2059</v>
      </c>
      <c r="B2149" s="131">
        <f>IF(A2149=1,0,IF(AP2149,0.1*ε_cu1cd,0))</f>
        <v/>
      </c>
      <c r="C2149" s="131">
        <f>IF(A2149=1,0.1*ε_cu1cd,C2148+B2148)</f>
        <v/>
      </c>
      <c r="D2149" s="113">
        <f>IF('Нормальний переріз'!$D$68&gt;0,1,2)</f>
        <v/>
      </c>
      <c r="E2149" s="144">
        <f>IF(D2149=1,F2149,G2149)</f>
        <v/>
      </c>
      <c r="F2149" s="124">
        <f>IF(AI2148,0.11*ε_cu1cd,IF(AH2148,F2148*0.01,F2148))</f>
        <v/>
      </c>
      <c r="G2149" s="124">
        <f>IF(AP2148,-0.1*ε_cu1cd,IF(AM2148,G2148*0.01,G2148))</f>
        <v/>
      </c>
      <c r="H2149" s="113">
        <f>IF(A2149=1,E2149,IF(AO2148,H2148-E2148+E2149,IF(AP2148,0.8*H2148,H2148+E2149)))</f>
        <v/>
      </c>
      <c r="I2149" s="169">
        <f>(C2149-H2149)/h</f>
        <v/>
      </c>
      <c r="J2149">
        <f>C2149/(ε_c1cd)</f>
        <v/>
      </c>
      <c r="K2149">
        <f>C2149/I2149</f>
        <v/>
      </c>
      <c r="L2149" s="131">
        <f>I2149/(ε_c1cd)</f>
        <v/>
      </c>
      <c r="M2149">
        <f>I2149*(K2149-Z_s1)</f>
        <v/>
      </c>
      <c r="N2149">
        <f>I2149*(K2149-Z_s2)</f>
        <v/>
      </c>
      <c r="O2149">
        <f>E_s*M2149</f>
        <v/>
      </c>
      <c r="P2149">
        <f>E_s*N2149</f>
        <v/>
      </c>
      <c r="Q2149">
        <f>O2149*A_s1</f>
        <v/>
      </c>
      <c r="R2149">
        <f>P2149*A_s2</f>
        <v/>
      </c>
      <c r="S2149">
        <f>Q2149*($K2149-Z_s1)</f>
        <v/>
      </c>
      <c r="T2149">
        <f>R2149*($K2149-Z_s2)</f>
        <v/>
      </c>
      <c r="U2149">
        <f>(INDIRECT("a_"&amp;U$2)/(U$2+1))*(($C2149^(U$2+1)-$H2149^(U$2+1))/(ε_c1cd^(U$2+1)))</f>
        <v/>
      </c>
      <c r="V2149">
        <f>(INDIRECT("a_"&amp;V$2)/(V$2+1))*(($C2149^(V$2+1)-$H2149^(V$2+1))/(ε_c1cd^(V$2+1)))</f>
        <v/>
      </c>
      <c r="W2149">
        <f>(INDIRECT("a_"&amp;W$2)/(W$2+1))*(($C2149^(W$2+1)-$H2149^(W$2+1))/(ε_c1cd^(W$2+1)))</f>
        <v/>
      </c>
      <c r="X2149">
        <f>(INDIRECT("a_"&amp;X$2)/(X$2+1))*(($C2149^(X$2+1)-$H2149^(X$2+1))/(ε_c1cd^(X$2+1)))</f>
        <v/>
      </c>
      <c r="Y2149">
        <f>(INDIRECT("a_"&amp;Y$2)/(Y$2+1))*(($C2149^(Y$2+1)-$H2149^(Y$2+1))/(ε_c1cd^(Y$2+1)))</f>
        <v/>
      </c>
      <c r="Z2149">
        <f>(INDIRECT("a_"&amp;Z$2)/(Z$2+2))*(($C2149^(Z$2+2)-$H2149^(Z$2+2))/(ε_c1cd^(Z$2+2)))</f>
        <v/>
      </c>
      <c r="AA2149">
        <f>(INDIRECT("a_"&amp;AA$2)/(AA$2+2))*(($C2149^(AA$2+2)-$H2149^(AA$2+2))/(ε_c1cd^(AA$2+2)))</f>
        <v/>
      </c>
      <c r="AB2149">
        <f>(INDIRECT("a_"&amp;AB$2)/(AB$2+2))*(($C2149^(AB$2+2)-$H2149^(AB$2+2))/(ε_c1cd^(AB$2+2)))</f>
        <v/>
      </c>
      <c r="AC2149">
        <f>(INDIRECT("a_"&amp;AC$2)/(AC$2+2))*(($C2149^(AC$2+2)-$H2149^(AC$2+2))/(ε_c1cd^(AC$2+2)))</f>
        <v/>
      </c>
      <c r="AD2149">
        <f>(INDIRECT("a_"&amp;AD$2)/(AD$2+2))*(($C2149^(AD$2+2)-$H2149^(AD$2+2))/(ε_c1cd^(AD$2+2)))</f>
        <v/>
      </c>
      <c r="AE2149" s="111">
        <f>(b*f_cd/L2149)*SUM(U2149:Y2149)+SUM(Q2149:R2149)</f>
        <v/>
      </c>
      <c r="AF2149" s="112">
        <f>AE2149*(K2149-y+e)</f>
        <v/>
      </c>
      <c r="AG2149" s="113">
        <f>(b*f_cd/(L2149^2))*SUM(Z2149:AD2149)+SUM(S2149:T2149)-AF2149</f>
        <v/>
      </c>
      <c r="AH2149" s="114">
        <f>AG2149&lt;0</f>
        <v/>
      </c>
      <c r="AI2149" s="115">
        <f>IF(A2149=1,FALSE,(AND(AQ2149,AH2149,NOT(AI2148))))</f>
        <v/>
      </c>
      <c r="AJ2149" s="116">
        <f>(b*f_cd/L2149)*(a_1/2*J2149^2+a_2/3*J2149^3+a_3/4*J2149^4+a_4/5*J2149^5+a_5/6*J2149^6)+SUM(Q2149:R2149)</f>
        <v/>
      </c>
      <c r="AK2149">
        <f>AJ2149*(K2149-y+e)</f>
        <v/>
      </c>
      <c r="AL2149" s="118">
        <f>(b*f_cd/(L2149^2))*(a_1/3*J2149^3+a_2/4*J2149^4+a_3/5*J2149^5+a_4/6*J2149^6+a_5/7*J2149^7)+SUM(S2149:T2149)-AK2149</f>
        <v/>
      </c>
      <c r="AM2149" s="114">
        <f>AL2149&gt;0</f>
        <v/>
      </c>
      <c r="AN2149" s="115">
        <f>IF(A2149=1,FALSE,(AND(AQ2149,AM2149,NOT(AN2148))))</f>
        <v/>
      </c>
      <c r="AO2149">
        <f>IF(D2149=1,AND(AH2149,NOT(AI2149)),AND(AM2149,NOT(AN2149)))</f>
        <v/>
      </c>
      <c r="AP2149" s="119">
        <f>IF(D2149=1,AI2149,AN2149)</f>
        <v/>
      </c>
      <c r="AQ2149" s="125">
        <f>ABS(E2149)&lt;$AQ$2</f>
        <v/>
      </c>
      <c r="AS2149">
        <f>IF(AP2149,MAX(AS$3:AS2147)+1,"")</f>
        <v/>
      </c>
    </row>
    <row r="2150">
      <c r="A2150" t="n">
        <v>2060</v>
      </c>
      <c r="B2150" s="131">
        <f>IF(A2150=1,0,IF(AP2150,0.1*ε_cu1cd,0))</f>
        <v/>
      </c>
      <c r="C2150" s="131">
        <f>IF(A2150=1,0.1*ε_cu1cd,C2149+B2149)</f>
        <v/>
      </c>
      <c r="D2150" s="113">
        <f>IF('Нормальний переріз'!$D$68&gt;0,1,2)</f>
        <v/>
      </c>
      <c r="E2150" s="144">
        <f>IF(D2150=1,F2150,G2150)</f>
        <v/>
      </c>
      <c r="F2150" s="124">
        <f>IF(AI2149,0.11*ε_cu1cd,IF(AH2149,F2149*0.01,F2149))</f>
        <v/>
      </c>
      <c r="G2150" s="124">
        <f>IF(AP2149,-0.1*ε_cu1cd,IF(AM2149,G2149*0.01,G2149))</f>
        <v/>
      </c>
      <c r="H2150" s="113">
        <f>IF(A2150=1,E2150,IF(AO2149,H2149-E2149+E2150,IF(AP2149,0.8*H2149,H2149+E2150)))</f>
        <v/>
      </c>
      <c r="I2150" s="169">
        <f>(C2150-H2150)/h</f>
        <v/>
      </c>
      <c r="J2150">
        <f>C2150/(ε_c1cd)</f>
        <v/>
      </c>
      <c r="K2150">
        <f>C2150/I2150</f>
        <v/>
      </c>
      <c r="L2150" s="131">
        <f>I2150/(ε_c1cd)</f>
        <v/>
      </c>
      <c r="M2150">
        <f>I2150*(K2150-Z_s1)</f>
        <v/>
      </c>
      <c r="N2150">
        <f>I2150*(K2150-Z_s2)</f>
        <v/>
      </c>
      <c r="O2150">
        <f>E_s*M2150</f>
        <v/>
      </c>
      <c r="P2150">
        <f>E_s*N2150</f>
        <v/>
      </c>
      <c r="Q2150">
        <f>O2150*A_s1</f>
        <v/>
      </c>
      <c r="R2150">
        <f>P2150*A_s2</f>
        <v/>
      </c>
      <c r="S2150">
        <f>Q2150*($K2150-Z_s1)</f>
        <v/>
      </c>
      <c r="T2150">
        <f>R2150*($K2150-Z_s2)</f>
        <v/>
      </c>
      <c r="U2150">
        <f>(INDIRECT("a_"&amp;U$2)/(U$2+1))*(($C2150^(U$2+1)-$H2150^(U$2+1))/(ε_c1cd^(U$2+1)))</f>
        <v/>
      </c>
      <c r="V2150">
        <f>(INDIRECT("a_"&amp;V$2)/(V$2+1))*(($C2150^(V$2+1)-$H2150^(V$2+1))/(ε_c1cd^(V$2+1)))</f>
        <v/>
      </c>
      <c r="W2150">
        <f>(INDIRECT("a_"&amp;W$2)/(W$2+1))*(($C2150^(W$2+1)-$H2150^(W$2+1))/(ε_c1cd^(W$2+1)))</f>
        <v/>
      </c>
      <c r="X2150">
        <f>(INDIRECT("a_"&amp;X$2)/(X$2+1))*(($C2150^(X$2+1)-$H2150^(X$2+1))/(ε_c1cd^(X$2+1)))</f>
        <v/>
      </c>
      <c r="Y2150">
        <f>(INDIRECT("a_"&amp;Y$2)/(Y$2+1))*(($C2150^(Y$2+1)-$H2150^(Y$2+1))/(ε_c1cd^(Y$2+1)))</f>
        <v/>
      </c>
      <c r="Z2150">
        <f>(INDIRECT("a_"&amp;Z$2)/(Z$2+2))*(($C2150^(Z$2+2)-$H2150^(Z$2+2))/(ε_c1cd^(Z$2+2)))</f>
        <v/>
      </c>
      <c r="AA2150">
        <f>(INDIRECT("a_"&amp;AA$2)/(AA$2+2))*(($C2150^(AA$2+2)-$H2150^(AA$2+2))/(ε_c1cd^(AA$2+2)))</f>
        <v/>
      </c>
      <c r="AB2150">
        <f>(INDIRECT("a_"&amp;AB$2)/(AB$2+2))*(($C2150^(AB$2+2)-$H2150^(AB$2+2))/(ε_c1cd^(AB$2+2)))</f>
        <v/>
      </c>
      <c r="AC2150">
        <f>(INDIRECT("a_"&amp;AC$2)/(AC$2+2))*(($C2150^(AC$2+2)-$H2150^(AC$2+2))/(ε_c1cd^(AC$2+2)))</f>
        <v/>
      </c>
      <c r="AD2150">
        <f>(INDIRECT("a_"&amp;AD$2)/(AD$2+2))*(($C2150^(AD$2+2)-$H2150^(AD$2+2))/(ε_c1cd^(AD$2+2)))</f>
        <v/>
      </c>
      <c r="AE2150" s="111">
        <f>(b*f_cd/L2150)*SUM(U2150:Y2150)+SUM(Q2150:R2150)</f>
        <v/>
      </c>
      <c r="AF2150" s="112">
        <f>AE2150*(K2150-y+e)</f>
        <v/>
      </c>
      <c r="AG2150" s="113">
        <f>(b*f_cd/(L2150^2))*SUM(Z2150:AD2150)+SUM(S2150:T2150)-AF2150</f>
        <v/>
      </c>
      <c r="AH2150" s="114">
        <f>AG2150&lt;0</f>
        <v/>
      </c>
      <c r="AI2150" s="115">
        <f>IF(A2150=1,FALSE,(AND(AQ2150,AH2150,NOT(AI2149))))</f>
        <v/>
      </c>
      <c r="AJ2150" s="116">
        <f>(b*f_cd/L2150)*(a_1/2*J2150^2+a_2/3*J2150^3+a_3/4*J2150^4+a_4/5*J2150^5+a_5/6*J2150^6)+SUM(Q2150:R2150)</f>
        <v/>
      </c>
      <c r="AK2150">
        <f>AJ2150*(K2150-y+e)</f>
        <v/>
      </c>
      <c r="AL2150" s="118">
        <f>(b*f_cd/(L2150^2))*(a_1/3*J2150^3+a_2/4*J2150^4+a_3/5*J2150^5+a_4/6*J2150^6+a_5/7*J2150^7)+SUM(S2150:T2150)-AK2150</f>
        <v/>
      </c>
      <c r="AM2150" s="114">
        <f>AL2150&gt;0</f>
        <v/>
      </c>
      <c r="AN2150" s="115">
        <f>IF(A2150=1,FALSE,(AND(AQ2150,AM2150,NOT(AN2149))))</f>
        <v/>
      </c>
      <c r="AO2150">
        <f>IF(D2150=1,AND(AH2150,NOT(AI2150)),AND(AM2150,NOT(AN2150)))</f>
        <v/>
      </c>
      <c r="AP2150" s="119">
        <f>IF(D2150=1,AI2150,AN2150)</f>
        <v/>
      </c>
      <c r="AQ2150" s="125">
        <f>ABS(E2150)&lt;$AQ$2</f>
        <v/>
      </c>
      <c r="AS2150">
        <f>IF(AP2150,MAX(AS$3:AS2148)+1,"")</f>
        <v/>
      </c>
    </row>
    <row r="2151">
      <c r="A2151" t="n">
        <v>2061</v>
      </c>
      <c r="B2151" s="131">
        <f>IF(A2151=1,0,IF(AP2151,0.1*ε_cu1cd,0))</f>
        <v/>
      </c>
      <c r="C2151" s="131">
        <f>IF(A2151=1,0.1*ε_cu1cd,C2150+B2150)</f>
        <v/>
      </c>
      <c r="D2151" s="113">
        <f>IF('Нормальний переріз'!$D$68&gt;0,1,2)</f>
        <v/>
      </c>
      <c r="E2151" s="144">
        <f>IF(D2151=1,F2151,G2151)</f>
        <v/>
      </c>
      <c r="F2151" s="124">
        <f>IF(AI2150,0.11*ε_cu1cd,IF(AH2150,F2150*0.01,F2150))</f>
        <v/>
      </c>
      <c r="G2151" s="124">
        <f>IF(AP2150,-0.1*ε_cu1cd,IF(AM2150,G2150*0.01,G2150))</f>
        <v/>
      </c>
      <c r="H2151" s="113">
        <f>IF(A2151=1,E2151,IF(AO2150,H2150-E2150+E2151,IF(AP2150,0.8*H2150,H2150+E2151)))</f>
        <v/>
      </c>
      <c r="I2151" s="169">
        <f>(C2151-H2151)/h</f>
        <v/>
      </c>
      <c r="J2151">
        <f>C2151/(ε_c1cd)</f>
        <v/>
      </c>
      <c r="K2151">
        <f>C2151/I2151</f>
        <v/>
      </c>
      <c r="L2151" s="131">
        <f>I2151/(ε_c1cd)</f>
        <v/>
      </c>
      <c r="M2151">
        <f>I2151*(K2151-Z_s1)</f>
        <v/>
      </c>
      <c r="N2151">
        <f>I2151*(K2151-Z_s2)</f>
        <v/>
      </c>
      <c r="O2151">
        <f>E_s*M2151</f>
        <v/>
      </c>
      <c r="P2151">
        <f>E_s*N2151</f>
        <v/>
      </c>
      <c r="Q2151">
        <f>O2151*A_s1</f>
        <v/>
      </c>
      <c r="R2151">
        <f>P2151*A_s2</f>
        <v/>
      </c>
      <c r="S2151">
        <f>Q2151*($K2151-Z_s1)</f>
        <v/>
      </c>
      <c r="T2151">
        <f>R2151*($K2151-Z_s2)</f>
        <v/>
      </c>
      <c r="U2151">
        <f>(INDIRECT("a_"&amp;U$2)/(U$2+1))*(($C2151^(U$2+1)-$H2151^(U$2+1))/(ε_c1cd^(U$2+1)))</f>
        <v/>
      </c>
      <c r="V2151">
        <f>(INDIRECT("a_"&amp;V$2)/(V$2+1))*(($C2151^(V$2+1)-$H2151^(V$2+1))/(ε_c1cd^(V$2+1)))</f>
        <v/>
      </c>
      <c r="W2151">
        <f>(INDIRECT("a_"&amp;W$2)/(W$2+1))*(($C2151^(W$2+1)-$H2151^(W$2+1))/(ε_c1cd^(W$2+1)))</f>
        <v/>
      </c>
      <c r="X2151">
        <f>(INDIRECT("a_"&amp;X$2)/(X$2+1))*(($C2151^(X$2+1)-$H2151^(X$2+1))/(ε_c1cd^(X$2+1)))</f>
        <v/>
      </c>
      <c r="Y2151">
        <f>(INDIRECT("a_"&amp;Y$2)/(Y$2+1))*(($C2151^(Y$2+1)-$H2151^(Y$2+1))/(ε_c1cd^(Y$2+1)))</f>
        <v/>
      </c>
      <c r="Z2151">
        <f>(INDIRECT("a_"&amp;Z$2)/(Z$2+2))*(($C2151^(Z$2+2)-$H2151^(Z$2+2))/(ε_c1cd^(Z$2+2)))</f>
        <v/>
      </c>
      <c r="AA2151">
        <f>(INDIRECT("a_"&amp;AA$2)/(AA$2+2))*(($C2151^(AA$2+2)-$H2151^(AA$2+2))/(ε_c1cd^(AA$2+2)))</f>
        <v/>
      </c>
      <c r="AB2151">
        <f>(INDIRECT("a_"&amp;AB$2)/(AB$2+2))*(($C2151^(AB$2+2)-$H2151^(AB$2+2))/(ε_c1cd^(AB$2+2)))</f>
        <v/>
      </c>
      <c r="AC2151">
        <f>(INDIRECT("a_"&amp;AC$2)/(AC$2+2))*(($C2151^(AC$2+2)-$H2151^(AC$2+2))/(ε_c1cd^(AC$2+2)))</f>
        <v/>
      </c>
      <c r="AD2151">
        <f>(INDIRECT("a_"&amp;AD$2)/(AD$2+2))*(($C2151^(AD$2+2)-$H2151^(AD$2+2))/(ε_c1cd^(AD$2+2)))</f>
        <v/>
      </c>
      <c r="AE2151" s="111">
        <f>(b*f_cd/L2151)*SUM(U2151:Y2151)+SUM(Q2151:R2151)</f>
        <v/>
      </c>
      <c r="AF2151" s="112">
        <f>AE2151*(K2151-y+e)</f>
        <v/>
      </c>
      <c r="AG2151" s="113">
        <f>(b*f_cd/(L2151^2))*SUM(Z2151:AD2151)+SUM(S2151:T2151)-AF2151</f>
        <v/>
      </c>
      <c r="AH2151" s="114">
        <f>AG2151&lt;0</f>
        <v/>
      </c>
      <c r="AI2151" s="115">
        <f>IF(A2151=1,FALSE,(AND(AQ2151,AH2151,NOT(AI2150))))</f>
        <v/>
      </c>
      <c r="AJ2151" s="116">
        <f>(b*f_cd/L2151)*(a_1/2*J2151^2+a_2/3*J2151^3+a_3/4*J2151^4+a_4/5*J2151^5+a_5/6*J2151^6)+SUM(Q2151:R2151)</f>
        <v/>
      </c>
      <c r="AK2151">
        <f>AJ2151*(K2151-y+e)</f>
        <v/>
      </c>
      <c r="AL2151" s="118">
        <f>(b*f_cd/(L2151^2))*(a_1/3*J2151^3+a_2/4*J2151^4+a_3/5*J2151^5+a_4/6*J2151^6+a_5/7*J2151^7)+SUM(S2151:T2151)-AK2151</f>
        <v/>
      </c>
      <c r="AM2151" s="114">
        <f>AL2151&gt;0</f>
        <v/>
      </c>
      <c r="AN2151" s="115">
        <f>IF(A2151=1,FALSE,(AND(AQ2151,AM2151,NOT(AN2150))))</f>
        <v/>
      </c>
      <c r="AO2151">
        <f>IF(D2151=1,AND(AH2151,NOT(AI2151)),AND(AM2151,NOT(AN2151)))</f>
        <v/>
      </c>
      <c r="AP2151" s="119">
        <f>IF(D2151=1,AI2151,AN2151)</f>
        <v/>
      </c>
      <c r="AQ2151" s="125">
        <f>ABS(E2151)&lt;$AQ$2</f>
        <v/>
      </c>
      <c r="AS2151">
        <f>IF(AP2151,MAX(AS$3:AS2149)+1,"")</f>
        <v/>
      </c>
    </row>
    <row r="2152">
      <c r="A2152" t="n">
        <v>2062</v>
      </c>
      <c r="B2152" s="131">
        <f>IF(A2152=1,0,IF(AP2152,0.1*ε_cu1cd,0))</f>
        <v/>
      </c>
      <c r="C2152" s="131">
        <f>IF(A2152=1,0.1*ε_cu1cd,C2151+B2151)</f>
        <v/>
      </c>
      <c r="D2152" s="113">
        <f>IF('Нормальний переріз'!$D$68&gt;0,1,2)</f>
        <v/>
      </c>
      <c r="E2152" s="144">
        <f>IF(D2152=1,F2152,G2152)</f>
        <v/>
      </c>
      <c r="F2152" s="124">
        <f>IF(AI2151,0.11*ε_cu1cd,IF(AH2151,F2151*0.01,F2151))</f>
        <v/>
      </c>
      <c r="G2152" s="124">
        <f>IF(AP2151,-0.1*ε_cu1cd,IF(AM2151,G2151*0.01,G2151))</f>
        <v/>
      </c>
      <c r="H2152" s="113">
        <f>IF(A2152=1,E2152,IF(AO2151,H2151-E2151+E2152,IF(AP2151,0.8*H2151,H2151+E2152)))</f>
        <v/>
      </c>
      <c r="I2152" s="169">
        <f>(C2152-H2152)/h</f>
        <v/>
      </c>
      <c r="J2152">
        <f>C2152/(ε_c1cd)</f>
        <v/>
      </c>
      <c r="K2152">
        <f>C2152/I2152</f>
        <v/>
      </c>
      <c r="L2152" s="131">
        <f>I2152/(ε_c1cd)</f>
        <v/>
      </c>
      <c r="M2152">
        <f>I2152*(K2152-Z_s1)</f>
        <v/>
      </c>
      <c r="N2152">
        <f>I2152*(K2152-Z_s2)</f>
        <v/>
      </c>
      <c r="O2152">
        <f>E_s*M2152</f>
        <v/>
      </c>
      <c r="P2152">
        <f>E_s*N2152</f>
        <v/>
      </c>
      <c r="Q2152">
        <f>O2152*A_s1</f>
        <v/>
      </c>
      <c r="R2152">
        <f>P2152*A_s2</f>
        <v/>
      </c>
      <c r="S2152">
        <f>Q2152*($K2152-Z_s1)</f>
        <v/>
      </c>
      <c r="T2152">
        <f>R2152*($K2152-Z_s2)</f>
        <v/>
      </c>
      <c r="U2152">
        <f>(INDIRECT("a_"&amp;U$2)/(U$2+1))*(($C2152^(U$2+1)-$H2152^(U$2+1))/(ε_c1cd^(U$2+1)))</f>
        <v/>
      </c>
      <c r="V2152">
        <f>(INDIRECT("a_"&amp;V$2)/(V$2+1))*(($C2152^(V$2+1)-$H2152^(V$2+1))/(ε_c1cd^(V$2+1)))</f>
        <v/>
      </c>
      <c r="W2152">
        <f>(INDIRECT("a_"&amp;W$2)/(W$2+1))*(($C2152^(W$2+1)-$H2152^(W$2+1))/(ε_c1cd^(W$2+1)))</f>
        <v/>
      </c>
      <c r="X2152">
        <f>(INDIRECT("a_"&amp;X$2)/(X$2+1))*(($C2152^(X$2+1)-$H2152^(X$2+1))/(ε_c1cd^(X$2+1)))</f>
        <v/>
      </c>
      <c r="Y2152">
        <f>(INDIRECT("a_"&amp;Y$2)/(Y$2+1))*(($C2152^(Y$2+1)-$H2152^(Y$2+1))/(ε_c1cd^(Y$2+1)))</f>
        <v/>
      </c>
      <c r="Z2152">
        <f>(INDIRECT("a_"&amp;Z$2)/(Z$2+2))*(($C2152^(Z$2+2)-$H2152^(Z$2+2))/(ε_c1cd^(Z$2+2)))</f>
        <v/>
      </c>
      <c r="AA2152">
        <f>(INDIRECT("a_"&amp;AA$2)/(AA$2+2))*(($C2152^(AA$2+2)-$H2152^(AA$2+2))/(ε_c1cd^(AA$2+2)))</f>
        <v/>
      </c>
      <c r="AB2152">
        <f>(INDIRECT("a_"&amp;AB$2)/(AB$2+2))*(($C2152^(AB$2+2)-$H2152^(AB$2+2))/(ε_c1cd^(AB$2+2)))</f>
        <v/>
      </c>
      <c r="AC2152">
        <f>(INDIRECT("a_"&amp;AC$2)/(AC$2+2))*(($C2152^(AC$2+2)-$H2152^(AC$2+2))/(ε_c1cd^(AC$2+2)))</f>
        <v/>
      </c>
      <c r="AD2152">
        <f>(INDIRECT("a_"&amp;AD$2)/(AD$2+2))*(($C2152^(AD$2+2)-$H2152^(AD$2+2))/(ε_c1cd^(AD$2+2)))</f>
        <v/>
      </c>
      <c r="AE2152" s="111">
        <f>(b*f_cd/L2152)*SUM(U2152:Y2152)+SUM(Q2152:R2152)</f>
        <v/>
      </c>
      <c r="AF2152" s="112">
        <f>AE2152*(K2152-y+e)</f>
        <v/>
      </c>
      <c r="AG2152" s="113">
        <f>(b*f_cd/(L2152^2))*SUM(Z2152:AD2152)+SUM(S2152:T2152)-AF2152</f>
        <v/>
      </c>
      <c r="AH2152" s="114">
        <f>AG2152&lt;0</f>
        <v/>
      </c>
      <c r="AI2152" s="115">
        <f>IF(A2152=1,FALSE,(AND(AQ2152,AH2152,NOT(AI2151))))</f>
        <v/>
      </c>
      <c r="AJ2152" s="116">
        <f>(b*f_cd/L2152)*(a_1/2*J2152^2+a_2/3*J2152^3+a_3/4*J2152^4+a_4/5*J2152^5+a_5/6*J2152^6)+SUM(Q2152:R2152)</f>
        <v/>
      </c>
      <c r="AK2152">
        <f>AJ2152*(K2152-y+e)</f>
        <v/>
      </c>
      <c r="AL2152" s="118">
        <f>(b*f_cd/(L2152^2))*(a_1/3*J2152^3+a_2/4*J2152^4+a_3/5*J2152^5+a_4/6*J2152^6+a_5/7*J2152^7)+SUM(S2152:T2152)-AK2152</f>
        <v/>
      </c>
      <c r="AM2152" s="114">
        <f>AL2152&gt;0</f>
        <v/>
      </c>
      <c r="AN2152" s="115">
        <f>IF(A2152=1,FALSE,(AND(AQ2152,AM2152,NOT(AN2151))))</f>
        <v/>
      </c>
      <c r="AO2152">
        <f>IF(D2152=1,AND(AH2152,NOT(AI2152)),AND(AM2152,NOT(AN2152)))</f>
        <v/>
      </c>
      <c r="AP2152" s="119">
        <f>IF(D2152=1,AI2152,AN2152)</f>
        <v/>
      </c>
      <c r="AQ2152" s="125">
        <f>ABS(E2152)&lt;$AQ$2</f>
        <v/>
      </c>
      <c r="AS2152">
        <f>IF(AP2152,MAX(AS$3:AS2150)+1,"")</f>
        <v/>
      </c>
    </row>
    <row r="2153">
      <c r="A2153" t="n">
        <v>2063</v>
      </c>
      <c r="B2153" s="131">
        <f>IF(A2153=1,0,IF(AP2153,0.1*ε_cu1cd,0))</f>
        <v/>
      </c>
      <c r="C2153" s="131">
        <f>IF(A2153=1,0.1*ε_cu1cd,C2152+B2152)</f>
        <v/>
      </c>
      <c r="D2153" s="113">
        <f>IF('Нормальний переріз'!$D$68&gt;0,1,2)</f>
        <v/>
      </c>
      <c r="E2153" s="144">
        <f>IF(D2153=1,F2153,G2153)</f>
        <v/>
      </c>
      <c r="F2153" s="124">
        <f>IF(AI2152,0.11*ε_cu1cd,IF(AH2152,F2152*0.01,F2152))</f>
        <v/>
      </c>
      <c r="G2153" s="124">
        <f>IF(AP2152,-0.1*ε_cu1cd,IF(AM2152,G2152*0.01,G2152))</f>
        <v/>
      </c>
      <c r="H2153" s="113">
        <f>IF(A2153=1,E2153,IF(AO2152,H2152-E2152+E2153,IF(AP2152,0.8*H2152,H2152+E2153)))</f>
        <v/>
      </c>
      <c r="I2153" s="169">
        <f>(C2153-H2153)/h</f>
        <v/>
      </c>
      <c r="J2153">
        <f>C2153/(ε_c1cd)</f>
        <v/>
      </c>
      <c r="K2153">
        <f>C2153/I2153</f>
        <v/>
      </c>
      <c r="L2153" s="131">
        <f>I2153/(ε_c1cd)</f>
        <v/>
      </c>
      <c r="M2153">
        <f>I2153*(K2153-Z_s1)</f>
        <v/>
      </c>
      <c r="N2153">
        <f>I2153*(K2153-Z_s2)</f>
        <v/>
      </c>
      <c r="O2153">
        <f>E_s*M2153</f>
        <v/>
      </c>
      <c r="P2153">
        <f>E_s*N2153</f>
        <v/>
      </c>
      <c r="Q2153">
        <f>O2153*A_s1</f>
        <v/>
      </c>
      <c r="R2153">
        <f>P2153*A_s2</f>
        <v/>
      </c>
      <c r="S2153">
        <f>Q2153*($K2153-Z_s1)</f>
        <v/>
      </c>
      <c r="T2153">
        <f>R2153*($K2153-Z_s2)</f>
        <v/>
      </c>
      <c r="U2153">
        <f>(INDIRECT("a_"&amp;U$2)/(U$2+1))*(($C2153^(U$2+1)-$H2153^(U$2+1))/(ε_c1cd^(U$2+1)))</f>
        <v/>
      </c>
      <c r="V2153">
        <f>(INDIRECT("a_"&amp;V$2)/(V$2+1))*(($C2153^(V$2+1)-$H2153^(V$2+1))/(ε_c1cd^(V$2+1)))</f>
        <v/>
      </c>
      <c r="W2153">
        <f>(INDIRECT("a_"&amp;W$2)/(W$2+1))*(($C2153^(W$2+1)-$H2153^(W$2+1))/(ε_c1cd^(W$2+1)))</f>
        <v/>
      </c>
      <c r="X2153">
        <f>(INDIRECT("a_"&amp;X$2)/(X$2+1))*(($C2153^(X$2+1)-$H2153^(X$2+1))/(ε_c1cd^(X$2+1)))</f>
        <v/>
      </c>
      <c r="Y2153">
        <f>(INDIRECT("a_"&amp;Y$2)/(Y$2+1))*(($C2153^(Y$2+1)-$H2153^(Y$2+1))/(ε_c1cd^(Y$2+1)))</f>
        <v/>
      </c>
      <c r="Z2153">
        <f>(INDIRECT("a_"&amp;Z$2)/(Z$2+2))*(($C2153^(Z$2+2)-$H2153^(Z$2+2))/(ε_c1cd^(Z$2+2)))</f>
        <v/>
      </c>
      <c r="AA2153">
        <f>(INDIRECT("a_"&amp;AA$2)/(AA$2+2))*(($C2153^(AA$2+2)-$H2153^(AA$2+2))/(ε_c1cd^(AA$2+2)))</f>
        <v/>
      </c>
      <c r="AB2153">
        <f>(INDIRECT("a_"&amp;AB$2)/(AB$2+2))*(($C2153^(AB$2+2)-$H2153^(AB$2+2))/(ε_c1cd^(AB$2+2)))</f>
        <v/>
      </c>
      <c r="AC2153">
        <f>(INDIRECT("a_"&amp;AC$2)/(AC$2+2))*(($C2153^(AC$2+2)-$H2153^(AC$2+2))/(ε_c1cd^(AC$2+2)))</f>
        <v/>
      </c>
      <c r="AD2153">
        <f>(INDIRECT("a_"&amp;AD$2)/(AD$2+2))*(($C2153^(AD$2+2)-$H2153^(AD$2+2))/(ε_c1cd^(AD$2+2)))</f>
        <v/>
      </c>
      <c r="AE2153" s="111">
        <f>(b*f_cd/L2153)*SUM(U2153:Y2153)+SUM(Q2153:R2153)</f>
        <v/>
      </c>
      <c r="AF2153" s="112">
        <f>AE2153*(K2153-y+e)</f>
        <v/>
      </c>
      <c r="AG2153" s="113">
        <f>(b*f_cd/(L2153^2))*SUM(Z2153:AD2153)+SUM(S2153:T2153)-AF2153</f>
        <v/>
      </c>
      <c r="AH2153" s="114">
        <f>AG2153&lt;0</f>
        <v/>
      </c>
      <c r="AI2153" s="115">
        <f>IF(A2153=1,FALSE,(AND(AQ2153,AH2153,NOT(AI2152))))</f>
        <v/>
      </c>
      <c r="AJ2153" s="116">
        <f>(b*f_cd/L2153)*(a_1/2*J2153^2+a_2/3*J2153^3+a_3/4*J2153^4+a_4/5*J2153^5+a_5/6*J2153^6)+SUM(Q2153:R2153)</f>
        <v/>
      </c>
      <c r="AK2153">
        <f>AJ2153*(K2153-y+e)</f>
        <v/>
      </c>
      <c r="AL2153" s="118">
        <f>(b*f_cd/(L2153^2))*(a_1/3*J2153^3+a_2/4*J2153^4+a_3/5*J2153^5+a_4/6*J2153^6+a_5/7*J2153^7)+SUM(S2153:T2153)-AK2153</f>
        <v/>
      </c>
      <c r="AM2153" s="114">
        <f>AL2153&gt;0</f>
        <v/>
      </c>
      <c r="AN2153" s="115">
        <f>IF(A2153=1,FALSE,(AND(AQ2153,AM2153,NOT(AN2152))))</f>
        <v/>
      </c>
      <c r="AO2153">
        <f>IF(D2153=1,AND(AH2153,NOT(AI2153)),AND(AM2153,NOT(AN2153)))</f>
        <v/>
      </c>
      <c r="AP2153" s="119">
        <f>IF(D2153=1,AI2153,AN2153)</f>
        <v/>
      </c>
      <c r="AQ2153" s="125">
        <f>ABS(E2153)&lt;$AQ$2</f>
        <v/>
      </c>
      <c r="AS2153">
        <f>IF(AP2153,MAX(AS$3:AS2151)+1,"")</f>
        <v/>
      </c>
    </row>
    <row r="2154">
      <c r="A2154" t="n">
        <v>2064</v>
      </c>
      <c r="B2154" s="131">
        <f>IF(A2154=1,0,IF(AP2154,0.1*ε_cu1cd,0))</f>
        <v/>
      </c>
      <c r="C2154" s="131">
        <f>IF(A2154=1,0.1*ε_cu1cd,C2153+B2153)</f>
        <v/>
      </c>
      <c r="D2154" s="113">
        <f>IF('Нормальний переріз'!$D$68&gt;0,1,2)</f>
        <v/>
      </c>
      <c r="E2154" s="144">
        <f>IF(D2154=1,F2154,G2154)</f>
        <v/>
      </c>
      <c r="F2154" s="124">
        <f>IF(AI2153,0.11*ε_cu1cd,IF(AH2153,F2153*0.01,F2153))</f>
        <v/>
      </c>
      <c r="G2154" s="124">
        <f>IF(AP2153,-0.1*ε_cu1cd,IF(AM2153,G2153*0.01,G2153))</f>
        <v/>
      </c>
      <c r="H2154" s="113">
        <f>IF(A2154=1,E2154,IF(AO2153,H2153-E2153+E2154,IF(AP2153,0.8*H2153,H2153+E2154)))</f>
        <v/>
      </c>
      <c r="I2154" s="169">
        <f>(C2154-H2154)/h</f>
        <v/>
      </c>
      <c r="J2154">
        <f>C2154/(ε_c1cd)</f>
        <v/>
      </c>
      <c r="K2154">
        <f>C2154/I2154</f>
        <v/>
      </c>
      <c r="L2154" s="131">
        <f>I2154/(ε_c1cd)</f>
        <v/>
      </c>
      <c r="M2154">
        <f>I2154*(K2154-Z_s1)</f>
        <v/>
      </c>
      <c r="N2154">
        <f>I2154*(K2154-Z_s2)</f>
        <v/>
      </c>
      <c r="O2154">
        <f>E_s*M2154</f>
        <v/>
      </c>
      <c r="P2154">
        <f>E_s*N2154</f>
        <v/>
      </c>
      <c r="Q2154">
        <f>O2154*A_s1</f>
        <v/>
      </c>
      <c r="R2154">
        <f>P2154*A_s2</f>
        <v/>
      </c>
      <c r="S2154">
        <f>Q2154*($K2154-Z_s1)</f>
        <v/>
      </c>
      <c r="T2154">
        <f>R2154*($K2154-Z_s2)</f>
        <v/>
      </c>
      <c r="U2154">
        <f>(INDIRECT("a_"&amp;U$2)/(U$2+1))*(($C2154^(U$2+1)-$H2154^(U$2+1))/(ε_c1cd^(U$2+1)))</f>
        <v/>
      </c>
      <c r="V2154">
        <f>(INDIRECT("a_"&amp;V$2)/(V$2+1))*(($C2154^(V$2+1)-$H2154^(V$2+1))/(ε_c1cd^(V$2+1)))</f>
        <v/>
      </c>
      <c r="W2154">
        <f>(INDIRECT("a_"&amp;W$2)/(W$2+1))*(($C2154^(W$2+1)-$H2154^(W$2+1))/(ε_c1cd^(W$2+1)))</f>
        <v/>
      </c>
      <c r="X2154">
        <f>(INDIRECT("a_"&amp;X$2)/(X$2+1))*(($C2154^(X$2+1)-$H2154^(X$2+1))/(ε_c1cd^(X$2+1)))</f>
        <v/>
      </c>
      <c r="Y2154">
        <f>(INDIRECT("a_"&amp;Y$2)/(Y$2+1))*(($C2154^(Y$2+1)-$H2154^(Y$2+1))/(ε_c1cd^(Y$2+1)))</f>
        <v/>
      </c>
      <c r="Z2154">
        <f>(INDIRECT("a_"&amp;Z$2)/(Z$2+2))*(($C2154^(Z$2+2)-$H2154^(Z$2+2))/(ε_c1cd^(Z$2+2)))</f>
        <v/>
      </c>
      <c r="AA2154">
        <f>(INDIRECT("a_"&amp;AA$2)/(AA$2+2))*(($C2154^(AA$2+2)-$H2154^(AA$2+2))/(ε_c1cd^(AA$2+2)))</f>
        <v/>
      </c>
      <c r="AB2154">
        <f>(INDIRECT("a_"&amp;AB$2)/(AB$2+2))*(($C2154^(AB$2+2)-$H2154^(AB$2+2))/(ε_c1cd^(AB$2+2)))</f>
        <v/>
      </c>
      <c r="AC2154">
        <f>(INDIRECT("a_"&amp;AC$2)/(AC$2+2))*(($C2154^(AC$2+2)-$H2154^(AC$2+2))/(ε_c1cd^(AC$2+2)))</f>
        <v/>
      </c>
      <c r="AD2154">
        <f>(INDIRECT("a_"&amp;AD$2)/(AD$2+2))*(($C2154^(AD$2+2)-$H2154^(AD$2+2))/(ε_c1cd^(AD$2+2)))</f>
        <v/>
      </c>
      <c r="AE2154" s="111">
        <f>(b*f_cd/L2154)*SUM(U2154:Y2154)+SUM(Q2154:R2154)</f>
        <v/>
      </c>
      <c r="AF2154" s="112">
        <f>AE2154*(K2154-y+e)</f>
        <v/>
      </c>
      <c r="AG2154" s="113">
        <f>(b*f_cd/(L2154^2))*SUM(Z2154:AD2154)+SUM(S2154:T2154)-AF2154</f>
        <v/>
      </c>
      <c r="AH2154" s="114">
        <f>AG2154&lt;0</f>
        <v/>
      </c>
      <c r="AI2154" s="115">
        <f>IF(A2154=1,FALSE,(AND(AQ2154,AH2154,NOT(AI2153))))</f>
        <v/>
      </c>
      <c r="AJ2154" s="116">
        <f>(b*f_cd/L2154)*(a_1/2*J2154^2+a_2/3*J2154^3+a_3/4*J2154^4+a_4/5*J2154^5+a_5/6*J2154^6)+SUM(Q2154:R2154)</f>
        <v/>
      </c>
      <c r="AK2154">
        <f>AJ2154*(K2154-y+e)</f>
        <v/>
      </c>
      <c r="AL2154" s="118">
        <f>(b*f_cd/(L2154^2))*(a_1/3*J2154^3+a_2/4*J2154^4+a_3/5*J2154^5+a_4/6*J2154^6+a_5/7*J2154^7)+SUM(S2154:T2154)-AK2154</f>
        <v/>
      </c>
      <c r="AM2154" s="114">
        <f>AL2154&gt;0</f>
        <v/>
      </c>
      <c r="AN2154" s="115">
        <f>IF(A2154=1,FALSE,(AND(AQ2154,AM2154,NOT(AN2153))))</f>
        <v/>
      </c>
      <c r="AO2154">
        <f>IF(D2154=1,AND(AH2154,NOT(AI2154)),AND(AM2154,NOT(AN2154)))</f>
        <v/>
      </c>
      <c r="AP2154" s="119">
        <f>IF(D2154=1,AI2154,AN2154)</f>
        <v/>
      </c>
      <c r="AQ2154" s="125">
        <f>ABS(E2154)&lt;$AQ$2</f>
        <v/>
      </c>
      <c r="AS2154">
        <f>IF(AP2154,MAX(AS$3:AS2152)+1,"")</f>
        <v/>
      </c>
    </row>
    <row r="2155">
      <c r="A2155" t="n">
        <v>2065</v>
      </c>
      <c r="B2155" s="131">
        <f>IF(A2155=1,0,IF(AP2155,0.1*ε_cu1cd,0))</f>
        <v/>
      </c>
      <c r="C2155" s="131">
        <f>IF(A2155=1,0.1*ε_cu1cd,C2154+B2154)</f>
        <v/>
      </c>
      <c r="D2155" s="113">
        <f>IF('Нормальний переріз'!$D$68&gt;0,1,2)</f>
        <v/>
      </c>
      <c r="E2155" s="144">
        <f>IF(D2155=1,F2155,G2155)</f>
        <v/>
      </c>
      <c r="F2155" s="124">
        <f>IF(AI2154,0.11*ε_cu1cd,IF(AH2154,F2154*0.01,F2154))</f>
        <v/>
      </c>
      <c r="G2155" s="124">
        <f>IF(AP2154,-0.1*ε_cu1cd,IF(AM2154,G2154*0.01,G2154))</f>
        <v/>
      </c>
      <c r="H2155" s="113">
        <f>IF(A2155=1,E2155,IF(AO2154,H2154-E2154+E2155,IF(AP2154,0.8*H2154,H2154+E2155)))</f>
        <v/>
      </c>
      <c r="I2155" s="169">
        <f>(C2155-H2155)/h</f>
        <v/>
      </c>
      <c r="J2155">
        <f>C2155/(ε_c1cd)</f>
        <v/>
      </c>
      <c r="K2155">
        <f>C2155/I2155</f>
        <v/>
      </c>
      <c r="L2155" s="131">
        <f>I2155/(ε_c1cd)</f>
        <v/>
      </c>
      <c r="M2155">
        <f>I2155*(K2155-Z_s1)</f>
        <v/>
      </c>
      <c r="N2155">
        <f>I2155*(K2155-Z_s2)</f>
        <v/>
      </c>
      <c r="O2155">
        <f>E_s*M2155</f>
        <v/>
      </c>
      <c r="P2155">
        <f>E_s*N2155</f>
        <v/>
      </c>
      <c r="Q2155">
        <f>O2155*A_s1</f>
        <v/>
      </c>
      <c r="R2155">
        <f>P2155*A_s2</f>
        <v/>
      </c>
      <c r="S2155">
        <f>Q2155*($K2155-Z_s1)</f>
        <v/>
      </c>
      <c r="T2155">
        <f>R2155*($K2155-Z_s2)</f>
        <v/>
      </c>
      <c r="U2155">
        <f>(INDIRECT("a_"&amp;U$2)/(U$2+1))*(($C2155^(U$2+1)-$H2155^(U$2+1))/(ε_c1cd^(U$2+1)))</f>
        <v/>
      </c>
      <c r="V2155">
        <f>(INDIRECT("a_"&amp;V$2)/(V$2+1))*(($C2155^(V$2+1)-$H2155^(V$2+1))/(ε_c1cd^(V$2+1)))</f>
        <v/>
      </c>
      <c r="W2155">
        <f>(INDIRECT("a_"&amp;W$2)/(W$2+1))*(($C2155^(W$2+1)-$H2155^(W$2+1))/(ε_c1cd^(W$2+1)))</f>
        <v/>
      </c>
      <c r="X2155">
        <f>(INDIRECT("a_"&amp;X$2)/(X$2+1))*(($C2155^(X$2+1)-$H2155^(X$2+1))/(ε_c1cd^(X$2+1)))</f>
        <v/>
      </c>
      <c r="Y2155">
        <f>(INDIRECT("a_"&amp;Y$2)/(Y$2+1))*(($C2155^(Y$2+1)-$H2155^(Y$2+1))/(ε_c1cd^(Y$2+1)))</f>
        <v/>
      </c>
      <c r="Z2155">
        <f>(INDIRECT("a_"&amp;Z$2)/(Z$2+2))*(($C2155^(Z$2+2)-$H2155^(Z$2+2))/(ε_c1cd^(Z$2+2)))</f>
        <v/>
      </c>
      <c r="AA2155">
        <f>(INDIRECT("a_"&amp;AA$2)/(AA$2+2))*(($C2155^(AA$2+2)-$H2155^(AA$2+2))/(ε_c1cd^(AA$2+2)))</f>
        <v/>
      </c>
      <c r="AB2155">
        <f>(INDIRECT("a_"&amp;AB$2)/(AB$2+2))*(($C2155^(AB$2+2)-$H2155^(AB$2+2))/(ε_c1cd^(AB$2+2)))</f>
        <v/>
      </c>
      <c r="AC2155">
        <f>(INDIRECT("a_"&amp;AC$2)/(AC$2+2))*(($C2155^(AC$2+2)-$H2155^(AC$2+2))/(ε_c1cd^(AC$2+2)))</f>
        <v/>
      </c>
      <c r="AD2155">
        <f>(INDIRECT("a_"&amp;AD$2)/(AD$2+2))*(($C2155^(AD$2+2)-$H2155^(AD$2+2))/(ε_c1cd^(AD$2+2)))</f>
        <v/>
      </c>
      <c r="AE2155" s="111">
        <f>(b*f_cd/L2155)*SUM(U2155:Y2155)+SUM(Q2155:R2155)</f>
        <v/>
      </c>
      <c r="AF2155" s="112">
        <f>AE2155*(K2155-y+e)</f>
        <v/>
      </c>
      <c r="AG2155" s="113">
        <f>(b*f_cd/(L2155^2))*SUM(Z2155:AD2155)+SUM(S2155:T2155)-AF2155</f>
        <v/>
      </c>
      <c r="AH2155" s="114">
        <f>AG2155&lt;0</f>
        <v/>
      </c>
      <c r="AI2155" s="115">
        <f>IF(A2155=1,FALSE,(AND(AQ2155,AH2155,NOT(AI2154))))</f>
        <v/>
      </c>
      <c r="AJ2155" s="116">
        <f>(b*f_cd/L2155)*(a_1/2*J2155^2+a_2/3*J2155^3+a_3/4*J2155^4+a_4/5*J2155^5+a_5/6*J2155^6)+SUM(Q2155:R2155)</f>
        <v/>
      </c>
      <c r="AK2155">
        <f>AJ2155*(K2155-y+e)</f>
        <v/>
      </c>
      <c r="AL2155" s="118">
        <f>(b*f_cd/(L2155^2))*(a_1/3*J2155^3+a_2/4*J2155^4+a_3/5*J2155^5+a_4/6*J2155^6+a_5/7*J2155^7)+SUM(S2155:T2155)-AK2155</f>
        <v/>
      </c>
      <c r="AM2155" s="114">
        <f>AL2155&gt;0</f>
        <v/>
      </c>
      <c r="AN2155" s="115">
        <f>IF(A2155=1,FALSE,(AND(AQ2155,AM2155,NOT(AN2154))))</f>
        <v/>
      </c>
      <c r="AO2155">
        <f>IF(D2155=1,AND(AH2155,NOT(AI2155)),AND(AM2155,NOT(AN2155)))</f>
        <v/>
      </c>
      <c r="AP2155" s="119">
        <f>IF(D2155=1,AI2155,AN2155)</f>
        <v/>
      </c>
      <c r="AQ2155" s="125">
        <f>ABS(E2155)&lt;$AQ$2</f>
        <v/>
      </c>
      <c r="AS2155">
        <f>IF(AP2155,MAX(AS$3:AS2153)+1,"")</f>
        <v/>
      </c>
    </row>
    <row r="2156">
      <c r="A2156" t="n">
        <v>2066</v>
      </c>
      <c r="B2156" s="131">
        <f>IF(A2156=1,0,IF(AP2156,0.1*ε_cu1cd,0))</f>
        <v/>
      </c>
      <c r="C2156" s="131">
        <f>IF(A2156=1,0.1*ε_cu1cd,C2155+B2155)</f>
        <v/>
      </c>
      <c r="D2156" s="113">
        <f>IF('Нормальний переріз'!$D$68&gt;0,1,2)</f>
        <v/>
      </c>
      <c r="E2156" s="144">
        <f>IF(D2156=1,F2156,G2156)</f>
        <v/>
      </c>
      <c r="F2156" s="124">
        <f>IF(AI2155,0.11*ε_cu1cd,IF(AH2155,F2155*0.01,F2155))</f>
        <v/>
      </c>
      <c r="G2156" s="124">
        <f>IF(AP2155,-0.1*ε_cu1cd,IF(AM2155,G2155*0.01,G2155))</f>
        <v/>
      </c>
      <c r="H2156" s="113">
        <f>IF(A2156=1,E2156,IF(AO2155,H2155-E2155+E2156,IF(AP2155,0.8*H2155,H2155+E2156)))</f>
        <v/>
      </c>
      <c r="I2156" s="169">
        <f>(C2156-H2156)/h</f>
        <v/>
      </c>
      <c r="J2156">
        <f>C2156/(ε_c1cd)</f>
        <v/>
      </c>
      <c r="K2156">
        <f>C2156/I2156</f>
        <v/>
      </c>
      <c r="L2156" s="131">
        <f>I2156/(ε_c1cd)</f>
        <v/>
      </c>
      <c r="M2156">
        <f>I2156*(K2156-Z_s1)</f>
        <v/>
      </c>
      <c r="N2156">
        <f>I2156*(K2156-Z_s2)</f>
        <v/>
      </c>
      <c r="O2156">
        <f>E_s*M2156</f>
        <v/>
      </c>
      <c r="P2156">
        <f>E_s*N2156</f>
        <v/>
      </c>
      <c r="Q2156">
        <f>O2156*A_s1</f>
        <v/>
      </c>
      <c r="R2156">
        <f>P2156*A_s2</f>
        <v/>
      </c>
      <c r="S2156">
        <f>Q2156*($K2156-Z_s1)</f>
        <v/>
      </c>
      <c r="T2156">
        <f>R2156*($K2156-Z_s2)</f>
        <v/>
      </c>
      <c r="U2156">
        <f>(INDIRECT("a_"&amp;U$2)/(U$2+1))*(($C2156^(U$2+1)-$H2156^(U$2+1))/(ε_c1cd^(U$2+1)))</f>
        <v/>
      </c>
      <c r="V2156">
        <f>(INDIRECT("a_"&amp;V$2)/(V$2+1))*(($C2156^(V$2+1)-$H2156^(V$2+1))/(ε_c1cd^(V$2+1)))</f>
        <v/>
      </c>
      <c r="W2156">
        <f>(INDIRECT("a_"&amp;W$2)/(W$2+1))*(($C2156^(W$2+1)-$H2156^(W$2+1))/(ε_c1cd^(W$2+1)))</f>
        <v/>
      </c>
      <c r="X2156">
        <f>(INDIRECT("a_"&amp;X$2)/(X$2+1))*(($C2156^(X$2+1)-$H2156^(X$2+1))/(ε_c1cd^(X$2+1)))</f>
        <v/>
      </c>
      <c r="Y2156">
        <f>(INDIRECT("a_"&amp;Y$2)/(Y$2+1))*(($C2156^(Y$2+1)-$H2156^(Y$2+1))/(ε_c1cd^(Y$2+1)))</f>
        <v/>
      </c>
      <c r="Z2156">
        <f>(INDIRECT("a_"&amp;Z$2)/(Z$2+2))*(($C2156^(Z$2+2)-$H2156^(Z$2+2))/(ε_c1cd^(Z$2+2)))</f>
        <v/>
      </c>
      <c r="AA2156">
        <f>(INDIRECT("a_"&amp;AA$2)/(AA$2+2))*(($C2156^(AA$2+2)-$H2156^(AA$2+2))/(ε_c1cd^(AA$2+2)))</f>
        <v/>
      </c>
      <c r="AB2156">
        <f>(INDIRECT("a_"&amp;AB$2)/(AB$2+2))*(($C2156^(AB$2+2)-$H2156^(AB$2+2))/(ε_c1cd^(AB$2+2)))</f>
        <v/>
      </c>
      <c r="AC2156">
        <f>(INDIRECT("a_"&amp;AC$2)/(AC$2+2))*(($C2156^(AC$2+2)-$H2156^(AC$2+2))/(ε_c1cd^(AC$2+2)))</f>
        <v/>
      </c>
      <c r="AD2156">
        <f>(INDIRECT("a_"&amp;AD$2)/(AD$2+2))*(($C2156^(AD$2+2)-$H2156^(AD$2+2))/(ε_c1cd^(AD$2+2)))</f>
        <v/>
      </c>
      <c r="AE2156" s="111">
        <f>(b*f_cd/L2156)*SUM(U2156:Y2156)+SUM(Q2156:R2156)</f>
        <v/>
      </c>
      <c r="AF2156" s="112">
        <f>AE2156*(K2156-y+e)</f>
        <v/>
      </c>
      <c r="AG2156" s="113">
        <f>(b*f_cd/(L2156^2))*SUM(Z2156:AD2156)+SUM(S2156:T2156)-AF2156</f>
        <v/>
      </c>
      <c r="AH2156" s="114">
        <f>AG2156&lt;0</f>
        <v/>
      </c>
      <c r="AI2156" s="115">
        <f>IF(A2156=1,FALSE,(AND(AQ2156,AH2156,NOT(AI2155))))</f>
        <v/>
      </c>
      <c r="AJ2156" s="116">
        <f>(b*f_cd/L2156)*(a_1/2*J2156^2+a_2/3*J2156^3+a_3/4*J2156^4+a_4/5*J2156^5+a_5/6*J2156^6)+SUM(Q2156:R2156)</f>
        <v/>
      </c>
      <c r="AK2156">
        <f>AJ2156*(K2156-y+e)</f>
        <v/>
      </c>
      <c r="AL2156" s="118">
        <f>(b*f_cd/(L2156^2))*(a_1/3*J2156^3+a_2/4*J2156^4+a_3/5*J2156^5+a_4/6*J2156^6+a_5/7*J2156^7)+SUM(S2156:T2156)-AK2156</f>
        <v/>
      </c>
      <c r="AM2156" s="114">
        <f>AL2156&gt;0</f>
        <v/>
      </c>
      <c r="AN2156" s="115">
        <f>IF(A2156=1,FALSE,(AND(AQ2156,AM2156,NOT(AN2155))))</f>
        <v/>
      </c>
      <c r="AO2156">
        <f>IF(D2156=1,AND(AH2156,NOT(AI2156)),AND(AM2156,NOT(AN2156)))</f>
        <v/>
      </c>
      <c r="AP2156" s="119">
        <f>IF(D2156=1,AI2156,AN2156)</f>
        <v/>
      </c>
      <c r="AQ2156" s="125">
        <f>ABS(E2156)&lt;$AQ$2</f>
        <v/>
      </c>
      <c r="AS2156">
        <f>IF(AP2156,MAX(AS$3:AS2154)+1,"")</f>
        <v/>
      </c>
    </row>
    <row r="2157">
      <c r="A2157" t="n">
        <v>2067</v>
      </c>
      <c r="B2157" s="131">
        <f>IF(A2157=1,0,IF(AP2157,0.1*ε_cu1cd,0))</f>
        <v/>
      </c>
      <c r="C2157" s="131">
        <f>IF(A2157=1,0.1*ε_cu1cd,C2156+B2156)</f>
        <v/>
      </c>
      <c r="D2157" s="113">
        <f>IF('Нормальний переріз'!$D$68&gt;0,1,2)</f>
        <v/>
      </c>
      <c r="E2157" s="144">
        <f>IF(D2157=1,F2157,G2157)</f>
        <v/>
      </c>
      <c r="F2157" s="124">
        <f>IF(AI2156,0.11*ε_cu1cd,IF(AH2156,F2156*0.01,F2156))</f>
        <v/>
      </c>
      <c r="G2157" s="124">
        <f>IF(AP2156,-0.1*ε_cu1cd,IF(AM2156,G2156*0.01,G2156))</f>
        <v/>
      </c>
      <c r="H2157" s="113">
        <f>IF(A2157=1,E2157,IF(AO2156,H2156-E2156+E2157,IF(AP2156,0.8*H2156,H2156+E2157)))</f>
        <v/>
      </c>
      <c r="I2157" s="169">
        <f>(C2157-H2157)/h</f>
        <v/>
      </c>
      <c r="J2157">
        <f>C2157/(ε_c1cd)</f>
        <v/>
      </c>
      <c r="K2157">
        <f>C2157/I2157</f>
        <v/>
      </c>
      <c r="L2157" s="131">
        <f>I2157/(ε_c1cd)</f>
        <v/>
      </c>
      <c r="M2157">
        <f>I2157*(K2157-Z_s1)</f>
        <v/>
      </c>
      <c r="N2157">
        <f>I2157*(K2157-Z_s2)</f>
        <v/>
      </c>
      <c r="O2157">
        <f>E_s*M2157</f>
        <v/>
      </c>
      <c r="P2157">
        <f>E_s*N2157</f>
        <v/>
      </c>
      <c r="Q2157">
        <f>O2157*A_s1</f>
        <v/>
      </c>
      <c r="R2157">
        <f>P2157*A_s2</f>
        <v/>
      </c>
      <c r="S2157">
        <f>Q2157*($K2157-Z_s1)</f>
        <v/>
      </c>
      <c r="T2157">
        <f>R2157*($K2157-Z_s2)</f>
        <v/>
      </c>
      <c r="U2157">
        <f>(INDIRECT("a_"&amp;U$2)/(U$2+1))*(($C2157^(U$2+1)-$H2157^(U$2+1))/(ε_c1cd^(U$2+1)))</f>
        <v/>
      </c>
      <c r="V2157">
        <f>(INDIRECT("a_"&amp;V$2)/(V$2+1))*(($C2157^(V$2+1)-$H2157^(V$2+1))/(ε_c1cd^(V$2+1)))</f>
        <v/>
      </c>
      <c r="W2157">
        <f>(INDIRECT("a_"&amp;W$2)/(W$2+1))*(($C2157^(W$2+1)-$H2157^(W$2+1))/(ε_c1cd^(W$2+1)))</f>
        <v/>
      </c>
      <c r="X2157">
        <f>(INDIRECT("a_"&amp;X$2)/(X$2+1))*(($C2157^(X$2+1)-$H2157^(X$2+1))/(ε_c1cd^(X$2+1)))</f>
        <v/>
      </c>
      <c r="Y2157">
        <f>(INDIRECT("a_"&amp;Y$2)/(Y$2+1))*(($C2157^(Y$2+1)-$H2157^(Y$2+1))/(ε_c1cd^(Y$2+1)))</f>
        <v/>
      </c>
      <c r="Z2157">
        <f>(INDIRECT("a_"&amp;Z$2)/(Z$2+2))*(($C2157^(Z$2+2)-$H2157^(Z$2+2))/(ε_c1cd^(Z$2+2)))</f>
        <v/>
      </c>
      <c r="AA2157">
        <f>(INDIRECT("a_"&amp;AA$2)/(AA$2+2))*(($C2157^(AA$2+2)-$H2157^(AA$2+2))/(ε_c1cd^(AA$2+2)))</f>
        <v/>
      </c>
      <c r="AB2157">
        <f>(INDIRECT("a_"&amp;AB$2)/(AB$2+2))*(($C2157^(AB$2+2)-$H2157^(AB$2+2))/(ε_c1cd^(AB$2+2)))</f>
        <v/>
      </c>
      <c r="AC2157">
        <f>(INDIRECT("a_"&amp;AC$2)/(AC$2+2))*(($C2157^(AC$2+2)-$H2157^(AC$2+2))/(ε_c1cd^(AC$2+2)))</f>
        <v/>
      </c>
      <c r="AD2157">
        <f>(INDIRECT("a_"&amp;AD$2)/(AD$2+2))*(($C2157^(AD$2+2)-$H2157^(AD$2+2))/(ε_c1cd^(AD$2+2)))</f>
        <v/>
      </c>
      <c r="AE2157" s="111">
        <f>(b*f_cd/L2157)*SUM(U2157:Y2157)+SUM(Q2157:R2157)</f>
        <v/>
      </c>
      <c r="AF2157" s="112">
        <f>AE2157*(K2157-y+e)</f>
        <v/>
      </c>
      <c r="AG2157" s="113">
        <f>(b*f_cd/(L2157^2))*SUM(Z2157:AD2157)+SUM(S2157:T2157)-AF2157</f>
        <v/>
      </c>
      <c r="AH2157" s="114">
        <f>AG2157&lt;0</f>
        <v/>
      </c>
      <c r="AI2157" s="115">
        <f>IF(A2157=1,FALSE,(AND(AQ2157,AH2157,NOT(AI2156))))</f>
        <v/>
      </c>
      <c r="AJ2157" s="116">
        <f>(b*f_cd/L2157)*(a_1/2*J2157^2+a_2/3*J2157^3+a_3/4*J2157^4+a_4/5*J2157^5+a_5/6*J2157^6)+SUM(Q2157:R2157)</f>
        <v/>
      </c>
      <c r="AK2157">
        <f>AJ2157*(K2157-y+e)</f>
        <v/>
      </c>
      <c r="AL2157" s="118">
        <f>(b*f_cd/(L2157^2))*(a_1/3*J2157^3+a_2/4*J2157^4+a_3/5*J2157^5+a_4/6*J2157^6+a_5/7*J2157^7)+SUM(S2157:T2157)-AK2157</f>
        <v/>
      </c>
      <c r="AM2157" s="114">
        <f>AL2157&gt;0</f>
        <v/>
      </c>
      <c r="AN2157" s="115">
        <f>IF(A2157=1,FALSE,(AND(AQ2157,AM2157,NOT(AN2156))))</f>
        <v/>
      </c>
      <c r="AO2157">
        <f>IF(D2157=1,AND(AH2157,NOT(AI2157)),AND(AM2157,NOT(AN2157)))</f>
        <v/>
      </c>
      <c r="AP2157" s="119">
        <f>IF(D2157=1,AI2157,AN2157)</f>
        <v/>
      </c>
      <c r="AQ2157" s="125">
        <f>ABS(E2157)&lt;$AQ$2</f>
        <v/>
      </c>
      <c r="AS2157">
        <f>IF(AP2157,MAX(AS$3:AS2155)+1,"")</f>
        <v/>
      </c>
    </row>
    <row r="2158">
      <c r="A2158" t="n">
        <v>2068</v>
      </c>
      <c r="B2158" s="131">
        <f>IF(A2158=1,0,IF(AP2158,0.1*ε_cu1cd,0))</f>
        <v/>
      </c>
      <c r="C2158" s="131">
        <f>IF(A2158=1,0.1*ε_cu1cd,C2157+B2157)</f>
        <v/>
      </c>
      <c r="D2158" s="113">
        <f>IF('Нормальний переріз'!$D$68&gt;0,1,2)</f>
        <v/>
      </c>
      <c r="E2158" s="144">
        <f>IF(D2158=1,F2158,G2158)</f>
        <v/>
      </c>
      <c r="F2158" s="124">
        <f>IF(AI2157,0.11*ε_cu1cd,IF(AH2157,F2157*0.01,F2157))</f>
        <v/>
      </c>
      <c r="G2158" s="124">
        <f>IF(AP2157,-0.1*ε_cu1cd,IF(AM2157,G2157*0.01,G2157))</f>
        <v/>
      </c>
      <c r="H2158" s="113">
        <f>IF(A2158=1,E2158,IF(AO2157,H2157-E2157+E2158,IF(AP2157,0.8*H2157,H2157+E2158)))</f>
        <v/>
      </c>
      <c r="I2158" s="169">
        <f>(C2158-H2158)/h</f>
        <v/>
      </c>
      <c r="J2158">
        <f>C2158/(ε_c1cd)</f>
        <v/>
      </c>
      <c r="K2158">
        <f>C2158/I2158</f>
        <v/>
      </c>
      <c r="L2158" s="131">
        <f>I2158/(ε_c1cd)</f>
        <v/>
      </c>
      <c r="M2158">
        <f>I2158*(K2158-Z_s1)</f>
        <v/>
      </c>
      <c r="N2158">
        <f>I2158*(K2158-Z_s2)</f>
        <v/>
      </c>
      <c r="O2158">
        <f>E_s*M2158</f>
        <v/>
      </c>
      <c r="P2158">
        <f>E_s*N2158</f>
        <v/>
      </c>
      <c r="Q2158">
        <f>O2158*A_s1</f>
        <v/>
      </c>
      <c r="R2158">
        <f>P2158*A_s2</f>
        <v/>
      </c>
      <c r="S2158">
        <f>Q2158*($K2158-Z_s1)</f>
        <v/>
      </c>
      <c r="T2158">
        <f>R2158*($K2158-Z_s2)</f>
        <v/>
      </c>
      <c r="U2158">
        <f>(INDIRECT("a_"&amp;U$2)/(U$2+1))*(($C2158^(U$2+1)-$H2158^(U$2+1))/(ε_c1cd^(U$2+1)))</f>
        <v/>
      </c>
      <c r="V2158">
        <f>(INDIRECT("a_"&amp;V$2)/(V$2+1))*(($C2158^(V$2+1)-$H2158^(V$2+1))/(ε_c1cd^(V$2+1)))</f>
        <v/>
      </c>
      <c r="W2158">
        <f>(INDIRECT("a_"&amp;W$2)/(W$2+1))*(($C2158^(W$2+1)-$H2158^(W$2+1))/(ε_c1cd^(W$2+1)))</f>
        <v/>
      </c>
      <c r="X2158">
        <f>(INDIRECT("a_"&amp;X$2)/(X$2+1))*(($C2158^(X$2+1)-$H2158^(X$2+1))/(ε_c1cd^(X$2+1)))</f>
        <v/>
      </c>
      <c r="Y2158">
        <f>(INDIRECT("a_"&amp;Y$2)/(Y$2+1))*(($C2158^(Y$2+1)-$H2158^(Y$2+1))/(ε_c1cd^(Y$2+1)))</f>
        <v/>
      </c>
      <c r="Z2158">
        <f>(INDIRECT("a_"&amp;Z$2)/(Z$2+2))*(($C2158^(Z$2+2)-$H2158^(Z$2+2))/(ε_c1cd^(Z$2+2)))</f>
        <v/>
      </c>
      <c r="AA2158">
        <f>(INDIRECT("a_"&amp;AA$2)/(AA$2+2))*(($C2158^(AA$2+2)-$H2158^(AA$2+2))/(ε_c1cd^(AA$2+2)))</f>
        <v/>
      </c>
      <c r="AB2158">
        <f>(INDIRECT("a_"&amp;AB$2)/(AB$2+2))*(($C2158^(AB$2+2)-$H2158^(AB$2+2))/(ε_c1cd^(AB$2+2)))</f>
        <v/>
      </c>
      <c r="AC2158">
        <f>(INDIRECT("a_"&amp;AC$2)/(AC$2+2))*(($C2158^(AC$2+2)-$H2158^(AC$2+2))/(ε_c1cd^(AC$2+2)))</f>
        <v/>
      </c>
      <c r="AD2158">
        <f>(INDIRECT("a_"&amp;AD$2)/(AD$2+2))*(($C2158^(AD$2+2)-$H2158^(AD$2+2))/(ε_c1cd^(AD$2+2)))</f>
        <v/>
      </c>
      <c r="AE2158" s="111">
        <f>(b*f_cd/L2158)*SUM(U2158:Y2158)+SUM(Q2158:R2158)</f>
        <v/>
      </c>
      <c r="AF2158" s="112">
        <f>AE2158*(K2158-y+e)</f>
        <v/>
      </c>
      <c r="AG2158" s="113">
        <f>(b*f_cd/(L2158^2))*SUM(Z2158:AD2158)+SUM(S2158:T2158)-AF2158</f>
        <v/>
      </c>
      <c r="AH2158" s="114">
        <f>AG2158&lt;0</f>
        <v/>
      </c>
      <c r="AI2158" s="115">
        <f>IF(A2158=1,FALSE,(AND(AQ2158,AH2158,NOT(AI2157))))</f>
        <v/>
      </c>
      <c r="AJ2158" s="116">
        <f>(b*f_cd/L2158)*(a_1/2*J2158^2+a_2/3*J2158^3+a_3/4*J2158^4+a_4/5*J2158^5+a_5/6*J2158^6)+SUM(Q2158:R2158)</f>
        <v/>
      </c>
      <c r="AK2158">
        <f>AJ2158*(K2158-y+e)</f>
        <v/>
      </c>
      <c r="AL2158" s="118">
        <f>(b*f_cd/(L2158^2))*(a_1/3*J2158^3+a_2/4*J2158^4+a_3/5*J2158^5+a_4/6*J2158^6+a_5/7*J2158^7)+SUM(S2158:T2158)-AK2158</f>
        <v/>
      </c>
      <c r="AM2158" s="114">
        <f>AL2158&gt;0</f>
        <v/>
      </c>
      <c r="AN2158" s="115">
        <f>IF(A2158=1,FALSE,(AND(AQ2158,AM2158,NOT(AN2157))))</f>
        <v/>
      </c>
      <c r="AO2158">
        <f>IF(D2158=1,AND(AH2158,NOT(AI2158)),AND(AM2158,NOT(AN2158)))</f>
        <v/>
      </c>
      <c r="AP2158" s="119">
        <f>IF(D2158=1,AI2158,AN2158)</f>
        <v/>
      </c>
      <c r="AQ2158" s="125">
        <f>ABS(E2158)&lt;$AQ$2</f>
        <v/>
      </c>
      <c r="AS2158">
        <f>IF(AP2158,MAX(AS$3:AS2156)+1,"")</f>
        <v/>
      </c>
    </row>
    <row r="2159">
      <c r="A2159" t="n">
        <v>2069</v>
      </c>
      <c r="B2159" s="131">
        <f>IF(A2159=1,0,IF(AP2159,0.1*ε_cu1cd,0))</f>
        <v/>
      </c>
      <c r="C2159" s="131">
        <f>IF(A2159=1,0.1*ε_cu1cd,C2158+B2158)</f>
        <v/>
      </c>
      <c r="D2159" s="113">
        <f>IF('Нормальний переріз'!$D$68&gt;0,1,2)</f>
        <v/>
      </c>
      <c r="E2159" s="144">
        <f>IF(D2159=1,F2159,G2159)</f>
        <v/>
      </c>
      <c r="F2159" s="124">
        <f>IF(AI2158,0.11*ε_cu1cd,IF(AH2158,F2158*0.01,F2158))</f>
        <v/>
      </c>
      <c r="G2159" s="124">
        <f>IF(AP2158,-0.1*ε_cu1cd,IF(AM2158,G2158*0.01,G2158))</f>
        <v/>
      </c>
      <c r="H2159" s="113">
        <f>IF(A2159=1,E2159,IF(AO2158,H2158-E2158+E2159,IF(AP2158,0.8*H2158,H2158+E2159)))</f>
        <v/>
      </c>
      <c r="I2159" s="169">
        <f>(C2159-H2159)/h</f>
        <v/>
      </c>
      <c r="J2159">
        <f>C2159/(ε_c1cd)</f>
        <v/>
      </c>
      <c r="K2159">
        <f>C2159/I2159</f>
        <v/>
      </c>
      <c r="L2159" s="131">
        <f>I2159/(ε_c1cd)</f>
        <v/>
      </c>
      <c r="M2159">
        <f>I2159*(K2159-Z_s1)</f>
        <v/>
      </c>
      <c r="N2159">
        <f>I2159*(K2159-Z_s2)</f>
        <v/>
      </c>
      <c r="O2159">
        <f>E_s*M2159</f>
        <v/>
      </c>
      <c r="P2159">
        <f>E_s*N2159</f>
        <v/>
      </c>
      <c r="Q2159">
        <f>O2159*A_s1</f>
        <v/>
      </c>
      <c r="R2159">
        <f>P2159*A_s2</f>
        <v/>
      </c>
      <c r="S2159">
        <f>Q2159*($K2159-Z_s1)</f>
        <v/>
      </c>
      <c r="T2159">
        <f>R2159*($K2159-Z_s2)</f>
        <v/>
      </c>
      <c r="U2159">
        <f>(INDIRECT("a_"&amp;U$2)/(U$2+1))*(($C2159^(U$2+1)-$H2159^(U$2+1))/(ε_c1cd^(U$2+1)))</f>
        <v/>
      </c>
      <c r="V2159">
        <f>(INDIRECT("a_"&amp;V$2)/(V$2+1))*(($C2159^(V$2+1)-$H2159^(V$2+1))/(ε_c1cd^(V$2+1)))</f>
        <v/>
      </c>
      <c r="W2159">
        <f>(INDIRECT("a_"&amp;W$2)/(W$2+1))*(($C2159^(W$2+1)-$H2159^(W$2+1))/(ε_c1cd^(W$2+1)))</f>
        <v/>
      </c>
      <c r="X2159">
        <f>(INDIRECT("a_"&amp;X$2)/(X$2+1))*(($C2159^(X$2+1)-$H2159^(X$2+1))/(ε_c1cd^(X$2+1)))</f>
        <v/>
      </c>
      <c r="Y2159">
        <f>(INDIRECT("a_"&amp;Y$2)/(Y$2+1))*(($C2159^(Y$2+1)-$H2159^(Y$2+1))/(ε_c1cd^(Y$2+1)))</f>
        <v/>
      </c>
      <c r="Z2159">
        <f>(INDIRECT("a_"&amp;Z$2)/(Z$2+2))*(($C2159^(Z$2+2)-$H2159^(Z$2+2))/(ε_c1cd^(Z$2+2)))</f>
        <v/>
      </c>
      <c r="AA2159">
        <f>(INDIRECT("a_"&amp;AA$2)/(AA$2+2))*(($C2159^(AA$2+2)-$H2159^(AA$2+2))/(ε_c1cd^(AA$2+2)))</f>
        <v/>
      </c>
      <c r="AB2159">
        <f>(INDIRECT("a_"&amp;AB$2)/(AB$2+2))*(($C2159^(AB$2+2)-$H2159^(AB$2+2))/(ε_c1cd^(AB$2+2)))</f>
        <v/>
      </c>
      <c r="AC2159">
        <f>(INDIRECT("a_"&amp;AC$2)/(AC$2+2))*(($C2159^(AC$2+2)-$H2159^(AC$2+2))/(ε_c1cd^(AC$2+2)))</f>
        <v/>
      </c>
      <c r="AD2159">
        <f>(INDIRECT("a_"&amp;AD$2)/(AD$2+2))*(($C2159^(AD$2+2)-$H2159^(AD$2+2))/(ε_c1cd^(AD$2+2)))</f>
        <v/>
      </c>
      <c r="AE2159" s="111">
        <f>(b*f_cd/L2159)*SUM(U2159:Y2159)+SUM(Q2159:R2159)</f>
        <v/>
      </c>
      <c r="AF2159" s="112">
        <f>AE2159*(K2159-y+e)</f>
        <v/>
      </c>
      <c r="AG2159" s="113">
        <f>(b*f_cd/(L2159^2))*SUM(Z2159:AD2159)+SUM(S2159:T2159)-AF2159</f>
        <v/>
      </c>
      <c r="AH2159" s="114">
        <f>AG2159&lt;0</f>
        <v/>
      </c>
      <c r="AI2159" s="115">
        <f>IF(A2159=1,FALSE,(AND(AQ2159,AH2159,NOT(AI2158))))</f>
        <v/>
      </c>
      <c r="AJ2159" s="116">
        <f>(b*f_cd/L2159)*(a_1/2*J2159^2+a_2/3*J2159^3+a_3/4*J2159^4+a_4/5*J2159^5+a_5/6*J2159^6)+SUM(Q2159:R2159)</f>
        <v/>
      </c>
      <c r="AK2159">
        <f>AJ2159*(K2159-y+e)</f>
        <v/>
      </c>
      <c r="AL2159" s="118">
        <f>(b*f_cd/(L2159^2))*(a_1/3*J2159^3+a_2/4*J2159^4+a_3/5*J2159^5+a_4/6*J2159^6+a_5/7*J2159^7)+SUM(S2159:T2159)-AK2159</f>
        <v/>
      </c>
      <c r="AM2159" s="114">
        <f>AL2159&gt;0</f>
        <v/>
      </c>
      <c r="AN2159" s="115">
        <f>IF(A2159=1,FALSE,(AND(AQ2159,AM2159,NOT(AN2158))))</f>
        <v/>
      </c>
      <c r="AO2159">
        <f>IF(D2159=1,AND(AH2159,NOT(AI2159)),AND(AM2159,NOT(AN2159)))</f>
        <v/>
      </c>
      <c r="AP2159" s="119">
        <f>IF(D2159=1,AI2159,AN2159)</f>
        <v/>
      </c>
      <c r="AQ2159" s="125">
        <f>ABS(E2159)&lt;$AQ$2</f>
        <v/>
      </c>
      <c r="AS2159">
        <f>IF(AP2159,MAX(AS$3:AS2157)+1,"")</f>
        <v/>
      </c>
    </row>
    <row r="2160">
      <c r="A2160" t="n">
        <v>2070</v>
      </c>
      <c r="B2160" s="131">
        <f>IF(A2160=1,0,IF(AP2160,0.1*ε_cu1cd,0))</f>
        <v/>
      </c>
      <c r="C2160" s="131">
        <f>IF(A2160=1,0.1*ε_cu1cd,C2159+B2159)</f>
        <v/>
      </c>
      <c r="D2160" s="113">
        <f>IF('Нормальний переріз'!$D$68&gt;0,1,2)</f>
        <v/>
      </c>
      <c r="E2160" s="144">
        <f>IF(D2160=1,F2160,G2160)</f>
        <v/>
      </c>
      <c r="F2160" s="124">
        <f>IF(AI2159,0.11*ε_cu1cd,IF(AH2159,F2159*0.01,F2159))</f>
        <v/>
      </c>
      <c r="G2160" s="124">
        <f>IF(AP2159,-0.1*ε_cu1cd,IF(AM2159,G2159*0.01,G2159))</f>
        <v/>
      </c>
      <c r="H2160" s="113">
        <f>IF(A2160=1,E2160,IF(AO2159,H2159-E2159+E2160,IF(AP2159,0.8*H2159,H2159+E2160)))</f>
        <v/>
      </c>
      <c r="I2160" s="169">
        <f>(C2160-H2160)/h</f>
        <v/>
      </c>
      <c r="J2160">
        <f>C2160/(ε_c1cd)</f>
        <v/>
      </c>
      <c r="K2160">
        <f>C2160/I2160</f>
        <v/>
      </c>
      <c r="L2160" s="131">
        <f>I2160/(ε_c1cd)</f>
        <v/>
      </c>
      <c r="M2160">
        <f>I2160*(K2160-Z_s1)</f>
        <v/>
      </c>
      <c r="N2160">
        <f>I2160*(K2160-Z_s2)</f>
        <v/>
      </c>
      <c r="O2160">
        <f>E_s*M2160</f>
        <v/>
      </c>
      <c r="P2160">
        <f>E_s*N2160</f>
        <v/>
      </c>
      <c r="Q2160">
        <f>O2160*A_s1</f>
        <v/>
      </c>
      <c r="R2160">
        <f>P2160*A_s2</f>
        <v/>
      </c>
      <c r="S2160">
        <f>Q2160*($K2160-Z_s1)</f>
        <v/>
      </c>
      <c r="T2160">
        <f>R2160*($K2160-Z_s2)</f>
        <v/>
      </c>
      <c r="U2160">
        <f>(INDIRECT("a_"&amp;U$2)/(U$2+1))*(($C2160^(U$2+1)-$H2160^(U$2+1))/(ε_c1cd^(U$2+1)))</f>
        <v/>
      </c>
      <c r="V2160">
        <f>(INDIRECT("a_"&amp;V$2)/(V$2+1))*(($C2160^(V$2+1)-$H2160^(V$2+1))/(ε_c1cd^(V$2+1)))</f>
        <v/>
      </c>
      <c r="W2160">
        <f>(INDIRECT("a_"&amp;W$2)/(W$2+1))*(($C2160^(W$2+1)-$H2160^(W$2+1))/(ε_c1cd^(W$2+1)))</f>
        <v/>
      </c>
      <c r="X2160">
        <f>(INDIRECT("a_"&amp;X$2)/(X$2+1))*(($C2160^(X$2+1)-$H2160^(X$2+1))/(ε_c1cd^(X$2+1)))</f>
        <v/>
      </c>
      <c r="Y2160">
        <f>(INDIRECT("a_"&amp;Y$2)/(Y$2+1))*(($C2160^(Y$2+1)-$H2160^(Y$2+1))/(ε_c1cd^(Y$2+1)))</f>
        <v/>
      </c>
      <c r="Z2160">
        <f>(INDIRECT("a_"&amp;Z$2)/(Z$2+2))*(($C2160^(Z$2+2)-$H2160^(Z$2+2))/(ε_c1cd^(Z$2+2)))</f>
        <v/>
      </c>
      <c r="AA2160">
        <f>(INDIRECT("a_"&amp;AA$2)/(AA$2+2))*(($C2160^(AA$2+2)-$H2160^(AA$2+2))/(ε_c1cd^(AA$2+2)))</f>
        <v/>
      </c>
      <c r="AB2160">
        <f>(INDIRECT("a_"&amp;AB$2)/(AB$2+2))*(($C2160^(AB$2+2)-$H2160^(AB$2+2))/(ε_c1cd^(AB$2+2)))</f>
        <v/>
      </c>
      <c r="AC2160">
        <f>(INDIRECT("a_"&amp;AC$2)/(AC$2+2))*(($C2160^(AC$2+2)-$H2160^(AC$2+2))/(ε_c1cd^(AC$2+2)))</f>
        <v/>
      </c>
      <c r="AD2160">
        <f>(INDIRECT("a_"&amp;AD$2)/(AD$2+2))*(($C2160^(AD$2+2)-$H2160^(AD$2+2))/(ε_c1cd^(AD$2+2)))</f>
        <v/>
      </c>
      <c r="AE2160" s="111">
        <f>(b*f_cd/L2160)*SUM(U2160:Y2160)+SUM(Q2160:R2160)</f>
        <v/>
      </c>
      <c r="AF2160" s="112">
        <f>AE2160*(K2160-y+e)</f>
        <v/>
      </c>
      <c r="AG2160" s="113">
        <f>(b*f_cd/(L2160^2))*SUM(Z2160:AD2160)+SUM(S2160:T2160)-AF2160</f>
        <v/>
      </c>
      <c r="AH2160" s="114">
        <f>AG2160&lt;0</f>
        <v/>
      </c>
      <c r="AI2160" s="115">
        <f>IF(A2160=1,FALSE,(AND(AQ2160,AH2160,NOT(AI2159))))</f>
        <v/>
      </c>
      <c r="AJ2160" s="116">
        <f>(b*f_cd/L2160)*(a_1/2*J2160^2+a_2/3*J2160^3+a_3/4*J2160^4+a_4/5*J2160^5+a_5/6*J2160^6)+SUM(Q2160:R2160)</f>
        <v/>
      </c>
      <c r="AK2160">
        <f>AJ2160*(K2160-y+e)</f>
        <v/>
      </c>
      <c r="AL2160" s="118">
        <f>(b*f_cd/(L2160^2))*(a_1/3*J2160^3+a_2/4*J2160^4+a_3/5*J2160^5+a_4/6*J2160^6+a_5/7*J2160^7)+SUM(S2160:T2160)-AK2160</f>
        <v/>
      </c>
      <c r="AM2160" s="114">
        <f>AL2160&gt;0</f>
        <v/>
      </c>
      <c r="AN2160" s="115">
        <f>IF(A2160=1,FALSE,(AND(AQ2160,AM2160,NOT(AN2159))))</f>
        <v/>
      </c>
      <c r="AO2160">
        <f>IF(D2160=1,AND(AH2160,NOT(AI2160)),AND(AM2160,NOT(AN2160)))</f>
        <v/>
      </c>
      <c r="AP2160" s="119">
        <f>IF(D2160=1,AI2160,AN2160)</f>
        <v/>
      </c>
      <c r="AQ2160" s="125">
        <f>ABS(E2160)&lt;$AQ$2</f>
        <v/>
      </c>
      <c r="AS2160">
        <f>IF(AP2160,MAX(AS$3:AS2158)+1,"")</f>
        <v/>
      </c>
    </row>
    <row r="2161">
      <c r="A2161" t="n">
        <v>2071</v>
      </c>
      <c r="B2161" s="131">
        <f>IF(A2161=1,0,IF(AP2161,0.1*ε_cu1cd,0))</f>
        <v/>
      </c>
      <c r="C2161" s="131">
        <f>IF(A2161=1,0.1*ε_cu1cd,C2160+B2160)</f>
        <v/>
      </c>
      <c r="D2161" s="113">
        <f>IF('Нормальний переріз'!$D$68&gt;0,1,2)</f>
        <v/>
      </c>
      <c r="E2161" s="144">
        <f>IF(D2161=1,F2161,G2161)</f>
        <v/>
      </c>
      <c r="F2161" s="124">
        <f>IF(AI2160,0.11*ε_cu1cd,IF(AH2160,F2160*0.01,F2160))</f>
        <v/>
      </c>
      <c r="G2161" s="124">
        <f>IF(AP2160,-0.1*ε_cu1cd,IF(AM2160,G2160*0.01,G2160))</f>
        <v/>
      </c>
      <c r="H2161" s="113">
        <f>IF(A2161=1,E2161,IF(AO2160,H2160-E2160+E2161,IF(AP2160,0.8*H2160,H2160+E2161)))</f>
        <v/>
      </c>
      <c r="I2161" s="169">
        <f>(C2161-H2161)/h</f>
        <v/>
      </c>
      <c r="J2161">
        <f>C2161/(ε_c1cd)</f>
        <v/>
      </c>
      <c r="K2161">
        <f>C2161/I2161</f>
        <v/>
      </c>
      <c r="L2161" s="131">
        <f>I2161/(ε_c1cd)</f>
        <v/>
      </c>
      <c r="M2161">
        <f>I2161*(K2161-Z_s1)</f>
        <v/>
      </c>
      <c r="N2161">
        <f>I2161*(K2161-Z_s2)</f>
        <v/>
      </c>
      <c r="O2161">
        <f>E_s*M2161</f>
        <v/>
      </c>
      <c r="P2161">
        <f>E_s*N2161</f>
        <v/>
      </c>
      <c r="Q2161">
        <f>O2161*A_s1</f>
        <v/>
      </c>
      <c r="R2161">
        <f>P2161*A_s2</f>
        <v/>
      </c>
      <c r="S2161">
        <f>Q2161*($K2161-Z_s1)</f>
        <v/>
      </c>
      <c r="T2161">
        <f>R2161*($K2161-Z_s2)</f>
        <v/>
      </c>
      <c r="U2161">
        <f>(INDIRECT("a_"&amp;U$2)/(U$2+1))*(($C2161^(U$2+1)-$H2161^(U$2+1))/(ε_c1cd^(U$2+1)))</f>
        <v/>
      </c>
      <c r="V2161">
        <f>(INDIRECT("a_"&amp;V$2)/(V$2+1))*(($C2161^(V$2+1)-$H2161^(V$2+1))/(ε_c1cd^(V$2+1)))</f>
        <v/>
      </c>
      <c r="W2161">
        <f>(INDIRECT("a_"&amp;W$2)/(W$2+1))*(($C2161^(W$2+1)-$H2161^(W$2+1))/(ε_c1cd^(W$2+1)))</f>
        <v/>
      </c>
      <c r="X2161">
        <f>(INDIRECT("a_"&amp;X$2)/(X$2+1))*(($C2161^(X$2+1)-$H2161^(X$2+1))/(ε_c1cd^(X$2+1)))</f>
        <v/>
      </c>
      <c r="Y2161">
        <f>(INDIRECT("a_"&amp;Y$2)/(Y$2+1))*(($C2161^(Y$2+1)-$H2161^(Y$2+1))/(ε_c1cd^(Y$2+1)))</f>
        <v/>
      </c>
      <c r="Z2161">
        <f>(INDIRECT("a_"&amp;Z$2)/(Z$2+2))*(($C2161^(Z$2+2)-$H2161^(Z$2+2))/(ε_c1cd^(Z$2+2)))</f>
        <v/>
      </c>
      <c r="AA2161">
        <f>(INDIRECT("a_"&amp;AA$2)/(AA$2+2))*(($C2161^(AA$2+2)-$H2161^(AA$2+2))/(ε_c1cd^(AA$2+2)))</f>
        <v/>
      </c>
      <c r="AB2161">
        <f>(INDIRECT("a_"&amp;AB$2)/(AB$2+2))*(($C2161^(AB$2+2)-$H2161^(AB$2+2))/(ε_c1cd^(AB$2+2)))</f>
        <v/>
      </c>
      <c r="AC2161">
        <f>(INDIRECT("a_"&amp;AC$2)/(AC$2+2))*(($C2161^(AC$2+2)-$H2161^(AC$2+2))/(ε_c1cd^(AC$2+2)))</f>
        <v/>
      </c>
      <c r="AD2161">
        <f>(INDIRECT("a_"&amp;AD$2)/(AD$2+2))*(($C2161^(AD$2+2)-$H2161^(AD$2+2))/(ε_c1cd^(AD$2+2)))</f>
        <v/>
      </c>
      <c r="AE2161" s="111">
        <f>(b*f_cd/L2161)*SUM(U2161:Y2161)+SUM(Q2161:R2161)</f>
        <v/>
      </c>
      <c r="AF2161" s="112">
        <f>AE2161*(K2161-y+e)</f>
        <v/>
      </c>
      <c r="AG2161" s="113">
        <f>(b*f_cd/(L2161^2))*SUM(Z2161:AD2161)+SUM(S2161:T2161)-AF2161</f>
        <v/>
      </c>
      <c r="AH2161" s="114">
        <f>AG2161&lt;0</f>
        <v/>
      </c>
      <c r="AI2161" s="115">
        <f>IF(A2161=1,FALSE,(AND(AQ2161,AH2161,NOT(AI2160))))</f>
        <v/>
      </c>
      <c r="AJ2161" s="116">
        <f>(b*f_cd/L2161)*(a_1/2*J2161^2+a_2/3*J2161^3+a_3/4*J2161^4+a_4/5*J2161^5+a_5/6*J2161^6)+SUM(Q2161:R2161)</f>
        <v/>
      </c>
      <c r="AK2161">
        <f>AJ2161*(K2161-y+e)</f>
        <v/>
      </c>
      <c r="AL2161" s="118">
        <f>(b*f_cd/(L2161^2))*(a_1/3*J2161^3+a_2/4*J2161^4+a_3/5*J2161^5+a_4/6*J2161^6+a_5/7*J2161^7)+SUM(S2161:T2161)-AK2161</f>
        <v/>
      </c>
      <c r="AM2161" s="114">
        <f>AL2161&gt;0</f>
        <v/>
      </c>
      <c r="AN2161" s="115">
        <f>IF(A2161=1,FALSE,(AND(AQ2161,AM2161,NOT(AN2160))))</f>
        <v/>
      </c>
      <c r="AO2161">
        <f>IF(D2161=1,AND(AH2161,NOT(AI2161)),AND(AM2161,NOT(AN2161)))</f>
        <v/>
      </c>
      <c r="AP2161" s="119">
        <f>IF(D2161=1,AI2161,AN2161)</f>
        <v/>
      </c>
      <c r="AQ2161" s="125">
        <f>ABS(E2161)&lt;$AQ$2</f>
        <v/>
      </c>
      <c r="AS2161">
        <f>IF(AP2161,MAX(AS$3:AS2159)+1,"")</f>
        <v/>
      </c>
    </row>
    <row r="2162">
      <c r="A2162" t="n">
        <v>2072</v>
      </c>
      <c r="B2162" s="131">
        <f>IF(A2162=1,0,IF(AP2162,0.1*ε_cu1cd,0))</f>
        <v/>
      </c>
      <c r="C2162" s="131">
        <f>IF(A2162=1,0.1*ε_cu1cd,C2161+B2161)</f>
        <v/>
      </c>
      <c r="D2162" s="113">
        <f>IF('Нормальний переріз'!$D$68&gt;0,1,2)</f>
        <v/>
      </c>
      <c r="E2162" s="144">
        <f>IF(D2162=1,F2162,G2162)</f>
        <v/>
      </c>
      <c r="F2162" s="124">
        <f>IF(AI2161,0.11*ε_cu1cd,IF(AH2161,F2161*0.01,F2161))</f>
        <v/>
      </c>
      <c r="G2162" s="124">
        <f>IF(AP2161,-0.1*ε_cu1cd,IF(AM2161,G2161*0.01,G2161))</f>
        <v/>
      </c>
      <c r="H2162" s="113">
        <f>IF(A2162=1,E2162,IF(AO2161,H2161-E2161+E2162,IF(AP2161,0.8*H2161,H2161+E2162)))</f>
        <v/>
      </c>
      <c r="I2162" s="169">
        <f>(C2162-H2162)/h</f>
        <v/>
      </c>
      <c r="J2162">
        <f>C2162/(ε_c1cd)</f>
        <v/>
      </c>
      <c r="K2162">
        <f>C2162/I2162</f>
        <v/>
      </c>
      <c r="L2162" s="131">
        <f>I2162/(ε_c1cd)</f>
        <v/>
      </c>
      <c r="M2162">
        <f>I2162*(K2162-Z_s1)</f>
        <v/>
      </c>
      <c r="N2162">
        <f>I2162*(K2162-Z_s2)</f>
        <v/>
      </c>
      <c r="O2162">
        <f>E_s*M2162</f>
        <v/>
      </c>
      <c r="P2162">
        <f>E_s*N2162</f>
        <v/>
      </c>
      <c r="Q2162">
        <f>O2162*A_s1</f>
        <v/>
      </c>
      <c r="R2162">
        <f>P2162*A_s2</f>
        <v/>
      </c>
      <c r="S2162">
        <f>Q2162*($K2162-Z_s1)</f>
        <v/>
      </c>
      <c r="T2162">
        <f>R2162*($K2162-Z_s2)</f>
        <v/>
      </c>
      <c r="U2162">
        <f>(INDIRECT("a_"&amp;U$2)/(U$2+1))*(($C2162^(U$2+1)-$H2162^(U$2+1))/(ε_c1cd^(U$2+1)))</f>
        <v/>
      </c>
      <c r="V2162">
        <f>(INDIRECT("a_"&amp;V$2)/(V$2+1))*(($C2162^(V$2+1)-$H2162^(V$2+1))/(ε_c1cd^(V$2+1)))</f>
        <v/>
      </c>
      <c r="W2162">
        <f>(INDIRECT("a_"&amp;W$2)/(W$2+1))*(($C2162^(W$2+1)-$H2162^(W$2+1))/(ε_c1cd^(W$2+1)))</f>
        <v/>
      </c>
      <c r="X2162">
        <f>(INDIRECT("a_"&amp;X$2)/(X$2+1))*(($C2162^(X$2+1)-$H2162^(X$2+1))/(ε_c1cd^(X$2+1)))</f>
        <v/>
      </c>
      <c r="Y2162">
        <f>(INDIRECT("a_"&amp;Y$2)/(Y$2+1))*(($C2162^(Y$2+1)-$H2162^(Y$2+1))/(ε_c1cd^(Y$2+1)))</f>
        <v/>
      </c>
      <c r="Z2162">
        <f>(INDIRECT("a_"&amp;Z$2)/(Z$2+2))*(($C2162^(Z$2+2)-$H2162^(Z$2+2))/(ε_c1cd^(Z$2+2)))</f>
        <v/>
      </c>
      <c r="AA2162">
        <f>(INDIRECT("a_"&amp;AA$2)/(AA$2+2))*(($C2162^(AA$2+2)-$H2162^(AA$2+2))/(ε_c1cd^(AA$2+2)))</f>
        <v/>
      </c>
      <c r="AB2162">
        <f>(INDIRECT("a_"&amp;AB$2)/(AB$2+2))*(($C2162^(AB$2+2)-$H2162^(AB$2+2))/(ε_c1cd^(AB$2+2)))</f>
        <v/>
      </c>
      <c r="AC2162">
        <f>(INDIRECT("a_"&amp;AC$2)/(AC$2+2))*(($C2162^(AC$2+2)-$H2162^(AC$2+2))/(ε_c1cd^(AC$2+2)))</f>
        <v/>
      </c>
      <c r="AD2162">
        <f>(INDIRECT("a_"&amp;AD$2)/(AD$2+2))*(($C2162^(AD$2+2)-$H2162^(AD$2+2))/(ε_c1cd^(AD$2+2)))</f>
        <v/>
      </c>
      <c r="AE2162" s="111">
        <f>(b*f_cd/L2162)*SUM(U2162:Y2162)+SUM(Q2162:R2162)</f>
        <v/>
      </c>
      <c r="AF2162" s="112">
        <f>AE2162*(K2162-y+e)</f>
        <v/>
      </c>
      <c r="AG2162" s="113">
        <f>(b*f_cd/(L2162^2))*SUM(Z2162:AD2162)+SUM(S2162:T2162)-AF2162</f>
        <v/>
      </c>
      <c r="AH2162" s="114">
        <f>AG2162&lt;0</f>
        <v/>
      </c>
      <c r="AI2162" s="115">
        <f>IF(A2162=1,FALSE,(AND(AQ2162,AH2162,NOT(AI2161))))</f>
        <v/>
      </c>
      <c r="AJ2162" s="116">
        <f>(b*f_cd/L2162)*(a_1/2*J2162^2+a_2/3*J2162^3+a_3/4*J2162^4+a_4/5*J2162^5+a_5/6*J2162^6)+SUM(Q2162:R2162)</f>
        <v/>
      </c>
      <c r="AK2162">
        <f>AJ2162*(K2162-y+e)</f>
        <v/>
      </c>
      <c r="AL2162" s="118">
        <f>(b*f_cd/(L2162^2))*(a_1/3*J2162^3+a_2/4*J2162^4+a_3/5*J2162^5+a_4/6*J2162^6+a_5/7*J2162^7)+SUM(S2162:T2162)-AK2162</f>
        <v/>
      </c>
      <c r="AM2162" s="114">
        <f>AL2162&gt;0</f>
        <v/>
      </c>
      <c r="AN2162" s="115">
        <f>IF(A2162=1,FALSE,(AND(AQ2162,AM2162,NOT(AN2161))))</f>
        <v/>
      </c>
      <c r="AO2162">
        <f>IF(D2162=1,AND(AH2162,NOT(AI2162)),AND(AM2162,NOT(AN2162)))</f>
        <v/>
      </c>
      <c r="AP2162" s="119">
        <f>IF(D2162=1,AI2162,AN2162)</f>
        <v/>
      </c>
      <c r="AQ2162" s="125">
        <f>ABS(E2162)&lt;$AQ$2</f>
        <v/>
      </c>
      <c r="AS2162">
        <f>IF(AP2162,MAX(AS$3:AS2160)+1,"")</f>
        <v/>
      </c>
    </row>
    <row r="2163">
      <c r="A2163" t="n">
        <v>2073</v>
      </c>
      <c r="B2163" s="131">
        <f>IF(A2163=1,0,IF(AP2163,0.1*ε_cu1cd,0))</f>
        <v/>
      </c>
      <c r="C2163" s="131">
        <f>IF(A2163=1,0.1*ε_cu1cd,C2162+B2162)</f>
        <v/>
      </c>
      <c r="D2163" s="113">
        <f>IF('Нормальний переріз'!$D$68&gt;0,1,2)</f>
        <v/>
      </c>
      <c r="E2163" s="144">
        <f>IF(D2163=1,F2163,G2163)</f>
        <v/>
      </c>
      <c r="F2163" s="124">
        <f>IF(AI2162,0.11*ε_cu1cd,IF(AH2162,F2162*0.01,F2162))</f>
        <v/>
      </c>
      <c r="G2163" s="124">
        <f>IF(AP2162,-0.1*ε_cu1cd,IF(AM2162,G2162*0.01,G2162))</f>
        <v/>
      </c>
      <c r="H2163" s="113">
        <f>IF(A2163=1,E2163,IF(AO2162,H2162-E2162+E2163,IF(AP2162,0.8*H2162,H2162+E2163)))</f>
        <v/>
      </c>
      <c r="I2163" s="169">
        <f>(C2163-H2163)/h</f>
        <v/>
      </c>
      <c r="J2163">
        <f>C2163/(ε_c1cd)</f>
        <v/>
      </c>
      <c r="K2163">
        <f>C2163/I2163</f>
        <v/>
      </c>
      <c r="L2163" s="131">
        <f>I2163/(ε_c1cd)</f>
        <v/>
      </c>
      <c r="M2163">
        <f>I2163*(K2163-Z_s1)</f>
        <v/>
      </c>
      <c r="N2163">
        <f>I2163*(K2163-Z_s2)</f>
        <v/>
      </c>
      <c r="O2163">
        <f>E_s*M2163</f>
        <v/>
      </c>
      <c r="P2163">
        <f>E_s*N2163</f>
        <v/>
      </c>
      <c r="Q2163">
        <f>O2163*A_s1</f>
        <v/>
      </c>
      <c r="R2163">
        <f>P2163*A_s2</f>
        <v/>
      </c>
      <c r="S2163">
        <f>Q2163*($K2163-Z_s1)</f>
        <v/>
      </c>
      <c r="T2163">
        <f>R2163*($K2163-Z_s2)</f>
        <v/>
      </c>
      <c r="U2163">
        <f>(INDIRECT("a_"&amp;U$2)/(U$2+1))*(($C2163^(U$2+1)-$H2163^(U$2+1))/(ε_c1cd^(U$2+1)))</f>
        <v/>
      </c>
      <c r="V2163">
        <f>(INDIRECT("a_"&amp;V$2)/(V$2+1))*(($C2163^(V$2+1)-$H2163^(V$2+1))/(ε_c1cd^(V$2+1)))</f>
        <v/>
      </c>
      <c r="W2163">
        <f>(INDIRECT("a_"&amp;W$2)/(W$2+1))*(($C2163^(W$2+1)-$H2163^(W$2+1))/(ε_c1cd^(W$2+1)))</f>
        <v/>
      </c>
      <c r="X2163">
        <f>(INDIRECT("a_"&amp;X$2)/(X$2+1))*(($C2163^(X$2+1)-$H2163^(X$2+1))/(ε_c1cd^(X$2+1)))</f>
        <v/>
      </c>
      <c r="Y2163">
        <f>(INDIRECT("a_"&amp;Y$2)/(Y$2+1))*(($C2163^(Y$2+1)-$H2163^(Y$2+1))/(ε_c1cd^(Y$2+1)))</f>
        <v/>
      </c>
      <c r="Z2163">
        <f>(INDIRECT("a_"&amp;Z$2)/(Z$2+2))*(($C2163^(Z$2+2)-$H2163^(Z$2+2))/(ε_c1cd^(Z$2+2)))</f>
        <v/>
      </c>
      <c r="AA2163">
        <f>(INDIRECT("a_"&amp;AA$2)/(AA$2+2))*(($C2163^(AA$2+2)-$H2163^(AA$2+2))/(ε_c1cd^(AA$2+2)))</f>
        <v/>
      </c>
      <c r="AB2163">
        <f>(INDIRECT("a_"&amp;AB$2)/(AB$2+2))*(($C2163^(AB$2+2)-$H2163^(AB$2+2))/(ε_c1cd^(AB$2+2)))</f>
        <v/>
      </c>
      <c r="AC2163">
        <f>(INDIRECT("a_"&amp;AC$2)/(AC$2+2))*(($C2163^(AC$2+2)-$H2163^(AC$2+2))/(ε_c1cd^(AC$2+2)))</f>
        <v/>
      </c>
      <c r="AD2163">
        <f>(INDIRECT("a_"&amp;AD$2)/(AD$2+2))*(($C2163^(AD$2+2)-$H2163^(AD$2+2))/(ε_c1cd^(AD$2+2)))</f>
        <v/>
      </c>
      <c r="AE2163" s="111">
        <f>(b*f_cd/L2163)*SUM(U2163:Y2163)+SUM(Q2163:R2163)</f>
        <v/>
      </c>
      <c r="AF2163" s="112">
        <f>AE2163*(K2163-y+e)</f>
        <v/>
      </c>
      <c r="AG2163" s="113">
        <f>(b*f_cd/(L2163^2))*SUM(Z2163:AD2163)+SUM(S2163:T2163)-AF2163</f>
        <v/>
      </c>
      <c r="AH2163" s="114">
        <f>AG2163&lt;0</f>
        <v/>
      </c>
      <c r="AI2163" s="115">
        <f>IF(A2163=1,FALSE,(AND(AQ2163,AH2163,NOT(AI2162))))</f>
        <v/>
      </c>
      <c r="AJ2163" s="116">
        <f>(b*f_cd/L2163)*(a_1/2*J2163^2+a_2/3*J2163^3+a_3/4*J2163^4+a_4/5*J2163^5+a_5/6*J2163^6)+SUM(Q2163:R2163)</f>
        <v/>
      </c>
      <c r="AK2163">
        <f>AJ2163*(K2163-y+e)</f>
        <v/>
      </c>
      <c r="AL2163" s="118">
        <f>(b*f_cd/(L2163^2))*(a_1/3*J2163^3+a_2/4*J2163^4+a_3/5*J2163^5+a_4/6*J2163^6+a_5/7*J2163^7)+SUM(S2163:T2163)-AK2163</f>
        <v/>
      </c>
      <c r="AM2163" s="114">
        <f>AL2163&gt;0</f>
        <v/>
      </c>
      <c r="AN2163" s="115">
        <f>IF(A2163=1,FALSE,(AND(AQ2163,AM2163,NOT(AN2162))))</f>
        <v/>
      </c>
      <c r="AO2163">
        <f>IF(D2163=1,AND(AH2163,NOT(AI2163)),AND(AM2163,NOT(AN2163)))</f>
        <v/>
      </c>
      <c r="AP2163" s="119">
        <f>IF(D2163=1,AI2163,AN2163)</f>
        <v/>
      </c>
      <c r="AQ2163" s="125">
        <f>ABS(E2163)&lt;$AQ$2</f>
        <v/>
      </c>
      <c r="AS2163">
        <f>IF(AP2163,MAX(AS$3:AS2161)+1,"")</f>
        <v/>
      </c>
    </row>
    <row r="2164">
      <c r="A2164" t="n">
        <v>2074</v>
      </c>
      <c r="B2164" s="131">
        <f>IF(A2164=1,0,IF(AP2164,0.1*ε_cu1cd,0))</f>
        <v/>
      </c>
      <c r="C2164" s="131">
        <f>IF(A2164=1,0.1*ε_cu1cd,C2163+B2163)</f>
        <v/>
      </c>
      <c r="D2164" s="113">
        <f>IF('Нормальний переріз'!$D$68&gt;0,1,2)</f>
        <v/>
      </c>
      <c r="E2164" s="144">
        <f>IF(D2164=1,F2164,G2164)</f>
        <v/>
      </c>
      <c r="F2164" s="124">
        <f>IF(AI2163,0.11*ε_cu1cd,IF(AH2163,F2163*0.01,F2163))</f>
        <v/>
      </c>
      <c r="G2164" s="124">
        <f>IF(AP2163,-0.1*ε_cu1cd,IF(AM2163,G2163*0.01,G2163))</f>
        <v/>
      </c>
      <c r="H2164" s="113">
        <f>IF(A2164=1,E2164,IF(AO2163,H2163-E2163+E2164,IF(AP2163,0.8*H2163,H2163+E2164)))</f>
        <v/>
      </c>
      <c r="I2164" s="169">
        <f>(C2164-H2164)/h</f>
        <v/>
      </c>
      <c r="J2164">
        <f>C2164/(ε_c1cd)</f>
        <v/>
      </c>
      <c r="K2164">
        <f>C2164/I2164</f>
        <v/>
      </c>
      <c r="L2164" s="131">
        <f>I2164/(ε_c1cd)</f>
        <v/>
      </c>
      <c r="M2164">
        <f>I2164*(K2164-Z_s1)</f>
        <v/>
      </c>
      <c r="N2164">
        <f>I2164*(K2164-Z_s2)</f>
        <v/>
      </c>
      <c r="O2164">
        <f>E_s*M2164</f>
        <v/>
      </c>
      <c r="P2164">
        <f>E_s*N2164</f>
        <v/>
      </c>
      <c r="Q2164">
        <f>O2164*A_s1</f>
        <v/>
      </c>
      <c r="R2164">
        <f>P2164*A_s2</f>
        <v/>
      </c>
      <c r="S2164">
        <f>Q2164*($K2164-Z_s1)</f>
        <v/>
      </c>
      <c r="T2164">
        <f>R2164*($K2164-Z_s2)</f>
        <v/>
      </c>
      <c r="U2164">
        <f>(INDIRECT("a_"&amp;U$2)/(U$2+1))*(($C2164^(U$2+1)-$H2164^(U$2+1))/(ε_c1cd^(U$2+1)))</f>
        <v/>
      </c>
      <c r="V2164">
        <f>(INDIRECT("a_"&amp;V$2)/(V$2+1))*(($C2164^(V$2+1)-$H2164^(V$2+1))/(ε_c1cd^(V$2+1)))</f>
        <v/>
      </c>
      <c r="W2164">
        <f>(INDIRECT("a_"&amp;W$2)/(W$2+1))*(($C2164^(W$2+1)-$H2164^(W$2+1))/(ε_c1cd^(W$2+1)))</f>
        <v/>
      </c>
      <c r="X2164">
        <f>(INDIRECT("a_"&amp;X$2)/(X$2+1))*(($C2164^(X$2+1)-$H2164^(X$2+1))/(ε_c1cd^(X$2+1)))</f>
        <v/>
      </c>
      <c r="Y2164">
        <f>(INDIRECT("a_"&amp;Y$2)/(Y$2+1))*(($C2164^(Y$2+1)-$H2164^(Y$2+1))/(ε_c1cd^(Y$2+1)))</f>
        <v/>
      </c>
      <c r="Z2164">
        <f>(INDIRECT("a_"&amp;Z$2)/(Z$2+2))*(($C2164^(Z$2+2)-$H2164^(Z$2+2))/(ε_c1cd^(Z$2+2)))</f>
        <v/>
      </c>
      <c r="AA2164">
        <f>(INDIRECT("a_"&amp;AA$2)/(AA$2+2))*(($C2164^(AA$2+2)-$H2164^(AA$2+2))/(ε_c1cd^(AA$2+2)))</f>
        <v/>
      </c>
      <c r="AB2164">
        <f>(INDIRECT("a_"&amp;AB$2)/(AB$2+2))*(($C2164^(AB$2+2)-$H2164^(AB$2+2))/(ε_c1cd^(AB$2+2)))</f>
        <v/>
      </c>
      <c r="AC2164">
        <f>(INDIRECT("a_"&amp;AC$2)/(AC$2+2))*(($C2164^(AC$2+2)-$H2164^(AC$2+2))/(ε_c1cd^(AC$2+2)))</f>
        <v/>
      </c>
      <c r="AD2164">
        <f>(INDIRECT("a_"&amp;AD$2)/(AD$2+2))*(($C2164^(AD$2+2)-$H2164^(AD$2+2))/(ε_c1cd^(AD$2+2)))</f>
        <v/>
      </c>
      <c r="AE2164" s="111">
        <f>(b*f_cd/L2164)*SUM(U2164:Y2164)+SUM(Q2164:R2164)</f>
        <v/>
      </c>
      <c r="AF2164" s="112">
        <f>AE2164*(K2164-y+e)</f>
        <v/>
      </c>
      <c r="AG2164" s="113">
        <f>(b*f_cd/(L2164^2))*SUM(Z2164:AD2164)+SUM(S2164:T2164)-AF2164</f>
        <v/>
      </c>
      <c r="AH2164" s="114">
        <f>AG2164&lt;0</f>
        <v/>
      </c>
      <c r="AI2164" s="115">
        <f>IF(A2164=1,FALSE,(AND(AQ2164,AH2164,NOT(AI2163))))</f>
        <v/>
      </c>
      <c r="AJ2164" s="116">
        <f>(b*f_cd/L2164)*(a_1/2*J2164^2+a_2/3*J2164^3+a_3/4*J2164^4+a_4/5*J2164^5+a_5/6*J2164^6)+SUM(Q2164:R2164)</f>
        <v/>
      </c>
      <c r="AK2164">
        <f>AJ2164*(K2164-y+e)</f>
        <v/>
      </c>
      <c r="AL2164" s="118">
        <f>(b*f_cd/(L2164^2))*(a_1/3*J2164^3+a_2/4*J2164^4+a_3/5*J2164^5+a_4/6*J2164^6+a_5/7*J2164^7)+SUM(S2164:T2164)-AK2164</f>
        <v/>
      </c>
      <c r="AM2164" s="114">
        <f>AL2164&gt;0</f>
        <v/>
      </c>
      <c r="AN2164" s="115">
        <f>IF(A2164=1,FALSE,(AND(AQ2164,AM2164,NOT(AN2163))))</f>
        <v/>
      </c>
      <c r="AO2164">
        <f>IF(D2164=1,AND(AH2164,NOT(AI2164)),AND(AM2164,NOT(AN2164)))</f>
        <v/>
      </c>
      <c r="AP2164" s="119">
        <f>IF(D2164=1,AI2164,AN2164)</f>
        <v/>
      </c>
      <c r="AQ2164" s="125">
        <f>ABS(E2164)&lt;$AQ$2</f>
        <v/>
      </c>
      <c r="AS2164">
        <f>IF(AP2164,MAX(AS$3:AS2162)+1,"")</f>
        <v/>
      </c>
    </row>
    <row r="2165">
      <c r="A2165" t="n">
        <v>2075</v>
      </c>
      <c r="B2165" s="131">
        <f>IF(A2165=1,0,IF(AP2165,0.1*ε_cu1cd,0))</f>
        <v/>
      </c>
      <c r="C2165" s="131">
        <f>IF(A2165=1,0.1*ε_cu1cd,C2164+B2164)</f>
        <v/>
      </c>
      <c r="D2165" s="113">
        <f>IF('Нормальний переріз'!$D$68&gt;0,1,2)</f>
        <v/>
      </c>
      <c r="E2165" s="144">
        <f>IF(D2165=1,F2165,G2165)</f>
        <v/>
      </c>
      <c r="F2165" s="124">
        <f>IF(AI2164,0.11*ε_cu1cd,IF(AH2164,F2164*0.01,F2164))</f>
        <v/>
      </c>
      <c r="G2165" s="124">
        <f>IF(AP2164,-0.1*ε_cu1cd,IF(AM2164,G2164*0.01,G2164))</f>
        <v/>
      </c>
      <c r="H2165" s="113">
        <f>IF(A2165=1,E2165,IF(AO2164,H2164-E2164+E2165,IF(AP2164,0.8*H2164,H2164+E2165)))</f>
        <v/>
      </c>
      <c r="I2165" s="169">
        <f>(C2165-H2165)/h</f>
        <v/>
      </c>
      <c r="J2165">
        <f>C2165/(ε_c1cd)</f>
        <v/>
      </c>
      <c r="K2165">
        <f>C2165/I2165</f>
        <v/>
      </c>
      <c r="L2165" s="131">
        <f>I2165/(ε_c1cd)</f>
        <v/>
      </c>
      <c r="M2165">
        <f>I2165*(K2165-Z_s1)</f>
        <v/>
      </c>
      <c r="N2165">
        <f>I2165*(K2165-Z_s2)</f>
        <v/>
      </c>
      <c r="O2165">
        <f>E_s*M2165</f>
        <v/>
      </c>
      <c r="P2165">
        <f>E_s*N2165</f>
        <v/>
      </c>
      <c r="Q2165">
        <f>O2165*A_s1</f>
        <v/>
      </c>
      <c r="R2165">
        <f>P2165*A_s2</f>
        <v/>
      </c>
      <c r="S2165">
        <f>Q2165*($K2165-Z_s1)</f>
        <v/>
      </c>
      <c r="T2165">
        <f>R2165*($K2165-Z_s2)</f>
        <v/>
      </c>
      <c r="U2165">
        <f>(INDIRECT("a_"&amp;U$2)/(U$2+1))*(($C2165^(U$2+1)-$H2165^(U$2+1))/(ε_c1cd^(U$2+1)))</f>
        <v/>
      </c>
      <c r="V2165">
        <f>(INDIRECT("a_"&amp;V$2)/(V$2+1))*(($C2165^(V$2+1)-$H2165^(V$2+1))/(ε_c1cd^(V$2+1)))</f>
        <v/>
      </c>
      <c r="W2165">
        <f>(INDIRECT("a_"&amp;W$2)/(W$2+1))*(($C2165^(W$2+1)-$H2165^(W$2+1))/(ε_c1cd^(W$2+1)))</f>
        <v/>
      </c>
      <c r="X2165">
        <f>(INDIRECT("a_"&amp;X$2)/(X$2+1))*(($C2165^(X$2+1)-$H2165^(X$2+1))/(ε_c1cd^(X$2+1)))</f>
        <v/>
      </c>
      <c r="Y2165">
        <f>(INDIRECT("a_"&amp;Y$2)/(Y$2+1))*(($C2165^(Y$2+1)-$H2165^(Y$2+1))/(ε_c1cd^(Y$2+1)))</f>
        <v/>
      </c>
      <c r="Z2165">
        <f>(INDIRECT("a_"&amp;Z$2)/(Z$2+2))*(($C2165^(Z$2+2)-$H2165^(Z$2+2))/(ε_c1cd^(Z$2+2)))</f>
        <v/>
      </c>
      <c r="AA2165">
        <f>(INDIRECT("a_"&amp;AA$2)/(AA$2+2))*(($C2165^(AA$2+2)-$H2165^(AA$2+2))/(ε_c1cd^(AA$2+2)))</f>
        <v/>
      </c>
      <c r="AB2165">
        <f>(INDIRECT("a_"&amp;AB$2)/(AB$2+2))*(($C2165^(AB$2+2)-$H2165^(AB$2+2))/(ε_c1cd^(AB$2+2)))</f>
        <v/>
      </c>
      <c r="AC2165">
        <f>(INDIRECT("a_"&amp;AC$2)/(AC$2+2))*(($C2165^(AC$2+2)-$H2165^(AC$2+2))/(ε_c1cd^(AC$2+2)))</f>
        <v/>
      </c>
      <c r="AD2165">
        <f>(INDIRECT("a_"&amp;AD$2)/(AD$2+2))*(($C2165^(AD$2+2)-$H2165^(AD$2+2))/(ε_c1cd^(AD$2+2)))</f>
        <v/>
      </c>
      <c r="AE2165" s="111">
        <f>(b*f_cd/L2165)*SUM(U2165:Y2165)+SUM(Q2165:R2165)</f>
        <v/>
      </c>
      <c r="AF2165" s="112">
        <f>AE2165*(K2165-y+e)</f>
        <v/>
      </c>
      <c r="AG2165" s="113">
        <f>(b*f_cd/(L2165^2))*SUM(Z2165:AD2165)+SUM(S2165:T2165)-AF2165</f>
        <v/>
      </c>
      <c r="AH2165" s="114">
        <f>AG2165&lt;0</f>
        <v/>
      </c>
      <c r="AI2165" s="115">
        <f>IF(A2165=1,FALSE,(AND(AQ2165,AH2165,NOT(AI2164))))</f>
        <v/>
      </c>
      <c r="AJ2165" s="116">
        <f>(b*f_cd/L2165)*(a_1/2*J2165^2+a_2/3*J2165^3+a_3/4*J2165^4+a_4/5*J2165^5+a_5/6*J2165^6)+SUM(Q2165:R2165)</f>
        <v/>
      </c>
      <c r="AK2165">
        <f>AJ2165*(K2165-y+e)</f>
        <v/>
      </c>
      <c r="AL2165" s="118">
        <f>(b*f_cd/(L2165^2))*(a_1/3*J2165^3+a_2/4*J2165^4+a_3/5*J2165^5+a_4/6*J2165^6+a_5/7*J2165^7)+SUM(S2165:T2165)-AK2165</f>
        <v/>
      </c>
      <c r="AM2165" s="114">
        <f>AL2165&gt;0</f>
        <v/>
      </c>
      <c r="AN2165" s="115">
        <f>IF(A2165=1,FALSE,(AND(AQ2165,AM2165,NOT(AN2164))))</f>
        <v/>
      </c>
      <c r="AO2165">
        <f>IF(D2165=1,AND(AH2165,NOT(AI2165)),AND(AM2165,NOT(AN2165)))</f>
        <v/>
      </c>
      <c r="AP2165" s="119">
        <f>IF(D2165=1,AI2165,AN2165)</f>
        <v/>
      </c>
      <c r="AQ2165" s="125">
        <f>ABS(E2165)&lt;$AQ$2</f>
        <v/>
      </c>
      <c r="AS2165">
        <f>IF(AP2165,MAX(AS$3:AS2163)+1,"")</f>
        <v/>
      </c>
    </row>
    <row r="2166">
      <c r="A2166" t="n">
        <v>2076</v>
      </c>
      <c r="B2166" s="131">
        <f>IF(A2166=1,0,IF(AP2166,0.1*ε_cu1cd,0))</f>
        <v/>
      </c>
      <c r="C2166" s="131">
        <f>IF(A2166=1,0.1*ε_cu1cd,C2165+B2165)</f>
        <v/>
      </c>
      <c r="D2166" s="113">
        <f>IF('Нормальний переріз'!$D$68&gt;0,1,2)</f>
        <v/>
      </c>
      <c r="E2166" s="144">
        <f>IF(D2166=1,F2166,G2166)</f>
        <v/>
      </c>
      <c r="F2166" s="124">
        <f>IF(AI2165,0.11*ε_cu1cd,IF(AH2165,F2165*0.01,F2165))</f>
        <v/>
      </c>
      <c r="G2166" s="124">
        <f>IF(AP2165,-0.1*ε_cu1cd,IF(AM2165,G2165*0.01,G2165))</f>
        <v/>
      </c>
      <c r="H2166" s="113">
        <f>IF(A2166=1,E2166,IF(AO2165,H2165-E2165+E2166,IF(AP2165,0.8*H2165,H2165+E2166)))</f>
        <v/>
      </c>
      <c r="I2166" s="169">
        <f>(C2166-H2166)/h</f>
        <v/>
      </c>
      <c r="J2166">
        <f>C2166/(ε_c1cd)</f>
        <v/>
      </c>
      <c r="K2166">
        <f>C2166/I2166</f>
        <v/>
      </c>
      <c r="L2166" s="131">
        <f>I2166/(ε_c1cd)</f>
        <v/>
      </c>
      <c r="M2166">
        <f>I2166*(K2166-Z_s1)</f>
        <v/>
      </c>
      <c r="N2166">
        <f>I2166*(K2166-Z_s2)</f>
        <v/>
      </c>
      <c r="O2166">
        <f>E_s*M2166</f>
        <v/>
      </c>
      <c r="P2166">
        <f>E_s*N2166</f>
        <v/>
      </c>
      <c r="Q2166">
        <f>O2166*A_s1</f>
        <v/>
      </c>
      <c r="R2166">
        <f>P2166*A_s2</f>
        <v/>
      </c>
      <c r="S2166">
        <f>Q2166*($K2166-Z_s1)</f>
        <v/>
      </c>
      <c r="T2166">
        <f>R2166*($K2166-Z_s2)</f>
        <v/>
      </c>
      <c r="U2166">
        <f>(INDIRECT("a_"&amp;U$2)/(U$2+1))*(($C2166^(U$2+1)-$H2166^(U$2+1))/(ε_c1cd^(U$2+1)))</f>
        <v/>
      </c>
      <c r="V2166">
        <f>(INDIRECT("a_"&amp;V$2)/(V$2+1))*(($C2166^(V$2+1)-$H2166^(V$2+1))/(ε_c1cd^(V$2+1)))</f>
        <v/>
      </c>
      <c r="W2166">
        <f>(INDIRECT("a_"&amp;W$2)/(W$2+1))*(($C2166^(W$2+1)-$H2166^(W$2+1))/(ε_c1cd^(W$2+1)))</f>
        <v/>
      </c>
      <c r="X2166">
        <f>(INDIRECT("a_"&amp;X$2)/(X$2+1))*(($C2166^(X$2+1)-$H2166^(X$2+1))/(ε_c1cd^(X$2+1)))</f>
        <v/>
      </c>
      <c r="Y2166">
        <f>(INDIRECT("a_"&amp;Y$2)/(Y$2+1))*(($C2166^(Y$2+1)-$H2166^(Y$2+1))/(ε_c1cd^(Y$2+1)))</f>
        <v/>
      </c>
      <c r="Z2166">
        <f>(INDIRECT("a_"&amp;Z$2)/(Z$2+2))*(($C2166^(Z$2+2)-$H2166^(Z$2+2))/(ε_c1cd^(Z$2+2)))</f>
        <v/>
      </c>
      <c r="AA2166">
        <f>(INDIRECT("a_"&amp;AA$2)/(AA$2+2))*(($C2166^(AA$2+2)-$H2166^(AA$2+2))/(ε_c1cd^(AA$2+2)))</f>
        <v/>
      </c>
      <c r="AB2166">
        <f>(INDIRECT("a_"&amp;AB$2)/(AB$2+2))*(($C2166^(AB$2+2)-$H2166^(AB$2+2))/(ε_c1cd^(AB$2+2)))</f>
        <v/>
      </c>
      <c r="AC2166">
        <f>(INDIRECT("a_"&amp;AC$2)/(AC$2+2))*(($C2166^(AC$2+2)-$H2166^(AC$2+2))/(ε_c1cd^(AC$2+2)))</f>
        <v/>
      </c>
      <c r="AD2166">
        <f>(INDIRECT("a_"&amp;AD$2)/(AD$2+2))*(($C2166^(AD$2+2)-$H2166^(AD$2+2))/(ε_c1cd^(AD$2+2)))</f>
        <v/>
      </c>
      <c r="AE2166" s="111">
        <f>(b*f_cd/L2166)*SUM(U2166:Y2166)+SUM(Q2166:R2166)</f>
        <v/>
      </c>
      <c r="AF2166" s="112">
        <f>AE2166*(K2166-y+e)</f>
        <v/>
      </c>
      <c r="AG2166" s="113">
        <f>(b*f_cd/(L2166^2))*SUM(Z2166:AD2166)+SUM(S2166:T2166)-AF2166</f>
        <v/>
      </c>
      <c r="AH2166" s="114">
        <f>AG2166&lt;0</f>
        <v/>
      </c>
      <c r="AI2166" s="115">
        <f>IF(A2166=1,FALSE,(AND(AQ2166,AH2166,NOT(AI2165))))</f>
        <v/>
      </c>
      <c r="AJ2166" s="116">
        <f>(b*f_cd/L2166)*(a_1/2*J2166^2+a_2/3*J2166^3+a_3/4*J2166^4+a_4/5*J2166^5+a_5/6*J2166^6)+SUM(Q2166:R2166)</f>
        <v/>
      </c>
      <c r="AK2166">
        <f>AJ2166*(K2166-y+e)</f>
        <v/>
      </c>
      <c r="AL2166" s="118">
        <f>(b*f_cd/(L2166^2))*(a_1/3*J2166^3+a_2/4*J2166^4+a_3/5*J2166^5+a_4/6*J2166^6+a_5/7*J2166^7)+SUM(S2166:T2166)-AK2166</f>
        <v/>
      </c>
      <c r="AM2166" s="114">
        <f>AL2166&gt;0</f>
        <v/>
      </c>
      <c r="AN2166" s="115">
        <f>IF(A2166=1,FALSE,(AND(AQ2166,AM2166,NOT(AN2165))))</f>
        <v/>
      </c>
      <c r="AO2166">
        <f>IF(D2166=1,AND(AH2166,NOT(AI2166)),AND(AM2166,NOT(AN2166)))</f>
        <v/>
      </c>
      <c r="AP2166" s="119">
        <f>IF(D2166=1,AI2166,AN2166)</f>
        <v/>
      </c>
      <c r="AQ2166" s="125">
        <f>ABS(E2166)&lt;$AQ$2</f>
        <v/>
      </c>
      <c r="AS2166">
        <f>IF(AP2166,MAX(AS$3:AS2164)+1,"")</f>
        <v/>
      </c>
    </row>
    <row r="2167">
      <c r="A2167" t="n">
        <v>2077</v>
      </c>
      <c r="B2167" s="131">
        <f>IF(A2167=1,0,IF(AP2167,0.1*ε_cu1cd,0))</f>
        <v/>
      </c>
      <c r="C2167" s="131">
        <f>IF(A2167=1,0.1*ε_cu1cd,C2166+B2166)</f>
        <v/>
      </c>
      <c r="D2167" s="113">
        <f>IF('Нормальний переріз'!$D$68&gt;0,1,2)</f>
        <v/>
      </c>
      <c r="E2167" s="144">
        <f>IF(D2167=1,F2167,G2167)</f>
        <v/>
      </c>
      <c r="F2167" s="124">
        <f>IF(AI2166,0.11*ε_cu1cd,IF(AH2166,F2166*0.01,F2166))</f>
        <v/>
      </c>
      <c r="G2167" s="124">
        <f>IF(AP2166,-0.1*ε_cu1cd,IF(AM2166,G2166*0.01,G2166))</f>
        <v/>
      </c>
      <c r="H2167" s="113">
        <f>IF(A2167=1,E2167,IF(AO2166,H2166-E2166+E2167,IF(AP2166,0.8*H2166,H2166+E2167)))</f>
        <v/>
      </c>
      <c r="I2167" s="169">
        <f>(C2167-H2167)/h</f>
        <v/>
      </c>
      <c r="J2167">
        <f>C2167/(ε_c1cd)</f>
        <v/>
      </c>
      <c r="K2167">
        <f>C2167/I2167</f>
        <v/>
      </c>
      <c r="L2167" s="131">
        <f>I2167/(ε_c1cd)</f>
        <v/>
      </c>
      <c r="M2167">
        <f>I2167*(K2167-Z_s1)</f>
        <v/>
      </c>
      <c r="N2167">
        <f>I2167*(K2167-Z_s2)</f>
        <v/>
      </c>
      <c r="O2167">
        <f>E_s*M2167</f>
        <v/>
      </c>
      <c r="P2167">
        <f>E_s*N2167</f>
        <v/>
      </c>
      <c r="Q2167">
        <f>O2167*A_s1</f>
        <v/>
      </c>
      <c r="R2167">
        <f>P2167*A_s2</f>
        <v/>
      </c>
      <c r="S2167">
        <f>Q2167*($K2167-Z_s1)</f>
        <v/>
      </c>
      <c r="T2167">
        <f>R2167*($K2167-Z_s2)</f>
        <v/>
      </c>
      <c r="U2167">
        <f>(INDIRECT("a_"&amp;U$2)/(U$2+1))*(($C2167^(U$2+1)-$H2167^(U$2+1))/(ε_c1cd^(U$2+1)))</f>
        <v/>
      </c>
      <c r="V2167">
        <f>(INDIRECT("a_"&amp;V$2)/(V$2+1))*(($C2167^(V$2+1)-$H2167^(V$2+1))/(ε_c1cd^(V$2+1)))</f>
        <v/>
      </c>
      <c r="W2167">
        <f>(INDIRECT("a_"&amp;W$2)/(W$2+1))*(($C2167^(W$2+1)-$H2167^(W$2+1))/(ε_c1cd^(W$2+1)))</f>
        <v/>
      </c>
      <c r="X2167">
        <f>(INDIRECT("a_"&amp;X$2)/(X$2+1))*(($C2167^(X$2+1)-$H2167^(X$2+1))/(ε_c1cd^(X$2+1)))</f>
        <v/>
      </c>
      <c r="Y2167">
        <f>(INDIRECT("a_"&amp;Y$2)/(Y$2+1))*(($C2167^(Y$2+1)-$H2167^(Y$2+1))/(ε_c1cd^(Y$2+1)))</f>
        <v/>
      </c>
      <c r="Z2167">
        <f>(INDIRECT("a_"&amp;Z$2)/(Z$2+2))*(($C2167^(Z$2+2)-$H2167^(Z$2+2))/(ε_c1cd^(Z$2+2)))</f>
        <v/>
      </c>
      <c r="AA2167">
        <f>(INDIRECT("a_"&amp;AA$2)/(AA$2+2))*(($C2167^(AA$2+2)-$H2167^(AA$2+2))/(ε_c1cd^(AA$2+2)))</f>
        <v/>
      </c>
      <c r="AB2167">
        <f>(INDIRECT("a_"&amp;AB$2)/(AB$2+2))*(($C2167^(AB$2+2)-$H2167^(AB$2+2))/(ε_c1cd^(AB$2+2)))</f>
        <v/>
      </c>
      <c r="AC2167">
        <f>(INDIRECT("a_"&amp;AC$2)/(AC$2+2))*(($C2167^(AC$2+2)-$H2167^(AC$2+2))/(ε_c1cd^(AC$2+2)))</f>
        <v/>
      </c>
      <c r="AD2167">
        <f>(INDIRECT("a_"&amp;AD$2)/(AD$2+2))*(($C2167^(AD$2+2)-$H2167^(AD$2+2))/(ε_c1cd^(AD$2+2)))</f>
        <v/>
      </c>
      <c r="AE2167" s="111">
        <f>(b*f_cd/L2167)*SUM(U2167:Y2167)+SUM(Q2167:R2167)</f>
        <v/>
      </c>
      <c r="AF2167" s="112">
        <f>AE2167*(K2167-y+e)</f>
        <v/>
      </c>
      <c r="AG2167" s="113">
        <f>(b*f_cd/(L2167^2))*SUM(Z2167:AD2167)+SUM(S2167:T2167)-AF2167</f>
        <v/>
      </c>
      <c r="AH2167" s="114">
        <f>AG2167&lt;0</f>
        <v/>
      </c>
      <c r="AI2167" s="115">
        <f>IF(A2167=1,FALSE,(AND(AQ2167,AH2167,NOT(AI2166))))</f>
        <v/>
      </c>
      <c r="AJ2167" s="116">
        <f>(b*f_cd/L2167)*(a_1/2*J2167^2+a_2/3*J2167^3+a_3/4*J2167^4+a_4/5*J2167^5+a_5/6*J2167^6)+SUM(Q2167:R2167)</f>
        <v/>
      </c>
      <c r="AK2167">
        <f>AJ2167*(K2167-y+e)</f>
        <v/>
      </c>
      <c r="AL2167" s="118">
        <f>(b*f_cd/(L2167^2))*(a_1/3*J2167^3+a_2/4*J2167^4+a_3/5*J2167^5+a_4/6*J2167^6+a_5/7*J2167^7)+SUM(S2167:T2167)-AK2167</f>
        <v/>
      </c>
      <c r="AM2167" s="114">
        <f>AL2167&gt;0</f>
        <v/>
      </c>
      <c r="AN2167" s="115">
        <f>IF(A2167=1,FALSE,(AND(AQ2167,AM2167,NOT(AN2166))))</f>
        <v/>
      </c>
      <c r="AO2167">
        <f>IF(D2167=1,AND(AH2167,NOT(AI2167)),AND(AM2167,NOT(AN2167)))</f>
        <v/>
      </c>
      <c r="AP2167" s="119">
        <f>IF(D2167=1,AI2167,AN2167)</f>
        <v/>
      </c>
      <c r="AQ2167" s="125">
        <f>ABS(E2167)&lt;$AQ$2</f>
        <v/>
      </c>
      <c r="AS2167">
        <f>IF(AP2167,MAX(AS$3:AS2165)+1,"")</f>
        <v/>
      </c>
    </row>
    <row r="2168">
      <c r="A2168" t="n">
        <v>2078</v>
      </c>
      <c r="B2168" s="131">
        <f>IF(A2168=1,0,IF(AP2168,0.1*ε_cu1cd,0))</f>
        <v/>
      </c>
      <c r="C2168" s="131">
        <f>IF(A2168=1,0.1*ε_cu1cd,C2167+B2167)</f>
        <v/>
      </c>
      <c r="D2168" s="113">
        <f>IF('Нормальний переріз'!$D$68&gt;0,1,2)</f>
        <v/>
      </c>
      <c r="E2168" s="144">
        <f>IF(D2168=1,F2168,G2168)</f>
        <v/>
      </c>
      <c r="F2168" s="124">
        <f>IF(AI2167,0.11*ε_cu1cd,IF(AH2167,F2167*0.01,F2167))</f>
        <v/>
      </c>
      <c r="G2168" s="124">
        <f>IF(AP2167,-0.1*ε_cu1cd,IF(AM2167,G2167*0.01,G2167))</f>
        <v/>
      </c>
      <c r="H2168" s="113">
        <f>IF(A2168=1,E2168,IF(AO2167,H2167-E2167+E2168,IF(AP2167,0.8*H2167,H2167+E2168)))</f>
        <v/>
      </c>
      <c r="I2168" s="169">
        <f>(C2168-H2168)/h</f>
        <v/>
      </c>
      <c r="J2168">
        <f>C2168/(ε_c1cd)</f>
        <v/>
      </c>
      <c r="K2168">
        <f>C2168/I2168</f>
        <v/>
      </c>
      <c r="L2168" s="131">
        <f>I2168/(ε_c1cd)</f>
        <v/>
      </c>
      <c r="M2168">
        <f>I2168*(K2168-Z_s1)</f>
        <v/>
      </c>
      <c r="N2168">
        <f>I2168*(K2168-Z_s2)</f>
        <v/>
      </c>
      <c r="O2168">
        <f>E_s*M2168</f>
        <v/>
      </c>
      <c r="P2168">
        <f>E_s*N2168</f>
        <v/>
      </c>
      <c r="Q2168">
        <f>O2168*A_s1</f>
        <v/>
      </c>
      <c r="R2168">
        <f>P2168*A_s2</f>
        <v/>
      </c>
      <c r="S2168">
        <f>Q2168*($K2168-Z_s1)</f>
        <v/>
      </c>
      <c r="T2168">
        <f>R2168*($K2168-Z_s2)</f>
        <v/>
      </c>
      <c r="U2168">
        <f>(INDIRECT("a_"&amp;U$2)/(U$2+1))*(($C2168^(U$2+1)-$H2168^(U$2+1))/(ε_c1cd^(U$2+1)))</f>
        <v/>
      </c>
      <c r="V2168">
        <f>(INDIRECT("a_"&amp;V$2)/(V$2+1))*(($C2168^(V$2+1)-$H2168^(V$2+1))/(ε_c1cd^(V$2+1)))</f>
        <v/>
      </c>
      <c r="W2168">
        <f>(INDIRECT("a_"&amp;W$2)/(W$2+1))*(($C2168^(W$2+1)-$H2168^(W$2+1))/(ε_c1cd^(W$2+1)))</f>
        <v/>
      </c>
      <c r="X2168">
        <f>(INDIRECT("a_"&amp;X$2)/(X$2+1))*(($C2168^(X$2+1)-$H2168^(X$2+1))/(ε_c1cd^(X$2+1)))</f>
        <v/>
      </c>
      <c r="Y2168">
        <f>(INDIRECT("a_"&amp;Y$2)/(Y$2+1))*(($C2168^(Y$2+1)-$H2168^(Y$2+1))/(ε_c1cd^(Y$2+1)))</f>
        <v/>
      </c>
      <c r="Z2168">
        <f>(INDIRECT("a_"&amp;Z$2)/(Z$2+2))*(($C2168^(Z$2+2)-$H2168^(Z$2+2))/(ε_c1cd^(Z$2+2)))</f>
        <v/>
      </c>
      <c r="AA2168">
        <f>(INDIRECT("a_"&amp;AA$2)/(AA$2+2))*(($C2168^(AA$2+2)-$H2168^(AA$2+2))/(ε_c1cd^(AA$2+2)))</f>
        <v/>
      </c>
      <c r="AB2168">
        <f>(INDIRECT("a_"&amp;AB$2)/(AB$2+2))*(($C2168^(AB$2+2)-$H2168^(AB$2+2))/(ε_c1cd^(AB$2+2)))</f>
        <v/>
      </c>
      <c r="AC2168">
        <f>(INDIRECT("a_"&amp;AC$2)/(AC$2+2))*(($C2168^(AC$2+2)-$H2168^(AC$2+2))/(ε_c1cd^(AC$2+2)))</f>
        <v/>
      </c>
      <c r="AD2168">
        <f>(INDIRECT("a_"&amp;AD$2)/(AD$2+2))*(($C2168^(AD$2+2)-$H2168^(AD$2+2))/(ε_c1cd^(AD$2+2)))</f>
        <v/>
      </c>
      <c r="AE2168" s="111">
        <f>(b*f_cd/L2168)*SUM(U2168:Y2168)+SUM(Q2168:R2168)</f>
        <v/>
      </c>
      <c r="AF2168" s="112">
        <f>AE2168*(K2168-y+e)</f>
        <v/>
      </c>
      <c r="AG2168" s="113">
        <f>(b*f_cd/(L2168^2))*SUM(Z2168:AD2168)+SUM(S2168:T2168)-AF2168</f>
        <v/>
      </c>
      <c r="AH2168" s="114">
        <f>AG2168&lt;0</f>
        <v/>
      </c>
      <c r="AI2168" s="115">
        <f>IF(A2168=1,FALSE,(AND(AQ2168,AH2168,NOT(AI2167))))</f>
        <v/>
      </c>
      <c r="AJ2168" s="116">
        <f>(b*f_cd/L2168)*(a_1/2*J2168^2+a_2/3*J2168^3+a_3/4*J2168^4+a_4/5*J2168^5+a_5/6*J2168^6)+SUM(Q2168:R2168)</f>
        <v/>
      </c>
      <c r="AK2168">
        <f>AJ2168*(K2168-y+e)</f>
        <v/>
      </c>
      <c r="AL2168" s="118">
        <f>(b*f_cd/(L2168^2))*(a_1/3*J2168^3+a_2/4*J2168^4+a_3/5*J2168^5+a_4/6*J2168^6+a_5/7*J2168^7)+SUM(S2168:T2168)-AK2168</f>
        <v/>
      </c>
      <c r="AM2168" s="114">
        <f>AL2168&gt;0</f>
        <v/>
      </c>
      <c r="AN2168" s="115">
        <f>IF(A2168=1,FALSE,(AND(AQ2168,AM2168,NOT(AN2167))))</f>
        <v/>
      </c>
      <c r="AO2168">
        <f>IF(D2168=1,AND(AH2168,NOT(AI2168)),AND(AM2168,NOT(AN2168)))</f>
        <v/>
      </c>
      <c r="AP2168" s="119">
        <f>IF(D2168=1,AI2168,AN2168)</f>
        <v/>
      </c>
      <c r="AQ2168" s="125">
        <f>ABS(E2168)&lt;$AQ$2</f>
        <v/>
      </c>
      <c r="AS2168">
        <f>IF(AP2168,MAX(AS$3:AS2166)+1,"")</f>
        <v/>
      </c>
    </row>
    <row r="2169">
      <c r="A2169" t="n">
        <v>2079</v>
      </c>
      <c r="B2169" s="131">
        <f>IF(A2169=1,0,IF(AP2169,0.1*ε_cu1cd,0))</f>
        <v/>
      </c>
      <c r="C2169" s="131">
        <f>IF(A2169=1,0.1*ε_cu1cd,C2168+B2168)</f>
        <v/>
      </c>
      <c r="D2169" s="113">
        <f>IF('Нормальний переріз'!$D$68&gt;0,1,2)</f>
        <v/>
      </c>
      <c r="E2169" s="144">
        <f>IF(D2169=1,F2169,G2169)</f>
        <v/>
      </c>
      <c r="F2169" s="124">
        <f>IF(AI2168,0.11*ε_cu1cd,IF(AH2168,F2168*0.01,F2168))</f>
        <v/>
      </c>
      <c r="G2169" s="124">
        <f>IF(AP2168,-0.1*ε_cu1cd,IF(AM2168,G2168*0.01,G2168))</f>
        <v/>
      </c>
      <c r="H2169" s="113">
        <f>IF(A2169=1,E2169,IF(AO2168,H2168-E2168+E2169,IF(AP2168,0.8*H2168,H2168+E2169)))</f>
        <v/>
      </c>
      <c r="I2169" s="169">
        <f>(C2169-H2169)/h</f>
        <v/>
      </c>
      <c r="J2169">
        <f>C2169/(ε_c1cd)</f>
        <v/>
      </c>
      <c r="K2169">
        <f>C2169/I2169</f>
        <v/>
      </c>
      <c r="L2169" s="131">
        <f>I2169/(ε_c1cd)</f>
        <v/>
      </c>
      <c r="M2169">
        <f>I2169*(K2169-Z_s1)</f>
        <v/>
      </c>
      <c r="N2169">
        <f>I2169*(K2169-Z_s2)</f>
        <v/>
      </c>
      <c r="O2169">
        <f>E_s*M2169</f>
        <v/>
      </c>
      <c r="P2169">
        <f>E_s*N2169</f>
        <v/>
      </c>
      <c r="Q2169">
        <f>O2169*A_s1</f>
        <v/>
      </c>
      <c r="R2169">
        <f>P2169*A_s2</f>
        <v/>
      </c>
      <c r="S2169">
        <f>Q2169*($K2169-Z_s1)</f>
        <v/>
      </c>
      <c r="T2169">
        <f>R2169*($K2169-Z_s2)</f>
        <v/>
      </c>
      <c r="U2169">
        <f>(INDIRECT("a_"&amp;U$2)/(U$2+1))*(($C2169^(U$2+1)-$H2169^(U$2+1))/(ε_c1cd^(U$2+1)))</f>
        <v/>
      </c>
      <c r="V2169">
        <f>(INDIRECT("a_"&amp;V$2)/(V$2+1))*(($C2169^(V$2+1)-$H2169^(V$2+1))/(ε_c1cd^(V$2+1)))</f>
        <v/>
      </c>
      <c r="W2169">
        <f>(INDIRECT("a_"&amp;W$2)/(W$2+1))*(($C2169^(W$2+1)-$H2169^(W$2+1))/(ε_c1cd^(W$2+1)))</f>
        <v/>
      </c>
      <c r="X2169">
        <f>(INDIRECT("a_"&amp;X$2)/(X$2+1))*(($C2169^(X$2+1)-$H2169^(X$2+1))/(ε_c1cd^(X$2+1)))</f>
        <v/>
      </c>
      <c r="Y2169">
        <f>(INDIRECT("a_"&amp;Y$2)/(Y$2+1))*(($C2169^(Y$2+1)-$H2169^(Y$2+1))/(ε_c1cd^(Y$2+1)))</f>
        <v/>
      </c>
      <c r="Z2169">
        <f>(INDIRECT("a_"&amp;Z$2)/(Z$2+2))*(($C2169^(Z$2+2)-$H2169^(Z$2+2))/(ε_c1cd^(Z$2+2)))</f>
        <v/>
      </c>
      <c r="AA2169">
        <f>(INDIRECT("a_"&amp;AA$2)/(AA$2+2))*(($C2169^(AA$2+2)-$H2169^(AA$2+2))/(ε_c1cd^(AA$2+2)))</f>
        <v/>
      </c>
      <c r="AB2169">
        <f>(INDIRECT("a_"&amp;AB$2)/(AB$2+2))*(($C2169^(AB$2+2)-$H2169^(AB$2+2))/(ε_c1cd^(AB$2+2)))</f>
        <v/>
      </c>
      <c r="AC2169">
        <f>(INDIRECT("a_"&amp;AC$2)/(AC$2+2))*(($C2169^(AC$2+2)-$H2169^(AC$2+2))/(ε_c1cd^(AC$2+2)))</f>
        <v/>
      </c>
      <c r="AD2169">
        <f>(INDIRECT("a_"&amp;AD$2)/(AD$2+2))*(($C2169^(AD$2+2)-$H2169^(AD$2+2))/(ε_c1cd^(AD$2+2)))</f>
        <v/>
      </c>
      <c r="AE2169" s="111">
        <f>(b*f_cd/L2169)*SUM(U2169:Y2169)+SUM(Q2169:R2169)</f>
        <v/>
      </c>
      <c r="AF2169" s="112">
        <f>AE2169*(K2169-y+e)</f>
        <v/>
      </c>
      <c r="AG2169" s="113">
        <f>(b*f_cd/(L2169^2))*SUM(Z2169:AD2169)+SUM(S2169:T2169)-AF2169</f>
        <v/>
      </c>
      <c r="AH2169" s="114">
        <f>AG2169&lt;0</f>
        <v/>
      </c>
      <c r="AI2169" s="115">
        <f>IF(A2169=1,FALSE,(AND(AQ2169,AH2169,NOT(AI2168))))</f>
        <v/>
      </c>
      <c r="AJ2169" s="116">
        <f>(b*f_cd/L2169)*(a_1/2*J2169^2+a_2/3*J2169^3+a_3/4*J2169^4+a_4/5*J2169^5+a_5/6*J2169^6)+SUM(Q2169:R2169)</f>
        <v/>
      </c>
      <c r="AK2169">
        <f>AJ2169*(K2169-y+e)</f>
        <v/>
      </c>
      <c r="AL2169" s="118">
        <f>(b*f_cd/(L2169^2))*(a_1/3*J2169^3+a_2/4*J2169^4+a_3/5*J2169^5+a_4/6*J2169^6+a_5/7*J2169^7)+SUM(S2169:T2169)-AK2169</f>
        <v/>
      </c>
      <c r="AM2169" s="114">
        <f>AL2169&gt;0</f>
        <v/>
      </c>
      <c r="AN2169" s="115">
        <f>IF(A2169=1,FALSE,(AND(AQ2169,AM2169,NOT(AN2168))))</f>
        <v/>
      </c>
      <c r="AO2169">
        <f>IF(D2169=1,AND(AH2169,NOT(AI2169)),AND(AM2169,NOT(AN2169)))</f>
        <v/>
      </c>
      <c r="AP2169" s="119">
        <f>IF(D2169=1,AI2169,AN2169)</f>
        <v/>
      </c>
      <c r="AQ2169" s="125">
        <f>ABS(E2169)&lt;$AQ$2</f>
        <v/>
      </c>
      <c r="AS2169">
        <f>IF(AP2169,MAX(AS$3:AS2167)+1,"")</f>
        <v/>
      </c>
    </row>
    <row r="2170">
      <c r="A2170" t="n">
        <v>2080</v>
      </c>
      <c r="B2170" s="131">
        <f>IF(A2170=1,0,IF(AP2170,0.1*ε_cu1cd,0))</f>
        <v/>
      </c>
      <c r="C2170" s="131">
        <f>IF(A2170=1,0.1*ε_cu1cd,C2169+B2169)</f>
        <v/>
      </c>
      <c r="D2170" s="113">
        <f>IF('Нормальний переріз'!$D$68&gt;0,1,2)</f>
        <v/>
      </c>
      <c r="E2170" s="144">
        <f>IF(D2170=1,F2170,G2170)</f>
        <v/>
      </c>
      <c r="F2170" s="124">
        <f>IF(AI2169,0.11*ε_cu1cd,IF(AH2169,F2169*0.01,F2169))</f>
        <v/>
      </c>
      <c r="G2170" s="124">
        <f>IF(AP2169,-0.1*ε_cu1cd,IF(AM2169,G2169*0.01,G2169))</f>
        <v/>
      </c>
      <c r="H2170" s="113">
        <f>IF(A2170=1,E2170,IF(AO2169,H2169-E2169+E2170,IF(AP2169,0.8*H2169,H2169+E2170)))</f>
        <v/>
      </c>
      <c r="I2170" s="169">
        <f>(C2170-H2170)/h</f>
        <v/>
      </c>
      <c r="J2170">
        <f>C2170/(ε_c1cd)</f>
        <v/>
      </c>
      <c r="K2170">
        <f>C2170/I2170</f>
        <v/>
      </c>
      <c r="L2170" s="131">
        <f>I2170/(ε_c1cd)</f>
        <v/>
      </c>
      <c r="M2170">
        <f>I2170*(K2170-Z_s1)</f>
        <v/>
      </c>
      <c r="N2170">
        <f>I2170*(K2170-Z_s2)</f>
        <v/>
      </c>
      <c r="O2170">
        <f>E_s*M2170</f>
        <v/>
      </c>
      <c r="P2170">
        <f>E_s*N2170</f>
        <v/>
      </c>
      <c r="Q2170">
        <f>O2170*A_s1</f>
        <v/>
      </c>
      <c r="R2170">
        <f>P2170*A_s2</f>
        <v/>
      </c>
      <c r="S2170">
        <f>Q2170*($K2170-Z_s1)</f>
        <v/>
      </c>
      <c r="T2170">
        <f>R2170*($K2170-Z_s2)</f>
        <v/>
      </c>
      <c r="U2170">
        <f>(INDIRECT("a_"&amp;U$2)/(U$2+1))*(($C2170^(U$2+1)-$H2170^(U$2+1))/(ε_c1cd^(U$2+1)))</f>
        <v/>
      </c>
      <c r="V2170">
        <f>(INDIRECT("a_"&amp;V$2)/(V$2+1))*(($C2170^(V$2+1)-$H2170^(V$2+1))/(ε_c1cd^(V$2+1)))</f>
        <v/>
      </c>
      <c r="W2170">
        <f>(INDIRECT("a_"&amp;W$2)/(W$2+1))*(($C2170^(W$2+1)-$H2170^(W$2+1))/(ε_c1cd^(W$2+1)))</f>
        <v/>
      </c>
      <c r="X2170">
        <f>(INDIRECT("a_"&amp;X$2)/(X$2+1))*(($C2170^(X$2+1)-$H2170^(X$2+1))/(ε_c1cd^(X$2+1)))</f>
        <v/>
      </c>
      <c r="Y2170">
        <f>(INDIRECT("a_"&amp;Y$2)/(Y$2+1))*(($C2170^(Y$2+1)-$H2170^(Y$2+1))/(ε_c1cd^(Y$2+1)))</f>
        <v/>
      </c>
      <c r="Z2170">
        <f>(INDIRECT("a_"&amp;Z$2)/(Z$2+2))*(($C2170^(Z$2+2)-$H2170^(Z$2+2))/(ε_c1cd^(Z$2+2)))</f>
        <v/>
      </c>
      <c r="AA2170">
        <f>(INDIRECT("a_"&amp;AA$2)/(AA$2+2))*(($C2170^(AA$2+2)-$H2170^(AA$2+2))/(ε_c1cd^(AA$2+2)))</f>
        <v/>
      </c>
      <c r="AB2170">
        <f>(INDIRECT("a_"&amp;AB$2)/(AB$2+2))*(($C2170^(AB$2+2)-$H2170^(AB$2+2))/(ε_c1cd^(AB$2+2)))</f>
        <v/>
      </c>
      <c r="AC2170">
        <f>(INDIRECT("a_"&amp;AC$2)/(AC$2+2))*(($C2170^(AC$2+2)-$H2170^(AC$2+2))/(ε_c1cd^(AC$2+2)))</f>
        <v/>
      </c>
      <c r="AD2170">
        <f>(INDIRECT("a_"&amp;AD$2)/(AD$2+2))*(($C2170^(AD$2+2)-$H2170^(AD$2+2))/(ε_c1cd^(AD$2+2)))</f>
        <v/>
      </c>
      <c r="AE2170" s="111">
        <f>(b*f_cd/L2170)*SUM(U2170:Y2170)+SUM(Q2170:R2170)</f>
        <v/>
      </c>
      <c r="AF2170" s="112">
        <f>AE2170*(K2170-y+e)</f>
        <v/>
      </c>
      <c r="AG2170" s="113">
        <f>(b*f_cd/(L2170^2))*SUM(Z2170:AD2170)+SUM(S2170:T2170)-AF2170</f>
        <v/>
      </c>
      <c r="AH2170" s="114">
        <f>AG2170&lt;0</f>
        <v/>
      </c>
      <c r="AI2170" s="115">
        <f>IF(A2170=1,FALSE,(AND(AQ2170,AH2170,NOT(AI2169))))</f>
        <v/>
      </c>
      <c r="AJ2170" s="116">
        <f>(b*f_cd/L2170)*(a_1/2*J2170^2+a_2/3*J2170^3+a_3/4*J2170^4+a_4/5*J2170^5+a_5/6*J2170^6)+SUM(Q2170:R2170)</f>
        <v/>
      </c>
      <c r="AK2170">
        <f>AJ2170*(K2170-y+e)</f>
        <v/>
      </c>
      <c r="AL2170" s="118">
        <f>(b*f_cd/(L2170^2))*(a_1/3*J2170^3+a_2/4*J2170^4+a_3/5*J2170^5+a_4/6*J2170^6+a_5/7*J2170^7)+SUM(S2170:T2170)-AK2170</f>
        <v/>
      </c>
      <c r="AM2170" s="114">
        <f>AL2170&gt;0</f>
        <v/>
      </c>
      <c r="AN2170" s="115">
        <f>IF(A2170=1,FALSE,(AND(AQ2170,AM2170,NOT(AN2169))))</f>
        <v/>
      </c>
      <c r="AO2170">
        <f>IF(D2170=1,AND(AH2170,NOT(AI2170)),AND(AM2170,NOT(AN2170)))</f>
        <v/>
      </c>
      <c r="AP2170" s="119">
        <f>IF(D2170=1,AI2170,AN2170)</f>
        <v/>
      </c>
      <c r="AQ2170" s="125">
        <f>ABS(E2170)&lt;$AQ$2</f>
        <v/>
      </c>
      <c r="AS2170">
        <f>IF(AP2170,MAX(AS$3:AS2168)+1,"")</f>
        <v/>
      </c>
    </row>
    <row r="2171">
      <c r="A2171" t="n">
        <v>2081</v>
      </c>
      <c r="B2171" s="131">
        <f>IF(A2171=1,0,IF(AP2171,0.1*ε_cu1cd,0))</f>
        <v/>
      </c>
      <c r="C2171" s="131">
        <f>IF(A2171=1,0.1*ε_cu1cd,C2170+B2170)</f>
        <v/>
      </c>
      <c r="D2171" s="113">
        <f>IF('Нормальний переріз'!$D$68&gt;0,1,2)</f>
        <v/>
      </c>
      <c r="E2171" s="144">
        <f>IF(D2171=1,F2171,G2171)</f>
        <v/>
      </c>
      <c r="F2171" s="124">
        <f>IF(AI2170,0.11*ε_cu1cd,IF(AH2170,F2170*0.01,F2170))</f>
        <v/>
      </c>
      <c r="G2171" s="124">
        <f>IF(AP2170,-0.1*ε_cu1cd,IF(AM2170,G2170*0.01,G2170))</f>
        <v/>
      </c>
      <c r="H2171" s="113">
        <f>IF(A2171=1,E2171,IF(AO2170,H2170-E2170+E2171,IF(AP2170,0.8*H2170,H2170+E2171)))</f>
        <v/>
      </c>
      <c r="I2171" s="169">
        <f>(C2171-H2171)/h</f>
        <v/>
      </c>
      <c r="J2171">
        <f>C2171/(ε_c1cd)</f>
        <v/>
      </c>
      <c r="K2171">
        <f>C2171/I2171</f>
        <v/>
      </c>
      <c r="L2171" s="131">
        <f>I2171/(ε_c1cd)</f>
        <v/>
      </c>
      <c r="M2171">
        <f>I2171*(K2171-Z_s1)</f>
        <v/>
      </c>
      <c r="N2171">
        <f>I2171*(K2171-Z_s2)</f>
        <v/>
      </c>
      <c r="O2171">
        <f>E_s*M2171</f>
        <v/>
      </c>
      <c r="P2171">
        <f>E_s*N2171</f>
        <v/>
      </c>
      <c r="Q2171">
        <f>O2171*A_s1</f>
        <v/>
      </c>
      <c r="R2171">
        <f>P2171*A_s2</f>
        <v/>
      </c>
      <c r="S2171">
        <f>Q2171*($K2171-Z_s1)</f>
        <v/>
      </c>
      <c r="T2171">
        <f>R2171*($K2171-Z_s2)</f>
        <v/>
      </c>
      <c r="U2171">
        <f>(INDIRECT("a_"&amp;U$2)/(U$2+1))*(($C2171^(U$2+1)-$H2171^(U$2+1))/(ε_c1cd^(U$2+1)))</f>
        <v/>
      </c>
      <c r="V2171">
        <f>(INDIRECT("a_"&amp;V$2)/(V$2+1))*(($C2171^(V$2+1)-$H2171^(V$2+1))/(ε_c1cd^(V$2+1)))</f>
        <v/>
      </c>
      <c r="W2171">
        <f>(INDIRECT("a_"&amp;W$2)/(W$2+1))*(($C2171^(W$2+1)-$H2171^(W$2+1))/(ε_c1cd^(W$2+1)))</f>
        <v/>
      </c>
      <c r="X2171">
        <f>(INDIRECT("a_"&amp;X$2)/(X$2+1))*(($C2171^(X$2+1)-$H2171^(X$2+1))/(ε_c1cd^(X$2+1)))</f>
        <v/>
      </c>
      <c r="Y2171">
        <f>(INDIRECT("a_"&amp;Y$2)/(Y$2+1))*(($C2171^(Y$2+1)-$H2171^(Y$2+1))/(ε_c1cd^(Y$2+1)))</f>
        <v/>
      </c>
      <c r="Z2171">
        <f>(INDIRECT("a_"&amp;Z$2)/(Z$2+2))*(($C2171^(Z$2+2)-$H2171^(Z$2+2))/(ε_c1cd^(Z$2+2)))</f>
        <v/>
      </c>
      <c r="AA2171">
        <f>(INDIRECT("a_"&amp;AA$2)/(AA$2+2))*(($C2171^(AA$2+2)-$H2171^(AA$2+2))/(ε_c1cd^(AA$2+2)))</f>
        <v/>
      </c>
      <c r="AB2171">
        <f>(INDIRECT("a_"&amp;AB$2)/(AB$2+2))*(($C2171^(AB$2+2)-$H2171^(AB$2+2))/(ε_c1cd^(AB$2+2)))</f>
        <v/>
      </c>
      <c r="AC2171">
        <f>(INDIRECT("a_"&amp;AC$2)/(AC$2+2))*(($C2171^(AC$2+2)-$H2171^(AC$2+2))/(ε_c1cd^(AC$2+2)))</f>
        <v/>
      </c>
      <c r="AD2171">
        <f>(INDIRECT("a_"&amp;AD$2)/(AD$2+2))*(($C2171^(AD$2+2)-$H2171^(AD$2+2))/(ε_c1cd^(AD$2+2)))</f>
        <v/>
      </c>
      <c r="AE2171" s="111">
        <f>(b*f_cd/L2171)*SUM(U2171:Y2171)+SUM(Q2171:R2171)</f>
        <v/>
      </c>
      <c r="AF2171" s="112">
        <f>AE2171*(K2171-y+e)</f>
        <v/>
      </c>
      <c r="AG2171" s="113">
        <f>(b*f_cd/(L2171^2))*SUM(Z2171:AD2171)+SUM(S2171:T2171)-AF2171</f>
        <v/>
      </c>
      <c r="AH2171" s="114">
        <f>AG2171&lt;0</f>
        <v/>
      </c>
      <c r="AI2171" s="115">
        <f>IF(A2171=1,FALSE,(AND(AQ2171,AH2171,NOT(AI2170))))</f>
        <v/>
      </c>
      <c r="AJ2171" s="116">
        <f>(b*f_cd/L2171)*(a_1/2*J2171^2+a_2/3*J2171^3+a_3/4*J2171^4+a_4/5*J2171^5+a_5/6*J2171^6)+SUM(Q2171:R2171)</f>
        <v/>
      </c>
      <c r="AK2171">
        <f>AJ2171*(K2171-y+e)</f>
        <v/>
      </c>
      <c r="AL2171" s="118">
        <f>(b*f_cd/(L2171^2))*(a_1/3*J2171^3+a_2/4*J2171^4+a_3/5*J2171^5+a_4/6*J2171^6+a_5/7*J2171^7)+SUM(S2171:T2171)-AK2171</f>
        <v/>
      </c>
      <c r="AM2171" s="114">
        <f>AL2171&gt;0</f>
        <v/>
      </c>
      <c r="AN2171" s="115">
        <f>IF(A2171=1,FALSE,(AND(AQ2171,AM2171,NOT(AN2170))))</f>
        <v/>
      </c>
      <c r="AO2171">
        <f>IF(D2171=1,AND(AH2171,NOT(AI2171)),AND(AM2171,NOT(AN2171)))</f>
        <v/>
      </c>
      <c r="AP2171" s="119">
        <f>IF(D2171=1,AI2171,AN2171)</f>
        <v/>
      </c>
      <c r="AQ2171" s="125">
        <f>ABS(E2171)&lt;$AQ$2</f>
        <v/>
      </c>
      <c r="AS2171">
        <f>IF(AP2171,MAX(AS$3:AS2169)+1,"")</f>
        <v/>
      </c>
    </row>
    <row r="2172">
      <c r="A2172" t="n">
        <v>2082</v>
      </c>
      <c r="B2172" s="131">
        <f>IF(A2172=1,0,IF(AP2172,0.1*ε_cu1cd,0))</f>
        <v/>
      </c>
      <c r="C2172" s="131">
        <f>IF(A2172=1,0.1*ε_cu1cd,C2171+B2171)</f>
        <v/>
      </c>
      <c r="D2172" s="113">
        <f>IF('Нормальний переріз'!$D$68&gt;0,1,2)</f>
        <v/>
      </c>
      <c r="E2172" s="144">
        <f>IF(D2172=1,F2172,G2172)</f>
        <v/>
      </c>
      <c r="F2172" s="124">
        <f>IF(AI2171,0.11*ε_cu1cd,IF(AH2171,F2171*0.01,F2171))</f>
        <v/>
      </c>
      <c r="G2172" s="124">
        <f>IF(AP2171,-0.1*ε_cu1cd,IF(AM2171,G2171*0.01,G2171))</f>
        <v/>
      </c>
      <c r="H2172" s="113">
        <f>IF(A2172=1,E2172,IF(AO2171,H2171-E2171+E2172,IF(AP2171,0.8*H2171,H2171+E2172)))</f>
        <v/>
      </c>
      <c r="I2172" s="169">
        <f>(C2172-H2172)/h</f>
        <v/>
      </c>
      <c r="J2172">
        <f>C2172/(ε_c1cd)</f>
        <v/>
      </c>
      <c r="K2172">
        <f>C2172/I2172</f>
        <v/>
      </c>
      <c r="L2172" s="131">
        <f>I2172/(ε_c1cd)</f>
        <v/>
      </c>
      <c r="M2172">
        <f>I2172*(K2172-Z_s1)</f>
        <v/>
      </c>
      <c r="N2172">
        <f>I2172*(K2172-Z_s2)</f>
        <v/>
      </c>
      <c r="O2172">
        <f>E_s*M2172</f>
        <v/>
      </c>
      <c r="P2172">
        <f>E_s*N2172</f>
        <v/>
      </c>
      <c r="Q2172">
        <f>O2172*A_s1</f>
        <v/>
      </c>
      <c r="R2172">
        <f>P2172*A_s2</f>
        <v/>
      </c>
      <c r="S2172">
        <f>Q2172*($K2172-Z_s1)</f>
        <v/>
      </c>
      <c r="T2172">
        <f>R2172*($K2172-Z_s2)</f>
        <v/>
      </c>
      <c r="U2172">
        <f>(INDIRECT("a_"&amp;U$2)/(U$2+1))*(($C2172^(U$2+1)-$H2172^(U$2+1))/(ε_c1cd^(U$2+1)))</f>
        <v/>
      </c>
      <c r="V2172">
        <f>(INDIRECT("a_"&amp;V$2)/(V$2+1))*(($C2172^(V$2+1)-$H2172^(V$2+1))/(ε_c1cd^(V$2+1)))</f>
        <v/>
      </c>
      <c r="W2172">
        <f>(INDIRECT("a_"&amp;W$2)/(W$2+1))*(($C2172^(W$2+1)-$H2172^(W$2+1))/(ε_c1cd^(W$2+1)))</f>
        <v/>
      </c>
      <c r="X2172">
        <f>(INDIRECT("a_"&amp;X$2)/(X$2+1))*(($C2172^(X$2+1)-$H2172^(X$2+1))/(ε_c1cd^(X$2+1)))</f>
        <v/>
      </c>
      <c r="Y2172">
        <f>(INDIRECT("a_"&amp;Y$2)/(Y$2+1))*(($C2172^(Y$2+1)-$H2172^(Y$2+1))/(ε_c1cd^(Y$2+1)))</f>
        <v/>
      </c>
      <c r="Z2172">
        <f>(INDIRECT("a_"&amp;Z$2)/(Z$2+2))*(($C2172^(Z$2+2)-$H2172^(Z$2+2))/(ε_c1cd^(Z$2+2)))</f>
        <v/>
      </c>
      <c r="AA2172">
        <f>(INDIRECT("a_"&amp;AA$2)/(AA$2+2))*(($C2172^(AA$2+2)-$H2172^(AA$2+2))/(ε_c1cd^(AA$2+2)))</f>
        <v/>
      </c>
      <c r="AB2172">
        <f>(INDIRECT("a_"&amp;AB$2)/(AB$2+2))*(($C2172^(AB$2+2)-$H2172^(AB$2+2))/(ε_c1cd^(AB$2+2)))</f>
        <v/>
      </c>
      <c r="AC2172">
        <f>(INDIRECT("a_"&amp;AC$2)/(AC$2+2))*(($C2172^(AC$2+2)-$H2172^(AC$2+2))/(ε_c1cd^(AC$2+2)))</f>
        <v/>
      </c>
      <c r="AD2172">
        <f>(INDIRECT("a_"&amp;AD$2)/(AD$2+2))*(($C2172^(AD$2+2)-$H2172^(AD$2+2))/(ε_c1cd^(AD$2+2)))</f>
        <v/>
      </c>
      <c r="AE2172" s="111">
        <f>(b*f_cd/L2172)*SUM(U2172:Y2172)+SUM(Q2172:R2172)</f>
        <v/>
      </c>
      <c r="AF2172" s="112">
        <f>AE2172*(K2172-y+e)</f>
        <v/>
      </c>
      <c r="AG2172" s="113">
        <f>(b*f_cd/(L2172^2))*SUM(Z2172:AD2172)+SUM(S2172:T2172)-AF2172</f>
        <v/>
      </c>
      <c r="AH2172" s="114">
        <f>AG2172&lt;0</f>
        <v/>
      </c>
      <c r="AI2172" s="115">
        <f>IF(A2172=1,FALSE,(AND(AQ2172,AH2172,NOT(AI2171))))</f>
        <v/>
      </c>
      <c r="AJ2172" s="116">
        <f>(b*f_cd/L2172)*(a_1/2*J2172^2+a_2/3*J2172^3+a_3/4*J2172^4+a_4/5*J2172^5+a_5/6*J2172^6)+SUM(Q2172:R2172)</f>
        <v/>
      </c>
      <c r="AK2172">
        <f>AJ2172*(K2172-y+e)</f>
        <v/>
      </c>
      <c r="AL2172" s="118">
        <f>(b*f_cd/(L2172^2))*(a_1/3*J2172^3+a_2/4*J2172^4+a_3/5*J2172^5+a_4/6*J2172^6+a_5/7*J2172^7)+SUM(S2172:T2172)-AK2172</f>
        <v/>
      </c>
      <c r="AM2172" s="114">
        <f>AL2172&gt;0</f>
        <v/>
      </c>
      <c r="AN2172" s="115">
        <f>IF(A2172=1,FALSE,(AND(AQ2172,AM2172,NOT(AN2171))))</f>
        <v/>
      </c>
      <c r="AO2172">
        <f>IF(D2172=1,AND(AH2172,NOT(AI2172)),AND(AM2172,NOT(AN2172)))</f>
        <v/>
      </c>
      <c r="AP2172" s="119">
        <f>IF(D2172=1,AI2172,AN2172)</f>
        <v/>
      </c>
      <c r="AQ2172" s="125">
        <f>ABS(E2172)&lt;$AQ$2</f>
        <v/>
      </c>
      <c r="AS2172">
        <f>IF(AP2172,MAX(AS$3:AS2170)+1,"")</f>
        <v/>
      </c>
    </row>
    <row r="2173">
      <c r="A2173" t="n">
        <v>2083</v>
      </c>
      <c r="B2173" s="131">
        <f>IF(A2173=1,0,IF(AP2173,0.1*ε_cu1cd,0))</f>
        <v/>
      </c>
      <c r="C2173" s="131">
        <f>IF(A2173=1,0.1*ε_cu1cd,C2172+B2172)</f>
        <v/>
      </c>
      <c r="D2173" s="113">
        <f>IF('Нормальний переріз'!$D$68&gt;0,1,2)</f>
        <v/>
      </c>
      <c r="E2173" s="144">
        <f>IF(D2173=1,F2173,G2173)</f>
        <v/>
      </c>
      <c r="F2173" s="124">
        <f>IF(AI2172,0.11*ε_cu1cd,IF(AH2172,F2172*0.01,F2172))</f>
        <v/>
      </c>
      <c r="G2173" s="124">
        <f>IF(AP2172,-0.1*ε_cu1cd,IF(AM2172,G2172*0.01,G2172))</f>
        <v/>
      </c>
      <c r="H2173" s="113">
        <f>IF(A2173=1,E2173,IF(AO2172,H2172-E2172+E2173,IF(AP2172,0.8*H2172,H2172+E2173)))</f>
        <v/>
      </c>
      <c r="I2173" s="169">
        <f>(C2173-H2173)/h</f>
        <v/>
      </c>
      <c r="J2173">
        <f>C2173/(ε_c1cd)</f>
        <v/>
      </c>
      <c r="K2173">
        <f>C2173/I2173</f>
        <v/>
      </c>
      <c r="L2173" s="131">
        <f>I2173/(ε_c1cd)</f>
        <v/>
      </c>
      <c r="M2173">
        <f>I2173*(K2173-Z_s1)</f>
        <v/>
      </c>
      <c r="N2173">
        <f>I2173*(K2173-Z_s2)</f>
        <v/>
      </c>
      <c r="O2173">
        <f>E_s*M2173</f>
        <v/>
      </c>
      <c r="P2173">
        <f>E_s*N2173</f>
        <v/>
      </c>
      <c r="Q2173">
        <f>O2173*A_s1</f>
        <v/>
      </c>
      <c r="R2173">
        <f>P2173*A_s2</f>
        <v/>
      </c>
      <c r="S2173">
        <f>Q2173*($K2173-Z_s1)</f>
        <v/>
      </c>
      <c r="T2173">
        <f>R2173*($K2173-Z_s2)</f>
        <v/>
      </c>
      <c r="U2173">
        <f>(INDIRECT("a_"&amp;U$2)/(U$2+1))*(($C2173^(U$2+1)-$H2173^(U$2+1))/(ε_c1cd^(U$2+1)))</f>
        <v/>
      </c>
      <c r="V2173">
        <f>(INDIRECT("a_"&amp;V$2)/(V$2+1))*(($C2173^(V$2+1)-$H2173^(V$2+1))/(ε_c1cd^(V$2+1)))</f>
        <v/>
      </c>
      <c r="W2173">
        <f>(INDIRECT("a_"&amp;W$2)/(W$2+1))*(($C2173^(W$2+1)-$H2173^(W$2+1))/(ε_c1cd^(W$2+1)))</f>
        <v/>
      </c>
      <c r="X2173">
        <f>(INDIRECT("a_"&amp;X$2)/(X$2+1))*(($C2173^(X$2+1)-$H2173^(X$2+1))/(ε_c1cd^(X$2+1)))</f>
        <v/>
      </c>
      <c r="Y2173">
        <f>(INDIRECT("a_"&amp;Y$2)/(Y$2+1))*(($C2173^(Y$2+1)-$H2173^(Y$2+1))/(ε_c1cd^(Y$2+1)))</f>
        <v/>
      </c>
      <c r="Z2173">
        <f>(INDIRECT("a_"&amp;Z$2)/(Z$2+2))*(($C2173^(Z$2+2)-$H2173^(Z$2+2))/(ε_c1cd^(Z$2+2)))</f>
        <v/>
      </c>
      <c r="AA2173">
        <f>(INDIRECT("a_"&amp;AA$2)/(AA$2+2))*(($C2173^(AA$2+2)-$H2173^(AA$2+2))/(ε_c1cd^(AA$2+2)))</f>
        <v/>
      </c>
      <c r="AB2173">
        <f>(INDIRECT("a_"&amp;AB$2)/(AB$2+2))*(($C2173^(AB$2+2)-$H2173^(AB$2+2))/(ε_c1cd^(AB$2+2)))</f>
        <v/>
      </c>
      <c r="AC2173">
        <f>(INDIRECT("a_"&amp;AC$2)/(AC$2+2))*(($C2173^(AC$2+2)-$H2173^(AC$2+2))/(ε_c1cd^(AC$2+2)))</f>
        <v/>
      </c>
      <c r="AD2173">
        <f>(INDIRECT("a_"&amp;AD$2)/(AD$2+2))*(($C2173^(AD$2+2)-$H2173^(AD$2+2))/(ε_c1cd^(AD$2+2)))</f>
        <v/>
      </c>
      <c r="AE2173" s="111">
        <f>(b*f_cd/L2173)*SUM(U2173:Y2173)+SUM(Q2173:R2173)</f>
        <v/>
      </c>
      <c r="AF2173" s="112">
        <f>AE2173*(K2173-y+e)</f>
        <v/>
      </c>
      <c r="AG2173" s="113">
        <f>(b*f_cd/(L2173^2))*SUM(Z2173:AD2173)+SUM(S2173:T2173)-AF2173</f>
        <v/>
      </c>
      <c r="AH2173" s="114">
        <f>AG2173&lt;0</f>
        <v/>
      </c>
      <c r="AI2173" s="115">
        <f>IF(A2173=1,FALSE,(AND(AQ2173,AH2173,NOT(AI2172))))</f>
        <v/>
      </c>
      <c r="AJ2173" s="116">
        <f>(b*f_cd/L2173)*(a_1/2*J2173^2+a_2/3*J2173^3+a_3/4*J2173^4+a_4/5*J2173^5+a_5/6*J2173^6)+SUM(Q2173:R2173)</f>
        <v/>
      </c>
      <c r="AK2173">
        <f>AJ2173*(K2173-y+e)</f>
        <v/>
      </c>
      <c r="AL2173" s="118">
        <f>(b*f_cd/(L2173^2))*(a_1/3*J2173^3+a_2/4*J2173^4+a_3/5*J2173^5+a_4/6*J2173^6+a_5/7*J2173^7)+SUM(S2173:T2173)-AK2173</f>
        <v/>
      </c>
      <c r="AM2173" s="114">
        <f>AL2173&gt;0</f>
        <v/>
      </c>
      <c r="AN2173" s="115">
        <f>IF(A2173=1,FALSE,(AND(AQ2173,AM2173,NOT(AN2172))))</f>
        <v/>
      </c>
      <c r="AO2173">
        <f>IF(D2173=1,AND(AH2173,NOT(AI2173)),AND(AM2173,NOT(AN2173)))</f>
        <v/>
      </c>
      <c r="AP2173" s="119">
        <f>IF(D2173=1,AI2173,AN2173)</f>
        <v/>
      </c>
      <c r="AQ2173" s="125">
        <f>ABS(E2173)&lt;$AQ$2</f>
        <v/>
      </c>
      <c r="AS2173">
        <f>IF(AP2173,MAX(AS$3:AS2171)+1,"")</f>
        <v/>
      </c>
    </row>
    <row r="2174">
      <c r="A2174" t="n">
        <v>2084</v>
      </c>
      <c r="B2174" s="131">
        <f>IF(A2174=1,0,IF(AP2174,0.1*ε_cu1cd,0))</f>
        <v/>
      </c>
      <c r="C2174" s="131">
        <f>IF(A2174=1,0.1*ε_cu1cd,C2173+B2173)</f>
        <v/>
      </c>
      <c r="D2174" s="113">
        <f>IF('Нормальний переріз'!$D$68&gt;0,1,2)</f>
        <v/>
      </c>
      <c r="E2174" s="144">
        <f>IF(D2174=1,F2174,G2174)</f>
        <v/>
      </c>
      <c r="F2174" s="124">
        <f>IF(AI2173,0.11*ε_cu1cd,IF(AH2173,F2173*0.01,F2173))</f>
        <v/>
      </c>
      <c r="G2174" s="124">
        <f>IF(AP2173,-0.1*ε_cu1cd,IF(AM2173,G2173*0.01,G2173))</f>
        <v/>
      </c>
      <c r="H2174" s="113">
        <f>IF(A2174=1,E2174,IF(AO2173,H2173-E2173+E2174,IF(AP2173,0.8*H2173,H2173+E2174)))</f>
        <v/>
      </c>
      <c r="I2174" s="169">
        <f>(C2174-H2174)/h</f>
        <v/>
      </c>
      <c r="J2174">
        <f>C2174/(ε_c1cd)</f>
        <v/>
      </c>
      <c r="K2174">
        <f>C2174/I2174</f>
        <v/>
      </c>
      <c r="L2174" s="131">
        <f>I2174/(ε_c1cd)</f>
        <v/>
      </c>
      <c r="M2174">
        <f>I2174*(K2174-Z_s1)</f>
        <v/>
      </c>
      <c r="N2174">
        <f>I2174*(K2174-Z_s2)</f>
        <v/>
      </c>
      <c r="O2174">
        <f>E_s*M2174</f>
        <v/>
      </c>
      <c r="P2174">
        <f>E_s*N2174</f>
        <v/>
      </c>
      <c r="Q2174">
        <f>O2174*A_s1</f>
        <v/>
      </c>
      <c r="R2174">
        <f>P2174*A_s2</f>
        <v/>
      </c>
      <c r="S2174">
        <f>Q2174*($K2174-Z_s1)</f>
        <v/>
      </c>
      <c r="T2174">
        <f>R2174*($K2174-Z_s2)</f>
        <v/>
      </c>
      <c r="U2174">
        <f>(INDIRECT("a_"&amp;U$2)/(U$2+1))*(($C2174^(U$2+1)-$H2174^(U$2+1))/(ε_c1cd^(U$2+1)))</f>
        <v/>
      </c>
      <c r="V2174">
        <f>(INDIRECT("a_"&amp;V$2)/(V$2+1))*(($C2174^(V$2+1)-$H2174^(V$2+1))/(ε_c1cd^(V$2+1)))</f>
        <v/>
      </c>
      <c r="W2174">
        <f>(INDIRECT("a_"&amp;W$2)/(W$2+1))*(($C2174^(W$2+1)-$H2174^(W$2+1))/(ε_c1cd^(W$2+1)))</f>
        <v/>
      </c>
      <c r="X2174">
        <f>(INDIRECT("a_"&amp;X$2)/(X$2+1))*(($C2174^(X$2+1)-$H2174^(X$2+1))/(ε_c1cd^(X$2+1)))</f>
        <v/>
      </c>
      <c r="Y2174">
        <f>(INDIRECT("a_"&amp;Y$2)/(Y$2+1))*(($C2174^(Y$2+1)-$H2174^(Y$2+1))/(ε_c1cd^(Y$2+1)))</f>
        <v/>
      </c>
      <c r="Z2174">
        <f>(INDIRECT("a_"&amp;Z$2)/(Z$2+2))*(($C2174^(Z$2+2)-$H2174^(Z$2+2))/(ε_c1cd^(Z$2+2)))</f>
        <v/>
      </c>
      <c r="AA2174">
        <f>(INDIRECT("a_"&amp;AA$2)/(AA$2+2))*(($C2174^(AA$2+2)-$H2174^(AA$2+2))/(ε_c1cd^(AA$2+2)))</f>
        <v/>
      </c>
      <c r="AB2174">
        <f>(INDIRECT("a_"&amp;AB$2)/(AB$2+2))*(($C2174^(AB$2+2)-$H2174^(AB$2+2))/(ε_c1cd^(AB$2+2)))</f>
        <v/>
      </c>
      <c r="AC2174">
        <f>(INDIRECT("a_"&amp;AC$2)/(AC$2+2))*(($C2174^(AC$2+2)-$H2174^(AC$2+2))/(ε_c1cd^(AC$2+2)))</f>
        <v/>
      </c>
      <c r="AD2174">
        <f>(INDIRECT("a_"&amp;AD$2)/(AD$2+2))*(($C2174^(AD$2+2)-$H2174^(AD$2+2))/(ε_c1cd^(AD$2+2)))</f>
        <v/>
      </c>
      <c r="AE2174" s="111">
        <f>(b*f_cd/L2174)*SUM(U2174:Y2174)+SUM(Q2174:R2174)</f>
        <v/>
      </c>
      <c r="AF2174" s="112">
        <f>AE2174*(K2174-y+e)</f>
        <v/>
      </c>
      <c r="AG2174" s="113">
        <f>(b*f_cd/(L2174^2))*SUM(Z2174:AD2174)+SUM(S2174:T2174)-AF2174</f>
        <v/>
      </c>
      <c r="AH2174" s="114">
        <f>AG2174&lt;0</f>
        <v/>
      </c>
      <c r="AI2174" s="115">
        <f>IF(A2174=1,FALSE,(AND(AQ2174,AH2174,NOT(AI2173))))</f>
        <v/>
      </c>
      <c r="AJ2174" s="116">
        <f>(b*f_cd/L2174)*(a_1/2*J2174^2+a_2/3*J2174^3+a_3/4*J2174^4+a_4/5*J2174^5+a_5/6*J2174^6)+SUM(Q2174:R2174)</f>
        <v/>
      </c>
      <c r="AK2174">
        <f>AJ2174*(K2174-y+e)</f>
        <v/>
      </c>
      <c r="AL2174" s="118">
        <f>(b*f_cd/(L2174^2))*(a_1/3*J2174^3+a_2/4*J2174^4+a_3/5*J2174^5+a_4/6*J2174^6+a_5/7*J2174^7)+SUM(S2174:T2174)-AK2174</f>
        <v/>
      </c>
      <c r="AM2174" s="114">
        <f>AL2174&gt;0</f>
        <v/>
      </c>
      <c r="AN2174" s="115">
        <f>IF(A2174=1,FALSE,(AND(AQ2174,AM2174,NOT(AN2173))))</f>
        <v/>
      </c>
      <c r="AO2174">
        <f>IF(D2174=1,AND(AH2174,NOT(AI2174)),AND(AM2174,NOT(AN2174)))</f>
        <v/>
      </c>
      <c r="AP2174" s="119">
        <f>IF(D2174=1,AI2174,AN2174)</f>
        <v/>
      </c>
      <c r="AQ2174" s="125">
        <f>ABS(E2174)&lt;$AQ$2</f>
        <v/>
      </c>
      <c r="AS2174">
        <f>IF(AP2174,MAX(AS$3:AS2172)+1,"")</f>
        <v/>
      </c>
    </row>
    <row r="2175">
      <c r="A2175" t="n">
        <v>2085</v>
      </c>
      <c r="B2175" s="131">
        <f>IF(A2175=1,0,IF(AP2175,0.1*ε_cu1cd,0))</f>
        <v/>
      </c>
      <c r="C2175" s="131">
        <f>IF(A2175=1,0.1*ε_cu1cd,C2174+B2174)</f>
        <v/>
      </c>
      <c r="D2175" s="113">
        <f>IF('Нормальний переріз'!$D$68&gt;0,1,2)</f>
        <v/>
      </c>
      <c r="E2175" s="144">
        <f>IF(D2175=1,F2175,G2175)</f>
        <v/>
      </c>
      <c r="F2175" s="124">
        <f>IF(AI2174,0.11*ε_cu1cd,IF(AH2174,F2174*0.01,F2174))</f>
        <v/>
      </c>
      <c r="G2175" s="124">
        <f>IF(AP2174,-0.1*ε_cu1cd,IF(AM2174,G2174*0.01,G2174))</f>
        <v/>
      </c>
      <c r="H2175" s="113">
        <f>IF(A2175=1,E2175,IF(AO2174,H2174-E2174+E2175,IF(AP2174,0.8*H2174,H2174+E2175)))</f>
        <v/>
      </c>
      <c r="I2175" s="169">
        <f>(C2175-H2175)/h</f>
        <v/>
      </c>
      <c r="J2175">
        <f>C2175/(ε_c1cd)</f>
        <v/>
      </c>
      <c r="K2175">
        <f>C2175/I2175</f>
        <v/>
      </c>
      <c r="L2175" s="131">
        <f>I2175/(ε_c1cd)</f>
        <v/>
      </c>
      <c r="M2175">
        <f>I2175*(K2175-Z_s1)</f>
        <v/>
      </c>
      <c r="N2175">
        <f>I2175*(K2175-Z_s2)</f>
        <v/>
      </c>
      <c r="O2175">
        <f>E_s*M2175</f>
        <v/>
      </c>
      <c r="P2175">
        <f>E_s*N2175</f>
        <v/>
      </c>
      <c r="Q2175">
        <f>O2175*A_s1</f>
        <v/>
      </c>
      <c r="R2175">
        <f>P2175*A_s2</f>
        <v/>
      </c>
      <c r="S2175">
        <f>Q2175*($K2175-Z_s1)</f>
        <v/>
      </c>
      <c r="T2175">
        <f>R2175*($K2175-Z_s2)</f>
        <v/>
      </c>
      <c r="U2175">
        <f>(INDIRECT("a_"&amp;U$2)/(U$2+1))*(($C2175^(U$2+1)-$H2175^(U$2+1))/(ε_c1cd^(U$2+1)))</f>
        <v/>
      </c>
      <c r="V2175">
        <f>(INDIRECT("a_"&amp;V$2)/(V$2+1))*(($C2175^(V$2+1)-$H2175^(V$2+1))/(ε_c1cd^(V$2+1)))</f>
        <v/>
      </c>
      <c r="W2175">
        <f>(INDIRECT("a_"&amp;W$2)/(W$2+1))*(($C2175^(W$2+1)-$H2175^(W$2+1))/(ε_c1cd^(W$2+1)))</f>
        <v/>
      </c>
      <c r="X2175">
        <f>(INDIRECT("a_"&amp;X$2)/(X$2+1))*(($C2175^(X$2+1)-$H2175^(X$2+1))/(ε_c1cd^(X$2+1)))</f>
        <v/>
      </c>
      <c r="Y2175">
        <f>(INDIRECT("a_"&amp;Y$2)/(Y$2+1))*(($C2175^(Y$2+1)-$H2175^(Y$2+1))/(ε_c1cd^(Y$2+1)))</f>
        <v/>
      </c>
      <c r="Z2175">
        <f>(INDIRECT("a_"&amp;Z$2)/(Z$2+2))*(($C2175^(Z$2+2)-$H2175^(Z$2+2))/(ε_c1cd^(Z$2+2)))</f>
        <v/>
      </c>
      <c r="AA2175">
        <f>(INDIRECT("a_"&amp;AA$2)/(AA$2+2))*(($C2175^(AA$2+2)-$H2175^(AA$2+2))/(ε_c1cd^(AA$2+2)))</f>
        <v/>
      </c>
      <c r="AB2175">
        <f>(INDIRECT("a_"&amp;AB$2)/(AB$2+2))*(($C2175^(AB$2+2)-$H2175^(AB$2+2))/(ε_c1cd^(AB$2+2)))</f>
        <v/>
      </c>
      <c r="AC2175">
        <f>(INDIRECT("a_"&amp;AC$2)/(AC$2+2))*(($C2175^(AC$2+2)-$H2175^(AC$2+2))/(ε_c1cd^(AC$2+2)))</f>
        <v/>
      </c>
      <c r="AD2175">
        <f>(INDIRECT("a_"&amp;AD$2)/(AD$2+2))*(($C2175^(AD$2+2)-$H2175^(AD$2+2))/(ε_c1cd^(AD$2+2)))</f>
        <v/>
      </c>
      <c r="AE2175" s="111">
        <f>(b*f_cd/L2175)*SUM(U2175:Y2175)+SUM(Q2175:R2175)</f>
        <v/>
      </c>
      <c r="AF2175" s="112">
        <f>AE2175*(K2175-y+e)</f>
        <v/>
      </c>
      <c r="AG2175" s="113">
        <f>(b*f_cd/(L2175^2))*SUM(Z2175:AD2175)+SUM(S2175:T2175)-AF2175</f>
        <v/>
      </c>
      <c r="AH2175" s="114">
        <f>AG2175&lt;0</f>
        <v/>
      </c>
      <c r="AI2175" s="115">
        <f>IF(A2175=1,FALSE,(AND(AQ2175,AH2175,NOT(AI2174))))</f>
        <v/>
      </c>
      <c r="AJ2175" s="116">
        <f>(b*f_cd/L2175)*(a_1/2*J2175^2+a_2/3*J2175^3+a_3/4*J2175^4+a_4/5*J2175^5+a_5/6*J2175^6)+SUM(Q2175:R2175)</f>
        <v/>
      </c>
      <c r="AK2175">
        <f>AJ2175*(K2175-y+e)</f>
        <v/>
      </c>
      <c r="AL2175" s="118">
        <f>(b*f_cd/(L2175^2))*(a_1/3*J2175^3+a_2/4*J2175^4+a_3/5*J2175^5+a_4/6*J2175^6+a_5/7*J2175^7)+SUM(S2175:T2175)-AK2175</f>
        <v/>
      </c>
      <c r="AM2175" s="114">
        <f>AL2175&gt;0</f>
        <v/>
      </c>
      <c r="AN2175" s="115">
        <f>IF(A2175=1,FALSE,(AND(AQ2175,AM2175,NOT(AN2174))))</f>
        <v/>
      </c>
      <c r="AO2175">
        <f>IF(D2175=1,AND(AH2175,NOT(AI2175)),AND(AM2175,NOT(AN2175)))</f>
        <v/>
      </c>
      <c r="AP2175" s="119">
        <f>IF(D2175=1,AI2175,AN2175)</f>
        <v/>
      </c>
      <c r="AQ2175" s="125">
        <f>ABS(E2175)&lt;$AQ$2</f>
        <v/>
      </c>
      <c r="AS2175">
        <f>IF(AP2175,MAX(AS$3:AS2173)+1,"")</f>
        <v/>
      </c>
    </row>
    <row r="2176">
      <c r="A2176" t="n">
        <v>2086</v>
      </c>
      <c r="B2176" s="131">
        <f>IF(A2176=1,0,IF(AP2176,0.1*ε_cu1cd,0))</f>
        <v/>
      </c>
      <c r="C2176" s="131">
        <f>IF(A2176=1,0.1*ε_cu1cd,C2175+B2175)</f>
        <v/>
      </c>
      <c r="D2176" s="113">
        <f>IF('Нормальний переріз'!$D$68&gt;0,1,2)</f>
        <v/>
      </c>
      <c r="E2176" s="144">
        <f>IF(D2176=1,F2176,G2176)</f>
        <v/>
      </c>
      <c r="F2176" s="124">
        <f>IF(AI2175,0.11*ε_cu1cd,IF(AH2175,F2175*0.01,F2175))</f>
        <v/>
      </c>
      <c r="G2176" s="124">
        <f>IF(AP2175,-0.1*ε_cu1cd,IF(AM2175,G2175*0.01,G2175))</f>
        <v/>
      </c>
      <c r="H2176" s="113">
        <f>IF(A2176=1,E2176,IF(AO2175,H2175-E2175+E2176,IF(AP2175,0.8*H2175,H2175+E2176)))</f>
        <v/>
      </c>
      <c r="I2176" s="169">
        <f>(C2176-H2176)/h</f>
        <v/>
      </c>
      <c r="J2176">
        <f>C2176/(ε_c1cd)</f>
        <v/>
      </c>
      <c r="K2176">
        <f>C2176/I2176</f>
        <v/>
      </c>
      <c r="L2176" s="131">
        <f>I2176/(ε_c1cd)</f>
        <v/>
      </c>
      <c r="M2176">
        <f>I2176*(K2176-Z_s1)</f>
        <v/>
      </c>
      <c r="N2176">
        <f>I2176*(K2176-Z_s2)</f>
        <v/>
      </c>
      <c r="O2176">
        <f>E_s*M2176</f>
        <v/>
      </c>
      <c r="P2176">
        <f>E_s*N2176</f>
        <v/>
      </c>
      <c r="Q2176">
        <f>O2176*A_s1</f>
        <v/>
      </c>
      <c r="R2176">
        <f>P2176*A_s2</f>
        <v/>
      </c>
      <c r="S2176">
        <f>Q2176*($K2176-Z_s1)</f>
        <v/>
      </c>
      <c r="T2176">
        <f>R2176*($K2176-Z_s2)</f>
        <v/>
      </c>
      <c r="U2176">
        <f>(INDIRECT("a_"&amp;U$2)/(U$2+1))*(($C2176^(U$2+1)-$H2176^(U$2+1))/(ε_c1cd^(U$2+1)))</f>
        <v/>
      </c>
      <c r="V2176">
        <f>(INDIRECT("a_"&amp;V$2)/(V$2+1))*(($C2176^(V$2+1)-$H2176^(V$2+1))/(ε_c1cd^(V$2+1)))</f>
        <v/>
      </c>
      <c r="W2176">
        <f>(INDIRECT("a_"&amp;W$2)/(W$2+1))*(($C2176^(W$2+1)-$H2176^(W$2+1))/(ε_c1cd^(W$2+1)))</f>
        <v/>
      </c>
      <c r="X2176">
        <f>(INDIRECT("a_"&amp;X$2)/(X$2+1))*(($C2176^(X$2+1)-$H2176^(X$2+1))/(ε_c1cd^(X$2+1)))</f>
        <v/>
      </c>
      <c r="Y2176">
        <f>(INDIRECT("a_"&amp;Y$2)/(Y$2+1))*(($C2176^(Y$2+1)-$H2176^(Y$2+1))/(ε_c1cd^(Y$2+1)))</f>
        <v/>
      </c>
      <c r="Z2176">
        <f>(INDIRECT("a_"&amp;Z$2)/(Z$2+2))*(($C2176^(Z$2+2)-$H2176^(Z$2+2))/(ε_c1cd^(Z$2+2)))</f>
        <v/>
      </c>
      <c r="AA2176">
        <f>(INDIRECT("a_"&amp;AA$2)/(AA$2+2))*(($C2176^(AA$2+2)-$H2176^(AA$2+2))/(ε_c1cd^(AA$2+2)))</f>
        <v/>
      </c>
      <c r="AB2176">
        <f>(INDIRECT("a_"&amp;AB$2)/(AB$2+2))*(($C2176^(AB$2+2)-$H2176^(AB$2+2))/(ε_c1cd^(AB$2+2)))</f>
        <v/>
      </c>
      <c r="AC2176">
        <f>(INDIRECT("a_"&amp;AC$2)/(AC$2+2))*(($C2176^(AC$2+2)-$H2176^(AC$2+2))/(ε_c1cd^(AC$2+2)))</f>
        <v/>
      </c>
      <c r="AD2176">
        <f>(INDIRECT("a_"&amp;AD$2)/(AD$2+2))*(($C2176^(AD$2+2)-$H2176^(AD$2+2))/(ε_c1cd^(AD$2+2)))</f>
        <v/>
      </c>
      <c r="AE2176" s="111">
        <f>(b*f_cd/L2176)*SUM(U2176:Y2176)+SUM(Q2176:R2176)</f>
        <v/>
      </c>
      <c r="AF2176" s="112">
        <f>AE2176*(K2176-y+e)</f>
        <v/>
      </c>
      <c r="AG2176" s="113">
        <f>(b*f_cd/(L2176^2))*SUM(Z2176:AD2176)+SUM(S2176:T2176)-AF2176</f>
        <v/>
      </c>
      <c r="AH2176" s="114">
        <f>AG2176&lt;0</f>
        <v/>
      </c>
      <c r="AI2176" s="115">
        <f>IF(A2176=1,FALSE,(AND(AQ2176,AH2176,NOT(AI2175))))</f>
        <v/>
      </c>
      <c r="AJ2176" s="116">
        <f>(b*f_cd/L2176)*(a_1/2*J2176^2+a_2/3*J2176^3+a_3/4*J2176^4+a_4/5*J2176^5+a_5/6*J2176^6)+SUM(Q2176:R2176)</f>
        <v/>
      </c>
      <c r="AK2176">
        <f>AJ2176*(K2176-y+e)</f>
        <v/>
      </c>
      <c r="AL2176" s="118">
        <f>(b*f_cd/(L2176^2))*(a_1/3*J2176^3+a_2/4*J2176^4+a_3/5*J2176^5+a_4/6*J2176^6+a_5/7*J2176^7)+SUM(S2176:T2176)-AK2176</f>
        <v/>
      </c>
      <c r="AM2176" s="114">
        <f>AL2176&gt;0</f>
        <v/>
      </c>
      <c r="AN2176" s="115">
        <f>IF(A2176=1,FALSE,(AND(AQ2176,AM2176,NOT(AN2175))))</f>
        <v/>
      </c>
      <c r="AO2176">
        <f>IF(D2176=1,AND(AH2176,NOT(AI2176)),AND(AM2176,NOT(AN2176)))</f>
        <v/>
      </c>
      <c r="AP2176" s="119">
        <f>IF(D2176=1,AI2176,AN2176)</f>
        <v/>
      </c>
      <c r="AQ2176" s="125">
        <f>ABS(E2176)&lt;$AQ$2</f>
        <v/>
      </c>
      <c r="AS2176">
        <f>IF(AP2176,MAX(AS$3:AS2174)+1,"")</f>
        <v/>
      </c>
    </row>
    <row r="2177">
      <c r="A2177" t="n">
        <v>2087</v>
      </c>
      <c r="B2177" s="131">
        <f>IF(A2177=1,0,IF(AP2177,0.1*ε_cu1cd,0))</f>
        <v/>
      </c>
      <c r="C2177" s="131">
        <f>IF(A2177=1,0.1*ε_cu1cd,C2176+B2176)</f>
        <v/>
      </c>
      <c r="D2177" s="113">
        <f>IF('Нормальний переріз'!$D$68&gt;0,1,2)</f>
        <v/>
      </c>
      <c r="E2177" s="144">
        <f>IF(D2177=1,F2177,G2177)</f>
        <v/>
      </c>
      <c r="F2177" s="124">
        <f>IF(AI2176,0.11*ε_cu1cd,IF(AH2176,F2176*0.01,F2176))</f>
        <v/>
      </c>
      <c r="G2177" s="124">
        <f>IF(AP2176,-0.1*ε_cu1cd,IF(AM2176,G2176*0.01,G2176))</f>
        <v/>
      </c>
      <c r="H2177" s="113">
        <f>IF(A2177=1,E2177,IF(AO2176,H2176-E2176+E2177,IF(AP2176,0.8*H2176,H2176+E2177)))</f>
        <v/>
      </c>
      <c r="I2177" s="169">
        <f>(C2177-H2177)/h</f>
        <v/>
      </c>
      <c r="J2177">
        <f>C2177/(ε_c1cd)</f>
        <v/>
      </c>
      <c r="K2177">
        <f>C2177/I2177</f>
        <v/>
      </c>
      <c r="L2177" s="131">
        <f>I2177/(ε_c1cd)</f>
        <v/>
      </c>
      <c r="M2177">
        <f>I2177*(K2177-Z_s1)</f>
        <v/>
      </c>
      <c r="N2177">
        <f>I2177*(K2177-Z_s2)</f>
        <v/>
      </c>
      <c r="O2177">
        <f>E_s*M2177</f>
        <v/>
      </c>
      <c r="P2177">
        <f>E_s*N2177</f>
        <v/>
      </c>
      <c r="Q2177">
        <f>O2177*A_s1</f>
        <v/>
      </c>
      <c r="R2177">
        <f>P2177*A_s2</f>
        <v/>
      </c>
      <c r="S2177">
        <f>Q2177*($K2177-Z_s1)</f>
        <v/>
      </c>
      <c r="T2177">
        <f>R2177*($K2177-Z_s2)</f>
        <v/>
      </c>
      <c r="U2177">
        <f>(INDIRECT("a_"&amp;U$2)/(U$2+1))*(($C2177^(U$2+1)-$H2177^(U$2+1))/(ε_c1cd^(U$2+1)))</f>
        <v/>
      </c>
      <c r="V2177">
        <f>(INDIRECT("a_"&amp;V$2)/(V$2+1))*(($C2177^(V$2+1)-$H2177^(V$2+1))/(ε_c1cd^(V$2+1)))</f>
        <v/>
      </c>
      <c r="W2177">
        <f>(INDIRECT("a_"&amp;W$2)/(W$2+1))*(($C2177^(W$2+1)-$H2177^(W$2+1))/(ε_c1cd^(W$2+1)))</f>
        <v/>
      </c>
      <c r="X2177">
        <f>(INDIRECT("a_"&amp;X$2)/(X$2+1))*(($C2177^(X$2+1)-$H2177^(X$2+1))/(ε_c1cd^(X$2+1)))</f>
        <v/>
      </c>
      <c r="Y2177">
        <f>(INDIRECT("a_"&amp;Y$2)/(Y$2+1))*(($C2177^(Y$2+1)-$H2177^(Y$2+1))/(ε_c1cd^(Y$2+1)))</f>
        <v/>
      </c>
      <c r="Z2177">
        <f>(INDIRECT("a_"&amp;Z$2)/(Z$2+2))*(($C2177^(Z$2+2)-$H2177^(Z$2+2))/(ε_c1cd^(Z$2+2)))</f>
        <v/>
      </c>
      <c r="AA2177">
        <f>(INDIRECT("a_"&amp;AA$2)/(AA$2+2))*(($C2177^(AA$2+2)-$H2177^(AA$2+2))/(ε_c1cd^(AA$2+2)))</f>
        <v/>
      </c>
      <c r="AB2177">
        <f>(INDIRECT("a_"&amp;AB$2)/(AB$2+2))*(($C2177^(AB$2+2)-$H2177^(AB$2+2))/(ε_c1cd^(AB$2+2)))</f>
        <v/>
      </c>
      <c r="AC2177">
        <f>(INDIRECT("a_"&amp;AC$2)/(AC$2+2))*(($C2177^(AC$2+2)-$H2177^(AC$2+2))/(ε_c1cd^(AC$2+2)))</f>
        <v/>
      </c>
      <c r="AD2177">
        <f>(INDIRECT("a_"&amp;AD$2)/(AD$2+2))*(($C2177^(AD$2+2)-$H2177^(AD$2+2))/(ε_c1cd^(AD$2+2)))</f>
        <v/>
      </c>
      <c r="AE2177" s="111">
        <f>(b*f_cd/L2177)*SUM(U2177:Y2177)+SUM(Q2177:R2177)</f>
        <v/>
      </c>
      <c r="AF2177" s="112">
        <f>AE2177*(K2177-y+e)</f>
        <v/>
      </c>
      <c r="AG2177" s="113">
        <f>(b*f_cd/(L2177^2))*SUM(Z2177:AD2177)+SUM(S2177:T2177)-AF2177</f>
        <v/>
      </c>
      <c r="AH2177" s="114">
        <f>AG2177&lt;0</f>
        <v/>
      </c>
      <c r="AI2177" s="115">
        <f>IF(A2177=1,FALSE,(AND(AQ2177,AH2177,NOT(AI2176))))</f>
        <v/>
      </c>
      <c r="AJ2177" s="116">
        <f>(b*f_cd/L2177)*(a_1/2*J2177^2+a_2/3*J2177^3+a_3/4*J2177^4+a_4/5*J2177^5+a_5/6*J2177^6)+SUM(Q2177:R2177)</f>
        <v/>
      </c>
      <c r="AK2177">
        <f>AJ2177*(K2177-y+e)</f>
        <v/>
      </c>
      <c r="AL2177" s="118">
        <f>(b*f_cd/(L2177^2))*(a_1/3*J2177^3+a_2/4*J2177^4+a_3/5*J2177^5+a_4/6*J2177^6+a_5/7*J2177^7)+SUM(S2177:T2177)-AK2177</f>
        <v/>
      </c>
      <c r="AM2177" s="114">
        <f>AL2177&gt;0</f>
        <v/>
      </c>
      <c r="AN2177" s="115">
        <f>IF(A2177=1,FALSE,(AND(AQ2177,AM2177,NOT(AN2176))))</f>
        <v/>
      </c>
      <c r="AO2177">
        <f>IF(D2177=1,AND(AH2177,NOT(AI2177)),AND(AM2177,NOT(AN2177)))</f>
        <v/>
      </c>
      <c r="AP2177" s="119">
        <f>IF(D2177=1,AI2177,AN2177)</f>
        <v/>
      </c>
      <c r="AQ2177" s="125">
        <f>ABS(E2177)&lt;$AQ$2</f>
        <v/>
      </c>
      <c r="AS2177">
        <f>IF(AP2177,MAX(AS$3:AS2175)+1,"")</f>
        <v/>
      </c>
    </row>
    <row r="2178">
      <c r="A2178" t="n">
        <v>2088</v>
      </c>
      <c r="B2178" s="131">
        <f>IF(A2178=1,0,IF(AP2178,0.1*ε_cu1cd,0))</f>
        <v/>
      </c>
      <c r="C2178" s="131">
        <f>IF(A2178=1,0.1*ε_cu1cd,C2177+B2177)</f>
        <v/>
      </c>
      <c r="D2178" s="113">
        <f>IF('Нормальний переріз'!$D$68&gt;0,1,2)</f>
        <v/>
      </c>
      <c r="E2178" s="144">
        <f>IF(D2178=1,F2178,G2178)</f>
        <v/>
      </c>
      <c r="F2178" s="124">
        <f>IF(AI2177,0.11*ε_cu1cd,IF(AH2177,F2177*0.01,F2177))</f>
        <v/>
      </c>
      <c r="G2178" s="124">
        <f>IF(AP2177,-0.1*ε_cu1cd,IF(AM2177,G2177*0.01,G2177))</f>
        <v/>
      </c>
      <c r="H2178" s="113">
        <f>IF(A2178=1,E2178,IF(AO2177,H2177-E2177+E2178,IF(AP2177,0.8*H2177,H2177+E2178)))</f>
        <v/>
      </c>
      <c r="I2178" s="169">
        <f>(C2178-H2178)/h</f>
        <v/>
      </c>
      <c r="J2178">
        <f>C2178/(ε_c1cd)</f>
        <v/>
      </c>
      <c r="K2178">
        <f>C2178/I2178</f>
        <v/>
      </c>
      <c r="L2178" s="131">
        <f>I2178/(ε_c1cd)</f>
        <v/>
      </c>
      <c r="M2178">
        <f>I2178*(K2178-Z_s1)</f>
        <v/>
      </c>
      <c r="N2178">
        <f>I2178*(K2178-Z_s2)</f>
        <v/>
      </c>
      <c r="O2178">
        <f>E_s*M2178</f>
        <v/>
      </c>
      <c r="P2178">
        <f>E_s*N2178</f>
        <v/>
      </c>
      <c r="Q2178">
        <f>O2178*A_s1</f>
        <v/>
      </c>
      <c r="R2178">
        <f>P2178*A_s2</f>
        <v/>
      </c>
      <c r="S2178">
        <f>Q2178*($K2178-Z_s1)</f>
        <v/>
      </c>
      <c r="T2178">
        <f>R2178*($K2178-Z_s2)</f>
        <v/>
      </c>
      <c r="U2178">
        <f>(INDIRECT("a_"&amp;U$2)/(U$2+1))*(($C2178^(U$2+1)-$H2178^(U$2+1))/(ε_c1cd^(U$2+1)))</f>
        <v/>
      </c>
      <c r="V2178">
        <f>(INDIRECT("a_"&amp;V$2)/(V$2+1))*(($C2178^(V$2+1)-$H2178^(V$2+1))/(ε_c1cd^(V$2+1)))</f>
        <v/>
      </c>
      <c r="W2178">
        <f>(INDIRECT("a_"&amp;W$2)/(W$2+1))*(($C2178^(W$2+1)-$H2178^(W$2+1))/(ε_c1cd^(W$2+1)))</f>
        <v/>
      </c>
      <c r="X2178">
        <f>(INDIRECT("a_"&amp;X$2)/(X$2+1))*(($C2178^(X$2+1)-$H2178^(X$2+1))/(ε_c1cd^(X$2+1)))</f>
        <v/>
      </c>
      <c r="Y2178">
        <f>(INDIRECT("a_"&amp;Y$2)/(Y$2+1))*(($C2178^(Y$2+1)-$H2178^(Y$2+1))/(ε_c1cd^(Y$2+1)))</f>
        <v/>
      </c>
      <c r="Z2178">
        <f>(INDIRECT("a_"&amp;Z$2)/(Z$2+2))*(($C2178^(Z$2+2)-$H2178^(Z$2+2))/(ε_c1cd^(Z$2+2)))</f>
        <v/>
      </c>
      <c r="AA2178">
        <f>(INDIRECT("a_"&amp;AA$2)/(AA$2+2))*(($C2178^(AA$2+2)-$H2178^(AA$2+2))/(ε_c1cd^(AA$2+2)))</f>
        <v/>
      </c>
      <c r="AB2178">
        <f>(INDIRECT("a_"&amp;AB$2)/(AB$2+2))*(($C2178^(AB$2+2)-$H2178^(AB$2+2))/(ε_c1cd^(AB$2+2)))</f>
        <v/>
      </c>
      <c r="AC2178">
        <f>(INDIRECT("a_"&amp;AC$2)/(AC$2+2))*(($C2178^(AC$2+2)-$H2178^(AC$2+2))/(ε_c1cd^(AC$2+2)))</f>
        <v/>
      </c>
      <c r="AD2178">
        <f>(INDIRECT("a_"&amp;AD$2)/(AD$2+2))*(($C2178^(AD$2+2)-$H2178^(AD$2+2))/(ε_c1cd^(AD$2+2)))</f>
        <v/>
      </c>
      <c r="AE2178" s="111">
        <f>(b*f_cd/L2178)*SUM(U2178:Y2178)+SUM(Q2178:R2178)</f>
        <v/>
      </c>
      <c r="AF2178" s="112">
        <f>AE2178*(K2178-y+e)</f>
        <v/>
      </c>
      <c r="AG2178" s="113">
        <f>(b*f_cd/(L2178^2))*SUM(Z2178:AD2178)+SUM(S2178:T2178)-AF2178</f>
        <v/>
      </c>
      <c r="AH2178" s="114">
        <f>AG2178&lt;0</f>
        <v/>
      </c>
      <c r="AI2178" s="115">
        <f>IF(A2178=1,FALSE,(AND(AQ2178,AH2178,NOT(AI2177))))</f>
        <v/>
      </c>
      <c r="AJ2178" s="116">
        <f>(b*f_cd/L2178)*(a_1/2*J2178^2+a_2/3*J2178^3+a_3/4*J2178^4+a_4/5*J2178^5+a_5/6*J2178^6)+SUM(Q2178:R2178)</f>
        <v/>
      </c>
      <c r="AK2178">
        <f>AJ2178*(K2178-y+e)</f>
        <v/>
      </c>
      <c r="AL2178" s="118">
        <f>(b*f_cd/(L2178^2))*(a_1/3*J2178^3+a_2/4*J2178^4+a_3/5*J2178^5+a_4/6*J2178^6+a_5/7*J2178^7)+SUM(S2178:T2178)-AK2178</f>
        <v/>
      </c>
      <c r="AM2178" s="114">
        <f>AL2178&gt;0</f>
        <v/>
      </c>
      <c r="AN2178" s="115">
        <f>IF(A2178=1,FALSE,(AND(AQ2178,AM2178,NOT(AN2177))))</f>
        <v/>
      </c>
      <c r="AO2178">
        <f>IF(D2178=1,AND(AH2178,NOT(AI2178)),AND(AM2178,NOT(AN2178)))</f>
        <v/>
      </c>
      <c r="AP2178" s="119">
        <f>IF(D2178=1,AI2178,AN2178)</f>
        <v/>
      </c>
      <c r="AQ2178" s="125">
        <f>ABS(E2178)&lt;$AQ$2</f>
        <v/>
      </c>
      <c r="AS2178">
        <f>IF(AP2178,MAX(AS$3:AS2176)+1,"")</f>
        <v/>
      </c>
    </row>
    <row r="2179">
      <c r="A2179" t="n">
        <v>2089</v>
      </c>
      <c r="B2179" s="131">
        <f>IF(A2179=1,0,IF(AP2179,0.1*ε_cu1cd,0))</f>
        <v/>
      </c>
      <c r="C2179" s="131">
        <f>IF(A2179=1,0.1*ε_cu1cd,C2178+B2178)</f>
        <v/>
      </c>
      <c r="D2179" s="113">
        <f>IF('Нормальний переріз'!$D$68&gt;0,1,2)</f>
        <v/>
      </c>
      <c r="E2179" s="144">
        <f>IF(D2179=1,F2179,G2179)</f>
        <v/>
      </c>
      <c r="F2179" s="124">
        <f>IF(AI2178,0.11*ε_cu1cd,IF(AH2178,F2178*0.01,F2178))</f>
        <v/>
      </c>
      <c r="G2179" s="124">
        <f>IF(AP2178,-0.1*ε_cu1cd,IF(AM2178,G2178*0.01,G2178))</f>
        <v/>
      </c>
      <c r="H2179" s="113">
        <f>IF(A2179=1,E2179,IF(AO2178,H2178-E2178+E2179,IF(AP2178,0.8*H2178,H2178+E2179)))</f>
        <v/>
      </c>
      <c r="I2179" s="169">
        <f>(C2179-H2179)/h</f>
        <v/>
      </c>
      <c r="J2179">
        <f>C2179/(ε_c1cd)</f>
        <v/>
      </c>
      <c r="K2179">
        <f>C2179/I2179</f>
        <v/>
      </c>
      <c r="L2179" s="131">
        <f>I2179/(ε_c1cd)</f>
        <v/>
      </c>
      <c r="M2179">
        <f>I2179*(K2179-Z_s1)</f>
        <v/>
      </c>
      <c r="N2179">
        <f>I2179*(K2179-Z_s2)</f>
        <v/>
      </c>
      <c r="O2179">
        <f>E_s*M2179</f>
        <v/>
      </c>
      <c r="P2179">
        <f>E_s*N2179</f>
        <v/>
      </c>
      <c r="Q2179">
        <f>O2179*A_s1</f>
        <v/>
      </c>
      <c r="R2179">
        <f>P2179*A_s2</f>
        <v/>
      </c>
      <c r="S2179">
        <f>Q2179*($K2179-Z_s1)</f>
        <v/>
      </c>
      <c r="T2179">
        <f>R2179*($K2179-Z_s2)</f>
        <v/>
      </c>
      <c r="U2179">
        <f>(INDIRECT("a_"&amp;U$2)/(U$2+1))*(($C2179^(U$2+1)-$H2179^(U$2+1))/(ε_c1cd^(U$2+1)))</f>
        <v/>
      </c>
      <c r="V2179">
        <f>(INDIRECT("a_"&amp;V$2)/(V$2+1))*(($C2179^(V$2+1)-$H2179^(V$2+1))/(ε_c1cd^(V$2+1)))</f>
        <v/>
      </c>
      <c r="W2179">
        <f>(INDIRECT("a_"&amp;W$2)/(W$2+1))*(($C2179^(W$2+1)-$H2179^(W$2+1))/(ε_c1cd^(W$2+1)))</f>
        <v/>
      </c>
      <c r="X2179">
        <f>(INDIRECT("a_"&amp;X$2)/(X$2+1))*(($C2179^(X$2+1)-$H2179^(X$2+1))/(ε_c1cd^(X$2+1)))</f>
        <v/>
      </c>
      <c r="Y2179">
        <f>(INDIRECT("a_"&amp;Y$2)/(Y$2+1))*(($C2179^(Y$2+1)-$H2179^(Y$2+1))/(ε_c1cd^(Y$2+1)))</f>
        <v/>
      </c>
      <c r="Z2179">
        <f>(INDIRECT("a_"&amp;Z$2)/(Z$2+2))*(($C2179^(Z$2+2)-$H2179^(Z$2+2))/(ε_c1cd^(Z$2+2)))</f>
        <v/>
      </c>
      <c r="AA2179">
        <f>(INDIRECT("a_"&amp;AA$2)/(AA$2+2))*(($C2179^(AA$2+2)-$H2179^(AA$2+2))/(ε_c1cd^(AA$2+2)))</f>
        <v/>
      </c>
      <c r="AB2179">
        <f>(INDIRECT("a_"&amp;AB$2)/(AB$2+2))*(($C2179^(AB$2+2)-$H2179^(AB$2+2))/(ε_c1cd^(AB$2+2)))</f>
        <v/>
      </c>
      <c r="AC2179">
        <f>(INDIRECT("a_"&amp;AC$2)/(AC$2+2))*(($C2179^(AC$2+2)-$H2179^(AC$2+2))/(ε_c1cd^(AC$2+2)))</f>
        <v/>
      </c>
      <c r="AD2179">
        <f>(INDIRECT("a_"&amp;AD$2)/(AD$2+2))*(($C2179^(AD$2+2)-$H2179^(AD$2+2))/(ε_c1cd^(AD$2+2)))</f>
        <v/>
      </c>
      <c r="AE2179" s="111">
        <f>(b*f_cd/L2179)*SUM(U2179:Y2179)+SUM(Q2179:R2179)</f>
        <v/>
      </c>
      <c r="AF2179" s="112">
        <f>AE2179*(K2179-y+e)</f>
        <v/>
      </c>
      <c r="AG2179" s="113">
        <f>(b*f_cd/(L2179^2))*SUM(Z2179:AD2179)+SUM(S2179:T2179)-AF2179</f>
        <v/>
      </c>
      <c r="AH2179" s="114">
        <f>AG2179&lt;0</f>
        <v/>
      </c>
      <c r="AI2179" s="115">
        <f>IF(A2179=1,FALSE,(AND(AQ2179,AH2179,NOT(AI2178))))</f>
        <v/>
      </c>
      <c r="AJ2179" s="116">
        <f>(b*f_cd/L2179)*(a_1/2*J2179^2+a_2/3*J2179^3+a_3/4*J2179^4+a_4/5*J2179^5+a_5/6*J2179^6)+SUM(Q2179:R2179)</f>
        <v/>
      </c>
      <c r="AK2179">
        <f>AJ2179*(K2179-y+e)</f>
        <v/>
      </c>
      <c r="AL2179" s="118">
        <f>(b*f_cd/(L2179^2))*(a_1/3*J2179^3+a_2/4*J2179^4+a_3/5*J2179^5+a_4/6*J2179^6+a_5/7*J2179^7)+SUM(S2179:T2179)-AK2179</f>
        <v/>
      </c>
      <c r="AM2179" s="114">
        <f>AL2179&gt;0</f>
        <v/>
      </c>
      <c r="AN2179" s="115">
        <f>IF(A2179=1,FALSE,(AND(AQ2179,AM2179,NOT(AN2178))))</f>
        <v/>
      </c>
      <c r="AO2179">
        <f>IF(D2179=1,AND(AH2179,NOT(AI2179)),AND(AM2179,NOT(AN2179)))</f>
        <v/>
      </c>
      <c r="AP2179" s="119">
        <f>IF(D2179=1,AI2179,AN2179)</f>
        <v/>
      </c>
      <c r="AQ2179" s="125">
        <f>ABS(E2179)&lt;$AQ$2</f>
        <v/>
      </c>
      <c r="AS2179">
        <f>IF(AP2179,MAX(AS$3:AS2177)+1,"")</f>
        <v/>
      </c>
    </row>
    <row r="2180">
      <c r="A2180" t="n">
        <v>2090</v>
      </c>
      <c r="B2180" s="131">
        <f>IF(A2180=1,0,IF(AP2180,0.1*ε_cu1cd,0))</f>
        <v/>
      </c>
      <c r="C2180" s="131">
        <f>IF(A2180=1,0.1*ε_cu1cd,C2179+B2179)</f>
        <v/>
      </c>
      <c r="D2180" s="113">
        <f>IF('Нормальний переріз'!$D$68&gt;0,1,2)</f>
        <v/>
      </c>
      <c r="E2180" s="144">
        <f>IF(D2180=1,F2180,G2180)</f>
        <v/>
      </c>
      <c r="F2180" s="124">
        <f>IF(AI2179,0.11*ε_cu1cd,IF(AH2179,F2179*0.01,F2179))</f>
        <v/>
      </c>
      <c r="G2180" s="124">
        <f>IF(AP2179,-0.1*ε_cu1cd,IF(AM2179,G2179*0.01,G2179))</f>
        <v/>
      </c>
      <c r="H2180" s="113">
        <f>IF(A2180=1,E2180,IF(AO2179,H2179-E2179+E2180,IF(AP2179,0.8*H2179,H2179+E2180)))</f>
        <v/>
      </c>
      <c r="I2180" s="169">
        <f>(C2180-H2180)/h</f>
        <v/>
      </c>
      <c r="J2180">
        <f>C2180/(ε_c1cd)</f>
        <v/>
      </c>
      <c r="K2180">
        <f>C2180/I2180</f>
        <v/>
      </c>
      <c r="L2180" s="131">
        <f>I2180/(ε_c1cd)</f>
        <v/>
      </c>
      <c r="M2180">
        <f>I2180*(K2180-Z_s1)</f>
        <v/>
      </c>
      <c r="N2180">
        <f>I2180*(K2180-Z_s2)</f>
        <v/>
      </c>
      <c r="O2180">
        <f>E_s*M2180</f>
        <v/>
      </c>
      <c r="P2180">
        <f>E_s*N2180</f>
        <v/>
      </c>
      <c r="Q2180">
        <f>O2180*A_s1</f>
        <v/>
      </c>
      <c r="R2180">
        <f>P2180*A_s2</f>
        <v/>
      </c>
      <c r="S2180">
        <f>Q2180*($K2180-Z_s1)</f>
        <v/>
      </c>
      <c r="T2180">
        <f>R2180*($K2180-Z_s2)</f>
        <v/>
      </c>
      <c r="U2180">
        <f>(INDIRECT("a_"&amp;U$2)/(U$2+1))*(($C2180^(U$2+1)-$H2180^(U$2+1))/(ε_c1cd^(U$2+1)))</f>
        <v/>
      </c>
      <c r="V2180">
        <f>(INDIRECT("a_"&amp;V$2)/(V$2+1))*(($C2180^(V$2+1)-$H2180^(V$2+1))/(ε_c1cd^(V$2+1)))</f>
        <v/>
      </c>
      <c r="W2180">
        <f>(INDIRECT("a_"&amp;W$2)/(W$2+1))*(($C2180^(W$2+1)-$H2180^(W$2+1))/(ε_c1cd^(W$2+1)))</f>
        <v/>
      </c>
      <c r="X2180">
        <f>(INDIRECT("a_"&amp;X$2)/(X$2+1))*(($C2180^(X$2+1)-$H2180^(X$2+1))/(ε_c1cd^(X$2+1)))</f>
        <v/>
      </c>
      <c r="Y2180">
        <f>(INDIRECT("a_"&amp;Y$2)/(Y$2+1))*(($C2180^(Y$2+1)-$H2180^(Y$2+1))/(ε_c1cd^(Y$2+1)))</f>
        <v/>
      </c>
      <c r="Z2180">
        <f>(INDIRECT("a_"&amp;Z$2)/(Z$2+2))*(($C2180^(Z$2+2)-$H2180^(Z$2+2))/(ε_c1cd^(Z$2+2)))</f>
        <v/>
      </c>
      <c r="AA2180">
        <f>(INDIRECT("a_"&amp;AA$2)/(AA$2+2))*(($C2180^(AA$2+2)-$H2180^(AA$2+2))/(ε_c1cd^(AA$2+2)))</f>
        <v/>
      </c>
      <c r="AB2180">
        <f>(INDIRECT("a_"&amp;AB$2)/(AB$2+2))*(($C2180^(AB$2+2)-$H2180^(AB$2+2))/(ε_c1cd^(AB$2+2)))</f>
        <v/>
      </c>
      <c r="AC2180">
        <f>(INDIRECT("a_"&amp;AC$2)/(AC$2+2))*(($C2180^(AC$2+2)-$H2180^(AC$2+2))/(ε_c1cd^(AC$2+2)))</f>
        <v/>
      </c>
      <c r="AD2180">
        <f>(INDIRECT("a_"&amp;AD$2)/(AD$2+2))*(($C2180^(AD$2+2)-$H2180^(AD$2+2))/(ε_c1cd^(AD$2+2)))</f>
        <v/>
      </c>
      <c r="AE2180" s="111">
        <f>(b*f_cd/L2180)*SUM(U2180:Y2180)+SUM(Q2180:R2180)</f>
        <v/>
      </c>
      <c r="AF2180" s="112">
        <f>AE2180*(K2180-y+e)</f>
        <v/>
      </c>
      <c r="AG2180" s="113">
        <f>(b*f_cd/(L2180^2))*SUM(Z2180:AD2180)+SUM(S2180:T2180)-AF2180</f>
        <v/>
      </c>
      <c r="AH2180" s="114">
        <f>AG2180&lt;0</f>
        <v/>
      </c>
      <c r="AI2180" s="115">
        <f>IF(A2180=1,FALSE,(AND(AQ2180,AH2180,NOT(AI2179))))</f>
        <v/>
      </c>
      <c r="AJ2180" s="116">
        <f>(b*f_cd/L2180)*(a_1/2*J2180^2+a_2/3*J2180^3+a_3/4*J2180^4+a_4/5*J2180^5+a_5/6*J2180^6)+SUM(Q2180:R2180)</f>
        <v/>
      </c>
      <c r="AK2180">
        <f>AJ2180*(K2180-y+e)</f>
        <v/>
      </c>
      <c r="AL2180" s="118">
        <f>(b*f_cd/(L2180^2))*(a_1/3*J2180^3+a_2/4*J2180^4+a_3/5*J2180^5+a_4/6*J2180^6+a_5/7*J2180^7)+SUM(S2180:T2180)-AK2180</f>
        <v/>
      </c>
      <c r="AM2180" s="114">
        <f>AL2180&gt;0</f>
        <v/>
      </c>
      <c r="AN2180" s="115">
        <f>IF(A2180=1,FALSE,(AND(AQ2180,AM2180,NOT(AN2179))))</f>
        <v/>
      </c>
      <c r="AO2180">
        <f>IF(D2180=1,AND(AH2180,NOT(AI2180)),AND(AM2180,NOT(AN2180)))</f>
        <v/>
      </c>
      <c r="AP2180" s="119">
        <f>IF(D2180=1,AI2180,AN2180)</f>
        <v/>
      </c>
      <c r="AQ2180" s="125">
        <f>ABS(E2180)&lt;$AQ$2</f>
        <v/>
      </c>
      <c r="AS2180">
        <f>IF(AP2180,MAX(AS$3:AS2178)+1,"")</f>
        <v/>
      </c>
    </row>
    <row r="2181">
      <c r="A2181" t="n">
        <v>2091</v>
      </c>
      <c r="B2181" s="131">
        <f>IF(A2181=1,0,IF(AP2181,0.1*ε_cu1cd,0))</f>
        <v/>
      </c>
      <c r="C2181" s="131">
        <f>IF(A2181=1,0.1*ε_cu1cd,C2180+B2180)</f>
        <v/>
      </c>
      <c r="D2181" s="113">
        <f>IF('Нормальний переріз'!$D$68&gt;0,1,2)</f>
        <v/>
      </c>
      <c r="E2181" s="144">
        <f>IF(D2181=1,F2181,G2181)</f>
        <v/>
      </c>
      <c r="F2181" s="124">
        <f>IF(AI2180,0.11*ε_cu1cd,IF(AH2180,F2180*0.01,F2180))</f>
        <v/>
      </c>
      <c r="G2181" s="124">
        <f>IF(AP2180,-0.1*ε_cu1cd,IF(AM2180,G2180*0.01,G2180))</f>
        <v/>
      </c>
      <c r="H2181" s="113">
        <f>IF(A2181=1,E2181,IF(AO2180,H2180-E2180+E2181,IF(AP2180,0.8*H2180,H2180+E2181)))</f>
        <v/>
      </c>
      <c r="I2181" s="169">
        <f>(C2181-H2181)/h</f>
        <v/>
      </c>
      <c r="J2181">
        <f>C2181/(ε_c1cd)</f>
        <v/>
      </c>
      <c r="K2181">
        <f>C2181/I2181</f>
        <v/>
      </c>
      <c r="L2181" s="131">
        <f>I2181/(ε_c1cd)</f>
        <v/>
      </c>
      <c r="M2181">
        <f>I2181*(K2181-Z_s1)</f>
        <v/>
      </c>
      <c r="N2181">
        <f>I2181*(K2181-Z_s2)</f>
        <v/>
      </c>
      <c r="O2181">
        <f>E_s*M2181</f>
        <v/>
      </c>
      <c r="P2181">
        <f>E_s*N2181</f>
        <v/>
      </c>
      <c r="Q2181">
        <f>O2181*A_s1</f>
        <v/>
      </c>
      <c r="R2181">
        <f>P2181*A_s2</f>
        <v/>
      </c>
      <c r="S2181">
        <f>Q2181*($K2181-Z_s1)</f>
        <v/>
      </c>
      <c r="T2181">
        <f>R2181*($K2181-Z_s2)</f>
        <v/>
      </c>
      <c r="U2181">
        <f>(INDIRECT("a_"&amp;U$2)/(U$2+1))*(($C2181^(U$2+1)-$H2181^(U$2+1))/(ε_c1cd^(U$2+1)))</f>
        <v/>
      </c>
      <c r="V2181">
        <f>(INDIRECT("a_"&amp;V$2)/(V$2+1))*(($C2181^(V$2+1)-$H2181^(V$2+1))/(ε_c1cd^(V$2+1)))</f>
        <v/>
      </c>
      <c r="W2181">
        <f>(INDIRECT("a_"&amp;W$2)/(W$2+1))*(($C2181^(W$2+1)-$H2181^(W$2+1))/(ε_c1cd^(W$2+1)))</f>
        <v/>
      </c>
      <c r="X2181">
        <f>(INDIRECT("a_"&amp;X$2)/(X$2+1))*(($C2181^(X$2+1)-$H2181^(X$2+1))/(ε_c1cd^(X$2+1)))</f>
        <v/>
      </c>
      <c r="Y2181">
        <f>(INDIRECT("a_"&amp;Y$2)/(Y$2+1))*(($C2181^(Y$2+1)-$H2181^(Y$2+1))/(ε_c1cd^(Y$2+1)))</f>
        <v/>
      </c>
      <c r="Z2181">
        <f>(INDIRECT("a_"&amp;Z$2)/(Z$2+2))*(($C2181^(Z$2+2)-$H2181^(Z$2+2))/(ε_c1cd^(Z$2+2)))</f>
        <v/>
      </c>
      <c r="AA2181">
        <f>(INDIRECT("a_"&amp;AA$2)/(AA$2+2))*(($C2181^(AA$2+2)-$H2181^(AA$2+2))/(ε_c1cd^(AA$2+2)))</f>
        <v/>
      </c>
      <c r="AB2181">
        <f>(INDIRECT("a_"&amp;AB$2)/(AB$2+2))*(($C2181^(AB$2+2)-$H2181^(AB$2+2))/(ε_c1cd^(AB$2+2)))</f>
        <v/>
      </c>
      <c r="AC2181">
        <f>(INDIRECT("a_"&amp;AC$2)/(AC$2+2))*(($C2181^(AC$2+2)-$H2181^(AC$2+2))/(ε_c1cd^(AC$2+2)))</f>
        <v/>
      </c>
      <c r="AD2181">
        <f>(INDIRECT("a_"&amp;AD$2)/(AD$2+2))*(($C2181^(AD$2+2)-$H2181^(AD$2+2))/(ε_c1cd^(AD$2+2)))</f>
        <v/>
      </c>
      <c r="AE2181" s="111">
        <f>(b*f_cd/L2181)*SUM(U2181:Y2181)+SUM(Q2181:R2181)</f>
        <v/>
      </c>
      <c r="AF2181" s="112">
        <f>AE2181*(K2181-y+e)</f>
        <v/>
      </c>
      <c r="AG2181" s="113">
        <f>(b*f_cd/(L2181^2))*SUM(Z2181:AD2181)+SUM(S2181:T2181)-AF2181</f>
        <v/>
      </c>
      <c r="AH2181" s="114">
        <f>AG2181&lt;0</f>
        <v/>
      </c>
      <c r="AI2181" s="115">
        <f>IF(A2181=1,FALSE,(AND(AQ2181,AH2181,NOT(AI2180))))</f>
        <v/>
      </c>
      <c r="AJ2181" s="116">
        <f>(b*f_cd/L2181)*(a_1/2*J2181^2+a_2/3*J2181^3+a_3/4*J2181^4+a_4/5*J2181^5+a_5/6*J2181^6)+SUM(Q2181:R2181)</f>
        <v/>
      </c>
      <c r="AK2181">
        <f>AJ2181*(K2181-y+e)</f>
        <v/>
      </c>
      <c r="AL2181" s="118">
        <f>(b*f_cd/(L2181^2))*(a_1/3*J2181^3+a_2/4*J2181^4+a_3/5*J2181^5+a_4/6*J2181^6+a_5/7*J2181^7)+SUM(S2181:T2181)-AK2181</f>
        <v/>
      </c>
      <c r="AM2181" s="114">
        <f>AL2181&gt;0</f>
        <v/>
      </c>
      <c r="AN2181" s="115">
        <f>IF(A2181=1,FALSE,(AND(AQ2181,AM2181,NOT(AN2180))))</f>
        <v/>
      </c>
      <c r="AO2181">
        <f>IF(D2181=1,AND(AH2181,NOT(AI2181)),AND(AM2181,NOT(AN2181)))</f>
        <v/>
      </c>
      <c r="AP2181" s="119">
        <f>IF(D2181=1,AI2181,AN2181)</f>
        <v/>
      </c>
      <c r="AQ2181" s="125">
        <f>ABS(E2181)&lt;$AQ$2</f>
        <v/>
      </c>
      <c r="AS2181">
        <f>IF(AP2181,MAX(AS$3:AS2179)+1,"")</f>
        <v/>
      </c>
    </row>
    <row r="2182">
      <c r="A2182" t="n">
        <v>2092</v>
      </c>
      <c r="B2182" s="131">
        <f>IF(A2182=1,0,IF(AP2182,0.1*ε_cu1cd,0))</f>
        <v/>
      </c>
      <c r="C2182" s="131">
        <f>IF(A2182=1,0.1*ε_cu1cd,C2181+B2181)</f>
        <v/>
      </c>
      <c r="D2182" s="113">
        <f>IF('Нормальний переріз'!$D$68&gt;0,1,2)</f>
        <v/>
      </c>
      <c r="E2182" s="144">
        <f>IF(D2182=1,F2182,G2182)</f>
        <v/>
      </c>
      <c r="F2182" s="124">
        <f>IF(AI2181,0.11*ε_cu1cd,IF(AH2181,F2181*0.01,F2181))</f>
        <v/>
      </c>
      <c r="G2182" s="124">
        <f>IF(AP2181,-0.1*ε_cu1cd,IF(AM2181,G2181*0.01,G2181))</f>
        <v/>
      </c>
      <c r="H2182" s="113">
        <f>IF(A2182=1,E2182,IF(AO2181,H2181-E2181+E2182,IF(AP2181,0.8*H2181,H2181+E2182)))</f>
        <v/>
      </c>
      <c r="I2182" s="169">
        <f>(C2182-H2182)/h</f>
        <v/>
      </c>
      <c r="J2182">
        <f>C2182/(ε_c1cd)</f>
        <v/>
      </c>
      <c r="K2182">
        <f>C2182/I2182</f>
        <v/>
      </c>
      <c r="L2182" s="131">
        <f>I2182/(ε_c1cd)</f>
        <v/>
      </c>
      <c r="M2182">
        <f>I2182*(K2182-Z_s1)</f>
        <v/>
      </c>
      <c r="N2182">
        <f>I2182*(K2182-Z_s2)</f>
        <v/>
      </c>
      <c r="O2182">
        <f>E_s*M2182</f>
        <v/>
      </c>
      <c r="P2182">
        <f>E_s*N2182</f>
        <v/>
      </c>
      <c r="Q2182">
        <f>O2182*A_s1</f>
        <v/>
      </c>
      <c r="R2182">
        <f>P2182*A_s2</f>
        <v/>
      </c>
      <c r="S2182">
        <f>Q2182*($K2182-Z_s1)</f>
        <v/>
      </c>
      <c r="T2182">
        <f>R2182*($K2182-Z_s2)</f>
        <v/>
      </c>
      <c r="U2182">
        <f>(INDIRECT("a_"&amp;U$2)/(U$2+1))*(($C2182^(U$2+1)-$H2182^(U$2+1))/(ε_c1cd^(U$2+1)))</f>
        <v/>
      </c>
      <c r="V2182">
        <f>(INDIRECT("a_"&amp;V$2)/(V$2+1))*(($C2182^(V$2+1)-$H2182^(V$2+1))/(ε_c1cd^(V$2+1)))</f>
        <v/>
      </c>
      <c r="W2182">
        <f>(INDIRECT("a_"&amp;W$2)/(W$2+1))*(($C2182^(W$2+1)-$H2182^(W$2+1))/(ε_c1cd^(W$2+1)))</f>
        <v/>
      </c>
      <c r="X2182">
        <f>(INDIRECT("a_"&amp;X$2)/(X$2+1))*(($C2182^(X$2+1)-$H2182^(X$2+1))/(ε_c1cd^(X$2+1)))</f>
        <v/>
      </c>
      <c r="Y2182">
        <f>(INDIRECT("a_"&amp;Y$2)/(Y$2+1))*(($C2182^(Y$2+1)-$H2182^(Y$2+1))/(ε_c1cd^(Y$2+1)))</f>
        <v/>
      </c>
      <c r="Z2182">
        <f>(INDIRECT("a_"&amp;Z$2)/(Z$2+2))*(($C2182^(Z$2+2)-$H2182^(Z$2+2))/(ε_c1cd^(Z$2+2)))</f>
        <v/>
      </c>
      <c r="AA2182">
        <f>(INDIRECT("a_"&amp;AA$2)/(AA$2+2))*(($C2182^(AA$2+2)-$H2182^(AA$2+2))/(ε_c1cd^(AA$2+2)))</f>
        <v/>
      </c>
      <c r="AB2182">
        <f>(INDIRECT("a_"&amp;AB$2)/(AB$2+2))*(($C2182^(AB$2+2)-$H2182^(AB$2+2))/(ε_c1cd^(AB$2+2)))</f>
        <v/>
      </c>
      <c r="AC2182">
        <f>(INDIRECT("a_"&amp;AC$2)/(AC$2+2))*(($C2182^(AC$2+2)-$H2182^(AC$2+2))/(ε_c1cd^(AC$2+2)))</f>
        <v/>
      </c>
      <c r="AD2182">
        <f>(INDIRECT("a_"&amp;AD$2)/(AD$2+2))*(($C2182^(AD$2+2)-$H2182^(AD$2+2))/(ε_c1cd^(AD$2+2)))</f>
        <v/>
      </c>
      <c r="AE2182" s="111">
        <f>(b*f_cd/L2182)*SUM(U2182:Y2182)+SUM(Q2182:R2182)</f>
        <v/>
      </c>
      <c r="AF2182" s="112">
        <f>AE2182*(K2182-y+e)</f>
        <v/>
      </c>
      <c r="AG2182" s="113">
        <f>(b*f_cd/(L2182^2))*SUM(Z2182:AD2182)+SUM(S2182:T2182)-AF2182</f>
        <v/>
      </c>
      <c r="AH2182" s="114">
        <f>AG2182&lt;0</f>
        <v/>
      </c>
      <c r="AI2182" s="115">
        <f>IF(A2182=1,FALSE,(AND(AQ2182,AH2182,NOT(AI2181))))</f>
        <v/>
      </c>
      <c r="AJ2182" s="116">
        <f>(b*f_cd/L2182)*(a_1/2*J2182^2+a_2/3*J2182^3+a_3/4*J2182^4+a_4/5*J2182^5+a_5/6*J2182^6)+SUM(Q2182:R2182)</f>
        <v/>
      </c>
      <c r="AK2182">
        <f>AJ2182*(K2182-y+e)</f>
        <v/>
      </c>
      <c r="AL2182" s="118">
        <f>(b*f_cd/(L2182^2))*(a_1/3*J2182^3+a_2/4*J2182^4+a_3/5*J2182^5+a_4/6*J2182^6+a_5/7*J2182^7)+SUM(S2182:T2182)-AK2182</f>
        <v/>
      </c>
      <c r="AM2182" s="114">
        <f>AL2182&gt;0</f>
        <v/>
      </c>
      <c r="AN2182" s="115">
        <f>IF(A2182=1,FALSE,(AND(AQ2182,AM2182,NOT(AN2181))))</f>
        <v/>
      </c>
      <c r="AO2182">
        <f>IF(D2182=1,AND(AH2182,NOT(AI2182)),AND(AM2182,NOT(AN2182)))</f>
        <v/>
      </c>
      <c r="AP2182" s="119">
        <f>IF(D2182=1,AI2182,AN2182)</f>
        <v/>
      </c>
      <c r="AQ2182" s="125">
        <f>ABS(E2182)&lt;$AQ$2</f>
        <v/>
      </c>
      <c r="AS2182">
        <f>IF(AP2182,MAX(AS$3:AS2180)+1,"")</f>
        <v/>
      </c>
    </row>
    <row r="2183">
      <c r="A2183" t="n">
        <v>2093</v>
      </c>
      <c r="B2183" s="131">
        <f>IF(A2183=1,0,IF(AP2183,0.1*ε_cu1cd,0))</f>
        <v/>
      </c>
      <c r="C2183" s="131">
        <f>IF(A2183=1,0.1*ε_cu1cd,C2182+B2182)</f>
        <v/>
      </c>
      <c r="D2183" s="113">
        <f>IF('Нормальний переріз'!$D$68&gt;0,1,2)</f>
        <v/>
      </c>
      <c r="E2183" s="144">
        <f>IF(D2183=1,F2183,G2183)</f>
        <v/>
      </c>
      <c r="F2183" s="124">
        <f>IF(AI2182,0.11*ε_cu1cd,IF(AH2182,F2182*0.01,F2182))</f>
        <v/>
      </c>
      <c r="G2183" s="124">
        <f>IF(AP2182,-0.1*ε_cu1cd,IF(AM2182,G2182*0.01,G2182))</f>
        <v/>
      </c>
      <c r="H2183" s="113">
        <f>IF(A2183=1,E2183,IF(AO2182,H2182-E2182+E2183,IF(AP2182,0.8*H2182,H2182+E2183)))</f>
        <v/>
      </c>
      <c r="I2183" s="169">
        <f>(C2183-H2183)/h</f>
        <v/>
      </c>
      <c r="J2183">
        <f>C2183/(ε_c1cd)</f>
        <v/>
      </c>
      <c r="K2183">
        <f>C2183/I2183</f>
        <v/>
      </c>
      <c r="L2183" s="131">
        <f>I2183/(ε_c1cd)</f>
        <v/>
      </c>
      <c r="M2183">
        <f>I2183*(K2183-Z_s1)</f>
        <v/>
      </c>
      <c r="N2183">
        <f>I2183*(K2183-Z_s2)</f>
        <v/>
      </c>
      <c r="O2183">
        <f>E_s*M2183</f>
        <v/>
      </c>
      <c r="P2183">
        <f>E_s*N2183</f>
        <v/>
      </c>
      <c r="Q2183">
        <f>O2183*A_s1</f>
        <v/>
      </c>
      <c r="R2183">
        <f>P2183*A_s2</f>
        <v/>
      </c>
      <c r="S2183">
        <f>Q2183*($K2183-Z_s1)</f>
        <v/>
      </c>
      <c r="T2183">
        <f>R2183*($K2183-Z_s2)</f>
        <v/>
      </c>
      <c r="U2183">
        <f>(INDIRECT("a_"&amp;U$2)/(U$2+1))*(($C2183^(U$2+1)-$H2183^(U$2+1))/(ε_c1cd^(U$2+1)))</f>
        <v/>
      </c>
      <c r="V2183">
        <f>(INDIRECT("a_"&amp;V$2)/(V$2+1))*(($C2183^(V$2+1)-$H2183^(V$2+1))/(ε_c1cd^(V$2+1)))</f>
        <v/>
      </c>
      <c r="W2183">
        <f>(INDIRECT("a_"&amp;W$2)/(W$2+1))*(($C2183^(W$2+1)-$H2183^(W$2+1))/(ε_c1cd^(W$2+1)))</f>
        <v/>
      </c>
      <c r="X2183">
        <f>(INDIRECT("a_"&amp;X$2)/(X$2+1))*(($C2183^(X$2+1)-$H2183^(X$2+1))/(ε_c1cd^(X$2+1)))</f>
        <v/>
      </c>
      <c r="Y2183">
        <f>(INDIRECT("a_"&amp;Y$2)/(Y$2+1))*(($C2183^(Y$2+1)-$H2183^(Y$2+1))/(ε_c1cd^(Y$2+1)))</f>
        <v/>
      </c>
      <c r="Z2183">
        <f>(INDIRECT("a_"&amp;Z$2)/(Z$2+2))*(($C2183^(Z$2+2)-$H2183^(Z$2+2))/(ε_c1cd^(Z$2+2)))</f>
        <v/>
      </c>
      <c r="AA2183">
        <f>(INDIRECT("a_"&amp;AA$2)/(AA$2+2))*(($C2183^(AA$2+2)-$H2183^(AA$2+2))/(ε_c1cd^(AA$2+2)))</f>
        <v/>
      </c>
      <c r="AB2183">
        <f>(INDIRECT("a_"&amp;AB$2)/(AB$2+2))*(($C2183^(AB$2+2)-$H2183^(AB$2+2))/(ε_c1cd^(AB$2+2)))</f>
        <v/>
      </c>
      <c r="AC2183">
        <f>(INDIRECT("a_"&amp;AC$2)/(AC$2+2))*(($C2183^(AC$2+2)-$H2183^(AC$2+2))/(ε_c1cd^(AC$2+2)))</f>
        <v/>
      </c>
      <c r="AD2183">
        <f>(INDIRECT("a_"&amp;AD$2)/(AD$2+2))*(($C2183^(AD$2+2)-$H2183^(AD$2+2))/(ε_c1cd^(AD$2+2)))</f>
        <v/>
      </c>
      <c r="AE2183" s="111">
        <f>(b*f_cd/L2183)*SUM(U2183:Y2183)+SUM(Q2183:R2183)</f>
        <v/>
      </c>
      <c r="AF2183" s="112">
        <f>AE2183*(K2183-y+e)</f>
        <v/>
      </c>
      <c r="AG2183" s="113">
        <f>(b*f_cd/(L2183^2))*SUM(Z2183:AD2183)+SUM(S2183:T2183)-AF2183</f>
        <v/>
      </c>
      <c r="AH2183" s="114">
        <f>AG2183&lt;0</f>
        <v/>
      </c>
      <c r="AI2183" s="115">
        <f>IF(A2183=1,FALSE,(AND(AQ2183,AH2183,NOT(AI2182))))</f>
        <v/>
      </c>
      <c r="AJ2183" s="116">
        <f>(b*f_cd/L2183)*(a_1/2*J2183^2+a_2/3*J2183^3+a_3/4*J2183^4+a_4/5*J2183^5+a_5/6*J2183^6)+SUM(Q2183:R2183)</f>
        <v/>
      </c>
      <c r="AK2183">
        <f>AJ2183*(K2183-y+e)</f>
        <v/>
      </c>
      <c r="AL2183" s="118">
        <f>(b*f_cd/(L2183^2))*(a_1/3*J2183^3+a_2/4*J2183^4+a_3/5*J2183^5+a_4/6*J2183^6+a_5/7*J2183^7)+SUM(S2183:T2183)-AK2183</f>
        <v/>
      </c>
      <c r="AM2183" s="114">
        <f>AL2183&gt;0</f>
        <v/>
      </c>
      <c r="AN2183" s="115">
        <f>IF(A2183=1,FALSE,(AND(AQ2183,AM2183,NOT(AN2182))))</f>
        <v/>
      </c>
      <c r="AO2183">
        <f>IF(D2183=1,AND(AH2183,NOT(AI2183)),AND(AM2183,NOT(AN2183)))</f>
        <v/>
      </c>
      <c r="AP2183" s="119">
        <f>IF(D2183=1,AI2183,AN2183)</f>
        <v/>
      </c>
      <c r="AQ2183" s="125">
        <f>ABS(E2183)&lt;$AQ$2</f>
        <v/>
      </c>
      <c r="AS2183">
        <f>IF(AP2183,MAX(AS$3:AS2181)+1,"")</f>
        <v/>
      </c>
    </row>
    <row r="2184">
      <c r="A2184" t="n">
        <v>2094</v>
      </c>
      <c r="B2184" s="131">
        <f>IF(A2184=1,0,IF(AP2184,0.1*ε_cu1cd,0))</f>
        <v/>
      </c>
      <c r="C2184" s="131">
        <f>IF(A2184=1,0.1*ε_cu1cd,C2183+B2183)</f>
        <v/>
      </c>
      <c r="D2184" s="113">
        <f>IF('Нормальний переріз'!$D$68&gt;0,1,2)</f>
        <v/>
      </c>
      <c r="E2184" s="144">
        <f>IF(D2184=1,F2184,G2184)</f>
        <v/>
      </c>
      <c r="F2184" s="124">
        <f>IF(AI2183,0.11*ε_cu1cd,IF(AH2183,F2183*0.01,F2183))</f>
        <v/>
      </c>
      <c r="G2184" s="124">
        <f>IF(AP2183,-0.1*ε_cu1cd,IF(AM2183,G2183*0.01,G2183))</f>
        <v/>
      </c>
      <c r="H2184" s="113">
        <f>IF(A2184=1,E2184,IF(AO2183,H2183-E2183+E2184,IF(AP2183,0.8*H2183,H2183+E2184)))</f>
        <v/>
      </c>
      <c r="I2184" s="169">
        <f>(C2184-H2184)/h</f>
        <v/>
      </c>
      <c r="J2184">
        <f>C2184/(ε_c1cd)</f>
        <v/>
      </c>
      <c r="K2184">
        <f>C2184/I2184</f>
        <v/>
      </c>
      <c r="L2184" s="131">
        <f>I2184/(ε_c1cd)</f>
        <v/>
      </c>
      <c r="M2184">
        <f>I2184*(K2184-Z_s1)</f>
        <v/>
      </c>
      <c r="N2184">
        <f>I2184*(K2184-Z_s2)</f>
        <v/>
      </c>
      <c r="O2184">
        <f>E_s*M2184</f>
        <v/>
      </c>
      <c r="P2184">
        <f>E_s*N2184</f>
        <v/>
      </c>
      <c r="Q2184">
        <f>O2184*A_s1</f>
        <v/>
      </c>
      <c r="R2184">
        <f>P2184*A_s2</f>
        <v/>
      </c>
      <c r="S2184">
        <f>Q2184*($K2184-Z_s1)</f>
        <v/>
      </c>
      <c r="T2184">
        <f>R2184*($K2184-Z_s2)</f>
        <v/>
      </c>
      <c r="U2184">
        <f>(INDIRECT("a_"&amp;U$2)/(U$2+1))*(($C2184^(U$2+1)-$H2184^(U$2+1))/(ε_c1cd^(U$2+1)))</f>
        <v/>
      </c>
      <c r="V2184">
        <f>(INDIRECT("a_"&amp;V$2)/(V$2+1))*(($C2184^(V$2+1)-$H2184^(V$2+1))/(ε_c1cd^(V$2+1)))</f>
        <v/>
      </c>
      <c r="W2184">
        <f>(INDIRECT("a_"&amp;W$2)/(W$2+1))*(($C2184^(W$2+1)-$H2184^(W$2+1))/(ε_c1cd^(W$2+1)))</f>
        <v/>
      </c>
      <c r="X2184">
        <f>(INDIRECT("a_"&amp;X$2)/(X$2+1))*(($C2184^(X$2+1)-$H2184^(X$2+1))/(ε_c1cd^(X$2+1)))</f>
        <v/>
      </c>
      <c r="Y2184">
        <f>(INDIRECT("a_"&amp;Y$2)/(Y$2+1))*(($C2184^(Y$2+1)-$H2184^(Y$2+1))/(ε_c1cd^(Y$2+1)))</f>
        <v/>
      </c>
      <c r="Z2184">
        <f>(INDIRECT("a_"&amp;Z$2)/(Z$2+2))*(($C2184^(Z$2+2)-$H2184^(Z$2+2))/(ε_c1cd^(Z$2+2)))</f>
        <v/>
      </c>
      <c r="AA2184">
        <f>(INDIRECT("a_"&amp;AA$2)/(AA$2+2))*(($C2184^(AA$2+2)-$H2184^(AA$2+2))/(ε_c1cd^(AA$2+2)))</f>
        <v/>
      </c>
      <c r="AB2184">
        <f>(INDIRECT("a_"&amp;AB$2)/(AB$2+2))*(($C2184^(AB$2+2)-$H2184^(AB$2+2))/(ε_c1cd^(AB$2+2)))</f>
        <v/>
      </c>
      <c r="AC2184">
        <f>(INDIRECT("a_"&amp;AC$2)/(AC$2+2))*(($C2184^(AC$2+2)-$H2184^(AC$2+2))/(ε_c1cd^(AC$2+2)))</f>
        <v/>
      </c>
      <c r="AD2184">
        <f>(INDIRECT("a_"&amp;AD$2)/(AD$2+2))*(($C2184^(AD$2+2)-$H2184^(AD$2+2))/(ε_c1cd^(AD$2+2)))</f>
        <v/>
      </c>
      <c r="AE2184" s="111">
        <f>(b*f_cd/L2184)*SUM(U2184:Y2184)+SUM(Q2184:R2184)</f>
        <v/>
      </c>
      <c r="AF2184" s="112">
        <f>AE2184*(K2184-y+e)</f>
        <v/>
      </c>
      <c r="AG2184" s="113">
        <f>(b*f_cd/(L2184^2))*SUM(Z2184:AD2184)+SUM(S2184:T2184)-AF2184</f>
        <v/>
      </c>
      <c r="AH2184" s="114">
        <f>AG2184&lt;0</f>
        <v/>
      </c>
      <c r="AI2184" s="115">
        <f>IF(A2184=1,FALSE,(AND(AQ2184,AH2184,NOT(AI2183))))</f>
        <v/>
      </c>
      <c r="AJ2184" s="116">
        <f>(b*f_cd/L2184)*(a_1/2*J2184^2+a_2/3*J2184^3+a_3/4*J2184^4+a_4/5*J2184^5+a_5/6*J2184^6)+SUM(Q2184:R2184)</f>
        <v/>
      </c>
      <c r="AK2184">
        <f>AJ2184*(K2184-y+e)</f>
        <v/>
      </c>
      <c r="AL2184" s="118">
        <f>(b*f_cd/(L2184^2))*(a_1/3*J2184^3+a_2/4*J2184^4+a_3/5*J2184^5+a_4/6*J2184^6+a_5/7*J2184^7)+SUM(S2184:T2184)-AK2184</f>
        <v/>
      </c>
      <c r="AM2184" s="114">
        <f>AL2184&gt;0</f>
        <v/>
      </c>
      <c r="AN2184" s="115">
        <f>IF(A2184=1,FALSE,(AND(AQ2184,AM2184,NOT(AN2183))))</f>
        <v/>
      </c>
      <c r="AO2184">
        <f>IF(D2184=1,AND(AH2184,NOT(AI2184)),AND(AM2184,NOT(AN2184)))</f>
        <v/>
      </c>
      <c r="AP2184" s="119">
        <f>IF(D2184=1,AI2184,AN2184)</f>
        <v/>
      </c>
      <c r="AQ2184" s="125">
        <f>ABS(E2184)&lt;$AQ$2</f>
        <v/>
      </c>
      <c r="AS2184">
        <f>IF(AP2184,MAX(AS$3:AS2182)+1,"")</f>
        <v/>
      </c>
    </row>
    <row r="2185">
      <c r="A2185" t="n">
        <v>2095</v>
      </c>
      <c r="B2185" s="131">
        <f>IF(A2185=1,0,IF(AP2185,0.1*ε_cu1cd,0))</f>
        <v/>
      </c>
      <c r="C2185" s="131">
        <f>IF(A2185=1,0.1*ε_cu1cd,C2184+B2184)</f>
        <v/>
      </c>
      <c r="D2185" s="113">
        <f>IF('Нормальний переріз'!$D$68&gt;0,1,2)</f>
        <v/>
      </c>
      <c r="E2185" s="144">
        <f>IF(D2185=1,F2185,G2185)</f>
        <v/>
      </c>
      <c r="F2185" s="124">
        <f>IF(AI2184,0.11*ε_cu1cd,IF(AH2184,F2184*0.01,F2184))</f>
        <v/>
      </c>
      <c r="G2185" s="124">
        <f>IF(AP2184,-0.1*ε_cu1cd,IF(AM2184,G2184*0.01,G2184))</f>
        <v/>
      </c>
      <c r="H2185" s="113">
        <f>IF(A2185=1,E2185,IF(AO2184,H2184-E2184+E2185,IF(AP2184,0.8*H2184,H2184+E2185)))</f>
        <v/>
      </c>
      <c r="I2185" s="169">
        <f>(C2185-H2185)/h</f>
        <v/>
      </c>
      <c r="J2185">
        <f>C2185/(ε_c1cd)</f>
        <v/>
      </c>
      <c r="K2185">
        <f>C2185/I2185</f>
        <v/>
      </c>
      <c r="L2185" s="131">
        <f>I2185/(ε_c1cd)</f>
        <v/>
      </c>
      <c r="M2185">
        <f>I2185*(K2185-Z_s1)</f>
        <v/>
      </c>
      <c r="N2185">
        <f>I2185*(K2185-Z_s2)</f>
        <v/>
      </c>
      <c r="O2185">
        <f>E_s*M2185</f>
        <v/>
      </c>
      <c r="P2185">
        <f>E_s*N2185</f>
        <v/>
      </c>
      <c r="Q2185">
        <f>O2185*A_s1</f>
        <v/>
      </c>
      <c r="R2185">
        <f>P2185*A_s2</f>
        <v/>
      </c>
      <c r="S2185">
        <f>Q2185*($K2185-Z_s1)</f>
        <v/>
      </c>
      <c r="T2185">
        <f>R2185*($K2185-Z_s2)</f>
        <v/>
      </c>
      <c r="U2185">
        <f>(INDIRECT("a_"&amp;U$2)/(U$2+1))*(($C2185^(U$2+1)-$H2185^(U$2+1))/(ε_c1cd^(U$2+1)))</f>
        <v/>
      </c>
      <c r="V2185">
        <f>(INDIRECT("a_"&amp;V$2)/(V$2+1))*(($C2185^(V$2+1)-$H2185^(V$2+1))/(ε_c1cd^(V$2+1)))</f>
        <v/>
      </c>
      <c r="W2185">
        <f>(INDIRECT("a_"&amp;W$2)/(W$2+1))*(($C2185^(W$2+1)-$H2185^(W$2+1))/(ε_c1cd^(W$2+1)))</f>
        <v/>
      </c>
      <c r="X2185">
        <f>(INDIRECT("a_"&amp;X$2)/(X$2+1))*(($C2185^(X$2+1)-$H2185^(X$2+1))/(ε_c1cd^(X$2+1)))</f>
        <v/>
      </c>
      <c r="Y2185">
        <f>(INDIRECT("a_"&amp;Y$2)/(Y$2+1))*(($C2185^(Y$2+1)-$H2185^(Y$2+1))/(ε_c1cd^(Y$2+1)))</f>
        <v/>
      </c>
      <c r="Z2185">
        <f>(INDIRECT("a_"&amp;Z$2)/(Z$2+2))*(($C2185^(Z$2+2)-$H2185^(Z$2+2))/(ε_c1cd^(Z$2+2)))</f>
        <v/>
      </c>
      <c r="AA2185">
        <f>(INDIRECT("a_"&amp;AA$2)/(AA$2+2))*(($C2185^(AA$2+2)-$H2185^(AA$2+2))/(ε_c1cd^(AA$2+2)))</f>
        <v/>
      </c>
      <c r="AB2185">
        <f>(INDIRECT("a_"&amp;AB$2)/(AB$2+2))*(($C2185^(AB$2+2)-$H2185^(AB$2+2))/(ε_c1cd^(AB$2+2)))</f>
        <v/>
      </c>
      <c r="AC2185">
        <f>(INDIRECT("a_"&amp;AC$2)/(AC$2+2))*(($C2185^(AC$2+2)-$H2185^(AC$2+2))/(ε_c1cd^(AC$2+2)))</f>
        <v/>
      </c>
      <c r="AD2185">
        <f>(INDIRECT("a_"&amp;AD$2)/(AD$2+2))*(($C2185^(AD$2+2)-$H2185^(AD$2+2))/(ε_c1cd^(AD$2+2)))</f>
        <v/>
      </c>
      <c r="AE2185" s="111">
        <f>(b*f_cd/L2185)*SUM(U2185:Y2185)+SUM(Q2185:R2185)</f>
        <v/>
      </c>
      <c r="AF2185" s="112">
        <f>AE2185*(K2185-y+e)</f>
        <v/>
      </c>
      <c r="AG2185" s="113">
        <f>(b*f_cd/(L2185^2))*SUM(Z2185:AD2185)+SUM(S2185:T2185)-AF2185</f>
        <v/>
      </c>
      <c r="AH2185" s="114">
        <f>AG2185&lt;0</f>
        <v/>
      </c>
      <c r="AI2185" s="115">
        <f>IF(A2185=1,FALSE,(AND(AQ2185,AH2185,NOT(AI2184))))</f>
        <v/>
      </c>
      <c r="AJ2185" s="116">
        <f>(b*f_cd/L2185)*(a_1/2*J2185^2+a_2/3*J2185^3+a_3/4*J2185^4+a_4/5*J2185^5+a_5/6*J2185^6)+SUM(Q2185:R2185)</f>
        <v/>
      </c>
      <c r="AK2185">
        <f>AJ2185*(K2185-y+e)</f>
        <v/>
      </c>
      <c r="AL2185" s="118">
        <f>(b*f_cd/(L2185^2))*(a_1/3*J2185^3+a_2/4*J2185^4+a_3/5*J2185^5+a_4/6*J2185^6+a_5/7*J2185^7)+SUM(S2185:T2185)-AK2185</f>
        <v/>
      </c>
      <c r="AM2185" s="114">
        <f>AL2185&gt;0</f>
        <v/>
      </c>
      <c r="AN2185" s="115">
        <f>IF(A2185=1,FALSE,(AND(AQ2185,AM2185,NOT(AN2184))))</f>
        <v/>
      </c>
      <c r="AO2185">
        <f>IF(D2185=1,AND(AH2185,NOT(AI2185)),AND(AM2185,NOT(AN2185)))</f>
        <v/>
      </c>
      <c r="AP2185" s="119">
        <f>IF(D2185=1,AI2185,AN2185)</f>
        <v/>
      </c>
      <c r="AQ2185" s="125">
        <f>ABS(E2185)&lt;$AQ$2</f>
        <v/>
      </c>
      <c r="AS2185">
        <f>IF(AP2185,MAX(AS$3:AS2183)+1,"")</f>
        <v/>
      </c>
    </row>
    <row r="2186">
      <c r="A2186" t="n">
        <v>2096</v>
      </c>
      <c r="B2186" s="131">
        <f>IF(A2186=1,0,IF(AP2186,0.1*ε_cu1cd,0))</f>
        <v/>
      </c>
      <c r="C2186" s="131">
        <f>IF(A2186=1,0.1*ε_cu1cd,C2185+B2185)</f>
        <v/>
      </c>
      <c r="D2186" s="113">
        <f>IF('Нормальний переріз'!$D$68&gt;0,1,2)</f>
        <v/>
      </c>
      <c r="E2186" s="144">
        <f>IF(D2186=1,F2186,G2186)</f>
        <v/>
      </c>
      <c r="F2186" s="124">
        <f>IF(AI2185,0.11*ε_cu1cd,IF(AH2185,F2185*0.01,F2185))</f>
        <v/>
      </c>
      <c r="G2186" s="124">
        <f>IF(AP2185,-0.1*ε_cu1cd,IF(AM2185,G2185*0.01,G2185))</f>
        <v/>
      </c>
      <c r="H2186" s="113">
        <f>IF(A2186=1,E2186,IF(AO2185,H2185-E2185+E2186,IF(AP2185,0.8*H2185,H2185+E2186)))</f>
        <v/>
      </c>
      <c r="I2186" s="169">
        <f>(C2186-H2186)/h</f>
        <v/>
      </c>
      <c r="J2186">
        <f>C2186/(ε_c1cd)</f>
        <v/>
      </c>
      <c r="K2186">
        <f>C2186/I2186</f>
        <v/>
      </c>
      <c r="L2186" s="131">
        <f>I2186/(ε_c1cd)</f>
        <v/>
      </c>
      <c r="M2186">
        <f>I2186*(K2186-Z_s1)</f>
        <v/>
      </c>
      <c r="N2186">
        <f>I2186*(K2186-Z_s2)</f>
        <v/>
      </c>
      <c r="O2186">
        <f>E_s*M2186</f>
        <v/>
      </c>
      <c r="P2186">
        <f>E_s*N2186</f>
        <v/>
      </c>
      <c r="Q2186">
        <f>O2186*A_s1</f>
        <v/>
      </c>
      <c r="R2186">
        <f>P2186*A_s2</f>
        <v/>
      </c>
      <c r="S2186">
        <f>Q2186*($K2186-Z_s1)</f>
        <v/>
      </c>
      <c r="T2186">
        <f>R2186*($K2186-Z_s2)</f>
        <v/>
      </c>
      <c r="U2186">
        <f>(INDIRECT("a_"&amp;U$2)/(U$2+1))*(($C2186^(U$2+1)-$H2186^(U$2+1))/(ε_c1cd^(U$2+1)))</f>
        <v/>
      </c>
      <c r="V2186">
        <f>(INDIRECT("a_"&amp;V$2)/(V$2+1))*(($C2186^(V$2+1)-$H2186^(V$2+1))/(ε_c1cd^(V$2+1)))</f>
        <v/>
      </c>
      <c r="W2186">
        <f>(INDIRECT("a_"&amp;W$2)/(W$2+1))*(($C2186^(W$2+1)-$H2186^(W$2+1))/(ε_c1cd^(W$2+1)))</f>
        <v/>
      </c>
      <c r="X2186">
        <f>(INDIRECT("a_"&amp;X$2)/(X$2+1))*(($C2186^(X$2+1)-$H2186^(X$2+1))/(ε_c1cd^(X$2+1)))</f>
        <v/>
      </c>
      <c r="Y2186">
        <f>(INDIRECT("a_"&amp;Y$2)/(Y$2+1))*(($C2186^(Y$2+1)-$H2186^(Y$2+1))/(ε_c1cd^(Y$2+1)))</f>
        <v/>
      </c>
      <c r="Z2186">
        <f>(INDIRECT("a_"&amp;Z$2)/(Z$2+2))*(($C2186^(Z$2+2)-$H2186^(Z$2+2))/(ε_c1cd^(Z$2+2)))</f>
        <v/>
      </c>
      <c r="AA2186">
        <f>(INDIRECT("a_"&amp;AA$2)/(AA$2+2))*(($C2186^(AA$2+2)-$H2186^(AA$2+2))/(ε_c1cd^(AA$2+2)))</f>
        <v/>
      </c>
      <c r="AB2186">
        <f>(INDIRECT("a_"&amp;AB$2)/(AB$2+2))*(($C2186^(AB$2+2)-$H2186^(AB$2+2))/(ε_c1cd^(AB$2+2)))</f>
        <v/>
      </c>
      <c r="AC2186">
        <f>(INDIRECT("a_"&amp;AC$2)/(AC$2+2))*(($C2186^(AC$2+2)-$H2186^(AC$2+2))/(ε_c1cd^(AC$2+2)))</f>
        <v/>
      </c>
      <c r="AD2186">
        <f>(INDIRECT("a_"&amp;AD$2)/(AD$2+2))*(($C2186^(AD$2+2)-$H2186^(AD$2+2))/(ε_c1cd^(AD$2+2)))</f>
        <v/>
      </c>
      <c r="AE2186" s="111">
        <f>(b*f_cd/L2186)*SUM(U2186:Y2186)+SUM(Q2186:R2186)</f>
        <v/>
      </c>
      <c r="AF2186" s="112">
        <f>AE2186*(K2186-y+e)</f>
        <v/>
      </c>
      <c r="AG2186" s="113">
        <f>(b*f_cd/(L2186^2))*SUM(Z2186:AD2186)+SUM(S2186:T2186)-AF2186</f>
        <v/>
      </c>
      <c r="AH2186" s="114">
        <f>AG2186&lt;0</f>
        <v/>
      </c>
      <c r="AI2186" s="115">
        <f>IF(A2186=1,FALSE,(AND(AQ2186,AH2186,NOT(AI2185))))</f>
        <v/>
      </c>
      <c r="AJ2186" s="116">
        <f>(b*f_cd/L2186)*(a_1/2*J2186^2+a_2/3*J2186^3+a_3/4*J2186^4+a_4/5*J2186^5+a_5/6*J2186^6)+SUM(Q2186:R2186)</f>
        <v/>
      </c>
      <c r="AK2186">
        <f>AJ2186*(K2186-y+e)</f>
        <v/>
      </c>
      <c r="AL2186" s="118">
        <f>(b*f_cd/(L2186^2))*(a_1/3*J2186^3+a_2/4*J2186^4+a_3/5*J2186^5+a_4/6*J2186^6+a_5/7*J2186^7)+SUM(S2186:T2186)-AK2186</f>
        <v/>
      </c>
      <c r="AM2186" s="114">
        <f>AL2186&gt;0</f>
        <v/>
      </c>
      <c r="AN2186" s="115">
        <f>IF(A2186=1,FALSE,(AND(AQ2186,AM2186,NOT(AN2185))))</f>
        <v/>
      </c>
      <c r="AO2186">
        <f>IF(D2186=1,AND(AH2186,NOT(AI2186)),AND(AM2186,NOT(AN2186)))</f>
        <v/>
      </c>
      <c r="AP2186" s="119">
        <f>IF(D2186=1,AI2186,AN2186)</f>
        <v/>
      </c>
      <c r="AQ2186" s="125">
        <f>ABS(E2186)&lt;$AQ$2</f>
        <v/>
      </c>
      <c r="AS2186">
        <f>IF(AP2186,MAX(AS$3:AS2184)+1,"")</f>
        <v/>
      </c>
    </row>
    <row r="2187">
      <c r="A2187" t="n">
        <v>2097</v>
      </c>
      <c r="B2187" s="131">
        <f>IF(A2187=1,0,IF(AP2187,0.1*ε_cu1cd,0))</f>
        <v/>
      </c>
      <c r="C2187" s="131">
        <f>IF(A2187=1,0.1*ε_cu1cd,C2186+B2186)</f>
        <v/>
      </c>
      <c r="D2187" s="113">
        <f>IF('Нормальний переріз'!$D$68&gt;0,1,2)</f>
        <v/>
      </c>
      <c r="E2187" s="144">
        <f>IF(D2187=1,F2187,G2187)</f>
        <v/>
      </c>
      <c r="F2187" s="124">
        <f>IF(AI2186,0.11*ε_cu1cd,IF(AH2186,F2186*0.01,F2186))</f>
        <v/>
      </c>
      <c r="G2187" s="124">
        <f>IF(AP2186,-0.1*ε_cu1cd,IF(AM2186,G2186*0.01,G2186))</f>
        <v/>
      </c>
      <c r="H2187" s="113">
        <f>IF(A2187=1,E2187,IF(AO2186,H2186-E2186+E2187,IF(AP2186,0.8*H2186,H2186+E2187)))</f>
        <v/>
      </c>
      <c r="I2187" s="169">
        <f>(C2187-H2187)/h</f>
        <v/>
      </c>
      <c r="J2187">
        <f>C2187/(ε_c1cd)</f>
        <v/>
      </c>
      <c r="K2187">
        <f>C2187/I2187</f>
        <v/>
      </c>
      <c r="L2187" s="131">
        <f>I2187/(ε_c1cd)</f>
        <v/>
      </c>
      <c r="M2187">
        <f>I2187*(K2187-Z_s1)</f>
        <v/>
      </c>
      <c r="N2187">
        <f>I2187*(K2187-Z_s2)</f>
        <v/>
      </c>
      <c r="O2187">
        <f>E_s*M2187</f>
        <v/>
      </c>
      <c r="P2187">
        <f>E_s*N2187</f>
        <v/>
      </c>
      <c r="Q2187">
        <f>O2187*A_s1</f>
        <v/>
      </c>
      <c r="R2187">
        <f>P2187*A_s2</f>
        <v/>
      </c>
      <c r="S2187">
        <f>Q2187*($K2187-Z_s1)</f>
        <v/>
      </c>
      <c r="T2187">
        <f>R2187*($K2187-Z_s2)</f>
        <v/>
      </c>
      <c r="U2187">
        <f>(INDIRECT("a_"&amp;U$2)/(U$2+1))*(($C2187^(U$2+1)-$H2187^(U$2+1))/(ε_c1cd^(U$2+1)))</f>
        <v/>
      </c>
      <c r="V2187">
        <f>(INDIRECT("a_"&amp;V$2)/(V$2+1))*(($C2187^(V$2+1)-$H2187^(V$2+1))/(ε_c1cd^(V$2+1)))</f>
        <v/>
      </c>
      <c r="W2187">
        <f>(INDIRECT("a_"&amp;W$2)/(W$2+1))*(($C2187^(W$2+1)-$H2187^(W$2+1))/(ε_c1cd^(W$2+1)))</f>
        <v/>
      </c>
      <c r="X2187">
        <f>(INDIRECT("a_"&amp;X$2)/(X$2+1))*(($C2187^(X$2+1)-$H2187^(X$2+1))/(ε_c1cd^(X$2+1)))</f>
        <v/>
      </c>
      <c r="Y2187">
        <f>(INDIRECT("a_"&amp;Y$2)/(Y$2+1))*(($C2187^(Y$2+1)-$H2187^(Y$2+1))/(ε_c1cd^(Y$2+1)))</f>
        <v/>
      </c>
      <c r="Z2187">
        <f>(INDIRECT("a_"&amp;Z$2)/(Z$2+2))*(($C2187^(Z$2+2)-$H2187^(Z$2+2))/(ε_c1cd^(Z$2+2)))</f>
        <v/>
      </c>
      <c r="AA2187">
        <f>(INDIRECT("a_"&amp;AA$2)/(AA$2+2))*(($C2187^(AA$2+2)-$H2187^(AA$2+2))/(ε_c1cd^(AA$2+2)))</f>
        <v/>
      </c>
      <c r="AB2187">
        <f>(INDIRECT("a_"&amp;AB$2)/(AB$2+2))*(($C2187^(AB$2+2)-$H2187^(AB$2+2))/(ε_c1cd^(AB$2+2)))</f>
        <v/>
      </c>
      <c r="AC2187">
        <f>(INDIRECT("a_"&amp;AC$2)/(AC$2+2))*(($C2187^(AC$2+2)-$H2187^(AC$2+2))/(ε_c1cd^(AC$2+2)))</f>
        <v/>
      </c>
      <c r="AD2187">
        <f>(INDIRECT("a_"&amp;AD$2)/(AD$2+2))*(($C2187^(AD$2+2)-$H2187^(AD$2+2))/(ε_c1cd^(AD$2+2)))</f>
        <v/>
      </c>
      <c r="AE2187" s="111">
        <f>(b*f_cd/L2187)*SUM(U2187:Y2187)+SUM(Q2187:R2187)</f>
        <v/>
      </c>
      <c r="AF2187" s="112">
        <f>AE2187*(K2187-y+e)</f>
        <v/>
      </c>
      <c r="AG2187" s="113">
        <f>(b*f_cd/(L2187^2))*SUM(Z2187:AD2187)+SUM(S2187:T2187)-AF2187</f>
        <v/>
      </c>
      <c r="AH2187" s="114">
        <f>AG2187&lt;0</f>
        <v/>
      </c>
      <c r="AI2187" s="115">
        <f>IF(A2187=1,FALSE,(AND(AQ2187,AH2187,NOT(AI2186))))</f>
        <v/>
      </c>
      <c r="AJ2187" s="116">
        <f>(b*f_cd/L2187)*(a_1/2*J2187^2+a_2/3*J2187^3+a_3/4*J2187^4+a_4/5*J2187^5+a_5/6*J2187^6)+SUM(Q2187:R2187)</f>
        <v/>
      </c>
      <c r="AK2187">
        <f>AJ2187*(K2187-y+e)</f>
        <v/>
      </c>
      <c r="AL2187" s="118">
        <f>(b*f_cd/(L2187^2))*(a_1/3*J2187^3+a_2/4*J2187^4+a_3/5*J2187^5+a_4/6*J2187^6+a_5/7*J2187^7)+SUM(S2187:T2187)-AK2187</f>
        <v/>
      </c>
      <c r="AM2187" s="114">
        <f>AL2187&gt;0</f>
        <v/>
      </c>
      <c r="AN2187" s="115">
        <f>IF(A2187=1,FALSE,(AND(AQ2187,AM2187,NOT(AN2186))))</f>
        <v/>
      </c>
      <c r="AO2187">
        <f>IF(D2187=1,AND(AH2187,NOT(AI2187)),AND(AM2187,NOT(AN2187)))</f>
        <v/>
      </c>
      <c r="AP2187" s="119">
        <f>IF(D2187=1,AI2187,AN2187)</f>
        <v/>
      </c>
      <c r="AQ2187" s="125">
        <f>ABS(E2187)&lt;$AQ$2</f>
        <v/>
      </c>
      <c r="AS2187">
        <f>IF(AP2187,MAX(AS$3:AS2185)+1,"")</f>
        <v/>
      </c>
    </row>
    <row r="2188">
      <c r="A2188" t="n">
        <v>2098</v>
      </c>
      <c r="B2188" s="131">
        <f>IF(A2188=1,0,IF(AP2188,0.1*ε_cu1cd,0))</f>
        <v/>
      </c>
      <c r="C2188" s="131">
        <f>IF(A2188=1,0.1*ε_cu1cd,C2187+B2187)</f>
        <v/>
      </c>
      <c r="D2188" s="113">
        <f>IF('Нормальний переріз'!$D$68&gt;0,1,2)</f>
        <v/>
      </c>
      <c r="E2188" s="144">
        <f>IF(D2188=1,F2188,G2188)</f>
        <v/>
      </c>
      <c r="F2188" s="124">
        <f>IF(AI2187,0.11*ε_cu1cd,IF(AH2187,F2187*0.01,F2187))</f>
        <v/>
      </c>
      <c r="G2188" s="124">
        <f>IF(AP2187,-0.1*ε_cu1cd,IF(AM2187,G2187*0.01,G2187))</f>
        <v/>
      </c>
      <c r="H2188" s="113">
        <f>IF(A2188=1,E2188,IF(AO2187,H2187-E2187+E2188,IF(AP2187,0.8*H2187,H2187+E2188)))</f>
        <v/>
      </c>
      <c r="I2188" s="169">
        <f>(C2188-H2188)/h</f>
        <v/>
      </c>
      <c r="J2188">
        <f>C2188/(ε_c1cd)</f>
        <v/>
      </c>
      <c r="K2188">
        <f>C2188/I2188</f>
        <v/>
      </c>
      <c r="L2188" s="131">
        <f>I2188/(ε_c1cd)</f>
        <v/>
      </c>
      <c r="M2188">
        <f>I2188*(K2188-Z_s1)</f>
        <v/>
      </c>
      <c r="N2188">
        <f>I2188*(K2188-Z_s2)</f>
        <v/>
      </c>
      <c r="O2188">
        <f>E_s*M2188</f>
        <v/>
      </c>
      <c r="P2188">
        <f>E_s*N2188</f>
        <v/>
      </c>
      <c r="Q2188">
        <f>O2188*A_s1</f>
        <v/>
      </c>
      <c r="R2188">
        <f>P2188*A_s2</f>
        <v/>
      </c>
      <c r="S2188">
        <f>Q2188*($K2188-Z_s1)</f>
        <v/>
      </c>
      <c r="T2188">
        <f>R2188*($K2188-Z_s2)</f>
        <v/>
      </c>
      <c r="U2188">
        <f>(INDIRECT("a_"&amp;U$2)/(U$2+1))*(($C2188^(U$2+1)-$H2188^(U$2+1))/(ε_c1cd^(U$2+1)))</f>
        <v/>
      </c>
      <c r="V2188">
        <f>(INDIRECT("a_"&amp;V$2)/(V$2+1))*(($C2188^(V$2+1)-$H2188^(V$2+1))/(ε_c1cd^(V$2+1)))</f>
        <v/>
      </c>
      <c r="W2188">
        <f>(INDIRECT("a_"&amp;W$2)/(W$2+1))*(($C2188^(W$2+1)-$H2188^(W$2+1))/(ε_c1cd^(W$2+1)))</f>
        <v/>
      </c>
      <c r="X2188">
        <f>(INDIRECT("a_"&amp;X$2)/(X$2+1))*(($C2188^(X$2+1)-$H2188^(X$2+1))/(ε_c1cd^(X$2+1)))</f>
        <v/>
      </c>
      <c r="Y2188">
        <f>(INDIRECT("a_"&amp;Y$2)/(Y$2+1))*(($C2188^(Y$2+1)-$H2188^(Y$2+1))/(ε_c1cd^(Y$2+1)))</f>
        <v/>
      </c>
      <c r="Z2188">
        <f>(INDIRECT("a_"&amp;Z$2)/(Z$2+2))*(($C2188^(Z$2+2)-$H2188^(Z$2+2))/(ε_c1cd^(Z$2+2)))</f>
        <v/>
      </c>
      <c r="AA2188">
        <f>(INDIRECT("a_"&amp;AA$2)/(AA$2+2))*(($C2188^(AA$2+2)-$H2188^(AA$2+2))/(ε_c1cd^(AA$2+2)))</f>
        <v/>
      </c>
      <c r="AB2188">
        <f>(INDIRECT("a_"&amp;AB$2)/(AB$2+2))*(($C2188^(AB$2+2)-$H2188^(AB$2+2))/(ε_c1cd^(AB$2+2)))</f>
        <v/>
      </c>
      <c r="AC2188">
        <f>(INDIRECT("a_"&amp;AC$2)/(AC$2+2))*(($C2188^(AC$2+2)-$H2188^(AC$2+2))/(ε_c1cd^(AC$2+2)))</f>
        <v/>
      </c>
      <c r="AD2188">
        <f>(INDIRECT("a_"&amp;AD$2)/(AD$2+2))*(($C2188^(AD$2+2)-$H2188^(AD$2+2))/(ε_c1cd^(AD$2+2)))</f>
        <v/>
      </c>
      <c r="AE2188" s="111">
        <f>(b*f_cd/L2188)*SUM(U2188:Y2188)+SUM(Q2188:R2188)</f>
        <v/>
      </c>
      <c r="AF2188" s="112">
        <f>AE2188*(K2188-y+e)</f>
        <v/>
      </c>
      <c r="AG2188" s="113">
        <f>(b*f_cd/(L2188^2))*SUM(Z2188:AD2188)+SUM(S2188:T2188)-AF2188</f>
        <v/>
      </c>
      <c r="AH2188" s="114">
        <f>AG2188&lt;0</f>
        <v/>
      </c>
      <c r="AI2188" s="115">
        <f>IF(A2188=1,FALSE,(AND(AQ2188,AH2188,NOT(AI2187))))</f>
        <v/>
      </c>
      <c r="AJ2188" s="116">
        <f>(b*f_cd/L2188)*(a_1/2*J2188^2+a_2/3*J2188^3+a_3/4*J2188^4+a_4/5*J2188^5+a_5/6*J2188^6)+SUM(Q2188:R2188)</f>
        <v/>
      </c>
      <c r="AK2188">
        <f>AJ2188*(K2188-y+e)</f>
        <v/>
      </c>
      <c r="AL2188" s="118">
        <f>(b*f_cd/(L2188^2))*(a_1/3*J2188^3+a_2/4*J2188^4+a_3/5*J2188^5+a_4/6*J2188^6+a_5/7*J2188^7)+SUM(S2188:T2188)-AK2188</f>
        <v/>
      </c>
      <c r="AM2188" s="114">
        <f>AL2188&gt;0</f>
        <v/>
      </c>
      <c r="AN2188" s="115">
        <f>IF(A2188=1,FALSE,(AND(AQ2188,AM2188,NOT(AN2187))))</f>
        <v/>
      </c>
      <c r="AO2188">
        <f>IF(D2188=1,AND(AH2188,NOT(AI2188)),AND(AM2188,NOT(AN2188)))</f>
        <v/>
      </c>
      <c r="AP2188" s="119">
        <f>IF(D2188=1,AI2188,AN2188)</f>
        <v/>
      </c>
      <c r="AQ2188" s="125">
        <f>ABS(E2188)&lt;$AQ$2</f>
        <v/>
      </c>
      <c r="AS2188">
        <f>IF(AP2188,MAX(AS$3:AS2186)+1,"")</f>
        <v/>
      </c>
    </row>
    <row r="2189">
      <c r="A2189" t="n">
        <v>2099</v>
      </c>
      <c r="B2189" s="131">
        <f>IF(A2189=1,0,IF(AP2189,0.1*ε_cu1cd,0))</f>
        <v/>
      </c>
      <c r="C2189" s="131">
        <f>IF(A2189=1,0.1*ε_cu1cd,C2188+B2188)</f>
        <v/>
      </c>
      <c r="D2189" s="113">
        <f>IF('Нормальний переріз'!$D$68&gt;0,1,2)</f>
        <v/>
      </c>
      <c r="E2189" s="144">
        <f>IF(D2189=1,F2189,G2189)</f>
        <v/>
      </c>
      <c r="F2189" s="124">
        <f>IF(AI2188,0.11*ε_cu1cd,IF(AH2188,F2188*0.01,F2188))</f>
        <v/>
      </c>
      <c r="G2189" s="124">
        <f>IF(AP2188,-0.1*ε_cu1cd,IF(AM2188,G2188*0.01,G2188))</f>
        <v/>
      </c>
      <c r="H2189" s="113">
        <f>IF(A2189=1,E2189,IF(AO2188,H2188-E2188+E2189,IF(AP2188,0.8*H2188,H2188+E2189)))</f>
        <v/>
      </c>
      <c r="I2189" s="169">
        <f>(C2189-H2189)/h</f>
        <v/>
      </c>
      <c r="J2189">
        <f>C2189/(ε_c1cd)</f>
        <v/>
      </c>
      <c r="K2189">
        <f>C2189/I2189</f>
        <v/>
      </c>
      <c r="L2189" s="131">
        <f>I2189/(ε_c1cd)</f>
        <v/>
      </c>
      <c r="M2189">
        <f>I2189*(K2189-Z_s1)</f>
        <v/>
      </c>
      <c r="N2189">
        <f>I2189*(K2189-Z_s2)</f>
        <v/>
      </c>
      <c r="O2189">
        <f>E_s*M2189</f>
        <v/>
      </c>
      <c r="P2189">
        <f>E_s*N2189</f>
        <v/>
      </c>
      <c r="Q2189">
        <f>O2189*A_s1</f>
        <v/>
      </c>
      <c r="R2189">
        <f>P2189*A_s2</f>
        <v/>
      </c>
      <c r="S2189">
        <f>Q2189*($K2189-Z_s1)</f>
        <v/>
      </c>
      <c r="T2189">
        <f>R2189*($K2189-Z_s2)</f>
        <v/>
      </c>
      <c r="U2189">
        <f>(INDIRECT("a_"&amp;U$2)/(U$2+1))*(($C2189^(U$2+1)-$H2189^(U$2+1))/(ε_c1cd^(U$2+1)))</f>
        <v/>
      </c>
      <c r="V2189">
        <f>(INDIRECT("a_"&amp;V$2)/(V$2+1))*(($C2189^(V$2+1)-$H2189^(V$2+1))/(ε_c1cd^(V$2+1)))</f>
        <v/>
      </c>
      <c r="W2189">
        <f>(INDIRECT("a_"&amp;W$2)/(W$2+1))*(($C2189^(W$2+1)-$H2189^(W$2+1))/(ε_c1cd^(W$2+1)))</f>
        <v/>
      </c>
      <c r="X2189">
        <f>(INDIRECT("a_"&amp;X$2)/(X$2+1))*(($C2189^(X$2+1)-$H2189^(X$2+1))/(ε_c1cd^(X$2+1)))</f>
        <v/>
      </c>
      <c r="Y2189">
        <f>(INDIRECT("a_"&amp;Y$2)/(Y$2+1))*(($C2189^(Y$2+1)-$H2189^(Y$2+1))/(ε_c1cd^(Y$2+1)))</f>
        <v/>
      </c>
      <c r="Z2189">
        <f>(INDIRECT("a_"&amp;Z$2)/(Z$2+2))*(($C2189^(Z$2+2)-$H2189^(Z$2+2))/(ε_c1cd^(Z$2+2)))</f>
        <v/>
      </c>
      <c r="AA2189">
        <f>(INDIRECT("a_"&amp;AA$2)/(AA$2+2))*(($C2189^(AA$2+2)-$H2189^(AA$2+2))/(ε_c1cd^(AA$2+2)))</f>
        <v/>
      </c>
      <c r="AB2189">
        <f>(INDIRECT("a_"&amp;AB$2)/(AB$2+2))*(($C2189^(AB$2+2)-$H2189^(AB$2+2))/(ε_c1cd^(AB$2+2)))</f>
        <v/>
      </c>
      <c r="AC2189">
        <f>(INDIRECT("a_"&amp;AC$2)/(AC$2+2))*(($C2189^(AC$2+2)-$H2189^(AC$2+2))/(ε_c1cd^(AC$2+2)))</f>
        <v/>
      </c>
      <c r="AD2189">
        <f>(INDIRECT("a_"&amp;AD$2)/(AD$2+2))*(($C2189^(AD$2+2)-$H2189^(AD$2+2))/(ε_c1cd^(AD$2+2)))</f>
        <v/>
      </c>
      <c r="AE2189" s="111">
        <f>(b*f_cd/L2189)*SUM(U2189:Y2189)+SUM(Q2189:R2189)</f>
        <v/>
      </c>
      <c r="AF2189" s="112">
        <f>AE2189*(K2189-y+e)</f>
        <v/>
      </c>
      <c r="AG2189" s="113">
        <f>(b*f_cd/(L2189^2))*SUM(Z2189:AD2189)+SUM(S2189:T2189)-AF2189</f>
        <v/>
      </c>
      <c r="AH2189" s="114">
        <f>AG2189&lt;0</f>
        <v/>
      </c>
      <c r="AI2189" s="115">
        <f>IF(A2189=1,FALSE,(AND(AQ2189,AH2189,NOT(AI2188))))</f>
        <v/>
      </c>
      <c r="AJ2189" s="116">
        <f>(b*f_cd/L2189)*(a_1/2*J2189^2+a_2/3*J2189^3+a_3/4*J2189^4+a_4/5*J2189^5+a_5/6*J2189^6)+SUM(Q2189:R2189)</f>
        <v/>
      </c>
      <c r="AK2189">
        <f>AJ2189*(K2189-y+e)</f>
        <v/>
      </c>
      <c r="AL2189" s="118">
        <f>(b*f_cd/(L2189^2))*(a_1/3*J2189^3+a_2/4*J2189^4+a_3/5*J2189^5+a_4/6*J2189^6+a_5/7*J2189^7)+SUM(S2189:T2189)-AK2189</f>
        <v/>
      </c>
      <c r="AM2189" s="114">
        <f>AL2189&gt;0</f>
        <v/>
      </c>
      <c r="AN2189" s="115">
        <f>IF(A2189=1,FALSE,(AND(AQ2189,AM2189,NOT(AN2188))))</f>
        <v/>
      </c>
      <c r="AO2189">
        <f>IF(D2189=1,AND(AH2189,NOT(AI2189)),AND(AM2189,NOT(AN2189)))</f>
        <v/>
      </c>
      <c r="AP2189" s="119">
        <f>IF(D2189=1,AI2189,AN2189)</f>
        <v/>
      </c>
      <c r="AQ2189" s="125">
        <f>ABS(E2189)&lt;$AQ$2</f>
        <v/>
      </c>
      <c r="AS2189">
        <f>IF(AP2189,MAX(AS$3:AS2187)+1,"")</f>
        <v/>
      </c>
    </row>
    <row r="2190">
      <c r="A2190" t="n">
        <v>2100</v>
      </c>
      <c r="B2190" s="131">
        <f>IF(A2190=1,0,IF(AP2190,0.1*ε_cu1cd,0))</f>
        <v/>
      </c>
      <c r="C2190" s="131">
        <f>IF(A2190=1,0.1*ε_cu1cd,C2189+B2189)</f>
        <v/>
      </c>
      <c r="D2190" s="113">
        <f>IF('Нормальний переріз'!$D$68&gt;0,1,2)</f>
        <v/>
      </c>
      <c r="E2190" s="144">
        <f>IF(D2190=1,F2190,G2190)</f>
        <v/>
      </c>
      <c r="F2190" s="124">
        <f>IF(AI2189,0.11*ε_cu1cd,IF(AH2189,F2189*0.01,F2189))</f>
        <v/>
      </c>
      <c r="G2190" s="124">
        <f>IF(AP2189,-0.1*ε_cu1cd,IF(AM2189,G2189*0.01,G2189))</f>
        <v/>
      </c>
      <c r="H2190" s="113">
        <f>IF(A2190=1,E2190,IF(AO2189,H2189-E2189+E2190,IF(AP2189,0.8*H2189,H2189+E2190)))</f>
        <v/>
      </c>
      <c r="I2190" s="169">
        <f>(C2190-H2190)/h</f>
        <v/>
      </c>
      <c r="J2190">
        <f>C2190/(ε_c1cd)</f>
        <v/>
      </c>
      <c r="K2190">
        <f>C2190/I2190</f>
        <v/>
      </c>
      <c r="L2190" s="131">
        <f>I2190/(ε_c1cd)</f>
        <v/>
      </c>
      <c r="M2190">
        <f>I2190*(K2190-Z_s1)</f>
        <v/>
      </c>
      <c r="N2190">
        <f>I2190*(K2190-Z_s2)</f>
        <v/>
      </c>
      <c r="O2190">
        <f>E_s*M2190</f>
        <v/>
      </c>
      <c r="P2190">
        <f>E_s*N2190</f>
        <v/>
      </c>
      <c r="Q2190">
        <f>O2190*A_s1</f>
        <v/>
      </c>
      <c r="R2190">
        <f>P2190*A_s2</f>
        <v/>
      </c>
      <c r="S2190">
        <f>Q2190*($K2190-Z_s1)</f>
        <v/>
      </c>
      <c r="T2190">
        <f>R2190*($K2190-Z_s2)</f>
        <v/>
      </c>
      <c r="U2190">
        <f>(INDIRECT("a_"&amp;U$2)/(U$2+1))*(($C2190^(U$2+1)-$H2190^(U$2+1))/(ε_c1cd^(U$2+1)))</f>
        <v/>
      </c>
      <c r="V2190">
        <f>(INDIRECT("a_"&amp;V$2)/(V$2+1))*(($C2190^(V$2+1)-$H2190^(V$2+1))/(ε_c1cd^(V$2+1)))</f>
        <v/>
      </c>
      <c r="W2190">
        <f>(INDIRECT("a_"&amp;W$2)/(W$2+1))*(($C2190^(W$2+1)-$H2190^(W$2+1))/(ε_c1cd^(W$2+1)))</f>
        <v/>
      </c>
      <c r="X2190">
        <f>(INDIRECT("a_"&amp;X$2)/(X$2+1))*(($C2190^(X$2+1)-$H2190^(X$2+1))/(ε_c1cd^(X$2+1)))</f>
        <v/>
      </c>
      <c r="Y2190">
        <f>(INDIRECT("a_"&amp;Y$2)/(Y$2+1))*(($C2190^(Y$2+1)-$H2190^(Y$2+1))/(ε_c1cd^(Y$2+1)))</f>
        <v/>
      </c>
      <c r="Z2190">
        <f>(INDIRECT("a_"&amp;Z$2)/(Z$2+2))*(($C2190^(Z$2+2)-$H2190^(Z$2+2))/(ε_c1cd^(Z$2+2)))</f>
        <v/>
      </c>
      <c r="AA2190">
        <f>(INDIRECT("a_"&amp;AA$2)/(AA$2+2))*(($C2190^(AA$2+2)-$H2190^(AA$2+2))/(ε_c1cd^(AA$2+2)))</f>
        <v/>
      </c>
      <c r="AB2190">
        <f>(INDIRECT("a_"&amp;AB$2)/(AB$2+2))*(($C2190^(AB$2+2)-$H2190^(AB$2+2))/(ε_c1cd^(AB$2+2)))</f>
        <v/>
      </c>
      <c r="AC2190">
        <f>(INDIRECT("a_"&amp;AC$2)/(AC$2+2))*(($C2190^(AC$2+2)-$H2190^(AC$2+2))/(ε_c1cd^(AC$2+2)))</f>
        <v/>
      </c>
      <c r="AD2190">
        <f>(INDIRECT("a_"&amp;AD$2)/(AD$2+2))*(($C2190^(AD$2+2)-$H2190^(AD$2+2))/(ε_c1cd^(AD$2+2)))</f>
        <v/>
      </c>
      <c r="AE2190" s="111">
        <f>(b*f_cd/L2190)*SUM(U2190:Y2190)+SUM(Q2190:R2190)</f>
        <v/>
      </c>
      <c r="AF2190" s="112">
        <f>AE2190*(K2190-y+e)</f>
        <v/>
      </c>
      <c r="AG2190" s="113">
        <f>(b*f_cd/(L2190^2))*SUM(Z2190:AD2190)+SUM(S2190:T2190)-AF2190</f>
        <v/>
      </c>
      <c r="AH2190" s="114">
        <f>AG2190&lt;0</f>
        <v/>
      </c>
      <c r="AI2190" s="115">
        <f>IF(A2190=1,FALSE,(AND(AQ2190,AH2190,NOT(AI2189))))</f>
        <v/>
      </c>
      <c r="AJ2190" s="116">
        <f>(b*f_cd/L2190)*(a_1/2*J2190^2+a_2/3*J2190^3+a_3/4*J2190^4+a_4/5*J2190^5+a_5/6*J2190^6)+SUM(Q2190:R2190)</f>
        <v/>
      </c>
      <c r="AK2190">
        <f>AJ2190*(K2190-y+e)</f>
        <v/>
      </c>
      <c r="AL2190" s="118">
        <f>(b*f_cd/(L2190^2))*(a_1/3*J2190^3+a_2/4*J2190^4+a_3/5*J2190^5+a_4/6*J2190^6+a_5/7*J2190^7)+SUM(S2190:T2190)-AK2190</f>
        <v/>
      </c>
      <c r="AM2190" s="114">
        <f>AL2190&gt;0</f>
        <v/>
      </c>
      <c r="AN2190" s="115">
        <f>IF(A2190=1,FALSE,(AND(AQ2190,AM2190,NOT(AN2189))))</f>
        <v/>
      </c>
      <c r="AO2190">
        <f>IF(D2190=1,AND(AH2190,NOT(AI2190)),AND(AM2190,NOT(AN2190)))</f>
        <v/>
      </c>
      <c r="AP2190" s="119">
        <f>IF(D2190=1,AI2190,AN2190)</f>
        <v/>
      </c>
      <c r="AQ2190" s="125">
        <f>ABS(E2190)&lt;$AQ$2</f>
        <v/>
      </c>
      <c r="AS2190">
        <f>IF(AP2190,MAX(AS$3:AS2188)+1,"")</f>
        <v/>
      </c>
    </row>
    <row r="2191">
      <c r="A2191" t="n">
        <v>2101</v>
      </c>
      <c r="B2191" s="131">
        <f>IF(A2191=1,0,IF(AP2191,0.1*ε_cu1cd,0))</f>
        <v/>
      </c>
      <c r="C2191" s="131">
        <f>IF(A2191=1,0.1*ε_cu1cd,C2190+B2190)</f>
        <v/>
      </c>
      <c r="D2191" s="113">
        <f>IF('Нормальний переріз'!$D$68&gt;0,1,2)</f>
        <v/>
      </c>
      <c r="E2191" s="144">
        <f>IF(D2191=1,F2191,G2191)</f>
        <v/>
      </c>
      <c r="F2191" s="124">
        <f>IF(AI2190,0.11*ε_cu1cd,IF(AH2190,F2190*0.01,F2190))</f>
        <v/>
      </c>
      <c r="G2191" s="124">
        <f>IF(AP2190,-0.1*ε_cu1cd,IF(AM2190,G2190*0.01,G2190))</f>
        <v/>
      </c>
      <c r="H2191" s="113">
        <f>IF(A2191=1,E2191,IF(AO2190,H2190-E2190+E2191,IF(AP2190,0.8*H2190,H2190+E2191)))</f>
        <v/>
      </c>
      <c r="I2191" s="169">
        <f>(C2191-H2191)/h</f>
        <v/>
      </c>
      <c r="J2191">
        <f>C2191/(ε_c1cd)</f>
        <v/>
      </c>
      <c r="K2191">
        <f>C2191/I2191</f>
        <v/>
      </c>
      <c r="L2191" s="131">
        <f>I2191/(ε_c1cd)</f>
        <v/>
      </c>
      <c r="M2191">
        <f>I2191*(K2191-Z_s1)</f>
        <v/>
      </c>
      <c r="N2191">
        <f>I2191*(K2191-Z_s2)</f>
        <v/>
      </c>
      <c r="O2191">
        <f>E_s*M2191</f>
        <v/>
      </c>
      <c r="P2191">
        <f>E_s*N2191</f>
        <v/>
      </c>
      <c r="Q2191">
        <f>O2191*A_s1</f>
        <v/>
      </c>
      <c r="R2191">
        <f>P2191*A_s2</f>
        <v/>
      </c>
      <c r="S2191">
        <f>Q2191*($K2191-Z_s1)</f>
        <v/>
      </c>
      <c r="T2191">
        <f>R2191*($K2191-Z_s2)</f>
        <v/>
      </c>
      <c r="U2191">
        <f>(INDIRECT("a_"&amp;U$2)/(U$2+1))*(($C2191^(U$2+1)-$H2191^(U$2+1))/(ε_c1cd^(U$2+1)))</f>
        <v/>
      </c>
      <c r="V2191">
        <f>(INDIRECT("a_"&amp;V$2)/(V$2+1))*(($C2191^(V$2+1)-$H2191^(V$2+1))/(ε_c1cd^(V$2+1)))</f>
        <v/>
      </c>
      <c r="W2191">
        <f>(INDIRECT("a_"&amp;W$2)/(W$2+1))*(($C2191^(W$2+1)-$H2191^(W$2+1))/(ε_c1cd^(W$2+1)))</f>
        <v/>
      </c>
      <c r="X2191">
        <f>(INDIRECT("a_"&amp;X$2)/(X$2+1))*(($C2191^(X$2+1)-$H2191^(X$2+1))/(ε_c1cd^(X$2+1)))</f>
        <v/>
      </c>
      <c r="Y2191">
        <f>(INDIRECT("a_"&amp;Y$2)/(Y$2+1))*(($C2191^(Y$2+1)-$H2191^(Y$2+1))/(ε_c1cd^(Y$2+1)))</f>
        <v/>
      </c>
      <c r="Z2191">
        <f>(INDIRECT("a_"&amp;Z$2)/(Z$2+2))*(($C2191^(Z$2+2)-$H2191^(Z$2+2))/(ε_c1cd^(Z$2+2)))</f>
        <v/>
      </c>
      <c r="AA2191">
        <f>(INDIRECT("a_"&amp;AA$2)/(AA$2+2))*(($C2191^(AA$2+2)-$H2191^(AA$2+2))/(ε_c1cd^(AA$2+2)))</f>
        <v/>
      </c>
      <c r="AB2191">
        <f>(INDIRECT("a_"&amp;AB$2)/(AB$2+2))*(($C2191^(AB$2+2)-$H2191^(AB$2+2))/(ε_c1cd^(AB$2+2)))</f>
        <v/>
      </c>
      <c r="AC2191">
        <f>(INDIRECT("a_"&amp;AC$2)/(AC$2+2))*(($C2191^(AC$2+2)-$H2191^(AC$2+2))/(ε_c1cd^(AC$2+2)))</f>
        <v/>
      </c>
      <c r="AD2191">
        <f>(INDIRECT("a_"&amp;AD$2)/(AD$2+2))*(($C2191^(AD$2+2)-$H2191^(AD$2+2))/(ε_c1cd^(AD$2+2)))</f>
        <v/>
      </c>
      <c r="AE2191" s="111">
        <f>(b*f_cd/L2191)*SUM(U2191:Y2191)+SUM(Q2191:R2191)</f>
        <v/>
      </c>
      <c r="AF2191" s="112">
        <f>AE2191*(K2191-y+e)</f>
        <v/>
      </c>
      <c r="AG2191" s="113">
        <f>(b*f_cd/(L2191^2))*SUM(Z2191:AD2191)+SUM(S2191:T2191)-AF2191</f>
        <v/>
      </c>
      <c r="AH2191" s="114">
        <f>AG2191&lt;0</f>
        <v/>
      </c>
      <c r="AI2191" s="115">
        <f>IF(A2191=1,FALSE,(AND(AQ2191,AH2191,NOT(AI2190))))</f>
        <v/>
      </c>
      <c r="AJ2191" s="116">
        <f>(b*f_cd/L2191)*(a_1/2*J2191^2+a_2/3*J2191^3+a_3/4*J2191^4+a_4/5*J2191^5+a_5/6*J2191^6)+SUM(Q2191:R2191)</f>
        <v/>
      </c>
      <c r="AK2191">
        <f>AJ2191*(K2191-y+e)</f>
        <v/>
      </c>
      <c r="AL2191" s="118">
        <f>(b*f_cd/(L2191^2))*(a_1/3*J2191^3+a_2/4*J2191^4+a_3/5*J2191^5+a_4/6*J2191^6+a_5/7*J2191^7)+SUM(S2191:T2191)-AK2191</f>
        <v/>
      </c>
      <c r="AM2191" s="114">
        <f>AL2191&gt;0</f>
        <v/>
      </c>
      <c r="AN2191" s="115">
        <f>IF(A2191=1,FALSE,(AND(AQ2191,AM2191,NOT(AN2190))))</f>
        <v/>
      </c>
      <c r="AO2191">
        <f>IF(D2191=1,AND(AH2191,NOT(AI2191)),AND(AM2191,NOT(AN2191)))</f>
        <v/>
      </c>
      <c r="AP2191" s="119">
        <f>IF(D2191=1,AI2191,AN2191)</f>
        <v/>
      </c>
      <c r="AQ2191" s="125">
        <f>ABS(E2191)&lt;$AQ$2</f>
        <v/>
      </c>
      <c r="AS2191">
        <f>IF(AP2191,MAX(AS$3:AS2189)+1,"")</f>
        <v/>
      </c>
    </row>
    <row r="2192">
      <c r="A2192" t="n">
        <v>2102</v>
      </c>
      <c r="B2192" s="131">
        <f>IF(A2192=1,0,IF(AP2192,0.1*ε_cu1cd,0))</f>
        <v/>
      </c>
      <c r="C2192" s="131">
        <f>IF(A2192=1,0.1*ε_cu1cd,C2191+B2191)</f>
        <v/>
      </c>
      <c r="D2192" s="113">
        <f>IF('Нормальний переріз'!$D$68&gt;0,1,2)</f>
        <v/>
      </c>
      <c r="E2192" s="144">
        <f>IF(D2192=1,F2192,G2192)</f>
        <v/>
      </c>
      <c r="F2192" s="124">
        <f>IF(AI2191,0.11*ε_cu1cd,IF(AH2191,F2191*0.01,F2191))</f>
        <v/>
      </c>
      <c r="G2192" s="124">
        <f>IF(AP2191,-0.1*ε_cu1cd,IF(AM2191,G2191*0.01,G2191))</f>
        <v/>
      </c>
      <c r="H2192" s="113">
        <f>IF(A2192=1,E2192,IF(AO2191,H2191-E2191+E2192,IF(AP2191,0.8*H2191,H2191+E2192)))</f>
        <v/>
      </c>
      <c r="I2192" s="169">
        <f>(C2192-H2192)/h</f>
        <v/>
      </c>
      <c r="J2192">
        <f>C2192/(ε_c1cd)</f>
        <v/>
      </c>
      <c r="K2192">
        <f>C2192/I2192</f>
        <v/>
      </c>
      <c r="L2192" s="131">
        <f>I2192/(ε_c1cd)</f>
        <v/>
      </c>
      <c r="M2192">
        <f>I2192*(K2192-Z_s1)</f>
        <v/>
      </c>
      <c r="N2192">
        <f>I2192*(K2192-Z_s2)</f>
        <v/>
      </c>
      <c r="O2192">
        <f>E_s*M2192</f>
        <v/>
      </c>
      <c r="P2192">
        <f>E_s*N2192</f>
        <v/>
      </c>
      <c r="Q2192">
        <f>O2192*A_s1</f>
        <v/>
      </c>
      <c r="R2192">
        <f>P2192*A_s2</f>
        <v/>
      </c>
      <c r="S2192">
        <f>Q2192*($K2192-Z_s1)</f>
        <v/>
      </c>
      <c r="T2192">
        <f>R2192*($K2192-Z_s2)</f>
        <v/>
      </c>
      <c r="U2192">
        <f>(INDIRECT("a_"&amp;U$2)/(U$2+1))*(($C2192^(U$2+1)-$H2192^(U$2+1))/(ε_c1cd^(U$2+1)))</f>
        <v/>
      </c>
      <c r="V2192">
        <f>(INDIRECT("a_"&amp;V$2)/(V$2+1))*(($C2192^(V$2+1)-$H2192^(V$2+1))/(ε_c1cd^(V$2+1)))</f>
        <v/>
      </c>
      <c r="W2192">
        <f>(INDIRECT("a_"&amp;W$2)/(W$2+1))*(($C2192^(W$2+1)-$H2192^(W$2+1))/(ε_c1cd^(W$2+1)))</f>
        <v/>
      </c>
      <c r="X2192">
        <f>(INDIRECT("a_"&amp;X$2)/(X$2+1))*(($C2192^(X$2+1)-$H2192^(X$2+1))/(ε_c1cd^(X$2+1)))</f>
        <v/>
      </c>
      <c r="Y2192">
        <f>(INDIRECT("a_"&amp;Y$2)/(Y$2+1))*(($C2192^(Y$2+1)-$H2192^(Y$2+1))/(ε_c1cd^(Y$2+1)))</f>
        <v/>
      </c>
      <c r="Z2192">
        <f>(INDIRECT("a_"&amp;Z$2)/(Z$2+2))*(($C2192^(Z$2+2)-$H2192^(Z$2+2))/(ε_c1cd^(Z$2+2)))</f>
        <v/>
      </c>
      <c r="AA2192">
        <f>(INDIRECT("a_"&amp;AA$2)/(AA$2+2))*(($C2192^(AA$2+2)-$H2192^(AA$2+2))/(ε_c1cd^(AA$2+2)))</f>
        <v/>
      </c>
      <c r="AB2192">
        <f>(INDIRECT("a_"&amp;AB$2)/(AB$2+2))*(($C2192^(AB$2+2)-$H2192^(AB$2+2))/(ε_c1cd^(AB$2+2)))</f>
        <v/>
      </c>
      <c r="AC2192">
        <f>(INDIRECT("a_"&amp;AC$2)/(AC$2+2))*(($C2192^(AC$2+2)-$H2192^(AC$2+2))/(ε_c1cd^(AC$2+2)))</f>
        <v/>
      </c>
      <c r="AD2192">
        <f>(INDIRECT("a_"&amp;AD$2)/(AD$2+2))*(($C2192^(AD$2+2)-$H2192^(AD$2+2))/(ε_c1cd^(AD$2+2)))</f>
        <v/>
      </c>
      <c r="AE2192" s="111">
        <f>(b*f_cd/L2192)*SUM(U2192:Y2192)+SUM(Q2192:R2192)</f>
        <v/>
      </c>
      <c r="AF2192" s="112">
        <f>AE2192*(K2192-y+e)</f>
        <v/>
      </c>
      <c r="AG2192" s="113">
        <f>(b*f_cd/(L2192^2))*SUM(Z2192:AD2192)+SUM(S2192:T2192)-AF2192</f>
        <v/>
      </c>
      <c r="AH2192" s="114">
        <f>AG2192&lt;0</f>
        <v/>
      </c>
      <c r="AI2192" s="115">
        <f>IF(A2192=1,FALSE,(AND(AQ2192,AH2192,NOT(AI2191))))</f>
        <v/>
      </c>
      <c r="AJ2192" s="116">
        <f>(b*f_cd/L2192)*(a_1/2*J2192^2+a_2/3*J2192^3+a_3/4*J2192^4+a_4/5*J2192^5+a_5/6*J2192^6)+SUM(Q2192:R2192)</f>
        <v/>
      </c>
      <c r="AK2192">
        <f>AJ2192*(K2192-y+e)</f>
        <v/>
      </c>
      <c r="AL2192" s="118">
        <f>(b*f_cd/(L2192^2))*(a_1/3*J2192^3+a_2/4*J2192^4+a_3/5*J2192^5+a_4/6*J2192^6+a_5/7*J2192^7)+SUM(S2192:T2192)-AK2192</f>
        <v/>
      </c>
      <c r="AM2192" s="114">
        <f>AL2192&gt;0</f>
        <v/>
      </c>
      <c r="AN2192" s="115">
        <f>IF(A2192=1,FALSE,(AND(AQ2192,AM2192,NOT(AN2191))))</f>
        <v/>
      </c>
      <c r="AO2192">
        <f>IF(D2192=1,AND(AH2192,NOT(AI2192)),AND(AM2192,NOT(AN2192)))</f>
        <v/>
      </c>
      <c r="AP2192" s="119">
        <f>IF(D2192=1,AI2192,AN2192)</f>
        <v/>
      </c>
      <c r="AQ2192" s="125">
        <f>ABS(E2192)&lt;$AQ$2</f>
        <v/>
      </c>
      <c r="AS2192">
        <f>IF(AP2192,MAX(AS$3:AS2190)+1,"")</f>
        <v/>
      </c>
    </row>
    <row r="2193">
      <c r="A2193" t="n">
        <v>2103</v>
      </c>
      <c r="B2193" s="131">
        <f>IF(A2193=1,0,IF(AP2193,0.1*ε_cu1cd,0))</f>
        <v/>
      </c>
      <c r="C2193" s="131">
        <f>IF(A2193=1,0.1*ε_cu1cd,C2192+B2192)</f>
        <v/>
      </c>
      <c r="D2193" s="113">
        <f>IF('Нормальний переріз'!$D$68&gt;0,1,2)</f>
        <v/>
      </c>
      <c r="E2193" s="144">
        <f>IF(D2193=1,F2193,G2193)</f>
        <v/>
      </c>
      <c r="F2193" s="124">
        <f>IF(AI2192,0.11*ε_cu1cd,IF(AH2192,F2192*0.01,F2192))</f>
        <v/>
      </c>
      <c r="G2193" s="124">
        <f>IF(AP2192,-0.1*ε_cu1cd,IF(AM2192,G2192*0.01,G2192))</f>
        <v/>
      </c>
      <c r="H2193" s="113">
        <f>IF(A2193=1,E2193,IF(AO2192,H2192-E2192+E2193,IF(AP2192,0.8*H2192,H2192+E2193)))</f>
        <v/>
      </c>
      <c r="I2193" s="169">
        <f>(C2193-H2193)/h</f>
        <v/>
      </c>
      <c r="J2193">
        <f>C2193/(ε_c1cd)</f>
        <v/>
      </c>
      <c r="K2193">
        <f>C2193/I2193</f>
        <v/>
      </c>
      <c r="L2193" s="131">
        <f>I2193/(ε_c1cd)</f>
        <v/>
      </c>
      <c r="M2193">
        <f>I2193*(K2193-Z_s1)</f>
        <v/>
      </c>
      <c r="N2193">
        <f>I2193*(K2193-Z_s2)</f>
        <v/>
      </c>
      <c r="O2193">
        <f>E_s*M2193</f>
        <v/>
      </c>
      <c r="P2193">
        <f>E_s*N2193</f>
        <v/>
      </c>
      <c r="Q2193">
        <f>O2193*A_s1</f>
        <v/>
      </c>
      <c r="R2193">
        <f>P2193*A_s2</f>
        <v/>
      </c>
      <c r="S2193">
        <f>Q2193*($K2193-Z_s1)</f>
        <v/>
      </c>
      <c r="T2193">
        <f>R2193*($K2193-Z_s2)</f>
        <v/>
      </c>
      <c r="U2193">
        <f>(INDIRECT("a_"&amp;U$2)/(U$2+1))*(($C2193^(U$2+1)-$H2193^(U$2+1))/(ε_c1cd^(U$2+1)))</f>
        <v/>
      </c>
      <c r="V2193">
        <f>(INDIRECT("a_"&amp;V$2)/(V$2+1))*(($C2193^(V$2+1)-$H2193^(V$2+1))/(ε_c1cd^(V$2+1)))</f>
        <v/>
      </c>
      <c r="W2193">
        <f>(INDIRECT("a_"&amp;W$2)/(W$2+1))*(($C2193^(W$2+1)-$H2193^(W$2+1))/(ε_c1cd^(W$2+1)))</f>
        <v/>
      </c>
      <c r="X2193">
        <f>(INDIRECT("a_"&amp;X$2)/(X$2+1))*(($C2193^(X$2+1)-$H2193^(X$2+1))/(ε_c1cd^(X$2+1)))</f>
        <v/>
      </c>
      <c r="Y2193">
        <f>(INDIRECT("a_"&amp;Y$2)/(Y$2+1))*(($C2193^(Y$2+1)-$H2193^(Y$2+1))/(ε_c1cd^(Y$2+1)))</f>
        <v/>
      </c>
      <c r="Z2193">
        <f>(INDIRECT("a_"&amp;Z$2)/(Z$2+2))*(($C2193^(Z$2+2)-$H2193^(Z$2+2))/(ε_c1cd^(Z$2+2)))</f>
        <v/>
      </c>
      <c r="AA2193">
        <f>(INDIRECT("a_"&amp;AA$2)/(AA$2+2))*(($C2193^(AA$2+2)-$H2193^(AA$2+2))/(ε_c1cd^(AA$2+2)))</f>
        <v/>
      </c>
      <c r="AB2193">
        <f>(INDIRECT("a_"&amp;AB$2)/(AB$2+2))*(($C2193^(AB$2+2)-$H2193^(AB$2+2))/(ε_c1cd^(AB$2+2)))</f>
        <v/>
      </c>
      <c r="AC2193">
        <f>(INDIRECT("a_"&amp;AC$2)/(AC$2+2))*(($C2193^(AC$2+2)-$H2193^(AC$2+2))/(ε_c1cd^(AC$2+2)))</f>
        <v/>
      </c>
      <c r="AD2193">
        <f>(INDIRECT("a_"&amp;AD$2)/(AD$2+2))*(($C2193^(AD$2+2)-$H2193^(AD$2+2))/(ε_c1cd^(AD$2+2)))</f>
        <v/>
      </c>
      <c r="AE2193" s="111">
        <f>(b*f_cd/L2193)*SUM(U2193:Y2193)+SUM(Q2193:R2193)</f>
        <v/>
      </c>
      <c r="AF2193" s="112">
        <f>AE2193*(K2193-y+e)</f>
        <v/>
      </c>
      <c r="AG2193" s="113">
        <f>(b*f_cd/(L2193^2))*SUM(Z2193:AD2193)+SUM(S2193:T2193)-AF2193</f>
        <v/>
      </c>
      <c r="AH2193" s="114">
        <f>AG2193&lt;0</f>
        <v/>
      </c>
      <c r="AI2193" s="115">
        <f>IF(A2193=1,FALSE,(AND(AQ2193,AH2193,NOT(AI2192))))</f>
        <v/>
      </c>
      <c r="AJ2193" s="116">
        <f>(b*f_cd/L2193)*(a_1/2*J2193^2+a_2/3*J2193^3+a_3/4*J2193^4+a_4/5*J2193^5+a_5/6*J2193^6)+SUM(Q2193:R2193)</f>
        <v/>
      </c>
      <c r="AK2193">
        <f>AJ2193*(K2193-y+e)</f>
        <v/>
      </c>
      <c r="AL2193" s="118">
        <f>(b*f_cd/(L2193^2))*(a_1/3*J2193^3+a_2/4*J2193^4+a_3/5*J2193^5+a_4/6*J2193^6+a_5/7*J2193^7)+SUM(S2193:T2193)-AK2193</f>
        <v/>
      </c>
      <c r="AM2193" s="114">
        <f>AL2193&gt;0</f>
        <v/>
      </c>
      <c r="AN2193" s="115">
        <f>IF(A2193=1,FALSE,(AND(AQ2193,AM2193,NOT(AN2192))))</f>
        <v/>
      </c>
      <c r="AO2193">
        <f>IF(D2193=1,AND(AH2193,NOT(AI2193)),AND(AM2193,NOT(AN2193)))</f>
        <v/>
      </c>
      <c r="AP2193" s="119">
        <f>IF(D2193=1,AI2193,AN2193)</f>
        <v/>
      </c>
      <c r="AQ2193" s="125">
        <f>ABS(E2193)&lt;$AQ$2</f>
        <v/>
      </c>
      <c r="AS2193">
        <f>IF(AP2193,MAX(AS$3:AS2191)+1,"")</f>
        <v/>
      </c>
    </row>
    <row r="2194">
      <c r="A2194" t="n">
        <v>2104</v>
      </c>
      <c r="B2194" s="131">
        <f>IF(A2194=1,0,IF(AP2194,0.1*ε_cu1cd,0))</f>
        <v/>
      </c>
      <c r="C2194" s="131">
        <f>IF(A2194=1,0.1*ε_cu1cd,C2193+B2193)</f>
        <v/>
      </c>
      <c r="D2194" s="113">
        <f>IF('Нормальний переріз'!$D$68&gt;0,1,2)</f>
        <v/>
      </c>
      <c r="E2194" s="144">
        <f>IF(D2194=1,F2194,G2194)</f>
        <v/>
      </c>
      <c r="F2194" s="124">
        <f>IF(AI2193,0.11*ε_cu1cd,IF(AH2193,F2193*0.01,F2193))</f>
        <v/>
      </c>
      <c r="G2194" s="124">
        <f>IF(AP2193,-0.1*ε_cu1cd,IF(AM2193,G2193*0.01,G2193))</f>
        <v/>
      </c>
      <c r="H2194" s="113">
        <f>IF(A2194=1,E2194,IF(AO2193,H2193-E2193+E2194,IF(AP2193,0.8*H2193,H2193+E2194)))</f>
        <v/>
      </c>
      <c r="I2194" s="169">
        <f>(C2194-H2194)/h</f>
        <v/>
      </c>
      <c r="J2194">
        <f>C2194/(ε_c1cd)</f>
        <v/>
      </c>
      <c r="K2194">
        <f>C2194/I2194</f>
        <v/>
      </c>
      <c r="L2194" s="131">
        <f>I2194/(ε_c1cd)</f>
        <v/>
      </c>
      <c r="M2194">
        <f>I2194*(K2194-Z_s1)</f>
        <v/>
      </c>
      <c r="N2194">
        <f>I2194*(K2194-Z_s2)</f>
        <v/>
      </c>
      <c r="O2194">
        <f>E_s*M2194</f>
        <v/>
      </c>
      <c r="P2194">
        <f>E_s*N2194</f>
        <v/>
      </c>
      <c r="Q2194">
        <f>O2194*A_s1</f>
        <v/>
      </c>
      <c r="R2194">
        <f>P2194*A_s2</f>
        <v/>
      </c>
      <c r="S2194">
        <f>Q2194*($K2194-Z_s1)</f>
        <v/>
      </c>
      <c r="T2194">
        <f>R2194*($K2194-Z_s2)</f>
        <v/>
      </c>
      <c r="U2194">
        <f>(INDIRECT("a_"&amp;U$2)/(U$2+1))*(($C2194^(U$2+1)-$H2194^(U$2+1))/(ε_c1cd^(U$2+1)))</f>
        <v/>
      </c>
      <c r="V2194">
        <f>(INDIRECT("a_"&amp;V$2)/(V$2+1))*(($C2194^(V$2+1)-$H2194^(V$2+1))/(ε_c1cd^(V$2+1)))</f>
        <v/>
      </c>
      <c r="W2194">
        <f>(INDIRECT("a_"&amp;W$2)/(W$2+1))*(($C2194^(W$2+1)-$H2194^(W$2+1))/(ε_c1cd^(W$2+1)))</f>
        <v/>
      </c>
      <c r="X2194">
        <f>(INDIRECT("a_"&amp;X$2)/(X$2+1))*(($C2194^(X$2+1)-$H2194^(X$2+1))/(ε_c1cd^(X$2+1)))</f>
        <v/>
      </c>
      <c r="Y2194">
        <f>(INDIRECT("a_"&amp;Y$2)/(Y$2+1))*(($C2194^(Y$2+1)-$H2194^(Y$2+1))/(ε_c1cd^(Y$2+1)))</f>
        <v/>
      </c>
      <c r="Z2194">
        <f>(INDIRECT("a_"&amp;Z$2)/(Z$2+2))*(($C2194^(Z$2+2)-$H2194^(Z$2+2))/(ε_c1cd^(Z$2+2)))</f>
        <v/>
      </c>
      <c r="AA2194">
        <f>(INDIRECT("a_"&amp;AA$2)/(AA$2+2))*(($C2194^(AA$2+2)-$H2194^(AA$2+2))/(ε_c1cd^(AA$2+2)))</f>
        <v/>
      </c>
      <c r="AB2194">
        <f>(INDIRECT("a_"&amp;AB$2)/(AB$2+2))*(($C2194^(AB$2+2)-$H2194^(AB$2+2))/(ε_c1cd^(AB$2+2)))</f>
        <v/>
      </c>
      <c r="AC2194">
        <f>(INDIRECT("a_"&amp;AC$2)/(AC$2+2))*(($C2194^(AC$2+2)-$H2194^(AC$2+2))/(ε_c1cd^(AC$2+2)))</f>
        <v/>
      </c>
      <c r="AD2194">
        <f>(INDIRECT("a_"&amp;AD$2)/(AD$2+2))*(($C2194^(AD$2+2)-$H2194^(AD$2+2))/(ε_c1cd^(AD$2+2)))</f>
        <v/>
      </c>
      <c r="AE2194" s="111">
        <f>(b*f_cd/L2194)*SUM(U2194:Y2194)+SUM(Q2194:R2194)</f>
        <v/>
      </c>
      <c r="AF2194" s="112">
        <f>AE2194*(K2194-y+e)</f>
        <v/>
      </c>
      <c r="AG2194" s="113">
        <f>(b*f_cd/(L2194^2))*SUM(Z2194:AD2194)+SUM(S2194:T2194)-AF2194</f>
        <v/>
      </c>
      <c r="AH2194" s="114">
        <f>AG2194&lt;0</f>
        <v/>
      </c>
      <c r="AI2194" s="115">
        <f>IF(A2194=1,FALSE,(AND(AQ2194,AH2194,NOT(AI2193))))</f>
        <v/>
      </c>
      <c r="AJ2194" s="116">
        <f>(b*f_cd/L2194)*(a_1/2*J2194^2+a_2/3*J2194^3+a_3/4*J2194^4+a_4/5*J2194^5+a_5/6*J2194^6)+SUM(Q2194:R2194)</f>
        <v/>
      </c>
      <c r="AK2194">
        <f>AJ2194*(K2194-y+e)</f>
        <v/>
      </c>
      <c r="AL2194" s="118">
        <f>(b*f_cd/(L2194^2))*(a_1/3*J2194^3+a_2/4*J2194^4+a_3/5*J2194^5+a_4/6*J2194^6+a_5/7*J2194^7)+SUM(S2194:T2194)-AK2194</f>
        <v/>
      </c>
      <c r="AM2194" s="114">
        <f>AL2194&gt;0</f>
        <v/>
      </c>
      <c r="AN2194" s="115">
        <f>IF(A2194=1,FALSE,(AND(AQ2194,AM2194,NOT(AN2193))))</f>
        <v/>
      </c>
      <c r="AO2194">
        <f>IF(D2194=1,AND(AH2194,NOT(AI2194)),AND(AM2194,NOT(AN2194)))</f>
        <v/>
      </c>
      <c r="AP2194" s="119">
        <f>IF(D2194=1,AI2194,AN2194)</f>
        <v/>
      </c>
      <c r="AQ2194" s="125">
        <f>ABS(E2194)&lt;$AQ$2</f>
        <v/>
      </c>
      <c r="AS2194">
        <f>IF(AP2194,MAX(AS$3:AS2192)+1,"")</f>
        <v/>
      </c>
    </row>
    <row r="2195">
      <c r="A2195" t="n">
        <v>2105</v>
      </c>
      <c r="B2195" s="131">
        <f>IF(A2195=1,0,IF(AP2195,0.1*ε_cu1cd,0))</f>
        <v/>
      </c>
      <c r="C2195" s="131">
        <f>IF(A2195=1,0.1*ε_cu1cd,C2194+B2194)</f>
        <v/>
      </c>
      <c r="D2195" s="113">
        <f>IF('Нормальний переріз'!$D$68&gt;0,1,2)</f>
        <v/>
      </c>
      <c r="E2195" s="144">
        <f>IF(D2195=1,F2195,G2195)</f>
        <v/>
      </c>
      <c r="F2195" s="124">
        <f>IF(AI2194,0.11*ε_cu1cd,IF(AH2194,F2194*0.01,F2194))</f>
        <v/>
      </c>
      <c r="G2195" s="124">
        <f>IF(AP2194,-0.1*ε_cu1cd,IF(AM2194,G2194*0.01,G2194))</f>
        <v/>
      </c>
      <c r="H2195" s="113">
        <f>IF(A2195=1,E2195,IF(AO2194,H2194-E2194+E2195,IF(AP2194,0.8*H2194,H2194+E2195)))</f>
        <v/>
      </c>
      <c r="I2195" s="169">
        <f>(C2195-H2195)/h</f>
        <v/>
      </c>
      <c r="J2195">
        <f>C2195/(ε_c1cd)</f>
        <v/>
      </c>
      <c r="K2195">
        <f>C2195/I2195</f>
        <v/>
      </c>
      <c r="L2195" s="131">
        <f>I2195/(ε_c1cd)</f>
        <v/>
      </c>
      <c r="M2195">
        <f>I2195*(K2195-Z_s1)</f>
        <v/>
      </c>
      <c r="N2195">
        <f>I2195*(K2195-Z_s2)</f>
        <v/>
      </c>
      <c r="O2195">
        <f>E_s*M2195</f>
        <v/>
      </c>
      <c r="P2195">
        <f>E_s*N2195</f>
        <v/>
      </c>
      <c r="Q2195">
        <f>O2195*A_s1</f>
        <v/>
      </c>
      <c r="R2195">
        <f>P2195*A_s2</f>
        <v/>
      </c>
      <c r="S2195">
        <f>Q2195*($K2195-Z_s1)</f>
        <v/>
      </c>
      <c r="T2195">
        <f>R2195*($K2195-Z_s2)</f>
        <v/>
      </c>
      <c r="U2195">
        <f>(INDIRECT("a_"&amp;U$2)/(U$2+1))*(($C2195^(U$2+1)-$H2195^(U$2+1))/(ε_c1cd^(U$2+1)))</f>
        <v/>
      </c>
      <c r="V2195">
        <f>(INDIRECT("a_"&amp;V$2)/(V$2+1))*(($C2195^(V$2+1)-$H2195^(V$2+1))/(ε_c1cd^(V$2+1)))</f>
        <v/>
      </c>
      <c r="W2195">
        <f>(INDIRECT("a_"&amp;W$2)/(W$2+1))*(($C2195^(W$2+1)-$H2195^(W$2+1))/(ε_c1cd^(W$2+1)))</f>
        <v/>
      </c>
      <c r="X2195">
        <f>(INDIRECT("a_"&amp;X$2)/(X$2+1))*(($C2195^(X$2+1)-$H2195^(X$2+1))/(ε_c1cd^(X$2+1)))</f>
        <v/>
      </c>
      <c r="Y2195">
        <f>(INDIRECT("a_"&amp;Y$2)/(Y$2+1))*(($C2195^(Y$2+1)-$H2195^(Y$2+1))/(ε_c1cd^(Y$2+1)))</f>
        <v/>
      </c>
      <c r="Z2195">
        <f>(INDIRECT("a_"&amp;Z$2)/(Z$2+2))*(($C2195^(Z$2+2)-$H2195^(Z$2+2))/(ε_c1cd^(Z$2+2)))</f>
        <v/>
      </c>
      <c r="AA2195">
        <f>(INDIRECT("a_"&amp;AA$2)/(AA$2+2))*(($C2195^(AA$2+2)-$H2195^(AA$2+2))/(ε_c1cd^(AA$2+2)))</f>
        <v/>
      </c>
      <c r="AB2195">
        <f>(INDIRECT("a_"&amp;AB$2)/(AB$2+2))*(($C2195^(AB$2+2)-$H2195^(AB$2+2))/(ε_c1cd^(AB$2+2)))</f>
        <v/>
      </c>
      <c r="AC2195">
        <f>(INDIRECT("a_"&amp;AC$2)/(AC$2+2))*(($C2195^(AC$2+2)-$H2195^(AC$2+2))/(ε_c1cd^(AC$2+2)))</f>
        <v/>
      </c>
      <c r="AD2195">
        <f>(INDIRECT("a_"&amp;AD$2)/(AD$2+2))*(($C2195^(AD$2+2)-$H2195^(AD$2+2))/(ε_c1cd^(AD$2+2)))</f>
        <v/>
      </c>
      <c r="AE2195" s="111">
        <f>(b*f_cd/L2195)*SUM(U2195:Y2195)+SUM(Q2195:R2195)</f>
        <v/>
      </c>
      <c r="AF2195" s="112">
        <f>AE2195*(K2195-y+e)</f>
        <v/>
      </c>
      <c r="AG2195" s="113">
        <f>(b*f_cd/(L2195^2))*SUM(Z2195:AD2195)+SUM(S2195:T2195)-AF2195</f>
        <v/>
      </c>
      <c r="AH2195" s="114">
        <f>AG2195&lt;0</f>
        <v/>
      </c>
      <c r="AI2195" s="115">
        <f>IF(A2195=1,FALSE,(AND(AQ2195,AH2195,NOT(AI2194))))</f>
        <v/>
      </c>
      <c r="AJ2195" s="116">
        <f>(b*f_cd/L2195)*(a_1/2*J2195^2+a_2/3*J2195^3+a_3/4*J2195^4+a_4/5*J2195^5+a_5/6*J2195^6)+SUM(Q2195:R2195)</f>
        <v/>
      </c>
      <c r="AK2195">
        <f>AJ2195*(K2195-y+e)</f>
        <v/>
      </c>
      <c r="AL2195" s="118">
        <f>(b*f_cd/(L2195^2))*(a_1/3*J2195^3+a_2/4*J2195^4+a_3/5*J2195^5+a_4/6*J2195^6+a_5/7*J2195^7)+SUM(S2195:T2195)-AK2195</f>
        <v/>
      </c>
      <c r="AM2195" s="114">
        <f>AL2195&gt;0</f>
        <v/>
      </c>
      <c r="AN2195" s="115">
        <f>IF(A2195=1,FALSE,(AND(AQ2195,AM2195,NOT(AN2194))))</f>
        <v/>
      </c>
      <c r="AO2195">
        <f>IF(D2195=1,AND(AH2195,NOT(AI2195)),AND(AM2195,NOT(AN2195)))</f>
        <v/>
      </c>
      <c r="AP2195" s="119">
        <f>IF(D2195=1,AI2195,AN2195)</f>
        <v/>
      </c>
      <c r="AQ2195" s="125">
        <f>ABS(E2195)&lt;$AQ$2</f>
        <v/>
      </c>
      <c r="AS2195">
        <f>IF(AP2195,MAX(AS$3:AS2193)+1,"")</f>
        <v/>
      </c>
    </row>
    <row r="2196">
      <c r="A2196" t="n">
        <v>2106</v>
      </c>
      <c r="B2196" s="131">
        <f>IF(A2196=1,0,IF(AP2196,0.1*ε_cu1cd,0))</f>
        <v/>
      </c>
      <c r="C2196" s="131">
        <f>IF(A2196=1,0.1*ε_cu1cd,C2195+B2195)</f>
        <v/>
      </c>
      <c r="D2196" s="113">
        <f>IF('Нормальний переріз'!$D$68&gt;0,1,2)</f>
        <v/>
      </c>
      <c r="E2196" s="144">
        <f>IF(D2196=1,F2196,G2196)</f>
        <v/>
      </c>
      <c r="F2196" s="124">
        <f>IF(AI2195,0.11*ε_cu1cd,IF(AH2195,F2195*0.01,F2195))</f>
        <v/>
      </c>
      <c r="G2196" s="124">
        <f>IF(AP2195,-0.1*ε_cu1cd,IF(AM2195,G2195*0.01,G2195))</f>
        <v/>
      </c>
      <c r="H2196" s="113">
        <f>IF(A2196=1,E2196,IF(AO2195,H2195-E2195+E2196,IF(AP2195,0.8*H2195,H2195+E2196)))</f>
        <v/>
      </c>
      <c r="I2196" s="169">
        <f>(C2196-H2196)/h</f>
        <v/>
      </c>
      <c r="J2196">
        <f>C2196/(ε_c1cd)</f>
        <v/>
      </c>
      <c r="K2196">
        <f>C2196/I2196</f>
        <v/>
      </c>
      <c r="L2196" s="131">
        <f>I2196/(ε_c1cd)</f>
        <v/>
      </c>
      <c r="M2196">
        <f>I2196*(K2196-Z_s1)</f>
        <v/>
      </c>
      <c r="N2196">
        <f>I2196*(K2196-Z_s2)</f>
        <v/>
      </c>
      <c r="O2196">
        <f>E_s*M2196</f>
        <v/>
      </c>
      <c r="P2196">
        <f>E_s*N2196</f>
        <v/>
      </c>
      <c r="Q2196">
        <f>O2196*A_s1</f>
        <v/>
      </c>
      <c r="R2196">
        <f>P2196*A_s2</f>
        <v/>
      </c>
      <c r="S2196">
        <f>Q2196*($K2196-Z_s1)</f>
        <v/>
      </c>
      <c r="T2196">
        <f>R2196*($K2196-Z_s2)</f>
        <v/>
      </c>
      <c r="U2196">
        <f>(INDIRECT("a_"&amp;U$2)/(U$2+1))*(($C2196^(U$2+1)-$H2196^(U$2+1))/(ε_c1cd^(U$2+1)))</f>
        <v/>
      </c>
      <c r="V2196">
        <f>(INDIRECT("a_"&amp;V$2)/(V$2+1))*(($C2196^(V$2+1)-$H2196^(V$2+1))/(ε_c1cd^(V$2+1)))</f>
        <v/>
      </c>
      <c r="W2196">
        <f>(INDIRECT("a_"&amp;W$2)/(W$2+1))*(($C2196^(W$2+1)-$H2196^(W$2+1))/(ε_c1cd^(W$2+1)))</f>
        <v/>
      </c>
      <c r="X2196">
        <f>(INDIRECT("a_"&amp;X$2)/(X$2+1))*(($C2196^(X$2+1)-$H2196^(X$2+1))/(ε_c1cd^(X$2+1)))</f>
        <v/>
      </c>
      <c r="Y2196">
        <f>(INDIRECT("a_"&amp;Y$2)/(Y$2+1))*(($C2196^(Y$2+1)-$H2196^(Y$2+1))/(ε_c1cd^(Y$2+1)))</f>
        <v/>
      </c>
      <c r="Z2196">
        <f>(INDIRECT("a_"&amp;Z$2)/(Z$2+2))*(($C2196^(Z$2+2)-$H2196^(Z$2+2))/(ε_c1cd^(Z$2+2)))</f>
        <v/>
      </c>
      <c r="AA2196">
        <f>(INDIRECT("a_"&amp;AA$2)/(AA$2+2))*(($C2196^(AA$2+2)-$H2196^(AA$2+2))/(ε_c1cd^(AA$2+2)))</f>
        <v/>
      </c>
      <c r="AB2196">
        <f>(INDIRECT("a_"&amp;AB$2)/(AB$2+2))*(($C2196^(AB$2+2)-$H2196^(AB$2+2))/(ε_c1cd^(AB$2+2)))</f>
        <v/>
      </c>
      <c r="AC2196">
        <f>(INDIRECT("a_"&amp;AC$2)/(AC$2+2))*(($C2196^(AC$2+2)-$H2196^(AC$2+2))/(ε_c1cd^(AC$2+2)))</f>
        <v/>
      </c>
      <c r="AD2196">
        <f>(INDIRECT("a_"&amp;AD$2)/(AD$2+2))*(($C2196^(AD$2+2)-$H2196^(AD$2+2))/(ε_c1cd^(AD$2+2)))</f>
        <v/>
      </c>
      <c r="AE2196" s="111">
        <f>(b*f_cd/L2196)*SUM(U2196:Y2196)+SUM(Q2196:R2196)</f>
        <v/>
      </c>
      <c r="AF2196" s="112">
        <f>AE2196*(K2196-y+e)</f>
        <v/>
      </c>
      <c r="AG2196" s="113">
        <f>(b*f_cd/(L2196^2))*SUM(Z2196:AD2196)+SUM(S2196:T2196)-AF2196</f>
        <v/>
      </c>
      <c r="AH2196" s="114">
        <f>AG2196&lt;0</f>
        <v/>
      </c>
      <c r="AI2196" s="115">
        <f>IF(A2196=1,FALSE,(AND(AQ2196,AH2196,NOT(AI2195))))</f>
        <v/>
      </c>
      <c r="AJ2196" s="116">
        <f>(b*f_cd/L2196)*(a_1/2*J2196^2+a_2/3*J2196^3+a_3/4*J2196^4+a_4/5*J2196^5+a_5/6*J2196^6)+SUM(Q2196:R2196)</f>
        <v/>
      </c>
      <c r="AK2196">
        <f>AJ2196*(K2196-y+e)</f>
        <v/>
      </c>
      <c r="AL2196" s="118">
        <f>(b*f_cd/(L2196^2))*(a_1/3*J2196^3+a_2/4*J2196^4+a_3/5*J2196^5+a_4/6*J2196^6+a_5/7*J2196^7)+SUM(S2196:T2196)-AK2196</f>
        <v/>
      </c>
      <c r="AM2196" s="114">
        <f>AL2196&gt;0</f>
        <v/>
      </c>
      <c r="AN2196" s="115">
        <f>IF(A2196=1,FALSE,(AND(AQ2196,AM2196,NOT(AN2195))))</f>
        <v/>
      </c>
      <c r="AO2196">
        <f>IF(D2196=1,AND(AH2196,NOT(AI2196)),AND(AM2196,NOT(AN2196)))</f>
        <v/>
      </c>
      <c r="AP2196" s="119">
        <f>IF(D2196=1,AI2196,AN2196)</f>
        <v/>
      </c>
      <c r="AQ2196" s="125">
        <f>ABS(E2196)&lt;$AQ$2</f>
        <v/>
      </c>
      <c r="AS2196">
        <f>IF(AP2196,MAX(AS$3:AS2194)+1,"")</f>
        <v/>
      </c>
    </row>
    <row r="2197">
      <c r="A2197" t="n">
        <v>2107</v>
      </c>
      <c r="B2197" s="131">
        <f>IF(A2197=1,0,IF(AP2197,0.1*ε_cu1cd,0))</f>
        <v/>
      </c>
      <c r="C2197" s="131">
        <f>IF(A2197=1,0.1*ε_cu1cd,C2196+B2196)</f>
        <v/>
      </c>
      <c r="D2197" s="113">
        <f>IF('Нормальний переріз'!$D$68&gt;0,1,2)</f>
        <v/>
      </c>
      <c r="E2197" s="144">
        <f>IF(D2197=1,F2197,G2197)</f>
        <v/>
      </c>
      <c r="F2197" s="124">
        <f>IF(AI2196,0.11*ε_cu1cd,IF(AH2196,F2196*0.01,F2196))</f>
        <v/>
      </c>
      <c r="G2197" s="124">
        <f>IF(AP2196,-0.1*ε_cu1cd,IF(AM2196,G2196*0.01,G2196))</f>
        <v/>
      </c>
      <c r="H2197" s="113">
        <f>IF(A2197=1,E2197,IF(AO2196,H2196-E2196+E2197,IF(AP2196,0.8*H2196,H2196+E2197)))</f>
        <v/>
      </c>
      <c r="I2197" s="169">
        <f>(C2197-H2197)/h</f>
        <v/>
      </c>
      <c r="J2197">
        <f>C2197/(ε_c1cd)</f>
        <v/>
      </c>
      <c r="K2197">
        <f>C2197/I2197</f>
        <v/>
      </c>
      <c r="L2197" s="131">
        <f>I2197/(ε_c1cd)</f>
        <v/>
      </c>
      <c r="M2197">
        <f>I2197*(K2197-Z_s1)</f>
        <v/>
      </c>
      <c r="N2197">
        <f>I2197*(K2197-Z_s2)</f>
        <v/>
      </c>
      <c r="O2197">
        <f>E_s*M2197</f>
        <v/>
      </c>
      <c r="P2197">
        <f>E_s*N2197</f>
        <v/>
      </c>
      <c r="Q2197">
        <f>O2197*A_s1</f>
        <v/>
      </c>
      <c r="R2197">
        <f>P2197*A_s2</f>
        <v/>
      </c>
      <c r="S2197">
        <f>Q2197*($K2197-Z_s1)</f>
        <v/>
      </c>
      <c r="T2197">
        <f>R2197*($K2197-Z_s2)</f>
        <v/>
      </c>
      <c r="U2197">
        <f>(INDIRECT("a_"&amp;U$2)/(U$2+1))*(($C2197^(U$2+1)-$H2197^(U$2+1))/(ε_c1cd^(U$2+1)))</f>
        <v/>
      </c>
      <c r="V2197">
        <f>(INDIRECT("a_"&amp;V$2)/(V$2+1))*(($C2197^(V$2+1)-$H2197^(V$2+1))/(ε_c1cd^(V$2+1)))</f>
        <v/>
      </c>
      <c r="W2197">
        <f>(INDIRECT("a_"&amp;W$2)/(W$2+1))*(($C2197^(W$2+1)-$H2197^(W$2+1))/(ε_c1cd^(W$2+1)))</f>
        <v/>
      </c>
      <c r="X2197">
        <f>(INDIRECT("a_"&amp;X$2)/(X$2+1))*(($C2197^(X$2+1)-$H2197^(X$2+1))/(ε_c1cd^(X$2+1)))</f>
        <v/>
      </c>
      <c r="Y2197">
        <f>(INDIRECT("a_"&amp;Y$2)/(Y$2+1))*(($C2197^(Y$2+1)-$H2197^(Y$2+1))/(ε_c1cd^(Y$2+1)))</f>
        <v/>
      </c>
      <c r="Z2197">
        <f>(INDIRECT("a_"&amp;Z$2)/(Z$2+2))*(($C2197^(Z$2+2)-$H2197^(Z$2+2))/(ε_c1cd^(Z$2+2)))</f>
        <v/>
      </c>
      <c r="AA2197">
        <f>(INDIRECT("a_"&amp;AA$2)/(AA$2+2))*(($C2197^(AA$2+2)-$H2197^(AA$2+2))/(ε_c1cd^(AA$2+2)))</f>
        <v/>
      </c>
      <c r="AB2197">
        <f>(INDIRECT("a_"&amp;AB$2)/(AB$2+2))*(($C2197^(AB$2+2)-$H2197^(AB$2+2))/(ε_c1cd^(AB$2+2)))</f>
        <v/>
      </c>
      <c r="AC2197">
        <f>(INDIRECT("a_"&amp;AC$2)/(AC$2+2))*(($C2197^(AC$2+2)-$H2197^(AC$2+2))/(ε_c1cd^(AC$2+2)))</f>
        <v/>
      </c>
      <c r="AD2197">
        <f>(INDIRECT("a_"&amp;AD$2)/(AD$2+2))*(($C2197^(AD$2+2)-$H2197^(AD$2+2))/(ε_c1cd^(AD$2+2)))</f>
        <v/>
      </c>
      <c r="AE2197" s="111">
        <f>(b*f_cd/L2197)*SUM(U2197:Y2197)+SUM(Q2197:R2197)</f>
        <v/>
      </c>
      <c r="AF2197" s="112">
        <f>AE2197*(K2197-y+e)</f>
        <v/>
      </c>
      <c r="AG2197" s="113">
        <f>(b*f_cd/(L2197^2))*SUM(Z2197:AD2197)+SUM(S2197:T2197)-AF2197</f>
        <v/>
      </c>
      <c r="AH2197" s="114">
        <f>AG2197&lt;0</f>
        <v/>
      </c>
      <c r="AI2197" s="115">
        <f>IF(A2197=1,FALSE,(AND(AQ2197,AH2197,NOT(AI2196))))</f>
        <v/>
      </c>
      <c r="AJ2197" s="116">
        <f>(b*f_cd/L2197)*(a_1/2*J2197^2+a_2/3*J2197^3+a_3/4*J2197^4+a_4/5*J2197^5+a_5/6*J2197^6)+SUM(Q2197:R2197)</f>
        <v/>
      </c>
      <c r="AK2197">
        <f>AJ2197*(K2197-y+e)</f>
        <v/>
      </c>
      <c r="AL2197" s="118">
        <f>(b*f_cd/(L2197^2))*(a_1/3*J2197^3+a_2/4*J2197^4+a_3/5*J2197^5+a_4/6*J2197^6+a_5/7*J2197^7)+SUM(S2197:T2197)-AK2197</f>
        <v/>
      </c>
      <c r="AM2197" s="114">
        <f>AL2197&gt;0</f>
        <v/>
      </c>
      <c r="AN2197" s="115">
        <f>IF(A2197=1,FALSE,(AND(AQ2197,AM2197,NOT(AN2196))))</f>
        <v/>
      </c>
      <c r="AO2197">
        <f>IF(D2197=1,AND(AH2197,NOT(AI2197)),AND(AM2197,NOT(AN2197)))</f>
        <v/>
      </c>
      <c r="AP2197" s="119">
        <f>IF(D2197=1,AI2197,AN2197)</f>
        <v/>
      </c>
      <c r="AQ2197" s="125">
        <f>ABS(E2197)&lt;$AQ$2</f>
        <v/>
      </c>
      <c r="AS2197">
        <f>IF(AP2197,MAX(AS$3:AS2195)+1,"")</f>
        <v/>
      </c>
    </row>
    <row r="2198">
      <c r="A2198" t="n">
        <v>2108</v>
      </c>
      <c r="B2198" s="131">
        <f>IF(A2198=1,0,IF(AP2198,0.1*ε_cu1cd,0))</f>
        <v/>
      </c>
      <c r="C2198" s="131">
        <f>IF(A2198=1,0.1*ε_cu1cd,C2197+B2197)</f>
        <v/>
      </c>
      <c r="D2198" s="113">
        <f>IF('Нормальний переріз'!$D$68&gt;0,1,2)</f>
        <v/>
      </c>
      <c r="E2198" s="144">
        <f>IF(D2198=1,F2198,G2198)</f>
        <v/>
      </c>
      <c r="F2198" s="124">
        <f>IF(AI2197,0.11*ε_cu1cd,IF(AH2197,F2197*0.01,F2197))</f>
        <v/>
      </c>
      <c r="G2198" s="124">
        <f>IF(AP2197,-0.1*ε_cu1cd,IF(AM2197,G2197*0.01,G2197))</f>
        <v/>
      </c>
      <c r="H2198" s="113">
        <f>IF(A2198=1,E2198,IF(AO2197,H2197-E2197+E2198,IF(AP2197,0.8*H2197,H2197+E2198)))</f>
        <v/>
      </c>
      <c r="I2198" s="169">
        <f>(C2198-H2198)/h</f>
        <v/>
      </c>
      <c r="J2198">
        <f>C2198/(ε_c1cd)</f>
        <v/>
      </c>
      <c r="K2198">
        <f>C2198/I2198</f>
        <v/>
      </c>
      <c r="L2198" s="131">
        <f>I2198/(ε_c1cd)</f>
        <v/>
      </c>
      <c r="M2198">
        <f>I2198*(K2198-Z_s1)</f>
        <v/>
      </c>
      <c r="N2198">
        <f>I2198*(K2198-Z_s2)</f>
        <v/>
      </c>
      <c r="O2198">
        <f>E_s*M2198</f>
        <v/>
      </c>
      <c r="P2198">
        <f>E_s*N2198</f>
        <v/>
      </c>
      <c r="Q2198">
        <f>O2198*A_s1</f>
        <v/>
      </c>
      <c r="R2198">
        <f>P2198*A_s2</f>
        <v/>
      </c>
      <c r="S2198">
        <f>Q2198*($K2198-Z_s1)</f>
        <v/>
      </c>
      <c r="T2198">
        <f>R2198*($K2198-Z_s2)</f>
        <v/>
      </c>
      <c r="U2198">
        <f>(INDIRECT("a_"&amp;U$2)/(U$2+1))*(($C2198^(U$2+1)-$H2198^(U$2+1))/(ε_c1cd^(U$2+1)))</f>
        <v/>
      </c>
      <c r="V2198">
        <f>(INDIRECT("a_"&amp;V$2)/(V$2+1))*(($C2198^(V$2+1)-$H2198^(V$2+1))/(ε_c1cd^(V$2+1)))</f>
        <v/>
      </c>
      <c r="W2198">
        <f>(INDIRECT("a_"&amp;W$2)/(W$2+1))*(($C2198^(W$2+1)-$H2198^(W$2+1))/(ε_c1cd^(W$2+1)))</f>
        <v/>
      </c>
      <c r="X2198">
        <f>(INDIRECT("a_"&amp;X$2)/(X$2+1))*(($C2198^(X$2+1)-$H2198^(X$2+1))/(ε_c1cd^(X$2+1)))</f>
        <v/>
      </c>
      <c r="Y2198">
        <f>(INDIRECT("a_"&amp;Y$2)/(Y$2+1))*(($C2198^(Y$2+1)-$H2198^(Y$2+1))/(ε_c1cd^(Y$2+1)))</f>
        <v/>
      </c>
      <c r="Z2198">
        <f>(INDIRECT("a_"&amp;Z$2)/(Z$2+2))*(($C2198^(Z$2+2)-$H2198^(Z$2+2))/(ε_c1cd^(Z$2+2)))</f>
        <v/>
      </c>
      <c r="AA2198">
        <f>(INDIRECT("a_"&amp;AA$2)/(AA$2+2))*(($C2198^(AA$2+2)-$H2198^(AA$2+2))/(ε_c1cd^(AA$2+2)))</f>
        <v/>
      </c>
      <c r="AB2198">
        <f>(INDIRECT("a_"&amp;AB$2)/(AB$2+2))*(($C2198^(AB$2+2)-$H2198^(AB$2+2))/(ε_c1cd^(AB$2+2)))</f>
        <v/>
      </c>
      <c r="AC2198">
        <f>(INDIRECT("a_"&amp;AC$2)/(AC$2+2))*(($C2198^(AC$2+2)-$H2198^(AC$2+2))/(ε_c1cd^(AC$2+2)))</f>
        <v/>
      </c>
      <c r="AD2198">
        <f>(INDIRECT("a_"&amp;AD$2)/(AD$2+2))*(($C2198^(AD$2+2)-$H2198^(AD$2+2))/(ε_c1cd^(AD$2+2)))</f>
        <v/>
      </c>
      <c r="AE2198" s="111">
        <f>(b*f_cd/L2198)*SUM(U2198:Y2198)+SUM(Q2198:R2198)</f>
        <v/>
      </c>
      <c r="AF2198" s="112">
        <f>AE2198*(K2198-y+e)</f>
        <v/>
      </c>
      <c r="AG2198" s="113">
        <f>(b*f_cd/(L2198^2))*SUM(Z2198:AD2198)+SUM(S2198:T2198)-AF2198</f>
        <v/>
      </c>
      <c r="AH2198" s="114">
        <f>AG2198&lt;0</f>
        <v/>
      </c>
      <c r="AI2198" s="115">
        <f>IF(A2198=1,FALSE,(AND(AQ2198,AH2198,NOT(AI2197))))</f>
        <v/>
      </c>
      <c r="AJ2198" s="116">
        <f>(b*f_cd/L2198)*(a_1/2*J2198^2+a_2/3*J2198^3+a_3/4*J2198^4+a_4/5*J2198^5+a_5/6*J2198^6)+SUM(Q2198:R2198)</f>
        <v/>
      </c>
      <c r="AK2198">
        <f>AJ2198*(K2198-y+e)</f>
        <v/>
      </c>
      <c r="AL2198" s="118">
        <f>(b*f_cd/(L2198^2))*(a_1/3*J2198^3+a_2/4*J2198^4+a_3/5*J2198^5+a_4/6*J2198^6+a_5/7*J2198^7)+SUM(S2198:T2198)-AK2198</f>
        <v/>
      </c>
      <c r="AM2198" s="114">
        <f>AL2198&gt;0</f>
        <v/>
      </c>
      <c r="AN2198" s="115">
        <f>IF(A2198=1,FALSE,(AND(AQ2198,AM2198,NOT(AN2197))))</f>
        <v/>
      </c>
      <c r="AO2198">
        <f>IF(D2198=1,AND(AH2198,NOT(AI2198)),AND(AM2198,NOT(AN2198)))</f>
        <v/>
      </c>
      <c r="AP2198" s="119">
        <f>IF(D2198=1,AI2198,AN2198)</f>
        <v/>
      </c>
      <c r="AQ2198" s="125">
        <f>ABS(E2198)&lt;$AQ$2</f>
        <v/>
      </c>
      <c r="AS2198">
        <f>IF(AP2198,MAX(AS$3:AS2196)+1,"")</f>
        <v/>
      </c>
    </row>
    <row r="2199">
      <c r="A2199" t="n">
        <v>2109</v>
      </c>
      <c r="B2199" s="131">
        <f>IF(A2199=1,0,IF(AP2199,0.1*ε_cu1cd,0))</f>
        <v/>
      </c>
      <c r="C2199" s="131">
        <f>IF(A2199=1,0.1*ε_cu1cd,C2198+B2198)</f>
        <v/>
      </c>
      <c r="D2199" s="113">
        <f>IF('Нормальний переріз'!$D$68&gt;0,1,2)</f>
        <v/>
      </c>
      <c r="E2199" s="144">
        <f>IF(D2199=1,F2199,G2199)</f>
        <v/>
      </c>
      <c r="F2199" s="124">
        <f>IF(AI2198,0.11*ε_cu1cd,IF(AH2198,F2198*0.01,F2198))</f>
        <v/>
      </c>
      <c r="G2199" s="124">
        <f>IF(AP2198,-0.1*ε_cu1cd,IF(AM2198,G2198*0.01,G2198))</f>
        <v/>
      </c>
      <c r="H2199" s="113">
        <f>IF(A2199=1,E2199,IF(AO2198,H2198-E2198+E2199,IF(AP2198,0.8*H2198,H2198+E2199)))</f>
        <v/>
      </c>
      <c r="I2199" s="169">
        <f>(C2199-H2199)/h</f>
        <v/>
      </c>
      <c r="J2199">
        <f>C2199/(ε_c1cd)</f>
        <v/>
      </c>
      <c r="K2199">
        <f>C2199/I2199</f>
        <v/>
      </c>
      <c r="L2199" s="131">
        <f>I2199/(ε_c1cd)</f>
        <v/>
      </c>
      <c r="M2199">
        <f>I2199*(K2199-Z_s1)</f>
        <v/>
      </c>
      <c r="N2199">
        <f>I2199*(K2199-Z_s2)</f>
        <v/>
      </c>
      <c r="O2199">
        <f>E_s*M2199</f>
        <v/>
      </c>
      <c r="P2199">
        <f>E_s*N2199</f>
        <v/>
      </c>
      <c r="Q2199">
        <f>O2199*A_s1</f>
        <v/>
      </c>
      <c r="R2199">
        <f>P2199*A_s2</f>
        <v/>
      </c>
      <c r="S2199">
        <f>Q2199*($K2199-Z_s1)</f>
        <v/>
      </c>
      <c r="T2199">
        <f>R2199*($K2199-Z_s2)</f>
        <v/>
      </c>
      <c r="U2199">
        <f>(INDIRECT("a_"&amp;U$2)/(U$2+1))*(($C2199^(U$2+1)-$H2199^(U$2+1))/(ε_c1cd^(U$2+1)))</f>
        <v/>
      </c>
      <c r="V2199">
        <f>(INDIRECT("a_"&amp;V$2)/(V$2+1))*(($C2199^(V$2+1)-$H2199^(V$2+1))/(ε_c1cd^(V$2+1)))</f>
        <v/>
      </c>
      <c r="W2199">
        <f>(INDIRECT("a_"&amp;W$2)/(W$2+1))*(($C2199^(W$2+1)-$H2199^(W$2+1))/(ε_c1cd^(W$2+1)))</f>
        <v/>
      </c>
      <c r="X2199">
        <f>(INDIRECT("a_"&amp;X$2)/(X$2+1))*(($C2199^(X$2+1)-$H2199^(X$2+1))/(ε_c1cd^(X$2+1)))</f>
        <v/>
      </c>
      <c r="Y2199">
        <f>(INDIRECT("a_"&amp;Y$2)/(Y$2+1))*(($C2199^(Y$2+1)-$H2199^(Y$2+1))/(ε_c1cd^(Y$2+1)))</f>
        <v/>
      </c>
      <c r="Z2199">
        <f>(INDIRECT("a_"&amp;Z$2)/(Z$2+2))*(($C2199^(Z$2+2)-$H2199^(Z$2+2))/(ε_c1cd^(Z$2+2)))</f>
        <v/>
      </c>
      <c r="AA2199">
        <f>(INDIRECT("a_"&amp;AA$2)/(AA$2+2))*(($C2199^(AA$2+2)-$H2199^(AA$2+2))/(ε_c1cd^(AA$2+2)))</f>
        <v/>
      </c>
      <c r="AB2199">
        <f>(INDIRECT("a_"&amp;AB$2)/(AB$2+2))*(($C2199^(AB$2+2)-$H2199^(AB$2+2))/(ε_c1cd^(AB$2+2)))</f>
        <v/>
      </c>
      <c r="AC2199">
        <f>(INDIRECT("a_"&amp;AC$2)/(AC$2+2))*(($C2199^(AC$2+2)-$H2199^(AC$2+2))/(ε_c1cd^(AC$2+2)))</f>
        <v/>
      </c>
      <c r="AD2199">
        <f>(INDIRECT("a_"&amp;AD$2)/(AD$2+2))*(($C2199^(AD$2+2)-$H2199^(AD$2+2))/(ε_c1cd^(AD$2+2)))</f>
        <v/>
      </c>
      <c r="AE2199" s="111">
        <f>(b*f_cd/L2199)*SUM(U2199:Y2199)+SUM(Q2199:R2199)</f>
        <v/>
      </c>
      <c r="AF2199" s="112">
        <f>AE2199*(K2199-y+e)</f>
        <v/>
      </c>
      <c r="AG2199" s="113">
        <f>(b*f_cd/(L2199^2))*SUM(Z2199:AD2199)+SUM(S2199:T2199)-AF2199</f>
        <v/>
      </c>
      <c r="AH2199" s="114">
        <f>AG2199&lt;0</f>
        <v/>
      </c>
      <c r="AI2199" s="115">
        <f>IF(A2199=1,FALSE,(AND(AQ2199,AH2199,NOT(AI2198))))</f>
        <v/>
      </c>
      <c r="AJ2199" s="116">
        <f>(b*f_cd/L2199)*(a_1/2*J2199^2+a_2/3*J2199^3+a_3/4*J2199^4+a_4/5*J2199^5+a_5/6*J2199^6)+SUM(Q2199:R2199)</f>
        <v/>
      </c>
      <c r="AK2199">
        <f>AJ2199*(K2199-y+e)</f>
        <v/>
      </c>
      <c r="AL2199" s="118">
        <f>(b*f_cd/(L2199^2))*(a_1/3*J2199^3+a_2/4*J2199^4+a_3/5*J2199^5+a_4/6*J2199^6+a_5/7*J2199^7)+SUM(S2199:T2199)-AK2199</f>
        <v/>
      </c>
      <c r="AM2199" s="114">
        <f>AL2199&gt;0</f>
        <v/>
      </c>
      <c r="AN2199" s="115">
        <f>IF(A2199=1,FALSE,(AND(AQ2199,AM2199,NOT(AN2198))))</f>
        <v/>
      </c>
      <c r="AO2199">
        <f>IF(D2199=1,AND(AH2199,NOT(AI2199)),AND(AM2199,NOT(AN2199)))</f>
        <v/>
      </c>
      <c r="AP2199" s="119">
        <f>IF(D2199=1,AI2199,AN2199)</f>
        <v/>
      </c>
      <c r="AQ2199" s="125">
        <f>ABS(E2199)&lt;$AQ$2</f>
        <v/>
      </c>
      <c r="AS2199">
        <f>IF(AP2199,MAX(AS$3:AS2197)+1,"")</f>
        <v/>
      </c>
    </row>
    <row r="2200">
      <c r="A2200" t="n">
        <v>2110</v>
      </c>
      <c r="B2200" s="131">
        <f>IF(A2200=1,0,IF(AP2200,0.1*ε_cu1cd,0))</f>
        <v/>
      </c>
      <c r="C2200" s="131">
        <f>IF(A2200=1,0.1*ε_cu1cd,C2199+B2199)</f>
        <v/>
      </c>
      <c r="D2200" s="113">
        <f>IF('Нормальний переріз'!$D$68&gt;0,1,2)</f>
        <v/>
      </c>
      <c r="E2200" s="144">
        <f>IF(D2200=1,F2200,G2200)</f>
        <v/>
      </c>
      <c r="F2200" s="124">
        <f>IF(AI2199,0.11*ε_cu1cd,IF(AH2199,F2199*0.01,F2199))</f>
        <v/>
      </c>
      <c r="G2200" s="124">
        <f>IF(AP2199,-0.1*ε_cu1cd,IF(AM2199,G2199*0.01,G2199))</f>
        <v/>
      </c>
      <c r="H2200" s="113">
        <f>IF(A2200=1,E2200,IF(AO2199,H2199-E2199+E2200,IF(AP2199,0.8*H2199,H2199+E2200)))</f>
        <v/>
      </c>
      <c r="I2200" s="169">
        <f>(C2200-H2200)/h</f>
        <v/>
      </c>
      <c r="J2200">
        <f>C2200/(ε_c1cd)</f>
        <v/>
      </c>
      <c r="K2200">
        <f>C2200/I2200</f>
        <v/>
      </c>
      <c r="L2200" s="131">
        <f>I2200/(ε_c1cd)</f>
        <v/>
      </c>
      <c r="M2200">
        <f>I2200*(K2200-Z_s1)</f>
        <v/>
      </c>
      <c r="N2200">
        <f>I2200*(K2200-Z_s2)</f>
        <v/>
      </c>
      <c r="O2200">
        <f>E_s*M2200</f>
        <v/>
      </c>
      <c r="P2200">
        <f>E_s*N2200</f>
        <v/>
      </c>
      <c r="Q2200">
        <f>O2200*A_s1</f>
        <v/>
      </c>
      <c r="R2200">
        <f>P2200*A_s2</f>
        <v/>
      </c>
      <c r="S2200">
        <f>Q2200*($K2200-Z_s1)</f>
        <v/>
      </c>
      <c r="T2200">
        <f>R2200*($K2200-Z_s2)</f>
        <v/>
      </c>
      <c r="U2200">
        <f>(INDIRECT("a_"&amp;U$2)/(U$2+1))*(($C2200^(U$2+1)-$H2200^(U$2+1))/(ε_c1cd^(U$2+1)))</f>
        <v/>
      </c>
      <c r="V2200">
        <f>(INDIRECT("a_"&amp;V$2)/(V$2+1))*(($C2200^(V$2+1)-$H2200^(V$2+1))/(ε_c1cd^(V$2+1)))</f>
        <v/>
      </c>
      <c r="W2200">
        <f>(INDIRECT("a_"&amp;W$2)/(W$2+1))*(($C2200^(W$2+1)-$H2200^(W$2+1))/(ε_c1cd^(W$2+1)))</f>
        <v/>
      </c>
      <c r="X2200">
        <f>(INDIRECT("a_"&amp;X$2)/(X$2+1))*(($C2200^(X$2+1)-$H2200^(X$2+1))/(ε_c1cd^(X$2+1)))</f>
        <v/>
      </c>
      <c r="Y2200">
        <f>(INDIRECT("a_"&amp;Y$2)/(Y$2+1))*(($C2200^(Y$2+1)-$H2200^(Y$2+1))/(ε_c1cd^(Y$2+1)))</f>
        <v/>
      </c>
      <c r="Z2200">
        <f>(INDIRECT("a_"&amp;Z$2)/(Z$2+2))*(($C2200^(Z$2+2)-$H2200^(Z$2+2))/(ε_c1cd^(Z$2+2)))</f>
        <v/>
      </c>
      <c r="AA2200">
        <f>(INDIRECT("a_"&amp;AA$2)/(AA$2+2))*(($C2200^(AA$2+2)-$H2200^(AA$2+2))/(ε_c1cd^(AA$2+2)))</f>
        <v/>
      </c>
      <c r="AB2200">
        <f>(INDIRECT("a_"&amp;AB$2)/(AB$2+2))*(($C2200^(AB$2+2)-$H2200^(AB$2+2))/(ε_c1cd^(AB$2+2)))</f>
        <v/>
      </c>
      <c r="AC2200">
        <f>(INDIRECT("a_"&amp;AC$2)/(AC$2+2))*(($C2200^(AC$2+2)-$H2200^(AC$2+2))/(ε_c1cd^(AC$2+2)))</f>
        <v/>
      </c>
      <c r="AD2200">
        <f>(INDIRECT("a_"&amp;AD$2)/(AD$2+2))*(($C2200^(AD$2+2)-$H2200^(AD$2+2))/(ε_c1cd^(AD$2+2)))</f>
        <v/>
      </c>
      <c r="AE2200" s="111">
        <f>(b*f_cd/L2200)*SUM(U2200:Y2200)+SUM(Q2200:R2200)</f>
        <v/>
      </c>
      <c r="AF2200" s="112">
        <f>AE2200*(K2200-y+e)</f>
        <v/>
      </c>
      <c r="AG2200" s="113">
        <f>(b*f_cd/(L2200^2))*SUM(Z2200:AD2200)+SUM(S2200:T2200)-AF2200</f>
        <v/>
      </c>
      <c r="AH2200" s="114">
        <f>AG2200&lt;0</f>
        <v/>
      </c>
      <c r="AI2200" s="115">
        <f>IF(A2200=1,FALSE,(AND(AQ2200,AH2200,NOT(AI2199))))</f>
        <v/>
      </c>
      <c r="AJ2200" s="116">
        <f>(b*f_cd/L2200)*(a_1/2*J2200^2+a_2/3*J2200^3+a_3/4*J2200^4+a_4/5*J2200^5+a_5/6*J2200^6)+SUM(Q2200:R2200)</f>
        <v/>
      </c>
      <c r="AK2200">
        <f>AJ2200*(K2200-y+e)</f>
        <v/>
      </c>
      <c r="AL2200" s="118">
        <f>(b*f_cd/(L2200^2))*(a_1/3*J2200^3+a_2/4*J2200^4+a_3/5*J2200^5+a_4/6*J2200^6+a_5/7*J2200^7)+SUM(S2200:T2200)-AK2200</f>
        <v/>
      </c>
      <c r="AM2200" s="114">
        <f>AL2200&gt;0</f>
        <v/>
      </c>
      <c r="AN2200" s="115">
        <f>IF(A2200=1,FALSE,(AND(AQ2200,AM2200,NOT(AN2199))))</f>
        <v/>
      </c>
      <c r="AO2200">
        <f>IF(D2200=1,AND(AH2200,NOT(AI2200)),AND(AM2200,NOT(AN2200)))</f>
        <v/>
      </c>
      <c r="AP2200" s="119">
        <f>IF(D2200=1,AI2200,AN2200)</f>
        <v/>
      </c>
      <c r="AQ2200" s="125">
        <f>ABS(E2200)&lt;$AQ$2</f>
        <v/>
      </c>
      <c r="AS2200">
        <f>IF(AP2200,MAX(AS$3:AS2198)+1,"")</f>
        <v/>
      </c>
    </row>
    <row r="2201">
      <c r="A2201" t="n">
        <v>2111</v>
      </c>
      <c r="B2201" s="131">
        <f>IF(A2201=1,0,IF(AP2201,0.1*ε_cu1cd,0))</f>
        <v/>
      </c>
      <c r="C2201" s="131">
        <f>IF(A2201=1,0.1*ε_cu1cd,C2200+B2200)</f>
        <v/>
      </c>
      <c r="D2201" s="113">
        <f>IF('Нормальний переріз'!$D$68&gt;0,1,2)</f>
        <v/>
      </c>
      <c r="E2201" s="144">
        <f>IF(D2201=1,F2201,G2201)</f>
        <v/>
      </c>
      <c r="F2201" s="124">
        <f>IF(AI2200,0.11*ε_cu1cd,IF(AH2200,F2200*0.01,F2200))</f>
        <v/>
      </c>
      <c r="G2201" s="124">
        <f>IF(AP2200,-0.1*ε_cu1cd,IF(AM2200,G2200*0.01,G2200))</f>
        <v/>
      </c>
      <c r="H2201" s="113">
        <f>IF(A2201=1,E2201,IF(AO2200,H2200-E2200+E2201,IF(AP2200,0.8*H2200,H2200+E2201)))</f>
        <v/>
      </c>
      <c r="I2201" s="169">
        <f>(C2201-H2201)/h</f>
        <v/>
      </c>
      <c r="J2201">
        <f>C2201/(ε_c1cd)</f>
        <v/>
      </c>
      <c r="K2201">
        <f>C2201/I2201</f>
        <v/>
      </c>
      <c r="L2201" s="131">
        <f>I2201/(ε_c1cd)</f>
        <v/>
      </c>
      <c r="M2201">
        <f>I2201*(K2201-Z_s1)</f>
        <v/>
      </c>
      <c r="N2201">
        <f>I2201*(K2201-Z_s2)</f>
        <v/>
      </c>
      <c r="O2201">
        <f>E_s*M2201</f>
        <v/>
      </c>
      <c r="P2201">
        <f>E_s*N2201</f>
        <v/>
      </c>
      <c r="Q2201">
        <f>O2201*A_s1</f>
        <v/>
      </c>
      <c r="R2201">
        <f>P2201*A_s2</f>
        <v/>
      </c>
      <c r="S2201">
        <f>Q2201*($K2201-Z_s1)</f>
        <v/>
      </c>
      <c r="T2201">
        <f>R2201*($K2201-Z_s2)</f>
        <v/>
      </c>
      <c r="U2201">
        <f>(INDIRECT("a_"&amp;U$2)/(U$2+1))*(($C2201^(U$2+1)-$H2201^(U$2+1))/(ε_c1cd^(U$2+1)))</f>
        <v/>
      </c>
      <c r="V2201">
        <f>(INDIRECT("a_"&amp;V$2)/(V$2+1))*(($C2201^(V$2+1)-$H2201^(V$2+1))/(ε_c1cd^(V$2+1)))</f>
        <v/>
      </c>
      <c r="W2201">
        <f>(INDIRECT("a_"&amp;W$2)/(W$2+1))*(($C2201^(W$2+1)-$H2201^(W$2+1))/(ε_c1cd^(W$2+1)))</f>
        <v/>
      </c>
      <c r="X2201">
        <f>(INDIRECT("a_"&amp;X$2)/(X$2+1))*(($C2201^(X$2+1)-$H2201^(X$2+1))/(ε_c1cd^(X$2+1)))</f>
        <v/>
      </c>
      <c r="Y2201">
        <f>(INDIRECT("a_"&amp;Y$2)/(Y$2+1))*(($C2201^(Y$2+1)-$H2201^(Y$2+1))/(ε_c1cd^(Y$2+1)))</f>
        <v/>
      </c>
      <c r="Z2201">
        <f>(INDIRECT("a_"&amp;Z$2)/(Z$2+2))*(($C2201^(Z$2+2)-$H2201^(Z$2+2))/(ε_c1cd^(Z$2+2)))</f>
        <v/>
      </c>
      <c r="AA2201">
        <f>(INDIRECT("a_"&amp;AA$2)/(AA$2+2))*(($C2201^(AA$2+2)-$H2201^(AA$2+2))/(ε_c1cd^(AA$2+2)))</f>
        <v/>
      </c>
      <c r="AB2201">
        <f>(INDIRECT("a_"&amp;AB$2)/(AB$2+2))*(($C2201^(AB$2+2)-$H2201^(AB$2+2))/(ε_c1cd^(AB$2+2)))</f>
        <v/>
      </c>
      <c r="AC2201">
        <f>(INDIRECT("a_"&amp;AC$2)/(AC$2+2))*(($C2201^(AC$2+2)-$H2201^(AC$2+2))/(ε_c1cd^(AC$2+2)))</f>
        <v/>
      </c>
      <c r="AD2201">
        <f>(INDIRECT("a_"&amp;AD$2)/(AD$2+2))*(($C2201^(AD$2+2)-$H2201^(AD$2+2))/(ε_c1cd^(AD$2+2)))</f>
        <v/>
      </c>
      <c r="AE2201" s="111">
        <f>(b*f_cd/L2201)*SUM(U2201:Y2201)+SUM(Q2201:R2201)</f>
        <v/>
      </c>
      <c r="AF2201" s="112">
        <f>AE2201*(K2201-y+e)</f>
        <v/>
      </c>
      <c r="AG2201" s="113">
        <f>(b*f_cd/(L2201^2))*SUM(Z2201:AD2201)+SUM(S2201:T2201)-AF2201</f>
        <v/>
      </c>
      <c r="AH2201" s="114">
        <f>AG2201&lt;0</f>
        <v/>
      </c>
      <c r="AI2201" s="115">
        <f>IF(A2201=1,FALSE,(AND(AQ2201,AH2201,NOT(AI2200))))</f>
        <v/>
      </c>
      <c r="AJ2201" s="116">
        <f>(b*f_cd/L2201)*(a_1/2*J2201^2+a_2/3*J2201^3+a_3/4*J2201^4+a_4/5*J2201^5+a_5/6*J2201^6)+SUM(Q2201:R2201)</f>
        <v/>
      </c>
      <c r="AK2201">
        <f>AJ2201*(K2201-y+e)</f>
        <v/>
      </c>
      <c r="AL2201" s="118">
        <f>(b*f_cd/(L2201^2))*(a_1/3*J2201^3+a_2/4*J2201^4+a_3/5*J2201^5+a_4/6*J2201^6+a_5/7*J2201^7)+SUM(S2201:T2201)-AK2201</f>
        <v/>
      </c>
      <c r="AM2201" s="114">
        <f>AL2201&gt;0</f>
        <v/>
      </c>
      <c r="AN2201" s="115">
        <f>IF(A2201=1,FALSE,(AND(AQ2201,AM2201,NOT(AN2200))))</f>
        <v/>
      </c>
      <c r="AO2201">
        <f>IF(D2201=1,AND(AH2201,NOT(AI2201)),AND(AM2201,NOT(AN2201)))</f>
        <v/>
      </c>
      <c r="AP2201" s="119">
        <f>IF(D2201=1,AI2201,AN2201)</f>
        <v/>
      </c>
      <c r="AQ2201" s="125">
        <f>ABS(E2201)&lt;$AQ$2</f>
        <v/>
      </c>
      <c r="AS2201">
        <f>IF(AP2201,MAX(AS$3:AS2199)+1,"")</f>
        <v/>
      </c>
    </row>
    <row r="2202">
      <c r="A2202" t="n">
        <v>2112</v>
      </c>
      <c r="B2202" s="131">
        <f>IF(A2202=1,0,IF(AP2202,0.1*ε_cu1cd,0))</f>
        <v/>
      </c>
      <c r="C2202" s="131">
        <f>IF(A2202=1,0.1*ε_cu1cd,C2201+B2201)</f>
        <v/>
      </c>
      <c r="D2202" s="113">
        <f>IF('Нормальний переріз'!$D$68&gt;0,1,2)</f>
        <v/>
      </c>
      <c r="E2202" s="144">
        <f>IF(D2202=1,F2202,G2202)</f>
        <v/>
      </c>
      <c r="F2202" s="124">
        <f>IF(AI2201,0.11*ε_cu1cd,IF(AH2201,F2201*0.01,F2201))</f>
        <v/>
      </c>
      <c r="G2202" s="124">
        <f>IF(AP2201,-0.1*ε_cu1cd,IF(AM2201,G2201*0.01,G2201))</f>
        <v/>
      </c>
      <c r="H2202" s="113">
        <f>IF(A2202=1,E2202,IF(AO2201,H2201-E2201+E2202,IF(AP2201,0.8*H2201,H2201+E2202)))</f>
        <v/>
      </c>
      <c r="I2202" s="169">
        <f>(C2202-H2202)/h</f>
        <v/>
      </c>
      <c r="J2202">
        <f>C2202/(ε_c1cd)</f>
        <v/>
      </c>
      <c r="K2202">
        <f>C2202/I2202</f>
        <v/>
      </c>
      <c r="L2202" s="131">
        <f>I2202/(ε_c1cd)</f>
        <v/>
      </c>
      <c r="M2202">
        <f>I2202*(K2202-Z_s1)</f>
        <v/>
      </c>
      <c r="N2202">
        <f>I2202*(K2202-Z_s2)</f>
        <v/>
      </c>
      <c r="O2202">
        <f>E_s*M2202</f>
        <v/>
      </c>
      <c r="P2202">
        <f>E_s*N2202</f>
        <v/>
      </c>
      <c r="Q2202">
        <f>O2202*A_s1</f>
        <v/>
      </c>
      <c r="R2202">
        <f>P2202*A_s2</f>
        <v/>
      </c>
      <c r="S2202">
        <f>Q2202*($K2202-Z_s1)</f>
        <v/>
      </c>
      <c r="T2202">
        <f>R2202*($K2202-Z_s2)</f>
        <v/>
      </c>
      <c r="U2202">
        <f>(INDIRECT("a_"&amp;U$2)/(U$2+1))*(($C2202^(U$2+1)-$H2202^(U$2+1))/(ε_c1cd^(U$2+1)))</f>
        <v/>
      </c>
      <c r="V2202">
        <f>(INDIRECT("a_"&amp;V$2)/(V$2+1))*(($C2202^(V$2+1)-$H2202^(V$2+1))/(ε_c1cd^(V$2+1)))</f>
        <v/>
      </c>
      <c r="W2202">
        <f>(INDIRECT("a_"&amp;W$2)/(W$2+1))*(($C2202^(W$2+1)-$H2202^(W$2+1))/(ε_c1cd^(W$2+1)))</f>
        <v/>
      </c>
      <c r="X2202">
        <f>(INDIRECT("a_"&amp;X$2)/(X$2+1))*(($C2202^(X$2+1)-$H2202^(X$2+1))/(ε_c1cd^(X$2+1)))</f>
        <v/>
      </c>
      <c r="Y2202">
        <f>(INDIRECT("a_"&amp;Y$2)/(Y$2+1))*(($C2202^(Y$2+1)-$H2202^(Y$2+1))/(ε_c1cd^(Y$2+1)))</f>
        <v/>
      </c>
      <c r="Z2202">
        <f>(INDIRECT("a_"&amp;Z$2)/(Z$2+2))*(($C2202^(Z$2+2)-$H2202^(Z$2+2))/(ε_c1cd^(Z$2+2)))</f>
        <v/>
      </c>
      <c r="AA2202">
        <f>(INDIRECT("a_"&amp;AA$2)/(AA$2+2))*(($C2202^(AA$2+2)-$H2202^(AA$2+2))/(ε_c1cd^(AA$2+2)))</f>
        <v/>
      </c>
      <c r="AB2202">
        <f>(INDIRECT("a_"&amp;AB$2)/(AB$2+2))*(($C2202^(AB$2+2)-$H2202^(AB$2+2))/(ε_c1cd^(AB$2+2)))</f>
        <v/>
      </c>
      <c r="AC2202">
        <f>(INDIRECT("a_"&amp;AC$2)/(AC$2+2))*(($C2202^(AC$2+2)-$H2202^(AC$2+2))/(ε_c1cd^(AC$2+2)))</f>
        <v/>
      </c>
      <c r="AD2202">
        <f>(INDIRECT("a_"&amp;AD$2)/(AD$2+2))*(($C2202^(AD$2+2)-$H2202^(AD$2+2))/(ε_c1cd^(AD$2+2)))</f>
        <v/>
      </c>
      <c r="AE2202" s="111">
        <f>(b*f_cd/L2202)*SUM(U2202:Y2202)+SUM(Q2202:R2202)</f>
        <v/>
      </c>
      <c r="AF2202" s="112">
        <f>AE2202*(K2202-y+e)</f>
        <v/>
      </c>
      <c r="AG2202" s="113">
        <f>(b*f_cd/(L2202^2))*SUM(Z2202:AD2202)+SUM(S2202:T2202)-AF2202</f>
        <v/>
      </c>
      <c r="AH2202" s="114">
        <f>AG2202&lt;0</f>
        <v/>
      </c>
      <c r="AI2202" s="115">
        <f>IF(A2202=1,FALSE,(AND(AQ2202,AH2202,NOT(AI2201))))</f>
        <v/>
      </c>
      <c r="AJ2202" s="116">
        <f>(b*f_cd/L2202)*(a_1/2*J2202^2+a_2/3*J2202^3+a_3/4*J2202^4+a_4/5*J2202^5+a_5/6*J2202^6)+SUM(Q2202:R2202)</f>
        <v/>
      </c>
      <c r="AK2202">
        <f>AJ2202*(K2202-y+e)</f>
        <v/>
      </c>
      <c r="AL2202" s="118">
        <f>(b*f_cd/(L2202^2))*(a_1/3*J2202^3+a_2/4*J2202^4+a_3/5*J2202^5+a_4/6*J2202^6+a_5/7*J2202^7)+SUM(S2202:T2202)-AK2202</f>
        <v/>
      </c>
      <c r="AM2202" s="114">
        <f>AL2202&gt;0</f>
        <v/>
      </c>
      <c r="AN2202" s="115">
        <f>IF(A2202=1,FALSE,(AND(AQ2202,AM2202,NOT(AN2201))))</f>
        <v/>
      </c>
      <c r="AO2202">
        <f>IF(D2202=1,AND(AH2202,NOT(AI2202)),AND(AM2202,NOT(AN2202)))</f>
        <v/>
      </c>
      <c r="AP2202" s="119">
        <f>IF(D2202=1,AI2202,AN2202)</f>
        <v/>
      </c>
      <c r="AQ2202" s="125">
        <f>ABS(E2202)&lt;$AQ$2</f>
        <v/>
      </c>
      <c r="AS2202">
        <f>IF(AP2202,MAX(AS$3:AS2200)+1,"")</f>
        <v/>
      </c>
    </row>
    <row r="2203">
      <c r="A2203" t="n">
        <v>2113</v>
      </c>
      <c r="B2203" s="131">
        <f>IF(A2203=1,0,IF(AP2203,0.1*ε_cu1cd,0))</f>
        <v/>
      </c>
      <c r="C2203" s="131">
        <f>IF(A2203=1,0.1*ε_cu1cd,C2202+B2202)</f>
        <v/>
      </c>
      <c r="D2203" s="113">
        <f>IF('Нормальний переріз'!$D$68&gt;0,1,2)</f>
        <v/>
      </c>
      <c r="E2203" s="144">
        <f>IF(D2203=1,F2203,G2203)</f>
        <v/>
      </c>
      <c r="F2203" s="124">
        <f>IF(AI2202,0.11*ε_cu1cd,IF(AH2202,F2202*0.01,F2202))</f>
        <v/>
      </c>
      <c r="G2203" s="124">
        <f>IF(AP2202,-0.1*ε_cu1cd,IF(AM2202,G2202*0.01,G2202))</f>
        <v/>
      </c>
      <c r="H2203" s="113">
        <f>IF(A2203=1,E2203,IF(AO2202,H2202-E2202+E2203,IF(AP2202,0.8*H2202,H2202+E2203)))</f>
        <v/>
      </c>
      <c r="I2203" s="169">
        <f>(C2203-H2203)/h</f>
        <v/>
      </c>
      <c r="J2203">
        <f>C2203/(ε_c1cd)</f>
        <v/>
      </c>
      <c r="K2203">
        <f>C2203/I2203</f>
        <v/>
      </c>
      <c r="L2203" s="131">
        <f>I2203/(ε_c1cd)</f>
        <v/>
      </c>
      <c r="M2203">
        <f>I2203*(K2203-Z_s1)</f>
        <v/>
      </c>
      <c r="N2203">
        <f>I2203*(K2203-Z_s2)</f>
        <v/>
      </c>
      <c r="O2203">
        <f>E_s*M2203</f>
        <v/>
      </c>
      <c r="P2203">
        <f>E_s*N2203</f>
        <v/>
      </c>
      <c r="Q2203">
        <f>O2203*A_s1</f>
        <v/>
      </c>
      <c r="R2203">
        <f>P2203*A_s2</f>
        <v/>
      </c>
      <c r="S2203">
        <f>Q2203*($K2203-Z_s1)</f>
        <v/>
      </c>
      <c r="T2203">
        <f>R2203*($K2203-Z_s2)</f>
        <v/>
      </c>
      <c r="U2203">
        <f>(INDIRECT("a_"&amp;U$2)/(U$2+1))*(($C2203^(U$2+1)-$H2203^(U$2+1))/(ε_c1cd^(U$2+1)))</f>
        <v/>
      </c>
      <c r="V2203">
        <f>(INDIRECT("a_"&amp;V$2)/(V$2+1))*(($C2203^(V$2+1)-$H2203^(V$2+1))/(ε_c1cd^(V$2+1)))</f>
        <v/>
      </c>
      <c r="W2203">
        <f>(INDIRECT("a_"&amp;W$2)/(W$2+1))*(($C2203^(W$2+1)-$H2203^(W$2+1))/(ε_c1cd^(W$2+1)))</f>
        <v/>
      </c>
      <c r="X2203">
        <f>(INDIRECT("a_"&amp;X$2)/(X$2+1))*(($C2203^(X$2+1)-$H2203^(X$2+1))/(ε_c1cd^(X$2+1)))</f>
        <v/>
      </c>
      <c r="Y2203">
        <f>(INDIRECT("a_"&amp;Y$2)/(Y$2+1))*(($C2203^(Y$2+1)-$H2203^(Y$2+1))/(ε_c1cd^(Y$2+1)))</f>
        <v/>
      </c>
      <c r="Z2203">
        <f>(INDIRECT("a_"&amp;Z$2)/(Z$2+2))*(($C2203^(Z$2+2)-$H2203^(Z$2+2))/(ε_c1cd^(Z$2+2)))</f>
        <v/>
      </c>
      <c r="AA2203">
        <f>(INDIRECT("a_"&amp;AA$2)/(AA$2+2))*(($C2203^(AA$2+2)-$H2203^(AA$2+2))/(ε_c1cd^(AA$2+2)))</f>
        <v/>
      </c>
      <c r="AB2203">
        <f>(INDIRECT("a_"&amp;AB$2)/(AB$2+2))*(($C2203^(AB$2+2)-$H2203^(AB$2+2))/(ε_c1cd^(AB$2+2)))</f>
        <v/>
      </c>
      <c r="AC2203">
        <f>(INDIRECT("a_"&amp;AC$2)/(AC$2+2))*(($C2203^(AC$2+2)-$H2203^(AC$2+2))/(ε_c1cd^(AC$2+2)))</f>
        <v/>
      </c>
      <c r="AD2203">
        <f>(INDIRECT("a_"&amp;AD$2)/(AD$2+2))*(($C2203^(AD$2+2)-$H2203^(AD$2+2))/(ε_c1cd^(AD$2+2)))</f>
        <v/>
      </c>
      <c r="AE2203" s="111">
        <f>(b*f_cd/L2203)*SUM(U2203:Y2203)+SUM(Q2203:R2203)</f>
        <v/>
      </c>
      <c r="AF2203" s="112">
        <f>AE2203*(K2203-y+e)</f>
        <v/>
      </c>
      <c r="AG2203" s="113">
        <f>(b*f_cd/(L2203^2))*SUM(Z2203:AD2203)+SUM(S2203:T2203)-AF2203</f>
        <v/>
      </c>
      <c r="AH2203" s="114">
        <f>AG2203&lt;0</f>
        <v/>
      </c>
      <c r="AI2203" s="115">
        <f>IF(A2203=1,FALSE,(AND(AQ2203,AH2203,NOT(AI2202))))</f>
        <v/>
      </c>
      <c r="AJ2203" s="116">
        <f>(b*f_cd/L2203)*(a_1/2*J2203^2+a_2/3*J2203^3+a_3/4*J2203^4+a_4/5*J2203^5+a_5/6*J2203^6)+SUM(Q2203:R2203)</f>
        <v/>
      </c>
      <c r="AK2203">
        <f>AJ2203*(K2203-y+e)</f>
        <v/>
      </c>
      <c r="AL2203" s="118">
        <f>(b*f_cd/(L2203^2))*(a_1/3*J2203^3+a_2/4*J2203^4+a_3/5*J2203^5+a_4/6*J2203^6+a_5/7*J2203^7)+SUM(S2203:T2203)-AK2203</f>
        <v/>
      </c>
      <c r="AM2203" s="114">
        <f>AL2203&gt;0</f>
        <v/>
      </c>
      <c r="AN2203" s="115">
        <f>IF(A2203=1,FALSE,(AND(AQ2203,AM2203,NOT(AN2202))))</f>
        <v/>
      </c>
      <c r="AO2203">
        <f>IF(D2203=1,AND(AH2203,NOT(AI2203)),AND(AM2203,NOT(AN2203)))</f>
        <v/>
      </c>
      <c r="AP2203" s="119">
        <f>IF(D2203=1,AI2203,AN2203)</f>
        <v/>
      </c>
      <c r="AQ2203" s="125">
        <f>ABS(E2203)&lt;$AQ$2</f>
        <v/>
      </c>
      <c r="AS2203">
        <f>IF(AP2203,MAX(AS$3:AS2201)+1,"")</f>
        <v/>
      </c>
    </row>
    <row r="2204">
      <c r="A2204" t="n">
        <v>2114</v>
      </c>
      <c r="B2204" s="131">
        <f>IF(A2204=1,0,IF(AP2204,0.1*ε_cu1cd,0))</f>
        <v/>
      </c>
      <c r="C2204" s="131">
        <f>IF(A2204=1,0.1*ε_cu1cd,C2203+B2203)</f>
        <v/>
      </c>
      <c r="D2204" s="113">
        <f>IF('Нормальний переріз'!$D$68&gt;0,1,2)</f>
        <v/>
      </c>
      <c r="E2204" s="144">
        <f>IF(D2204=1,F2204,G2204)</f>
        <v/>
      </c>
      <c r="F2204" s="124">
        <f>IF(AI2203,0.11*ε_cu1cd,IF(AH2203,F2203*0.01,F2203))</f>
        <v/>
      </c>
      <c r="G2204" s="124">
        <f>IF(AP2203,-0.1*ε_cu1cd,IF(AM2203,G2203*0.01,G2203))</f>
        <v/>
      </c>
      <c r="H2204" s="113">
        <f>IF(A2204=1,E2204,IF(AO2203,H2203-E2203+E2204,IF(AP2203,0.8*H2203,H2203+E2204)))</f>
        <v/>
      </c>
      <c r="I2204" s="169">
        <f>(C2204-H2204)/h</f>
        <v/>
      </c>
      <c r="J2204">
        <f>C2204/(ε_c1cd)</f>
        <v/>
      </c>
      <c r="K2204">
        <f>C2204/I2204</f>
        <v/>
      </c>
      <c r="L2204" s="131">
        <f>I2204/(ε_c1cd)</f>
        <v/>
      </c>
      <c r="M2204">
        <f>I2204*(K2204-Z_s1)</f>
        <v/>
      </c>
      <c r="N2204">
        <f>I2204*(K2204-Z_s2)</f>
        <v/>
      </c>
      <c r="O2204">
        <f>E_s*M2204</f>
        <v/>
      </c>
      <c r="P2204">
        <f>E_s*N2204</f>
        <v/>
      </c>
      <c r="Q2204">
        <f>O2204*A_s1</f>
        <v/>
      </c>
      <c r="R2204">
        <f>P2204*A_s2</f>
        <v/>
      </c>
      <c r="S2204">
        <f>Q2204*($K2204-Z_s1)</f>
        <v/>
      </c>
      <c r="T2204">
        <f>R2204*($K2204-Z_s2)</f>
        <v/>
      </c>
      <c r="U2204">
        <f>(INDIRECT("a_"&amp;U$2)/(U$2+1))*(($C2204^(U$2+1)-$H2204^(U$2+1))/(ε_c1cd^(U$2+1)))</f>
        <v/>
      </c>
      <c r="V2204">
        <f>(INDIRECT("a_"&amp;V$2)/(V$2+1))*(($C2204^(V$2+1)-$H2204^(V$2+1))/(ε_c1cd^(V$2+1)))</f>
        <v/>
      </c>
      <c r="W2204">
        <f>(INDIRECT("a_"&amp;W$2)/(W$2+1))*(($C2204^(W$2+1)-$H2204^(W$2+1))/(ε_c1cd^(W$2+1)))</f>
        <v/>
      </c>
      <c r="X2204">
        <f>(INDIRECT("a_"&amp;X$2)/(X$2+1))*(($C2204^(X$2+1)-$H2204^(X$2+1))/(ε_c1cd^(X$2+1)))</f>
        <v/>
      </c>
      <c r="Y2204">
        <f>(INDIRECT("a_"&amp;Y$2)/(Y$2+1))*(($C2204^(Y$2+1)-$H2204^(Y$2+1))/(ε_c1cd^(Y$2+1)))</f>
        <v/>
      </c>
      <c r="Z2204">
        <f>(INDIRECT("a_"&amp;Z$2)/(Z$2+2))*(($C2204^(Z$2+2)-$H2204^(Z$2+2))/(ε_c1cd^(Z$2+2)))</f>
        <v/>
      </c>
      <c r="AA2204">
        <f>(INDIRECT("a_"&amp;AA$2)/(AA$2+2))*(($C2204^(AA$2+2)-$H2204^(AA$2+2))/(ε_c1cd^(AA$2+2)))</f>
        <v/>
      </c>
      <c r="AB2204">
        <f>(INDIRECT("a_"&amp;AB$2)/(AB$2+2))*(($C2204^(AB$2+2)-$H2204^(AB$2+2))/(ε_c1cd^(AB$2+2)))</f>
        <v/>
      </c>
      <c r="AC2204">
        <f>(INDIRECT("a_"&amp;AC$2)/(AC$2+2))*(($C2204^(AC$2+2)-$H2204^(AC$2+2))/(ε_c1cd^(AC$2+2)))</f>
        <v/>
      </c>
      <c r="AD2204">
        <f>(INDIRECT("a_"&amp;AD$2)/(AD$2+2))*(($C2204^(AD$2+2)-$H2204^(AD$2+2))/(ε_c1cd^(AD$2+2)))</f>
        <v/>
      </c>
      <c r="AE2204" s="111">
        <f>(b*f_cd/L2204)*SUM(U2204:Y2204)+SUM(Q2204:R2204)</f>
        <v/>
      </c>
      <c r="AF2204" s="112">
        <f>AE2204*(K2204-y+e)</f>
        <v/>
      </c>
      <c r="AG2204" s="113">
        <f>(b*f_cd/(L2204^2))*SUM(Z2204:AD2204)+SUM(S2204:T2204)-AF2204</f>
        <v/>
      </c>
      <c r="AH2204" s="114">
        <f>AG2204&lt;0</f>
        <v/>
      </c>
      <c r="AI2204" s="115">
        <f>IF(A2204=1,FALSE,(AND(AQ2204,AH2204,NOT(AI2203))))</f>
        <v/>
      </c>
      <c r="AJ2204" s="116">
        <f>(b*f_cd/L2204)*(a_1/2*J2204^2+a_2/3*J2204^3+a_3/4*J2204^4+a_4/5*J2204^5+a_5/6*J2204^6)+SUM(Q2204:R2204)</f>
        <v/>
      </c>
      <c r="AK2204">
        <f>AJ2204*(K2204-y+e)</f>
        <v/>
      </c>
      <c r="AL2204" s="118">
        <f>(b*f_cd/(L2204^2))*(a_1/3*J2204^3+a_2/4*J2204^4+a_3/5*J2204^5+a_4/6*J2204^6+a_5/7*J2204^7)+SUM(S2204:T2204)-AK2204</f>
        <v/>
      </c>
      <c r="AM2204" s="114">
        <f>AL2204&gt;0</f>
        <v/>
      </c>
      <c r="AN2204" s="115">
        <f>IF(A2204=1,FALSE,(AND(AQ2204,AM2204,NOT(AN2203))))</f>
        <v/>
      </c>
      <c r="AO2204">
        <f>IF(D2204=1,AND(AH2204,NOT(AI2204)),AND(AM2204,NOT(AN2204)))</f>
        <v/>
      </c>
      <c r="AP2204" s="119">
        <f>IF(D2204=1,AI2204,AN2204)</f>
        <v/>
      </c>
      <c r="AQ2204" s="125">
        <f>ABS(E2204)&lt;$AQ$2</f>
        <v/>
      </c>
      <c r="AS2204">
        <f>IF(AP2204,MAX(AS$3:AS2202)+1,"")</f>
        <v/>
      </c>
    </row>
    <row r="2205">
      <c r="A2205" t="n">
        <v>2115</v>
      </c>
      <c r="B2205" s="131">
        <f>IF(A2205=1,0,IF(AP2205,0.1*ε_cu1cd,0))</f>
        <v/>
      </c>
      <c r="C2205" s="131">
        <f>IF(A2205=1,0.1*ε_cu1cd,C2204+B2204)</f>
        <v/>
      </c>
      <c r="D2205" s="113">
        <f>IF('Нормальний переріз'!$D$68&gt;0,1,2)</f>
        <v/>
      </c>
      <c r="E2205" s="144">
        <f>IF(D2205=1,F2205,G2205)</f>
        <v/>
      </c>
      <c r="F2205" s="124">
        <f>IF(AI2204,0.11*ε_cu1cd,IF(AH2204,F2204*0.01,F2204))</f>
        <v/>
      </c>
      <c r="G2205" s="124">
        <f>IF(AP2204,-0.1*ε_cu1cd,IF(AM2204,G2204*0.01,G2204))</f>
        <v/>
      </c>
      <c r="H2205" s="113">
        <f>IF(A2205=1,E2205,IF(AO2204,H2204-E2204+E2205,IF(AP2204,0.8*H2204,H2204+E2205)))</f>
        <v/>
      </c>
      <c r="I2205" s="169">
        <f>(C2205-H2205)/h</f>
        <v/>
      </c>
      <c r="J2205">
        <f>C2205/(ε_c1cd)</f>
        <v/>
      </c>
      <c r="K2205">
        <f>C2205/I2205</f>
        <v/>
      </c>
      <c r="L2205" s="131">
        <f>I2205/(ε_c1cd)</f>
        <v/>
      </c>
      <c r="M2205">
        <f>I2205*(K2205-Z_s1)</f>
        <v/>
      </c>
      <c r="N2205">
        <f>I2205*(K2205-Z_s2)</f>
        <v/>
      </c>
      <c r="O2205">
        <f>E_s*M2205</f>
        <v/>
      </c>
      <c r="P2205">
        <f>E_s*N2205</f>
        <v/>
      </c>
      <c r="Q2205">
        <f>O2205*A_s1</f>
        <v/>
      </c>
      <c r="R2205">
        <f>P2205*A_s2</f>
        <v/>
      </c>
      <c r="S2205">
        <f>Q2205*($K2205-Z_s1)</f>
        <v/>
      </c>
      <c r="T2205">
        <f>R2205*($K2205-Z_s2)</f>
        <v/>
      </c>
      <c r="U2205">
        <f>(INDIRECT("a_"&amp;U$2)/(U$2+1))*(($C2205^(U$2+1)-$H2205^(U$2+1))/(ε_c1cd^(U$2+1)))</f>
        <v/>
      </c>
      <c r="V2205">
        <f>(INDIRECT("a_"&amp;V$2)/(V$2+1))*(($C2205^(V$2+1)-$H2205^(V$2+1))/(ε_c1cd^(V$2+1)))</f>
        <v/>
      </c>
      <c r="W2205">
        <f>(INDIRECT("a_"&amp;W$2)/(W$2+1))*(($C2205^(W$2+1)-$H2205^(W$2+1))/(ε_c1cd^(W$2+1)))</f>
        <v/>
      </c>
      <c r="X2205">
        <f>(INDIRECT("a_"&amp;X$2)/(X$2+1))*(($C2205^(X$2+1)-$H2205^(X$2+1))/(ε_c1cd^(X$2+1)))</f>
        <v/>
      </c>
      <c r="Y2205">
        <f>(INDIRECT("a_"&amp;Y$2)/(Y$2+1))*(($C2205^(Y$2+1)-$H2205^(Y$2+1))/(ε_c1cd^(Y$2+1)))</f>
        <v/>
      </c>
      <c r="Z2205">
        <f>(INDIRECT("a_"&amp;Z$2)/(Z$2+2))*(($C2205^(Z$2+2)-$H2205^(Z$2+2))/(ε_c1cd^(Z$2+2)))</f>
        <v/>
      </c>
      <c r="AA2205">
        <f>(INDIRECT("a_"&amp;AA$2)/(AA$2+2))*(($C2205^(AA$2+2)-$H2205^(AA$2+2))/(ε_c1cd^(AA$2+2)))</f>
        <v/>
      </c>
      <c r="AB2205">
        <f>(INDIRECT("a_"&amp;AB$2)/(AB$2+2))*(($C2205^(AB$2+2)-$H2205^(AB$2+2))/(ε_c1cd^(AB$2+2)))</f>
        <v/>
      </c>
      <c r="AC2205">
        <f>(INDIRECT("a_"&amp;AC$2)/(AC$2+2))*(($C2205^(AC$2+2)-$H2205^(AC$2+2))/(ε_c1cd^(AC$2+2)))</f>
        <v/>
      </c>
      <c r="AD2205">
        <f>(INDIRECT("a_"&amp;AD$2)/(AD$2+2))*(($C2205^(AD$2+2)-$H2205^(AD$2+2))/(ε_c1cd^(AD$2+2)))</f>
        <v/>
      </c>
      <c r="AE2205" s="111">
        <f>(b*f_cd/L2205)*SUM(U2205:Y2205)+SUM(Q2205:R2205)</f>
        <v/>
      </c>
      <c r="AF2205" s="112">
        <f>AE2205*(K2205-y+e)</f>
        <v/>
      </c>
      <c r="AG2205" s="113">
        <f>(b*f_cd/(L2205^2))*SUM(Z2205:AD2205)+SUM(S2205:T2205)-AF2205</f>
        <v/>
      </c>
      <c r="AH2205" s="114">
        <f>AG2205&lt;0</f>
        <v/>
      </c>
      <c r="AI2205" s="115">
        <f>IF(A2205=1,FALSE,(AND(AQ2205,AH2205,NOT(AI2204))))</f>
        <v/>
      </c>
      <c r="AJ2205" s="116">
        <f>(b*f_cd/L2205)*(a_1/2*J2205^2+a_2/3*J2205^3+a_3/4*J2205^4+a_4/5*J2205^5+a_5/6*J2205^6)+SUM(Q2205:R2205)</f>
        <v/>
      </c>
      <c r="AK2205">
        <f>AJ2205*(K2205-y+e)</f>
        <v/>
      </c>
      <c r="AL2205" s="118">
        <f>(b*f_cd/(L2205^2))*(a_1/3*J2205^3+a_2/4*J2205^4+a_3/5*J2205^5+a_4/6*J2205^6+a_5/7*J2205^7)+SUM(S2205:T2205)-AK2205</f>
        <v/>
      </c>
      <c r="AM2205" s="114">
        <f>AL2205&gt;0</f>
        <v/>
      </c>
      <c r="AN2205" s="115">
        <f>IF(A2205=1,FALSE,(AND(AQ2205,AM2205,NOT(AN2204))))</f>
        <v/>
      </c>
      <c r="AO2205">
        <f>IF(D2205=1,AND(AH2205,NOT(AI2205)),AND(AM2205,NOT(AN2205)))</f>
        <v/>
      </c>
      <c r="AP2205" s="119">
        <f>IF(D2205=1,AI2205,AN2205)</f>
        <v/>
      </c>
      <c r="AQ2205" s="125">
        <f>ABS(E2205)&lt;$AQ$2</f>
        <v/>
      </c>
      <c r="AS2205">
        <f>IF(AP2205,MAX(AS$3:AS2203)+1,"")</f>
        <v/>
      </c>
    </row>
    <row r="2206">
      <c r="A2206" t="n">
        <v>2116</v>
      </c>
      <c r="B2206" s="131">
        <f>IF(A2206=1,0,IF(AP2206,0.1*ε_cu1cd,0))</f>
        <v/>
      </c>
      <c r="C2206" s="131">
        <f>IF(A2206=1,0.1*ε_cu1cd,C2205+B2205)</f>
        <v/>
      </c>
      <c r="D2206" s="113">
        <f>IF('Нормальний переріз'!$D$68&gt;0,1,2)</f>
        <v/>
      </c>
      <c r="E2206" s="144">
        <f>IF(D2206=1,F2206,G2206)</f>
        <v/>
      </c>
      <c r="F2206" s="124">
        <f>IF(AI2205,0.11*ε_cu1cd,IF(AH2205,F2205*0.01,F2205))</f>
        <v/>
      </c>
      <c r="G2206" s="124">
        <f>IF(AP2205,-0.1*ε_cu1cd,IF(AM2205,G2205*0.01,G2205))</f>
        <v/>
      </c>
      <c r="H2206" s="113">
        <f>IF(A2206=1,E2206,IF(AO2205,H2205-E2205+E2206,IF(AP2205,0.8*H2205,H2205+E2206)))</f>
        <v/>
      </c>
      <c r="I2206" s="169">
        <f>(C2206-H2206)/h</f>
        <v/>
      </c>
      <c r="J2206">
        <f>C2206/(ε_c1cd)</f>
        <v/>
      </c>
      <c r="K2206">
        <f>C2206/I2206</f>
        <v/>
      </c>
      <c r="L2206" s="131">
        <f>I2206/(ε_c1cd)</f>
        <v/>
      </c>
      <c r="M2206">
        <f>I2206*(K2206-Z_s1)</f>
        <v/>
      </c>
      <c r="N2206">
        <f>I2206*(K2206-Z_s2)</f>
        <v/>
      </c>
      <c r="O2206">
        <f>E_s*M2206</f>
        <v/>
      </c>
      <c r="P2206">
        <f>E_s*N2206</f>
        <v/>
      </c>
      <c r="Q2206">
        <f>O2206*A_s1</f>
        <v/>
      </c>
      <c r="R2206">
        <f>P2206*A_s2</f>
        <v/>
      </c>
      <c r="S2206">
        <f>Q2206*($K2206-Z_s1)</f>
        <v/>
      </c>
      <c r="T2206">
        <f>R2206*($K2206-Z_s2)</f>
        <v/>
      </c>
      <c r="U2206">
        <f>(INDIRECT("a_"&amp;U$2)/(U$2+1))*(($C2206^(U$2+1)-$H2206^(U$2+1))/(ε_c1cd^(U$2+1)))</f>
        <v/>
      </c>
      <c r="V2206">
        <f>(INDIRECT("a_"&amp;V$2)/(V$2+1))*(($C2206^(V$2+1)-$H2206^(V$2+1))/(ε_c1cd^(V$2+1)))</f>
        <v/>
      </c>
      <c r="W2206">
        <f>(INDIRECT("a_"&amp;W$2)/(W$2+1))*(($C2206^(W$2+1)-$H2206^(W$2+1))/(ε_c1cd^(W$2+1)))</f>
        <v/>
      </c>
      <c r="X2206">
        <f>(INDIRECT("a_"&amp;X$2)/(X$2+1))*(($C2206^(X$2+1)-$H2206^(X$2+1))/(ε_c1cd^(X$2+1)))</f>
        <v/>
      </c>
      <c r="Y2206">
        <f>(INDIRECT("a_"&amp;Y$2)/(Y$2+1))*(($C2206^(Y$2+1)-$H2206^(Y$2+1))/(ε_c1cd^(Y$2+1)))</f>
        <v/>
      </c>
      <c r="Z2206">
        <f>(INDIRECT("a_"&amp;Z$2)/(Z$2+2))*(($C2206^(Z$2+2)-$H2206^(Z$2+2))/(ε_c1cd^(Z$2+2)))</f>
        <v/>
      </c>
      <c r="AA2206">
        <f>(INDIRECT("a_"&amp;AA$2)/(AA$2+2))*(($C2206^(AA$2+2)-$H2206^(AA$2+2))/(ε_c1cd^(AA$2+2)))</f>
        <v/>
      </c>
      <c r="AB2206">
        <f>(INDIRECT("a_"&amp;AB$2)/(AB$2+2))*(($C2206^(AB$2+2)-$H2206^(AB$2+2))/(ε_c1cd^(AB$2+2)))</f>
        <v/>
      </c>
      <c r="AC2206">
        <f>(INDIRECT("a_"&amp;AC$2)/(AC$2+2))*(($C2206^(AC$2+2)-$H2206^(AC$2+2))/(ε_c1cd^(AC$2+2)))</f>
        <v/>
      </c>
      <c r="AD2206">
        <f>(INDIRECT("a_"&amp;AD$2)/(AD$2+2))*(($C2206^(AD$2+2)-$H2206^(AD$2+2))/(ε_c1cd^(AD$2+2)))</f>
        <v/>
      </c>
      <c r="AE2206" s="111">
        <f>(b*f_cd/L2206)*SUM(U2206:Y2206)+SUM(Q2206:R2206)</f>
        <v/>
      </c>
      <c r="AF2206" s="112">
        <f>AE2206*(K2206-y+e)</f>
        <v/>
      </c>
      <c r="AG2206" s="113">
        <f>(b*f_cd/(L2206^2))*SUM(Z2206:AD2206)+SUM(S2206:T2206)-AF2206</f>
        <v/>
      </c>
      <c r="AH2206" s="114">
        <f>AG2206&lt;0</f>
        <v/>
      </c>
      <c r="AI2206" s="115">
        <f>IF(A2206=1,FALSE,(AND(AQ2206,AH2206,NOT(AI2205))))</f>
        <v/>
      </c>
      <c r="AJ2206" s="116">
        <f>(b*f_cd/L2206)*(a_1/2*J2206^2+a_2/3*J2206^3+a_3/4*J2206^4+a_4/5*J2206^5+a_5/6*J2206^6)+SUM(Q2206:R2206)</f>
        <v/>
      </c>
      <c r="AK2206">
        <f>AJ2206*(K2206-y+e)</f>
        <v/>
      </c>
      <c r="AL2206" s="118">
        <f>(b*f_cd/(L2206^2))*(a_1/3*J2206^3+a_2/4*J2206^4+a_3/5*J2206^5+a_4/6*J2206^6+a_5/7*J2206^7)+SUM(S2206:T2206)-AK2206</f>
        <v/>
      </c>
      <c r="AM2206" s="114">
        <f>AL2206&gt;0</f>
        <v/>
      </c>
      <c r="AN2206" s="115">
        <f>IF(A2206=1,FALSE,(AND(AQ2206,AM2206,NOT(AN2205))))</f>
        <v/>
      </c>
      <c r="AO2206">
        <f>IF(D2206=1,AND(AH2206,NOT(AI2206)),AND(AM2206,NOT(AN2206)))</f>
        <v/>
      </c>
      <c r="AP2206" s="119">
        <f>IF(D2206=1,AI2206,AN2206)</f>
        <v/>
      </c>
      <c r="AQ2206" s="125">
        <f>ABS(E2206)&lt;$AQ$2</f>
        <v/>
      </c>
      <c r="AS2206">
        <f>IF(AP2206,MAX(AS$3:AS2204)+1,"")</f>
        <v/>
      </c>
    </row>
    <row r="2207">
      <c r="A2207" t="n">
        <v>2117</v>
      </c>
      <c r="B2207" s="131">
        <f>IF(A2207=1,0,IF(AP2207,0.1*ε_cu1cd,0))</f>
        <v/>
      </c>
      <c r="C2207" s="131">
        <f>IF(A2207=1,0.1*ε_cu1cd,C2206+B2206)</f>
        <v/>
      </c>
      <c r="D2207" s="113">
        <f>IF('Нормальний переріз'!$D$68&gt;0,1,2)</f>
        <v/>
      </c>
      <c r="E2207" s="144">
        <f>IF(D2207=1,F2207,G2207)</f>
        <v/>
      </c>
      <c r="F2207" s="124">
        <f>IF(AI2206,0.11*ε_cu1cd,IF(AH2206,F2206*0.01,F2206))</f>
        <v/>
      </c>
      <c r="G2207" s="124">
        <f>IF(AP2206,-0.1*ε_cu1cd,IF(AM2206,G2206*0.01,G2206))</f>
        <v/>
      </c>
      <c r="H2207" s="113">
        <f>IF(A2207=1,E2207,IF(AO2206,H2206-E2206+E2207,IF(AP2206,0.8*H2206,H2206+E2207)))</f>
        <v/>
      </c>
      <c r="I2207" s="169">
        <f>(C2207-H2207)/h</f>
        <v/>
      </c>
      <c r="J2207">
        <f>C2207/(ε_c1cd)</f>
        <v/>
      </c>
      <c r="K2207">
        <f>C2207/I2207</f>
        <v/>
      </c>
      <c r="L2207" s="131">
        <f>I2207/(ε_c1cd)</f>
        <v/>
      </c>
      <c r="M2207">
        <f>I2207*(K2207-Z_s1)</f>
        <v/>
      </c>
      <c r="N2207">
        <f>I2207*(K2207-Z_s2)</f>
        <v/>
      </c>
      <c r="O2207">
        <f>E_s*M2207</f>
        <v/>
      </c>
      <c r="P2207">
        <f>E_s*N2207</f>
        <v/>
      </c>
      <c r="Q2207">
        <f>O2207*A_s1</f>
        <v/>
      </c>
      <c r="R2207">
        <f>P2207*A_s2</f>
        <v/>
      </c>
      <c r="S2207">
        <f>Q2207*($K2207-Z_s1)</f>
        <v/>
      </c>
      <c r="T2207">
        <f>R2207*($K2207-Z_s2)</f>
        <v/>
      </c>
      <c r="U2207">
        <f>(INDIRECT("a_"&amp;U$2)/(U$2+1))*(($C2207^(U$2+1)-$H2207^(U$2+1))/(ε_c1cd^(U$2+1)))</f>
        <v/>
      </c>
      <c r="V2207">
        <f>(INDIRECT("a_"&amp;V$2)/(V$2+1))*(($C2207^(V$2+1)-$H2207^(V$2+1))/(ε_c1cd^(V$2+1)))</f>
        <v/>
      </c>
      <c r="W2207">
        <f>(INDIRECT("a_"&amp;W$2)/(W$2+1))*(($C2207^(W$2+1)-$H2207^(W$2+1))/(ε_c1cd^(W$2+1)))</f>
        <v/>
      </c>
      <c r="X2207">
        <f>(INDIRECT("a_"&amp;X$2)/(X$2+1))*(($C2207^(X$2+1)-$H2207^(X$2+1))/(ε_c1cd^(X$2+1)))</f>
        <v/>
      </c>
      <c r="Y2207">
        <f>(INDIRECT("a_"&amp;Y$2)/(Y$2+1))*(($C2207^(Y$2+1)-$H2207^(Y$2+1))/(ε_c1cd^(Y$2+1)))</f>
        <v/>
      </c>
      <c r="Z2207">
        <f>(INDIRECT("a_"&amp;Z$2)/(Z$2+2))*(($C2207^(Z$2+2)-$H2207^(Z$2+2))/(ε_c1cd^(Z$2+2)))</f>
        <v/>
      </c>
      <c r="AA2207">
        <f>(INDIRECT("a_"&amp;AA$2)/(AA$2+2))*(($C2207^(AA$2+2)-$H2207^(AA$2+2))/(ε_c1cd^(AA$2+2)))</f>
        <v/>
      </c>
      <c r="AB2207">
        <f>(INDIRECT("a_"&amp;AB$2)/(AB$2+2))*(($C2207^(AB$2+2)-$H2207^(AB$2+2))/(ε_c1cd^(AB$2+2)))</f>
        <v/>
      </c>
      <c r="AC2207">
        <f>(INDIRECT("a_"&amp;AC$2)/(AC$2+2))*(($C2207^(AC$2+2)-$H2207^(AC$2+2))/(ε_c1cd^(AC$2+2)))</f>
        <v/>
      </c>
      <c r="AD2207">
        <f>(INDIRECT("a_"&amp;AD$2)/(AD$2+2))*(($C2207^(AD$2+2)-$H2207^(AD$2+2))/(ε_c1cd^(AD$2+2)))</f>
        <v/>
      </c>
      <c r="AE2207" s="111">
        <f>(b*f_cd/L2207)*SUM(U2207:Y2207)+SUM(Q2207:R2207)</f>
        <v/>
      </c>
      <c r="AF2207" s="112">
        <f>AE2207*(K2207-y+e)</f>
        <v/>
      </c>
      <c r="AG2207" s="113">
        <f>(b*f_cd/(L2207^2))*SUM(Z2207:AD2207)+SUM(S2207:T2207)-AF2207</f>
        <v/>
      </c>
      <c r="AH2207" s="114">
        <f>AG2207&lt;0</f>
        <v/>
      </c>
      <c r="AI2207" s="115">
        <f>IF(A2207=1,FALSE,(AND(AQ2207,AH2207,NOT(AI2206))))</f>
        <v/>
      </c>
      <c r="AJ2207" s="116">
        <f>(b*f_cd/L2207)*(a_1/2*J2207^2+a_2/3*J2207^3+a_3/4*J2207^4+a_4/5*J2207^5+a_5/6*J2207^6)+SUM(Q2207:R2207)</f>
        <v/>
      </c>
      <c r="AK2207">
        <f>AJ2207*(K2207-y+e)</f>
        <v/>
      </c>
      <c r="AL2207" s="118">
        <f>(b*f_cd/(L2207^2))*(a_1/3*J2207^3+a_2/4*J2207^4+a_3/5*J2207^5+a_4/6*J2207^6+a_5/7*J2207^7)+SUM(S2207:T2207)-AK2207</f>
        <v/>
      </c>
      <c r="AM2207" s="114">
        <f>AL2207&gt;0</f>
        <v/>
      </c>
      <c r="AN2207" s="115">
        <f>IF(A2207=1,FALSE,(AND(AQ2207,AM2207,NOT(AN2206))))</f>
        <v/>
      </c>
      <c r="AO2207">
        <f>IF(D2207=1,AND(AH2207,NOT(AI2207)),AND(AM2207,NOT(AN2207)))</f>
        <v/>
      </c>
      <c r="AP2207" s="119">
        <f>IF(D2207=1,AI2207,AN2207)</f>
        <v/>
      </c>
      <c r="AQ2207" s="125">
        <f>ABS(E2207)&lt;$AQ$2</f>
        <v/>
      </c>
      <c r="AS2207">
        <f>IF(AP2207,MAX(AS$3:AS2205)+1,"")</f>
        <v/>
      </c>
    </row>
    <row r="2208">
      <c r="A2208" t="n">
        <v>2118</v>
      </c>
      <c r="B2208" s="131">
        <f>IF(A2208=1,0,IF(AP2208,0.1*ε_cu1cd,0))</f>
        <v/>
      </c>
      <c r="C2208" s="131">
        <f>IF(A2208=1,0.1*ε_cu1cd,C2207+B2207)</f>
        <v/>
      </c>
      <c r="D2208" s="113">
        <f>IF('Нормальний переріз'!$D$68&gt;0,1,2)</f>
        <v/>
      </c>
      <c r="E2208" s="144">
        <f>IF(D2208=1,F2208,G2208)</f>
        <v/>
      </c>
      <c r="F2208" s="124">
        <f>IF(AI2207,0.11*ε_cu1cd,IF(AH2207,F2207*0.01,F2207))</f>
        <v/>
      </c>
      <c r="G2208" s="124">
        <f>IF(AP2207,-0.1*ε_cu1cd,IF(AM2207,G2207*0.01,G2207))</f>
        <v/>
      </c>
      <c r="H2208" s="113">
        <f>IF(A2208=1,E2208,IF(AO2207,H2207-E2207+E2208,IF(AP2207,0.8*H2207,H2207+E2208)))</f>
        <v/>
      </c>
      <c r="I2208" s="169">
        <f>(C2208-H2208)/h</f>
        <v/>
      </c>
      <c r="J2208">
        <f>C2208/(ε_c1cd)</f>
        <v/>
      </c>
      <c r="K2208">
        <f>C2208/I2208</f>
        <v/>
      </c>
      <c r="L2208" s="131">
        <f>I2208/(ε_c1cd)</f>
        <v/>
      </c>
      <c r="M2208">
        <f>I2208*(K2208-Z_s1)</f>
        <v/>
      </c>
      <c r="N2208">
        <f>I2208*(K2208-Z_s2)</f>
        <v/>
      </c>
      <c r="O2208">
        <f>E_s*M2208</f>
        <v/>
      </c>
      <c r="P2208">
        <f>E_s*N2208</f>
        <v/>
      </c>
      <c r="Q2208">
        <f>O2208*A_s1</f>
        <v/>
      </c>
      <c r="R2208">
        <f>P2208*A_s2</f>
        <v/>
      </c>
      <c r="S2208">
        <f>Q2208*($K2208-Z_s1)</f>
        <v/>
      </c>
      <c r="T2208">
        <f>R2208*($K2208-Z_s2)</f>
        <v/>
      </c>
      <c r="U2208">
        <f>(INDIRECT("a_"&amp;U$2)/(U$2+1))*(($C2208^(U$2+1)-$H2208^(U$2+1))/(ε_c1cd^(U$2+1)))</f>
        <v/>
      </c>
      <c r="V2208">
        <f>(INDIRECT("a_"&amp;V$2)/(V$2+1))*(($C2208^(V$2+1)-$H2208^(V$2+1))/(ε_c1cd^(V$2+1)))</f>
        <v/>
      </c>
      <c r="W2208">
        <f>(INDIRECT("a_"&amp;W$2)/(W$2+1))*(($C2208^(W$2+1)-$H2208^(W$2+1))/(ε_c1cd^(W$2+1)))</f>
        <v/>
      </c>
      <c r="X2208">
        <f>(INDIRECT("a_"&amp;X$2)/(X$2+1))*(($C2208^(X$2+1)-$H2208^(X$2+1))/(ε_c1cd^(X$2+1)))</f>
        <v/>
      </c>
      <c r="Y2208">
        <f>(INDIRECT("a_"&amp;Y$2)/(Y$2+1))*(($C2208^(Y$2+1)-$H2208^(Y$2+1))/(ε_c1cd^(Y$2+1)))</f>
        <v/>
      </c>
      <c r="Z2208">
        <f>(INDIRECT("a_"&amp;Z$2)/(Z$2+2))*(($C2208^(Z$2+2)-$H2208^(Z$2+2))/(ε_c1cd^(Z$2+2)))</f>
        <v/>
      </c>
      <c r="AA2208">
        <f>(INDIRECT("a_"&amp;AA$2)/(AA$2+2))*(($C2208^(AA$2+2)-$H2208^(AA$2+2))/(ε_c1cd^(AA$2+2)))</f>
        <v/>
      </c>
      <c r="AB2208">
        <f>(INDIRECT("a_"&amp;AB$2)/(AB$2+2))*(($C2208^(AB$2+2)-$H2208^(AB$2+2))/(ε_c1cd^(AB$2+2)))</f>
        <v/>
      </c>
      <c r="AC2208">
        <f>(INDIRECT("a_"&amp;AC$2)/(AC$2+2))*(($C2208^(AC$2+2)-$H2208^(AC$2+2))/(ε_c1cd^(AC$2+2)))</f>
        <v/>
      </c>
      <c r="AD2208">
        <f>(INDIRECT("a_"&amp;AD$2)/(AD$2+2))*(($C2208^(AD$2+2)-$H2208^(AD$2+2))/(ε_c1cd^(AD$2+2)))</f>
        <v/>
      </c>
      <c r="AE2208" s="111">
        <f>(b*f_cd/L2208)*SUM(U2208:Y2208)+SUM(Q2208:R2208)</f>
        <v/>
      </c>
      <c r="AF2208" s="112">
        <f>AE2208*(K2208-y+e)</f>
        <v/>
      </c>
      <c r="AG2208" s="113">
        <f>(b*f_cd/(L2208^2))*SUM(Z2208:AD2208)+SUM(S2208:T2208)-AF2208</f>
        <v/>
      </c>
      <c r="AH2208" s="114">
        <f>AG2208&lt;0</f>
        <v/>
      </c>
      <c r="AI2208" s="115">
        <f>IF(A2208=1,FALSE,(AND(AQ2208,AH2208,NOT(AI2207))))</f>
        <v/>
      </c>
      <c r="AJ2208" s="116">
        <f>(b*f_cd/L2208)*(a_1/2*J2208^2+a_2/3*J2208^3+a_3/4*J2208^4+a_4/5*J2208^5+a_5/6*J2208^6)+SUM(Q2208:R2208)</f>
        <v/>
      </c>
      <c r="AK2208">
        <f>AJ2208*(K2208-y+e)</f>
        <v/>
      </c>
      <c r="AL2208" s="118">
        <f>(b*f_cd/(L2208^2))*(a_1/3*J2208^3+a_2/4*J2208^4+a_3/5*J2208^5+a_4/6*J2208^6+a_5/7*J2208^7)+SUM(S2208:T2208)-AK2208</f>
        <v/>
      </c>
      <c r="AM2208" s="114">
        <f>AL2208&gt;0</f>
        <v/>
      </c>
      <c r="AN2208" s="115">
        <f>IF(A2208=1,FALSE,(AND(AQ2208,AM2208,NOT(AN2207))))</f>
        <v/>
      </c>
      <c r="AO2208">
        <f>IF(D2208=1,AND(AH2208,NOT(AI2208)),AND(AM2208,NOT(AN2208)))</f>
        <v/>
      </c>
      <c r="AP2208" s="119">
        <f>IF(D2208=1,AI2208,AN2208)</f>
        <v/>
      </c>
      <c r="AQ2208" s="125">
        <f>ABS(E2208)&lt;$AQ$2</f>
        <v/>
      </c>
      <c r="AS2208">
        <f>IF(AP2208,MAX(AS$3:AS2206)+1,"")</f>
        <v/>
      </c>
    </row>
    <row r="2209">
      <c r="A2209" t="n">
        <v>2119</v>
      </c>
      <c r="B2209" s="131">
        <f>IF(A2209=1,0,IF(AP2209,0.1*ε_cu1cd,0))</f>
        <v/>
      </c>
      <c r="C2209" s="131">
        <f>IF(A2209=1,0.1*ε_cu1cd,C2208+B2208)</f>
        <v/>
      </c>
      <c r="D2209" s="113">
        <f>IF('Нормальний переріз'!$D$68&gt;0,1,2)</f>
        <v/>
      </c>
      <c r="E2209" s="144">
        <f>IF(D2209=1,F2209,G2209)</f>
        <v/>
      </c>
      <c r="F2209" s="124">
        <f>IF(AI2208,0.11*ε_cu1cd,IF(AH2208,F2208*0.01,F2208))</f>
        <v/>
      </c>
      <c r="G2209" s="124">
        <f>IF(AP2208,-0.1*ε_cu1cd,IF(AM2208,G2208*0.01,G2208))</f>
        <v/>
      </c>
      <c r="H2209" s="113">
        <f>IF(A2209=1,E2209,IF(AO2208,H2208-E2208+E2209,IF(AP2208,0.8*H2208,H2208+E2209)))</f>
        <v/>
      </c>
      <c r="I2209" s="169">
        <f>(C2209-H2209)/h</f>
        <v/>
      </c>
      <c r="J2209">
        <f>C2209/(ε_c1cd)</f>
        <v/>
      </c>
      <c r="K2209">
        <f>C2209/I2209</f>
        <v/>
      </c>
      <c r="L2209" s="131">
        <f>I2209/(ε_c1cd)</f>
        <v/>
      </c>
      <c r="M2209">
        <f>I2209*(K2209-Z_s1)</f>
        <v/>
      </c>
      <c r="N2209">
        <f>I2209*(K2209-Z_s2)</f>
        <v/>
      </c>
      <c r="O2209">
        <f>E_s*M2209</f>
        <v/>
      </c>
      <c r="P2209">
        <f>E_s*N2209</f>
        <v/>
      </c>
      <c r="Q2209">
        <f>O2209*A_s1</f>
        <v/>
      </c>
      <c r="R2209">
        <f>P2209*A_s2</f>
        <v/>
      </c>
      <c r="S2209">
        <f>Q2209*($K2209-Z_s1)</f>
        <v/>
      </c>
      <c r="T2209">
        <f>R2209*($K2209-Z_s2)</f>
        <v/>
      </c>
      <c r="U2209">
        <f>(INDIRECT("a_"&amp;U$2)/(U$2+1))*(($C2209^(U$2+1)-$H2209^(U$2+1))/(ε_c1cd^(U$2+1)))</f>
        <v/>
      </c>
      <c r="V2209">
        <f>(INDIRECT("a_"&amp;V$2)/(V$2+1))*(($C2209^(V$2+1)-$H2209^(V$2+1))/(ε_c1cd^(V$2+1)))</f>
        <v/>
      </c>
      <c r="W2209">
        <f>(INDIRECT("a_"&amp;W$2)/(W$2+1))*(($C2209^(W$2+1)-$H2209^(W$2+1))/(ε_c1cd^(W$2+1)))</f>
        <v/>
      </c>
      <c r="X2209">
        <f>(INDIRECT("a_"&amp;X$2)/(X$2+1))*(($C2209^(X$2+1)-$H2209^(X$2+1))/(ε_c1cd^(X$2+1)))</f>
        <v/>
      </c>
      <c r="Y2209">
        <f>(INDIRECT("a_"&amp;Y$2)/(Y$2+1))*(($C2209^(Y$2+1)-$H2209^(Y$2+1))/(ε_c1cd^(Y$2+1)))</f>
        <v/>
      </c>
      <c r="Z2209">
        <f>(INDIRECT("a_"&amp;Z$2)/(Z$2+2))*(($C2209^(Z$2+2)-$H2209^(Z$2+2))/(ε_c1cd^(Z$2+2)))</f>
        <v/>
      </c>
      <c r="AA2209">
        <f>(INDIRECT("a_"&amp;AA$2)/(AA$2+2))*(($C2209^(AA$2+2)-$H2209^(AA$2+2))/(ε_c1cd^(AA$2+2)))</f>
        <v/>
      </c>
      <c r="AB2209">
        <f>(INDIRECT("a_"&amp;AB$2)/(AB$2+2))*(($C2209^(AB$2+2)-$H2209^(AB$2+2))/(ε_c1cd^(AB$2+2)))</f>
        <v/>
      </c>
      <c r="AC2209">
        <f>(INDIRECT("a_"&amp;AC$2)/(AC$2+2))*(($C2209^(AC$2+2)-$H2209^(AC$2+2))/(ε_c1cd^(AC$2+2)))</f>
        <v/>
      </c>
      <c r="AD2209">
        <f>(INDIRECT("a_"&amp;AD$2)/(AD$2+2))*(($C2209^(AD$2+2)-$H2209^(AD$2+2))/(ε_c1cd^(AD$2+2)))</f>
        <v/>
      </c>
      <c r="AE2209" s="111">
        <f>(b*f_cd/L2209)*SUM(U2209:Y2209)+SUM(Q2209:R2209)</f>
        <v/>
      </c>
      <c r="AF2209" s="112">
        <f>AE2209*(K2209-y+e)</f>
        <v/>
      </c>
      <c r="AG2209" s="113">
        <f>(b*f_cd/(L2209^2))*SUM(Z2209:AD2209)+SUM(S2209:T2209)-AF2209</f>
        <v/>
      </c>
      <c r="AH2209" s="114">
        <f>AG2209&lt;0</f>
        <v/>
      </c>
      <c r="AI2209" s="115">
        <f>IF(A2209=1,FALSE,(AND(AQ2209,AH2209,NOT(AI2208))))</f>
        <v/>
      </c>
      <c r="AJ2209" s="116">
        <f>(b*f_cd/L2209)*(a_1/2*J2209^2+a_2/3*J2209^3+a_3/4*J2209^4+a_4/5*J2209^5+a_5/6*J2209^6)+SUM(Q2209:R2209)</f>
        <v/>
      </c>
      <c r="AK2209">
        <f>AJ2209*(K2209-y+e)</f>
        <v/>
      </c>
      <c r="AL2209" s="118">
        <f>(b*f_cd/(L2209^2))*(a_1/3*J2209^3+a_2/4*J2209^4+a_3/5*J2209^5+a_4/6*J2209^6+a_5/7*J2209^7)+SUM(S2209:T2209)-AK2209</f>
        <v/>
      </c>
      <c r="AM2209" s="114">
        <f>AL2209&gt;0</f>
        <v/>
      </c>
      <c r="AN2209" s="115">
        <f>IF(A2209=1,FALSE,(AND(AQ2209,AM2209,NOT(AN2208))))</f>
        <v/>
      </c>
      <c r="AO2209">
        <f>IF(D2209=1,AND(AH2209,NOT(AI2209)),AND(AM2209,NOT(AN2209)))</f>
        <v/>
      </c>
      <c r="AP2209" s="119">
        <f>IF(D2209=1,AI2209,AN2209)</f>
        <v/>
      </c>
      <c r="AQ2209" s="125">
        <f>ABS(E2209)&lt;$AQ$2</f>
        <v/>
      </c>
      <c r="AS2209">
        <f>IF(AP2209,MAX(AS$3:AS2207)+1,"")</f>
        <v/>
      </c>
    </row>
    <row r="2210">
      <c r="A2210" t="n">
        <v>2120</v>
      </c>
      <c r="B2210" s="131">
        <f>IF(A2210=1,0,IF(AP2210,0.1*ε_cu1cd,0))</f>
        <v/>
      </c>
      <c r="C2210" s="131">
        <f>IF(A2210=1,0.1*ε_cu1cd,C2209+B2209)</f>
        <v/>
      </c>
      <c r="D2210" s="113">
        <f>IF('Нормальний переріз'!$D$68&gt;0,1,2)</f>
        <v/>
      </c>
      <c r="E2210" s="144">
        <f>IF(D2210=1,F2210,G2210)</f>
        <v/>
      </c>
      <c r="F2210" s="124">
        <f>IF(AI2209,0.11*ε_cu1cd,IF(AH2209,F2209*0.01,F2209))</f>
        <v/>
      </c>
      <c r="G2210" s="124">
        <f>IF(AP2209,-0.1*ε_cu1cd,IF(AM2209,G2209*0.01,G2209))</f>
        <v/>
      </c>
      <c r="H2210" s="113">
        <f>IF(A2210=1,E2210,IF(AO2209,H2209-E2209+E2210,IF(AP2209,0.8*H2209,H2209+E2210)))</f>
        <v/>
      </c>
      <c r="I2210" s="169">
        <f>(C2210-H2210)/h</f>
        <v/>
      </c>
      <c r="J2210">
        <f>C2210/(ε_c1cd)</f>
        <v/>
      </c>
      <c r="K2210">
        <f>C2210/I2210</f>
        <v/>
      </c>
      <c r="L2210" s="131">
        <f>I2210/(ε_c1cd)</f>
        <v/>
      </c>
      <c r="M2210">
        <f>I2210*(K2210-Z_s1)</f>
        <v/>
      </c>
      <c r="N2210">
        <f>I2210*(K2210-Z_s2)</f>
        <v/>
      </c>
      <c r="O2210">
        <f>E_s*M2210</f>
        <v/>
      </c>
      <c r="P2210">
        <f>E_s*N2210</f>
        <v/>
      </c>
      <c r="Q2210">
        <f>O2210*A_s1</f>
        <v/>
      </c>
      <c r="R2210">
        <f>P2210*A_s2</f>
        <v/>
      </c>
      <c r="S2210">
        <f>Q2210*($K2210-Z_s1)</f>
        <v/>
      </c>
      <c r="T2210">
        <f>R2210*($K2210-Z_s2)</f>
        <v/>
      </c>
      <c r="U2210">
        <f>(INDIRECT("a_"&amp;U$2)/(U$2+1))*(($C2210^(U$2+1)-$H2210^(U$2+1))/(ε_c1cd^(U$2+1)))</f>
        <v/>
      </c>
      <c r="V2210">
        <f>(INDIRECT("a_"&amp;V$2)/(V$2+1))*(($C2210^(V$2+1)-$H2210^(V$2+1))/(ε_c1cd^(V$2+1)))</f>
        <v/>
      </c>
      <c r="W2210">
        <f>(INDIRECT("a_"&amp;W$2)/(W$2+1))*(($C2210^(W$2+1)-$H2210^(W$2+1))/(ε_c1cd^(W$2+1)))</f>
        <v/>
      </c>
      <c r="X2210">
        <f>(INDIRECT("a_"&amp;X$2)/(X$2+1))*(($C2210^(X$2+1)-$H2210^(X$2+1))/(ε_c1cd^(X$2+1)))</f>
        <v/>
      </c>
      <c r="Y2210">
        <f>(INDIRECT("a_"&amp;Y$2)/(Y$2+1))*(($C2210^(Y$2+1)-$H2210^(Y$2+1))/(ε_c1cd^(Y$2+1)))</f>
        <v/>
      </c>
      <c r="Z2210">
        <f>(INDIRECT("a_"&amp;Z$2)/(Z$2+2))*(($C2210^(Z$2+2)-$H2210^(Z$2+2))/(ε_c1cd^(Z$2+2)))</f>
        <v/>
      </c>
      <c r="AA2210">
        <f>(INDIRECT("a_"&amp;AA$2)/(AA$2+2))*(($C2210^(AA$2+2)-$H2210^(AA$2+2))/(ε_c1cd^(AA$2+2)))</f>
        <v/>
      </c>
      <c r="AB2210">
        <f>(INDIRECT("a_"&amp;AB$2)/(AB$2+2))*(($C2210^(AB$2+2)-$H2210^(AB$2+2))/(ε_c1cd^(AB$2+2)))</f>
        <v/>
      </c>
      <c r="AC2210">
        <f>(INDIRECT("a_"&amp;AC$2)/(AC$2+2))*(($C2210^(AC$2+2)-$H2210^(AC$2+2))/(ε_c1cd^(AC$2+2)))</f>
        <v/>
      </c>
      <c r="AD2210">
        <f>(INDIRECT("a_"&amp;AD$2)/(AD$2+2))*(($C2210^(AD$2+2)-$H2210^(AD$2+2))/(ε_c1cd^(AD$2+2)))</f>
        <v/>
      </c>
      <c r="AE2210" s="111">
        <f>(b*f_cd/L2210)*SUM(U2210:Y2210)+SUM(Q2210:R2210)</f>
        <v/>
      </c>
      <c r="AF2210" s="112">
        <f>AE2210*(K2210-y+e)</f>
        <v/>
      </c>
      <c r="AG2210" s="113">
        <f>(b*f_cd/(L2210^2))*SUM(Z2210:AD2210)+SUM(S2210:T2210)-AF2210</f>
        <v/>
      </c>
      <c r="AH2210" s="114">
        <f>AG2210&lt;0</f>
        <v/>
      </c>
      <c r="AI2210" s="115">
        <f>IF(A2210=1,FALSE,(AND(AQ2210,AH2210,NOT(AI2209))))</f>
        <v/>
      </c>
      <c r="AJ2210" s="116">
        <f>(b*f_cd/L2210)*(a_1/2*J2210^2+a_2/3*J2210^3+a_3/4*J2210^4+a_4/5*J2210^5+a_5/6*J2210^6)+SUM(Q2210:R2210)</f>
        <v/>
      </c>
      <c r="AK2210">
        <f>AJ2210*(K2210-y+e)</f>
        <v/>
      </c>
      <c r="AL2210" s="118">
        <f>(b*f_cd/(L2210^2))*(a_1/3*J2210^3+a_2/4*J2210^4+a_3/5*J2210^5+a_4/6*J2210^6+a_5/7*J2210^7)+SUM(S2210:T2210)-AK2210</f>
        <v/>
      </c>
      <c r="AM2210" s="114">
        <f>AL2210&gt;0</f>
        <v/>
      </c>
      <c r="AN2210" s="115">
        <f>IF(A2210=1,FALSE,(AND(AQ2210,AM2210,NOT(AN2209))))</f>
        <v/>
      </c>
      <c r="AO2210">
        <f>IF(D2210=1,AND(AH2210,NOT(AI2210)),AND(AM2210,NOT(AN2210)))</f>
        <v/>
      </c>
      <c r="AP2210" s="119">
        <f>IF(D2210=1,AI2210,AN2210)</f>
        <v/>
      </c>
      <c r="AQ2210" s="125">
        <f>ABS(E2210)&lt;$AQ$2</f>
        <v/>
      </c>
      <c r="AS2210">
        <f>IF(AP2210,MAX(AS$3:AS2208)+1,"")</f>
        <v/>
      </c>
    </row>
    <row r="2211">
      <c r="A2211" t="n">
        <v>2121</v>
      </c>
      <c r="B2211" s="131">
        <f>IF(A2211=1,0,IF(AP2211,0.1*ε_cu1cd,0))</f>
        <v/>
      </c>
      <c r="C2211" s="131">
        <f>IF(A2211=1,0.1*ε_cu1cd,C2210+B2210)</f>
        <v/>
      </c>
      <c r="D2211" s="113">
        <f>IF('Нормальний переріз'!$D$68&gt;0,1,2)</f>
        <v/>
      </c>
      <c r="E2211" s="144">
        <f>IF(D2211=1,F2211,G2211)</f>
        <v/>
      </c>
      <c r="F2211" s="124">
        <f>IF(AI2210,0.11*ε_cu1cd,IF(AH2210,F2210*0.01,F2210))</f>
        <v/>
      </c>
      <c r="G2211" s="124">
        <f>IF(AP2210,-0.1*ε_cu1cd,IF(AM2210,G2210*0.01,G2210))</f>
        <v/>
      </c>
      <c r="H2211" s="113">
        <f>IF(A2211=1,E2211,IF(AO2210,H2210-E2210+E2211,IF(AP2210,0.8*H2210,H2210+E2211)))</f>
        <v/>
      </c>
      <c r="I2211" s="169">
        <f>(C2211-H2211)/h</f>
        <v/>
      </c>
      <c r="J2211">
        <f>C2211/(ε_c1cd)</f>
        <v/>
      </c>
      <c r="K2211">
        <f>C2211/I2211</f>
        <v/>
      </c>
      <c r="L2211" s="131">
        <f>I2211/(ε_c1cd)</f>
        <v/>
      </c>
      <c r="M2211">
        <f>I2211*(K2211-Z_s1)</f>
        <v/>
      </c>
      <c r="N2211">
        <f>I2211*(K2211-Z_s2)</f>
        <v/>
      </c>
      <c r="O2211">
        <f>E_s*M2211</f>
        <v/>
      </c>
      <c r="P2211">
        <f>E_s*N2211</f>
        <v/>
      </c>
      <c r="Q2211">
        <f>O2211*A_s1</f>
        <v/>
      </c>
      <c r="R2211">
        <f>P2211*A_s2</f>
        <v/>
      </c>
      <c r="S2211">
        <f>Q2211*($K2211-Z_s1)</f>
        <v/>
      </c>
      <c r="T2211">
        <f>R2211*($K2211-Z_s2)</f>
        <v/>
      </c>
      <c r="U2211">
        <f>(INDIRECT("a_"&amp;U$2)/(U$2+1))*(($C2211^(U$2+1)-$H2211^(U$2+1))/(ε_c1cd^(U$2+1)))</f>
        <v/>
      </c>
      <c r="V2211">
        <f>(INDIRECT("a_"&amp;V$2)/(V$2+1))*(($C2211^(V$2+1)-$H2211^(V$2+1))/(ε_c1cd^(V$2+1)))</f>
        <v/>
      </c>
      <c r="W2211">
        <f>(INDIRECT("a_"&amp;W$2)/(W$2+1))*(($C2211^(W$2+1)-$H2211^(W$2+1))/(ε_c1cd^(W$2+1)))</f>
        <v/>
      </c>
      <c r="X2211">
        <f>(INDIRECT("a_"&amp;X$2)/(X$2+1))*(($C2211^(X$2+1)-$H2211^(X$2+1))/(ε_c1cd^(X$2+1)))</f>
        <v/>
      </c>
      <c r="Y2211">
        <f>(INDIRECT("a_"&amp;Y$2)/(Y$2+1))*(($C2211^(Y$2+1)-$H2211^(Y$2+1))/(ε_c1cd^(Y$2+1)))</f>
        <v/>
      </c>
      <c r="Z2211">
        <f>(INDIRECT("a_"&amp;Z$2)/(Z$2+2))*(($C2211^(Z$2+2)-$H2211^(Z$2+2))/(ε_c1cd^(Z$2+2)))</f>
        <v/>
      </c>
      <c r="AA2211">
        <f>(INDIRECT("a_"&amp;AA$2)/(AA$2+2))*(($C2211^(AA$2+2)-$H2211^(AA$2+2))/(ε_c1cd^(AA$2+2)))</f>
        <v/>
      </c>
      <c r="AB2211">
        <f>(INDIRECT("a_"&amp;AB$2)/(AB$2+2))*(($C2211^(AB$2+2)-$H2211^(AB$2+2))/(ε_c1cd^(AB$2+2)))</f>
        <v/>
      </c>
      <c r="AC2211">
        <f>(INDIRECT("a_"&amp;AC$2)/(AC$2+2))*(($C2211^(AC$2+2)-$H2211^(AC$2+2))/(ε_c1cd^(AC$2+2)))</f>
        <v/>
      </c>
      <c r="AD2211">
        <f>(INDIRECT("a_"&amp;AD$2)/(AD$2+2))*(($C2211^(AD$2+2)-$H2211^(AD$2+2))/(ε_c1cd^(AD$2+2)))</f>
        <v/>
      </c>
      <c r="AE2211" s="111">
        <f>(b*f_cd/L2211)*SUM(U2211:Y2211)+SUM(Q2211:R2211)</f>
        <v/>
      </c>
      <c r="AF2211" s="112">
        <f>AE2211*(K2211-y+e)</f>
        <v/>
      </c>
      <c r="AG2211" s="113">
        <f>(b*f_cd/(L2211^2))*SUM(Z2211:AD2211)+SUM(S2211:T2211)-AF2211</f>
        <v/>
      </c>
      <c r="AH2211" s="114">
        <f>AG2211&lt;0</f>
        <v/>
      </c>
      <c r="AI2211" s="115">
        <f>IF(A2211=1,FALSE,(AND(AQ2211,AH2211,NOT(AI2210))))</f>
        <v/>
      </c>
      <c r="AJ2211" s="116">
        <f>(b*f_cd/L2211)*(a_1/2*J2211^2+a_2/3*J2211^3+a_3/4*J2211^4+a_4/5*J2211^5+a_5/6*J2211^6)+SUM(Q2211:R2211)</f>
        <v/>
      </c>
      <c r="AK2211">
        <f>AJ2211*(K2211-y+e)</f>
        <v/>
      </c>
      <c r="AL2211" s="118">
        <f>(b*f_cd/(L2211^2))*(a_1/3*J2211^3+a_2/4*J2211^4+a_3/5*J2211^5+a_4/6*J2211^6+a_5/7*J2211^7)+SUM(S2211:T2211)-AK2211</f>
        <v/>
      </c>
      <c r="AM2211" s="114">
        <f>AL2211&gt;0</f>
        <v/>
      </c>
      <c r="AN2211" s="115">
        <f>IF(A2211=1,FALSE,(AND(AQ2211,AM2211,NOT(AN2210))))</f>
        <v/>
      </c>
      <c r="AO2211">
        <f>IF(D2211=1,AND(AH2211,NOT(AI2211)),AND(AM2211,NOT(AN2211)))</f>
        <v/>
      </c>
      <c r="AP2211" s="119">
        <f>IF(D2211=1,AI2211,AN2211)</f>
        <v/>
      </c>
      <c r="AQ2211" s="125">
        <f>ABS(E2211)&lt;$AQ$2</f>
        <v/>
      </c>
      <c r="AS2211">
        <f>IF(AP2211,MAX(AS$3:AS2209)+1,"")</f>
        <v/>
      </c>
    </row>
    <row r="2212">
      <c r="A2212" t="n">
        <v>2122</v>
      </c>
      <c r="B2212" s="131">
        <f>IF(A2212=1,0,IF(AP2212,0.1*ε_cu1cd,0))</f>
        <v/>
      </c>
      <c r="C2212" s="131">
        <f>IF(A2212=1,0.1*ε_cu1cd,C2211+B2211)</f>
        <v/>
      </c>
      <c r="D2212" s="113">
        <f>IF('Нормальний переріз'!$D$68&gt;0,1,2)</f>
        <v/>
      </c>
      <c r="E2212" s="144">
        <f>IF(D2212=1,F2212,G2212)</f>
        <v/>
      </c>
      <c r="F2212" s="124">
        <f>IF(AI2211,0.11*ε_cu1cd,IF(AH2211,F2211*0.01,F2211))</f>
        <v/>
      </c>
      <c r="G2212" s="124">
        <f>IF(AP2211,-0.1*ε_cu1cd,IF(AM2211,G2211*0.01,G2211))</f>
        <v/>
      </c>
      <c r="H2212" s="113">
        <f>IF(A2212=1,E2212,IF(AO2211,H2211-E2211+E2212,IF(AP2211,0.8*H2211,H2211+E2212)))</f>
        <v/>
      </c>
      <c r="I2212" s="169">
        <f>(C2212-H2212)/h</f>
        <v/>
      </c>
      <c r="J2212">
        <f>C2212/(ε_c1cd)</f>
        <v/>
      </c>
      <c r="K2212">
        <f>C2212/I2212</f>
        <v/>
      </c>
      <c r="L2212" s="131">
        <f>I2212/(ε_c1cd)</f>
        <v/>
      </c>
      <c r="M2212">
        <f>I2212*(K2212-Z_s1)</f>
        <v/>
      </c>
      <c r="N2212">
        <f>I2212*(K2212-Z_s2)</f>
        <v/>
      </c>
      <c r="O2212">
        <f>E_s*M2212</f>
        <v/>
      </c>
      <c r="P2212">
        <f>E_s*N2212</f>
        <v/>
      </c>
      <c r="Q2212">
        <f>O2212*A_s1</f>
        <v/>
      </c>
      <c r="R2212">
        <f>P2212*A_s2</f>
        <v/>
      </c>
      <c r="S2212">
        <f>Q2212*($K2212-Z_s1)</f>
        <v/>
      </c>
      <c r="T2212">
        <f>R2212*($K2212-Z_s2)</f>
        <v/>
      </c>
      <c r="U2212">
        <f>(INDIRECT("a_"&amp;U$2)/(U$2+1))*(($C2212^(U$2+1)-$H2212^(U$2+1))/(ε_c1cd^(U$2+1)))</f>
        <v/>
      </c>
      <c r="V2212">
        <f>(INDIRECT("a_"&amp;V$2)/(V$2+1))*(($C2212^(V$2+1)-$H2212^(V$2+1))/(ε_c1cd^(V$2+1)))</f>
        <v/>
      </c>
      <c r="W2212">
        <f>(INDIRECT("a_"&amp;W$2)/(W$2+1))*(($C2212^(W$2+1)-$H2212^(W$2+1))/(ε_c1cd^(W$2+1)))</f>
        <v/>
      </c>
      <c r="X2212">
        <f>(INDIRECT("a_"&amp;X$2)/(X$2+1))*(($C2212^(X$2+1)-$H2212^(X$2+1))/(ε_c1cd^(X$2+1)))</f>
        <v/>
      </c>
      <c r="Y2212">
        <f>(INDIRECT("a_"&amp;Y$2)/(Y$2+1))*(($C2212^(Y$2+1)-$H2212^(Y$2+1))/(ε_c1cd^(Y$2+1)))</f>
        <v/>
      </c>
      <c r="Z2212">
        <f>(INDIRECT("a_"&amp;Z$2)/(Z$2+2))*(($C2212^(Z$2+2)-$H2212^(Z$2+2))/(ε_c1cd^(Z$2+2)))</f>
        <v/>
      </c>
      <c r="AA2212">
        <f>(INDIRECT("a_"&amp;AA$2)/(AA$2+2))*(($C2212^(AA$2+2)-$H2212^(AA$2+2))/(ε_c1cd^(AA$2+2)))</f>
        <v/>
      </c>
      <c r="AB2212">
        <f>(INDIRECT("a_"&amp;AB$2)/(AB$2+2))*(($C2212^(AB$2+2)-$H2212^(AB$2+2))/(ε_c1cd^(AB$2+2)))</f>
        <v/>
      </c>
      <c r="AC2212">
        <f>(INDIRECT("a_"&amp;AC$2)/(AC$2+2))*(($C2212^(AC$2+2)-$H2212^(AC$2+2))/(ε_c1cd^(AC$2+2)))</f>
        <v/>
      </c>
      <c r="AD2212">
        <f>(INDIRECT("a_"&amp;AD$2)/(AD$2+2))*(($C2212^(AD$2+2)-$H2212^(AD$2+2))/(ε_c1cd^(AD$2+2)))</f>
        <v/>
      </c>
      <c r="AE2212" s="111">
        <f>(b*f_cd/L2212)*SUM(U2212:Y2212)+SUM(Q2212:R2212)</f>
        <v/>
      </c>
      <c r="AF2212" s="112">
        <f>AE2212*(K2212-y+e)</f>
        <v/>
      </c>
      <c r="AG2212" s="113">
        <f>(b*f_cd/(L2212^2))*SUM(Z2212:AD2212)+SUM(S2212:T2212)-AF2212</f>
        <v/>
      </c>
      <c r="AH2212" s="114">
        <f>AG2212&lt;0</f>
        <v/>
      </c>
      <c r="AI2212" s="115">
        <f>IF(A2212=1,FALSE,(AND(AQ2212,AH2212,NOT(AI2211))))</f>
        <v/>
      </c>
      <c r="AJ2212" s="116">
        <f>(b*f_cd/L2212)*(a_1/2*J2212^2+a_2/3*J2212^3+a_3/4*J2212^4+a_4/5*J2212^5+a_5/6*J2212^6)+SUM(Q2212:R2212)</f>
        <v/>
      </c>
      <c r="AK2212">
        <f>AJ2212*(K2212-y+e)</f>
        <v/>
      </c>
      <c r="AL2212" s="118">
        <f>(b*f_cd/(L2212^2))*(a_1/3*J2212^3+a_2/4*J2212^4+a_3/5*J2212^5+a_4/6*J2212^6+a_5/7*J2212^7)+SUM(S2212:T2212)-AK2212</f>
        <v/>
      </c>
      <c r="AM2212" s="114">
        <f>AL2212&gt;0</f>
        <v/>
      </c>
      <c r="AN2212" s="115">
        <f>IF(A2212=1,FALSE,(AND(AQ2212,AM2212,NOT(AN2211))))</f>
        <v/>
      </c>
      <c r="AO2212">
        <f>IF(D2212=1,AND(AH2212,NOT(AI2212)),AND(AM2212,NOT(AN2212)))</f>
        <v/>
      </c>
      <c r="AP2212" s="119">
        <f>IF(D2212=1,AI2212,AN2212)</f>
        <v/>
      </c>
      <c r="AQ2212" s="125">
        <f>ABS(E2212)&lt;$AQ$2</f>
        <v/>
      </c>
      <c r="AS2212">
        <f>IF(AP2212,MAX(AS$3:AS2210)+1,"")</f>
        <v/>
      </c>
    </row>
    <row r="2213">
      <c r="A2213" t="n">
        <v>2123</v>
      </c>
      <c r="B2213" s="131">
        <f>IF(A2213=1,0,IF(AP2213,0.1*ε_cu1cd,0))</f>
        <v/>
      </c>
      <c r="C2213" s="131">
        <f>IF(A2213=1,0.1*ε_cu1cd,C2212+B2212)</f>
        <v/>
      </c>
      <c r="D2213" s="113">
        <f>IF('Нормальний переріз'!$D$68&gt;0,1,2)</f>
        <v/>
      </c>
      <c r="E2213" s="144">
        <f>IF(D2213=1,F2213,G2213)</f>
        <v/>
      </c>
      <c r="F2213" s="124">
        <f>IF(AI2212,0.11*ε_cu1cd,IF(AH2212,F2212*0.01,F2212))</f>
        <v/>
      </c>
      <c r="G2213" s="124">
        <f>IF(AP2212,-0.1*ε_cu1cd,IF(AM2212,G2212*0.01,G2212))</f>
        <v/>
      </c>
      <c r="H2213" s="113">
        <f>IF(A2213=1,E2213,IF(AO2212,H2212-E2212+E2213,IF(AP2212,0.8*H2212,H2212+E2213)))</f>
        <v/>
      </c>
      <c r="I2213" s="169">
        <f>(C2213-H2213)/h</f>
        <v/>
      </c>
      <c r="J2213">
        <f>C2213/(ε_c1cd)</f>
        <v/>
      </c>
      <c r="K2213">
        <f>C2213/I2213</f>
        <v/>
      </c>
      <c r="L2213" s="131">
        <f>I2213/(ε_c1cd)</f>
        <v/>
      </c>
      <c r="M2213">
        <f>I2213*(K2213-Z_s1)</f>
        <v/>
      </c>
      <c r="N2213">
        <f>I2213*(K2213-Z_s2)</f>
        <v/>
      </c>
      <c r="O2213">
        <f>E_s*M2213</f>
        <v/>
      </c>
      <c r="P2213">
        <f>E_s*N2213</f>
        <v/>
      </c>
      <c r="Q2213">
        <f>O2213*A_s1</f>
        <v/>
      </c>
      <c r="R2213">
        <f>P2213*A_s2</f>
        <v/>
      </c>
      <c r="S2213">
        <f>Q2213*($K2213-Z_s1)</f>
        <v/>
      </c>
      <c r="T2213">
        <f>R2213*($K2213-Z_s2)</f>
        <v/>
      </c>
      <c r="U2213">
        <f>(INDIRECT("a_"&amp;U$2)/(U$2+1))*(($C2213^(U$2+1)-$H2213^(U$2+1))/(ε_c1cd^(U$2+1)))</f>
        <v/>
      </c>
      <c r="V2213">
        <f>(INDIRECT("a_"&amp;V$2)/(V$2+1))*(($C2213^(V$2+1)-$H2213^(V$2+1))/(ε_c1cd^(V$2+1)))</f>
        <v/>
      </c>
      <c r="W2213">
        <f>(INDIRECT("a_"&amp;W$2)/(W$2+1))*(($C2213^(W$2+1)-$H2213^(W$2+1))/(ε_c1cd^(W$2+1)))</f>
        <v/>
      </c>
      <c r="X2213">
        <f>(INDIRECT("a_"&amp;X$2)/(X$2+1))*(($C2213^(X$2+1)-$H2213^(X$2+1))/(ε_c1cd^(X$2+1)))</f>
        <v/>
      </c>
      <c r="Y2213">
        <f>(INDIRECT("a_"&amp;Y$2)/(Y$2+1))*(($C2213^(Y$2+1)-$H2213^(Y$2+1))/(ε_c1cd^(Y$2+1)))</f>
        <v/>
      </c>
      <c r="Z2213">
        <f>(INDIRECT("a_"&amp;Z$2)/(Z$2+2))*(($C2213^(Z$2+2)-$H2213^(Z$2+2))/(ε_c1cd^(Z$2+2)))</f>
        <v/>
      </c>
      <c r="AA2213">
        <f>(INDIRECT("a_"&amp;AA$2)/(AA$2+2))*(($C2213^(AA$2+2)-$H2213^(AA$2+2))/(ε_c1cd^(AA$2+2)))</f>
        <v/>
      </c>
      <c r="AB2213">
        <f>(INDIRECT("a_"&amp;AB$2)/(AB$2+2))*(($C2213^(AB$2+2)-$H2213^(AB$2+2))/(ε_c1cd^(AB$2+2)))</f>
        <v/>
      </c>
      <c r="AC2213">
        <f>(INDIRECT("a_"&amp;AC$2)/(AC$2+2))*(($C2213^(AC$2+2)-$H2213^(AC$2+2))/(ε_c1cd^(AC$2+2)))</f>
        <v/>
      </c>
      <c r="AD2213">
        <f>(INDIRECT("a_"&amp;AD$2)/(AD$2+2))*(($C2213^(AD$2+2)-$H2213^(AD$2+2))/(ε_c1cd^(AD$2+2)))</f>
        <v/>
      </c>
      <c r="AE2213" s="111">
        <f>(b*f_cd/L2213)*SUM(U2213:Y2213)+SUM(Q2213:R2213)</f>
        <v/>
      </c>
      <c r="AF2213" s="112">
        <f>AE2213*(K2213-y+e)</f>
        <v/>
      </c>
      <c r="AG2213" s="113">
        <f>(b*f_cd/(L2213^2))*SUM(Z2213:AD2213)+SUM(S2213:T2213)-AF2213</f>
        <v/>
      </c>
      <c r="AH2213" s="114">
        <f>AG2213&lt;0</f>
        <v/>
      </c>
      <c r="AI2213" s="115">
        <f>IF(A2213=1,FALSE,(AND(AQ2213,AH2213,NOT(AI2212))))</f>
        <v/>
      </c>
      <c r="AJ2213" s="116">
        <f>(b*f_cd/L2213)*(a_1/2*J2213^2+a_2/3*J2213^3+a_3/4*J2213^4+a_4/5*J2213^5+a_5/6*J2213^6)+SUM(Q2213:R2213)</f>
        <v/>
      </c>
      <c r="AK2213">
        <f>AJ2213*(K2213-y+e)</f>
        <v/>
      </c>
      <c r="AL2213" s="118">
        <f>(b*f_cd/(L2213^2))*(a_1/3*J2213^3+a_2/4*J2213^4+a_3/5*J2213^5+a_4/6*J2213^6+a_5/7*J2213^7)+SUM(S2213:T2213)-AK2213</f>
        <v/>
      </c>
      <c r="AM2213" s="114">
        <f>AL2213&gt;0</f>
        <v/>
      </c>
      <c r="AN2213" s="115">
        <f>IF(A2213=1,FALSE,(AND(AQ2213,AM2213,NOT(AN2212))))</f>
        <v/>
      </c>
      <c r="AO2213">
        <f>IF(D2213=1,AND(AH2213,NOT(AI2213)),AND(AM2213,NOT(AN2213)))</f>
        <v/>
      </c>
      <c r="AP2213" s="119">
        <f>IF(D2213=1,AI2213,AN2213)</f>
        <v/>
      </c>
      <c r="AQ2213" s="125">
        <f>ABS(E2213)&lt;$AQ$2</f>
        <v/>
      </c>
      <c r="AS2213">
        <f>IF(AP2213,MAX(AS$3:AS2211)+1,"")</f>
        <v/>
      </c>
    </row>
    <row r="2214">
      <c r="A2214" t="n">
        <v>2124</v>
      </c>
      <c r="B2214" s="131">
        <f>IF(A2214=1,0,IF(AP2214,0.1*ε_cu1cd,0))</f>
        <v/>
      </c>
      <c r="C2214" s="131">
        <f>IF(A2214=1,0.1*ε_cu1cd,C2213+B2213)</f>
        <v/>
      </c>
      <c r="D2214" s="113">
        <f>IF('Нормальний переріз'!$D$68&gt;0,1,2)</f>
        <v/>
      </c>
      <c r="E2214" s="144">
        <f>IF(D2214=1,F2214,G2214)</f>
        <v/>
      </c>
      <c r="F2214" s="124">
        <f>IF(AI2213,0.11*ε_cu1cd,IF(AH2213,F2213*0.01,F2213))</f>
        <v/>
      </c>
      <c r="G2214" s="124">
        <f>IF(AP2213,-0.1*ε_cu1cd,IF(AM2213,G2213*0.01,G2213))</f>
        <v/>
      </c>
      <c r="H2214" s="113">
        <f>IF(A2214=1,E2214,IF(AO2213,H2213-E2213+E2214,IF(AP2213,0.8*H2213,H2213+E2214)))</f>
        <v/>
      </c>
      <c r="I2214" s="169">
        <f>(C2214-H2214)/h</f>
        <v/>
      </c>
      <c r="J2214">
        <f>C2214/(ε_c1cd)</f>
        <v/>
      </c>
      <c r="K2214">
        <f>C2214/I2214</f>
        <v/>
      </c>
      <c r="L2214" s="131">
        <f>I2214/(ε_c1cd)</f>
        <v/>
      </c>
      <c r="M2214">
        <f>I2214*(K2214-Z_s1)</f>
        <v/>
      </c>
      <c r="N2214">
        <f>I2214*(K2214-Z_s2)</f>
        <v/>
      </c>
      <c r="O2214">
        <f>E_s*M2214</f>
        <v/>
      </c>
      <c r="P2214">
        <f>E_s*N2214</f>
        <v/>
      </c>
      <c r="Q2214">
        <f>O2214*A_s1</f>
        <v/>
      </c>
      <c r="R2214">
        <f>P2214*A_s2</f>
        <v/>
      </c>
      <c r="S2214">
        <f>Q2214*($K2214-Z_s1)</f>
        <v/>
      </c>
      <c r="T2214">
        <f>R2214*($K2214-Z_s2)</f>
        <v/>
      </c>
      <c r="U2214">
        <f>(INDIRECT("a_"&amp;U$2)/(U$2+1))*(($C2214^(U$2+1)-$H2214^(U$2+1))/(ε_c1cd^(U$2+1)))</f>
        <v/>
      </c>
      <c r="V2214">
        <f>(INDIRECT("a_"&amp;V$2)/(V$2+1))*(($C2214^(V$2+1)-$H2214^(V$2+1))/(ε_c1cd^(V$2+1)))</f>
        <v/>
      </c>
      <c r="W2214">
        <f>(INDIRECT("a_"&amp;W$2)/(W$2+1))*(($C2214^(W$2+1)-$H2214^(W$2+1))/(ε_c1cd^(W$2+1)))</f>
        <v/>
      </c>
      <c r="X2214">
        <f>(INDIRECT("a_"&amp;X$2)/(X$2+1))*(($C2214^(X$2+1)-$H2214^(X$2+1))/(ε_c1cd^(X$2+1)))</f>
        <v/>
      </c>
      <c r="Y2214">
        <f>(INDIRECT("a_"&amp;Y$2)/(Y$2+1))*(($C2214^(Y$2+1)-$H2214^(Y$2+1))/(ε_c1cd^(Y$2+1)))</f>
        <v/>
      </c>
      <c r="Z2214">
        <f>(INDIRECT("a_"&amp;Z$2)/(Z$2+2))*(($C2214^(Z$2+2)-$H2214^(Z$2+2))/(ε_c1cd^(Z$2+2)))</f>
        <v/>
      </c>
      <c r="AA2214">
        <f>(INDIRECT("a_"&amp;AA$2)/(AA$2+2))*(($C2214^(AA$2+2)-$H2214^(AA$2+2))/(ε_c1cd^(AA$2+2)))</f>
        <v/>
      </c>
      <c r="AB2214">
        <f>(INDIRECT("a_"&amp;AB$2)/(AB$2+2))*(($C2214^(AB$2+2)-$H2214^(AB$2+2))/(ε_c1cd^(AB$2+2)))</f>
        <v/>
      </c>
      <c r="AC2214">
        <f>(INDIRECT("a_"&amp;AC$2)/(AC$2+2))*(($C2214^(AC$2+2)-$H2214^(AC$2+2))/(ε_c1cd^(AC$2+2)))</f>
        <v/>
      </c>
      <c r="AD2214">
        <f>(INDIRECT("a_"&amp;AD$2)/(AD$2+2))*(($C2214^(AD$2+2)-$H2214^(AD$2+2))/(ε_c1cd^(AD$2+2)))</f>
        <v/>
      </c>
      <c r="AE2214" s="111">
        <f>(b*f_cd/L2214)*SUM(U2214:Y2214)+SUM(Q2214:R2214)</f>
        <v/>
      </c>
      <c r="AF2214" s="112">
        <f>AE2214*(K2214-y+e)</f>
        <v/>
      </c>
      <c r="AG2214" s="113">
        <f>(b*f_cd/(L2214^2))*SUM(Z2214:AD2214)+SUM(S2214:T2214)-AF2214</f>
        <v/>
      </c>
      <c r="AH2214" s="114">
        <f>AG2214&lt;0</f>
        <v/>
      </c>
      <c r="AI2214" s="115">
        <f>IF(A2214=1,FALSE,(AND(AQ2214,AH2214,NOT(AI2213))))</f>
        <v/>
      </c>
      <c r="AJ2214" s="116">
        <f>(b*f_cd/L2214)*(a_1/2*J2214^2+a_2/3*J2214^3+a_3/4*J2214^4+a_4/5*J2214^5+a_5/6*J2214^6)+SUM(Q2214:R2214)</f>
        <v/>
      </c>
      <c r="AK2214">
        <f>AJ2214*(K2214-y+e)</f>
        <v/>
      </c>
      <c r="AL2214" s="118">
        <f>(b*f_cd/(L2214^2))*(a_1/3*J2214^3+a_2/4*J2214^4+a_3/5*J2214^5+a_4/6*J2214^6+a_5/7*J2214^7)+SUM(S2214:T2214)-AK2214</f>
        <v/>
      </c>
      <c r="AM2214" s="114">
        <f>AL2214&gt;0</f>
        <v/>
      </c>
      <c r="AN2214" s="115">
        <f>IF(A2214=1,FALSE,(AND(AQ2214,AM2214,NOT(AN2213))))</f>
        <v/>
      </c>
      <c r="AO2214">
        <f>IF(D2214=1,AND(AH2214,NOT(AI2214)),AND(AM2214,NOT(AN2214)))</f>
        <v/>
      </c>
      <c r="AP2214" s="119">
        <f>IF(D2214=1,AI2214,AN2214)</f>
        <v/>
      </c>
      <c r="AQ2214" s="125">
        <f>ABS(E2214)&lt;$AQ$2</f>
        <v/>
      </c>
      <c r="AS2214">
        <f>IF(AP2214,MAX(AS$3:AS2212)+1,"")</f>
        <v/>
      </c>
    </row>
    <row r="2215">
      <c r="A2215" t="n">
        <v>2125</v>
      </c>
      <c r="B2215" s="131">
        <f>IF(A2215=1,0,IF(AP2215,0.1*ε_cu1cd,0))</f>
        <v/>
      </c>
      <c r="C2215" s="131">
        <f>IF(A2215=1,0.1*ε_cu1cd,C2214+B2214)</f>
        <v/>
      </c>
      <c r="D2215" s="113">
        <f>IF('Нормальний переріз'!$D$68&gt;0,1,2)</f>
        <v/>
      </c>
      <c r="E2215" s="144">
        <f>IF(D2215=1,F2215,G2215)</f>
        <v/>
      </c>
      <c r="F2215" s="124">
        <f>IF(AI2214,0.11*ε_cu1cd,IF(AH2214,F2214*0.01,F2214))</f>
        <v/>
      </c>
      <c r="G2215" s="124">
        <f>IF(AP2214,-0.1*ε_cu1cd,IF(AM2214,G2214*0.01,G2214))</f>
        <v/>
      </c>
      <c r="H2215" s="113">
        <f>IF(A2215=1,E2215,IF(AO2214,H2214-E2214+E2215,IF(AP2214,0.8*H2214,H2214+E2215)))</f>
        <v/>
      </c>
      <c r="I2215" s="169">
        <f>(C2215-H2215)/h</f>
        <v/>
      </c>
      <c r="J2215">
        <f>C2215/(ε_c1cd)</f>
        <v/>
      </c>
      <c r="K2215">
        <f>C2215/I2215</f>
        <v/>
      </c>
      <c r="L2215" s="131">
        <f>I2215/(ε_c1cd)</f>
        <v/>
      </c>
      <c r="M2215">
        <f>I2215*(K2215-Z_s1)</f>
        <v/>
      </c>
      <c r="N2215">
        <f>I2215*(K2215-Z_s2)</f>
        <v/>
      </c>
      <c r="O2215">
        <f>E_s*M2215</f>
        <v/>
      </c>
      <c r="P2215">
        <f>E_s*N2215</f>
        <v/>
      </c>
      <c r="Q2215">
        <f>O2215*A_s1</f>
        <v/>
      </c>
      <c r="R2215">
        <f>P2215*A_s2</f>
        <v/>
      </c>
      <c r="S2215">
        <f>Q2215*($K2215-Z_s1)</f>
        <v/>
      </c>
      <c r="T2215">
        <f>R2215*($K2215-Z_s2)</f>
        <v/>
      </c>
      <c r="U2215">
        <f>(INDIRECT("a_"&amp;U$2)/(U$2+1))*(($C2215^(U$2+1)-$H2215^(U$2+1))/(ε_c1cd^(U$2+1)))</f>
        <v/>
      </c>
      <c r="V2215">
        <f>(INDIRECT("a_"&amp;V$2)/(V$2+1))*(($C2215^(V$2+1)-$H2215^(V$2+1))/(ε_c1cd^(V$2+1)))</f>
        <v/>
      </c>
      <c r="W2215">
        <f>(INDIRECT("a_"&amp;W$2)/(W$2+1))*(($C2215^(W$2+1)-$H2215^(W$2+1))/(ε_c1cd^(W$2+1)))</f>
        <v/>
      </c>
      <c r="X2215">
        <f>(INDIRECT("a_"&amp;X$2)/(X$2+1))*(($C2215^(X$2+1)-$H2215^(X$2+1))/(ε_c1cd^(X$2+1)))</f>
        <v/>
      </c>
      <c r="Y2215">
        <f>(INDIRECT("a_"&amp;Y$2)/(Y$2+1))*(($C2215^(Y$2+1)-$H2215^(Y$2+1))/(ε_c1cd^(Y$2+1)))</f>
        <v/>
      </c>
      <c r="Z2215">
        <f>(INDIRECT("a_"&amp;Z$2)/(Z$2+2))*(($C2215^(Z$2+2)-$H2215^(Z$2+2))/(ε_c1cd^(Z$2+2)))</f>
        <v/>
      </c>
      <c r="AA2215">
        <f>(INDIRECT("a_"&amp;AA$2)/(AA$2+2))*(($C2215^(AA$2+2)-$H2215^(AA$2+2))/(ε_c1cd^(AA$2+2)))</f>
        <v/>
      </c>
      <c r="AB2215">
        <f>(INDIRECT("a_"&amp;AB$2)/(AB$2+2))*(($C2215^(AB$2+2)-$H2215^(AB$2+2))/(ε_c1cd^(AB$2+2)))</f>
        <v/>
      </c>
      <c r="AC2215">
        <f>(INDIRECT("a_"&amp;AC$2)/(AC$2+2))*(($C2215^(AC$2+2)-$H2215^(AC$2+2))/(ε_c1cd^(AC$2+2)))</f>
        <v/>
      </c>
      <c r="AD2215">
        <f>(INDIRECT("a_"&amp;AD$2)/(AD$2+2))*(($C2215^(AD$2+2)-$H2215^(AD$2+2))/(ε_c1cd^(AD$2+2)))</f>
        <v/>
      </c>
      <c r="AE2215" s="111">
        <f>(b*f_cd/L2215)*SUM(U2215:Y2215)+SUM(Q2215:R2215)</f>
        <v/>
      </c>
      <c r="AF2215" s="112">
        <f>AE2215*(K2215-y+e)</f>
        <v/>
      </c>
      <c r="AG2215" s="113">
        <f>(b*f_cd/(L2215^2))*SUM(Z2215:AD2215)+SUM(S2215:T2215)-AF2215</f>
        <v/>
      </c>
      <c r="AH2215" s="114">
        <f>AG2215&lt;0</f>
        <v/>
      </c>
      <c r="AI2215" s="115">
        <f>IF(A2215=1,FALSE,(AND(AQ2215,AH2215,NOT(AI2214))))</f>
        <v/>
      </c>
      <c r="AJ2215" s="116">
        <f>(b*f_cd/L2215)*(a_1/2*J2215^2+a_2/3*J2215^3+a_3/4*J2215^4+a_4/5*J2215^5+a_5/6*J2215^6)+SUM(Q2215:R2215)</f>
        <v/>
      </c>
      <c r="AK2215">
        <f>AJ2215*(K2215-y+e)</f>
        <v/>
      </c>
      <c r="AL2215" s="118">
        <f>(b*f_cd/(L2215^2))*(a_1/3*J2215^3+a_2/4*J2215^4+a_3/5*J2215^5+a_4/6*J2215^6+a_5/7*J2215^7)+SUM(S2215:T2215)-AK2215</f>
        <v/>
      </c>
      <c r="AM2215" s="114">
        <f>AL2215&gt;0</f>
        <v/>
      </c>
      <c r="AN2215" s="115">
        <f>IF(A2215=1,FALSE,(AND(AQ2215,AM2215,NOT(AN2214))))</f>
        <v/>
      </c>
      <c r="AO2215">
        <f>IF(D2215=1,AND(AH2215,NOT(AI2215)),AND(AM2215,NOT(AN2215)))</f>
        <v/>
      </c>
      <c r="AP2215" s="119">
        <f>IF(D2215=1,AI2215,AN2215)</f>
        <v/>
      </c>
      <c r="AQ2215" s="125">
        <f>ABS(E2215)&lt;$AQ$2</f>
        <v/>
      </c>
      <c r="AS2215">
        <f>IF(AP2215,MAX(AS$3:AS2213)+1,"")</f>
        <v/>
      </c>
    </row>
    <row r="2216">
      <c r="A2216" t="n">
        <v>2126</v>
      </c>
      <c r="B2216" s="131">
        <f>IF(A2216=1,0,IF(AP2216,0.1*ε_cu1cd,0))</f>
        <v/>
      </c>
      <c r="C2216" s="131">
        <f>IF(A2216=1,0.1*ε_cu1cd,C2215+B2215)</f>
        <v/>
      </c>
      <c r="D2216" s="113">
        <f>IF('Нормальний переріз'!$D$68&gt;0,1,2)</f>
        <v/>
      </c>
      <c r="E2216" s="144">
        <f>IF(D2216=1,F2216,G2216)</f>
        <v/>
      </c>
      <c r="F2216" s="124">
        <f>IF(AI2215,0.11*ε_cu1cd,IF(AH2215,F2215*0.01,F2215))</f>
        <v/>
      </c>
      <c r="G2216" s="124">
        <f>IF(AP2215,-0.1*ε_cu1cd,IF(AM2215,G2215*0.01,G2215))</f>
        <v/>
      </c>
      <c r="H2216" s="113">
        <f>IF(A2216=1,E2216,IF(AO2215,H2215-E2215+E2216,IF(AP2215,0.8*H2215,H2215+E2216)))</f>
        <v/>
      </c>
      <c r="I2216" s="169">
        <f>(C2216-H2216)/h</f>
        <v/>
      </c>
      <c r="J2216">
        <f>C2216/(ε_c1cd)</f>
        <v/>
      </c>
      <c r="K2216">
        <f>C2216/I2216</f>
        <v/>
      </c>
      <c r="L2216" s="131">
        <f>I2216/(ε_c1cd)</f>
        <v/>
      </c>
      <c r="M2216">
        <f>I2216*(K2216-Z_s1)</f>
        <v/>
      </c>
      <c r="N2216">
        <f>I2216*(K2216-Z_s2)</f>
        <v/>
      </c>
      <c r="O2216">
        <f>E_s*M2216</f>
        <v/>
      </c>
      <c r="P2216">
        <f>E_s*N2216</f>
        <v/>
      </c>
      <c r="Q2216">
        <f>O2216*A_s1</f>
        <v/>
      </c>
      <c r="R2216">
        <f>P2216*A_s2</f>
        <v/>
      </c>
      <c r="S2216">
        <f>Q2216*($K2216-Z_s1)</f>
        <v/>
      </c>
      <c r="T2216">
        <f>R2216*($K2216-Z_s2)</f>
        <v/>
      </c>
      <c r="U2216">
        <f>(INDIRECT("a_"&amp;U$2)/(U$2+1))*(($C2216^(U$2+1)-$H2216^(U$2+1))/(ε_c1cd^(U$2+1)))</f>
        <v/>
      </c>
      <c r="V2216">
        <f>(INDIRECT("a_"&amp;V$2)/(V$2+1))*(($C2216^(V$2+1)-$H2216^(V$2+1))/(ε_c1cd^(V$2+1)))</f>
        <v/>
      </c>
      <c r="W2216">
        <f>(INDIRECT("a_"&amp;W$2)/(W$2+1))*(($C2216^(W$2+1)-$H2216^(W$2+1))/(ε_c1cd^(W$2+1)))</f>
        <v/>
      </c>
      <c r="X2216">
        <f>(INDIRECT("a_"&amp;X$2)/(X$2+1))*(($C2216^(X$2+1)-$H2216^(X$2+1))/(ε_c1cd^(X$2+1)))</f>
        <v/>
      </c>
      <c r="Y2216">
        <f>(INDIRECT("a_"&amp;Y$2)/(Y$2+1))*(($C2216^(Y$2+1)-$H2216^(Y$2+1))/(ε_c1cd^(Y$2+1)))</f>
        <v/>
      </c>
      <c r="Z2216">
        <f>(INDIRECT("a_"&amp;Z$2)/(Z$2+2))*(($C2216^(Z$2+2)-$H2216^(Z$2+2))/(ε_c1cd^(Z$2+2)))</f>
        <v/>
      </c>
      <c r="AA2216">
        <f>(INDIRECT("a_"&amp;AA$2)/(AA$2+2))*(($C2216^(AA$2+2)-$H2216^(AA$2+2))/(ε_c1cd^(AA$2+2)))</f>
        <v/>
      </c>
      <c r="AB2216">
        <f>(INDIRECT("a_"&amp;AB$2)/(AB$2+2))*(($C2216^(AB$2+2)-$H2216^(AB$2+2))/(ε_c1cd^(AB$2+2)))</f>
        <v/>
      </c>
      <c r="AC2216">
        <f>(INDIRECT("a_"&amp;AC$2)/(AC$2+2))*(($C2216^(AC$2+2)-$H2216^(AC$2+2))/(ε_c1cd^(AC$2+2)))</f>
        <v/>
      </c>
      <c r="AD2216">
        <f>(INDIRECT("a_"&amp;AD$2)/(AD$2+2))*(($C2216^(AD$2+2)-$H2216^(AD$2+2))/(ε_c1cd^(AD$2+2)))</f>
        <v/>
      </c>
      <c r="AE2216" s="111">
        <f>(b*f_cd/L2216)*SUM(U2216:Y2216)+SUM(Q2216:R2216)</f>
        <v/>
      </c>
      <c r="AF2216" s="112">
        <f>AE2216*(K2216-y+e)</f>
        <v/>
      </c>
      <c r="AG2216" s="113">
        <f>(b*f_cd/(L2216^2))*SUM(Z2216:AD2216)+SUM(S2216:T2216)-AF2216</f>
        <v/>
      </c>
      <c r="AH2216" s="114">
        <f>AG2216&lt;0</f>
        <v/>
      </c>
      <c r="AI2216" s="115">
        <f>IF(A2216=1,FALSE,(AND(AQ2216,AH2216,NOT(AI2215))))</f>
        <v/>
      </c>
      <c r="AJ2216" s="116">
        <f>(b*f_cd/L2216)*(a_1/2*J2216^2+a_2/3*J2216^3+a_3/4*J2216^4+a_4/5*J2216^5+a_5/6*J2216^6)+SUM(Q2216:R2216)</f>
        <v/>
      </c>
      <c r="AK2216">
        <f>AJ2216*(K2216-y+e)</f>
        <v/>
      </c>
      <c r="AL2216" s="118">
        <f>(b*f_cd/(L2216^2))*(a_1/3*J2216^3+a_2/4*J2216^4+a_3/5*J2216^5+a_4/6*J2216^6+a_5/7*J2216^7)+SUM(S2216:T2216)-AK2216</f>
        <v/>
      </c>
      <c r="AM2216" s="114">
        <f>AL2216&gt;0</f>
        <v/>
      </c>
      <c r="AN2216" s="115">
        <f>IF(A2216=1,FALSE,(AND(AQ2216,AM2216,NOT(AN2215))))</f>
        <v/>
      </c>
      <c r="AO2216">
        <f>IF(D2216=1,AND(AH2216,NOT(AI2216)),AND(AM2216,NOT(AN2216)))</f>
        <v/>
      </c>
      <c r="AP2216" s="119">
        <f>IF(D2216=1,AI2216,AN2216)</f>
        <v/>
      </c>
      <c r="AQ2216" s="125">
        <f>ABS(E2216)&lt;$AQ$2</f>
        <v/>
      </c>
      <c r="AS2216">
        <f>IF(AP2216,MAX(AS$3:AS2214)+1,"")</f>
        <v/>
      </c>
    </row>
    <row r="2217">
      <c r="A2217" t="n">
        <v>2127</v>
      </c>
      <c r="B2217" s="131">
        <f>IF(A2217=1,0,IF(AP2217,0.1*ε_cu1cd,0))</f>
        <v/>
      </c>
      <c r="C2217" s="131">
        <f>IF(A2217=1,0.1*ε_cu1cd,C2216+B2216)</f>
        <v/>
      </c>
      <c r="D2217" s="113">
        <f>IF('Нормальний переріз'!$D$68&gt;0,1,2)</f>
        <v/>
      </c>
      <c r="E2217" s="144">
        <f>IF(D2217=1,F2217,G2217)</f>
        <v/>
      </c>
      <c r="F2217" s="124">
        <f>IF(AI2216,0.11*ε_cu1cd,IF(AH2216,F2216*0.01,F2216))</f>
        <v/>
      </c>
      <c r="G2217" s="124">
        <f>IF(AP2216,-0.1*ε_cu1cd,IF(AM2216,G2216*0.01,G2216))</f>
        <v/>
      </c>
      <c r="H2217" s="113">
        <f>IF(A2217=1,E2217,IF(AO2216,H2216-E2216+E2217,IF(AP2216,0.8*H2216,H2216+E2217)))</f>
        <v/>
      </c>
      <c r="I2217" s="169">
        <f>(C2217-H2217)/h</f>
        <v/>
      </c>
      <c r="J2217">
        <f>C2217/(ε_c1cd)</f>
        <v/>
      </c>
      <c r="K2217">
        <f>C2217/I2217</f>
        <v/>
      </c>
      <c r="L2217" s="131">
        <f>I2217/(ε_c1cd)</f>
        <v/>
      </c>
      <c r="M2217">
        <f>I2217*(K2217-Z_s1)</f>
        <v/>
      </c>
      <c r="N2217">
        <f>I2217*(K2217-Z_s2)</f>
        <v/>
      </c>
      <c r="O2217">
        <f>E_s*M2217</f>
        <v/>
      </c>
      <c r="P2217">
        <f>E_s*N2217</f>
        <v/>
      </c>
      <c r="Q2217">
        <f>O2217*A_s1</f>
        <v/>
      </c>
      <c r="R2217">
        <f>P2217*A_s2</f>
        <v/>
      </c>
      <c r="S2217">
        <f>Q2217*($K2217-Z_s1)</f>
        <v/>
      </c>
      <c r="T2217">
        <f>R2217*($K2217-Z_s2)</f>
        <v/>
      </c>
      <c r="U2217">
        <f>(INDIRECT("a_"&amp;U$2)/(U$2+1))*(($C2217^(U$2+1)-$H2217^(U$2+1))/(ε_c1cd^(U$2+1)))</f>
        <v/>
      </c>
      <c r="V2217">
        <f>(INDIRECT("a_"&amp;V$2)/(V$2+1))*(($C2217^(V$2+1)-$H2217^(V$2+1))/(ε_c1cd^(V$2+1)))</f>
        <v/>
      </c>
      <c r="W2217">
        <f>(INDIRECT("a_"&amp;W$2)/(W$2+1))*(($C2217^(W$2+1)-$H2217^(W$2+1))/(ε_c1cd^(W$2+1)))</f>
        <v/>
      </c>
      <c r="X2217">
        <f>(INDIRECT("a_"&amp;X$2)/(X$2+1))*(($C2217^(X$2+1)-$H2217^(X$2+1))/(ε_c1cd^(X$2+1)))</f>
        <v/>
      </c>
      <c r="Y2217">
        <f>(INDIRECT("a_"&amp;Y$2)/(Y$2+1))*(($C2217^(Y$2+1)-$H2217^(Y$2+1))/(ε_c1cd^(Y$2+1)))</f>
        <v/>
      </c>
      <c r="Z2217">
        <f>(INDIRECT("a_"&amp;Z$2)/(Z$2+2))*(($C2217^(Z$2+2)-$H2217^(Z$2+2))/(ε_c1cd^(Z$2+2)))</f>
        <v/>
      </c>
      <c r="AA2217">
        <f>(INDIRECT("a_"&amp;AA$2)/(AA$2+2))*(($C2217^(AA$2+2)-$H2217^(AA$2+2))/(ε_c1cd^(AA$2+2)))</f>
        <v/>
      </c>
      <c r="AB2217">
        <f>(INDIRECT("a_"&amp;AB$2)/(AB$2+2))*(($C2217^(AB$2+2)-$H2217^(AB$2+2))/(ε_c1cd^(AB$2+2)))</f>
        <v/>
      </c>
      <c r="AC2217">
        <f>(INDIRECT("a_"&amp;AC$2)/(AC$2+2))*(($C2217^(AC$2+2)-$H2217^(AC$2+2))/(ε_c1cd^(AC$2+2)))</f>
        <v/>
      </c>
      <c r="AD2217">
        <f>(INDIRECT("a_"&amp;AD$2)/(AD$2+2))*(($C2217^(AD$2+2)-$H2217^(AD$2+2))/(ε_c1cd^(AD$2+2)))</f>
        <v/>
      </c>
      <c r="AE2217" s="111">
        <f>(b*f_cd/L2217)*SUM(U2217:Y2217)+SUM(Q2217:R2217)</f>
        <v/>
      </c>
      <c r="AF2217" s="112">
        <f>AE2217*(K2217-y+e)</f>
        <v/>
      </c>
      <c r="AG2217" s="113">
        <f>(b*f_cd/(L2217^2))*SUM(Z2217:AD2217)+SUM(S2217:T2217)-AF2217</f>
        <v/>
      </c>
      <c r="AH2217" s="114">
        <f>AG2217&lt;0</f>
        <v/>
      </c>
      <c r="AI2217" s="115">
        <f>IF(A2217=1,FALSE,(AND(AQ2217,AH2217,NOT(AI2216))))</f>
        <v/>
      </c>
      <c r="AJ2217" s="116">
        <f>(b*f_cd/L2217)*(a_1/2*J2217^2+a_2/3*J2217^3+a_3/4*J2217^4+a_4/5*J2217^5+a_5/6*J2217^6)+SUM(Q2217:R2217)</f>
        <v/>
      </c>
      <c r="AK2217">
        <f>AJ2217*(K2217-y+e)</f>
        <v/>
      </c>
      <c r="AL2217" s="118">
        <f>(b*f_cd/(L2217^2))*(a_1/3*J2217^3+a_2/4*J2217^4+a_3/5*J2217^5+a_4/6*J2217^6+a_5/7*J2217^7)+SUM(S2217:T2217)-AK2217</f>
        <v/>
      </c>
      <c r="AM2217" s="114">
        <f>AL2217&gt;0</f>
        <v/>
      </c>
      <c r="AN2217" s="115">
        <f>IF(A2217=1,FALSE,(AND(AQ2217,AM2217,NOT(AN2216))))</f>
        <v/>
      </c>
      <c r="AO2217">
        <f>IF(D2217=1,AND(AH2217,NOT(AI2217)),AND(AM2217,NOT(AN2217)))</f>
        <v/>
      </c>
      <c r="AP2217" s="119">
        <f>IF(D2217=1,AI2217,AN2217)</f>
        <v/>
      </c>
      <c r="AQ2217" s="125">
        <f>ABS(E2217)&lt;$AQ$2</f>
        <v/>
      </c>
      <c r="AS2217">
        <f>IF(AP2217,MAX(AS$3:AS2215)+1,"")</f>
        <v/>
      </c>
    </row>
    <row r="2218">
      <c r="A2218" t="n">
        <v>2128</v>
      </c>
      <c r="B2218" s="131">
        <f>IF(A2218=1,0,IF(AP2218,0.1*ε_cu1cd,0))</f>
        <v/>
      </c>
      <c r="C2218" s="131">
        <f>IF(A2218=1,0.1*ε_cu1cd,C2217+B2217)</f>
        <v/>
      </c>
      <c r="D2218" s="113">
        <f>IF('Нормальний переріз'!$D$68&gt;0,1,2)</f>
        <v/>
      </c>
      <c r="E2218" s="144">
        <f>IF(D2218=1,F2218,G2218)</f>
        <v/>
      </c>
      <c r="F2218" s="124">
        <f>IF(AI2217,0.11*ε_cu1cd,IF(AH2217,F2217*0.01,F2217))</f>
        <v/>
      </c>
      <c r="G2218" s="124">
        <f>IF(AP2217,-0.1*ε_cu1cd,IF(AM2217,G2217*0.01,G2217))</f>
        <v/>
      </c>
      <c r="H2218" s="113">
        <f>IF(A2218=1,E2218,IF(AO2217,H2217-E2217+E2218,IF(AP2217,0.8*H2217,H2217+E2218)))</f>
        <v/>
      </c>
      <c r="I2218" s="169">
        <f>(C2218-H2218)/h</f>
        <v/>
      </c>
      <c r="J2218">
        <f>C2218/(ε_c1cd)</f>
        <v/>
      </c>
      <c r="K2218">
        <f>C2218/I2218</f>
        <v/>
      </c>
      <c r="L2218" s="131">
        <f>I2218/(ε_c1cd)</f>
        <v/>
      </c>
      <c r="M2218">
        <f>I2218*(K2218-Z_s1)</f>
        <v/>
      </c>
      <c r="N2218">
        <f>I2218*(K2218-Z_s2)</f>
        <v/>
      </c>
      <c r="O2218">
        <f>E_s*M2218</f>
        <v/>
      </c>
      <c r="P2218">
        <f>E_s*N2218</f>
        <v/>
      </c>
      <c r="Q2218">
        <f>O2218*A_s1</f>
        <v/>
      </c>
      <c r="R2218">
        <f>P2218*A_s2</f>
        <v/>
      </c>
      <c r="S2218">
        <f>Q2218*($K2218-Z_s1)</f>
        <v/>
      </c>
      <c r="T2218">
        <f>R2218*($K2218-Z_s2)</f>
        <v/>
      </c>
      <c r="U2218">
        <f>(INDIRECT("a_"&amp;U$2)/(U$2+1))*(($C2218^(U$2+1)-$H2218^(U$2+1))/(ε_c1cd^(U$2+1)))</f>
        <v/>
      </c>
      <c r="V2218">
        <f>(INDIRECT("a_"&amp;V$2)/(V$2+1))*(($C2218^(V$2+1)-$H2218^(V$2+1))/(ε_c1cd^(V$2+1)))</f>
        <v/>
      </c>
      <c r="W2218">
        <f>(INDIRECT("a_"&amp;W$2)/(W$2+1))*(($C2218^(W$2+1)-$H2218^(W$2+1))/(ε_c1cd^(W$2+1)))</f>
        <v/>
      </c>
      <c r="X2218">
        <f>(INDIRECT("a_"&amp;X$2)/(X$2+1))*(($C2218^(X$2+1)-$H2218^(X$2+1))/(ε_c1cd^(X$2+1)))</f>
        <v/>
      </c>
      <c r="Y2218">
        <f>(INDIRECT("a_"&amp;Y$2)/(Y$2+1))*(($C2218^(Y$2+1)-$H2218^(Y$2+1))/(ε_c1cd^(Y$2+1)))</f>
        <v/>
      </c>
      <c r="Z2218">
        <f>(INDIRECT("a_"&amp;Z$2)/(Z$2+2))*(($C2218^(Z$2+2)-$H2218^(Z$2+2))/(ε_c1cd^(Z$2+2)))</f>
        <v/>
      </c>
      <c r="AA2218">
        <f>(INDIRECT("a_"&amp;AA$2)/(AA$2+2))*(($C2218^(AA$2+2)-$H2218^(AA$2+2))/(ε_c1cd^(AA$2+2)))</f>
        <v/>
      </c>
      <c r="AB2218">
        <f>(INDIRECT("a_"&amp;AB$2)/(AB$2+2))*(($C2218^(AB$2+2)-$H2218^(AB$2+2))/(ε_c1cd^(AB$2+2)))</f>
        <v/>
      </c>
      <c r="AC2218">
        <f>(INDIRECT("a_"&amp;AC$2)/(AC$2+2))*(($C2218^(AC$2+2)-$H2218^(AC$2+2))/(ε_c1cd^(AC$2+2)))</f>
        <v/>
      </c>
      <c r="AD2218">
        <f>(INDIRECT("a_"&amp;AD$2)/(AD$2+2))*(($C2218^(AD$2+2)-$H2218^(AD$2+2))/(ε_c1cd^(AD$2+2)))</f>
        <v/>
      </c>
      <c r="AE2218" s="111">
        <f>(b*f_cd/L2218)*SUM(U2218:Y2218)+SUM(Q2218:R2218)</f>
        <v/>
      </c>
      <c r="AF2218" s="112">
        <f>AE2218*(K2218-y+e)</f>
        <v/>
      </c>
      <c r="AG2218" s="113">
        <f>(b*f_cd/(L2218^2))*SUM(Z2218:AD2218)+SUM(S2218:T2218)-AF2218</f>
        <v/>
      </c>
      <c r="AH2218" s="114">
        <f>AG2218&lt;0</f>
        <v/>
      </c>
      <c r="AI2218" s="115">
        <f>IF(A2218=1,FALSE,(AND(AQ2218,AH2218,NOT(AI2217))))</f>
        <v/>
      </c>
      <c r="AJ2218" s="116">
        <f>(b*f_cd/L2218)*(a_1/2*J2218^2+a_2/3*J2218^3+a_3/4*J2218^4+a_4/5*J2218^5+a_5/6*J2218^6)+SUM(Q2218:R2218)</f>
        <v/>
      </c>
      <c r="AK2218">
        <f>AJ2218*(K2218-y+e)</f>
        <v/>
      </c>
      <c r="AL2218" s="118">
        <f>(b*f_cd/(L2218^2))*(a_1/3*J2218^3+a_2/4*J2218^4+a_3/5*J2218^5+a_4/6*J2218^6+a_5/7*J2218^7)+SUM(S2218:T2218)-AK2218</f>
        <v/>
      </c>
      <c r="AM2218" s="114">
        <f>AL2218&gt;0</f>
        <v/>
      </c>
      <c r="AN2218" s="115">
        <f>IF(A2218=1,FALSE,(AND(AQ2218,AM2218,NOT(AN2217))))</f>
        <v/>
      </c>
      <c r="AO2218">
        <f>IF(D2218=1,AND(AH2218,NOT(AI2218)),AND(AM2218,NOT(AN2218)))</f>
        <v/>
      </c>
      <c r="AP2218" s="119">
        <f>IF(D2218=1,AI2218,AN2218)</f>
        <v/>
      </c>
      <c r="AQ2218" s="125">
        <f>ABS(E2218)&lt;$AQ$2</f>
        <v/>
      </c>
      <c r="AS2218">
        <f>IF(AP2218,MAX(AS$3:AS2216)+1,"")</f>
        <v/>
      </c>
    </row>
    <row r="2219">
      <c r="A2219" t="n">
        <v>2129</v>
      </c>
      <c r="B2219" s="131">
        <f>IF(A2219=1,0,IF(AP2219,0.1*ε_cu1cd,0))</f>
        <v/>
      </c>
      <c r="C2219" s="131">
        <f>IF(A2219=1,0.1*ε_cu1cd,C2218+B2218)</f>
        <v/>
      </c>
      <c r="D2219" s="113">
        <f>IF('Нормальний переріз'!$D$68&gt;0,1,2)</f>
        <v/>
      </c>
      <c r="E2219" s="144">
        <f>IF(D2219=1,F2219,G2219)</f>
        <v/>
      </c>
      <c r="F2219" s="124">
        <f>IF(AI2218,0.11*ε_cu1cd,IF(AH2218,F2218*0.01,F2218))</f>
        <v/>
      </c>
      <c r="G2219" s="124">
        <f>IF(AP2218,-0.1*ε_cu1cd,IF(AM2218,G2218*0.01,G2218))</f>
        <v/>
      </c>
      <c r="H2219" s="113">
        <f>IF(A2219=1,E2219,IF(AO2218,H2218-E2218+E2219,IF(AP2218,0.8*H2218,H2218+E2219)))</f>
        <v/>
      </c>
      <c r="I2219" s="169">
        <f>(C2219-H2219)/h</f>
        <v/>
      </c>
      <c r="J2219">
        <f>C2219/(ε_c1cd)</f>
        <v/>
      </c>
      <c r="K2219">
        <f>C2219/I2219</f>
        <v/>
      </c>
      <c r="L2219" s="131">
        <f>I2219/(ε_c1cd)</f>
        <v/>
      </c>
      <c r="M2219">
        <f>I2219*(K2219-Z_s1)</f>
        <v/>
      </c>
      <c r="N2219">
        <f>I2219*(K2219-Z_s2)</f>
        <v/>
      </c>
      <c r="O2219">
        <f>E_s*M2219</f>
        <v/>
      </c>
      <c r="P2219">
        <f>E_s*N2219</f>
        <v/>
      </c>
      <c r="Q2219">
        <f>O2219*A_s1</f>
        <v/>
      </c>
      <c r="R2219">
        <f>P2219*A_s2</f>
        <v/>
      </c>
      <c r="S2219">
        <f>Q2219*($K2219-Z_s1)</f>
        <v/>
      </c>
      <c r="T2219">
        <f>R2219*($K2219-Z_s2)</f>
        <v/>
      </c>
      <c r="U2219">
        <f>(INDIRECT("a_"&amp;U$2)/(U$2+1))*(($C2219^(U$2+1)-$H2219^(U$2+1))/(ε_c1cd^(U$2+1)))</f>
        <v/>
      </c>
      <c r="V2219">
        <f>(INDIRECT("a_"&amp;V$2)/(V$2+1))*(($C2219^(V$2+1)-$H2219^(V$2+1))/(ε_c1cd^(V$2+1)))</f>
        <v/>
      </c>
      <c r="W2219">
        <f>(INDIRECT("a_"&amp;W$2)/(W$2+1))*(($C2219^(W$2+1)-$H2219^(W$2+1))/(ε_c1cd^(W$2+1)))</f>
        <v/>
      </c>
      <c r="X2219">
        <f>(INDIRECT("a_"&amp;X$2)/(X$2+1))*(($C2219^(X$2+1)-$H2219^(X$2+1))/(ε_c1cd^(X$2+1)))</f>
        <v/>
      </c>
      <c r="Y2219">
        <f>(INDIRECT("a_"&amp;Y$2)/(Y$2+1))*(($C2219^(Y$2+1)-$H2219^(Y$2+1))/(ε_c1cd^(Y$2+1)))</f>
        <v/>
      </c>
      <c r="Z2219">
        <f>(INDIRECT("a_"&amp;Z$2)/(Z$2+2))*(($C2219^(Z$2+2)-$H2219^(Z$2+2))/(ε_c1cd^(Z$2+2)))</f>
        <v/>
      </c>
      <c r="AA2219">
        <f>(INDIRECT("a_"&amp;AA$2)/(AA$2+2))*(($C2219^(AA$2+2)-$H2219^(AA$2+2))/(ε_c1cd^(AA$2+2)))</f>
        <v/>
      </c>
      <c r="AB2219">
        <f>(INDIRECT("a_"&amp;AB$2)/(AB$2+2))*(($C2219^(AB$2+2)-$H2219^(AB$2+2))/(ε_c1cd^(AB$2+2)))</f>
        <v/>
      </c>
      <c r="AC2219">
        <f>(INDIRECT("a_"&amp;AC$2)/(AC$2+2))*(($C2219^(AC$2+2)-$H2219^(AC$2+2))/(ε_c1cd^(AC$2+2)))</f>
        <v/>
      </c>
      <c r="AD2219">
        <f>(INDIRECT("a_"&amp;AD$2)/(AD$2+2))*(($C2219^(AD$2+2)-$H2219^(AD$2+2))/(ε_c1cd^(AD$2+2)))</f>
        <v/>
      </c>
      <c r="AE2219" s="111">
        <f>(b*f_cd/L2219)*SUM(U2219:Y2219)+SUM(Q2219:R2219)</f>
        <v/>
      </c>
      <c r="AF2219" s="112">
        <f>AE2219*(K2219-y+e)</f>
        <v/>
      </c>
      <c r="AG2219" s="113">
        <f>(b*f_cd/(L2219^2))*SUM(Z2219:AD2219)+SUM(S2219:T2219)-AF2219</f>
        <v/>
      </c>
      <c r="AH2219" s="114">
        <f>AG2219&lt;0</f>
        <v/>
      </c>
      <c r="AI2219" s="115">
        <f>IF(A2219=1,FALSE,(AND(AQ2219,AH2219,NOT(AI2218))))</f>
        <v/>
      </c>
      <c r="AJ2219" s="116">
        <f>(b*f_cd/L2219)*(a_1/2*J2219^2+a_2/3*J2219^3+a_3/4*J2219^4+a_4/5*J2219^5+a_5/6*J2219^6)+SUM(Q2219:R2219)</f>
        <v/>
      </c>
      <c r="AK2219">
        <f>AJ2219*(K2219-y+e)</f>
        <v/>
      </c>
      <c r="AL2219" s="118">
        <f>(b*f_cd/(L2219^2))*(a_1/3*J2219^3+a_2/4*J2219^4+a_3/5*J2219^5+a_4/6*J2219^6+a_5/7*J2219^7)+SUM(S2219:T2219)-AK2219</f>
        <v/>
      </c>
      <c r="AM2219" s="114">
        <f>AL2219&gt;0</f>
        <v/>
      </c>
      <c r="AN2219" s="115">
        <f>IF(A2219=1,FALSE,(AND(AQ2219,AM2219,NOT(AN2218))))</f>
        <v/>
      </c>
      <c r="AO2219">
        <f>IF(D2219=1,AND(AH2219,NOT(AI2219)),AND(AM2219,NOT(AN2219)))</f>
        <v/>
      </c>
      <c r="AP2219" s="119">
        <f>IF(D2219=1,AI2219,AN2219)</f>
        <v/>
      </c>
      <c r="AQ2219" s="125">
        <f>ABS(E2219)&lt;$AQ$2</f>
        <v/>
      </c>
      <c r="AS2219">
        <f>IF(AP2219,MAX(AS$3:AS2217)+1,"")</f>
        <v/>
      </c>
    </row>
    <row r="2220">
      <c r="A2220" t="n">
        <v>2130</v>
      </c>
      <c r="B2220" s="131">
        <f>IF(A2220=1,0,IF(AP2220,0.1*ε_cu1cd,0))</f>
        <v/>
      </c>
      <c r="C2220" s="131">
        <f>IF(A2220=1,0.1*ε_cu1cd,C2219+B2219)</f>
        <v/>
      </c>
      <c r="D2220" s="113">
        <f>IF('Нормальний переріз'!$D$68&gt;0,1,2)</f>
        <v/>
      </c>
      <c r="E2220" s="144">
        <f>IF(D2220=1,F2220,G2220)</f>
        <v/>
      </c>
      <c r="F2220" s="124">
        <f>IF(AI2219,0.11*ε_cu1cd,IF(AH2219,F2219*0.01,F2219))</f>
        <v/>
      </c>
      <c r="G2220" s="124">
        <f>IF(AP2219,-0.1*ε_cu1cd,IF(AM2219,G2219*0.01,G2219))</f>
        <v/>
      </c>
      <c r="H2220" s="113">
        <f>IF(A2220=1,E2220,IF(AO2219,H2219-E2219+E2220,IF(AP2219,0.8*H2219,H2219+E2220)))</f>
        <v/>
      </c>
      <c r="I2220" s="169">
        <f>(C2220-H2220)/h</f>
        <v/>
      </c>
      <c r="J2220">
        <f>C2220/(ε_c1cd)</f>
        <v/>
      </c>
      <c r="K2220">
        <f>C2220/I2220</f>
        <v/>
      </c>
      <c r="L2220" s="131">
        <f>I2220/(ε_c1cd)</f>
        <v/>
      </c>
      <c r="M2220">
        <f>I2220*(K2220-Z_s1)</f>
        <v/>
      </c>
      <c r="N2220">
        <f>I2220*(K2220-Z_s2)</f>
        <v/>
      </c>
      <c r="O2220">
        <f>E_s*M2220</f>
        <v/>
      </c>
      <c r="P2220">
        <f>E_s*N2220</f>
        <v/>
      </c>
      <c r="Q2220">
        <f>O2220*A_s1</f>
        <v/>
      </c>
      <c r="R2220">
        <f>P2220*A_s2</f>
        <v/>
      </c>
      <c r="S2220">
        <f>Q2220*($K2220-Z_s1)</f>
        <v/>
      </c>
      <c r="T2220">
        <f>R2220*($K2220-Z_s2)</f>
        <v/>
      </c>
      <c r="U2220">
        <f>(INDIRECT("a_"&amp;U$2)/(U$2+1))*(($C2220^(U$2+1)-$H2220^(U$2+1))/(ε_c1cd^(U$2+1)))</f>
        <v/>
      </c>
      <c r="V2220">
        <f>(INDIRECT("a_"&amp;V$2)/(V$2+1))*(($C2220^(V$2+1)-$H2220^(V$2+1))/(ε_c1cd^(V$2+1)))</f>
        <v/>
      </c>
      <c r="W2220">
        <f>(INDIRECT("a_"&amp;W$2)/(W$2+1))*(($C2220^(W$2+1)-$H2220^(W$2+1))/(ε_c1cd^(W$2+1)))</f>
        <v/>
      </c>
      <c r="X2220">
        <f>(INDIRECT("a_"&amp;X$2)/(X$2+1))*(($C2220^(X$2+1)-$H2220^(X$2+1))/(ε_c1cd^(X$2+1)))</f>
        <v/>
      </c>
      <c r="Y2220">
        <f>(INDIRECT("a_"&amp;Y$2)/(Y$2+1))*(($C2220^(Y$2+1)-$H2220^(Y$2+1))/(ε_c1cd^(Y$2+1)))</f>
        <v/>
      </c>
      <c r="Z2220">
        <f>(INDIRECT("a_"&amp;Z$2)/(Z$2+2))*(($C2220^(Z$2+2)-$H2220^(Z$2+2))/(ε_c1cd^(Z$2+2)))</f>
        <v/>
      </c>
      <c r="AA2220">
        <f>(INDIRECT("a_"&amp;AA$2)/(AA$2+2))*(($C2220^(AA$2+2)-$H2220^(AA$2+2))/(ε_c1cd^(AA$2+2)))</f>
        <v/>
      </c>
      <c r="AB2220">
        <f>(INDIRECT("a_"&amp;AB$2)/(AB$2+2))*(($C2220^(AB$2+2)-$H2220^(AB$2+2))/(ε_c1cd^(AB$2+2)))</f>
        <v/>
      </c>
      <c r="AC2220">
        <f>(INDIRECT("a_"&amp;AC$2)/(AC$2+2))*(($C2220^(AC$2+2)-$H2220^(AC$2+2))/(ε_c1cd^(AC$2+2)))</f>
        <v/>
      </c>
      <c r="AD2220">
        <f>(INDIRECT("a_"&amp;AD$2)/(AD$2+2))*(($C2220^(AD$2+2)-$H2220^(AD$2+2))/(ε_c1cd^(AD$2+2)))</f>
        <v/>
      </c>
      <c r="AE2220" s="111">
        <f>(b*f_cd/L2220)*SUM(U2220:Y2220)+SUM(Q2220:R2220)</f>
        <v/>
      </c>
      <c r="AF2220" s="112">
        <f>AE2220*(K2220-y+e)</f>
        <v/>
      </c>
      <c r="AG2220" s="113">
        <f>(b*f_cd/(L2220^2))*SUM(Z2220:AD2220)+SUM(S2220:T2220)-AF2220</f>
        <v/>
      </c>
      <c r="AH2220" s="114">
        <f>AG2220&lt;0</f>
        <v/>
      </c>
      <c r="AI2220" s="115">
        <f>IF(A2220=1,FALSE,(AND(AQ2220,AH2220,NOT(AI2219))))</f>
        <v/>
      </c>
      <c r="AJ2220" s="116">
        <f>(b*f_cd/L2220)*(a_1/2*J2220^2+a_2/3*J2220^3+a_3/4*J2220^4+a_4/5*J2220^5+a_5/6*J2220^6)+SUM(Q2220:R2220)</f>
        <v/>
      </c>
      <c r="AK2220">
        <f>AJ2220*(K2220-y+e)</f>
        <v/>
      </c>
      <c r="AL2220" s="118">
        <f>(b*f_cd/(L2220^2))*(a_1/3*J2220^3+a_2/4*J2220^4+a_3/5*J2220^5+a_4/6*J2220^6+a_5/7*J2220^7)+SUM(S2220:T2220)-AK2220</f>
        <v/>
      </c>
      <c r="AM2220" s="114">
        <f>AL2220&gt;0</f>
        <v/>
      </c>
      <c r="AN2220" s="115">
        <f>IF(A2220=1,FALSE,(AND(AQ2220,AM2220,NOT(AN2219))))</f>
        <v/>
      </c>
      <c r="AO2220">
        <f>IF(D2220=1,AND(AH2220,NOT(AI2220)),AND(AM2220,NOT(AN2220)))</f>
        <v/>
      </c>
      <c r="AP2220" s="119">
        <f>IF(D2220=1,AI2220,AN2220)</f>
        <v/>
      </c>
      <c r="AQ2220" s="125">
        <f>ABS(E2220)&lt;$AQ$2</f>
        <v/>
      </c>
      <c r="AS2220">
        <f>IF(AP2220,MAX(AS$3:AS2218)+1,"")</f>
        <v/>
      </c>
    </row>
    <row r="2221">
      <c r="A2221" t="n">
        <v>2131</v>
      </c>
      <c r="B2221" s="131">
        <f>IF(A2221=1,0,IF(AP2221,0.1*ε_cu1cd,0))</f>
        <v/>
      </c>
      <c r="C2221" s="131">
        <f>IF(A2221=1,0.1*ε_cu1cd,C2220+B2220)</f>
        <v/>
      </c>
      <c r="D2221" s="113">
        <f>IF('Нормальний переріз'!$D$68&gt;0,1,2)</f>
        <v/>
      </c>
      <c r="E2221" s="144">
        <f>IF(D2221=1,F2221,G2221)</f>
        <v/>
      </c>
      <c r="F2221" s="124">
        <f>IF(AI2220,0.11*ε_cu1cd,IF(AH2220,F2220*0.01,F2220))</f>
        <v/>
      </c>
      <c r="G2221" s="124">
        <f>IF(AP2220,-0.1*ε_cu1cd,IF(AM2220,G2220*0.01,G2220))</f>
        <v/>
      </c>
      <c r="H2221" s="113">
        <f>IF(A2221=1,E2221,IF(AO2220,H2220-E2220+E2221,IF(AP2220,0.8*H2220,H2220+E2221)))</f>
        <v/>
      </c>
      <c r="I2221" s="169">
        <f>(C2221-H2221)/h</f>
        <v/>
      </c>
      <c r="J2221">
        <f>C2221/(ε_c1cd)</f>
        <v/>
      </c>
      <c r="K2221">
        <f>C2221/I2221</f>
        <v/>
      </c>
      <c r="L2221" s="131">
        <f>I2221/(ε_c1cd)</f>
        <v/>
      </c>
      <c r="M2221">
        <f>I2221*(K2221-Z_s1)</f>
        <v/>
      </c>
      <c r="N2221">
        <f>I2221*(K2221-Z_s2)</f>
        <v/>
      </c>
      <c r="O2221">
        <f>E_s*M2221</f>
        <v/>
      </c>
      <c r="P2221">
        <f>E_s*N2221</f>
        <v/>
      </c>
      <c r="Q2221">
        <f>O2221*A_s1</f>
        <v/>
      </c>
      <c r="R2221">
        <f>P2221*A_s2</f>
        <v/>
      </c>
      <c r="S2221">
        <f>Q2221*($K2221-Z_s1)</f>
        <v/>
      </c>
      <c r="T2221">
        <f>R2221*($K2221-Z_s2)</f>
        <v/>
      </c>
      <c r="U2221">
        <f>(INDIRECT("a_"&amp;U$2)/(U$2+1))*(($C2221^(U$2+1)-$H2221^(U$2+1))/(ε_c1cd^(U$2+1)))</f>
        <v/>
      </c>
      <c r="V2221">
        <f>(INDIRECT("a_"&amp;V$2)/(V$2+1))*(($C2221^(V$2+1)-$H2221^(V$2+1))/(ε_c1cd^(V$2+1)))</f>
        <v/>
      </c>
      <c r="W2221">
        <f>(INDIRECT("a_"&amp;W$2)/(W$2+1))*(($C2221^(W$2+1)-$H2221^(W$2+1))/(ε_c1cd^(W$2+1)))</f>
        <v/>
      </c>
      <c r="X2221">
        <f>(INDIRECT("a_"&amp;X$2)/(X$2+1))*(($C2221^(X$2+1)-$H2221^(X$2+1))/(ε_c1cd^(X$2+1)))</f>
        <v/>
      </c>
      <c r="Y2221">
        <f>(INDIRECT("a_"&amp;Y$2)/(Y$2+1))*(($C2221^(Y$2+1)-$H2221^(Y$2+1))/(ε_c1cd^(Y$2+1)))</f>
        <v/>
      </c>
      <c r="Z2221">
        <f>(INDIRECT("a_"&amp;Z$2)/(Z$2+2))*(($C2221^(Z$2+2)-$H2221^(Z$2+2))/(ε_c1cd^(Z$2+2)))</f>
        <v/>
      </c>
      <c r="AA2221">
        <f>(INDIRECT("a_"&amp;AA$2)/(AA$2+2))*(($C2221^(AA$2+2)-$H2221^(AA$2+2))/(ε_c1cd^(AA$2+2)))</f>
        <v/>
      </c>
      <c r="AB2221">
        <f>(INDIRECT("a_"&amp;AB$2)/(AB$2+2))*(($C2221^(AB$2+2)-$H2221^(AB$2+2))/(ε_c1cd^(AB$2+2)))</f>
        <v/>
      </c>
      <c r="AC2221">
        <f>(INDIRECT("a_"&amp;AC$2)/(AC$2+2))*(($C2221^(AC$2+2)-$H2221^(AC$2+2))/(ε_c1cd^(AC$2+2)))</f>
        <v/>
      </c>
      <c r="AD2221">
        <f>(INDIRECT("a_"&amp;AD$2)/(AD$2+2))*(($C2221^(AD$2+2)-$H2221^(AD$2+2))/(ε_c1cd^(AD$2+2)))</f>
        <v/>
      </c>
      <c r="AE2221" s="111">
        <f>(b*f_cd/L2221)*SUM(U2221:Y2221)+SUM(Q2221:R2221)</f>
        <v/>
      </c>
      <c r="AF2221" s="112">
        <f>AE2221*(K2221-y+e)</f>
        <v/>
      </c>
      <c r="AG2221" s="113">
        <f>(b*f_cd/(L2221^2))*SUM(Z2221:AD2221)+SUM(S2221:T2221)-AF2221</f>
        <v/>
      </c>
      <c r="AH2221" s="114">
        <f>AG2221&lt;0</f>
        <v/>
      </c>
      <c r="AI2221" s="115">
        <f>IF(A2221=1,FALSE,(AND(AQ2221,AH2221,NOT(AI2220))))</f>
        <v/>
      </c>
      <c r="AJ2221" s="116">
        <f>(b*f_cd/L2221)*(a_1/2*J2221^2+a_2/3*J2221^3+a_3/4*J2221^4+a_4/5*J2221^5+a_5/6*J2221^6)+SUM(Q2221:R2221)</f>
        <v/>
      </c>
      <c r="AK2221">
        <f>AJ2221*(K2221-y+e)</f>
        <v/>
      </c>
      <c r="AL2221" s="118">
        <f>(b*f_cd/(L2221^2))*(a_1/3*J2221^3+a_2/4*J2221^4+a_3/5*J2221^5+a_4/6*J2221^6+a_5/7*J2221^7)+SUM(S2221:T2221)-AK2221</f>
        <v/>
      </c>
      <c r="AM2221" s="114">
        <f>AL2221&gt;0</f>
        <v/>
      </c>
      <c r="AN2221" s="115">
        <f>IF(A2221=1,FALSE,(AND(AQ2221,AM2221,NOT(AN2220))))</f>
        <v/>
      </c>
      <c r="AO2221">
        <f>IF(D2221=1,AND(AH2221,NOT(AI2221)),AND(AM2221,NOT(AN2221)))</f>
        <v/>
      </c>
      <c r="AP2221" s="119">
        <f>IF(D2221=1,AI2221,AN2221)</f>
        <v/>
      </c>
      <c r="AQ2221" s="125">
        <f>ABS(E2221)&lt;$AQ$2</f>
        <v/>
      </c>
      <c r="AS2221">
        <f>IF(AP2221,MAX(AS$3:AS2219)+1,"")</f>
        <v/>
      </c>
    </row>
    <row r="2222">
      <c r="A2222" t="n">
        <v>2132</v>
      </c>
      <c r="B2222" s="131">
        <f>IF(A2222=1,0,IF(AP2222,0.1*ε_cu1cd,0))</f>
        <v/>
      </c>
      <c r="C2222" s="131">
        <f>IF(A2222=1,0.1*ε_cu1cd,C2221+B2221)</f>
        <v/>
      </c>
      <c r="D2222" s="113">
        <f>IF('Нормальний переріз'!$D$68&gt;0,1,2)</f>
        <v/>
      </c>
      <c r="E2222" s="144">
        <f>IF(D2222=1,F2222,G2222)</f>
        <v/>
      </c>
      <c r="F2222" s="124">
        <f>IF(AI2221,0.11*ε_cu1cd,IF(AH2221,F2221*0.01,F2221))</f>
        <v/>
      </c>
      <c r="G2222" s="124">
        <f>IF(AP2221,-0.1*ε_cu1cd,IF(AM2221,G2221*0.01,G2221))</f>
        <v/>
      </c>
      <c r="H2222" s="113">
        <f>IF(A2222=1,E2222,IF(AO2221,H2221-E2221+E2222,IF(AP2221,0.8*H2221,H2221+E2222)))</f>
        <v/>
      </c>
      <c r="I2222" s="169">
        <f>(C2222-H2222)/h</f>
        <v/>
      </c>
      <c r="J2222">
        <f>C2222/(ε_c1cd)</f>
        <v/>
      </c>
      <c r="K2222">
        <f>C2222/I2222</f>
        <v/>
      </c>
      <c r="L2222" s="131">
        <f>I2222/(ε_c1cd)</f>
        <v/>
      </c>
      <c r="M2222">
        <f>I2222*(K2222-Z_s1)</f>
        <v/>
      </c>
      <c r="N2222">
        <f>I2222*(K2222-Z_s2)</f>
        <v/>
      </c>
      <c r="O2222">
        <f>E_s*M2222</f>
        <v/>
      </c>
      <c r="P2222">
        <f>E_s*N2222</f>
        <v/>
      </c>
      <c r="Q2222">
        <f>O2222*A_s1</f>
        <v/>
      </c>
      <c r="R2222">
        <f>P2222*A_s2</f>
        <v/>
      </c>
      <c r="S2222">
        <f>Q2222*($K2222-Z_s1)</f>
        <v/>
      </c>
      <c r="T2222">
        <f>R2222*($K2222-Z_s2)</f>
        <v/>
      </c>
      <c r="U2222">
        <f>(INDIRECT("a_"&amp;U$2)/(U$2+1))*(($C2222^(U$2+1)-$H2222^(U$2+1))/(ε_c1cd^(U$2+1)))</f>
        <v/>
      </c>
      <c r="V2222">
        <f>(INDIRECT("a_"&amp;V$2)/(V$2+1))*(($C2222^(V$2+1)-$H2222^(V$2+1))/(ε_c1cd^(V$2+1)))</f>
        <v/>
      </c>
      <c r="W2222">
        <f>(INDIRECT("a_"&amp;W$2)/(W$2+1))*(($C2222^(W$2+1)-$H2222^(W$2+1))/(ε_c1cd^(W$2+1)))</f>
        <v/>
      </c>
      <c r="X2222">
        <f>(INDIRECT("a_"&amp;X$2)/(X$2+1))*(($C2222^(X$2+1)-$H2222^(X$2+1))/(ε_c1cd^(X$2+1)))</f>
        <v/>
      </c>
      <c r="Y2222">
        <f>(INDIRECT("a_"&amp;Y$2)/(Y$2+1))*(($C2222^(Y$2+1)-$H2222^(Y$2+1))/(ε_c1cd^(Y$2+1)))</f>
        <v/>
      </c>
      <c r="Z2222">
        <f>(INDIRECT("a_"&amp;Z$2)/(Z$2+2))*(($C2222^(Z$2+2)-$H2222^(Z$2+2))/(ε_c1cd^(Z$2+2)))</f>
        <v/>
      </c>
      <c r="AA2222">
        <f>(INDIRECT("a_"&amp;AA$2)/(AA$2+2))*(($C2222^(AA$2+2)-$H2222^(AA$2+2))/(ε_c1cd^(AA$2+2)))</f>
        <v/>
      </c>
      <c r="AB2222">
        <f>(INDIRECT("a_"&amp;AB$2)/(AB$2+2))*(($C2222^(AB$2+2)-$H2222^(AB$2+2))/(ε_c1cd^(AB$2+2)))</f>
        <v/>
      </c>
      <c r="AC2222">
        <f>(INDIRECT("a_"&amp;AC$2)/(AC$2+2))*(($C2222^(AC$2+2)-$H2222^(AC$2+2))/(ε_c1cd^(AC$2+2)))</f>
        <v/>
      </c>
      <c r="AD2222">
        <f>(INDIRECT("a_"&amp;AD$2)/(AD$2+2))*(($C2222^(AD$2+2)-$H2222^(AD$2+2))/(ε_c1cd^(AD$2+2)))</f>
        <v/>
      </c>
      <c r="AE2222" s="111">
        <f>(b*f_cd/L2222)*SUM(U2222:Y2222)+SUM(Q2222:R2222)</f>
        <v/>
      </c>
      <c r="AF2222" s="112">
        <f>AE2222*(K2222-y+e)</f>
        <v/>
      </c>
      <c r="AG2222" s="113">
        <f>(b*f_cd/(L2222^2))*SUM(Z2222:AD2222)+SUM(S2222:T2222)-AF2222</f>
        <v/>
      </c>
      <c r="AH2222" s="114">
        <f>AG2222&lt;0</f>
        <v/>
      </c>
      <c r="AI2222" s="115">
        <f>IF(A2222=1,FALSE,(AND(AQ2222,AH2222,NOT(AI2221))))</f>
        <v/>
      </c>
      <c r="AJ2222" s="116">
        <f>(b*f_cd/L2222)*(a_1/2*J2222^2+a_2/3*J2222^3+a_3/4*J2222^4+a_4/5*J2222^5+a_5/6*J2222^6)+SUM(Q2222:R2222)</f>
        <v/>
      </c>
      <c r="AK2222">
        <f>AJ2222*(K2222-y+e)</f>
        <v/>
      </c>
      <c r="AL2222" s="118">
        <f>(b*f_cd/(L2222^2))*(a_1/3*J2222^3+a_2/4*J2222^4+a_3/5*J2222^5+a_4/6*J2222^6+a_5/7*J2222^7)+SUM(S2222:T2222)-AK2222</f>
        <v/>
      </c>
      <c r="AM2222" s="114">
        <f>AL2222&gt;0</f>
        <v/>
      </c>
      <c r="AN2222" s="115">
        <f>IF(A2222=1,FALSE,(AND(AQ2222,AM2222,NOT(AN2221))))</f>
        <v/>
      </c>
      <c r="AO2222">
        <f>IF(D2222=1,AND(AH2222,NOT(AI2222)),AND(AM2222,NOT(AN2222)))</f>
        <v/>
      </c>
      <c r="AP2222" s="119">
        <f>IF(D2222=1,AI2222,AN2222)</f>
        <v/>
      </c>
      <c r="AQ2222" s="125">
        <f>ABS(E2222)&lt;$AQ$2</f>
        <v/>
      </c>
      <c r="AS2222">
        <f>IF(AP2222,MAX(AS$3:AS2220)+1,"")</f>
        <v/>
      </c>
    </row>
    <row r="2223">
      <c r="A2223" t="n">
        <v>2133</v>
      </c>
      <c r="B2223" s="131">
        <f>IF(A2223=1,0,IF(AP2223,0.1*ε_cu1cd,0))</f>
        <v/>
      </c>
      <c r="C2223" s="131">
        <f>IF(A2223=1,0.1*ε_cu1cd,C2222+B2222)</f>
        <v/>
      </c>
      <c r="D2223" s="113">
        <f>IF('Нормальний переріз'!$D$68&gt;0,1,2)</f>
        <v/>
      </c>
      <c r="E2223" s="144">
        <f>IF(D2223=1,F2223,G2223)</f>
        <v/>
      </c>
      <c r="F2223" s="124">
        <f>IF(AI2222,0.11*ε_cu1cd,IF(AH2222,F2222*0.01,F2222))</f>
        <v/>
      </c>
      <c r="G2223" s="124">
        <f>IF(AP2222,-0.1*ε_cu1cd,IF(AM2222,G2222*0.01,G2222))</f>
        <v/>
      </c>
      <c r="H2223" s="113">
        <f>IF(A2223=1,E2223,IF(AO2222,H2222-E2222+E2223,IF(AP2222,0.8*H2222,H2222+E2223)))</f>
        <v/>
      </c>
      <c r="I2223" s="169">
        <f>(C2223-H2223)/h</f>
        <v/>
      </c>
      <c r="J2223">
        <f>C2223/(ε_c1cd)</f>
        <v/>
      </c>
      <c r="K2223">
        <f>C2223/I2223</f>
        <v/>
      </c>
      <c r="L2223" s="131">
        <f>I2223/(ε_c1cd)</f>
        <v/>
      </c>
      <c r="M2223">
        <f>I2223*(K2223-Z_s1)</f>
        <v/>
      </c>
      <c r="N2223">
        <f>I2223*(K2223-Z_s2)</f>
        <v/>
      </c>
      <c r="O2223">
        <f>E_s*M2223</f>
        <v/>
      </c>
      <c r="P2223">
        <f>E_s*N2223</f>
        <v/>
      </c>
      <c r="Q2223">
        <f>O2223*A_s1</f>
        <v/>
      </c>
      <c r="R2223">
        <f>P2223*A_s2</f>
        <v/>
      </c>
      <c r="S2223">
        <f>Q2223*($K2223-Z_s1)</f>
        <v/>
      </c>
      <c r="T2223">
        <f>R2223*($K2223-Z_s2)</f>
        <v/>
      </c>
      <c r="U2223">
        <f>(INDIRECT("a_"&amp;U$2)/(U$2+1))*(($C2223^(U$2+1)-$H2223^(U$2+1))/(ε_c1cd^(U$2+1)))</f>
        <v/>
      </c>
      <c r="V2223">
        <f>(INDIRECT("a_"&amp;V$2)/(V$2+1))*(($C2223^(V$2+1)-$H2223^(V$2+1))/(ε_c1cd^(V$2+1)))</f>
        <v/>
      </c>
      <c r="W2223">
        <f>(INDIRECT("a_"&amp;W$2)/(W$2+1))*(($C2223^(W$2+1)-$H2223^(W$2+1))/(ε_c1cd^(W$2+1)))</f>
        <v/>
      </c>
      <c r="X2223">
        <f>(INDIRECT("a_"&amp;X$2)/(X$2+1))*(($C2223^(X$2+1)-$H2223^(X$2+1))/(ε_c1cd^(X$2+1)))</f>
        <v/>
      </c>
      <c r="Y2223">
        <f>(INDIRECT("a_"&amp;Y$2)/(Y$2+1))*(($C2223^(Y$2+1)-$H2223^(Y$2+1))/(ε_c1cd^(Y$2+1)))</f>
        <v/>
      </c>
      <c r="Z2223">
        <f>(INDIRECT("a_"&amp;Z$2)/(Z$2+2))*(($C2223^(Z$2+2)-$H2223^(Z$2+2))/(ε_c1cd^(Z$2+2)))</f>
        <v/>
      </c>
      <c r="AA2223">
        <f>(INDIRECT("a_"&amp;AA$2)/(AA$2+2))*(($C2223^(AA$2+2)-$H2223^(AA$2+2))/(ε_c1cd^(AA$2+2)))</f>
        <v/>
      </c>
      <c r="AB2223">
        <f>(INDIRECT("a_"&amp;AB$2)/(AB$2+2))*(($C2223^(AB$2+2)-$H2223^(AB$2+2))/(ε_c1cd^(AB$2+2)))</f>
        <v/>
      </c>
      <c r="AC2223">
        <f>(INDIRECT("a_"&amp;AC$2)/(AC$2+2))*(($C2223^(AC$2+2)-$H2223^(AC$2+2))/(ε_c1cd^(AC$2+2)))</f>
        <v/>
      </c>
      <c r="AD2223">
        <f>(INDIRECT("a_"&amp;AD$2)/(AD$2+2))*(($C2223^(AD$2+2)-$H2223^(AD$2+2))/(ε_c1cd^(AD$2+2)))</f>
        <v/>
      </c>
      <c r="AE2223" s="111">
        <f>(b*f_cd/L2223)*SUM(U2223:Y2223)+SUM(Q2223:R2223)</f>
        <v/>
      </c>
      <c r="AF2223" s="112">
        <f>AE2223*(K2223-y+e)</f>
        <v/>
      </c>
      <c r="AG2223" s="113">
        <f>(b*f_cd/(L2223^2))*SUM(Z2223:AD2223)+SUM(S2223:T2223)-AF2223</f>
        <v/>
      </c>
      <c r="AH2223" s="114">
        <f>AG2223&lt;0</f>
        <v/>
      </c>
      <c r="AI2223" s="115">
        <f>IF(A2223=1,FALSE,(AND(AQ2223,AH2223,NOT(AI2222))))</f>
        <v/>
      </c>
      <c r="AJ2223" s="116">
        <f>(b*f_cd/L2223)*(a_1/2*J2223^2+a_2/3*J2223^3+a_3/4*J2223^4+a_4/5*J2223^5+a_5/6*J2223^6)+SUM(Q2223:R2223)</f>
        <v/>
      </c>
      <c r="AK2223">
        <f>AJ2223*(K2223-y+e)</f>
        <v/>
      </c>
      <c r="AL2223" s="118">
        <f>(b*f_cd/(L2223^2))*(a_1/3*J2223^3+a_2/4*J2223^4+a_3/5*J2223^5+a_4/6*J2223^6+a_5/7*J2223^7)+SUM(S2223:T2223)-AK2223</f>
        <v/>
      </c>
      <c r="AM2223" s="114">
        <f>AL2223&gt;0</f>
        <v/>
      </c>
      <c r="AN2223" s="115">
        <f>IF(A2223=1,FALSE,(AND(AQ2223,AM2223,NOT(AN2222))))</f>
        <v/>
      </c>
      <c r="AO2223">
        <f>IF(D2223=1,AND(AH2223,NOT(AI2223)),AND(AM2223,NOT(AN2223)))</f>
        <v/>
      </c>
      <c r="AP2223" s="119">
        <f>IF(D2223=1,AI2223,AN2223)</f>
        <v/>
      </c>
      <c r="AQ2223" s="125">
        <f>ABS(E2223)&lt;$AQ$2</f>
        <v/>
      </c>
      <c r="AS2223">
        <f>IF(AP2223,MAX(AS$3:AS2221)+1,"")</f>
        <v/>
      </c>
    </row>
    <row r="2224">
      <c r="A2224" t="n">
        <v>2134</v>
      </c>
      <c r="B2224" s="131">
        <f>IF(A2224=1,0,IF(AP2224,0.1*ε_cu1cd,0))</f>
        <v/>
      </c>
      <c r="C2224" s="131">
        <f>IF(A2224=1,0.1*ε_cu1cd,C2223+B2223)</f>
        <v/>
      </c>
      <c r="D2224" s="113">
        <f>IF('Нормальний переріз'!$D$68&gt;0,1,2)</f>
        <v/>
      </c>
      <c r="E2224" s="144">
        <f>IF(D2224=1,F2224,G2224)</f>
        <v/>
      </c>
      <c r="F2224" s="124">
        <f>IF(AI2223,0.11*ε_cu1cd,IF(AH2223,F2223*0.01,F2223))</f>
        <v/>
      </c>
      <c r="G2224" s="124">
        <f>IF(AP2223,-0.1*ε_cu1cd,IF(AM2223,G2223*0.01,G2223))</f>
        <v/>
      </c>
      <c r="H2224" s="113">
        <f>IF(A2224=1,E2224,IF(AO2223,H2223-E2223+E2224,IF(AP2223,0.8*H2223,H2223+E2224)))</f>
        <v/>
      </c>
      <c r="I2224" s="169">
        <f>(C2224-H2224)/h</f>
        <v/>
      </c>
      <c r="J2224">
        <f>C2224/(ε_c1cd)</f>
        <v/>
      </c>
      <c r="K2224">
        <f>C2224/I2224</f>
        <v/>
      </c>
      <c r="L2224" s="131">
        <f>I2224/(ε_c1cd)</f>
        <v/>
      </c>
      <c r="M2224">
        <f>I2224*(K2224-Z_s1)</f>
        <v/>
      </c>
      <c r="N2224">
        <f>I2224*(K2224-Z_s2)</f>
        <v/>
      </c>
      <c r="O2224">
        <f>E_s*M2224</f>
        <v/>
      </c>
      <c r="P2224">
        <f>E_s*N2224</f>
        <v/>
      </c>
      <c r="Q2224">
        <f>O2224*A_s1</f>
        <v/>
      </c>
      <c r="R2224">
        <f>P2224*A_s2</f>
        <v/>
      </c>
      <c r="S2224">
        <f>Q2224*($K2224-Z_s1)</f>
        <v/>
      </c>
      <c r="T2224">
        <f>R2224*($K2224-Z_s2)</f>
        <v/>
      </c>
      <c r="U2224">
        <f>(INDIRECT("a_"&amp;U$2)/(U$2+1))*(($C2224^(U$2+1)-$H2224^(U$2+1))/(ε_c1cd^(U$2+1)))</f>
        <v/>
      </c>
      <c r="V2224">
        <f>(INDIRECT("a_"&amp;V$2)/(V$2+1))*(($C2224^(V$2+1)-$H2224^(V$2+1))/(ε_c1cd^(V$2+1)))</f>
        <v/>
      </c>
      <c r="W2224">
        <f>(INDIRECT("a_"&amp;W$2)/(W$2+1))*(($C2224^(W$2+1)-$H2224^(W$2+1))/(ε_c1cd^(W$2+1)))</f>
        <v/>
      </c>
      <c r="X2224">
        <f>(INDIRECT("a_"&amp;X$2)/(X$2+1))*(($C2224^(X$2+1)-$H2224^(X$2+1))/(ε_c1cd^(X$2+1)))</f>
        <v/>
      </c>
      <c r="Y2224">
        <f>(INDIRECT("a_"&amp;Y$2)/(Y$2+1))*(($C2224^(Y$2+1)-$H2224^(Y$2+1))/(ε_c1cd^(Y$2+1)))</f>
        <v/>
      </c>
      <c r="Z2224">
        <f>(INDIRECT("a_"&amp;Z$2)/(Z$2+2))*(($C2224^(Z$2+2)-$H2224^(Z$2+2))/(ε_c1cd^(Z$2+2)))</f>
        <v/>
      </c>
      <c r="AA2224">
        <f>(INDIRECT("a_"&amp;AA$2)/(AA$2+2))*(($C2224^(AA$2+2)-$H2224^(AA$2+2))/(ε_c1cd^(AA$2+2)))</f>
        <v/>
      </c>
      <c r="AB2224">
        <f>(INDIRECT("a_"&amp;AB$2)/(AB$2+2))*(($C2224^(AB$2+2)-$H2224^(AB$2+2))/(ε_c1cd^(AB$2+2)))</f>
        <v/>
      </c>
      <c r="AC2224">
        <f>(INDIRECT("a_"&amp;AC$2)/(AC$2+2))*(($C2224^(AC$2+2)-$H2224^(AC$2+2))/(ε_c1cd^(AC$2+2)))</f>
        <v/>
      </c>
      <c r="AD2224">
        <f>(INDIRECT("a_"&amp;AD$2)/(AD$2+2))*(($C2224^(AD$2+2)-$H2224^(AD$2+2))/(ε_c1cd^(AD$2+2)))</f>
        <v/>
      </c>
      <c r="AE2224" s="111">
        <f>(b*f_cd/L2224)*SUM(U2224:Y2224)+SUM(Q2224:R2224)</f>
        <v/>
      </c>
      <c r="AF2224" s="112">
        <f>AE2224*(K2224-y+e)</f>
        <v/>
      </c>
      <c r="AG2224" s="113">
        <f>(b*f_cd/(L2224^2))*SUM(Z2224:AD2224)+SUM(S2224:T2224)-AF2224</f>
        <v/>
      </c>
      <c r="AH2224" s="114">
        <f>AG2224&lt;0</f>
        <v/>
      </c>
      <c r="AI2224" s="115">
        <f>IF(A2224=1,FALSE,(AND(AQ2224,AH2224,NOT(AI2223))))</f>
        <v/>
      </c>
      <c r="AJ2224" s="116">
        <f>(b*f_cd/L2224)*(a_1/2*J2224^2+a_2/3*J2224^3+a_3/4*J2224^4+a_4/5*J2224^5+a_5/6*J2224^6)+SUM(Q2224:R2224)</f>
        <v/>
      </c>
      <c r="AK2224">
        <f>AJ2224*(K2224-y+e)</f>
        <v/>
      </c>
      <c r="AL2224" s="118">
        <f>(b*f_cd/(L2224^2))*(a_1/3*J2224^3+a_2/4*J2224^4+a_3/5*J2224^5+a_4/6*J2224^6+a_5/7*J2224^7)+SUM(S2224:T2224)-AK2224</f>
        <v/>
      </c>
      <c r="AM2224" s="114">
        <f>AL2224&gt;0</f>
        <v/>
      </c>
      <c r="AN2224" s="115">
        <f>IF(A2224=1,FALSE,(AND(AQ2224,AM2224,NOT(AN2223))))</f>
        <v/>
      </c>
      <c r="AO2224">
        <f>IF(D2224=1,AND(AH2224,NOT(AI2224)),AND(AM2224,NOT(AN2224)))</f>
        <v/>
      </c>
      <c r="AP2224" s="119">
        <f>IF(D2224=1,AI2224,AN2224)</f>
        <v/>
      </c>
      <c r="AQ2224" s="125">
        <f>ABS(E2224)&lt;$AQ$2</f>
        <v/>
      </c>
      <c r="AS2224">
        <f>IF(AP2224,MAX(AS$3:AS2222)+1,"")</f>
        <v/>
      </c>
    </row>
    <row r="2225">
      <c r="A2225" t="n">
        <v>2135</v>
      </c>
      <c r="B2225" s="131">
        <f>IF(A2225=1,0,IF(AP2225,0.1*ε_cu1cd,0))</f>
        <v/>
      </c>
      <c r="C2225" s="131">
        <f>IF(A2225=1,0.1*ε_cu1cd,C2224+B2224)</f>
        <v/>
      </c>
      <c r="D2225" s="113">
        <f>IF('Нормальний переріз'!$D$68&gt;0,1,2)</f>
        <v/>
      </c>
      <c r="E2225" s="144">
        <f>IF(D2225=1,F2225,G2225)</f>
        <v/>
      </c>
      <c r="F2225" s="124">
        <f>IF(AI2224,0.11*ε_cu1cd,IF(AH2224,F2224*0.01,F2224))</f>
        <v/>
      </c>
      <c r="G2225" s="124">
        <f>IF(AP2224,-0.1*ε_cu1cd,IF(AM2224,G2224*0.01,G2224))</f>
        <v/>
      </c>
      <c r="H2225" s="113">
        <f>IF(A2225=1,E2225,IF(AO2224,H2224-E2224+E2225,IF(AP2224,0.8*H2224,H2224+E2225)))</f>
        <v/>
      </c>
      <c r="I2225" s="169">
        <f>(C2225-H2225)/h</f>
        <v/>
      </c>
      <c r="J2225">
        <f>C2225/(ε_c1cd)</f>
        <v/>
      </c>
      <c r="K2225">
        <f>C2225/I2225</f>
        <v/>
      </c>
      <c r="L2225" s="131">
        <f>I2225/(ε_c1cd)</f>
        <v/>
      </c>
      <c r="M2225">
        <f>I2225*(K2225-Z_s1)</f>
        <v/>
      </c>
      <c r="N2225">
        <f>I2225*(K2225-Z_s2)</f>
        <v/>
      </c>
      <c r="O2225">
        <f>E_s*M2225</f>
        <v/>
      </c>
      <c r="P2225">
        <f>E_s*N2225</f>
        <v/>
      </c>
      <c r="Q2225">
        <f>O2225*A_s1</f>
        <v/>
      </c>
      <c r="R2225">
        <f>P2225*A_s2</f>
        <v/>
      </c>
      <c r="S2225">
        <f>Q2225*($K2225-Z_s1)</f>
        <v/>
      </c>
      <c r="T2225">
        <f>R2225*($K2225-Z_s2)</f>
        <v/>
      </c>
      <c r="U2225">
        <f>(INDIRECT("a_"&amp;U$2)/(U$2+1))*(($C2225^(U$2+1)-$H2225^(U$2+1))/(ε_c1cd^(U$2+1)))</f>
        <v/>
      </c>
      <c r="V2225">
        <f>(INDIRECT("a_"&amp;V$2)/(V$2+1))*(($C2225^(V$2+1)-$H2225^(V$2+1))/(ε_c1cd^(V$2+1)))</f>
        <v/>
      </c>
      <c r="W2225">
        <f>(INDIRECT("a_"&amp;W$2)/(W$2+1))*(($C2225^(W$2+1)-$H2225^(W$2+1))/(ε_c1cd^(W$2+1)))</f>
        <v/>
      </c>
      <c r="X2225">
        <f>(INDIRECT("a_"&amp;X$2)/(X$2+1))*(($C2225^(X$2+1)-$H2225^(X$2+1))/(ε_c1cd^(X$2+1)))</f>
        <v/>
      </c>
      <c r="Y2225">
        <f>(INDIRECT("a_"&amp;Y$2)/(Y$2+1))*(($C2225^(Y$2+1)-$H2225^(Y$2+1))/(ε_c1cd^(Y$2+1)))</f>
        <v/>
      </c>
      <c r="Z2225">
        <f>(INDIRECT("a_"&amp;Z$2)/(Z$2+2))*(($C2225^(Z$2+2)-$H2225^(Z$2+2))/(ε_c1cd^(Z$2+2)))</f>
        <v/>
      </c>
      <c r="AA2225">
        <f>(INDIRECT("a_"&amp;AA$2)/(AA$2+2))*(($C2225^(AA$2+2)-$H2225^(AA$2+2))/(ε_c1cd^(AA$2+2)))</f>
        <v/>
      </c>
      <c r="AB2225">
        <f>(INDIRECT("a_"&amp;AB$2)/(AB$2+2))*(($C2225^(AB$2+2)-$H2225^(AB$2+2))/(ε_c1cd^(AB$2+2)))</f>
        <v/>
      </c>
      <c r="AC2225">
        <f>(INDIRECT("a_"&amp;AC$2)/(AC$2+2))*(($C2225^(AC$2+2)-$H2225^(AC$2+2))/(ε_c1cd^(AC$2+2)))</f>
        <v/>
      </c>
      <c r="AD2225">
        <f>(INDIRECT("a_"&amp;AD$2)/(AD$2+2))*(($C2225^(AD$2+2)-$H2225^(AD$2+2))/(ε_c1cd^(AD$2+2)))</f>
        <v/>
      </c>
      <c r="AE2225" s="111">
        <f>(b*f_cd/L2225)*SUM(U2225:Y2225)+SUM(Q2225:R2225)</f>
        <v/>
      </c>
      <c r="AF2225" s="112">
        <f>AE2225*(K2225-y+e)</f>
        <v/>
      </c>
      <c r="AG2225" s="113">
        <f>(b*f_cd/(L2225^2))*SUM(Z2225:AD2225)+SUM(S2225:T2225)-AF2225</f>
        <v/>
      </c>
      <c r="AH2225" s="114">
        <f>AG2225&lt;0</f>
        <v/>
      </c>
      <c r="AI2225" s="115">
        <f>IF(A2225=1,FALSE,(AND(AQ2225,AH2225,NOT(AI2224))))</f>
        <v/>
      </c>
      <c r="AJ2225" s="116">
        <f>(b*f_cd/L2225)*(a_1/2*J2225^2+a_2/3*J2225^3+a_3/4*J2225^4+a_4/5*J2225^5+a_5/6*J2225^6)+SUM(Q2225:R2225)</f>
        <v/>
      </c>
      <c r="AK2225">
        <f>AJ2225*(K2225-y+e)</f>
        <v/>
      </c>
      <c r="AL2225" s="118">
        <f>(b*f_cd/(L2225^2))*(a_1/3*J2225^3+a_2/4*J2225^4+a_3/5*J2225^5+a_4/6*J2225^6+a_5/7*J2225^7)+SUM(S2225:T2225)-AK2225</f>
        <v/>
      </c>
      <c r="AM2225" s="114">
        <f>AL2225&gt;0</f>
        <v/>
      </c>
      <c r="AN2225" s="115">
        <f>IF(A2225=1,FALSE,(AND(AQ2225,AM2225,NOT(AN2224))))</f>
        <v/>
      </c>
      <c r="AO2225">
        <f>IF(D2225=1,AND(AH2225,NOT(AI2225)),AND(AM2225,NOT(AN2225)))</f>
        <v/>
      </c>
      <c r="AP2225" s="119">
        <f>IF(D2225=1,AI2225,AN2225)</f>
        <v/>
      </c>
      <c r="AQ2225" s="125">
        <f>ABS(E2225)&lt;$AQ$2</f>
        <v/>
      </c>
      <c r="AS2225">
        <f>IF(AP2225,MAX(AS$3:AS2223)+1,"")</f>
        <v/>
      </c>
    </row>
    <row r="2226">
      <c r="A2226" t="n">
        <v>2136</v>
      </c>
      <c r="B2226" s="131">
        <f>IF(A2226=1,0,IF(AP2226,0.1*ε_cu1cd,0))</f>
        <v/>
      </c>
      <c r="C2226" s="131">
        <f>IF(A2226=1,0.1*ε_cu1cd,C2225+B2225)</f>
        <v/>
      </c>
      <c r="D2226" s="113">
        <f>IF('Нормальний переріз'!$D$68&gt;0,1,2)</f>
        <v/>
      </c>
      <c r="E2226" s="144">
        <f>IF(D2226=1,F2226,G2226)</f>
        <v/>
      </c>
      <c r="F2226" s="124">
        <f>IF(AI2225,0.11*ε_cu1cd,IF(AH2225,F2225*0.01,F2225))</f>
        <v/>
      </c>
      <c r="G2226" s="124">
        <f>IF(AP2225,-0.1*ε_cu1cd,IF(AM2225,G2225*0.01,G2225))</f>
        <v/>
      </c>
      <c r="H2226" s="113">
        <f>IF(A2226=1,E2226,IF(AO2225,H2225-E2225+E2226,IF(AP2225,0.8*H2225,H2225+E2226)))</f>
        <v/>
      </c>
      <c r="I2226" s="169">
        <f>(C2226-H2226)/h</f>
        <v/>
      </c>
      <c r="J2226">
        <f>C2226/(ε_c1cd)</f>
        <v/>
      </c>
      <c r="K2226">
        <f>C2226/I2226</f>
        <v/>
      </c>
      <c r="L2226" s="131">
        <f>I2226/(ε_c1cd)</f>
        <v/>
      </c>
      <c r="M2226">
        <f>I2226*(K2226-Z_s1)</f>
        <v/>
      </c>
      <c r="N2226">
        <f>I2226*(K2226-Z_s2)</f>
        <v/>
      </c>
      <c r="O2226">
        <f>E_s*M2226</f>
        <v/>
      </c>
      <c r="P2226">
        <f>E_s*N2226</f>
        <v/>
      </c>
      <c r="Q2226">
        <f>O2226*A_s1</f>
        <v/>
      </c>
      <c r="R2226">
        <f>P2226*A_s2</f>
        <v/>
      </c>
      <c r="S2226">
        <f>Q2226*($K2226-Z_s1)</f>
        <v/>
      </c>
      <c r="T2226">
        <f>R2226*($K2226-Z_s2)</f>
        <v/>
      </c>
      <c r="U2226">
        <f>(INDIRECT("a_"&amp;U$2)/(U$2+1))*(($C2226^(U$2+1)-$H2226^(U$2+1))/(ε_c1cd^(U$2+1)))</f>
        <v/>
      </c>
      <c r="V2226">
        <f>(INDIRECT("a_"&amp;V$2)/(V$2+1))*(($C2226^(V$2+1)-$H2226^(V$2+1))/(ε_c1cd^(V$2+1)))</f>
        <v/>
      </c>
      <c r="W2226">
        <f>(INDIRECT("a_"&amp;W$2)/(W$2+1))*(($C2226^(W$2+1)-$H2226^(W$2+1))/(ε_c1cd^(W$2+1)))</f>
        <v/>
      </c>
      <c r="X2226">
        <f>(INDIRECT("a_"&amp;X$2)/(X$2+1))*(($C2226^(X$2+1)-$H2226^(X$2+1))/(ε_c1cd^(X$2+1)))</f>
        <v/>
      </c>
      <c r="Y2226">
        <f>(INDIRECT("a_"&amp;Y$2)/(Y$2+1))*(($C2226^(Y$2+1)-$H2226^(Y$2+1))/(ε_c1cd^(Y$2+1)))</f>
        <v/>
      </c>
      <c r="Z2226">
        <f>(INDIRECT("a_"&amp;Z$2)/(Z$2+2))*(($C2226^(Z$2+2)-$H2226^(Z$2+2))/(ε_c1cd^(Z$2+2)))</f>
        <v/>
      </c>
      <c r="AA2226">
        <f>(INDIRECT("a_"&amp;AA$2)/(AA$2+2))*(($C2226^(AA$2+2)-$H2226^(AA$2+2))/(ε_c1cd^(AA$2+2)))</f>
        <v/>
      </c>
      <c r="AB2226">
        <f>(INDIRECT("a_"&amp;AB$2)/(AB$2+2))*(($C2226^(AB$2+2)-$H2226^(AB$2+2))/(ε_c1cd^(AB$2+2)))</f>
        <v/>
      </c>
      <c r="AC2226">
        <f>(INDIRECT("a_"&amp;AC$2)/(AC$2+2))*(($C2226^(AC$2+2)-$H2226^(AC$2+2))/(ε_c1cd^(AC$2+2)))</f>
        <v/>
      </c>
      <c r="AD2226">
        <f>(INDIRECT("a_"&amp;AD$2)/(AD$2+2))*(($C2226^(AD$2+2)-$H2226^(AD$2+2))/(ε_c1cd^(AD$2+2)))</f>
        <v/>
      </c>
      <c r="AE2226" s="111">
        <f>(b*f_cd/L2226)*SUM(U2226:Y2226)+SUM(Q2226:R2226)</f>
        <v/>
      </c>
      <c r="AF2226" s="112">
        <f>AE2226*(K2226-y+e)</f>
        <v/>
      </c>
      <c r="AG2226" s="113">
        <f>(b*f_cd/(L2226^2))*SUM(Z2226:AD2226)+SUM(S2226:T2226)-AF2226</f>
        <v/>
      </c>
      <c r="AH2226" s="114">
        <f>AG2226&lt;0</f>
        <v/>
      </c>
      <c r="AI2226" s="115">
        <f>IF(A2226=1,FALSE,(AND(AQ2226,AH2226,NOT(AI2225))))</f>
        <v/>
      </c>
      <c r="AJ2226" s="116">
        <f>(b*f_cd/L2226)*(a_1/2*J2226^2+a_2/3*J2226^3+a_3/4*J2226^4+a_4/5*J2226^5+a_5/6*J2226^6)+SUM(Q2226:R2226)</f>
        <v/>
      </c>
      <c r="AK2226">
        <f>AJ2226*(K2226-y+e)</f>
        <v/>
      </c>
      <c r="AL2226" s="118">
        <f>(b*f_cd/(L2226^2))*(a_1/3*J2226^3+a_2/4*J2226^4+a_3/5*J2226^5+a_4/6*J2226^6+a_5/7*J2226^7)+SUM(S2226:T2226)-AK2226</f>
        <v/>
      </c>
      <c r="AM2226" s="114">
        <f>AL2226&gt;0</f>
        <v/>
      </c>
      <c r="AN2226" s="115">
        <f>IF(A2226=1,FALSE,(AND(AQ2226,AM2226,NOT(AN2225))))</f>
        <v/>
      </c>
      <c r="AO2226">
        <f>IF(D2226=1,AND(AH2226,NOT(AI2226)),AND(AM2226,NOT(AN2226)))</f>
        <v/>
      </c>
      <c r="AP2226" s="119">
        <f>IF(D2226=1,AI2226,AN2226)</f>
        <v/>
      </c>
      <c r="AQ2226" s="125">
        <f>ABS(E2226)&lt;$AQ$2</f>
        <v/>
      </c>
      <c r="AS2226">
        <f>IF(AP2226,MAX(AS$3:AS2224)+1,"")</f>
        <v/>
      </c>
    </row>
    <row r="2227">
      <c r="A2227" t="n">
        <v>2137</v>
      </c>
      <c r="B2227" s="131">
        <f>IF(A2227=1,0,IF(AP2227,0.1*ε_cu1cd,0))</f>
        <v/>
      </c>
      <c r="C2227" s="131">
        <f>IF(A2227=1,0.1*ε_cu1cd,C2226+B2226)</f>
        <v/>
      </c>
      <c r="D2227" s="113">
        <f>IF('Нормальний переріз'!$D$68&gt;0,1,2)</f>
        <v/>
      </c>
      <c r="E2227" s="144">
        <f>IF(D2227=1,F2227,G2227)</f>
        <v/>
      </c>
      <c r="F2227" s="124">
        <f>IF(AI2226,0.11*ε_cu1cd,IF(AH2226,F2226*0.01,F2226))</f>
        <v/>
      </c>
      <c r="G2227" s="124">
        <f>IF(AP2226,-0.1*ε_cu1cd,IF(AM2226,G2226*0.01,G2226))</f>
        <v/>
      </c>
      <c r="H2227" s="113">
        <f>IF(A2227=1,E2227,IF(AO2226,H2226-E2226+E2227,IF(AP2226,0.8*H2226,H2226+E2227)))</f>
        <v/>
      </c>
      <c r="I2227" s="169">
        <f>(C2227-H2227)/h</f>
        <v/>
      </c>
      <c r="J2227">
        <f>C2227/(ε_c1cd)</f>
        <v/>
      </c>
      <c r="K2227">
        <f>C2227/I2227</f>
        <v/>
      </c>
      <c r="L2227" s="131">
        <f>I2227/(ε_c1cd)</f>
        <v/>
      </c>
      <c r="M2227">
        <f>I2227*(K2227-Z_s1)</f>
        <v/>
      </c>
      <c r="N2227">
        <f>I2227*(K2227-Z_s2)</f>
        <v/>
      </c>
      <c r="O2227">
        <f>E_s*M2227</f>
        <v/>
      </c>
      <c r="P2227">
        <f>E_s*N2227</f>
        <v/>
      </c>
      <c r="Q2227">
        <f>O2227*A_s1</f>
        <v/>
      </c>
      <c r="R2227">
        <f>P2227*A_s2</f>
        <v/>
      </c>
      <c r="S2227">
        <f>Q2227*($K2227-Z_s1)</f>
        <v/>
      </c>
      <c r="T2227">
        <f>R2227*($K2227-Z_s2)</f>
        <v/>
      </c>
      <c r="U2227">
        <f>(INDIRECT("a_"&amp;U$2)/(U$2+1))*(($C2227^(U$2+1)-$H2227^(U$2+1))/(ε_c1cd^(U$2+1)))</f>
        <v/>
      </c>
      <c r="V2227">
        <f>(INDIRECT("a_"&amp;V$2)/(V$2+1))*(($C2227^(V$2+1)-$H2227^(V$2+1))/(ε_c1cd^(V$2+1)))</f>
        <v/>
      </c>
      <c r="W2227">
        <f>(INDIRECT("a_"&amp;W$2)/(W$2+1))*(($C2227^(W$2+1)-$H2227^(W$2+1))/(ε_c1cd^(W$2+1)))</f>
        <v/>
      </c>
      <c r="X2227">
        <f>(INDIRECT("a_"&amp;X$2)/(X$2+1))*(($C2227^(X$2+1)-$H2227^(X$2+1))/(ε_c1cd^(X$2+1)))</f>
        <v/>
      </c>
      <c r="Y2227">
        <f>(INDIRECT("a_"&amp;Y$2)/(Y$2+1))*(($C2227^(Y$2+1)-$H2227^(Y$2+1))/(ε_c1cd^(Y$2+1)))</f>
        <v/>
      </c>
      <c r="Z2227">
        <f>(INDIRECT("a_"&amp;Z$2)/(Z$2+2))*(($C2227^(Z$2+2)-$H2227^(Z$2+2))/(ε_c1cd^(Z$2+2)))</f>
        <v/>
      </c>
      <c r="AA2227">
        <f>(INDIRECT("a_"&amp;AA$2)/(AA$2+2))*(($C2227^(AA$2+2)-$H2227^(AA$2+2))/(ε_c1cd^(AA$2+2)))</f>
        <v/>
      </c>
      <c r="AB2227">
        <f>(INDIRECT("a_"&amp;AB$2)/(AB$2+2))*(($C2227^(AB$2+2)-$H2227^(AB$2+2))/(ε_c1cd^(AB$2+2)))</f>
        <v/>
      </c>
      <c r="AC2227">
        <f>(INDIRECT("a_"&amp;AC$2)/(AC$2+2))*(($C2227^(AC$2+2)-$H2227^(AC$2+2))/(ε_c1cd^(AC$2+2)))</f>
        <v/>
      </c>
      <c r="AD2227">
        <f>(INDIRECT("a_"&amp;AD$2)/(AD$2+2))*(($C2227^(AD$2+2)-$H2227^(AD$2+2))/(ε_c1cd^(AD$2+2)))</f>
        <v/>
      </c>
      <c r="AE2227" s="111">
        <f>(b*f_cd/L2227)*SUM(U2227:Y2227)+SUM(Q2227:R2227)</f>
        <v/>
      </c>
      <c r="AF2227" s="112">
        <f>AE2227*(K2227-y+e)</f>
        <v/>
      </c>
      <c r="AG2227" s="113">
        <f>(b*f_cd/(L2227^2))*SUM(Z2227:AD2227)+SUM(S2227:T2227)-AF2227</f>
        <v/>
      </c>
      <c r="AH2227" s="114">
        <f>AG2227&lt;0</f>
        <v/>
      </c>
      <c r="AI2227" s="115">
        <f>IF(A2227=1,FALSE,(AND(AQ2227,AH2227,NOT(AI2226))))</f>
        <v/>
      </c>
      <c r="AJ2227" s="116">
        <f>(b*f_cd/L2227)*(a_1/2*J2227^2+a_2/3*J2227^3+a_3/4*J2227^4+a_4/5*J2227^5+a_5/6*J2227^6)+SUM(Q2227:R2227)</f>
        <v/>
      </c>
      <c r="AK2227">
        <f>AJ2227*(K2227-y+e)</f>
        <v/>
      </c>
      <c r="AL2227" s="118">
        <f>(b*f_cd/(L2227^2))*(a_1/3*J2227^3+a_2/4*J2227^4+a_3/5*J2227^5+a_4/6*J2227^6+a_5/7*J2227^7)+SUM(S2227:T2227)-AK2227</f>
        <v/>
      </c>
      <c r="AM2227" s="114">
        <f>AL2227&gt;0</f>
        <v/>
      </c>
      <c r="AN2227" s="115">
        <f>IF(A2227=1,FALSE,(AND(AQ2227,AM2227,NOT(AN2226))))</f>
        <v/>
      </c>
      <c r="AO2227">
        <f>IF(D2227=1,AND(AH2227,NOT(AI2227)),AND(AM2227,NOT(AN2227)))</f>
        <v/>
      </c>
      <c r="AP2227" s="119">
        <f>IF(D2227=1,AI2227,AN2227)</f>
        <v/>
      </c>
      <c r="AQ2227" s="125">
        <f>ABS(E2227)&lt;$AQ$2</f>
        <v/>
      </c>
      <c r="AS2227">
        <f>IF(AP2227,MAX(AS$3:AS2225)+1,"")</f>
        <v/>
      </c>
    </row>
    <row r="2228">
      <c r="A2228" t="n">
        <v>2138</v>
      </c>
      <c r="B2228" s="131">
        <f>IF(A2228=1,0,IF(AP2228,0.1*ε_cu1cd,0))</f>
        <v/>
      </c>
      <c r="C2228" s="131">
        <f>IF(A2228=1,0.1*ε_cu1cd,C2227+B2227)</f>
        <v/>
      </c>
      <c r="D2228" s="113">
        <f>IF('Нормальний переріз'!$D$68&gt;0,1,2)</f>
        <v/>
      </c>
      <c r="E2228" s="144">
        <f>IF(D2228=1,F2228,G2228)</f>
        <v/>
      </c>
      <c r="F2228" s="124">
        <f>IF(AI2227,0.11*ε_cu1cd,IF(AH2227,F2227*0.01,F2227))</f>
        <v/>
      </c>
      <c r="G2228" s="124">
        <f>IF(AP2227,-0.1*ε_cu1cd,IF(AM2227,G2227*0.01,G2227))</f>
        <v/>
      </c>
      <c r="H2228" s="113">
        <f>IF(A2228=1,E2228,IF(AO2227,H2227-E2227+E2228,IF(AP2227,0.8*H2227,H2227+E2228)))</f>
        <v/>
      </c>
      <c r="I2228" s="169">
        <f>(C2228-H2228)/h</f>
        <v/>
      </c>
      <c r="J2228">
        <f>C2228/(ε_c1cd)</f>
        <v/>
      </c>
      <c r="K2228">
        <f>C2228/I2228</f>
        <v/>
      </c>
      <c r="L2228" s="131">
        <f>I2228/(ε_c1cd)</f>
        <v/>
      </c>
      <c r="M2228">
        <f>I2228*(K2228-Z_s1)</f>
        <v/>
      </c>
      <c r="N2228">
        <f>I2228*(K2228-Z_s2)</f>
        <v/>
      </c>
      <c r="O2228">
        <f>E_s*M2228</f>
        <v/>
      </c>
      <c r="P2228">
        <f>E_s*N2228</f>
        <v/>
      </c>
      <c r="Q2228">
        <f>O2228*A_s1</f>
        <v/>
      </c>
      <c r="R2228">
        <f>P2228*A_s2</f>
        <v/>
      </c>
      <c r="S2228">
        <f>Q2228*($K2228-Z_s1)</f>
        <v/>
      </c>
      <c r="T2228">
        <f>R2228*($K2228-Z_s2)</f>
        <v/>
      </c>
      <c r="U2228">
        <f>(INDIRECT("a_"&amp;U$2)/(U$2+1))*(($C2228^(U$2+1)-$H2228^(U$2+1))/(ε_c1cd^(U$2+1)))</f>
        <v/>
      </c>
      <c r="V2228">
        <f>(INDIRECT("a_"&amp;V$2)/(V$2+1))*(($C2228^(V$2+1)-$H2228^(V$2+1))/(ε_c1cd^(V$2+1)))</f>
        <v/>
      </c>
      <c r="W2228">
        <f>(INDIRECT("a_"&amp;W$2)/(W$2+1))*(($C2228^(W$2+1)-$H2228^(W$2+1))/(ε_c1cd^(W$2+1)))</f>
        <v/>
      </c>
      <c r="X2228">
        <f>(INDIRECT("a_"&amp;X$2)/(X$2+1))*(($C2228^(X$2+1)-$H2228^(X$2+1))/(ε_c1cd^(X$2+1)))</f>
        <v/>
      </c>
      <c r="Y2228">
        <f>(INDIRECT("a_"&amp;Y$2)/(Y$2+1))*(($C2228^(Y$2+1)-$H2228^(Y$2+1))/(ε_c1cd^(Y$2+1)))</f>
        <v/>
      </c>
      <c r="Z2228">
        <f>(INDIRECT("a_"&amp;Z$2)/(Z$2+2))*(($C2228^(Z$2+2)-$H2228^(Z$2+2))/(ε_c1cd^(Z$2+2)))</f>
        <v/>
      </c>
      <c r="AA2228">
        <f>(INDIRECT("a_"&amp;AA$2)/(AA$2+2))*(($C2228^(AA$2+2)-$H2228^(AA$2+2))/(ε_c1cd^(AA$2+2)))</f>
        <v/>
      </c>
      <c r="AB2228">
        <f>(INDIRECT("a_"&amp;AB$2)/(AB$2+2))*(($C2228^(AB$2+2)-$H2228^(AB$2+2))/(ε_c1cd^(AB$2+2)))</f>
        <v/>
      </c>
      <c r="AC2228">
        <f>(INDIRECT("a_"&amp;AC$2)/(AC$2+2))*(($C2228^(AC$2+2)-$H2228^(AC$2+2))/(ε_c1cd^(AC$2+2)))</f>
        <v/>
      </c>
      <c r="AD2228">
        <f>(INDIRECT("a_"&amp;AD$2)/(AD$2+2))*(($C2228^(AD$2+2)-$H2228^(AD$2+2))/(ε_c1cd^(AD$2+2)))</f>
        <v/>
      </c>
      <c r="AE2228" s="111">
        <f>(b*f_cd/L2228)*SUM(U2228:Y2228)+SUM(Q2228:R2228)</f>
        <v/>
      </c>
      <c r="AF2228" s="112">
        <f>AE2228*(K2228-y+e)</f>
        <v/>
      </c>
      <c r="AG2228" s="113">
        <f>(b*f_cd/(L2228^2))*SUM(Z2228:AD2228)+SUM(S2228:T2228)-AF2228</f>
        <v/>
      </c>
      <c r="AH2228" s="114">
        <f>AG2228&lt;0</f>
        <v/>
      </c>
      <c r="AI2228" s="115">
        <f>IF(A2228=1,FALSE,(AND(AQ2228,AH2228,NOT(AI2227))))</f>
        <v/>
      </c>
      <c r="AJ2228" s="116">
        <f>(b*f_cd/L2228)*(a_1/2*J2228^2+a_2/3*J2228^3+a_3/4*J2228^4+a_4/5*J2228^5+a_5/6*J2228^6)+SUM(Q2228:R2228)</f>
        <v/>
      </c>
      <c r="AK2228">
        <f>AJ2228*(K2228-y+e)</f>
        <v/>
      </c>
      <c r="AL2228" s="118">
        <f>(b*f_cd/(L2228^2))*(a_1/3*J2228^3+a_2/4*J2228^4+a_3/5*J2228^5+a_4/6*J2228^6+a_5/7*J2228^7)+SUM(S2228:T2228)-AK2228</f>
        <v/>
      </c>
      <c r="AM2228" s="114">
        <f>AL2228&gt;0</f>
        <v/>
      </c>
      <c r="AN2228" s="115">
        <f>IF(A2228=1,FALSE,(AND(AQ2228,AM2228,NOT(AN2227))))</f>
        <v/>
      </c>
      <c r="AO2228">
        <f>IF(D2228=1,AND(AH2228,NOT(AI2228)),AND(AM2228,NOT(AN2228)))</f>
        <v/>
      </c>
      <c r="AP2228" s="119">
        <f>IF(D2228=1,AI2228,AN2228)</f>
        <v/>
      </c>
      <c r="AQ2228" s="125">
        <f>ABS(E2228)&lt;$AQ$2</f>
        <v/>
      </c>
      <c r="AS2228">
        <f>IF(AP2228,MAX(AS$3:AS2226)+1,"")</f>
        <v/>
      </c>
    </row>
    <row r="2229">
      <c r="A2229" t="n">
        <v>2139</v>
      </c>
      <c r="B2229" s="131">
        <f>IF(A2229=1,0,IF(AP2229,0.1*ε_cu1cd,0))</f>
        <v/>
      </c>
      <c r="C2229" s="131">
        <f>IF(A2229=1,0.1*ε_cu1cd,C2228+B2228)</f>
        <v/>
      </c>
      <c r="D2229" s="113">
        <f>IF('Нормальний переріз'!$D$68&gt;0,1,2)</f>
        <v/>
      </c>
      <c r="E2229" s="144">
        <f>IF(D2229=1,F2229,G2229)</f>
        <v/>
      </c>
      <c r="F2229" s="124">
        <f>IF(AI2228,0.11*ε_cu1cd,IF(AH2228,F2228*0.01,F2228))</f>
        <v/>
      </c>
      <c r="G2229" s="124">
        <f>IF(AP2228,-0.1*ε_cu1cd,IF(AM2228,G2228*0.01,G2228))</f>
        <v/>
      </c>
      <c r="H2229" s="113">
        <f>IF(A2229=1,E2229,IF(AO2228,H2228-E2228+E2229,IF(AP2228,0.8*H2228,H2228+E2229)))</f>
        <v/>
      </c>
      <c r="I2229" s="169">
        <f>(C2229-H2229)/h</f>
        <v/>
      </c>
      <c r="J2229">
        <f>C2229/(ε_c1cd)</f>
        <v/>
      </c>
      <c r="K2229">
        <f>C2229/I2229</f>
        <v/>
      </c>
      <c r="L2229" s="131">
        <f>I2229/(ε_c1cd)</f>
        <v/>
      </c>
      <c r="M2229">
        <f>I2229*(K2229-Z_s1)</f>
        <v/>
      </c>
      <c r="N2229">
        <f>I2229*(K2229-Z_s2)</f>
        <v/>
      </c>
      <c r="O2229">
        <f>E_s*M2229</f>
        <v/>
      </c>
      <c r="P2229">
        <f>E_s*N2229</f>
        <v/>
      </c>
      <c r="Q2229">
        <f>O2229*A_s1</f>
        <v/>
      </c>
      <c r="R2229">
        <f>P2229*A_s2</f>
        <v/>
      </c>
      <c r="S2229">
        <f>Q2229*($K2229-Z_s1)</f>
        <v/>
      </c>
      <c r="T2229">
        <f>R2229*($K2229-Z_s2)</f>
        <v/>
      </c>
      <c r="U2229">
        <f>(INDIRECT("a_"&amp;U$2)/(U$2+1))*(($C2229^(U$2+1)-$H2229^(U$2+1))/(ε_c1cd^(U$2+1)))</f>
        <v/>
      </c>
      <c r="V2229">
        <f>(INDIRECT("a_"&amp;V$2)/(V$2+1))*(($C2229^(V$2+1)-$H2229^(V$2+1))/(ε_c1cd^(V$2+1)))</f>
        <v/>
      </c>
      <c r="W2229">
        <f>(INDIRECT("a_"&amp;W$2)/(W$2+1))*(($C2229^(W$2+1)-$H2229^(W$2+1))/(ε_c1cd^(W$2+1)))</f>
        <v/>
      </c>
      <c r="X2229">
        <f>(INDIRECT("a_"&amp;X$2)/(X$2+1))*(($C2229^(X$2+1)-$H2229^(X$2+1))/(ε_c1cd^(X$2+1)))</f>
        <v/>
      </c>
      <c r="Y2229">
        <f>(INDIRECT("a_"&amp;Y$2)/(Y$2+1))*(($C2229^(Y$2+1)-$H2229^(Y$2+1))/(ε_c1cd^(Y$2+1)))</f>
        <v/>
      </c>
      <c r="Z2229">
        <f>(INDIRECT("a_"&amp;Z$2)/(Z$2+2))*(($C2229^(Z$2+2)-$H2229^(Z$2+2))/(ε_c1cd^(Z$2+2)))</f>
        <v/>
      </c>
      <c r="AA2229">
        <f>(INDIRECT("a_"&amp;AA$2)/(AA$2+2))*(($C2229^(AA$2+2)-$H2229^(AA$2+2))/(ε_c1cd^(AA$2+2)))</f>
        <v/>
      </c>
      <c r="AB2229">
        <f>(INDIRECT("a_"&amp;AB$2)/(AB$2+2))*(($C2229^(AB$2+2)-$H2229^(AB$2+2))/(ε_c1cd^(AB$2+2)))</f>
        <v/>
      </c>
      <c r="AC2229">
        <f>(INDIRECT("a_"&amp;AC$2)/(AC$2+2))*(($C2229^(AC$2+2)-$H2229^(AC$2+2))/(ε_c1cd^(AC$2+2)))</f>
        <v/>
      </c>
      <c r="AD2229">
        <f>(INDIRECT("a_"&amp;AD$2)/(AD$2+2))*(($C2229^(AD$2+2)-$H2229^(AD$2+2))/(ε_c1cd^(AD$2+2)))</f>
        <v/>
      </c>
      <c r="AE2229" s="111">
        <f>(b*f_cd/L2229)*SUM(U2229:Y2229)+SUM(Q2229:R2229)</f>
        <v/>
      </c>
      <c r="AF2229" s="112">
        <f>AE2229*(K2229-y+e)</f>
        <v/>
      </c>
      <c r="AG2229" s="113">
        <f>(b*f_cd/(L2229^2))*SUM(Z2229:AD2229)+SUM(S2229:T2229)-AF2229</f>
        <v/>
      </c>
      <c r="AH2229" s="114">
        <f>AG2229&lt;0</f>
        <v/>
      </c>
      <c r="AI2229" s="115">
        <f>IF(A2229=1,FALSE,(AND(AQ2229,AH2229,NOT(AI2228))))</f>
        <v/>
      </c>
      <c r="AJ2229" s="116">
        <f>(b*f_cd/L2229)*(a_1/2*J2229^2+a_2/3*J2229^3+a_3/4*J2229^4+a_4/5*J2229^5+a_5/6*J2229^6)+SUM(Q2229:R2229)</f>
        <v/>
      </c>
      <c r="AK2229">
        <f>AJ2229*(K2229-y+e)</f>
        <v/>
      </c>
      <c r="AL2229" s="118">
        <f>(b*f_cd/(L2229^2))*(a_1/3*J2229^3+a_2/4*J2229^4+a_3/5*J2229^5+a_4/6*J2229^6+a_5/7*J2229^7)+SUM(S2229:T2229)-AK2229</f>
        <v/>
      </c>
      <c r="AM2229" s="114">
        <f>AL2229&gt;0</f>
        <v/>
      </c>
      <c r="AN2229" s="115">
        <f>IF(A2229=1,FALSE,(AND(AQ2229,AM2229,NOT(AN2228))))</f>
        <v/>
      </c>
      <c r="AO2229">
        <f>IF(D2229=1,AND(AH2229,NOT(AI2229)),AND(AM2229,NOT(AN2229)))</f>
        <v/>
      </c>
      <c r="AP2229" s="119">
        <f>IF(D2229=1,AI2229,AN2229)</f>
        <v/>
      </c>
      <c r="AQ2229" s="125">
        <f>ABS(E2229)&lt;$AQ$2</f>
        <v/>
      </c>
      <c r="AS2229">
        <f>IF(AP2229,MAX(AS$3:AS2227)+1,"")</f>
        <v/>
      </c>
    </row>
    <row r="2230">
      <c r="A2230" t="n">
        <v>2140</v>
      </c>
      <c r="B2230" s="131">
        <f>IF(A2230=1,0,IF(AP2230,0.1*ε_cu1cd,0))</f>
        <v/>
      </c>
      <c r="C2230" s="131">
        <f>IF(A2230=1,0.1*ε_cu1cd,C2229+B2229)</f>
        <v/>
      </c>
      <c r="D2230" s="113">
        <f>IF('Нормальний переріз'!$D$68&gt;0,1,2)</f>
        <v/>
      </c>
      <c r="E2230" s="144">
        <f>IF(D2230=1,F2230,G2230)</f>
        <v/>
      </c>
      <c r="F2230" s="124">
        <f>IF(AI2229,0.11*ε_cu1cd,IF(AH2229,F2229*0.01,F2229))</f>
        <v/>
      </c>
      <c r="G2230" s="124">
        <f>IF(AP2229,-0.1*ε_cu1cd,IF(AM2229,G2229*0.01,G2229))</f>
        <v/>
      </c>
      <c r="H2230" s="113">
        <f>IF(A2230=1,E2230,IF(AO2229,H2229-E2229+E2230,IF(AP2229,0.8*H2229,H2229+E2230)))</f>
        <v/>
      </c>
      <c r="I2230" s="169">
        <f>(C2230-H2230)/h</f>
        <v/>
      </c>
      <c r="J2230">
        <f>C2230/(ε_c1cd)</f>
        <v/>
      </c>
      <c r="K2230">
        <f>C2230/I2230</f>
        <v/>
      </c>
      <c r="L2230" s="131">
        <f>I2230/(ε_c1cd)</f>
        <v/>
      </c>
      <c r="M2230">
        <f>I2230*(K2230-Z_s1)</f>
        <v/>
      </c>
      <c r="N2230">
        <f>I2230*(K2230-Z_s2)</f>
        <v/>
      </c>
      <c r="O2230">
        <f>E_s*M2230</f>
        <v/>
      </c>
      <c r="P2230">
        <f>E_s*N2230</f>
        <v/>
      </c>
      <c r="Q2230">
        <f>O2230*A_s1</f>
        <v/>
      </c>
      <c r="R2230">
        <f>P2230*A_s2</f>
        <v/>
      </c>
      <c r="S2230">
        <f>Q2230*($K2230-Z_s1)</f>
        <v/>
      </c>
      <c r="T2230">
        <f>R2230*($K2230-Z_s2)</f>
        <v/>
      </c>
      <c r="U2230">
        <f>(INDIRECT("a_"&amp;U$2)/(U$2+1))*(($C2230^(U$2+1)-$H2230^(U$2+1))/(ε_c1cd^(U$2+1)))</f>
        <v/>
      </c>
      <c r="V2230">
        <f>(INDIRECT("a_"&amp;V$2)/(V$2+1))*(($C2230^(V$2+1)-$H2230^(V$2+1))/(ε_c1cd^(V$2+1)))</f>
        <v/>
      </c>
      <c r="W2230">
        <f>(INDIRECT("a_"&amp;W$2)/(W$2+1))*(($C2230^(W$2+1)-$H2230^(W$2+1))/(ε_c1cd^(W$2+1)))</f>
        <v/>
      </c>
      <c r="X2230">
        <f>(INDIRECT("a_"&amp;X$2)/(X$2+1))*(($C2230^(X$2+1)-$H2230^(X$2+1))/(ε_c1cd^(X$2+1)))</f>
        <v/>
      </c>
      <c r="Y2230">
        <f>(INDIRECT("a_"&amp;Y$2)/(Y$2+1))*(($C2230^(Y$2+1)-$H2230^(Y$2+1))/(ε_c1cd^(Y$2+1)))</f>
        <v/>
      </c>
      <c r="Z2230">
        <f>(INDIRECT("a_"&amp;Z$2)/(Z$2+2))*(($C2230^(Z$2+2)-$H2230^(Z$2+2))/(ε_c1cd^(Z$2+2)))</f>
        <v/>
      </c>
      <c r="AA2230">
        <f>(INDIRECT("a_"&amp;AA$2)/(AA$2+2))*(($C2230^(AA$2+2)-$H2230^(AA$2+2))/(ε_c1cd^(AA$2+2)))</f>
        <v/>
      </c>
      <c r="AB2230">
        <f>(INDIRECT("a_"&amp;AB$2)/(AB$2+2))*(($C2230^(AB$2+2)-$H2230^(AB$2+2))/(ε_c1cd^(AB$2+2)))</f>
        <v/>
      </c>
      <c r="AC2230">
        <f>(INDIRECT("a_"&amp;AC$2)/(AC$2+2))*(($C2230^(AC$2+2)-$H2230^(AC$2+2))/(ε_c1cd^(AC$2+2)))</f>
        <v/>
      </c>
      <c r="AD2230">
        <f>(INDIRECT("a_"&amp;AD$2)/(AD$2+2))*(($C2230^(AD$2+2)-$H2230^(AD$2+2))/(ε_c1cd^(AD$2+2)))</f>
        <v/>
      </c>
      <c r="AE2230" s="111">
        <f>(b*f_cd/L2230)*SUM(U2230:Y2230)+SUM(Q2230:R2230)</f>
        <v/>
      </c>
      <c r="AF2230" s="112">
        <f>AE2230*(K2230-y+e)</f>
        <v/>
      </c>
      <c r="AG2230" s="113">
        <f>(b*f_cd/(L2230^2))*SUM(Z2230:AD2230)+SUM(S2230:T2230)-AF2230</f>
        <v/>
      </c>
      <c r="AH2230" s="114">
        <f>AG2230&lt;0</f>
        <v/>
      </c>
      <c r="AI2230" s="115">
        <f>IF(A2230=1,FALSE,(AND(AQ2230,AH2230,NOT(AI2229))))</f>
        <v/>
      </c>
      <c r="AJ2230" s="116">
        <f>(b*f_cd/L2230)*(a_1/2*J2230^2+a_2/3*J2230^3+a_3/4*J2230^4+a_4/5*J2230^5+a_5/6*J2230^6)+SUM(Q2230:R2230)</f>
        <v/>
      </c>
      <c r="AK2230">
        <f>AJ2230*(K2230-y+e)</f>
        <v/>
      </c>
      <c r="AL2230" s="118">
        <f>(b*f_cd/(L2230^2))*(a_1/3*J2230^3+a_2/4*J2230^4+a_3/5*J2230^5+a_4/6*J2230^6+a_5/7*J2230^7)+SUM(S2230:T2230)-AK2230</f>
        <v/>
      </c>
      <c r="AM2230" s="114">
        <f>AL2230&gt;0</f>
        <v/>
      </c>
      <c r="AN2230" s="115">
        <f>IF(A2230=1,FALSE,(AND(AQ2230,AM2230,NOT(AN2229))))</f>
        <v/>
      </c>
      <c r="AO2230">
        <f>IF(D2230=1,AND(AH2230,NOT(AI2230)),AND(AM2230,NOT(AN2230)))</f>
        <v/>
      </c>
      <c r="AP2230" s="119">
        <f>IF(D2230=1,AI2230,AN2230)</f>
        <v/>
      </c>
      <c r="AQ2230" s="125">
        <f>ABS(E2230)&lt;$AQ$2</f>
        <v/>
      </c>
      <c r="AS2230">
        <f>IF(AP2230,MAX(AS$3:AS2228)+1,"")</f>
        <v/>
      </c>
    </row>
    <row r="2231">
      <c r="A2231" t="n">
        <v>2141</v>
      </c>
      <c r="B2231" s="131">
        <f>IF(A2231=1,0,IF(AP2231,0.1*ε_cu1cd,0))</f>
        <v/>
      </c>
      <c r="C2231" s="131">
        <f>IF(A2231=1,0.1*ε_cu1cd,C2230+B2230)</f>
        <v/>
      </c>
      <c r="D2231" s="113">
        <f>IF('Нормальний переріз'!$D$68&gt;0,1,2)</f>
        <v/>
      </c>
      <c r="E2231" s="144">
        <f>IF(D2231=1,F2231,G2231)</f>
        <v/>
      </c>
      <c r="F2231" s="124">
        <f>IF(AI2230,0.11*ε_cu1cd,IF(AH2230,F2230*0.01,F2230))</f>
        <v/>
      </c>
      <c r="G2231" s="124">
        <f>IF(AP2230,-0.1*ε_cu1cd,IF(AM2230,G2230*0.01,G2230))</f>
        <v/>
      </c>
      <c r="H2231" s="113">
        <f>IF(A2231=1,E2231,IF(AO2230,H2230-E2230+E2231,IF(AP2230,0.8*H2230,H2230+E2231)))</f>
        <v/>
      </c>
      <c r="I2231" s="169">
        <f>(C2231-H2231)/h</f>
        <v/>
      </c>
      <c r="J2231">
        <f>C2231/(ε_c1cd)</f>
        <v/>
      </c>
      <c r="K2231">
        <f>C2231/I2231</f>
        <v/>
      </c>
      <c r="L2231" s="131">
        <f>I2231/(ε_c1cd)</f>
        <v/>
      </c>
      <c r="M2231">
        <f>I2231*(K2231-Z_s1)</f>
        <v/>
      </c>
      <c r="N2231">
        <f>I2231*(K2231-Z_s2)</f>
        <v/>
      </c>
      <c r="O2231">
        <f>E_s*M2231</f>
        <v/>
      </c>
      <c r="P2231">
        <f>E_s*N2231</f>
        <v/>
      </c>
      <c r="Q2231">
        <f>O2231*A_s1</f>
        <v/>
      </c>
      <c r="R2231">
        <f>P2231*A_s2</f>
        <v/>
      </c>
      <c r="S2231">
        <f>Q2231*($K2231-Z_s1)</f>
        <v/>
      </c>
      <c r="T2231">
        <f>R2231*($K2231-Z_s2)</f>
        <v/>
      </c>
      <c r="U2231">
        <f>(INDIRECT("a_"&amp;U$2)/(U$2+1))*(($C2231^(U$2+1)-$H2231^(U$2+1))/(ε_c1cd^(U$2+1)))</f>
        <v/>
      </c>
      <c r="V2231">
        <f>(INDIRECT("a_"&amp;V$2)/(V$2+1))*(($C2231^(V$2+1)-$H2231^(V$2+1))/(ε_c1cd^(V$2+1)))</f>
        <v/>
      </c>
      <c r="W2231">
        <f>(INDIRECT("a_"&amp;W$2)/(W$2+1))*(($C2231^(W$2+1)-$H2231^(W$2+1))/(ε_c1cd^(W$2+1)))</f>
        <v/>
      </c>
      <c r="X2231">
        <f>(INDIRECT("a_"&amp;X$2)/(X$2+1))*(($C2231^(X$2+1)-$H2231^(X$2+1))/(ε_c1cd^(X$2+1)))</f>
        <v/>
      </c>
      <c r="Y2231">
        <f>(INDIRECT("a_"&amp;Y$2)/(Y$2+1))*(($C2231^(Y$2+1)-$H2231^(Y$2+1))/(ε_c1cd^(Y$2+1)))</f>
        <v/>
      </c>
      <c r="Z2231">
        <f>(INDIRECT("a_"&amp;Z$2)/(Z$2+2))*(($C2231^(Z$2+2)-$H2231^(Z$2+2))/(ε_c1cd^(Z$2+2)))</f>
        <v/>
      </c>
      <c r="AA2231">
        <f>(INDIRECT("a_"&amp;AA$2)/(AA$2+2))*(($C2231^(AA$2+2)-$H2231^(AA$2+2))/(ε_c1cd^(AA$2+2)))</f>
        <v/>
      </c>
      <c r="AB2231">
        <f>(INDIRECT("a_"&amp;AB$2)/(AB$2+2))*(($C2231^(AB$2+2)-$H2231^(AB$2+2))/(ε_c1cd^(AB$2+2)))</f>
        <v/>
      </c>
      <c r="AC2231">
        <f>(INDIRECT("a_"&amp;AC$2)/(AC$2+2))*(($C2231^(AC$2+2)-$H2231^(AC$2+2))/(ε_c1cd^(AC$2+2)))</f>
        <v/>
      </c>
      <c r="AD2231">
        <f>(INDIRECT("a_"&amp;AD$2)/(AD$2+2))*(($C2231^(AD$2+2)-$H2231^(AD$2+2))/(ε_c1cd^(AD$2+2)))</f>
        <v/>
      </c>
      <c r="AE2231" s="111">
        <f>(b*f_cd/L2231)*SUM(U2231:Y2231)+SUM(Q2231:R2231)</f>
        <v/>
      </c>
      <c r="AF2231" s="112">
        <f>AE2231*(K2231-y+e)</f>
        <v/>
      </c>
      <c r="AG2231" s="113">
        <f>(b*f_cd/(L2231^2))*SUM(Z2231:AD2231)+SUM(S2231:T2231)-AF2231</f>
        <v/>
      </c>
      <c r="AH2231" s="114">
        <f>AG2231&lt;0</f>
        <v/>
      </c>
      <c r="AI2231" s="115">
        <f>IF(A2231=1,FALSE,(AND(AQ2231,AH2231,NOT(AI2230))))</f>
        <v/>
      </c>
      <c r="AJ2231" s="116">
        <f>(b*f_cd/L2231)*(a_1/2*J2231^2+a_2/3*J2231^3+a_3/4*J2231^4+a_4/5*J2231^5+a_5/6*J2231^6)+SUM(Q2231:R2231)</f>
        <v/>
      </c>
      <c r="AK2231">
        <f>AJ2231*(K2231-y+e)</f>
        <v/>
      </c>
      <c r="AL2231" s="118">
        <f>(b*f_cd/(L2231^2))*(a_1/3*J2231^3+a_2/4*J2231^4+a_3/5*J2231^5+a_4/6*J2231^6+a_5/7*J2231^7)+SUM(S2231:T2231)-AK2231</f>
        <v/>
      </c>
      <c r="AM2231" s="114">
        <f>AL2231&gt;0</f>
        <v/>
      </c>
      <c r="AN2231" s="115">
        <f>IF(A2231=1,FALSE,(AND(AQ2231,AM2231,NOT(AN2230))))</f>
        <v/>
      </c>
      <c r="AO2231">
        <f>IF(D2231=1,AND(AH2231,NOT(AI2231)),AND(AM2231,NOT(AN2231)))</f>
        <v/>
      </c>
      <c r="AP2231" s="119">
        <f>IF(D2231=1,AI2231,AN2231)</f>
        <v/>
      </c>
      <c r="AQ2231" s="125">
        <f>ABS(E2231)&lt;$AQ$2</f>
        <v/>
      </c>
      <c r="AS2231">
        <f>IF(AP2231,MAX(AS$3:AS2229)+1,"")</f>
        <v/>
      </c>
    </row>
    <row r="2232">
      <c r="A2232" t="n">
        <v>2142</v>
      </c>
      <c r="B2232" s="131">
        <f>IF(A2232=1,0,IF(AP2232,0.1*ε_cu1cd,0))</f>
        <v/>
      </c>
      <c r="C2232" s="131">
        <f>IF(A2232=1,0.1*ε_cu1cd,C2231+B2231)</f>
        <v/>
      </c>
      <c r="D2232" s="113">
        <f>IF('Нормальний переріз'!$D$68&gt;0,1,2)</f>
        <v/>
      </c>
      <c r="E2232" s="144">
        <f>IF(D2232=1,F2232,G2232)</f>
        <v/>
      </c>
      <c r="F2232" s="124">
        <f>IF(AI2231,0.11*ε_cu1cd,IF(AH2231,F2231*0.01,F2231))</f>
        <v/>
      </c>
      <c r="G2232" s="124">
        <f>IF(AP2231,-0.1*ε_cu1cd,IF(AM2231,G2231*0.01,G2231))</f>
        <v/>
      </c>
      <c r="H2232" s="113">
        <f>IF(A2232=1,E2232,IF(AO2231,H2231-E2231+E2232,IF(AP2231,0.8*H2231,H2231+E2232)))</f>
        <v/>
      </c>
      <c r="I2232" s="169">
        <f>(C2232-H2232)/h</f>
        <v/>
      </c>
      <c r="J2232">
        <f>C2232/(ε_c1cd)</f>
        <v/>
      </c>
      <c r="K2232">
        <f>C2232/I2232</f>
        <v/>
      </c>
      <c r="L2232" s="131">
        <f>I2232/(ε_c1cd)</f>
        <v/>
      </c>
      <c r="M2232">
        <f>I2232*(K2232-Z_s1)</f>
        <v/>
      </c>
      <c r="N2232">
        <f>I2232*(K2232-Z_s2)</f>
        <v/>
      </c>
      <c r="O2232">
        <f>E_s*M2232</f>
        <v/>
      </c>
      <c r="P2232">
        <f>E_s*N2232</f>
        <v/>
      </c>
      <c r="Q2232">
        <f>O2232*A_s1</f>
        <v/>
      </c>
      <c r="R2232">
        <f>P2232*A_s2</f>
        <v/>
      </c>
      <c r="S2232">
        <f>Q2232*($K2232-Z_s1)</f>
        <v/>
      </c>
      <c r="T2232">
        <f>R2232*($K2232-Z_s2)</f>
        <v/>
      </c>
      <c r="U2232">
        <f>(INDIRECT("a_"&amp;U$2)/(U$2+1))*(($C2232^(U$2+1)-$H2232^(U$2+1))/(ε_c1cd^(U$2+1)))</f>
        <v/>
      </c>
      <c r="V2232">
        <f>(INDIRECT("a_"&amp;V$2)/(V$2+1))*(($C2232^(V$2+1)-$H2232^(V$2+1))/(ε_c1cd^(V$2+1)))</f>
        <v/>
      </c>
      <c r="W2232">
        <f>(INDIRECT("a_"&amp;W$2)/(W$2+1))*(($C2232^(W$2+1)-$H2232^(W$2+1))/(ε_c1cd^(W$2+1)))</f>
        <v/>
      </c>
      <c r="X2232">
        <f>(INDIRECT("a_"&amp;X$2)/(X$2+1))*(($C2232^(X$2+1)-$H2232^(X$2+1))/(ε_c1cd^(X$2+1)))</f>
        <v/>
      </c>
      <c r="Y2232">
        <f>(INDIRECT("a_"&amp;Y$2)/(Y$2+1))*(($C2232^(Y$2+1)-$H2232^(Y$2+1))/(ε_c1cd^(Y$2+1)))</f>
        <v/>
      </c>
      <c r="Z2232">
        <f>(INDIRECT("a_"&amp;Z$2)/(Z$2+2))*(($C2232^(Z$2+2)-$H2232^(Z$2+2))/(ε_c1cd^(Z$2+2)))</f>
        <v/>
      </c>
      <c r="AA2232">
        <f>(INDIRECT("a_"&amp;AA$2)/(AA$2+2))*(($C2232^(AA$2+2)-$H2232^(AA$2+2))/(ε_c1cd^(AA$2+2)))</f>
        <v/>
      </c>
      <c r="AB2232">
        <f>(INDIRECT("a_"&amp;AB$2)/(AB$2+2))*(($C2232^(AB$2+2)-$H2232^(AB$2+2))/(ε_c1cd^(AB$2+2)))</f>
        <v/>
      </c>
      <c r="AC2232">
        <f>(INDIRECT("a_"&amp;AC$2)/(AC$2+2))*(($C2232^(AC$2+2)-$H2232^(AC$2+2))/(ε_c1cd^(AC$2+2)))</f>
        <v/>
      </c>
      <c r="AD2232">
        <f>(INDIRECT("a_"&amp;AD$2)/(AD$2+2))*(($C2232^(AD$2+2)-$H2232^(AD$2+2))/(ε_c1cd^(AD$2+2)))</f>
        <v/>
      </c>
      <c r="AE2232" s="111">
        <f>(b*f_cd/L2232)*SUM(U2232:Y2232)+SUM(Q2232:R2232)</f>
        <v/>
      </c>
      <c r="AF2232" s="112">
        <f>AE2232*(K2232-y+e)</f>
        <v/>
      </c>
      <c r="AG2232" s="113">
        <f>(b*f_cd/(L2232^2))*SUM(Z2232:AD2232)+SUM(S2232:T2232)-AF2232</f>
        <v/>
      </c>
      <c r="AH2232" s="114">
        <f>AG2232&lt;0</f>
        <v/>
      </c>
      <c r="AI2232" s="115">
        <f>IF(A2232=1,FALSE,(AND(AQ2232,AH2232,NOT(AI2231))))</f>
        <v/>
      </c>
      <c r="AJ2232" s="116">
        <f>(b*f_cd/L2232)*(a_1/2*J2232^2+a_2/3*J2232^3+a_3/4*J2232^4+a_4/5*J2232^5+a_5/6*J2232^6)+SUM(Q2232:R2232)</f>
        <v/>
      </c>
      <c r="AK2232">
        <f>AJ2232*(K2232-y+e)</f>
        <v/>
      </c>
      <c r="AL2232" s="118">
        <f>(b*f_cd/(L2232^2))*(a_1/3*J2232^3+a_2/4*J2232^4+a_3/5*J2232^5+a_4/6*J2232^6+a_5/7*J2232^7)+SUM(S2232:T2232)-AK2232</f>
        <v/>
      </c>
      <c r="AM2232" s="114">
        <f>AL2232&gt;0</f>
        <v/>
      </c>
      <c r="AN2232" s="115">
        <f>IF(A2232=1,FALSE,(AND(AQ2232,AM2232,NOT(AN2231))))</f>
        <v/>
      </c>
      <c r="AO2232">
        <f>IF(D2232=1,AND(AH2232,NOT(AI2232)),AND(AM2232,NOT(AN2232)))</f>
        <v/>
      </c>
      <c r="AP2232" s="119">
        <f>IF(D2232=1,AI2232,AN2232)</f>
        <v/>
      </c>
      <c r="AQ2232" s="125">
        <f>ABS(E2232)&lt;$AQ$2</f>
        <v/>
      </c>
      <c r="AS2232">
        <f>IF(AP2232,MAX(AS$3:AS2230)+1,"")</f>
        <v/>
      </c>
    </row>
    <row r="2233">
      <c r="A2233" t="n">
        <v>2143</v>
      </c>
      <c r="B2233" s="131">
        <f>IF(A2233=1,0,IF(AP2233,0.1*ε_cu1cd,0))</f>
        <v/>
      </c>
      <c r="C2233" s="131">
        <f>IF(A2233=1,0.1*ε_cu1cd,C2232+B2232)</f>
        <v/>
      </c>
      <c r="D2233" s="113">
        <f>IF('Нормальний переріз'!$D$68&gt;0,1,2)</f>
        <v/>
      </c>
      <c r="E2233" s="144">
        <f>IF(D2233=1,F2233,G2233)</f>
        <v/>
      </c>
      <c r="F2233" s="124">
        <f>IF(AI2232,0.11*ε_cu1cd,IF(AH2232,F2232*0.01,F2232))</f>
        <v/>
      </c>
      <c r="G2233" s="124">
        <f>IF(AP2232,-0.1*ε_cu1cd,IF(AM2232,G2232*0.01,G2232))</f>
        <v/>
      </c>
      <c r="H2233" s="113">
        <f>IF(A2233=1,E2233,IF(AO2232,H2232-E2232+E2233,IF(AP2232,0.8*H2232,H2232+E2233)))</f>
        <v/>
      </c>
      <c r="I2233" s="169">
        <f>(C2233-H2233)/h</f>
        <v/>
      </c>
      <c r="J2233">
        <f>C2233/(ε_c1cd)</f>
        <v/>
      </c>
      <c r="K2233">
        <f>C2233/I2233</f>
        <v/>
      </c>
      <c r="L2233" s="131">
        <f>I2233/(ε_c1cd)</f>
        <v/>
      </c>
      <c r="M2233">
        <f>I2233*(K2233-Z_s1)</f>
        <v/>
      </c>
      <c r="N2233">
        <f>I2233*(K2233-Z_s2)</f>
        <v/>
      </c>
      <c r="O2233">
        <f>E_s*M2233</f>
        <v/>
      </c>
      <c r="P2233">
        <f>E_s*N2233</f>
        <v/>
      </c>
      <c r="Q2233">
        <f>O2233*A_s1</f>
        <v/>
      </c>
      <c r="R2233">
        <f>P2233*A_s2</f>
        <v/>
      </c>
      <c r="S2233">
        <f>Q2233*($K2233-Z_s1)</f>
        <v/>
      </c>
      <c r="T2233">
        <f>R2233*($K2233-Z_s2)</f>
        <v/>
      </c>
      <c r="U2233">
        <f>(INDIRECT("a_"&amp;U$2)/(U$2+1))*(($C2233^(U$2+1)-$H2233^(U$2+1))/(ε_c1cd^(U$2+1)))</f>
        <v/>
      </c>
      <c r="V2233">
        <f>(INDIRECT("a_"&amp;V$2)/(V$2+1))*(($C2233^(V$2+1)-$H2233^(V$2+1))/(ε_c1cd^(V$2+1)))</f>
        <v/>
      </c>
      <c r="W2233">
        <f>(INDIRECT("a_"&amp;W$2)/(W$2+1))*(($C2233^(W$2+1)-$H2233^(W$2+1))/(ε_c1cd^(W$2+1)))</f>
        <v/>
      </c>
      <c r="X2233">
        <f>(INDIRECT("a_"&amp;X$2)/(X$2+1))*(($C2233^(X$2+1)-$H2233^(X$2+1))/(ε_c1cd^(X$2+1)))</f>
        <v/>
      </c>
      <c r="Y2233">
        <f>(INDIRECT("a_"&amp;Y$2)/(Y$2+1))*(($C2233^(Y$2+1)-$H2233^(Y$2+1))/(ε_c1cd^(Y$2+1)))</f>
        <v/>
      </c>
      <c r="Z2233">
        <f>(INDIRECT("a_"&amp;Z$2)/(Z$2+2))*(($C2233^(Z$2+2)-$H2233^(Z$2+2))/(ε_c1cd^(Z$2+2)))</f>
        <v/>
      </c>
      <c r="AA2233">
        <f>(INDIRECT("a_"&amp;AA$2)/(AA$2+2))*(($C2233^(AA$2+2)-$H2233^(AA$2+2))/(ε_c1cd^(AA$2+2)))</f>
        <v/>
      </c>
      <c r="AB2233">
        <f>(INDIRECT("a_"&amp;AB$2)/(AB$2+2))*(($C2233^(AB$2+2)-$H2233^(AB$2+2))/(ε_c1cd^(AB$2+2)))</f>
        <v/>
      </c>
      <c r="AC2233">
        <f>(INDIRECT("a_"&amp;AC$2)/(AC$2+2))*(($C2233^(AC$2+2)-$H2233^(AC$2+2))/(ε_c1cd^(AC$2+2)))</f>
        <v/>
      </c>
      <c r="AD2233">
        <f>(INDIRECT("a_"&amp;AD$2)/(AD$2+2))*(($C2233^(AD$2+2)-$H2233^(AD$2+2))/(ε_c1cd^(AD$2+2)))</f>
        <v/>
      </c>
      <c r="AE2233" s="111">
        <f>(b*f_cd/L2233)*SUM(U2233:Y2233)+SUM(Q2233:R2233)</f>
        <v/>
      </c>
      <c r="AF2233" s="112">
        <f>AE2233*(K2233-y+e)</f>
        <v/>
      </c>
      <c r="AG2233" s="113">
        <f>(b*f_cd/(L2233^2))*SUM(Z2233:AD2233)+SUM(S2233:T2233)-AF2233</f>
        <v/>
      </c>
      <c r="AH2233" s="114">
        <f>AG2233&lt;0</f>
        <v/>
      </c>
      <c r="AI2233" s="115">
        <f>IF(A2233=1,FALSE,(AND(AQ2233,AH2233,NOT(AI2232))))</f>
        <v/>
      </c>
      <c r="AJ2233" s="116">
        <f>(b*f_cd/L2233)*(a_1/2*J2233^2+a_2/3*J2233^3+a_3/4*J2233^4+a_4/5*J2233^5+a_5/6*J2233^6)+SUM(Q2233:R2233)</f>
        <v/>
      </c>
      <c r="AK2233">
        <f>AJ2233*(K2233-y+e)</f>
        <v/>
      </c>
      <c r="AL2233" s="118">
        <f>(b*f_cd/(L2233^2))*(a_1/3*J2233^3+a_2/4*J2233^4+a_3/5*J2233^5+a_4/6*J2233^6+a_5/7*J2233^7)+SUM(S2233:T2233)-AK2233</f>
        <v/>
      </c>
      <c r="AM2233" s="114">
        <f>AL2233&gt;0</f>
        <v/>
      </c>
      <c r="AN2233" s="115">
        <f>IF(A2233=1,FALSE,(AND(AQ2233,AM2233,NOT(AN2232))))</f>
        <v/>
      </c>
      <c r="AO2233">
        <f>IF(D2233=1,AND(AH2233,NOT(AI2233)),AND(AM2233,NOT(AN2233)))</f>
        <v/>
      </c>
      <c r="AP2233" s="119">
        <f>IF(D2233=1,AI2233,AN2233)</f>
        <v/>
      </c>
      <c r="AQ2233" s="125">
        <f>ABS(E2233)&lt;$AQ$2</f>
        <v/>
      </c>
      <c r="AS2233">
        <f>IF(AP2233,MAX(AS$3:AS2231)+1,"")</f>
        <v/>
      </c>
    </row>
    <row r="2234">
      <c r="A2234" t="n">
        <v>2144</v>
      </c>
      <c r="B2234" s="131">
        <f>IF(A2234=1,0,IF(AP2234,0.1*ε_cu1cd,0))</f>
        <v/>
      </c>
      <c r="C2234" s="131">
        <f>IF(A2234=1,0.1*ε_cu1cd,C2233+B2233)</f>
        <v/>
      </c>
      <c r="D2234" s="113">
        <f>IF('Нормальний переріз'!$D$68&gt;0,1,2)</f>
        <v/>
      </c>
      <c r="E2234" s="144">
        <f>IF(D2234=1,F2234,G2234)</f>
        <v/>
      </c>
      <c r="F2234" s="124">
        <f>IF(AI2233,0.11*ε_cu1cd,IF(AH2233,F2233*0.01,F2233))</f>
        <v/>
      </c>
      <c r="G2234" s="124">
        <f>IF(AP2233,-0.1*ε_cu1cd,IF(AM2233,G2233*0.01,G2233))</f>
        <v/>
      </c>
      <c r="H2234" s="113">
        <f>IF(A2234=1,E2234,IF(AO2233,H2233-E2233+E2234,IF(AP2233,0.8*H2233,H2233+E2234)))</f>
        <v/>
      </c>
      <c r="I2234" s="169">
        <f>(C2234-H2234)/h</f>
        <v/>
      </c>
      <c r="J2234">
        <f>C2234/(ε_c1cd)</f>
        <v/>
      </c>
      <c r="K2234">
        <f>C2234/I2234</f>
        <v/>
      </c>
      <c r="L2234" s="131">
        <f>I2234/(ε_c1cd)</f>
        <v/>
      </c>
      <c r="M2234">
        <f>I2234*(K2234-Z_s1)</f>
        <v/>
      </c>
      <c r="N2234">
        <f>I2234*(K2234-Z_s2)</f>
        <v/>
      </c>
      <c r="O2234">
        <f>E_s*M2234</f>
        <v/>
      </c>
      <c r="P2234">
        <f>E_s*N2234</f>
        <v/>
      </c>
      <c r="Q2234">
        <f>O2234*A_s1</f>
        <v/>
      </c>
      <c r="R2234">
        <f>P2234*A_s2</f>
        <v/>
      </c>
      <c r="S2234">
        <f>Q2234*($K2234-Z_s1)</f>
        <v/>
      </c>
      <c r="T2234">
        <f>R2234*($K2234-Z_s2)</f>
        <v/>
      </c>
      <c r="U2234">
        <f>(INDIRECT("a_"&amp;U$2)/(U$2+1))*(($C2234^(U$2+1)-$H2234^(U$2+1))/(ε_c1cd^(U$2+1)))</f>
        <v/>
      </c>
      <c r="V2234">
        <f>(INDIRECT("a_"&amp;V$2)/(V$2+1))*(($C2234^(V$2+1)-$H2234^(V$2+1))/(ε_c1cd^(V$2+1)))</f>
        <v/>
      </c>
      <c r="W2234">
        <f>(INDIRECT("a_"&amp;W$2)/(W$2+1))*(($C2234^(W$2+1)-$H2234^(W$2+1))/(ε_c1cd^(W$2+1)))</f>
        <v/>
      </c>
      <c r="X2234">
        <f>(INDIRECT("a_"&amp;X$2)/(X$2+1))*(($C2234^(X$2+1)-$H2234^(X$2+1))/(ε_c1cd^(X$2+1)))</f>
        <v/>
      </c>
      <c r="Y2234">
        <f>(INDIRECT("a_"&amp;Y$2)/(Y$2+1))*(($C2234^(Y$2+1)-$H2234^(Y$2+1))/(ε_c1cd^(Y$2+1)))</f>
        <v/>
      </c>
      <c r="Z2234">
        <f>(INDIRECT("a_"&amp;Z$2)/(Z$2+2))*(($C2234^(Z$2+2)-$H2234^(Z$2+2))/(ε_c1cd^(Z$2+2)))</f>
        <v/>
      </c>
      <c r="AA2234">
        <f>(INDIRECT("a_"&amp;AA$2)/(AA$2+2))*(($C2234^(AA$2+2)-$H2234^(AA$2+2))/(ε_c1cd^(AA$2+2)))</f>
        <v/>
      </c>
      <c r="AB2234">
        <f>(INDIRECT("a_"&amp;AB$2)/(AB$2+2))*(($C2234^(AB$2+2)-$H2234^(AB$2+2))/(ε_c1cd^(AB$2+2)))</f>
        <v/>
      </c>
      <c r="AC2234">
        <f>(INDIRECT("a_"&amp;AC$2)/(AC$2+2))*(($C2234^(AC$2+2)-$H2234^(AC$2+2))/(ε_c1cd^(AC$2+2)))</f>
        <v/>
      </c>
      <c r="AD2234">
        <f>(INDIRECT("a_"&amp;AD$2)/(AD$2+2))*(($C2234^(AD$2+2)-$H2234^(AD$2+2))/(ε_c1cd^(AD$2+2)))</f>
        <v/>
      </c>
      <c r="AE2234" s="111">
        <f>(b*f_cd/L2234)*SUM(U2234:Y2234)+SUM(Q2234:R2234)</f>
        <v/>
      </c>
      <c r="AF2234" s="112">
        <f>AE2234*(K2234-y+e)</f>
        <v/>
      </c>
      <c r="AG2234" s="113">
        <f>(b*f_cd/(L2234^2))*SUM(Z2234:AD2234)+SUM(S2234:T2234)-AF2234</f>
        <v/>
      </c>
      <c r="AH2234" s="114">
        <f>AG2234&lt;0</f>
        <v/>
      </c>
      <c r="AI2234" s="115">
        <f>IF(A2234=1,FALSE,(AND(AQ2234,AH2234,NOT(AI2233))))</f>
        <v/>
      </c>
      <c r="AJ2234" s="116">
        <f>(b*f_cd/L2234)*(a_1/2*J2234^2+a_2/3*J2234^3+a_3/4*J2234^4+a_4/5*J2234^5+a_5/6*J2234^6)+SUM(Q2234:R2234)</f>
        <v/>
      </c>
      <c r="AK2234">
        <f>AJ2234*(K2234-y+e)</f>
        <v/>
      </c>
      <c r="AL2234" s="118">
        <f>(b*f_cd/(L2234^2))*(a_1/3*J2234^3+a_2/4*J2234^4+a_3/5*J2234^5+a_4/6*J2234^6+a_5/7*J2234^7)+SUM(S2234:T2234)-AK2234</f>
        <v/>
      </c>
      <c r="AM2234" s="114">
        <f>AL2234&gt;0</f>
        <v/>
      </c>
      <c r="AN2234" s="115">
        <f>IF(A2234=1,FALSE,(AND(AQ2234,AM2234,NOT(AN2233))))</f>
        <v/>
      </c>
      <c r="AO2234">
        <f>IF(D2234=1,AND(AH2234,NOT(AI2234)),AND(AM2234,NOT(AN2234)))</f>
        <v/>
      </c>
      <c r="AP2234" s="119">
        <f>IF(D2234=1,AI2234,AN2234)</f>
        <v/>
      </c>
      <c r="AQ2234" s="125">
        <f>ABS(E2234)&lt;$AQ$2</f>
        <v/>
      </c>
      <c r="AS2234">
        <f>IF(AP2234,MAX(AS$3:AS2232)+1,"")</f>
        <v/>
      </c>
    </row>
    <row r="2235">
      <c r="A2235" t="n">
        <v>2145</v>
      </c>
      <c r="B2235" s="131">
        <f>IF(A2235=1,0,IF(AP2235,0.1*ε_cu1cd,0))</f>
        <v/>
      </c>
      <c r="C2235" s="131">
        <f>IF(A2235=1,0.1*ε_cu1cd,C2234+B2234)</f>
        <v/>
      </c>
      <c r="D2235" s="113">
        <f>IF('Нормальний переріз'!$D$68&gt;0,1,2)</f>
        <v/>
      </c>
      <c r="E2235" s="144">
        <f>IF(D2235=1,F2235,G2235)</f>
        <v/>
      </c>
      <c r="F2235" s="124">
        <f>IF(AI2234,0.11*ε_cu1cd,IF(AH2234,F2234*0.01,F2234))</f>
        <v/>
      </c>
      <c r="G2235" s="124">
        <f>IF(AP2234,-0.1*ε_cu1cd,IF(AM2234,G2234*0.01,G2234))</f>
        <v/>
      </c>
      <c r="H2235" s="113">
        <f>IF(A2235=1,E2235,IF(AO2234,H2234-E2234+E2235,IF(AP2234,0.8*H2234,H2234+E2235)))</f>
        <v/>
      </c>
      <c r="I2235" s="169">
        <f>(C2235-H2235)/h</f>
        <v/>
      </c>
      <c r="J2235">
        <f>C2235/(ε_c1cd)</f>
        <v/>
      </c>
      <c r="K2235">
        <f>C2235/I2235</f>
        <v/>
      </c>
      <c r="L2235" s="131">
        <f>I2235/(ε_c1cd)</f>
        <v/>
      </c>
      <c r="M2235">
        <f>I2235*(K2235-Z_s1)</f>
        <v/>
      </c>
      <c r="N2235">
        <f>I2235*(K2235-Z_s2)</f>
        <v/>
      </c>
      <c r="O2235">
        <f>E_s*M2235</f>
        <v/>
      </c>
      <c r="P2235">
        <f>E_s*N2235</f>
        <v/>
      </c>
      <c r="Q2235">
        <f>O2235*A_s1</f>
        <v/>
      </c>
      <c r="R2235">
        <f>P2235*A_s2</f>
        <v/>
      </c>
      <c r="S2235">
        <f>Q2235*($K2235-Z_s1)</f>
        <v/>
      </c>
      <c r="T2235">
        <f>R2235*($K2235-Z_s2)</f>
        <v/>
      </c>
      <c r="U2235">
        <f>(INDIRECT("a_"&amp;U$2)/(U$2+1))*(($C2235^(U$2+1)-$H2235^(U$2+1))/(ε_c1cd^(U$2+1)))</f>
        <v/>
      </c>
      <c r="V2235">
        <f>(INDIRECT("a_"&amp;V$2)/(V$2+1))*(($C2235^(V$2+1)-$H2235^(V$2+1))/(ε_c1cd^(V$2+1)))</f>
        <v/>
      </c>
      <c r="W2235">
        <f>(INDIRECT("a_"&amp;W$2)/(W$2+1))*(($C2235^(W$2+1)-$H2235^(W$2+1))/(ε_c1cd^(W$2+1)))</f>
        <v/>
      </c>
      <c r="X2235">
        <f>(INDIRECT("a_"&amp;X$2)/(X$2+1))*(($C2235^(X$2+1)-$H2235^(X$2+1))/(ε_c1cd^(X$2+1)))</f>
        <v/>
      </c>
      <c r="Y2235">
        <f>(INDIRECT("a_"&amp;Y$2)/(Y$2+1))*(($C2235^(Y$2+1)-$H2235^(Y$2+1))/(ε_c1cd^(Y$2+1)))</f>
        <v/>
      </c>
      <c r="Z2235">
        <f>(INDIRECT("a_"&amp;Z$2)/(Z$2+2))*(($C2235^(Z$2+2)-$H2235^(Z$2+2))/(ε_c1cd^(Z$2+2)))</f>
        <v/>
      </c>
      <c r="AA2235">
        <f>(INDIRECT("a_"&amp;AA$2)/(AA$2+2))*(($C2235^(AA$2+2)-$H2235^(AA$2+2))/(ε_c1cd^(AA$2+2)))</f>
        <v/>
      </c>
      <c r="AB2235">
        <f>(INDIRECT("a_"&amp;AB$2)/(AB$2+2))*(($C2235^(AB$2+2)-$H2235^(AB$2+2))/(ε_c1cd^(AB$2+2)))</f>
        <v/>
      </c>
      <c r="AC2235">
        <f>(INDIRECT("a_"&amp;AC$2)/(AC$2+2))*(($C2235^(AC$2+2)-$H2235^(AC$2+2))/(ε_c1cd^(AC$2+2)))</f>
        <v/>
      </c>
      <c r="AD2235">
        <f>(INDIRECT("a_"&amp;AD$2)/(AD$2+2))*(($C2235^(AD$2+2)-$H2235^(AD$2+2))/(ε_c1cd^(AD$2+2)))</f>
        <v/>
      </c>
      <c r="AE2235" s="111">
        <f>(b*f_cd/L2235)*SUM(U2235:Y2235)+SUM(Q2235:R2235)</f>
        <v/>
      </c>
      <c r="AF2235" s="112">
        <f>AE2235*(K2235-y+e)</f>
        <v/>
      </c>
      <c r="AG2235" s="113">
        <f>(b*f_cd/(L2235^2))*SUM(Z2235:AD2235)+SUM(S2235:T2235)-AF2235</f>
        <v/>
      </c>
      <c r="AH2235" s="114">
        <f>AG2235&lt;0</f>
        <v/>
      </c>
      <c r="AI2235" s="115">
        <f>IF(A2235=1,FALSE,(AND(AQ2235,AH2235,NOT(AI2234))))</f>
        <v/>
      </c>
      <c r="AJ2235" s="116">
        <f>(b*f_cd/L2235)*(a_1/2*J2235^2+a_2/3*J2235^3+a_3/4*J2235^4+a_4/5*J2235^5+a_5/6*J2235^6)+SUM(Q2235:R2235)</f>
        <v/>
      </c>
      <c r="AK2235">
        <f>AJ2235*(K2235-y+e)</f>
        <v/>
      </c>
      <c r="AL2235" s="118">
        <f>(b*f_cd/(L2235^2))*(a_1/3*J2235^3+a_2/4*J2235^4+a_3/5*J2235^5+a_4/6*J2235^6+a_5/7*J2235^7)+SUM(S2235:T2235)-AK2235</f>
        <v/>
      </c>
      <c r="AM2235" s="114">
        <f>AL2235&gt;0</f>
        <v/>
      </c>
      <c r="AN2235" s="115">
        <f>IF(A2235=1,FALSE,(AND(AQ2235,AM2235,NOT(AN2234))))</f>
        <v/>
      </c>
      <c r="AO2235">
        <f>IF(D2235=1,AND(AH2235,NOT(AI2235)),AND(AM2235,NOT(AN2235)))</f>
        <v/>
      </c>
      <c r="AP2235" s="119">
        <f>IF(D2235=1,AI2235,AN2235)</f>
        <v/>
      </c>
      <c r="AQ2235" s="125">
        <f>ABS(E2235)&lt;$AQ$2</f>
        <v/>
      </c>
      <c r="AS2235">
        <f>IF(AP2235,MAX(AS$3:AS2233)+1,"")</f>
        <v/>
      </c>
    </row>
    <row r="2236">
      <c r="A2236" t="n">
        <v>2146</v>
      </c>
      <c r="B2236" s="131">
        <f>IF(A2236=1,0,IF(AP2236,0.1*ε_cu1cd,0))</f>
        <v/>
      </c>
      <c r="C2236" s="131">
        <f>IF(A2236=1,0.1*ε_cu1cd,C2235+B2235)</f>
        <v/>
      </c>
      <c r="D2236" s="113">
        <f>IF('Нормальний переріз'!$D$68&gt;0,1,2)</f>
        <v/>
      </c>
      <c r="E2236" s="144">
        <f>IF(D2236=1,F2236,G2236)</f>
        <v/>
      </c>
      <c r="F2236" s="124">
        <f>IF(AI2235,0.11*ε_cu1cd,IF(AH2235,F2235*0.01,F2235))</f>
        <v/>
      </c>
      <c r="G2236" s="124">
        <f>IF(AP2235,-0.1*ε_cu1cd,IF(AM2235,G2235*0.01,G2235))</f>
        <v/>
      </c>
      <c r="H2236" s="113">
        <f>IF(A2236=1,E2236,IF(AO2235,H2235-E2235+E2236,IF(AP2235,0.8*H2235,H2235+E2236)))</f>
        <v/>
      </c>
      <c r="I2236" s="169">
        <f>(C2236-H2236)/h</f>
        <v/>
      </c>
      <c r="J2236">
        <f>C2236/(ε_c1cd)</f>
        <v/>
      </c>
      <c r="K2236">
        <f>C2236/I2236</f>
        <v/>
      </c>
      <c r="L2236" s="131">
        <f>I2236/(ε_c1cd)</f>
        <v/>
      </c>
      <c r="M2236">
        <f>I2236*(K2236-Z_s1)</f>
        <v/>
      </c>
      <c r="N2236">
        <f>I2236*(K2236-Z_s2)</f>
        <v/>
      </c>
      <c r="O2236">
        <f>E_s*M2236</f>
        <v/>
      </c>
      <c r="P2236">
        <f>E_s*N2236</f>
        <v/>
      </c>
      <c r="Q2236">
        <f>O2236*A_s1</f>
        <v/>
      </c>
      <c r="R2236">
        <f>P2236*A_s2</f>
        <v/>
      </c>
      <c r="S2236">
        <f>Q2236*($K2236-Z_s1)</f>
        <v/>
      </c>
      <c r="T2236">
        <f>R2236*($K2236-Z_s2)</f>
        <v/>
      </c>
      <c r="U2236">
        <f>(INDIRECT("a_"&amp;U$2)/(U$2+1))*(($C2236^(U$2+1)-$H2236^(U$2+1))/(ε_c1cd^(U$2+1)))</f>
        <v/>
      </c>
      <c r="V2236">
        <f>(INDIRECT("a_"&amp;V$2)/(V$2+1))*(($C2236^(V$2+1)-$H2236^(V$2+1))/(ε_c1cd^(V$2+1)))</f>
        <v/>
      </c>
      <c r="W2236">
        <f>(INDIRECT("a_"&amp;W$2)/(W$2+1))*(($C2236^(W$2+1)-$H2236^(W$2+1))/(ε_c1cd^(W$2+1)))</f>
        <v/>
      </c>
      <c r="X2236">
        <f>(INDIRECT("a_"&amp;X$2)/(X$2+1))*(($C2236^(X$2+1)-$H2236^(X$2+1))/(ε_c1cd^(X$2+1)))</f>
        <v/>
      </c>
      <c r="Y2236">
        <f>(INDIRECT("a_"&amp;Y$2)/(Y$2+1))*(($C2236^(Y$2+1)-$H2236^(Y$2+1))/(ε_c1cd^(Y$2+1)))</f>
        <v/>
      </c>
      <c r="Z2236">
        <f>(INDIRECT("a_"&amp;Z$2)/(Z$2+2))*(($C2236^(Z$2+2)-$H2236^(Z$2+2))/(ε_c1cd^(Z$2+2)))</f>
        <v/>
      </c>
      <c r="AA2236">
        <f>(INDIRECT("a_"&amp;AA$2)/(AA$2+2))*(($C2236^(AA$2+2)-$H2236^(AA$2+2))/(ε_c1cd^(AA$2+2)))</f>
        <v/>
      </c>
      <c r="AB2236">
        <f>(INDIRECT("a_"&amp;AB$2)/(AB$2+2))*(($C2236^(AB$2+2)-$H2236^(AB$2+2))/(ε_c1cd^(AB$2+2)))</f>
        <v/>
      </c>
      <c r="AC2236">
        <f>(INDIRECT("a_"&amp;AC$2)/(AC$2+2))*(($C2236^(AC$2+2)-$H2236^(AC$2+2))/(ε_c1cd^(AC$2+2)))</f>
        <v/>
      </c>
      <c r="AD2236">
        <f>(INDIRECT("a_"&amp;AD$2)/(AD$2+2))*(($C2236^(AD$2+2)-$H2236^(AD$2+2))/(ε_c1cd^(AD$2+2)))</f>
        <v/>
      </c>
      <c r="AE2236" s="111">
        <f>(b*f_cd/L2236)*SUM(U2236:Y2236)+SUM(Q2236:R2236)</f>
        <v/>
      </c>
      <c r="AF2236" s="112">
        <f>AE2236*(K2236-y+e)</f>
        <v/>
      </c>
      <c r="AG2236" s="113">
        <f>(b*f_cd/(L2236^2))*SUM(Z2236:AD2236)+SUM(S2236:T2236)-AF2236</f>
        <v/>
      </c>
      <c r="AH2236" s="114">
        <f>AG2236&lt;0</f>
        <v/>
      </c>
      <c r="AI2236" s="115">
        <f>IF(A2236=1,FALSE,(AND(AQ2236,AH2236,NOT(AI2235))))</f>
        <v/>
      </c>
      <c r="AJ2236" s="116">
        <f>(b*f_cd/L2236)*(a_1/2*J2236^2+a_2/3*J2236^3+a_3/4*J2236^4+a_4/5*J2236^5+a_5/6*J2236^6)+SUM(Q2236:R2236)</f>
        <v/>
      </c>
      <c r="AK2236">
        <f>AJ2236*(K2236-y+e)</f>
        <v/>
      </c>
      <c r="AL2236" s="118">
        <f>(b*f_cd/(L2236^2))*(a_1/3*J2236^3+a_2/4*J2236^4+a_3/5*J2236^5+a_4/6*J2236^6+a_5/7*J2236^7)+SUM(S2236:T2236)-AK2236</f>
        <v/>
      </c>
      <c r="AM2236" s="114">
        <f>AL2236&gt;0</f>
        <v/>
      </c>
      <c r="AN2236" s="115">
        <f>IF(A2236=1,FALSE,(AND(AQ2236,AM2236,NOT(AN2235))))</f>
        <v/>
      </c>
      <c r="AO2236">
        <f>IF(D2236=1,AND(AH2236,NOT(AI2236)),AND(AM2236,NOT(AN2236)))</f>
        <v/>
      </c>
      <c r="AP2236" s="119">
        <f>IF(D2236=1,AI2236,AN2236)</f>
        <v/>
      </c>
      <c r="AQ2236" s="125">
        <f>ABS(E2236)&lt;$AQ$2</f>
        <v/>
      </c>
      <c r="AS2236">
        <f>IF(AP2236,MAX(AS$3:AS2234)+1,"")</f>
        <v/>
      </c>
    </row>
    <row r="2237">
      <c r="A2237" t="n">
        <v>2147</v>
      </c>
      <c r="B2237" s="131">
        <f>IF(A2237=1,0,IF(AP2237,0.1*ε_cu1cd,0))</f>
        <v/>
      </c>
      <c r="C2237" s="131">
        <f>IF(A2237=1,0.1*ε_cu1cd,C2236+B2236)</f>
        <v/>
      </c>
      <c r="D2237" s="113">
        <f>IF('Нормальний переріз'!$D$68&gt;0,1,2)</f>
        <v/>
      </c>
      <c r="E2237" s="144">
        <f>IF(D2237=1,F2237,G2237)</f>
        <v/>
      </c>
      <c r="F2237" s="124">
        <f>IF(AI2236,0.11*ε_cu1cd,IF(AH2236,F2236*0.01,F2236))</f>
        <v/>
      </c>
      <c r="G2237" s="124">
        <f>IF(AP2236,-0.1*ε_cu1cd,IF(AM2236,G2236*0.01,G2236))</f>
        <v/>
      </c>
      <c r="H2237" s="113">
        <f>IF(A2237=1,E2237,IF(AO2236,H2236-E2236+E2237,IF(AP2236,0.8*H2236,H2236+E2237)))</f>
        <v/>
      </c>
      <c r="I2237" s="169">
        <f>(C2237-H2237)/h</f>
        <v/>
      </c>
      <c r="J2237">
        <f>C2237/(ε_c1cd)</f>
        <v/>
      </c>
      <c r="K2237">
        <f>C2237/I2237</f>
        <v/>
      </c>
      <c r="L2237" s="131">
        <f>I2237/(ε_c1cd)</f>
        <v/>
      </c>
      <c r="M2237">
        <f>I2237*(K2237-Z_s1)</f>
        <v/>
      </c>
      <c r="N2237">
        <f>I2237*(K2237-Z_s2)</f>
        <v/>
      </c>
      <c r="O2237">
        <f>E_s*M2237</f>
        <v/>
      </c>
      <c r="P2237">
        <f>E_s*N2237</f>
        <v/>
      </c>
      <c r="Q2237">
        <f>O2237*A_s1</f>
        <v/>
      </c>
      <c r="R2237">
        <f>P2237*A_s2</f>
        <v/>
      </c>
      <c r="S2237">
        <f>Q2237*($K2237-Z_s1)</f>
        <v/>
      </c>
      <c r="T2237">
        <f>R2237*($K2237-Z_s2)</f>
        <v/>
      </c>
      <c r="U2237">
        <f>(INDIRECT("a_"&amp;U$2)/(U$2+1))*(($C2237^(U$2+1)-$H2237^(U$2+1))/(ε_c1cd^(U$2+1)))</f>
        <v/>
      </c>
      <c r="V2237">
        <f>(INDIRECT("a_"&amp;V$2)/(V$2+1))*(($C2237^(V$2+1)-$H2237^(V$2+1))/(ε_c1cd^(V$2+1)))</f>
        <v/>
      </c>
      <c r="W2237">
        <f>(INDIRECT("a_"&amp;W$2)/(W$2+1))*(($C2237^(W$2+1)-$H2237^(W$2+1))/(ε_c1cd^(W$2+1)))</f>
        <v/>
      </c>
      <c r="X2237">
        <f>(INDIRECT("a_"&amp;X$2)/(X$2+1))*(($C2237^(X$2+1)-$H2237^(X$2+1))/(ε_c1cd^(X$2+1)))</f>
        <v/>
      </c>
      <c r="Y2237">
        <f>(INDIRECT("a_"&amp;Y$2)/(Y$2+1))*(($C2237^(Y$2+1)-$H2237^(Y$2+1))/(ε_c1cd^(Y$2+1)))</f>
        <v/>
      </c>
      <c r="Z2237">
        <f>(INDIRECT("a_"&amp;Z$2)/(Z$2+2))*(($C2237^(Z$2+2)-$H2237^(Z$2+2))/(ε_c1cd^(Z$2+2)))</f>
        <v/>
      </c>
      <c r="AA2237">
        <f>(INDIRECT("a_"&amp;AA$2)/(AA$2+2))*(($C2237^(AA$2+2)-$H2237^(AA$2+2))/(ε_c1cd^(AA$2+2)))</f>
        <v/>
      </c>
      <c r="AB2237">
        <f>(INDIRECT("a_"&amp;AB$2)/(AB$2+2))*(($C2237^(AB$2+2)-$H2237^(AB$2+2))/(ε_c1cd^(AB$2+2)))</f>
        <v/>
      </c>
      <c r="AC2237">
        <f>(INDIRECT("a_"&amp;AC$2)/(AC$2+2))*(($C2237^(AC$2+2)-$H2237^(AC$2+2))/(ε_c1cd^(AC$2+2)))</f>
        <v/>
      </c>
      <c r="AD2237">
        <f>(INDIRECT("a_"&amp;AD$2)/(AD$2+2))*(($C2237^(AD$2+2)-$H2237^(AD$2+2))/(ε_c1cd^(AD$2+2)))</f>
        <v/>
      </c>
      <c r="AE2237" s="111">
        <f>(b*f_cd/L2237)*SUM(U2237:Y2237)+SUM(Q2237:R2237)</f>
        <v/>
      </c>
      <c r="AF2237" s="112">
        <f>AE2237*(K2237-y+e)</f>
        <v/>
      </c>
      <c r="AG2237" s="113">
        <f>(b*f_cd/(L2237^2))*SUM(Z2237:AD2237)+SUM(S2237:T2237)-AF2237</f>
        <v/>
      </c>
      <c r="AH2237" s="114">
        <f>AG2237&lt;0</f>
        <v/>
      </c>
      <c r="AI2237" s="115">
        <f>IF(A2237=1,FALSE,(AND(AQ2237,AH2237,NOT(AI2236))))</f>
        <v/>
      </c>
      <c r="AJ2237" s="116">
        <f>(b*f_cd/L2237)*(a_1/2*J2237^2+a_2/3*J2237^3+a_3/4*J2237^4+a_4/5*J2237^5+a_5/6*J2237^6)+SUM(Q2237:R2237)</f>
        <v/>
      </c>
      <c r="AK2237">
        <f>AJ2237*(K2237-y+e)</f>
        <v/>
      </c>
      <c r="AL2237" s="118">
        <f>(b*f_cd/(L2237^2))*(a_1/3*J2237^3+a_2/4*J2237^4+a_3/5*J2237^5+a_4/6*J2237^6+a_5/7*J2237^7)+SUM(S2237:T2237)-AK2237</f>
        <v/>
      </c>
      <c r="AM2237" s="114">
        <f>AL2237&gt;0</f>
        <v/>
      </c>
      <c r="AN2237" s="115">
        <f>IF(A2237=1,FALSE,(AND(AQ2237,AM2237,NOT(AN2236))))</f>
        <v/>
      </c>
      <c r="AO2237">
        <f>IF(D2237=1,AND(AH2237,NOT(AI2237)),AND(AM2237,NOT(AN2237)))</f>
        <v/>
      </c>
      <c r="AP2237" s="119">
        <f>IF(D2237=1,AI2237,AN2237)</f>
        <v/>
      </c>
      <c r="AQ2237" s="125">
        <f>ABS(E2237)&lt;$AQ$2</f>
        <v/>
      </c>
      <c r="AS2237">
        <f>IF(AP2237,MAX(AS$3:AS2235)+1,"")</f>
        <v/>
      </c>
    </row>
    <row r="2238">
      <c r="A2238" t="n">
        <v>2148</v>
      </c>
      <c r="B2238" s="131">
        <f>IF(A2238=1,0,IF(AP2238,0.1*ε_cu1cd,0))</f>
        <v/>
      </c>
      <c r="C2238" s="131">
        <f>IF(A2238=1,0.1*ε_cu1cd,C2237+B2237)</f>
        <v/>
      </c>
      <c r="D2238" s="113">
        <f>IF('Нормальний переріз'!$D$68&gt;0,1,2)</f>
        <v/>
      </c>
      <c r="E2238" s="144">
        <f>IF(D2238=1,F2238,G2238)</f>
        <v/>
      </c>
      <c r="F2238" s="124">
        <f>IF(AI2237,0.11*ε_cu1cd,IF(AH2237,F2237*0.01,F2237))</f>
        <v/>
      </c>
      <c r="G2238" s="124">
        <f>IF(AP2237,-0.1*ε_cu1cd,IF(AM2237,G2237*0.01,G2237))</f>
        <v/>
      </c>
      <c r="H2238" s="113">
        <f>IF(A2238=1,E2238,IF(AO2237,H2237-E2237+E2238,IF(AP2237,0.8*H2237,H2237+E2238)))</f>
        <v/>
      </c>
      <c r="I2238" s="169">
        <f>(C2238-H2238)/h</f>
        <v/>
      </c>
      <c r="J2238">
        <f>C2238/(ε_c1cd)</f>
        <v/>
      </c>
      <c r="K2238">
        <f>C2238/I2238</f>
        <v/>
      </c>
      <c r="L2238" s="131">
        <f>I2238/(ε_c1cd)</f>
        <v/>
      </c>
      <c r="M2238">
        <f>I2238*(K2238-Z_s1)</f>
        <v/>
      </c>
      <c r="N2238">
        <f>I2238*(K2238-Z_s2)</f>
        <v/>
      </c>
      <c r="O2238">
        <f>E_s*M2238</f>
        <v/>
      </c>
      <c r="P2238">
        <f>E_s*N2238</f>
        <v/>
      </c>
      <c r="Q2238">
        <f>O2238*A_s1</f>
        <v/>
      </c>
      <c r="R2238">
        <f>P2238*A_s2</f>
        <v/>
      </c>
      <c r="S2238">
        <f>Q2238*($K2238-Z_s1)</f>
        <v/>
      </c>
      <c r="T2238">
        <f>R2238*($K2238-Z_s2)</f>
        <v/>
      </c>
      <c r="U2238">
        <f>(INDIRECT("a_"&amp;U$2)/(U$2+1))*(($C2238^(U$2+1)-$H2238^(U$2+1))/(ε_c1cd^(U$2+1)))</f>
        <v/>
      </c>
      <c r="V2238">
        <f>(INDIRECT("a_"&amp;V$2)/(V$2+1))*(($C2238^(V$2+1)-$H2238^(V$2+1))/(ε_c1cd^(V$2+1)))</f>
        <v/>
      </c>
      <c r="W2238">
        <f>(INDIRECT("a_"&amp;W$2)/(W$2+1))*(($C2238^(W$2+1)-$H2238^(W$2+1))/(ε_c1cd^(W$2+1)))</f>
        <v/>
      </c>
      <c r="X2238">
        <f>(INDIRECT("a_"&amp;X$2)/(X$2+1))*(($C2238^(X$2+1)-$H2238^(X$2+1))/(ε_c1cd^(X$2+1)))</f>
        <v/>
      </c>
      <c r="Y2238">
        <f>(INDIRECT("a_"&amp;Y$2)/(Y$2+1))*(($C2238^(Y$2+1)-$H2238^(Y$2+1))/(ε_c1cd^(Y$2+1)))</f>
        <v/>
      </c>
      <c r="Z2238">
        <f>(INDIRECT("a_"&amp;Z$2)/(Z$2+2))*(($C2238^(Z$2+2)-$H2238^(Z$2+2))/(ε_c1cd^(Z$2+2)))</f>
        <v/>
      </c>
      <c r="AA2238">
        <f>(INDIRECT("a_"&amp;AA$2)/(AA$2+2))*(($C2238^(AA$2+2)-$H2238^(AA$2+2))/(ε_c1cd^(AA$2+2)))</f>
        <v/>
      </c>
      <c r="AB2238">
        <f>(INDIRECT("a_"&amp;AB$2)/(AB$2+2))*(($C2238^(AB$2+2)-$H2238^(AB$2+2))/(ε_c1cd^(AB$2+2)))</f>
        <v/>
      </c>
      <c r="AC2238">
        <f>(INDIRECT("a_"&amp;AC$2)/(AC$2+2))*(($C2238^(AC$2+2)-$H2238^(AC$2+2))/(ε_c1cd^(AC$2+2)))</f>
        <v/>
      </c>
      <c r="AD2238">
        <f>(INDIRECT("a_"&amp;AD$2)/(AD$2+2))*(($C2238^(AD$2+2)-$H2238^(AD$2+2))/(ε_c1cd^(AD$2+2)))</f>
        <v/>
      </c>
      <c r="AE2238" s="111">
        <f>(b*f_cd/L2238)*SUM(U2238:Y2238)+SUM(Q2238:R2238)</f>
        <v/>
      </c>
      <c r="AF2238" s="112">
        <f>AE2238*(K2238-y+e)</f>
        <v/>
      </c>
      <c r="AG2238" s="113">
        <f>(b*f_cd/(L2238^2))*SUM(Z2238:AD2238)+SUM(S2238:T2238)-AF2238</f>
        <v/>
      </c>
      <c r="AH2238" s="114">
        <f>AG2238&lt;0</f>
        <v/>
      </c>
      <c r="AI2238" s="115">
        <f>IF(A2238=1,FALSE,(AND(AQ2238,AH2238,NOT(AI2237))))</f>
        <v/>
      </c>
      <c r="AJ2238" s="116">
        <f>(b*f_cd/L2238)*(a_1/2*J2238^2+a_2/3*J2238^3+a_3/4*J2238^4+a_4/5*J2238^5+a_5/6*J2238^6)+SUM(Q2238:R2238)</f>
        <v/>
      </c>
      <c r="AK2238">
        <f>AJ2238*(K2238-y+e)</f>
        <v/>
      </c>
      <c r="AL2238" s="118">
        <f>(b*f_cd/(L2238^2))*(a_1/3*J2238^3+a_2/4*J2238^4+a_3/5*J2238^5+a_4/6*J2238^6+a_5/7*J2238^7)+SUM(S2238:T2238)-AK2238</f>
        <v/>
      </c>
      <c r="AM2238" s="114">
        <f>AL2238&gt;0</f>
        <v/>
      </c>
      <c r="AN2238" s="115">
        <f>IF(A2238=1,FALSE,(AND(AQ2238,AM2238,NOT(AN2237))))</f>
        <v/>
      </c>
      <c r="AO2238">
        <f>IF(D2238=1,AND(AH2238,NOT(AI2238)),AND(AM2238,NOT(AN2238)))</f>
        <v/>
      </c>
      <c r="AP2238" s="119">
        <f>IF(D2238=1,AI2238,AN2238)</f>
        <v/>
      </c>
      <c r="AQ2238" s="125">
        <f>ABS(E2238)&lt;$AQ$2</f>
        <v/>
      </c>
      <c r="AS2238">
        <f>IF(AP2238,MAX(AS$3:AS2236)+1,"")</f>
        <v/>
      </c>
    </row>
    <row r="2239">
      <c r="A2239" t="n">
        <v>2149</v>
      </c>
      <c r="B2239" s="131">
        <f>IF(A2239=1,0,IF(AP2239,0.1*ε_cu1cd,0))</f>
        <v/>
      </c>
      <c r="C2239" s="131">
        <f>IF(A2239=1,0.1*ε_cu1cd,C2238+B2238)</f>
        <v/>
      </c>
      <c r="D2239" s="113">
        <f>IF('Нормальний переріз'!$D$68&gt;0,1,2)</f>
        <v/>
      </c>
      <c r="E2239" s="144">
        <f>IF(D2239=1,F2239,G2239)</f>
        <v/>
      </c>
      <c r="F2239" s="124">
        <f>IF(AI2238,0.11*ε_cu1cd,IF(AH2238,F2238*0.01,F2238))</f>
        <v/>
      </c>
      <c r="G2239" s="124">
        <f>IF(AP2238,-0.1*ε_cu1cd,IF(AM2238,G2238*0.01,G2238))</f>
        <v/>
      </c>
      <c r="H2239" s="113">
        <f>IF(A2239=1,E2239,IF(AO2238,H2238-E2238+E2239,IF(AP2238,0.8*H2238,H2238+E2239)))</f>
        <v/>
      </c>
      <c r="I2239" s="169">
        <f>(C2239-H2239)/h</f>
        <v/>
      </c>
      <c r="J2239">
        <f>C2239/(ε_c1cd)</f>
        <v/>
      </c>
      <c r="K2239">
        <f>C2239/I2239</f>
        <v/>
      </c>
      <c r="L2239" s="131">
        <f>I2239/(ε_c1cd)</f>
        <v/>
      </c>
      <c r="M2239">
        <f>I2239*(K2239-Z_s1)</f>
        <v/>
      </c>
      <c r="N2239">
        <f>I2239*(K2239-Z_s2)</f>
        <v/>
      </c>
      <c r="O2239">
        <f>E_s*M2239</f>
        <v/>
      </c>
      <c r="P2239">
        <f>E_s*N2239</f>
        <v/>
      </c>
      <c r="Q2239">
        <f>O2239*A_s1</f>
        <v/>
      </c>
      <c r="R2239">
        <f>P2239*A_s2</f>
        <v/>
      </c>
      <c r="S2239">
        <f>Q2239*($K2239-Z_s1)</f>
        <v/>
      </c>
      <c r="T2239">
        <f>R2239*($K2239-Z_s2)</f>
        <v/>
      </c>
      <c r="U2239">
        <f>(INDIRECT("a_"&amp;U$2)/(U$2+1))*(($C2239^(U$2+1)-$H2239^(U$2+1))/(ε_c1cd^(U$2+1)))</f>
        <v/>
      </c>
      <c r="V2239">
        <f>(INDIRECT("a_"&amp;V$2)/(V$2+1))*(($C2239^(V$2+1)-$H2239^(V$2+1))/(ε_c1cd^(V$2+1)))</f>
        <v/>
      </c>
      <c r="W2239">
        <f>(INDIRECT("a_"&amp;W$2)/(W$2+1))*(($C2239^(W$2+1)-$H2239^(W$2+1))/(ε_c1cd^(W$2+1)))</f>
        <v/>
      </c>
      <c r="X2239">
        <f>(INDIRECT("a_"&amp;X$2)/(X$2+1))*(($C2239^(X$2+1)-$H2239^(X$2+1))/(ε_c1cd^(X$2+1)))</f>
        <v/>
      </c>
      <c r="Y2239">
        <f>(INDIRECT("a_"&amp;Y$2)/(Y$2+1))*(($C2239^(Y$2+1)-$H2239^(Y$2+1))/(ε_c1cd^(Y$2+1)))</f>
        <v/>
      </c>
      <c r="Z2239">
        <f>(INDIRECT("a_"&amp;Z$2)/(Z$2+2))*(($C2239^(Z$2+2)-$H2239^(Z$2+2))/(ε_c1cd^(Z$2+2)))</f>
        <v/>
      </c>
      <c r="AA2239">
        <f>(INDIRECT("a_"&amp;AA$2)/(AA$2+2))*(($C2239^(AA$2+2)-$H2239^(AA$2+2))/(ε_c1cd^(AA$2+2)))</f>
        <v/>
      </c>
      <c r="AB2239">
        <f>(INDIRECT("a_"&amp;AB$2)/(AB$2+2))*(($C2239^(AB$2+2)-$H2239^(AB$2+2))/(ε_c1cd^(AB$2+2)))</f>
        <v/>
      </c>
      <c r="AC2239">
        <f>(INDIRECT("a_"&amp;AC$2)/(AC$2+2))*(($C2239^(AC$2+2)-$H2239^(AC$2+2))/(ε_c1cd^(AC$2+2)))</f>
        <v/>
      </c>
      <c r="AD2239">
        <f>(INDIRECT("a_"&amp;AD$2)/(AD$2+2))*(($C2239^(AD$2+2)-$H2239^(AD$2+2))/(ε_c1cd^(AD$2+2)))</f>
        <v/>
      </c>
      <c r="AE2239" s="111">
        <f>(b*f_cd/L2239)*SUM(U2239:Y2239)+SUM(Q2239:R2239)</f>
        <v/>
      </c>
      <c r="AF2239" s="112">
        <f>AE2239*(K2239-y+e)</f>
        <v/>
      </c>
      <c r="AG2239" s="113">
        <f>(b*f_cd/(L2239^2))*SUM(Z2239:AD2239)+SUM(S2239:T2239)-AF2239</f>
        <v/>
      </c>
      <c r="AH2239" s="114">
        <f>AG2239&lt;0</f>
        <v/>
      </c>
      <c r="AI2239" s="115">
        <f>IF(A2239=1,FALSE,(AND(AQ2239,AH2239,NOT(AI2238))))</f>
        <v/>
      </c>
      <c r="AJ2239" s="116">
        <f>(b*f_cd/L2239)*(a_1/2*J2239^2+a_2/3*J2239^3+a_3/4*J2239^4+a_4/5*J2239^5+a_5/6*J2239^6)+SUM(Q2239:R2239)</f>
        <v/>
      </c>
      <c r="AK2239">
        <f>AJ2239*(K2239-y+e)</f>
        <v/>
      </c>
      <c r="AL2239" s="118">
        <f>(b*f_cd/(L2239^2))*(a_1/3*J2239^3+a_2/4*J2239^4+a_3/5*J2239^5+a_4/6*J2239^6+a_5/7*J2239^7)+SUM(S2239:T2239)-AK2239</f>
        <v/>
      </c>
      <c r="AM2239" s="114">
        <f>AL2239&gt;0</f>
        <v/>
      </c>
      <c r="AN2239" s="115">
        <f>IF(A2239=1,FALSE,(AND(AQ2239,AM2239,NOT(AN2238))))</f>
        <v/>
      </c>
      <c r="AO2239">
        <f>IF(D2239=1,AND(AH2239,NOT(AI2239)),AND(AM2239,NOT(AN2239)))</f>
        <v/>
      </c>
      <c r="AP2239" s="119">
        <f>IF(D2239=1,AI2239,AN2239)</f>
        <v/>
      </c>
      <c r="AQ2239" s="125">
        <f>ABS(E2239)&lt;$AQ$2</f>
        <v/>
      </c>
      <c r="AS2239">
        <f>IF(AP2239,MAX(AS$3:AS2237)+1,"")</f>
        <v/>
      </c>
    </row>
    <row r="2240">
      <c r="A2240" t="n">
        <v>2150</v>
      </c>
      <c r="B2240" s="131">
        <f>IF(A2240=1,0,IF(AP2240,0.1*ε_cu1cd,0))</f>
        <v/>
      </c>
      <c r="C2240" s="131">
        <f>IF(A2240=1,0.1*ε_cu1cd,C2239+B2239)</f>
        <v/>
      </c>
      <c r="D2240" s="113">
        <f>IF('Нормальний переріз'!$D$68&gt;0,1,2)</f>
        <v/>
      </c>
      <c r="E2240" s="144">
        <f>IF(D2240=1,F2240,G2240)</f>
        <v/>
      </c>
      <c r="F2240" s="124">
        <f>IF(AI2239,0.11*ε_cu1cd,IF(AH2239,F2239*0.01,F2239))</f>
        <v/>
      </c>
      <c r="G2240" s="124">
        <f>IF(AP2239,-0.1*ε_cu1cd,IF(AM2239,G2239*0.01,G2239))</f>
        <v/>
      </c>
      <c r="H2240" s="113">
        <f>IF(A2240=1,E2240,IF(AO2239,H2239-E2239+E2240,IF(AP2239,0.8*H2239,H2239+E2240)))</f>
        <v/>
      </c>
      <c r="I2240" s="169">
        <f>(C2240-H2240)/h</f>
        <v/>
      </c>
      <c r="J2240">
        <f>C2240/(ε_c1cd)</f>
        <v/>
      </c>
      <c r="K2240">
        <f>C2240/I2240</f>
        <v/>
      </c>
      <c r="L2240" s="131">
        <f>I2240/(ε_c1cd)</f>
        <v/>
      </c>
      <c r="M2240">
        <f>I2240*(K2240-Z_s1)</f>
        <v/>
      </c>
      <c r="N2240">
        <f>I2240*(K2240-Z_s2)</f>
        <v/>
      </c>
      <c r="O2240">
        <f>E_s*M2240</f>
        <v/>
      </c>
      <c r="P2240">
        <f>E_s*N2240</f>
        <v/>
      </c>
      <c r="Q2240">
        <f>O2240*A_s1</f>
        <v/>
      </c>
      <c r="R2240">
        <f>P2240*A_s2</f>
        <v/>
      </c>
      <c r="S2240">
        <f>Q2240*($K2240-Z_s1)</f>
        <v/>
      </c>
      <c r="T2240">
        <f>R2240*($K2240-Z_s2)</f>
        <v/>
      </c>
      <c r="U2240">
        <f>(INDIRECT("a_"&amp;U$2)/(U$2+1))*(($C2240^(U$2+1)-$H2240^(U$2+1))/(ε_c1cd^(U$2+1)))</f>
        <v/>
      </c>
      <c r="V2240">
        <f>(INDIRECT("a_"&amp;V$2)/(V$2+1))*(($C2240^(V$2+1)-$H2240^(V$2+1))/(ε_c1cd^(V$2+1)))</f>
        <v/>
      </c>
      <c r="W2240">
        <f>(INDIRECT("a_"&amp;W$2)/(W$2+1))*(($C2240^(W$2+1)-$H2240^(W$2+1))/(ε_c1cd^(W$2+1)))</f>
        <v/>
      </c>
      <c r="X2240">
        <f>(INDIRECT("a_"&amp;X$2)/(X$2+1))*(($C2240^(X$2+1)-$H2240^(X$2+1))/(ε_c1cd^(X$2+1)))</f>
        <v/>
      </c>
      <c r="Y2240">
        <f>(INDIRECT("a_"&amp;Y$2)/(Y$2+1))*(($C2240^(Y$2+1)-$H2240^(Y$2+1))/(ε_c1cd^(Y$2+1)))</f>
        <v/>
      </c>
      <c r="Z2240">
        <f>(INDIRECT("a_"&amp;Z$2)/(Z$2+2))*(($C2240^(Z$2+2)-$H2240^(Z$2+2))/(ε_c1cd^(Z$2+2)))</f>
        <v/>
      </c>
      <c r="AA2240">
        <f>(INDIRECT("a_"&amp;AA$2)/(AA$2+2))*(($C2240^(AA$2+2)-$H2240^(AA$2+2))/(ε_c1cd^(AA$2+2)))</f>
        <v/>
      </c>
      <c r="AB2240">
        <f>(INDIRECT("a_"&amp;AB$2)/(AB$2+2))*(($C2240^(AB$2+2)-$H2240^(AB$2+2))/(ε_c1cd^(AB$2+2)))</f>
        <v/>
      </c>
      <c r="AC2240">
        <f>(INDIRECT("a_"&amp;AC$2)/(AC$2+2))*(($C2240^(AC$2+2)-$H2240^(AC$2+2))/(ε_c1cd^(AC$2+2)))</f>
        <v/>
      </c>
      <c r="AD2240">
        <f>(INDIRECT("a_"&amp;AD$2)/(AD$2+2))*(($C2240^(AD$2+2)-$H2240^(AD$2+2))/(ε_c1cd^(AD$2+2)))</f>
        <v/>
      </c>
      <c r="AE2240" s="111">
        <f>(b*f_cd/L2240)*SUM(U2240:Y2240)+SUM(Q2240:R2240)</f>
        <v/>
      </c>
      <c r="AF2240" s="112">
        <f>AE2240*(K2240-y+e)</f>
        <v/>
      </c>
      <c r="AG2240" s="113">
        <f>(b*f_cd/(L2240^2))*SUM(Z2240:AD2240)+SUM(S2240:T2240)-AF2240</f>
        <v/>
      </c>
      <c r="AH2240" s="114">
        <f>AG2240&lt;0</f>
        <v/>
      </c>
      <c r="AI2240" s="115">
        <f>IF(A2240=1,FALSE,(AND(AQ2240,AH2240,NOT(AI2239))))</f>
        <v/>
      </c>
      <c r="AJ2240" s="116">
        <f>(b*f_cd/L2240)*(a_1/2*J2240^2+a_2/3*J2240^3+a_3/4*J2240^4+a_4/5*J2240^5+a_5/6*J2240^6)+SUM(Q2240:R2240)</f>
        <v/>
      </c>
      <c r="AK2240">
        <f>AJ2240*(K2240-y+e)</f>
        <v/>
      </c>
      <c r="AL2240" s="118">
        <f>(b*f_cd/(L2240^2))*(a_1/3*J2240^3+a_2/4*J2240^4+a_3/5*J2240^5+a_4/6*J2240^6+a_5/7*J2240^7)+SUM(S2240:T2240)-AK2240</f>
        <v/>
      </c>
      <c r="AM2240" s="114">
        <f>AL2240&gt;0</f>
        <v/>
      </c>
      <c r="AN2240" s="115">
        <f>IF(A2240=1,FALSE,(AND(AQ2240,AM2240,NOT(AN2239))))</f>
        <v/>
      </c>
      <c r="AO2240">
        <f>IF(D2240=1,AND(AH2240,NOT(AI2240)),AND(AM2240,NOT(AN2240)))</f>
        <v/>
      </c>
      <c r="AP2240" s="119">
        <f>IF(D2240=1,AI2240,AN2240)</f>
        <v/>
      </c>
      <c r="AQ2240" s="125">
        <f>ABS(E2240)&lt;$AQ$2</f>
        <v/>
      </c>
      <c r="AS2240">
        <f>IF(AP2240,MAX(AS$3:AS2238)+1,"")</f>
        <v/>
      </c>
    </row>
    <row r="2241">
      <c r="A2241" t="n">
        <v>2151</v>
      </c>
      <c r="B2241" s="131">
        <f>IF(A2241=1,0,IF(AP2241,0.1*ε_cu1cd,0))</f>
        <v/>
      </c>
      <c r="C2241" s="131">
        <f>IF(A2241=1,0.1*ε_cu1cd,C2240+B2240)</f>
        <v/>
      </c>
      <c r="D2241" s="113">
        <f>IF('Нормальний переріз'!$D$68&gt;0,1,2)</f>
        <v/>
      </c>
      <c r="E2241" s="144">
        <f>IF(D2241=1,F2241,G2241)</f>
        <v/>
      </c>
      <c r="F2241" s="124">
        <f>IF(AI2240,0.11*ε_cu1cd,IF(AH2240,F2240*0.01,F2240))</f>
        <v/>
      </c>
      <c r="G2241" s="124">
        <f>IF(AP2240,-0.1*ε_cu1cd,IF(AM2240,G2240*0.01,G2240))</f>
        <v/>
      </c>
      <c r="H2241" s="113">
        <f>IF(A2241=1,E2241,IF(AO2240,H2240-E2240+E2241,IF(AP2240,0.8*H2240,H2240+E2241)))</f>
        <v/>
      </c>
      <c r="I2241" s="169">
        <f>(C2241-H2241)/h</f>
        <v/>
      </c>
      <c r="J2241">
        <f>C2241/(ε_c1cd)</f>
        <v/>
      </c>
      <c r="K2241">
        <f>C2241/I2241</f>
        <v/>
      </c>
      <c r="L2241" s="131">
        <f>I2241/(ε_c1cd)</f>
        <v/>
      </c>
      <c r="M2241">
        <f>I2241*(K2241-Z_s1)</f>
        <v/>
      </c>
      <c r="N2241">
        <f>I2241*(K2241-Z_s2)</f>
        <v/>
      </c>
      <c r="O2241">
        <f>E_s*M2241</f>
        <v/>
      </c>
      <c r="P2241">
        <f>E_s*N2241</f>
        <v/>
      </c>
      <c r="Q2241">
        <f>O2241*A_s1</f>
        <v/>
      </c>
      <c r="R2241">
        <f>P2241*A_s2</f>
        <v/>
      </c>
      <c r="S2241">
        <f>Q2241*($K2241-Z_s1)</f>
        <v/>
      </c>
      <c r="T2241">
        <f>R2241*($K2241-Z_s2)</f>
        <v/>
      </c>
      <c r="U2241">
        <f>(INDIRECT("a_"&amp;U$2)/(U$2+1))*(($C2241^(U$2+1)-$H2241^(U$2+1))/(ε_c1cd^(U$2+1)))</f>
        <v/>
      </c>
      <c r="V2241">
        <f>(INDIRECT("a_"&amp;V$2)/(V$2+1))*(($C2241^(V$2+1)-$H2241^(V$2+1))/(ε_c1cd^(V$2+1)))</f>
        <v/>
      </c>
      <c r="W2241">
        <f>(INDIRECT("a_"&amp;W$2)/(W$2+1))*(($C2241^(W$2+1)-$H2241^(W$2+1))/(ε_c1cd^(W$2+1)))</f>
        <v/>
      </c>
      <c r="X2241">
        <f>(INDIRECT("a_"&amp;X$2)/(X$2+1))*(($C2241^(X$2+1)-$H2241^(X$2+1))/(ε_c1cd^(X$2+1)))</f>
        <v/>
      </c>
      <c r="Y2241">
        <f>(INDIRECT("a_"&amp;Y$2)/(Y$2+1))*(($C2241^(Y$2+1)-$H2241^(Y$2+1))/(ε_c1cd^(Y$2+1)))</f>
        <v/>
      </c>
      <c r="Z2241">
        <f>(INDIRECT("a_"&amp;Z$2)/(Z$2+2))*(($C2241^(Z$2+2)-$H2241^(Z$2+2))/(ε_c1cd^(Z$2+2)))</f>
        <v/>
      </c>
      <c r="AA2241">
        <f>(INDIRECT("a_"&amp;AA$2)/(AA$2+2))*(($C2241^(AA$2+2)-$H2241^(AA$2+2))/(ε_c1cd^(AA$2+2)))</f>
        <v/>
      </c>
      <c r="AB2241">
        <f>(INDIRECT("a_"&amp;AB$2)/(AB$2+2))*(($C2241^(AB$2+2)-$H2241^(AB$2+2))/(ε_c1cd^(AB$2+2)))</f>
        <v/>
      </c>
      <c r="AC2241">
        <f>(INDIRECT("a_"&amp;AC$2)/(AC$2+2))*(($C2241^(AC$2+2)-$H2241^(AC$2+2))/(ε_c1cd^(AC$2+2)))</f>
        <v/>
      </c>
      <c r="AD2241">
        <f>(INDIRECT("a_"&amp;AD$2)/(AD$2+2))*(($C2241^(AD$2+2)-$H2241^(AD$2+2))/(ε_c1cd^(AD$2+2)))</f>
        <v/>
      </c>
      <c r="AE2241" s="111">
        <f>(b*f_cd/L2241)*SUM(U2241:Y2241)+SUM(Q2241:R2241)</f>
        <v/>
      </c>
      <c r="AF2241" s="112">
        <f>AE2241*(K2241-y+e)</f>
        <v/>
      </c>
      <c r="AG2241" s="113">
        <f>(b*f_cd/(L2241^2))*SUM(Z2241:AD2241)+SUM(S2241:T2241)-AF2241</f>
        <v/>
      </c>
      <c r="AH2241" s="114">
        <f>AG2241&lt;0</f>
        <v/>
      </c>
      <c r="AI2241" s="115">
        <f>IF(A2241=1,FALSE,(AND(AQ2241,AH2241,NOT(AI2240))))</f>
        <v/>
      </c>
      <c r="AJ2241" s="116">
        <f>(b*f_cd/L2241)*(a_1/2*J2241^2+a_2/3*J2241^3+a_3/4*J2241^4+a_4/5*J2241^5+a_5/6*J2241^6)+SUM(Q2241:R2241)</f>
        <v/>
      </c>
      <c r="AK2241">
        <f>AJ2241*(K2241-y+e)</f>
        <v/>
      </c>
      <c r="AL2241" s="118">
        <f>(b*f_cd/(L2241^2))*(a_1/3*J2241^3+a_2/4*J2241^4+a_3/5*J2241^5+a_4/6*J2241^6+a_5/7*J2241^7)+SUM(S2241:T2241)-AK2241</f>
        <v/>
      </c>
      <c r="AM2241" s="114">
        <f>AL2241&gt;0</f>
        <v/>
      </c>
      <c r="AN2241" s="115">
        <f>IF(A2241=1,FALSE,(AND(AQ2241,AM2241,NOT(AN2240))))</f>
        <v/>
      </c>
      <c r="AO2241">
        <f>IF(D2241=1,AND(AH2241,NOT(AI2241)),AND(AM2241,NOT(AN2241)))</f>
        <v/>
      </c>
      <c r="AP2241" s="119">
        <f>IF(D2241=1,AI2241,AN2241)</f>
        <v/>
      </c>
      <c r="AQ2241" s="125">
        <f>ABS(E2241)&lt;$AQ$2</f>
        <v/>
      </c>
      <c r="AS2241">
        <f>IF(AP2241,MAX(AS$3:AS2239)+1,"")</f>
        <v/>
      </c>
    </row>
    <row r="2242">
      <c r="A2242" t="n">
        <v>2152</v>
      </c>
      <c r="B2242" s="131">
        <f>IF(A2242=1,0,IF(AP2242,0.1*ε_cu1cd,0))</f>
        <v/>
      </c>
      <c r="C2242" s="131">
        <f>IF(A2242=1,0.1*ε_cu1cd,C2241+B2241)</f>
        <v/>
      </c>
      <c r="D2242" s="113">
        <f>IF('Нормальний переріз'!$D$68&gt;0,1,2)</f>
        <v/>
      </c>
      <c r="E2242" s="144">
        <f>IF(D2242=1,F2242,G2242)</f>
        <v/>
      </c>
      <c r="F2242" s="124">
        <f>IF(AI2241,0.11*ε_cu1cd,IF(AH2241,F2241*0.01,F2241))</f>
        <v/>
      </c>
      <c r="G2242" s="124">
        <f>IF(AP2241,-0.1*ε_cu1cd,IF(AM2241,G2241*0.01,G2241))</f>
        <v/>
      </c>
      <c r="H2242" s="113">
        <f>IF(A2242=1,E2242,IF(AO2241,H2241-E2241+E2242,IF(AP2241,0.8*H2241,H2241+E2242)))</f>
        <v/>
      </c>
      <c r="I2242" s="169">
        <f>(C2242-H2242)/h</f>
        <v/>
      </c>
      <c r="J2242">
        <f>C2242/(ε_c1cd)</f>
        <v/>
      </c>
      <c r="K2242">
        <f>C2242/I2242</f>
        <v/>
      </c>
      <c r="L2242" s="131">
        <f>I2242/(ε_c1cd)</f>
        <v/>
      </c>
      <c r="M2242">
        <f>I2242*(K2242-Z_s1)</f>
        <v/>
      </c>
      <c r="N2242">
        <f>I2242*(K2242-Z_s2)</f>
        <v/>
      </c>
      <c r="O2242">
        <f>E_s*M2242</f>
        <v/>
      </c>
      <c r="P2242">
        <f>E_s*N2242</f>
        <v/>
      </c>
      <c r="Q2242">
        <f>O2242*A_s1</f>
        <v/>
      </c>
      <c r="R2242">
        <f>P2242*A_s2</f>
        <v/>
      </c>
      <c r="S2242">
        <f>Q2242*($K2242-Z_s1)</f>
        <v/>
      </c>
      <c r="T2242">
        <f>R2242*($K2242-Z_s2)</f>
        <v/>
      </c>
      <c r="U2242">
        <f>(INDIRECT("a_"&amp;U$2)/(U$2+1))*(($C2242^(U$2+1)-$H2242^(U$2+1))/(ε_c1cd^(U$2+1)))</f>
        <v/>
      </c>
      <c r="V2242">
        <f>(INDIRECT("a_"&amp;V$2)/(V$2+1))*(($C2242^(V$2+1)-$H2242^(V$2+1))/(ε_c1cd^(V$2+1)))</f>
        <v/>
      </c>
      <c r="W2242">
        <f>(INDIRECT("a_"&amp;W$2)/(W$2+1))*(($C2242^(W$2+1)-$H2242^(W$2+1))/(ε_c1cd^(W$2+1)))</f>
        <v/>
      </c>
      <c r="X2242">
        <f>(INDIRECT("a_"&amp;X$2)/(X$2+1))*(($C2242^(X$2+1)-$H2242^(X$2+1))/(ε_c1cd^(X$2+1)))</f>
        <v/>
      </c>
      <c r="Y2242">
        <f>(INDIRECT("a_"&amp;Y$2)/(Y$2+1))*(($C2242^(Y$2+1)-$H2242^(Y$2+1))/(ε_c1cd^(Y$2+1)))</f>
        <v/>
      </c>
      <c r="Z2242">
        <f>(INDIRECT("a_"&amp;Z$2)/(Z$2+2))*(($C2242^(Z$2+2)-$H2242^(Z$2+2))/(ε_c1cd^(Z$2+2)))</f>
        <v/>
      </c>
      <c r="AA2242">
        <f>(INDIRECT("a_"&amp;AA$2)/(AA$2+2))*(($C2242^(AA$2+2)-$H2242^(AA$2+2))/(ε_c1cd^(AA$2+2)))</f>
        <v/>
      </c>
      <c r="AB2242">
        <f>(INDIRECT("a_"&amp;AB$2)/(AB$2+2))*(($C2242^(AB$2+2)-$H2242^(AB$2+2))/(ε_c1cd^(AB$2+2)))</f>
        <v/>
      </c>
      <c r="AC2242">
        <f>(INDIRECT("a_"&amp;AC$2)/(AC$2+2))*(($C2242^(AC$2+2)-$H2242^(AC$2+2))/(ε_c1cd^(AC$2+2)))</f>
        <v/>
      </c>
      <c r="AD2242">
        <f>(INDIRECT("a_"&amp;AD$2)/(AD$2+2))*(($C2242^(AD$2+2)-$H2242^(AD$2+2))/(ε_c1cd^(AD$2+2)))</f>
        <v/>
      </c>
      <c r="AE2242" s="111">
        <f>(b*f_cd/L2242)*SUM(U2242:Y2242)+SUM(Q2242:R2242)</f>
        <v/>
      </c>
      <c r="AF2242" s="112">
        <f>AE2242*(K2242-y+e)</f>
        <v/>
      </c>
      <c r="AG2242" s="113">
        <f>(b*f_cd/(L2242^2))*SUM(Z2242:AD2242)+SUM(S2242:T2242)-AF2242</f>
        <v/>
      </c>
      <c r="AH2242" s="114">
        <f>AG2242&lt;0</f>
        <v/>
      </c>
      <c r="AI2242" s="115">
        <f>IF(A2242=1,FALSE,(AND(AQ2242,AH2242,NOT(AI2241))))</f>
        <v/>
      </c>
      <c r="AJ2242" s="116">
        <f>(b*f_cd/L2242)*(a_1/2*J2242^2+a_2/3*J2242^3+a_3/4*J2242^4+a_4/5*J2242^5+a_5/6*J2242^6)+SUM(Q2242:R2242)</f>
        <v/>
      </c>
      <c r="AK2242">
        <f>AJ2242*(K2242-y+e)</f>
        <v/>
      </c>
      <c r="AL2242" s="118">
        <f>(b*f_cd/(L2242^2))*(a_1/3*J2242^3+a_2/4*J2242^4+a_3/5*J2242^5+a_4/6*J2242^6+a_5/7*J2242^7)+SUM(S2242:T2242)-AK2242</f>
        <v/>
      </c>
      <c r="AM2242" s="114">
        <f>AL2242&gt;0</f>
        <v/>
      </c>
      <c r="AN2242" s="115">
        <f>IF(A2242=1,FALSE,(AND(AQ2242,AM2242,NOT(AN2241))))</f>
        <v/>
      </c>
      <c r="AO2242">
        <f>IF(D2242=1,AND(AH2242,NOT(AI2242)),AND(AM2242,NOT(AN2242)))</f>
        <v/>
      </c>
      <c r="AP2242" s="119">
        <f>IF(D2242=1,AI2242,AN2242)</f>
        <v/>
      </c>
      <c r="AQ2242" s="125">
        <f>ABS(E2242)&lt;$AQ$2</f>
        <v/>
      </c>
      <c r="AS2242">
        <f>IF(AP2242,MAX(AS$3:AS2240)+1,"")</f>
        <v/>
      </c>
    </row>
    <row r="2243">
      <c r="A2243" t="n">
        <v>2153</v>
      </c>
      <c r="B2243" s="131">
        <f>IF(A2243=1,0,IF(AP2243,0.1*ε_cu1cd,0))</f>
        <v/>
      </c>
      <c r="C2243" s="131">
        <f>IF(A2243=1,0.1*ε_cu1cd,C2242+B2242)</f>
        <v/>
      </c>
      <c r="D2243" s="113">
        <f>IF('Нормальний переріз'!$D$68&gt;0,1,2)</f>
        <v/>
      </c>
      <c r="E2243" s="144">
        <f>IF(D2243=1,F2243,G2243)</f>
        <v/>
      </c>
      <c r="F2243" s="124">
        <f>IF(AI2242,0.11*ε_cu1cd,IF(AH2242,F2242*0.01,F2242))</f>
        <v/>
      </c>
      <c r="G2243" s="124">
        <f>IF(AP2242,-0.1*ε_cu1cd,IF(AM2242,G2242*0.01,G2242))</f>
        <v/>
      </c>
      <c r="H2243" s="113">
        <f>IF(A2243=1,E2243,IF(AO2242,H2242-E2242+E2243,IF(AP2242,0.8*H2242,H2242+E2243)))</f>
        <v/>
      </c>
      <c r="I2243" s="169">
        <f>(C2243-H2243)/h</f>
        <v/>
      </c>
      <c r="J2243">
        <f>C2243/(ε_c1cd)</f>
        <v/>
      </c>
      <c r="K2243">
        <f>C2243/I2243</f>
        <v/>
      </c>
      <c r="L2243" s="131">
        <f>I2243/(ε_c1cd)</f>
        <v/>
      </c>
      <c r="M2243">
        <f>I2243*(K2243-Z_s1)</f>
        <v/>
      </c>
      <c r="N2243">
        <f>I2243*(K2243-Z_s2)</f>
        <v/>
      </c>
      <c r="O2243">
        <f>E_s*M2243</f>
        <v/>
      </c>
      <c r="P2243">
        <f>E_s*N2243</f>
        <v/>
      </c>
      <c r="Q2243">
        <f>O2243*A_s1</f>
        <v/>
      </c>
      <c r="R2243">
        <f>P2243*A_s2</f>
        <v/>
      </c>
      <c r="S2243">
        <f>Q2243*($K2243-Z_s1)</f>
        <v/>
      </c>
      <c r="T2243">
        <f>R2243*($K2243-Z_s2)</f>
        <v/>
      </c>
      <c r="U2243">
        <f>(INDIRECT("a_"&amp;U$2)/(U$2+1))*(($C2243^(U$2+1)-$H2243^(U$2+1))/(ε_c1cd^(U$2+1)))</f>
        <v/>
      </c>
      <c r="V2243">
        <f>(INDIRECT("a_"&amp;V$2)/(V$2+1))*(($C2243^(V$2+1)-$H2243^(V$2+1))/(ε_c1cd^(V$2+1)))</f>
        <v/>
      </c>
      <c r="W2243">
        <f>(INDIRECT("a_"&amp;W$2)/(W$2+1))*(($C2243^(W$2+1)-$H2243^(W$2+1))/(ε_c1cd^(W$2+1)))</f>
        <v/>
      </c>
      <c r="X2243">
        <f>(INDIRECT("a_"&amp;X$2)/(X$2+1))*(($C2243^(X$2+1)-$H2243^(X$2+1))/(ε_c1cd^(X$2+1)))</f>
        <v/>
      </c>
      <c r="Y2243">
        <f>(INDIRECT("a_"&amp;Y$2)/(Y$2+1))*(($C2243^(Y$2+1)-$H2243^(Y$2+1))/(ε_c1cd^(Y$2+1)))</f>
        <v/>
      </c>
      <c r="Z2243">
        <f>(INDIRECT("a_"&amp;Z$2)/(Z$2+2))*(($C2243^(Z$2+2)-$H2243^(Z$2+2))/(ε_c1cd^(Z$2+2)))</f>
        <v/>
      </c>
      <c r="AA2243">
        <f>(INDIRECT("a_"&amp;AA$2)/(AA$2+2))*(($C2243^(AA$2+2)-$H2243^(AA$2+2))/(ε_c1cd^(AA$2+2)))</f>
        <v/>
      </c>
      <c r="AB2243">
        <f>(INDIRECT("a_"&amp;AB$2)/(AB$2+2))*(($C2243^(AB$2+2)-$H2243^(AB$2+2))/(ε_c1cd^(AB$2+2)))</f>
        <v/>
      </c>
      <c r="AC2243">
        <f>(INDIRECT("a_"&amp;AC$2)/(AC$2+2))*(($C2243^(AC$2+2)-$H2243^(AC$2+2))/(ε_c1cd^(AC$2+2)))</f>
        <v/>
      </c>
      <c r="AD2243">
        <f>(INDIRECT("a_"&amp;AD$2)/(AD$2+2))*(($C2243^(AD$2+2)-$H2243^(AD$2+2))/(ε_c1cd^(AD$2+2)))</f>
        <v/>
      </c>
      <c r="AE2243" s="111">
        <f>(b*f_cd/L2243)*SUM(U2243:Y2243)+SUM(Q2243:R2243)</f>
        <v/>
      </c>
      <c r="AF2243" s="112">
        <f>AE2243*(K2243-y+e)</f>
        <v/>
      </c>
      <c r="AG2243" s="113">
        <f>(b*f_cd/(L2243^2))*SUM(Z2243:AD2243)+SUM(S2243:T2243)-AF2243</f>
        <v/>
      </c>
      <c r="AH2243" s="114">
        <f>AG2243&lt;0</f>
        <v/>
      </c>
      <c r="AI2243" s="115">
        <f>IF(A2243=1,FALSE,(AND(AQ2243,AH2243,NOT(AI2242))))</f>
        <v/>
      </c>
      <c r="AJ2243" s="116">
        <f>(b*f_cd/L2243)*(a_1/2*J2243^2+a_2/3*J2243^3+a_3/4*J2243^4+a_4/5*J2243^5+a_5/6*J2243^6)+SUM(Q2243:R2243)</f>
        <v/>
      </c>
      <c r="AK2243">
        <f>AJ2243*(K2243-y+e)</f>
        <v/>
      </c>
      <c r="AL2243" s="118">
        <f>(b*f_cd/(L2243^2))*(a_1/3*J2243^3+a_2/4*J2243^4+a_3/5*J2243^5+a_4/6*J2243^6+a_5/7*J2243^7)+SUM(S2243:T2243)-AK2243</f>
        <v/>
      </c>
      <c r="AM2243" s="114">
        <f>AL2243&gt;0</f>
        <v/>
      </c>
      <c r="AN2243" s="115">
        <f>IF(A2243=1,FALSE,(AND(AQ2243,AM2243,NOT(AN2242))))</f>
        <v/>
      </c>
      <c r="AO2243">
        <f>IF(D2243=1,AND(AH2243,NOT(AI2243)),AND(AM2243,NOT(AN2243)))</f>
        <v/>
      </c>
      <c r="AP2243" s="119">
        <f>IF(D2243=1,AI2243,AN2243)</f>
        <v/>
      </c>
      <c r="AQ2243" s="125">
        <f>ABS(E2243)&lt;$AQ$2</f>
        <v/>
      </c>
      <c r="AS2243">
        <f>IF(AP2243,MAX(AS$3:AS2241)+1,"")</f>
        <v/>
      </c>
    </row>
    <row r="2244">
      <c r="A2244" t="n">
        <v>2154</v>
      </c>
      <c r="B2244" s="131">
        <f>IF(A2244=1,0,IF(AP2244,0.1*ε_cu1cd,0))</f>
        <v/>
      </c>
      <c r="C2244" s="131">
        <f>IF(A2244=1,0.1*ε_cu1cd,C2243+B2243)</f>
        <v/>
      </c>
      <c r="D2244" s="113">
        <f>IF('Нормальний переріз'!$D$68&gt;0,1,2)</f>
        <v/>
      </c>
      <c r="E2244" s="144">
        <f>IF(D2244=1,F2244,G2244)</f>
        <v/>
      </c>
      <c r="F2244" s="124">
        <f>IF(AI2243,0.11*ε_cu1cd,IF(AH2243,F2243*0.01,F2243))</f>
        <v/>
      </c>
      <c r="G2244" s="124">
        <f>IF(AP2243,-0.1*ε_cu1cd,IF(AM2243,G2243*0.01,G2243))</f>
        <v/>
      </c>
      <c r="H2244" s="113">
        <f>IF(A2244=1,E2244,IF(AO2243,H2243-E2243+E2244,IF(AP2243,0.8*H2243,H2243+E2244)))</f>
        <v/>
      </c>
      <c r="I2244" s="169">
        <f>(C2244-H2244)/h</f>
        <v/>
      </c>
      <c r="J2244">
        <f>C2244/(ε_c1cd)</f>
        <v/>
      </c>
      <c r="K2244">
        <f>C2244/I2244</f>
        <v/>
      </c>
      <c r="L2244" s="131">
        <f>I2244/(ε_c1cd)</f>
        <v/>
      </c>
      <c r="M2244">
        <f>I2244*(K2244-Z_s1)</f>
        <v/>
      </c>
      <c r="N2244">
        <f>I2244*(K2244-Z_s2)</f>
        <v/>
      </c>
      <c r="O2244">
        <f>E_s*M2244</f>
        <v/>
      </c>
      <c r="P2244">
        <f>E_s*N2244</f>
        <v/>
      </c>
      <c r="Q2244">
        <f>O2244*A_s1</f>
        <v/>
      </c>
      <c r="R2244">
        <f>P2244*A_s2</f>
        <v/>
      </c>
      <c r="S2244">
        <f>Q2244*($K2244-Z_s1)</f>
        <v/>
      </c>
      <c r="T2244">
        <f>R2244*($K2244-Z_s2)</f>
        <v/>
      </c>
      <c r="U2244">
        <f>(INDIRECT("a_"&amp;U$2)/(U$2+1))*(($C2244^(U$2+1)-$H2244^(U$2+1))/(ε_c1cd^(U$2+1)))</f>
        <v/>
      </c>
      <c r="V2244">
        <f>(INDIRECT("a_"&amp;V$2)/(V$2+1))*(($C2244^(V$2+1)-$H2244^(V$2+1))/(ε_c1cd^(V$2+1)))</f>
        <v/>
      </c>
      <c r="W2244">
        <f>(INDIRECT("a_"&amp;W$2)/(W$2+1))*(($C2244^(W$2+1)-$H2244^(W$2+1))/(ε_c1cd^(W$2+1)))</f>
        <v/>
      </c>
      <c r="X2244">
        <f>(INDIRECT("a_"&amp;X$2)/(X$2+1))*(($C2244^(X$2+1)-$H2244^(X$2+1))/(ε_c1cd^(X$2+1)))</f>
        <v/>
      </c>
      <c r="Y2244">
        <f>(INDIRECT("a_"&amp;Y$2)/(Y$2+1))*(($C2244^(Y$2+1)-$H2244^(Y$2+1))/(ε_c1cd^(Y$2+1)))</f>
        <v/>
      </c>
      <c r="Z2244">
        <f>(INDIRECT("a_"&amp;Z$2)/(Z$2+2))*(($C2244^(Z$2+2)-$H2244^(Z$2+2))/(ε_c1cd^(Z$2+2)))</f>
        <v/>
      </c>
      <c r="AA2244">
        <f>(INDIRECT("a_"&amp;AA$2)/(AA$2+2))*(($C2244^(AA$2+2)-$H2244^(AA$2+2))/(ε_c1cd^(AA$2+2)))</f>
        <v/>
      </c>
      <c r="AB2244">
        <f>(INDIRECT("a_"&amp;AB$2)/(AB$2+2))*(($C2244^(AB$2+2)-$H2244^(AB$2+2))/(ε_c1cd^(AB$2+2)))</f>
        <v/>
      </c>
      <c r="AC2244">
        <f>(INDIRECT("a_"&amp;AC$2)/(AC$2+2))*(($C2244^(AC$2+2)-$H2244^(AC$2+2))/(ε_c1cd^(AC$2+2)))</f>
        <v/>
      </c>
      <c r="AD2244">
        <f>(INDIRECT("a_"&amp;AD$2)/(AD$2+2))*(($C2244^(AD$2+2)-$H2244^(AD$2+2))/(ε_c1cd^(AD$2+2)))</f>
        <v/>
      </c>
      <c r="AE2244" s="111">
        <f>(b*f_cd/L2244)*SUM(U2244:Y2244)+SUM(Q2244:R2244)</f>
        <v/>
      </c>
      <c r="AF2244" s="112">
        <f>AE2244*(K2244-y+e)</f>
        <v/>
      </c>
      <c r="AG2244" s="113">
        <f>(b*f_cd/(L2244^2))*SUM(Z2244:AD2244)+SUM(S2244:T2244)-AF2244</f>
        <v/>
      </c>
      <c r="AH2244" s="114">
        <f>AG2244&lt;0</f>
        <v/>
      </c>
      <c r="AI2244" s="115">
        <f>IF(A2244=1,FALSE,(AND(AQ2244,AH2244,NOT(AI2243))))</f>
        <v/>
      </c>
      <c r="AJ2244" s="116">
        <f>(b*f_cd/L2244)*(a_1/2*J2244^2+a_2/3*J2244^3+a_3/4*J2244^4+a_4/5*J2244^5+a_5/6*J2244^6)+SUM(Q2244:R2244)</f>
        <v/>
      </c>
      <c r="AK2244">
        <f>AJ2244*(K2244-y+e)</f>
        <v/>
      </c>
      <c r="AL2244" s="118">
        <f>(b*f_cd/(L2244^2))*(a_1/3*J2244^3+a_2/4*J2244^4+a_3/5*J2244^5+a_4/6*J2244^6+a_5/7*J2244^7)+SUM(S2244:T2244)-AK2244</f>
        <v/>
      </c>
      <c r="AM2244" s="114">
        <f>AL2244&gt;0</f>
        <v/>
      </c>
      <c r="AN2244" s="115">
        <f>IF(A2244=1,FALSE,(AND(AQ2244,AM2244,NOT(AN2243))))</f>
        <v/>
      </c>
      <c r="AO2244">
        <f>IF(D2244=1,AND(AH2244,NOT(AI2244)),AND(AM2244,NOT(AN2244)))</f>
        <v/>
      </c>
      <c r="AP2244" s="119">
        <f>IF(D2244=1,AI2244,AN2244)</f>
        <v/>
      </c>
      <c r="AQ2244" s="125">
        <f>ABS(E2244)&lt;$AQ$2</f>
        <v/>
      </c>
      <c r="AS2244">
        <f>IF(AP2244,MAX(AS$3:AS2242)+1,"")</f>
        <v/>
      </c>
    </row>
    <row r="2245">
      <c r="A2245" t="n">
        <v>2155</v>
      </c>
      <c r="B2245" s="131">
        <f>IF(A2245=1,0,IF(AP2245,0.1*ε_cu1cd,0))</f>
        <v/>
      </c>
      <c r="C2245" s="131">
        <f>IF(A2245=1,0.1*ε_cu1cd,C2244+B2244)</f>
        <v/>
      </c>
      <c r="D2245" s="113">
        <f>IF('Нормальний переріз'!$D$68&gt;0,1,2)</f>
        <v/>
      </c>
      <c r="E2245" s="144">
        <f>IF(D2245=1,F2245,G2245)</f>
        <v/>
      </c>
      <c r="F2245" s="124">
        <f>IF(AI2244,0.11*ε_cu1cd,IF(AH2244,F2244*0.01,F2244))</f>
        <v/>
      </c>
      <c r="G2245" s="124">
        <f>IF(AP2244,-0.1*ε_cu1cd,IF(AM2244,G2244*0.01,G2244))</f>
        <v/>
      </c>
      <c r="H2245" s="113">
        <f>IF(A2245=1,E2245,IF(AO2244,H2244-E2244+E2245,IF(AP2244,0.8*H2244,H2244+E2245)))</f>
        <v/>
      </c>
      <c r="I2245" s="169">
        <f>(C2245-H2245)/h</f>
        <v/>
      </c>
      <c r="J2245">
        <f>C2245/(ε_c1cd)</f>
        <v/>
      </c>
      <c r="K2245">
        <f>C2245/I2245</f>
        <v/>
      </c>
      <c r="L2245" s="131">
        <f>I2245/(ε_c1cd)</f>
        <v/>
      </c>
      <c r="M2245">
        <f>I2245*(K2245-Z_s1)</f>
        <v/>
      </c>
      <c r="N2245">
        <f>I2245*(K2245-Z_s2)</f>
        <v/>
      </c>
      <c r="O2245">
        <f>E_s*M2245</f>
        <v/>
      </c>
      <c r="P2245">
        <f>E_s*N2245</f>
        <v/>
      </c>
      <c r="Q2245">
        <f>O2245*A_s1</f>
        <v/>
      </c>
      <c r="R2245">
        <f>P2245*A_s2</f>
        <v/>
      </c>
      <c r="S2245">
        <f>Q2245*($K2245-Z_s1)</f>
        <v/>
      </c>
      <c r="T2245">
        <f>R2245*($K2245-Z_s2)</f>
        <v/>
      </c>
      <c r="U2245">
        <f>(INDIRECT("a_"&amp;U$2)/(U$2+1))*(($C2245^(U$2+1)-$H2245^(U$2+1))/(ε_c1cd^(U$2+1)))</f>
        <v/>
      </c>
      <c r="V2245">
        <f>(INDIRECT("a_"&amp;V$2)/(V$2+1))*(($C2245^(V$2+1)-$H2245^(V$2+1))/(ε_c1cd^(V$2+1)))</f>
        <v/>
      </c>
      <c r="W2245">
        <f>(INDIRECT("a_"&amp;W$2)/(W$2+1))*(($C2245^(W$2+1)-$H2245^(W$2+1))/(ε_c1cd^(W$2+1)))</f>
        <v/>
      </c>
      <c r="X2245">
        <f>(INDIRECT("a_"&amp;X$2)/(X$2+1))*(($C2245^(X$2+1)-$H2245^(X$2+1))/(ε_c1cd^(X$2+1)))</f>
        <v/>
      </c>
      <c r="Y2245">
        <f>(INDIRECT("a_"&amp;Y$2)/(Y$2+1))*(($C2245^(Y$2+1)-$H2245^(Y$2+1))/(ε_c1cd^(Y$2+1)))</f>
        <v/>
      </c>
      <c r="Z2245">
        <f>(INDIRECT("a_"&amp;Z$2)/(Z$2+2))*(($C2245^(Z$2+2)-$H2245^(Z$2+2))/(ε_c1cd^(Z$2+2)))</f>
        <v/>
      </c>
      <c r="AA2245">
        <f>(INDIRECT("a_"&amp;AA$2)/(AA$2+2))*(($C2245^(AA$2+2)-$H2245^(AA$2+2))/(ε_c1cd^(AA$2+2)))</f>
        <v/>
      </c>
      <c r="AB2245">
        <f>(INDIRECT("a_"&amp;AB$2)/(AB$2+2))*(($C2245^(AB$2+2)-$H2245^(AB$2+2))/(ε_c1cd^(AB$2+2)))</f>
        <v/>
      </c>
      <c r="AC2245">
        <f>(INDIRECT("a_"&amp;AC$2)/(AC$2+2))*(($C2245^(AC$2+2)-$H2245^(AC$2+2))/(ε_c1cd^(AC$2+2)))</f>
        <v/>
      </c>
      <c r="AD2245">
        <f>(INDIRECT("a_"&amp;AD$2)/(AD$2+2))*(($C2245^(AD$2+2)-$H2245^(AD$2+2))/(ε_c1cd^(AD$2+2)))</f>
        <v/>
      </c>
      <c r="AE2245" s="111">
        <f>(b*f_cd/L2245)*SUM(U2245:Y2245)+SUM(Q2245:R2245)</f>
        <v/>
      </c>
      <c r="AF2245" s="112">
        <f>AE2245*(K2245-y+e)</f>
        <v/>
      </c>
      <c r="AG2245" s="113">
        <f>(b*f_cd/(L2245^2))*SUM(Z2245:AD2245)+SUM(S2245:T2245)-AF2245</f>
        <v/>
      </c>
      <c r="AH2245" s="114">
        <f>AG2245&lt;0</f>
        <v/>
      </c>
      <c r="AI2245" s="115">
        <f>IF(A2245=1,FALSE,(AND(AQ2245,AH2245,NOT(AI2244))))</f>
        <v/>
      </c>
      <c r="AJ2245" s="116">
        <f>(b*f_cd/L2245)*(a_1/2*J2245^2+a_2/3*J2245^3+a_3/4*J2245^4+a_4/5*J2245^5+a_5/6*J2245^6)+SUM(Q2245:R2245)</f>
        <v/>
      </c>
      <c r="AK2245">
        <f>AJ2245*(K2245-y+e)</f>
        <v/>
      </c>
      <c r="AL2245" s="118">
        <f>(b*f_cd/(L2245^2))*(a_1/3*J2245^3+a_2/4*J2245^4+a_3/5*J2245^5+a_4/6*J2245^6+a_5/7*J2245^7)+SUM(S2245:T2245)-AK2245</f>
        <v/>
      </c>
      <c r="AM2245" s="114">
        <f>AL2245&gt;0</f>
        <v/>
      </c>
      <c r="AN2245" s="115">
        <f>IF(A2245=1,FALSE,(AND(AQ2245,AM2245,NOT(AN2244))))</f>
        <v/>
      </c>
      <c r="AO2245">
        <f>IF(D2245=1,AND(AH2245,NOT(AI2245)),AND(AM2245,NOT(AN2245)))</f>
        <v/>
      </c>
      <c r="AP2245" s="119">
        <f>IF(D2245=1,AI2245,AN2245)</f>
        <v/>
      </c>
      <c r="AQ2245" s="125">
        <f>ABS(E2245)&lt;$AQ$2</f>
        <v/>
      </c>
      <c r="AS2245">
        <f>IF(AP2245,MAX(AS$3:AS2243)+1,"")</f>
        <v/>
      </c>
    </row>
    <row r="2246">
      <c r="A2246" t="n">
        <v>2156</v>
      </c>
      <c r="B2246" s="131">
        <f>IF(A2246=1,0,IF(AP2246,0.1*ε_cu1cd,0))</f>
        <v/>
      </c>
      <c r="C2246" s="131">
        <f>IF(A2246=1,0.1*ε_cu1cd,C2245+B2245)</f>
        <v/>
      </c>
      <c r="D2246" s="113">
        <f>IF('Нормальний переріз'!$D$68&gt;0,1,2)</f>
        <v/>
      </c>
      <c r="E2246" s="144">
        <f>IF(D2246=1,F2246,G2246)</f>
        <v/>
      </c>
      <c r="F2246" s="124">
        <f>IF(AI2245,0.11*ε_cu1cd,IF(AH2245,F2245*0.01,F2245))</f>
        <v/>
      </c>
      <c r="G2246" s="124">
        <f>IF(AP2245,-0.1*ε_cu1cd,IF(AM2245,G2245*0.01,G2245))</f>
        <v/>
      </c>
      <c r="H2246" s="113">
        <f>IF(A2246=1,E2246,IF(AO2245,H2245-E2245+E2246,IF(AP2245,0.8*H2245,H2245+E2246)))</f>
        <v/>
      </c>
      <c r="I2246" s="169">
        <f>(C2246-H2246)/h</f>
        <v/>
      </c>
      <c r="J2246">
        <f>C2246/(ε_c1cd)</f>
        <v/>
      </c>
      <c r="K2246">
        <f>C2246/I2246</f>
        <v/>
      </c>
      <c r="L2246" s="131">
        <f>I2246/(ε_c1cd)</f>
        <v/>
      </c>
      <c r="M2246">
        <f>I2246*(K2246-Z_s1)</f>
        <v/>
      </c>
      <c r="N2246">
        <f>I2246*(K2246-Z_s2)</f>
        <v/>
      </c>
      <c r="O2246">
        <f>E_s*M2246</f>
        <v/>
      </c>
      <c r="P2246">
        <f>E_s*N2246</f>
        <v/>
      </c>
      <c r="Q2246">
        <f>O2246*A_s1</f>
        <v/>
      </c>
      <c r="R2246">
        <f>P2246*A_s2</f>
        <v/>
      </c>
      <c r="S2246">
        <f>Q2246*($K2246-Z_s1)</f>
        <v/>
      </c>
      <c r="T2246">
        <f>R2246*($K2246-Z_s2)</f>
        <v/>
      </c>
      <c r="U2246">
        <f>(INDIRECT("a_"&amp;U$2)/(U$2+1))*(($C2246^(U$2+1)-$H2246^(U$2+1))/(ε_c1cd^(U$2+1)))</f>
        <v/>
      </c>
      <c r="V2246">
        <f>(INDIRECT("a_"&amp;V$2)/(V$2+1))*(($C2246^(V$2+1)-$H2246^(V$2+1))/(ε_c1cd^(V$2+1)))</f>
        <v/>
      </c>
      <c r="W2246">
        <f>(INDIRECT("a_"&amp;W$2)/(W$2+1))*(($C2246^(W$2+1)-$H2246^(W$2+1))/(ε_c1cd^(W$2+1)))</f>
        <v/>
      </c>
      <c r="X2246">
        <f>(INDIRECT("a_"&amp;X$2)/(X$2+1))*(($C2246^(X$2+1)-$H2246^(X$2+1))/(ε_c1cd^(X$2+1)))</f>
        <v/>
      </c>
      <c r="Y2246">
        <f>(INDIRECT("a_"&amp;Y$2)/(Y$2+1))*(($C2246^(Y$2+1)-$H2246^(Y$2+1))/(ε_c1cd^(Y$2+1)))</f>
        <v/>
      </c>
      <c r="Z2246">
        <f>(INDIRECT("a_"&amp;Z$2)/(Z$2+2))*(($C2246^(Z$2+2)-$H2246^(Z$2+2))/(ε_c1cd^(Z$2+2)))</f>
        <v/>
      </c>
      <c r="AA2246">
        <f>(INDIRECT("a_"&amp;AA$2)/(AA$2+2))*(($C2246^(AA$2+2)-$H2246^(AA$2+2))/(ε_c1cd^(AA$2+2)))</f>
        <v/>
      </c>
      <c r="AB2246">
        <f>(INDIRECT("a_"&amp;AB$2)/(AB$2+2))*(($C2246^(AB$2+2)-$H2246^(AB$2+2))/(ε_c1cd^(AB$2+2)))</f>
        <v/>
      </c>
      <c r="AC2246">
        <f>(INDIRECT("a_"&amp;AC$2)/(AC$2+2))*(($C2246^(AC$2+2)-$H2246^(AC$2+2))/(ε_c1cd^(AC$2+2)))</f>
        <v/>
      </c>
      <c r="AD2246">
        <f>(INDIRECT("a_"&amp;AD$2)/(AD$2+2))*(($C2246^(AD$2+2)-$H2246^(AD$2+2))/(ε_c1cd^(AD$2+2)))</f>
        <v/>
      </c>
      <c r="AE2246" s="111">
        <f>(b*f_cd/L2246)*SUM(U2246:Y2246)+SUM(Q2246:R2246)</f>
        <v/>
      </c>
      <c r="AF2246" s="112">
        <f>AE2246*(K2246-y+e)</f>
        <v/>
      </c>
      <c r="AG2246" s="113">
        <f>(b*f_cd/(L2246^2))*SUM(Z2246:AD2246)+SUM(S2246:T2246)-AF2246</f>
        <v/>
      </c>
      <c r="AH2246" s="114">
        <f>AG2246&lt;0</f>
        <v/>
      </c>
      <c r="AI2246" s="115">
        <f>IF(A2246=1,FALSE,(AND(AQ2246,AH2246,NOT(AI2245))))</f>
        <v/>
      </c>
      <c r="AJ2246" s="116">
        <f>(b*f_cd/L2246)*(a_1/2*J2246^2+a_2/3*J2246^3+a_3/4*J2246^4+a_4/5*J2246^5+a_5/6*J2246^6)+SUM(Q2246:R2246)</f>
        <v/>
      </c>
      <c r="AK2246">
        <f>AJ2246*(K2246-y+e)</f>
        <v/>
      </c>
      <c r="AL2246" s="118">
        <f>(b*f_cd/(L2246^2))*(a_1/3*J2246^3+a_2/4*J2246^4+a_3/5*J2246^5+a_4/6*J2246^6+a_5/7*J2246^7)+SUM(S2246:T2246)-AK2246</f>
        <v/>
      </c>
      <c r="AM2246" s="114">
        <f>AL2246&gt;0</f>
        <v/>
      </c>
      <c r="AN2246" s="115">
        <f>IF(A2246=1,FALSE,(AND(AQ2246,AM2246,NOT(AN2245))))</f>
        <v/>
      </c>
      <c r="AO2246">
        <f>IF(D2246=1,AND(AH2246,NOT(AI2246)),AND(AM2246,NOT(AN2246)))</f>
        <v/>
      </c>
      <c r="AP2246" s="119">
        <f>IF(D2246=1,AI2246,AN2246)</f>
        <v/>
      </c>
      <c r="AQ2246" s="125">
        <f>ABS(E2246)&lt;$AQ$2</f>
        <v/>
      </c>
      <c r="AS2246">
        <f>IF(AP2246,MAX(AS$3:AS2244)+1,"")</f>
        <v/>
      </c>
    </row>
    <row r="2247">
      <c r="A2247" t="n">
        <v>2157</v>
      </c>
      <c r="B2247" s="131">
        <f>IF(A2247=1,0,IF(AP2247,0.1*ε_cu1cd,0))</f>
        <v/>
      </c>
      <c r="C2247" s="131">
        <f>IF(A2247=1,0.1*ε_cu1cd,C2246+B2246)</f>
        <v/>
      </c>
      <c r="D2247" s="113">
        <f>IF('Нормальний переріз'!$D$68&gt;0,1,2)</f>
        <v/>
      </c>
      <c r="E2247" s="144">
        <f>IF(D2247=1,F2247,G2247)</f>
        <v/>
      </c>
      <c r="F2247" s="124">
        <f>IF(AI2246,0.11*ε_cu1cd,IF(AH2246,F2246*0.01,F2246))</f>
        <v/>
      </c>
      <c r="G2247" s="124">
        <f>IF(AP2246,-0.1*ε_cu1cd,IF(AM2246,G2246*0.01,G2246))</f>
        <v/>
      </c>
      <c r="H2247" s="113">
        <f>IF(A2247=1,E2247,IF(AO2246,H2246-E2246+E2247,IF(AP2246,0.8*H2246,H2246+E2247)))</f>
        <v/>
      </c>
      <c r="I2247" s="169">
        <f>(C2247-H2247)/h</f>
        <v/>
      </c>
      <c r="J2247">
        <f>C2247/(ε_c1cd)</f>
        <v/>
      </c>
      <c r="K2247">
        <f>C2247/I2247</f>
        <v/>
      </c>
      <c r="L2247" s="131">
        <f>I2247/(ε_c1cd)</f>
        <v/>
      </c>
      <c r="M2247">
        <f>I2247*(K2247-Z_s1)</f>
        <v/>
      </c>
      <c r="N2247">
        <f>I2247*(K2247-Z_s2)</f>
        <v/>
      </c>
      <c r="O2247">
        <f>E_s*M2247</f>
        <v/>
      </c>
      <c r="P2247">
        <f>E_s*N2247</f>
        <v/>
      </c>
      <c r="Q2247">
        <f>O2247*A_s1</f>
        <v/>
      </c>
      <c r="R2247">
        <f>P2247*A_s2</f>
        <v/>
      </c>
      <c r="S2247">
        <f>Q2247*($K2247-Z_s1)</f>
        <v/>
      </c>
      <c r="T2247">
        <f>R2247*($K2247-Z_s2)</f>
        <v/>
      </c>
      <c r="U2247">
        <f>(INDIRECT("a_"&amp;U$2)/(U$2+1))*(($C2247^(U$2+1)-$H2247^(U$2+1))/(ε_c1cd^(U$2+1)))</f>
        <v/>
      </c>
      <c r="V2247">
        <f>(INDIRECT("a_"&amp;V$2)/(V$2+1))*(($C2247^(V$2+1)-$H2247^(V$2+1))/(ε_c1cd^(V$2+1)))</f>
        <v/>
      </c>
      <c r="W2247">
        <f>(INDIRECT("a_"&amp;W$2)/(W$2+1))*(($C2247^(W$2+1)-$H2247^(W$2+1))/(ε_c1cd^(W$2+1)))</f>
        <v/>
      </c>
      <c r="X2247">
        <f>(INDIRECT("a_"&amp;X$2)/(X$2+1))*(($C2247^(X$2+1)-$H2247^(X$2+1))/(ε_c1cd^(X$2+1)))</f>
        <v/>
      </c>
      <c r="Y2247">
        <f>(INDIRECT("a_"&amp;Y$2)/(Y$2+1))*(($C2247^(Y$2+1)-$H2247^(Y$2+1))/(ε_c1cd^(Y$2+1)))</f>
        <v/>
      </c>
      <c r="Z2247">
        <f>(INDIRECT("a_"&amp;Z$2)/(Z$2+2))*(($C2247^(Z$2+2)-$H2247^(Z$2+2))/(ε_c1cd^(Z$2+2)))</f>
        <v/>
      </c>
      <c r="AA2247">
        <f>(INDIRECT("a_"&amp;AA$2)/(AA$2+2))*(($C2247^(AA$2+2)-$H2247^(AA$2+2))/(ε_c1cd^(AA$2+2)))</f>
        <v/>
      </c>
      <c r="AB2247">
        <f>(INDIRECT("a_"&amp;AB$2)/(AB$2+2))*(($C2247^(AB$2+2)-$H2247^(AB$2+2))/(ε_c1cd^(AB$2+2)))</f>
        <v/>
      </c>
      <c r="AC2247">
        <f>(INDIRECT("a_"&amp;AC$2)/(AC$2+2))*(($C2247^(AC$2+2)-$H2247^(AC$2+2))/(ε_c1cd^(AC$2+2)))</f>
        <v/>
      </c>
      <c r="AD2247">
        <f>(INDIRECT("a_"&amp;AD$2)/(AD$2+2))*(($C2247^(AD$2+2)-$H2247^(AD$2+2))/(ε_c1cd^(AD$2+2)))</f>
        <v/>
      </c>
      <c r="AE2247" s="111">
        <f>(b*f_cd/L2247)*SUM(U2247:Y2247)+SUM(Q2247:R2247)</f>
        <v/>
      </c>
      <c r="AF2247" s="112">
        <f>AE2247*(K2247-y+e)</f>
        <v/>
      </c>
      <c r="AG2247" s="113">
        <f>(b*f_cd/(L2247^2))*SUM(Z2247:AD2247)+SUM(S2247:T2247)-AF2247</f>
        <v/>
      </c>
      <c r="AH2247" s="114">
        <f>AG2247&lt;0</f>
        <v/>
      </c>
      <c r="AI2247" s="115">
        <f>IF(A2247=1,FALSE,(AND(AQ2247,AH2247,NOT(AI2246))))</f>
        <v/>
      </c>
      <c r="AJ2247" s="116">
        <f>(b*f_cd/L2247)*(a_1/2*J2247^2+a_2/3*J2247^3+a_3/4*J2247^4+a_4/5*J2247^5+a_5/6*J2247^6)+SUM(Q2247:R2247)</f>
        <v/>
      </c>
      <c r="AK2247">
        <f>AJ2247*(K2247-y+e)</f>
        <v/>
      </c>
      <c r="AL2247" s="118">
        <f>(b*f_cd/(L2247^2))*(a_1/3*J2247^3+a_2/4*J2247^4+a_3/5*J2247^5+a_4/6*J2247^6+a_5/7*J2247^7)+SUM(S2247:T2247)-AK2247</f>
        <v/>
      </c>
      <c r="AM2247" s="114">
        <f>AL2247&gt;0</f>
        <v/>
      </c>
      <c r="AN2247" s="115">
        <f>IF(A2247=1,FALSE,(AND(AQ2247,AM2247,NOT(AN2246))))</f>
        <v/>
      </c>
      <c r="AO2247">
        <f>IF(D2247=1,AND(AH2247,NOT(AI2247)),AND(AM2247,NOT(AN2247)))</f>
        <v/>
      </c>
      <c r="AP2247" s="119">
        <f>IF(D2247=1,AI2247,AN2247)</f>
        <v/>
      </c>
      <c r="AQ2247" s="125">
        <f>ABS(E2247)&lt;$AQ$2</f>
        <v/>
      </c>
      <c r="AS2247">
        <f>IF(AP2247,MAX(AS$3:AS2245)+1,"")</f>
        <v/>
      </c>
    </row>
    <row r="2248">
      <c r="A2248" t="n">
        <v>2158</v>
      </c>
      <c r="B2248" s="131">
        <f>IF(A2248=1,0,IF(AP2248,0.1*ε_cu1cd,0))</f>
        <v/>
      </c>
      <c r="C2248" s="131">
        <f>IF(A2248=1,0.1*ε_cu1cd,C2247+B2247)</f>
        <v/>
      </c>
      <c r="D2248" s="113">
        <f>IF('Нормальний переріз'!$D$68&gt;0,1,2)</f>
        <v/>
      </c>
      <c r="E2248" s="144">
        <f>IF(D2248=1,F2248,G2248)</f>
        <v/>
      </c>
      <c r="F2248" s="124">
        <f>IF(AI2247,0.11*ε_cu1cd,IF(AH2247,F2247*0.01,F2247))</f>
        <v/>
      </c>
      <c r="G2248" s="124">
        <f>IF(AP2247,-0.1*ε_cu1cd,IF(AM2247,G2247*0.01,G2247))</f>
        <v/>
      </c>
      <c r="H2248" s="113">
        <f>IF(A2248=1,E2248,IF(AO2247,H2247-E2247+E2248,IF(AP2247,0.8*H2247,H2247+E2248)))</f>
        <v/>
      </c>
      <c r="I2248" s="169">
        <f>(C2248-H2248)/h</f>
        <v/>
      </c>
      <c r="J2248">
        <f>C2248/(ε_c1cd)</f>
        <v/>
      </c>
      <c r="K2248">
        <f>C2248/I2248</f>
        <v/>
      </c>
      <c r="L2248" s="131">
        <f>I2248/(ε_c1cd)</f>
        <v/>
      </c>
      <c r="M2248">
        <f>I2248*(K2248-Z_s1)</f>
        <v/>
      </c>
      <c r="N2248">
        <f>I2248*(K2248-Z_s2)</f>
        <v/>
      </c>
      <c r="O2248">
        <f>E_s*M2248</f>
        <v/>
      </c>
      <c r="P2248">
        <f>E_s*N2248</f>
        <v/>
      </c>
      <c r="Q2248">
        <f>O2248*A_s1</f>
        <v/>
      </c>
      <c r="R2248">
        <f>P2248*A_s2</f>
        <v/>
      </c>
      <c r="S2248">
        <f>Q2248*($K2248-Z_s1)</f>
        <v/>
      </c>
      <c r="T2248">
        <f>R2248*($K2248-Z_s2)</f>
        <v/>
      </c>
      <c r="U2248">
        <f>(INDIRECT("a_"&amp;U$2)/(U$2+1))*(($C2248^(U$2+1)-$H2248^(U$2+1))/(ε_c1cd^(U$2+1)))</f>
        <v/>
      </c>
      <c r="V2248">
        <f>(INDIRECT("a_"&amp;V$2)/(V$2+1))*(($C2248^(V$2+1)-$H2248^(V$2+1))/(ε_c1cd^(V$2+1)))</f>
        <v/>
      </c>
      <c r="W2248">
        <f>(INDIRECT("a_"&amp;W$2)/(W$2+1))*(($C2248^(W$2+1)-$H2248^(W$2+1))/(ε_c1cd^(W$2+1)))</f>
        <v/>
      </c>
      <c r="X2248">
        <f>(INDIRECT("a_"&amp;X$2)/(X$2+1))*(($C2248^(X$2+1)-$H2248^(X$2+1))/(ε_c1cd^(X$2+1)))</f>
        <v/>
      </c>
      <c r="Y2248">
        <f>(INDIRECT("a_"&amp;Y$2)/(Y$2+1))*(($C2248^(Y$2+1)-$H2248^(Y$2+1))/(ε_c1cd^(Y$2+1)))</f>
        <v/>
      </c>
      <c r="Z2248">
        <f>(INDIRECT("a_"&amp;Z$2)/(Z$2+2))*(($C2248^(Z$2+2)-$H2248^(Z$2+2))/(ε_c1cd^(Z$2+2)))</f>
        <v/>
      </c>
      <c r="AA2248">
        <f>(INDIRECT("a_"&amp;AA$2)/(AA$2+2))*(($C2248^(AA$2+2)-$H2248^(AA$2+2))/(ε_c1cd^(AA$2+2)))</f>
        <v/>
      </c>
      <c r="AB2248">
        <f>(INDIRECT("a_"&amp;AB$2)/(AB$2+2))*(($C2248^(AB$2+2)-$H2248^(AB$2+2))/(ε_c1cd^(AB$2+2)))</f>
        <v/>
      </c>
      <c r="AC2248">
        <f>(INDIRECT("a_"&amp;AC$2)/(AC$2+2))*(($C2248^(AC$2+2)-$H2248^(AC$2+2))/(ε_c1cd^(AC$2+2)))</f>
        <v/>
      </c>
      <c r="AD2248">
        <f>(INDIRECT("a_"&amp;AD$2)/(AD$2+2))*(($C2248^(AD$2+2)-$H2248^(AD$2+2))/(ε_c1cd^(AD$2+2)))</f>
        <v/>
      </c>
      <c r="AE2248" s="111">
        <f>(b*f_cd/L2248)*SUM(U2248:Y2248)+SUM(Q2248:R2248)</f>
        <v/>
      </c>
      <c r="AF2248" s="112">
        <f>AE2248*(K2248-y+e)</f>
        <v/>
      </c>
      <c r="AG2248" s="113">
        <f>(b*f_cd/(L2248^2))*SUM(Z2248:AD2248)+SUM(S2248:T2248)-AF2248</f>
        <v/>
      </c>
      <c r="AH2248" s="114">
        <f>AG2248&lt;0</f>
        <v/>
      </c>
      <c r="AI2248" s="115">
        <f>IF(A2248=1,FALSE,(AND(AQ2248,AH2248,NOT(AI2247))))</f>
        <v/>
      </c>
      <c r="AJ2248" s="116">
        <f>(b*f_cd/L2248)*(a_1/2*J2248^2+a_2/3*J2248^3+a_3/4*J2248^4+a_4/5*J2248^5+a_5/6*J2248^6)+SUM(Q2248:R2248)</f>
        <v/>
      </c>
      <c r="AK2248">
        <f>AJ2248*(K2248-y+e)</f>
        <v/>
      </c>
      <c r="AL2248" s="118">
        <f>(b*f_cd/(L2248^2))*(a_1/3*J2248^3+a_2/4*J2248^4+a_3/5*J2248^5+a_4/6*J2248^6+a_5/7*J2248^7)+SUM(S2248:T2248)-AK2248</f>
        <v/>
      </c>
      <c r="AM2248" s="114">
        <f>AL2248&gt;0</f>
        <v/>
      </c>
      <c r="AN2248" s="115">
        <f>IF(A2248=1,FALSE,(AND(AQ2248,AM2248,NOT(AN2247))))</f>
        <v/>
      </c>
      <c r="AO2248">
        <f>IF(D2248=1,AND(AH2248,NOT(AI2248)),AND(AM2248,NOT(AN2248)))</f>
        <v/>
      </c>
      <c r="AP2248" s="119">
        <f>IF(D2248=1,AI2248,AN2248)</f>
        <v/>
      </c>
      <c r="AQ2248" s="125">
        <f>ABS(E2248)&lt;$AQ$2</f>
        <v/>
      </c>
      <c r="AS2248">
        <f>IF(AP2248,MAX(AS$3:AS2246)+1,"")</f>
        <v/>
      </c>
    </row>
    <row r="2249">
      <c r="A2249" t="n">
        <v>2159</v>
      </c>
      <c r="B2249" s="131">
        <f>IF(A2249=1,0,IF(AP2249,0.1*ε_cu1cd,0))</f>
        <v/>
      </c>
      <c r="C2249" s="131">
        <f>IF(A2249=1,0.1*ε_cu1cd,C2248+B2248)</f>
        <v/>
      </c>
      <c r="D2249" s="113">
        <f>IF('Нормальний переріз'!$D$68&gt;0,1,2)</f>
        <v/>
      </c>
      <c r="E2249" s="144">
        <f>IF(D2249=1,F2249,G2249)</f>
        <v/>
      </c>
      <c r="F2249" s="124">
        <f>IF(AI2248,0.11*ε_cu1cd,IF(AH2248,F2248*0.01,F2248))</f>
        <v/>
      </c>
      <c r="G2249" s="124">
        <f>IF(AP2248,-0.1*ε_cu1cd,IF(AM2248,G2248*0.01,G2248))</f>
        <v/>
      </c>
      <c r="H2249" s="113">
        <f>IF(A2249=1,E2249,IF(AO2248,H2248-E2248+E2249,IF(AP2248,0.8*H2248,H2248+E2249)))</f>
        <v/>
      </c>
      <c r="I2249" s="169">
        <f>(C2249-H2249)/h</f>
        <v/>
      </c>
      <c r="J2249">
        <f>C2249/(ε_c1cd)</f>
        <v/>
      </c>
      <c r="K2249">
        <f>C2249/I2249</f>
        <v/>
      </c>
      <c r="L2249" s="131">
        <f>I2249/(ε_c1cd)</f>
        <v/>
      </c>
      <c r="M2249">
        <f>I2249*(K2249-Z_s1)</f>
        <v/>
      </c>
      <c r="N2249">
        <f>I2249*(K2249-Z_s2)</f>
        <v/>
      </c>
      <c r="O2249">
        <f>E_s*M2249</f>
        <v/>
      </c>
      <c r="P2249">
        <f>E_s*N2249</f>
        <v/>
      </c>
      <c r="Q2249">
        <f>O2249*A_s1</f>
        <v/>
      </c>
      <c r="R2249">
        <f>P2249*A_s2</f>
        <v/>
      </c>
      <c r="S2249">
        <f>Q2249*($K2249-Z_s1)</f>
        <v/>
      </c>
      <c r="T2249">
        <f>R2249*($K2249-Z_s2)</f>
        <v/>
      </c>
      <c r="U2249">
        <f>(INDIRECT("a_"&amp;U$2)/(U$2+1))*(($C2249^(U$2+1)-$H2249^(U$2+1))/(ε_c1cd^(U$2+1)))</f>
        <v/>
      </c>
      <c r="V2249">
        <f>(INDIRECT("a_"&amp;V$2)/(V$2+1))*(($C2249^(V$2+1)-$H2249^(V$2+1))/(ε_c1cd^(V$2+1)))</f>
        <v/>
      </c>
      <c r="W2249">
        <f>(INDIRECT("a_"&amp;W$2)/(W$2+1))*(($C2249^(W$2+1)-$H2249^(W$2+1))/(ε_c1cd^(W$2+1)))</f>
        <v/>
      </c>
      <c r="X2249">
        <f>(INDIRECT("a_"&amp;X$2)/(X$2+1))*(($C2249^(X$2+1)-$H2249^(X$2+1))/(ε_c1cd^(X$2+1)))</f>
        <v/>
      </c>
      <c r="Y2249">
        <f>(INDIRECT("a_"&amp;Y$2)/(Y$2+1))*(($C2249^(Y$2+1)-$H2249^(Y$2+1))/(ε_c1cd^(Y$2+1)))</f>
        <v/>
      </c>
      <c r="Z2249">
        <f>(INDIRECT("a_"&amp;Z$2)/(Z$2+2))*(($C2249^(Z$2+2)-$H2249^(Z$2+2))/(ε_c1cd^(Z$2+2)))</f>
        <v/>
      </c>
      <c r="AA2249">
        <f>(INDIRECT("a_"&amp;AA$2)/(AA$2+2))*(($C2249^(AA$2+2)-$H2249^(AA$2+2))/(ε_c1cd^(AA$2+2)))</f>
        <v/>
      </c>
      <c r="AB2249">
        <f>(INDIRECT("a_"&amp;AB$2)/(AB$2+2))*(($C2249^(AB$2+2)-$H2249^(AB$2+2))/(ε_c1cd^(AB$2+2)))</f>
        <v/>
      </c>
      <c r="AC2249">
        <f>(INDIRECT("a_"&amp;AC$2)/(AC$2+2))*(($C2249^(AC$2+2)-$H2249^(AC$2+2))/(ε_c1cd^(AC$2+2)))</f>
        <v/>
      </c>
      <c r="AD2249">
        <f>(INDIRECT("a_"&amp;AD$2)/(AD$2+2))*(($C2249^(AD$2+2)-$H2249^(AD$2+2))/(ε_c1cd^(AD$2+2)))</f>
        <v/>
      </c>
      <c r="AE2249" s="111">
        <f>(b*f_cd/L2249)*SUM(U2249:Y2249)+SUM(Q2249:R2249)</f>
        <v/>
      </c>
      <c r="AF2249" s="112">
        <f>AE2249*(K2249-y+e)</f>
        <v/>
      </c>
      <c r="AG2249" s="113">
        <f>(b*f_cd/(L2249^2))*SUM(Z2249:AD2249)+SUM(S2249:T2249)-AF2249</f>
        <v/>
      </c>
      <c r="AH2249" s="114">
        <f>AG2249&lt;0</f>
        <v/>
      </c>
      <c r="AI2249" s="115">
        <f>IF(A2249=1,FALSE,(AND(AQ2249,AH2249,NOT(AI2248))))</f>
        <v/>
      </c>
      <c r="AJ2249" s="116">
        <f>(b*f_cd/L2249)*(a_1/2*J2249^2+a_2/3*J2249^3+a_3/4*J2249^4+a_4/5*J2249^5+a_5/6*J2249^6)+SUM(Q2249:R2249)</f>
        <v/>
      </c>
      <c r="AK2249">
        <f>AJ2249*(K2249-y+e)</f>
        <v/>
      </c>
      <c r="AL2249" s="118">
        <f>(b*f_cd/(L2249^2))*(a_1/3*J2249^3+a_2/4*J2249^4+a_3/5*J2249^5+a_4/6*J2249^6+a_5/7*J2249^7)+SUM(S2249:T2249)-AK2249</f>
        <v/>
      </c>
      <c r="AM2249" s="114">
        <f>AL2249&gt;0</f>
        <v/>
      </c>
      <c r="AN2249" s="115">
        <f>IF(A2249=1,FALSE,(AND(AQ2249,AM2249,NOT(AN2248))))</f>
        <v/>
      </c>
      <c r="AO2249">
        <f>IF(D2249=1,AND(AH2249,NOT(AI2249)),AND(AM2249,NOT(AN2249)))</f>
        <v/>
      </c>
      <c r="AP2249" s="119">
        <f>IF(D2249=1,AI2249,AN2249)</f>
        <v/>
      </c>
      <c r="AQ2249" s="125">
        <f>ABS(E2249)&lt;$AQ$2</f>
        <v/>
      </c>
      <c r="AS2249">
        <f>IF(AP2249,MAX(AS$3:AS2247)+1,"")</f>
        <v/>
      </c>
    </row>
    <row r="2250">
      <c r="A2250" t="n">
        <v>2160</v>
      </c>
      <c r="B2250" s="131">
        <f>IF(A2250=1,0,IF(AP2250,0.1*ε_cu1cd,0))</f>
        <v/>
      </c>
      <c r="C2250" s="131">
        <f>IF(A2250=1,0.1*ε_cu1cd,C2249+B2249)</f>
        <v/>
      </c>
      <c r="D2250" s="113">
        <f>IF('Нормальний переріз'!$D$68&gt;0,1,2)</f>
        <v/>
      </c>
      <c r="E2250" s="144">
        <f>IF(D2250=1,F2250,G2250)</f>
        <v/>
      </c>
      <c r="F2250" s="124">
        <f>IF(AI2249,0.11*ε_cu1cd,IF(AH2249,F2249*0.01,F2249))</f>
        <v/>
      </c>
      <c r="G2250" s="124">
        <f>IF(AP2249,-0.1*ε_cu1cd,IF(AM2249,G2249*0.01,G2249))</f>
        <v/>
      </c>
      <c r="H2250" s="113">
        <f>IF(A2250=1,E2250,IF(AO2249,H2249-E2249+E2250,IF(AP2249,0.8*H2249,H2249+E2250)))</f>
        <v/>
      </c>
      <c r="I2250" s="169">
        <f>(C2250-H2250)/h</f>
        <v/>
      </c>
      <c r="J2250">
        <f>C2250/(ε_c1cd)</f>
        <v/>
      </c>
      <c r="K2250">
        <f>C2250/I2250</f>
        <v/>
      </c>
      <c r="L2250" s="131">
        <f>I2250/(ε_c1cd)</f>
        <v/>
      </c>
      <c r="M2250">
        <f>I2250*(K2250-Z_s1)</f>
        <v/>
      </c>
      <c r="N2250">
        <f>I2250*(K2250-Z_s2)</f>
        <v/>
      </c>
      <c r="O2250">
        <f>E_s*M2250</f>
        <v/>
      </c>
      <c r="P2250">
        <f>E_s*N2250</f>
        <v/>
      </c>
      <c r="Q2250">
        <f>O2250*A_s1</f>
        <v/>
      </c>
      <c r="R2250">
        <f>P2250*A_s2</f>
        <v/>
      </c>
      <c r="S2250">
        <f>Q2250*($K2250-Z_s1)</f>
        <v/>
      </c>
      <c r="T2250">
        <f>R2250*($K2250-Z_s2)</f>
        <v/>
      </c>
      <c r="U2250">
        <f>(INDIRECT("a_"&amp;U$2)/(U$2+1))*(($C2250^(U$2+1)-$H2250^(U$2+1))/(ε_c1cd^(U$2+1)))</f>
        <v/>
      </c>
      <c r="V2250">
        <f>(INDIRECT("a_"&amp;V$2)/(V$2+1))*(($C2250^(V$2+1)-$H2250^(V$2+1))/(ε_c1cd^(V$2+1)))</f>
        <v/>
      </c>
      <c r="W2250">
        <f>(INDIRECT("a_"&amp;W$2)/(W$2+1))*(($C2250^(W$2+1)-$H2250^(W$2+1))/(ε_c1cd^(W$2+1)))</f>
        <v/>
      </c>
      <c r="X2250">
        <f>(INDIRECT("a_"&amp;X$2)/(X$2+1))*(($C2250^(X$2+1)-$H2250^(X$2+1))/(ε_c1cd^(X$2+1)))</f>
        <v/>
      </c>
      <c r="Y2250">
        <f>(INDIRECT("a_"&amp;Y$2)/(Y$2+1))*(($C2250^(Y$2+1)-$H2250^(Y$2+1))/(ε_c1cd^(Y$2+1)))</f>
        <v/>
      </c>
      <c r="Z2250">
        <f>(INDIRECT("a_"&amp;Z$2)/(Z$2+2))*(($C2250^(Z$2+2)-$H2250^(Z$2+2))/(ε_c1cd^(Z$2+2)))</f>
        <v/>
      </c>
      <c r="AA2250">
        <f>(INDIRECT("a_"&amp;AA$2)/(AA$2+2))*(($C2250^(AA$2+2)-$H2250^(AA$2+2))/(ε_c1cd^(AA$2+2)))</f>
        <v/>
      </c>
      <c r="AB2250">
        <f>(INDIRECT("a_"&amp;AB$2)/(AB$2+2))*(($C2250^(AB$2+2)-$H2250^(AB$2+2))/(ε_c1cd^(AB$2+2)))</f>
        <v/>
      </c>
      <c r="AC2250">
        <f>(INDIRECT("a_"&amp;AC$2)/(AC$2+2))*(($C2250^(AC$2+2)-$H2250^(AC$2+2))/(ε_c1cd^(AC$2+2)))</f>
        <v/>
      </c>
      <c r="AD2250">
        <f>(INDIRECT("a_"&amp;AD$2)/(AD$2+2))*(($C2250^(AD$2+2)-$H2250^(AD$2+2))/(ε_c1cd^(AD$2+2)))</f>
        <v/>
      </c>
      <c r="AE2250" s="111">
        <f>(b*f_cd/L2250)*SUM(U2250:Y2250)+SUM(Q2250:R2250)</f>
        <v/>
      </c>
      <c r="AF2250" s="112">
        <f>AE2250*(K2250-y+e)</f>
        <v/>
      </c>
      <c r="AG2250" s="113">
        <f>(b*f_cd/(L2250^2))*SUM(Z2250:AD2250)+SUM(S2250:T2250)-AF2250</f>
        <v/>
      </c>
      <c r="AH2250" s="114">
        <f>AG2250&lt;0</f>
        <v/>
      </c>
      <c r="AI2250" s="115">
        <f>IF(A2250=1,FALSE,(AND(AQ2250,AH2250,NOT(AI2249))))</f>
        <v/>
      </c>
      <c r="AJ2250" s="116">
        <f>(b*f_cd/L2250)*(a_1/2*J2250^2+a_2/3*J2250^3+a_3/4*J2250^4+a_4/5*J2250^5+a_5/6*J2250^6)+SUM(Q2250:R2250)</f>
        <v/>
      </c>
      <c r="AK2250">
        <f>AJ2250*(K2250-y+e)</f>
        <v/>
      </c>
      <c r="AL2250" s="118">
        <f>(b*f_cd/(L2250^2))*(a_1/3*J2250^3+a_2/4*J2250^4+a_3/5*J2250^5+a_4/6*J2250^6+a_5/7*J2250^7)+SUM(S2250:T2250)-AK2250</f>
        <v/>
      </c>
      <c r="AM2250" s="114">
        <f>AL2250&gt;0</f>
        <v/>
      </c>
      <c r="AN2250" s="115">
        <f>IF(A2250=1,FALSE,(AND(AQ2250,AM2250,NOT(AN2249))))</f>
        <v/>
      </c>
      <c r="AO2250">
        <f>IF(D2250=1,AND(AH2250,NOT(AI2250)),AND(AM2250,NOT(AN2250)))</f>
        <v/>
      </c>
      <c r="AP2250" s="119">
        <f>IF(D2250=1,AI2250,AN2250)</f>
        <v/>
      </c>
      <c r="AQ2250" s="125">
        <f>ABS(E2250)&lt;$AQ$2</f>
        <v/>
      </c>
      <c r="AS2250">
        <f>IF(AP2250,MAX(AS$3:AS2248)+1,"")</f>
        <v/>
      </c>
    </row>
    <row r="2251">
      <c r="A2251" t="n">
        <v>2161</v>
      </c>
      <c r="B2251" s="131">
        <f>IF(A2251=1,0,IF(AP2251,0.1*ε_cu1cd,0))</f>
        <v/>
      </c>
      <c r="C2251" s="131">
        <f>IF(A2251=1,0.1*ε_cu1cd,C2250+B2250)</f>
        <v/>
      </c>
      <c r="D2251" s="113">
        <f>IF('Нормальний переріз'!$D$68&gt;0,1,2)</f>
        <v/>
      </c>
      <c r="E2251" s="144">
        <f>IF(D2251=1,F2251,G2251)</f>
        <v/>
      </c>
      <c r="F2251" s="124">
        <f>IF(AI2250,0.11*ε_cu1cd,IF(AH2250,F2250*0.01,F2250))</f>
        <v/>
      </c>
      <c r="G2251" s="124">
        <f>IF(AP2250,-0.1*ε_cu1cd,IF(AM2250,G2250*0.01,G2250))</f>
        <v/>
      </c>
      <c r="H2251" s="113">
        <f>IF(A2251=1,E2251,IF(AO2250,H2250-E2250+E2251,IF(AP2250,0.8*H2250,H2250+E2251)))</f>
        <v/>
      </c>
      <c r="I2251" s="169">
        <f>(C2251-H2251)/h</f>
        <v/>
      </c>
      <c r="J2251">
        <f>C2251/(ε_c1cd)</f>
        <v/>
      </c>
      <c r="K2251">
        <f>C2251/I2251</f>
        <v/>
      </c>
      <c r="L2251" s="131">
        <f>I2251/(ε_c1cd)</f>
        <v/>
      </c>
      <c r="M2251">
        <f>I2251*(K2251-Z_s1)</f>
        <v/>
      </c>
      <c r="N2251">
        <f>I2251*(K2251-Z_s2)</f>
        <v/>
      </c>
      <c r="O2251">
        <f>E_s*M2251</f>
        <v/>
      </c>
      <c r="P2251">
        <f>E_s*N2251</f>
        <v/>
      </c>
      <c r="Q2251">
        <f>O2251*A_s1</f>
        <v/>
      </c>
      <c r="R2251">
        <f>P2251*A_s2</f>
        <v/>
      </c>
      <c r="S2251">
        <f>Q2251*($K2251-Z_s1)</f>
        <v/>
      </c>
      <c r="T2251">
        <f>R2251*($K2251-Z_s2)</f>
        <v/>
      </c>
      <c r="U2251">
        <f>(INDIRECT("a_"&amp;U$2)/(U$2+1))*(($C2251^(U$2+1)-$H2251^(U$2+1))/(ε_c1cd^(U$2+1)))</f>
        <v/>
      </c>
      <c r="V2251">
        <f>(INDIRECT("a_"&amp;V$2)/(V$2+1))*(($C2251^(V$2+1)-$H2251^(V$2+1))/(ε_c1cd^(V$2+1)))</f>
        <v/>
      </c>
      <c r="W2251">
        <f>(INDIRECT("a_"&amp;W$2)/(W$2+1))*(($C2251^(W$2+1)-$H2251^(W$2+1))/(ε_c1cd^(W$2+1)))</f>
        <v/>
      </c>
      <c r="X2251">
        <f>(INDIRECT("a_"&amp;X$2)/(X$2+1))*(($C2251^(X$2+1)-$H2251^(X$2+1))/(ε_c1cd^(X$2+1)))</f>
        <v/>
      </c>
      <c r="Y2251">
        <f>(INDIRECT("a_"&amp;Y$2)/(Y$2+1))*(($C2251^(Y$2+1)-$H2251^(Y$2+1))/(ε_c1cd^(Y$2+1)))</f>
        <v/>
      </c>
      <c r="Z2251">
        <f>(INDIRECT("a_"&amp;Z$2)/(Z$2+2))*(($C2251^(Z$2+2)-$H2251^(Z$2+2))/(ε_c1cd^(Z$2+2)))</f>
        <v/>
      </c>
      <c r="AA2251">
        <f>(INDIRECT("a_"&amp;AA$2)/(AA$2+2))*(($C2251^(AA$2+2)-$H2251^(AA$2+2))/(ε_c1cd^(AA$2+2)))</f>
        <v/>
      </c>
      <c r="AB2251">
        <f>(INDIRECT("a_"&amp;AB$2)/(AB$2+2))*(($C2251^(AB$2+2)-$H2251^(AB$2+2))/(ε_c1cd^(AB$2+2)))</f>
        <v/>
      </c>
      <c r="AC2251">
        <f>(INDIRECT("a_"&amp;AC$2)/(AC$2+2))*(($C2251^(AC$2+2)-$H2251^(AC$2+2))/(ε_c1cd^(AC$2+2)))</f>
        <v/>
      </c>
      <c r="AD2251">
        <f>(INDIRECT("a_"&amp;AD$2)/(AD$2+2))*(($C2251^(AD$2+2)-$H2251^(AD$2+2))/(ε_c1cd^(AD$2+2)))</f>
        <v/>
      </c>
      <c r="AE2251" s="111">
        <f>(b*f_cd/L2251)*SUM(U2251:Y2251)+SUM(Q2251:R2251)</f>
        <v/>
      </c>
      <c r="AF2251" s="112">
        <f>AE2251*(K2251-y+e)</f>
        <v/>
      </c>
      <c r="AG2251" s="113">
        <f>(b*f_cd/(L2251^2))*SUM(Z2251:AD2251)+SUM(S2251:T2251)-AF2251</f>
        <v/>
      </c>
      <c r="AH2251" s="114">
        <f>AG2251&lt;0</f>
        <v/>
      </c>
      <c r="AI2251" s="115">
        <f>IF(A2251=1,FALSE,(AND(AQ2251,AH2251,NOT(AI2250))))</f>
        <v/>
      </c>
      <c r="AJ2251" s="116">
        <f>(b*f_cd/L2251)*(a_1/2*J2251^2+a_2/3*J2251^3+a_3/4*J2251^4+a_4/5*J2251^5+a_5/6*J2251^6)+SUM(Q2251:R2251)</f>
        <v/>
      </c>
      <c r="AK2251">
        <f>AJ2251*(K2251-y+e)</f>
        <v/>
      </c>
      <c r="AL2251" s="118">
        <f>(b*f_cd/(L2251^2))*(a_1/3*J2251^3+a_2/4*J2251^4+a_3/5*J2251^5+a_4/6*J2251^6+a_5/7*J2251^7)+SUM(S2251:T2251)-AK2251</f>
        <v/>
      </c>
      <c r="AM2251" s="114">
        <f>AL2251&gt;0</f>
        <v/>
      </c>
      <c r="AN2251" s="115">
        <f>IF(A2251=1,FALSE,(AND(AQ2251,AM2251,NOT(AN2250))))</f>
        <v/>
      </c>
      <c r="AO2251">
        <f>IF(D2251=1,AND(AH2251,NOT(AI2251)),AND(AM2251,NOT(AN2251)))</f>
        <v/>
      </c>
      <c r="AP2251" s="119">
        <f>IF(D2251=1,AI2251,AN2251)</f>
        <v/>
      </c>
      <c r="AQ2251" s="125">
        <f>ABS(E2251)&lt;$AQ$2</f>
        <v/>
      </c>
      <c r="AS2251">
        <f>IF(AP2251,MAX(AS$3:AS2249)+1,"")</f>
        <v/>
      </c>
    </row>
    <row r="2252">
      <c r="A2252" t="n">
        <v>2162</v>
      </c>
      <c r="B2252" s="131">
        <f>IF(A2252=1,0,IF(AP2252,0.1*ε_cu1cd,0))</f>
        <v/>
      </c>
      <c r="C2252" s="131">
        <f>IF(A2252=1,0.1*ε_cu1cd,C2251+B2251)</f>
        <v/>
      </c>
      <c r="D2252" s="113">
        <f>IF('Нормальний переріз'!$D$68&gt;0,1,2)</f>
        <v/>
      </c>
      <c r="E2252" s="144">
        <f>IF(D2252=1,F2252,G2252)</f>
        <v/>
      </c>
      <c r="F2252" s="124">
        <f>IF(AI2251,0.11*ε_cu1cd,IF(AH2251,F2251*0.01,F2251))</f>
        <v/>
      </c>
      <c r="G2252" s="124">
        <f>IF(AP2251,-0.1*ε_cu1cd,IF(AM2251,G2251*0.01,G2251))</f>
        <v/>
      </c>
      <c r="H2252" s="113">
        <f>IF(A2252=1,E2252,IF(AO2251,H2251-E2251+E2252,IF(AP2251,0.8*H2251,H2251+E2252)))</f>
        <v/>
      </c>
      <c r="I2252" s="169">
        <f>(C2252-H2252)/h</f>
        <v/>
      </c>
      <c r="J2252">
        <f>C2252/(ε_c1cd)</f>
        <v/>
      </c>
      <c r="K2252">
        <f>C2252/I2252</f>
        <v/>
      </c>
      <c r="L2252" s="131">
        <f>I2252/(ε_c1cd)</f>
        <v/>
      </c>
      <c r="M2252">
        <f>I2252*(K2252-Z_s1)</f>
        <v/>
      </c>
      <c r="N2252">
        <f>I2252*(K2252-Z_s2)</f>
        <v/>
      </c>
      <c r="O2252">
        <f>E_s*M2252</f>
        <v/>
      </c>
      <c r="P2252">
        <f>E_s*N2252</f>
        <v/>
      </c>
      <c r="Q2252">
        <f>O2252*A_s1</f>
        <v/>
      </c>
      <c r="R2252">
        <f>P2252*A_s2</f>
        <v/>
      </c>
      <c r="S2252">
        <f>Q2252*($K2252-Z_s1)</f>
        <v/>
      </c>
      <c r="T2252">
        <f>R2252*($K2252-Z_s2)</f>
        <v/>
      </c>
      <c r="U2252">
        <f>(INDIRECT("a_"&amp;U$2)/(U$2+1))*(($C2252^(U$2+1)-$H2252^(U$2+1))/(ε_c1cd^(U$2+1)))</f>
        <v/>
      </c>
      <c r="V2252">
        <f>(INDIRECT("a_"&amp;V$2)/(V$2+1))*(($C2252^(V$2+1)-$H2252^(V$2+1))/(ε_c1cd^(V$2+1)))</f>
        <v/>
      </c>
      <c r="W2252">
        <f>(INDIRECT("a_"&amp;W$2)/(W$2+1))*(($C2252^(W$2+1)-$H2252^(W$2+1))/(ε_c1cd^(W$2+1)))</f>
        <v/>
      </c>
      <c r="X2252">
        <f>(INDIRECT("a_"&amp;X$2)/(X$2+1))*(($C2252^(X$2+1)-$H2252^(X$2+1))/(ε_c1cd^(X$2+1)))</f>
        <v/>
      </c>
      <c r="Y2252">
        <f>(INDIRECT("a_"&amp;Y$2)/(Y$2+1))*(($C2252^(Y$2+1)-$H2252^(Y$2+1))/(ε_c1cd^(Y$2+1)))</f>
        <v/>
      </c>
      <c r="Z2252">
        <f>(INDIRECT("a_"&amp;Z$2)/(Z$2+2))*(($C2252^(Z$2+2)-$H2252^(Z$2+2))/(ε_c1cd^(Z$2+2)))</f>
        <v/>
      </c>
      <c r="AA2252">
        <f>(INDIRECT("a_"&amp;AA$2)/(AA$2+2))*(($C2252^(AA$2+2)-$H2252^(AA$2+2))/(ε_c1cd^(AA$2+2)))</f>
        <v/>
      </c>
      <c r="AB2252">
        <f>(INDIRECT("a_"&amp;AB$2)/(AB$2+2))*(($C2252^(AB$2+2)-$H2252^(AB$2+2))/(ε_c1cd^(AB$2+2)))</f>
        <v/>
      </c>
      <c r="AC2252">
        <f>(INDIRECT("a_"&amp;AC$2)/(AC$2+2))*(($C2252^(AC$2+2)-$H2252^(AC$2+2))/(ε_c1cd^(AC$2+2)))</f>
        <v/>
      </c>
      <c r="AD2252">
        <f>(INDIRECT("a_"&amp;AD$2)/(AD$2+2))*(($C2252^(AD$2+2)-$H2252^(AD$2+2))/(ε_c1cd^(AD$2+2)))</f>
        <v/>
      </c>
      <c r="AE2252" s="111">
        <f>(b*f_cd/L2252)*SUM(U2252:Y2252)+SUM(Q2252:R2252)</f>
        <v/>
      </c>
      <c r="AF2252" s="112">
        <f>AE2252*(K2252-y+e)</f>
        <v/>
      </c>
      <c r="AG2252" s="113">
        <f>(b*f_cd/(L2252^2))*SUM(Z2252:AD2252)+SUM(S2252:T2252)-AF2252</f>
        <v/>
      </c>
      <c r="AH2252" s="114">
        <f>AG2252&lt;0</f>
        <v/>
      </c>
      <c r="AI2252" s="115">
        <f>IF(A2252=1,FALSE,(AND(AQ2252,AH2252,NOT(AI2251))))</f>
        <v/>
      </c>
      <c r="AJ2252" s="116">
        <f>(b*f_cd/L2252)*(a_1/2*J2252^2+a_2/3*J2252^3+a_3/4*J2252^4+a_4/5*J2252^5+a_5/6*J2252^6)+SUM(Q2252:R2252)</f>
        <v/>
      </c>
      <c r="AK2252">
        <f>AJ2252*(K2252-y+e)</f>
        <v/>
      </c>
      <c r="AL2252" s="118">
        <f>(b*f_cd/(L2252^2))*(a_1/3*J2252^3+a_2/4*J2252^4+a_3/5*J2252^5+a_4/6*J2252^6+a_5/7*J2252^7)+SUM(S2252:T2252)-AK2252</f>
        <v/>
      </c>
      <c r="AM2252" s="114">
        <f>AL2252&gt;0</f>
        <v/>
      </c>
      <c r="AN2252" s="115">
        <f>IF(A2252=1,FALSE,(AND(AQ2252,AM2252,NOT(AN2251))))</f>
        <v/>
      </c>
      <c r="AO2252">
        <f>IF(D2252=1,AND(AH2252,NOT(AI2252)),AND(AM2252,NOT(AN2252)))</f>
        <v/>
      </c>
      <c r="AP2252" s="119">
        <f>IF(D2252=1,AI2252,AN2252)</f>
        <v/>
      </c>
      <c r="AQ2252" s="125">
        <f>ABS(E2252)&lt;$AQ$2</f>
        <v/>
      </c>
      <c r="AS2252">
        <f>IF(AP2252,MAX(AS$3:AS2250)+1,"")</f>
        <v/>
      </c>
    </row>
    <row r="2253">
      <c r="A2253" t="n">
        <v>2163</v>
      </c>
      <c r="B2253" s="131">
        <f>IF(A2253=1,0,IF(AP2253,0.1*ε_cu1cd,0))</f>
        <v/>
      </c>
      <c r="C2253" s="131">
        <f>IF(A2253=1,0.1*ε_cu1cd,C2252+B2252)</f>
        <v/>
      </c>
      <c r="D2253" s="113">
        <f>IF('Нормальний переріз'!$D$68&gt;0,1,2)</f>
        <v/>
      </c>
      <c r="E2253" s="144">
        <f>IF(D2253=1,F2253,G2253)</f>
        <v/>
      </c>
      <c r="F2253" s="124">
        <f>IF(AI2252,0.11*ε_cu1cd,IF(AH2252,F2252*0.01,F2252))</f>
        <v/>
      </c>
      <c r="G2253" s="124">
        <f>IF(AP2252,-0.1*ε_cu1cd,IF(AM2252,G2252*0.01,G2252))</f>
        <v/>
      </c>
      <c r="H2253" s="113">
        <f>IF(A2253=1,E2253,IF(AO2252,H2252-E2252+E2253,IF(AP2252,0.8*H2252,H2252+E2253)))</f>
        <v/>
      </c>
      <c r="I2253" s="169">
        <f>(C2253-H2253)/h</f>
        <v/>
      </c>
      <c r="J2253">
        <f>C2253/(ε_c1cd)</f>
        <v/>
      </c>
      <c r="K2253">
        <f>C2253/I2253</f>
        <v/>
      </c>
      <c r="L2253" s="131">
        <f>I2253/(ε_c1cd)</f>
        <v/>
      </c>
      <c r="M2253">
        <f>I2253*(K2253-Z_s1)</f>
        <v/>
      </c>
      <c r="N2253">
        <f>I2253*(K2253-Z_s2)</f>
        <v/>
      </c>
      <c r="O2253">
        <f>E_s*M2253</f>
        <v/>
      </c>
      <c r="P2253">
        <f>E_s*N2253</f>
        <v/>
      </c>
      <c r="Q2253">
        <f>O2253*A_s1</f>
        <v/>
      </c>
      <c r="R2253">
        <f>P2253*A_s2</f>
        <v/>
      </c>
      <c r="S2253">
        <f>Q2253*($K2253-Z_s1)</f>
        <v/>
      </c>
      <c r="T2253">
        <f>R2253*($K2253-Z_s2)</f>
        <v/>
      </c>
      <c r="U2253">
        <f>(INDIRECT("a_"&amp;U$2)/(U$2+1))*(($C2253^(U$2+1)-$H2253^(U$2+1))/(ε_c1cd^(U$2+1)))</f>
        <v/>
      </c>
      <c r="V2253">
        <f>(INDIRECT("a_"&amp;V$2)/(V$2+1))*(($C2253^(V$2+1)-$H2253^(V$2+1))/(ε_c1cd^(V$2+1)))</f>
        <v/>
      </c>
      <c r="W2253">
        <f>(INDIRECT("a_"&amp;W$2)/(W$2+1))*(($C2253^(W$2+1)-$H2253^(W$2+1))/(ε_c1cd^(W$2+1)))</f>
        <v/>
      </c>
      <c r="X2253">
        <f>(INDIRECT("a_"&amp;X$2)/(X$2+1))*(($C2253^(X$2+1)-$H2253^(X$2+1))/(ε_c1cd^(X$2+1)))</f>
        <v/>
      </c>
      <c r="Y2253">
        <f>(INDIRECT("a_"&amp;Y$2)/(Y$2+1))*(($C2253^(Y$2+1)-$H2253^(Y$2+1))/(ε_c1cd^(Y$2+1)))</f>
        <v/>
      </c>
      <c r="Z2253">
        <f>(INDIRECT("a_"&amp;Z$2)/(Z$2+2))*(($C2253^(Z$2+2)-$H2253^(Z$2+2))/(ε_c1cd^(Z$2+2)))</f>
        <v/>
      </c>
      <c r="AA2253">
        <f>(INDIRECT("a_"&amp;AA$2)/(AA$2+2))*(($C2253^(AA$2+2)-$H2253^(AA$2+2))/(ε_c1cd^(AA$2+2)))</f>
        <v/>
      </c>
      <c r="AB2253">
        <f>(INDIRECT("a_"&amp;AB$2)/(AB$2+2))*(($C2253^(AB$2+2)-$H2253^(AB$2+2))/(ε_c1cd^(AB$2+2)))</f>
        <v/>
      </c>
      <c r="AC2253">
        <f>(INDIRECT("a_"&amp;AC$2)/(AC$2+2))*(($C2253^(AC$2+2)-$H2253^(AC$2+2))/(ε_c1cd^(AC$2+2)))</f>
        <v/>
      </c>
      <c r="AD2253">
        <f>(INDIRECT("a_"&amp;AD$2)/(AD$2+2))*(($C2253^(AD$2+2)-$H2253^(AD$2+2))/(ε_c1cd^(AD$2+2)))</f>
        <v/>
      </c>
      <c r="AE2253" s="111">
        <f>(b*f_cd/L2253)*SUM(U2253:Y2253)+SUM(Q2253:R2253)</f>
        <v/>
      </c>
      <c r="AF2253" s="112">
        <f>AE2253*(K2253-y+e)</f>
        <v/>
      </c>
      <c r="AG2253" s="113">
        <f>(b*f_cd/(L2253^2))*SUM(Z2253:AD2253)+SUM(S2253:T2253)-AF2253</f>
        <v/>
      </c>
      <c r="AH2253" s="114">
        <f>AG2253&lt;0</f>
        <v/>
      </c>
      <c r="AI2253" s="115">
        <f>IF(A2253=1,FALSE,(AND(AQ2253,AH2253,NOT(AI2252))))</f>
        <v/>
      </c>
      <c r="AJ2253" s="116">
        <f>(b*f_cd/L2253)*(a_1/2*J2253^2+a_2/3*J2253^3+a_3/4*J2253^4+a_4/5*J2253^5+a_5/6*J2253^6)+SUM(Q2253:R2253)</f>
        <v/>
      </c>
      <c r="AK2253">
        <f>AJ2253*(K2253-y+e)</f>
        <v/>
      </c>
      <c r="AL2253" s="118">
        <f>(b*f_cd/(L2253^2))*(a_1/3*J2253^3+a_2/4*J2253^4+a_3/5*J2253^5+a_4/6*J2253^6+a_5/7*J2253^7)+SUM(S2253:T2253)-AK2253</f>
        <v/>
      </c>
      <c r="AM2253" s="114">
        <f>AL2253&gt;0</f>
        <v/>
      </c>
      <c r="AN2253" s="115">
        <f>IF(A2253=1,FALSE,(AND(AQ2253,AM2253,NOT(AN2252))))</f>
        <v/>
      </c>
      <c r="AO2253">
        <f>IF(D2253=1,AND(AH2253,NOT(AI2253)),AND(AM2253,NOT(AN2253)))</f>
        <v/>
      </c>
      <c r="AP2253" s="119">
        <f>IF(D2253=1,AI2253,AN2253)</f>
        <v/>
      </c>
      <c r="AQ2253" s="125">
        <f>ABS(E2253)&lt;$AQ$2</f>
        <v/>
      </c>
      <c r="AS2253">
        <f>IF(AP2253,MAX(AS$3:AS2251)+1,"")</f>
        <v/>
      </c>
    </row>
    <row r="2254">
      <c r="A2254" t="n">
        <v>2164</v>
      </c>
      <c r="B2254" s="131">
        <f>IF(A2254=1,0,IF(AP2254,0.1*ε_cu1cd,0))</f>
        <v/>
      </c>
      <c r="C2254" s="131">
        <f>IF(A2254=1,0.1*ε_cu1cd,C2253+B2253)</f>
        <v/>
      </c>
      <c r="D2254" s="113">
        <f>IF('Нормальний переріз'!$D$68&gt;0,1,2)</f>
        <v/>
      </c>
      <c r="E2254" s="144">
        <f>IF(D2254=1,F2254,G2254)</f>
        <v/>
      </c>
      <c r="F2254" s="124">
        <f>IF(AI2253,0.11*ε_cu1cd,IF(AH2253,F2253*0.01,F2253))</f>
        <v/>
      </c>
      <c r="G2254" s="124">
        <f>IF(AP2253,-0.1*ε_cu1cd,IF(AM2253,G2253*0.01,G2253))</f>
        <v/>
      </c>
      <c r="H2254" s="113">
        <f>IF(A2254=1,E2254,IF(AO2253,H2253-E2253+E2254,IF(AP2253,0.8*H2253,H2253+E2254)))</f>
        <v/>
      </c>
      <c r="I2254" s="169">
        <f>(C2254-H2254)/h</f>
        <v/>
      </c>
      <c r="J2254">
        <f>C2254/(ε_c1cd)</f>
        <v/>
      </c>
      <c r="K2254">
        <f>C2254/I2254</f>
        <v/>
      </c>
      <c r="L2254" s="131">
        <f>I2254/(ε_c1cd)</f>
        <v/>
      </c>
      <c r="M2254">
        <f>I2254*(K2254-Z_s1)</f>
        <v/>
      </c>
      <c r="N2254">
        <f>I2254*(K2254-Z_s2)</f>
        <v/>
      </c>
      <c r="O2254">
        <f>E_s*M2254</f>
        <v/>
      </c>
      <c r="P2254">
        <f>E_s*N2254</f>
        <v/>
      </c>
      <c r="Q2254">
        <f>O2254*A_s1</f>
        <v/>
      </c>
      <c r="R2254">
        <f>P2254*A_s2</f>
        <v/>
      </c>
      <c r="S2254">
        <f>Q2254*($K2254-Z_s1)</f>
        <v/>
      </c>
      <c r="T2254">
        <f>R2254*($K2254-Z_s2)</f>
        <v/>
      </c>
      <c r="U2254">
        <f>(INDIRECT("a_"&amp;U$2)/(U$2+1))*(($C2254^(U$2+1)-$H2254^(U$2+1))/(ε_c1cd^(U$2+1)))</f>
        <v/>
      </c>
      <c r="V2254">
        <f>(INDIRECT("a_"&amp;V$2)/(V$2+1))*(($C2254^(V$2+1)-$H2254^(V$2+1))/(ε_c1cd^(V$2+1)))</f>
        <v/>
      </c>
      <c r="W2254">
        <f>(INDIRECT("a_"&amp;W$2)/(W$2+1))*(($C2254^(W$2+1)-$H2254^(W$2+1))/(ε_c1cd^(W$2+1)))</f>
        <v/>
      </c>
      <c r="X2254">
        <f>(INDIRECT("a_"&amp;X$2)/(X$2+1))*(($C2254^(X$2+1)-$H2254^(X$2+1))/(ε_c1cd^(X$2+1)))</f>
        <v/>
      </c>
      <c r="Y2254">
        <f>(INDIRECT("a_"&amp;Y$2)/(Y$2+1))*(($C2254^(Y$2+1)-$H2254^(Y$2+1))/(ε_c1cd^(Y$2+1)))</f>
        <v/>
      </c>
      <c r="Z2254">
        <f>(INDIRECT("a_"&amp;Z$2)/(Z$2+2))*(($C2254^(Z$2+2)-$H2254^(Z$2+2))/(ε_c1cd^(Z$2+2)))</f>
        <v/>
      </c>
      <c r="AA2254">
        <f>(INDIRECT("a_"&amp;AA$2)/(AA$2+2))*(($C2254^(AA$2+2)-$H2254^(AA$2+2))/(ε_c1cd^(AA$2+2)))</f>
        <v/>
      </c>
      <c r="AB2254">
        <f>(INDIRECT("a_"&amp;AB$2)/(AB$2+2))*(($C2254^(AB$2+2)-$H2254^(AB$2+2))/(ε_c1cd^(AB$2+2)))</f>
        <v/>
      </c>
      <c r="AC2254">
        <f>(INDIRECT("a_"&amp;AC$2)/(AC$2+2))*(($C2254^(AC$2+2)-$H2254^(AC$2+2))/(ε_c1cd^(AC$2+2)))</f>
        <v/>
      </c>
      <c r="AD2254">
        <f>(INDIRECT("a_"&amp;AD$2)/(AD$2+2))*(($C2254^(AD$2+2)-$H2254^(AD$2+2))/(ε_c1cd^(AD$2+2)))</f>
        <v/>
      </c>
      <c r="AE2254" s="111">
        <f>(b*f_cd/L2254)*SUM(U2254:Y2254)+SUM(Q2254:R2254)</f>
        <v/>
      </c>
      <c r="AF2254" s="112">
        <f>AE2254*(K2254-y+e)</f>
        <v/>
      </c>
      <c r="AG2254" s="113">
        <f>(b*f_cd/(L2254^2))*SUM(Z2254:AD2254)+SUM(S2254:T2254)-AF2254</f>
        <v/>
      </c>
      <c r="AH2254" s="114">
        <f>AG2254&lt;0</f>
        <v/>
      </c>
      <c r="AI2254" s="115">
        <f>IF(A2254=1,FALSE,(AND(AQ2254,AH2254,NOT(AI2253))))</f>
        <v/>
      </c>
      <c r="AJ2254" s="116">
        <f>(b*f_cd/L2254)*(a_1/2*J2254^2+a_2/3*J2254^3+a_3/4*J2254^4+a_4/5*J2254^5+a_5/6*J2254^6)+SUM(Q2254:R2254)</f>
        <v/>
      </c>
      <c r="AK2254">
        <f>AJ2254*(K2254-y+e)</f>
        <v/>
      </c>
      <c r="AL2254" s="118">
        <f>(b*f_cd/(L2254^2))*(a_1/3*J2254^3+a_2/4*J2254^4+a_3/5*J2254^5+a_4/6*J2254^6+a_5/7*J2254^7)+SUM(S2254:T2254)-AK2254</f>
        <v/>
      </c>
      <c r="AM2254" s="114">
        <f>AL2254&gt;0</f>
        <v/>
      </c>
      <c r="AN2254" s="115">
        <f>IF(A2254=1,FALSE,(AND(AQ2254,AM2254,NOT(AN2253))))</f>
        <v/>
      </c>
      <c r="AO2254">
        <f>IF(D2254=1,AND(AH2254,NOT(AI2254)),AND(AM2254,NOT(AN2254)))</f>
        <v/>
      </c>
      <c r="AP2254" s="119">
        <f>IF(D2254=1,AI2254,AN2254)</f>
        <v/>
      </c>
      <c r="AQ2254" s="125">
        <f>ABS(E2254)&lt;$AQ$2</f>
        <v/>
      </c>
      <c r="AS2254">
        <f>IF(AP2254,MAX(AS$3:AS2252)+1,"")</f>
        <v/>
      </c>
    </row>
    <row r="2255">
      <c r="A2255" t="n">
        <v>2165</v>
      </c>
      <c r="B2255" s="131">
        <f>IF(A2255=1,0,IF(AP2255,0.1*ε_cu1cd,0))</f>
        <v/>
      </c>
      <c r="C2255" s="131">
        <f>IF(A2255=1,0.1*ε_cu1cd,C2254+B2254)</f>
        <v/>
      </c>
      <c r="D2255" s="113">
        <f>IF('Нормальний переріз'!$D$68&gt;0,1,2)</f>
        <v/>
      </c>
      <c r="E2255" s="144">
        <f>IF(D2255=1,F2255,G2255)</f>
        <v/>
      </c>
      <c r="F2255" s="124">
        <f>IF(AI2254,0.11*ε_cu1cd,IF(AH2254,F2254*0.01,F2254))</f>
        <v/>
      </c>
      <c r="G2255" s="124">
        <f>IF(AP2254,-0.1*ε_cu1cd,IF(AM2254,G2254*0.01,G2254))</f>
        <v/>
      </c>
      <c r="H2255" s="113">
        <f>IF(A2255=1,E2255,IF(AO2254,H2254-E2254+E2255,IF(AP2254,0.8*H2254,H2254+E2255)))</f>
        <v/>
      </c>
      <c r="I2255" s="169">
        <f>(C2255-H2255)/h</f>
        <v/>
      </c>
      <c r="J2255">
        <f>C2255/(ε_c1cd)</f>
        <v/>
      </c>
      <c r="K2255">
        <f>C2255/I2255</f>
        <v/>
      </c>
      <c r="L2255" s="131">
        <f>I2255/(ε_c1cd)</f>
        <v/>
      </c>
      <c r="M2255">
        <f>I2255*(K2255-Z_s1)</f>
        <v/>
      </c>
      <c r="N2255">
        <f>I2255*(K2255-Z_s2)</f>
        <v/>
      </c>
      <c r="O2255">
        <f>E_s*M2255</f>
        <v/>
      </c>
      <c r="P2255">
        <f>E_s*N2255</f>
        <v/>
      </c>
      <c r="Q2255">
        <f>O2255*A_s1</f>
        <v/>
      </c>
      <c r="R2255">
        <f>P2255*A_s2</f>
        <v/>
      </c>
      <c r="S2255">
        <f>Q2255*($K2255-Z_s1)</f>
        <v/>
      </c>
      <c r="T2255">
        <f>R2255*($K2255-Z_s2)</f>
        <v/>
      </c>
      <c r="U2255">
        <f>(INDIRECT("a_"&amp;U$2)/(U$2+1))*(($C2255^(U$2+1)-$H2255^(U$2+1))/(ε_c1cd^(U$2+1)))</f>
        <v/>
      </c>
      <c r="V2255">
        <f>(INDIRECT("a_"&amp;V$2)/(V$2+1))*(($C2255^(V$2+1)-$H2255^(V$2+1))/(ε_c1cd^(V$2+1)))</f>
        <v/>
      </c>
      <c r="W2255">
        <f>(INDIRECT("a_"&amp;W$2)/(W$2+1))*(($C2255^(W$2+1)-$H2255^(W$2+1))/(ε_c1cd^(W$2+1)))</f>
        <v/>
      </c>
      <c r="X2255">
        <f>(INDIRECT("a_"&amp;X$2)/(X$2+1))*(($C2255^(X$2+1)-$H2255^(X$2+1))/(ε_c1cd^(X$2+1)))</f>
        <v/>
      </c>
      <c r="Y2255">
        <f>(INDIRECT("a_"&amp;Y$2)/(Y$2+1))*(($C2255^(Y$2+1)-$H2255^(Y$2+1))/(ε_c1cd^(Y$2+1)))</f>
        <v/>
      </c>
      <c r="Z2255">
        <f>(INDIRECT("a_"&amp;Z$2)/(Z$2+2))*(($C2255^(Z$2+2)-$H2255^(Z$2+2))/(ε_c1cd^(Z$2+2)))</f>
        <v/>
      </c>
      <c r="AA2255">
        <f>(INDIRECT("a_"&amp;AA$2)/(AA$2+2))*(($C2255^(AA$2+2)-$H2255^(AA$2+2))/(ε_c1cd^(AA$2+2)))</f>
        <v/>
      </c>
      <c r="AB2255">
        <f>(INDIRECT("a_"&amp;AB$2)/(AB$2+2))*(($C2255^(AB$2+2)-$H2255^(AB$2+2))/(ε_c1cd^(AB$2+2)))</f>
        <v/>
      </c>
      <c r="AC2255">
        <f>(INDIRECT("a_"&amp;AC$2)/(AC$2+2))*(($C2255^(AC$2+2)-$H2255^(AC$2+2))/(ε_c1cd^(AC$2+2)))</f>
        <v/>
      </c>
      <c r="AD2255">
        <f>(INDIRECT("a_"&amp;AD$2)/(AD$2+2))*(($C2255^(AD$2+2)-$H2255^(AD$2+2))/(ε_c1cd^(AD$2+2)))</f>
        <v/>
      </c>
      <c r="AE2255" s="111">
        <f>(b*f_cd/L2255)*SUM(U2255:Y2255)+SUM(Q2255:R2255)</f>
        <v/>
      </c>
      <c r="AF2255" s="112">
        <f>AE2255*(K2255-y+e)</f>
        <v/>
      </c>
      <c r="AG2255" s="113">
        <f>(b*f_cd/(L2255^2))*SUM(Z2255:AD2255)+SUM(S2255:T2255)-AF2255</f>
        <v/>
      </c>
      <c r="AH2255" s="114">
        <f>AG2255&lt;0</f>
        <v/>
      </c>
      <c r="AI2255" s="115">
        <f>IF(A2255=1,FALSE,(AND(AQ2255,AH2255,NOT(AI2254))))</f>
        <v/>
      </c>
      <c r="AJ2255" s="116">
        <f>(b*f_cd/L2255)*(a_1/2*J2255^2+a_2/3*J2255^3+a_3/4*J2255^4+a_4/5*J2255^5+a_5/6*J2255^6)+SUM(Q2255:R2255)</f>
        <v/>
      </c>
      <c r="AK2255">
        <f>AJ2255*(K2255-y+e)</f>
        <v/>
      </c>
      <c r="AL2255" s="118">
        <f>(b*f_cd/(L2255^2))*(a_1/3*J2255^3+a_2/4*J2255^4+a_3/5*J2255^5+a_4/6*J2255^6+a_5/7*J2255^7)+SUM(S2255:T2255)-AK2255</f>
        <v/>
      </c>
      <c r="AM2255" s="114">
        <f>AL2255&gt;0</f>
        <v/>
      </c>
      <c r="AN2255" s="115">
        <f>IF(A2255=1,FALSE,(AND(AQ2255,AM2255,NOT(AN2254))))</f>
        <v/>
      </c>
      <c r="AO2255">
        <f>IF(D2255=1,AND(AH2255,NOT(AI2255)),AND(AM2255,NOT(AN2255)))</f>
        <v/>
      </c>
      <c r="AP2255" s="119">
        <f>IF(D2255=1,AI2255,AN2255)</f>
        <v/>
      </c>
      <c r="AQ2255" s="125">
        <f>ABS(E2255)&lt;$AQ$2</f>
        <v/>
      </c>
      <c r="AS2255">
        <f>IF(AP2255,MAX(AS$3:AS2253)+1,"")</f>
        <v/>
      </c>
    </row>
    <row r="2256">
      <c r="A2256" t="n">
        <v>2166</v>
      </c>
      <c r="B2256" s="131">
        <f>IF(A2256=1,0,IF(AP2256,0.1*ε_cu1cd,0))</f>
        <v/>
      </c>
      <c r="C2256" s="131">
        <f>IF(A2256=1,0.1*ε_cu1cd,C2255+B2255)</f>
        <v/>
      </c>
      <c r="D2256" s="113">
        <f>IF('Нормальний переріз'!$D$68&gt;0,1,2)</f>
        <v/>
      </c>
      <c r="E2256" s="144">
        <f>IF(D2256=1,F2256,G2256)</f>
        <v/>
      </c>
      <c r="F2256" s="124">
        <f>IF(AI2255,0.11*ε_cu1cd,IF(AH2255,F2255*0.01,F2255))</f>
        <v/>
      </c>
      <c r="G2256" s="124">
        <f>IF(AP2255,-0.1*ε_cu1cd,IF(AM2255,G2255*0.01,G2255))</f>
        <v/>
      </c>
      <c r="H2256" s="113">
        <f>IF(A2256=1,E2256,IF(AO2255,H2255-E2255+E2256,IF(AP2255,0.8*H2255,H2255+E2256)))</f>
        <v/>
      </c>
      <c r="I2256" s="169">
        <f>(C2256-H2256)/h</f>
        <v/>
      </c>
      <c r="J2256">
        <f>C2256/(ε_c1cd)</f>
        <v/>
      </c>
      <c r="K2256">
        <f>C2256/I2256</f>
        <v/>
      </c>
      <c r="L2256" s="131">
        <f>I2256/(ε_c1cd)</f>
        <v/>
      </c>
      <c r="M2256">
        <f>I2256*(K2256-Z_s1)</f>
        <v/>
      </c>
      <c r="N2256">
        <f>I2256*(K2256-Z_s2)</f>
        <v/>
      </c>
      <c r="O2256">
        <f>E_s*M2256</f>
        <v/>
      </c>
      <c r="P2256">
        <f>E_s*N2256</f>
        <v/>
      </c>
      <c r="Q2256">
        <f>O2256*A_s1</f>
        <v/>
      </c>
      <c r="R2256">
        <f>P2256*A_s2</f>
        <v/>
      </c>
      <c r="S2256">
        <f>Q2256*($K2256-Z_s1)</f>
        <v/>
      </c>
      <c r="T2256">
        <f>R2256*($K2256-Z_s2)</f>
        <v/>
      </c>
      <c r="U2256">
        <f>(INDIRECT("a_"&amp;U$2)/(U$2+1))*(($C2256^(U$2+1)-$H2256^(U$2+1))/(ε_c1cd^(U$2+1)))</f>
        <v/>
      </c>
      <c r="V2256">
        <f>(INDIRECT("a_"&amp;V$2)/(V$2+1))*(($C2256^(V$2+1)-$H2256^(V$2+1))/(ε_c1cd^(V$2+1)))</f>
        <v/>
      </c>
      <c r="W2256">
        <f>(INDIRECT("a_"&amp;W$2)/(W$2+1))*(($C2256^(W$2+1)-$H2256^(W$2+1))/(ε_c1cd^(W$2+1)))</f>
        <v/>
      </c>
      <c r="X2256">
        <f>(INDIRECT("a_"&amp;X$2)/(X$2+1))*(($C2256^(X$2+1)-$H2256^(X$2+1))/(ε_c1cd^(X$2+1)))</f>
        <v/>
      </c>
      <c r="Y2256">
        <f>(INDIRECT("a_"&amp;Y$2)/(Y$2+1))*(($C2256^(Y$2+1)-$H2256^(Y$2+1))/(ε_c1cd^(Y$2+1)))</f>
        <v/>
      </c>
      <c r="Z2256">
        <f>(INDIRECT("a_"&amp;Z$2)/(Z$2+2))*(($C2256^(Z$2+2)-$H2256^(Z$2+2))/(ε_c1cd^(Z$2+2)))</f>
        <v/>
      </c>
      <c r="AA2256">
        <f>(INDIRECT("a_"&amp;AA$2)/(AA$2+2))*(($C2256^(AA$2+2)-$H2256^(AA$2+2))/(ε_c1cd^(AA$2+2)))</f>
        <v/>
      </c>
      <c r="AB2256">
        <f>(INDIRECT("a_"&amp;AB$2)/(AB$2+2))*(($C2256^(AB$2+2)-$H2256^(AB$2+2))/(ε_c1cd^(AB$2+2)))</f>
        <v/>
      </c>
      <c r="AC2256">
        <f>(INDIRECT("a_"&amp;AC$2)/(AC$2+2))*(($C2256^(AC$2+2)-$H2256^(AC$2+2))/(ε_c1cd^(AC$2+2)))</f>
        <v/>
      </c>
      <c r="AD2256">
        <f>(INDIRECT("a_"&amp;AD$2)/(AD$2+2))*(($C2256^(AD$2+2)-$H2256^(AD$2+2))/(ε_c1cd^(AD$2+2)))</f>
        <v/>
      </c>
      <c r="AE2256" s="111">
        <f>(b*f_cd/L2256)*SUM(U2256:Y2256)+SUM(Q2256:R2256)</f>
        <v/>
      </c>
      <c r="AF2256" s="112">
        <f>AE2256*(K2256-y+e)</f>
        <v/>
      </c>
      <c r="AG2256" s="113">
        <f>(b*f_cd/(L2256^2))*SUM(Z2256:AD2256)+SUM(S2256:T2256)-AF2256</f>
        <v/>
      </c>
      <c r="AH2256" s="114">
        <f>AG2256&lt;0</f>
        <v/>
      </c>
      <c r="AI2256" s="115">
        <f>IF(A2256=1,FALSE,(AND(AQ2256,AH2256,NOT(AI2255))))</f>
        <v/>
      </c>
      <c r="AJ2256" s="116">
        <f>(b*f_cd/L2256)*(a_1/2*J2256^2+a_2/3*J2256^3+a_3/4*J2256^4+a_4/5*J2256^5+a_5/6*J2256^6)+SUM(Q2256:R2256)</f>
        <v/>
      </c>
      <c r="AK2256">
        <f>AJ2256*(K2256-y+e)</f>
        <v/>
      </c>
      <c r="AL2256" s="118">
        <f>(b*f_cd/(L2256^2))*(a_1/3*J2256^3+a_2/4*J2256^4+a_3/5*J2256^5+a_4/6*J2256^6+a_5/7*J2256^7)+SUM(S2256:T2256)-AK2256</f>
        <v/>
      </c>
      <c r="AM2256" s="114">
        <f>AL2256&gt;0</f>
        <v/>
      </c>
      <c r="AN2256" s="115">
        <f>IF(A2256=1,FALSE,(AND(AQ2256,AM2256,NOT(AN2255))))</f>
        <v/>
      </c>
      <c r="AO2256">
        <f>IF(D2256=1,AND(AH2256,NOT(AI2256)),AND(AM2256,NOT(AN2256)))</f>
        <v/>
      </c>
      <c r="AP2256" s="119">
        <f>IF(D2256=1,AI2256,AN2256)</f>
        <v/>
      </c>
      <c r="AQ2256" s="125">
        <f>ABS(E2256)&lt;$AQ$2</f>
        <v/>
      </c>
      <c r="AS2256">
        <f>IF(AP2256,MAX(AS$3:AS2254)+1,"")</f>
        <v/>
      </c>
    </row>
    <row r="2257">
      <c r="A2257" t="n">
        <v>2167</v>
      </c>
      <c r="B2257" s="131">
        <f>IF(A2257=1,0,IF(AP2257,0.1*ε_cu1cd,0))</f>
        <v/>
      </c>
      <c r="C2257" s="131">
        <f>IF(A2257=1,0.1*ε_cu1cd,C2256+B2256)</f>
        <v/>
      </c>
      <c r="D2257" s="113">
        <f>IF('Нормальний переріз'!$D$68&gt;0,1,2)</f>
        <v/>
      </c>
      <c r="E2257" s="144">
        <f>IF(D2257=1,F2257,G2257)</f>
        <v/>
      </c>
      <c r="F2257" s="124">
        <f>IF(AI2256,0.11*ε_cu1cd,IF(AH2256,F2256*0.01,F2256))</f>
        <v/>
      </c>
      <c r="G2257" s="124">
        <f>IF(AP2256,-0.1*ε_cu1cd,IF(AM2256,G2256*0.01,G2256))</f>
        <v/>
      </c>
      <c r="H2257" s="113">
        <f>IF(A2257=1,E2257,IF(AO2256,H2256-E2256+E2257,IF(AP2256,0.8*H2256,H2256+E2257)))</f>
        <v/>
      </c>
      <c r="I2257" s="169">
        <f>(C2257-H2257)/h</f>
        <v/>
      </c>
      <c r="J2257">
        <f>C2257/(ε_c1cd)</f>
        <v/>
      </c>
      <c r="K2257">
        <f>C2257/I2257</f>
        <v/>
      </c>
      <c r="L2257" s="131">
        <f>I2257/(ε_c1cd)</f>
        <v/>
      </c>
      <c r="M2257">
        <f>I2257*(K2257-Z_s1)</f>
        <v/>
      </c>
      <c r="N2257">
        <f>I2257*(K2257-Z_s2)</f>
        <v/>
      </c>
      <c r="O2257">
        <f>E_s*M2257</f>
        <v/>
      </c>
      <c r="P2257">
        <f>E_s*N2257</f>
        <v/>
      </c>
      <c r="Q2257">
        <f>O2257*A_s1</f>
        <v/>
      </c>
      <c r="R2257">
        <f>P2257*A_s2</f>
        <v/>
      </c>
      <c r="S2257">
        <f>Q2257*($K2257-Z_s1)</f>
        <v/>
      </c>
      <c r="T2257">
        <f>R2257*($K2257-Z_s2)</f>
        <v/>
      </c>
      <c r="U2257">
        <f>(INDIRECT("a_"&amp;U$2)/(U$2+1))*(($C2257^(U$2+1)-$H2257^(U$2+1))/(ε_c1cd^(U$2+1)))</f>
        <v/>
      </c>
      <c r="V2257">
        <f>(INDIRECT("a_"&amp;V$2)/(V$2+1))*(($C2257^(V$2+1)-$H2257^(V$2+1))/(ε_c1cd^(V$2+1)))</f>
        <v/>
      </c>
      <c r="W2257">
        <f>(INDIRECT("a_"&amp;W$2)/(W$2+1))*(($C2257^(W$2+1)-$H2257^(W$2+1))/(ε_c1cd^(W$2+1)))</f>
        <v/>
      </c>
      <c r="X2257">
        <f>(INDIRECT("a_"&amp;X$2)/(X$2+1))*(($C2257^(X$2+1)-$H2257^(X$2+1))/(ε_c1cd^(X$2+1)))</f>
        <v/>
      </c>
      <c r="Y2257">
        <f>(INDIRECT("a_"&amp;Y$2)/(Y$2+1))*(($C2257^(Y$2+1)-$H2257^(Y$2+1))/(ε_c1cd^(Y$2+1)))</f>
        <v/>
      </c>
      <c r="Z2257">
        <f>(INDIRECT("a_"&amp;Z$2)/(Z$2+2))*(($C2257^(Z$2+2)-$H2257^(Z$2+2))/(ε_c1cd^(Z$2+2)))</f>
        <v/>
      </c>
      <c r="AA2257">
        <f>(INDIRECT("a_"&amp;AA$2)/(AA$2+2))*(($C2257^(AA$2+2)-$H2257^(AA$2+2))/(ε_c1cd^(AA$2+2)))</f>
        <v/>
      </c>
      <c r="AB2257">
        <f>(INDIRECT("a_"&amp;AB$2)/(AB$2+2))*(($C2257^(AB$2+2)-$H2257^(AB$2+2))/(ε_c1cd^(AB$2+2)))</f>
        <v/>
      </c>
      <c r="AC2257">
        <f>(INDIRECT("a_"&amp;AC$2)/(AC$2+2))*(($C2257^(AC$2+2)-$H2257^(AC$2+2))/(ε_c1cd^(AC$2+2)))</f>
        <v/>
      </c>
      <c r="AD2257">
        <f>(INDIRECT("a_"&amp;AD$2)/(AD$2+2))*(($C2257^(AD$2+2)-$H2257^(AD$2+2))/(ε_c1cd^(AD$2+2)))</f>
        <v/>
      </c>
      <c r="AE2257" s="111">
        <f>(b*f_cd/L2257)*SUM(U2257:Y2257)+SUM(Q2257:R2257)</f>
        <v/>
      </c>
      <c r="AF2257" s="112">
        <f>AE2257*(K2257-y+e)</f>
        <v/>
      </c>
      <c r="AG2257" s="113">
        <f>(b*f_cd/(L2257^2))*SUM(Z2257:AD2257)+SUM(S2257:T2257)-AF2257</f>
        <v/>
      </c>
      <c r="AH2257" s="114">
        <f>AG2257&lt;0</f>
        <v/>
      </c>
      <c r="AI2257" s="115">
        <f>IF(A2257=1,FALSE,(AND(AQ2257,AH2257,NOT(AI2256))))</f>
        <v/>
      </c>
      <c r="AJ2257" s="116">
        <f>(b*f_cd/L2257)*(a_1/2*J2257^2+a_2/3*J2257^3+a_3/4*J2257^4+a_4/5*J2257^5+a_5/6*J2257^6)+SUM(Q2257:R2257)</f>
        <v/>
      </c>
      <c r="AK2257">
        <f>AJ2257*(K2257-y+e)</f>
        <v/>
      </c>
      <c r="AL2257" s="118">
        <f>(b*f_cd/(L2257^2))*(a_1/3*J2257^3+a_2/4*J2257^4+a_3/5*J2257^5+a_4/6*J2257^6+a_5/7*J2257^7)+SUM(S2257:T2257)-AK2257</f>
        <v/>
      </c>
      <c r="AM2257" s="114">
        <f>AL2257&gt;0</f>
        <v/>
      </c>
      <c r="AN2257" s="115">
        <f>IF(A2257=1,FALSE,(AND(AQ2257,AM2257,NOT(AN2256))))</f>
        <v/>
      </c>
      <c r="AO2257">
        <f>IF(D2257=1,AND(AH2257,NOT(AI2257)),AND(AM2257,NOT(AN2257)))</f>
        <v/>
      </c>
      <c r="AP2257" s="119">
        <f>IF(D2257=1,AI2257,AN2257)</f>
        <v/>
      </c>
      <c r="AQ2257" s="125">
        <f>ABS(E2257)&lt;$AQ$2</f>
        <v/>
      </c>
      <c r="AS2257">
        <f>IF(AP2257,MAX(AS$3:AS2255)+1,"")</f>
        <v/>
      </c>
    </row>
    <row r="2258">
      <c r="A2258" t="n">
        <v>2168</v>
      </c>
      <c r="B2258" s="131">
        <f>IF(A2258=1,0,IF(AP2258,0.1*ε_cu1cd,0))</f>
        <v/>
      </c>
      <c r="C2258" s="131">
        <f>IF(A2258=1,0.1*ε_cu1cd,C2257+B2257)</f>
        <v/>
      </c>
      <c r="D2258" s="113">
        <f>IF('Нормальний переріз'!$D$68&gt;0,1,2)</f>
        <v/>
      </c>
      <c r="E2258" s="144">
        <f>IF(D2258=1,F2258,G2258)</f>
        <v/>
      </c>
      <c r="F2258" s="124">
        <f>IF(AI2257,0.11*ε_cu1cd,IF(AH2257,F2257*0.01,F2257))</f>
        <v/>
      </c>
      <c r="G2258" s="124">
        <f>IF(AP2257,-0.1*ε_cu1cd,IF(AM2257,G2257*0.01,G2257))</f>
        <v/>
      </c>
      <c r="H2258" s="113">
        <f>IF(A2258=1,E2258,IF(AO2257,H2257-E2257+E2258,IF(AP2257,0.8*H2257,H2257+E2258)))</f>
        <v/>
      </c>
      <c r="I2258" s="169">
        <f>(C2258-H2258)/h</f>
        <v/>
      </c>
      <c r="J2258">
        <f>C2258/(ε_c1cd)</f>
        <v/>
      </c>
      <c r="K2258">
        <f>C2258/I2258</f>
        <v/>
      </c>
      <c r="L2258" s="131">
        <f>I2258/(ε_c1cd)</f>
        <v/>
      </c>
      <c r="M2258">
        <f>I2258*(K2258-Z_s1)</f>
        <v/>
      </c>
      <c r="N2258">
        <f>I2258*(K2258-Z_s2)</f>
        <v/>
      </c>
      <c r="O2258">
        <f>E_s*M2258</f>
        <v/>
      </c>
      <c r="P2258">
        <f>E_s*N2258</f>
        <v/>
      </c>
      <c r="Q2258">
        <f>O2258*A_s1</f>
        <v/>
      </c>
      <c r="R2258">
        <f>P2258*A_s2</f>
        <v/>
      </c>
      <c r="S2258">
        <f>Q2258*($K2258-Z_s1)</f>
        <v/>
      </c>
      <c r="T2258">
        <f>R2258*($K2258-Z_s2)</f>
        <v/>
      </c>
      <c r="U2258">
        <f>(INDIRECT("a_"&amp;U$2)/(U$2+1))*(($C2258^(U$2+1)-$H2258^(U$2+1))/(ε_c1cd^(U$2+1)))</f>
        <v/>
      </c>
      <c r="V2258">
        <f>(INDIRECT("a_"&amp;V$2)/(V$2+1))*(($C2258^(V$2+1)-$H2258^(V$2+1))/(ε_c1cd^(V$2+1)))</f>
        <v/>
      </c>
      <c r="W2258">
        <f>(INDIRECT("a_"&amp;W$2)/(W$2+1))*(($C2258^(W$2+1)-$H2258^(W$2+1))/(ε_c1cd^(W$2+1)))</f>
        <v/>
      </c>
      <c r="X2258">
        <f>(INDIRECT("a_"&amp;X$2)/(X$2+1))*(($C2258^(X$2+1)-$H2258^(X$2+1))/(ε_c1cd^(X$2+1)))</f>
        <v/>
      </c>
      <c r="Y2258">
        <f>(INDIRECT("a_"&amp;Y$2)/(Y$2+1))*(($C2258^(Y$2+1)-$H2258^(Y$2+1))/(ε_c1cd^(Y$2+1)))</f>
        <v/>
      </c>
      <c r="Z2258">
        <f>(INDIRECT("a_"&amp;Z$2)/(Z$2+2))*(($C2258^(Z$2+2)-$H2258^(Z$2+2))/(ε_c1cd^(Z$2+2)))</f>
        <v/>
      </c>
      <c r="AA2258">
        <f>(INDIRECT("a_"&amp;AA$2)/(AA$2+2))*(($C2258^(AA$2+2)-$H2258^(AA$2+2))/(ε_c1cd^(AA$2+2)))</f>
        <v/>
      </c>
      <c r="AB2258">
        <f>(INDIRECT("a_"&amp;AB$2)/(AB$2+2))*(($C2258^(AB$2+2)-$H2258^(AB$2+2))/(ε_c1cd^(AB$2+2)))</f>
        <v/>
      </c>
      <c r="AC2258">
        <f>(INDIRECT("a_"&amp;AC$2)/(AC$2+2))*(($C2258^(AC$2+2)-$H2258^(AC$2+2))/(ε_c1cd^(AC$2+2)))</f>
        <v/>
      </c>
      <c r="AD2258">
        <f>(INDIRECT("a_"&amp;AD$2)/(AD$2+2))*(($C2258^(AD$2+2)-$H2258^(AD$2+2))/(ε_c1cd^(AD$2+2)))</f>
        <v/>
      </c>
      <c r="AE2258" s="111">
        <f>(b*f_cd/L2258)*SUM(U2258:Y2258)+SUM(Q2258:R2258)</f>
        <v/>
      </c>
      <c r="AF2258" s="112">
        <f>AE2258*(K2258-y+e)</f>
        <v/>
      </c>
      <c r="AG2258" s="113">
        <f>(b*f_cd/(L2258^2))*SUM(Z2258:AD2258)+SUM(S2258:T2258)-AF2258</f>
        <v/>
      </c>
      <c r="AH2258" s="114">
        <f>AG2258&lt;0</f>
        <v/>
      </c>
      <c r="AI2258" s="115">
        <f>IF(A2258=1,FALSE,(AND(AQ2258,AH2258,NOT(AI2257))))</f>
        <v/>
      </c>
      <c r="AJ2258" s="116">
        <f>(b*f_cd/L2258)*(a_1/2*J2258^2+a_2/3*J2258^3+a_3/4*J2258^4+a_4/5*J2258^5+a_5/6*J2258^6)+SUM(Q2258:R2258)</f>
        <v/>
      </c>
      <c r="AK2258">
        <f>AJ2258*(K2258-y+e)</f>
        <v/>
      </c>
      <c r="AL2258" s="118">
        <f>(b*f_cd/(L2258^2))*(a_1/3*J2258^3+a_2/4*J2258^4+a_3/5*J2258^5+a_4/6*J2258^6+a_5/7*J2258^7)+SUM(S2258:T2258)-AK2258</f>
        <v/>
      </c>
      <c r="AM2258" s="114">
        <f>AL2258&gt;0</f>
        <v/>
      </c>
      <c r="AN2258" s="115">
        <f>IF(A2258=1,FALSE,(AND(AQ2258,AM2258,NOT(AN2257))))</f>
        <v/>
      </c>
      <c r="AO2258">
        <f>IF(D2258=1,AND(AH2258,NOT(AI2258)),AND(AM2258,NOT(AN2258)))</f>
        <v/>
      </c>
      <c r="AP2258" s="119">
        <f>IF(D2258=1,AI2258,AN2258)</f>
        <v/>
      </c>
      <c r="AQ2258" s="125">
        <f>ABS(E2258)&lt;$AQ$2</f>
        <v/>
      </c>
      <c r="AS2258">
        <f>IF(AP2258,MAX(AS$3:AS2256)+1,"")</f>
        <v/>
      </c>
    </row>
    <row r="2259">
      <c r="A2259" t="n">
        <v>2169</v>
      </c>
      <c r="B2259" s="131">
        <f>IF(A2259=1,0,IF(AP2259,0.1*ε_cu1cd,0))</f>
        <v/>
      </c>
      <c r="C2259" s="131">
        <f>IF(A2259=1,0.1*ε_cu1cd,C2258+B2258)</f>
        <v/>
      </c>
      <c r="D2259" s="113">
        <f>IF('Нормальний переріз'!$D$68&gt;0,1,2)</f>
        <v/>
      </c>
      <c r="E2259" s="144">
        <f>IF(D2259=1,F2259,G2259)</f>
        <v/>
      </c>
      <c r="F2259" s="124">
        <f>IF(AI2258,0.11*ε_cu1cd,IF(AH2258,F2258*0.01,F2258))</f>
        <v/>
      </c>
      <c r="G2259" s="124">
        <f>IF(AP2258,-0.1*ε_cu1cd,IF(AM2258,G2258*0.01,G2258))</f>
        <v/>
      </c>
      <c r="H2259" s="113">
        <f>IF(A2259=1,E2259,IF(AO2258,H2258-E2258+E2259,IF(AP2258,0.8*H2258,H2258+E2259)))</f>
        <v/>
      </c>
      <c r="I2259" s="169">
        <f>(C2259-H2259)/h</f>
        <v/>
      </c>
      <c r="J2259">
        <f>C2259/(ε_c1cd)</f>
        <v/>
      </c>
      <c r="K2259">
        <f>C2259/I2259</f>
        <v/>
      </c>
      <c r="L2259" s="131">
        <f>I2259/(ε_c1cd)</f>
        <v/>
      </c>
      <c r="M2259">
        <f>I2259*(K2259-Z_s1)</f>
        <v/>
      </c>
      <c r="N2259">
        <f>I2259*(K2259-Z_s2)</f>
        <v/>
      </c>
      <c r="O2259">
        <f>E_s*M2259</f>
        <v/>
      </c>
      <c r="P2259">
        <f>E_s*N2259</f>
        <v/>
      </c>
      <c r="Q2259">
        <f>O2259*A_s1</f>
        <v/>
      </c>
      <c r="R2259">
        <f>P2259*A_s2</f>
        <v/>
      </c>
      <c r="S2259">
        <f>Q2259*($K2259-Z_s1)</f>
        <v/>
      </c>
      <c r="T2259">
        <f>R2259*($K2259-Z_s2)</f>
        <v/>
      </c>
      <c r="U2259">
        <f>(INDIRECT("a_"&amp;U$2)/(U$2+1))*(($C2259^(U$2+1)-$H2259^(U$2+1))/(ε_c1cd^(U$2+1)))</f>
        <v/>
      </c>
      <c r="V2259">
        <f>(INDIRECT("a_"&amp;V$2)/(V$2+1))*(($C2259^(V$2+1)-$H2259^(V$2+1))/(ε_c1cd^(V$2+1)))</f>
        <v/>
      </c>
      <c r="W2259">
        <f>(INDIRECT("a_"&amp;W$2)/(W$2+1))*(($C2259^(W$2+1)-$H2259^(W$2+1))/(ε_c1cd^(W$2+1)))</f>
        <v/>
      </c>
      <c r="X2259">
        <f>(INDIRECT("a_"&amp;X$2)/(X$2+1))*(($C2259^(X$2+1)-$H2259^(X$2+1))/(ε_c1cd^(X$2+1)))</f>
        <v/>
      </c>
      <c r="Y2259">
        <f>(INDIRECT("a_"&amp;Y$2)/(Y$2+1))*(($C2259^(Y$2+1)-$H2259^(Y$2+1))/(ε_c1cd^(Y$2+1)))</f>
        <v/>
      </c>
      <c r="Z2259">
        <f>(INDIRECT("a_"&amp;Z$2)/(Z$2+2))*(($C2259^(Z$2+2)-$H2259^(Z$2+2))/(ε_c1cd^(Z$2+2)))</f>
        <v/>
      </c>
      <c r="AA2259">
        <f>(INDIRECT("a_"&amp;AA$2)/(AA$2+2))*(($C2259^(AA$2+2)-$H2259^(AA$2+2))/(ε_c1cd^(AA$2+2)))</f>
        <v/>
      </c>
      <c r="AB2259">
        <f>(INDIRECT("a_"&amp;AB$2)/(AB$2+2))*(($C2259^(AB$2+2)-$H2259^(AB$2+2))/(ε_c1cd^(AB$2+2)))</f>
        <v/>
      </c>
      <c r="AC2259">
        <f>(INDIRECT("a_"&amp;AC$2)/(AC$2+2))*(($C2259^(AC$2+2)-$H2259^(AC$2+2))/(ε_c1cd^(AC$2+2)))</f>
        <v/>
      </c>
      <c r="AD2259">
        <f>(INDIRECT("a_"&amp;AD$2)/(AD$2+2))*(($C2259^(AD$2+2)-$H2259^(AD$2+2))/(ε_c1cd^(AD$2+2)))</f>
        <v/>
      </c>
      <c r="AE2259" s="111">
        <f>(b*f_cd/L2259)*SUM(U2259:Y2259)+SUM(Q2259:R2259)</f>
        <v/>
      </c>
      <c r="AF2259" s="112">
        <f>AE2259*(K2259-y+e)</f>
        <v/>
      </c>
      <c r="AG2259" s="113">
        <f>(b*f_cd/(L2259^2))*SUM(Z2259:AD2259)+SUM(S2259:T2259)-AF2259</f>
        <v/>
      </c>
      <c r="AH2259" s="114">
        <f>AG2259&lt;0</f>
        <v/>
      </c>
      <c r="AI2259" s="115">
        <f>IF(A2259=1,FALSE,(AND(AQ2259,AH2259,NOT(AI2258))))</f>
        <v/>
      </c>
      <c r="AJ2259" s="116">
        <f>(b*f_cd/L2259)*(a_1/2*J2259^2+a_2/3*J2259^3+a_3/4*J2259^4+a_4/5*J2259^5+a_5/6*J2259^6)+SUM(Q2259:R2259)</f>
        <v/>
      </c>
      <c r="AK2259">
        <f>AJ2259*(K2259-y+e)</f>
        <v/>
      </c>
      <c r="AL2259" s="118">
        <f>(b*f_cd/(L2259^2))*(a_1/3*J2259^3+a_2/4*J2259^4+a_3/5*J2259^5+a_4/6*J2259^6+a_5/7*J2259^7)+SUM(S2259:T2259)-AK2259</f>
        <v/>
      </c>
      <c r="AM2259" s="114">
        <f>AL2259&gt;0</f>
        <v/>
      </c>
      <c r="AN2259" s="115">
        <f>IF(A2259=1,FALSE,(AND(AQ2259,AM2259,NOT(AN2258))))</f>
        <v/>
      </c>
      <c r="AO2259">
        <f>IF(D2259=1,AND(AH2259,NOT(AI2259)),AND(AM2259,NOT(AN2259)))</f>
        <v/>
      </c>
      <c r="AP2259" s="119">
        <f>IF(D2259=1,AI2259,AN2259)</f>
        <v/>
      </c>
      <c r="AQ2259" s="125">
        <f>ABS(E2259)&lt;$AQ$2</f>
        <v/>
      </c>
      <c r="AS2259">
        <f>IF(AP2259,MAX(AS$3:AS2257)+1,"")</f>
        <v/>
      </c>
    </row>
    <row r="2260">
      <c r="A2260" t="n">
        <v>2170</v>
      </c>
      <c r="B2260" s="131">
        <f>IF(A2260=1,0,IF(AP2260,0.1*ε_cu1cd,0))</f>
        <v/>
      </c>
      <c r="C2260" s="131">
        <f>IF(A2260=1,0.1*ε_cu1cd,C2259+B2259)</f>
        <v/>
      </c>
      <c r="D2260" s="113">
        <f>IF('Нормальний переріз'!$D$68&gt;0,1,2)</f>
        <v/>
      </c>
      <c r="E2260" s="144">
        <f>IF(D2260=1,F2260,G2260)</f>
        <v/>
      </c>
      <c r="F2260" s="124">
        <f>IF(AI2259,0.11*ε_cu1cd,IF(AH2259,F2259*0.01,F2259))</f>
        <v/>
      </c>
      <c r="G2260" s="124">
        <f>IF(AP2259,-0.1*ε_cu1cd,IF(AM2259,G2259*0.01,G2259))</f>
        <v/>
      </c>
      <c r="H2260" s="113">
        <f>IF(A2260=1,E2260,IF(AO2259,H2259-E2259+E2260,IF(AP2259,0.8*H2259,H2259+E2260)))</f>
        <v/>
      </c>
      <c r="I2260" s="169">
        <f>(C2260-H2260)/h</f>
        <v/>
      </c>
      <c r="J2260">
        <f>C2260/(ε_c1cd)</f>
        <v/>
      </c>
      <c r="K2260">
        <f>C2260/I2260</f>
        <v/>
      </c>
      <c r="L2260" s="131">
        <f>I2260/(ε_c1cd)</f>
        <v/>
      </c>
      <c r="M2260">
        <f>I2260*(K2260-Z_s1)</f>
        <v/>
      </c>
      <c r="N2260">
        <f>I2260*(K2260-Z_s2)</f>
        <v/>
      </c>
      <c r="O2260">
        <f>E_s*M2260</f>
        <v/>
      </c>
      <c r="P2260">
        <f>E_s*N2260</f>
        <v/>
      </c>
      <c r="Q2260">
        <f>O2260*A_s1</f>
        <v/>
      </c>
      <c r="R2260">
        <f>P2260*A_s2</f>
        <v/>
      </c>
      <c r="S2260">
        <f>Q2260*($K2260-Z_s1)</f>
        <v/>
      </c>
      <c r="T2260">
        <f>R2260*($K2260-Z_s2)</f>
        <v/>
      </c>
      <c r="U2260">
        <f>(INDIRECT("a_"&amp;U$2)/(U$2+1))*(($C2260^(U$2+1)-$H2260^(U$2+1))/(ε_c1cd^(U$2+1)))</f>
        <v/>
      </c>
      <c r="V2260">
        <f>(INDIRECT("a_"&amp;V$2)/(V$2+1))*(($C2260^(V$2+1)-$H2260^(V$2+1))/(ε_c1cd^(V$2+1)))</f>
        <v/>
      </c>
      <c r="W2260">
        <f>(INDIRECT("a_"&amp;W$2)/(W$2+1))*(($C2260^(W$2+1)-$H2260^(W$2+1))/(ε_c1cd^(W$2+1)))</f>
        <v/>
      </c>
      <c r="X2260">
        <f>(INDIRECT("a_"&amp;X$2)/(X$2+1))*(($C2260^(X$2+1)-$H2260^(X$2+1))/(ε_c1cd^(X$2+1)))</f>
        <v/>
      </c>
      <c r="Y2260">
        <f>(INDIRECT("a_"&amp;Y$2)/(Y$2+1))*(($C2260^(Y$2+1)-$H2260^(Y$2+1))/(ε_c1cd^(Y$2+1)))</f>
        <v/>
      </c>
      <c r="Z2260">
        <f>(INDIRECT("a_"&amp;Z$2)/(Z$2+2))*(($C2260^(Z$2+2)-$H2260^(Z$2+2))/(ε_c1cd^(Z$2+2)))</f>
        <v/>
      </c>
      <c r="AA2260">
        <f>(INDIRECT("a_"&amp;AA$2)/(AA$2+2))*(($C2260^(AA$2+2)-$H2260^(AA$2+2))/(ε_c1cd^(AA$2+2)))</f>
        <v/>
      </c>
      <c r="AB2260">
        <f>(INDIRECT("a_"&amp;AB$2)/(AB$2+2))*(($C2260^(AB$2+2)-$H2260^(AB$2+2))/(ε_c1cd^(AB$2+2)))</f>
        <v/>
      </c>
      <c r="AC2260">
        <f>(INDIRECT("a_"&amp;AC$2)/(AC$2+2))*(($C2260^(AC$2+2)-$H2260^(AC$2+2))/(ε_c1cd^(AC$2+2)))</f>
        <v/>
      </c>
      <c r="AD2260">
        <f>(INDIRECT("a_"&amp;AD$2)/(AD$2+2))*(($C2260^(AD$2+2)-$H2260^(AD$2+2))/(ε_c1cd^(AD$2+2)))</f>
        <v/>
      </c>
      <c r="AE2260" s="111">
        <f>(b*f_cd/L2260)*SUM(U2260:Y2260)+SUM(Q2260:R2260)</f>
        <v/>
      </c>
      <c r="AF2260" s="112">
        <f>AE2260*(K2260-y+e)</f>
        <v/>
      </c>
      <c r="AG2260" s="113">
        <f>(b*f_cd/(L2260^2))*SUM(Z2260:AD2260)+SUM(S2260:T2260)-AF2260</f>
        <v/>
      </c>
      <c r="AH2260" s="114">
        <f>AG2260&lt;0</f>
        <v/>
      </c>
      <c r="AI2260" s="115">
        <f>IF(A2260=1,FALSE,(AND(AQ2260,AH2260,NOT(AI2259))))</f>
        <v/>
      </c>
      <c r="AJ2260" s="116">
        <f>(b*f_cd/L2260)*(a_1/2*J2260^2+a_2/3*J2260^3+a_3/4*J2260^4+a_4/5*J2260^5+a_5/6*J2260^6)+SUM(Q2260:R2260)</f>
        <v/>
      </c>
      <c r="AK2260">
        <f>AJ2260*(K2260-y+e)</f>
        <v/>
      </c>
      <c r="AL2260" s="118">
        <f>(b*f_cd/(L2260^2))*(a_1/3*J2260^3+a_2/4*J2260^4+a_3/5*J2260^5+a_4/6*J2260^6+a_5/7*J2260^7)+SUM(S2260:T2260)-AK2260</f>
        <v/>
      </c>
      <c r="AM2260" s="114">
        <f>AL2260&gt;0</f>
        <v/>
      </c>
      <c r="AN2260" s="115">
        <f>IF(A2260=1,FALSE,(AND(AQ2260,AM2260,NOT(AN2259))))</f>
        <v/>
      </c>
      <c r="AO2260">
        <f>IF(D2260=1,AND(AH2260,NOT(AI2260)),AND(AM2260,NOT(AN2260)))</f>
        <v/>
      </c>
      <c r="AP2260" s="119">
        <f>IF(D2260=1,AI2260,AN2260)</f>
        <v/>
      </c>
      <c r="AQ2260" s="125">
        <f>ABS(E2260)&lt;$AQ$2</f>
        <v/>
      </c>
      <c r="AS2260">
        <f>IF(AP2260,MAX(AS$3:AS2258)+1,"")</f>
        <v/>
      </c>
    </row>
    <row r="2261">
      <c r="A2261" t="n">
        <v>2171</v>
      </c>
      <c r="B2261" s="131">
        <f>IF(A2261=1,0,IF(AP2261,0.1*ε_cu1cd,0))</f>
        <v/>
      </c>
      <c r="C2261" s="131">
        <f>IF(A2261=1,0.1*ε_cu1cd,C2260+B2260)</f>
        <v/>
      </c>
      <c r="D2261" s="113">
        <f>IF('Нормальний переріз'!$D$68&gt;0,1,2)</f>
        <v/>
      </c>
      <c r="E2261" s="144">
        <f>IF(D2261=1,F2261,G2261)</f>
        <v/>
      </c>
      <c r="F2261" s="124">
        <f>IF(AI2260,0.11*ε_cu1cd,IF(AH2260,F2260*0.01,F2260))</f>
        <v/>
      </c>
      <c r="G2261" s="124">
        <f>IF(AP2260,-0.1*ε_cu1cd,IF(AM2260,G2260*0.01,G2260))</f>
        <v/>
      </c>
      <c r="H2261" s="113">
        <f>IF(A2261=1,E2261,IF(AO2260,H2260-E2260+E2261,IF(AP2260,0.8*H2260,H2260+E2261)))</f>
        <v/>
      </c>
      <c r="I2261" s="169">
        <f>(C2261-H2261)/h</f>
        <v/>
      </c>
      <c r="J2261">
        <f>C2261/(ε_c1cd)</f>
        <v/>
      </c>
      <c r="K2261">
        <f>C2261/I2261</f>
        <v/>
      </c>
      <c r="L2261" s="131">
        <f>I2261/(ε_c1cd)</f>
        <v/>
      </c>
      <c r="M2261">
        <f>I2261*(K2261-Z_s1)</f>
        <v/>
      </c>
      <c r="N2261">
        <f>I2261*(K2261-Z_s2)</f>
        <v/>
      </c>
      <c r="O2261">
        <f>E_s*M2261</f>
        <v/>
      </c>
      <c r="P2261">
        <f>E_s*N2261</f>
        <v/>
      </c>
      <c r="Q2261">
        <f>O2261*A_s1</f>
        <v/>
      </c>
      <c r="R2261">
        <f>P2261*A_s2</f>
        <v/>
      </c>
      <c r="S2261">
        <f>Q2261*($K2261-Z_s1)</f>
        <v/>
      </c>
      <c r="T2261">
        <f>R2261*($K2261-Z_s2)</f>
        <v/>
      </c>
      <c r="U2261">
        <f>(INDIRECT("a_"&amp;U$2)/(U$2+1))*(($C2261^(U$2+1)-$H2261^(U$2+1))/(ε_c1cd^(U$2+1)))</f>
        <v/>
      </c>
      <c r="V2261">
        <f>(INDIRECT("a_"&amp;V$2)/(V$2+1))*(($C2261^(V$2+1)-$H2261^(V$2+1))/(ε_c1cd^(V$2+1)))</f>
        <v/>
      </c>
      <c r="W2261">
        <f>(INDIRECT("a_"&amp;W$2)/(W$2+1))*(($C2261^(W$2+1)-$H2261^(W$2+1))/(ε_c1cd^(W$2+1)))</f>
        <v/>
      </c>
      <c r="X2261">
        <f>(INDIRECT("a_"&amp;X$2)/(X$2+1))*(($C2261^(X$2+1)-$H2261^(X$2+1))/(ε_c1cd^(X$2+1)))</f>
        <v/>
      </c>
      <c r="Y2261">
        <f>(INDIRECT("a_"&amp;Y$2)/(Y$2+1))*(($C2261^(Y$2+1)-$H2261^(Y$2+1))/(ε_c1cd^(Y$2+1)))</f>
        <v/>
      </c>
      <c r="Z2261">
        <f>(INDIRECT("a_"&amp;Z$2)/(Z$2+2))*(($C2261^(Z$2+2)-$H2261^(Z$2+2))/(ε_c1cd^(Z$2+2)))</f>
        <v/>
      </c>
      <c r="AA2261">
        <f>(INDIRECT("a_"&amp;AA$2)/(AA$2+2))*(($C2261^(AA$2+2)-$H2261^(AA$2+2))/(ε_c1cd^(AA$2+2)))</f>
        <v/>
      </c>
      <c r="AB2261">
        <f>(INDIRECT("a_"&amp;AB$2)/(AB$2+2))*(($C2261^(AB$2+2)-$H2261^(AB$2+2))/(ε_c1cd^(AB$2+2)))</f>
        <v/>
      </c>
      <c r="AC2261">
        <f>(INDIRECT("a_"&amp;AC$2)/(AC$2+2))*(($C2261^(AC$2+2)-$H2261^(AC$2+2))/(ε_c1cd^(AC$2+2)))</f>
        <v/>
      </c>
      <c r="AD2261">
        <f>(INDIRECT("a_"&amp;AD$2)/(AD$2+2))*(($C2261^(AD$2+2)-$H2261^(AD$2+2))/(ε_c1cd^(AD$2+2)))</f>
        <v/>
      </c>
      <c r="AE2261" s="111">
        <f>(b*f_cd/L2261)*SUM(U2261:Y2261)+SUM(Q2261:R2261)</f>
        <v/>
      </c>
      <c r="AF2261" s="112">
        <f>AE2261*(K2261-y+e)</f>
        <v/>
      </c>
      <c r="AG2261" s="113">
        <f>(b*f_cd/(L2261^2))*SUM(Z2261:AD2261)+SUM(S2261:T2261)-AF2261</f>
        <v/>
      </c>
      <c r="AH2261" s="114">
        <f>AG2261&lt;0</f>
        <v/>
      </c>
      <c r="AI2261" s="115">
        <f>IF(A2261=1,FALSE,(AND(AQ2261,AH2261,NOT(AI2260))))</f>
        <v/>
      </c>
      <c r="AJ2261" s="116">
        <f>(b*f_cd/L2261)*(a_1/2*J2261^2+a_2/3*J2261^3+a_3/4*J2261^4+a_4/5*J2261^5+a_5/6*J2261^6)+SUM(Q2261:R2261)</f>
        <v/>
      </c>
      <c r="AK2261">
        <f>AJ2261*(K2261-y+e)</f>
        <v/>
      </c>
      <c r="AL2261" s="118">
        <f>(b*f_cd/(L2261^2))*(a_1/3*J2261^3+a_2/4*J2261^4+a_3/5*J2261^5+a_4/6*J2261^6+a_5/7*J2261^7)+SUM(S2261:T2261)-AK2261</f>
        <v/>
      </c>
      <c r="AM2261" s="114">
        <f>AL2261&gt;0</f>
        <v/>
      </c>
      <c r="AN2261" s="115">
        <f>IF(A2261=1,FALSE,(AND(AQ2261,AM2261,NOT(AN2260))))</f>
        <v/>
      </c>
      <c r="AO2261">
        <f>IF(D2261=1,AND(AH2261,NOT(AI2261)),AND(AM2261,NOT(AN2261)))</f>
        <v/>
      </c>
      <c r="AP2261" s="119">
        <f>IF(D2261=1,AI2261,AN2261)</f>
        <v/>
      </c>
      <c r="AQ2261" s="125">
        <f>ABS(E2261)&lt;$AQ$2</f>
        <v/>
      </c>
      <c r="AS2261">
        <f>IF(AP2261,MAX(AS$3:AS2259)+1,"")</f>
        <v/>
      </c>
    </row>
    <row r="2262">
      <c r="A2262" t="n">
        <v>2172</v>
      </c>
      <c r="B2262" s="131">
        <f>IF(A2262=1,0,IF(AP2262,0.1*ε_cu1cd,0))</f>
        <v/>
      </c>
      <c r="C2262" s="131">
        <f>IF(A2262=1,0.1*ε_cu1cd,C2261+B2261)</f>
        <v/>
      </c>
      <c r="D2262" s="113">
        <f>IF('Нормальний переріз'!$D$68&gt;0,1,2)</f>
        <v/>
      </c>
      <c r="E2262" s="144">
        <f>IF(D2262=1,F2262,G2262)</f>
        <v/>
      </c>
      <c r="F2262" s="124">
        <f>IF(AI2261,0.11*ε_cu1cd,IF(AH2261,F2261*0.01,F2261))</f>
        <v/>
      </c>
      <c r="G2262" s="124">
        <f>IF(AP2261,-0.1*ε_cu1cd,IF(AM2261,G2261*0.01,G2261))</f>
        <v/>
      </c>
      <c r="H2262" s="113">
        <f>IF(A2262=1,E2262,IF(AO2261,H2261-E2261+E2262,IF(AP2261,0.8*H2261,H2261+E2262)))</f>
        <v/>
      </c>
      <c r="I2262" s="169">
        <f>(C2262-H2262)/h</f>
        <v/>
      </c>
      <c r="J2262">
        <f>C2262/(ε_c1cd)</f>
        <v/>
      </c>
      <c r="K2262">
        <f>C2262/I2262</f>
        <v/>
      </c>
      <c r="L2262" s="131">
        <f>I2262/(ε_c1cd)</f>
        <v/>
      </c>
      <c r="M2262">
        <f>I2262*(K2262-Z_s1)</f>
        <v/>
      </c>
      <c r="N2262">
        <f>I2262*(K2262-Z_s2)</f>
        <v/>
      </c>
      <c r="O2262">
        <f>E_s*M2262</f>
        <v/>
      </c>
      <c r="P2262">
        <f>E_s*N2262</f>
        <v/>
      </c>
      <c r="Q2262">
        <f>O2262*A_s1</f>
        <v/>
      </c>
      <c r="R2262">
        <f>P2262*A_s2</f>
        <v/>
      </c>
      <c r="S2262">
        <f>Q2262*($K2262-Z_s1)</f>
        <v/>
      </c>
      <c r="T2262">
        <f>R2262*($K2262-Z_s2)</f>
        <v/>
      </c>
      <c r="U2262">
        <f>(INDIRECT("a_"&amp;U$2)/(U$2+1))*(($C2262^(U$2+1)-$H2262^(U$2+1))/(ε_c1cd^(U$2+1)))</f>
        <v/>
      </c>
      <c r="V2262">
        <f>(INDIRECT("a_"&amp;V$2)/(V$2+1))*(($C2262^(V$2+1)-$H2262^(V$2+1))/(ε_c1cd^(V$2+1)))</f>
        <v/>
      </c>
      <c r="W2262">
        <f>(INDIRECT("a_"&amp;W$2)/(W$2+1))*(($C2262^(W$2+1)-$H2262^(W$2+1))/(ε_c1cd^(W$2+1)))</f>
        <v/>
      </c>
      <c r="X2262">
        <f>(INDIRECT("a_"&amp;X$2)/(X$2+1))*(($C2262^(X$2+1)-$H2262^(X$2+1))/(ε_c1cd^(X$2+1)))</f>
        <v/>
      </c>
      <c r="Y2262">
        <f>(INDIRECT("a_"&amp;Y$2)/(Y$2+1))*(($C2262^(Y$2+1)-$H2262^(Y$2+1))/(ε_c1cd^(Y$2+1)))</f>
        <v/>
      </c>
      <c r="Z2262">
        <f>(INDIRECT("a_"&amp;Z$2)/(Z$2+2))*(($C2262^(Z$2+2)-$H2262^(Z$2+2))/(ε_c1cd^(Z$2+2)))</f>
        <v/>
      </c>
      <c r="AA2262">
        <f>(INDIRECT("a_"&amp;AA$2)/(AA$2+2))*(($C2262^(AA$2+2)-$H2262^(AA$2+2))/(ε_c1cd^(AA$2+2)))</f>
        <v/>
      </c>
      <c r="AB2262">
        <f>(INDIRECT("a_"&amp;AB$2)/(AB$2+2))*(($C2262^(AB$2+2)-$H2262^(AB$2+2))/(ε_c1cd^(AB$2+2)))</f>
        <v/>
      </c>
      <c r="AC2262">
        <f>(INDIRECT("a_"&amp;AC$2)/(AC$2+2))*(($C2262^(AC$2+2)-$H2262^(AC$2+2))/(ε_c1cd^(AC$2+2)))</f>
        <v/>
      </c>
      <c r="AD2262">
        <f>(INDIRECT("a_"&amp;AD$2)/(AD$2+2))*(($C2262^(AD$2+2)-$H2262^(AD$2+2))/(ε_c1cd^(AD$2+2)))</f>
        <v/>
      </c>
      <c r="AE2262" s="111">
        <f>(b*f_cd/L2262)*SUM(U2262:Y2262)+SUM(Q2262:R2262)</f>
        <v/>
      </c>
      <c r="AF2262" s="112">
        <f>AE2262*(K2262-y+e)</f>
        <v/>
      </c>
      <c r="AG2262" s="113">
        <f>(b*f_cd/(L2262^2))*SUM(Z2262:AD2262)+SUM(S2262:T2262)-AF2262</f>
        <v/>
      </c>
      <c r="AH2262" s="114">
        <f>AG2262&lt;0</f>
        <v/>
      </c>
      <c r="AI2262" s="115">
        <f>IF(A2262=1,FALSE,(AND(AQ2262,AH2262,NOT(AI2261))))</f>
        <v/>
      </c>
      <c r="AJ2262" s="116">
        <f>(b*f_cd/L2262)*(a_1/2*J2262^2+a_2/3*J2262^3+a_3/4*J2262^4+a_4/5*J2262^5+a_5/6*J2262^6)+SUM(Q2262:R2262)</f>
        <v/>
      </c>
      <c r="AK2262">
        <f>AJ2262*(K2262-y+e)</f>
        <v/>
      </c>
      <c r="AL2262" s="118">
        <f>(b*f_cd/(L2262^2))*(a_1/3*J2262^3+a_2/4*J2262^4+a_3/5*J2262^5+a_4/6*J2262^6+a_5/7*J2262^7)+SUM(S2262:T2262)-AK2262</f>
        <v/>
      </c>
      <c r="AM2262" s="114">
        <f>AL2262&gt;0</f>
        <v/>
      </c>
      <c r="AN2262" s="115">
        <f>IF(A2262=1,FALSE,(AND(AQ2262,AM2262,NOT(AN2261))))</f>
        <v/>
      </c>
      <c r="AO2262">
        <f>IF(D2262=1,AND(AH2262,NOT(AI2262)),AND(AM2262,NOT(AN2262)))</f>
        <v/>
      </c>
      <c r="AP2262" s="119">
        <f>IF(D2262=1,AI2262,AN2262)</f>
        <v/>
      </c>
      <c r="AQ2262" s="125">
        <f>ABS(E2262)&lt;$AQ$2</f>
        <v/>
      </c>
      <c r="AS2262">
        <f>IF(AP2262,MAX(AS$3:AS2260)+1,"")</f>
        <v/>
      </c>
    </row>
    <row r="2263">
      <c r="A2263" t="n">
        <v>2173</v>
      </c>
      <c r="B2263" s="131">
        <f>IF(A2263=1,0,IF(AP2263,0.1*ε_cu1cd,0))</f>
        <v/>
      </c>
      <c r="C2263" s="131">
        <f>IF(A2263=1,0.1*ε_cu1cd,C2262+B2262)</f>
        <v/>
      </c>
      <c r="D2263" s="113">
        <f>IF('Нормальний переріз'!$D$68&gt;0,1,2)</f>
        <v/>
      </c>
      <c r="E2263" s="144">
        <f>IF(D2263=1,F2263,G2263)</f>
        <v/>
      </c>
      <c r="F2263" s="124">
        <f>IF(AI2262,0.11*ε_cu1cd,IF(AH2262,F2262*0.01,F2262))</f>
        <v/>
      </c>
      <c r="G2263" s="124">
        <f>IF(AP2262,-0.1*ε_cu1cd,IF(AM2262,G2262*0.01,G2262))</f>
        <v/>
      </c>
      <c r="H2263" s="113">
        <f>IF(A2263=1,E2263,IF(AO2262,H2262-E2262+E2263,IF(AP2262,0.8*H2262,H2262+E2263)))</f>
        <v/>
      </c>
      <c r="I2263" s="169">
        <f>(C2263-H2263)/h</f>
        <v/>
      </c>
      <c r="J2263">
        <f>C2263/(ε_c1cd)</f>
        <v/>
      </c>
      <c r="K2263">
        <f>C2263/I2263</f>
        <v/>
      </c>
      <c r="L2263" s="131">
        <f>I2263/(ε_c1cd)</f>
        <v/>
      </c>
      <c r="M2263">
        <f>I2263*(K2263-Z_s1)</f>
        <v/>
      </c>
      <c r="N2263">
        <f>I2263*(K2263-Z_s2)</f>
        <v/>
      </c>
      <c r="O2263">
        <f>E_s*M2263</f>
        <v/>
      </c>
      <c r="P2263">
        <f>E_s*N2263</f>
        <v/>
      </c>
      <c r="Q2263">
        <f>O2263*A_s1</f>
        <v/>
      </c>
      <c r="R2263">
        <f>P2263*A_s2</f>
        <v/>
      </c>
      <c r="S2263">
        <f>Q2263*($K2263-Z_s1)</f>
        <v/>
      </c>
      <c r="T2263">
        <f>R2263*($K2263-Z_s2)</f>
        <v/>
      </c>
      <c r="U2263">
        <f>(INDIRECT("a_"&amp;U$2)/(U$2+1))*(($C2263^(U$2+1)-$H2263^(U$2+1))/(ε_c1cd^(U$2+1)))</f>
        <v/>
      </c>
      <c r="V2263">
        <f>(INDIRECT("a_"&amp;V$2)/(V$2+1))*(($C2263^(V$2+1)-$H2263^(V$2+1))/(ε_c1cd^(V$2+1)))</f>
        <v/>
      </c>
      <c r="W2263">
        <f>(INDIRECT("a_"&amp;W$2)/(W$2+1))*(($C2263^(W$2+1)-$H2263^(W$2+1))/(ε_c1cd^(W$2+1)))</f>
        <v/>
      </c>
      <c r="X2263">
        <f>(INDIRECT("a_"&amp;X$2)/(X$2+1))*(($C2263^(X$2+1)-$H2263^(X$2+1))/(ε_c1cd^(X$2+1)))</f>
        <v/>
      </c>
      <c r="Y2263">
        <f>(INDIRECT("a_"&amp;Y$2)/(Y$2+1))*(($C2263^(Y$2+1)-$H2263^(Y$2+1))/(ε_c1cd^(Y$2+1)))</f>
        <v/>
      </c>
      <c r="Z2263">
        <f>(INDIRECT("a_"&amp;Z$2)/(Z$2+2))*(($C2263^(Z$2+2)-$H2263^(Z$2+2))/(ε_c1cd^(Z$2+2)))</f>
        <v/>
      </c>
      <c r="AA2263">
        <f>(INDIRECT("a_"&amp;AA$2)/(AA$2+2))*(($C2263^(AA$2+2)-$H2263^(AA$2+2))/(ε_c1cd^(AA$2+2)))</f>
        <v/>
      </c>
      <c r="AB2263">
        <f>(INDIRECT("a_"&amp;AB$2)/(AB$2+2))*(($C2263^(AB$2+2)-$H2263^(AB$2+2))/(ε_c1cd^(AB$2+2)))</f>
        <v/>
      </c>
      <c r="AC2263">
        <f>(INDIRECT("a_"&amp;AC$2)/(AC$2+2))*(($C2263^(AC$2+2)-$H2263^(AC$2+2))/(ε_c1cd^(AC$2+2)))</f>
        <v/>
      </c>
      <c r="AD2263">
        <f>(INDIRECT("a_"&amp;AD$2)/(AD$2+2))*(($C2263^(AD$2+2)-$H2263^(AD$2+2))/(ε_c1cd^(AD$2+2)))</f>
        <v/>
      </c>
      <c r="AE2263" s="111">
        <f>(b*f_cd/L2263)*SUM(U2263:Y2263)+SUM(Q2263:R2263)</f>
        <v/>
      </c>
      <c r="AF2263" s="112">
        <f>AE2263*(K2263-y+e)</f>
        <v/>
      </c>
      <c r="AG2263" s="113">
        <f>(b*f_cd/(L2263^2))*SUM(Z2263:AD2263)+SUM(S2263:T2263)-AF2263</f>
        <v/>
      </c>
      <c r="AH2263" s="114">
        <f>AG2263&lt;0</f>
        <v/>
      </c>
      <c r="AI2263" s="115">
        <f>IF(A2263=1,FALSE,(AND(AQ2263,AH2263,NOT(AI2262))))</f>
        <v/>
      </c>
      <c r="AJ2263" s="116">
        <f>(b*f_cd/L2263)*(a_1/2*J2263^2+a_2/3*J2263^3+a_3/4*J2263^4+a_4/5*J2263^5+a_5/6*J2263^6)+SUM(Q2263:R2263)</f>
        <v/>
      </c>
      <c r="AK2263">
        <f>AJ2263*(K2263-y+e)</f>
        <v/>
      </c>
      <c r="AL2263" s="118">
        <f>(b*f_cd/(L2263^2))*(a_1/3*J2263^3+a_2/4*J2263^4+a_3/5*J2263^5+a_4/6*J2263^6+a_5/7*J2263^7)+SUM(S2263:T2263)-AK2263</f>
        <v/>
      </c>
      <c r="AM2263" s="114">
        <f>AL2263&gt;0</f>
        <v/>
      </c>
      <c r="AN2263" s="115">
        <f>IF(A2263=1,FALSE,(AND(AQ2263,AM2263,NOT(AN2262))))</f>
        <v/>
      </c>
      <c r="AO2263">
        <f>IF(D2263=1,AND(AH2263,NOT(AI2263)),AND(AM2263,NOT(AN2263)))</f>
        <v/>
      </c>
      <c r="AP2263" s="119">
        <f>IF(D2263=1,AI2263,AN2263)</f>
        <v/>
      </c>
      <c r="AQ2263" s="125">
        <f>ABS(E2263)&lt;$AQ$2</f>
        <v/>
      </c>
      <c r="AS2263">
        <f>IF(AP2263,MAX(AS$3:AS2261)+1,"")</f>
        <v/>
      </c>
    </row>
    <row r="2264">
      <c r="A2264" t="n">
        <v>2174</v>
      </c>
      <c r="B2264" s="131">
        <f>IF(A2264=1,0,IF(AP2264,0.1*ε_cu1cd,0))</f>
        <v/>
      </c>
      <c r="C2264" s="131">
        <f>IF(A2264=1,0.1*ε_cu1cd,C2263+B2263)</f>
        <v/>
      </c>
      <c r="D2264" s="113">
        <f>IF('Нормальний переріз'!$D$68&gt;0,1,2)</f>
        <v/>
      </c>
      <c r="E2264" s="144">
        <f>IF(D2264=1,F2264,G2264)</f>
        <v/>
      </c>
      <c r="F2264" s="124">
        <f>IF(AI2263,0.11*ε_cu1cd,IF(AH2263,F2263*0.01,F2263))</f>
        <v/>
      </c>
      <c r="G2264" s="124">
        <f>IF(AP2263,-0.1*ε_cu1cd,IF(AM2263,G2263*0.01,G2263))</f>
        <v/>
      </c>
      <c r="H2264" s="113">
        <f>IF(A2264=1,E2264,IF(AO2263,H2263-E2263+E2264,IF(AP2263,0.8*H2263,H2263+E2264)))</f>
        <v/>
      </c>
      <c r="I2264" s="169">
        <f>(C2264-H2264)/h</f>
        <v/>
      </c>
      <c r="J2264">
        <f>C2264/(ε_c1cd)</f>
        <v/>
      </c>
      <c r="K2264">
        <f>C2264/I2264</f>
        <v/>
      </c>
      <c r="L2264" s="131">
        <f>I2264/(ε_c1cd)</f>
        <v/>
      </c>
      <c r="M2264">
        <f>I2264*(K2264-Z_s1)</f>
        <v/>
      </c>
      <c r="N2264">
        <f>I2264*(K2264-Z_s2)</f>
        <v/>
      </c>
      <c r="O2264">
        <f>E_s*M2264</f>
        <v/>
      </c>
      <c r="P2264">
        <f>E_s*N2264</f>
        <v/>
      </c>
      <c r="Q2264">
        <f>O2264*A_s1</f>
        <v/>
      </c>
      <c r="R2264">
        <f>P2264*A_s2</f>
        <v/>
      </c>
      <c r="S2264">
        <f>Q2264*($K2264-Z_s1)</f>
        <v/>
      </c>
      <c r="T2264">
        <f>R2264*($K2264-Z_s2)</f>
        <v/>
      </c>
      <c r="U2264">
        <f>(INDIRECT("a_"&amp;U$2)/(U$2+1))*(($C2264^(U$2+1)-$H2264^(U$2+1))/(ε_c1cd^(U$2+1)))</f>
        <v/>
      </c>
      <c r="V2264">
        <f>(INDIRECT("a_"&amp;V$2)/(V$2+1))*(($C2264^(V$2+1)-$H2264^(V$2+1))/(ε_c1cd^(V$2+1)))</f>
        <v/>
      </c>
      <c r="W2264">
        <f>(INDIRECT("a_"&amp;W$2)/(W$2+1))*(($C2264^(W$2+1)-$H2264^(W$2+1))/(ε_c1cd^(W$2+1)))</f>
        <v/>
      </c>
      <c r="X2264">
        <f>(INDIRECT("a_"&amp;X$2)/(X$2+1))*(($C2264^(X$2+1)-$H2264^(X$2+1))/(ε_c1cd^(X$2+1)))</f>
        <v/>
      </c>
      <c r="Y2264">
        <f>(INDIRECT("a_"&amp;Y$2)/(Y$2+1))*(($C2264^(Y$2+1)-$H2264^(Y$2+1))/(ε_c1cd^(Y$2+1)))</f>
        <v/>
      </c>
      <c r="Z2264">
        <f>(INDIRECT("a_"&amp;Z$2)/(Z$2+2))*(($C2264^(Z$2+2)-$H2264^(Z$2+2))/(ε_c1cd^(Z$2+2)))</f>
        <v/>
      </c>
      <c r="AA2264">
        <f>(INDIRECT("a_"&amp;AA$2)/(AA$2+2))*(($C2264^(AA$2+2)-$H2264^(AA$2+2))/(ε_c1cd^(AA$2+2)))</f>
        <v/>
      </c>
      <c r="AB2264">
        <f>(INDIRECT("a_"&amp;AB$2)/(AB$2+2))*(($C2264^(AB$2+2)-$H2264^(AB$2+2))/(ε_c1cd^(AB$2+2)))</f>
        <v/>
      </c>
      <c r="AC2264">
        <f>(INDIRECT("a_"&amp;AC$2)/(AC$2+2))*(($C2264^(AC$2+2)-$H2264^(AC$2+2))/(ε_c1cd^(AC$2+2)))</f>
        <v/>
      </c>
      <c r="AD2264">
        <f>(INDIRECT("a_"&amp;AD$2)/(AD$2+2))*(($C2264^(AD$2+2)-$H2264^(AD$2+2))/(ε_c1cd^(AD$2+2)))</f>
        <v/>
      </c>
      <c r="AE2264" s="111">
        <f>(b*f_cd/L2264)*SUM(U2264:Y2264)+SUM(Q2264:R2264)</f>
        <v/>
      </c>
      <c r="AF2264" s="112">
        <f>AE2264*(K2264-y+e)</f>
        <v/>
      </c>
      <c r="AG2264" s="113">
        <f>(b*f_cd/(L2264^2))*SUM(Z2264:AD2264)+SUM(S2264:T2264)-AF2264</f>
        <v/>
      </c>
      <c r="AH2264" s="114">
        <f>AG2264&lt;0</f>
        <v/>
      </c>
      <c r="AI2264" s="115">
        <f>IF(A2264=1,FALSE,(AND(AQ2264,AH2264,NOT(AI2263))))</f>
        <v/>
      </c>
      <c r="AJ2264" s="116">
        <f>(b*f_cd/L2264)*(a_1/2*J2264^2+a_2/3*J2264^3+a_3/4*J2264^4+a_4/5*J2264^5+a_5/6*J2264^6)+SUM(Q2264:R2264)</f>
        <v/>
      </c>
      <c r="AK2264">
        <f>AJ2264*(K2264-y+e)</f>
        <v/>
      </c>
      <c r="AL2264" s="118">
        <f>(b*f_cd/(L2264^2))*(a_1/3*J2264^3+a_2/4*J2264^4+a_3/5*J2264^5+a_4/6*J2264^6+a_5/7*J2264^7)+SUM(S2264:T2264)-AK2264</f>
        <v/>
      </c>
      <c r="AM2264" s="114">
        <f>AL2264&gt;0</f>
        <v/>
      </c>
      <c r="AN2264" s="115">
        <f>IF(A2264=1,FALSE,(AND(AQ2264,AM2264,NOT(AN2263))))</f>
        <v/>
      </c>
      <c r="AO2264">
        <f>IF(D2264=1,AND(AH2264,NOT(AI2264)),AND(AM2264,NOT(AN2264)))</f>
        <v/>
      </c>
      <c r="AP2264" s="119">
        <f>IF(D2264=1,AI2264,AN2264)</f>
        <v/>
      </c>
      <c r="AQ2264" s="125">
        <f>ABS(E2264)&lt;$AQ$2</f>
        <v/>
      </c>
      <c r="AS2264">
        <f>IF(AP2264,MAX(AS$3:AS2262)+1,"")</f>
        <v/>
      </c>
    </row>
    <row r="2265">
      <c r="A2265" t="n">
        <v>2175</v>
      </c>
      <c r="B2265" s="131">
        <f>IF(A2265=1,0,IF(AP2265,0.1*ε_cu1cd,0))</f>
        <v/>
      </c>
      <c r="C2265" s="131">
        <f>IF(A2265=1,0.1*ε_cu1cd,C2264+B2264)</f>
        <v/>
      </c>
      <c r="D2265" s="113">
        <f>IF('Нормальний переріз'!$D$68&gt;0,1,2)</f>
        <v/>
      </c>
      <c r="E2265" s="144">
        <f>IF(D2265=1,F2265,G2265)</f>
        <v/>
      </c>
      <c r="F2265" s="124">
        <f>IF(AI2264,0.11*ε_cu1cd,IF(AH2264,F2264*0.01,F2264))</f>
        <v/>
      </c>
      <c r="G2265" s="124">
        <f>IF(AP2264,-0.1*ε_cu1cd,IF(AM2264,G2264*0.01,G2264))</f>
        <v/>
      </c>
      <c r="H2265" s="113">
        <f>IF(A2265=1,E2265,IF(AO2264,H2264-E2264+E2265,IF(AP2264,0.8*H2264,H2264+E2265)))</f>
        <v/>
      </c>
      <c r="I2265" s="169">
        <f>(C2265-H2265)/h</f>
        <v/>
      </c>
      <c r="J2265">
        <f>C2265/(ε_c1cd)</f>
        <v/>
      </c>
      <c r="K2265">
        <f>C2265/I2265</f>
        <v/>
      </c>
      <c r="L2265" s="131">
        <f>I2265/(ε_c1cd)</f>
        <v/>
      </c>
      <c r="M2265">
        <f>I2265*(K2265-Z_s1)</f>
        <v/>
      </c>
      <c r="N2265">
        <f>I2265*(K2265-Z_s2)</f>
        <v/>
      </c>
      <c r="O2265">
        <f>E_s*M2265</f>
        <v/>
      </c>
      <c r="P2265">
        <f>E_s*N2265</f>
        <v/>
      </c>
      <c r="Q2265">
        <f>O2265*A_s1</f>
        <v/>
      </c>
      <c r="R2265">
        <f>P2265*A_s2</f>
        <v/>
      </c>
      <c r="S2265">
        <f>Q2265*($K2265-Z_s1)</f>
        <v/>
      </c>
      <c r="T2265">
        <f>R2265*($K2265-Z_s2)</f>
        <v/>
      </c>
      <c r="U2265">
        <f>(INDIRECT("a_"&amp;U$2)/(U$2+1))*(($C2265^(U$2+1)-$H2265^(U$2+1))/(ε_c1cd^(U$2+1)))</f>
        <v/>
      </c>
      <c r="V2265">
        <f>(INDIRECT("a_"&amp;V$2)/(V$2+1))*(($C2265^(V$2+1)-$H2265^(V$2+1))/(ε_c1cd^(V$2+1)))</f>
        <v/>
      </c>
      <c r="W2265">
        <f>(INDIRECT("a_"&amp;W$2)/(W$2+1))*(($C2265^(W$2+1)-$H2265^(W$2+1))/(ε_c1cd^(W$2+1)))</f>
        <v/>
      </c>
      <c r="X2265">
        <f>(INDIRECT("a_"&amp;X$2)/(X$2+1))*(($C2265^(X$2+1)-$H2265^(X$2+1))/(ε_c1cd^(X$2+1)))</f>
        <v/>
      </c>
      <c r="Y2265">
        <f>(INDIRECT("a_"&amp;Y$2)/(Y$2+1))*(($C2265^(Y$2+1)-$H2265^(Y$2+1))/(ε_c1cd^(Y$2+1)))</f>
        <v/>
      </c>
      <c r="Z2265">
        <f>(INDIRECT("a_"&amp;Z$2)/(Z$2+2))*(($C2265^(Z$2+2)-$H2265^(Z$2+2))/(ε_c1cd^(Z$2+2)))</f>
        <v/>
      </c>
      <c r="AA2265">
        <f>(INDIRECT("a_"&amp;AA$2)/(AA$2+2))*(($C2265^(AA$2+2)-$H2265^(AA$2+2))/(ε_c1cd^(AA$2+2)))</f>
        <v/>
      </c>
      <c r="AB2265">
        <f>(INDIRECT("a_"&amp;AB$2)/(AB$2+2))*(($C2265^(AB$2+2)-$H2265^(AB$2+2))/(ε_c1cd^(AB$2+2)))</f>
        <v/>
      </c>
      <c r="AC2265">
        <f>(INDIRECT("a_"&amp;AC$2)/(AC$2+2))*(($C2265^(AC$2+2)-$H2265^(AC$2+2))/(ε_c1cd^(AC$2+2)))</f>
        <v/>
      </c>
      <c r="AD2265">
        <f>(INDIRECT("a_"&amp;AD$2)/(AD$2+2))*(($C2265^(AD$2+2)-$H2265^(AD$2+2))/(ε_c1cd^(AD$2+2)))</f>
        <v/>
      </c>
      <c r="AE2265" s="111">
        <f>(b*f_cd/L2265)*SUM(U2265:Y2265)+SUM(Q2265:R2265)</f>
        <v/>
      </c>
      <c r="AF2265" s="112">
        <f>AE2265*(K2265-y+e)</f>
        <v/>
      </c>
      <c r="AG2265" s="113">
        <f>(b*f_cd/(L2265^2))*SUM(Z2265:AD2265)+SUM(S2265:T2265)-AF2265</f>
        <v/>
      </c>
      <c r="AH2265" s="114">
        <f>AG2265&lt;0</f>
        <v/>
      </c>
      <c r="AI2265" s="115">
        <f>IF(A2265=1,FALSE,(AND(AQ2265,AH2265,NOT(AI2264))))</f>
        <v/>
      </c>
      <c r="AJ2265" s="116">
        <f>(b*f_cd/L2265)*(a_1/2*J2265^2+a_2/3*J2265^3+a_3/4*J2265^4+a_4/5*J2265^5+a_5/6*J2265^6)+SUM(Q2265:R2265)</f>
        <v/>
      </c>
      <c r="AK2265">
        <f>AJ2265*(K2265-y+e)</f>
        <v/>
      </c>
      <c r="AL2265" s="118">
        <f>(b*f_cd/(L2265^2))*(a_1/3*J2265^3+a_2/4*J2265^4+a_3/5*J2265^5+a_4/6*J2265^6+a_5/7*J2265^7)+SUM(S2265:T2265)-AK2265</f>
        <v/>
      </c>
      <c r="AM2265" s="114">
        <f>AL2265&gt;0</f>
        <v/>
      </c>
      <c r="AN2265" s="115">
        <f>IF(A2265=1,FALSE,(AND(AQ2265,AM2265,NOT(AN2264))))</f>
        <v/>
      </c>
      <c r="AO2265">
        <f>IF(D2265=1,AND(AH2265,NOT(AI2265)),AND(AM2265,NOT(AN2265)))</f>
        <v/>
      </c>
      <c r="AP2265" s="119">
        <f>IF(D2265=1,AI2265,AN2265)</f>
        <v/>
      </c>
      <c r="AQ2265" s="125">
        <f>ABS(E2265)&lt;$AQ$2</f>
        <v/>
      </c>
      <c r="AS2265">
        <f>IF(AP2265,MAX(AS$3:AS2263)+1,"")</f>
        <v/>
      </c>
    </row>
    <row r="2266">
      <c r="A2266" t="n">
        <v>2176</v>
      </c>
      <c r="B2266" s="131">
        <f>IF(A2266=1,0,IF(AP2266,0.1*ε_cu1cd,0))</f>
        <v/>
      </c>
      <c r="C2266" s="131">
        <f>IF(A2266=1,0.1*ε_cu1cd,C2265+B2265)</f>
        <v/>
      </c>
      <c r="D2266" s="113">
        <f>IF('Нормальний переріз'!$D$68&gt;0,1,2)</f>
        <v/>
      </c>
      <c r="E2266" s="144">
        <f>IF(D2266=1,F2266,G2266)</f>
        <v/>
      </c>
      <c r="F2266" s="124">
        <f>IF(AI2265,0.11*ε_cu1cd,IF(AH2265,F2265*0.01,F2265))</f>
        <v/>
      </c>
      <c r="G2266" s="124">
        <f>IF(AP2265,-0.1*ε_cu1cd,IF(AM2265,G2265*0.01,G2265))</f>
        <v/>
      </c>
      <c r="H2266" s="113">
        <f>IF(A2266=1,E2266,IF(AO2265,H2265-E2265+E2266,IF(AP2265,0.8*H2265,H2265+E2266)))</f>
        <v/>
      </c>
      <c r="I2266" s="169">
        <f>(C2266-H2266)/h</f>
        <v/>
      </c>
      <c r="J2266">
        <f>C2266/(ε_c1cd)</f>
        <v/>
      </c>
      <c r="K2266">
        <f>C2266/I2266</f>
        <v/>
      </c>
      <c r="L2266" s="131">
        <f>I2266/(ε_c1cd)</f>
        <v/>
      </c>
      <c r="M2266">
        <f>I2266*(K2266-Z_s1)</f>
        <v/>
      </c>
      <c r="N2266">
        <f>I2266*(K2266-Z_s2)</f>
        <v/>
      </c>
      <c r="O2266">
        <f>E_s*M2266</f>
        <v/>
      </c>
      <c r="P2266">
        <f>E_s*N2266</f>
        <v/>
      </c>
      <c r="Q2266">
        <f>O2266*A_s1</f>
        <v/>
      </c>
      <c r="R2266">
        <f>P2266*A_s2</f>
        <v/>
      </c>
      <c r="S2266">
        <f>Q2266*($K2266-Z_s1)</f>
        <v/>
      </c>
      <c r="T2266">
        <f>R2266*($K2266-Z_s2)</f>
        <v/>
      </c>
      <c r="U2266">
        <f>(INDIRECT("a_"&amp;U$2)/(U$2+1))*(($C2266^(U$2+1)-$H2266^(U$2+1))/(ε_c1cd^(U$2+1)))</f>
        <v/>
      </c>
      <c r="V2266">
        <f>(INDIRECT("a_"&amp;V$2)/(V$2+1))*(($C2266^(V$2+1)-$H2266^(V$2+1))/(ε_c1cd^(V$2+1)))</f>
        <v/>
      </c>
      <c r="W2266">
        <f>(INDIRECT("a_"&amp;W$2)/(W$2+1))*(($C2266^(W$2+1)-$H2266^(W$2+1))/(ε_c1cd^(W$2+1)))</f>
        <v/>
      </c>
      <c r="X2266">
        <f>(INDIRECT("a_"&amp;X$2)/(X$2+1))*(($C2266^(X$2+1)-$H2266^(X$2+1))/(ε_c1cd^(X$2+1)))</f>
        <v/>
      </c>
      <c r="Y2266">
        <f>(INDIRECT("a_"&amp;Y$2)/(Y$2+1))*(($C2266^(Y$2+1)-$H2266^(Y$2+1))/(ε_c1cd^(Y$2+1)))</f>
        <v/>
      </c>
      <c r="Z2266">
        <f>(INDIRECT("a_"&amp;Z$2)/(Z$2+2))*(($C2266^(Z$2+2)-$H2266^(Z$2+2))/(ε_c1cd^(Z$2+2)))</f>
        <v/>
      </c>
      <c r="AA2266">
        <f>(INDIRECT("a_"&amp;AA$2)/(AA$2+2))*(($C2266^(AA$2+2)-$H2266^(AA$2+2))/(ε_c1cd^(AA$2+2)))</f>
        <v/>
      </c>
      <c r="AB2266">
        <f>(INDIRECT("a_"&amp;AB$2)/(AB$2+2))*(($C2266^(AB$2+2)-$H2266^(AB$2+2))/(ε_c1cd^(AB$2+2)))</f>
        <v/>
      </c>
      <c r="AC2266">
        <f>(INDIRECT("a_"&amp;AC$2)/(AC$2+2))*(($C2266^(AC$2+2)-$H2266^(AC$2+2))/(ε_c1cd^(AC$2+2)))</f>
        <v/>
      </c>
      <c r="AD2266">
        <f>(INDIRECT("a_"&amp;AD$2)/(AD$2+2))*(($C2266^(AD$2+2)-$H2266^(AD$2+2))/(ε_c1cd^(AD$2+2)))</f>
        <v/>
      </c>
      <c r="AE2266" s="111">
        <f>(b*f_cd/L2266)*SUM(U2266:Y2266)+SUM(Q2266:R2266)</f>
        <v/>
      </c>
      <c r="AF2266" s="112">
        <f>AE2266*(K2266-y+e)</f>
        <v/>
      </c>
      <c r="AG2266" s="113">
        <f>(b*f_cd/(L2266^2))*SUM(Z2266:AD2266)+SUM(S2266:T2266)-AF2266</f>
        <v/>
      </c>
      <c r="AH2266" s="114">
        <f>AG2266&lt;0</f>
        <v/>
      </c>
      <c r="AI2266" s="115">
        <f>IF(A2266=1,FALSE,(AND(AQ2266,AH2266,NOT(AI2265))))</f>
        <v/>
      </c>
      <c r="AJ2266" s="116">
        <f>(b*f_cd/L2266)*(a_1/2*J2266^2+a_2/3*J2266^3+a_3/4*J2266^4+a_4/5*J2266^5+a_5/6*J2266^6)+SUM(Q2266:R2266)</f>
        <v/>
      </c>
      <c r="AK2266">
        <f>AJ2266*(K2266-y+e)</f>
        <v/>
      </c>
      <c r="AL2266" s="118">
        <f>(b*f_cd/(L2266^2))*(a_1/3*J2266^3+a_2/4*J2266^4+a_3/5*J2266^5+a_4/6*J2266^6+a_5/7*J2266^7)+SUM(S2266:T2266)-AK2266</f>
        <v/>
      </c>
      <c r="AM2266" s="114">
        <f>AL2266&gt;0</f>
        <v/>
      </c>
      <c r="AN2266" s="115">
        <f>IF(A2266=1,FALSE,(AND(AQ2266,AM2266,NOT(AN2265))))</f>
        <v/>
      </c>
      <c r="AO2266">
        <f>IF(D2266=1,AND(AH2266,NOT(AI2266)),AND(AM2266,NOT(AN2266)))</f>
        <v/>
      </c>
      <c r="AP2266" s="119">
        <f>IF(D2266=1,AI2266,AN2266)</f>
        <v/>
      </c>
      <c r="AQ2266" s="125">
        <f>ABS(E2266)&lt;$AQ$2</f>
        <v/>
      </c>
      <c r="AS2266">
        <f>IF(AP2266,MAX(AS$3:AS2264)+1,"")</f>
        <v/>
      </c>
    </row>
    <row r="2267">
      <c r="A2267" t="n">
        <v>2177</v>
      </c>
      <c r="B2267" s="131">
        <f>IF(A2267=1,0,IF(AP2267,0.1*ε_cu1cd,0))</f>
        <v/>
      </c>
      <c r="C2267" s="131">
        <f>IF(A2267=1,0.1*ε_cu1cd,C2266+B2266)</f>
        <v/>
      </c>
      <c r="D2267" s="113">
        <f>IF('Нормальний переріз'!$D$68&gt;0,1,2)</f>
        <v/>
      </c>
      <c r="E2267" s="144">
        <f>IF(D2267=1,F2267,G2267)</f>
        <v/>
      </c>
      <c r="F2267" s="124">
        <f>IF(AI2266,0.11*ε_cu1cd,IF(AH2266,F2266*0.01,F2266))</f>
        <v/>
      </c>
      <c r="G2267" s="124">
        <f>IF(AP2266,-0.1*ε_cu1cd,IF(AM2266,G2266*0.01,G2266))</f>
        <v/>
      </c>
      <c r="H2267" s="113">
        <f>IF(A2267=1,E2267,IF(AO2266,H2266-E2266+E2267,IF(AP2266,0.8*H2266,H2266+E2267)))</f>
        <v/>
      </c>
      <c r="I2267" s="169">
        <f>(C2267-H2267)/h</f>
        <v/>
      </c>
      <c r="J2267">
        <f>C2267/(ε_c1cd)</f>
        <v/>
      </c>
      <c r="K2267">
        <f>C2267/I2267</f>
        <v/>
      </c>
      <c r="L2267" s="131">
        <f>I2267/(ε_c1cd)</f>
        <v/>
      </c>
      <c r="M2267">
        <f>I2267*(K2267-Z_s1)</f>
        <v/>
      </c>
      <c r="N2267">
        <f>I2267*(K2267-Z_s2)</f>
        <v/>
      </c>
      <c r="O2267">
        <f>E_s*M2267</f>
        <v/>
      </c>
      <c r="P2267">
        <f>E_s*N2267</f>
        <v/>
      </c>
      <c r="Q2267">
        <f>O2267*A_s1</f>
        <v/>
      </c>
      <c r="R2267">
        <f>P2267*A_s2</f>
        <v/>
      </c>
      <c r="S2267">
        <f>Q2267*($K2267-Z_s1)</f>
        <v/>
      </c>
      <c r="T2267">
        <f>R2267*($K2267-Z_s2)</f>
        <v/>
      </c>
      <c r="U2267">
        <f>(INDIRECT("a_"&amp;U$2)/(U$2+1))*(($C2267^(U$2+1)-$H2267^(U$2+1))/(ε_c1cd^(U$2+1)))</f>
        <v/>
      </c>
      <c r="V2267">
        <f>(INDIRECT("a_"&amp;V$2)/(V$2+1))*(($C2267^(V$2+1)-$H2267^(V$2+1))/(ε_c1cd^(V$2+1)))</f>
        <v/>
      </c>
      <c r="W2267">
        <f>(INDIRECT("a_"&amp;W$2)/(W$2+1))*(($C2267^(W$2+1)-$H2267^(W$2+1))/(ε_c1cd^(W$2+1)))</f>
        <v/>
      </c>
      <c r="X2267">
        <f>(INDIRECT("a_"&amp;X$2)/(X$2+1))*(($C2267^(X$2+1)-$H2267^(X$2+1))/(ε_c1cd^(X$2+1)))</f>
        <v/>
      </c>
      <c r="Y2267">
        <f>(INDIRECT("a_"&amp;Y$2)/(Y$2+1))*(($C2267^(Y$2+1)-$H2267^(Y$2+1))/(ε_c1cd^(Y$2+1)))</f>
        <v/>
      </c>
      <c r="Z2267">
        <f>(INDIRECT("a_"&amp;Z$2)/(Z$2+2))*(($C2267^(Z$2+2)-$H2267^(Z$2+2))/(ε_c1cd^(Z$2+2)))</f>
        <v/>
      </c>
      <c r="AA2267">
        <f>(INDIRECT("a_"&amp;AA$2)/(AA$2+2))*(($C2267^(AA$2+2)-$H2267^(AA$2+2))/(ε_c1cd^(AA$2+2)))</f>
        <v/>
      </c>
      <c r="AB2267">
        <f>(INDIRECT("a_"&amp;AB$2)/(AB$2+2))*(($C2267^(AB$2+2)-$H2267^(AB$2+2))/(ε_c1cd^(AB$2+2)))</f>
        <v/>
      </c>
      <c r="AC2267">
        <f>(INDIRECT("a_"&amp;AC$2)/(AC$2+2))*(($C2267^(AC$2+2)-$H2267^(AC$2+2))/(ε_c1cd^(AC$2+2)))</f>
        <v/>
      </c>
      <c r="AD2267">
        <f>(INDIRECT("a_"&amp;AD$2)/(AD$2+2))*(($C2267^(AD$2+2)-$H2267^(AD$2+2))/(ε_c1cd^(AD$2+2)))</f>
        <v/>
      </c>
      <c r="AE2267" s="111">
        <f>(b*f_cd/L2267)*SUM(U2267:Y2267)+SUM(Q2267:R2267)</f>
        <v/>
      </c>
      <c r="AF2267" s="112">
        <f>AE2267*(K2267-y+e)</f>
        <v/>
      </c>
      <c r="AG2267" s="113">
        <f>(b*f_cd/(L2267^2))*SUM(Z2267:AD2267)+SUM(S2267:T2267)-AF2267</f>
        <v/>
      </c>
      <c r="AH2267" s="114">
        <f>AG2267&lt;0</f>
        <v/>
      </c>
      <c r="AI2267" s="115">
        <f>IF(A2267=1,FALSE,(AND(AQ2267,AH2267,NOT(AI2266))))</f>
        <v/>
      </c>
      <c r="AJ2267" s="116">
        <f>(b*f_cd/L2267)*(a_1/2*J2267^2+a_2/3*J2267^3+a_3/4*J2267^4+a_4/5*J2267^5+a_5/6*J2267^6)+SUM(Q2267:R2267)</f>
        <v/>
      </c>
      <c r="AK2267">
        <f>AJ2267*(K2267-y+e)</f>
        <v/>
      </c>
      <c r="AL2267" s="118">
        <f>(b*f_cd/(L2267^2))*(a_1/3*J2267^3+a_2/4*J2267^4+a_3/5*J2267^5+a_4/6*J2267^6+a_5/7*J2267^7)+SUM(S2267:T2267)-AK2267</f>
        <v/>
      </c>
      <c r="AM2267" s="114">
        <f>AL2267&gt;0</f>
        <v/>
      </c>
      <c r="AN2267" s="115">
        <f>IF(A2267=1,FALSE,(AND(AQ2267,AM2267,NOT(AN2266))))</f>
        <v/>
      </c>
      <c r="AO2267">
        <f>IF(D2267=1,AND(AH2267,NOT(AI2267)),AND(AM2267,NOT(AN2267)))</f>
        <v/>
      </c>
      <c r="AP2267" s="119">
        <f>IF(D2267=1,AI2267,AN2267)</f>
        <v/>
      </c>
      <c r="AQ2267" s="125">
        <f>ABS(E2267)&lt;$AQ$2</f>
        <v/>
      </c>
      <c r="AS2267">
        <f>IF(AP2267,MAX(AS$3:AS2265)+1,"")</f>
        <v/>
      </c>
    </row>
    <row r="2268">
      <c r="A2268" t="n">
        <v>2178</v>
      </c>
      <c r="B2268" s="131">
        <f>IF(A2268=1,0,IF(AP2268,0.1*ε_cu1cd,0))</f>
        <v/>
      </c>
      <c r="C2268" s="131">
        <f>IF(A2268=1,0.1*ε_cu1cd,C2267+B2267)</f>
        <v/>
      </c>
      <c r="D2268" s="113">
        <f>IF('Нормальний переріз'!$D$68&gt;0,1,2)</f>
        <v/>
      </c>
      <c r="E2268" s="144">
        <f>IF(D2268=1,F2268,G2268)</f>
        <v/>
      </c>
      <c r="F2268" s="124">
        <f>IF(AI2267,0.11*ε_cu1cd,IF(AH2267,F2267*0.01,F2267))</f>
        <v/>
      </c>
      <c r="G2268" s="124">
        <f>IF(AP2267,-0.1*ε_cu1cd,IF(AM2267,G2267*0.01,G2267))</f>
        <v/>
      </c>
      <c r="H2268" s="113">
        <f>IF(A2268=1,E2268,IF(AO2267,H2267-E2267+E2268,IF(AP2267,0.8*H2267,H2267+E2268)))</f>
        <v/>
      </c>
      <c r="I2268" s="169">
        <f>(C2268-H2268)/h</f>
        <v/>
      </c>
      <c r="J2268">
        <f>C2268/(ε_c1cd)</f>
        <v/>
      </c>
      <c r="K2268">
        <f>C2268/I2268</f>
        <v/>
      </c>
      <c r="L2268" s="131">
        <f>I2268/(ε_c1cd)</f>
        <v/>
      </c>
      <c r="M2268">
        <f>I2268*(K2268-Z_s1)</f>
        <v/>
      </c>
      <c r="N2268">
        <f>I2268*(K2268-Z_s2)</f>
        <v/>
      </c>
      <c r="O2268">
        <f>E_s*M2268</f>
        <v/>
      </c>
      <c r="P2268">
        <f>E_s*N2268</f>
        <v/>
      </c>
      <c r="Q2268">
        <f>O2268*A_s1</f>
        <v/>
      </c>
      <c r="R2268">
        <f>P2268*A_s2</f>
        <v/>
      </c>
      <c r="S2268">
        <f>Q2268*($K2268-Z_s1)</f>
        <v/>
      </c>
      <c r="T2268">
        <f>R2268*($K2268-Z_s2)</f>
        <v/>
      </c>
      <c r="U2268">
        <f>(INDIRECT("a_"&amp;U$2)/(U$2+1))*(($C2268^(U$2+1)-$H2268^(U$2+1))/(ε_c1cd^(U$2+1)))</f>
        <v/>
      </c>
      <c r="V2268">
        <f>(INDIRECT("a_"&amp;V$2)/(V$2+1))*(($C2268^(V$2+1)-$H2268^(V$2+1))/(ε_c1cd^(V$2+1)))</f>
        <v/>
      </c>
      <c r="W2268">
        <f>(INDIRECT("a_"&amp;W$2)/(W$2+1))*(($C2268^(W$2+1)-$H2268^(W$2+1))/(ε_c1cd^(W$2+1)))</f>
        <v/>
      </c>
      <c r="X2268">
        <f>(INDIRECT("a_"&amp;X$2)/(X$2+1))*(($C2268^(X$2+1)-$H2268^(X$2+1))/(ε_c1cd^(X$2+1)))</f>
        <v/>
      </c>
      <c r="Y2268">
        <f>(INDIRECT("a_"&amp;Y$2)/(Y$2+1))*(($C2268^(Y$2+1)-$H2268^(Y$2+1))/(ε_c1cd^(Y$2+1)))</f>
        <v/>
      </c>
      <c r="Z2268">
        <f>(INDIRECT("a_"&amp;Z$2)/(Z$2+2))*(($C2268^(Z$2+2)-$H2268^(Z$2+2))/(ε_c1cd^(Z$2+2)))</f>
        <v/>
      </c>
      <c r="AA2268">
        <f>(INDIRECT("a_"&amp;AA$2)/(AA$2+2))*(($C2268^(AA$2+2)-$H2268^(AA$2+2))/(ε_c1cd^(AA$2+2)))</f>
        <v/>
      </c>
      <c r="AB2268">
        <f>(INDIRECT("a_"&amp;AB$2)/(AB$2+2))*(($C2268^(AB$2+2)-$H2268^(AB$2+2))/(ε_c1cd^(AB$2+2)))</f>
        <v/>
      </c>
      <c r="AC2268">
        <f>(INDIRECT("a_"&amp;AC$2)/(AC$2+2))*(($C2268^(AC$2+2)-$H2268^(AC$2+2))/(ε_c1cd^(AC$2+2)))</f>
        <v/>
      </c>
      <c r="AD2268">
        <f>(INDIRECT("a_"&amp;AD$2)/(AD$2+2))*(($C2268^(AD$2+2)-$H2268^(AD$2+2))/(ε_c1cd^(AD$2+2)))</f>
        <v/>
      </c>
      <c r="AE2268" s="111">
        <f>(b*f_cd/L2268)*SUM(U2268:Y2268)+SUM(Q2268:R2268)</f>
        <v/>
      </c>
      <c r="AF2268" s="112">
        <f>AE2268*(K2268-y+e)</f>
        <v/>
      </c>
      <c r="AG2268" s="113">
        <f>(b*f_cd/(L2268^2))*SUM(Z2268:AD2268)+SUM(S2268:T2268)-AF2268</f>
        <v/>
      </c>
      <c r="AH2268" s="114">
        <f>AG2268&lt;0</f>
        <v/>
      </c>
      <c r="AI2268" s="115">
        <f>IF(A2268=1,FALSE,(AND(AQ2268,AH2268,NOT(AI2267))))</f>
        <v/>
      </c>
      <c r="AJ2268" s="116">
        <f>(b*f_cd/L2268)*(a_1/2*J2268^2+a_2/3*J2268^3+a_3/4*J2268^4+a_4/5*J2268^5+a_5/6*J2268^6)+SUM(Q2268:R2268)</f>
        <v/>
      </c>
      <c r="AK2268">
        <f>AJ2268*(K2268-y+e)</f>
        <v/>
      </c>
      <c r="AL2268" s="118">
        <f>(b*f_cd/(L2268^2))*(a_1/3*J2268^3+a_2/4*J2268^4+a_3/5*J2268^5+a_4/6*J2268^6+a_5/7*J2268^7)+SUM(S2268:T2268)-AK2268</f>
        <v/>
      </c>
      <c r="AM2268" s="114">
        <f>AL2268&gt;0</f>
        <v/>
      </c>
      <c r="AN2268" s="115">
        <f>IF(A2268=1,FALSE,(AND(AQ2268,AM2268,NOT(AN2267))))</f>
        <v/>
      </c>
      <c r="AO2268">
        <f>IF(D2268=1,AND(AH2268,NOT(AI2268)),AND(AM2268,NOT(AN2268)))</f>
        <v/>
      </c>
      <c r="AP2268" s="119">
        <f>IF(D2268=1,AI2268,AN2268)</f>
        <v/>
      </c>
      <c r="AQ2268" s="125">
        <f>ABS(E2268)&lt;$AQ$2</f>
        <v/>
      </c>
      <c r="AS2268">
        <f>IF(AP2268,MAX(AS$3:AS2266)+1,"")</f>
        <v/>
      </c>
    </row>
    <row r="2269">
      <c r="A2269" t="n">
        <v>2179</v>
      </c>
      <c r="B2269" s="131">
        <f>IF(A2269=1,0,IF(AP2269,0.1*ε_cu1cd,0))</f>
        <v/>
      </c>
      <c r="C2269" s="131">
        <f>IF(A2269=1,0.1*ε_cu1cd,C2268+B2268)</f>
        <v/>
      </c>
      <c r="D2269" s="113">
        <f>IF('Нормальний переріз'!$D$68&gt;0,1,2)</f>
        <v/>
      </c>
      <c r="E2269" s="144">
        <f>IF(D2269=1,F2269,G2269)</f>
        <v/>
      </c>
      <c r="F2269" s="124">
        <f>IF(AI2268,0.11*ε_cu1cd,IF(AH2268,F2268*0.01,F2268))</f>
        <v/>
      </c>
      <c r="G2269" s="124">
        <f>IF(AP2268,-0.1*ε_cu1cd,IF(AM2268,G2268*0.01,G2268))</f>
        <v/>
      </c>
      <c r="H2269" s="113">
        <f>IF(A2269=1,E2269,IF(AO2268,H2268-E2268+E2269,IF(AP2268,0.8*H2268,H2268+E2269)))</f>
        <v/>
      </c>
      <c r="I2269" s="169">
        <f>(C2269-H2269)/h</f>
        <v/>
      </c>
      <c r="J2269">
        <f>C2269/(ε_c1cd)</f>
        <v/>
      </c>
      <c r="K2269">
        <f>C2269/I2269</f>
        <v/>
      </c>
      <c r="L2269" s="131">
        <f>I2269/(ε_c1cd)</f>
        <v/>
      </c>
      <c r="M2269">
        <f>I2269*(K2269-Z_s1)</f>
        <v/>
      </c>
      <c r="N2269">
        <f>I2269*(K2269-Z_s2)</f>
        <v/>
      </c>
      <c r="O2269">
        <f>E_s*M2269</f>
        <v/>
      </c>
      <c r="P2269">
        <f>E_s*N2269</f>
        <v/>
      </c>
      <c r="Q2269">
        <f>O2269*A_s1</f>
        <v/>
      </c>
      <c r="R2269">
        <f>P2269*A_s2</f>
        <v/>
      </c>
      <c r="S2269">
        <f>Q2269*($K2269-Z_s1)</f>
        <v/>
      </c>
      <c r="T2269">
        <f>R2269*($K2269-Z_s2)</f>
        <v/>
      </c>
      <c r="U2269">
        <f>(INDIRECT("a_"&amp;U$2)/(U$2+1))*(($C2269^(U$2+1)-$H2269^(U$2+1))/(ε_c1cd^(U$2+1)))</f>
        <v/>
      </c>
      <c r="V2269">
        <f>(INDIRECT("a_"&amp;V$2)/(V$2+1))*(($C2269^(V$2+1)-$H2269^(V$2+1))/(ε_c1cd^(V$2+1)))</f>
        <v/>
      </c>
      <c r="W2269">
        <f>(INDIRECT("a_"&amp;W$2)/(W$2+1))*(($C2269^(W$2+1)-$H2269^(W$2+1))/(ε_c1cd^(W$2+1)))</f>
        <v/>
      </c>
      <c r="X2269">
        <f>(INDIRECT("a_"&amp;X$2)/(X$2+1))*(($C2269^(X$2+1)-$H2269^(X$2+1))/(ε_c1cd^(X$2+1)))</f>
        <v/>
      </c>
      <c r="Y2269">
        <f>(INDIRECT("a_"&amp;Y$2)/(Y$2+1))*(($C2269^(Y$2+1)-$H2269^(Y$2+1))/(ε_c1cd^(Y$2+1)))</f>
        <v/>
      </c>
      <c r="Z2269">
        <f>(INDIRECT("a_"&amp;Z$2)/(Z$2+2))*(($C2269^(Z$2+2)-$H2269^(Z$2+2))/(ε_c1cd^(Z$2+2)))</f>
        <v/>
      </c>
      <c r="AA2269">
        <f>(INDIRECT("a_"&amp;AA$2)/(AA$2+2))*(($C2269^(AA$2+2)-$H2269^(AA$2+2))/(ε_c1cd^(AA$2+2)))</f>
        <v/>
      </c>
      <c r="AB2269">
        <f>(INDIRECT("a_"&amp;AB$2)/(AB$2+2))*(($C2269^(AB$2+2)-$H2269^(AB$2+2))/(ε_c1cd^(AB$2+2)))</f>
        <v/>
      </c>
      <c r="AC2269">
        <f>(INDIRECT("a_"&amp;AC$2)/(AC$2+2))*(($C2269^(AC$2+2)-$H2269^(AC$2+2))/(ε_c1cd^(AC$2+2)))</f>
        <v/>
      </c>
      <c r="AD2269">
        <f>(INDIRECT("a_"&amp;AD$2)/(AD$2+2))*(($C2269^(AD$2+2)-$H2269^(AD$2+2))/(ε_c1cd^(AD$2+2)))</f>
        <v/>
      </c>
      <c r="AE2269" s="111">
        <f>(b*f_cd/L2269)*SUM(U2269:Y2269)+SUM(Q2269:R2269)</f>
        <v/>
      </c>
      <c r="AF2269" s="112">
        <f>AE2269*(K2269-y+e)</f>
        <v/>
      </c>
      <c r="AG2269" s="113">
        <f>(b*f_cd/(L2269^2))*SUM(Z2269:AD2269)+SUM(S2269:T2269)-AF2269</f>
        <v/>
      </c>
      <c r="AH2269" s="114">
        <f>AG2269&lt;0</f>
        <v/>
      </c>
      <c r="AI2269" s="115">
        <f>IF(A2269=1,FALSE,(AND(AQ2269,AH2269,NOT(AI2268))))</f>
        <v/>
      </c>
      <c r="AJ2269" s="116">
        <f>(b*f_cd/L2269)*(a_1/2*J2269^2+a_2/3*J2269^3+a_3/4*J2269^4+a_4/5*J2269^5+a_5/6*J2269^6)+SUM(Q2269:R2269)</f>
        <v/>
      </c>
      <c r="AK2269">
        <f>AJ2269*(K2269-y+e)</f>
        <v/>
      </c>
      <c r="AL2269" s="118">
        <f>(b*f_cd/(L2269^2))*(a_1/3*J2269^3+a_2/4*J2269^4+a_3/5*J2269^5+a_4/6*J2269^6+a_5/7*J2269^7)+SUM(S2269:T2269)-AK2269</f>
        <v/>
      </c>
      <c r="AM2269" s="114">
        <f>AL2269&gt;0</f>
        <v/>
      </c>
      <c r="AN2269" s="115">
        <f>IF(A2269=1,FALSE,(AND(AQ2269,AM2269,NOT(AN2268))))</f>
        <v/>
      </c>
      <c r="AO2269">
        <f>IF(D2269=1,AND(AH2269,NOT(AI2269)),AND(AM2269,NOT(AN2269)))</f>
        <v/>
      </c>
      <c r="AP2269" s="119">
        <f>IF(D2269=1,AI2269,AN2269)</f>
        <v/>
      </c>
      <c r="AQ2269" s="125">
        <f>ABS(E2269)&lt;$AQ$2</f>
        <v/>
      </c>
      <c r="AS2269">
        <f>IF(AP2269,MAX(AS$3:AS2267)+1,"")</f>
        <v/>
      </c>
    </row>
    <row r="2270">
      <c r="A2270" t="n">
        <v>2180</v>
      </c>
      <c r="B2270" s="131">
        <f>IF(A2270=1,0,IF(AP2270,0.1*ε_cu1cd,0))</f>
        <v/>
      </c>
      <c r="C2270" s="131">
        <f>IF(A2270=1,0.1*ε_cu1cd,C2269+B2269)</f>
        <v/>
      </c>
      <c r="D2270" s="113">
        <f>IF('Нормальний переріз'!$D$68&gt;0,1,2)</f>
        <v/>
      </c>
      <c r="E2270" s="144">
        <f>IF(D2270=1,F2270,G2270)</f>
        <v/>
      </c>
      <c r="F2270" s="124">
        <f>IF(AI2269,0.11*ε_cu1cd,IF(AH2269,F2269*0.01,F2269))</f>
        <v/>
      </c>
      <c r="G2270" s="124">
        <f>IF(AP2269,-0.1*ε_cu1cd,IF(AM2269,G2269*0.01,G2269))</f>
        <v/>
      </c>
      <c r="H2270" s="113">
        <f>IF(A2270=1,E2270,IF(AO2269,H2269-E2269+E2270,IF(AP2269,0.8*H2269,H2269+E2270)))</f>
        <v/>
      </c>
      <c r="I2270" s="169">
        <f>(C2270-H2270)/h</f>
        <v/>
      </c>
      <c r="J2270">
        <f>C2270/(ε_c1cd)</f>
        <v/>
      </c>
      <c r="K2270">
        <f>C2270/I2270</f>
        <v/>
      </c>
      <c r="L2270" s="131">
        <f>I2270/(ε_c1cd)</f>
        <v/>
      </c>
      <c r="M2270">
        <f>I2270*(K2270-Z_s1)</f>
        <v/>
      </c>
      <c r="N2270">
        <f>I2270*(K2270-Z_s2)</f>
        <v/>
      </c>
      <c r="O2270">
        <f>E_s*M2270</f>
        <v/>
      </c>
      <c r="P2270">
        <f>E_s*N2270</f>
        <v/>
      </c>
      <c r="Q2270">
        <f>O2270*A_s1</f>
        <v/>
      </c>
      <c r="R2270">
        <f>P2270*A_s2</f>
        <v/>
      </c>
      <c r="S2270">
        <f>Q2270*($K2270-Z_s1)</f>
        <v/>
      </c>
      <c r="T2270">
        <f>R2270*($K2270-Z_s2)</f>
        <v/>
      </c>
      <c r="U2270">
        <f>(INDIRECT("a_"&amp;U$2)/(U$2+1))*(($C2270^(U$2+1)-$H2270^(U$2+1))/(ε_c1cd^(U$2+1)))</f>
        <v/>
      </c>
      <c r="V2270">
        <f>(INDIRECT("a_"&amp;V$2)/(V$2+1))*(($C2270^(V$2+1)-$H2270^(V$2+1))/(ε_c1cd^(V$2+1)))</f>
        <v/>
      </c>
      <c r="W2270">
        <f>(INDIRECT("a_"&amp;W$2)/(W$2+1))*(($C2270^(W$2+1)-$H2270^(W$2+1))/(ε_c1cd^(W$2+1)))</f>
        <v/>
      </c>
      <c r="X2270">
        <f>(INDIRECT("a_"&amp;X$2)/(X$2+1))*(($C2270^(X$2+1)-$H2270^(X$2+1))/(ε_c1cd^(X$2+1)))</f>
        <v/>
      </c>
      <c r="Y2270">
        <f>(INDIRECT("a_"&amp;Y$2)/(Y$2+1))*(($C2270^(Y$2+1)-$H2270^(Y$2+1))/(ε_c1cd^(Y$2+1)))</f>
        <v/>
      </c>
      <c r="Z2270">
        <f>(INDIRECT("a_"&amp;Z$2)/(Z$2+2))*(($C2270^(Z$2+2)-$H2270^(Z$2+2))/(ε_c1cd^(Z$2+2)))</f>
        <v/>
      </c>
      <c r="AA2270">
        <f>(INDIRECT("a_"&amp;AA$2)/(AA$2+2))*(($C2270^(AA$2+2)-$H2270^(AA$2+2))/(ε_c1cd^(AA$2+2)))</f>
        <v/>
      </c>
      <c r="AB2270">
        <f>(INDIRECT("a_"&amp;AB$2)/(AB$2+2))*(($C2270^(AB$2+2)-$H2270^(AB$2+2))/(ε_c1cd^(AB$2+2)))</f>
        <v/>
      </c>
      <c r="AC2270">
        <f>(INDIRECT("a_"&amp;AC$2)/(AC$2+2))*(($C2270^(AC$2+2)-$H2270^(AC$2+2))/(ε_c1cd^(AC$2+2)))</f>
        <v/>
      </c>
      <c r="AD2270">
        <f>(INDIRECT("a_"&amp;AD$2)/(AD$2+2))*(($C2270^(AD$2+2)-$H2270^(AD$2+2))/(ε_c1cd^(AD$2+2)))</f>
        <v/>
      </c>
      <c r="AE2270" s="111">
        <f>(b*f_cd/L2270)*SUM(U2270:Y2270)+SUM(Q2270:R2270)</f>
        <v/>
      </c>
      <c r="AF2270" s="112">
        <f>AE2270*(K2270-y+e)</f>
        <v/>
      </c>
      <c r="AG2270" s="113">
        <f>(b*f_cd/(L2270^2))*SUM(Z2270:AD2270)+SUM(S2270:T2270)-AF2270</f>
        <v/>
      </c>
      <c r="AH2270" s="114">
        <f>AG2270&lt;0</f>
        <v/>
      </c>
      <c r="AI2270" s="115">
        <f>IF(A2270=1,FALSE,(AND(AQ2270,AH2270,NOT(AI2269))))</f>
        <v/>
      </c>
      <c r="AJ2270" s="116">
        <f>(b*f_cd/L2270)*(a_1/2*J2270^2+a_2/3*J2270^3+a_3/4*J2270^4+a_4/5*J2270^5+a_5/6*J2270^6)+SUM(Q2270:R2270)</f>
        <v/>
      </c>
      <c r="AK2270">
        <f>AJ2270*(K2270-y+e)</f>
        <v/>
      </c>
      <c r="AL2270" s="118">
        <f>(b*f_cd/(L2270^2))*(a_1/3*J2270^3+a_2/4*J2270^4+a_3/5*J2270^5+a_4/6*J2270^6+a_5/7*J2270^7)+SUM(S2270:T2270)-AK2270</f>
        <v/>
      </c>
      <c r="AM2270" s="114">
        <f>AL2270&gt;0</f>
        <v/>
      </c>
      <c r="AN2270" s="115">
        <f>IF(A2270=1,FALSE,(AND(AQ2270,AM2270,NOT(AN2269))))</f>
        <v/>
      </c>
      <c r="AO2270">
        <f>IF(D2270=1,AND(AH2270,NOT(AI2270)),AND(AM2270,NOT(AN2270)))</f>
        <v/>
      </c>
      <c r="AP2270" s="119">
        <f>IF(D2270=1,AI2270,AN2270)</f>
        <v/>
      </c>
      <c r="AQ2270" s="125">
        <f>ABS(E2270)&lt;$AQ$2</f>
        <v/>
      </c>
      <c r="AS2270">
        <f>IF(AP2270,MAX(AS$3:AS2268)+1,"")</f>
        <v/>
      </c>
    </row>
    <row r="2271">
      <c r="A2271" t="n">
        <v>2181</v>
      </c>
      <c r="B2271" s="131">
        <f>IF(A2271=1,0,IF(AP2271,0.1*ε_cu1cd,0))</f>
        <v/>
      </c>
      <c r="C2271" s="131">
        <f>IF(A2271=1,0.1*ε_cu1cd,C2270+B2270)</f>
        <v/>
      </c>
      <c r="D2271" s="113">
        <f>IF('Нормальний переріз'!$D$68&gt;0,1,2)</f>
        <v/>
      </c>
      <c r="E2271" s="144">
        <f>IF(D2271=1,F2271,G2271)</f>
        <v/>
      </c>
      <c r="F2271" s="124">
        <f>IF(AI2270,0.11*ε_cu1cd,IF(AH2270,F2270*0.01,F2270))</f>
        <v/>
      </c>
      <c r="G2271" s="124">
        <f>IF(AP2270,-0.1*ε_cu1cd,IF(AM2270,G2270*0.01,G2270))</f>
        <v/>
      </c>
      <c r="H2271" s="113">
        <f>IF(A2271=1,E2271,IF(AO2270,H2270-E2270+E2271,IF(AP2270,0.8*H2270,H2270+E2271)))</f>
        <v/>
      </c>
      <c r="I2271" s="169">
        <f>(C2271-H2271)/h</f>
        <v/>
      </c>
      <c r="J2271">
        <f>C2271/(ε_c1cd)</f>
        <v/>
      </c>
      <c r="K2271">
        <f>C2271/I2271</f>
        <v/>
      </c>
      <c r="L2271" s="131">
        <f>I2271/(ε_c1cd)</f>
        <v/>
      </c>
      <c r="M2271">
        <f>I2271*(K2271-Z_s1)</f>
        <v/>
      </c>
      <c r="N2271">
        <f>I2271*(K2271-Z_s2)</f>
        <v/>
      </c>
      <c r="O2271">
        <f>E_s*M2271</f>
        <v/>
      </c>
      <c r="P2271">
        <f>E_s*N2271</f>
        <v/>
      </c>
      <c r="Q2271">
        <f>O2271*A_s1</f>
        <v/>
      </c>
      <c r="R2271">
        <f>P2271*A_s2</f>
        <v/>
      </c>
      <c r="S2271">
        <f>Q2271*($K2271-Z_s1)</f>
        <v/>
      </c>
      <c r="T2271">
        <f>R2271*($K2271-Z_s2)</f>
        <v/>
      </c>
      <c r="U2271">
        <f>(INDIRECT("a_"&amp;U$2)/(U$2+1))*(($C2271^(U$2+1)-$H2271^(U$2+1))/(ε_c1cd^(U$2+1)))</f>
        <v/>
      </c>
      <c r="V2271">
        <f>(INDIRECT("a_"&amp;V$2)/(V$2+1))*(($C2271^(V$2+1)-$H2271^(V$2+1))/(ε_c1cd^(V$2+1)))</f>
        <v/>
      </c>
      <c r="W2271">
        <f>(INDIRECT("a_"&amp;W$2)/(W$2+1))*(($C2271^(W$2+1)-$H2271^(W$2+1))/(ε_c1cd^(W$2+1)))</f>
        <v/>
      </c>
      <c r="X2271">
        <f>(INDIRECT("a_"&amp;X$2)/(X$2+1))*(($C2271^(X$2+1)-$H2271^(X$2+1))/(ε_c1cd^(X$2+1)))</f>
        <v/>
      </c>
      <c r="Y2271">
        <f>(INDIRECT("a_"&amp;Y$2)/(Y$2+1))*(($C2271^(Y$2+1)-$H2271^(Y$2+1))/(ε_c1cd^(Y$2+1)))</f>
        <v/>
      </c>
      <c r="Z2271">
        <f>(INDIRECT("a_"&amp;Z$2)/(Z$2+2))*(($C2271^(Z$2+2)-$H2271^(Z$2+2))/(ε_c1cd^(Z$2+2)))</f>
        <v/>
      </c>
      <c r="AA2271">
        <f>(INDIRECT("a_"&amp;AA$2)/(AA$2+2))*(($C2271^(AA$2+2)-$H2271^(AA$2+2))/(ε_c1cd^(AA$2+2)))</f>
        <v/>
      </c>
      <c r="AB2271">
        <f>(INDIRECT("a_"&amp;AB$2)/(AB$2+2))*(($C2271^(AB$2+2)-$H2271^(AB$2+2))/(ε_c1cd^(AB$2+2)))</f>
        <v/>
      </c>
      <c r="AC2271">
        <f>(INDIRECT("a_"&amp;AC$2)/(AC$2+2))*(($C2271^(AC$2+2)-$H2271^(AC$2+2))/(ε_c1cd^(AC$2+2)))</f>
        <v/>
      </c>
      <c r="AD2271">
        <f>(INDIRECT("a_"&amp;AD$2)/(AD$2+2))*(($C2271^(AD$2+2)-$H2271^(AD$2+2))/(ε_c1cd^(AD$2+2)))</f>
        <v/>
      </c>
      <c r="AE2271" s="111">
        <f>(b*f_cd/L2271)*SUM(U2271:Y2271)+SUM(Q2271:R2271)</f>
        <v/>
      </c>
      <c r="AF2271" s="112">
        <f>AE2271*(K2271-y+e)</f>
        <v/>
      </c>
      <c r="AG2271" s="113">
        <f>(b*f_cd/(L2271^2))*SUM(Z2271:AD2271)+SUM(S2271:T2271)-AF2271</f>
        <v/>
      </c>
      <c r="AH2271" s="114">
        <f>AG2271&lt;0</f>
        <v/>
      </c>
      <c r="AI2271" s="115">
        <f>IF(A2271=1,FALSE,(AND(AQ2271,AH2271,NOT(AI2270))))</f>
        <v/>
      </c>
      <c r="AJ2271" s="116">
        <f>(b*f_cd/L2271)*(a_1/2*J2271^2+a_2/3*J2271^3+a_3/4*J2271^4+a_4/5*J2271^5+a_5/6*J2271^6)+SUM(Q2271:R2271)</f>
        <v/>
      </c>
      <c r="AK2271">
        <f>AJ2271*(K2271-y+e)</f>
        <v/>
      </c>
      <c r="AL2271" s="118">
        <f>(b*f_cd/(L2271^2))*(a_1/3*J2271^3+a_2/4*J2271^4+a_3/5*J2271^5+a_4/6*J2271^6+a_5/7*J2271^7)+SUM(S2271:T2271)-AK2271</f>
        <v/>
      </c>
      <c r="AM2271" s="114">
        <f>AL2271&gt;0</f>
        <v/>
      </c>
      <c r="AN2271" s="115">
        <f>IF(A2271=1,FALSE,(AND(AQ2271,AM2271,NOT(AN2270))))</f>
        <v/>
      </c>
      <c r="AO2271">
        <f>IF(D2271=1,AND(AH2271,NOT(AI2271)),AND(AM2271,NOT(AN2271)))</f>
        <v/>
      </c>
      <c r="AP2271" s="119">
        <f>IF(D2271=1,AI2271,AN2271)</f>
        <v/>
      </c>
      <c r="AQ2271" s="125">
        <f>ABS(E2271)&lt;$AQ$2</f>
        <v/>
      </c>
      <c r="AS2271">
        <f>IF(AP2271,MAX(AS$3:AS2269)+1,"")</f>
        <v/>
      </c>
    </row>
    <row r="2272">
      <c r="A2272" t="n">
        <v>2182</v>
      </c>
      <c r="B2272" s="131">
        <f>IF(A2272=1,0,IF(AP2272,0.1*ε_cu1cd,0))</f>
        <v/>
      </c>
      <c r="C2272" s="131">
        <f>IF(A2272=1,0.1*ε_cu1cd,C2271+B2271)</f>
        <v/>
      </c>
      <c r="D2272" s="113">
        <f>IF('Нормальний переріз'!$D$68&gt;0,1,2)</f>
        <v/>
      </c>
      <c r="E2272" s="144">
        <f>IF(D2272=1,F2272,G2272)</f>
        <v/>
      </c>
      <c r="F2272" s="124">
        <f>IF(AI2271,0.11*ε_cu1cd,IF(AH2271,F2271*0.01,F2271))</f>
        <v/>
      </c>
      <c r="G2272" s="124">
        <f>IF(AP2271,-0.1*ε_cu1cd,IF(AM2271,G2271*0.01,G2271))</f>
        <v/>
      </c>
      <c r="H2272" s="113">
        <f>IF(A2272=1,E2272,IF(AO2271,H2271-E2271+E2272,IF(AP2271,0.8*H2271,H2271+E2272)))</f>
        <v/>
      </c>
      <c r="I2272" s="169">
        <f>(C2272-H2272)/h</f>
        <v/>
      </c>
      <c r="J2272">
        <f>C2272/(ε_c1cd)</f>
        <v/>
      </c>
      <c r="K2272">
        <f>C2272/I2272</f>
        <v/>
      </c>
      <c r="L2272" s="131">
        <f>I2272/(ε_c1cd)</f>
        <v/>
      </c>
      <c r="M2272">
        <f>I2272*(K2272-Z_s1)</f>
        <v/>
      </c>
      <c r="N2272">
        <f>I2272*(K2272-Z_s2)</f>
        <v/>
      </c>
      <c r="O2272">
        <f>E_s*M2272</f>
        <v/>
      </c>
      <c r="P2272">
        <f>E_s*N2272</f>
        <v/>
      </c>
      <c r="Q2272">
        <f>O2272*A_s1</f>
        <v/>
      </c>
      <c r="R2272">
        <f>P2272*A_s2</f>
        <v/>
      </c>
      <c r="S2272">
        <f>Q2272*($K2272-Z_s1)</f>
        <v/>
      </c>
      <c r="T2272">
        <f>R2272*($K2272-Z_s2)</f>
        <v/>
      </c>
      <c r="U2272">
        <f>(INDIRECT("a_"&amp;U$2)/(U$2+1))*(($C2272^(U$2+1)-$H2272^(U$2+1))/(ε_c1cd^(U$2+1)))</f>
        <v/>
      </c>
      <c r="V2272">
        <f>(INDIRECT("a_"&amp;V$2)/(V$2+1))*(($C2272^(V$2+1)-$H2272^(V$2+1))/(ε_c1cd^(V$2+1)))</f>
        <v/>
      </c>
      <c r="W2272">
        <f>(INDIRECT("a_"&amp;W$2)/(W$2+1))*(($C2272^(W$2+1)-$H2272^(W$2+1))/(ε_c1cd^(W$2+1)))</f>
        <v/>
      </c>
      <c r="X2272">
        <f>(INDIRECT("a_"&amp;X$2)/(X$2+1))*(($C2272^(X$2+1)-$H2272^(X$2+1))/(ε_c1cd^(X$2+1)))</f>
        <v/>
      </c>
      <c r="Y2272">
        <f>(INDIRECT("a_"&amp;Y$2)/(Y$2+1))*(($C2272^(Y$2+1)-$H2272^(Y$2+1))/(ε_c1cd^(Y$2+1)))</f>
        <v/>
      </c>
      <c r="Z2272">
        <f>(INDIRECT("a_"&amp;Z$2)/(Z$2+2))*(($C2272^(Z$2+2)-$H2272^(Z$2+2))/(ε_c1cd^(Z$2+2)))</f>
        <v/>
      </c>
      <c r="AA2272">
        <f>(INDIRECT("a_"&amp;AA$2)/(AA$2+2))*(($C2272^(AA$2+2)-$H2272^(AA$2+2))/(ε_c1cd^(AA$2+2)))</f>
        <v/>
      </c>
      <c r="AB2272">
        <f>(INDIRECT("a_"&amp;AB$2)/(AB$2+2))*(($C2272^(AB$2+2)-$H2272^(AB$2+2))/(ε_c1cd^(AB$2+2)))</f>
        <v/>
      </c>
      <c r="AC2272">
        <f>(INDIRECT("a_"&amp;AC$2)/(AC$2+2))*(($C2272^(AC$2+2)-$H2272^(AC$2+2))/(ε_c1cd^(AC$2+2)))</f>
        <v/>
      </c>
      <c r="AD2272">
        <f>(INDIRECT("a_"&amp;AD$2)/(AD$2+2))*(($C2272^(AD$2+2)-$H2272^(AD$2+2))/(ε_c1cd^(AD$2+2)))</f>
        <v/>
      </c>
      <c r="AE2272" s="111">
        <f>(b*f_cd/L2272)*SUM(U2272:Y2272)+SUM(Q2272:R2272)</f>
        <v/>
      </c>
      <c r="AF2272" s="112">
        <f>AE2272*(K2272-y+e)</f>
        <v/>
      </c>
      <c r="AG2272" s="113">
        <f>(b*f_cd/(L2272^2))*SUM(Z2272:AD2272)+SUM(S2272:T2272)-AF2272</f>
        <v/>
      </c>
      <c r="AH2272" s="114">
        <f>AG2272&lt;0</f>
        <v/>
      </c>
      <c r="AI2272" s="115">
        <f>IF(A2272=1,FALSE,(AND(AQ2272,AH2272,NOT(AI2271))))</f>
        <v/>
      </c>
      <c r="AJ2272" s="116">
        <f>(b*f_cd/L2272)*(a_1/2*J2272^2+a_2/3*J2272^3+a_3/4*J2272^4+a_4/5*J2272^5+a_5/6*J2272^6)+SUM(Q2272:R2272)</f>
        <v/>
      </c>
      <c r="AK2272">
        <f>AJ2272*(K2272-y+e)</f>
        <v/>
      </c>
      <c r="AL2272" s="118">
        <f>(b*f_cd/(L2272^2))*(a_1/3*J2272^3+a_2/4*J2272^4+a_3/5*J2272^5+a_4/6*J2272^6+a_5/7*J2272^7)+SUM(S2272:T2272)-AK2272</f>
        <v/>
      </c>
      <c r="AM2272" s="114">
        <f>AL2272&gt;0</f>
        <v/>
      </c>
      <c r="AN2272" s="115">
        <f>IF(A2272=1,FALSE,(AND(AQ2272,AM2272,NOT(AN2271))))</f>
        <v/>
      </c>
      <c r="AO2272">
        <f>IF(D2272=1,AND(AH2272,NOT(AI2272)),AND(AM2272,NOT(AN2272)))</f>
        <v/>
      </c>
      <c r="AP2272" s="119">
        <f>IF(D2272=1,AI2272,AN2272)</f>
        <v/>
      </c>
      <c r="AQ2272" s="125">
        <f>ABS(E2272)&lt;$AQ$2</f>
        <v/>
      </c>
      <c r="AS2272">
        <f>IF(AP2272,MAX(AS$3:AS2270)+1,"")</f>
        <v/>
      </c>
    </row>
    <row r="2273">
      <c r="A2273" t="n">
        <v>2183</v>
      </c>
      <c r="B2273" s="131">
        <f>IF(A2273=1,0,IF(AP2273,0.1*ε_cu1cd,0))</f>
        <v/>
      </c>
      <c r="C2273" s="131">
        <f>IF(A2273=1,0.1*ε_cu1cd,C2272+B2272)</f>
        <v/>
      </c>
      <c r="D2273" s="113">
        <f>IF('Нормальний переріз'!$D$68&gt;0,1,2)</f>
        <v/>
      </c>
      <c r="E2273" s="144">
        <f>IF(D2273=1,F2273,G2273)</f>
        <v/>
      </c>
      <c r="F2273" s="124">
        <f>IF(AI2272,0.11*ε_cu1cd,IF(AH2272,F2272*0.01,F2272))</f>
        <v/>
      </c>
      <c r="G2273" s="124">
        <f>IF(AP2272,-0.1*ε_cu1cd,IF(AM2272,G2272*0.01,G2272))</f>
        <v/>
      </c>
      <c r="H2273" s="113">
        <f>IF(A2273=1,E2273,IF(AO2272,H2272-E2272+E2273,IF(AP2272,0.8*H2272,H2272+E2273)))</f>
        <v/>
      </c>
      <c r="I2273" s="169">
        <f>(C2273-H2273)/h</f>
        <v/>
      </c>
      <c r="J2273">
        <f>C2273/(ε_c1cd)</f>
        <v/>
      </c>
      <c r="K2273">
        <f>C2273/I2273</f>
        <v/>
      </c>
      <c r="L2273" s="131">
        <f>I2273/(ε_c1cd)</f>
        <v/>
      </c>
      <c r="M2273">
        <f>I2273*(K2273-Z_s1)</f>
        <v/>
      </c>
      <c r="N2273">
        <f>I2273*(K2273-Z_s2)</f>
        <v/>
      </c>
      <c r="O2273">
        <f>E_s*M2273</f>
        <v/>
      </c>
      <c r="P2273">
        <f>E_s*N2273</f>
        <v/>
      </c>
      <c r="Q2273">
        <f>O2273*A_s1</f>
        <v/>
      </c>
      <c r="R2273">
        <f>P2273*A_s2</f>
        <v/>
      </c>
      <c r="S2273">
        <f>Q2273*($K2273-Z_s1)</f>
        <v/>
      </c>
      <c r="T2273">
        <f>R2273*($K2273-Z_s2)</f>
        <v/>
      </c>
      <c r="U2273">
        <f>(INDIRECT("a_"&amp;U$2)/(U$2+1))*(($C2273^(U$2+1)-$H2273^(U$2+1))/(ε_c1cd^(U$2+1)))</f>
        <v/>
      </c>
      <c r="V2273">
        <f>(INDIRECT("a_"&amp;V$2)/(V$2+1))*(($C2273^(V$2+1)-$H2273^(V$2+1))/(ε_c1cd^(V$2+1)))</f>
        <v/>
      </c>
      <c r="W2273">
        <f>(INDIRECT("a_"&amp;W$2)/(W$2+1))*(($C2273^(W$2+1)-$H2273^(W$2+1))/(ε_c1cd^(W$2+1)))</f>
        <v/>
      </c>
      <c r="X2273">
        <f>(INDIRECT("a_"&amp;X$2)/(X$2+1))*(($C2273^(X$2+1)-$H2273^(X$2+1))/(ε_c1cd^(X$2+1)))</f>
        <v/>
      </c>
      <c r="Y2273">
        <f>(INDIRECT("a_"&amp;Y$2)/(Y$2+1))*(($C2273^(Y$2+1)-$H2273^(Y$2+1))/(ε_c1cd^(Y$2+1)))</f>
        <v/>
      </c>
      <c r="Z2273">
        <f>(INDIRECT("a_"&amp;Z$2)/(Z$2+2))*(($C2273^(Z$2+2)-$H2273^(Z$2+2))/(ε_c1cd^(Z$2+2)))</f>
        <v/>
      </c>
      <c r="AA2273">
        <f>(INDIRECT("a_"&amp;AA$2)/(AA$2+2))*(($C2273^(AA$2+2)-$H2273^(AA$2+2))/(ε_c1cd^(AA$2+2)))</f>
        <v/>
      </c>
      <c r="AB2273">
        <f>(INDIRECT("a_"&amp;AB$2)/(AB$2+2))*(($C2273^(AB$2+2)-$H2273^(AB$2+2))/(ε_c1cd^(AB$2+2)))</f>
        <v/>
      </c>
      <c r="AC2273">
        <f>(INDIRECT("a_"&amp;AC$2)/(AC$2+2))*(($C2273^(AC$2+2)-$H2273^(AC$2+2))/(ε_c1cd^(AC$2+2)))</f>
        <v/>
      </c>
      <c r="AD2273">
        <f>(INDIRECT("a_"&amp;AD$2)/(AD$2+2))*(($C2273^(AD$2+2)-$H2273^(AD$2+2))/(ε_c1cd^(AD$2+2)))</f>
        <v/>
      </c>
      <c r="AE2273" s="111">
        <f>(b*f_cd/L2273)*SUM(U2273:Y2273)+SUM(Q2273:R2273)</f>
        <v/>
      </c>
      <c r="AF2273" s="112">
        <f>AE2273*(K2273-y+e)</f>
        <v/>
      </c>
      <c r="AG2273" s="113">
        <f>(b*f_cd/(L2273^2))*SUM(Z2273:AD2273)+SUM(S2273:T2273)-AF2273</f>
        <v/>
      </c>
      <c r="AH2273" s="114">
        <f>AG2273&lt;0</f>
        <v/>
      </c>
      <c r="AI2273" s="115">
        <f>IF(A2273=1,FALSE,(AND(AQ2273,AH2273,NOT(AI2272))))</f>
        <v/>
      </c>
      <c r="AJ2273" s="116">
        <f>(b*f_cd/L2273)*(a_1/2*J2273^2+a_2/3*J2273^3+a_3/4*J2273^4+a_4/5*J2273^5+a_5/6*J2273^6)+SUM(Q2273:R2273)</f>
        <v/>
      </c>
      <c r="AK2273">
        <f>AJ2273*(K2273-y+e)</f>
        <v/>
      </c>
      <c r="AL2273" s="118">
        <f>(b*f_cd/(L2273^2))*(a_1/3*J2273^3+a_2/4*J2273^4+a_3/5*J2273^5+a_4/6*J2273^6+a_5/7*J2273^7)+SUM(S2273:T2273)-AK2273</f>
        <v/>
      </c>
      <c r="AM2273" s="114">
        <f>AL2273&gt;0</f>
        <v/>
      </c>
      <c r="AN2273" s="115">
        <f>IF(A2273=1,FALSE,(AND(AQ2273,AM2273,NOT(AN2272))))</f>
        <v/>
      </c>
      <c r="AO2273">
        <f>IF(D2273=1,AND(AH2273,NOT(AI2273)),AND(AM2273,NOT(AN2273)))</f>
        <v/>
      </c>
      <c r="AP2273" s="119">
        <f>IF(D2273=1,AI2273,AN2273)</f>
        <v/>
      </c>
      <c r="AQ2273" s="125">
        <f>ABS(E2273)&lt;$AQ$2</f>
        <v/>
      </c>
      <c r="AS2273">
        <f>IF(AP2273,MAX(AS$3:AS2271)+1,"")</f>
        <v/>
      </c>
    </row>
    <row r="2274">
      <c r="A2274" t="n">
        <v>2184</v>
      </c>
      <c r="B2274" s="131">
        <f>IF(A2274=1,0,IF(AP2274,0.1*ε_cu1cd,0))</f>
        <v/>
      </c>
      <c r="C2274" s="131">
        <f>IF(A2274=1,0.1*ε_cu1cd,C2273+B2273)</f>
        <v/>
      </c>
      <c r="D2274" s="113">
        <f>IF('Нормальний переріз'!$D$68&gt;0,1,2)</f>
        <v/>
      </c>
      <c r="E2274" s="144">
        <f>IF(D2274=1,F2274,G2274)</f>
        <v/>
      </c>
      <c r="F2274" s="124">
        <f>IF(AI2273,0.11*ε_cu1cd,IF(AH2273,F2273*0.01,F2273))</f>
        <v/>
      </c>
      <c r="G2274" s="124">
        <f>IF(AP2273,-0.1*ε_cu1cd,IF(AM2273,G2273*0.01,G2273))</f>
        <v/>
      </c>
      <c r="H2274" s="113">
        <f>IF(A2274=1,E2274,IF(AO2273,H2273-E2273+E2274,IF(AP2273,0.8*H2273,H2273+E2274)))</f>
        <v/>
      </c>
      <c r="I2274" s="169">
        <f>(C2274-H2274)/h</f>
        <v/>
      </c>
      <c r="J2274">
        <f>C2274/(ε_c1cd)</f>
        <v/>
      </c>
      <c r="K2274">
        <f>C2274/I2274</f>
        <v/>
      </c>
      <c r="L2274" s="131">
        <f>I2274/(ε_c1cd)</f>
        <v/>
      </c>
      <c r="M2274">
        <f>I2274*(K2274-Z_s1)</f>
        <v/>
      </c>
      <c r="N2274">
        <f>I2274*(K2274-Z_s2)</f>
        <v/>
      </c>
      <c r="O2274">
        <f>E_s*M2274</f>
        <v/>
      </c>
      <c r="P2274">
        <f>E_s*N2274</f>
        <v/>
      </c>
      <c r="Q2274">
        <f>O2274*A_s1</f>
        <v/>
      </c>
      <c r="R2274">
        <f>P2274*A_s2</f>
        <v/>
      </c>
      <c r="S2274">
        <f>Q2274*($K2274-Z_s1)</f>
        <v/>
      </c>
      <c r="T2274">
        <f>R2274*($K2274-Z_s2)</f>
        <v/>
      </c>
      <c r="U2274">
        <f>(INDIRECT("a_"&amp;U$2)/(U$2+1))*(($C2274^(U$2+1)-$H2274^(U$2+1))/(ε_c1cd^(U$2+1)))</f>
        <v/>
      </c>
      <c r="V2274">
        <f>(INDIRECT("a_"&amp;V$2)/(V$2+1))*(($C2274^(V$2+1)-$H2274^(V$2+1))/(ε_c1cd^(V$2+1)))</f>
        <v/>
      </c>
      <c r="W2274">
        <f>(INDIRECT("a_"&amp;W$2)/(W$2+1))*(($C2274^(W$2+1)-$H2274^(W$2+1))/(ε_c1cd^(W$2+1)))</f>
        <v/>
      </c>
      <c r="X2274">
        <f>(INDIRECT("a_"&amp;X$2)/(X$2+1))*(($C2274^(X$2+1)-$H2274^(X$2+1))/(ε_c1cd^(X$2+1)))</f>
        <v/>
      </c>
      <c r="Y2274">
        <f>(INDIRECT("a_"&amp;Y$2)/(Y$2+1))*(($C2274^(Y$2+1)-$H2274^(Y$2+1))/(ε_c1cd^(Y$2+1)))</f>
        <v/>
      </c>
      <c r="Z2274">
        <f>(INDIRECT("a_"&amp;Z$2)/(Z$2+2))*(($C2274^(Z$2+2)-$H2274^(Z$2+2))/(ε_c1cd^(Z$2+2)))</f>
        <v/>
      </c>
      <c r="AA2274">
        <f>(INDIRECT("a_"&amp;AA$2)/(AA$2+2))*(($C2274^(AA$2+2)-$H2274^(AA$2+2))/(ε_c1cd^(AA$2+2)))</f>
        <v/>
      </c>
      <c r="AB2274">
        <f>(INDIRECT("a_"&amp;AB$2)/(AB$2+2))*(($C2274^(AB$2+2)-$H2274^(AB$2+2))/(ε_c1cd^(AB$2+2)))</f>
        <v/>
      </c>
      <c r="AC2274">
        <f>(INDIRECT("a_"&amp;AC$2)/(AC$2+2))*(($C2274^(AC$2+2)-$H2274^(AC$2+2))/(ε_c1cd^(AC$2+2)))</f>
        <v/>
      </c>
      <c r="AD2274">
        <f>(INDIRECT("a_"&amp;AD$2)/(AD$2+2))*(($C2274^(AD$2+2)-$H2274^(AD$2+2))/(ε_c1cd^(AD$2+2)))</f>
        <v/>
      </c>
      <c r="AE2274" s="111">
        <f>(b*f_cd/L2274)*SUM(U2274:Y2274)+SUM(Q2274:R2274)</f>
        <v/>
      </c>
      <c r="AF2274" s="112">
        <f>AE2274*(K2274-y+e)</f>
        <v/>
      </c>
      <c r="AG2274" s="113">
        <f>(b*f_cd/(L2274^2))*SUM(Z2274:AD2274)+SUM(S2274:T2274)-AF2274</f>
        <v/>
      </c>
      <c r="AH2274" s="114">
        <f>AG2274&lt;0</f>
        <v/>
      </c>
      <c r="AI2274" s="115">
        <f>IF(A2274=1,FALSE,(AND(AQ2274,AH2274,NOT(AI2273))))</f>
        <v/>
      </c>
      <c r="AJ2274" s="116">
        <f>(b*f_cd/L2274)*(a_1/2*J2274^2+a_2/3*J2274^3+a_3/4*J2274^4+a_4/5*J2274^5+a_5/6*J2274^6)+SUM(Q2274:R2274)</f>
        <v/>
      </c>
      <c r="AK2274">
        <f>AJ2274*(K2274-y+e)</f>
        <v/>
      </c>
      <c r="AL2274" s="118">
        <f>(b*f_cd/(L2274^2))*(a_1/3*J2274^3+a_2/4*J2274^4+a_3/5*J2274^5+a_4/6*J2274^6+a_5/7*J2274^7)+SUM(S2274:T2274)-AK2274</f>
        <v/>
      </c>
      <c r="AM2274" s="114">
        <f>AL2274&gt;0</f>
        <v/>
      </c>
      <c r="AN2274" s="115">
        <f>IF(A2274=1,FALSE,(AND(AQ2274,AM2274,NOT(AN2273))))</f>
        <v/>
      </c>
      <c r="AO2274">
        <f>IF(D2274=1,AND(AH2274,NOT(AI2274)),AND(AM2274,NOT(AN2274)))</f>
        <v/>
      </c>
      <c r="AP2274" s="119">
        <f>IF(D2274=1,AI2274,AN2274)</f>
        <v/>
      </c>
      <c r="AQ2274" s="125">
        <f>ABS(E2274)&lt;$AQ$2</f>
        <v/>
      </c>
      <c r="AS2274">
        <f>IF(AP2274,MAX(AS$3:AS2272)+1,"")</f>
        <v/>
      </c>
    </row>
    <row r="2275">
      <c r="A2275" t="n">
        <v>2185</v>
      </c>
      <c r="B2275" s="131">
        <f>IF(A2275=1,0,IF(AP2275,0.1*ε_cu1cd,0))</f>
        <v/>
      </c>
      <c r="C2275" s="131">
        <f>IF(A2275=1,0.1*ε_cu1cd,C2274+B2274)</f>
        <v/>
      </c>
      <c r="D2275" s="113">
        <f>IF('Нормальний переріз'!$D$68&gt;0,1,2)</f>
        <v/>
      </c>
      <c r="E2275" s="144">
        <f>IF(D2275=1,F2275,G2275)</f>
        <v/>
      </c>
      <c r="F2275" s="124">
        <f>IF(AI2274,0.11*ε_cu1cd,IF(AH2274,F2274*0.01,F2274))</f>
        <v/>
      </c>
      <c r="G2275" s="124">
        <f>IF(AP2274,-0.1*ε_cu1cd,IF(AM2274,G2274*0.01,G2274))</f>
        <v/>
      </c>
      <c r="H2275" s="113">
        <f>IF(A2275=1,E2275,IF(AO2274,H2274-E2274+E2275,IF(AP2274,0.8*H2274,H2274+E2275)))</f>
        <v/>
      </c>
      <c r="I2275" s="169">
        <f>(C2275-H2275)/h</f>
        <v/>
      </c>
      <c r="J2275">
        <f>C2275/(ε_c1cd)</f>
        <v/>
      </c>
      <c r="K2275">
        <f>C2275/I2275</f>
        <v/>
      </c>
      <c r="L2275" s="131">
        <f>I2275/(ε_c1cd)</f>
        <v/>
      </c>
      <c r="M2275">
        <f>I2275*(K2275-Z_s1)</f>
        <v/>
      </c>
      <c r="N2275">
        <f>I2275*(K2275-Z_s2)</f>
        <v/>
      </c>
      <c r="O2275">
        <f>E_s*M2275</f>
        <v/>
      </c>
      <c r="P2275">
        <f>E_s*N2275</f>
        <v/>
      </c>
      <c r="Q2275">
        <f>O2275*A_s1</f>
        <v/>
      </c>
      <c r="R2275">
        <f>P2275*A_s2</f>
        <v/>
      </c>
      <c r="S2275">
        <f>Q2275*($K2275-Z_s1)</f>
        <v/>
      </c>
      <c r="T2275">
        <f>R2275*($K2275-Z_s2)</f>
        <v/>
      </c>
      <c r="U2275">
        <f>(INDIRECT("a_"&amp;U$2)/(U$2+1))*(($C2275^(U$2+1)-$H2275^(U$2+1))/(ε_c1cd^(U$2+1)))</f>
        <v/>
      </c>
      <c r="V2275">
        <f>(INDIRECT("a_"&amp;V$2)/(V$2+1))*(($C2275^(V$2+1)-$H2275^(V$2+1))/(ε_c1cd^(V$2+1)))</f>
        <v/>
      </c>
      <c r="W2275">
        <f>(INDIRECT("a_"&amp;W$2)/(W$2+1))*(($C2275^(W$2+1)-$H2275^(W$2+1))/(ε_c1cd^(W$2+1)))</f>
        <v/>
      </c>
      <c r="X2275">
        <f>(INDIRECT("a_"&amp;X$2)/(X$2+1))*(($C2275^(X$2+1)-$H2275^(X$2+1))/(ε_c1cd^(X$2+1)))</f>
        <v/>
      </c>
      <c r="Y2275">
        <f>(INDIRECT("a_"&amp;Y$2)/(Y$2+1))*(($C2275^(Y$2+1)-$H2275^(Y$2+1))/(ε_c1cd^(Y$2+1)))</f>
        <v/>
      </c>
      <c r="Z2275">
        <f>(INDIRECT("a_"&amp;Z$2)/(Z$2+2))*(($C2275^(Z$2+2)-$H2275^(Z$2+2))/(ε_c1cd^(Z$2+2)))</f>
        <v/>
      </c>
      <c r="AA2275">
        <f>(INDIRECT("a_"&amp;AA$2)/(AA$2+2))*(($C2275^(AA$2+2)-$H2275^(AA$2+2))/(ε_c1cd^(AA$2+2)))</f>
        <v/>
      </c>
      <c r="AB2275">
        <f>(INDIRECT("a_"&amp;AB$2)/(AB$2+2))*(($C2275^(AB$2+2)-$H2275^(AB$2+2))/(ε_c1cd^(AB$2+2)))</f>
        <v/>
      </c>
      <c r="AC2275">
        <f>(INDIRECT("a_"&amp;AC$2)/(AC$2+2))*(($C2275^(AC$2+2)-$H2275^(AC$2+2))/(ε_c1cd^(AC$2+2)))</f>
        <v/>
      </c>
      <c r="AD2275">
        <f>(INDIRECT("a_"&amp;AD$2)/(AD$2+2))*(($C2275^(AD$2+2)-$H2275^(AD$2+2))/(ε_c1cd^(AD$2+2)))</f>
        <v/>
      </c>
      <c r="AE2275" s="111">
        <f>(b*f_cd/L2275)*SUM(U2275:Y2275)+SUM(Q2275:R2275)</f>
        <v/>
      </c>
      <c r="AF2275" s="112">
        <f>AE2275*(K2275-y+e)</f>
        <v/>
      </c>
      <c r="AG2275" s="113">
        <f>(b*f_cd/(L2275^2))*SUM(Z2275:AD2275)+SUM(S2275:T2275)-AF2275</f>
        <v/>
      </c>
      <c r="AH2275" s="114">
        <f>AG2275&lt;0</f>
        <v/>
      </c>
      <c r="AI2275" s="115">
        <f>IF(A2275=1,FALSE,(AND(AQ2275,AH2275,NOT(AI2274))))</f>
        <v/>
      </c>
      <c r="AJ2275" s="116">
        <f>(b*f_cd/L2275)*(a_1/2*J2275^2+a_2/3*J2275^3+a_3/4*J2275^4+a_4/5*J2275^5+a_5/6*J2275^6)+SUM(Q2275:R2275)</f>
        <v/>
      </c>
      <c r="AK2275">
        <f>AJ2275*(K2275-y+e)</f>
        <v/>
      </c>
      <c r="AL2275" s="118">
        <f>(b*f_cd/(L2275^2))*(a_1/3*J2275^3+a_2/4*J2275^4+a_3/5*J2275^5+a_4/6*J2275^6+a_5/7*J2275^7)+SUM(S2275:T2275)-AK2275</f>
        <v/>
      </c>
      <c r="AM2275" s="114">
        <f>AL2275&gt;0</f>
        <v/>
      </c>
      <c r="AN2275" s="115">
        <f>IF(A2275=1,FALSE,(AND(AQ2275,AM2275,NOT(AN2274))))</f>
        <v/>
      </c>
      <c r="AO2275">
        <f>IF(D2275=1,AND(AH2275,NOT(AI2275)),AND(AM2275,NOT(AN2275)))</f>
        <v/>
      </c>
      <c r="AP2275" s="119">
        <f>IF(D2275=1,AI2275,AN2275)</f>
        <v/>
      </c>
      <c r="AQ2275" s="125">
        <f>ABS(E2275)&lt;$AQ$2</f>
        <v/>
      </c>
      <c r="AS2275">
        <f>IF(AP2275,MAX(AS$3:AS2273)+1,"")</f>
        <v/>
      </c>
    </row>
    <row r="2276">
      <c r="A2276" t="n">
        <v>2186</v>
      </c>
      <c r="B2276" s="131">
        <f>IF(A2276=1,0,IF(AP2276,0.1*ε_cu1cd,0))</f>
        <v/>
      </c>
      <c r="C2276" s="131">
        <f>IF(A2276=1,0.1*ε_cu1cd,C2275+B2275)</f>
        <v/>
      </c>
      <c r="D2276" s="113">
        <f>IF('Нормальний переріз'!$D$68&gt;0,1,2)</f>
        <v/>
      </c>
      <c r="E2276" s="144">
        <f>IF(D2276=1,F2276,G2276)</f>
        <v/>
      </c>
      <c r="F2276" s="124">
        <f>IF(AI2275,0.11*ε_cu1cd,IF(AH2275,F2275*0.01,F2275))</f>
        <v/>
      </c>
      <c r="G2276" s="124">
        <f>IF(AP2275,-0.1*ε_cu1cd,IF(AM2275,G2275*0.01,G2275))</f>
        <v/>
      </c>
      <c r="H2276" s="113">
        <f>IF(A2276=1,E2276,IF(AO2275,H2275-E2275+E2276,IF(AP2275,0.8*H2275,H2275+E2276)))</f>
        <v/>
      </c>
      <c r="I2276" s="169">
        <f>(C2276-H2276)/h</f>
        <v/>
      </c>
      <c r="J2276">
        <f>C2276/(ε_c1cd)</f>
        <v/>
      </c>
      <c r="K2276">
        <f>C2276/I2276</f>
        <v/>
      </c>
      <c r="L2276" s="131">
        <f>I2276/(ε_c1cd)</f>
        <v/>
      </c>
      <c r="M2276">
        <f>I2276*(K2276-Z_s1)</f>
        <v/>
      </c>
      <c r="N2276">
        <f>I2276*(K2276-Z_s2)</f>
        <v/>
      </c>
      <c r="O2276">
        <f>E_s*M2276</f>
        <v/>
      </c>
      <c r="P2276">
        <f>E_s*N2276</f>
        <v/>
      </c>
      <c r="Q2276">
        <f>O2276*A_s1</f>
        <v/>
      </c>
      <c r="R2276">
        <f>P2276*A_s2</f>
        <v/>
      </c>
      <c r="S2276">
        <f>Q2276*($K2276-Z_s1)</f>
        <v/>
      </c>
      <c r="T2276">
        <f>R2276*($K2276-Z_s2)</f>
        <v/>
      </c>
      <c r="U2276">
        <f>(INDIRECT("a_"&amp;U$2)/(U$2+1))*(($C2276^(U$2+1)-$H2276^(U$2+1))/(ε_c1cd^(U$2+1)))</f>
        <v/>
      </c>
      <c r="V2276">
        <f>(INDIRECT("a_"&amp;V$2)/(V$2+1))*(($C2276^(V$2+1)-$H2276^(V$2+1))/(ε_c1cd^(V$2+1)))</f>
        <v/>
      </c>
      <c r="W2276">
        <f>(INDIRECT("a_"&amp;W$2)/(W$2+1))*(($C2276^(W$2+1)-$H2276^(W$2+1))/(ε_c1cd^(W$2+1)))</f>
        <v/>
      </c>
      <c r="X2276">
        <f>(INDIRECT("a_"&amp;X$2)/(X$2+1))*(($C2276^(X$2+1)-$H2276^(X$2+1))/(ε_c1cd^(X$2+1)))</f>
        <v/>
      </c>
      <c r="Y2276">
        <f>(INDIRECT("a_"&amp;Y$2)/(Y$2+1))*(($C2276^(Y$2+1)-$H2276^(Y$2+1))/(ε_c1cd^(Y$2+1)))</f>
        <v/>
      </c>
      <c r="Z2276">
        <f>(INDIRECT("a_"&amp;Z$2)/(Z$2+2))*(($C2276^(Z$2+2)-$H2276^(Z$2+2))/(ε_c1cd^(Z$2+2)))</f>
        <v/>
      </c>
      <c r="AA2276">
        <f>(INDIRECT("a_"&amp;AA$2)/(AA$2+2))*(($C2276^(AA$2+2)-$H2276^(AA$2+2))/(ε_c1cd^(AA$2+2)))</f>
        <v/>
      </c>
      <c r="AB2276">
        <f>(INDIRECT("a_"&amp;AB$2)/(AB$2+2))*(($C2276^(AB$2+2)-$H2276^(AB$2+2))/(ε_c1cd^(AB$2+2)))</f>
        <v/>
      </c>
      <c r="AC2276">
        <f>(INDIRECT("a_"&amp;AC$2)/(AC$2+2))*(($C2276^(AC$2+2)-$H2276^(AC$2+2))/(ε_c1cd^(AC$2+2)))</f>
        <v/>
      </c>
      <c r="AD2276">
        <f>(INDIRECT("a_"&amp;AD$2)/(AD$2+2))*(($C2276^(AD$2+2)-$H2276^(AD$2+2))/(ε_c1cd^(AD$2+2)))</f>
        <v/>
      </c>
      <c r="AE2276" s="111">
        <f>(b*f_cd/L2276)*SUM(U2276:Y2276)+SUM(Q2276:R2276)</f>
        <v/>
      </c>
      <c r="AF2276" s="112">
        <f>AE2276*(K2276-y+e)</f>
        <v/>
      </c>
      <c r="AG2276" s="113">
        <f>(b*f_cd/(L2276^2))*SUM(Z2276:AD2276)+SUM(S2276:T2276)-AF2276</f>
        <v/>
      </c>
      <c r="AH2276" s="114">
        <f>AG2276&lt;0</f>
        <v/>
      </c>
      <c r="AI2276" s="115">
        <f>IF(A2276=1,FALSE,(AND(AQ2276,AH2276,NOT(AI2275))))</f>
        <v/>
      </c>
      <c r="AJ2276" s="116">
        <f>(b*f_cd/L2276)*(a_1/2*J2276^2+a_2/3*J2276^3+a_3/4*J2276^4+a_4/5*J2276^5+a_5/6*J2276^6)+SUM(Q2276:R2276)</f>
        <v/>
      </c>
      <c r="AK2276">
        <f>AJ2276*(K2276-y+e)</f>
        <v/>
      </c>
      <c r="AL2276" s="118">
        <f>(b*f_cd/(L2276^2))*(a_1/3*J2276^3+a_2/4*J2276^4+a_3/5*J2276^5+a_4/6*J2276^6+a_5/7*J2276^7)+SUM(S2276:T2276)-AK2276</f>
        <v/>
      </c>
      <c r="AM2276" s="114">
        <f>AL2276&gt;0</f>
        <v/>
      </c>
      <c r="AN2276" s="115">
        <f>IF(A2276=1,FALSE,(AND(AQ2276,AM2276,NOT(AN2275))))</f>
        <v/>
      </c>
      <c r="AO2276">
        <f>IF(D2276=1,AND(AH2276,NOT(AI2276)),AND(AM2276,NOT(AN2276)))</f>
        <v/>
      </c>
      <c r="AP2276" s="119">
        <f>IF(D2276=1,AI2276,AN2276)</f>
        <v/>
      </c>
      <c r="AQ2276" s="125">
        <f>ABS(E2276)&lt;$AQ$2</f>
        <v/>
      </c>
      <c r="AS2276">
        <f>IF(AP2276,MAX(AS$3:AS2274)+1,"")</f>
        <v/>
      </c>
    </row>
    <row r="2277">
      <c r="A2277" t="n">
        <v>2187</v>
      </c>
      <c r="B2277" s="131">
        <f>IF(A2277=1,0,IF(AP2277,0.1*ε_cu1cd,0))</f>
        <v/>
      </c>
      <c r="C2277" s="131">
        <f>IF(A2277=1,0.1*ε_cu1cd,C2276+B2276)</f>
        <v/>
      </c>
      <c r="D2277" s="113">
        <f>IF('Нормальний переріз'!$D$68&gt;0,1,2)</f>
        <v/>
      </c>
      <c r="E2277" s="144">
        <f>IF(D2277=1,F2277,G2277)</f>
        <v/>
      </c>
      <c r="F2277" s="124">
        <f>IF(AI2276,0.11*ε_cu1cd,IF(AH2276,F2276*0.01,F2276))</f>
        <v/>
      </c>
      <c r="G2277" s="124">
        <f>IF(AP2276,-0.1*ε_cu1cd,IF(AM2276,G2276*0.01,G2276))</f>
        <v/>
      </c>
      <c r="H2277" s="113">
        <f>IF(A2277=1,E2277,IF(AO2276,H2276-E2276+E2277,IF(AP2276,0.8*H2276,H2276+E2277)))</f>
        <v/>
      </c>
      <c r="I2277" s="169">
        <f>(C2277-H2277)/h</f>
        <v/>
      </c>
      <c r="J2277">
        <f>C2277/(ε_c1cd)</f>
        <v/>
      </c>
      <c r="K2277">
        <f>C2277/I2277</f>
        <v/>
      </c>
      <c r="L2277" s="131">
        <f>I2277/(ε_c1cd)</f>
        <v/>
      </c>
      <c r="M2277">
        <f>I2277*(K2277-Z_s1)</f>
        <v/>
      </c>
      <c r="N2277">
        <f>I2277*(K2277-Z_s2)</f>
        <v/>
      </c>
      <c r="O2277">
        <f>E_s*M2277</f>
        <v/>
      </c>
      <c r="P2277">
        <f>E_s*N2277</f>
        <v/>
      </c>
      <c r="Q2277">
        <f>O2277*A_s1</f>
        <v/>
      </c>
      <c r="R2277">
        <f>P2277*A_s2</f>
        <v/>
      </c>
      <c r="S2277">
        <f>Q2277*($K2277-Z_s1)</f>
        <v/>
      </c>
      <c r="T2277">
        <f>R2277*($K2277-Z_s2)</f>
        <v/>
      </c>
      <c r="U2277">
        <f>(INDIRECT("a_"&amp;U$2)/(U$2+1))*(($C2277^(U$2+1)-$H2277^(U$2+1))/(ε_c1cd^(U$2+1)))</f>
        <v/>
      </c>
      <c r="V2277">
        <f>(INDIRECT("a_"&amp;V$2)/(V$2+1))*(($C2277^(V$2+1)-$H2277^(V$2+1))/(ε_c1cd^(V$2+1)))</f>
        <v/>
      </c>
      <c r="W2277">
        <f>(INDIRECT("a_"&amp;W$2)/(W$2+1))*(($C2277^(W$2+1)-$H2277^(W$2+1))/(ε_c1cd^(W$2+1)))</f>
        <v/>
      </c>
      <c r="X2277">
        <f>(INDIRECT("a_"&amp;X$2)/(X$2+1))*(($C2277^(X$2+1)-$H2277^(X$2+1))/(ε_c1cd^(X$2+1)))</f>
        <v/>
      </c>
      <c r="Y2277">
        <f>(INDIRECT("a_"&amp;Y$2)/(Y$2+1))*(($C2277^(Y$2+1)-$H2277^(Y$2+1))/(ε_c1cd^(Y$2+1)))</f>
        <v/>
      </c>
      <c r="Z2277">
        <f>(INDIRECT("a_"&amp;Z$2)/(Z$2+2))*(($C2277^(Z$2+2)-$H2277^(Z$2+2))/(ε_c1cd^(Z$2+2)))</f>
        <v/>
      </c>
      <c r="AA2277">
        <f>(INDIRECT("a_"&amp;AA$2)/(AA$2+2))*(($C2277^(AA$2+2)-$H2277^(AA$2+2))/(ε_c1cd^(AA$2+2)))</f>
        <v/>
      </c>
      <c r="AB2277">
        <f>(INDIRECT("a_"&amp;AB$2)/(AB$2+2))*(($C2277^(AB$2+2)-$H2277^(AB$2+2))/(ε_c1cd^(AB$2+2)))</f>
        <v/>
      </c>
      <c r="AC2277">
        <f>(INDIRECT("a_"&amp;AC$2)/(AC$2+2))*(($C2277^(AC$2+2)-$H2277^(AC$2+2))/(ε_c1cd^(AC$2+2)))</f>
        <v/>
      </c>
      <c r="AD2277">
        <f>(INDIRECT("a_"&amp;AD$2)/(AD$2+2))*(($C2277^(AD$2+2)-$H2277^(AD$2+2))/(ε_c1cd^(AD$2+2)))</f>
        <v/>
      </c>
      <c r="AE2277" s="111">
        <f>(b*f_cd/L2277)*SUM(U2277:Y2277)+SUM(Q2277:R2277)</f>
        <v/>
      </c>
      <c r="AF2277" s="112">
        <f>AE2277*(K2277-y+e)</f>
        <v/>
      </c>
      <c r="AG2277" s="113">
        <f>(b*f_cd/(L2277^2))*SUM(Z2277:AD2277)+SUM(S2277:T2277)-AF2277</f>
        <v/>
      </c>
      <c r="AH2277" s="114">
        <f>AG2277&lt;0</f>
        <v/>
      </c>
      <c r="AI2277" s="115">
        <f>IF(A2277=1,FALSE,(AND(AQ2277,AH2277,NOT(AI2276))))</f>
        <v/>
      </c>
      <c r="AJ2277" s="116">
        <f>(b*f_cd/L2277)*(a_1/2*J2277^2+a_2/3*J2277^3+a_3/4*J2277^4+a_4/5*J2277^5+a_5/6*J2277^6)+SUM(Q2277:R2277)</f>
        <v/>
      </c>
      <c r="AK2277">
        <f>AJ2277*(K2277-y+e)</f>
        <v/>
      </c>
      <c r="AL2277" s="118">
        <f>(b*f_cd/(L2277^2))*(a_1/3*J2277^3+a_2/4*J2277^4+a_3/5*J2277^5+a_4/6*J2277^6+a_5/7*J2277^7)+SUM(S2277:T2277)-AK2277</f>
        <v/>
      </c>
      <c r="AM2277" s="114">
        <f>AL2277&gt;0</f>
        <v/>
      </c>
      <c r="AN2277" s="115">
        <f>IF(A2277=1,FALSE,(AND(AQ2277,AM2277,NOT(AN2276))))</f>
        <v/>
      </c>
      <c r="AO2277">
        <f>IF(D2277=1,AND(AH2277,NOT(AI2277)),AND(AM2277,NOT(AN2277)))</f>
        <v/>
      </c>
      <c r="AP2277" s="119">
        <f>IF(D2277=1,AI2277,AN2277)</f>
        <v/>
      </c>
      <c r="AQ2277" s="125">
        <f>ABS(E2277)&lt;$AQ$2</f>
        <v/>
      </c>
      <c r="AS2277">
        <f>IF(AP2277,MAX(AS$3:AS2275)+1,"")</f>
        <v/>
      </c>
    </row>
    <row r="2278">
      <c r="A2278" t="n">
        <v>2188</v>
      </c>
      <c r="B2278" s="131">
        <f>IF(A2278=1,0,IF(AP2278,0.1*ε_cu1cd,0))</f>
        <v/>
      </c>
      <c r="C2278" s="131">
        <f>IF(A2278=1,0.1*ε_cu1cd,C2277+B2277)</f>
        <v/>
      </c>
      <c r="D2278" s="113">
        <f>IF('Нормальний переріз'!$D$68&gt;0,1,2)</f>
        <v/>
      </c>
      <c r="E2278" s="144">
        <f>IF(D2278=1,F2278,G2278)</f>
        <v/>
      </c>
      <c r="F2278" s="124">
        <f>IF(AI2277,0.11*ε_cu1cd,IF(AH2277,F2277*0.01,F2277))</f>
        <v/>
      </c>
      <c r="G2278" s="124">
        <f>IF(AP2277,-0.1*ε_cu1cd,IF(AM2277,G2277*0.01,G2277))</f>
        <v/>
      </c>
      <c r="H2278" s="113">
        <f>IF(A2278=1,E2278,IF(AO2277,H2277-E2277+E2278,IF(AP2277,0.8*H2277,H2277+E2278)))</f>
        <v/>
      </c>
      <c r="I2278" s="169">
        <f>(C2278-H2278)/h</f>
        <v/>
      </c>
      <c r="J2278">
        <f>C2278/(ε_c1cd)</f>
        <v/>
      </c>
      <c r="K2278">
        <f>C2278/I2278</f>
        <v/>
      </c>
      <c r="L2278" s="131">
        <f>I2278/(ε_c1cd)</f>
        <v/>
      </c>
      <c r="M2278">
        <f>I2278*(K2278-Z_s1)</f>
        <v/>
      </c>
      <c r="N2278">
        <f>I2278*(K2278-Z_s2)</f>
        <v/>
      </c>
      <c r="O2278">
        <f>E_s*M2278</f>
        <v/>
      </c>
      <c r="P2278">
        <f>E_s*N2278</f>
        <v/>
      </c>
      <c r="Q2278">
        <f>O2278*A_s1</f>
        <v/>
      </c>
      <c r="R2278">
        <f>P2278*A_s2</f>
        <v/>
      </c>
      <c r="S2278">
        <f>Q2278*($K2278-Z_s1)</f>
        <v/>
      </c>
      <c r="T2278">
        <f>R2278*($K2278-Z_s2)</f>
        <v/>
      </c>
      <c r="U2278">
        <f>(INDIRECT("a_"&amp;U$2)/(U$2+1))*(($C2278^(U$2+1)-$H2278^(U$2+1))/(ε_c1cd^(U$2+1)))</f>
        <v/>
      </c>
      <c r="V2278">
        <f>(INDIRECT("a_"&amp;V$2)/(V$2+1))*(($C2278^(V$2+1)-$H2278^(V$2+1))/(ε_c1cd^(V$2+1)))</f>
        <v/>
      </c>
      <c r="W2278">
        <f>(INDIRECT("a_"&amp;W$2)/(W$2+1))*(($C2278^(W$2+1)-$H2278^(W$2+1))/(ε_c1cd^(W$2+1)))</f>
        <v/>
      </c>
      <c r="X2278">
        <f>(INDIRECT("a_"&amp;X$2)/(X$2+1))*(($C2278^(X$2+1)-$H2278^(X$2+1))/(ε_c1cd^(X$2+1)))</f>
        <v/>
      </c>
      <c r="Y2278">
        <f>(INDIRECT("a_"&amp;Y$2)/(Y$2+1))*(($C2278^(Y$2+1)-$H2278^(Y$2+1))/(ε_c1cd^(Y$2+1)))</f>
        <v/>
      </c>
      <c r="Z2278">
        <f>(INDIRECT("a_"&amp;Z$2)/(Z$2+2))*(($C2278^(Z$2+2)-$H2278^(Z$2+2))/(ε_c1cd^(Z$2+2)))</f>
        <v/>
      </c>
      <c r="AA2278">
        <f>(INDIRECT("a_"&amp;AA$2)/(AA$2+2))*(($C2278^(AA$2+2)-$H2278^(AA$2+2))/(ε_c1cd^(AA$2+2)))</f>
        <v/>
      </c>
      <c r="AB2278">
        <f>(INDIRECT("a_"&amp;AB$2)/(AB$2+2))*(($C2278^(AB$2+2)-$H2278^(AB$2+2))/(ε_c1cd^(AB$2+2)))</f>
        <v/>
      </c>
      <c r="AC2278">
        <f>(INDIRECT("a_"&amp;AC$2)/(AC$2+2))*(($C2278^(AC$2+2)-$H2278^(AC$2+2))/(ε_c1cd^(AC$2+2)))</f>
        <v/>
      </c>
      <c r="AD2278">
        <f>(INDIRECT("a_"&amp;AD$2)/(AD$2+2))*(($C2278^(AD$2+2)-$H2278^(AD$2+2))/(ε_c1cd^(AD$2+2)))</f>
        <v/>
      </c>
      <c r="AE2278" s="111">
        <f>(b*f_cd/L2278)*SUM(U2278:Y2278)+SUM(Q2278:R2278)</f>
        <v/>
      </c>
      <c r="AF2278" s="112">
        <f>AE2278*(K2278-y+e)</f>
        <v/>
      </c>
      <c r="AG2278" s="113">
        <f>(b*f_cd/(L2278^2))*SUM(Z2278:AD2278)+SUM(S2278:T2278)-AF2278</f>
        <v/>
      </c>
      <c r="AH2278" s="114">
        <f>AG2278&lt;0</f>
        <v/>
      </c>
      <c r="AI2278" s="115">
        <f>IF(A2278=1,FALSE,(AND(AQ2278,AH2278,NOT(AI2277))))</f>
        <v/>
      </c>
      <c r="AJ2278" s="116">
        <f>(b*f_cd/L2278)*(a_1/2*J2278^2+a_2/3*J2278^3+a_3/4*J2278^4+a_4/5*J2278^5+a_5/6*J2278^6)+SUM(Q2278:R2278)</f>
        <v/>
      </c>
      <c r="AK2278">
        <f>AJ2278*(K2278-y+e)</f>
        <v/>
      </c>
      <c r="AL2278" s="118">
        <f>(b*f_cd/(L2278^2))*(a_1/3*J2278^3+a_2/4*J2278^4+a_3/5*J2278^5+a_4/6*J2278^6+a_5/7*J2278^7)+SUM(S2278:T2278)-AK2278</f>
        <v/>
      </c>
      <c r="AM2278" s="114">
        <f>AL2278&gt;0</f>
        <v/>
      </c>
      <c r="AN2278" s="115">
        <f>IF(A2278=1,FALSE,(AND(AQ2278,AM2278,NOT(AN2277))))</f>
        <v/>
      </c>
      <c r="AO2278">
        <f>IF(D2278=1,AND(AH2278,NOT(AI2278)),AND(AM2278,NOT(AN2278)))</f>
        <v/>
      </c>
      <c r="AP2278" s="119">
        <f>IF(D2278=1,AI2278,AN2278)</f>
        <v/>
      </c>
      <c r="AQ2278" s="125">
        <f>ABS(E2278)&lt;$AQ$2</f>
        <v/>
      </c>
      <c r="AS2278">
        <f>IF(AP2278,MAX(AS$3:AS2276)+1,"")</f>
        <v/>
      </c>
    </row>
    <row r="2279">
      <c r="A2279" t="n">
        <v>2189</v>
      </c>
      <c r="B2279" s="131">
        <f>IF(A2279=1,0,IF(AP2279,0.1*ε_cu1cd,0))</f>
        <v/>
      </c>
      <c r="C2279" s="131">
        <f>IF(A2279=1,0.1*ε_cu1cd,C2278+B2278)</f>
        <v/>
      </c>
      <c r="D2279" s="113">
        <f>IF('Нормальний переріз'!$D$68&gt;0,1,2)</f>
        <v/>
      </c>
      <c r="E2279" s="144">
        <f>IF(D2279=1,F2279,G2279)</f>
        <v/>
      </c>
      <c r="F2279" s="124">
        <f>IF(AI2278,0.11*ε_cu1cd,IF(AH2278,F2278*0.01,F2278))</f>
        <v/>
      </c>
      <c r="G2279" s="124">
        <f>IF(AP2278,-0.1*ε_cu1cd,IF(AM2278,G2278*0.01,G2278))</f>
        <v/>
      </c>
      <c r="H2279" s="113">
        <f>IF(A2279=1,E2279,IF(AO2278,H2278-E2278+E2279,IF(AP2278,0.8*H2278,H2278+E2279)))</f>
        <v/>
      </c>
      <c r="I2279" s="169">
        <f>(C2279-H2279)/h</f>
        <v/>
      </c>
      <c r="J2279">
        <f>C2279/(ε_c1cd)</f>
        <v/>
      </c>
      <c r="K2279">
        <f>C2279/I2279</f>
        <v/>
      </c>
      <c r="L2279" s="131">
        <f>I2279/(ε_c1cd)</f>
        <v/>
      </c>
      <c r="M2279">
        <f>I2279*(K2279-Z_s1)</f>
        <v/>
      </c>
      <c r="N2279">
        <f>I2279*(K2279-Z_s2)</f>
        <v/>
      </c>
      <c r="O2279">
        <f>E_s*M2279</f>
        <v/>
      </c>
      <c r="P2279">
        <f>E_s*N2279</f>
        <v/>
      </c>
      <c r="Q2279">
        <f>O2279*A_s1</f>
        <v/>
      </c>
      <c r="R2279">
        <f>P2279*A_s2</f>
        <v/>
      </c>
      <c r="S2279">
        <f>Q2279*($K2279-Z_s1)</f>
        <v/>
      </c>
      <c r="T2279">
        <f>R2279*($K2279-Z_s2)</f>
        <v/>
      </c>
      <c r="U2279">
        <f>(INDIRECT("a_"&amp;U$2)/(U$2+1))*(($C2279^(U$2+1)-$H2279^(U$2+1))/(ε_c1cd^(U$2+1)))</f>
        <v/>
      </c>
      <c r="V2279">
        <f>(INDIRECT("a_"&amp;V$2)/(V$2+1))*(($C2279^(V$2+1)-$H2279^(V$2+1))/(ε_c1cd^(V$2+1)))</f>
        <v/>
      </c>
      <c r="W2279">
        <f>(INDIRECT("a_"&amp;W$2)/(W$2+1))*(($C2279^(W$2+1)-$H2279^(W$2+1))/(ε_c1cd^(W$2+1)))</f>
        <v/>
      </c>
      <c r="X2279">
        <f>(INDIRECT("a_"&amp;X$2)/(X$2+1))*(($C2279^(X$2+1)-$H2279^(X$2+1))/(ε_c1cd^(X$2+1)))</f>
        <v/>
      </c>
      <c r="Y2279">
        <f>(INDIRECT("a_"&amp;Y$2)/(Y$2+1))*(($C2279^(Y$2+1)-$H2279^(Y$2+1))/(ε_c1cd^(Y$2+1)))</f>
        <v/>
      </c>
      <c r="Z2279">
        <f>(INDIRECT("a_"&amp;Z$2)/(Z$2+2))*(($C2279^(Z$2+2)-$H2279^(Z$2+2))/(ε_c1cd^(Z$2+2)))</f>
        <v/>
      </c>
      <c r="AA2279">
        <f>(INDIRECT("a_"&amp;AA$2)/(AA$2+2))*(($C2279^(AA$2+2)-$H2279^(AA$2+2))/(ε_c1cd^(AA$2+2)))</f>
        <v/>
      </c>
      <c r="AB2279">
        <f>(INDIRECT("a_"&amp;AB$2)/(AB$2+2))*(($C2279^(AB$2+2)-$H2279^(AB$2+2))/(ε_c1cd^(AB$2+2)))</f>
        <v/>
      </c>
      <c r="AC2279">
        <f>(INDIRECT("a_"&amp;AC$2)/(AC$2+2))*(($C2279^(AC$2+2)-$H2279^(AC$2+2))/(ε_c1cd^(AC$2+2)))</f>
        <v/>
      </c>
      <c r="AD2279">
        <f>(INDIRECT("a_"&amp;AD$2)/(AD$2+2))*(($C2279^(AD$2+2)-$H2279^(AD$2+2))/(ε_c1cd^(AD$2+2)))</f>
        <v/>
      </c>
      <c r="AE2279" s="111">
        <f>(b*f_cd/L2279)*SUM(U2279:Y2279)+SUM(Q2279:R2279)</f>
        <v/>
      </c>
      <c r="AF2279" s="112">
        <f>AE2279*(K2279-y+e)</f>
        <v/>
      </c>
      <c r="AG2279" s="113">
        <f>(b*f_cd/(L2279^2))*SUM(Z2279:AD2279)+SUM(S2279:T2279)-AF2279</f>
        <v/>
      </c>
      <c r="AH2279" s="114">
        <f>AG2279&lt;0</f>
        <v/>
      </c>
      <c r="AI2279" s="115">
        <f>IF(A2279=1,FALSE,(AND(AQ2279,AH2279,NOT(AI2278))))</f>
        <v/>
      </c>
      <c r="AJ2279" s="116">
        <f>(b*f_cd/L2279)*(a_1/2*J2279^2+a_2/3*J2279^3+a_3/4*J2279^4+a_4/5*J2279^5+a_5/6*J2279^6)+SUM(Q2279:R2279)</f>
        <v/>
      </c>
      <c r="AK2279">
        <f>AJ2279*(K2279-y+e)</f>
        <v/>
      </c>
      <c r="AL2279" s="118">
        <f>(b*f_cd/(L2279^2))*(a_1/3*J2279^3+a_2/4*J2279^4+a_3/5*J2279^5+a_4/6*J2279^6+a_5/7*J2279^7)+SUM(S2279:T2279)-AK2279</f>
        <v/>
      </c>
      <c r="AM2279" s="114">
        <f>AL2279&gt;0</f>
        <v/>
      </c>
      <c r="AN2279" s="115">
        <f>IF(A2279=1,FALSE,(AND(AQ2279,AM2279,NOT(AN2278))))</f>
        <v/>
      </c>
      <c r="AO2279">
        <f>IF(D2279=1,AND(AH2279,NOT(AI2279)),AND(AM2279,NOT(AN2279)))</f>
        <v/>
      </c>
      <c r="AP2279" s="119">
        <f>IF(D2279=1,AI2279,AN2279)</f>
        <v/>
      </c>
      <c r="AQ2279" s="125">
        <f>ABS(E2279)&lt;$AQ$2</f>
        <v/>
      </c>
      <c r="AS2279">
        <f>IF(AP2279,MAX(AS$3:AS2277)+1,"")</f>
        <v/>
      </c>
    </row>
    <row r="2280">
      <c r="A2280" t="n">
        <v>2190</v>
      </c>
      <c r="B2280" s="131">
        <f>IF(A2280=1,0,IF(AP2280,0.1*ε_cu1cd,0))</f>
        <v/>
      </c>
      <c r="C2280" s="131">
        <f>IF(A2280=1,0.1*ε_cu1cd,C2279+B2279)</f>
        <v/>
      </c>
      <c r="D2280" s="113">
        <f>IF('Нормальний переріз'!$D$68&gt;0,1,2)</f>
        <v/>
      </c>
      <c r="E2280" s="144">
        <f>IF(D2280=1,F2280,G2280)</f>
        <v/>
      </c>
      <c r="F2280" s="124">
        <f>IF(AI2279,0.11*ε_cu1cd,IF(AH2279,F2279*0.01,F2279))</f>
        <v/>
      </c>
      <c r="G2280" s="124">
        <f>IF(AP2279,-0.1*ε_cu1cd,IF(AM2279,G2279*0.01,G2279))</f>
        <v/>
      </c>
      <c r="H2280" s="113">
        <f>IF(A2280=1,E2280,IF(AO2279,H2279-E2279+E2280,IF(AP2279,0.8*H2279,H2279+E2280)))</f>
        <v/>
      </c>
      <c r="I2280" s="169">
        <f>(C2280-H2280)/h</f>
        <v/>
      </c>
      <c r="J2280">
        <f>C2280/(ε_c1cd)</f>
        <v/>
      </c>
      <c r="K2280">
        <f>C2280/I2280</f>
        <v/>
      </c>
      <c r="L2280" s="131">
        <f>I2280/(ε_c1cd)</f>
        <v/>
      </c>
      <c r="M2280">
        <f>I2280*(K2280-Z_s1)</f>
        <v/>
      </c>
      <c r="N2280">
        <f>I2280*(K2280-Z_s2)</f>
        <v/>
      </c>
      <c r="O2280">
        <f>E_s*M2280</f>
        <v/>
      </c>
      <c r="P2280">
        <f>E_s*N2280</f>
        <v/>
      </c>
      <c r="Q2280">
        <f>O2280*A_s1</f>
        <v/>
      </c>
      <c r="R2280">
        <f>P2280*A_s2</f>
        <v/>
      </c>
      <c r="S2280">
        <f>Q2280*($K2280-Z_s1)</f>
        <v/>
      </c>
      <c r="T2280">
        <f>R2280*($K2280-Z_s2)</f>
        <v/>
      </c>
      <c r="U2280">
        <f>(INDIRECT("a_"&amp;U$2)/(U$2+1))*(($C2280^(U$2+1)-$H2280^(U$2+1))/(ε_c1cd^(U$2+1)))</f>
        <v/>
      </c>
      <c r="V2280">
        <f>(INDIRECT("a_"&amp;V$2)/(V$2+1))*(($C2280^(V$2+1)-$H2280^(V$2+1))/(ε_c1cd^(V$2+1)))</f>
        <v/>
      </c>
      <c r="W2280">
        <f>(INDIRECT("a_"&amp;W$2)/(W$2+1))*(($C2280^(W$2+1)-$H2280^(W$2+1))/(ε_c1cd^(W$2+1)))</f>
        <v/>
      </c>
      <c r="X2280">
        <f>(INDIRECT("a_"&amp;X$2)/(X$2+1))*(($C2280^(X$2+1)-$H2280^(X$2+1))/(ε_c1cd^(X$2+1)))</f>
        <v/>
      </c>
      <c r="Y2280">
        <f>(INDIRECT("a_"&amp;Y$2)/(Y$2+1))*(($C2280^(Y$2+1)-$H2280^(Y$2+1))/(ε_c1cd^(Y$2+1)))</f>
        <v/>
      </c>
      <c r="Z2280">
        <f>(INDIRECT("a_"&amp;Z$2)/(Z$2+2))*(($C2280^(Z$2+2)-$H2280^(Z$2+2))/(ε_c1cd^(Z$2+2)))</f>
        <v/>
      </c>
      <c r="AA2280">
        <f>(INDIRECT("a_"&amp;AA$2)/(AA$2+2))*(($C2280^(AA$2+2)-$H2280^(AA$2+2))/(ε_c1cd^(AA$2+2)))</f>
        <v/>
      </c>
      <c r="AB2280">
        <f>(INDIRECT("a_"&amp;AB$2)/(AB$2+2))*(($C2280^(AB$2+2)-$H2280^(AB$2+2))/(ε_c1cd^(AB$2+2)))</f>
        <v/>
      </c>
      <c r="AC2280">
        <f>(INDIRECT("a_"&amp;AC$2)/(AC$2+2))*(($C2280^(AC$2+2)-$H2280^(AC$2+2))/(ε_c1cd^(AC$2+2)))</f>
        <v/>
      </c>
      <c r="AD2280">
        <f>(INDIRECT("a_"&amp;AD$2)/(AD$2+2))*(($C2280^(AD$2+2)-$H2280^(AD$2+2))/(ε_c1cd^(AD$2+2)))</f>
        <v/>
      </c>
      <c r="AE2280" s="111">
        <f>(b*f_cd/L2280)*SUM(U2280:Y2280)+SUM(Q2280:R2280)</f>
        <v/>
      </c>
      <c r="AF2280" s="112">
        <f>AE2280*(K2280-y+e)</f>
        <v/>
      </c>
      <c r="AG2280" s="113">
        <f>(b*f_cd/(L2280^2))*SUM(Z2280:AD2280)+SUM(S2280:T2280)-AF2280</f>
        <v/>
      </c>
      <c r="AH2280" s="114">
        <f>AG2280&lt;0</f>
        <v/>
      </c>
      <c r="AI2280" s="115">
        <f>IF(A2280=1,FALSE,(AND(AQ2280,AH2280,NOT(AI2279))))</f>
        <v/>
      </c>
      <c r="AJ2280" s="116">
        <f>(b*f_cd/L2280)*(a_1/2*J2280^2+a_2/3*J2280^3+a_3/4*J2280^4+a_4/5*J2280^5+a_5/6*J2280^6)+SUM(Q2280:R2280)</f>
        <v/>
      </c>
      <c r="AK2280">
        <f>AJ2280*(K2280-y+e)</f>
        <v/>
      </c>
      <c r="AL2280" s="118">
        <f>(b*f_cd/(L2280^2))*(a_1/3*J2280^3+a_2/4*J2280^4+a_3/5*J2280^5+a_4/6*J2280^6+a_5/7*J2280^7)+SUM(S2280:T2280)-AK2280</f>
        <v/>
      </c>
      <c r="AM2280" s="114">
        <f>AL2280&gt;0</f>
        <v/>
      </c>
      <c r="AN2280" s="115">
        <f>IF(A2280=1,FALSE,(AND(AQ2280,AM2280,NOT(AN2279))))</f>
        <v/>
      </c>
      <c r="AO2280">
        <f>IF(D2280=1,AND(AH2280,NOT(AI2280)),AND(AM2280,NOT(AN2280)))</f>
        <v/>
      </c>
      <c r="AP2280" s="119">
        <f>IF(D2280=1,AI2280,AN2280)</f>
        <v/>
      </c>
      <c r="AQ2280" s="125">
        <f>ABS(E2280)&lt;$AQ$2</f>
        <v/>
      </c>
      <c r="AS2280">
        <f>IF(AP2280,MAX(AS$3:AS2278)+1,"")</f>
        <v/>
      </c>
    </row>
    <row r="2281">
      <c r="A2281" t="n">
        <v>2191</v>
      </c>
      <c r="B2281" s="131">
        <f>IF(A2281=1,0,IF(AP2281,0.1*ε_cu1cd,0))</f>
        <v/>
      </c>
      <c r="C2281" s="131">
        <f>IF(A2281=1,0.1*ε_cu1cd,C2280+B2280)</f>
        <v/>
      </c>
      <c r="D2281" s="113">
        <f>IF('Нормальний переріз'!$D$68&gt;0,1,2)</f>
        <v/>
      </c>
      <c r="E2281" s="144">
        <f>IF(D2281=1,F2281,G2281)</f>
        <v/>
      </c>
      <c r="F2281" s="124">
        <f>IF(AI2280,0.11*ε_cu1cd,IF(AH2280,F2280*0.01,F2280))</f>
        <v/>
      </c>
      <c r="G2281" s="124">
        <f>IF(AP2280,-0.1*ε_cu1cd,IF(AM2280,G2280*0.01,G2280))</f>
        <v/>
      </c>
      <c r="H2281" s="113">
        <f>IF(A2281=1,E2281,IF(AO2280,H2280-E2280+E2281,IF(AP2280,0.8*H2280,H2280+E2281)))</f>
        <v/>
      </c>
      <c r="I2281" s="169">
        <f>(C2281-H2281)/h</f>
        <v/>
      </c>
      <c r="J2281">
        <f>C2281/(ε_c1cd)</f>
        <v/>
      </c>
      <c r="K2281">
        <f>C2281/I2281</f>
        <v/>
      </c>
      <c r="L2281" s="131">
        <f>I2281/(ε_c1cd)</f>
        <v/>
      </c>
      <c r="M2281">
        <f>I2281*(K2281-Z_s1)</f>
        <v/>
      </c>
      <c r="N2281">
        <f>I2281*(K2281-Z_s2)</f>
        <v/>
      </c>
      <c r="O2281">
        <f>E_s*M2281</f>
        <v/>
      </c>
      <c r="P2281">
        <f>E_s*N2281</f>
        <v/>
      </c>
      <c r="Q2281">
        <f>O2281*A_s1</f>
        <v/>
      </c>
      <c r="R2281">
        <f>P2281*A_s2</f>
        <v/>
      </c>
      <c r="S2281">
        <f>Q2281*($K2281-Z_s1)</f>
        <v/>
      </c>
      <c r="T2281">
        <f>R2281*($K2281-Z_s2)</f>
        <v/>
      </c>
      <c r="U2281">
        <f>(INDIRECT("a_"&amp;U$2)/(U$2+1))*(($C2281^(U$2+1)-$H2281^(U$2+1))/(ε_c1cd^(U$2+1)))</f>
        <v/>
      </c>
      <c r="V2281">
        <f>(INDIRECT("a_"&amp;V$2)/(V$2+1))*(($C2281^(V$2+1)-$H2281^(V$2+1))/(ε_c1cd^(V$2+1)))</f>
        <v/>
      </c>
      <c r="W2281">
        <f>(INDIRECT("a_"&amp;W$2)/(W$2+1))*(($C2281^(W$2+1)-$H2281^(W$2+1))/(ε_c1cd^(W$2+1)))</f>
        <v/>
      </c>
      <c r="X2281">
        <f>(INDIRECT("a_"&amp;X$2)/(X$2+1))*(($C2281^(X$2+1)-$H2281^(X$2+1))/(ε_c1cd^(X$2+1)))</f>
        <v/>
      </c>
      <c r="Y2281">
        <f>(INDIRECT("a_"&amp;Y$2)/(Y$2+1))*(($C2281^(Y$2+1)-$H2281^(Y$2+1))/(ε_c1cd^(Y$2+1)))</f>
        <v/>
      </c>
      <c r="Z2281">
        <f>(INDIRECT("a_"&amp;Z$2)/(Z$2+2))*(($C2281^(Z$2+2)-$H2281^(Z$2+2))/(ε_c1cd^(Z$2+2)))</f>
        <v/>
      </c>
      <c r="AA2281">
        <f>(INDIRECT("a_"&amp;AA$2)/(AA$2+2))*(($C2281^(AA$2+2)-$H2281^(AA$2+2))/(ε_c1cd^(AA$2+2)))</f>
        <v/>
      </c>
      <c r="AB2281">
        <f>(INDIRECT("a_"&amp;AB$2)/(AB$2+2))*(($C2281^(AB$2+2)-$H2281^(AB$2+2))/(ε_c1cd^(AB$2+2)))</f>
        <v/>
      </c>
      <c r="AC2281">
        <f>(INDIRECT("a_"&amp;AC$2)/(AC$2+2))*(($C2281^(AC$2+2)-$H2281^(AC$2+2))/(ε_c1cd^(AC$2+2)))</f>
        <v/>
      </c>
      <c r="AD2281">
        <f>(INDIRECT("a_"&amp;AD$2)/(AD$2+2))*(($C2281^(AD$2+2)-$H2281^(AD$2+2))/(ε_c1cd^(AD$2+2)))</f>
        <v/>
      </c>
      <c r="AE2281" s="111">
        <f>(b*f_cd/L2281)*SUM(U2281:Y2281)+SUM(Q2281:R2281)</f>
        <v/>
      </c>
      <c r="AF2281" s="112">
        <f>AE2281*(K2281-y+e)</f>
        <v/>
      </c>
      <c r="AG2281" s="113">
        <f>(b*f_cd/(L2281^2))*SUM(Z2281:AD2281)+SUM(S2281:T2281)-AF2281</f>
        <v/>
      </c>
      <c r="AH2281" s="114">
        <f>AG2281&lt;0</f>
        <v/>
      </c>
      <c r="AI2281" s="115">
        <f>IF(A2281=1,FALSE,(AND(AQ2281,AH2281,NOT(AI2280))))</f>
        <v/>
      </c>
      <c r="AJ2281" s="116">
        <f>(b*f_cd/L2281)*(a_1/2*J2281^2+a_2/3*J2281^3+a_3/4*J2281^4+a_4/5*J2281^5+a_5/6*J2281^6)+SUM(Q2281:R2281)</f>
        <v/>
      </c>
      <c r="AK2281">
        <f>AJ2281*(K2281-y+e)</f>
        <v/>
      </c>
      <c r="AL2281" s="118">
        <f>(b*f_cd/(L2281^2))*(a_1/3*J2281^3+a_2/4*J2281^4+a_3/5*J2281^5+a_4/6*J2281^6+a_5/7*J2281^7)+SUM(S2281:T2281)-AK2281</f>
        <v/>
      </c>
      <c r="AM2281" s="114">
        <f>AL2281&gt;0</f>
        <v/>
      </c>
      <c r="AN2281" s="115">
        <f>IF(A2281=1,FALSE,(AND(AQ2281,AM2281,NOT(AN2280))))</f>
        <v/>
      </c>
      <c r="AO2281">
        <f>IF(D2281=1,AND(AH2281,NOT(AI2281)),AND(AM2281,NOT(AN2281)))</f>
        <v/>
      </c>
      <c r="AP2281" s="119">
        <f>IF(D2281=1,AI2281,AN2281)</f>
        <v/>
      </c>
      <c r="AQ2281" s="125">
        <f>ABS(E2281)&lt;$AQ$2</f>
        <v/>
      </c>
      <c r="AS2281">
        <f>IF(AP2281,MAX(AS$3:AS2279)+1,"")</f>
        <v/>
      </c>
    </row>
    <row r="2282">
      <c r="A2282" t="n">
        <v>2192</v>
      </c>
      <c r="B2282" s="131">
        <f>IF(A2282=1,0,IF(AP2282,0.1*ε_cu1cd,0))</f>
        <v/>
      </c>
      <c r="C2282" s="131">
        <f>IF(A2282=1,0.1*ε_cu1cd,C2281+B2281)</f>
        <v/>
      </c>
      <c r="D2282" s="113">
        <f>IF('Нормальний переріз'!$D$68&gt;0,1,2)</f>
        <v/>
      </c>
      <c r="E2282" s="144">
        <f>IF(D2282=1,F2282,G2282)</f>
        <v/>
      </c>
      <c r="F2282" s="124">
        <f>IF(AI2281,0.11*ε_cu1cd,IF(AH2281,F2281*0.01,F2281))</f>
        <v/>
      </c>
      <c r="G2282" s="124">
        <f>IF(AP2281,-0.1*ε_cu1cd,IF(AM2281,G2281*0.01,G2281))</f>
        <v/>
      </c>
      <c r="H2282" s="113">
        <f>IF(A2282=1,E2282,IF(AO2281,H2281-E2281+E2282,IF(AP2281,0.8*H2281,H2281+E2282)))</f>
        <v/>
      </c>
      <c r="I2282" s="169">
        <f>(C2282-H2282)/h</f>
        <v/>
      </c>
      <c r="J2282">
        <f>C2282/(ε_c1cd)</f>
        <v/>
      </c>
      <c r="K2282">
        <f>C2282/I2282</f>
        <v/>
      </c>
      <c r="L2282" s="131">
        <f>I2282/(ε_c1cd)</f>
        <v/>
      </c>
      <c r="M2282">
        <f>I2282*(K2282-Z_s1)</f>
        <v/>
      </c>
      <c r="N2282">
        <f>I2282*(K2282-Z_s2)</f>
        <v/>
      </c>
      <c r="O2282">
        <f>E_s*M2282</f>
        <v/>
      </c>
      <c r="P2282">
        <f>E_s*N2282</f>
        <v/>
      </c>
      <c r="Q2282">
        <f>O2282*A_s1</f>
        <v/>
      </c>
      <c r="R2282">
        <f>P2282*A_s2</f>
        <v/>
      </c>
      <c r="S2282">
        <f>Q2282*($K2282-Z_s1)</f>
        <v/>
      </c>
      <c r="T2282">
        <f>R2282*($K2282-Z_s2)</f>
        <v/>
      </c>
      <c r="U2282">
        <f>(INDIRECT("a_"&amp;U$2)/(U$2+1))*(($C2282^(U$2+1)-$H2282^(U$2+1))/(ε_c1cd^(U$2+1)))</f>
        <v/>
      </c>
      <c r="V2282">
        <f>(INDIRECT("a_"&amp;V$2)/(V$2+1))*(($C2282^(V$2+1)-$H2282^(V$2+1))/(ε_c1cd^(V$2+1)))</f>
        <v/>
      </c>
      <c r="W2282">
        <f>(INDIRECT("a_"&amp;W$2)/(W$2+1))*(($C2282^(W$2+1)-$H2282^(W$2+1))/(ε_c1cd^(W$2+1)))</f>
        <v/>
      </c>
      <c r="X2282">
        <f>(INDIRECT("a_"&amp;X$2)/(X$2+1))*(($C2282^(X$2+1)-$H2282^(X$2+1))/(ε_c1cd^(X$2+1)))</f>
        <v/>
      </c>
      <c r="Y2282">
        <f>(INDIRECT("a_"&amp;Y$2)/(Y$2+1))*(($C2282^(Y$2+1)-$H2282^(Y$2+1))/(ε_c1cd^(Y$2+1)))</f>
        <v/>
      </c>
      <c r="Z2282">
        <f>(INDIRECT("a_"&amp;Z$2)/(Z$2+2))*(($C2282^(Z$2+2)-$H2282^(Z$2+2))/(ε_c1cd^(Z$2+2)))</f>
        <v/>
      </c>
      <c r="AA2282">
        <f>(INDIRECT("a_"&amp;AA$2)/(AA$2+2))*(($C2282^(AA$2+2)-$H2282^(AA$2+2))/(ε_c1cd^(AA$2+2)))</f>
        <v/>
      </c>
      <c r="AB2282">
        <f>(INDIRECT("a_"&amp;AB$2)/(AB$2+2))*(($C2282^(AB$2+2)-$H2282^(AB$2+2))/(ε_c1cd^(AB$2+2)))</f>
        <v/>
      </c>
      <c r="AC2282">
        <f>(INDIRECT("a_"&amp;AC$2)/(AC$2+2))*(($C2282^(AC$2+2)-$H2282^(AC$2+2))/(ε_c1cd^(AC$2+2)))</f>
        <v/>
      </c>
      <c r="AD2282">
        <f>(INDIRECT("a_"&amp;AD$2)/(AD$2+2))*(($C2282^(AD$2+2)-$H2282^(AD$2+2))/(ε_c1cd^(AD$2+2)))</f>
        <v/>
      </c>
      <c r="AE2282" s="111">
        <f>(b*f_cd/L2282)*SUM(U2282:Y2282)+SUM(Q2282:R2282)</f>
        <v/>
      </c>
      <c r="AF2282" s="112">
        <f>AE2282*(K2282-y+e)</f>
        <v/>
      </c>
      <c r="AG2282" s="113">
        <f>(b*f_cd/(L2282^2))*SUM(Z2282:AD2282)+SUM(S2282:T2282)-AF2282</f>
        <v/>
      </c>
      <c r="AH2282" s="114">
        <f>AG2282&lt;0</f>
        <v/>
      </c>
      <c r="AI2282" s="115">
        <f>IF(A2282=1,FALSE,(AND(AQ2282,AH2282,NOT(AI2281))))</f>
        <v/>
      </c>
      <c r="AJ2282" s="116">
        <f>(b*f_cd/L2282)*(a_1/2*J2282^2+a_2/3*J2282^3+a_3/4*J2282^4+a_4/5*J2282^5+a_5/6*J2282^6)+SUM(Q2282:R2282)</f>
        <v/>
      </c>
      <c r="AK2282">
        <f>AJ2282*(K2282-y+e)</f>
        <v/>
      </c>
      <c r="AL2282" s="118">
        <f>(b*f_cd/(L2282^2))*(a_1/3*J2282^3+a_2/4*J2282^4+a_3/5*J2282^5+a_4/6*J2282^6+a_5/7*J2282^7)+SUM(S2282:T2282)-AK2282</f>
        <v/>
      </c>
      <c r="AM2282" s="114">
        <f>AL2282&gt;0</f>
        <v/>
      </c>
      <c r="AN2282" s="115">
        <f>IF(A2282=1,FALSE,(AND(AQ2282,AM2282,NOT(AN2281))))</f>
        <v/>
      </c>
      <c r="AO2282">
        <f>IF(D2282=1,AND(AH2282,NOT(AI2282)),AND(AM2282,NOT(AN2282)))</f>
        <v/>
      </c>
      <c r="AP2282" s="119">
        <f>IF(D2282=1,AI2282,AN2282)</f>
        <v/>
      </c>
      <c r="AQ2282" s="125">
        <f>ABS(E2282)&lt;$AQ$2</f>
        <v/>
      </c>
      <c r="AS2282">
        <f>IF(AP2282,MAX(AS$3:AS2280)+1,"")</f>
        <v/>
      </c>
    </row>
    <row r="2283">
      <c r="A2283" t="n">
        <v>2193</v>
      </c>
      <c r="B2283" s="131">
        <f>IF(A2283=1,0,IF(AP2283,0.1*ε_cu1cd,0))</f>
        <v/>
      </c>
      <c r="C2283" s="131">
        <f>IF(A2283=1,0.1*ε_cu1cd,C2282+B2282)</f>
        <v/>
      </c>
      <c r="D2283" s="113">
        <f>IF('Нормальний переріз'!$D$68&gt;0,1,2)</f>
        <v/>
      </c>
      <c r="E2283" s="144">
        <f>IF(D2283=1,F2283,G2283)</f>
        <v/>
      </c>
      <c r="F2283" s="124">
        <f>IF(AI2282,0.11*ε_cu1cd,IF(AH2282,F2282*0.01,F2282))</f>
        <v/>
      </c>
      <c r="G2283" s="124">
        <f>IF(AP2282,-0.1*ε_cu1cd,IF(AM2282,G2282*0.01,G2282))</f>
        <v/>
      </c>
      <c r="H2283" s="113">
        <f>IF(A2283=1,E2283,IF(AO2282,H2282-E2282+E2283,IF(AP2282,0.8*H2282,H2282+E2283)))</f>
        <v/>
      </c>
      <c r="I2283" s="169">
        <f>(C2283-H2283)/h</f>
        <v/>
      </c>
      <c r="J2283">
        <f>C2283/(ε_c1cd)</f>
        <v/>
      </c>
      <c r="K2283">
        <f>C2283/I2283</f>
        <v/>
      </c>
      <c r="L2283" s="131">
        <f>I2283/(ε_c1cd)</f>
        <v/>
      </c>
      <c r="M2283">
        <f>I2283*(K2283-Z_s1)</f>
        <v/>
      </c>
      <c r="N2283">
        <f>I2283*(K2283-Z_s2)</f>
        <v/>
      </c>
      <c r="O2283">
        <f>E_s*M2283</f>
        <v/>
      </c>
      <c r="P2283">
        <f>E_s*N2283</f>
        <v/>
      </c>
      <c r="Q2283">
        <f>O2283*A_s1</f>
        <v/>
      </c>
      <c r="R2283">
        <f>P2283*A_s2</f>
        <v/>
      </c>
      <c r="S2283">
        <f>Q2283*($K2283-Z_s1)</f>
        <v/>
      </c>
      <c r="T2283">
        <f>R2283*($K2283-Z_s2)</f>
        <v/>
      </c>
      <c r="U2283">
        <f>(INDIRECT("a_"&amp;U$2)/(U$2+1))*(($C2283^(U$2+1)-$H2283^(U$2+1))/(ε_c1cd^(U$2+1)))</f>
        <v/>
      </c>
      <c r="V2283">
        <f>(INDIRECT("a_"&amp;V$2)/(V$2+1))*(($C2283^(V$2+1)-$H2283^(V$2+1))/(ε_c1cd^(V$2+1)))</f>
        <v/>
      </c>
      <c r="W2283">
        <f>(INDIRECT("a_"&amp;W$2)/(W$2+1))*(($C2283^(W$2+1)-$H2283^(W$2+1))/(ε_c1cd^(W$2+1)))</f>
        <v/>
      </c>
      <c r="X2283">
        <f>(INDIRECT("a_"&amp;X$2)/(X$2+1))*(($C2283^(X$2+1)-$H2283^(X$2+1))/(ε_c1cd^(X$2+1)))</f>
        <v/>
      </c>
      <c r="Y2283">
        <f>(INDIRECT("a_"&amp;Y$2)/(Y$2+1))*(($C2283^(Y$2+1)-$H2283^(Y$2+1))/(ε_c1cd^(Y$2+1)))</f>
        <v/>
      </c>
      <c r="Z2283">
        <f>(INDIRECT("a_"&amp;Z$2)/(Z$2+2))*(($C2283^(Z$2+2)-$H2283^(Z$2+2))/(ε_c1cd^(Z$2+2)))</f>
        <v/>
      </c>
      <c r="AA2283">
        <f>(INDIRECT("a_"&amp;AA$2)/(AA$2+2))*(($C2283^(AA$2+2)-$H2283^(AA$2+2))/(ε_c1cd^(AA$2+2)))</f>
        <v/>
      </c>
      <c r="AB2283">
        <f>(INDIRECT("a_"&amp;AB$2)/(AB$2+2))*(($C2283^(AB$2+2)-$H2283^(AB$2+2))/(ε_c1cd^(AB$2+2)))</f>
        <v/>
      </c>
      <c r="AC2283">
        <f>(INDIRECT("a_"&amp;AC$2)/(AC$2+2))*(($C2283^(AC$2+2)-$H2283^(AC$2+2))/(ε_c1cd^(AC$2+2)))</f>
        <v/>
      </c>
      <c r="AD2283">
        <f>(INDIRECT("a_"&amp;AD$2)/(AD$2+2))*(($C2283^(AD$2+2)-$H2283^(AD$2+2))/(ε_c1cd^(AD$2+2)))</f>
        <v/>
      </c>
      <c r="AE2283" s="111">
        <f>(b*f_cd/L2283)*SUM(U2283:Y2283)+SUM(Q2283:R2283)</f>
        <v/>
      </c>
      <c r="AF2283" s="112">
        <f>AE2283*(K2283-y+e)</f>
        <v/>
      </c>
      <c r="AG2283" s="113">
        <f>(b*f_cd/(L2283^2))*SUM(Z2283:AD2283)+SUM(S2283:T2283)-AF2283</f>
        <v/>
      </c>
      <c r="AH2283" s="114">
        <f>AG2283&lt;0</f>
        <v/>
      </c>
      <c r="AI2283" s="115">
        <f>IF(A2283=1,FALSE,(AND(AQ2283,AH2283,NOT(AI2282))))</f>
        <v/>
      </c>
      <c r="AJ2283" s="116">
        <f>(b*f_cd/L2283)*(a_1/2*J2283^2+a_2/3*J2283^3+a_3/4*J2283^4+a_4/5*J2283^5+a_5/6*J2283^6)+SUM(Q2283:R2283)</f>
        <v/>
      </c>
      <c r="AK2283">
        <f>AJ2283*(K2283-y+e)</f>
        <v/>
      </c>
      <c r="AL2283" s="118">
        <f>(b*f_cd/(L2283^2))*(a_1/3*J2283^3+a_2/4*J2283^4+a_3/5*J2283^5+a_4/6*J2283^6+a_5/7*J2283^7)+SUM(S2283:T2283)-AK2283</f>
        <v/>
      </c>
      <c r="AM2283" s="114">
        <f>AL2283&gt;0</f>
        <v/>
      </c>
      <c r="AN2283" s="115">
        <f>IF(A2283=1,FALSE,(AND(AQ2283,AM2283,NOT(AN2282))))</f>
        <v/>
      </c>
      <c r="AO2283">
        <f>IF(D2283=1,AND(AH2283,NOT(AI2283)),AND(AM2283,NOT(AN2283)))</f>
        <v/>
      </c>
      <c r="AP2283" s="119">
        <f>IF(D2283=1,AI2283,AN2283)</f>
        <v/>
      </c>
      <c r="AQ2283" s="125">
        <f>ABS(E2283)&lt;$AQ$2</f>
        <v/>
      </c>
      <c r="AS2283">
        <f>IF(AP2283,MAX(AS$3:AS2281)+1,"")</f>
        <v/>
      </c>
    </row>
    <row r="2284">
      <c r="A2284" t="n">
        <v>2194</v>
      </c>
      <c r="B2284" s="131">
        <f>IF(A2284=1,0,IF(AP2284,0.1*ε_cu1cd,0))</f>
        <v/>
      </c>
      <c r="C2284" s="131">
        <f>IF(A2284=1,0.1*ε_cu1cd,C2283+B2283)</f>
        <v/>
      </c>
      <c r="D2284" s="113">
        <f>IF('Нормальний переріз'!$D$68&gt;0,1,2)</f>
        <v/>
      </c>
      <c r="E2284" s="144">
        <f>IF(D2284=1,F2284,G2284)</f>
        <v/>
      </c>
      <c r="F2284" s="124">
        <f>IF(AI2283,0.11*ε_cu1cd,IF(AH2283,F2283*0.01,F2283))</f>
        <v/>
      </c>
      <c r="G2284" s="124">
        <f>IF(AP2283,-0.1*ε_cu1cd,IF(AM2283,G2283*0.01,G2283))</f>
        <v/>
      </c>
      <c r="H2284" s="113">
        <f>IF(A2284=1,E2284,IF(AO2283,H2283-E2283+E2284,IF(AP2283,0.8*H2283,H2283+E2284)))</f>
        <v/>
      </c>
      <c r="I2284" s="169">
        <f>(C2284-H2284)/h</f>
        <v/>
      </c>
      <c r="J2284">
        <f>C2284/(ε_c1cd)</f>
        <v/>
      </c>
      <c r="K2284">
        <f>C2284/I2284</f>
        <v/>
      </c>
      <c r="L2284" s="131">
        <f>I2284/(ε_c1cd)</f>
        <v/>
      </c>
      <c r="M2284">
        <f>I2284*(K2284-Z_s1)</f>
        <v/>
      </c>
      <c r="N2284">
        <f>I2284*(K2284-Z_s2)</f>
        <v/>
      </c>
      <c r="O2284">
        <f>E_s*M2284</f>
        <v/>
      </c>
      <c r="P2284">
        <f>E_s*N2284</f>
        <v/>
      </c>
      <c r="Q2284">
        <f>O2284*A_s1</f>
        <v/>
      </c>
      <c r="R2284">
        <f>P2284*A_s2</f>
        <v/>
      </c>
      <c r="S2284">
        <f>Q2284*($K2284-Z_s1)</f>
        <v/>
      </c>
      <c r="T2284">
        <f>R2284*($K2284-Z_s2)</f>
        <v/>
      </c>
      <c r="U2284">
        <f>(INDIRECT("a_"&amp;U$2)/(U$2+1))*(($C2284^(U$2+1)-$H2284^(U$2+1))/(ε_c1cd^(U$2+1)))</f>
        <v/>
      </c>
      <c r="V2284">
        <f>(INDIRECT("a_"&amp;V$2)/(V$2+1))*(($C2284^(V$2+1)-$H2284^(V$2+1))/(ε_c1cd^(V$2+1)))</f>
        <v/>
      </c>
      <c r="W2284">
        <f>(INDIRECT("a_"&amp;W$2)/(W$2+1))*(($C2284^(W$2+1)-$H2284^(W$2+1))/(ε_c1cd^(W$2+1)))</f>
        <v/>
      </c>
      <c r="X2284">
        <f>(INDIRECT("a_"&amp;X$2)/(X$2+1))*(($C2284^(X$2+1)-$H2284^(X$2+1))/(ε_c1cd^(X$2+1)))</f>
        <v/>
      </c>
      <c r="Y2284">
        <f>(INDIRECT("a_"&amp;Y$2)/(Y$2+1))*(($C2284^(Y$2+1)-$H2284^(Y$2+1))/(ε_c1cd^(Y$2+1)))</f>
        <v/>
      </c>
      <c r="Z2284">
        <f>(INDIRECT("a_"&amp;Z$2)/(Z$2+2))*(($C2284^(Z$2+2)-$H2284^(Z$2+2))/(ε_c1cd^(Z$2+2)))</f>
        <v/>
      </c>
      <c r="AA2284">
        <f>(INDIRECT("a_"&amp;AA$2)/(AA$2+2))*(($C2284^(AA$2+2)-$H2284^(AA$2+2))/(ε_c1cd^(AA$2+2)))</f>
        <v/>
      </c>
      <c r="AB2284">
        <f>(INDIRECT("a_"&amp;AB$2)/(AB$2+2))*(($C2284^(AB$2+2)-$H2284^(AB$2+2))/(ε_c1cd^(AB$2+2)))</f>
        <v/>
      </c>
      <c r="AC2284">
        <f>(INDIRECT("a_"&amp;AC$2)/(AC$2+2))*(($C2284^(AC$2+2)-$H2284^(AC$2+2))/(ε_c1cd^(AC$2+2)))</f>
        <v/>
      </c>
      <c r="AD2284">
        <f>(INDIRECT("a_"&amp;AD$2)/(AD$2+2))*(($C2284^(AD$2+2)-$H2284^(AD$2+2))/(ε_c1cd^(AD$2+2)))</f>
        <v/>
      </c>
      <c r="AE2284" s="111">
        <f>(b*f_cd/L2284)*SUM(U2284:Y2284)+SUM(Q2284:R2284)</f>
        <v/>
      </c>
      <c r="AF2284" s="112">
        <f>AE2284*(K2284-y+e)</f>
        <v/>
      </c>
      <c r="AG2284" s="113">
        <f>(b*f_cd/(L2284^2))*SUM(Z2284:AD2284)+SUM(S2284:T2284)-AF2284</f>
        <v/>
      </c>
      <c r="AH2284" s="114">
        <f>AG2284&lt;0</f>
        <v/>
      </c>
      <c r="AI2284" s="115">
        <f>IF(A2284=1,FALSE,(AND(AQ2284,AH2284,NOT(AI2283))))</f>
        <v/>
      </c>
      <c r="AJ2284" s="116">
        <f>(b*f_cd/L2284)*(a_1/2*J2284^2+a_2/3*J2284^3+a_3/4*J2284^4+a_4/5*J2284^5+a_5/6*J2284^6)+SUM(Q2284:R2284)</f>
        <v/>
      </c>
      <c r="AK2284">
        <f>AJ2284*(K2284-y+e)</f>
        <v/>
      </c>
      <c r="AL2284" s="118">
        <f>(b*f_cd/(L2284^2))*(a_1/3*J2284^3+a_2/4*J2284^4+a_3/5*J2284^5+a_4/6*J2284^6+a_5/7*J2284^7)+SUM(S2284:T2284)-AK2284</f>
        <v/>
      </c>
      <c r="AM2284" s="114">
        <f>AL2284&gt;0</f>
        <v/>
      </c>
      <c r="AN2284" s="115">
        <f>IF(A2284=1,FALSE,(AND(AQ2284,AM2284,NOT(AN2283))))</f>
        <v/>
      </c>
      <c r="AO2284">
        <f>IF(D2284=1,AND(AH2284,NOT(AI2284)),AND(AM2284,NOT(AN2284)))</f>
        <v/>
      </c>
      <c r="AP2284" s="119">
        <f>IF(D2284=1,AI2284,AN2284)</f>
        <v/>
      </c>
      <c r="AQ2284" s="125">
        <f>ABS(E2284)&lt;$AQ$2</f>
        <v/>
      </c>
      <c r="AS2284">
        <f>IF(AP2284,MAX(AS$3:AS2282)+1,"")</f>
        <v/>
      </c>
    </row>
    <row r="2285">
      <c r="A2285" t="n">
        <v>2195</v>
      </c>
      <c r="B2285" s="131">
        <f>IF(A2285=1,0,IF(AP2285,0.1*ε_cu1cd,0))</f>
        <v/>
      </c>
      <c r="C2285" s="131">
        <f>IF(A2285=1,0.1*ε_cu1cd,C2284+B2284)</f>
        <v/>
      </c>
      <c r="D2285" s="113">
        <f>IF('Нормальний переріз'!$D$68&gt;0,1,2)</f>
        <v/>
      </c>
      <c r="E2285" s="144">
        <f>IF(D2285=1,F2285,G2285)</f>
        <v/>
      </c>
      <c r="F2285" s="124">
        <f>IF(AI2284,0.11*ε_cu1cd,IF(AH2284,F2284*0.01,F2284))</f>
        <v/>
      </c>
      <c r="G2285" s="124">
        <f>IF(AP2284,-0.1*ε_cu1cd,IF(AM2284,G2284*0.01,G2284))</f>
        <v/>
      </c>
      <c r="H2285" s="113">
        <f>IF(A2285=1,E2285,IF(AO2284,H2284-E2284+E2285,IF(AP2284,0.8*H2284,H2284+E2285)))</f>
        <v/>
      </c>
      <c r="I2285" s="169">
        <f>(C2285-H2285)/h</f>
        <v/>
      </c>
      <c r="J2285">
        <f>C2285/(ε_c1cd)</f>
        <v/>
      </c>
      <c r="K2285">
        <f>C2285/I2285</f>
        <v/>
      </c>
      <c r="L2285" s="131">
        <f>I2285/(ε_c1cd)</f>
        <v/>
      </c>
      <c r="M2285">
        <f>I2285*(K2285-Z_s1)</f>
        <v/>
      </c>
      <c r="N2285">
        <f>I2285*(K2285-Z_s2)</f>
        <v/>
      </c>
      <c r="O2285">
        <f>E_s*M2285</f>
        <v/>
      </c>
      <c r="P2285">
        <f>E_s*N2285</f>
        <v/>
      </c>
      <c r="Q2285">
        <f>O2285*A_s1</f>
        <v/>
      </c>
      <c r="R2285">
        <f>P2285*A_s2</f>
        <v/>
      </c>
      <c r="S2285">
        <f>Q2285*($K2285-Z_s1)</f>
        <v/>
      </c>
      <c r="T2285">
        <f>R2285*($K2285-Z_s2)</f>
        <v/>
      </c>
      <c r="U2285">
        <f>(INDIRECT("a_"&amp;U$2)/(U$2+1))*(($C2285^(U$2+1)-$H2285^(U$2+1))/(ε_c1cd^(U$2+1)))</f>
        <v/>
      </c>
      <c r="V2285">
        <f>(INDIRECT("a_"&amp;V$2)/(V$2+1))*(($C2285^(V$2+1)-$H2285^(V$2+1))/(ε_c1cd^(V$2+1)))</f>
        <v/>
      </c>
      <c r="W2285">
        <f>(INDIRECT("a_"&amp;W$2)/(W$2+1))*(($C2285^(W$2+1)-$H2285^(W$2+1))/(ε_c1cd^(W$2+1)))</f>
        <v/>
      </c>
      <c r="X2285">
        <f>(INDIRECT("a_"&amp;X$2)/(X$2+1))*(($C2285^(X$2+1)-$H2285^(X$2+1))/(ε_c1cd^(X$2+1)))</f>
        <v/>
      </c>
      <c r="Y2285">
        <f>(INDIRECT("a_"&amp;Y$2)/(Y$2+1))*(($C2285^(Y$2+1)-$H2285^(Y$2+1))/(ε_c1cd^(Y$2+1)))</f>
        <v/>
      </c>
      <c r="Z2285">
        <f>(INDIRECT("a_"&amp;Z$2)/(Z$2+2))*(($C2285^(Z$2+2)-$H2285^(Z$2+2))/(ε_c1cd^(Z$2+2)))</f>
        <v/>
      </c>
      <c r="AA2285">
        <f>(INDIRECT("a_"&amp;AA$2)/(AA$2+2))*(($C2285^(AA$2+2)-$H2285^(AA$2+2))/(ε_c1cd^(AA$2+2)))</f>
        <v/>
      </c>
      <c r="AB2285">
        <f>(INDIRECT("a_"&amp;AB$2)/(AB$2+2))*(($C2285^(AB$2+2)-$H2285^(AB$2+2))/(ε_c1cd^(AB$2+2)))</f>
        <v/>
      </c>
      <c r="AC2285">
        <f>(INDIRECT("a_"&amp;AC$2)/(AC$2+2))*(($C2285^(AC$2+2)-$H2285^(AC$2+2))/(ε_c1cd^(AC$2+2)))</f>
        <v/>
      </c>
      <c r="AD2285">
        <f>(INDIRECT("a_"&amp;AD$2)/(AD$2+2))*(($C2285^(AD$2+2)-$H2285^(AD$2+2))/(ε_c1cd^(AD$2+2)))</f>
        <v/>
      </c>
      <c r="AE2285" s="111">
        <f>(b*f_cd/L2285)*SUM(U2285:Y2285)+SUM(Q2285:R2285)</f>
        <v/>
      </c>
      <c r="AF2285" s="112">
        <f>AE2285*(K2285-y+e)</f>
        <v/>
      </c>
      <c r="AG2285" s="113">
        <f>(b*f_cd/(L2285^2))*SUM(Z2285:AD2285)+SUM(S2285:T2285)-AF2285</f>
        <v/>
      </c>
      <c r="AH2285" s="114">
        <f>AG2285&lt;0</f>
        <v/>
      </c>
      <c r="AI2285" s="115">
        <f>IF(A2285=1,FALSE,(AND(AQ2285,AH2285,NOT(AI2284))))</f>
        <v/>
      </c>
      <c r="AJ2285" s="116">
        <f>(b*f_cd/L2285)*(a_1/2*J2285^2+a_2/3*J2285^3+a_3/4*J2285^4+a_4/5*J2285^5+a_5/6*J2285^6)+SUM(Q2285:R2285)</f>
        <v/>
      </c>
      <c r="AK2285">
        <f>AJ2285*(K2285-y+e)</f>
        <v/>
      </c>
      <c r="AL2285" s="118">
        <f>(b*f_cd/(L2285^2))*(a_1/3*J2285^3+a_2/4*J2285^4+a_3/5*J2285^5+a_4/6*J2285^6+a_5/7*J2285^7)+SUM(S2285:T2285)-AK2285</f>
        <v/>
      </c>
      <c r="AM2285" s="114">
        <f>AL2285&gt;0</f>
        <v/>
      </c>
      <c r="AN2285" s="115">
        <f>IF(A2285=1,FALSE,(AND(AQ2285,AM2285,NOT(AN2284))))</f>
        <v/>
      </c>
      <c r="AO2285">
        <f>IF(D2285=1,AND(AH2285,NOT(AI2285)),AND(AM2285,NOT(AN2285)))</f>
        <v/>
      </c>
      <c r="AP2285" s="119">
        <f>IF(D2285=1,AI2285,AN2285)</f>
        <v/>
      </c>
      <c r="AQ2285" s="125">
        <f>ABS(E2285)&lt;$AQ$2</f>
        <v/>
      </c>
      <c r="AS2285">
        <f>IF(AP2285,MAX(AS$3:AS2283)+1,"")</f>
        <v/>
      </c>
    </row>
    <row r="2286">
      <c r="A2286" t="n">
        <v>2196</v>
      </c>
      <c r="B2286" s="131">
        <f>IF(A2286=1,0,IF(AP2286,0.1*ε_cu1cd,0))</f>
        <v/>
      </c>
      <c r="C2286" s="131">
        <f>IF(A2286=1,0.1*ε_cu1cd,C2285+B2285)</f>
        <v/>
      </c>
      <c r="D2286" s="113">
        <f>IF('Нормальний переріз'!$D$68&gt;0,1,2)</f>
        <v/>
      </c>
      <c r="E2286" s="144">
        <f>IF(D2286=1,F2286,G2286)</f>
        <v/>
      </c>
      <c r="F2286" s="124">
        <f>IF(AI2285,0.11*ε_cu1cd,IF(AH2285,F2285*0.01,F2285))</f>
        <v/>
      </c>
      <c r="G2286" s="124">
        <f>IF(AP2285,-0.1*ε_cu1cd,IF(AM2285,G2285*0.01,G2285))</f>
        <v/>
      </c>
      <c r="H2286" s="113">
        <f>IF(A2286=1,E2286,IF(AO2285,H2285-E2285+E2286,IF(AP2285,0.8*H2285,H2285+E2286)))</f>
        <v/>
      </c>
      <c r="I2286" s="169">
        <f>(C2286-H2286)/h</f>
        <v/>
      </c>
      <c r="J2286">
        <f>C2286/(ε_c1cd)</f>
        <v/>
      </c>
      <c r="K2286">
        <f>C2286/I2286</f>
        <v/>
      </c>
      <c r="L2286" s="131">
        <f>I2286/(ε_c1cd)</f>
        <v/>
      </c>
      <c r="M2286">
        <f>I2286*(K2286-Z_s1)</f>
        <v/>
      </c>
      <c r="N2286">
        <f>I2286*(K2286-Z_s2)</f>
        <v/>
      </c>
      <c r="O2286">
        <f>E_s*M2286</f>
        <v/>
      </c>
      <c r="P2286">
        <f>E_s*N2286</f>
        <v/>
      </c>
      <c r="Q2286">
        <f>O2286*A_s1</f>
        <v/>
      </c>
      <c r="R2286">
        <f>P2286*A_s2</f>
        <v/>
      </c>
      <c r="S2286">
        <f>Q2286*($K2286-Z_s1)</f>
        <v/>
      </c>
      <c r="T2286">
        <f>R2286*($K2286-Z_s2)</f>
        <v/>
      </c>
      <c r="U2286">
        <f>(INDIRECT("a_"&amp;U$2)/(U$2+1))*(($C2286^(U$2+1)-$H2286^(U$2+1))/(ε_c1cd^(U$2+1)))</f>
        <v/>
      </c>
      <c r="V2286">
        <f>(INDIRECT("a_"&amp;V$2)/(V$2+1))*(($C2286^(V$2+1)-$H2286^(V$2+1))/(ε_c1cd^(V$2+1)))</f>
        <v/>
      </c>
      <c r="W2286">
        <f>(INDIRECT("a_"&amp;W$2)/(W$2+1))*(($C2286^(W$2+1)-$H2286^(W$2+1))/(ε_c1cd^(W$2+1)))</f>
        <v/>
      </c>
      <c r="X2286">
        <f>(INDIRECT("a_"&amp;X$2)/(X$2+1))*(($C2286^(X$2+1)-$H2286^(X$2+1))/(ε_c1cd^(X$2+1)))</f>
        <v/>
      </c>
      <c r="Y2286">
        <f>(INDIRECT("a_"&amp;Y$2)/(Y$2+1))*(($C2286^(Y$2+1)-$H2286^(Y$2+1))/(ε_c1cd^(Y$2+1)))</f>
        <v/>
      </c>
      <c r="Z2286">
        <f>(INDIRECT("a_"&amp;Z$2)/(Z$2+2))*(($C2286^(Z$2+2)-$H2286^(Z$2+2))/(ε_c1cd^(Z$2+2)))</f>
        <v/>
      </c>
      <c r="AA2286">
        <f>(INDIRECT("a_"&amp;AA$2)/(AA$2+2))*(($C2286^(AA$2+2)-$H2286^(AA$2+2))/(ε_c1cd^(AA$2+2)))</f>
        <v/>
      </c>
      <c r="AB2286">
        <f>(INDIRECT("a_"&amp;AB$2)/(AB$2+2))*(($C2286^(AB$2+2)-$H2286^(AB$2+2))/(ε_c1cd^(AB$2+2)))</f>
        <v/>
      </c>
      <c r="AC2286">
        <f>(INDIRECT("a_"&amp;AC$2)/(AC$2+2))*(($C2286^(AC$2+2)-$H2286^(AC$2+2))/(ε_c1cd^(AC$2+2)))</f>
        <v/>
      </c>
      <c r="AD2286">
        <f>(INDIRECT("a_"&amp;AD$2)/(AD$2+2))*(($C2286^(AD$2+2)-$H2286^(AD$2+2))/(ε_c1cd^(AD$2+2)))</f>
        <v/>
      </c>
      <c r="AE2286" s="111">
        <f>(b*f_cd/L2286)*SUM(U2286:Y2286)+SUM(Q2286:R2286)</f>
        <v/>
      </c>
      <c r="AF2286" s="112">
        <f>AE2286*(K2286-y+e)</f>
        <v/>
      </c>
      <c r="AG2286" s="113">
        <f>(b*f_cd/(L2286^2))*SUM(Z2286:AD2286)+SUM(S2286:T2286)-AF2286</f>
        <v/>
      </c>
      <c r="AH2286" s="114">
        <f>AG2286&lt;0</f>
        <v/>
      </c>
      <c r="AI2286" s="115">
        <f>IF(A2286=1,FALSE,(AND(AQ2286,AH2286,NOT(AI2285))))</f>
        <v/>
      </c>
      <c r="AJ2286" s="116">
        <f>(b*f_cd/L2286)*(a_1/2*J2286^2+a_2/3*J2286^3+a_3/4*J2286^4+a_4/5*J2286^5+a_5/6*J2286^6)+SUM(Q2286:R2286)</f>
        <v/>
      </c>
      <c r="AK2286">
        <f>AJ2286*(K2286-y+e)</f>
        <v/>
      </c>
      <c r="AL2286" s="118">
        <f>(b*f_cd/(L2286^2))*(a_1/3*J2286^3+a_2/4*J2286^4+a_3/5*J2286^5+a_4/6*J2286^6+a_5/7*J2286^7)+SUM(S2286:T2286)-AK2286</f>
        <v/>
      </c>
      <c r="AM2286" s="114">
        <f>AL2286&gt;0</f>
        <v/>
      </c>
      <c r="AN2286" s="115">
        <f>IF(A2286=1,FALSE,(AND(AQ2286,AM2286,NOT(AN2285))))</f>
        <v/>
      </c>
      <c r="AO2286">
        <f>IF(D2286=1,AND(AH2286,NOT(AI2286)),AND(AM2286,NOT(AN2286)))</f>
        <v/>
      </c>
      <c r="AP2286" s="119">
        <f>IF(D2286=1,AI2286,AN2286)</f>
        <v/>
      </c>
      <c r="AQ2286" s="125">
        <f>ABS(E2286)&lt;$AQ$2</f>
        <v/>
      </c>
      <c r="AS2286">
        <f>IF(AP2286,MAX(AS$3:AS2284)+1,"")</f>
        <v/>
      </c>
    </row>
    <row r="2287">
      <c r="A2287" t="n">
        <v>2197</v>
      </c>
      <c r="B2287" s="131">
        <f>IF(A2287=1,0,IF(AP2287,0.1*ε_cu1cd,0))</f>
        <v/>
      </c>
      <c r="C2287" s="131">
        <f>IF(A2287=1,0.1*ε_cu1cd,C2286+B2286)</f>
        <v/>
      </c>
      <c r="D2287" s="113">
        <f>IF('Нормальний переріз'!$D$68&gt;0,1,2)</f>
        <v/>
      </c>
      <c r="E2287" s="144">
        <f>IF(D2287=1,F2287,G2287)</f>
        <v/>
      </c>
      <c r="F2287" s="124">
        <f>IF(AI2286,0.11*ε_cu1cd,IF(AH2286,F2286*0.01,F2286))</f>
        <v/>
      </c>
      <c r="G2287" s="124">
        <f>IF(AP2286,-0.1*ε_cu1cd,IF(AM2286,G2286*0.01,G2286))</f>
        <v/>
      </c>
      <c r="H2287" s="113">
        <f>IF(A2287=1,E2287,IF(AO2286,H2286-E2286+E2287,IF(AP2286,0.8*H2286,H2286+E2287)))</f>
        <v/>
      </c>
      <c r="I2287" s="169">
        <f>(C2287-H2287)/h</f>
        <v/>
      </c>
      <c r="J2287">
        <f>C2287/(ε_c1cd)</f>
        <v/>
      </c>
      <c r="K2287">
        <f>C2287/I2287</f>
        <v/>
      </c>
      <c r="L2287" s="131">
        <f>I2287/(ε_c1cd)</f>
        <v/>
      </c>
      <c r="M2287">
        <f>I2287*(K2287-Z_s1)</f>
        <v/>
      </c>
      <c r="N2287">
        <f>I2287*(K2287-Z_s2)</f>
        <v/>
      </c>
      <c r="O2287">
        <f>E_s*M2287</f>
        <v/>
      </c>
      <c r="P2287">
        <f>E_s*N2287</f>
        <v/>
      </c>
      <c r="Q2287">
        <f>O2287*A_s1</f>
        <v/>
      </c>
      <c r="R2287">
        <f>P2287*A_s2</f>
        <v/>
      </c>
      <c r="S2287">
        <f>Q2287*($K2287-Z_s1)</f>
        <v/>
      </c>
      <c r="T2287">
        <f>R2287*($K2287-Z_s2)</f>
        <v/>
      </c>
      <c r="U2287">
        <f>(INDIRECT("a_"&amp;U$2)/(U$2+1))*(($C2287^(U$2+1)-$H2287^(U$2+1))/(ε_c1cd^(U$2+1)))</f>
        <v/>
      </c>
      <c r="V2287">
        <f>(INDIRECT("a_"&amp;V$2)/(V$2+1))*(($C2287^(V$2+1)-$H2287^(V$2+1))/(ε_c1cd^(V$2+1)))</f>
        <v/>
      </c>
      <c r="W2287">
        <f>(INDIRECT("a_"&amp;W$2)/(W$2+1))*(($C2287^(W$2+1)-$H2287^(W$2+1))/(ε_c1cd^(W$2+1)))</f>
        <v/>
      </c>
      <c r="X2287">
        <f>(INDIRECT("a_"&amp;X$2)/(X$2+1))*(($C2287^(X$2+1)-$H2287^(X$2+1))/(ε_c1cd^(X$2+1)))</f>
        <v/>
      </c>
      <c r="Y2287">
        <f>(INDIRECT("a_"&amp;Y$2)/(Y$2+1))*(($C2287^(Y$2+1)-$H2287^(Y$2+1))/(ε_c1cd^(Y$2+1)))</f>
        <v/>
      </c>
      <c r="Z2287">
        <f>(INDIRECT("a_"&amp;Z$2)/(Z$2+2))*(($C2287^(Z$2+2)-$H2287^(Z$2+2))/(ε_c1cd^(Z$2+2)))</f>
        <v/>
      </c>
      <c r="AA2287">
        <f>(INDIRECT("a_"&amp;AA$2)/(AA$2+2))*(($C2287^(AA$2+2)-$H2287^(AA$2+2))/(ε_c1cd^(AA$2+2)))</f>
        <v/>
      </c>
      <c r="AB2287">
        <f>(INDIRECT("a_"&amp;AB$2)/(AB$2+2))*(($C2287^(AB$2+2)-$H2287^(AB$2+2))/(ε_c1cd^(AB$2+2)))</f>
        <v/>
      </c>
      <c r="AC2287">
        <f>(INDIRECT("a_"&amp;AC$2)/(AC$2+2))*(($C2287^(AC$2+2)-$H2287^(AC$2+2))/(ε_c1cd^(AC$2+2)))</f>
        <v/>
      </c>
      <c r="AD2287">
        <f>(INDIRECT("a_"&amp;AD$2)/(AD$2+2))*(($C2287^(AD$2+2)-$H2287^(AD$2+2))/(ε_c1cd^(AD$2+2)))</f>
        <v/>
      </c>
      <c r="AE2287" s="111">
        <f>(b*f_cd/L2287)*SUM(U2287:Y2287)+SUM(Q2287:R2287)</f>
        <v/>
      </c>
      <c r="AF2287" s="112">
        <f>AE2287*(K2287-y+e)</f>
        <v/>
      </c>
      <c r="AG2287" s="113">
        <f>(b*f_cd/(L2287^2))*SUM(Z2287:AD2287)+SUM(S2287:T2287)-AF2287</f>
        <v/>
      </c>
      <c r="AH2287" s="114">
        <f>AG2287&lt;0</f>
        <v/>
      </c>
      <c r="AI2287" s="115">
        <f>IF(A2287=1,FALSE,(AND(AQ2287,AH2287,NOT(AI2286))))</f>
        <v/>
      </c>
      <c r="AJ2287" s="116">
        <f>(b*f_cd/L2287)*(a_1/2*J2287^2+a_2/3*J2287^3+a_3/4*J2287^4+a_4/5*J2287^5+a_5/6*J2287^6)+SUM(Q2287:R2287)</f>
        <v/>
      </c>
      <c r="AK2287">
        <f>AJ2287*(K2287-y+e)</f>
        <v/>
      </c>
      <c r="AL2287" s="118">
        <f>(b*f_cd/(L2287^2))*(a_1/3*J2287^3+a_2/4*J2287^4+a_3/5*J2287^5+a_4/6*J2287^6+a_5/7*J2287^7)+SUM(S2287:T2287)-AK2287</f>
        <v/>
      </c>
      <c r="AM2287" s="114">
        <f>AL2287&gt;0</f>
        <v/>
      </c>
      <c r="AN2287" s="115">
        <f>IF(A2287=1,FALSE,(AND(AQ2287,AM2287,NOT(AN2286))))</f>
        <v/>
      </c>
      <c r="AO2287">
        <f>IF(D2287=1,AND(AH2287,NOT(AI2287)),AND(AM2287,NOT(AN2287)))</f>
        <v/>
      </c>
      <c r="AP2287" s="119">
        <f>IF(D2287=1,AI2287,AN2287)</f>
        <v/>
      </c>
      <c r="AQ2287" s="125">
        <f>ABS(E2287)&lt;$AQ$2</f>
        <v/>
      </c>
      <c r="AS2287">
        <f>IF(AP2287,MAX(AS$3:AS2285)+1,"")</f>
        <v/>
      </c>
    </row>
    <row r="2288">
      <c r="A2288" t="n">
        <v>2198</v>
      </c>
      <c r="B2288" s="131">
        <f>IF(A2288=1,0,IF(AP2288,0.1*ε_cu1cd,0))</f>
        <v/>
      </c>
      <c r="C2288" s="131">
        <f>IF(A2288=1,0.1*ε_cu1cd,C2287+B2287)</f>
        <v/>
      </c>
      <c r="D2288" s="113">
        <f>IF('Нормальний переріз'!$D$68&gt;0,1,2)</f>
        <v/>
      </c>
      <c r="E2288" s="144">
        <f>IF(D2288=1,F2288,G2288)</f>
        <v/>
      </c>
      <c r="F2288" s="124">
        <f>IF(AI2287,0.11*ε_cu1cd,IF(AH2287,F2287*0.01,F2287))</f>
        <v/>
      </c>
      <c r="G2288" s="124">
        <f>IF(AP2287,-0.1*ε_cu1cd,IF(AM2287,G2287*0.01,G2287))</f>
        <v/>
      </c>
      <c r="H2288" s="113">
        <f>IF(A2288=1,E2288,IF(AO2287,H2287-E2287+E2288,IF(AP2287,0.8*H2287,H2287+E2288)))</f>
        <v/>
      </c>
      <c r="I2288" s="169">
        <f>(C2288-H2288)/h</f>
        <v/>
      </c>
      <c r="J2288">
        <f>C2288/(ε_c1cd)</f>
        <v/>
      </c>
      <c r="K2288">
        <f>C2288/I2288</f>
        <v/>
      </c>
      <c r="L2288" s="131">
        <f>I2288/(ε_c1cd)</f>
        <v/>
      </c>
      <c r="M2288">
        <f>I2288*(K2288-Z_s1)</f>
        <v/>
      </c>
      <c r="N2288">
        <f>I2288*(K2288-Z_s2)</f>
        <v/>
      </c>
      <c r="O2288">
        <f>E_s*M2288</f>
        <v/>
      </c>
      <c r="P2288">
        <f>E_s*N2288</f>
        <v/>
      </c>
      <c r="Q2288">
        <f>O2288*A_s1</f>
        <v/>
      </c>
      <c r="R2288">
        <f>P2288*A_s2</f>
        <v/>
      </c>
      <c r="S2288">
        <f>Q2288*($K2288-Z_s1)</f>
        <v/>
      </c>
      <c r="T2288">
        <f>R2288*($K2288-Z_s2)</f>
        <v/>
      </c>
      <c r="U2288">
        <f>(INDIRECT("a_"&amp;U$2)/(U$2+1))*(($C2288^(U$2+1)-$H2288^(U$2+1))/(ε_c1cd^(U$2+1)))</f>
        <v/>
      </c>
      <c r="V2288">
        <f>(INDIRECT("a_"&amp;V$2)/(V$2+1))*(($C2288^(V$2+1)-$H2288^(V$2+1))/(ε_c1cd^(V$2+1)))</f>
        <v/>
      </c>
      <c r="W2288">
        <f>(INDIRECT("a_"&amp;W$2)/(W$2+1))*(($C2288^(W$2+1)-$H2288^(W$2+1))/(ε_c1cd^(W$2+1)))</f>
        <v/>
      </c>
      <c r="X2288">
        <f>(INDIRECT("a_"&amp;X$2)/(X$2+1))*(($C2288^(X$2+1)-$H2288^(X$2+1))/(ε_c1cd^(X$2+1)))</f>
        <v/>
      </c>
      <c r="Y2288">
        <f>(INDIRECT("a_"&amp;Y$2)/(Y$2+1))*(($C2288^(Y$2+1)-$H2288^(Y$2+1))/(ε_c1cd^(Y$2+1)))</f>
        <v/>
      </c>
      <c r="Z2288">
        <f>(INDIRECT("a_"&amp;Z$2)/(Z$2+2))*(($C2288^(Z$2+2)-$H2288^(Z$2+2))/(ε_c1cd^(Z$2+2)))</f>
        <v/>
      </c>
      <c r="AA2288">
        <f>(INDIRECT("a_"&amp;AA$2)/(AA$2+2))*(($C2288^(AA$2+2)-$H2288^(AA$2+2))/(ε_c1cd^(AA$2+2)))</f>
        <v/>
      </c>
      <c r="AB2288">
        <f>(INDIRECT("a_"&amp;AB$2)/(AB$2+2))*(($C2288^(AB$2+2)-$H2288^(AB$2+2))/(ε_c1cd^(AB$2+2)))</f>
        <v/>
      </c>
      <c r="AC2288">
        <f>(INDIRECT("a_"&amp;AC$2)/(AC$2+2))*(($C2288^(AC$2+2)-$H2288^(AC$2+2))/(ε_c1cd^(AC$2+2)))</f>
        <v/>
      </c>
      <c r="AD2288">
        <f>(INDIRECT("a_"&amp;AD$2)/(AD$2+2))*(($C2288^(AD$2+2)-$H2288^(AD$2+2))/(ε_c1cd^(AD$2+2)))</f>
        <v/>
      </c>
      <c r="AE2288" s="111">
        <f>(b*f_cd/L2288)*SUM(U2288:Y2288)+SUM(Q2288:R2288)</f>
        <v/>
      </c>
      <c r="AF2288" s="112">
        <f>AE2288*(K2288-y+e)</f>
        <v/>
      </c>
      <c r="AG2288" s="113">
        <f>(b*f_cd/(L2288^2))*SUM(Z2288:AD2288)+SUM(S2288:T2288)-AF2288</f>
        <v/>
      </c>
      <c r="AH2288" s="114">
        <f>AG2288&lt;0</f>
        <v/>
      </c>
      <c r="AI2288" s="115">
        <f>IF(A2288=1,FALSE,(AND(AQ2288,AH2288,NOT(AI2287))))</f>
        <v/>
      </c>
      <c r="AJ2288" s="116">
        <f>(b*f_cd/L2288)*(a_1/2*J2288^2+a_2/3*J2288^3+a_3/4*J2288^4+a_4/5*J2288^5+a_5/6*J2288^6)+SUM(Q2288:R2288)</f>
        <v/>
      </c>
      <c r="AK2288">
        <f>AJ2288*(K2288-y+e)</f>
        <v/>
      </c>
      <c r="AL2288" s="118">
        <f>(b*f_cd/(L2288^2))*(a_1/3*J2288^3+a_2/4*J2288^4+a_3/5*J2288^5+a_4/6*J2288^6+a_5/7*J2288^7)+SUM(S2288:T2288)-AK2288</f>
        <v/>
      </c>
      <c r="AM2288" s="114">
        <f>AL2288&gt;0</f>
        <v/>
      </c>
      <c r="AN2288" s="115">
        <f>IF(A2288=1,FALSE,(AND(AQ2288,AM2288,NOT(AN2287))))</f>
        <v/>
      </c>
      <c r="AO2288">
        <f>IF(D2288=1,AND(AH2288,NOT(AI2288)),AND(AM2288,NOT(AN2288)))</f>
        <v/>
      </c>
      <c r="AP2288" s="119">
        <f>IF(D2288=1,AI2288,AN2288)</f>
        <v/>
      </c>
      <c r="AQ2288" s="125">
        <f>ABS(E2288)&lt;$AQ$2</f>
        <v/>
      </c>
      <c r="AS2288">
        <f>IF(AP2288,MAX(AS$3:AS2286)+1,"")</f>
        <v/>
      </c>
    </row>
    <row r="2289">
      <c r="A2289" t="n">
        <v>2199</v>
      </c>
      <c r="B2289" s="131">
        <f>IF(A2289=1,0,IF(AP2289,0.1*ε_cu1cd,0))</f>
        <v/>
      </c>
      <c r="C2289" s="131">
        <f>IF(A2289=1,0.1*ε_cu1cd,C2288+B2288)</f>
        <v/>
      </c>
      <c r="D2289" s="113">
        <f>IF('Нормальний переріз'!$D$68&gt;0,1,2)</f>
        <v/>
      </c>
      <c r="E2289" s="144">
        <f>IF(D2289=1,F2289,G2289)</f>
        <v/>
      </c>
      <c r="F2289" s="124">
        <f>IF(AI2288,0.11*ε_cu1cd,IF(AH2288,F2288*0.01,F2288))</f>
        <v/>
      </c>
      <c r="G2289" s="124">
        <f>IF(AP2288,-0.1*ε_cu1cd,IF(AM2288,G2288*0.01,G2288))</f>
        <v/>
      </c>
      <c r="H2289" s="113">
        <f>IF(A2289=1,E2289,IF(AO2288,H2288-E2288+E2289,IF(AP2288,0.8*H2288,H2288+E2289)))</f>
        <v/>
      </c>
      <c r="I2289" s="169">
        <f>(C2289-H2289)/h</f>
        <v/>
      </c>
      <c r="J2289">
        <f>C2289/(ε_c1cd)</f>
        <v/>
      </c>
      <c r="K2289">
        <f>C2289/I2289</f>
        <v/>
      </c>
      <c r="L2289" s="131">
        <f>I2289/(ε_c1cd)</f>
        <v/>
      </c>
      <c r="M2289">
        <f>I2289*(K2289-Z_s1)</f>
        <v/>
      </c>
      <c r="N2289">
        <f>I2289*(K2289-Z_s2)</f>
        <v/>
      </c>
      <c r="O2289">
        <f>E_s*M2289</f>
        <v/>
      </c>
      <c r="P2289">
        <f>E_s*N2289</f>
        <v/>
      </c>
      <c r="Q2289">
        <f>O2289*A_s1</f>
        <v/>
      </c>
      <c r="R2289">
        <f>P2289*A_s2</f>
        <v/>
      </c>
      <c r="S2289">
        <f>Q2289*($K2289-Z_s1)</f>
        <v/>
      </c>
      <c r="T2289">
        <f>R2289*($K2289-Z_s2)</f>
        <v/>
      </c>
      <c r="U2289">
        <f>(INDIRECT("a_"&amp;U$2)/(U$2+1))*(($C2289^(U$2+1)-$H2289^(U$2+1))/(ε_c1cd^(U$2+1)))</f>
        <v/>
      </c>
      <c r="V2289">
        <f>(INDIRECT("a_"&amp;V$2)/(V$2+1))*(($C2289^(V$2+1)-$H2289^(V$2+1))/(ε_c1cd^(V$2+1)))</f>
        <v/>
      </c>
      <c r="W2289">
        <f>(INDIRECT("a_"&amp;W$2)/(W$2+1))*(($C2289^(W$2+1)-$H2289^(W$2+1))/(ε_c1cd^(W$2+1)))</f>
        <v/>
      </c>
      <c r="X2289">
        <f>(INDIRECT("a_"&amp;X$2)/(X$2+1))*(($C2289^(X$2+1)-$H2289^(X$2+1))/(ε_c1cd^(X$2+1)))</f>
        <v/>
      </c>
      <c r="Y2289">
        <f>(INDIRECT("a_"&amp;Y$2)/(Y$2+1))*(($C2289^(Y$2+1)-$H2289^(Y$2+1))/(ε_c1cd^(Y$2+1)))</f>
        <v/>
      </c>
      <c r="Z2289">
        <f>(INDIRECT("a_"&amp;Z$2)/(Z$2+2))*(($C2289^(Z$2+2)-$H2289^(Z$2+2))/(ε_c1cd^(Z$2+2)))</f>
        <v/>
      </c>
      <c r="AA2289">
        <f>(INDIRECT("a_"&amp;AA$2)/(AA$2+2))*(($C2289^(AA$2+2)-$H2289^(AA$2+2))/(ε_c1cd^(AA$2+2)))</f>
        <v/>
      </c>
      <c r="AB2289">
        <f>(INDIRECT("a_"&amp;AB$2)/(AB$2+2))*(($C2289^(AB$2+2)-$H2289^(AB$2+2))/(ε_c1cd^(AB$2+2)))</f>
        <v/>
      </c>
      <c r="AC2289">
        <f>(INDIRECT("a_"&amp;AC$2)/(AC$2+2))*(($C2289^(AC$2+2)-$H2289^(AC$2+2))/(ε_c1cd^(AC$2+2)))</f>
        <v/>
      </c>
      <c r="AD2289">
        <f>(INDIRECT("a_"&amp;AD$2)/(AD$2+2))*(($C2289^(AD$2+2)-$H2289^(AD$2+2))/(ε_c1cd^(AD$2+2)))</f>
        <v/>
      </c>
      <c r="AE2289" s="111">
        <f>(b*f_cd/L2289)*SUM(U2289:Y2289)+SUM(Q2289:R2289)</f>
        <v/>
      </c>
      <c r="AF2289" s="112">
        <f>AE2289*(K2289-y+e)</f>
        <v/>
      </c>
      <c r="AG2289" s="113">
        <f>(b*f_cd/(L2289^2))*SUM(Z2289:AD2289)+SUM(S2289:T2289)-AF2289</f>
        <v/>
      </c>
      <c r="AH2289" s="114">
        <f>AG2289&lt;0</f>
        <v/>
      </c>
      <c r="AI2289" s="115">
        <f>IF(A2289=1,FALSE,(AND(AQ2289,AH2289,NOT(AI2288))))</f>
        <v/>
      </c>
      <c r="AJ2289" s="116">
        <f>(b*f_cd/L2289)*(a_1/2*J2289^2+a_2/3*J2289^3+a_3/4*J2289^4+a_4/5*J2289^5+a_5/6*J2289^6)+SUM(Q2289:R2289)</f>
        <v/>
      </c>
      <c r="AK2289">
        <f>AJ2289*(K2289-y+e)</f>
        <v/>
      </c>
      <c r="AL2289" s="118">
        <f>(b*f_cd/(L2289^2))*(a_1/3*J2289^3+a_2/4*J2289^4+a_3/5*J2289^5+a_4/6*J2289^6+a_5/7*J2289^7)+SUM(S2289:T2289)-AK2289</f>
        <v/>
      </c>
      <c r="AM2289" s="114">
        <f>AL2289&gt;0</f>
        <v/>
      </c>
      <c r="AN2289" s="115">
        <f>IF(A2289=1,FALSE,(AND(AQ2289,AM2289,NOT(AN2288))))</f>
        <v/>
      </c>
      <c r="AO2289">
        <f>IF(D2289=1,AND(AH2289,NOT(AI2289)),AND(AM2289,NOT(AN2289)))</f>
        <v/>
      </c>
      <c r="AP2289" s="119">
        <f>IF(D2289=1,AI2289,AN2289)</f>
        <v/>
      </c>
      <c r="AQ2289" s="125">
        <f>ABS(E2289)&lt;$AQ$2</f>
        <v/>
      </c>
      <c r="AS2289">
        <f>IF(AP2289,MAX(AS$3:AS2287)+1,"")</f>
        <v/>
      </c>
    </row>
    <row r="2290">
      <c r="A2290" t="n">
        <v>2200</v>
      </c>
      <c r="B2290" s="131">
        <f>IF(A2290=1,0,IF(AP2290,0.1*ε_cu1cd,0))</f>
        <v/>
      </c>
      <c r="C2290" s="131">
        <f>IF(A2290=1,0.1*ε_cu1cd,C2289+B2289)</f>
        <v/>
      </c>
      <c r="D2290" s="113">
        <f>IF('Нормальний переріз'!$D$68&gt;0,1,2)</f>
        <v/>
      </c>
      <c r="E2290" s="144">
        <f>IF(D2290=1,F2290,G2290)</f>
        <v/>
      </c>
      <c r="F2290" s="124">
        <f>IF(AI2289,0.11*ε_cu1cd,IF(AH2289,F2289*0.01,F2289))</f>
        <v/>
      </c>
      <c r="G2290" s="124">
        <f>IF(AP2289,-0.1*ε_cu1cd,IF(AM2289,G2289*0.01,G2289))</f>
        <v/>
      </c>
      <c r="H2290" s="113">
        <f>IF(A2290=1,E2290,IF(AO2289,H2289-E2289+E2290,IF(AP2289,0.8*H2289,H2289+E2290)))</f>
        <v/>
      </c>
      <c r="I2290" s="169">
        <f>(C2290-H2290)/h</f>
        <v/>
      </c>
      <c r="J2290">
        <f>C2290/(ε_c1cd)</f>
        <v/>
      </c>
      <c r="K2290">
        <f>C2290/I2290</f>
        <v/>
      </c>
      <c r="L2290" s="131">
        <f>I2290/(ε_c1cd)</f>
        <v/>
      </c>
      <c r="M2290">
        <f>I2290*(K2290-Z_s1)</f>
        <v/>
      </c>
      <c r="N2290">
        <f>I2290*(K2290-Z_s2)</f>
        <v/>
      </c>
      <c r="O2290">
        <f>E_s*M2290</f>
        <v/>
      </c>
      <c r="P2290">
        <f>E_s*N2290</f>
        <v/>
      </c>
      <c r="Q2290">
        <f>O2290*A_s1</f>
        <v/>
      </c>
      <c r="R2290">
        <f>P2290*A_s2</f>
        <v/>
      </c>
      <c r="S2290">
        <f>Q2290*($K2290-Z_s1)</f>
        <v/>
      </c>
      <c r="T2290">
        <f>R2290*($K2290-Z_s2)</f>
        <v/>
      </c>
      <c r="U2290">
        <f>(INDIRECT("a_"&amp;U$2)/(U$2+1))*(($C2290^(U$2+1)-$H2290^(U$2+1))/(ε_c1cd^(U$2+1)))</f>
        <v/>
      </c>
      <c r="V2290">
        <f>(INDIRECT("a_"&amp;V$2)/(V$2+1))*(($C2290^(V$2+1)-$H2290^(V$2+1))/(ε_c1cd^(V$2+1)))</f>
        <v/>
      </c>
      <c r="W2290">
        <f>(INDIRECT("a_"&amp;W$2)/(W$2+1))*(($C2290^(W$2+1)-$H2290^(W$2+1))/(ε_c1cd^(W$2+1)))</f>
        <v/>
      </c>
      <c r="X2290">
        <f>(INDIRECT("a_"&amp;X$2)/(X$2+1))*(($C2290^(X$2+1)-$H2290^(X$2+1))/(ε_c1cd^(X$2+1)))</f>
        <v/>
      </c>
      <c r="Y2290">
        <f>(INDIRECT("a_"&amp;Y$2)/(Y$2+1))*(($C2290^(Y$2+1)-$H2290^(Y$2+1))/(ε_c1cd^(Y$2+1)))</f>
        <v/>
      </c>
      <c r="Z2290">
        <f>(INDIRECT("a_"&amp;Z$2)/(Z$2+2))*(($C2290^(Z$2+2)-$H2290^(Z$2+2))/(ε_c1cd^(Z$2+2)))</f>
        <v/>
      </c>
      <c r="AA2290">
        <f>(INDIRECT("a_"&amp;AA$2)/(AA$2+2))*(($C2290^(AA$2+2)-$H2290^(AA$2+2))/(ε_c1cd^(AA$2+2)))</f>
        <v/>
      </c>
      <c r="AB2290">
        <f>(INDIRECT("a_"&amp;AB$2)/(AB$2+2))*(($C2290^(AB$2+2)-$H2290^(AB$2+2))/(ε_c1cd^(AB$2+2)))</f>
        <v/>
      </c>
      <c r="AC2290">
        <f>(INDIRECT("a_"&amp;AC$2)/(AC$2+2))*(($C2290^(AC$2+2)-$H2290^(AC$2+2))/(ε_c1cd^(AC$2+2)))</f>
        <v/>
      </c>
      <c r="AD2290">
        <f>(INDIRECT("a_"&amp;AD$2)/(AD$2+2))*(($C2290^(AD$2+2)-$H2290^(AD$2+2))/(ε_c1cd^(AD$2+2)))</f>
        <v/>
      </c>
      <c r="AE2290" s="111">
        <f>(b*f_cd/L2290)*SUM(U2290:Y2290)+SUM(Q2290:R2290)</f>
        <v/>
      </c>
      <c r="AF2290" s="112">
        <f>AE2290*(K2290-y+e)</f>
        <v/>
      </c>
      <c r="AG2290" s="113">
        <f>(b*f_cd/(L2290^2))*SUM(Z2290:AD2290)+SUM(S2290:T2290)-AF2290</f>
        <v/>
      </c>
      <c r="AH2290" s="114">
        <f>AG2290&lt;0</f>
        <v/>
      </c>
      <c r="AI2290" s="115">
        <f>IF(A2290=1,FALSE,(AND(AQ2290,AH2290,NOT(AI2289))))</f>
        <v/>
      </c>
      <c r="AJ2290" s="116">
        <f>(b*f_cd/L2290)*(a_1/2*J2290^2+a_2/3*J2290^3+a_3/4*J2290^4+a_4/5*J2290^5+a_5/6*J2290^6)+SUM(Q2290:R2290)</f>
        <v/>
      </c>
      <c r="AK2290">
        <f>AJ2290*(K2290-y+e)</f>
        <v/>
      </c>
      <c r="AL2290" s="118">
        <f>(b*f_cd/(L2290^2))*(a_1/3*J2290^3+a_2/4*J2290^4+a_3/5*J2290^5+a_4/6*J2290^6+a_5/7*J2290^7)+SUM(S2290:T2290)-AK2290</f>
        <v/>
      </c>
      <c r="AM2290" s="114">
        <f>AL2290&gt;0</f>
        <v/>
      </c>
      <c r="AN2290" s="115">
        <f>IF(A2290=1,FALSE,(AND(AQ2290,AM2290,NOT(AN2289))))</f>
        <v/>
      </c>
      <c r="AO2290">
        <f>IF(D2290=1,AND(AH2290,NOT(AI2290)),AND(AM2290,NOT(AN2290)))</f>
        <v/>
      </c>
      <c r="AP2290" s="119">
        <f>IF(D2290=1,AI2290,AN2290)</f>
        <v/>
      </c>
      <c r="AQ2290" s="125">
        <f>ABS(E2290)&lt;$AQ$2</f>
        <v/>
      </c>
      <c r="AS2290">
        <f>IF(AP2290,MAX(AS$3:AS2288)+1,"")</f>
        <v/>
      </c>
    </row>
    <row r="2291">
      <c r="A2291" t="n">
        <v>2201</v>
      </c>
      <c r="B2291" s="131">
        <f>IF(A2291=1,0,IF(AP2291,0.1*ε_cu1cd,0))</f>
        <v/>
      </c>
      <c r="C2291" s="131">
        <f>IF(A2291=1,0.1*ε_cu1cd,C2290+B2290)</f>
        <v/>
      </c>
      <c r="D2291" s="113">
        <f>IF('Нормальний переріз'!$D$68&gt;0,1,2)</f>
        <v/>
      </c>
      <c r="E2291" s="144">
        <f>IF(D2291=1,F2291,G2291)</f>
        <v/>
      </c>
      <c r="F2291" s="124">
        <f>IF(AI2290,0.11*ε_cu1cd,IF(AH2290,F2290*0.01,F2290))</f>
        <v/>
      </c>
      <c r="G2291" s="124">
        <f>IF(AP2290,-0.1*ε_cu1cd,IF(AM2290,G2290*0.01,G2290))</f>
        <v/>
      </c>
      <c r="H2291" s="113">
        <f>IF(A2291=1,E2291,IF(AO2290,H2290-E2290+E2291,IF(AP2290,0.8*H2290,H2290+E2291)))</f>
        <v/>
      </c>
      <c r="I2291" s="169">
        <f>(C2291-H2291)/h</f>
        <v/>
      </c>
      <c r="J2291">
        <f>C2291/(ε_c1cd)</f>
        <v/>
      </c>
      <c r="K2291">
        <f>C2291/I2291</f>
        <v/>
      </c>
      <c r="L2291" s="131">
        <f>I2291/(ε_c1cd)</f>
        <v/>
      </c>
      <c r="M2291">
        <f>I2291*(K2291-Z_s1)</f>
        <v/>
      </c>
      <c r="N2291">
        <f>I2291*(K2291-Z_s2)</f>
        <v/>
      </c>
      <c r="O2291">
        <f>E_s*M2291</f>
        <v/>
      </c>
      <c r="P2291">
        <f>E_s*N2291</f>
        <v/>
      </c>
      <c r="Q2291">
        <f>O2291*A_s1</f>
        <v/>
      </c>
      <c r="R2291">
        <f>P2291*A_s2</f>
        <v/>
      </c>
      <c r="S2291">
        <f>Q2291*($K2291-Z_s1)</f>
        <v/>
      </c>
      <c r="T2291">
        <f>R2291*($K2291-Z_s2)</f>
        <v/>
      </c>
      <c r="U2291">
        <f>(INDIRECT("a_"&amp;U$2)/(U$2+1))*(($C2291^(U$2+1)-$H2291^(U$2+1))/(ε_c1cd^(U$2+1)))</f>
        <v/>
      </c>
      <c r="V2291">
        <f>(INDIRECT("a_"&amp;V$2)/(V$2+1))*(($C2291^(V$2+1)-$H2291^(V$2+1))/(ε_c1cd^(V$2+1)))</f>
        <v/>
      </c>
      <c r="W2291">
        <f>(INDIRECT("a_"&amp;W$2)/(W$2+1))*(($C2291^(W$2+1)-$H2291^(W$2+1))/(ε_c1cd^(W$2+1)))</f>
        <v/>
      </c>
      <c r="X2291">
        <f>(INDIRECT("a_"&amp;X$2)/(X$2+1))*(($C2291^(X$2+1)-$H2291^(X$2+1))/(ε_c1cd^(X$2+1)))</f>
        <v/>
      </c>
      <c r="Y2291">
        <f>(INDIRECT("a_"&amp;Y$2)/(Y$2+1))*(($C2291^(Y$2+1)-$H2291^(Y$2+1))/(ε_c1cd^(Y$2+1)))</f>
        <v/>
      </c>
      <c r="Z2291">
        <f>(INDIRECT("a_"&amp;Z$2)/(Z$2+2))*(($C2291^(Z$2+2)-$H2291^(Z$2+2))/(ε_c1cd^(Z$2+2)))</f>
        <v/>
      </c>
      <c r="AA2291">
        <f>(INDIRECT("a_"&amp;AA$2)/(AA$2+2))*(($C2291^(AA$2+2)-$H2291^(AA$2+2))/(ε_c1cd^(AA$2+2)))</f>
        <v/>
      </c>
      <c r="AB2291">
        <f>(INDIRECT("a_"&amp;AB$2)/(AB$2+2))*(($C2291^(AB$2+2)-$H2291^(AB$2+2))/(ε_c1cd^(AB$2+2)))</f>
        <v/>
      </c>
      <c r="AC2291">
        <f>(INDIRECT("a_"&amp;AC$2)/(AC$2+2))*(($C2291^(AC$2+2)-$H2291^(AC$2+2))/(ε_c1cd^(AC$2+2)))</f>
        <v/>
      </c>
      <c r="AD2291">
        <f>(INDIRECT("a_"&amp;AD$2)/(AD$2+2))*(($C2291^(AD$2+2)-$H2291^(AD$2+2))/(ε_c1cd^(AD$2+2)))</f>
        <v/>
      </c>
      <c r="AE2291" s="111">
        <f>(b*f_cd/L2291)*SUM(U2291:Y2291)+SUM(Q2291:R2291)</f>
        <v/>
      </c>
      <c r="AF2291" s="112">
        <f>AE2291*(K2291-y+e)</f>
        <v/>
      </c>
      <c r="AG2291" s="113">
        <f>(b*f_cd/(L2291^2))*SUM(Z2291:AD2291)+SUM(S2291:T2291)-AF2291</f>
        <v/>
      </c>
      <c r="AH2291" s="114">
        <f>AG2291&lt;0</f>
        <v/>
      </c>
      <c r="AI2291" s="115">
        <f>IF(A2291=1,FALSE,(AND(AQ2291,AH2291,NOT(AI2290))))</f>
        <v/>
      </c>
      <c r="AJ2291" s="116">
        <f>(b*f_cd/L2291)*(a_1/2*J2291^2+a_2/3*J2291^3+a_3/4*J2291^4+a_4/5*J2291^5+a_5/6*J2291^6)+SUM(Q2291:R2291)</f>
        <v/>
      </c>
      <c r="AK2291">
        <f>AJ2291*(K2291-y+e)</f>
        <v/>
      </c>
      <c r="AL2291" s="118">
        <f>(b*f_cd/(L2291^2))*(a_1/3*J2291^3+a_2/4*J2291^4+a_3/5*J2291^5+a_4/6*J2291^6+a_5/7*J2291^7)+SUM(S2291:T2291)-AK2291</f>
        <v/>
      </c>
      <c r="AM2291" s="114">
        <f>AL2291&gt;0</f>
        <v/>
      </c>
      <c r="AN2291" s="115">
        <f>IF(A2291=1,FALSE,(AND(AQ2291,AM2291,NOT(AN2290))))</f>
        <v/>
      </c>
      <c r="AO2291">
        <f>IF(D2291=1,AND(AH2291,NOT(AI2291)),AND(AM2291,NOT(AN2291)))</f>
        <v/>
      </c>
      <c r="AP2291" s="119">
        <f>IF(D2291=1,AI2291,AN2291)</f>
        <v/>
      </c>
      <c r="AQ2291" s="125">
        <f>ABS(E2291)&lt;$AQ$2</f>
        <v/>
      </c>
      <c r="AS2291">
        <f>IF(AP2291,MAX(AS$3:AS2289)+1,"")</f>
        <v/>
      </c>
    </row>
    <row r="2292">
      <c r="A2292" t="n">
        <v>2202</v>
      </c>
      <c r="B2292" s="131">
        <f>IF(A2292=1,0,IF(AP2292,0.1*ε_cu1cd,0))</f>
        <v/>
      </c>
      <c r="C2292" s="131">
        <f>IF(A2292=1,0.1*ε_cu1cd,C2291+B2291)</f>
        <v/>
      </c>
      <c r="D2292" s="113">
        <f>IF('Нормальний переріз'!$D$68&gt;0,1,2)</f>
        <v/>
      </c>
      <c r="E2292" s="144">
        <f>IF(D2292=1,F2292,G2292)</f>
        <v/>
      </c>
      <c r="F2292" s="124">
        <f>IF(AI2291,0.11*ε_cu1cd,IF(AH2291,F2291*0.01,F2291))</f>
        <v/>
      </c>
      <c r="G2292" s="124">
        <f>IF(AP2291,-0.1*ε_cu1cd,IF(AM2291,G2291*0.01,G2291))</f>
        <v/>
      </c>
      <c r="H2292" s="113">
        <f>IF(A2292=1,E2292,IF(AO2291,H2291-E2291+E2292,IF(AP2291,0.8*H2291,H2291+E2292)))</f>
        <v/>
      </c>
      <c r="I2292" s="169">
        <f>(C2292-H2292)/h</f>
        <v/>
      </c>
      <c r="J2292">
        <f>C2292/(ε_c1cd)</f>
        <v/>
      </c>
      <c r="K2292">
        <f>C2292/I2292</f>
        <v/>
      </c>
      <c r="L2292" s="131">
        <f>I2292/(ε_c1cd)</f>
        <v/>
      </c>
      <c r="M2292">
        <f>I2292*(K2292-Z_s1)</f>
        <v/>
      </c>
      <c r="N2292">
        <f>I2292*(K2292-Z_s2)</f>
        <v/>
      </c>
      <c r="O2292">
        <f>E_s*M2292</f>
        <v/>
      </c>
      <c r="P2292">
        <f>E_s*N2292</f>
        <v/>
      </c>
      <c r="Q2292">
        <f>O2292*A_s1</f>
        <v/>
      </c>
      <c r="R2292">
        <f>P2292*A_s2</f>
        <v/>
      </c>
      <c r="S2292">
        <f>Q2292*($K2292-Z_s1)</f>
        <v/>
      </c>
      <c r="T2292">
        <f>R2292*($K2292-Z_s2)</f>
        <v/>
      </c>
      <c r="U2292">
        <f>(INDIRECT("a_"&amp;U$2)/(U$2+1))*(($C2292^(U$2+1)-$H2292^(U$2+1))/(ε_c1cd^(U$2+1)))</f>
        <v/>
      </c>
      <c r="V2292">
        <f>(INDIRECT("a_"&amp;V$2)/(V$2+1))*(($C2292^(V$2+1)-$H2292^(V$2+1))/(ε_c1cd^(V$2+1)))</f>
        <v/>
      </c>
      <c r="W2292">
        <f>(INDIRECT("a_"&amp;W$2)/(W$2+1))*(($C2292^(W$2+1)-$H2292^(W$2+1))/(ε_c1cd^(W$2+1)))</f>
        <v/>
      </c>
      <c r="X2292">
        <f>(INDIRECT("a_"&amp;X$2)/(X$2+1))*(($C2292^(X$2+1)-$H2292^(X$2+1))/(ε_c1cd^(X$2+1)))</f>
        <v/>
      </c>
      <c r="Y2292">
        <f>(INDIRECT("a_"&amp;Y$2)/(Y$2+1))*(($C2292^(Y$2+1)-$H2292^(Y$2+1))/(ε_c1cd^(Y$2+1)))</f>
        <v/>
      </c>
      <c r="Z2292">
        <f>(INDIRECT("a_"&amp;Z$2)/(Z$2+2))*(($C2292^(Z$2+2)-$H2292^(Z$2+2))/(ε_c1cd^(Z$2+2)))</f>
        <v/>
      </c>
      <c r="AA2292">
        <f>(INDIRECT("a_"&amp;AA$2)/(AA$2+2))*(($C2292^(AA$2+2)-$H2292^(AA$2+2))/(ε_c1cd^(AA$2+2)))</f>
        <v/>
      </c>
      <c r="AB2292">
        <f>(INDIRECT("a_"&amp;AB$2)/(AB$2+2))*(($C2292^(AB$2+2)-$H2292^(AB$2+2))/(ε_c1cd^(AB$2+2)))</f>
        <v/>
      </c>
      <c r="AC2292">
        <f>(INDIRECT("a_"&amp;AC$2)/(AC$2+2))*(($C2292^(AC$2+2)-$H2292^(AC$2+2))/(ε_c1cd^(AC$2+2)))</f>
        <v/>
      </c>
      <c r="AD2292">
        <f>(INDIRECT("a_"&amp;AD$2)/(AD$2+2))*(($C2292^(AD$2+2)-$H2292^(AD$2+2))/(ε_c1cd^(AD$2+2)))</f>
        <v/>
      </c>
      <c r="AE2292" s="111">
        <f>(b*f_cd/L2292)*SUM(U2292:Y2292)+SUM(Q2292:R2292)</f>
        <v/>
      </c>
      <c r="AF2292" s="112">
        <f>AE2292*(K2292-y+e)</f>
        <v/>
      </c>
      <c r="AG2292" s="113">
        <f>(b*f_cd/(L2292^2))*SUM(Z2292:AD2292)+SUM(S2292:T2292)-AF2292</f>
        <v/>
      </c>
      <c r="AH2292" s="114">
        <f>AG2292&lt;0</f>
        <v/>
      </c>
      <c r="AI2292" s="115">
        <f>IF(A2292=1,FALSE,(AND(AQ2292,AH2292,NOT(AI2291))))</f>
        <v/>
      </c>
      <c r="AJ2292" s="116">
        <f>(b*f_cd/L2292)*(a_1/2*J2292^2+a_2/3*J2292^3+a_3/4*J2292^4+a_4/5*J2292^5+a_5/6*J2292^6)+SUM(Q2292:R2292)</f>
        <v/>
      </c>
      <c r="AK2292">
        <f>AJ2292*(K2292-y+e)</f>
        <v/>
      </c>
      <c r="AL2292" s="118">
        <f>(b*f_cd/(L2292^2))*(a_1/3*J2292^3+a_2/4*J2292^4+a_3/5*J2292^5+a_4/6*J2292^6+a_5/7*J2292^7)+SUM(S2292:T2292)-AK2292</f>
        <v/>
      </c>
      <c r="AM2292" s="114">
        <f>AL2292&gt;0</f>
        <v/>
      </c>
      <c r="AN2292" s="115">
        <f>IF(A2292=1,FALSE,(AND(AQ2292,AM2292,NOT(AN2291))))</f>
        <v/>
      </c>
      <c r="AO2292">
        <f>IF(D2292=1,AND(AH2292,NOT(AI2292)),AND(AM2292,NOT(AN2292)))</f>
        <v/>
      </c>
      <c r="AP2292" s="119">
        <f>IF(D2292=1,AI2292,AN2292)</f>
        <v/>
      </c>
      <c r="AQ2292" s="125">
        <f>ABS(E2292)&lt;$AQ$2</f>
        <v/>
      </c>
      <c r="AS2292">
        <f>IF(AP2292,MAX(AS$3:AS2290)+1,"")</f>
        <v/>
      </c>
    </row>
    <row r="2293">
      <c r="A2293" t="n">
        <v>2203</v>
      </c>
      <c r="B2293" s="131">
        <f>IF(A2293=1,0,IF(AP2293,0.1*ε_cu1cd,0))</f>
        <v/>
      </c>
      <c r="C2293" s="131">
        <f>IF(A2293=1,0.1*ε_cu1cd,C2292+B2292)</f>
        <v/>
      </c>
      <c r="D2293" s="113">
        <f>IF('Нормальний переріз'!$D$68&gt;0,1,2)</f>
        <v/>
      </c>
      <c r="E2293" s="144">
        <f>IF(D2293=1,F2293,G2293)</f>
        <v/>
      </c>
      <c r="F2293" s="124">
        <f>IF(AI2292,0.11*ε_cu1cd,IF(AH2292,F2292*0.01,F2292))</f>
        <v/>
      </c>
      <c r="G2293" s="124">
        <f>IF(AP2292,-0.1*ε_cu1cd,IF(AM2292,G2292*0.01,G2292))</f>
        <v/>
      </c>
      <c r="H2293" s="113">
        <f>IF(A2293=1,E2293,IF(AO2292,H2292-E2292+E2293,IF(AP2292,0.8*H2292,H2292+E2293)))</f>
        <v/>
      </c>
      <c r="I2293" s="169">
        <f>(C2293-H2293)/h</f>
        <v/>
      </c>
      <c r="J2293">
        <f>C2293/(ε_c1cd)</f>
        <v/>
      </c>
      <c r="K2293">
        <f>C2293/I2293</f>
        <v/>
      </c>
      <c r="L2293" s="131">
        <f>I2293/(ε_c1cd)</f>
        <v/>
      </c>
      <c r="M2293">
        <f>I2293*(K2293-Z_s1)</f>
        <v/>
      </c>
      <c r="N2293">
        <f>I2293*(K2293-Z_s2)</f>
        <v/>
      </c>
      <c r="O2293">
        <f>E_s*M2293</f>
        <v/>
      </c>
      <c r="P2293">
        <f>E_s*N2293</f>
        <v/>
      </c>
      <c r="Q2293">
        <f>O2293*A_s1</f>
        <v/>
      </c>
      <c r="R2293">
        <f>P2293*A_s2</f>
        <v/>
      </c>
      <c r="S2293">
        <f>Q2293*($K2293-Z_s1)</f>
        <v/>
      </c>
      <c r="T2293">
        <f>R2293*($K2293-Z_s2)</f>
        <v/>
      </c>
      <c r="U2293">
        <f>(INDIRECT("a_"&amp;U$2)/(U$2+1))*(($C2293^(U$2+1)-$H2293^(U$2+1))/(ε_c1cd^(U$2+1)))</f>
        <v/>
      </c>
      <c r="V2293">
        <f>(INDIRECT("a_"&amp;V$2)/(V$2+1))*(($C2293^(V$2+1)-$H2293^(V$2+1))/(ε_c1cd^(V$2+1)))</f>
        <v/>
      </c>
      <c r="W2293">
        <f>(INDIRECT("a_"&amp;W$2)/(W$2+1))*(($C2293^(W$2+1)-$H2293^(W$2+1))/(ε_c1cd^(W$2+1)))</f>
        <v/>
      </c>
      <c r="X2293">
        <f>(INDIRECT("a_"&amp;X$2)/(X$2+1))*(($C2293^(X$2+1)-$H2293^(X$2+1))/(ε_c1cd^(X$2+1)))</f>
        <v/>
      </c>
      <c r="Y2293">
        <f>(INDIRECT("a_"&amp;Y$2)/(Y$2+1))*(($C2293^(Y$2+1)-$H2293^(Y$2+1))/(ε_c1cd^(Y$2+1)))</f>
        <v/>
      </c>
      <c r="Z2293">
        <f>(INDIRECT("a_"&amp;Z$2)/(Z$2+2))*(($C2293^(Z$2+2)-$H2293^(Z$2+2))/(ε_c1cd^(Z$2+2)))</f>
        <v/>
      </c>
      <c r="AA2293">
        <f>(INDIRECT("a_"&amp;AA$2)/(AA$2+2))*(($C2293^(AA$2+2)-$H2293^(AA$2+2))/(ε_c1cd^(AA$2+2)))</f>
        <v/>
      </c>
      <c r="AB2293">
        <f>(INDIRECT("a_"&amp;AB$2)/(AB$2+2))*(($C2293^(AB$2+2)-$H2293^(AB$2+2))/(ε_c1cd^(AB$2+2)))</f>
        <v/>
      </c>
      <c r="AC2293">
        <f>(INDIRECT("a_"&amp;AC$2)/(AC$2+2))*(($C2293^(AC$2+2)-$H2293^(AC$2+2))/(ε_c1cd^(AC$2+2)))</f>
        <v/>
      </c>
      <c r="AD2293">
        <f>(INDIRECT("a_"&amp;AD$2)/(AD$2+2))*(($C2293^(AD$2+2)-$H2293^(AD$2+2))/(ε_c1cd^(AD$2+2)))</f>
        <v/>
      </c>
      <c r="AE2293" s="111">
        <f>(b*f_cd/L2293)*SUM(U2293:Y2293)+SUM(Q2293:R2293)</f>
        <v/>
      </c>
      <c r="AF2293" s="112">
        <f>AE2293*(K2293-y+e)</f>
        <v/>
      </c>
      <c r="AG2293" s="113">
        <f>(b*f_cd/(L2293^2))*SUM(Z2293:AD2293)+SUM(S2293:T2293)-AF2293</f>
        <v/>
      </c>
      <c r="AH2293" s="114">
        <f>AG2293&lt;0</f>
        <v/>
      </c>
      <c r="AI2293" s="115">
        <f>IF(A2293=1,FALSE,(AND(AQ2293,AH2293,NOT(AI2292))))</f>
        <v/>
      </c>
      <c r="AJ2293" s="116">
        <f>(b*f_cd/L2293)*(a_1/2*J2293^2+a_2/3*J2293^3+a_3/4*J2293^4+a_4/5*J2293^5+a_5/6*J2293^6)+SUM(Q2293:R2293)</f>
        <v/>
      </c>
      <c r="AK2293">
        <f>AJ2293*(K2293-y+e)</f>
        <v/>
      </c>
      <c r="AL2293" s="118">
        <f>(b*f_cd/(L2293^2))*(a_1/3*J2293^3+a_2/4*J2293^4+a_3/5*J2293^5+a_4/6*J2293^6+a_5/7*J2293^7)+SUM(S2293:T2293)-AK2293</f>
        <v/>
      </c>
      <c r="AM2293" s="114">
        <f>AL2293&gt;0</f>
        <v/>
      </c>
      <c r="AN2293" s="115">
        <f>IF(A2293=1,FALSE,(AND(AQ2293,AM2293,NOT(AN2292))))</f>
        <v/>
      </c>
      <c r="AO2293">
        <f>IF(D2293=1,AND(AH2293,NOT(AI2293)),AND(AM2293,NOT(AN2293)))</f>
        <v/>
      </c>
      <c r="AP2293" s="119">
        <f>IF(D2293=1,AI2293,AN2293)</f>
        <v/>
      </c>
      <c r="AQ2293" s="125">
        <f>ABS(E2293)&lt;$AQ$2</f>
        <v/>
      </c>
      <c r="AS2293">
        <f>IF(AP2293,MAX(AS$3:AS2291)+1,"")</f>
        <v/>
      </c>
    </row>
    <row r="2294">
      <c r="A2294" t="n">
        <v>2204</v>
      </c>
      <c r="B2294" s="131">
        <f>IF(A2294=1,0,IF(AP2294,0.1*ε_cu1cd,0))</f>
        <v/>
      </c>
      <c r="C2294" s="131">
        <f>IF(A2294=1,0.1*ε_cu1cd,C2293+B2293)</f>
        <v/>
      </c>
      <c r="D2294" s="113">
        <f>IF('Нормальний переріз'!$D$68&gt;0,1,2)</f>
        <v/>
      </c>
      <c r="E2294" s="144">
        <f>IF(D2294=1,F2294,G2294)</f>
        <v/>
      </c>
      <c r="F2294" s="124">
        <f>IF(AI2293,0.11*ε_cu1cd,IF(AH2293,F2293*0.01,F2293))</f>
        <v/>
      </c>
      <c r="G2294" s="124">
        <f>IF(AP2293,-0.1*ε_cu1cd,IF(AM2293,G2293*0.01,G2293))</f>
        <v/>
      </c>
      <c r="H2294" s="113">
        <f>IF(A2294=1,E2294,IF(AO2293,H2293-E2293+E2294,IF(AP2293,0.8*H2293,H2293+E2294)))</f>
        <v/>
      </c>
      <c r="I2294" s="169">
        <f>(C2294-H2294)/h</f>
        <v/>
      </c>
      <c r="J2294">
        <f>C2294/(ε_c1cd)</f>
        <v/>
      </c>
      <c r="K2294">
        <f>C2294/I2294</f>
        <v/>
      </c>
      <c r="L2294" s="131">
        <f>I2294/(ε_c1cd)</f>
        <v/>
      </c>
      <c r="M2294">
        <f>I2294*(K2294-Z_s1)</f>
        <v/>
      </c>
      <c r="N2294">
        <f>I2294*(K2294-Z_s2)</f>
        <v/>
      </c>
      <c r="O2294">
        <f>E_s*M2294</f>
        <v/>
      </c>
      <c r="P2294">
        <f>E_s*N2294</f>
        <v/>
      </c>
      <c r="Q2294">
        <f>O2294*A_s1</f>
        <v/>
      </c>
      <c r="R2294">
        <f>P2294*A_s2</f>
        <v/>
      </c>
      <c r="S2294">
        <f>Q2294*($K2294-Z_s1)</f>
        <v/>
      </c>
      <c r="T2294">
        <f>R2294*($K2294-Z_s2)</f>
        <v/>
      </c>
      <c r="U2294">
        <f>(INDIRECT("a_"&amp;U$2)/(U$2+1))*(($C2294^(U$2+1)-$H2294^(U$2+1))/(ε_c1cd^(U$2+1)))</f>
        <v/>
      </c>
      <c r="V2294">
        <f>(INDIRECT("a_"&amp;V$2)/(V$2+1))*(($C2294^(V$2+1)-$H2294^(V$2+1))/(ε_c1cd^(V$2+1)))</f>
        <v/>
      </c>
      <c r="W2294">
        <f>(INDIRECT("a_"&amp;W$2)/(W$2+1))*(($C2294^(W$2+1)-$H2294^(W$2+1))/(ε_c1cd^(W$2+1)))</f>
        <v/>
      </c>
      <c r="X2294">
        <f>(INDIRECT("a_"&amp;X$2)/(X$2+1))*(($C2294^(X$2+1)-$H2294^(X$2+1))/(ε_c1cd^(X$2+1)))</f>
        <v/>
      </c>
      <c r="Y2294">
        <f>(INDIRECT("a_"&amp;Y$2)/(Y$2+1))*(($C2294^(Y$2+1)-$H2294^(Y$2+1))/(ε_c1cd^(Y$2+1)))</f>
        <v/>
      </c>
      <c r="Z2294">
        <f>(INDIRECT("a_"&amp;Z$2)/(Z$2+2))*(($C2294^(Z$2+2)-$H2294^(Z$2+2))/(ε_c1cd^(Z$2+2)))</f>
        <v/>
      </c>
      <c r="AA2294">
        <f>(INDIRECT("a_"&amp;AA$2)/(AA$2+2))*(($C2294^(AA$2+2)-$H2294^(AA$2+2))/(ε_c1cd^(AA$2+2)))</f>
        <v/>
      </c>
      <c r="AB2294">
        <f>(INDIRECT("a_"&amp;AB$2)/(AB$2+2))*(($C2294^(AB$2+2)-$H2294^(AB$2+2))/(ε_c1cd^(AB$2+2)))</f>
        <v/>
      </c>
      <c r="AC2294">
        <f>(INDIRECT("a_"&amp;AC$2)/(AC$2+2))*(($C2294^(AC$2+2)-$H2294^(AC$2+2))/(ε_c1cd^(AC$2+2)))</f>
        <v/>
      </c>
      <c r="AD2294">
        <f>(INDIRECT("a_"&amp;AD$2)/(AD$2+2))*(($C2294^(AD$2+2)-$H2294^(AD$2+2))/(ε_c1cd^(AD$2+2)))</f>
        <v/>
      </c>
      <c r="AE2294" s="111">
        <f>(b*f_cd/L2294)*SUM(U2294:Y2294)+SUM(Q2294:R2294)</f>
        <v/>
      </c>
      <c r="AF2294" s="112">
        <f>AE2294*(K2294-y+e)</f>
        <v/>
      </c>
      <c r="AG2294" s="113">
        <f>(b*f_cd/(L2294^2))*SUM(Z2294:AD2294)+SUM(S2294:T2294)-AF2294</f>
        <v/>
      </c>
      <c r="AH2294" s="114">
        <f>AG2294&lt;0</f>
        <v/>
      </c>
      <c r="AI2294" s="115">
        <f>IF(A2294=1,FALSE,(AND(AQ2294,AH2294,NOT(AI2293))))</f>
        <v/>
      </c>
      <c r="AJ2294" s="116">
        <f>(b*f_cd/L2294)*(a_1/2*J2294^2+a_2/3*J2294^3+a_3/4*J2294^4+a_4/5*J2294^5+a_5/6*J2294^6)+SUM(Q2294:R2294)</f>
        <v/>
      </c>
      <c r="AK2294">
        <f>AJ2294*(K2294-y+e)</f>
        <v/>
      </c>
      <c r="AL2294" s="118">
        <f>(b*f_cd/(L2294^2))*(a_1/3*J2294^3+a_2/4*J2294^4+a_3/5*J2294^5+a_4/6*J2294^6+a_5/7*J2294^7)+SUM(S2294:T2294)-AK2294</f>
        <v/>
      </c>
      <c r="AM2294" s="114">
        <f>AL2294&gt;0</f>
        <v/>
      </c>
      <c r="AN2294" s="115">
        <f>IF(A2294=1,FALSE,(AND(AQ2294,AM2294,NOT(AN2293))))</f>
        <v/>
      </c>
      <c r="AO2294">
        <f>IF(D2294=1,AND(AH2294,NOT(AI2294)),AND(AM2294,NOT(AN2294)))</f>
        <v/>
      </c>
      <c r="AP2294" s="119">
        <f>IF(D2294=1,AI2294,AN2294)</f>
        <v/>
      </c>
      <c r="AQ2294" s="125">
        <f>ABS(E2294)&lt;$AQ$2</f>
        <v/>
      </c>
      <c r="AS2294">
        <f>IF(AP2294,MAX(AS$3:AS2292)+1,"")</f>
        <v/>
      </c>
    </row>
    <row r="2295">
      <c r="A2295" t="n">
        <v>2205</v>
      </c>
      <c r="B2295" s="131">
        <f>IF(A2295=1,0,IF(AP2295,0.1*ε_cu1cd,0))</f>
        <v/>
      </c>
      <c r="C2295" s="131">
        <f>IF(A2295=1,0.1*ε_cu1cd,C2294+B2294)</f>
        <v/>
      </c>
      <c r="D2295" s="113">
        <f>IF('Нормальний переріз'!$D$68&gt;0,1,2)</f>
        <v/>
      </c>
      <c r="E2295" s="144">
        <f>IF(D2295=1,F2295,G2295)</f>
        <v/>
      </c>
      <c r="F2295" s="124">
        <f>IF(AI2294,0.11*ε_cu1cd,IF(AH2294,F2294*0.01,F2294))</f>
        <v/>
      </c>
      <c r="G2295" s="124">
        <f>IF(AP2294,-0.1*ε_cu1cd,IF(AM2294,G2294*0.01,G2294))</f>
        <v/>
      </c>
      <c r="H2295" s="113">
        <f>IF(A2295=1,E2295,IF(AO2294,H2294-E2294+E2295,IF(AP2294,0.8*H2294,H2294+E2295)))</f>
        <v/>
      </c>
      <c r="I2295" s="169">
        <f>(C2295-H2295)/h</f>
        <v/>
      </c>
      <c r="J2295">
        <f>C2295/(ε_c1cd)</f>
        <v/>
      </c>
      <c r="K2295">
        <f>C2295/I2295</f>
        <v/>
      </c>
      <c r="L2295" s="131">
        <f>I2295/(ε_c1cd)</f>
        <v/>
      </c>
      <c r="M2295">
        <f>I2295*(K2295-Z_s1)</f>
        <v/>
      </c>
      <c r="N2295">
        <f>I2295*(K2295-Z_s2)</f>
        <v/>
      </c>
      <c r="O2295">
        <f>E_s*M2295</f>
        <v/>
      </c>
      <c r="P2295">
        <f>E_s*N2295</f>
        <v/>
      </c>
      <c r="Q2295">
        <f>O2295*A_s1</f>
        <v/>
      </c>
      <c r="R2295">
        <f>P2295*A_s2</f>
        <v/>
      </c>
      <c r="S2295">
        <f>Q2295*($K2295-Z_s1)</f>
        <v/>
      </c>
      <c r="T2295">
        <f>R2295*($K2295-Z_s2)</f>
        <v/>
      </c>
      <c r="U2295">
        <f>(INDIRECT("a_"&amp;U$2)/(U$2+1))*(($C2295^(U$2+1)-$H2295^(U$2+1))/(ε_c1cd^(U$2+1)))</f>
        <v/>
      </c>
      <c r="V2295">
        <f>(INDIRECT("a_"&amp;V$2)/(V$2+1))*(($C2295^(V$2+1)-$H2295^(V$2+1))/(ε_c1cd^(V$2+1)))</f>
        <v/>
      </c>
      <c r="W2295">
        <f>(INDIRECT("a_"&amp;W$2)/(W$2+1))*(($C2295^(W$2+1)-$H2295^(W$2+1))/(ε_c1cd^(W$2+1)))</f>
        <v/>
      </c>
      <c r="X2295">
        <f>(INDIRECT("a_"&amp;X$2)/(X$2+1))*(($C2295^(X$2+1)-$H2295^(X$2+1))/(ε_c1cd^(X$2+1)))</f>
        <v/>
      </c>
      <c r="Y2295">
        <f>(INDIRECT("a_"&amp;Y$2)/(Y$2+1))*(($C2295^(Y$2+1)-$H2295^(Y$2+1))/(ε_c1cd^(Y$2+1)))</f>
        <v/>
      </c>
      <c r="Z2295">
        <f>(INDIRECT("a_"&amp;Z$2)/(Z$2+2))*(($C2295^(Z$2+2)-$H2295^(Z$2+2))/(ε_c1cd^(Z$2+2)))</f>
        <v/>
      </c>
      <c r="AA2295">
        <f>(INDIRECT("a_"&amp;AA$2)/(AA$2+2))*(($C2295^(AA$2+2)-$H2295^(AA$2+2))/(ε_c1cd^(AA$2+2)))</f>
        <v/>
      </c>
      <c r="AB2295">
        <f>(INDIRECT("a_"&amp;AB$2)/(AB$2+2))*(($C2295^(AB$2+2)-$H2295^(AB$2+2))/(ε_c1cd^(AB$2+2)))</f>
        <v/>
      </c>
      <c r="AC2295">
        <f>(INDIRECT("a_"&amp;AC$2)/(AC$2+2))*(($C2295^(AC$2+2)-$H2295^(AC$2+2))/(ε_c1cd^(AC$2+2)))</f>
        <v/>
      </c>
      <c r="AD2295">
        <f>(INDIRECT("a_"&amp;AD$2)/(AD$2+2))*(($C2295^(AD$2+2)-$H2295^(AD$2+2))/(ε_c1cd^(AD$2+2)))</f>
        <v/>
      </c>
      <c r="AE2295" s="111">
        <f>(b*f_cd/L2295)*SUM(U2295:Y2295)+SUM(Q2295:R2295)</f>
        <v/>
      </c>
      <c r="AF2295" s="112">
        <f>AE2295*(K2295-y+e)</f>
        <v/>
      </c>
      <c r="AG2295" s="113">
        <f>(b*f_cd/(L2295^2))*SUM(Z2295:AD2295)+SUM(S2295:T2295)-AF2295</f>
        <v/>
      </c>
      <c r="AH2295" s="114">
        <f>AG2295&lt;0</f>
        <v/>
      </c>
      <c r="AI2295" s="115">
        <f>IF(A2295=1,FALSE,(AND(AQ2295,AH2295,NOT(AI2294))))</f>
        <v/>
      </c>
      <c r="AJ2295" s="116">
        <f>(b*f_cd/L2295)*(a_1/2*J2295^2+a_2/3*J2295^3+a_3/4*J2295^4+a_4/5*J2295^5+a_5/6*J2295^6)+SUM(Q2295:R2295)</f>
        <v/>
      </c>
      <c r="AK2295">
        <f>AJ2295*(K2295-y+e)</f>
        <v/>
      </c>
      <c r="AL2295" s="118">
        <f>(b*f_cd/(L2295^2))*(a_1/3*J2295^3+a_2/4*J2295^4+a_3/5*J2295^5+a_4/6*J2295^6+a_5/7*J2295^7)+SUM(S2295:T2295)-AK2295</f>
        <v/>
      </c>
      <c r="AM2295" s="114">
        <f>AL2295&gt;0</f>
        <v/>
      </c>
      <c r="AN2295" s="115">
        <f>IF(A2295=1,FALSE,(AND(AQ2295,AM2295,NOT(AN2294))))</f>
        <v/>
      </c>
      <c r="AO2295">
        <f>IF(D2295=1,AND(AH2295,NOT(AI2295)),AND(AM2295,NOT(AN2295)))</f>
        <v/>
      </c>
      <c r="AP2295" s="119">
        <f>IF(D2295=1,AI2295,AN2295)</f>
        <v/>
      </c>
      <c r="AQ2295" s="125">
        <f>ABS(E2295)&lt;$AQ$2</f>
        <v/>
      </c>
      <c r="AS2295">
        <f>IF(AP2295,MAX(AS$3:AS2293)+1,"")</f>
        <v/>
      </c>
    </row>
    <row r="2296">
      <c r="A2296" t="n">
        <v>2206</v>
      </c>
      <c r="B2296" s="131">
        <f>IF(A2296=1,0,IF(AP2296,0.1*ε_cu1cd,0))</f>
        <v/>
      </c>
      <c r="C2296" s="131">
        <f>IF(A2296=1,0.1*ε_cu1cd,C2295+B2295)</f>
        <v/>
      </c>
      <c r="D2296" s="113">
        <f>IF('Нормальний переріз'!$D$68&gt;0,1,2)</f>
        <v/>
      </c>
      <c r="E2296" s="144">
        <f>IF(D2296=1,F2296,G2296)</f>
        <v/>
      </c>
      <c r="F2296" s="124">
        <f>IF(AI2295,0.11*ε_cu1cd,IF(AH2295,F2295*0.01,F2295))</f>
        <v/>
      </c>
      <c r="G2296" s="124">
        <f>IF(AP2295,-0.1*ε_cu1cd,IF(AM2295,G2295*0.01,G2295))</f>
        <v/>
      </c>
      <c r="H2296" s="113">
        <f>IF(A2296=1,E2296,IF(AO2295,H2295-E2295+E2296,IF(AP2295,0.8*H2295,H2295+E2296)))</f>
        <v/>
      </c>
      <c r="I2296" s="169">
        <f>(C2296-H2296)/h</f>
        <v/>
      </c>
      <c r="J2296">
        <f>C2296/(ε_c1cd)</f>
        <v/>
      </c>
      <c r="K2296">
        <f>C2296/I2296</f>
        <v/>
      </c>
      <c r="L2296" s="131">
        <f>I2296/(ε_c1cd)</f>
        <v/>
      </c>
      <c r="M2296">
        <f>I2296*(K2296-Z_s1)</f>
        <v/>
      </c>
      <c r="N2296">
        <f>I2296*(K2296-Z_s2)</f>
        <v/>
      </c>
      <c r="O2296">
        <f>E_s*M2296</f>
        <v/>
      </c>
      <c r="P2296">
        <f>E_s*N2296</f>
        <v/>
      </c>
      <c r="Q2296">
        <f>O2296*A_s1</f>
        <v/>
      </c>
      <c r="R2296">
        <f>P2296*A_s2</f>
        <v/>
      </c>
      <c r="S2296">
        <f>Q2296*($K2296-Z_s1)</f>
        <v/>
      </c>
      <c r="T2296">
        <f>R2296*($K2296-Z_s2)</f>
        <v/>
      </c>
      <c r="U2296">
        <f>(INDIRECT("a_"&amp;U$2)/(U$2+1))*(($C2296^(U$2+1)-$H2296^(U$2+1))/(ε_c1cd^(U$2+1)))</f>
        <v/>
      </c>
      <c r="V2296">
        <f>(INDIRECT("a_"&amp;V$2)/(V$2+1))*(($C2296^(V$2+1)-$H2296^(V$2+1))/(ε_c1cd^(V$2+1)))</f>
        <v/>
      </c>
      <c r="W2296">
        <f>(INDIRECT("a_"&amp;W$2)/(W$2+1))*(($C2296^(W$2+1)-$H2296^(W$2+1))/(ε_c1cd^(W$2+1)))</f>
        <v/>
      </c>
      <c r="X2296">
        <f>(INDIRECT("a_"&amp;X$2)/(X$2+1))*(($C2296^(X$2+1)-$H2296^(X$2+1))/(ε_c1cd^(X$2+1)))</f>
        <v/>
      </c>
      <c r="Y2296">
        <f>(INDIRECT("a_"&amp;Y$2)/(Y$2+1))*(($C2296^(Y$2+1)-$H2296^(Y$2+1))/(ε_c1cd^(Y$2+1)))</f>
        <v/>
      </c>
      <c r="Z2296">
        <f>(INDIRECT("a_"&amp;Z$2)/(Z$2+2))*(($C2296^(Z$2+2)-$H2296^(Z$2+2))/(ε_c1cd^(Z$2+2)))</f>
        <v/>
      </c>
      <c r="AA2296">
        <f>(INDIRECT("a_"&amp;AA$2)/(AA$2+2))*(($C2296^(AA$2+2)-$H2296^(AA$2+2))/(ε_c1cd^(AA$2+2)))</f>
        <v/>
      </c>
      <c r="AB2296">
        <f>(INDIRECT("a_"&amp;AB$2)/(AB$2+2))*(($C2296^(AB$2+2)-$H2296^(AB$2+2))/(ε_c1cd^(AB$2+2)))</f>
        <v/>
      </c>
      <c r="AC2296">
        <f>(INDIRECT("a_"&amp;AC$2)/(AC$2+2))*(($C2296^(AC$2+2)-$H2296^(AC$2+2))/(ε_c1cd^(AC$2+2)))</f>
        <v/>
      </c>
      <c r="AD2296">
        <f>(INDIRECT("a_"&amp;AD$2)/(AD$2+2))*(($C2296^(AD$2+2)-$H2296^(AD$2+2))/(ε_c1cd^(AD$2+2)))</f>
        <v/>
      </c>
      <c r="AE2296" s="111">
        <f>(b*f_cd/L2296)*SUM(U2296:Y2296)+SUM(Q2296:R2296)</f>
        <v/>
      </c>
      <c r="AF2296" s="112">
        <f>AE2296*(K2296-y+e)</f>
        <v/>
      </c>
      <c r="AG2296" s="113">
        <f>(b*f_cd/(L2296^2))*SUM(Z2296:AD2296)+SUM(S2296:T2296)-AF2296</f>
        <v/>
      </c>
      <c r="AH2296" s="114">
        <f>AG2296&lt;0</f>
        <v/>
      </c>
      <c r="AI2296" s="115">
        <f>IF(A2296=1,FALSE,(AND(AQ2296,AH2296,NOT(AI2295))))</f>
        <v/>
      </c>
      <c r="AJ2296" s="116">
        <f>(b*f_cd/L2296)*(a_1/2*J2296^2+a_2/3*J2296^3+a_3/4*J2296^4+a_4/5*J2296^5+a_5/6*J2296^6)+SUM(Q2296:R2296)</f>
        <v/>
      </c>
      <c r="AK2296">
        <f>AJ2296*(K2296-y+e)</f>
        <v/>
      </c>
      <c r="AL2296" s="118">
        <f>(b*f_cd/(L2296^2))*(a_1/3*J2296^3+a_2/4*J2296^4+a_3/5*J2296^5+a_4/6*J2296^6+a_5/7*J2296^7)+SUM(S2296:T2296)-AK2296</f>
        <v/>
      </c>
      <c r="AM2296" s="114">
        <f>AL2296&gt;0</f>
        <v/>
      </c>
      <c r="AN2296" s="115">
        <f>IF(A2296=1,FALSE,(AND(AQ2296,AM2296,NOT(AN2295))))</f>
        <v/>
      </c>
      <c r="AO2296">
        <f>IF(D2296=1,AND(AH2296,NOT(AI2296)),AND(AM2296,NOT(AN2296)))</f>
        <v/>
      </c>
      <c r="AP2296" s="119">
        <f>IF(D2296=1,AI2296,AN2296)</f>
        <v/>
      </c>
      <c r="AQ2296" s="125">
        <f>ABS(E2296)&lt;$AQ$2</f>
        <v/>
      </c>
      <c r="AS2296">
        <f>IF(AP2296,MAX(AS$3:AS2294)+1,"")</f>
        <v/>
      </c>
    </row>
    <row r="2297">
      <c r="A2297" t="n">
        <v>2207</v>
      </c>
      <c r="B2297" s="131">
        <f>IF(A2297=1,0,IF(AP2297,0.1*ε_cu1cd,0))</f>
        <v/>
      </c>
      <c r="C2297" s="131">
        <f>IF(A2297=1,0.1*ε_cu1cd,C2296+B2296)</f>
        <v/>
      </c>
      <c r="D2297" s="113">
        <f>IF('Нормальний переріз'!$D$68&gt;0,1,2)</f>
        <v/>
      </c>
      <c r="E2297" s="144">
        <f>IF(D2297=1,F2297,G2297)</f>
        <v/>
      </c>
      <c r="F2297" s="124">
        <f>IF(AI2296,0.11*ε_cu1cd,IF(AH2296,F2296*0.01,F2296))</f>
        <v/>
      </c>
      <c r="G2297" s="124">
        <f>IF(AP2296,-0.1*ε_cu1cd,IF(AM2296,G2296*0.01,G2296))</f>
        <v/>
      </c>
      <c r="H2297" s="113">
        <f>IF(A2297=1,E2297,IF(AO2296,H2296-E2296+E2297,IF(AP2296,0.8*H2296,H2296+E2297)))</f>
        <v/>
      </c>
      <c r="I2297" s="169">
        <f>(C2297-H2297)/h</f>
        <v/>
      </c>
      <c r="J2297">
        <f>C2297/(ε_c1cd)</f>
        <v/>
      </c>
      <c r="K2297">
        <f>C2297/I2297</f>
        <v/>
      </c>
      <c r="L2297" s="131">
        <f>I2297/(ε_c1cd)</f>
        <v/>
      </c>
      <c r="M2297">
        <f>I2297*(K2297-Z_s1)</f>
        <v/>
      </c>
      <c r="N2297">
        <f>I2297*(K2297-Z_s2)</f>
        <v/>
      </c>
      <c r="O2297">
        <f>E_s*M2297</f>
        <v/>
      </c>
      <c r="P2297">
        <f>E_s*N2297</f>
        <v/>
      </c>
      <c r="Q2297">
        <f>O2297*A_s1</f>
        <v/>
      </c>
      <c r="R2297">
        <f>P2297*A_s2</f>
        <v/>
      </c>
      <c r="S2297">
        <f>Q2297*($K2297-Z_s1)</f>
        <v/>
      </c>
      <c r="T2297">
        <f>R2297*($K2297-Z_s2)</f>
        <v/>
      </c>
      <c r="U2297">
        <f>(INDIRECT("a_"&amp;U$2)/(U$2+1))*(($C2297^(U$2+1)-$H2297^(U$2+1))/(ε_c1cd^(U$2+1)))</f>
        <v/>
      </c>
      <c r="V2297">
        <f>(INDIRECT("a_"&amp;V$2)/(V$2+1))*(($C2297^(V$2+1)-$H2297^(V$2+1))/(ε_c1cd^(V$2+1)))</f>
        <v/>
      </c>
      <c r="W2297">
        <f>(INDIRECT("a_"&amp;W$2)/(W$2+1))*(($C2297^(W$2+1)-$H2297^(W$2+1))/(ε_c1cd^(W$2+1)))</f>
        <v/>
      </c>
      <c r="X2297">
        <f>(INDIRECT("a_"&amp;X$2)/(X$2+1))*(($C2297^(X$2+1)-$H2297^(X$2+1))/(ε_c1cd^(X$2+1)))</f>
        <v/>
      </c>
      <c r="Y2297">
        <f>(INDIRECT("a_"&amp;Y$2)/(Y$2+1))*(($C2297^(Y$2+1)-$H2297^(Y$2+1))/(ε_c1cd^(Y$2+1)))</f>
        <v/>
      </c>
      <c r="Z2297">
        <f>(INDIRECT("a_"&amp;Z$2)/(Z$2+2))*(($C2297^(Z$2+2)-$H2297^(Z$2+2))/(ε_c1cd^(Z$2+2)))</f>
        <v/>
      </c>
      <c r="AA2297">
        <f>(INDIRECT("a_"&amp;AA$2)/(AA$2+2))*(($C2297^(AA$2+2)-$H2297^(AA$2+2))/(ε_c1cd^(AA$2+2)))</f>
        <v/>
      </c>
      <c r="AB2297">
        <f>(INDIRECT("a_"&amp;AB$2)/(AB$2+2))*(($C2297^(AB$2+2)-$H2297^(AB$2+2))/(ε_c1cd^(AB$2+2)))</f>
        <v/>
      </c>
      <c r="AC2297">
        <f>(INDIRECT("a_"&amp;AC$2)/(AC$2+2))*(($C2297^(AC$2+2)-$H2297^(AC$2+2))/(ε_c1cd^(AC$2+2)))</f>
        <v/>
      </c>
      <c r="AD2297">
        <f>(INDIRECT("a_"&amp;AD$2)/(AD$2+2))*(($C2297^(AD$2+2)-$H2297^(AD$2+2))/(ε_c1cd^(AD$2+2)))</f>
        <v/>
      </c>
      <c r="AE2297" s="111">
        <f>(b*f_cd/L2297)*SUM(U2297:Y2297)+SUM(Q2297:R2297)</f>
        <v/>
      </c>
      <c r="AF2297" s="112">
        <f>AE2297*(K2297-y+e)</f>
        <v/>
      </c>
      <c r="AG2297" s="113">
        <f>(b*f_cd/(L2297^2))*SUM(Z2297:AD2297)+SUM(S2297:T2297)-AF2297</f>
        <v/>
      </c>
      <c r="AH2297" s="114">
        <f>AG2297&lt;0</f>
        <v/>
      </c>
      <c r="AI2297" s="115">
        <f>IF(A2297=1,FALSE,(AND(AQ2297,AH2297,NOT(AI2296))))</f>
        <v/>
      </c>
      <c r="AJ2297" s="116">
        <f>(b*f_cd/L2297)*(a_1/2*J2297^2+a_2/3*J2297^3+a_3/4*J2297^4+a_4/5*J2297^5+a_5/6*J2297^6)+SUM(Q2297:R2297)</f>
        <v/>
      </c>
      <c r="AK2297">
        <f>AJ2297*(K2297-y+e)</f>
        <v/>
      </c>
      <c r="AL2297" s="118">
        <f>(b*f_cd/(L2297^2))*(a_1/3*J2297^3+a_2/4*J2297^4+a_3/5*J2297^5+a_4/6*J2297^6+a_5/7*J2297^7)+SUM(S2297:T2297)-AK2297</f>
        <v/>
      </c>
      <c r="AM2297" s="114">
        <f>AL2297&gt;0</f>
        <v/>
      </c>
      <c r="AN2297" s="115">
        <f>IF(A2297=1,FALSE,(AND(AQ2297,AM2297,NOT(AN2296))))</f>
        <v/>
      </c>
      <c r="AO2297">
        <f>IF(D2297=1,AND(AH2297,NOT(AI2297)),AND(AM2297,NOT(AN2297)))</f>
        <v/>
      </c>
      <c r="AP2297" s="119">
        <f>IF(D2297=1,AI2297,AN2297)</f>
        <v/>
      </c>
      <c r="AQ2297" s="125">
        <f>ABS(E2297)&lt;$AQ$2</f>
        <v/>
      </c>
      <c r="AS2297">
        <f>IF(AP2297,MAX(AS$3:AS2295)+1,"")</f>
        <v/>
      </c>
    </row>
    <row r="2298">
      <c r="A2298" t="n">
        <v>2208</v>
      </c>
      <c r="B2298" s="131">
        <f>IF(A2298=1,0,IF(AP2298,0.1*ε_cu1cd,0))</f>
        <v/>
      </c>
      <c r="C2298" s="131">
        <f>IF(A2298=1,0.1*ε_cu1cd,C2297+B2297)</f>
        <v/>
      </c>
      <c r="D2298" s="113">
        <f>IF('Нормальний переріз'!$D$68&gt;0,1,2)</f>
        <v/>
      </c>
      <c r="E2298" s="144">
        <f>IF(D2298=1,F2298,G2298)</f>
        <v/>
      </c>
      <c r="F2298" s="124">
        <f>IF(AI2297,0.11*ε_cu1cd,IF(AH2297,F2297*0.01,F2297))</f>
        <v/>
      </c>
      <c r="G2298" s="124">
        <f>IF(AP2297,-0.1*ε_cu1cd,IF(AM2297,G2297*0.01,G2297))</f>
        <v/>
      </c>
      <c r="H2298" s="113">
        <f>IF(A2298=1,E2298,IF(AO2297,H2297-E2297+E2298,IF(AP2297,0.8*H2297,H2297+E2298)))</f>
        <v/>
      </c>
      <c r="I2298" s="169">
        <f>(C2298-H2298)/h</f>
        <v/>
      </c>
      <c r="J2298">
        <f>C2298/(ε_c1cd)</f>
        <v/>
      </c>
      <c r="K2298">
        <f>C2298/I2298</f>
        <v/>
      </c>
      <c r="L2298" s="131">
        <f>I2298/(ε_c1cd)</f>
        <v/>
      </c>
      <c r="M2298">
        <f>I2298*(K2298-Z_s1)</f>
        <v/>
      </c>
      <c r="N2298">
        <f>I2298*(K2298-Z_s2)</f>
        <v/>
      </c>
      <c r="O2298">
        <f>E_s*M2298</f>
        <v/>
      </c>
      <c r="P2298">
        <f>E_s*N2298</f>
        <v/>
      </c>
      <c r="Q2298">
        <f>O2298*A_s1</f>
        <v/>
      </c>
      <c r="R2298">
        <f>P2298*A_s2</f>
        <v/>
      </c>
      <c r="S2298">
        <f>Q2298*($K2298-Z_s1)</f>
        <v/>
      </c>
      <c r="T2298">
        <f>R2298*($K2298-Z_s2)</f>
        <v/>
      </c>
      <c r="U2298">
        <f>(INDIRECT("a_"&amp;U$2)/(U$2+1))*(($C2298^(U$2+1)-$H2298^(U$2+1))/(ε_c1cd^(U$2+1)))</f>
        <v/>
      </c>
      <c r="V2298">
        <f>(INDIRECT("a_"&amp;V$2)/(V$2+1))*(($C2298^(V$2+1)-$H2298^(V$2+1))/(ε_c1cd^(V$2+1)))</f>
        <v/>
      </c>
      <c r="W2298">
        <f>(INDIRECT("a_"&amp;W$2)/(W$2+1))*(($C2298^(W$2+1)-$H2298^(W$2+1))/(ε_c1cd^(W$2+1)))</f>
        <v/>
      </c>
      <c r="X2298">
        <f>(INDIRECT("a_"&amp;X$2)/(X$2+1))*(($C2298^(X$2+1)-$H2298^(X$2+1))/(ε_c1cd^(X$2+1)))</f>
        <v/>
      </c>
      <c r="Y2298">
        <f>(INDIRECT("a_"&amp;Y$2)/(Y$2+1))*(($C2298^(Y$2+1)-$H2298^(Y$2+1))/(ε_c1cd^(Y$2+1)))</f>
        <v/>
      </c>
      <c r="Z2298">
        <f>(INDIRECT("a_"&amp;Z$2)/(Z$2+2))*(($C2298^(Z$2+2)-$H2298^(Z$2+2))/(ε_c1cd^(Z$2+2)))</f>
        <v/>
      </c>
      <c r="AA2298">
        <f>(INDIRECT("a_"&amp;AA$2)/(AA$2+2))*(($C2298^(AA$2+2)-$H2298^(AA$2+2))/(ε_c1cd^(AA$2+2)))</f>
        <v/>
      </c>
      <c r="AB2298">
        <f>(INDIRECT("a_"&amp;AB$2)/(AB$2+2))*(($C2298^(AB$2+2)-$H2298^(AB$2+2))/(ε_c1cd^(AB$2+2)))</f>
        <v/>
      </c>
      <c r="AC2298">
        <f>(INDIRECT("a_"&amp;AC$2)/(AC$2+2))*(($C2298^(AC$2+2)-$H2298^(AC$2+2))/(ε_c1cd^(AC$2+2)))</f>
        <v/>
      </c>
      <c r="AD2298">
        <f>(INDIRECT("a_"&amp;AD$2)/(AD$2+2))*(($C2298^(AD$2+2)-$H2298^(AD$2+2))/(ε_c1cd^(AD$2+2)))</f>
        <v/>
      </c>
      <c r="AE2298" s="111">
        <f>(b*f_cd/L2298)*SUM(U2298:Y2298)+SUM(Q2298:R2298)</f>
        <v/>
      </c>
      <c r="AF2298" s="112">
        <f>AE2298*(K2298-y+e)</f>
        <v/>
      </c>
      <c r="AG2298" s="113">
        <f>(b*f_cd/(L2298^2))*SUM(Z2298:AD2298)+SUM(S2298:T2298)-AF2298</f>
        <v/>
      </c>
      <c r="AH2298" s="114">
        <f>AG2298&lt;0</f>
        <v/>
      </c>
      <c r="AI2298" s="115">
        <f>IF(A2298=1,FALSE,(AND(AQ2298,AH2298,NOT(AI2297))))</f>
        <v/>
      </c>
      <c r="AJ2298" s="116">
        <f>(b*f_cd/L2298)*(a_1/2*J2298^2+a_2/3*J2298^3+a_3/4*J2298^4+a_4/5*J2298^5+a_5/6*J2298^6)+SUM(Q2298:R2298)</f>
        <v/>
      </c>
      <c r="AK2298">
        <f>AJ2298*(K2298-y+e)</f>
        <v/>
      </c>
      <c r="AL2298" s="118">
        <f>(b*f_cd/(L2298^2))*(a_1/3*J2298^3+a_2/4*J2298^4+a_3/5*J2298^5+a_4/6*J2298^6+a_5/7*J2298^7)+SUM(S2298:T2298)-AK2298</f>
        <v/>
      </c>
      <c r="AM2298" s="114">
        <f>AL2298&gt;0</f>
        <v/>
      </c>
      <c r="AN2298" s="115">
        <f>IF(A2298=1,FALSE,(AND(AQ2298,AM2298,NOT(AN2297))))</f>
        <v/>
      </c>
      <c r="AO2298">
        <f>IF(D2298=1,AND(AH2298,NOT(AI2298)),AND(AM2298,NOT(AN2298)))</f>
        <v/>
      </c>
      <c r="AP2298" s="119">
        <f>IF(D2298=1,AI2298,AN2298)</f>
        <v/>
      </c>
      <c r="AQ2298" s="125">
        <f>ABS(E2298)&lt;$AQ$2</f>
        <v/>
      </c>
      <c r="AS2298">
        <f>IF(AP2298,MAX(AS$3:AS2296)+1,"")</f>
        <v/>
      </c>
    </row>
    <row r="2299">
      <c r="A2299" t="n">
        <v>2209</v>
      </c>
      <c r="B2299" s="131">
        <f>IF(A2299=1,0,IF(AP2299,0.1*ε_cu1cd,0))</f>
        <v/>
      </c>
      <c r="C2299" s="131">
        <f>IF(A2299=1,0.1*ε_cu1cd,C2298+B2298)</f>
        <v/>
      </c>
      <c r="D2299" s="113">
        <f>IF('Нормальний переріз'!$D$68&gt;0,1,2)</f>
        <v/>
      </c>
      <c r="E2299" s="144">
        <f>IF(D2299=1,F2299,G2299)</f>
        <v/>
      </c>
      <c r="F2299" s="124">
        <f>IF(AI2298,0.11*ε_cu1cd,IF(AH2298,F2298*0.01,F2298))</f>
        <v/>
      </c>
      <c r="G2299" s="124">
        <f>IF(AP2298,-0.1*ε_cu1cd,IF(AM2298,G2298*0.01,G2298))</f>
        <v/>
      </c>
      <c r="H2299" s="113">
        <f>IF(A2299=1,E2299,IF(AO2298,H2298-E2298+E2299,IF(AP2298,0.8*H2298,H2298+E2299)))</f>
        <v/>
      </c>
      <c r="I2299" s="169">
        <f>(C2299-H2299)/h</f>
        <v/>
      </c>
      <c r="J2299">
        <f>C2299/(ε_c1cd)</f>
        <v/>
      </c>
      <c r="K2299">
        <f>C2299/I2299</f>
        <v/>
      </c>
      <c r="L2299" s="131">
        <f>I2299/(ε_c1cd)</f>
        <v/>
      </c>
      <c r="M2299">
        <f>I2299*(K2299-Z_s1)</f>
        <v/>
      </c>
      <c r="N2299">
        <f>I2299*(K2299-Z_s2)</f>
        <v/>
      </c>
      <c r="O2299">
        <f>E_s*M2299</f>
        <v/>
      </c>
      <c r="P2299">
        <f>E_s*N2299</f>
        <v/>
      </c>
      <c r="Q2299">
        <f>O2299*A_s1</f>
        <v/>
      </c>
      <c r="R2299">
        <f>P2299*A_s2</f>
        <v/>
      </c>
      <c r="S2299">
        <f>Q2299*($K2299-Z_s1)</f>
        <v/>
      </c>
      <c r="T2299">
        <f>R2299*($K2299-Z_s2)</f>
        <v/>
      </c>
      <c r="U2299">
        <f>(INDIRECT("a_"&amp;U$2)/(U$2+1))*(($C2299^(U$2+1)-$H2299^(U$2+1))/(ε_c1cd^(U$2+1)))</f>
        <v/>
      </c>
      <c r="V2299">
        <f>(INDIRECT("a_"&amp;V$2)/(V$2+1))*(($C2299^(V$2+1)-$H2299^(V$2+1))/(ε_c1cd^(V$2+1)))</f>
        <v/>
      </c>
      <c r="W2299">
        <f>(INDIRECT("a_"&amp;W$2)/(W$2+1))*(($C2299^(W$2+1)-$H2299^(W$2+1))/(ε_c1cd^(W$2+1)))</f>
        <v/>
      </c>
      <c r="X2299">
        <f>(INDIRECT("a_"&amp;X$2)/(X$2+1))*(($C2299^(X$2+1)-$H2299^(X$2+1))/(ε_c1cd^(X$2+1)))</f>
        <v/>
      </c>
      <c r="Y2299">
        <f>(INDIRECT("a_"&amp;Y$2)/(Y$2+1))*(($C2299^(Y$2+1)-$H2299^(Y$2+1))/(ε_c1cd^(Y$2+1)))</f>
        <v/>
      </c>
      <c r="Z2299">
        <f>(INDIRECT("a_"&amp;Z$2)/(Z$2+2))*(($C2299^(Z$2+2)-$H2299^(Z$2+2))/(ε_c1cd^(Z$2+2)))</f>
        <v/>
      </c>
      <c r="AA2299">
        <f>(INDIRECT("a_"&amp;AA$2)/(AA$2+2))*(($C2299^(AA$2+2)-$H2299^(AA$2+2))/(ε_c1cd^(AA$2+2)))</f>
        <v/>
      </c>
      <c r="AB2299">
        <f>(INDIRECT("a_"&amp;AB$2)/(AB$2+2))*(($C2299^(AB$2+2)-$H2299^(AB$2+2))/(ε_c1cd^(AB$2+2)))</f>
        <v/>
      </c>
      <c r="AC2299">
        <f>(INDIRECT("a_"&amp;AC$2)/(AC$2+2))*(($C2299^(AC$2+2)-$H2299^(AC$2+2))/(ε_c1cd^(AC$2+2)))</f>
        <v/>
      </c>
      <c r="AD2299">
        <f>(INDIRECT("a_"&amp;AD$2)/(AD$2+2))*(($C2299^(AD$2+2)-$H2299^(AD$2+2))/(ε_c1cd^(AD$2+2)))</f>
        <v/>
      </c>
      <c r="AE2299" s="111">
        <f>(b*f_cd/L2299)*SUM(U2299:Y2299)+SUM(Q2299:R2299)</f>
        <v/>
      </c>
      <c r="AF2299" s="112">
        <f>AE2299*(K2299-y+e)</f>
        <v/>
      </c>
      <c r="AG2299" s="113">
        <f>(b*f_cd/(L2299^2))*SUM(Z2299:AD2299)+SUM(S2299:T2299)-AF2299</f>
        <v/>
      </c>
      <c r="AH2299" s="114">
        <f>AG2299&lt;0</f>
        <v/>
      </c>
      <c r="AI2299" s="115">
        <f>IF(A2299=1,FALSE,(AND(AQ2299,AH2299,NOT(AI2298))))</f>
        <v/>
      </c>
      <c r="AJ2299" s="116">
        <f>(b*f_cd/L2299)*(a_1/2*J2299^2+a_2/3*J2299^3+a_3/4*J2299^4+a_4/5*J2299^5+a_5/6*J2299^6)+SUM(Q2299:R2299)</f>
        <v/>
      </c>
      <c r="AK2299">
        <f>AJ2299*(K2299-y+e)</f>
        <v/>
      </c>
      <c r="AL2299" s="118">
        <f>(b*f_cd/(L2299^2))*(a_1/3*J2299^3+a_2/4*J2299^4+a_3/5*J2299^5+a_4/6*J2299^6+a_5/7*J2299^7)+SUM(S2299:T2299)-AK2299</f>
        <v/>
      </c>
      <c r="AM2299" s="114">
        <f>AL2299&gt;0</f>
        <v/>
      </c>
      <c r="AN2299" s="115">
        <f>IF(A2299=1,FALSE,(AND(AQ2299,AM2299,NOT(AN2298))))</f>
        <v/>
      </c>
      <c r="AO2299">
        <f>IF(D2299=1,AND(AH2299,NOT(AI2299)),AND(AM2299,NOT(AN2299)))</f>
        <v/>
      </c>
      <c r="AP2299" s="119">
        <f>IF(D2299=1,AI2299,AN2299)</f>
        <v/>
      </c>
      <c r="AQ2299" s="125">
        <f>ABS(E2299)&lt;$AQ$2</f>
        <v/>
      </c>
      <c r="AS2299">
        <f>IF(AP2299,MAX(AS$3:AS2297)+1,"")</f>
        <v/>
      </c>
    </row>
    <row r="2300">
      <c r="A2300" t="n">
        <v>2210</v>
      </c>
      <c r="B2300" s="131">
        <f>IF(A2300=1,0,IF(AP2300,0.1*ε_cu1cd,0))</f>
        <v/>
      </c>
      <c r="C2300" s="131">
        <f>IF(A2300=1,0.1*ε_cu1cd,C2299+B2299)</f>
        <v/>
      </c>
      <c r="D2300" s="113">
        <f>IF('Нормальний переріз'!$D$68&gt;0,1,2)</f>
        <v/>
      </c>
      <c r="E2300" s="144">
        <f>IF(D2300=1,F2300,G2300)</f>
        <v/>
      </c>
      <c r="F2300" s="124">
        <f>IF(AI2299,0.11*ε_cu1cd,IF(AH2299,F2299*0.01,F2299))</f>
        <v/>
      </c>
      <c r="G2300" s="124">
        <f>IF(AP2299,-0.1*ε_cu1cd,IF(AM2299,G2299*0.01,G2299))</f>
        <v/>
      </c>
      <c r="H2300" s="113">
        <f>IF(A2300=1,E2300,IF(AO2299,H2299-E2299+E2300,IF(AP2299,0.8*H2299,H2299+E2300)))</f>
        <v/>
      </c>
      <c r="I2300" s="169">
        <f>(C2300-H2300)/h</f>
        <v/>
      </c>
      <c r="J2300">
        <f>C2300/(ε_c1cd)</f>
        <v/>
      </c>
      <c r="K2300">
        <f>C2300/I2300</f>
        <v/>
      </c>
      <c r="L2300" s="131">
        <f>I2300/(ε_c1cd)</f>
        <v/>
      </c>
      <c r="M2300">
        <f>I2300*(K2300-Z_s1)</f>
        <v/>
      </c>
      <c r="N2300">
        <f>I2300*(K2300-Z_s2)</f>
        <v/>
      </c>
      <c r="O2300">
        <f>E_s*M2300</f>
        <v/>
      </c>
      <c r="P2300">
        <f>E_s*N2300</f>
        <v/>
      </c>
      <c r="Q2300">
        <f>O2300*A_s1</f>
        <v/>
      </c>
      <c r="R2300">
        <f>P2300*A_s2</f>
        <v/>
      </c>
      <c r="S2300">
        <f>Q2300*($K2300-Z_s1)</f>
        <v/>
      </c>
      <c r="T2300">
        <f>R2300*($K2300-Z_s2)</f>
        <v/>
      </c>
      <c r="U2300">
        <f>(INDIRECT("a_"&amp;U$2)/(U$2+1))*(($C2300^(U$2+1)-$H2300^(U$2+1))/(ε_c1cd^(U$2+1)))</f>
        <v/>
      </c>
      <c r="V2300">
        <f>(INDIRECT("a_"&amp;V$2)/(V$2+1))*(($C2300^(V$2+1)-$H2300^(V$2+1))/(ε_c1cd^(V$2+1)))</f>
        <v/>
      </c>
      <c r="W2300">
        <f>(INDIRECT("a_"&amp;W$2)/(W$2+1))*(($C2300^(W$2+1)-$H2300^(W$2+1))/(ε_c1cd^(W$2+1)))</f>
        <v/>
      </c>
      <c r="X2300">
        <f>(INDIRECT("a_"&amp;X$2)/(X$2+1))*(($C2300^(X$2+1)-$H2300^(X$2+1))/(ε_c1cd^(X$2+1)))</f>
        <v/>
      </c>
      <c r="Y2300">
        <f>(INDIRECT("a_"&amp;Y$2)/(Y$2+1))*(($C2300^(Y$2+1)-$H2300^(Y$2+1))/(ε_c1cd^(Y$2+1)))</f>
        <v/>
      </c>
      <c r="Z2300">
        <f>(INDIRECT("a_"&amp;Z$2)/(Z$2+2))*(($C2300^(Z$2+2)-$H2300^(Z$2+2))/(ε_c1cd^(Z$2+2)))</f>
        <v/>
      </c>
      <c r="AA2300">
        <f>(INDIRECT("a_"&amp;AA$2)/(AA$2+2))*(($C2300^(AA$2+2)-$H2300^(AA$2+2))/(ε_c1cd^(AA$2+2)))</f>
        <v/>
      </c>
      <c r="AB2300">
        <f>(INDIRECT("a_"&amp;AB$2)/(AB$2+2))*(($C2300^(AB$2+2)-$H2300^(AB$2+2))/(ε_c1cd^(AB$2+2)))</f>
        <v/>
      </c>
      <c r="AC2300">
        <f>(INDIRECT("a_"&amp;AC$2)/(AC$2+2))*(($C2300^(AC$2+2)-$H2300^(AC$2+2))/(ε_c1cd^(AC$2+2)))</f>
        <v/>
      </c>
      <c r="AD2300">
        <f>(INDIRECT("a_"&amp;AD$2)/(AD$2+2))*(($C2300^(AD$2+2)-$H2300^(AD$2+2))/(ε_c1cd^(AD$2+2)))</f>
        <v/>
      </c>
      <c r="AE2300" s="111">
        <f>(b*f_cd/L2300)*SUM(U2300:Y2300)+SUM(Q2300:R2300)</f>
        <v/>
      </c>
      <c r="AF2300" s="112">
        <f>AE2300*(K2300-y+e)</f>
        <v/>
      </c>
      <c r="AG2300" s="113">
        <f>(b*f_cd/(L2300^2))*SUM(Z2300:AD2300)+SUM(S2300:T2300)-AF2300</f>
        <v/>
      </c>
      <c r="AH2300" s="114">
        <f>AG2300&lt;0</f>
        <v/>
      </c>
      <c r="AI2300" s="115">
        <f>IF(A2300=1,FALSE,(AND(AQ2300,AH2300,NOT(AI2299))))</f>
        <v/>
      </c>
      <c r="AJ2300" s="116">
        <f>(b*f_cd/L2300)*(a_1/2*J2300^2+a_2/3*J2300^3+a_3/4*J2300^4+a_4/5*J2300^5+a_5/6*J2300^6)+SUM(Q2300:R2300)</f>
        <v/>
      </c>
      <c r="AK2300">
        <f>AJ2300*(K2300-y+e)</f>
        <v/>
      </c>
      <c r="AL2300" s="118">
        <f>(b*f_cd/(L2300^2))*(a_1/3*J2300^3+a_2/4*J2300^4+a_3/5*J2300^5+a_4/6*J2300^6+a_5/7*J2300^7)+SUM(S2300:T2300)-AK2300</f>
        <v/>
      </c>
      <c r="AM2300" s="114">
        <f>AL2300&gt;0</f>
        <v/>
      </c>
      <c r="AN2300" s="115">
        <f>IF(A2300=1,FALSE,(AND(AQ2300,AM2300,NOT(AN2299))))</f>
        <v/>
      </c>
      <c r="AO2300">
        <f>IF(D2300=1,AND(AH2300,NOT(AI2300)),AND(AM2300,NOT(AN2300)))</f>
        <v/>
      </c>
      <c r="AP2300" s="119">
        <f>IF(D2300=1,AI2300,AN2300)</f>
        <v/>
      </c>
      <c r="AQ2300" s="125">
        <f>ABS(E2300)&lt;$AQ$2</f>
        <v/>
      </c>
      <c r="AS2300">
        <f>IF(AP2300,MAX(AS$3:AS2298)+1,"")</f>
        <v/>
      </c>
    </row>
    <row r="2301">
      <c r="A2301" t="n">
        <v>2211</v>
      </c>
      <c r="B2301" s="131">
        <f>IF(A2301=1,0,IF(AP2301,0.1*ε_cu1cd,0))</f>
        <v/>
      </c>
      <c r="C2301" s="131">
        <f>IF(A2301=1,0.1*ε_cu1cd,C2300+B2300)</f>
        <v/>
      </c>
      <c r="D2301" s="113">
        <f>IF('Нормальний переріз'!$D$68&gt;0,1,2)</f>
        <v/>
      </c>
      <c r="E2301" s="144">
        <f>IF(D2301=1,F2301,G2301)</f>
        <v/>
      </c>
      <c r="F2301" s="124">
        <f>IF(AI2300,0.11*ε_cu1cd,IF(AH2300,F2300*0.01,F2300))</f>
        <v/>
      </c>
      <c r="G2301" s="124">
        <f>IF(AP2300,-0.1*ε_cu1cd,IF(AM2300,G2300*0.01,G2300))</f>
        <v/>
      </c>
      <c r="H2301" s="113">
        <f>IF(A2301=1,E2301,IF(AO2300,H2300-E2300+E2301,IF(AP2300,0.8*H2300,H2300+E2301)))</f>
        <v/>
      </c>
      <c r="I2301" s="169">
        <f>(C2301-H2301)/h</f>
        <v/>
      </c>
      <c r="J2301">
        <f>C2301/(ε_c1cd)</f>
        <v/>
      </c>
      <c r="K2301">
        <f>C2301/I2301</f>
        <v/>
      </c>
      <c r="L2301" s="131">
        <f>I2301/(ε_c1cd)</f>
        <v/>
      </c>
      <c r="M2301">
        <f>I2301*(K2301-Z_s1)</f>
        <v/>
      </c>
      <c r="N2301">
        <f>I2301*(K2301-Z_s2)</f>
        <v/>
      </c>
      <c r="O2301">
        <f>E_s*M2301</f>
        <v/>
      </c>
      <c r="P2301">
        <f>E_s*N2301</f>
        <v/>
      </c>
      <c r="Q2301">
        <f>O2301*A_s1</f>
        <v/>
      </c>
      <c r="R2301">
        <f>P2301*A_s2</f>
        <v/>
      </c>
      <c r="S2301">
        <f>Q2301*($K2301-Z_s1)</f>
        <v/>
      </c>
      <c r="T2301">
        <f>R2301*($K2301-Z_s2)</f>
        <v/>
      </c>
      <c r="U2301">
        <f>(INDIRECT("a_"&amp;U$2)/(U$2+1))*(($C2301^(U$2+1)-$H2301^(U$2+1))/(ε_c1cd^(U$2+1)))</f>
        <v/>
      </c>
      <c r="V2301">
        <f>(INDIRECT("a_"&amp;V$2)/(V$2+1))*(($C2301^(V$2+1)-$H2301^(V$2+1))/(ε_c1cd^(V$2+1)))</f>
        <v/>
      </c>
      <c r="W2301">
        <f>(INDIRECT("a_"&amp;W$2)/(W$2+1))*(($C2301^(W$2+1)-$H2301^(W$2+1))/(ε_c1cd^(W$2+1)))</f>
        <v/>
      </c>
      <c r="X2301">
        <f>(INDIRECT("a_"&amp;X$2)/(X$2+1))*(($C2301^(X$2+1)-$H2301^(X$2+1))/(ε_c1cd^(X$2+1)))</f>
        <v/>
      </c>
      <c r="Y2301">
        <f>(INDIRECT("a_"&amp;Y$2)/(Y$2+1))*(($C2301^(Y$2+1)-$H2301^(Y$2+1))/(ε_c1cd^(Y$2+1)))</f>
        <v/>
      </c>
      <c r="Z2301">
        <f>(INDIRECT("a_"&amp;Z$2)/(Z$2+2))*(($C2301^(Z$2+2)-$H2301^(Z$2+2))/(ε_c1cd^(Z$2+2)))</f>
        <v/>
      </c>
      <c r="AA2301">
        <f>(INDIRECT("a_"&amp;AA$2)/(AA$2+2))*(($C2301^(AA$2+2)-$H2301^(AA$2+2))/(ε_c1cd^(AA$2+2)))</f>
        <v/>
      </c>
      <c r="AB2301">
        <f>(INDIRECT("a_"&amp;AB$2)/(AB$2+2))*(($C2301^(AB$2+2)-$H2301^(AB$2+2))/(ε_c1cd^(AB$2+2)))</f>
        <v/>
      </c>
      <c r="AC2301">
        <f>(INDIRECT("a_"&amp;AC$2)/(AC$2+2))*(($C2301^(AC$2+2)-$H2301^(AC$2+2))/(ε_c1cd^(AC$2+2)))</f>
        <v/>
      </c>
      <c r="AD2301">
        <f>(INDIRECT("a_"&amp;AD$2)/(AD$2+2))*(($C2301^(AD$2+2)-$H2301^(AD$2+2))/(ε_c1cd^(AD$2+2)))</f>
        <v/>
      </c>
      <c r="AE2301" s="111">
        <f>(b*f_cd/L2301)*SUM(U2301:Y2301)+SUM(Q2301:R2301)</f>
        <v/>
      </c>
      <c r="AF2301" s="112">
        <f>AE2301*(K2301-y+e)</f>
        <v/>
      </c>
      <c r="AG2301" s="113">
        <f>(b*f_cd/(L2301^2))*SUM(Z2301:AD2301)+SUM(S2301:T2301)-AF2301</f>
        <v/>
      </c>
      <c r="AH2301" s="114">
        <f>AG2301&lt;0</f>
        <v/>
      </c>
      <c r="AI2301" s="115">
        <f>IF(A2301=1,FALSE,(AND(AQ2301,AH2301,NOT(AI2300))))</f>
        <v/>
      </c>
      <c r="AJ2301" s="116">
        <f>(b*f_cd/L2301)*(a_1/2*J2301^2+a_2/3*J2301^3+a_3/4*J2301^4+a_4/5*J2301^5+a_5/6*J2301^6)+SUM(Q2301:R2301)</f>
        <v/>
      </c>
      <c r="AK2301">
        <f>AJ2301*(K2301-y+e)</f>
        <v/>
      </c>
      <c r="AL2301" s="118">
        <f>(b*f_cd/(L2301^2))*(a_1/3*J2301^3+a_2/4*J2301^4+a_3/5*J2301^5+a_4/6*J2301^6+a_5/7*J2301^7)+SUM(S2301:T2301)-AK2301</f>
        <v/>
      </c>
      <c r="AM2301" s="114">
        <f>AL2301&gt;0</f>
        <v/>
      </c>
      <c r="AN2301" s="115">
        <f>IF(A2301=1,FALSE,(AND(AQ2301,AM2301,NOT(AN2300))))</f>
        <v/>
      </c>
      <c r="AO2301">
        <f>IF(D2301=1,AND(AH2301,NOT(AI2301)),AND(AM2301,NOT(AN2301)))</f>
        <v/>
      </c>
      <c r="AP2301" s="119">
        <f>IF(D2301=1,AI2301,AN2301)</f>
        <v/>
      </c>
      <c r="AQ2301" s="125">
        <f>ABS(E2301)&lt;$AQ$2</f>
        <v/>
      </c>
      <c r="AS2301">
        <f>IF(AP2301,MAX(AS$3:AS2299)+1,"")</f>
        <v/>
      </c>
    </row>
    <row r="2302">
      <c r="A2302" t="n">
        <v>2212</v>
      </c>
      <c r="B2302" s="131">
        <f>IF(A2302=1,0,IF(AP2302,0.1*ε_cu1cd,0))</f>
        <v/>
      </c>
      <c r="C2302" s="131">
        <f>IF(A2302=1,0.1*ε_cu1cd,C2301+B2301)</f>
        <v/>
      </c>
      <c r="D2302" s="113">
        <f>IF('Нормальний переріз'!$D$68&gt;0,1,2)</f>
        <v/>
      </c>
      <c r="E2302" s="144">
        <f>IF(D2302=1,F2302,G2302)</f>
        <v/>
      </c>
      <c r="F2302" s="124">
        <f>IF(AI2301,0.11*ε_cu1cd,IF(AH2301,F2301*0.01,F2301))</f>
        <v/>
      </c>
      <c r="G2302" s="124">
        <f>IF(AP2301,-0.1*ε_cu1cd,IF(AM2301,G2301*0.01,G2301))</f>
        <v/>
      </c>
      <c r="H2302" s="113">
        <f>IF(A2302=1,E2302,IF(AO2301,H2301-E2301+E2302,IF(AP2301,0.8*H2301,H2301+E2302)))</f>
        <v/>
      </c>
      <c r="I2302" s="169">
        <f>(C2302-H2302)/h</f>
        <v/>
      </c>
      <c r="J2302">
        <f>C2302/(ε_c1cd)</f>
        <v/>
      </c>
      <c r="K2302">
        <f>C2302/I2302</f>
        <v/>
      </c>
      <c r="L2302" s="131">
        <f>I2302/(ε_c1cd)</f>
        <v/>
      </c>
      <c r="M2302">
        <f>I2302*(K2302-Z_s1)</f>
        <v/>
      </c>
      <c r="N2302">
        <f>I2302*(K2302-Z_s2)</f>
        <v/>
      </c>
      <c r="O2302">
        <f>E_s*M2302</f>
        <v/>
      </c>
      <c r="P2302">
        <f>E_s*N2302</f>
        <v/>
      </c>
      <c r="Q2302">
        <f>O2302*A_s1</f>
        <v/>
      </c>
      <c r="R2302">
        <f>P2302*A_s2</f>
        <v/>
      </c>
      <c r="S2302">
        <f>Q2302*($K2302-Z_s1)</f>
        <v/>
      </c>
      <c r="T2302">
        <f>R2302*($K2302-Z_s2)</f>
        <v/>
      </c>
      <c r="U2302">
        <f>(INDIRECT("a_"&amp;U$2)/(U$2+1))*(($C2302^(U$2+1)-$H2302^(U$2+1))/(ε_c1cd^(U$2+1)))</f>
        <v/>
      </c>
      <c r="V2302">
        <f>(INDIRECT("a_"&amp;V$2)/(V$2+1))*(($C2302^(V$2+1)-$H2302^(V$2+1))/(ε_c1cd^(V$2+1)))</f>
        <v/>
      </c>
      <c r="W2302">
        <f>(INDIRECT("a_"&amp;W$2)/(W$2+1))*(($C2302^(W$2+1)-$H2302^(W$2+1))/(ε_c1cd^(W$2+1)))</f>
        <v/>
      </c>
      <c r="X2302">
        <f>(INDIRECT("a_"&amp;X$2)/(X$2+1))*(($C2302^(X$2+1)-$H2302^(X$2+1))/(ε_c1cd^(X$2+1)))</f>
        <v/>
      </c>
      <c r="Y2302">
        <f>(INDIRECT("a_"&amp;Y$2)/(Y$2+1))*(($C2302^(Y$2+1)-$H2302^(Y$2+1))/(ε_c1cd^(Y$2+1)))</f>
        <v/>
      </c>
      <c r="Z2302">
        <f>(INDIRECT("a_"&amp;Z$2)/(Z$2+2))*(($C2302^(Z$2+2)-$H2302^(Z$2+2))/(ε_c1cd^(Z$2+2)))</f>
        <v/>
      </c>
      <c r="AA2302">
        <f>(INDIRECT("a_"&amp;AA$2)/(AA$2+2))*(($C2302^(AA$2+2)-$H2302^(AA$2+2))/(ε_c1cd^(AA$2+2)))</f>
        <v/>
      </c>
      <c r="AB2302">
        <f>(INDIRECT("a_"&amp;AB$2)/(AB$2+2))*(($C2302^(AB$2+2)-$H2302^(AB$2+2))/(ε_c1cd^(AB$2+2)))</f>
        <v/>
      </c>
      <c r="AC2302">
        <f>(INDIRECT("a_"&amp;AC$2)/(AC$2+2))*(($C2302^(AC$2+2)-$H2302^(AC$2+2))/(ε_c1cd^(AC$2+2)))</f>
        <v/>
      </c>
      <c r="AD2302">
        <f>(INDIRECT("a_"&amp;AD$2)/(AD$2+2))*(($C2302^(AD$2+2)-$H2302^(AD$2+2))/(ε_c1cd^(AD$2+2)))</f>
        <v/>
      </c>
      <c r="AE2302" s="111">
        <f>(b*f_cd/L2302)*SUM(U2302:Y2302)+SUM(Q2302:R2302)</f>
        <v/>
      </c>
      <c r="AF2302" s="112">
        <f>AE2302*(K2302-y+e)</f>
        <v/>
      </c>
      <c r="AG2302" s="113">
        <f>(b*f_cd/(L2302^2))*SUM(Z2302:AD2302)+SUM(S2302:T2302)-AF2302</f>
        <v/>
      </c>
      <c r="AH2302" s="114">
        <f>AG2302&lt;0</f>
        <v/>
      </c>
      <c r="AI2302" s="115">
        <f>IF(A2302=1,FALSE,(AND(AQ2302,AH2302,NOT(AI2301))))</f>
        <v/>
      </c>
      <c r="AJ2302" s="116">
        <f>(b*f_cd/L2302)*(a_1/2*J2302^2+a_2/3*J2302^3+a_3/4*J2302^4+a_4/5*J2302^5+a_5/6*J2302^6)+SUM(Q2302:R2302)</f>
        <v/>
      </c>
      <c r="AK2302">
        <f>AJ2302*(K2302-y+e)</f>
        <v/>
      </c>
      <c r="AL2302" s="118">
        <f>(b*f_cd/(L2302^2))*(a_1/3*J2302^3+a_2/4*J2302^4+a_3/5*J2302^5+a_4/6*J2302^6+a_5/7*J2302^7)+SUM(S2302:T2302)-AK2302</f>
        <v/>
      </c>
      <c r="AM2302" s="114">
        <f>AL2302&gt;0</f>
        <v/>
      </c>
      <c r="AN2302" s="115">
        <f>IF(A2302=1,FALSE,(AND(AQ2302,AM2302,NOT(AN2301))))</f>
        <v/>
      </c>
      <c r="AO2302">
        <f>IF(D2302=1,AND(AH2302,NOT(AI2302)),AND(AM2302,NOT(AN2302)))</f>
        <v/>
      </c>
      <c r="AP2302" s="119">
        <f>IF(D2302=1,AI2302,AN2302)</f>
        <v/>
      </c>
      <c r="AQ2302" s="125">
        <f>ABS(E2302)&lt;$AQ$2</f>
        <v/>
      </c>
      <c r="AS2302">
        <f>IF(AP2302,MAX(AS$3:AS2300)+1,"")</f>
        <v/>
      </c>
    </row>
    <row r="2303">
      <c r="A2303" t="n">
        <v>2213</v>
      </c>
      <c r="B2303" s="131">
        <f>IF(A2303=1,0,IF(AP2303,0.1*ε_cu1cd,0))</f>
        <v/>
      </c>
      <c r="C2303" s="131">
        <f>IF(A2303=1,0.1*ε_cu1cd,C2302+B2302)</f>
        <v/>
      </c>
      <c r="D2303" s="113">
        <f>IF('Нормальний переріз'!$D$68&gt;0,1,2)</f>
        <v/>
      </c>
      <c r="E2303" s="144">
        <f>IF(D2303=1,F2303,G2303)</f>
        <v/>
      </c>
      <c r="F2303" s="124">
        <f>IF(AI2302,0.11*ε_cu1cd,IF(AH2302,F2302*0.01,F2302))</f>
        <v/>
      </c>
      <c r="G2303" s="124">
        <f>IF(AP2302,-0.1*ε_cu1cd,IF(AM2302,G2302*0.01,G2302))</f>
        <v/>
      </c>
      <c r="H2303" s="113">
        <f>IF(A2303=1,E2303,IF(AO2302,H2302-E2302+E2303,IF(AP2302,0.8*H2302,H2302+E2303)))</f>
        <v/>
      </c>
      <c r="I2303" s="169">
        <f>(C2303-H2303)/h</f>
        <v/>
      </c>
      <c r="J2303">
        <f>C2303/(ε_c1cd)</f>
        <v/>
      </c>
      <c r="K2303">
        <f>C2303/I2303</f>
        <v/>
      </c>
      <c r="L2303" s="131">
        <f>I2303/(ε_c1cd)</f>
        <v/>
      </c>
      <c r="M2303">
        <f>I2303*(K2303-Z_s1)</f>
        <v/>
      </c>
      <c r="N2303">
        <f>I2303*(K2303-Z_s2)</f>
        <v/>
      </c>
      <c r="O2303">
        <f>E_s*M2303</f>
        <v/>
      </c>
      <c r="P2303">
        <f>E_s*N2303</f>
        <v/>
      </c>
      <c r="Q2303">
        <f>O2303*A_s1</f>
        <v/>
      </c>
      <c r="R2303">
        <f>P2303*A_s2</f>
        <v/>
      </c>
      <c r="S2303">
        <f>Q2303*($K2303-Z_s1)</f>
        <v/>
      </c>
      <c r="T2303">
        <f>R2303*($K2303-Z_s2)</f>
        <v/>
      </c>
      <c r="U2303">
        <f>(INDIRECT("a_"&amp;U$2)/(U$2+1))*(($C2303^(U$2+1)-$H2303^(U$2+1))/(ε_c1cd^(U$2+1)))</f>
        <v/>
      </c>
      <c r="V2303">
        <f>(INDIRECT("a_"&amp;V$2)/(V$2+1))*(($C2303^(V$2+1)-$H2303^(V$2+1))/(ε_c1cd^(V$2+1)))</f>
        <v/>
      </c>
      <c r="W2303">
        <f>(INDIRECT("a_"&amp;W$2)/(W$2+1))*(($C2303^(W$2+1)-$H2303^(W$2+1))/(ε_c1cd^(W$2+1)))</f>
        <v/>
      </c>
      <c r="X2303">
        <f>(INDIRECT("a_"&amp;X$2)/(X$2+1))*(($C2303^(X$2+1)-$H2303^(X$2+1))/(ε_c1cd^(X$2+1)))</f>
        <v/>
      </c>
      <c r="Y2303">
        <f>(INDIRECT("a_"&amp;Y$2)/(Y$2+1))*(($C2303^(Y$2+1)-$H2303^(Y$2+1))/(ε_c1cd^(Y$2+1)))</f>
        <v/>
      </c>
      <c r="Z2303">
        <f>(INDIRECT("a_"&amp;Z$2)/(Z$2+2))*(($C2303^(Z$2+2)-$H2303^(Z$2+2))/(ε_c1cd^(Z$2+2)))</f>
        <v/>
      </c>
      <c r="AA2303">
        <f>(INDIRECT("a_"&amp;AA$2)/(AA$2+2))*(($C2303^(AA$2+2)-$H2303^(AA$2+2))/(ε_c1cd^(AA$2+2)))</f>
        <v/>
      </c>
      <c r="AB2303">
        <f>(INDIRECT("a_"&amp;AB$2)/(AB$2+2))*(($C2303^(AB$2+2)-$H2303^(AB$2+2))/(ε_c1cd^(AB$2+2)))</f>
        <v/>
      </c>
      <c r="AC2303">
        <f>(INDIRECT("a_"&amp;AC$2)/(AC$2+2))*(($C2303^(AC$2+2)-$H2303^(AC$2+2))/(ε_c1cd^(AC$2+2)))</f>
        <v/>
      </c>
      <c r="AD2303">
        <f>(INDIRECT("a_"&amp;AD$2)/(AD$2+2))*(($C2303^(AD$2+2)-$H2303^(AD$2+2))/(ε_c1cd^(AD$2+2)))</f>
        <v/>
      </c>
      <c r="AE2303" s="111">
        <f>(b*f_cd/L2303)*SUM(U2303:Y2303)+SUM(Q2303:R2303)</f>
        <v/>
      </c>
      <c r="AF2303" s="112">
        <f>AE2303*(K2303-y+e)</f>
        <v/>
      </c>
      <c r="AG2303" s="113">
        <f>(b*f_cd/(L2303^2))*SUM(Z2303:AD2303)+SUM(S2303:T2303)-AF2303</f>
        <v/>
      </c>
      <c r="AH2303" s="114">
        <f>AG2303&lt;0</f>
        <v/>
      </c>
      <c r="AI2303" s="115">
        <f>IF(A2303=1,FALSE,(AND(AQ2303,AH2303,NOT(AI2302))))</f>
        <v/>
      </c>
      <c r="AJ2303" s="116">
        <f>(b*f_cd/L2303)*(a_1/2*J2303^2+a_2/3*J2303^3+a_3/4*J2303^4+a_4/5*J2303^5+a_5/6*J2303^6)+SUM(Q2303:R2303)</f>
        <v/>
      </c>
      <c r="AK2303">
        <f>AJ2303*(K2303-y+e)</f>
        <v/>
      </c>
      <c r="AL2303" s="118">
        <f>(b*f_cd/(L2303^2))*(a_1/3*J2303^3+a_2/4*J2303^4+a_3/5*J2303^5+a_4/6*J2303^6+a_5/7*J2303^7)+SUM(S2303:T2303)-AK2303</f>
        <v/>
      </c>
      <c r="AM2303" s="114">
        <f>AL2303&gt;0</f>
        <v/>
      </c>
      <c r="AN2303" s="115">
        <f>IF(A2303=1,FALSE,(AND(AQ2303,AM2303,NOT(AN2302))))</f>
        <v/>
      </c>
      <c r="AO2303">
        <f>IF(D2303=1,AND(AH2303,NOT(AI2303)),AND(AM2303,NOT(AN2303)))</f>
        <v/>
      </c>
      <c r="AP2303" s="119">
        <f>IF(D2303=1,AI2303,AN2303)</f>
        <v/>
      </c>
      <c r="AQ2303" s="125">
        <f>ABS(E2303)&lt;$AQ$2</f>
        <v/>
      </c>
      <c r="AS2303">
        <f>IF(AP2303,MAX(AS$3:AS2301)+1,"")</f>
        <v/>
      </c>
    </row>
    <row r="2304">
      <c r="A2304" t="n">
        <v>2214</v>
      </c>
      <c r="B2304" s="131">
        <f>IF(A2304=1,0,IF(AP2304,0.1*ε_cu1cd,0))</f>
        <v/>
      </c>
      <c r="C2304" s="131">
        <f>IF(A2304=1,0.1*ε_cu1cd,C2303+B2303)</f>
        <v/>
      </c>
      <c r="D2304" s="113">
        <f>IF('Нормальний переріз'!$D$68&gt;0,1,2)</f>
        <v/>
      </c>
      <c r="E2304" s="144">
        <f>IF(D2304=1,F2304,G2304)</f>
        <v/>
      </c>
      <c r="F2304" s="124">
        <f>IF(AI2303,0.11*ε_cu1cd,IF(AH2303,F2303*0.01,F2303))</f>
        <v/>
      </c>
      <c r="G2304" s="124">
        <f>IF(AP2303,-0.1*ε_cu1cd,IF(AM2303,G2303*0.01,G2303))</f>
        <v/>
      </c>
      <c r="H2304" s="113">
        <f>IF(A2304=1,E2304,IF(AO2303,H2303-E2303+E2304,IF(AP2303,0.8*H2303,H2303+E2304)))</f>
        <v/>
      </c>
      <c r="I2304" s="169">
        <f>(C2304-H2304)/h</f>
        <v/>
      </c>
      <c r="J2304">
        <f>C2304/(ε_c1cd)</f>
        <v/>
      </c>
      <c r="K2304">
        <f>C2304/I2304</f>
        <v/>
      </c>
      <c r="L2304" s="131">
        <f>I2304/(ε_c1cd)</f>
        <v/>
      </c>
      <c r="M2304">
        <f>I2304*(K2304-Z_s1)</f>
        <v/>
      </c>
      <c r="N2304">
        <f>I2304*(K2304-Z_s2)</f>
        <v/>
      </c>
      <c r="O2304">
        <f>E_s*M2304</f>
        <v/>
      </c>
      <c r="P2304">
        <f>E_s*N2304</f>
        <v/>
      </c>
      <c r="Q2304">
        <f>O2304*A_s1</f>
        <v/>
      </c>
      <c r="R2304">
        <f>P2304*A_s2</f>
        <v/>
      </c>
      <c r="S2304">
        <f>Q2304*($K2304-Z_s1)</f>
        <v/>
      </c>
      <c r="T2304">
        <f>R2304*($K2304-Z_s2)</f>
        <v/>
      </c>
      <c r="U2304">
        <f>(INDIRECT("a_"&amp;U$2)/(U$2+1))*(($C2304^(U$2+1)-$H2304^(U$2+1))/(ε_c1cd^(U$2+1)))</f>
        <v/>
      </c>
      <c r="V2304">
        <f>(INDIRECT("a_"&amp;V$2)/(V$2+1))*(($C2304^(V$2+1)-$H2304^(V$2+1))/(ε_c1cd^(V$2+1)))</f>
        <v/>
      </c>
      <c r="W2304">
        <f>(INDIRECT("a_"&amp;W$2)/(W$2+1))*(($C2304^(W$2+1)-$H2304^(W$2+1))/(ε_c1cd^(W$2+1)))</f>
        <v/>
      </c>
      <c r="X2304">
        <f>(INDIRECT("a_"&amp;X$2)/(X$2+1))*(($C2304^(X$2+1)-$H2304^(X$2+1))/(ε_c1cd^(X$2+1)))</f>
        <v/>
      </c>
      <c r="Y2304">
        <f>(INDIRECT("a_"&amp;Y$2)/(Y$2+1))*(($C2304^(Y$2+1)-$H2304^(Y$2+1))/(ε_c1cd^(Y$2+1)))</f>
        <v/>
      </c>
      <c r="Z2304">
        <f>(INDIRECT("a_"&amp;Z$2)/(Z$2+2))*(($C2304^(Z$2+2)-$H2304^(Z$2+2))/(ε_c1cd^(Z$2+2)))</f>
        <v/>
      </c>
      <c r="AA2304">
        <f>(INDIRECT("a_"&amp;AA$2)/(AA$2+2))*(($C2304^(AA$2+2)-$H2304^(AA$2+2))/(ε_c1cd^(AA$2+2)))</f>
        <v/>
      </c>
      <c r="AB2304">
        <f>(INDIRECT("a_"&amp;AB$2)/(AB$2+2))*(($C2304^(AB$2+2)-$H2304^(AB$2+2))/(ε_c1cd^(AB$2+2)))</f>
        <v/>
      </c>
      <c r="AC2304">
        <f>(INDIRECT("a_"&amp;AC$2)/(AC$2+2))*(($C2304^(AC$2+2)-$H2304^(AC$2+2))/(ε_c1cd^(AC$2+2)))</f>
        <v/>
      </c>
      <c r="AD2304">
        <f>(INDIRECT("a_"&amp;AD$2)/(AD$2+2))*(($C2304^(AD$2+2)-$H2304^(AD$2+2))/(ε_c1cd^(AD$2+2)))</f>
        <v/>
      </c>
      <c r="AE2304" s="111">
        <f>(b*f_cd/L2304)*SUM(U2304:Y2304)+SUM(Q2304:R2304)</f>
        <v/>
      </c>
      <c r="AF2304" s="112">
        <f>AE2304*(K2304-y+e)</f>
        <v/>
      </c>
      <c r="AG2304" s="113">
        <f>(b*f_cd/(L2304^2))*SUM(Z2304:AD2304)+SUM(S2304:T2304)-AF2304</f>
        <v/>
      </c>
      <c r="AH2304" s="114">
        <f>AG2304&lt;0</f>
        <v/>
      </c>
      <c r="AI2304" s="115">
        <f>IF(A2304=1,FALSE,(AND(AQ2304,AH2304,NOT(AI2303))))</f>
        <v/>
      </c>
      <c r="AJ2304" s="116">
        <f>(b*f_cd/L2304)*(a_1/2*J2304^2+a_2/3*J2304^3+a_3/4*J2304^4+a_4/5*J2304^5+a_5/6*J2304^6)+SUM(Q2304:R2304)</f>
        <v/>
      </c>
      <c r="AK2304">
        <f>AJ2304*(K2304-y+e)</f>
        <v/>
      </c>
      <c r="AL2304" s="118">
        <f>(b*f_cd/(L2304^2))*(a_1/3*J2304^3+a_2/4*J2304^4+a_3/5*J2304^5+a_4/6*J2304^6+a_5/7*J2304^7)+SUM(S2304:T2304)-AK2304</f>
        <v/>
      </c>
      <c r="AM2304" s="114">
        <f>AL2304&gt;0</f>
        <v/>
      </c>
      <c r="AN2304" s="115">
        <f>IF(A2304=1,FALSE,(AND(AQ2304,AM2304,NOT(AN2303))))</f>
        <v/>
      </c>
      <c r="AO2304">
        <f>IF(D2304=1,AND(AH2304,NOT(AI2304)),AND(AM2304,NOT(AN2304)))</f>
        <v/>
      </c>
      <c r="AP2304" s="119">
        <f>IF(D2304=1,AI2304,AN2304)</f>
        <v/>
      </c>
      <c r="AQ2304" s="125">
        <f>ABS(E2304)&lt;$AQ$2</f>
        <v/>
      </c>
      <c r="AS2304">
        <f>IF(AP2304,MAX(AS$3:AS2302)+1,"")</f>
        <v/>
      </c>
    </row>
    <row r="2305">
      <c r="A2305" t="n">
        <v>2215</v>
      </c>
      <c r="B2305" s="131">
        <f>IF(A2305=1,0,IF(AP2305,0.1*ε_cu1cd,0))</f>
        <v/>
      </c>
      <c r="C2305" s="131">
        <f>IF(A2305=1,0.1*ε_cu1cd,C2304+B2304)</f>
        <v/>
      </c>
      <c r="D2305" s="113">
        <f>IF('Нормальний переріз'!$D$68&gt;0,1,2)</f>
        <v/>
      </c>
      <c r="E2305" s="144">
        <f>IF(D2305=1,F2305,G2305)</f>
        <v/>
      </c>
      <c r="F2305" s="124">
        <f>IF(AI2304,0.11*ε_cu1cd,IF(AH2304,F2304*0.01,F2304))</f>
        <v/>
      </c>
      <c r="G2305" s="124">
        <f>IF(AP2304,-0.1*ε_cu1cd,IF(AM2304,G2304*0.01,G2304))</f>
        <v/>
      </c>
      <c r="H2305" s="113">
        <f>IF(A2305=1,E2305,IF(AO2304,H2304-E2304+E2305,IF(AP2304,0.8*H2304,H2304+E2305)))</f>
        <v/>
      </c>
      <c r="I2305" s="169">
        <f>(C2305-H2305)/h</f>
        <v/>
      </c>
      <c r="J2305">
        <f>C2305/(ε_c1cd)</f>
        <v/>
      </c>
      <c r="K2305">
        <f>C2305/I2305</f>
        <v/>
      </c>
      <c r="L2305" s="131">
        <f>I2305/(ε_c1cd)</f>
        <v/>
      </c>
      <c r="M2305">
        <f>I2305*(K2305-Z_s1)</f>
        <v/>
      </c>
      <c r="N2305">
        <f>I2305*(K2305-Z_s2)</f>
        <v/>
      </c>
      <c r="O2305">
        <f>E_s*M2305</f>
        <v/>
      </c>
      <c r="P2305">
        <f>E_s*N2305</f>
        <v/>
      </c>
      <c r="Q2305">
        <f>O2305*A_s1</f>
        <v/>
      </c>
      <c r="R2305">
        <f>P2305*A_s2</f>
        <v/>
      </c>
      <c r="S2305">
        <f>Q2305*($K2305-Z_s1)</f>
        <v/>
      </c>
      <c r="T2305">
        <f>R2305*($K2305-Z_s2)</f>
        <v/>
      </c>
      <c r="U2305">
        <f>(INDIRECT("a_"&amp;U$2)/(U$2+1))*(($C2305^(U$2+1)-$H2305^(U$2+1))/(ε_c1cd^(U$2+1)))</f>
        <v/>
      </c>
      <c r="V2305">
        <f>(INDIRECT("a_"&amp;V$2)/(V$2+1))*(($C2305^(V$2+1)-$H2305^(V$2+1))/(ε_c1cd^(V$2+1)))</f>
        <v/>
      </c>
      <c r="W2305">
        <f>(INDIRECT("a_"&amp;W$2)/(W$2+1))*(($C2305^(W$2+1)-$H2305^(W$2+1))/(ε_c1cd^(W$2+1)))</f>
        <v/>
      </c>
      <c r="X2305">
        <f>(INDIRECT("a_"&amp;X$2)/(X$2+1))*(($C2305^(X$2+1)-$H2305^(X$2+1))/(ε_c1cd^(X$2+1)))</f>
        <v/>
      </c>
      <c r="Y2305">
        <f>(INDIRECT("a_"&amp;Y$2)/(Y$2+1))*(($C2305^(Y$2+1)-$H2305^(Y$2+1))/(ε_c1cd^(Y$2+1)))</f>
        <v/>
      </c>
      <c r="Z2305">
        <f>(INDIRECT("a_"&amp;Z$2)/(Z$2+2))*(($C2305^(Z$2+2)-$H2305^(Z$2+2))/(ε_c1cd^(Z$2+2)))</f>
        <v/>
      </c>
      <c r="AA2305">
        <f>(INDIRECT("a_"&amp;AA$2)/(AA$2+2))*(($C2305^(AA$2+2)-$H2305^(AA$2+2))/(ε_c1cd^(AA$2+2)))</f>
        <v/>
      </c>
      <c r="AB2305">
        <f>(INDIRECT("a_"&amp;AB$2)/(AB$2+2))*(($C2305^(AB$2+2)-$H2305^(AB$2+2))/(ε_c1cd^(AB$2+2)))</f>
        <v/>
      </c>
      <c r="AC2305">
        <f>(INDIRECT("a_"&amp;AC$2)/(AC$2+2))*(($C2305^(AC$2+2)-$H2305^(AC$2+2))/(ε_c1cd^(AC$2+2)))</f>
        <v/>
      </c>
      <c r="AD2305">
        <f>(INDIRECT("a_"&amp;AD$2)/(AD$2+2))*(($C2305^(AD$2+2)-$H2305^(AD$2+2))/(ε_c1cd^(AD$2+2)))</f>
        <v/>
      </c>
      <c r="AE2305" s="111">
        <f>(b*f_cd/L2305)*SUM(U2305:Y2305)+SUM(Q2305:R2305)</f>
        <v/>
      </c>
      <c r="AF2305" s="112">
        <f>AE2305*(K2305-y+e)</f>
        <v/>
      </c>
      <c r="AG2305" s="113">
        <f>(b*f_cd/(L2305^2))*SUM(Z2305:AD2305)+SUM(S2305:T2305)-AF2305</f>
        <v/>
      </c>
      <c r="AH2305" s="114">
        <f>AG2305&lt;0</f>
        <v/>
      </c>
      <c r="AI2305" s="115">
        <f>IF(A2305=1,FALSE,(AND(AQ2305,AH2305,NOT(AI2304))))</f>
        <v/>
      </c>
      <c r="AJ2305" s="116">
        <f>(b*f_cd/L2305)*(a_1/2*J2305^2+a_2/3*J2305^3+a_3/4*J2305^4+a_4/5*J2305^5+a_5/6*J2305^6)+SUM(Q2305:R2305)</f>
        <v/>
      </c>
      <c r="AK2305">
        <f>AJ2305*(K2305-y+e)</f>
        <v/>
      </c>
      <c r="AL2305" s="118">
        <f>(b*f_cd/(L2305^2))*(a_1/3*J2305^3+a_2/4*J2305^4+a_3/5*J2305^5+a_4/6*J2305^6+a_5/7*J2305^7)+SUM(S2305:T2305)-AK2305</f>
        <v/>
      </c>
      <c r="AM2305" s="114">
        <f>AL2305&gt;0</f>
        <v/>
      </c>
      <c r="AN2305" s="115">
        <f>IF(A2305=1,FALSE,(AND(AQ2305,AM2305,NOT(AN2304))))</f>
        <v/>
      </c>
      <c r="AO2305">
        <f>IF(D2305=1,AND(AH2305,NOT(AI2305)),AND(AM2305,NOT(AN2305)))</f>
        <v/>
      </c>
      <c r="AP2305" s="119">
        <f>IF(D2305=1,AI2305,AN2305)</f>
        <v/>
      </c>
      <c r="AQ2305" s="125">
        <f>ABS(E2305)&lt;$AQ$2</f>
        <v/>
      </c>
      <c r="AS2305">
        <f>IF(AP2305,MAX(AS$3:AS2303)+1,"")</f>
        <v/>
      </c>
    </row>
    <row r="2306">
      <c r="A2306" t="n">
        <v>2216</v>
      </c>
      <c r="B2306" s="131">
        <f>IF(A2306=1,0,IF(AP2306,0.1*ε_cu1cd,0))</f>
        <v/>
      </c>
      <c r="C2306" s="131">
        <f>IF(A2306=1,0.1*ε_cu1cd,C2305+B2305)</f>
        <v/>
      </c>
      <c r="D2306" s="113">
        <f>IF('Нормальний переріз'!$D$68&gt;0,1,2)</f>
        <v/>
      </c>
      <c r="E2306" s="144">
        <f>IF(D2306=1,F2306,G2306)</f>
        <v/>
      </c>
      <c r="F2306" s="124">
        <f>IF(AI2305,0.11*ε_cu1cd,IF(AH2305,F2305*0.01,F2305))</f>
        <v/>
      </c>
      <c r="G2306" s="124">
        <f>IF(AP2305,-0.1*ε_cu1cd,IF(AM2305,G2305*0.01,G2305))</f>
        <v/>
      </c>
      <c r="H2306" s="113">
        <f>IF(A2306=1,E2306,IF(AO2305,H2305-E2305+E2306,IF(AP2305,0.8*H2305,H2305+E2306)))</f>
        <v/>
      </c>
      <c r="I2306" s="169">
        <f>(C2306-H2306)/h</f>
        <v/>
      </c>
      <c r="J2306">
        <f>C2306/(ε_c1cd)</f>
        <v/>
      </c>
      <c r="K2306">
        <f>C2306/I2306</f>
        <v/>
      </c>
      <c r="L2306" s="131">
        <f>I2306/(ε_c1cd)</f>
        <v/>
      </c>
      <c r="M2306">
        <f>I2306*(K2306-Z_s1)</f>
        <v/>
      </c>
      <c r="N2306">
        <f>I2306*(K2306-Z_s2)</f>
        <v/>
      </c>
      <c r="O2306">
        <f>E_s*M2306</f>
        <v/>
      </c>
      <c r="P2306">
        <f>E_s*N2306</f>
        <v/>
      </c>
      <c r="Q2306">
        <f>O2306*A_s1</f>
        <v/>
      </c>
      <c r="R2306">
        <f>P2306*A_s2</f>
        <v/>
      </c>
      <c r="S2306">
        <f>Q2306*($K2306-Z_s1)</f>
        <v/>
      </c>
      <c r="T2306">
        <f>R2306*($K2306-Z_s2)</f>
        <v/>
      </c>
      <c r="U2306">
        <f>(INDIRECT("a_"&amp;U$2)/(U$2+1))*(($C2306^(U$2+1)-$H2306^(U$2+1))/(ε_c1cd^(U$2+1)))</f>
        <v/>
      </c>
      <c r="V2306">
        <f>(INDIRECT("a_"&amp;V$2)/(V$2+1))*(($C2306^(V$2+1)-$H2306^(V$2+1))/(ε_c1cd^(V$2+1)))</f>
        <v/>
      </c>
      <c r="W2306">
        <f>(INDIRECT("a_"&amp;W$2)/(W$2+1))*(($C2306^(W$2+1)-$H2306^(W$2+1))/(ε_c1cd^(W$2+1)))</f>
        <v/>
      </c>
      <c r="X2306">
        <f>(INDIRECT("a_"&amp;X$2)/(X$2+1))*(($C2306^(X$2+1)-$H2306^(X$2+1))/(ε_c1cd^(X$2+1)))</f>
        <v/>
      </c>
      <c r="Y2306">
        <f>(INDIRECT("a_"&amp;Y$2)/(Y$2+1))*(($C2306^(Y$2+1)-$H2306^(Y$2+1))/(ε_c1cd^(Y$2+1)))</f>
        <v/>
      </c>
      <c r="Z2306">
        <f>(INDIRECT("a_"&amp;Z$2)/(Z$2+2))*(($C2306^(Z$2+2)-$H2306^(Z$2+2))/(ε_c1cd^(Z$2+2)))</f>
        <v/>
      </c>
      <c r="AA2306">
        <f>(INDIRECT("a_"&amp;AA$2)/(AA$2+2))*(($C2306^(AA$2+2)-$H2306^(AA$2+2))/(ε_c1cd^(AA$2+2)))</f>
        <v/>
      </c>
      <c r="AB2306">
        <f>(INDIRECT("a_"&amp;AB$2)/(AB$2+2))*(($C2306^(AB$2+2)-$H2306^(AB$2+2))/(ε_c1cd^(AB$2+2)))</f>
        <v/>
      </c>
      <c r="AC2306">
        <f>(INDIRECT("a_"&amp;AC$2)/(AC$2+2))*(($C2306^(AC$2+2)-$H2306^(AC$2+2))/(ε_c1cd^(AC$2+2)))</f>
        <v/>
      </c>
      <c r="AD2306">
        <f>(INDIRECT("a_"&amp;AD$2)/(AD$2+2))*(($C2306^(AD$2+2)-$H2306^(AD$2+2))/(ε_c1cd^(AD$2+2)))</f>
        <v/>
      </c>
      <c r="AE2306" s="111">
        <f>(b*f_cd/L2306)*SUM(U2306:Y2306)+SUM(Q2306:R2306)</f>
        <v/>
      </c>
      <c r="AF2306" s="112">
        <f>AE2306*(K2306-y+e)</f>
        <v/>
      </c>
      <c r="AG2306" s="113">
        <f>(b*f_cd/(L2306^2))*SUM(Z2306:AD2306)+SUM(S2306:T2306)-AF2306</f>
        <v/>
      </c>
      <c r="AH2306" s="114">
        <f>AG2306&lt;0</f>
        <v/>
      </c>
      <c r="AI2306" s="115">
        <f>IF(A2306=1,FALSE,(AND(AQ2306,AH2306,NOT(AI2305))))</f>
        <v/>
      </c>
      <c r="AJ2306" s="116">
        <f>(b*f_cd/L2306)*(a_1/2*J2306^2+a_2/3*J2306^3+a_3/4*J2306^4+a_4/5*J2306^5+a_5/6*J2306^6)+SUM(Q2306:R2306)</f>
        <v/>
      </c>
      <c r="AK2306">
        <f>AJ2306*(K2306-y+e)</f>
        <v/>
      </c>
      <c r="AL2306" s="118">
        <f>(b*f_cd/(L2306^2))*(a_1/3*J2306^3+a_2/4*J2306^4+a_3/5*J2306^5+a_4/6*J2306^6+a_5/7*J2306^7)+SUM(S2306:T2306)-AK2306</f>
        <v/>
      </c>
      <c r="AM2306" s="114">
        <f>AL2306&gt;0</f>
        <v/>
      </c>
      <c r="AN2306" s="115">
        <f>IF(A2306=1,FALSE,(AND(AQ2306,AM2306,NOT(AN2305))))</f>
        <v/>
      </c>
      <c r="AO2306">
        <f>IF(D2306=1,AND(AH2306,NOT(AI2306)),AND(AM2306,NOT(AN2306)))</f>
        <v/>
      </c>
      <c r="AP2306" s="119">
        <f>IF(D2306=1,AI2306,AN2306)</f>
        <v/>
      </c>
      <c r="AQ2306" s="125">
        <f>ABS(E2306)&lt;$AQ$2</f>
        <v/>
      </c>
      <c r="AS2306">
        <f>IF(AP2306,MAX(AS$3:AS2304)+1,"")</f>
        <v/>
      </c>
    </row>
    <row r="2307">
      <c r="A2307" t="n">
        <v>2217</v>
      </c>
      <c r="B2307" s="131">
        <f>IF(A2307=1,0,IF(AP2307,0.1*ε_cu1cd,0))</f>
        <v/>
      </c>
      <c r="C2307" s="131">
        <f>IF(A2307=1,0.1*ε_cu1cd,C2306+B2306)</f>
        <v/>
      </c>
      <c r="D2307" s="113">
        <f>IF('Нормальний переріз'!$D$68&gt;0,1,2)</f>
        <v/>
      </c>
      <c r="E2307" s="144">
        <f>IF(D2307=1,F2307,G2307)</f>
        <v/>
      </c>
      <c r="F2307" s="124">
        <f>IF(AI2306,0.11*ε_cu1cd,IF(AH2306,F2306*0.01,F2306))</f>
        <v/>
      </c>
      <c r="G2307" s="124">
        <f>IF(AP2306,-0.1*ε_cu1cd,IF(AM2306,G2306*0.01,G2306))</f>
        <v/>
      </c>
      <c r="H2307" s="113">
        <f>IF(A2307=1,E2307,IF(AO2306,H2306-E2306+E2307,IF(AP2306,0.8*H2306,H2306+E2307)))</f>
        <v/>
      </c>
      <c r="I2307" s="169">
        <f>(C2307-H2307)/h</f>
        <v/>
      </c>
      <c r="J2307">
        <f>C2307/(ε_c1cd)</f>
        <v/>
      </c>
      <c r="K2307">
        <f>C2307/I2307</f>
        <v/>
      </c>
      <c r="L2307" s="131">
        <f>I2307/(ε_c1cd)</f>
        <v/>
      </c>
      <c r="M2307">
        <f>I2307*(K2307-Z_s1)</f>
        <v/>
      </c>
      <c r="N2307">
        <f>I2307*(K2307-Z_s2)</f>
        <v/>
      </c>
      <c r="O2307">
        <f>E_s*M2307</f>
        <v/>
      </c>
      <c r="P2307">
        <f>E_s*N2307</f>
        <v/>
      </c>
      <c r="Q2307">
        <f>O2307*A_s1</f>
        <v/>
      </c>
      <c r="R2307">
        <f>P2307*A_s2</f>
        <v/>
      </c>
      <c r="S2307">
        <f>Q2307*($K2307-Z_s1)</f>
        <v/>
      </c>
      <c r="T2307">
        <f>R2307*($K2307-Z_s2)</f>
        <v/>
      </c>
      <c r="U2307">
        <f>(INDIRECT("a_"&amp;U$2)/(U$2+1))*(($C2307^(U$2+1)-$H2307^(U$2+1))/(ε_c1cd^(U$2+1)))</f>
        <v/>
      </c>
      <c r="V2307">
        <f>(INDIRECT("a_"&amp;V$2)/(V$2+1))*(($C2307^(V$2+1)-$H2307^(V$2+1))/(ε_c1cd^(V$2+1)))</f>
        <v/>
      </c>
      <c r="W2307">
        <f>(INDIRECT("a_"&amp;W$2)/(W$2+1))*(($C2307^(W$2+1)-$H2307^(W$2+1))/(ε_c1cd^(W$2+1)))</f>
        <v/>
      </c>
      <c r="X2307">
        <f>(INDIRECT("a_"&amp;X$2)/(X$2+1))*(($C2307^(X$2+1)-$H2307^(X$2+1))/(ε_c1cd^(X$2+1)))</f>
        <v/>
      </c>
      <c r="Y2307">
        <f>(INDIRECT("a_"&amp;Y$2)/(Y$2+1))*(($C2307^(Y$2+1)-$H2307^(Y$2+1))/(ε_c1cd^(Y$2+1)))</f>
        <v/>
      </c>
      <c r="Z2307">
        <f>(INDIRECT("a_"&amp;Z$2)/(Z$2+2))*(($C2307^(Z$2+2)-$H2307^(Z$2+2))/(ε_c1cd^(Z$2+2)))</f>
        <v/>
      </c>
      <c r="AA2307">
        <f>(INDIRECT("a_"&amp;AA$2)/(AA$2+2))*(($C2307^(AA$2+2)-$H2307^(AA$2+2))/(ε_c1cd^(AA$2+2)))</f>
        <v/>
      </c>
      <c r="AB2307">
        <f>(INDIRECT("a_"&amp;AB$2)/(AB$2+2))*(($C2307^(AB$2+2)-$H2307^(AB$2+2))/(ε_c1cd^(AB$2+2)))</f>
        <v/>
      </c>
      <c r="AC2307">
        <f>(INDIRECT("a_"&amp;AC$2)/(AC$2+2))*(($C2307^(AC$2+2)-$H2307^(AC$2+2))/(ε_c1cd^(AC$2+2)))</f>
        <v/>
      </c>
      <c r="AD2307">
        <f>(INDIRECT("a_"&amp;AD$2)/(AD$2+2))*(($C2307^(AD$2+2)-$H2307^(AD$2+2))/(ε_c1cd^(AD$2+2)))</f>
        <v/>
      </c>
      <c r="AE2307" s="111">
        <f>(b*f_cd/L2307)*SUM(U2307:Y2307)+SUM(Q2307:R2307)</f>
        <v/>
      </c>
      <c r="AF2307" s="112">
        <f>AE2307*(K2307-y+e)</f>
        <v/>
      </c>
      <c r="AG2307" s="113">
        <f>(b*f_cd/(L2307^2))*SUM(Z2307:AD2307)+SUM(S2307:T2307)-AF2307</f>
        <v/>
      </c>
      <c r="AH2307" s="114">
        <f>AG2307&lt;0</f>
        <v/>
      </c>
      <c r="AI2307" s="115">
        <f>IF(A2307=1,FALSE,(AND(AQ2307,AH2307,NOT(AI2306))))</f>
        <v/>
      </c>
      <c r="AJ2307" s="116">
        <f>(b*f_cd/L2307)*(a_1/2*J2307^2+a_2/3*J2307^3+a_3/4*J2307^4+a_4/5*J2307^5+a_5/6*J2307^6)+SUM(Q2307:R2307)</f>
        <v/>
      </c>
      <c r="AK2307">
        <f>AJ2307*(K2307-y+e)</f>
        <v/>
      </c>
      <c r="AL2307" s="118">
        <f>(b*f_cd/(L2307^2))*(a_1/3*J2307^3+a_2/4*J2307^4+a_3/5*J2307^5+a_4/6*J2307^6+a_5/7*J2307^7)+SUM(S2307:T2307)-AK2307</f>
        <v/>
      </c>
      <c r="AM2307" s="114">
        <f>AL2307&gt;0</f>
        <v/>
      </c>
      <c r="AN2307" s="115">
        <f>IF(A2307=1,FALSE,(AND(AQ2307,AM2307,NOT(AN2306))))</f>
        <v/>
      </c>
      <c r="AO2307">
        <f>IF(D2307=1,AND(AH2307,NOT(AI2307)),AND(AM2307,NOT(AN2307)))</f>
        <v/>
      </c>
      <c r="AP2307" s="119">
        <f>IF(D2307=1,AI2307,AN2307)</f>
        <v/>
      </c>
      <c r="AQ2307" s="125">
        <f>ABS(E2307)&lt;$AQ$2</f>
        <v/>
      </c>
      <c r="AS2307">
        <f>IF(AP2307,MAX(AS$3:AS2305)+1,"")</f>
        <v/>
      </c>
    </row>
    <row r="2308">
      <c r="A2308" t="n">
        <v>2218</v>
      </c>
      <c r="B2308" s="131">
        <f>IF(A2308=1,0,IF(AP2308,0.1*ε_cu1cd,0))</f>
        <v/>
      </c>
      <c r="C2308" s="131">
        <f>IF(A2308=1,0.1*ε_cu1cd,C2307+B2307)</f>
        <v/>
      </c>
      <c r="D2308" s="113">
        <f>IF('Нормальний переріз'!$D$68&gt;0,1,2)</f>
        <v/>
      </c>
      <c r="E2308" s="144">
        <f>IF(D2308=1,F2308,G2308)</f>
        <v/>
      </c>
      <c r="F2308" s="124">
        <f>IF(AI2307,0.11*ε_cu1cd,IF(AH2307,F2307*0.01,F2307))</f>
        <v/>
      </c>
      <c r="G2308" s="124">
        <f>IF(AP2307,-0.1*ε_cu1cd,IF(AM2307,G2307*0.01,G2307))</f>
        <v/>
      </c>
      <c r="H2308" s="113">
        <f>IF(A2308=1,E2308,IF(AO2307,H2307-E2307+E2308,IF(AP2307,0.8*H2307,H2307+E2308)))</f>
        <v/>
      </c>
      <c r="I2308" s="169">
        <f>(C2308-H2308)/h</f>
        <v/>
      </c>
      <c r="J2308">
        <f>C2308/(ε_c1cd)</f>
        <v/>
      </c>
      <c r="K2308">
        <f>C2308/I2308</f>
        <v/>
      </c>
      <c r="L2308" s="131">
        <f>I2308/(ε_c1cd)</f>
        <v/>
      </c>
      <c r="M2308">
        <f>I2308*(K2308-Z_s1)</f>
        <v/>
      </c>
      <c r="N2308">
        <f>I2308*(K2308-Z_s2)</f>
        <v/>
      </c>
      <c r="O2308">
        <f>E_s*M2308</f>
        <v/>
      </c>
      <c r="P2308">
        <f>E_s*N2308</f>
        <v/>
      </c>
      <c r="Q2308">
        <f>O2308*A_s1</f>
        <v/>
      </c>
      <c r="R2308">
        <f>P2308*A_s2</f>
        <v/>
      </c>
      <c r="S2308">
        <f>Q2308*($K2308-Z_s1)</f>
        <v/>
      </c>
      <c r="T2308">
        <f>R2308*($K2308-Z_s2)</f>
        <v/>
      </c>
      <c r="U2308">
        <f>(INDIRECT("a_"&amp;U$2)/(U$2+1))*(($C2308^(U$2+1)-$H2308^(U$2+1))/(ε_c1cd^(U$2+1)))</f>
        <v/>
      </c>
      <c r="V2308">
        <f>(INDIRECT("a_"&amp;V$2)/(V$2+1))*(($C2308^(V$2+1)-$H2308^(V$2+1))/(ε_c1cd^(V$2+1)))</f>
        <v/>
      </c>
      <c r="W2308">
        <f>(INDIRECT("a_"&amp;W$2)/(W$2+1))*(($C2308^(W$2+1)-$H2308^(W$2+1))/(ε_c1cd^(W$2+1)))</f>
        <v/>
      </c>
      <c r="X2308">
        <f>(INDIRECT("a_"&amp;X$2)/(X$2+1))*(($C2308^(X$2+1)-$H2308^(X$2+1))/(ε_c1cd^(X$2+1)))</f>
        <v/>
      </c>
      <c r="Y2308">
        <f>(INDIRECT("a_"&amp;Y$2)/(Y$2+1))*(($C2308^(Y$2+1)-$H2308^(Y$2+1))/(ε_c1cd^(Y$2+1)))</f>
        <v/>
      </c>
      <c r="Z2308">
        <f>(INDIRECT("a_"&amp;Z$2)/(Z$2+2))*(($C2308^(Z$2+2)-$H2308^(Z$2+2))/(ε_c1cd^(Z$2+2)))</f>
        <v/>
      </c>
      <c r="AA2308">
        <f>(INDIRECT("a_"&amp;AA$2)/(AA$2+2))*(($C2308^(AA$2+2)-$H2308^(AA$2+2))/(ε_c1cd^(AA$2+2)))</f>
        <v/>
      </c>
      <c r="AB2308">
        <f>(INDIRECT("a_"&amp;AB$2)/(AB$2+2))*(($C2308^(AB$2+2)-$H2308^(AB$2+2))/(ε_c1cd^(AB$2+2)))</f>
        <v/>
      </c>
      <c r="AC2308">
        <f>(INDIRECT("a_"&amp;AC$2)/(AC$2+2))*(($C2308^(AC$2+2)-$H2308^(AC$2+2))/(ε_c1cd^(AC$2+2)))</f>
        <v/>
      </c>
      <c r="AD2308">
        <f>(INDIRECT("a_"&amp;AD$2)/(AD$2+2))*(($C2308^(AD$2+2)-$H2308^(AD$2+2))/(ε_c1cd^(AD$2+2)))</f>
        <v/>
      </c>
      <c r="AE2308" s="111">
        <f>(b*f_cd/L2308)*SUM(U2308:Y2308)+SUM(Q2308:R2308)</f>
        <v/>
      </c>
      <c r="AF2308" s="112">
        <f>AE2308*(K2308-y+e)</f>
        <v/>
      </c>
      <c r="AG2308" s="113">
        <f>(b*f_cd/(L2308^2))*SUM(Z2308:AD2308)+SUM(S2308:T2308)-AF2308</f>
        <v/>
      </c>
      <c r="AH2308" s="114">
        <f>AG2308&lt;0</f>
        <v/>
      </c>
      <c r="AI2308" s="115">
        <f>IF(A2308=1,FALSE,(AND(AQ2308,AH2308,NOT(AI2307))))</f>
        <v/>
      </c>
      <c r="AJ2308" s="116">
        <f>(b*f_cd/L2308)*(a_1/2*J2308^2+a_2/3*J2308^3+a_3/4*J2308^4+a_4/5*J2308^5+a_5/6*J2308^6)+SUM(Q2308:R2308)</f>
        <v/>
      </c>
      <c r="AK2308">
        <f>AJ2308*(K2308-y+e)</f>
        <v/>
      </c>
      <c r="AL2308" s="118">
        <f>(b*f_cd/(L2308^2))*(a_1/3*J2308^3+a_2/4*J2308^4+a_3/5*J2308^5+a_4/6*J2308^6+a_5/7*J2308^7)+SUM(S2308:T2308)-AK2308</f>
        <v/>
      </c>
      <c r="AM2308" s="114">
        <f>AL2308&gt;0</f>
        <v/>
      </c>
      <c r="AN2308" s="115">
        <f>IF(A2308=1,FALSE,(AND(AQ2308,AM2308,NOT(AN2307))))</f>
        <v/>
      </c>
      <c r="AO2308">
        <f>IF(D2308=1,AND(AH2308,NOT(AI2308)),AND(AM2308,NOT(AN2308)))</f>
        <v/>
      </c>
      <c r="AP2308" s="119">
        <f>IF(D2308=1,AI2308,AN2308)</f>
        <v/>
      </c>
      <c r="AQ2308" s="125">
        <f>ABS(E2308)&lt;$AQ$2</f>
        <v/>
      </c>
      <c r="AS2308">
        <f>IF(AP2308,MAX(AS$3:AS2306)+1,"")</f>
        <v/>
      </c>
    </row>
    <row r="2309">
      <c r="A2309" t="n">
        <v>2219</v>
      </c>
      <c r="B2309" s="131">
        <f>IF(A2309=1,0,IF(AP2309,0.1*ε_cu1cd,0))</f>
        <v/>
      </c>
      <c r="C2309" s="131">
        <f>IF(A2309=1,0.1*ε_cu1cd,C2308+B2308)</f>
        <v/>
      </c>
      <c r="D2309" s="113">
        <f>IF('Нормальний переріз'!$D$68&gt;0,1,2)</f>
        <v/>
      </c>
      <c r="E2309" s="144">
        <f>IF(D2309=1,F2309,G2309)</f>
        <v/>
      </c>
      <c r="F2309" s="124">
        <f>IF(AI2308,0.11*ε_cu1cd,IF(AH2308,F2308*0.01,F2308))</f>
        <v/>
      </c>
      <c r="G2309" s="124">
        <f>IF(AP2308,-0.1*ε_cu1cd,IF(AM2308,G2308*0.01,G2308))</f>
        <v/>
      </c>
      <c r="H2309" s="113">
        <f>IF(A2309=1,E2309,IF(AO2308,H2308-E2308+E2309,IF(AP2308,0.8*H2308,H2308+E2309)))</f>
        <v/>
      </c>
      <c r="I2309" s="169">
        <f>(C2309-H2309)/h</f>
        <v/>
      </c>
      <c r="J2309">
        <f>C2309/(ε_c1cd)</f>
        <v/>
      </c>
      <c r="K2309">
        <f>C2309/I2309</f>
        <v/>
      </c>
      <c r="L2309" s="131">
        <f>I2309/(ε_c1cd)</f>
        <v/>
      </c>
      <c r="M2309">
        <f>I2309*(K2309-Z_s1)</f>
        <v/>
      </c>
      <c r="N2309">
        <f>I2309*(K2309-Z_s2)</f>
        <v/>
      </c>
      <c r="O2309">
        <f>E_s*M2309</f>
        <v/>
      </c>
      <c r="P2309">
        <f>E_s*N2309</f>
        <v/>
      </c>
      <c r="Q2309">
        <f>O2309*A_s1</f>
        <v/>
      </c>
      <c r="R2309">
        <f>P2309*A_s2</f>
        <v/>
      </c>
      <c r="S2309">
        <f>Q2309*($K2309-Z_s1)</f>
        <v/>
      </c>
      <c r="T2309">
        <f>R2309*($K2309-Z_s2)</f>
        <v/>
      </c>
      <c r="U2309">
        <f>(INDIRECT("a_"&amp;U$2)/(U$2+1))*(($C2309^(U$2+1)-$H2309^(U$2+1))/(ε_c1cd^(U$2+1)))</f>
        <v/>
      </c>
      <c r="V2309">
        <f>(INDIRECT("a_"&amp;V$2)/(V$2+1))*(($C2309^(V$2+1)-$H2309^(V$2+1))/(ε_c1cd^(V$2+1)))</f>
        <v/>
      </c>
      <c r="W2309">
        <f>(INDIRECT("a_"&amp;W$2)/(W$2+1))*(($C2309^(W$2+1)-$H2309^(W$2+1))/(ε_c1cd^(W$2+1)))</f>
        <v/>
      </c>
      <c r="X2309">
        <f>(INDIRECT("a_"&amp;X$2)/(X$2+1))*(($C2309^(X$2+1)-$H2309^(X$2+1))/(ε_c1cd^(X$2+1)))</f>
        <v/>
      </c>
      <c r="Y2309">
        <f>(INDIRECT("a_"&amp;Y$2)/(Y$2+1))*(($C2309^(Y$2+1)-$H2309^(Y$2+1))/(ε_c1cd^(Y$2+1)))</f>
        <v/>
      </c>
      <c r="Z2309">
        <f>(INDIRECT("a_"&amp;Z$2)/(Z$2+2))*(($C2309^(Z$2+2)-$H2309^(Z$2+2))/(ε_c1cd^(Z$2+2)))</f>
        <v/>
      </c>
      <c r="AA2309">
        <f>(INDIRECT("a_"&amp;AA$2)/(AA$2+2))*(($C2309^(AA$2+2)-$H2309^(AA$2+2))/(ε_c1cd^(AA$2+2)))</f>
        <v/>
      </c>
      <c r="AB2309">
        <f>(INDIRECT("a_"&amp;AB$2)/(AB$2+2))*(($C2309^(AB$2+2)-$H2309^(AB$2+2))/(ε_c1cd^(AB$2+2)))</f>
        <v/>
      </c>
      <c r="AC2309">
        <f>(INDIRECT("a_"&amp;AC$2)/(AC$2+2))*(($C2309^(AC$2+2)-$H2309^(AC$2+2))/(ε_c1cd^(AC$2+2)))</f>
        <v/>
      </c>
      <c r="AD2309">
        <f>(INDIRECT("a_"&amp;AD$2)/(AD$2+2))*(($C2309^(AD$2+2)-$H2309^(AD$2+2))/(ε_c1cd^(AD$2+2)))</f>
        <v/>
      </c>
      <c r="AE2309" s="111">
        <f>(b*f_cd/L2309)*SUM(U2309:Y2309)+SUM(Q2309:R2309)</f>
        <v/>
      </c>
      <c r="AF2309" s="112">
        <f>AE2309*(K2309-y+e)</f>
        <v/>
      </c>
      <c r="AG2309" s="113">
        <f>(b*f_cd/(L2309^2))*SUM(Z2309:AD2309)+SUM(S2309:T2309)-AF2309</f>
        <v/>
      </c>
      <c r="AH2309" s="114">
        <f>AG2309&lt;0</f>
        <v/>
      </c>
      <c r="AI2309" s="115">
        <f>IF(A2309=1,FALSE,(AND(AQ2309,AH2309,NOT(AI2308))))</f>
        <v/>
      </c>
      <c r="AJ2309" s="116">
        <f>(b*f_cd/L2309)*(a_1/2*J2309^2+a_2/3*J2309^3+a_3/4*J2309^4+a_4/5*J2309^5+a_5/6*J2309^6)+SUM(Q2309:R2309)</f>
        <v/>
      </c>
      <c r="AK2309">
        <f>AJ2309*(K2309-y+e)</f>
        <v/>
      </c>
      <c r="AL2309" s="118">
        <f>(b*f_cd/(L2309^2))*(a_1/3*J2309^3+a_2/4*J2309^4+a_3/5*J2309^5+a_4/6*J2309^6+a_5/7*J2309^7)+SUM(S2309:T2309)-AK2309</f>
        <v/>
      </c>
      <c r="AM2309" s="114">
        <f>AL2309&gt;0</f>
        <v/>
      </c>
      <c r="AN2309" s="115">
        <f>IF(A2309=1,FALSE,(AND(AQ2309,AM2309,NOT(AN2308))))</f>
        <v/>
      </c>
      <c r="AO2309">
        <f>IF(D2309=1,AND(AH2309,NOT(AI2309)),AND(AM2309,NOT(AN2309)))</f>
        <v/>
      </c>
      <c r="AP2309" s="119">
        <f>IF(D2309=1,AI2309,AN2309)</f>
        <v/>
      </c>
      <c r="AQ2309" s="125">
        <f>ABS(E2309)&lt;$AQ$2</f>
        <v/>
      </c>
      <c r="AS2309">
        <f>IF(AP2309,MAX(AS$3:AS2307)+1,"")</f>
        <v/>
      </c>
    </row>
    <row r="2310">
      <c r="A2310" t="n">
        <v>2220</v>
      </c>
      <c r="B2310" s="131">
        <f>IF(A2310=1,0,IF(AP2310,0.1*ε_cu1cd,0))</f>
        <v/>
      </c>
      <c r="C2310" s="131">
        <f>IF(A2310=1,0.1*ε_cu1cd,C2309+B2309)</f>
        <v/>
      </c>
      <c r="D2310" s="113">
        <f>IF('Нормальний переріз'!$D$68&gt;0,1,2)</f>
        <v/>
      </c>
      <c r="E2310" s="144">
        <f>IF(D2310=1,F2310,G2310)</f>
        <v/>
      </c>
      <c r="F2310" s="124">
        <f>IF(AI2309,0.11*ε_cu1cd,IF(AH2309,F2309*0.01,F2309))</f>
        <v/>
      </c>
      <c r="G2310" s="124">
        <f>IF(AP2309,-0.1*ε_cu1cd,IF(AM2309,G2309*0.01,G2309))</f>
        <v/>
      </c>
      <c r="H2310" s="113">
        <f>IF(A2310=1,E2310,IF(AO2309,H2309-E2309+E2310,IF(AP2309,0.8*H2309,H2309+E2310)))</f>
        <v/>
      </c>
      <c r="I2310" s="169">
        <f>(C2310-H2310)/h</f>
        <v/>
      </c>
      <c r="J2310">
        <f>C2310/(ε_c1cd)</f>
        <v/>
      </c>
      <c r="K2310">
        <f>C2310/I2310</f>
        <v/>
      </c>
      <c r="L2310" s="131">
        <f>I2310/(ε_c1cd)</f>
        <v/>
      </c>
      <c r="M2310">
        <f>I2310*(K2310-Z_s1)</f>
        <v/>
      </c>
      <c r="N2310">
        <f>I2310*(K2310-Z_s2)</f>
        <v/>
      </c>
      <c r="O2310">
        <f>E_s*M2310</f>
        <v/>
      </c>
      <c r="P2310">
        <f>E_s*N2310</f>
        <v/>
      </c>
      <c r="Q2310">
        <f>O2310*A_s1</f>
        <v/>
      </c>
      <c r="R2310">
        <f>P2310*A_s2</f>
        <v/>
      </c>
      <c r="S2310">
        <f>Q2310*($K2310-Z_s1)</f>
        <v/>
      </c>
      <c r="T2310">
        <f>R2310*($K2310-Z_s2)</f>
        <v/>
      </c>
      <c r="U2310">
        <f>(INDIRECT("a_"&amp;U$2)/(U$2+1))*(($C2310^(U$2+1)-$H2310^(U$2+1))/(ε_c1cd^(U$2+1)))</f>
        <v/>
      </c>
      <c r="V2310">
        <f>(INDIRECT("a_"&amp;V$2)/(V$2+1))*(($C2310^(V$2+1)-$H2310^(V$2+1))/(ε_c1cd^(V$2+1)))</f>
        <v/>
      </c>
      <c r="W2310">
        <f>(INDIRECT("a_"&amp;W$2)/(W$2+1))*(($C2310^(W$2+1)-$H2310^(W$2+1))/(ε_c1cd^(W$2+1)))</f>
        <v/>
      </c>
      <c r="X2310">
        <f>(INDIRECT("a_"&amp;X$2)/(X$2+1))*(($C2310^(X$2+1)-$H2310^(X$2+1))/(ε_c1cd^(X$2+1)))</f>
        <v/>
      </c>
      <c r="Y2310">
        <f>(INDIRECT("a_"&amp;Y$2)/(Y$2+1))*(($C2310^(Y$2+1)-$H2310^(Y$2+1))/(ε_c1cd^(Y$2+1)))</f>
        <v/>
      </c>
      <c r="Z2310">
        <f>(INDIRECT("a_"&amp;Z$2)/(Z$2+2))*(($C2310^(Z$2+2)-$H2310^(Z$2+2))/(ε_c1cd^(Z$2+2)))</f>
        <v/>
      </c>
      <c r="AA2310">
        <f>(INDIRECT("a_"&amp;AA$2)/(AA$2+2))*(($C2310^(AA$2+2)-$H2310^(AA$2+2))/(ε_c1cd^(AA$2+2)))</f>
        <v/>
      </c>
      <c r="AB2310">
        <f>(INDIRECT("a_"&amp;AB$2)/(AB$2+2))*(($C2310^(AB$2+2)-$H2310^(AB$2+2))/(ε_c1cd^(AB$2+2)))</f>
        <v/>
      </c>
      <c r="AC2310">
        <f>(INDIRECT("a_"&amp;AC$2)/(AC$2+2))*(($C2310^(AC$2+2)-$H2310^(AC$2+2))/(ε_c1cd^(AC$2+2)))</f>
        <v/>
      </c>
      <c r="AD2310">
        <f>(INDIRECT("a_"&amp;AD$2)/(AD$2+2))*(($C2310^(AD$2+2)-$H2310^(AD$2+2))/(ε_c1cd^(AD$2+2)))</f>
        <v/>
      </c>
      <c r="AE2310" s="111">
        <f>(b*f_cd/L2310)*SUM(U2310:Y2310)+SUM(Q2310:R2310)</f>
        <v/>
      </c>
      <c r="AF2310" s="112">
        <f>AE2310*(K2310-y+e)</f>
        <v/>
      </c>
      <c r="AG2310" s="113">
        <f>(b*f_cd/(L2310^2))*SUM(Z2310:AD2310)+SUM(S2310:T2310)-AF2310</f>
        <v/>
      </c>
      <c r="AH2310" s="114">
        <f>AG2310&lt;0</f>
        <v/>
      </c>
      <c r="AI2310" s="115">
        <f>IF(A2310=1,FALSE,(AND(AQ2310,AH2310,NOT(AI2309))))</f>
        <v/>
      </c>
      <c r="AJ2310" s="116">
        <f>(b*f_cd/L2310)*(a_1/2*J2310^2+a_2/3*J2310^3+a_3/4*J2310^4+a_4/5*J2310^5+a_5/6*J2310^6)+SUM(Q2310:R2310)</f>
        <v/>
      </c>
      <c r="AK2310">
        <f>AJ2310*(K2310-y+e)</f>
        <v/>
      </c>
      <c r="AL2310" s="118">
        <f>(b*f_cd/(L2310^2))*(a_1/3*J2310^3+a_2/4*J2310^4+a_3/5*J2310^5+a_4/6*J2310^6+a_5/7*J2310^7)+SUM(S2310:T2310)-AK2310</f>
        <v/>
      </c>
      <c r="AM2310" s="114">
        <f>AL2310&gt;0</f>
        <v/>
      </c>
      <c r="AN2310" s="115">
        <f>IF(A2310=1,FALSE,(AND(AQ2310,AM2310,NOT(AN2309))))</f>
        <v/>
      </c>
      <c r="AO2310">
        <f>IF(D2310=1,AND(AH2310,NOT(AI2310)),AND(AM2310,NOT(AN2310)))</f>
        <v/>
      </c>
      <c r="AP2310" s="119">
        <f>IF(D2310=1,AI2310,AN2310)</f>
        <v/>
      </c>
      <c r="AQ2310" s="125">
        <f>ABS(E2310)&lt;$AQ$2</f>
        <v/>
      </c>
      <c r="AS2310">
        <f>IF(AP2310,MAX(AS$3:AS2308)+1,"")</f>
        <v/>
      </c>
    </row>
    <row r="2311">
      <c r="A2311" t="n">
        <v>2221</v>
      </c>
      <c r="B2311" s="131">
        <f>IF(A2311=1,0,IF(AP2311,0.1*ε_cu1cd,0))</f>
        <v/>
      </c>
      <c r="C2311" s="131">
        <f>IF(A2311=1,0.1*ε_cu1cd,C2310+B2310)</f>
        <v/>
      </c>
      <c r="D2311" s="113">
        <f>IF('Нормальний переріз'!$D$68&gt;0,1,2)</f>
        <v/>
      </c>
      <c r="E2311" s="144">
        <f>IF(D2311=1,F2311,G2311)</f>
        <v/>
      </c>
      <c r="F2311" s="124">
        <f>IF(AI2310,0.11*ε_cu1cd,IF(AH2310,F2310*0.01,F2310))</f>
        <v/>
      </c>
      <c r="G2311" s="124">
        <f>IF(AP2310,-0.1*ε_cu1cd,IF(AM2310,G2310*0.01,G2310))</f>
        <v/>
      </c>
      <c r="H2311" s="113">
        <f>IF(A2311=1,E2311,IF(AO2310,H2310-E2310+E2311,IF(AP2310,0.8*H2310,H2310+E2311)))</f>
        <v/>
      </c>
      <c r="I2311" s="169">
        <f>(C2311-H2311)/h</f>
        <v/>
      </c>
      <c r="J2311">
        <f>C2311/(ε_c1cd)</f>
        <v/>
      </c>
      <c r="K2311">
        <f>C2311/I2311</f>
        <v/>
      </c>
      <c r="L2311" s="131">
        <f>I2311/(ε_c1cd)</f>
        <v/>
      </c>
      <c r="M2311">
        <f>I2311*(K2311-Z_s1)</f>
        <v/>
      </c>
      <c r="N2311">
        <f>I2311*(K2311-Z_s2)</f>
        <v/>
      </c>
      <c r="O2311">
        <f>E_s*M2311</f>
        <v/>
      </c>
      <c r="P2311">
        <f>E_s*N2311</f>
        <v/>
      </c>
      <c r="Q2311">
        <f>O2311*A_s1</f>
        <v/>
      </c>
      <c r="R2311">
        <f>P2311*A_s2</f>
        <v/>
      </c>
      <c r="S2311">
        <f>Q2311*($K2311-Z_s1)</f>
        <v/>
      </c>
      <c r="T2311">
        <f>R2311*($K2311-Z_s2)</f>
        <v/>
      </c>
      <c r="U2311">
        <f>(INDIRECT("a_"&amp;U$2)/(U$2+1))*(($C2311^(U$2+1)-$H2311^(U$2+1))/(ε_c1cd^(U$2+1)))</f>
        <v/>
      </c>
      <c r="V2311">
        <f>(INDIRECT("a_"&amp;V$2)/(V$2+1))*(($C2311^(V$2+1)-$H2311^(V$2+1))/(ε_c1cd^(V$2+1)))</f>
        <v/>
      </c>
      <c r="W2311">
        <f>(INDIRECT("a_"&amp;W$2)/(W$2+1))*(($C2311^(W$2+1)-$H2311^(W$2+1))/(ε_c1cd^(W$2+1)))</f>
        <v/>
      </c>
      <c r="X2311">
        <f>(INDIRECT("a_"&amp;X$2)/(X$2+1))*(($C2311^(X$2+1)-$H2311^(X$2+1))/(ε_c1cd^(X$2+1)))</f>
        <v/>
      </c>
      <c r="Y2311">
        <f>(INDIRECT("a_"&amp;Y$2)/(Y$2+1))*(($C2311^(Y$2+1)-$H2311^(Y$2+1))/(ε_c1cd^(Y$2+1)))</f>
        <v/>
      </c>
      <c r="Z2311">
        <f>(INDIRECT("a_"&amp;Z$2)/(Z$2+2))*(($C2311^(Z$2+2)-$H2311^(Z$2+2))/(ε_c1cd^(Z$2+2)))</f>
        <v/>
      </c>
      <c r="AA2311">
        <f>(INDIRECT("a_"&amp;AA$2)/(AA$2+2))*(($C2311^(AA$2+2)-$H2311^(AA$2+2))/(ε_c1cd^(AA$2+2)))</f>
        <v/>
      </c>
      <c r="AB2311">
        <f>(INDIRECT("a_"&amp;AB$2)/(AB$2+2))*(($C2311^(AB$2+2)-$H2311^(AB$2+2))/(ε_c1cd^(AB$2+2)))</f>
        <v/>
      </c>
      <c r="AC2311">
        <f>(INDIRECT("a_"&amp;AC$2)/(AC$2+2))*(($C2311^(AC$2+2)-$H2311^(AC$2+2))/(ε_c1cd^(AC$2+2)))</f>
        <v/>
      </c>
      <c r="AD2311">
        <f>(INDIRECT("a_"&amp;AD$2)/(AD$2+2))*(($C2311^(AD$2+2)-$H2311^(AD$2+2))/(ε_c1cd^(AD$2+2)))</f>
        <v/>
      </c>
      <c r="AE2311" s="111">
        <f>(b*f_cd/L2311)*SUM(U2311:Y2311)+SUM(Q2311:R2311)</f>
        <v/>
      </c>
      <c r="AF2311" s="112">
        <f>AE2311*(K2311-y+e)</f>
        <v/>
      </c>
      <c r="AG2311" s="113">
        <f>(b*f_cd/(L2311^2))*SUM(Z2311:AD2311)+SUM(S2311:T2311)-AF2311</f>
        <v/>
      </c>
      <c r="AH2311" s="114">
        <f>AG2311&lt;0</f>
        <v/>
      </c>
      <c r="AI2311" s="115">
        <f>IF(A2311=1,FALSE,(AND(AQ2311,AH2311,NOT(AI2310))))</f>
        <v/>
      </c>
      <c r="AJ2311" s="116">
        <f>(b*f_cd/L2311)*(a_1/2*J2311^2+a_2/3*J2311^3+a_3/4*J2311^4+a_4/5*J2311^5+a_5/6*J2311^6)+SUM(Q2311:R2311)</f>
        <v/>
      </c>
      <c r="AK2311">
        <f>AJ2311*(K2311-y+e)</f>
        <v/>
      </c>
      <c r="AL2311" s="118">
        <f>(b*f_cd/(L2311^2))*(a_1/3*J2311^3+a_2/4*J2311^4+a_3/5*J2311^5+a_4/6*J2311^6+a_5/7*J2311^7)+SUM(S2311:T2311)-AK2311</f>
        <v/>
      </c>
      <c r="AM2311" s="114">
        <f>AL2311&gt;0</f>
        <v/>
      </c>
      <c r="AN2311" s="115">
        <f>IF(A2311=1,FALSE,(AND(AQ2311,AM2311,NOT(AN2310))))</f>
        <v/>
      </c>
      <c r="AO2311">
        <f>IF(D2311=1,AND(AH2311,NOT(AI2311)),AND(AM2311,NOT(AN2311)))</f>
        <v/>
      </c>
      <c r="AP2311" s="119">
        <f>IF(D2311=1,AI2311,AN2311)</f>
        <v/>
      </c>
      <c r="AQ2311" s="125">
        <f>ABS(E2311)&lt;$AQ$2</f>
        <v/>
      </c>
      <c r="AS2311">
        <f>IF(AP2311,MAX(AS$3:AS2309)+1,"")</f>
        <v/>
      </c>
    </row>
    <row r="2312">
      <c r="A2312" t="n">
        <v>2222</v>
      </c>
      <c r="B2312" s="131">
        <f>IF(A2312=1,0,IF(AP2312,0.1*ε_cu1cd,0))</f>
        <v/>
      </c>
      <c r="C2312" s="131">
        <f>IF(A2312=1,0.1*ε_cu1cd,C2311+B2311)</f>
        <v/>
      </c>
      <c r="D2312" s="113">
        <f>IF('Нормальний переріз'!$D$68&gt;0,1,2)</f>
        <v/>
      </c>
      <c r="E2312" s="144">
        <f>IF(D2312=1,F2312,G2312)</f>
        <v/>
      </c>
      <c r="F2312" s="124">
        <f>IF(AI2311,0.11*ε_cu1cd,IF(AH2311,F2311*0.01,F2311))</f>
        <v/>
      </c>
      <c r="G2312" s="124">
        <f>IF(AP2311,-0.1*ε_cu1cd,IF(AM2311,G2311*0.01,G2311))</f>
        <v/>
      </c>
      <c r="H2312" s="113">
        <f>IF(A2312=1,E2312,IF(AO2311,H2311-E2311+E2312,IF(AP2311,0.8*H2311,H2311+E2312)))</f>
        <v/>
      </c>
      <c r="I2312" s="169">
        <f>(C2312-H2312)/h</f>
        <v/>
      </c>
      <c r="J2312">
        <f>C2312/(ε_c1cd)</f>
        <v/>
      </c>
      <c r="K2312">
        <f>C2312/I2312</f>
        <v/>
      </c>
      <c r="L2312" s="131">
        <f>I2312/(ε_c1cd)</f>
        <v/>
      </c>
      <c r="M2312">
        <f>I2312*(K2312-Z_s1)</f>
        <v/>
      </c>
      <c r="N2312">
        <f>I2312*(K2312-Z_s2)</f>
        <v/>
      </c>
      <c r="O2312">
        <f>E_s*M2312</f>
        <v/>
      </c>
      <c r="P2312">
        <f>E_s*N2312</f>
        <v/>
      </c>
      <c r="Q2312">
        <f>O2312*A_s1</f>
        <v/>
      </c>
      <c r="R2312">
        <f>P2312*A_s2</f>
        <v/>
      </c>
      <c r="S2312">
        <f>Q2312*($K2312-Z_s1)</f>
        <v/>
      </c>
      <c r="T2312">
        <f>R2312*($K2312-Z_s2)</f>
        <v/>
      </c>
      <c r="U2312">
        <f>(INDIRECT("a_"&amp;U$2)/(U$2+1))*(($C2312^(U$2+1)-$H2312^(U$2+1))/(ε_c1cd^(U$2+1)))</f>
        <v/>
      </c>
      <c r="V2312">
        <f>(INDIRECT("a_"&amp;V$2)/(V$2+1))*(($C2312^(V$2+1)-$H2312^(V$2+1))/(ε_c1cd^(V$2+1)))</f>
        <v/>
      </c>
      <c r="W2312">
        <f>(INDIRECT("a_"&amp;W$2)/(W$2+1))*(($C2312^(W$2+1)-$H2312^(W$2+1))/(ε_c1cd^(W$2+1)))</f>
        <v/>
      </c>
      <c r="X2312">
        <f>(INDIRECT("a_"&amp;X$2)/(X$2+1))*(($C2312^(X$2+1)-$H2312^(X$2+1))/(ε_c1cd^(X$2+1)))</f>
        <v/>
      </c>
      <c r="Y2312">
        <f>(INDIRECT("a_"&amp;Y$2)/(Y$2+1))*(($C2312^(Y$2+1)-$H2312^(Y$2+1))/(ε_c1cd^(Y$2+1)))</f>
        <v/>
      </c>
      <c r="Z2312">
        <f>(INDIRECT("a_"&amp;Z$2)/(Z$2+2))*(($C2312^(Z$2+2)-$H2312^(Z$2+2))/(ε_c1cd^(Z$2+2)))</f>
        <v/>
      </c>
      <c r="AA2312">
        <f>(INDIRECT("a_"&amp;AA$2)/(AA$2+2))*(($C2312^(AA$2+2)-$H2312^(AA$2+2))/(ε_c1cd^(AA$2+2)))</f>
        <v/>
      </c>
      <c r="AB2312">
        <f>(INDIRECT("a_"&amp;AB$2)/(AB$2+2))*(($C2312^(AB$2+2)-$H2312^(AB$2+2))/(ε_c1cd^(AB$2+2)))</f>
        <v/>
      </c>
      <c r="AC2312">
        <f>(INDIRECT("a_"&amp;AC$2)/(AC$2+2))*(($C2312^(AC$2+2)-$H2312^(AC$2+2))/(ε_c1cd^(AC$2+2)))</f>
        <v/>
      </c>
      <c r="AD2312">
        <f>(INDIRECT("a_"&amp;AD$2)/(AD$2+2))*(($C2312^(AD$2+2)-$H2312^(AD$2+2))/(ε_c1cd^(AD$2+2)))</f>
        <v/>
      </c>
      <c r="AE2312" s="111">
        <f>(b*f_cd/L2312)*SUM(U2312:Y2312)+SUM(Q2312:R2312)</f>
        <v/>
      </c>
      <c r="AF2312" s="112">
        <f>AE2312*(K2312-y+e)</f>
        <v/>
      </c>
      <c r="AG2312" s="113">
        <f>(b*f_cd/(L2312^2))*SUM(Z2312:AD2312)+SUM(S2312:T2312)-AF2312</f>
        <v/>
      </c>
      <c r="AH2312" s="114">
        <f>AG2312&lt;0</f>
        <v/>
      </c>
      <c r="AI2312" s="115">
        <f>IF(A2312=1,FALSE,(AND(AQ2312,AH2312,NOT(AI2311))))</f>
        <v/>
      </c>
      <c r="AJ2312" s="116">
        <f>(b*f_cd/L2312)*(a_1/2*J2312^2+a_2/3*J2312^3+a_3/4*J2312^4+a_4/5*J2312^5+a_5/6*J2312^6)+SUM(Q2312:R2312)</f>
        <v/>
      </c>
      <c r="AK2312">
        <f>AJ2312*(K2312-y+e)</f>
        <v/>
      </c>
      <c r="AL2312" s="118">
        <f>(b*f_cd/(L2312^2))*(a_1/3*J2312^3+a_2/4*J2312^4+a_3/5*J2312^5+a_4/6*J2312^6+a_5/7*J2312^7)+SUM(S2312:T2312)-AK2312</f>
        <v/>
      </c>
      <c r="AM2312" s="114">
        <f>AL2312&gt;0</f>
        <v/>
      </c>
      <c r="AN2312" s="115">
        <f>IF(A2312=1,FALSE,(AND(AQ2312,AM2312,NOT(AN2311))))</f>
        <v/>
      </c>
      <c r="AO2312">
        <f>IF(D2312=1,AND(AH2312,NOT(AI2312)),AND(AM2312,NOT(AN2312)))</f>
        <v/>
      </c>
      <c r="AP2312" s="119">
        <f>IF(D2312=1,AI2312,AN2312)</f>
        <v/>
      </c>
      <c r="AQ2312" s="125">
        <f>ABS(E2312)&lt;$AQ$2</f>
        <v/>
      </c>
      <c r="AS2312">
        <f>IF(AP2312,MAX(AS$3:AS2310)+1,"")</f>
        <v/>
      </c>
    </row>
    <row r="2313">
      <c r="A2313" t="n">
        <v>2223</v>
      </c>
      <c r="B2313" s="131">
        <f>IF(A2313=1,0,IF(AP2313,0.1*ε_cu1cd,0))</f>
        <v/>
      </c>
      <c r="C2313" s="131">
        <f>IF(A2313=1,0.1*ε_cu1cd,C2312+B2312)</f>
        <v/>
      </c>
      <c r="D2313" s="113">
        <f>IF('Нормальний переріз'!$D$68&gt;0,1,2)</f>
        <v/>
      </c>
      <c r="E2313" s="144">
        <f>IF(D2313=1,F2313,G2313)</f>
        <v/>
      </c>
      <c r="F2313" s="124">
        <f>IF(AI2312,0.11*ε_cu1cd,IF(AH2312,F2312*0.01,F2312))</f>
        <v/>
      </c>
      <c r="G2313" s="124">
        <f>IF(AP2312,-0.1*ε_cu1cd,IF(AM2312,G2312*0.01,G2312))</f>
        <v/>
      </c>
      <c r="H2313" s="113">
        <f>IF(A2313=1,E2313,IF(AO2312,H2312-E2312+E2313,IF(AP2312,0.8*H2312,H2312+E2313)))</f>
        <v/>
      </c>
      <c r="I2313" s="169">
        <f>(C2313-H2313)/h</f>
        <v/>
      </c>
      <c r="J2313">
        <f>C2313/(ε_c1cd)</f>
        <v/>
      </c>
      <c r="K2313">
        <f>C2313/I2313</f>
        <v/>
      </c>
      <c r="L2313" s="131">
        <f>I2313/(ε_c1cd)</f>
        <v/>
      </c>
      <c r="M2313">
        <f>I2313*(K2313-Z_s1)</f>
        <v/>
      </c>
      <c r="N2313">
        <f>I2313*(K2313-Z_s2)</f>
        <v/>
      </c>
      <c r="O2313">
        <f>E_s*M2313</f>
        <v/>
      </c>
      <c r="P2313">
        <f>E_s*N2313</f>
        <v/>
      </c>
      <c r="Q2313">
        <f>O2313*A_s1</f>
        <v/>
      </c>
      <c r="R2313">
        <f>P2313*A_s2</f>
        <v/>
      </c>
      <c r="S2313">
        <f>Q2313*($K2313-Z_s1)</f>
        <v/>
      </c>
      <c r="T2313">
        <f>R2313*($K2313-Z_s2)</f>
        <v/>
      </c>
      <c r="U2313">
        <f>(INDIRECT("a_"&amp;U$2)/(U$2+1))*(($C2313^(U$2+1)-$H2313^(U$2+1))/(ε_c1cd^(U$2+1)))</f>
        <v/>
      </c>
      <c r="V2313">
        <f>(INDIRECT("a_"&amp;V$2)/(V$2+1))*(($C2313^(V$2+1)-$H2313^(V$2+1))/(ε_c1cd^(V$2+1)))</f>
        <v/>
      </c>
      <c r="W2313">
        <f>(INDIRECT("a_"&amp;W$2)/(W$2+1))*(($C2313^(W$2+1)-$H2313^(W$2+1))/(ε_c1cd^(W$2+1)))</f>
        <v/>
      </c>
      <c r="X2313">
        <f>(INDIRECT("a_"&amp;X$2)/(X$2+1))*(($C2313^(X$2+1)-$H2313^(X$2+1))/(ε_c1cd^(X$2+1)))</f>
        <v/>
      </c>
      <c r="Y2313">
        <f>(INDIRECT("a_"&amp;Y$2)/(Y$2+1))*(($C2313^(Y$2+1)-$H2313^(Y$2+1))/(ε_c1cd^(Y$2+1)))</f>
        <v/>
      </c>
      <c r="Z2313">
        <f>(INDIRECT("a_"&amp;Z$2)/(Z$2+2))*(($C2313^(Z$2+2)-$H2313^(Z$2+2))/(ε_c1cd^(Z$2+2)))</f>
        <v/>
      </c>
      <c r="AA2313">
        <f>(INDIRECT("a_"&amp;AA$2)/(AA$2+2))*(($C2313^(AA$2+2)-$H2313^(AA$2+2))/(ε_c1cd^(AA$2+2)))</f>
        <v/>
      </c>
      <c r="AB2313">
        <f>(INDIRECT("a_"&amp;AB$2)/(AB$2+2))*(($C2313^(AB$2+2)-$H2313^(AB$2+2))/(ε_c1cd^(AB$2+2)))</f>
        <v/>
      </c>
      <c r="AC2313">
        <f>(INDIRECT("a_"&amp;AC$2)/(AC$2+2))*(($C2313^(AC$2+2)-$H2313^(AC$2+2))/(ε_c1cd^(AC$2+2)))</f>
        <v/>
      </c>
      <c r="AD2313">
        <f>(INDIRECT("a_"&amp;AD$2)/(AD$2+2))*(($C2313^(AD$2+2)-$H2313^(AD$2+2))/(ε_c1cd^(AD$2+2)))</f>
        <v/>
      </c>
      <c r="AE2313" s="111">
        <f>(b*f_cd/L2313)*SUM(U2313:Y2313)+SUM(Q2313:R2313)</f>
        <v/>
      </c>
      <c r="AF2313" s="112">
        <f>AE2313*(K2313-y+e)</f>
        <v/>
      </c>
      <c r="AG2313" s="113">
        <f>(b*f_cd/(L2313^2))*SUM(Z2313:AD2313)+SUM(S2313:T2313)-AF2313</f>
        <v/>
      </c>
      <c r="AH2313" s="114">
        <f>AG2313&lt;0</f>
        <v/>
      </c>
      <c r="AI2313" s="115">
        <f>IF(A2313=1,FALSE,(AND(AQ2313,AH2313,NOT(AI2312))))</f>
        <v/>
      </c>
      <c r="AJ2313" s="116">
        <f>(b*f_cd/L2313)*(a_1/2*J2313^2+a_2/3*J2313^3+a_3/4*J2313^4+a_4/5*J2313^5+a_5/6*J2313^6)+SUM(Q2313:R2313)</f>
        <v/>
      </c>
      <c r="AK2313">
        <f>AJ2313*(K2313-y+e)</f>
        <v/>
      </c>
      <c r="AL2313" s="118">
        <f>(b*f_cd/(L2313^2))*(a_1/3*J2313^3+a_2/4*J2313^4+a_3/5*J2313^5+a_4/6*J2313^6+a_5/7*J2313^7)+SUM(S2313:T2313)-AK2313</f>
        <v/>
      </c>
      <c r="AM2313" s="114">
        <f>AL2313&gt;0</f>
        <v/>
      </c>
      <c r="AN2313" s="115">
        <f>IF(A2313=1,FALSE,(AND(AQ2313,AM2313,NOT(AN2312))))</f>
        <v/>
      </c>
      <c r="AO2313">
        <f>IF(D2313=1,AND(AH2313,NOT(AI2313)),AND(AM2313,NOT(AN2313)))</f>
        <v/>
      </c>
      <c r="AP2313" s="119">
        <f>IF(D2313=1,AI2313,AN2313)</f>
        <v/>
      </c>
      <c r="AQ2313" s="125">
        <f>ABS(E2313)&lt;$AQ$2</f>
        <v/>
      </c>
      <c r="AS2313">
        <f>IF(AP2313,MAX(AS$3:AS2311)+1,"")</f>
        <v/>
      </c>
    </row>
    <row r="2314">
      <c r="A2314" t="n">
        <v>2224</v>
      </c>
      <c r="B2314" s="131">
        <f>IF(A2314=1,0,IF(AP2314,0.1*ε_cu1cd,0))</f>
        <v/>
      </c>
      <c r="C2314" s="131">
        <f>IF(A2314=1,0.1*ε_cu1cd,C2313+B2313)</f>
        <v/>
      </c>
      <c r="D2314" s="113">
        <f>IF('Нормальний переріз'!$D$68&gt;0,1,2)</f>
        <v/>
      </c>
      <c r="E2314" s="144">
        <f>IF(D2314=1,F2314,G2314)</f>
        <v/>
      </c>
      <c r="F2314" s="124">
        <f>IF(AI2313,0.11*ε_cu1cd,IF(AH2313,F2313*0.01,F2313))</f>
        <v/>
      </c>
      <c r="G2314" s="124">
        <f>IF(AP2313,-0.1*ε_cu1cd,IF(AM2313,G2313*0.01,G2313))</f>
        <v/>
      </c>
      <c r="H2314" s="113">
        <f>IF(A2314=1,E2314,IF(AO2313,H2313-E2313+E2314,IF(AP2313,0.8*H2313,H2313+E2314)))</f>
        <v/>
      </c>
      <c r="I2314" s="169">
        <f>(C2314-H2314)/h</f>
        <v/>
      </c>
      <c r="J2314">
        <f>C2314/(ε_c1cd)</f>
        <v/>
      </c>
      <c r="K2314">
        <f>C2314/I2314</f>
        <v/>
      </c>
      <c r="L2314" s="131">
        <f>I2314/(ε_c1cd)</f>
        <v/>
      </c>
      <c r="M2314">
        <f>I2314*(K2314-Z_s1)</f>
        <v/>
      </c>
      <c r="N2314">
        <f>I2314*(K2314-Z_s2)</f>
        <v/>
      </c>
      <c r="O2314">
        <f>E_s*M2314</f>
        <v/>
      </c>
      <c r="P2314">
        <f>E_s*N2314</f>
        <v/>
      </c>
      <c r="Q2314">
        <f>O2314*A_s1</f>
        <v/>
      </c>
      <c r="R2314">
        <f>P2314*A_s2</f>
        <v/>
      </c>
      <c r="S2314">
        <f>Q2314*($K2314-Z_s1)</f>
        <v/>
      </c>
      <c r="T2314">
        <f>R2314*($K2314-Z_s2)</f>
        <v/>
      </c>
      <c r="U2314">
        <f>(INDIRECT("a_"&amp;U$2)/(U$2+1))*(($C2314^(U$2+1)-$H2314^(U$2+1))/(ε_c1cd^(U$2+1)))</f>
        <v/>
      </c>
      <c r="V2314">
        <f>(INDIRECT("a_"&amp;V$2)/(V$2+1))*(($C2314^(V$2+1)-$H2314^(V$2+1))/(ε_c1cd^(V$2+1)))</f>
        <v/>
      </c>
      <c r="W2314">
        <f>(INDIRECT("a_"&amp;W$2)/(W$2+1))*(($C2314^(W$2+1)-$H2314^(W$2+1))/(ε_c1cd^(W$2+1)))</f>
        <v/>
      </c>
      <c r="X2314">
        <f>(INDIRECT("a_"&amp;X$2)/(X$2+1))*(($C2314^(X$2+1)-$H2314^(X$2+1))/(ε_c1cd^(X$2+1)))</f>
        <v/>
      </c>
      <c r="Y2314">
        <f>(INDIRECT("a_"&amp;Y$2)/(Y$2+1))*(($C2314^(Y$2+1)-$H2314^(Y$2+1))/(ε_c1cd^(Y$2+1)))</f>
        <v/>
      </c>
      <c r="Z2314">
        <f>(INDIRECT("a_"&amp;Z$2)/(Z$2+2))*(($C2314^(Z$2+2)-$H2314^(Z$2+2))/(ε_c1cd^(Z$2+2)))</f>
        <v/>
      </c>
      <c r="AA2314">
        <f>(INDIRECT("a_"&amp;AA$2)/(AA$2+2))*(($C2314^(AA$2+2)-$H2314^(AA$2+2))/(ε_c1cd^(AA$2+2)))</f>
        <v/>
      </c>
      <c r="AB2314">
        <f>(INDIRECT("a_"&amp;AB$2)/(AB$2+2))*(($C2314^(AB$2+2)-$H2314^(AB$2+2))/(ε_c1cd^(AB$2+2)))</f>
        <v/>
      </c>
      <c r="AC2314">
        <f>(INDIRECT("a_"&amp;AC$2)/(AC$2+2))*(($C2314^(AC$2+2)-$H2314^(AC$2+2))/(ε_c1cd^(AC$2+2)))</f>
        <v/>
      </c>
      <c r="AD2314">
        <f>(INDIRECT("a_"&amp;AD$2)/(AD$2+2))*(($C2314^(AD$2+2)-$H2314^(AD$2+2))/(ε_c1cd^(AD$2+2)))</f>
        <v/>
      </c>
      <c r="AE2314" s="111">
        <f>(b*f_cd/L2314)*SUM(U2314:Y2314)+SUM(Q2314:R2314)</f>
        <v/>
      </c>
      <c r="AF2314" s="112">
        <f>AE2314*(K2314-y+e)</f>
        <v/>
      </c>
      <c r="AG2314" s="113">
        <f>(b*f_cd/(L2314^2))*SUM(Z2314:AD2314)+SUM(S2314:T2314)-AF2314</f>
        <v/>
      </c>
      <c r="AH2314" s="114">
        <f>AG2314&lt;0</f>
        <v/>
      </c>
      <c r="AI2314" s="115">
        <f>IF(A2314=1,FALSE,(AND(AQ2314,AH2314,NOT(AI2313))))</f>
        <v/>
      </c>
      <c r="AJ2314" s="116">
        <f>(b*f_cd/L2314)*(a_1/2*J2314^2+a_2/3*J2314^3+a_3/4*J2314^4+a_4/5*J2314^5+a_5/6*J2314^6)+SUM(Q2314:R2314)</f>
        <v/>
      </c>
      <c r="AK2314">
        <f>AJ2314*(K2314-y+e)</f>
        <v/>
      </c>
      <c r="AL2314" s="118">
        <f>(b*f_cd/(L2314^2))*(a_1/3*J2314^3+a_2/4*J2314^4+a_3/5*J2314^5+a_4/6*J2314^6+a_5/7*J2314^7)+SUM(S2314:T2314)-AK2314</f>
        <v/>
      </c>
      <c r="AM2314" s="114">
        <f>AL2314&gt;0</f>
        <v/>
      </c>
      <c r="AN2314" s="115">
        <f>IF(A2314=1,FALSE,(AND(AQ2314,AM2314,NOT(AN2313))))</f>
        <v/>
      </c>
      <c r="AO2314">
        <f>IF(D2314=1,AND(AH2314,NOT(AI2314)),AND(AM2314,NOT(AN2314)))</f>
        <v/>
      </c>
      <c r="AP2314" s="119">
        <f>IF(D2314=1,AI2314,AN2314)</f>
        <v/>
      </c>
      <c r="AQ2314" s="125">
        <f>ABS(E2314)&lt;$AQ$2</f>
        <v/>
      </c>
      <c r="AS2314">
        <f>IF(AP2314,MAX(AS$3:AS2312)+1,"")</f>
        <v/>
      </c>
    </row>
    <row r="2315">
      <c r="A2315" t="n">
        <v>2225</v>
      </c>
      <c r="B2315" s="131">
        <f>IF(A2315=1,0,IF(AP2315,0.1*ε_cu1cd,0))</f>
        <v/>
      </c>
      <c r="C2315" s="131">
        <f>IF(A2315=1,0.1*ε_cu1cd,C2314+B2314)</f>
        <v/>
      </c>
      <c r="D2315" s="113">
        <f>IF('Нормальний переріз'!$D$68&gt;0,1,2)</f>
        <v/>
      </c>
      <c r="E2315" s="144">
        <f>IF(D2315=1,F2315,G2315)</f>
        <v/>
      </c>
      <c r="F2315" s="124">
        <f>IF(AI2314,0.11*ε_cu1cd,IF(AH2314,F2314*0.01,F2314))</f>
        <v/>
      </c>
      <c r="G2315" s="124">
        <f>IF(AP2314,-0.1*ε_cu1cd,IF(AM2314,G2314*0.01,G2314))</f>
        <v/>
      </c>
      <c r="H2315" s="113">
        <f>IF(A2315=1,E2315,IF(AO2314,H2314-E2314+E2315,IF(AP2314,0.8*H2314,H2314+E2315)))</f>
        <v/>
      </c>
      <c r="I2315" s="169">
        <f>(C2315-H2315)/h</f>
        <v/>
      </c>
      <c r="J2315">
        <f>C2315/(ε_c1cd)</f>
        <v/>
      </c>
      <c r="K2315">
        <f>C2315/I2315</f>
        <v/>
      </c>
      <c r="L2315" s="131">
        <f>I2315/(ε_c1cd)</f>
        <v/>
      </c>
      <c r="M2315">
        <f>I2315*(K2315-Z_s1)</f>
        <v/>
      </c>
      <c r="N2315">
        <f>I2315*(K2315-Z_s2)</f>
        <v/>
      </c>
      <c r="O2315">
        <f>E_s*M2315</f>
        <v/>
      </c>
      <c r="P2315">
        <f>E_s*N2315</f>
        <v/>
      </c>
      <c r="Q2315">
        <f>O2315*A_s1</f>
        <v/>
      </c>
      <c r="R2315">
        <f>P2315*A_s2</f>
        <v/>
      </c>
      <c r="S2315">
        <f>Q2315*($K2315-Z_s1)</f>
        <v/>
      </c>
      <c r="T2315">
        <f>R2315*($K2315-Z_s2)</f>
        <v/>
      </c>
      <c r="U2315">
        <f>(INDIRECT("a_"&amp;U$2)/(U$2+1))*(($C2315^(U$2+1)-$H2315^(U$2+1))/(ε_c1cd^(U$2+1)))</f>
        <v/>
      </c>
      <c r="V2315">
        <f>(INDIRECT("a_"&amp;V$2)/(V$2+1))*(($C2315^(V$2+1)-$H2315^(V$2+1))/(ε_c1cd^(V$2+1)))</f>
        <v/>
      </c>
      <c r="W2315">
        <f>(INDIRECT("a_"&amp;W$2)/(W$2+1))*(($C2315^(W$2+1)-$H2315^(W$2+1))/(ε_c1cd^(W$2+1)))</f>
        <v/>
      </c>
      <c r="X2315">
        <f>(INDIRECT("a_"&amp;X$2)/(X$2+1))*(($C2315^(X$2+1)-$H2315^(X$2+1))/(ε_c1cd^(X$2+1)))</f>
        <v/>
      </c>
      <c r="Y2315">
        <f>(INDIRECT("a_"&amp;Y$2)/(Y$2+1))*(($C2315^(Y$2+1)-$H2315^(Y$2+1))/(ε_c1cd^(Y$2+1)))</f>
        <v/>
      </c>
      <c r="Z2315">
        <f>(INDIRECT("a_"&amp;Z$2)/(Z$2+2))*(($C2315^(Z$2+2)-$H2315^(Z$2+2))/(ε_c1cd^(Z$2+2)))</f>
        <v/>
      </c>
      <c r="AA2315">
        <f>(INDIRECT("a_"&amp;AA$2)/(AA$2+2))*(($C2315^(AA$2+2)-$H2315^(AA$2+2))/(ε_c1cd^(AA$2+2)))</f>
        <v/>
      </c>
      <c r="AB2315">
        <f>(INDIRECT("a_"&amp;AB$2)/(AB$2+2))*(($C2315^(AB$2+2)-$H2315^(AB$2+2))/(ε_c1cd^(AB$2+2)))</f>
        <v/>
      </c>
      <c r="AC2315">
        <f>(INDIRECT("a_"&amp;AC$2)/(AC$2+2))*(($C2315^(AC$2+2)-$H2315^(AC$2+2))/(ε_c1cd^(AC$2+2)))</f>
        <v/>
      </c>
      <c r="AD2315">
        <f>(INDIRECT("a_"&amp;AD$2)/(AD$2+2))*(($C2315^(AD$2+2)-$H2315^(AD$2+2))/(ε_c1cd^(AD$2+2)))</f>
        <v/>
      </c>
      <c r="AE2315" s="111">
        <f>(b*f_cd/L2315)*SUM(U2315:Y2315)+SUM(Q2315:R2315)</f>
        <v/>
      </c>
      <c r="AF2315" s="112">
        <f>AE2315*(K2315-y+e)</f>
        <v/>
      </c>
      <c r="AG2315" s="113">
        <f>(b*f_cd/(L2315^2))*SUM(Z2315:AD2315)+SUM(S2315:T2315)-AF2315</f>
        <v/>
      </c>
      <c r="AH2315" s="114">
        <f>AG2315&lt;0</f>
        <v/>
      </c>
      <c r="AI2315" s="115">
        <f>IF(A2315=1,FALSE,(AND(AQ2315,AH2315,NOT(AI2314))))</f>
        <v/>
      </c>
      <c r="AJ2315" s="116">
        <f>(b*f_cd/L2315)*(a_1/2*J2315^2+a_2/3*J2315^3+a_3/4*J2315^4+a_4/5*J2315^5+a_5/6*J2315^6)+SUM(Q2315:R2315)</f>
        <v/>
      </c>
      <c r="AK2315">
        <f>AJ2315*(K2315-y+e)</f>
        <v/>
      </c>
      <c r="AL2315" s="118">
        <f>(b*f_cd/(L2315^2))*(a_1/3*J2315^3+a_2/4*J2315^4+a_3/5*J2315^5+a_4/6*J2315^6+a_5/7*J2315^7)+SUM(S2315:T2315)-AK2315</f>
        <v/>
      </c>
      <c r="AM2315" s="114">
        <f>AL2315&gt;0</f>
        <v/>
      </c>
      <c r="AN2315" s="115">
        <f>IF(A2315=1,FALSE,(AND(AQ2315,AM2315,NOT(AN2314))))</f>
        <v/>
      </c>
      <c r="AO2315">
        <f>IF(D2315=1,AND(AH2315,NOT(AI2315)),AND(AM2315,NOT(AN2315)))</f>
        <v/>
      </c>
      <c r="AP2315" s="119">
        <f>IF(D2315=1,AI2315,AN2315)</f>
        <v/>
      </c>
      <c r="AQ2315" s="125">
        <f>ABS(E2315)&lt;$AQ$2</f>
        <v/>
      </c>
      <c r="AS2315">
        <f>IF(AP2315,MAX(AS$3:AS2313)+1,"")</f>
        <v/>
      </c>
    </row>
    <row r="2316">
      <c r="A2316" t="n">
        <v>2226</v>
      </c>
      <c r="B2316" s="131">
        <f>IF(A2316=1,0,IF(AP2316,0.1*ε_cu1cd,0))</f>
        <v/>
      </c>
      <c r="C2316" s="131">
        <f>IF(A2316=1,0.1*ε_cu1cd,C2315+B2315)</f>
        <v/>
      </c>
      <c r="D2316" s="113">
        <f>IF('Нормальний переріз'!$D$68&gt;0,1,2)</f>
        <v/>
      </c>
      <c r="E2316" s="144">
        <f>IF(D2316=1,F2316,G2316)</f>
        <v/>
      </c>
      <c r="F2316" s="124">
        <f>IF(AI2315,0.11*ε_cu1cd,IF(AH2315,F2315*0.01,F2315))</f>
        <v/>
      </c>
      <c r="G2316" s="124">
        <f>IF(AP2315,-0.1*ε_cu1cd,IF(AM2315,G2315*0.01,G2315))</f>
        <v/>
      </c>
      <c r="H2316" s="113">
        <f>IF(A2316=1,E2316,IF(AO2315,H2315-E2315+E2316,IF(AP2315,0.8*H2315,H2315+E2316)))</f>
        <v/>
      </c>
      <c r="I2316" s="169">
        <f>(C2316-H2316)/h</f>
        <v/>
      </c>
      <c r="J2316">
        <f>C2316/(ε_c1cd)</f>
        <v/>
      </c>
      <c r="K2316">
        <f>C2316/I2316</f>
        <v/>
      </c>
      <c r="L2316" s="131">
        <f>I2316/(ε_c1cd)</f>
        <v/>
      </c>
      <c r="M2316">
        <f>I2316*(K2316-Z_s1)</f>
        <v/>
      </c>
      <c r="N2316">
        <f>I2316*(K2316-Z_s2)</f>
        <v/>
      </c>
      <c r="O2316">
        <f>E_s*M2316</f>
        <v/>
      </c>
      <c r="P2316">
        <f>E_s*N2316</f>
        <v/>
      </c>
      <c r="Q2316">
        <f>O2316*A_s1</f>
        <v/>
      </c>
      <c r="R2316">
        <f>P2316*A_s2</f>
        <v/>
      </c>
      <c r="S2316">
        <f>Q2316*($K2316-Z_s1)</f>
        <v/>
      </c>
      <c r="T2316">
        <f>R2316*($K2316-Z_s2)</f>
        <v/>
      </c>
      <c r="U2316">
        <f>(INDIRECT("a_"&amp;U$2)/(U$2+1))*(($C2316^(U$2+1)-$H2316^(U$2+1))/(ε_c1cd^(U$2+1)))</f>
        <v/>
      </c>
      <c r="V2316">
        <f>(INDIRECT("a_"&amp;V$2)/(V$2+1))*(($C2316^(V$2+1)-$H2316^(V$2+1))/(ε_c1cd^(V$2+1)))</f>
        <v/>
      </c>
      <c r="W2316">
        <f>(INDIRECT("a_"&amp;W$2)/(W$2+1))*(($C2316^(W$2+1)-$H2316^(W$2+1))/(ε_c1cd^(W$2+1)))</f>
        <v/>
      </c>
      <c r="X2316">
        <f>(INDIRECT("a_"&amp;X$2)/(X$2+1))*(($C2316^(X$2+1)-$H2316^(X$2+1))/(ε_c1cd^(X$2+1)))</f>
        <v/>
      </c>
      <c r="Y2316">
        <f>(INDIRECT("a_"&amp;Y$2)/(Y$2+1))*(($C2316^(Y$2+1)-$H2316^(Y$2+1))/(ε_c1cd^(Y$2+1)))</f>
        <v/>
      </c>
      <c r="Z2316">
        <f>(INDIRECT("a_"&amp;Z$2)/(Z$2+2))*(($C2316^(Z$2+2)-$H2316^(Z$2+2))/(ε_c1cd^(Z$2+2)))</f>
        <v/>
      </c>
      <c r="AA2316">
        <f>(INDIRECT("a_"&amp;AA$2)/(AA$2+2))*(($C2316^(AA$2+2)-$H2316^(AA$2+2))/(ε_c1cd^(AA$2+2)))</f>
        <v/>
      </c>
      <c r="AB2316">
        <f>(INDIRECT("a_"&amp;AB$2)/(AB$2+2))*(($C2316^(AB$2+2)-$H2316^(AB$2+2))/(ε_c1cd^(AB$2+2)))</f>
        <v/>
      </c>
      <c r="AC2316">
        <f>(INDIRECT("a_"&amp;AC$2)/(AC$2+2))*(($C2316^(AC$2+2)-$H2316^(AC$2+2))/(ε_c1cd^(AC$2+2)))</f>
        <v/>
      </c>
      <c r="AD2316">
        <f>(INDIRECT("a_"&amp;AD$2)/(AD$2+2))*(($C2316^(AD$2+2)-$H2316^(AD$2+2))/(ε_c1cd^(AD$2+2)))</f>
        <v/>
      </c>
      <c r="AE2316" s="111">
        <f>(b*f_cd/L2316)*SUM(U2316:Y2316)+SUM(Q2316:R2316)</f>
        <v/>
      </c>
      <c r="AF2316" s="112">
        <f>AE2316*(K2316-y+e)</f>
        <v/>
      </c>
      <c r="AG2316" s="113">
        <f>(b*f_cd/(L2316^2))*SUM(Z2316:AD2316)+SUM(S2316:T2316)-AF2316</f>
        <v/>
      </c>
      <c r="AH2316" s="114">
        <f>AG2316&lt;0</f>
        <v/>
      </c>
      <c r="AI2316" s="115">
        <f>IF(A2316=1,FALSE,(AND(AQ2316,AH2316,NOT(AI2315))))</f>
        <v/>
      </c>
      <c r="AJ2316" s="116">
        <f>(b*f_cd/L2316)*(a_1/2*J2316^2+a_2/3*J2316^3+a_3/4*J2316^4+a_4/5*J2316^5+a_5/6*J2316^6)+SUM(Q2316:R2316)</f>
        <v/>
      </c>
      <c r="AK2316">
        <f>AJ2316*(K2316-y+e)</f>
        <v/>
      </c>
      <c r="AL2316" s="118">
        <f>(b*f_cd/(L2316^2))*(a_1/3*J2316^3+a_2/4*J2316^4+a_3/5*J2316^5+a_4/6*J2316^6+a_5/7*J2316^7)+SUM(S2316:T2316)-AK2316</f>
        <v/>
      </c>
      <c r="AM2316" s="114">
        <f>AL2316&gt;0</f>
        <v/>
      </c>
      <c r="AN2316" s="115">
        <f>IF(A2316=1,FALSE,(AND(AQ2316,AM2316,NOT(AN2315))))</f>
        <v/>
      </c>
      <c r="AO2316">
        <f>IF(D2316=1,AND(AH2316,NOT(AI2316)),AND(AM2316,NOT(AN2316)))</f>
        <v/>
      </c>
      <c r="AP2316" s="119">
        <f>IF(D2316=1,AI2316,AN2316)</f>
        <v/>
      </c>
      <c r="AQ2316" s="125">
        <f>ABS(E2316)&lt;$AQ$2</f>
        <v/>
      </c>
      <c r="AS2316">
        <f>IF(AP2316,MAX(AS$3:AS2314)+1,"")</f>
        <v/>
      </c>
    </row>
    <row r="2317">
      <c r="A2317" t="n">
        <v>2227</v>
      </c>
      <c r="B2317" s="131">
        <f>IF(A2317=1,0,IF(AP2317,0.1*ε_cu1cd,0))</f>
        <v/>
      </c>
      <c r="C2317" s="131">
        <f>IF(A2317=1,0.1*ε_cu1cd,C2316+B2316)</f>
        <v/>
      </c>
      <c r="D2317" s="113">
        <f>IF('Нормальний переріз'!$D$68&gt;0,1,2)</f>
        <v/>
      </c>
      <c r="E2317" s="144">
        <f>IF(D2317=1,F2317,G2317)</f>
        <v/>
      </c>
      <c r="F2317" s="124">
        <f>IF(AI2316,0.11*ε_cu1cd,IF(AH2316,F2316*0.01,F2316))</f>
        <v/>
      </c>
      <c r="G2317" s="124">
        <f>IF(AP2316,-0.1*ε_cu1cd,IF(AM2316,G2316*0.01,G2316))</f>
        <v/>
      </c>
      <c r="H2317" s="113">
        <f>IF(A2317=1,E2317,IF(AO2316,H2316-E2316+E2317,IF(AP2316,0.8*H2316,H2316+E2317)))</f>
        <v/>
      </c>
      <c r="I2317" s="169">
        <f>(C2317-H2317)/h</f>
        <v/>
      </c>
      <c r="J2317">
        <f>C2317/(ε_c1cd)</f>
        <v/>
      </c>
      <c r="K2317">
        <f>C2317/I2317</f>
        <v/>
      </c>
      <c r="L2317" s="131">
        <f>I2317/(ε_c1cd)</f>
        <v/>
      </c>
      <c r="M2317">
        <f>I2317*(K2317-Z_s1)</f>
        <v/>
      </c>
      <c r="N2317">
        <f>I2317*(K2317-Z_s2)</f>
        <v/>
      </c>
      <c r="O2317">
        <f>E_s*M2317</f>
        <v/>
      </c>
      <c r="P2317">
        <f>E_s*N2317</f>
        <v/>
      </c>
      <c r="Q2317">
        <f>O2317*A_s1</f>
        <v/>
      </c>
      <c r="R2317">
        <f>P2317*A_s2</f>
        <v/>
      </c>
      <c r="S2317">
        <f>Q2317*($K2317-Z_s1)</f>
        <v/>
      </c>
      <c r="T2317">
        <f>R2317*($K2317-Z_s2)</f>
        <v/>
      </c>
      <c r="U2317">
        <f>(INDIRECT("a_"&amp;U$2)/(U$2+1))*(($C2317^(U$2+1)-$H2317^(U$2+1))/(ε_c1cd^(U$2+1)))</f>
        <v/>
      </c>
      <c r="V2317">
        <f>(INDIRECT("a_"&amp;V$2)/(V$2+1))*(($C2317^(V$2+1)-$H2317^(V$2+1))/(ε_c1cd^(V$2+1)))</f>
        <v/>
      </c>
      <c r="W2317">
        <f>(INDIRECT("a_"&amp;W$2)/(W$2+1))*(($C2317^(W$2+1)-$H2317^(W$2+1))/(ε_c1cd^(W$2+1)))</f>
        <v/>
      </c>
      <c r="X2317">
        <f>(INDIRECT("a_"&amp;X$2)/(X$2+1))*(($C2317^(X$2+1)-$H2317^(X$2+1))/(ε_c1cd^(X$2+1)))</f>
        <v/>
      </c>
      <c r="Y2317">
        <f>(INDIRECT("a_"&amp;Y$2)/(Y$2+1))*(($C2317^(Y$2+1)-$H2317^(Y$2+1))/(ε_c1cd^(Y$2+1)))</f>
        <v/>
      </c>
      <c r="Z2317">
        <f>(INDIRECT("a_"&amp;Z$2)/(Z$2+2))*(($C2317^(Z$2+2)-$H2317^(Z$2+2))/(ε_c1cd^(Z$2+2)))</f>
        <v/>
      </c>
      <c r="AA2317">
        <f>(INDIRECT("a_"&amp;AA$2)/(AA$2+2))*(($C2317^(AA$2+2)-$H2317^(AA$2+2))/(ε_c1cd^(AA$2+2)))</f>
        <v/>
      </c>
      <c r="AB2317">
        <f>(INDIRECT("a_"&amp;AB$2)/(AB$2+2))*(($C2317^(AB$2+2)-$H2317^(AB$2+2))/(ε_c1cd^(AB$2+2)))</f>
        <v/>
      </c>
      <c r="AC2317">
        <f>(INDIRECT("a_"&amp;AC$2)/(AC$2+2))*(($C2317^(AC$2+2)-$H2317^(AC$2+2))/(ε_c1cd^(AC$2+2)))</f>
        <v/>
      </c>
      <c r="AD2317">
        <f>(INDIRECT("a_"&amp;AD$2)/(AD$2+2))*(($C2317^(AD$2+2)-$H2317^(AD$2+2))/(ε_c1cd^(AD$2+2)))</f>
        <v/>
      </c>
      <c r="AE2317" s="111">
        <f>(b*f_cd/L2317)*SUM(U2317:Y2317)+SUM(Q2317:R2317)</f>
        <v/>
      </c>
      <c r="AF2317" s="112">
        <f>AE2317*(K2317-y+e)</f>
        <v/>
      </c>
      <c r="AG2317" s="113">
        <f>(b*f_cd/(L2317^2))*SUM(Z2317:AD2317)+SUM(S2317:T2317)-AF2317</f>
        <v/>
      </c>
      <c r="AH2317" s="114">
        <f>AG2317&lt;0</f>
        <v/>
      </c>
      <c r="AI2317" s="115">
        <f>IF(A2317=1,FALSE,(AND(AQ2317,AH2317,NOT(AI2316))))</f>
        <v/>
      </c>
      <c r="AJ2317" s="116">
        <f>(b*f_cd/L2317)*(a_1/2*J2317^2+a_2/3*J2317^3+a_3/4*J2317^4+a_4/5*J2317^5+a_5/6*J2317^6)+SUM(Q2317:R2317)</f>
        <v/>
      </c>
      <c r="AK2317">
        <f>AJ2317*(K2317-y+e)</f>
        <v/>
      </c>
      <c r="AL2317" s="118">
        <f>(b*f_cd/(L2317^2))*(a_1/3*J2317^3+a_2/4*J2317^4+a_3/5*J2317^5+a_4/6*J2317^6+a_5/7*J2317^7)+SUM(S2317:T2317)-AK2317</f>
        <v/>
      </c>
      <c r="AM2317" s="114">
        <f>AL2317&gt;0</f>
        <v/>
      </c>
      <c r="AN2317" s="115">
        <f>IF(A2317=1,FALSE,(AND(AQ2317,AM2317,NOT(AN2316))))</f>
        <v/>
      </c>
      <c r="AO2317">
        <f>IF(D2317=1,AND(AH2317,NOT(AI2317)),AND(AM2317,NOT(AN2317)))</f>
        <v/>
      </c>
      <c r="AP2317" s="119">
        <f>IF(D2317=1,AI2317,AN2317)</f>
        <v/>
      </c>
      <c r="AQ2317" s="125">
        <f>ABS(E2317)&lt;$AQ$2</f>
        <v/>
      </c>
      <c r="AS2317">
        <f>IF(AP2317,MAX(AS$3:AS2315)+1,"")</f>
        <v/>
      </c>
    </row>
    <row r="2318">
      <c r="A2318" t="n">
        <v>2228</v>
      </c>
      <c r="B2318" s="131">
        <f>IF(A2318=1,0,IF(AP2318,0.1*ε_cu1cd,0))</f>
        <v/>
      </c>
      <c r="C2318" s="131">
        <f>IF(A2318=1,0.1*ε_cu1cd,C2317+B2317)</f>
        <v/>
      </c>
      <c r="D2318" s="113">
        <f>IF('Нормальний переріз'!$D$68&gt;0,1,2)</f>
        <v/>
      </c>
      <c r="E2318" s="144">
        <f>IF(D2318=1,F2318,G2318)</f>
        <v/>
      </c>
      <c r="F2318" s="124">
        <f>IF(AI2317,0.11*ε_cu1cd,IF(AH2317,F2317*0.01,F2317))</f>
        <v/>
      </c>
      <c r="G2318" s="124">
        <f>IF(AP2317,-0.1*ε_cu1cd,IF(AM2317,G2317*0.01,G2317))</f>
        <v/>
      </c>
      <c r="H2318" s="113">
        <f>IF(A2318=1,E2318,IF(AO2317,H2317-E2317+E2318,IF(AP2317,0.8*H2317,H2317+E2318)))</f>
        <v/>
      </c>
      <c r="I2318" s="169">
        <f>(C2318-H2318)/h</f>
        <v/>
      </c>
      <c r="J2318">
        <f>C2318/(ε_c1cd)</f>
        <v/>
      </c>
      <c r="K2318">
        <f>C2318/I2318</f>
        <v/>
      </c>
      <c r="L2318" s="131">
        <f>I2318/(ε_c1cd)</f>
        <v/>
      </c>
      <c r="M2318">
        <f>I2318*(K2318-Z_s1)</f>
        <v/>
      </c>
      <c r="N2318">
        <f>I2318*(K2318-Z_s2)</f>
        <v/>
      </c>
      <c r="O2318">
        <f>E_s*M2318</f>
        <v/>
      </c>
      <c r="P2318">
        <f>E_s*N2318</f>
        <v/>
      </c>
      <c r="Q2318">
        <f>O2318*A_s1</f>
        <v/>
      </c>
      <c r="R2318">
        <f>P2318*A_s2</f>
        <v/>
      </c>
      <c r="S2318">
        <f>Q2318*($K2318-Z_s1)</f>
        <v/>
      </c>
      <c r="T2318">
        <f>R2318*($K2318-Z_s2)</f>
        <v/>
      </c>
      <c r="U2318">
        <f>(INDIRECT("a_"&amp;U$2)/(U$2+1))*(($C2318^(U$2+1)-$H2318^(U$2+1))/(ε_c1cd^(U$2+1)))</f>
        <v/>
      </c>
      <c r="V2318">
        <f>(INDIRECT("a_"&amp;V$2)/(V$2+1))*(($C2318^(V$2+1)-$H2318^(V$2+1))/(ε_c1cd^(V$2+1)))</f>
        <v/>
      </c>
      <c r="W2318">
        <f>(INDIRECT("a_"&amp;W$2)/(W$2+1))*(($C2318^(W$2+1)-$H2318^(W$2+1))/(ε_c1cd^(W$2+1)))</f>
        <v/>
      </c>
      <c r="X2318">
        <f>(INDIRECT("a_"&amp;X$2)/(X$2+1))*(($C2318^(X$2+1)-$H2318^(X$2+1))/(ε_c1cd^(X$2+1)))</f>
        <v/>
      </c>
      <c r="Y2318">
        <f>(INDIRECT("a_"&amp;Y$2)/(Y$2+1))*(($C2318^(Y$2+1)-$H2318^(Y$2+1))/(ε_c1cd^(Y$2+1)))</f>
        <v/>
      </c>
      <c r="Z2318">
        <f>(INDIRECT("a_"&amp;Z$2)/(Z$2+2))*(($C2318^(Z$2+2)-$H2318^(Z$2+2))/(ε_c1cd^(Z$2+2)))</f>
        <v/>
      </c>
      <c r="AA2318">
        <f>(INDIRECT("a_"&amp;AA$2)/(AA$2+2))*(($C2318^(AA$2+2)-$H2318^(AA$2+2))/(ε_c1cd^(AA$2+2)))</f>
        <v/>
      </c>
      <c r="AB2318">
        <f>(INDIRECT("a_"&amp;AB$2)/(AB$2+2))*(($C2318^(AB$2+2)-$H2318^(AB$2+2))/(ε_c1cd^(AB$2+2)))</f>
        <v/>
      </c>
      <c r="AC2318">
        <f>(INDIRECT("a_"&amp;AC$2)/(AC$2+2))*(($C2318^(AC$2+2)-$H2318^(AC$2+2))/(ε_c1cd^(AC$2+2)))</f>
        <v/>
      </c>
      <c r="AD2318">
        <f>(INDIRECT("a_"&amp;AD$2)/(AD$2+2))*(($C2318^(AD$2+2)-$H2318^(AD$2+2))/(ε_c1cd^(AD$2+2)))</f>
        <v/>
      </c>
      <c r="AE2318" s="111">
        <f>(b*f_cd/L2318)*SUM(U2318:Y2318)+SUM(Q2318:R2318)</f>
        <v/>
      </c>
      <c r="AF2318" s="112">
        <f>AE2318*(K2318-y+e)</f>
        <v/>
      </c>
      <c r="AG2318" s="113">
        <f>(b*f_cd/(L2318^2))*SUM(Z2318:AD2318)+SUM(S2318:T2318)-AF2318</f>
        <v/>
      </c>
      <c r="AH2318" s="114">
        <f>AG2318&lt;0</f>
        <v/>
      </c>
      <c r="AI2318" s="115">
        <f>IF(A2318=1,FALSE,(AND(AQ2318,AH2318,NOT(AI2317))))</f>
        <v/>
      </c>
      <c r="AJ2318" s="116">
        <f>(b*f_cd/L2318)*(a_1/2*J2318^2+a_2/3*J2318^3+a_3/4*J2318^4+a_4/5*J2318^5+a_5/6*J2318^6)+SUM(Q2318:R2318)</f>
        <v/>
      </c>
      <c r="AK2318">
        <f>AJ2318*(K2318-y+e)</f>
        <v/>
      </c>
      <c r="AL2318" s="118">
        <f>(b*f_cd/(L2318^2))*(a_1/3*J2318^3+a_2/4*J2318^4+a_3/5*J2318^5+a_4/6*J2318^6+a_5/7*J2318^7)+SUM(S2318:T2318)-AK2318</f>
        <v/>
      </c>
      <c r="AM2318" s="114">
        <f>AL2318&gt;0</f>
        <v/>
      </c>
      <c r="AN2318" s="115">
        <f>IF(A2318=1,FALSE,(AND(AQ2318,AM2318,NOT(AN2317))))</f>
        <v/>
      </c>
      <c r="AO2318">
        <f>IF(D2318=1,AND(AH2318,NOT(AI2318)),AND(AM2318,NOT(AN2318)))</f>
        <v/>
      </c>
      <c r="AP2318" s="119">
        <f>IF(D2318=1,AI2318,AN2318)</f>
        <v/>
      </c>
      <c r="AQ2318" s="125">
        <f>ABS(E2318)&lt;$AQ$2</f>
        <v/>
      </c>
      <c r="AS2318">
        <f>IF(AP2318,MAX(AS$3:AS2316)+1,"")</f>
        <v/>
      </c>
    </row>
    <row r="2319">
      <c r="A2319" t="n">
        <v>2229</v>
      </c>
      <c r="B2319" s="131">
        <f>IF(A2319=1,0,IF(AP2319,0.1*ε_cu1cd,0))</f>
        <v/>
      </c>
      <c r="C2319" s="131">
        <f>IF(A2319=1,0.1*ε_cu1cd,C2318+B2318)</f>
        <v/>
      </c>
      <c r="D2319" s="113">
        <f>IF('Нормальний переріз'!$D$68&gt;0,1,2)</f>
        <v/>
      </c>
      <c r="E2319" s="144">
        <f>IF(D2319=1,F2319,G2319)</f>
        <v/>
      </c>
      <c r="F2319" s="124">
        <f>IF(AI2318,0.11*ε_cu1cd,IF(AH2318,F2318*0.01,F2318))</f>
        <v/>
      </c>
      <c r="G2319" s="124">
        <f>IF(AP2318,-0.1*ε_cu1cd,IF(AM2318,G2318*0.01,G2318))</f>
        <v/>
      </c>
      <c r="H2319" s="113">
        <f>IF(A2319=1,E2319,IF(AO2318,H2318-E2318+E2319,IF(AP2318,0.8*H2318,H2318+E2319)))</f>
        <v/>
      </c>
      <c r="I2319" s="169">
        <f>(C2319-H2319)/h</f>
        <v/>
      </c>
      <c r="J2319">
        <f>C2319/(ε_c1cd)</f>
        <v/>
      </c>
      <c r="K2319">
        <f>C2319/I2319</f>
        <v/>
      </c>
      <c r="L2319" s="131">
        <f>I2319/(ε_c1cd)</f>
        <v/>
      </c>
      <c r="M2319">
        <f>I2319*(K2319-Z_s1)</f>
        <v/>
      </c>
      <c r="N2319">
        <f>I2319*(K2319-Z_s2)</f>
        <v/>
      </c>
      <c r="O2319">
        <f>E_s*M2319</f>
        <v/>
      </c>
      <c r="P2319">
        <f>E_s*N2319</f>
        <v/>
      </c>
      <c r="Q2319">
        <f>O2319*A_s1</f>
        <v/>
      </c>
      <c r="R2319">
        <f>P2319*A_s2</f>
        <v/>
      </c>
      <c r="S2319">
        <f>Q2319*($K2319-Z_s1)</f>
        <v/>
      </c>
      <c r="T2319">
        <f>R2319*($K2319-Z_s2)</f>
        <v/>
      </c>
      <c r="U2319">
        <f>(INDIRECT("a_"&amp;U$2)/(U$2+1))*(($C2319^(U$2+1)-$H2319^(U$2+1))/(ε_c1cd^(U$2+1)))</f>
        <v/>
      </c>
      <c r="V2319">
        <f>(INDIRECT("a_"&amp;V$2)/(V$2+1))*(($C2319^(V$2+1)-$H2319^(V$2+1))/(ε_c1cd^(V$2+1)))</f>
        <v/>
      </c>
      <c r="W2319">
        <f>(INDIRECT("a_"&amp;W$2)/(W$2+1))*(($C2319^(W$2+1)-$H2319^(W$2+1))/(ε_c1cd^(W$2+1)))</f>
        <v/>
      </c>
      <c r="X2319">
        <f>(INDIRECT("a_"&amp;X$2)/(X$2+1))*(($C2319^(X$2+1)-$H2319^(X$2+1))/(ε_c1cd^(X$2+1)))</f>
        <v/>
      </c>
      <c r="Y2319">
        <f>(INDIRECT("a_"&amp;Y$2)/(Y$2+1))*(($C2319^(Y$2+1)-$H2319^(Y$2+1))/(ε_c1cd^(Y$2+1)))</f>
        <v/>
      </c>
      <c r="Z2319">
        <f>(INDIRECT("a_"&amp;Z$2)/(Z$2+2))*(($C2319^(Z$2+2)-$H2319^(Z$2+2))/(ε_c1cd^(Z$2+2)))</f>
        <v/>
      </c>
      <c r="AA2319">
        <f>(INDIRECT("a_"&amp;AA$2)/(AA$2+2))*(($C2319^(AA$2+2)-$H2319^(AA$2+2))/(ε_c1cd^(AA$2+2)))</f>
        <v/>
      </c>
      <c r="AB2319">
        <f>(INDIRECT("a_"&amp;AB$2)/(AB$2+2))*(($C2319^(AB$2+2)-$H2319^(AB$2+2))/(ε_c1cd^(AB$2+2)))</f>
        <v/>
      </c>
      <c r="AC2319">
        <f>(INDIRECT("a_"&amp;AC$2)/(AC$2+2))*(($C2319^(AC$2+2)-$H2319^(AC$2+2))/(ε_c1cd^(AC$2+2)))</f>
        <v/>
      </c>
      <c r="AD2319">
        <f>(INDIRECT("a_"&amp;AD$2)/(AD$2+2))*(($C2319^(AD$2+2)-$H2319^(AD$2+2))/(ε_c1cd^(AD$2+2)))</f>
        <v/>
      </c>
      <c r="AE2319" s="111">
        <f>(b*f_cd/L2319)*SUM(U2319:Y2319)+SUM(Q2319:R2319)</f>
        <v/>
      </c>
      <c r="AF2319" s="112">
        <f>AE2319*(K2319-y+e)</f>
        <v/>
      </c>
      <c r="AG2319" s="113">
        <f>(b*f_cd/(L2319^2))*SUM(Z2319:AD2319)+SUM(S2319:T2319)-AF2319</f>
        <v/>
      </c>
      <c r="AH2319" s="114">
        <f>AG2319&lt;0</f>
        <v/>
      </c>
      <c r="AI2319" s="115">
        <f>IF(A2319=1,FALSE,(AND(AQ2319,AH2319,NOT(AI2318))))</f>
        <v/>
      </c>
      <c r="AJ2319" s="116">
        <f>(b*f_cd/L2319)*(a_1/2*J2319^2+a_2/3*J2319^3+a_3/4*J2319^4+a_4/5*J2319^5+a_5/6*J2319^6)+SUM(Q2319:R2319)</f>
        <v/>
      </c>
      <c r="AK2319">
        <f>AJ2319*(K2319-y+e)</f>
        <v/>
      </c>
      <c r="AL2319" s="118">
        <f>(b*f_cd/(L2319^2))*(a_1/3*J2319^3+a_2/4*J2319^4+a_3/5*J2319^5+a_4/6*J2319^6+a_5/7*J2319^7)+SUM(S2319:T2319)-AK2319</f>
        <v/>
      </c>
      <c r="AM2319" s="114">
        <f>AL2319&gt;0</f>
        <v/>
      </c>
      <c r="AN2319" s="115">
        <f>IF(A2319=1,FALSE,(AND(AQ2319,AM2319,NOT(AN2318))))</f>
        <v/>
      </c>
      <c r="AO2319">
        <f>IF(D2319=1,AND(AH2319,NOT(AI2319)),AND(AM2319,NOT(AN2319)))</f>
        <v/>
      </c>
      <c r="AP2319" s="119">
        <f>IF(D2319=1,AI2319,AN2319)</f>
        <v/>
      </c>
      <c r="AQ2319" s="125">
        <f>ABS(E2319)&lt;$AQ$2</f>
        <v/>
      </c>
      <c r="AS2319">
        <f>IF(AP2319,MAX(AS$3:AS2317)+1,"")</f>
        <v/>
      </c>
    </row>
    <row r="2320">
      <c r="A2320" t="n">
        <v>2230</v>
      </c>
      <c r="B2320" s="131">
        <f>IF(A2320=1,0,IF(AP2320,0.1*ε_cu1cd,0))</f>
        <v/>
      </c>
      <c r="C2320" s="131">
        <f>IF(A2320=1,0.1*ε_cu1cd,C2319+B2319)</f>
        <v/>
      </c>
      <c r="D2320" s="113">
        <f>IF('Нормальний переріз'!$D$68&gt;0,1,2)</f>
        <v/>
      </c>
      <c r="E2320" s="144">
        <f>IF(D2320=1,F2320,G2320)</f>
        <v/>
      </c>
      <c r="F2320" s="124">
        <f>IF(AI2319,0.11*ε_cu1cd,IF(AH2319,F2319*0.01,F2319))</f>
        <v/>
      </c>
      <c r="G2320" s="124">
        <f>IF(AP2319,-0.1*ε_cu1cd,IF(AM2319,G2319*0.01,G2319))</f>
        <v/>
      </c>
      <c r="H2320" s="113">
        <f>IF(A2320=1,E2320,IF(AO2319,H2319-E2319+E2320,IF(AP2319,0.8*H2319,H2319+E2320)))</f>
        <v/>
      </c>
      <c r="I2320" s="169">
        <f>(C2320-H2320)/h</f>
        <v/>
      </c>
      <c r="J2320">
        <f>C2320/(ε_c1cd)</f>
        <v/>
      </c>
      <c r="K2320">
        <f>C2320/I2320</f>
        <v/>
      </c>
      <c r="L2320" s="131">
        <f>I2320/(ε_c1cd)</f>
        <v/>
      </c>
      <c r="M2320">
        <f>I2320*(K2320-Z_s1)</f>
        <v/>
      </c>
      <c r="N2320">
        <f>I2320*(K2320-Z_s2)</f>
        <v/>
      </c>
      <c r="O2320">
        <f>E_s*M2320</f>
        <v/>
      </c>
      <c r="P2320">
        <f>E_s*N2320</f>
        <v/>
      </c>
      <c r="Q2320">
        <f>O2320*A_s1</f>
        <v/>
      </c>
      <c r="R2320">
        <f>P2320*A_s2</f>
        <v/>
      </c>
      <c r="S2320">
        <f>Q2320*($K2320-Z_s1)</f>
        <v/>
      </c>
      <c r="T2320">
        <f>R2320*($K2320-Z_s2)</f>
        <v/>
      </c>
      <c r="U2320">
        <f>(INDIRECT("a_"&amp;U$2)/(U$2+1))*(($C2320^(U$2+1)-$H2320^(U$2+1))/(ε_c1cd^(U$2+1)))</f>
        <v/>
      </c>
      <c r="V2320">
        <f>(INDIRECT("a_"&amp;V$2)/(V$2+1))*(($C2320^(V$2+1)-$H2320^(V$2+1))/(ε_c1cd^(V$2+1)))</f>
        <v/>
      </c>
      <c r="W2320">
        <f>(INDIRECT("a_"&amp;W$2)/(W$2+1))*(($C2320^(W$2+1)-$H2320^(W$2+1))/(ε_c1cd^(W$2+1)))</f>
        <v/>
      </c>
      <c r="X2320">
        <f>(INDIRECT("a_"&amp;X$2)/(X$2+1))*(($C2320^(X$2+1)-$H2320^(X$2+1))/(ε_c1cd^(X$2+1)))</f>
        <v/>
      </c>
      <c r="Y2320">
        <f>(INDIRECT("a_"&amp;Y$2)/(Y$2+1))*(($C2320^(Y$2+1)-$H2320^(Y$2+1))/(ε_c1cd^(Y$2+1)))</f>
        <v/>
      </c>
      <c r="Z2320">
        <f>(INDIRECT("a_"&amp;Z$2)/(Z$2+2))*(($C2320^(Z$2+2)-$H2320^(Z$2+2))/(ε_c1cd^(Z$2+2)))</f>
        <v/>
      </c>
      <c r="AA2320">
        <f>(INDIRECT("a_"&amp;AA$2)/(AA$2+2))*(($C2320^(AA$2+2)-$H2320^(AA$2+2))/(ε_c1cd^(AA$2+2)))</f>
        <v/>
      </c>
      <c r="AB2320">
        <f>(INDIRECT("a_"&amp;AB$2)/(AB$2+2))*(($C2320^(AB$2+2)-$H2320^(AB$2+2))/(ε_c1cd^(AB$2+2)))</f>
        <v/>
      </c>
      <c r="AC2320">
        <f>(INDIRECT("a_"&amp;AC$2)/(AC$2+2))*(($C2320^(AC$2+2)-$H2320^(AC$2+2))/(ε_c1cd^(AC$2+2)))</f>
        <v/>
      </c>
      <c r="AD2320">
        <f>(INDIRECT("a_"&amp;AD$2)/(AD$2+2))*(($C2320^(AD$2+2)-$H2320^(AD$2+2))/(ε_c1cd^(AD$2+2)))</f>
        <v/>
      </c>
      <c r="AE2320" s="111">
        <f>(b*f_cd/L2320)*SUM(U2320:Y2320)+SUM(Q2320:R2320)</f>
        <v/>
      </c>
      <c r="AF2320" s="112">
        <f>AE2320*(K2320-y+e)</f>
        <v/>
      </c>
      <c r="AG2320" s="113">
        <f>(b*f_cd/(L2320^2))*SUM(Z2320:AD2320)+SUM(S2320:T2320)-AF2320</f>
        <v/>
      </c>
      <c r="AH2320" s="114">
        <f>AG2320&lt;0</f>
        <v/>
      </c>
      <c r="AI2320" s="115">
        <f>IF(A2320=1,FALSE,(AND(AQ2320,AH2320,NOT(AI2319))))</f>
        <v/>
      </c>
      <c r="AJ2320" s="116">
        <f>(b*f_cd/L2320)*(a_1/2*J2320^2+a_2/3*J2320^3+a_3/4*J2320^4+a_4/5*J2320^5+a_5/6*J2320^6)+SUM(Q2320:R2320)</f>
        <v/>
      </c>
      <c r="AK2320">
        <f>AJ2320*(K2320-y+e)</f>
        <v/>
      </c>
      <c r="AL2320" s="118">
        <f>(b*f_cd/(L2320^2))*(a_1/3*J2320^3+a_2/4*J2320^4+a_3/5*J2320^5+a_4/6*J2320^6+a_5/7*J2320^7)+SUM(S2320:T2320)-AK2320</f>
        <v/>
      </c>
      <c r="AM2320" s="114">
        <f>AL2320&gt;0</f>
        <v/>
      </c>
      <c r="AN2320" s="115">
        <f>IF(A2320=1,FALSE,(AND(AQ2320,AM2320,NOT(AN2319))))</f>
        <v/>
      </c>
      <c r="AO2320">
        <f>IF(D2320=1,AND(AH2320,NOT(AI2320)),AND(AM2320,NOT(AN2320)))</f>
        <v/>
      </c>
      <c r="AP2320" s="119">
        <f>IF(D2320=1,AI2320,AN2320)</f>
        <v/>
      </c>
      <c r="AQ2320" s="125">
        <f>ABS(E2320)&lt;$AQ$2</f>
        <v/>
      </c>
      <c r="AS2320">
        <f>IF(AP2320,MAX(AS$3:AS2318)+1,"")</f>
        <v/>
      </c>
    </row>
    <row r="2321">
      <c r="A2321" t="n">
        <v>2231</v>
      </c>
      <c r="B2321" s="131">
        <f>IF(A2321=1,0,IF(AP2321,0.1*ε_cu1cd,0))</f>
        <v/>
      </c>
      <c r="C2321" s="131">
        <f>IF(A2321=1,0.1*ε_cu1cd,C2320+B2320)</f>
        <v/>
      </c>
      <c r="D2321" s="113">
        <f>IF('Нормальний переріз'!$D$68&gt;0,1,2)</f>
        <v/>
      </c>
      <c r="E2321" s="144">
        <f>IF(D2321=1,F2321,G2321)</f>
        <v/>
      </c>
      <c r="F2321" s="124">
        <f>IF(AI2320,0.11*ε_cu1cd,IF(AH2320,F2320*0.01,F2320))</f>
        <v/>
      </c>
      <c r="G2321" s="124">
        <f>IF(AP2320,-0.1*ε_cu1cd,IF(AM2320,G2320*0.01,G2320))</f>
        <v/>
      </c>
      <c r="H2321" s="113">
        <f>IF(A2321=1,E2321,IF(AO2320,H2320-E2320+E2321,IF(AP2320,0.8*H2320,H2320+E2321)))</f>
        <v/>
      </c>
      <c r="I2321" s="169">
        <f>(C2321-H2321)/h</f>
        <v/>
      </c>
      <c r="J2321">
        <f>C2321/(ε_c1cd)</f>
        <v/>
      </c>
      <c r="K2321">
        <f>C2321/I2321</f>
        <v/>
      </c>
      <c r="L2321" s="131">
        <f>I2321/(ε_c1cd)</f>
        <v/>
      </c>
      <c r="M2321">
        <f>I2321*(K2321-Z_s1)</f>
        <v/>
      </c>
      <c r="N2321">
        <f>I2321*(K2321-Z_s2)</f>
        <v/>
      </c>
      <c r="O2321">
        <f>E_s*M2321</f>
        <v/>
      </c>
      <c r="P2321">
        <f>E_s*N2321</f>
        <v/>
      </c>
      <c r="Q2321">
        <f>O2321*A_s1</f>
        <v/>
      </c>
      <c r="R2321">
        <f>P2321*A_s2</f>
        <v/>
      </c>
      <c r="S2321">
        <f>Q2321*($K2321-Z_s1)</f>
        <v/>
      </c>
      <c r="T2321">
        <f>R2321*($K2321-Z_s2)</f>
        <v/>
      </c>
      <c r="U2321">
        <f>(INDIRECT("a_"&amp;U$2)/(U$2+1))*(($C2321^(U$2+1)-$H2321^(U$2+1))/(ε_c1cd^(U$2+1)))</f>
        <v/>
      </c>
      <c r="V2321">
        <f>(INDIRECT("a_"&amp;V$2)/(V$2+1))*(($C2321^(V$2+1)-$H2321^(V$2+1))/(ε_c1cd^(V$2+1)))</f>
        <v/>
      </c>
      <c r="W2321">
        <f>(INDIRECT("a_"&amp;W$2)/(W$2+1))*(($C2321^(W$2+1)-$H2321^(W$2+1))/(ε_c1cd^(W$2+1)))</f>
        <v/>
      </c>
      <c r="X2321">
        <f>(INDIRECT("a_"&amp;X$2)/(X$2+1))*(($C2321^(X$2+1)-$H2321^(X$2+1))/(ε_c1cd^(X$2+1)))</f>
        <v/>
      </c>
      <c r="Y2321">
        <f>(INDIRECT("a_"&amp;Y$2)/(Y$2+1))*(($C2321^(Y$2+1)-$H2321^(Y$2+1))/(ε_c1cd^(Y$2+1)))</f>
        <v/>
      </c>
      <c r="Z2321">
        <f>(INDIRECT("a_"&amp;Z$2)/(Z$2+2))*(($C2321^(Z$2+2)-$H2321^(Z$2+2))/(ε_c1cd^(Z$2+2)))</f>
        <v/>
      </c>
      <c r="AA2321">
        <f>(INDIRECT("a_"&amp;AA$2)/(AA$2+2))*(($C2321^(AA$2+2)-$H2321^(AA$2+2))/(ε_c1cd^(AA$2+2)))</f>
        <v/>
      </c>
      <c r="AB2321">
        <f>(INDIRECT("a_"&amp;AB$2)/(AB$2+2))*(($C2321^(AB$2+2)-$H2321^(AB$2+2))/(ε_c1cd^(AB$2+2)))</f>
        <v/>
      </c>
      <c r="AC2321">
        <f>(INDIRECT("a_"&amp;AC$2)/(AC$2+2))*(($C2321^(AC$2+2)-$H2321^(AC$2+2))/(ε_c1cd^(AC$2+2)))</f>
        <v/>
      </c>
      <c r="AD2321">
        <f>(INDIRECT("a_"&amp;AD$2)/(AD$2+2))*(($C2321^(AD$2+2)-$H2321^(AD$2+2))/(ε_c1cd^(AD$2+2)))</f>
        <v/>
      </c>
      <c r="AE2321" s="111">
        <f>(b*f_cd/L2321)*SUM(U2321:Y2321)+SUM(Q2321:R2321)</f>
        <v/>
      </c>
      <c r="AF2321" s="112">
        <f>AE2321*(K2321-y+e)</f>
        <v/>
      </c>
      <c r="AG2321" s="113">
        <f>(b*f_cd/(L2321^2))*SUM(Z2321:AD2321)+SUM(S2321:T2321)-AF2321</f>
        <v/>
      </c>
      <c r="AH2321" s="114">
        <f>AG2321&lt;0</f>
        <v/>
      </c>
      <c r="AI2321" s="115">
        <f>IF(A2321=1,FALSE,(AND(AQ2321,AH2321,NOT(AI2320))))</f>
        <v/>
      </c>
      <c r="AJ2321" s="116">
        <f>(b*f_cd/L2321)*(a_1/2*J2321^2+a_2/3*J2321^3+a_3/4*J2321^4+a_4/5*J2321^5+a_5/6*J2321^6)+SUM(Q2321:R2321)</f>
        <v/>
      </c>
      <c r="AK2321">
        <f>AJ2321*(K2321-y+e)</f>
        <v/>
      </c>
      <c r="AL2321" s="118">
        <f>(b*f_cd/(L2321^2))*(a_1/3*J2321^3+a_2/4*J2321^4+a_3/5*J2321^5+a_4/6*J2321^6+a_5/7*J2321^7)+SUM(S2321:T2321)-AK2321</f>
        <v/>
      </c>
      <c r="AM2321" s="114">
        <f>AL2321&gt;0</f>
        <v/>
      </c>
      <c r="AN2321" s="115">
        <f>IF(A2321=1,FALSE,(AND(AQ2321,AM2321,NOT(AN2320))))</f>
        <v/>
      </c>
      <c r="AO2321">
        <f>IF(D2321=1,AND(AH2321,NOT(AI2321)),AND(AM2321,NOT(AN2321)))</f>
        <v/>
      </c>
      <c r="AP2321" s="119">
        <f>IF(D2321=1,AI2321,AN2321)</f>
        <v/>
      </c>
      <c r="AQ2321" s="125">
        <f>ABS(E2321)&lt;$AQ$2</f>
        <v/>
      </c>
      <c r="AS2321">
        <f>IF(AP2321,MAX(AS$3:AS2319)+1,"")</f>
        <v/>
      </c>
    </row>
    <row r="2322">
      <c r="A2322" t="n">
        <v>2232</v>
      </c>
      <c r="B2322" s="131">
        <f>IF(A2322=1,0,IF(AP2322,0.1*ε_cu1cd,0))</f>
        <v/>
      </c>
      <c r="C2322" s="131">
        <f>IF(A2322=1,0.1*ε_cu1cd,C2321+B2321)</f>
        <v/>
      </c>
      <c r="D2322" s="113">
        <f>IF('Нормальний переріз'!$D$68&gt;0,1,2)</f>
        <v/>
      </c>
      <c r="E2322" s="144">
        <f>IF(D2322=1,F2322,G2322)</f>
        <v/>
      </c>
      <c r="F2322" s="124">
        <f>IF(AI2321,0.11*ε_cu1cd,IF(AH2321,F2321*0.01,F2321))</f>
        <v/>
      </c>
      <c r="G2322" s="124">
        <f>IF(AP2321,-0.1*ε_cu1cd,IF(AM2321,G2321*0.01,G2321))</f>
        <v/>
      </c>
      <c r="H2322" s="113">
        <f>IF(A2322=1,E2322,IF(AO2321,H2321-E2321+E2322,IF(AP2321,0.8*H2321,H2321+E2322)))</f>
        <v/>
      </c>
      <c r="I2322" s="169">
        <f>(C2322-H2322)/h</f>
        <v/>
      </c>
      <c r="J2322">
        <f>C2322/(ε_c1cd)</f>
        <v/>
      </c>
      <c r="K2322">
        <f>C2322/I2322</f>
        <v/>
      </c>
      <c r="L2322" s="131">
        <f>I2322/(ε_c1cd)</f>
        <v/>
      </c>
      <c r="M2322">
        <f>I2322*(K2322-Z_s1)</f>
        <v/>
      </c>
      <c r="N2322">
        <f>I2322*(K2322-Z_s2)</f>
        <v/>
      </c>
      <c r="O2322">
        <f>E_s*M2322</f>
        <v/>
      </c>
      <c r="P2322">
        <f>E_s*N2322</f>
        <v/>
      </c>
      <c r="Q2322">
        <f>O2322*A_s1</f>
        <v/>
      </c>
      <c r="R2322">
        <f>P2322*A_s2</f>
        <v/>
      </c>
      <c r="S2322">
        <f>Q2322*($K2322-Z_s1)</f>
        <v/>
      </c>
      <c r="T2322">
        <f>R2322*($K2322-Z_s2)</f>
        <v/>
      </c>
      <c r="U2322">
        <f>(INDIRECT("a_"&amp;U$2)/(U$2+1))*(($C2322^(U$2+1)-$H2322^(U$2+1))/(ε_c1cd^(U$2+1)))</f>
        <v/>
      </c>
      <c r="V2322">
        <f>(INDIRECT("a_"&amp;V$2)/(V$2+1))*(($C2322^(V$2+1)-$H2322^(V$2+1))/(ε_c1cd^(V$2+1)))</f>
        <v/>
      </c>
      <c r="W2322">
        <f>(INDIRECT("a_"&amp;W$2)/(W$2+1))*(($C2322^(W$2+1)-$H2322^(W$2+1))/(ε_c1cd^(W$2+1)))</f>
        <v/>
      </c>
      <c r="X2322">
        <f>(INDIRECT("a_"&amp;X$2)/(X$2+1))*(($C2322^(X$2+1)-$H2322^(X$2+1))/(ε_c1cd^(X$2+1)))</f>
        <v/>
      </c>
      <c r="Y2322">
        <f>(INDIRECT("a_"&amp;Y$2)/(Y$2+1))*(($C2322^(Y$2+1)-$H2322^(Y$2+1))/(ε_c1cd^(Y$2+1)))</f>
        <v/>
      </c>
      <c r="Z2322">
        <f>(INDIRECT("a_"&amp;Z$2)/(Z$2+2))*(($C2322^(Z$2+2)-$H2322^(Z$2+2))/(ε_c1cd^(Z$2+2)))</f>
        <v/>
      </c>
      <c r="AA2322">
        <f>(INDIRECT("a_"&amp;AA$2)/(AA$2+2))*(($C2322^(AA$2+2)-$H2322^(AA$2+2))/(ε_c1cd^(AA$2+2)))</f>
        <v/>
      </c>
      <c r="AB2322">
        <f>(INDIRECT("a_"&amp;AB$2)/(AB$2+2))*(($C2322^(AB$2+2)-$H2322^(AB$2+2))/(ε_c1cd^(AB$2+2)))</f>
        <v/>
      </c>
      <c r="AC2322">
        <f>(INDIRECT("a_"&amp;AC$2)/(AC$2+2))*(($C2322^(AC$2+2)-$H2322^(AC$2+2))/(ε_c1cd^(AC$2+2)))</f>
        <v/>
      </c>
      <c r="AD2322">
        <f>(INDIRECT("a_"&amp;AD$2)/(AD$2+2))*(($C2322^(AD$2+2)-$H2322^(AD$2+2))/(ε_c1cd^(AD$2+2)))</f>
        <v/>
      </c>
      <c r="AE2322" s="111">
        <f>(b*f_cd/L2322)*SUM(U2322:Y2322)+SUM(Q2322:R2322)</f>
        <v/>
      </c>
      <c r="AF2322" s="112">
        <f>AE2322*(K2322-y+e)</f>
        <v/>
      </c>
      <c r="AG2322" s="113">
        <f>(b*f_cd/(L2322^2))*SUM(Z2322:AD2322)+SUM(S2322:T2322)-AF2322</f>
        <v/>
      </c>
      <c r="AH2322" s="114">
        <f>AG2322&lt;0</f>
        <v/>
      </c>
      <c r="AI2322" s="115">
        <f>IF(A2322=1,FALSE,(AND(AQ2322,AH2322,NOT(AI2321))))</f>
        <v/>
      </c>
      <c r="AJ2322" s="116">
        <f>(b*f_cd/L2322)*(a_1/2*J2322^2+a_2/3*J2322^3+a_3/4*J2322^4+a_4/5*J2322^5+a_5/6*J2322^6)+SUM(Q2322:R2322)</f>
        <v/>
      </c>
      <c r="AK2322">
        <f>AJ2322*(K2322-y+e)</f>
        <v/>
      </c>
      <c r="AL2322" s="118">
        <f>(b*f_cd/(L2322^2))*(a_1/3*J2322^3+a_2/4*J2322^4+a_3/5*J2322^5+a_4/6*J2322^6+a_5/7*J2322^7)+SUM(S2322:T2322)-AK2322</f>
        <v/>
      </c>
      <c r="AM2322" s="114">
        <f>AL2322&gt;0</f>
        <v/>
      </c>
      <c r="AN2322" s="115">
        <f>IF(A2322=1,FALSE,(AND(AQ2322,AM2322,NOT(AN2321))))</f>
        <v/>
      </c>
      <c r="AO2322">
        <f>IF(D2322=1,AND(AH2322,NOT(AI2322)),AND(AM2322,NOT(AN2322)))</f>
        <v/>
      </c>
      <c r="AP2322" s="119">
        <f>IF(D2322=1,AI2322,AN2322)</f>
        <v/>
      </c>
      <c r="AQ2322" s="125">
        <f>ABS(E2322)&lt;$AQ$2</f>
        <v/>
      </c>
      <c r="AS2322">
        <f>IF(AP2322,MAX(AS$3:AS2320)+1,"")</f>
        <v/>
      </c>
    </row>
    <row r="2323">
      <c r="A2323" t="n">
        <v>2233</v>
      </c>
      <c r="B2323" s="131">
        <f>IF(A2323=1,0,IF(AP2323,0.1*ε_cu1cd,0))</f>
        <v/>
      </c>
      <c r="C2323" s="131">
        <f>IF(A2323=1,0.1*ε_cu1cd,C2322+B2322)</f>
        <v/>
      </c>
      <c r="D2323" s="113">
        <f>IF('Нормальний переріз'!$D$68&gt;0,1,2)</f>
        <v/>
      </c>
      <c r="E2323" s="144">
        <f>IF(D2323=1,F2323,G2323)</f>
        <v/>
      </c>
      <c r="F2323" s="124">
        <f>IF(AI2322,0.11*ε_cu1cd,IF(AH2322,F2322*0.01,F2322))</f>
        <v/>
      </c>
      <c r="G2323" s="124">
        <f>IF(AP2322,-0.1*ε_cu1cd,IF(AM2322,G2322*0.01,G2322))</f>
        <v/>
      </c>
      <c r="H2323" s="113">
        <f>IF(A2323=1,E2323,IF(AO2322,H2322-E2322+E2323,IF(AP2322,0.8*H2322,H2322+E2323)))</f>
        <v/>
      </c>
      <c r="I2323" s="169">
        <f>(C2323-H2323)/h</f>
        <v/>
      </c>
      <c r="J2323">
        <f>C2323/(ε_c1cd)</f>
        <v/>
      </c>
      <c r="K2323">
        <f>C2323/I2323</f>
        <v/>
      </c>
      <c r="L2323" s="131">
        <f>I2323/(ε_c1cd)</f>
        <v/>
      </c>
      <c r="M2323">
        <f>I2323*(K2323-Z_s1)</f>
        <v/>
      </c>
      <c r="N2323">
        <f>I2323*(K2323-Z_s2)</f>
        <v/>
      </c>
      <c r="O2323">
        <f>E_s*M2323</f>
        <v/>
      </c>
      <c r="P2323">
        <f>E_s*N2323</f>
        <v/>
      </c>
      <c r="Q2323">
        <f>O2323*A_s1</f>
        <v/>
      </c>
      <c r="R2323">
        <f>P2323*A_s2</f>
        <v/>
      </c>
      <c r="S2323">
        <f>Q2323*($K2323-Z_s1)</f>
        <v/>
      </c>
      <c r="T2323">
        <f>R2323*($K2323-Z_s2)</f>
        <v/>
      </c>
      <c r="U2323">
        <f>(INDIRECT("a_"&amp;U$2)/(U$2+1))*(($C2323^(U$2+1)-$H2323^(U$2+1))/(ε_c1cd^(U$2+1)))</f>
        <v/>
      </c>
      <c r="V2323">
        <f>(INDIRECT("a_"&amp;V$2)/(V$2+1))*(($C2323^(V$2+1)-$H2323^(V$2+1))/(ε_c1cd^(V$2+1)))</f>
        <v/>
      </c>
      <c r="W2323">
        <f>(INDIRECT("a_"&amp;W$2)/(W$2+1))*(($C2323^(W$2+1)-$H2323^(W$2+1))/(ε_c1cd^(W$2+1)))</f>
        <v/>
      </c>
      <c r="X2323">
        <f>(INDIRECT("a_"&amp;X$2)/(X$2+1))*(($C2323^(X$2+1)-$H2323^(X$2+1))/(ε_c1cd^(X$2+1)))</f>
        <v/>
      </c>
      <c r="Y2323">
        <f>(INDIRECT("a_"&amp;Y$2)/(Y$2+1))*(($C2323^(Y$2+1)-$H2323^(Y$2+1))/(ε_c1cd^(Y$2+1)))</f>
        <v/>
      </c>
      <c r="Z2323">
        <f>(INDIRECT("a_"&amp;Z$2)/(Z$2+2))*(($C2323^(Z$2+2)-$H2323^(Z$2+2))/(ε_c1cd^(Z$2+2)))</f>
        <v/>
      </c>
      <c r="AA2323">
        <f>(INDIRECT("a_"&amp;AA$2)/(AA$2+2))*(($C2323^(AA$2+2)-$H2323^(AA$2+2))/(ε_c1cd^(AA$2+2)))</f>
        <v/>
      </c>
      <c r="AB2323">
        <f>(INDIRECT("a_"&amp;AB$2)/(AB$2+2))*(($C2323^(AB$2+2)-$H2323^(AB$2+2))/(ε_c1cd^(AB$2+2)))</f>
        <v/>
      </c>
      <c r="AC2323">
        <f>(INDIRECT("a_"&amp;AC$2)/(AC$2+2))*(($C2323^(AC$2+2)-$H2323^(AC$2+2))/(ε_c1cd^(AC$2+2)))</f>
        <v/>
      </c>
      <c r="AD2323">
        <f>(INDIRECT("a_"&amp;AD$2)/(AD$2+2))*(($C2323^(AD$2+2)-$H2323^(AD$2+2))/(ε_c1cd^(AD$2+2)))</f>
        <v/>
      </c>
      <c r="AE2323" s="111">
        <f>(b*f_cd/L2323)*SUM(U2323:Y2323)+SUM(Q2323:R2323)</f>
        <v/>
      </c>
      <c r="AF2323" s="112">
        <f>AE2323*(K2323-y+e)</f>
        <v/>
      </c>
      <c r="AG2323" s="113">
        <f>(b*f_cd/(L2323^2))*SUM(Z2323:AD2323)+SUM(S2323:T2323)-AF2323</f>
        <v/>
      </c>
      <c r="AH2323" s="114">
        <f>AG2323&lt;0</f>
        <v/>
      </c>
      <c r="AI2323" s="115">
        <f>IF(A2323=1,FALSE,(AND(AQ2323,AH2323,NOT(AI2322))))</f>
        <v/>
      </c>
      <c r="AJ2323" s="116">
        <f>(b*f_cd/L2323)*(a_1/2*J2323^2+a_2/3*J2323^3+a_3/4*J2323^4+a_4/5*J2323^5+a_5/6*J2323^6)+SUM(Q2323:R2323)</f>
        <v/>
      </c>
      <c r="AK2323">
        <f>AJ2323*(K2323-y+e)</f>
        <v/>
      </c>
      <c r="AL2323" s="118">
        <f>(b*f_cd/(L2323^2))*(a_1/3*J2323^3+a_2/4*J2323^4+a_3/5*J2323^5+a_4/6*J2323^6+a_5/7*J2323^7)+SUM(S2323:T2323)-AK2323</f>
        <v/>
      </c>
      <c r="AM2323" s="114">
        <f>AL2323&gt;0</f>
        <v/>
      </c>
      <c r="AN2323" s="115">
        <f>IF(A2323=1,FALSE,(AND(AQ2323,AM2323,NOT(AN2322))))</f>
        <v/>
      </c>
      <c r="AO2323">
        <f>IF(D2323=1,AND(AH2323,NOT(AI2323)),AND(AM2323,NOT(AN2323)))</f>
        <v/>
      </c>
      <c r="AP2323" s="119">
        <f>IF(D2323=1,AI2323,AN2323)</f>
        <v/>
      </c>
      <c r="AQ2323" s="125">
        <f>ABS(E2323)&lt;$AQ$2</f>
        <v/>
      </c>
      <c r="AS2323">
        <f>IF(AP2323,MAX(AS$3:AS2321)+1,"")</f>
        <v/>
      </c>
    </row>
    <row r="2324">
      <c r="A2324" t="n">
        <v>2234</v>
      </c>
      <c r="B2324" s="131">
        <f>IF(A2324=1,0,IF(AP2324,0.1*ε_cu1cd,0))</f>
        <v/>
      </c>
      <c r="C2324" s="131">
        <f>IF(A2324=1,0.1*ε_cu1cd,C2323+B2323)</f>
        <v/>
      </c>
      <c r="D2324" s="113">
        <f>IF('Нормальний переріз'!$D$68&gt;0,1,2)</f>
        <v/>
      </c>
      <c r="E2324" s="144">
        <f>IF(D2324=1,F2324,G2324)</f>
        <v/>
      </c>
      <c r="F2324" s="124">
        <f>IF(AI2323,0.11*ε_cu1cd,IF(AH2323,F2323*0.01,F2323))</f>
        <v/>
      </c>
      <c r="G2324" s="124">
        <f>IF(AP2323,-0.1*ε_cu1cd,IF(AM2323,G2323*0.01,G2323))</f>
        <v/>
      </c>
      <c r="H2324" s="113">
        <f>IF(A2324=1,E2324,IF(AO2323,H2323-E2323+E2324,IF(AP2323,0.8*H2323,H2323+E2324)))</f>
        <v/>
      </c>
      <c r="I2324" s="169">
        <f>(C2324-H2324)/h</f>
        <v/>
      </c>
      <c r="J2324">
        <f>C2324/(ε_c1cd)</f>
        <v/>
      </c>
      <c r="K2324">
        <f>C2324/I2324</f>
        <v/>
      </c>
      <c r="L2324" s="131">
        <f>I2324/(ε_c1cd)</f>
        <v/>
      </c>
      <c r="M2324">
        <f>I2324*(K2324-Z_s1)</f>
        <v/>
      </c>
      <c r="N2324">
        <f>I2324*(K2324-Z_s2)</f>
        <v/>
      </c>
      <c r="O2324">
        <f>E_s*M2324</f>
        <v/>
      </c>
      <c r="P2324">
        <f>E_s*N2324</f>
        <v/>
      </c>
      <c r="Q2324">
        <f>O2324*A_s1</f>
        <v/>
      </c>
      <c r="R2324">
        <f>P2324*A_s2</f>
        <v/>
      </c>
      <c r="S2324">
        <f>Q2324*($K2324-Z_s1)</f>
        <v/>
      </c>
      <c r="T2324">
        <f>R2324*($K2324-Z_s2)</f>
        <v/>
      </c>
      <c r="U2324">
        <f>(INDIRECT("a_"&amp;U$2)/(U$2+1))*(($C2324^(U$2+1)-$H2324^(U$2+1))/(ε_c1cd^(U$2+1)))</f>
        <v/>
      </c>
      <c r="V2324">
        <f>(INDIRECT("a_"&amp;V$2)/(V$2+1))*(($C2324^(V$2+1)-$H2324^(V$2+1))/(ε_c1cd^(V$2+1)))</f>
        <v/>
      </c>
      <c r="W2324">
        <f>(INDIRECT("a_"&amp;W$2)/(W$2+1))*(($C2324^(W$2+1)-$H2324^(W$2+1))/(ε_c1cd^(W$2+1)))</f>
        <v/>
      </c>
      <c r="X2324">
        <f>(INDIRECT("a_"&amp;X$2)/(X$2+1))*(($C2324^(X$2+1)-$H2324^(X$2+1))/(ε_c1cd^(X$2+1)))</f>
        <v/>
      </c>
      <c r="Y2324">
        <f>(INDIRECT("a_"&amp;Y$2)/(Y$2+1))*(($C2324^(Y$2+1)-$H2324^(Y$2+1))/(ε_c1cd^(Y$2+1)))</f>
        <v/>
      </c>
      <c r="Z2324">
        <f>(INDIRECT("a_"&amp;Z$2)/(Z$2+2))*(($C2324^(Z$2+2)-$H2324^(Z$2+2))/(ε_c1cd^(Z$2+2)))</f>
        <v/>
      </c>
      <c r="AA2324">
        <f>(INDIRECT("a_"&amp;AA$2)/(AA$2+2))*(($C2324^(AA$2+2)-$H2324^(AA$2+2))/(ε_c1cd^(AA$2+2)))</f>
        <v/>
      </c>
      <c r="AB2324">
        <f>(INDIRECT("a_"&amp;AB$2)/(AB$2+2))*(($C2324^(AB$2+2)-$H2324^(AB$2+2))/(ε_c1cd^(AB$2+2)))</f>
        <v/>
      </c>
      <c r="AC2324">
        <f>(INDIRECT("a_"&amp;AC$2)/(AC$2+2))*(($C2324^(AC$2+2)-$H2324^(AC$2+2))/(ε_c1cd^(AC$2+2)))</f>
        <v/>
      </c>
      <c r="AD2324">
        <f>(INDIRECT("a_"&amp;AD$2)/(AD$2+2))*(($C2324^(AD$2+2)-$H2324^(AD$2+2))/(ε_c1cd^(AD$2+2)))</f>
        <v/>
      </c>
      <c r="AE2324" s="111">
        <f>(b*f_cd/L2324)*SUM(U2324:Y2324)+SUM(Q2324:R2324)</f>
        <v/>
      </c>
      <c r="AF2324" s="112">
        <f>AE2324*(K2324-y+e)</f>
        <v/>
      </c>
      <c r="AG2324" s="113">
        <f>(b*f_cd/(L2324^2))*SUM(Z2324:AD2324)+SUM(S2324:T2324)-AF2324</f>
        <v/>
      </c>
      <c r="AH2324" s="114">
        <f>AG2324&lt;0</f>
        <v/>
      </c>
      <c r="AI2324" s="115">
        <f>IF(A2324=1,FALSE,(AND(AQ2324,AH2324,NOT(AI2323))))</f>
        <v/>
      </c>
      <c r="AJ2324" s="116">
        <f>(b*f_cd/L2324)*(a_1/2*J2324^2+a_2/3*J2324^3+a_3/4*J2324^4+a_4/5*J2324^5+a_5/6*J2324^6)+SUM(Q2324:R2324)</f>
        <v/>
      </c>
      <c r="AK2324">
        <f>AJ2324*(K2324-y+e)</f>
        <v/>
      </c>
      <c r="AL2324" s="118">
        <f>(b*f_cd/(L2324^2))*(a_1/3*J2324^3+a_2/4*J2324^4+a_3/5*J2324^5+a_4/6*J2324^6+a_5/7*J2324^7)+SUM(S2324:T2324)-AK2324</f>
        <v/>
      </c>
      <c r="AM2324" s="114">
        <f>AL2324&gt;0</f>
        <v/>
      </c>
      <c r="AN2324" s="115">
        <f>IF(A2324=1,FALSE,(AND(AQ2324,AM2324,NOT(AN2323))))</f>
        <v/>
      </c>
      <c r="AO2324">
        <f>IF(D2324=1,AND(AH2324,NOT(AI2324)),AND(AM2324,NOT(AN2324)))</f>
        <v/>
      </c>
      <c r="AP2324" s="119">
        <f>IF(D2324=1,AI2324,AN2324)</f>
        <v/>
      </c>
      <c r="AQ2324" s="125">
        <f>ABS(E2324)&lt;$AQ$2</f>
        <v/>
      </c>
      <c r="AS2324">
        <f>IF(AP2324,MAX(AS$3:AS2322)+1,"")</f>
        <v/>
      </c>
    </row>
    <row r="2325">
      <c r="A2325" t="n">
        <v>2235</v>
      </c>
      <c r="B2325" s="131">
        <f>IF(A2325=1,0,IF(AP2325,0.1*ε_cu1cd,0))</f>
        <v/>
      </c>
      <c r="C2325" s="131">
        <f>IF(A2325=1,0.1*ε_cu1cd,C2324+B2324)</f>
        <v/>
      </c>
      <c r="D2325" s="113">
        <f>IF('Нормальний переріз'!$D$68&gt;0,1,2)</f>
        <v/>
      </c>
      <c r="E2325" s="144">
        <f>IF(D2325=1,F2325,G2325)</f>
        <v/>
      </c>
      <c r="F2325" s="124">
        <f>IF(AI2324,0.11*ε_cu1cd,IF(AH2324,F2324*0.01,F2324))</f>
        <v/>
      </c>
      <c r="G2325" s="124">
        <f>IF(AP2324,-0.1*ε_cu1cd,IF(AM2324,G2324*0.01,G2324))</f>
        <v/>
      </c>
      <c r="H2325" s="113">
        <f>IF(A2325=1,E2325,IF(AO2324,H2324-E2324+E2325,IF(AP2324,0.8*H2324,H2324+E2325)))</f>
        <v/>
      </c>
      <c r="I2325" s="169">
        <f>(C2325-H2325)/h</f>
        <v/>
      </c>
      <c r="J2325">
        <f>C2325/(ε_c1cd)</f>
        <v/>
      </c>
      <c r="K2325">
        <f>C2325/I2325</f>
        <v/>
      </c>
      <c r="L2325" s="131">
        <f>I2325/(ε_c1cd)</f>
        <v/>
      </c>
      <c r="M2325">
        <f>I2325*(K2325-Z_s1)</f>
        <v/>
      </c>
      <c r="N2325">
        <f>I2325*(K2325-Z_s2)</f>
        <v/>
      </c>
      <c r="O2325">
        <f>E_s*M2325</f>
        <v/>
      </c>
      <c r="P2325">
        <f>E_s*N2325</f>
        <v/>
      </c>
      <c r="Q2325">
        <f>O2325*A_s1</f>
        <v/>
      </c>
      <c r="R2325">
        <f>P2325*A_s2</f>
        <v/>
      </c>
      <c r="S2325">
        <f>Q2325*($K2325-Z_s1)</f>
        <v/>
      </c>
      <c r="T2325">
        <f>R2325*($K2325-Z_s2)</f>
        <v/>
      </c>
      <c r="U2325">
        <f>(INDIRECT("a_"&amp;U$2)/(U$2+1))*(($C2325^(U$2+1)-$H2325^(U$2+1))/(ε_c1cd^(U$2+1)))</f>
        <v/>
      </c>
      <c r="V2325">
        <f>(INDIRECT("a_"&amp;V$2)/(V$2+1))*(($C2325^(V$2+1)-$H2325^(V$2+1))/(ε_c1cd^(V$2+1)))</f>
        <v/>
      </c>
      <c r="W2325">
        <f>(INDIRECT("a_"&amp;W$2)/(W$2+1))*(($C2325^(W$2+1)-$H2325^(W$2+1))/(ε_c1cd^(W$2+1)))</f>
        <v/>
      </c>
      <c r="X2325">
        <f>(INDIRECT("a_"&amp;X$2)/(X$2+1))*(($C2325^(X$2+1)-$H2325^(X$2+1))/(ε_c1cd^(X$2+1)))</f>
        <v/>
      </c>
      <c r="Y2325">
        <f>(INDIRECT("a_"&amp;Y$2)/(Y$2+1))*(($C2325^(Y$2+1)-$H2325^(Y$2+1))/(ε_c1cd^(Y$2+1)))</f>
        <v/>
      </c>
      <c r="Z2325">
        <f>(INDIRECT("a_"&amp;Z$2)/(Z$2+2))*(($C2325^(Z$2+2)-$H2325^(Z$2+2))/(ε_c1cd^(Z$2+2)))</f>
        <v/>
      </c>
      <c r="AA2325">
        <f>(INDIRECT("a_"&amp;AA$2)/(AA$2+2))*(($C2325^(AA$2+2)-$H2325^(AA$2+2))/(ε_c1cd^(AA$2+2)))</f>
        <v/>
      </c>
      <c r="AB2325">
        <f>(INDIRECT("a_"&amp;AB$2)/(AB$2+2))*(($C2325^(AB$2+2)-$H2325^(AB$2+2))/(ε_c1cd^(AB$2+2)))</f>
        <v/>
      </c>
      <c r="AC2325">
        <f>(INDIRECT("a_"&amp;AC$2)/(AC$2+2))*(($C2325^(AC$2+2)-$H2325^(AC$2+2))/(ε_c1cd^(AC$2+2)))</f>
        <v/>
      </c>
      <c r="AD2325">
        <f>(INDIRECT("a_"&amp;AD$2)/(AD$2+2))*(($C2325^(AD$2+2)-$H2325^(AD$2+2))/(ε_c1cd^(AD$2+2)))</f>
        <v/>
      </c>
      <c r="AE2325" s="111">
        <f>(b*f_cd/L2325)*SUM(U2325:Y2325)+SUM(Q2325:R2325)</f>
        <v/>
      </c>
      <c r="AF2325" s="112">
        <f>AE2325*(K2325-y+e)</f>
        <v/>
      </c>
      <c r="AG2325" s="113">
        <f>(b*f_cd/(L2325^2))*SUM(Z2325:AD2325)+SUM(S2325:T2325)-AF2325</f>
        <v/>
      </c>
      <c r="AH2325" s="114">
        <f>AG2325&lt;0</f>
        <v/>
      </c>
      <c r="AI2325" s="115">
        <f>IF(A2325=1,FALSE,(AND(AQ2325,AH2325,NOT(AI2324))))</f>
        <v/>
      </c>
      <c r="AJ2325" s="116">
        <f>(b*f_cd/L2325)*(a_1/2*J2325^2+a_2/3*J2325^3+a_3/4*J2325^4+a_4/5*J2325^5+a_5/6*J2325^6)+SUM(Q2325:R2325)</f>
        <v/>
      </c>
      <c r="AK2325">
        <f>AJ2325*(K2325-y+e)</f>
        <v/>
      </c>
      <c r="AL2325" s="118">
        <f>(b*f_cd/(L2325^2))*(a_1/3*J2325^3+a_2/4*J2325^4+a_3/5*J2325^5+a_4/6*J2325^6+a_5/7*J2325^7)+SUM(S2325:T2325)-AK2325</f>
        <v/>
      </c>
      <c r="AM2325" s="114">
        <f>AL2325&gt;0</f>
        <v/>
      </c>
      <c r="AN2325" s="115">
        <f>IF(A2325=1,FALSE,(AND(AQ2325,AM2325,NOT(AN2324))))</f>
        <v/>
      </c>
      <c r="AO2325">
        <f>IF(D2325=1,AND(AH2325,NOT(AI2325)),AND(AM2325,NOT(AN2325)))</f>
        <v/>
      </c>
      <c r="AP2325" s="119">
        <f>IF(D2325=1,AI2325,AN2325)</f>
        <v/>
      </c>
      <c r="AQ2325" s="125">
        <f>ABS(E2325)&lt;$AQ$2</f>
        <v/>
      </c>
      <c r="AS2325">
        <f>IF(AP2325,MAX(AS$3:AS2323)+1,"")</f>
        <v/>
      </c>
    </row>
    <row r="2326">
      <c r="A2326" t="n">
        <v>2236</v>
      </c>
      <c r="B2326" s="131">
        <f>IF(A2326=1,0,IF(AP2326,0.1*ε_cu1cd,0))</f>
        <v/>
      </c>
      <c r="C2326" s="131">
        <f>IF(A2326=1,0.1*ε_cu1cd,C2325+B2325)</f>
        <v/>
      </c>
      <c r="D2326" s="113">
        <f>IF('Нормальний переріз'!$D$68&gt;0,1,2)</f>
        <v/>
      </c>
      <c r="E2326" s="144">
        <f>IF(D2326=1,F2326,G2326)</f>
        <v/>
      </c>
      <c r="F2326" s="124">
        <f>IF(AI2325,0.11*ε_cu1cd,IF(AH2325,F2325*0.01,F2325))</f>
        <v/>
      </c>
      <c r="G2326" s="124">
        <f>IF(AP2325,-0.1*ε_cu1cd,IF(AM2325,G2325*0.01,G2325))</f>
        <v/>
      </c>
      <c r="H2326" s="113">
        <f>IF(A2326=1,E2326,IF(AO2325,H2325-E2325+E2326,IF(AP2325,0.8*H2325,H2325+E2326)))</f>
        <v/>
      </c>
      <c r="I2326" s="169">
        <f>(C2326-H2326)/h</f>
        <v/>
      </c>
      <c r="J2326">
        <f>C2326/(ε_c1cd)</f>
        <v/>
      </c>
      <c r="K2326">
        <f>C2326/I2326</f>
        <v/>
      </c>
      <c r="L2326" s="131">
        <f>I2326/(ε_c1cd)</f>
        <v/>
      </c>
      <c r="M2326">
        <f>I2326*(K2326-Z_s1)</f>
        <v/>
      </c>
      <c r="N2326">
        <f>I2326*(K2326-Z_s2)</f>
        <v/>
      </c>
      <c r="O2326">
        <f>E_s*M2326</f>
        <v/>
      </c>
      <c r="P2326">
        <f>E_s*N2326</f>
        <v/>
      </c>
      <c r="Q2326">
        <f>O2326*A_s1</f>
        <v/>
      </c>
      <c r="R2326">
        <f>P2326*A_s2</f>
        <v/>
      </c>
      <c r="S2326">
        <f>Q2326*($K2326-Z_s1)</f>
        <v/>
      </c>
      <c r="T2326">
        <f>R2326*($K2326-Z_s2)</f>
        <v/>
      </c>
      <c r="U2326">
        <f>(INDIRECT("a_"&amp;U$2)/(U$2+1))*(($C2326^(U$2+1)-$H2326^(U$2+1))/(ε_c1cd^(U$2+1)))</f>
        <v/>
      </c>
      <c r="V2326">
        <f>(INDIRECT("a_"&amp;V$2)/(V$2+1))*(($C2326^(V$2+1)-$H2326^(V$2+1))/(ε_c1cd^(V$2+1)))</f>
        <v/>
      </c>
      <c r="W2326">
        <f>(INDIRECT("a_"&amp;W$2)/(W$2+1))*(($C2326^(W$2+1)-$H2326^(W$2+1))/(ε_c1cd^(W$2+1)))</f>
        <v/>
      </c>
      <c r="X2326">
        <f>(INDIRECT("a_"&amp;X$2)/(X$2+1))*(($C2326^(X$2+1)-$H2326^(X$2+1))/(ε_c1cd^(X$2+1)))</f>
        <v/>
      </c>
      <c r="Y2326">
        <f>(INDIRECT("a_"&amp;Y$2)/(Y$2+1))*(($C2326^(Y$2+1)-$H2326^(Y$2+1))/(ε_c1cd^(Y$2+1)))</f>
        <v/>
      </c>
      <c r="Z2326">
        <f>(INDIRECT("a_"&amp;Z$2)/(Z$2+2))*(($C2326^(Z$2+2)-$H2326^(Z$2+2))/(ε_c1cd^(Z$2+2)))</f>
        <v/>
      </c>
      <c r="AA2326">
        <f>(INDIRECT("a_"&amp;AA$2)/(AA$2+2))*(($C2326^(AA$2+2)-$H2326^(AA$2+2))/(ε_c1cd^(AA$2+2)))</f>
        <v/>
      </c>
      <c r="AB2326">
        <f>(INDIRECT("a_"&amp;AB$2)/(AB$2+2))*(($C2326^(AB$2+2)-$H2326^(AB$2+2))/(ε_c1cd^(AB$2+2)))</f>
        <v/>
      </c>
      <c r="AC2326">
        <f>(INDIRECT("a_"&amp;AC$2)/(AC$2+2))*(($C2326^(AC$2+2)-$H2326^(AC$2+2))/(ε_c1cd^(AC$2+2)))</f>
        <v/>
      </c>
      <c r="AD2326">
        <f>(INDIRECT("a_"&amp;AD$2)/(AD$2+2))*(($C2326^(AD$2+2)-$H2326^(AD$2+2))/(ε_c1cd^(AD$2+2)))</f>
        <v/>
      </c>
      <c r="AE2326" s="111">
        <f>(b*f_cd/L2326)*SUM(U2326:Y2326)+SUM(Q2326:R2326)</f>
        <v/>
      </c>
      <c r="AF2326" s="112">
        <f>AE2326*(K2326-y+e)</f>
        <v/>
      </c>
      <c r="AG2326" s="113">
        <f>(b*f_cd/(L2326^2))*SUM(Z2326:AD2326)+SUM(S2326:T2326)-AF2326</f>
        <v/>
      </c>
      <c r="AH2326" s="114">
        <f>AG2326&lt;0</f>
        <v/>
      </c>
      <c r="AI2326" s="115">
        <f>IF(A2326=1,FALSE,(AND(AQ2326,AH2326,NOT(AI2325))))</f>
        <v/>
      </c>
      <c r="AJ2326" s="116">
        <f>(b*f_cd/L2326)*(a_1/2*J2326^2+a_2/3*J2326^3+a_3/4*J2326^4+a_4/5*J2326^5+a_5/6*J2326^6)+SUM(Q2326:R2326)</f>
        <v/>
      </c>
      <c r="AK2326">
        <f>AJ2326*(K2326-y+e)</f>
        <v/>
      </c>
      <c r="AL2326" s="118">
        <f>(b*f_cd/(L2326^2))*(a_1/3*J2326^3+a_2/4*J2326^4+a_3/5*J2326^5+a_4/6*J2326^6+a_5/7*J2326^7)+SUM(S2326:T2326)-AK2326</f>
        <v/>
      </c>
      <c r="AM2326" s="114">
        <f>AL2326&gt;0</f>
        <v/>
      </c>
      <c r="AN2326" s="115">
        <f>IF(A2326=1,FALSE,(AND(AQ2326,AM2326,NOT(AN2325))))</f>
        <v/>
      </c>
      <c r="AO2326">
        <f>IF(D2326=1,AND(AH2326,NOT(AI2326)),AND(AM2326,NOT(AN2326)))</f>
        <v/>
      </c>
      <c r="AP2326" s="119">
        <f>IF(D2326=1,AI2326,AN2326)</f>
        <v/>
      </c>
      <c r="AQ2326" s="125">
        <f>ABS(E2326)&lt;$AQ$2</f>
        <v/>
      </c>
      <c r="AS2326">
        <f>IF(AP2326,MAX(AS$3:AS2324)+1,"")</f>
        <v/>
      </c>
    </row>
    <row r="2327">
      <c r="A2327" t="n">
        <v>2237</v>
      </c>
      <c r="B2327" s="131">
        <f>IF(A2327=1,0,IF(AP2327,0.1*ε_cu1cd,0))</f>
        <v/>
      </c>
      <c r="C2327" s="131">
        <f>IF(A2327=1,0.1*ε_cu1cd,C2326+B2326)</f>
        <v/>
      </c>
      <c r="D2327" s="113">
        <f>IF('Нормальний переріз'!$D$68&gt;0,1,2)</f>
        <v/>
      </c>
      <c r="E2327" s="144">
        <f>IF(D2327=1,F2327,G2327)</f>
        <v/>
      </c>
      <c r="F2327" s="124">
        <f>IF(AI2326,0.11*ε_cu1cd,IF(AH2326,F2326*0.01,F2326))</f>
        <v/>
      </c>
      <c r="G2327" s="124">
        <f>IF(AP2326,-0.1*ε_cu1cd,IF(AM2326,G2326*0.01,G2326))</f>
        <v/>
      </c>
      <c r="H2327" s="113">
        <f>IF(A2327=1,E2327,IF(AO2326,H2326-E2326+E2327,IF(AP2326,0.8*H2326,H2326+E2327)))</f>
        <v/>
      </c>
      <c r="I2327" s="169">
        <f>(C2327-H2327)/h</f>
        <v/>
      </c>
      <c r="J2327">
        <f>C2327/(ε_c1cd)</f>
        <v/>
      </c>
      <c r="K2327">
        <f>C2327/I2327</f>
        <v/>
      </c>
      <c r="L2327" s="131">
        <f>I2327/(ε_c1cd)</f>
        <v/>
      </c>
      <c r="M2327">
        <f>I2327*(K2327-Z_s1)</f>
        <v/>
      </c>
      <c r="N2327">
        <f>I2327*(K2327-Z_s2)</f>
        <v/>
      </c>
      <c r="O2327">
        <f>E_s*M2327</f>
        <v/>
      </c>
      <c r="P2327">
        <f>E_s*N2327</f>
        <v/>
      </c>
      <c r="Q2327">
        <f>O2327*A_s1</f>
        <v/>
      </c>
      <c r="R2327">
        <f>P2327*A_s2</f>
        <v/>
      </c>
      <c r="S2327">
        <f>Q2327*($K2327-Z_s1)</f>
        <v/>
      </c>
      <c r="T2327">
        <f>R2327*($K2327-Z_s2)</f>
        <v/>
      </c>
      <c r="U2327">
        <f>(INDIRECT("a_"&amp;U$2)/(U$2+1))*(($C2327^(U$2+1)-$H2327^(U$2+1))/(ε_c1cd^(U$2+1)))</f>
        <v/>
      </c>
      <c r="V2327">
        <f>(INDIRECT("a_"&amp;V$2)/(V$2+1))*(($C2327^(V$2+1)-$H2327^(V$2+1))/(ε_c1cd^(V$2+1)))</f>
        <v/>
      </c>
      <c r="W2327">
        <f>(INDIRECT("a_"&amp;W$2)/(W$2+1))*(($C2327^(W$2+1)-$H2327^(W$2+1))/(ε_c1cd^(W$2+1)))</f>
        <v/>
      </c>
      <c r="X2327">
        <f>(INDIRECT("a_"&amp;X$2)/(X$2+1))*(($C2327^(X$2+1)-$H2327^(X$2+1))/(ε_c1cd^(X$2+1)))</f>
        <v/>
      </c>
      <c r="Y2327">
        <f>(INDIRECT("a_"&amp;Y$2)/(Y$2+1))*(($C2327^(Y$2+1)-$H2327^(Y$2+1))/(ε_c1cd^(Y$2+1)))</f>
        <v/>
      </c>
      <c r="Z2327">
        <f>(INDIRECT("a_"&amp;Z$2)/(Z$2+2))*(($C2327^(Z$2+2)-$H2327^(Z$2+2))/(ε_c1cd^(Z$2+2)))</f>
        <v/>
      </c>
      <c r="AA2327">
        <f>(INDIRECT("a_"&amp;AA$2)/(AA$2+2))*(($C2327^(AA$2+2)-$H2327^(AA$2+2))/(ε_c1cd^(AA$2+2)))</f>
        <v/>
      </c>
      <c r="AB2327">
        <f>(INDIRECT("a_"&amp;AB$2)/(AB$2+2))*(($C2327^(AB$2+2)-$H2327^(AB$2+2))/(ε_c1cd^(AB$2+2)))</f>
        <v/>
      </c>
      <c r="AC2327">
        <f>(INDIRECT("a_"&amp;AC$2)/(AC$2+2))*(($C2327^(AC$2+2)-$H2327^(AC$2+2))/(ε_c1cd^(AC$2+2)))</f>
        <v/>
      </c>
      <c r="AD2327">
        <f>(INDIRECT("a_"&amp;AD$2)/(AD$2+2))*(($C2327^(AD$2+2)-$H2327^(AD$2+2))/(ε_c1cd^(AD$2+2)))</f>
        <v/>
      </c>
      <c r="AE2327" s="111">
        <f>(b*f_cd/L2327)*SUM(U2327:Y2327)+SUM(Q2327:R2327)</f>
        <v/>
      </c>
      <c r="AF2327" s="112">
        <f>AE2327*(K2327-y+e)</f>
        <v/>
      </c>
      <c r="AG2327" s="113">
        <f>(b*f_cd/(L2327^2))*SUM(Z2327:AD2327)+SUM(S2327:T2327)-AF2327</f>
        <v/>
      </c>
      <c r="AH2327" s="114">
        <f>AG2327&lt;0</f>
        <v/>
      </c>
      <c r="AI2327" s="115">
        <f>IF(A2327=1,FALSE,(AND(AQ2327,AH2327,NOT(AI2326))))</f>
        <v/>
      </c>
      <c r="AJ2327" s="116">
        <f>(b*f_cd/L2327)*(a_1/2*J2327^2+a_2/3*J2327^3+a_3/4*J2327^4+a_4/5*J2327^5+a_5/6*J2327^6)+SUM(Q2327:R2327)</f>
        <v/>
      </c>
      <c r="AK2327">
        <f>AJ2327*(K2327-y+e)</f>
        <v/>
      </c>
      <c r="AL2327" s="118">
        <f>(b*f_cd/(L2327^2))*(a_1/3*J2327^3+a_2/4*J2327^4+a_3/5*J2327^5+a_4/6*J2327^6+a_5/7*J2327^7)+SUM(S2327:T2327)-AK2327</f>
        <v/>
      </c>
      <c r="AM2327" s="114">
        <f>AL2327&gt;0</f>
        <v/>
      </c>
      <c r="AN2327" s="115">
        <f>IF(A2327=1,FALSE,(AND(AQ2327,AM2327,NOT(AN2326))))</f>
        <v/>
      </c>
      <c r="AO2327">
        <f>IF(D2327=1,AND(AH2327,NOT(AI2327)),AND(AM2327,NOT(AN2327)))</f>
        <v/>
      </c>
      <c r="AP2327" s="119">
        <f>IF(D2327=1,AI2327,AN2327)</f>
        <v/>
      </c>
      <c r="AQ2327" s="125">
        <f>ABS(E2327)&lt;$AQ$2</f>
        <v/>
      </c>
      <c r="AS2327">
        <f>IF(AP2327,MAX(AS$3:AS2325)+1,"")</f>
        <v/>
      </c>
    </row>
    <row r="2328">
      <c r="A2328" t="n">
        <v>2238</v>
      </c>
      <c r="B2328" s="131">
        <f>IF(A2328=1,0,IF(AP2328,0.1*ε_cu1cd,0))</f>
        <v/>
      </c>
      <c r="C2328" s="131">
        <f>IF(A2328=1,0.1*ε_cu1cd,C2327+B2327)</f>
        <v/>
      </c>
      <c r="D2328" s="113">
        <f>IF('Нормальний переріз'!$D$68&gt;0,1,2)</f>
        <v/>
      </c>
      <c r="E2328" s="144">
        <f>IF(D2328=1,F2328,G2328)</f>
        <v/>
      </c>
      <c r="F2328" s="124">
        <f>IF(AI2327,0.11*ε_cu1cd,IF(AH2327,F2327*0.01,F2327))</f>
        <v/>
      </c>
      <c r="G2328" s="124">
        <f>IF(AP2327,-0.1*ε_cu1cd,IF(AM2327,G2327*0.01,G2327))</f>
        <v/>
      </c>
      <c r="H2328" s="113">
        <f>IF(A2328=1,E2328,IF(AO2327,H2327-E2327+E2328,IF(AP2327,0.8*H2327,H2327+E2328)))</f>
        <v/>
      </c>
      <c r="I2328" s="169">
        <f>(C2328-H2328)/h</f>
        <v/>
      </c>
      <c r="J2328">
        <f>C2328/(ε_c1cd)</f>
        <v/>
      </c>
      <c r="K2328">
        <f>C2328/I2328</f>
        <v/>
      </c>
      <c r="L2328" s="131">
        <f>I2328/(ε_c1cd)</f>
        <v/>
      </c>
      <c r="M2328">
        <f>I2328*(K2328-Z_s1)</f>
        <v/>
      </c>
      <c r="N2328">
        <f>I2328*(K2328-Z_s2)</f>
        <v/>
      </c>
      <c r="O2328">
        <f>E_s*M2328</f>
        <v/>
      </c>
      <c r="P2328">
        <f>E_s*N2328</f>
        <v/>
      </c>
      <c r="Q2328">
        <f>O2328*A_s1</f>
        <v/>
      </c>
      <c r="R2328">
        <f>P2328*A_s2</f>
        <v/>
      </c>
      <c r="S2328">
        <f>Q2328*($K2328-Z_s1)</f>
        <v/>
      </c>
      <c r="T2328">
        <f>R2328*($K2328-Z_s2)</f>
        <v/>
      </c>
      <c r="U2328">
        <f>(INDIRECT("a_"&amp;U$2)/(U$2+1))*(($C2328^(U$2+1)-$H2328^(U$2+1))/(ε_c1cd^(U$2+1)))</f>
        <v/>
      </c>
      <c r="V2328">
        <f>(INDIRECT("a_"&amp;V$2)/(V$2+1))*(($C2328^(V$2+1)-$H2328^(V$2+1))/(ε_c1cd^(V$2+1)))</f>
        <v/>
      </c>
      <c r="W2328">
        <f>(INDIRECT("a_"&amp;W$2)/(W$2+1))*(($C2328^(W$2+1)-$H2328^(W$2+1))/(ε_c1cd^(W$2+1)))</f>
        <v/>
      </c>
      <c r="X2328">
        <f>(INDIRECT("a_"&amp;X$2)/(X$2+1))*(($C2328^(X$2+1)-$H2328^(X$2+1))/(ε_c1cd^(X$2+1)))</f>
        <v/>
      </c>
      <c r="Y2328">
        <f>(INDIRECT("a_"&amp;Y$2)/(Y$2+1))*(($C2328^(Y$2+1)-$H2328^(Y$2+1))/(ε_c1cd^(Y$2+1)))</f>
        <v/>
      </c>
      <c r="Z2328">
        <f>(INDIRECT("a_"&amp;Z$2)/(Z$2+2))*(($C2328^(Z$2+2)-$H2328^(Z$2+2))/(ε_c1cd^(Z$2+2)))</f>
        <v/>
      </c>
      <c r="AA2328">
        <f>(INDIRECT("a_"&amp;AA$2)/(AA$2+2))*(($C2328^(AA$2+2)-$H2328^(AA$2+2))/(ε_c1cd^(AA$2+2)))</f>
        <v/>
      </c>
      <c r="AB2328">
        <f>(INDIRECT("a_"&amp;AB$2)/(AB$2+2))*(($C2328^(AB$2+2)-$H2328^(AB$2+2))/(ε_c1cd^(AB$2+2)))</f>
        <v/>
      </c>
      <c r="AC2328">
        <f>(INDIRECT("a_"&amp;AC$2)/(AC$2+2))*(($C2328^(AC$2+2)-$H2328^(AC$2+2))/(ε_c1cd^(AC$2+2)))</f>
        <v/>
      </c>
      <c r="AD2328">
        <f>(INDIRECT("a_"&amp;AD$2)/(AD$2+2))*(($C2328^(AD$2+2)-$H2328^(AD$2+2))/(ε_c1cd^(AD$2+2)))</f>
        <v/>
      </c>
      <c r="AE2328" s="111">
        <f>(b*f_cd/L2328)*SUM(U2328:Y2328)+SUM(Q2328:R2328)</f>
        <v/>
      </c>
      <c r="AF2328" s="112">
        <f>AE2328*(K2328-y+e)</f>
        <v/>
      </c>
      <c r="AG2328" s="113">
        <f>(b*f_cd/(L2328^2))*SUM(Z2328:AD2328)+SUM(S2328:T2328)-AF2328</f>
        <v/>
      </c>
      <c r="AH2328" s="114">
        <f>AG2328&lt;0</f>
        <v/>
      </c>
      <c r="AI2328" s="115">
        <f>IF(A2328=1,FALSE,(AND(AQ2328,AH2328,NOT(AI2327))))</f>
        <v/>
      </c>
      <c r="AJ2328" s="116">
        <f>(b*f_cd/L2328)*(a_1/2*J2328^2+a_2/3*J2328^3+a_3/4*J2328^4+a_4/5*J2328^5+a_5/6*J2328^6)+SUM(Q2328:R2328)</f>
        <v/>
      </c>
      <c r="AK2328">
        <f>AJ2328*(K2328-y+e)</f>
        <v/>
      </c>
      <c r="AL2328" s="118">
        <f>(b*f_cd/(L2328^2))*(a_1/3*J2328^3+a_2/4*J2328^4+a_3/5*J2328^5+a_4/6*J2328^6+a_5/7*J2328^7)+SUM(S2328:T2328)-AK2328</f>
        <v/>
      </c>
      <c r="AM2328" s="114">
        <f>AL2328&gt;0</f>
        <v/>
      </c>
      <c r="AN2328" s="115">
        <f>IF(A2328=1,FALSE,(AND(AQ2328,AM2328,NOT(AN2327))))</f>
        <v/>
      </c>
      <c r="AO2328">
        <f>IF(D2328=1,AND(AH2328,NOT(AI2328)),AND(AM2328,NOT(AN2328)))</f>
        <v/>
      </c>
      <c r="AP2328" s="119">
        <f>IF(D2328=1,AI2328,AN2328)</f>
        <v/>
      </c>
      <c r="AQ2328" s="125">
        <f>ABS(E2328)&lt;$AQ$2</f>
        <v/>
      </c>
      <c r="AS2328">
        <f>IF(AP2328,MAX(AS$3:AS2326)+1,"")</f>
        <v/>
      </c>
    </row>
    <row r="2329">
      <c r="A2329" t="n">
        <v>2239</v>
      </c>
      <c r="B2329" s="131">
        <f>IF(A2329=1,0,IF(AP2329,0.1*ε_cu1cd,0))</f>
        <v/>
      </c>
      <c r="C2329" s="131">
        <f>IF(A2329=1,0.1*ε_cu1cd,C2328+B2328)</f>
        <v/>
      </c>
      <c r="D2329" s="113">
        <f>IF('Нормальний переріз'!$D$68&gt;0,1,2)</f>
        <v/>
      </c>
      <c r="E2329" s="144">
        <f>IF(D2329=1,F2329,G2329)</f>
        <v/>
      </c>
      <c r="F2329" s="124">
        <f>IF(AI2328,0.11*ε_cu1cd,IF(AH2328,F2328*0.01,F2328))</f>
        <v/>
      </c>
      <c r="G2329" s="124">
        <f>IF(AP2328,-0.1*ε_cu1cd,IF(AM2328,G2328*0.01,G2328))</f>
        <v/>
      </c>
      <c r="H2329" s="113">
        <f>IF(A2329=1,E2329,IF(AO2328,H2328-E2328+E2329,IF(AP2328,0.8*H2328,H2328+E2329)))</f>
        <v/>
      </c>
      <c r="I2329" s="169">
        <f>(C2329-H2329)/h</f>
        <v/>
      </c>
      <c r="J2329">
        <f>C2329/(ε_c1cd)</f>
        <v/>
      </c>
      <c r="K2329">
        <f>C2329/I2329</f>
        <v/>
      </c>
      <c r="L2329" s="131">
        <f>I2329/(ε_c1cd)</f>
        <v/>
      </c>
      <c r="M2329">
        <f>I2329*(K2329-Z_s1)</f>
        <v/>
      </c>
      <c r="N2329">
        <f>I2329*(K2329-Z_s2)</f>
        <v/>
      </c>
      <c r="O2329">
        <f>E_s*M2329</f>
        <v/>
      </c>
      <c r="P2329">
        <f>E_s*N2329</f>
        <v/>
      </c>
      <c r="Q2329">
        <f>O2329*A_s1</f>
        <v/>
      </c>
      <c r="R2329">
        <f>P2329*A_s2</f>
        <v/>
      </c>
      <c r="S2329">
        <f>Q2329*($K2329-Z_s1)</f>
        <v/>
      </c>
      <c r="T2329">
        <f>R2329*($K2329-Z_s2)</f>
        <v/>
      </c>
      <c r="U2329">
        <f>(INDIRECT("a_"&amp;U$2)/(U$2+1))*(($C2329^(U$2+1)-$H2329^(U$2+1))/(ε_c1cd^(U$2+1)))</f>
        <v/>
      </c>
      <c r="V2329">
        <f>(INDIRECT("a_"&amp;V$2)/(V$2+1))*(($C2329^(V$2+1)-$H2329^(V$2+1))/(ε_c1cd^(V$2+1)))</f>
        <v/>
      </c>
      <c r="W2329">
        <f>(INDIRECT("a_"&amp;W$2)/(W$2+1))*(($C2329^(W$2+1)-$H2329^(W$2+1))/(ε_c1cd^(W$2+1)))</f>
        <v/>
      </c>
      <c r="X2329">
        <f>(INDIRECT("a_"&amp;X$2)/(X$2+1))*(($C2329^(X$2+1)-$H2329^(X$2+1))/(ε_c1cd^(X$2+1)))</f>
        <v/>
      </c>
      <c r="Y2329">
        <f>(INDIRECT("a_"&amp;Y$2)/(Y$2+1))*(($C2329^(Y$2+1)-$H2329^(Y$2+1))/(ε_c1cd^(Y$2+1)))</f>
        <v/>
      </c>
      <c r="Z2329">
        <f>(INDIRECT("a_"&amp;Z$2)/(Z$2+2))*(($C2329^(Z$2+2)-$H2329^(Z$2+2))/(ε_c1cd^(Z$2+2)))</f>
        <v/>
      </c>
      <c r="AA2329">
        <f>(INDIRECT("a_"&amp;AA$2)/(AA$2+2))*(($C2329^(AA$2+2)-$H2329^(AA$2+2))/(ε_c1cd^(AA$2+2)))</f>
        <v/>
      </c>
      <c r="AB2329">
        <f>(INDIRECT("a_"&amp;AB$2)/(AB$2+2))*(($C2329^(AB$2+2)-$H2329^(AB$2+2))/(ε_c1cd^(AB$2+2)))</f>
        <v/>
      </c>
      <c r="AC2329">
        <f>(INDIRECT("a_"&amp;AC$2)/(AC$2+2))*(($C2329^(AC$2+2)-$H2329^(AC$2+2))/(ε_c1cd^(AC$2+2)))</f>
        <v/>
      </c>
      <c r="AD2329">
        <f>(INDIRECT("a_"&amp;AD$2)/(AD$2+2))*(($C2329^(AD$2+2)-$H2329^(AD$2+2))/(ε_c1cd^(AD$2+2)))</f>
        <v/>
      </c>
      <c r="AE2329" s="111">
        <f>(b*f_cd/L2329)*SUM(U2329:Y2329)+SUM(Q2329:R2329)</f>
        <v/>
      </c>
      <c r="AF2329" s="112">
        <f>AE2329*(K2329-y+e)</f>
        <v/>
      </c>
      <c r="AG2329" s="113">
        <f>(b*f_cd/(L2329^2))*SUM(Z2329:AD2329)+SUM(S2329:T2329)-AF2329</f>
        <v/>
      </c>
      <c r="AH2329" s="114">
        <f>AG2329&lt;0</f>
        <v/>
      </c>
      <c r="AI2329" s="115">
        <f>IF(A2329=1,FALSE,(AND(AQ2329,AH2329,NOT(AI2328))))</f>
        <v/>
      </c>
      <c r="AJ2329" s="116">
        <f>(b*f_cd/L2329)*(a_1/2*J2329^2+a_2/3*J2329^3+a_3/4*J2329^4+a_4/5*J2329^5+a_5/6*J2329^6)+SUM(Q2329:R2329)</f>
        <v/>
      </c>
      <c r="AK2329">
        <f>AJ2329*(K2329-y+e)</f>
        <v/>
      </c>
      <c r="AL2329" s="118">
        <f>(b*f_cd/(L2329^2))*(a_1/3*J2329^3+a_2/4*J2329^4+a_3/5*J2329^5+a_4/6*J2329^6+a_5/7*J2329^7)+SUM(S2329:T2329)-AK2329</f>
        <v/>
      </c>
      <c r="AM2329" s="114">
        <f>AL2329&gt;0</f>
        <v/>
      </c>
      <c r="AN2329" s="115">
        <f>IF(A2329=1,FALSE,(AND(AQ2329,AM2329,NOT(AN2328))))</f>
        <v/>
      </c>
      <c r="AO2329">
        <f>IF(D2329=1,AND(AH2329,NOT(AI2329)),AND(AM2329,NOT(AN2329)))</f>
        <v/>
      </c>
      <c r="AP2329" s="119">
        <f>IF(D2329=1,AI2329,AN2329)</f>
        <v/>
      </c>
      <c r="AQ2329" s="125">
        <f>ABS(E2329)&lt;$AQ$2</f>
        <v/>
      </c>
      <c r="AS2329">
        <f>IF(AP2329,MAX(AS$3:AS2327)+1,"")</f>
        <v/>
      </c>
    </row>
    <row r="2330">
      <c r="A2330" t="n">
        <v>2240</v>
      </c>
      <c r="B2330" s="131">
        <f>IF(A2330=1,0,IF(AP2330,0.1*ε_cu1cd,0))</f>
        <v/>
      </c>
      <c r="C2330" s="131">
        <f>IF(A2330=1,0.1*ε_cu1cd,C2329+B2329)</f>
        <v/>
      </c>
      <c r="D2330" s="113">
        <f>IF('Нормальний переріз'!$D$68&gt;0,1,2)</f>
        <v/>
      </c>
      <c r="E2330" s="144">
        <f>IF(D2330=1,F2330,G2330)</f>
        <v/>
      </c>
      <c r="F2330" s="124">
        <f>IF(AI2329,0.11*ε_cu1cd,IF(AH2329,F2329*0.01,F2329))</f>
        <v/>
      </c>
      <c r="G2330" s="124">
        <f>IF(AP2329,-0.1*ε_cu1cd,IF(AM2329,G2329*0.01,G2329))</f>
        <v/>
      </c>
      <c r="H2330" s="113">
        <f>IF(A2330=1,E2330,IF(AO2329,H2329-E2329+E2330,IF(AP2329,0.8*H2329,H2329+E2330)))</f>
        <v/>
      </c>
      <c r="I2330" s="169">
        <f>(C2330-H2330)/h</f>
        <v/>
      </c>
      <c r="J2330">
        <f>C2330/(ε_c1cd)</f>
        <v/>
      </c>
      <c r="K2330">
        <f>C2330/I2330</f>
        <v/>
      </c>
      <c r="L2330" s="131">
        <f>I2330/(ε_c1cd)</f>
        <v/>
      </c>
      <c r="M2330">
        <f>I2330*(K2330-Z_s1)</f>
        <v/>
      </c>
      <c r="N2330">
        <f>I2330*(K2330-Z_s2)</f>
        <v/>
      </c>
      <c r="O2330">
        <f>E_s*M2330</f>
        <v/>
      </c>
      <c r="P2330">
        <f>E_s*N2330</f>
        <v/>
      </c>
      <c r="Q2330">
        <f>O2330*A_s1</f>
        <v/>
      </c>
      <c r="R2330">
        <f>P2330*A_s2</f>
        <v/>
      </c>
      <c r="S2330">
        <f>Q2330*($K2330-Z_s1)</f>
        <v/>
      </c>
      <c r="T2330">
        <f>R2330*($K2330-Z_s2)</f>
        <v/>
      </c>
      <c r="U2330">
        <f>(INDIRECT("a_"&amp;U$2)/(U$2+1))*(($C2330^(U$2+1)-$H2330^(U$2+1))/(ε_c1cd^(U$2+1)))</f>
        <v/>
      </c>
      <c r="V2330">
        <f>(INDIRECT("a_"&amp;V$2)/(V$2+1))*(($C2330^(V$2+1)-$H2330^(V$2+1))/(ε_c1cd^(V$2+1)))</f>
        <v/>
      </c>
      <c r="W2330">
        <f>(INDIRECT("a_"&amp;W$2)/(W$2+1))*(($C2330^(W$2+1)-$H2330^(W$2+1))/(ε_c1cd^(W$2+1)))</f>
        <v/>
      </c>
      <c r="X2330">
        <f>(INDIRECT("a_"&amp;X$2)/(X$2+1))*(($C2330^(X$2+1)-$H2330^(X$2+1))/(ε_c1cd^(X$2+1)))</f>
        <v/>
      </c>
      <c r="Y2330">
        <f>(INDIRECT("a_"&amp;Y$2)/(Y$2+1))*(($C2330^(Y$2+1)-$H2330^(Y$2+1))/(ε_c1cd^(Y$2+1)))</f>
        <v/>
      </c>
      <c r="Z2330">
        <f>(INDIRECT("a_"&amp;Z$2)/(Z$2+2))*(($C2330^(Z$2+2)-$H2330^(Z$2+2))/(ε_c1cd^(Z$2+2)))</f>
        <v/>
      </c>
      <c r="AA2330">
        <f>(INDIRECT("a_"&amp;AA$2)/(AA$2+2))*(($C2330^(AA$2+2)-$H2330^(AA$2+2))/(ε_c1cd^(AA$2+2)))</f>
        <v/>
      </c>
      <c r="AB2330">
        <f>(INDIRECT("a_"&amp;AB$2)/(AB$2+2))*(($C2330^(AB$2+2)-$H2330^(AB$2+2))/(ε_c1cd^(AB$2+2)))</f>
        <v/>
      </c>
      <c r="AC2330">
        <f>(INDIRECT("a_"&amp;AC$2)/(AC$2+2))*(($C2330^(AC$2+2)-$H2330^(AC$2+2))/(ε_c1cd^(AC$2+2)))</f>
        <v/>
      </c>
      <c r="AD2330">
        <f>(INDIRECT("a_"&amp;AD$2)/(AD$2+2))*(($C2330^(AD$2+2)-$H2330^(AD$2+2))/(ε_c1cd^(AD$2+2)))</f>
        <v/>
      </c>
      <c r="AE2330" s="111">
        <f>(b*f_cd/L2330)*SUM(U2330:Y2330)+SUM(Q2330:R2330)</f>
        <v/>
      </c>
      <c r="AF2330" s="112">
        <f>AE2330*(K2330-y+e)</f>
        <v/>
      </c>
      <c r="AG2330" s="113">
        <f>(b*f_cd/(L2330^2))*SUM(Z2330:AD2330)+SUM(S2330:T2330)-AF2330</f>
        <v/>
      </c>
      <c r="AH2330" s="114">
        <f>AG2330&lt;0</f>
        <v/>
      </c>
      <c r="AI2330" s="115">
        <f>IF(A2330=1,FALSE,(AND(AQ2330,AH2330,NOT(AI2329))))</f>
        <v/>
      </c>
      <c r="AJ2330" s="116">
        <f>(b*f_cd/L2330)*(a_1/2*J2330^2+a_2/3*J2330^3+a_3/4*J2330^4+a_4/5*J2330^5+a_5/6*J2330^6)+SUM(Q2330:R2330)</f>
        <v/>
      </c>
      <c r="AK2330">
        <f>AJ2330*(K2330-y+e)</f>
        <v/>
      </c>
      <c r="AL2330" s="118">
        <f>(b*f_cd/(L2330^2))*(a_1/3*J2330^3+a_2/4*J2330^4+a_3/5*J2330^5+a_4/6*J2330^6+a_5/7*J2330^7)+SUM(S2330:T2330)-AK2330</f>
        <v/>
      </c>
      <c r="AM2330" s="114">
        <f>AL2330&gt;0</f>
        <v/>
      </c>
      <c r="AN2330" s="115">
        <f>IF(A2330=1,FALSE,(AND(AQ2330,AM2330,NOT(AN2329))))</f>
        <v/>
      </c>
      <c r="AO2330">
        <f>IF(D2330=1,AND(AH2330,NOT(AI2330)),AND(AM2330,NOT(AN2330)))</f>
        <v/>
      </c>
      <c r="AP2330" s="119">
        <f>IF(D2330=1,AI2330,AN2330)</f>
        <v/>
      </c>
      <c r="AQ2330" s="125">
        <f>ABS(E2330)&lt;$AQ$2</f>
        <v/>
      </c>
      <c r="AS2330">
        <f>IF(AP2330,MAX(AS$3:AS2328)+1,"")</f>
        <v/>
      </c>
    </row>
    <row r="2331">
      <c r="A2331" t="n">
        <v>2241</v>
      </c>
      <c r="B2331" s="131">
        <f>IF(A2331=1,0,IF(AP2331,0.1*ε_cu1cd,0))</f>
        <v/>
      </c>
      <c r="C2331" s="131">
        <f>IF(A2331=1,0.1*ε_cu1cd,C2330+B2330)</f>
        <v/>
      </c>
      <c r="D2331" s="113">
        <f>IF('Нормальний переріз'!$D$68&gt;0,1,2)</f>
        <v/>
      </c>
      <c r="E2331" s="144">
        <f>IF(D2331=1,F2331,G2331)</f>
        <v/>
      </c>
      <c r="F2331" s="124">
        <f>IF(AI2330,0.11*ε_cu1cd,IF(AH2330,F2330*0.01,F2330))</f>
        <v/>
      </c>
      <c r="G2331" s="124">
        <f>IF(AP2330,-0.1*ε_cu1cd,IF(AM2330,G2330*0.01,G2330))</f>
        <v/>
      </c>
      <c r="H2331" s="113">
        <f>IF(A2331=1,E2331,IF(AO2330,H2330-E2330+E2331,IF(AP2330,0.8*H2330,H2330+E2331)))</f>
        <v/>
      </c>
      <c r="I2331" s="169">
        <f>(C2331-H2331)/h</f>
        <v/>
      </c>
      <c r="J2331">
        <f>C2331/(ε_c1cd)</f>
        <v/>
      </c>
      <c r="K2331">
        <f>C2331/I2331</f>
        <v/>
      </c>
      <c r="L2331" s="131">
        <f>I2331/(ε_c1cd)</f>
        <v/>
      </c>
      <c r="M2331">
        <f>I2331*(K2331-Z_s1)</f>
        <v/>
      </c>
      <c r="N2331">
        <f>I2331*(K2331-Z_s2)</f>
        <v/>
      </c>
      <c r="O2331">
        <f>E_s*M2331</f>
        <v/>
      </c>
      <c r="P2331">
        <f>E_s*N2331</f>
        <v/>
      </c>
      <c r="Q2331">
        <f>O2331*A_s1</f>
        <v/>
      </c>
      <c r="R2331">
        <f>P2331*A_s2</f>
        <v/>
      </c>
      <c r="S2331">
        <f>Q2331*($K2331-Z_s1)</f>
        <v/>
      </c>
      <c r="T2331">
        <f>R2331*($K2331-Z_s2)</f>
        <v/>
      </c>
      <c r="U2331">
        <f>(INDIRECT("a_"&amp;U$2)/(U$2+1))*(($C2331^(U$2+1)-$H2331^(U$2+1))/(ε_c1cd^(U$2+1)))</f>
        <v/>
      </c>
      <c r="V2331">
        <f>(INDIRECT("a_"&amp;V$2)/(V$2+1))*(($C2331^(V$2+1)-$H2331^(V$2+1))/(ε_c1cd^(V$2+1)))</f>
        <v/>
      </c>
      <c r="W2331">
        <f>(INDIRECT("a_"&amp;W$2)/(W$2+1))*(($C2331^(W$2+1)-$H2331^(W$2+1))/(ε_c1cd^(W$2+1)))</f>
        <v/>
      </c>
      <c r="X2331">
        <f>(INDIRECT("a_"&amp;X$2)/(X$2+1))*(($C2331^(X$2+1)-$H2331^(X$2+1))/(ε_c1cd^(X$2+1)))</f>
        <v/>
      </c>
      <c r="Y2331">
        <f>(INDIRECT("a_"&amp;Y$2)/(Y$2+1))*(($C2331^(Y$2+1)-$H2331^(Y$2+1))/(ε_c1cd^(Y$2+1)))</f>
        <v/>
      </c>
      <c r="Z2331">
        <f>(INDIRECT("a_"&amp;Z$2)/(Z$2+2))*(($C2331^(Z$2+2)-$H2331^(Z$2+2))/(ε_c1cd^(Z$2+2)))</f>
        <v/>
      </c>
      <c r="AA2331">
        <f>(INDIRECT("a_"&amp;AA$2)/(AA$2+2))*(($C2331^(AA$2+2)-$H2331^(AA$2+2))/(ε_c1cd^(AA$2+2)))</f>
        <v/>
      </c>
      <c r="AB2331">
        <f>(INDIRECT("a_"&amp;AB$2)/(AB$2+2))*(($C2331^(AB$2+2)-$H2331^(AB$2+2))/(ε_c1cd^(AB$2+2)))</f>
        <v/>
      </c>
      <c r="AC2331">
        <f>(INDIRECT("a_"&amp;AC$2)/(AC$2+2))*(($C2331^(AC$2+2)-$H2331^(AC$2+2))/(ε_c1cd^(AC$2+2)))</f>
        <v/>
      </c>
      <c r="AD2331">
        <f>(INDIRECT("a_"&amp;AD$2)/(AD$2+2))*(($C2331^(AD$2+2)-$H2331^(AD$2+2))/(ε_c1cd^(AD$2+2)))</f>
        <v/>
      </c>
      <c r="AE2331" s="111">
        <f>(b*f_cd/L2331)*SUM(U2331:Y2331)+SUM(Q2331:R2331)</f>
        <v/>
      </c>
      <c r="AF2331" s="112">
        <f>AE2331*(K2331-y+e)</f>
        <v/>
      </c>
      <c r="AG2331" s="113">
        <f>(b*f_cd/(L2331^2))*SUM(Z2331:AD2331)+SUM(S2331:T2331)-AF2331</f>
        <v/>
      </c>
      <c r="AH2331" s="114">
        <f>AG2331&lt;0</f>
        <v/>
      </c>
      <c r="AI2331" s="115">
        <f>IF(A2331=1,FALSE,(AND(AQ2331,AH2331,NOT(AI2330))))</f>
        <v/>
      </c>
      <c r="AJ2331" s="116">
        <f>(b*f_cd/L2331)*(a_1/2*J2331^2+a_2/3*J2331^3+a_3/4*J2331^4+a_4/5*J2331^5+a_5/6*J2331^6)+SUM(Q2331:R2331)</f>
        <v/>
      </c>
      <c r="AK2331">
        <f>AJ2331*(K2331-y+e)</f>
        <v/>
      </c>
      <c r="AL2331" s="118">
        <f>(b*f_cd/(L2331^2))*(a_1/3*J2331^3+a_2/4*J2331^4+a_3/5*J2331^5+a_4/6*J2331^6+a_5/7*J2331^7)+SUM(S2331:T2331)-AK2331</f>
        <v/>
      </c>
      <c r="AM2331" s="114">
        <f>AL2331&gt;0</f>
        <v/>
      </c>
      <c r="AN2331" s="115">
        <f>IF(A2331=1,FALSE,(AND(AQ2331,AM2331,NOT(AN2330))))</f>
        <v/>
      </c>
      <c r="AO2331">
        <f>IF(D2331=1,AND(AH2331,NOT(AI2331)),AND(AM2331,NOT(AN2331)))</f>
        <v/>
      </c>
      <c r="AP2331" s="119">
        <f>IF(D2331=1,AI2331,AN2331)</f>
        <v/>
      </c>
      <c r="AQ2331" s="125">
        <f>ABS(E2331)&lt;$AQ$2</f>
        <v/>
      </c>
      <c r="AS2331">
        <f>IF(AP2331,MAX(AS$3:AS2329)+1,"")</f>
        <v/>
      </c>
    </row>
    <row r="2332">
      <c r="A2332" t="n">
        <v>2242</v>
      </c>
      <c r="B2332" s="131">
        <f>IF(A2332=1,0,IF(AP2332,0.1*ε_cu1cd,0))</f>
        <v/>
      </c>
      <c r="C2332" s="131">
        <f>IF(A2332=1,0.1*ε_cu1cd,C2331+B2331)</f>
        <v/>
      </c>
      <c r="D2332" s="113">
        <f>IF('Нормальний переріз'!$D$68&gt;0,1,2)</f>
        <v/>
      </c>
      <c r="E2332" s="144">
        <f>IF(D2332=1,F2332,G2332)</f>
        <v/>
      </c>
      <c r="F2332" s="124">
        <f>IF(AI2331,0.11*ε_cu1cd,IF(AH2331,F2331*0.01,F2331))</f>
        <v/>
      </c>
      <c r="G2332" s="124">
        <f>IF(AP2331,-0.1*ε_cu1cd,IF(AM2331,G2331*0.01,G2331))</f>
        <v/>
      </c>
      <c r="H2332" s="113">
        <f>IF(A2332=1,E2332,IF(AO2331,H2331-E2331+E2332,IF(AP2331,0.8*H2331,H2331+E2332)))</f>
        <v/>
      </c>
      <c r="I2332" s="169">
        <f>(C2332-H2332)/h</f>
        <v/>
      </c>
      <c r="J2332">
        <f>C2332/(ε_c1cd)</f>
        <v/>
      </c>
      <c r="K2332">
        <f>C2332/I2332</f>
        <v/>
      </c>
      <c r="L2332" s="131">
        <f>I2332/(ε_c1cd)</f>
        <v/>
      </c>
      <c r="M2332">
        <f>I2332*(K2332-Z_s1)</f>
        <v/>
      </c>
      <c r="N2332">
        <f>I2332*(K2332-Z_s2)</f>
        <v/>
      </c>
      <c r="O2332">
        <f>E_s*M2332</f>
        <v/>
      </c>
      <c r="P2332">
        <f>E_s*N2332</f>
        <v/>
      </c>
      <c r="Q2332">
        <f>O2332*A_s1</f>
        <v/>
      </c>
      <c r="R2332">
        <f>P2332*A_s2</f>
        <v/>
      </c>
      <c r="S2332">
        <f>Q2332*($K2332-Z_s1)</f>
        <v/>
      </c>
      <c r="T2332">
        <f>R2332*($K2332-Z_s2)</f>
        <v/>
      </c>
      <c r="U2332">
        <f>(INDIRECT("a_"&amp;U$2)/(U$2+1))*(($C2332^(U$2+1)-$H2332^(U$2+1))/(ε_c1cd^(U$2+1)))</f>
        <v/>
      </c>
      <c r="V2332">
        <f>(INDIRECT("a_"&amp;V$2)/(V$2+1))*(($C2332^(V$2+1)-$H2332^(V$2+1))/(ε_c1cd^(V$2+1)))</f>
        <v/>
      </c>
      <c r="W2332">
        <f>(INDIRECT("a_"&amp;W$2)/(W$2+1))*(($C2332^(W$2+1)-$H2332^(W$2+1))/(ε_c1cd^(W$2+1)))</f>
        <v/>
      </c>
      <c r="X2332">
        <f>(INDIRECT("a_"&amp;X$2)/(X$2+1))*(($C2332^(X$2+1)-$H2332^(X$2+1))/(ε_c1cd^(X$2+1)))</f>
        <v/>
      </c>
      <c r="Y2332">
        <f>(INDIRECT("a_"&amp;Y$2)/(Y$2+1))*(($C2332^(Y$2+1)-$H2332^(Y$2+1))/(ε_c1cd^(Y$2+1)))</f>
        <v/>
      </c>
      <c r="Z2332">
        <f>(INDIRECT("a_"&amp;Z$2)/(Z$2+2))*(($C2332^(Z$2+2)-$H2332^(Z$2+2))/(ε_c1cd^(Z$2+2)))</f>
        <v/>
      </c>
      <c r="AA2332">
        <f>(INDIRECT("a_"&amp;AA$2)/(AA$2+2))*(($C2332^(AA$2+2)-$H2332^(AA$2+2))/(ε_c1cd^(AA$2+2)))</f>
        <v/>
      </c>
      <c r="AB2332">
        <f>(INDIRECT("a_"&amp;AB$2)/(AB$2+2))*(($C2332^(AB$2+2)-$H2332^(AB$2+2))/(ε_c1cd^(AB$2+2)))</f>
        <v/>
      </c>
      <c r="AC2332">
        <f>(INDIRECT("a_"&amp;AC$2)/(AC$2+2))*(($C2332^(AC$2+2)-$H2332^(AC$2+2))/(ε_c1cd^(AC$2+2)))</f>
        <v/>
      </c>
      <c r="AD2332">
        <f>(INDIRECT("a_"&amp;AD$2)/(AD$2+2))*(($C2332^(AD$2+2)-$H2332^(AD$2+2))/(ε_c1cd^(AD$2+2)))</f>
        <v/>
      </c>
      <c r="AE2332" s="111">
        <f>(b*f_cd/L2332)*SUM(U2332:Y2332)+SUM(Q2332:R2332)</f>
        <v/>
      </c>
      <c r="AF2332" s="112">
        <f>AE2332*(K2332-y+e)</f>
        <v/>
      </c>
      <c r="AG2332" s="113">
        <f>(b*f_cd/(L2332^2))*SUM(Z2332:AD2332)+SUM(S2332:T2332)-AF2332</f>
        <v/>
      </c>
      <c r="AH2332" s="114">
        <f>AG2332&lt;0</f>
        <v/>
      </c>
      <c r="AI2332" s="115">
        <f>IF(A2332=1,FALSE,(AND(AQ2332,AH2332,NOT(AI2331))))</f>
        <v/>
      </c>
      <c r="AJ2332" s="116">
        <f>(b*f_cd/L2332)*(a_1/2*J2332^2+a_2/3*J2332^3+a_3/4*J2332^4+a_4/5*J2332^5+a_5/6*J2332^6)+SUM(Q2332:R2332)</f>
        <v/>
      </c>
      <c r="AK2332">
        <f>AJ2332*(K2332-y+e)</f>
        <v/>
      </c>
      <c r="AL2332" s="118">
        <f>(b*f_cd/(L2332^2))*(a_1/3*J2332^3+a_2/4*J2332^4+a_3/5*J2332^5+a_4/6*J2332^6+a_5/7*J2332^7)+SUM(S2332:T2332)-AK2332</f>
        <v/>
      </c>
      <c r="AM2332" s="114">
        <f>AL2332&gt;0</f>
        <v/>
      </c>
      <c r="AN2332" s="115">
        <f>IF(A2332=1,FALSE,(AND(AQ2332,AM2332,NOT(AN2331))))</f>
        <v/>
      </c>
      <c r="AO2332">
        <f>IF(D2332=1,AND(AH2332,NOT(AI2332)),AND(AM2332,NOT(AN2332)))</f>
        <v/>
      </c>
      <c r="AP2332" s="119">
        <f>IF(D2332=1,AI2332,AN2332)</f>
        <v/>
      </c>
      <c r="AQ2332" s="125">
        <f>ABS(E2332)&lt;$AQ$2</f>
        <v/>
      </c>
      <c r="AS2332">
        <f>IF(AP2332,MAX(AS$3:AS2330)+1,"")</f>
        <v/>
      </c>
    </row>
    <row r="2333">
      <c r="A2333" t="n">
        <v>2243</v>
      </c>
      <c r="B2333" s="131">
        <f>IF(A2333=1,0,IF(AP2333,0.1*ε_cu1cd,0))</f>
        <v/>
      </c>
      <c r="C2333" s="131">
        <f>IF(A2333=1,0.1*ε_cu1cd,C2332+B2332)</f>
        <v/>
      </c>
      <c r="D2333" s="113">
        <f>IF('Нормальний переріз'!$D$68&gt;0,1,2)</f>
        <v/>
      </c>
      <c r="E2333" s="144">
        <f>IF(D2333=1,F2333,G2333)</f>
        <v/>
      </c>
      <c r="F2333" s="124">
        <f>IF(AI2332,0.11*ε_cu1cd,IF(AH2332,F2332*0.01,F2332))</f>
        <v/>
      </c>
      <c r="G2333" s="124">
        <f>IF(AP2332,-0.1*ε_cu1cd,IF(AM2332,G2332*0.01,G2332))</f>
        <v/>
      </c>
      <c r="H2333" s="113">
        <f>IF(A2333=1,E2333,IF(AO2332,H2332-E2332+E2333,IF(AP2332,0.8*H2332,H2332+E2333)))</f>
        <v/>
      </c>
      <c r="I2333" s="169">
        <f>(C2333-H2333)/h</f>
        <v/>
      </c>
      <c r="J2333">
        <f>C2333/(ε_c1cd)</f>
        <v/>
      </c>
      <c r="K2333">
        <f>C2333/I2333</f>
        <v/>
      </c>
      <c r="L2333" s="131">
        <f>I2333/(ε_c1cd)</f>
        <v/>
      </c>
      <c r="M2333">
        <f>I2333*(K2333-Z_s1)</f>
        <v/>
      </c>
      <c r="N2333">
        <f>I2333*(K2333-Z_s2)</f>
        <v/>
      </c>
      <c r="O2333">
        <f>E_s*M2333</f>
        <v/>
      </c>
      <c r="P2333">
        <f>E_s*N2333</f>
        <v/>
      </c>
      <c r="Q2333">
        <f>O2333*A_s1</f>
        <v/>
      </c>
      <c r="R2333">
        <f>P2333*A_s2</f>
        <v/>
      </c>
      <c r="S2333">
        <f>Q2333*($K2333-Z_s1)</f>
        <v/>
      </c>
      <c r="T2333">
        <f>R2333*($K2333-Z_s2)</f>
        <v/>
      </c>
      <c r="U2333">
        <f>(INDIRECT("a_"&amp;U$2)/(U$2+1))*(($C2333^(U$2+1)-$H2333^(U$2+1))/(ε_c1cd^(U$2+1)))</f>
        <v/>
      </c>
      <c r="V2333">
        <f>(INDIRECT("a_"&amp;V$2)/(V$2+1))*(($C2333^(V$2+1)-$H2333^(V$2+1))/(ε_c1cd^(V$2+1)))</f>
        <v/>
      </c>
      <c r="W2333">
        <f>(INDIRECT("a_"&amp;W$2)/(W$2+1))*(($C2333^(W$2+1)-$H2333^(W$2+1))/(ε_c1cd^(W$2+1)))</f>
        <v/>
      </c>
      <c r="X2333">
        <f>(INDIRECT("a_"&amp;X$2)/(X$2+1))*(($C2333^(X$2+1)-$H2333^(X$2+1))/(ε_c1cd^(X$2+1)))</f>
        <v/>
      </c>
      <c r="Y2333">
        <f>(INDIRECT("a_"&amp;Y$2)/(Y$2+1))*(($C2333^(Y$2+1)-$H2333^(Y$2+1))/(ε_c1cd^(Y$2+1)))</f>
        <v/>
      </c>
      <c r="Z2333">
        <f>(INDIRECT("a_"&amp;Z$2)/(Z$2+2))*(($C2333^(Z$2+2)-$H2333^(Z$2+2))/(ε_c1cd^(Z$2+2)))</f>
        <v/>
      </c>
      <c r="AA2333">
        <f>(INDIRECT("a_"&amp;AA$2)/(AA$2+2))*(($C2333^(AA$2+2)-$H2333^(AA$2+2))/(ε_c1cd^(AA$2+2)))</f>
        <v/>
      </c>
      <c r="AB2333">
        <f>(INDIRECT("a_"&amp;AB$2)/(AB$2+2))*(($C2333^(AB$2+2)-$H2333^(AB$2+2))/(ε_c1cd^(AB$2+2)))</f>
        <v/>
      </c>
      <c r="AC2333">
        <f>(INDIRECT("a_"&amp;AC$2)/(AC$2+2))*(($C2333^(AC$2+2)-$H2333^(AC$2+2))/(ε_c1cd^(AC$2+2)))</f>
        <v/>
      </c>
      <c r="AD2333">
        <f>(INDIRECT("a_"&amp;AD$2)/(AD$2+2))*(($C2333^(AD$2+2)-$H2333^(AD$2+2))/(ε_c1cd^(AD$2+2)))</f>
        <v/>
      </c>
      <c r="AE2333" s="111">
        <f>(b*f_cd/L2333)*SUM(U2333:Y2333)+SUM(Q2333:R2333)</f>
        <v/>
      </c>
      <c r="AF2333" s="112">
        <f>AE2333*(K2333-y+e)</f>
        <v/>
      </c>
      <c r="AG2333" s="113">
        <f>(b*f_cd/(L2333^2))*SUM(Z2333:AD2333)+SUM(S2333:T2333)-AF2333</f>
        <v/>
      </c>
      <c r="AH2333" s="114">
        <f>AG2333&lt;0</f>
        <v/>
      </c>
      <c r="AI2333" s="115">
        <f>IF(A2333=1,FALSE,(AND(AQ2333,AH2333,NOT(AI2332))))</f>
        <v/>
      </c>
      <c r="AJ2333" s="116">
        <f>(b*f_cd/L2333)*(a_1/2*J2333^2+a_2/3*J2333^3+a_3/4*J2333^4+a_4/5*J2333^5+a_5/6*J2333^6)+SUM(Q2333:R2333)</f>
        <v/>
      </c>
      <c r="AK2333">
        <f>AJ2333*(K2333-y+e)</f>
        <v/>
      </c>
      <c r="AL2333" s="118">
        <f>(b*f_cd/(L2333^2))*(a_1/3*J2333^3+a_2/4*J2333^4+a_3/5*J2333^5+a_4/6*J2333^6+a_5/7*J2333^7)+SUM(S2333:T2333)-AK2333</f>
        <v/>
      </c>
      <c r="AM2333" s="114">
        <f>AL2333&gt;0</f>
        <v/>
      </c>
      <c r="AN2333" s="115">
        <f>IF(A2333=1,FALSE,(AND(AQ2333,AM2333,NOT(AN2332))))</f>
        <v/>
      </c>
      <c r="AO2333">
        <f>IF(D2333=1,AND(AH2333,NOT(AI2333)),AND(AM2333,NOT(AN2333)))</f>
        <v/>
      </c>
      <c r="AP2333" s="119">
        <f>IF(D2333=1,AI2333,AN2333)</f>
        <v/>
      </c>
      <c r="AQ2333" s="125">
        <f>ABS(E2333)&lt;$AQ$2</f>
        <v/>
      </c>
      <c r="AS2333">
        <f>IF(AP2333,MAX(AS$3:AS2331)+1,"")</f>
        <v/>
      </c>
    </row>
    <row r="2334">
      <c r="A2334" t="n">
        <v>2244</v>
      </c>
      <c r="B2334" s="131">
        <f>IF(A2334=1,0,IF(AP2334,0.1*ε_cu1cd,0))</f>
        <v/>
      </c>
      <c r="C2334" s="131">
        <f>IF(A2334=1,0.1*ε_cu1cd,C2333+B2333)</f>
        <v/>
      </c>
      <c r="D2334" s="113">
        <f>IF('Нормальний переріз'!$D$68&gt;0,1,2)</f>
        <v/>
      </c>
      <c r="E2334" s="144">
        <f>IF(D2334=1,F2334,G2334)</f>
        <v/>
      </c>
      <c r="F2334" s="124">
        <f>IF(AI2333,0.11*ε_cu1cd,IF(AH2333,F2333*0.01,F2333))</f>
        <v/>
      </c>
      <c r="G2334" s="124">
        <f>IF(AP2333,-0.1*ε_cu1cd,IF(AM2333,G2333*0.01,G2333))</f>
        <v/>
      </c>
      <c r="H2334" s="113">
        <f>IF(A2334=1,E2334,IF(AO2333,H2333-E2333+E2334,IF(AP2333,0.8*H2333,H2333+E2334)))</f>
        <v/>
      </c>
      <c r="I2334" s="169">
        <f>(C2334-H2334)/h</f>
        <v/>
      </c>
      <c r="J2334">
        <f>C2334/(ε_c1cd)</f>
        <v/>
      </c>
      <c r="K2334">
        <f>C2334/I2334</f>
        <v/>
      </c>
      <c r="L2334" s="131">
        <f>I2334/(ε_c1cd)</f>
        <v/>
      </c>
      <c r="M2334">
        <f>I2334*(K2334-Z_s1)</f>
        <v/>
      </c>
      <c r="N2334">
        <f>I2334*(K2334-Z_s2)</f>
        <v/>
      </c>
      <c r="O2334">
        <f>E_s*M2334</f>
        <v/>
      </c>
      <c r="P2334">
        <f>E_s*N2334</f>
        <v/>
      </c>
      <c r="Q2334">
        <f>O2334*A_s1</f>
        <v/>
      </c>
      <c r="R2334">
        <f>P2334*A_s2</f>
        <v/>
      </c>
      <c r="S2334">
        <f>Q2334*($K2334-Z_s1)</f>
        <v/>
      </c>
      <c r="T2334">
        <f>R2334*($K2334-Z_s2)</f>
        <v/>
      </c>
      <c r="U2334">
        <f>(INDIRECT("a_"&amp;U$2)/(U$2+1))*(($C2334^(U$2+1)-$H2334^(U$2+1))/(ε_c1cd^(U$2+1)))</f>
        <v/>
      </c>
      <c r="V2334">
        <f>(INDIRECT("a_"&amp;V$2)/(V$2+1))*(($C2334^(V$2+1)-$H2334^(V$2+1))/(ε_c1cd^(V$2+1)))</f>
        <v/>
      </c>
      <c r="W2334">
        <f>(INDIRECT("a_"&amp;W$2)/(W$2+1))*(($C2334^(W$2+1)-$H2334^(W$2+1))/(ε_c1cd^(W$2+1)))</f>
        <v/>
      </c>
      <c r="X2334">
        <f>(INDIRECT("a_"&amp;X$2)/(X$2+1))*(($C2334^(X$2+1)-$H2334^(X$2+1))/(ε_c1cd^(X$2+1)))</f>
        <v/>
      </c>
      <c r="Y2334">
        <f>(INDIRECT("a_"&amp;Y$2)/(Y$2+1))*(($C2334^(Y$2+1)-$H2334^(Y$2+1))/(ε_c1cd^(Y$2+1)))</f>
        <v/>
      </c>
      <c r="Z2334">
        <f>(INDIRECT("a_"&amp;Z$2)/(Z$2+2))*(($C2334^(Z$2+2)-$H2334^(Z$2+2))/(ε_c1cd^(Z$2+2)))</f>
        <v/>
      </c>
      <c r="AA2334">
        <f>(INDIRECT("a_"&amp;AA$2)/(AA$2+2))*(($C2334^(AA$2+2)-$H2334^(AA$2+2))/(ε_c1cd^(AA$2+2)))</f>
        <v/>
      </c>
      <c r="AB2334">
        <f>(INDIRECT("a_"&amp;AB$2)/(AB$2+2))*(($C2334^(AB$2+2)-$H2334^(AB$2+2))/(ε_c1cd^(AB$2+2)))</f>
        <v/>
      </c>
      <c r="AC2334">
        <f>(INDIRECT("a_"&amp;AC$2)/(AC$2+2))*(($C2334^(AC$2+2)-$H2334^(AC$2+2))/(ε_c1cd^(AC$2+2)))</f>
        <v/>
      </c>
      <c r="AD2334">
        <f>(INDIRECT("a_"&amp;AD$2)/(AD$2+2))*(($C2334^(AD$2+2)-$H2334^(AD$2+2))/(ε_c1cd^(AD$2+2)))</f>
        <v/>
      </c>
      <c r="AE2334" s="111">
        <f>(b*f_cd/L2334)*SUM(U2334:Y2334)+SUM(Q2334:R2334)</f>
        <v/>
      </c>
      <c r="AF2334" s="112">
        <f>AE2334*(K2334-y+e)</f>
        <v/>
      </c>
      <c r="AG2334" s="113">
        <f>(b*f_cd/(L2334^2))*SUM(Z2334:AD2334)+SUM(S2334:T2334)-AF2334</f>
        <v/>
      </c>
      <c r="AH2334" s="114">
        <f>AG2334&lt;0</f>
        <v/>
      </c>
      <c r="AI2334" s="115">
        <f>IF(A2334=1,FALSE,(AND(AQ2334,AH2334,NOT(AI2333))))</f>
        <v/>
      </c>
      <c r="AJ2334" s="116">
        <f>(b*f_cd/L2334)*(a_1/2*J2334^2+a_2/3*J2334^3+a_3/4*J2334^4+a_4/5*J2334^5+a_5/6*J2334^6)+SUM(Q2334:R2334)</f>
        <v/>
      </c>
      <c r="AK2334">
        <f>AJ2334*(K2334-y+e)</f>
        <v/>
      </c>
      <c r="AL2334" s="118">
        <f>(b*f_cd/(L2334^2))*(a_1/3*J2334^3+a_2/4*J2334^4+a_3/5*J2334^5+a_4/6*J2334^6+a_5/7*J2334^7)+SUM(S2334:T2334)-AK2334</f>
        <v/>
      </c>
      <c r="AM2334" s="114">
        <f>AL2334&gt;0</f>
        <v/>
      </c>
      <c r="AN2334" s="115">
        <f>IF(A2334=1,FALSE,(AND(AQ2334,AM2334,NOT(AN2333))))</f>
        <v/>
      </c>
      <c r="AO2334">
        <f>IF(D2334=1,AND(AH2334,NOT(AI2334)),AND(AM2334,NOT(AN2334)))</f>
        <v/>
      </c>
      <c r="AP2334" s="119">
        <f>IF(D2334=1,AI2334,AN2334)</f>
        <v/>
      </c>
      <c r="AQ2334" s="125">
        <f>ABS(E2334)&lt;$AQ$2</f>
        <v/>
      </c>
      <c r="AS2334">
        <f>IF(AP2334,MAX(AS$3:AS2332)+1,"")</f>
        <v/>
      </c>
    </row>
    <row r="2335">
      <c r="A2335" t="n">
        <v>2245</v>
      </c>
      <c r="B2335" s="131">
        <f>IF(A2335=1,0,IF(AP2335,0.1*ε_cu1cd,0))</f>
        <v/>
      </c>
      <c r="C2335" s="131">
        <f>IF(A2335=1,0.1*ε_cu1cd,C2334+B2334)</f>
        <v/>
      </c>
      <c r="D2335" s="113">
        <f>IF('Нормальний переріз'!$D$68&gt;0,1,2)</f>
        <v/>
      </c>
      <c r="E2335" s="144">
        <f>IF(D2335=1,F2335,G2335)</f>
        <v/>
      </c>
      <c r="F2335" s="124">
        <f>IF(AI2334,0.11*ε_cu1cd,IF(AH2334,F2334*0.01,F2334))</f>
        <v/>
      </c>
      <c r="G2335" s="124">
        <f>IF(AP2334,-0.1*ε_cu1cd,IF(AM2334,G2334*0.01,G2334))</f>
        <v/>
      </c>
      <c r="H2335" s="113">
        <f>IF(A2335=1,E2335,IF(AO2334,H2334-E2334+E2335,IF(AP2334,0.8*H2334,H2334+E2335)))</f>
        <v/>
      </c>
      <c r="I2335" s="169">
        <f>(C2335-H2335)/h</f>
        <v/>
      </c>
      <c r="J2335">
        <f>C2335/(ε_c1cd)</f>
        <v/>
      </c>
      <c r="K2335">
        <f>C2335/I2335</f>
        <v/>
      </c>
      <c r="L2335" s="131">
        <f>I2335/(ε_c1cd)</f>
        <v/>
      </c>
      <c r="M2335">
        <f>I2335*(K2335-Z_s1)</f>
        <v/>
      </c>
      <c r="N2335">
        <f>I2335*(K2335-Z_s2)</f>
        <v/>
      </c>
      <c r="O2335">
        <f>E_s*M2335</f>
        <v/>
      </c>
      <c r="P2335">
        <f>E_s*N2335</f>
        <v/>
      </c>
      <c r="Q2335">
        <f>O2335*A_s1</f>
        <v/>
      </c>
      <c r="R2335">
        <f>P2335*A_s2</f>
        <v/>
      </c>
      <c r="S2335">
        <f>Q2335*($K2335-Z_s1)</f>
        <v/>
      </c>
      <c r="T2335">
        <f>R2335*($K2335-Z_s2)</f>
        <v/>
      </c>
      <c r="U2335">
        <f>(INDIRECT("a_"&amp;U$2)/(U$2+1))*(($C2335^(U$2+1)-$H2335^(U$2+1))/(ε_c1cd^(U$2+1)))</f>
        <v/>
      </c>
      <c r="V2335">
        <f>(INDIRECT("a_"&amp;V$2)/(V$2+1))*(($C2335^(V$2+1)-$H2335^(V$2+1))/(ε_c1cd^(V$2+1)))</f>
        <v/>
      </c>
      <c r="W2335">
        <f>(INDIRECT("a_"&amp;W$2)/(W$2+1))*(($C2335^(W$2+1)-$H2335^(W$2+1))/(ε_c1cd^(W$2+1)))</f>
        <v/>
      </c>
      <c r="X2335">
        <f>(INDIRECT("a_"&amp;X$2)/(X$2+1))*(($C2335^(X$2+1)-$H2335^(X$2+1))/(ε_c1cd^(X$2+1)))</f>
        <v/>
      </c>
      <c r="Y2335">
        <f>(INDIRECT("a_"&amp;Y$2)/(Y$2+1))*(($C2335^(Y$2+1)-$H2335^(Y$2+1))/(ε_c1cd^(Y$2+1)))</f>
        <v/>
      </c>
      <c r="Z2335">
        <f>(INDIRECT("a_"&amp;Z$2)/(Z$2+2))*(($C2335^(Z$2+2)-$H2335^(Z$2+2))/(ε_c1cd^(Z$2+2)))</f>
        <v/>
      </c>
      <c r="AA2335">
        <f>(INDIRECT("a_"&amp;AA$2)/(AA$2+2))*(($C2335^(AA$2+2)-$H2335^(AA$2+2))/(ε_c1cd^(AA$2+2)))</f>
        <v/>
      </c>
      <c r="AB2335">
        <f>(INDIRECT("a_"&amp;AB$2)/(AB$2+2))*(($C2335^(AB$2+2)-$H2335^(AB$2+2))/(ε_c1cd^(AB$2+2)))</f>
        <v/>
      </c>
      <c r="AC2335">
        <f>(INDIRECT("a_"&amp;AC$2)/(AC$2+2))*(($C2335^(AC$2+2)-$H2335^(AC$2+2))/(ε_c1cd^(AC$2+2)))</f>
        <v/>
      </c>
      <c r="AD2335">
        <f>(INDIRECT("a_"&amp;AD$2)/(AD$2+2))*(($C2335^(AD$2+2)-$H2335^(AD$2+2))/(ε_c1cd^(AD$2+2)))</f>
        <v/>
      </c>
      <c r="AE2335" s="111">
        <f>(b*f_cd/L2335)*SUM(U2335:Y2335)+SUM(Q2335:R2335)</f>
        <v/>
      </c>
      <c r="AF2335" s="112">
        <f>AE2335*(K2335-y+e)</f>
        <v/>
      </c>
      <c r="AG2335" s="113">
        <f>(b*f_cd/(L2335^2))*SUM(Z2335:AD2335)+SUM(S2335:T2335)-AF2335</f>
        <v/>
      </c>
      <c r="AH2335" s="114">
        <f>AG2335&lt;0</f>
        <v/>
      </c>
      <c r="AI2335" s="115">
        <f>IF(A2335=1,FALSE,(AND(AQ2335,AH2335,NOT(AI2334))))</f>
        <v/>
      </c>
      <c r="AJ2335" s="116">
        <f>(b*f_cd/L2335)*(a_1/2*J2335^2+a_2/3*J2335^3+a_3/4*J2335^4+a_4/5*J2335^5+a_5/6*J2335^6)+SUM(Q2335:R2335)</f>
        <v/>
      </c>
      <c r="AK2335">
        <f>AJ2335*(K2335-y+e)</f>
        <v/>
      </c>
      <c r="AL2335" s="118">
        <f>(b*f_cd/(L2335^2))*(a_1/3*J2335^3+a_2/4*J2335^4+a_3/5*J2335^5+a_4/6*J2335^6+a_5/7*J2335^7)+SUM(S2335:T2335)-AK2335</f>
        <v/>
      </c>
      <c r="AM2335" s="114">
        <f>AL2335&gt;0</f>
        <v/>
      </c>
      <c r="AN2335" s="115">
        <f>IF(A2335=1,FALSE,(AND(AQ2335,AM2335,NOT(AN2334))))</f>
        <v/>
      </c>
      <c r="AO2335">
        <f>IF(D2335=1,AND(AH2335,NOT(AI2335)),AND(AM2335,NOT(AN2335)))</f>
        <v/>
      </c>
      <c r="AP2335" s="119">
        <f>IF(D2335=1,AI2335,AN2335)</f>
        <v/>
      </c>
      <c r="AQ2335" s="125">
        <f>ABS(E2335)&lt;$AQ$2</f>
        <v/>
      </c>
      <c r="AS2335">
        <f>IF(AP2335,MAX(AS$3:AS2333)+1,"")</f>
        <v/>
      </c>
    </row>
    <row r="2336">
      <c r="A2336" t="n">
        <v>2246</v>
      </c>
      <c r="B2336" s="131">
        <f>IF(A2336=1,0,IF(AP2336,0.1*ε_cu1cd,0))</f>
        <v/>
      </c>
      <c r="C2336" s="131">
        <f>IF(A2336=1,0.1*ε_cu1cd,C2335+B2335)</f>
        <v/>
      </c>
      <c r="D2336" s="113">
        <f>IF('Нормальний переріз'!$D$68&gt;0,1,2)</f>
        <v/>
      </c>
      <c r="E2336" s="144">
        <f>IF(D2336=1,F2336,G2336)</f>
        <v/>
      </c>
      <c r="F2336" s="124">
        <f>IF(AI2335,0.11*ε_cu1cd,IF(AH2335,F2335*0.01,F2335))</f>
        <v/>
      </c>
      <c r="G2336" s="124">
        <f>IF(AP2335,-0.1*ε_cu1cd,IF(AM2335,G2335*0.01,G2335))</f>
        <v/>
      </c>
      <c r="H2336" s="113">
        <f>IF(A2336=1,E2336,IF(AO2335,H2335-E2335+E2336,IF(AP2335,0.8*H2335,H2335+E2336)))</f>
        <v/>
      </c>
      <c r="I2336" s="169">
        <f>(C2336-H2336)/h</f>
        <v/>
      </c>
      <c r="J2336">
        <f>C2336/(ε_c1cd)</f>
        <v/>
      </c>
      <c r="K2336">
        <f>C2336/I2336</f>
        <v/>
      </c>
      <c r="L2336" s="131">
        <f>I2336/(ε_c1cd)</f>
        <v/>
      </c>
      <c r="M2336">
        <f>I2336*(K2336-Z_s1)</f>
        <v/>
      </c>
      <c r="N2336">
        <f>I2336*(K2336-Z_s2)</f>
        <v/>
      </c>
      <c r="O2336">
        <f>E_s*M2336</f>
        <v/>
      </c>
      <c r="P2336">
        <f>E_s*N2336</f>
        <v/>
      </c>
      <c r="Q2336">
        <f>O2336*A_s1</f>
        <v/>
      </c>
      <c r="R2336">
        <f>P2336*A_s2</f>
        <v/>
      </c>
      <c r="S2336">
        <f>Q2336*($K2336-Z_s1)</f>
        <v/>
      </c>
      <c r="T2336">
        <f>R2336*($K2336-Z_s2)</f>
        <v/>
      </c>
      <c r="U2336">
        <f>(INDIRECT("a_"&amp;U$2)/(U$2+1))*(($C2336^(U$2+1)-$H2336^(U$2+1))/(ε_c1cd^(U$2+1)))</f>
        <v/>
      </c>
      <c r="V2336">
        <f>(INDIRECT("a_"&amp;V$2)/(V$2+1))*(($C2336^(V$2+1)-$H2336^(V$2+1))/(ε_c1cd^(V$2+1)))</f>
        <v/>
      </c>
      <c r="W2336">
        <f>(INDIRECT("a_"&amp;W$2)/(W$2+1))*(($C2336^(W$2+1)-$H2336^(W$2+1))/(ε_c1cd^(W$2+1)))</f>
        <v/>
      </c>
      <c r="X2336">
        <f>(INDIRECT("a_"&amp;X$2)/(X$2+1))*(($C2336^(X$2+1)-$H2336^(X$2+1))/(ε_c1cd^(X$2+1)))</f>
        <v/>
      </c>
      <c r="Y2336">
        <f>(INDIRECT("a_"&amp;Y$2)/(Y$2+1))*(($C2336^(Y$2+1)-$H2336^(Y$2+1))/(ε_c1cd^(Y$2+1)))</f>
        <v/>
      </c>
      <c r="Z2336">
        <f>(INDIRECT("a_"&amp;Z$2)/(Z$2+2))*(($C2336^(Z$2+2)-$H2336^(Z$2+2))/(ε_c1cd^(Z$2+2)))</f>
        <v/>
      </c>
      <c r="AA2336">
        <f>(INDIRECT("a_"&amp;AA$2)/(AA$2+2))*(($C2336^(AA$2+2)-$H2336^(AA$2+2))/(ε_c1cd^(AA$2+2)))</f>
        <v/>
      </c>
      <c r="AB2336">
        <f>(INDIRECT("a_"&amp;AB$2)/(AB$2+2))*(($C2336^(AB$2+2)-$H2336^(AB$2+2))/(ε_c1cd^(AB$2+2)))</f>
        <v/>
      </c>
      <c r="AC2336">
        <f>(INDIRECT("a_"&amp;AC$2)/(AC$2+2))*(($C2336^(AC$2+2)-$H2336^(AC$2+2))/(ε_c1cd^(AC$2+2)))</f>
        <v/>
      </c>
      <c r="AD2336">
        <f>(INDIRECT("a_"&amp;AD$2)/(AD$2+2))*(($C2336^(AD$2+2)-$H2336^(AD$2+2))/(ε_c1cd^(AD$2+2)))</f>
        <v/>
      </c>
      <c r="AE2336" s="111">
        <f>(b*f_cd/L2336)*SUM(U2336:Y2336)+SUM(Q2336:R2336)</f>
        <v/>
      </c>
      <c r="AF2336" s="112">
        <f>AE2336*(K2336-y+e)</f>
        <v/>
      </c>
      <c r="AG2336" s="113">
        <f>(b*f_cd/(L2336^2))*SUM(Z2336:AD2336)+SUM(S2336:T2336)-AF2336</f>
        <v/>
      </c>
      <c r="AH2336" s="114">
        <f>AG2336&lt;0</f>
        <v/>
      </c>
      <c r="AI2336" s="115">
        <f>IF(A2336=1,FALSE,(AND(AQ2336,AH2336,NOT(AI2335))))</f>
        <v/>
      </c>
      <c r="AJ2336" s="116">
        <f>(b*f_cd/L2336)*(a_1/2*J2336^2+a_2/3*J2336^3+a_3/4*J2336^4+a_4/5*J2336^5+a_5/6*J2336^6)+SUM(Q2336:R2336)</f>
        <v/>
      </c>
      <c r="AK2336">
        <f>AJ2336*(K2336-y+e)</f>
        <v/>
      </c>
      <c r="AL2336" s="118">
        <f>(b*f_cd/(L2336^2))*(a_1/3*J2336^3+a_2/4*J2336^4+a_3/5*J2336^5+a_4/6*J2336^6+a_5/7*J2336^7)+SUM(S2336:T2336)-AK2336</f>
        <v/>
      </c>
      <c r="AM2336" s="114">
        <f>AL2336&gt;0</f>
        <v/>
      </c>
      <c r="AN2336" s="115">
        <f>IF(A2336=1,FALSE,(AND(AQ2336,AM2336,NOT(AN2335))))</f>
        <v/>
      </c>
      <c r="AO2336">
        <f>IF(D2336=1,AND(AH2336,NOT(AI2336)),AND(AM2336,NOT(AN2336)))</f>
        <v/>
      </c>
      <c r="AP2336" s="119">
        <f>IF(D2336=1,AI2336,AN2336)</f>
        <v/>
      </c>
      <c r="AQ2336" s="125">
        <f>ABS(E2336)&lt;$AQ$2</f>
        <v/>
      </c>
      <c r="AS2336">
        <f>IF(AP2336,MAX(AS$3:AS2334)+1,"")</f>
        <v/>
      </c>
    </row>
    <row r="2337">
      <c r="A2337" t="n">
        <v>2247</v>
      </c>
      <c r="B2337" s="131">
        <f>IF(A2337=1,0,IF(AP2337,0.1*ε_cu1cd,0))</f>
        <v/>
      </c>
      <c r="C2337" s="131">
        <f>IF(A2337=1,0.1*ε_cu1cd,C2336+B2336)</f>
        <v/>
      </c>
      <c r="D2337" s="113">
        <f>IF('Нормальний переріз'!$D$68&gt;0,1,2)</f>
        <v/>
      </c>
      <c r="E2337" s="144">
        <f>IF(D2337=1,F2337,G2337)</f>
        <v/>
      </c>
      <c r="F2337" s="124">
        <f>IF(AI2336,0.11*ε_cu1cd,IF(AH2336,F2336*0.01,F2336))</f>
        <v/>
      </c>
      <c r="G2337" s="124">
        <f>IF(AP2336,-0.1*ε_cu1cd,IF(AM2336,G2336*0.01,G2336))</f>
        <v/>
      </c>
      <c r="H2337" s="113">
        <f>IF(A2337=1,E2337,IF(AO2336,H2336-E2336+E2337,IF(AP2336,0.8*H2336,H2336+E2337)))</f>
        <v/>
      </c>
      <c r="I2337" s="169">
        <f>(C2337-H2337)/h</f>
        <v/>
      </c>
      <c r="J2337">
        <f>C2337/(ε_c1cd)</f>
        <v/>
      </c>
      <c r="K2337">
        <f>C2337/I2337</f>
        <v/>
      </c>
      <c r="L2337" s="131">
        <f>I2337/(ε_c1cd)</f>
        <v/>
      </c>
      <c r="M2337">
        <f>I2337*(K2337-Z_s1)</f>
        <v/>
      </c>
      <c r="N2337">
        <f>I2337*(K2337-Z_s2)</f>
        <v/>
      </c>
      <c r="O2337">
        <f>E_s*M2337</f>
        <v/>
      </c>
      <c r="P2337">
        <f>E_s*N2337</f>
        <v/>
      </c>
      <c r="Q2337">
        <f>O2337*A_s1</f>
        <v/>
      </c>
      <c r="R2337">
        <f>P2337*A_s2</f>
        <v/>
      </c>
      <c r="S2337">
        <f>Q2337*($K2337-Z_s1)</f>
        <v/>
      </c>
      <c r="T2337">
        <f>R2337*($K2337-Z_s2)</f>
        <v/>
      </c>
      <c r="U2337">
        <f>(INDIRECT("a_"&amp;U$2)/(U$2+1))*(($C2337^(U$2+1)-$H2337^(U$2+1))/(ε_c1cd^(U$2+1)))</f>
        <v/>
      </c>
      <c r="V2337">
        <f>(INDIRECT("a_"&amp;V$2)/(V$2+1))*(($C2337^(V$2+1)-$H2337^(V$2+1))/(ε_c1cd^(V$2+1)))</f>
        <v/>
      </c>
      <c r="W2337">
        <f>(INDIRECT("a_"&amp;W$2)/(W$2+1))*(($C2337^(W$2+1)-$H2337^(W$2+1))/(ε_c1cd^(W$2+1)))</f>
        <v/>
      </c>
      <c r="X2337">
        <f>(INDIRECT("a_"&amp;X$2)/(X$2+1))*(($C2337^(X$2+1)-$H2337^(X$2+1))/(ε_c1cd^(X$2+1)))</f>
        <v/>
      </c>
      <c r="Y2337">
        <f>(INDIRECT("a_"&amp;Y$2)/(Y$2+1))*(($C2337^(Y$2+1)-$H2337^(Y$2+1))/(ε_c1cd^(Y$2+1)))</f>
        <v/>
      </c>
      <c r="Z2337">
        <f>(INDIRECT("a_"&amp;Z$2)/(Z$2+2))*(($C2337^(Z$2+2)-$H2337^(Z$2+2))/(ε_c1cd^(Z$2+2)))</f>
        <v/>
      </c>
      <c r="AA2337">
        <f>(INDIRECT("a_"&amp;AA$2)/(AA$2+2))*(($C2337^(AA$2+2)-$H2337^(AA$2+2))/(ε_c1cd^(AA$2+2)))</f>
        <v/>
      </c>
      <c r="AB2337">
        <f>(INDIRECT("a_"&amp;AB$2)/(AB$2+2))*(($C2337^(AB$2+2)-$H2337^(AB$2+2))/(ε_c1cd^(AB$2+2)))</f>
        <v/>
      </c>
      <c r="AC2337">
        <f>(INDIRECT("a_"&amp;AC$2)/(AC$2+2))*(($C2337^(AC$2+2)-$H2337^(AC$2+2))/(ε_c1cd^(AC$2+2)))</f>
        <v/>
      </c>
      <c r="AD2337">
        <f>(INDIRECT("a_"&amp;AD$2)/(AD$2+2))*(($C2337^(AD$2+2)-$H2337^(AD$2+2))/(ε_c1cd^(AD$2+2)))</f>
        <v/>
      </c>
      <c r="AE2337" s="111">
        <f>(b*f_cd/L2337)*SUM(U2337:Y2337)+SUM(Q2337:R2337)</f>
        <v/>
      </c>
      <c r="AF2337" s="112">
        <f>AE2337*(K2337-y+e)</f>
        <v/>
      </c>
      <c r="AG2337" s="113">
        <f>(b*f_cd/(L2337^2))*SUM(Z2337:AD2337)+SUM(S2337:T2337)-AF2337</f>
        <v/>
      </c>
      <c r="AH2337" s="114">
        <f>AG2337&lt;0</f>
        <v/>
      </c>
      <c r="AI2337" s="115">
        <f>IF(A2337=1,FALSE,(AND(AQ2337,AH2337,NOT(AI2336))))</f>
        <v/>
      </c>
      <c r="AJ2337" s="116">
        <f>(b*f_cd/L2337)*(a_1/2*J2337^2+a_2/3*J2337^3+a_3/4*J2337^4+a_4/5*J2337^5+a_5/6*J2337^6)+SUM(Q2337:R2337)</f>
        <v/>
      </c>
      <c r="AK2337">
        <f>AJ2337*(K2337-y+e)</f>
        <v/>
      </c>
      <c r="AL2337" s="118">
        <f>(b*f_cd/(L2337^2))*(a_1/3*J2337^3+a_2/4*J2337^4+a_3/5*J2337^5+a_4/6*J2337^6+a_5/7*J2337^7)+SUM(S2337:T2337)-AK2337</f>
        <v/>
      </c>
      <c r="AM2337" s="114">
        <f>AL2337&gt;0</f>
        <v/>
      </c>
      <c r="AN2337" s="115">
        <f>IF(A2337=1,FALSE,(AND(AQ2337,AM2337,NOT(AN2336))))</f>
        <v/>
      </c>
      <c r="AO2337">
        <f>IF(D2337=1,AND(AH2337,NOT(AI2337)),AND(AM2337,NOT(AN2337)))</f>
        <v/>
      </c>
      <c r="AP2337" s="119">
        <f>IF(D2337=1,AI2337,AN2337)</f>
        <v/>
      </c>
      <c r="AQ2337" s="125">
        <f>ABS(E2337)&lt;$AQ$2</f>
        <v/>
      </c>
      <c r="AS2337">
        <f>IF(AP2337,MAX(AS$3:AS2335)+1,"")</f>
        <v/>
      </c>
    </row>
    <row r="2338">
      <c r="A2338" t="n">
        <v>2248</v>
      </c>
      <c r="B2338" s="131">
        <f>IF(A2338=1,0,IF(AP2338,0.1*ε_cu1cd,0))</f>
        <v/>
      </c>
      <c r="C2338" s="131">
        <f>IF(A2338=1,0.1*ε_cu1cd,C2337+B2337)</f>
        <v/>
      </c>
      <c r="D2338" s="113">
        <f>IF('Нормальний переріз'!$D$68&gt;0,1,2)</f>
        <v/>
      </c>
      <c r="E2338" s="144">
        <f>IF(D2338=1,F2338,G2338)</f>
        <v/>
      </c>
      <c r="F2338" s="124">
        <f>IF(AI2337,0.11*ε_cu1cd,IF(AH2337,F2337*0.01,F2337))</f>
        <v/>
      </c>
      <c r="G2338" s="124">
        <f>IF(AP2337,-0.1*ε_cu1cd,IF(AM2337,G2337*0.01,G2337))</f>
        <v/>
      </c>
      <c r="H2338" s="113">
        <f>IF(A2338=1,E2338,IF(AO2337,H2337-E2337+E2338,IF(AP2337,0.8*H2337,H2337+E2338)))</f>
        <v/>
      </c>
      <c r="I2338" s="169">
        <f>(C2338-H2338)/h</f>
        <v/>
      </c>
      <c r="J2338">
        <f>C2338/(ε_c1cd)</f>
        <v/>
      </c>
      <c r="K2338">
        <f>C2338/I2338</f>
        <v/>
      </c>
      <c r="L2338" s="131">
        <f>I2338/(ε_c1cd)</f>
        <v/>
      </c>
      <c r="M2338">
        <f>I2338*(K2338-Z_s1)</f>
        <v/>
      </c>
      <c r="N2338">
        <f>I2338*(K2338-Z_s2)</f>
        <v/>
      </c>
      <c r="O2338">
        <f>E_s*M2338</f>
        <v/>
      </c>
      <c r="P2338">
        <f>E_s*N2338</f>
        <v/>
      </c>
      <c r="Q2338">
        <f>O2338*A_s1</f>
        <v/>
      </c>
      <c r="R2338">
        <f>P2338*A_s2</f>
        <v/>
      </c>
      <c r="S2338">
        <f>Q2338*($K2338-Z_s1)</f>
        <v/>
      </c>
      <c r="T2338">
        <f>R2338*($K2338-Z_s2)</f>
        <v/>
      </c>
      <c r="U2338">
        <f>(INDIRECT("a_"&amp;U$2)/(U$2+1))*(($C2338^(U$2+1)-$H2338^(U$2+1))/(ε_c1cd^(U$2+1)))</f>
        <v/>
      </c>
      <c r="V2338">
        <f>(INDIRECT("a_"&amp;V$2)/(V$2+1))*(($C2338^(V$2+1)-$H2338^(V$2+1))/(ε_c1cd^(V$2+1)))</f>
        <v/>
      </c>
      <c r="W2338">
        <f>(INDIRECT("a_"&amp;W$2)/(W$2+1))*(($C2338^(W$2+1)-$H2338^(W$2+1))/(ε_c1cd^(W$2+1)))</f>
        <v/>
      </c>
      <c r="X2338">
        <f>(INDIRECT("a_"&amp;X$2)/(X$2+1))*(($C2338^(X$2+1)-$H2338^(X$2+1))/(ε_c1cd^(X$2+1)))</f>
        <v/>
      </c>
      <c r="Y2338">
        <f>(INDIRECT("a_"&amp;Y$2)/(Y$2+1))*(($C2338^(Y$2+1)-$H2338^(Y$2+1))/(ε_c1cd^(Y$2+1)))</f>
        <v/>
      </c>
      <c r="Z2338">
        <f>(INDIRECT("a_"&amp;Z$2)/(Z$2+2))*(($C2338^(Z$2+2)-$H2338^(Z$2+2))/(ε_c1cd^(Z$2+2)))</f>
        <v/>
      </c>
      <c r="AA2338">
        <f>(INDIRECT("a_"&amp;AA$2)/(AA$2+2))*(($C2338^(AA$2+2)-$H2338^(AA$2+2))/(ε_c1cd^(AA$2+2)))</f>
        <v/>
      </c>
      <c r="AB2338">
        <f>(INDIRECT("a_"&amp;AB$2)/(AB$2+2))*(($C2338^(AB$2+2)-$H2338^(AB$2+2))/(ε_c1cd^(AB$2+2)))</f>
        <v/>
      </c>
      <c r="AC2338">
        <f>(INDIRECT("a_"&amp;AC$2)/(AC$2+2))*(($C2338^(AC$2+2)-$H2338^(AC$2+2))/(ε_c1cd^(AC$2+2)))</f>
        <v/>
      </c>
      <c r="AD2338">
        <f>(INDIRECT("a_"&amp;AD$2)/(AD$2+2))*(($C2338^(AD$2+2)-$H2338^(AD$2+2))/(ε_c1cd^(AD$2+2)))</f>
        <v/>
      </c>
      <c r="AE2338" s="111">
        <f>(b*f_cd/L2338)*SUM(U2338:Y2338)+SUM(Q2338:R2338)</f>
        <v/>
      </c>
      <c r="AF2338" s="112">
        <f>AE2338*(K2338-y+e)</f>
        <v/>
      </c>
      <c r="AG2338" s="113">
        <f>(b*f_cd/(L2338^2))*SUM(Z2338:AD2338)+SUM(S2338:T2338)-AF2338</f>
        <v/>
      </c>
      <c r="AH2338" s="114">
        <f>AG2338&lt;0</f>
        <v/>
      </c>
      <c r="AI2338" s="115">
        <f>IF(A2338=1,FALSE,(AND(AQ2338,AH2338,NOT(AI2337))))</f>
        <v/>
      </c>
      <c r="AJ2338" s="116">
        <f>(b*f_cd/L2338)*(a_1/2*J2338^2+a_2/3*J2338^3+a_3/4*J2338^4+a_4/5*J2338^5+a_5/6*J2338^6)+SUM(Q2338:R2338)</f>
        <v/>
      </c>
      <c r="AK2338">
        <f>AJ2338*(K2338-y+e)</f>
        <v/>
      </c>
      <c r="AL2338" s="118">
        <f>(b*f_cd/(L2338^2))*(a_1/3*J2338^3+a_2/4*J2338^4+a_3/5*J2338^5+a_4/6*J2338^6+a_5/7*J2338^7)+SUM(S2338:T2338)-AK2338</f>
        <v/>
      </c>
      <c r="AM2338" s="114">
        <f>AL2338&gt;0</f>
        <v/>
      </c>
      <c r="AN2338" s="115">
        <f>IF(A2338=1,FALSE,(AND(AQ2338,AM2338,NOT(AN2337))))</f>
        <v/>
      </c>
      <c r="AO2338">
        <f>IF(D2338=1,AND(AH2338,NOT(AI2338)),AND(AM2338,NOT(AN2338)))</f>
        <v/>
      </c>
      <c r="AP2338" s="119">
        <f>IF(D2338=1,AI2338,AN2338)</f>
        <v/>
      </c>
      <c r="AQ2338" s="125">
        <f>ABS(E2338)&lt;$AQ$2</f>
        <v/>
      </c>
      <c r="AS2338">
        <f>IF(AP2338,MAX(AS$3:AS2336)+1,"")</f>
        <v/>
      </c>
    </row>
    <row r="2339">
      <c r="A2339" t="n">
        <v>2249</v>
      </c>
      <c r="B2339" s="131">
        <f>IF(A2339=1,0,IF(AP2339,0.1*ε_cu1cd,0))</f>
        <v/>
      </c>
      <c r="C2339" s="131">
        <f>IF(A2339=1,0.1*ε_cu1cd,C2338+B2338)</f>
        <v/>
      </c>
      <c r="D2339" s="113">
        <f>IF('Нормальний переріз'!$D$68&gt;0,1,2)</f>
        <v/>
      </c>
      <c r="E2339" s="144">
        <f>IF(D2339=1,F2339,G2339)</f>
        <v/>
      </c>
      <c r="F2339" s="124">
        <f>IF(AI2338,0.11*ε_cu1cd,IF(AH2338,F2338*0.01,F2338))</f>
        <v/>
      </c>
      <c r="G2339" s="124">
        <f>IF(AP2338,-0.1*ε_cu1cd,IF(AM2338,G2338*0.01,G2338))</f>
        <v/>
      </c>
      <c r="H2339" s="113">
        <f>IF(A2339=1,E2339,IF(AO2338,H2338-E2338+E2339,IF(AP2338,0.8*H2338,H2338+E2339)))</f>
        <v/>
      </c>
      <c r="I2339" s="169">
        <f>(C2339-H2339)/h</f>
        <v/>
      </c>
      <c r="J2339">
        <f>C2339/(ε_c1cd)</f>
        <v/>
      </c>
      <c r="K2339">
        <f>C2339/I2339</f>
        <v/>
      </c>
      <c r="L2339" s="131">
        <f>I2339/(ε_c1cd)</f>
        <v/>
      </c>
      <c r="M2339">
        <f>I2339*(K2339-Z_s1)</f>
        <v/>
      </c>
      <c r="N2339">
        <f>I2339*(K2339-Z_s2)</f>
        <v/>
      </c>
      <c r="O2339">
        <f>E_s*M2339</f>
        <v/>
      </c>
      <c r="P2339">
        <f>E_s*N2339</f>
        <v/>
      </c>
      <c r="Q2339">
        <f>O2339*A_s1</f>
        <v/>
      </c>
      <c r="R2339">
        <f>P2339*A_s2</f>
        <v/>
      </c>
      <c r="S2339">
        <f>Q2339*($K2339-Z_s1)</f>
        <v/>
      </c>
      <c r="T2339">
        <f>R2339*($K2339-Z_s2)</f>
        <v/>
      </c>
      <c r="U2339">
        <f>(INDIRECT("a_"&amp;U$2)/(U$2+1))*(($C2339^(U$2+1)-$H2339^(U$2+1))/(ε_c1cd^(U$2+1)))</f>
        <v/>
      </c>
      <c r="V2339">
        <f>(INDIRECT("a_"&amp;V$2)/(V$2+1))*(($C2339^(V$2+1)-$H2339^(V$2+1))/(ε_c1cd^(V$2+1)))</f>
        <v/>
      </c>
      <c r="W2339">
        <f>(INDIRECT("a_"&amp;W$2)/(W$2+1))*(($C2339^(W$2+1)-$H2339^(W$2+1))/(ε_c1cd^(W$2+1)))</f>
        <v/>
      </c>
      <c r="X2339">
        <f>(INDIRECT("a_"&amp;X$2)/(X$2+1))*(($C2339^(X$2+1)-$H2339^(X$2+1))/(ε_c1cd^(X$2+1)))</f>
        <v/>
      </c>
      <c r="Y2339">
        <f>(INDIRECT("a_"&amp;Y$2)/(Y$2+1))*(($C2339^(Y$2+1)-$H2339^(Y$2+1))/(ε_c1cd^(Y$2+1)))</f>
        <v/>
      </c>
      <c r="Z2339">
        <f>(INDIRECT("a_"&amp;Z$2)/(Z$2+2))*(($C2339^(Z$2+2)-$H2339^(Z$2+2))/(ε_c1cd^(Z$2+2)))</f>
        <v/>
      </c>
      <c r="AA2339">
        <f>(INDIRECT("a_"&amp;AA$2)/(AA$2+2))*(($C2339^(AA$2+2)-$H2339^(AA$2+2))/(ε_c1cd^(AA$2+2)))</f>
        <v/>
      </c>
      <c r="AB2339">
        <f>(INDIRECT("a_"&amp;AB$2)/(AB$2+2))*(($C2339^(AB$2+2)-$H2339^(AB$2+2))/(ε_c1cd^(AB$2+2)))</f>
        <v/>
      </c>
      <c r="AC2339">
        <f>(INDIRECT("a_"&amp;AC$2)/(AC$2+2))*(($C2339^(AC$2+2)-$H2339^(AC$2+2))/(ε_c1cd^(AC$2+2)))</f>
        <v/>
      </c>
      <c r="AD2339">
        <f>(INDIRECT("a_"&amp;AD$2)/(AD$2+2))*(($C2339^(AD$2+2)-$H2339^(AD$2+2))/(ε_c1cd^(AD$2+2)))</f>
        <v/>
      </c>
      <c r="AE2339" s="111">
        <f>(b*f_cd/L2339)*SUM(U2339:Y2339)+SUM(Q2339:R2339)</f>
        <v/>
      </c>
      <c r="AF2339" s="112">
        <f>AE2339*(K2339-y+e)</f>
        <v/>
      </c>
      <c r="AG2339" s="113">
        <f>(b*f_cd/(L2339^2))*SUM(Z2339:AD2339)+SUM(S2339:T2339)-AF2339</f>
        <v/>
      </c>
      <c r="AH2339" s="114">
        <f>AG2339&lt;0</f>
        <v/>
      </c>
      <c r="AI2339" s="115">
        <f>IF(A2339=1,FALSE,(AND(AQ2339,AH2339,NOT(AI2338))))</f>
        <v/>
      </c>
      <c r="AJ2339" s="116">
        <f>(b*f_cd/L2339)*(a_1/2*J2339^2+a_2/3*J2339^3+a_3/4*J2339^4+a_4/5*J2339^5+a_5/6*J2339^6)+SUM(Q2339:R2339)</f>
        <v/>
      </c>
      <c r="AK2339">
        <f>AJ2339*(K2339-y+e)</f>
        <v/>
      </c>
      <c r="AL2339" s="118">
        <f>(b*f_cd/(L2339^2))*(a_1/3*J2339^3+a_2/4*J2339^4+a_3/5*J2339^5+a_4/6*J2339^6+a_5/7*J2339^7)+SUM(S2339:T2339)-AK2339</f>
        <v/>
      </c>
      <c r="AM2339" s="114">
        <f>AL2339&gt;0</f>
        <v/>
      </c>
      <c r="AN2339" s="115">
        <f>IF(A2339=1,FALSE,(AND(AQ2339,AM2339,NOT(AN2338))))</f>
        <v/>
      </c>
      <c r="AO2339">
        <f>IF(D2339=1,AND(AH2339,NOT(AI2339)),AND(AM2339,NOT(AN2339)))</f>
        <v/>
      </c>
      <c r="AP2339" s="119">
        <f>IF(D2339=1,AI2339,AN2339)</f>
        <v/>
      </c>
      <c r="AQ2339" s="125">
        <f>ABS(E2339)&lt;$AQ$2</f>
        <v/>
      </c>
      <c r="AS2339">
        <f>IF(AP2339,MAX(AS$3:AS2337)+1,"")</f>
        <v/>
      </c>
    </row>
    <row r="2340">
      <c r="A2340" t="n">
        <v>2250</v>
      </c>
      <c r="B2340" s="131">
        <f>IF(A2340=1,0,IF(AP2340,0.1*ε_cu1cd,0))</f>
        <v/>
      </c>
      <c r="C2340" s="131">
        <f>IF(A2340=1,0.1*ε_cu1cd,C2339+B2339)</f>
        <v/>
      </c>
      <c r="D2340" s="113">
        <f>IF('Нормальний переріз'!$D$68&gt;0,1,2)</f>
        <v/>
      </c>
      <c r="E2340" s="144">
        <f>IF(D2340=1,F2340,G2340)</f>
        <v/>
      </c>
      <c r="F2340" s="124">
        <f>IF(AI2339,0.11*ε_cu1cd,IF(AH2339,F2339*0.01,F2339))</f>
        <v/>
      </c>
      <c r="G2340" s="124">
        <f>IF(AP2339,-0.1*ε_cu1cd,IF(AM2339,G2339*0.01,G2339))</f>
        <v/>
      </c>
      <c r="H2340" s="113">
        <f>IF(A2340=1,E2340,IF(AO2339,H2339-E2339+E2340,IF(AP2339,0.8*H2339,H2339+E2340)))</f>
        <v/>
      </c>
      <c r="I2340" s="169">
        <f>(C2340-H2340)/h</f>
        <v/>
      </c>
      <c r="J2340">
        <f>C2340/(ε_c1cd)</f>
        <v/>
      </c>
      <c r="K2340">
        <f>C2340/I2340</f>
        <v/>
      </c>
      <c r="L2340" s="131">
        <f>I2340/(ε_c1cd)</f>
        <v/>
      </c>
      <c r="M2340">
        <f>I2340*(K2340-Z_s1)</f>
        <v/>
      </c>
      <c r="N2340">
        <f>I2340*(K2340-Z_s2)</f>
        <v/>
      </c>
      <c r="O2340">
        <f>E_s*M2340</f>
        <v/>
      </c>
      <c r="P2340">
        <f>E_s*N2340</f>
        <v/>
      </c>
      <c r="Q2340">
        <f>O2340*A_s1</f>
        <v/>
      </c>
      <c r="R2340">
        <f>P2340*A_s2</f>
        <v/>
      </c>
      <c r="S2340">
        <f>Q2340*($K2340-Z_s1)</f>
        <v/>
      </c>
      <c r="T2340">
        <f>R2340*($K2340-Z_s2)</f>
        <v/>
      </c>
      <c r="U2340">
        <f>(INDIRECT("a_"&amp;U$2)/(U$2+1))*(($C2340^(U$2+1)-$H2340^(U$2+1))/(ε_c1cd^(U$2+1)))</f>
        <v/>
      </c>
      <c r="V2340">
        <f>(INDIRECT("a_"&amp;V$2)/(V$2+1))*(($C2340^(V$2+1)-$H2340^(V$2+1))/(ε_c1cd^(V$2+1)))</f>
        <v/>
      </c>
      <c r="W2340">
        <f>(INDIRECT("a_"&amp;W$2)/(W$2+1))*(($C2340^(W$2+1)-$H2340^(W$2+1))/(ε_c1cd^(W$2+1)))</f>
        <v/>
      </c>
      <c r="X2340">
        <f>(INDIRECT("a_"&amp;X$2)/(X$2+1))*(($C2340^(X$2+1)-$H2340^(X$2+1))/(ε_c1cd^(X$2+1)))</f>
        <v/>
      </c>
      <c r="Y2340">
        <f>(INDIRECT("a_"&amp;Y$2)/(Y$2+1))*(($C2340^(Y$2+1)-$H2340^(Y$2+1))/(ε_c1cd^(Y$2+1)))</f>
        <v/>
      </c>
      <c r="Z2340">
        <f>(INDIRECT("a_"&amp;Z$2)/(Z$2+2))*(($C2340^(Z$2+2)-$H2340^(Z$2+2))/(ε_c1cd^(Z$2+2)))</f>
        <v/>
      </c>
      <c r="AA2340">
        <f>(INDIRECT("a_"&amp;AA$2)/(AA$2+2))*(($C2340^(AA$2+2)-$H2340^(AA$2+2))/(ε_c1cd^(AA$2+2)))</f>
        <v/>
      </c>
      <c r="AB2340">
        <f>(INDIRECT("a_"&amp;AB$2)/(AB$2+2))*(($C2340^(AB$2+2)-$H2340^(AB$2+2))/(ε_c1cd^(AB$2+2)))</f>
        <v/>
      </c>
      <c r="AC2340">
        <f>(INDIRECT("a_"&amp;AC$2)/(AC$2+2))*(($C2340^(AC$2+2)-$H2340^(AC$2+2))/(ε_c1cd^(AC$2+2)))</f>
        <v/>
      </c>
      <c r="AD2340">
        <f>(INDIRECT("a_"&amp;AD$2)/(AD$2+2))*(($C2340^(AD$2+2)-$H2340^(AD$2+2))/(ε_c1cd^(AD$2+2)))</f>
        <v/>
      </c>
      <c r="AE2340" s="111">
        <f>(b*f_cd/L2340)*SUM(U2340:Y2340)+SUM(Q2340:R2340)</f>
        <v/>
      </c>
      <c r="AF2340" s="112">
        <f>AE2340*(K2340-y+e)</f>
        <v/>
      </c>
      <c r="AG2340" s="113">
        <f>(b*f_cd/(L2340^2))*SUM(Z2340:AD2340)+SUM(S2340:T2340)-AF2340</f>
        <v/>
      </c>
      <c r="AH2340" s="114">
        <f>AG2340&lt;0</f>
        <v/>
      </c>
      <c r="AI2340" s="115">
        <f>IF(A2340=1,FALSE,(AND(AQ2340,AH2340,NOT(AI2339))))</f>
        <v/>
      </c>
      <c r="AJ2340" s="116">
        <f>(b*f_cd/L2340)*(a_1/2*J2340^2+a_2/3*J2340^3+a_3/4*J2340^4+a_4/5*J2340^5+a_5/6*J2340^6)+SUM(Q2340:R2340)</f>
        <v/>
      </c>
      <c r="AK2340">
        <f>AJ2340*(K2340-y+e)</f>
        <v/>
      </c>
      <c r="AL2340" s="118">
        <f>(b*f_cd/(L2340^2))*(a_1/3*J2340^3+a_2/4*J2340^4+a_3/5*J2340^5+a_4/6*J2340^6+a_5/7*J2340^7)+SUM(S2340:T2340)-AK2340</f>
        <v/>
      </c>
      <c r="AM2340" s="114">
        <f>AL2340&gt;0</f>
        <v/>
      </c>
      <c r="AN2340" s="115">
        <f>IF(A2340=1,FALSE,(AND(AQ2340,AM2340,NOT(AN2339))))</f>
        <v/>
      </c>
      <c r="AO2340">
        <f>IF(D2340=1,AND(AH2340,NOT(AI2340)),AND(AM2340,NOT(AN2340)))</f>
        <v/>
      </c>
      <c r="AP2340" s="119">
        <f>IF(D2340=1,AI2340,AN2340)</f>
        <v/>
      </c>
      <c r="AQ2340" s="125">
        <f>ABS(E2340)&lt;$AQ$2</f>
        <v/>
      </c>
      <c r="AS2340">
        <f>IF(AP2340,MAX(AS$3:AS2338)+1,"")</f>
        <v/>
      </c>
    </row>
    <row r="2341">
      <c r="A2341" t="n">
        <v>2251</v>
      </c>
      <c r="B2341" s="131">
        <f>IF(A2341=1,0,IF(AP2341,0.1*ε_cu1cd,0))</f>
        <v/>
      </c>
      <c r="C2341" s="131">
        <f>IF(A2341=1,0.1*ε_cu1cd,C2340+B2340)</f>
        <v/>
      </c>
      <c r="D2341" s="113">
        <f>IF('Нормальний переріз'!$D$68&gt;0,1,2)</f>
        <v/>
      </c>
      <c r="E2341" s="144">
        <f>IF(D2341=1,F2341,G2341)</f>
        <v/>
      </c>
      <c r="F2341" s="124">
        <f>IF(AI2340,0.11*ε_cu1cd,IF(AH2340,F2340*0.01,F2340))</f>
        <v/>
      </c>
      <c r="G2341" s="124">
        <f>IF(AP2340,-0.1*ε_cu1cd,IF(AM2340,G2340*0.01,G2340))</f>
        <v/>
      </c>
      <c r="H2341" s="113">
        <f>IF(A2341=1,E2341,IF(AO2340,H2340-E2340+E2341,IF(AP2340,0.8*H2340,H2340+E2341)))</f>
        <v/>
      </c>
      <c r="I2341" s="169">
        <f>(C2341-H2341)/h</f>
        <v/>
      </c>
      <c r="J2341">
        <f>C2341/(ε_c1cd)</f>
        <v/>
      </c>
      <c r="K2341">
        <f>C2341/I2341</f>
        <v/>
      </c>
      <c r="L2341" s="131">
        <f>I2341/(ε_c1cd)</f>
        <v/>
      </c>
      <c r="M2341">
        <f>I2341*(K2341-Z_s1)</f>
        <v/>
      </c>
      <c r="N2341">
        <f>I2341*(K2341-Z_s2)</f>
        <v/>
      </c>
      <c r="O2341">
        <f>E_s*M2341</f>
        <v/>
      </c>
      <c r="P2341">
        <f>E_s*N2341</f>
        <v/>
      </c>
      <c r="Q2341">
        <f>O2341*A_s1</f>
        <v/>
      </c>
      <c r="R2341">
        <f>P2341*A_s2</f>
        <v/>
      </c>
      <c r="S2341">
        <f>Q2341*($K2341-Z_s1)</f>
        <v/>
      </c>
      <c r="T2341">
        <f>R2341*($K2341-Z_s2)</f>
        <v/>
      </c>
      <c r="U2341">
        <f>(INDIRECT("a_"&amp;U$2)/(U$2+1))*(($C2341^(U$2+1)-$H2341^(U$2+1))/(ε_c1cd^(U$2+1)))</f>
        <v/>
      </c>
      <c r="V2341">
        <f>(INDIRECT("a_"&amp;V$2)/(V$2+1))*(($C2341^(V$2+1)-$H2341^(V$2+1))/(ε_c1cd^(V$2+1)))</f>
        <v/>
      </c>
      <c r="W2341">
        <f>(INDIRECT("a_"&amp;W$2)/(W$2+1))*(($C2341^(W$2+1)-$H2341^(W$2+1))/(ε_c1cd^(W$2+1)))</f>
        <v/>
      </c>
      <c r="X2341">
        <f>(INDIRECT("a_"&amp;X$2)/(X$2+1))*(($C2341^(X$2+1)-$H2341^(X$2+1))/(ε_c1cd^(X$2+1)))</f>
        <v/>
      </c>
      <c r="Y2341">
        <f>(INDIRECT("a_"&amp;Y$2)/(Y$2+1))*(($C2341^(Y$2+1)-$H2341^(Y$2+1))/(ε_c1cd^(Y$2+1)))</f>
        <v/>
      </c>
      <c r="Z2341">
        <f>(INDIRECT("a_"&amp;Z$2)/(Z$2+2))*(($C2341^(Z$2+2)-$H2341^(Z$2+2))/(ε_c1cd^(Z$2+2)))</f>
        <v/>
      </c>
      <c r="AA2341">
        <f>(INDIRECT("a_"&amp;AA$2)/(AA$2+2))*(($C2341^(AA$2+2)-$H2341^(AA$2+2))/(ε_c1cd^(AA$2+2)))</f>
        <v/>
      </c>
      <c r="AB2341">
        <f>(INDIRECT("a_"&amp;AB$2)/(AB$2+2))*(($C2341^(AB$2+2)-$H2341^(AB$2+2))/(ε_c1cd^(AB$2+2)))</f>
        <v/>
      </c>
      <c r="AC2341">
        <f>(INDIRECT("a_"&amp;AC$2)/(AC$2+2))*(($C2341^(AC$2+2)-$H2341^(AC$2+2))/(ε_c1cd^(AC$2+2)))</f>
        <v/>
      </c>
      <c r="AD2341">
        <f>(INDIRECT("a_"&amp;AD$2)/(AD$2+2))*(($C2341^(AD$2+2)-$H2341^(AD$2+2))/(ε_c1cd^(AD$2+2)))</f>
        <v/>
      </c>
      <c r="AE2341" s="111">
        <f>(b*f_cd/L2341)*SUM(U2341:Y2341)+SUM(Q2341:R2341)</f>
        <v/>
      </c>
      <c r="AF2341" s="112">
        <f>AE2341*(K2341-y+e)</f>
        <v/>
      </c>
      <c r="AG2341" s="113">
        <f>(b*f_cd/(L2341^2))*SUM(Z2341:AD2341)+SUM(S2341:T2341)-AF2341</f>
        <v/>
      </c>
      <c r="AH2341" s="114">
        <f>AG2341&lt;0</f>
        <v/>
      </c>
      <c r="AI2341" s="115">
        <f>IF(A2341=1,FALSE,(AND(AQ2341,AH2341,NOT(AI2340))))</f>
        <v/>
      </c>
      <c r="AJ2341" s="116">
        <f>(b*f_cd/L2341)*(a_1/2*J2341^2+a_2/3*J2341^3+a_3/4*J2341^4+a_4/5*J2341^5+a_5/6*J2341^6)+SUM(Q2341:R2341)</f>
        <v/>
      </c>
      <c r="AK2341">
        <f>AJ2341*(K2341-y+e)</f>
        <v/>
      </c>
      <c r="AL2341" s="118">
        <f>(b*f_cd/(L2341^2))*(a_1/3*J2341^3+a_2/4*J2341^4+a_3/5*J2341^5+a_4/6*J2341^6+a_5/7*J2341^7)+SUM(S2341:T2341)-AK2341</f>
        <v/>
      </c>
      <c r="AM2341" s="114">
        <f>AL2341&gt;0</f>
        <v/>
      </c>
      <c r="AN2341" s="115">
        <f>IF(A2341=1,FALSE,(AND(AQ2341,AM2341,NOT(AN2340))))</f>
        <v/>
      </c>
      <c r="AO2341">
        <f>IF(D2341=1,AND(AH2341,NOT(AI2341)),AND(AM2341,NOT(AN2341)))</f>
        <v/>
      </c>
      <c r="AP2341" s="119">
        <f>IF(D2341=1,AI2341,AN2341)</f>
        <v/>
      </c>
      <c r="AQ2341" s="125">
        <f>ABS(E2341)&lt;$AQ$2</f>
        <v/>
      </c>
      <c r="AS2341">
        <f>IF(AP2341,MAX(AS$3:AS2339)+1,"")</f>
        <v/>
      </c>
    </row>
    <row r="2342">
      <c r="A2342" t="n">
        <v>2252</v>
      </c>
      <c r="B2342" s="131">
        <f>IF(A2342=1,0,IF(AP2342,0.1*ε_cu1cd,0))</f>
        <v/>
      </c>
      <c r="C2342" s="131">
        <f>IF(A2342=1,0.1*ε_cu1cd,C2341+B2341)</f>
        <v/>
      </c>
      <c r="D2342" s="113">
        <f>IF('Нормальний переріз'!$D$68&gt;0,1,2)</f>
        <v/>
      </c>
      <c r="E2342" s="144">
        <f>IF(D2342=1,F2342,G2342)</f>
        <v/>
      </c>
      <c r="F2342" s="124">
        <f>IF(AI2341,0.11*ε_cu1cd,IF(AH2341,F2341*0.01,F2341))</f>
        <v/>
      </c>
      <c r="G2342" s="124">
        <f>IF(AP2341,-0.1*ε_cu1cd,IF(AM2341,G2341*0.01,G2341))</f>
        <v/>
      </c>
      <c r="H2342" s="113">
        <f>IF(A2342=1,E2342,IF(AO2341,H2341-E2341+E2342,IF(AP2341,0.8*H2341,H2341+E2342)))</f>
        <v/>
      </c>
      <c r="I2342" s="169">
        <f>(C2342-H2342)/h</f>
        <v/>
      </c>
      <c r="J2342">
        <f>C2342/(ε_c1cd)</f>
        <v/>
      </c>
      <c r="K2342">
        <f>C2342/I2342</f>
        <v/>
      </c>
      <c r="L2342" s="131">
        <f>I2342/(ε_c1cd)</f>
        <v/>
      </c>
      <c r="M2342">
        <f>I2342*(K2342-Z_s1)</f>
        <v/>
      </c>
      <c r="N2342">
        <f>I2342*(K2342-Z_s2)</f>
        <v/>
      </c>
      <c r="O2342">
        <f>E_s*M2342</f>
        <v/>
      </c>
      <c r="P2342">
        <f>E_s*N2342</f>
        <v/>
      </c>
      <c r="Q2342">
        <f>O2342*A_s1</f>
        <v/>
      </c>
      <c r="R2342">
        <f>P2342*A_s2</f>
        <v/>
      </c>
      <c r="S2342">
        <f>Q2342*($K2342-Z_s1)</f>
        <v/>
      </c>
      <c r="T2342">
        <f>R2342*($K2342-Z_s2)</f>
        <v/>
      </c>
      <c r="U2342">
        <f>(INDIRECT("a_"&amp;U$2)/(U$2+1))*(($C2342^(U$2+1)-$H2342^(U$2+1))/(ε_c1cd^(U$2+1)))</f>
        <v/>
      </c>
      <c r="V2342">
        <f>(INDIRECT("a_"&amp;V$2)/(V$2+1))*(($C2342^(V$2+1)-$H2342^(V$2+1))/(ε_c1cd^(V$2+1)))</f>
        <v/>
      </c>
      <c r="W2342">
        <f>(INDIRECT("a_"&amp;W$2)/(W$2+1))*(($C2342^(W$2+1)-$H2342^(W$2+1))/(ε_c1cd^(W$2+1)))</f>
        <v/>
      </c>
      <c r="X2342">
        <f>(INDIRECT("a_"&amp;X$2)/(X$2+1))*(($C2342^(X$2+1)-$H2342^(X$2+1))/(ε_c1cd^(X$2+1)))</f>
        <v/>
      </c>
      <c r="Y2342">
        <f>(INDIRECT("a_"&amp;Y$2)/(Y$2+1))*(($C2342^(Y$2+1)-$H2342^(Y$2+1))/(ε_c1cd^(Y$2+1)))</f>
        <v/>
      </c>
      <c r="Z2342">
        <f>(INDIRECT("a_"&amp;Z$2)/(Z$2+2))*(($C2342^(Z$2+2)-$H2342^(Z$2+2))/(ε_c1cd^(Z$2+2)))</f>
        <v/>
      </c>
      <c r="AA2342">
        <f>(INDIRECT("a_"&amp;AA$2)/(AA$2+2))*(($C2342^(AA$2+2)-$H2342^(AA$2+2))/(ε_c1cd^(AA$2+2)))</f>
        <v/>
      </c>
      <c r="AB2342">
        <f>(INDIRECT("a_"&amp;AB$2)/(AB$2+2))*(($C2342^(AB$2+2)-$H2342^(AB$2+2))/(ε_c1cd^(AB$2+2)))</f>
        <v/>
      </c>
      <c r="AC2342">
        <f>(INDIRECT("a_"&amp;AC$2)/(AC$2+2))*(($C2342^(AC$2+2)-$H2342^(AC$2+2))/(ε_c1cd^(AC$2+2)))</f>
        <v/>
      </c>
      <c r="AD2342">
        <f>(INDIRECT("a_"&amp;AD$2)/(AD$2+2))*(($C2342^(AD$2+2)-$H2342^(AD$2+2))/(ε_c1cd^(AD$2+2)))</f>
        <v/>
      </c>
      <c r="AE2342" s="111">
        <f>(b*f_cd/L2342)*SUM(U2342:Y2342)+SUM(Q2342:R2342)</f>
        <v/>
      </c>
      <c r="AF2342" s="112">
        <f>AE2342*(K2342-y+e)</f>
        <v/>
      </c>
      <c r="AG2342" s="113">
        <f>(b*f_cd/(L2342^2))*SUM(Z2342:AD2342)+SUM(S2342:T2342)-AF2342</f>
        <v/>
      </c>
      <c r="AH2342" s="114">
        <f>AG2342&lt;0</f>
        <v/>
      </c>
      <c r="AI2342" s="115">
        <f>IF(A2342=1,FALSE,(AND(AQ2342,AH2342,NOT(AI2341))))</f>
        <v/>
      </c>
      <c r="AJ2342" s="116">
        <f>(b*f_cd/L2342)*(a_1/2*J2342^2+a_2/3*J2342^3+a_3/4*J2342^4+a_4/5*J2342^5+a_5/6*J2342^6)+SUM(Q2342:R2342)</f>
        <v/>
      </c>
      <c r="AK2342">
        <f>AJ2342*(K2342-y+e)</f>
        <v/>
      </c>
      <c r="AL2342" s="118">
        <f>(b*f_cd/(L2342^2))*(a_1/3*J2342^3+a_2/4*J2342^4+a_3/5*J2342^5+a_4/6*J2342^6+a_5/7*J2342^7)+SUM(S2342:T2342)-AK2342</f>
        <v/>
      </c>
      <c r="AM2342" s="114">
        <f>AL2342&gt;0</f>
        <v/>
      </c>
      <c r="AN2342" s="115">
        <f>IF(A2342=1,FALSE,(AND(AQ2342,AM2342,NOT(AN2341))))</f>
        <v/>
      </c>
      <c r="AO2342">
        <f>IF(D2342=1,AND(AH2342,NOT(AI2342)),AND(AM2342,NOT(AN2342)))</f>
        <v/>
      </c>
      <c r="AP2342" s="119">
        <f>IF(D2342=1,AI2342,AN2342)</f>
        <v/>
      </c>
      <c r="AQ2342" s="125">
        <f>ABS(E2342)&lt;$AQ$2</f>
        <v/>
      </c>
      <c r="AS2342">
        <f>IF(AP2342,MAX(AS$3:AS2340)+1,"")</f>
        <v/>
      </c>
    </row>
    <row r="2343">
      <c r="A2343" t="n">
        <v>2253</v>
      </c>
      <c r="B2343" s="131">
        <f>IF(A2343=1,0,IF(AP2343,0.1*ε_cu1cd,0))</f>
        <v/>
      </c>
      <c r="C2343" s="131">
        <f>IF(A2343=1,0.1*ε_cu1cd,C2342+B2342)</f>
        <v/>
      </c>
      <c r="D2343" s="113">
        <f>IF('Нормальний переріз'!$D$68&gt;0,1,2)</f>
        <v/>
      </c>
      <c r="E2343" s="144">
        <f>IF(D2343=1,F2343,G2343)</f>
        <v/>
      </c>
      <c r="F2343" s="124">
        <f>IF(AI2342,0.11*ε_cu1cd,IF(AH2342,F2342*0.01,F2342))</f>
        <v/>
      </c>
      <c r="G2343" s="124">
        <f>IF(AP2342,-0.1*ε_cu1cd,IF(AM2342,G2342*0.01,G2342))</f>
        <v/>
      </c>
      <c r="H2343" s="113">
        <f>IF(A2343=1,E2343,IF(AO2342,H2342-E2342+E2343,IF(AP2342,0.8*H2342,H2342+E2343)))</f>
        <v/>
      </c>
      <c r="I2343" s="169">
        <f>(C2343-H2343)/h</f>
        <v/>
      </c>
      <c r="J2343">
        <f>C2343/(ε_c1cd)</f>
        <v/>
      </c>
      <c r="K2343">
        <f>C2343/I2343</f>
        <v/>
      </c>
      <c r="L2343" s="131">
        <f>I2343/(ε_c1cd)</f>
        <v/>
      </c>
      <c r="M2343">
        <f>I2343*(K2343-Z_s1)</f>
        <v/>
      </c>
      <c r="N2343">
        <f>I2343*(K2343-Z_s2)</f>
        <v/>
      </c>
      <c r="O2343">
        <f>E_s*M2343</f>
        <v/>
      </c>
      <c r="P2343">
        <f>E_s*N2343</f>
        <v/>
      </c>
      <c r="Q2343">
        <f>O2343*A_s1</f>
        <v/>
      </c>
      <c r="R2343">
        <f>P2343*A_s2</f>
        <v/>
      </c>
      <c r="S2343">
        <f>Q2343*($K2343-Z_s1)</f>
        <v/>
      </c>
      <c r="T2343">
        <f>R2343*($K2343-Z_s2)</f>
        <v/>
      </c>
      <c r="U2343">
        <f>(INDIRECT("a_"&amp;U$2)/(U$2+1))*(($C2343^(U$2+1)-$H2343^(U$2+1))/(ε_c1cd^(U$2+1)))</f>
        <v/>
      </c>
      <c r="V2343">
        <f>(INDIRECT("a_"&amp;V$2)/(V$2+1))*(($C2343^(V$2+1)-$H2343^(V$2+1))/(ε_c1cd^(V$2+1)))</f>
        <v/>
      </c>
      <c r="W2343">
        <f>(INDIRECT("a_"&amp;W$2)/(W$2+1))*(($C2343^(W$2+1)-$H2343^(W$2+1))/(ε_c1cd^(W$2+1)))</f>
        <v/>
      </c>
      <c r="X2343">
        <f>(INDIRECT("a_"&amp;X$2)/(X$2+1))*(($C2343^(X$2+1)-$H2343^(X$2+1))/(ε_c1cd^(X$2+1)))</f>
        <v/>
      </c>
      <c r="Y2343">
        <f>(INDIRECT("a_"&amp;Y$2)/(Y$2+1))*(($C2343^(Y$2+1)-$H2343^(Y$2+1))/(ε_c1cd^(Y$2+1)))</f>
        <v/>
      </c>
      <c r="Z2343">
        <f>(INDIRECT("a_"&amp;Z$2)/(Z$2+2))*(($C2343^(Z$2+2)-$H2343^(Z$2+2))/(ε_c1cd^(Z$2+2)))</f>
        <v/>
      </c>
      <c r="AA2343">
        <f>(INDIRECT("a_"&amp;AA$2)/(AA$2+2))*(($C2343^(AA$2+2)-$H2343^(AA$2+2))/(ε_c1cd^(AA$2+2)))</f>
        <v/>
      </c>
      <c r="AB2343">
        <f>(INDIRECT("a_"&amp;AB$2)/(AB$2+2))*(($C2343^(AB$2+2)-$H2343^(AB$2+2))/(ε_c1cd^(AB$2+2)))</f>
        <v/>
      </c>
      <c r="AC2343">
        <f>(INDIRECT("a_"&amp;AC$2)/(AC$2+2))*(($C2343^(AC$2+2)-$H2343^(AC$2+2))/(ε_c1cd^(AC$2+2)))</f>
        <v/>
      </c>
      <c r="AD2343">
        <f>(INDIRECT("a_"&amp;AD$2)/(AD$2+2))*(($C2343^(AD$2+2)-$H2343^(AD$2+2))/(ε_c1cd^(AD$2+2)))</f>
        <v/>
      </c>
      <c r="AE2343" s="111">
        <f>(b*f_cd/L2343)*SUM(U2343:Y2343)+SUM(Q2343:R2343)</f>
        <v/>
      </c>
      <c r="AF2343" s="112">
        <f>AE2343*(K2343-y+e)</f>
        <v/>
      </c>
      <c r="AG2343" s="113">
        <f>(b*f_cd/(L2343^2))*SUM(Z2343:AD2343)+SUM(S2343:T2343)-AF2343</f>
        <v/>
      </c>
      <c r="AH2343" s="114">
        <f>AG2343&lt;0</f>
        <v/>
      </c>
      <c r="AI2343" s="115">
        <f>IF(A2343=1,FALSE,(AND(AQ2343,AH2343,NOT(AI2342))))</f>
        <v/>
      </c>
      <c r="AJ2343" s="116">
        <f>(b*f_cd/L2343)*(a_1/2*J2343^2+a_2/3*J2343^3+a_3/4*J2343^4+a_4/5*J2343^5+a_5/6*J2343^6)+SUM(Q2343:R2343)</f>
        <v/>
      </c>
      <c r="AK2343">
        <f>AJ2343*(K2343-y+e)</f>
        <v/>
      </c>
      <c r="AL2343" s="118">
        <f>(b*f_cd/(L2343^2))*(a_1/3*J2343^3+a_2/4*J2343^4+a_3/5*J2343^5+a_4/6*J2343^6+a_5/7*J2343^7)+SUM(S2343:T2343)-AK2343</f>
        <v/>
      </c>
      <c r="AM2343" s="114">
        <f>AL2343&gt;0</f>
        <v/>
      </c>
      <c r="AN2343" s="115">
        <f>IF(A2343=1,FALSE,(AND(AQ2343,AM2343,NOT(AN2342))))</f>
        <v/>
      </c>
      <c r="AO2343">
        <f>IF(D2343=1,AND(AH2343,NOT(AI2343)),AND(AM2343,NOT(AN2343)))</f>
        <v/>
      </c>
      <c r="AP2343" s="119">
        <f>IF(D2343=1,AI2343,AN2343)</f>
        <v/>
      </c>
      <c r="AQ2343" s="125">
        <f>ABS(E2343)&lt;$AQ$2</f>
        <v/>
      </c>
      <c r="AS2343">
        <f>IF(AP2343,MAX(AS$3:AS2341)+1,"")</f>
        <v/>
      </c>
    </row>
    <row r="2344">
      <c r="A2344" t="n">
        <v>2254</v>
      </c>
      <c r="B2344" s="131">
        <f>IF(A2344=1,0,IF(AP2344,0.1*ε_cu1cd,0))</f>
        <v/>
      </c>
      <c r="C2344" s="131">
        <f>IF(A2344=1,0.1*ε_cu1cd,C2343+B2343)</f>
        <v/>
      </c>
      <c r="D2344" s="113">
        <f>IF('Нормальний переріз'!$D$68&gt;0,1,2)</f>
        <v/>
      </c>
      <c r="E2344" s="144">
        <f>IF(D2344=1,F2344,G2344)</f>
        <v/>
      </c>
      <c r="F2344" s="124">
        <f>IF(AI2343,0.11*ε_cu1cd,IF(AH2343,F2343*0.01,F2343))</f>
        <v/>
      </c>
      <c r="G2344" s="124">
        <f>IF(AP2343,-0.1*ε_cu1cd,IF(AM2343,G2343*0.01,G2343))</f>
        <v/>
      </c>
      <c r="H2344" s="113">
        <f>IF(A2344=1,E2344,IF(AO2343,H2343-E2343+E2344,IF(AP2343,0.8*H2343,H2343+E2344)))</f>
        <v/>
      </c>
      <c r="I2344" s="169">
        <f>(C2344-H2344)/h</f>
        <v/>
      </c>
      <c r="J2344">
        <f>C2344/(ε_c1cd)</f>
        <v/>
      </c>
      <c r="K2344">
        <f>C2344/I2344</f>
        <v/>
      </c>
      <c r="L2344" s="131">
        <f>I2344/(ε_c1cd)</f>
        <v/>
      </c>
      <c r="M2344">
        <f>I2344*(K2344-Z_s1)</f>
        <v/>
      </c>
      <c r="N2344">
        <f>I2344*(K2344-Z_s2)</f>
        <v/>
      </c>
      <c r="O2344">
        <f>E_s*M2344</f>
        <v/>
      </c>
      <c r="P2344">
        <f>E_s*N2344</f>
        <v/>
      </c>
      <c r="Q2344">
        <f>O2344*A_s1</f>
        <v/>
      </c>
      <c r="R2344">
        <f>P2344*A_s2</f>
        <v/>
      </c>
      <c r="S2344">
        <f>Q2344*($K2344-Z_s1)</f>
        <v/>
      </c>
      <c r="T2344">
        <f>R2344*($K2344-Z_s2)</f>
        <v/>
      </c>
      <c r="U2344">
        <f>(INDIRECT("a_"&amp;U$2)/(U$2+1))*(($C2344^(U$2+1)-$H2344^(U$2+1))/(ε_c1cd^(U$2+1)))</f>
        <v/>
      </c>
      <c r="V2344">
        <f>(INDIRECT("a_"&amp;V$2)/(V$2+1))*(($C2344^(V$2+1)-$H2344^(V$2+1))/(ε_c1cd^(V$2+1)))</f>
        <v/>
      </c>
      <c r="W2344">
        <f>(INDIRECT("a_"&amp;W$2)/(W$2+1))*(($C2344^(W$2+1)-$H2344^(W$2+1))/(ε_c1cd^(W$2+1)))</f>
        <v/>
      </c>
      <c r="X2344">
        <f>(INDIRECT("a_"&amp;X$2)/(X$2+1))*(($C2344^(X$2+1)-$H2344^(X$2+1))/(ε_c1cd^(X$2+1)))</f>
        <v/>
      </c>
      <c r="Y2344">
        <f>(INDIRECT("a_"&amp;Y$2)/(Y$2+1))*(($C2344^(Y$2+1)-$H2344^(Y$2+1))/(ε_c1cd^(Y$2+1)))</f>
        <v/>
      </c>
      <c r="Z2344">
        <f>(INDIRECT("a_"&amp;Z$2)/(Z$2+2))*(($C2344^(Z$2+2)-$H2344^(Z$2+2))/(ε_c1cd^(Z$2+2)))</f>
        <v/>
      </c>
      <c r="AA2344">
        <f>(INDIRECT("a_"&amp;AA$2)/(AA$2+2))*(($C2344^(AA$2+2)-$H2344^(AA$2+2))/(ε_c1cd^(AA$2+2)))</f>
        <v/>
      </c>
      <c r="AB2344">
        <f>(INDIRECT("a_"&amp;AB$2)/(AB$2+2))*(($C2344^(AB$2+2)-$H2344^(AB$2+2))/(ε_c1cd^(AB$2+2)))</f>
        <v/>
      </c>
      <c r="AC2344">
        <f>(INDIRECT("a_"&amp;AC$2)/(AC$2+2))*(($C2344^(AC$2+2)-$H2344^(AC$2+2))/(ε_c1cd^(AC$2+2)))</f>
        <v/>
      </c>
      <c r="AD2344">
        <f>(INDIRECT("a_"&amp;AD$2)/(AD$2+2))*(($C2344^(AD$2+2)-$H2344^(AD$2+2))/(ε_c1cd^(AD$2+2)))</f>
        <v/>
      </c>
      <c r="AE2344" s="111">
        <f>(b*f_cd/L2344)*SUM(U2344:Y2344)+SUM(Q2344:R2344)</f>
        <v/>
      </c>
      <c r="AF2344" s="112">
        <f>AE2344*(K2344-y+e)</f>
        <v/>
      </c>
      <c r="AG2344" s="113">
        <f>(b*f_cd/(L2344^2))*SUM(Z2344:AD2344)+SUM(S2344:T2344)-AF2344</f>
        <v/>
      </c>
      <c r="AH2344" s="114">
        <f>AG2344&lt;0</f>
        <v/>
      </c>
      <c r="AI2344" s="115">
        <f>IF(A2344=1,FALSE,(AND(AQ2344,AH2344,NOT(AI2343))))</f>
        <v/>
      </c>
      <c r="AJ2344" s="116">
        <f>(b*f_cd/L2344)*(a_1/2*J2344^2+a_2/3*J2344^3+a_3/4*J2344^4+a_4/5*J2344^5+a_5/6*J2344^6)+SUM(Q2344:R2344)</f>
        <v/>
      </c>
      <c r="AK2344">
        <f>AJ2344*(K2344-y+e)</f>
        <v/>
      </c>
      <c r="AL2344" s="118">
        <f>(b*f_cd/(L2344^2))*(a_1/3*J2344^3+a_2/4*J2344^4+a_3/5*J2344^5+a_4/6*J2344^6+a_5/7*J2344^7)+SUM(S2344:T2344)-AK2344</f>
        <v/>
      </c>
      <c r="AM2344" s="114">
        <f>AL2344&gt;0</f>
        <v/>
      </c>
      <c r="AN2344" s="115">
        <f>IF(A2344=1,FALSE,(AND(AQ2344,AM2344,NOT(AN2343))))</f>
        <v/>
      </c>
      <c r="AO2344">
        <f>IF(D2344=1,AND(AH2344,NOT(AI2344)),AND(AM2344,NOT(AN2344)))</f>
        <v/>
      </c>
      <c r="AP2344" s="119">
        <f>IF(D2344=1,AI2344,AN2344)</f>
        <v/>
      </c>
      <c r="AQ2344" s="125">
        <f>ABS(E2344)&lt;$AQ$2</f>
        <v/>
      </c>
      <c r="AS2344">
        <f>IF(AP2344,MAX(AS$3:AS2342)+1,"")</f>
        <v/>
      </c>
    </row>
    <row r="2345">
      <c r="A2345" t="n">
        <v>2255</v>
      </c>
      <c r="B2345" s="131">
        <f>IF(A2345=1,0,IF(AP2345,0.1*ε_cu1cd,0))</f>
        <v/>
      </c>
      <c r="C2345" s="131">
        <f>IF(A2345=1,0.1*ε_cu1cd,C2344+B2344)</f>
        <v/>
      </c>
      <c r="D2345" s="113">
        <f>IF('Нормальний переріз'!$D$68&gt;0,1,2)</f>
        <v/>
      </c>
      <c r="E2345" s="144">
        <f>IF(D2345=1,F2345,G2345)</f>
        <v/>
      </c>
      <c r="F2345" s="124">
        <f>IF(AI2344,0.11*ε_cu1cd,IF(AH2344,F2344*0.01,F2344))</f>
        <v/>
      </c>
      <c r="G2345" s="124">
        <f>IF(AP2344,-0.1*ε_cu1cd,IF(AM2344,G2344*0.01,G2344))</f>
        <v/>
      </c>
      <c r="H2345" s="113">
        <f>IF(A2345=1,E2345,IF(AO2344,H2344-E2344+E2345,IF(AP2344,0.8*H2344,H2344+E2345)))</f>
        <v/>
      </c>
      <c r="I2345" s="169">
        <f>(C2345-H2345)/h</f>
        <v/>
      </c>
      <c r="J2345">
        <f>C2345/(ε_c1cd)</f>
        <v/>
      </c>
      <c r="K2345">
        <f>C2345/I2345</f>
        <v/>
      </c>
      <c r="L2345" s="131">
        <f>I2345/(ε_c1cd)</f>
        <v/>
      </c>
      <c r="M2345">
        <f>I2345*(K2345-Z_s1)</f>
        <v/>
      </c>
      <c r="N2345">
        <f>I2345*(K2345-Z_s2)</f>
        <v/>
      </c>
      <c r="O2345">
        <f>E_s*M2345</f>
        <v/>
      </c>
      <c r="P2345">
        <f>E_s*N2345</f>
        <v/>
      </c>
      <c r="Q2345">
        <f>O2345*A_s1</f>
        <v/>
      </c>
      <c r="R2345">
        <f>P2345*A_s2</f>
        <v/>
      </c>
      <c r="S2345">
        <f>Q2345*($K2345-Z_s1)</f>
        <v/>
      </c>
      <c r="T2345">
        <f>R2345*($K2345-Z_s2)</f>
        <v/>
      </c>
      <c r="U2345">
        <f>(INDIRECT("a_"&amp;U$2)/(U$2+1))*(($C2345^(U$2+1)-$H2345^(U$2+1))/(ε_c1cd^(U$2+1)))</f>
        <v/>
      </c>
      <c r="V2345">
        <f>(INDIRECT("a_"&amp;V$2)/(V$2+1))*(($C2345^(V$2+1)-$H2345^(V$2+1))/(ε_c1cd^(V$2+1)))</f>
        <v/>
      </c>
      <c r="W2345">
        <f>(INDIRECT("a_"&amp;W$2)/(W$2+1))*(($C2345^(W$2+1)-$H2345^(W$2+1))/(ε_c1cd^(W$2+1)))</f>
        <v/>
      </c>
      <c r="X2345">
        <f>(INDIRECT("a_"&amp;X$2)/(X$2+1))*(($C2345^(X$2+1)-$H2345^(X$2+1))/(ε_c1cd^(X$2+1)))</f>
        <v/>
      </c>
      <c r="Y2345">
        <f>(INDIRECT("a_"&amp;Y$2)/(Y$2+1))*(($C2345^(Y$2+1)-$H2345^(Y$2+1))/(ε_c1cd^(Y$2+1)))</f>
        <v/>
      </c>
      <c r="Z2345">
        <f>(INDIRECT("a_"&amp;Z$2)/(Z$2+2))*(($C2345^(Z$2+2)-$H2345^(Z$2+2))/(ε_c1cd^(Z$2+2)))</f>
        <v/>
      </c>
      <c r="AA2345">
        <f>(INDIRECT("a_"&amp;AA$2)/(AA$2+2))*(($C2345^(AA$2+2)-$H2345^(AA$2+2))/(ε_c1cd^(AA$2+2)))</f>
        <v/>
      </c>
      <c r="AB2345">
        <f>(INDIRECT("a_"&amp;AB$2)/(AB$2+2))*(($C2345^(AB$2+2)-$H2345^(AB$2+2))/(ε_c1cd^(AB$2+2)))</f>
        <v/>
      </c>
      <c r="AC2345">
        <f>(INDIRECT("a_"&amp;AC$2)/(AC$2+2))*(($C2345^(AC$2+2)-$H2345^(AC$2+2))/(ε_c1cd^(AC$2+2)))</f>
        <v/>
      </c>
      <c r="AD2345">
        <f>(INDIRECT("a_"&amp;AD$2)/(AD$2+2))*(($C2345^(AD$2+2)-$H2345^(AD$2+2))/(ε_c1cd^(AD$2+2)))</f>
        <v/>
      </c>
      <c r="AE2345" s="111">
        <f>(b*f_cd/L2345)*SUM(U2345:Y2345)+SUM(Q2345:R2345)</f>
        <v/>
      </c>
      <c r="AF2345" s="112">
        <f>AE2345*(K2345-y+e)</f>
        <v/>
      </c>
      <c r="AG2345" s="113">
        <f>(b*f_cd/(L2345^2))*SUM(Z2345:AD2345)+SUM(S2345:T2345)-AF2345</f>
        <v/>
      </c>
      <c r="AH2345" s="114">
        <f>AG2345&lt;0</f>
        <v/>
      </c>
      <c r="AI2345" s="115">
        <f>IF(A2345=1,FALSE,(AND(AQ2345,AH2345,NOT(AI2344))))</f>
        <v/>
      </c>
      <c r="AJ2345" s="116">
        <f>(b*f_cd/L2345)*(a_1/2*J2345^2+a_2/3*J2345^3+a_3/4*J2345^4+a_4/5*J2345^5+a_5/6*J2345^6)+SUM(Q2345:R2345)</f>
        <v/>
      </c>
      <c r="AK2345">
        <f>AJ2345*(K2345-y+e)</f>
        <v/>
      </c>
      <c r="AL2345" s="118">
        <f>(b*f_cd/(L2345^2))*(a_1/3*J2345^3+a_2/4*J2345^4+a_3/5*J2345^5+a_4/6*J2345^6+a_5/7*J2345^7)+SUM(S2345:T2345)-AK2345</f>
        <v/>
      </c>
      <c r="AM2345" s="114">
        <f>AL2345&gt;0</f>
        <v/>
      </c>
      <c r="AN2345" s="115">
        <f>IF(A2345=1,FALSE,(AND(AQ2345,AM2345,NOT(AN2344))))</f>
        <v/>
      </c>
      <c r="AO2345">
        <f>IF(D2345=1,AND(AH2345,NOT(AI2345)),AND(AM2345,NOT(AN2345)))</f>
        <v/>
      </c>
      <c r="AP2345" s="119">
        <f>IF(D2345=1,AI2345,AN2345)</f>
        <v/>
      </c>
      <c r="AQ2345" s="125">
        <f>ABS(E2345)&lt;$AQ$2</f>
        <v/>
      </c>
      <c r="AS2345">
        <f>IF(AP2345,MAX(AS$3:AS2343)+1,"")</f>
        <v/>
      </c>
    </row>
    <row r="2346">
      <c r="A2346" t="n">
        <v>2256</v>
      </c>
      <c r="B2346" s="131">
        <f>IF(A2346=1,0,IF(AP2346,0.1*ε_cu1cd,0))</f>
        <v/>
      </c>
      <c r="C2346" s="131">
        <f>IF(A2346=1,0.1*ε_cu1cd,C2345+B2345)</f>
        <v/>
      </c>
      <c r="D2346" s="113">
        <f>IF('Нормальний переріз'!$D$68&gt;0,1,2)</f>
        <v/>
      </c>
      <c r="E2346" s="144">
        <f>IF(D2346=1,F2346,G2346)</f>
        <v/>
      </c>
      <c r="F2346" s="124">
        <f>IF(AI2345,0.11*ε_cu1cd,IF(AH2345,F2345*0.01,F2345))</f>
        <v/>
      </c>
      <c r="G2346" s="124">
        <f>IF(AP2345,-0.1*ε_cu1cd,IF(AM2345,G2345*0.01,G2345))</f>
        <v/>
      </c>
      <c r="H2346" s="113">
        <f>IF(A2346=1,E2346,IF(AO2345,H2345-E2345+E2346,IF(AP2345,0.8*H2345,H2345+E2346)))</f>
        <v/>
      </c>
      <c r="I2346" s="169">
        <f>(C2346-H2346)/h</f>
        <v/>
      </c>
      <c r="J2346">
        <f>C2346/(ε_c1cd)</f>
        <v/>
      </c>
      <c r="K2346">
        <f>C2346/I2346</f>
        <v/>
      </c>
      <c r="L2346" s="131">
        <f>I2346/(ε_c1cd)</f>
        <v/>
      </c>
      <c r="M2346">
        <f>I2346*(K2346-Z_s1)</f>
        <v/>
      </c>
      <c r="N2346">
        <f>I2346*(K2346-Z_s2)</f>
        <v/>
      </c>
      <c r="O2346">
        <f>E_s*M2346</f>
        <v/>
      </c>
      <c r="P2346">
        <f>E_s*N2346</f>
        <v/>
      </c>
      <c r="Q2346">
        <f>O2346*A_s1</f>
        <v/>
      </c>
      <c r="R2346">
        <f>P2346*A_s2</f>
        <v/>
      </c>
      <c r="S2346">
        <f>Q2346*($K2346-Z_s1)</f>
        <v/>
      </c>
      <c r="T2346">
        <f>R2346*($K2346-Z_s2)</f>
        <v/>
      </c>
      <c r="U2346">
        <f>(INDIRECT("a_"&amp;U$2)/(U$2+1))*(($C2346^(U$2+1)-$H2346^(U$2+1))/(ε_c1cd^(U$2+1)))</f>
        <v/>
      </c>
      <c r="V2346">
        <f>(INDIRECT("a_"&amp;V$2)/(V$2+1))*(($C2346^(V$2+1)-$H2346^(V$2+1))/(ε_c1cd^(V$2+1)))</f>
        <v/>
      </c>
      <c r="W2346">
        <f>(INDIRECT("a_"&amp;W$2)/(W$2+1))*(($C2346^(W$2+1)-$H2346^(W$2+1))/(ε_c1cd^(W$2+1)))</f>
        <v/>
      </c>
      <c r="X2346">
        <f>(INDIRECT("a_"&amp;X$2)/(X$2+1))*(($C2346^(X$2+1)-$H2346^(X$2+1))/(ε_c1cd^(X$2+1)))</f>
        <v/>
      </c>
      <c r="Y2346">
        <f>(INDIRECT("a_"&amp;Y$2)/(Y$2+1))*(($C2346^(Y$2+1)-$H2346^(Y$2+1))/(ε_c1cd^(Y$2+1)))</f>
        <v/>
      </c>
      <c r="Z2346">
        <f>(INDIRECT("a_"&amp;Z$2)/(Z$2+2))*(($C2346^(Z$2+2)-$H2346^(Z$2+2))/(ε_c1cd^(Z$2+2)))</f>
        <v/>
      </c>
      <c r="AA2346">
        <f>(INDIRECT("a_"&amp;AA$2)/(AA$2+2))*(($C2346^(AA$2+2)-$H2346^(AA$2+2))/(ε_c1cd^(AA$2+2)))</f>
        <v/>
      </c>
      <c r="AB2346">
        <f>(INDIRECT("a_"&amp;AB$2)/(AB$2+2))*(($C2346^(AB$2+2)-$H2346^(AB$2+2))/(ε_c1cd^(AB$2+2)))</f>
        <v/>
      </c>
      <c r="AC2346">
        <f>(INDIRECT("a_"&amp;AC$2)/(AC$2+2))*(($C2346^(AC$2+2)-$H2346^(AC$2+2))/(ε_c1cd^(AC$2+2)))</f>
        <v/>
      </c>
      <c r="AD2346">
        <f>(INDIRECT("a_"&amp;AD$2)/(AD$2+2))*(($C2346^(AD$2+2)-$H2346^(AD$2+2))/(ε_c1cd^(AD$2+2)))</f>
        <v/>
      </c>
      <c r="AE2346" s="111">
        <f>(b*f_cd/L2346)*SUM(U2346:Y2346)+SUM(Q2346:R2346)</f>
        <v/>
      </c>
      <c r="AF2346" s="112">
        <f>AE2346*(K2346-y+e)</f>
        <v/>
      </c>
      <c r="AG2346" s="113">
        <f>(b*f_cd/(L2346^2))*SUM(Z2346:AD2346)+SUM(S2346:T2346)-AF2346</f>
        <v/>
      </c>
      <c r="AH2346" s="114">
        <f>AG2346&lt;0</f>
        <v/>
      </c>
      <c r="AI2346" s="115">
        <f>IF(A2346=1,FALSE,(AND(AQ2346,AH2346,NOT(AI2345))))</f>
        <v/>
      </c>
      <c r="AJ2346" s="116">
        <f>(b*f_cd/L2346)*(a_1/2*J2346^2+a_2/3*J2346^3+a_3/4*J2346^4+a_4/5*J2346^5+a_5/6*J2346^6)+SUM(Q2346:R2346)</f>
        <v/>
      </c>
      <c r="AK2346">
        <f>AJ2346*(K2346-y+e)</f>
        <v/>
      </c>
      <c r="AL2346" s="118">
        <f>(b*f_cd/(L2346^2))*(a_1/3*J2346^3+a_2/4*J2346^4+a_3/5*J2346^5+a_4/6*J2346^6+a_5/7*J2346^7)+SUM(S2346:T2346)-AK2346</f>
        <v/>
      </c>
      <c r="AM2346" s="114">
        <f>AL2346&gt;0</f>
        <v/>
      </c>
      <c r="AN2346" s="115">
        <f>IF(A2346=1,FALSE,(AND(AQ2346,AM2346,NOT(AN2345))))</f>
        <v/>
      </c>
      <c r="AO2346">
        <f>IF(D2346=1,AND(AH2346,NOT(AI2346)),AND(AM2346,NOT(AN2346)))</f>
        <v/>
      </c>
      <c r="AP2346" s="119">
        <f>IF(D2346=1,AI2346,AN2346)</f>
        <v/>
      </c>
      <c r="AQ2346" s="125">
        <f>ABS(E2346)&lt;$AQ$2</f>
        <v/>
      </c>
      <c r="AS2346">
        <f>IF(AP2346,MAX(AS$3:AS2344)+1,"")</f>
        <v/>
      </c>
    </row>
    <row r="2347">
      <c r="A2347" t="n">
        <v>2257</v>
      </c>
      <c r="B2347" s="131">
        <f>IF(A2347=1,0,IF(AP2347,0.1*ε_cu1cd,0))</f>
        <v/>
      </c>
      <c r="C2347" s="131">
        <f>IF(A2347=1,0.1*ε_cu1cd,C2346+B2346)</f>
        <v/>
      </c>
      <c r="D2347" s="113">
        <f>IF('Нормальний переріз'!$D$68&gt;0,1,2)</f>
        <v/>
      </c>
      <c r="E2347" s="144">
        <f>IF(D2347=1,F2347,G2347)</f>
        <v/>
      </c>
      <c r="F2347" s="124">
        <f>IF(AI2346,0.11*ε_cu1cd,IF(AH2346,F2346*0.01,F2346))</f>
        <v/>
      </c>
      <c r="G2347" s="124">
        <f>IF(AP2346,-0.1*ε_cu1cd,IF(AM2346,G2346*0.01,G2346))</f>
        <v/>
      </c>
      <c r="H2347" s="113">
        <f>IF(A2347=1,E2347,IF(AO2346,H2346-E2346+E2347,IF(AP2346,0.8*H2346,H2346+E2347)))</f>
        <v/>
      </c>
      <c r="I2347" s="169">
        <f>(C2347-H2347)/h</f>
        <v/>
      </c>
      <c r="J2347">
        <f>C2347/(ε_c1cd)</f>
        <v/>
      </c>
      <c r="K2347">
        <f>C2347/I2347</f>
        <v/>
      </c>
      <c r="L2347" s="131">
        <f>I2347/(ε_c1cd)</f>
        <v/>
      </c>
      <c r="M2347">
        <f>I2347*(K2347-Z_s1)</f>
        <v/>
      </c>
      <c r="N2347">
        <f>I2347*(K2347-Z_s2)</f>
        <v/>
      </c>
      <c r="O2347">
        <f>E_s*M2347</f>
        <v/>
      </c>
      <c r="P2347">
        <f>E_s*N2347</f>
        <v/>
      </c>
      <c r="Q2347">
        <f>O2347*A_s1</f>
        <v/>
      </c>
      <c r="R2347">
        <f>P2347*A_s2</f>
        <v/>
      </c>
      <c r="S2347">
        <f>Q2347*($K2347-Z_s1)</f>
        <v/>
      </c>
      <c r="T2347">
        <f>R2347*($K2347-Z_s2)</f>
        <v/>
      </c>
      <c r="U2347">
        <f>(INDIRECT("a_"&amp;U$2)/(U$2+1))*(($C2347^(U$2+1)-$H2347^(U$2+1))/(ε_c1cd^(U$2+1)))</f>
        <v/>
      </c>
      <c r="V2347">
        <f>(INDIRECT("a_"&amp;V$2)/(V$2+1))*(($C2347^(V$2+1)-$H2347^(V$2+1))/(ε_c1cd^(V$2+1)))</f>
        <v/>
      </c>
      <c r="W2347">
        <f>(INDIRECT("a_"&amp;W$2)/(W$2+1))*(($C2347^(W$2+1)-$H2347^(W$2+1))/(ε_c1cd^(W$2+1)))</f>
        <v/>
      </c>
      <c r="X2347">
        <f>(INDIRECT("a_"&amp;X$2)/(X$2+1))*(($C2347^(X$2+1)-$H2347^(X$2+1))/(ε_c1cd^(X$2+1)))</f>
        <v/>
      </c>
      <c r="Y2347">
        <f>(INDIRECT("a_"&amp;Y$2)/(Y$2+1))*(($C2347^(Y$2+1)-$H2347^(Y$2+1))/(ε_c1cd^(Y$2+1)))</f>
        <v/>
      </c>
      <c r="Z2347">
        <f>(INDIRECT("a_"&amp;Z$2)/(Z$2+2))*(($C2347^(Z$2+2)-$H2347^(Z$2+2))/(ε_c1cd^(Z$2+2)))</f>
        <v/>
      </c>
      <c r="AA2347">
        <f>(INDIRECT("a_"&amp;AA$2)/(AA$2+2))*(($C2347^(AA$2+2)-$H2347^(AA$2+2))/(ε_c1cd^(AA$2+2)))</f>
        <v/>
      </c>
      <c r="AB2347">
        <f>(INDIRECT("a_"&amp;AB$2)/(AB$2+2))*(($C2347^(AB$2+2)-$H2347^(AB$2+2))/(ε_c1cd^(AB$2+2)))</f>
        <v/>
      </c>
      <c r="AC2347">
        <f>(INDIRECT("a_"&amp;AC$2)/(AC$2+2))*(($C2347^(AC$2+2)-$H2347^(AC$2+2))/(ε_c1cd^(AC$2+2)))</f>
        <v/>
      </c>
      <c r="AD2347">
        <f>(INDIRECT("a_"&amp;AD$2)/(AD$2+2))*(($C2347^(AD$2+2)-$H2347^(AD$2+2))/(ε_c1cd^(AD$2+2)))</f>
        <v/>
      </c>
      <c r="AE2347" s="111">
        <f>(b*f_cd/L2347)*SUM(U2347:Y2347)+SUM(Q2347:R2347)</f>
        <v/>
      </c>
      <c r="AF2347" s="112">
        <f>AE2347*(K2347-y+e)</f>
        <v/>
      </c>
      <c r="AG2347" s="113">
        <f>(b*f_cd/(L2347^2))*SUM(Z2347:AD2347)+SUM(S2347:T2347)-AF2347</f>
        <v/>
      </c>
      <c r="AH2347" s="114">
        <f>AG2347&lt;0</f>
        <v/>
      </c>
      <c r="AI2347" s="115">
        <f>IF(A2347=1,FALSE,(AND(AQ2347,AH2347,NOT(AI2346))))</f>
        <v/>
      </c>
      <c r="AJ2347" s="116">
        <f>(b*f_cd/L2347)*(a_1/2*J2347^2+a_2/3*J2347^3+a_3/4*J2347^4+a_4/5*J2347^5+a_5/6*J2347^6)+SUM(Q2347:R2347)</f>
        <v/>
      </c>
      <c r="AK2347">
        <f>AJ2347*(K2347-y+e)</f>
        <v/>
      </c>
      <c r="AL2347" s="118">
        <f>(b*f_cd/(L2347^2))*(a_1/3*J2347^3+a_2/4*J2347^4+a_3/5*J2347^5+a_4/6*J2347^6+a_5/7*J2347^7)+SUM(S2347:T2347)-AK2347</f>
        <v/>
      </c>
      <c r="AM2347" s="114">
        <f>AL2347&gt;0</f>
        <v/>
      </c>
      <c r="AN2347" s="115">
        <f>IF(A2347=1,FALSE,(AND(AQ2347,AM2347,NOT(AN2346))))</f>
        <v/>
      </c>
      <c r="AO2347">
        <f>IF(D2347=1,AND(AH2347,NOT(AI2347)),AND(AM2347,NOT(AN2347)))</f>
        <v/>
      </c>
      <c r="AP2347" s="119">
        <f>IF(D2347=1,AI2347,AN2347)</f>
        <v/>
      </c>
      <c r="AQ2347" s="125">
        <f>ABS(E2347)&lt;$AQ$2</f>
        <v/>
      </c>
      <c r="AS2347">
        <f>IF(AP2347,MAX(AS$3:AS2345)+1,"")</f>
        <v/>
      </c>
    </row>
    <row r="2348">
      <c r="A2348" t="n">
        <v>2258</v>
      </c>
      <c r="B2348" s="131">
        <f>IF(A2348=1,0,IF(AP2348,0.1*ε_cu1cd,0))</f>
        <v/>
      </c>
      <c r="C2348" s="131">
        <f>IF(A2348=1,0.1*ε_cu1cd,C2347+B2347)</f>
        <v/>
      </c>
      <c r="D2348" s="113">
        <f>IF('Нормальний переріз'!$D$68&gt;0,1,2)</f>
        <v/>
      </c>
      <c r="E2348" s="144">
        <f>IF(D2348=1,F2348,G2348)</f>
        <v/>
      </c>
      <c r="F2348" s="124">
        <f>IF(AI2347,0.11*ε_cu1cd,IF(AH2347,F2347*0.01,F2347))</f>
        <v/>
      </c>
      <c r="G2348" s="124">
        <f>IF(AP2347,-0.1*ε_cu1cd,IF(AM2347,G2347*0.01,G2347))</f>
        <v/>
      </c>
      <c r="H2348" s="113">
        <f>IF(A2348=1,E2348,IF(AO2347,H2347-E2347+E2348,IF(AP2347,0.8*H2347,H2347+E2348)))</f>
        <v/>
      </c>
      <c r="I2348" s="169">
        <f>(C2348-H2348)/h</f>
        <v/>
      </c>
      <c r="J2348">
        <f>C2348/(ε_c1cd)</f>
        <v/>
      </c>
      <c r="K2348">
        <f>C2348/I2348</f>
        <v/>
      </c>
      <c r="L2348" s="131">
        <f>I2348/(ε_c1cd)</f>
        <v/>
      </c>
      <c r="M2348">
        <f>I2348*(K2348-Z_s1)</f>
        <v/>
      </c>
      <c r="N2348">
        <f>I2348*(K2348-Z_s2)</f>
        <v/>
      </c>
      <c r="O2348">
        <f>E_s*M2348</f>
        <v/>
      </c>
      <c r="P2348">
        <f>E_s*N2348</f>
        <v/>
      </c>
      <c r="Q2348">
        <f>O2348*A_s1</f>
        <v/>
      </c>
      <c r="R2348">
        <f>P2348*A_s2</f>
        <v/>
      </c>
      <c r="S2348">
        <f>Q2348*($K2348-Z_s1)</f>
        <v/>
      </c>
      <c r="T2348">
        <f>R2348*($K2348-Z_s2)</f>
        <v/>
      </c>
      <c r="U2348">
        <f>(INDIRECT("a_"&amp;U$2)/(U$2+1))*(($C2348^(U$2+1)-$H2348^(U$2+1))/(ε_c1cd^(U$2+1)))</f>
        <v/>
      </c>
      <c r="V2348">
        <f>(INDIRECT("a_"&amp;V$2)/(V$2+1))*(($C2348^(V$2+1)-$H2348^(V$2+1))/(ε_c1cd^(V$2+1)))</f>
        <v/>
      </c>
      <c r="W2348">
        <f>(INDIRECT("a_"&amp;W$2)/(W$2+1))*(($C2348^(W$2+1)-$H2348^(W$2+1))/(ε_c1cd^(W$2+1)))</f>
        <v/>
      </c>
      <c r="X2348">
        <f>(INDIRECT("a_"&amp;X$2)/(X$2+1))*(($C2348^(X$2+1)-$H2348^(X$2+1))/(ε_c1cd^(X$2+1)))</f>
        <v/>
      </c>
      <c r="Y2348">
        <f>(INDIRECT("a_"&amp;Y$2)/(Y$2+1))*(($C2348^(Y$2+1)-$H2348^(Y$2+1))/(ε_c1cd^(Y$2+1)))</f>
        <v/>
      </c>
      <c r="Z2348">
        <f>(INDIRECT("a_"&amp;Z$2)/(Z$2+2))*(($C2348^(Z$2+2)-$H2348^(Z$2+2))/(ε_c1cd^(Z$2+2)))</f>
        <v/>
      </c>
      <c r="AA2348">
        <f>(INDIRECT("a_"&amp;AA$2)/(AA$2+2))*(($C2348^(AA$2+2)-$H2348^(AA$2+2))/(ε_c1cd^(AA$2+2)))</f>
        <v/>
      </c>
      <c r="AB2348">
        <f>(INDIRECT("a_"&amp;AB$2)/(AB$2+2))*(($C2348^(AB$2+2)-$H2348^(AB$2+2))/(ε_c1cd^(AB$2+2)))</f>
        <v/>
      </c>
      <c r="AC2348">
        <f>(INDIRECT("a_"&amp;AC$2)/(AC$2+2))*(($C2348^(AC$2+2)-$H2348^(AC$2+2))/(ε_c1cd^(AC$2+2)))</f>
        <v/>
      </c>
      <c r="AD2348">
        <f>(INDIRECT("a_"&amp;AD$2)/(AD$2+2))*(($C2348^(AD$2+2)-$H2348^(AD$2+2))/(ε_c1cd^(AD$2+2)))</f>
        <v/>
      </c>
      <c r="AE2348" s="111">
        <f>(b*f_cd/L2348)*SUM(U2348:Y2348)+SUM(Q2348:R2348)</f>
        <v/>
      </c>
      <c r="AF2348" s="112">
        <f>AE2348*(K2348-y+e)</f>
        <v/>
      </c>
      <c r="AG2348" s="113">
        <f>(b*f_cd/(L2348^2))*SUM(Z2348:AD2348)+SUM(S2348:T2348)-AF2348</f>
        <v/>
      </c>
      <c r="AH2348" s="114">
        <f>AG2348&lt;0</f>
        <v/>
      </c>
      <c r="AI2348" s="115">
        <f>IF(A2348=1,FALSE,(AND(AQ2348,AH2348,NOT(AI2347))))</f>
        <v/>
      </c>
      <c r="AJ2348" s="116">
        <f>(b*f_cd/L2348)*(a_1/2*J2348^2+a_2/3*J2348^3+a_3/4*J2348^4+a_4/5*J2348^5+a_5/6*J2348^6)+SUM(Q2348:R2348)</f>
        <v/>
      </c>
      <c r="AK2348">
        <f>AJ2348*(K2348-y+e)</f>
        <v/>
      </c>
      <c r="AL2348" s="118">
        <f>(b*f_cd/(L2348^2))*(a_1/3*J2348^3+a_2/4*J2348^4+a_3/5*J2348^5+a_4/6*J2348^6+a_5/7*J2348^7)+SUM(S2348:T2348)-AK2348</f>
        <v/>
      </c>
      <c r="AM2348" s="114">
        <f>AL2348&gt;0</f>
        <v/>
      </c>
      <c r="AN2348" s="115">
        <f>IF(A2348=1,FALSE,(AND(AQ2348,AM2348,NOT(AN2347))))</f>
        <v/>
      </c>
      <c r="AO2348">
        <f>IF(D2348=1,AND(AH2348,NOT(AI2348)),AND(AM2348,NOT(AN2348)))</f>
        <v/>
      </c>
      <c r="AP2348" s="119">
        <f>IF(D2348=1,AI2348,AN2348)</f>
        <v/>
      </c>
      <c r="AQ2348" s="125">
        <f>ABS(E2348)&lt;$AQ$2</f>
        <v/>
      </c>
      <c r="AS2348">
        <f>IF(AP2348,MAX(AS$3:AS2346)+1,"")</f>
        <v/>
      </c>
    </row>
    <row r="2349">
      <c r="A2349" t="n">
        <v>2259</v>
      </c>
      <c r="B2349" s="131">
        <f>IF(A2349=1,0,IF(AP2349,0.1*ε_cu1cd,0))</f>
        <v/>
      </c>
      <c r="C2349" s="131">
        <f>IF(A2349=1,0.1*ε_cu1cd,C2348+B2348)</f>
        <v/>
      </c>
      <c r="D2349" s="113">
        <f>IF('Нормальний переріз'!$D$68&gt;0,1,2)</f>
        <v/>
      </c>
      <c r="E2349" s="144">
        <f>IF(D2349=1,F2349,G2349)</f>
        <v/>
      </c>
      <c r="F2349" s="124">
        <f>IF(AI2348,0.11*ε_cu1cd,IF(AH2348,F2348*0.01,F2348))</f>
        <v/>
      </c>
      <c r="G2349" s="124">
        <f>IF(AP2348,-0.1*ε_cu1cd,IF(AM2348,G2348*0.01,G2348))</f>
        <v/>
      </c>
      <c r="H2349" s="113">
        <f>IF(A2349=1,E2349,IF(AO2348,H2348-E2348+E2349,IF(AP2348,0.8*H2348,H2348+E2349)))</f>
        <v/>
      </c>
      <c r="I2349" s="169">
        <f>(C2349-H2349)/h</f>
        <v/>
      </c>
      <c r="J2349">
        <f>C2349/(ε_c1cd)</f>
        <v/>
      </c>
      <c r="K2349">
        <f>C2349/I2349</f>
        <v/>
      </c>
      <c r="L2349" s="131">
        <f>I2349/(ε_c1cd)</f>
        <v/>
      </c>
      <c r="M2349">
        <f>I2349*(K2349-Z_s1)</f>
        <v/>
      </c>
      <c r="N2349">
        <f>I2349*(K2349-Z_s2)</f>
        <v/>
      </c>
      <c r="O2349">
        <f>E_s*M2349</f>
        <v/>
      </c>
      <c r="P2349">
        <f>E_s*N2349</f>
        <v/>
      </c>
      <c r="Q2349">
        <f>O2349*A_s1</f>
        <v/>
      </c>
      <c r="R2349">
        <f>P2349*A_s2</f>
        <v/>
      </c>
      <c r="S2349">
        <f>Q2349*($K2349-Z_s1)</f>
        <v/>
      </c>
      <c r="T2349">
        <f>R2349*($K2349-Z_s2)</f>
        <v/>
      </c>
      <c r="U2349">
        <f>(INDIRECT("a_"&amp;U$2)/(U$2+1))*(($C2349^(U$2+1)-$H2349^(U$2+1))/(ε_c1cd^(U$2+1)))</f>
        <v/>
      </c>
      <c r="V2349">
        <f>(INDIRECT("a_"&amp;V$2)/(V$2+1))*(($C2349^(V$2+1)-$H2349^(V$2+1))/(ε_c1cd^(V$2+1)))</f>
        <v/>
      </c>
      <c r="W2349">
        <f>(INDIRECT("a_"&amp;W$2)/(W$2+1))*(($C2349^(W$2+1)-$H2349^(W$2+1))/(ε_c1cd^(W$2+1)))</f>
        <v/>
      </c>
      <c r="X2349">
        <f>(INDIRECT("a_"&amp;X$2)/(X$2+1))*(($C2349^(X$2+1)-$H2349^(X$2+1))/(ε_c1cd^(X$2+1)))</f>
        <v/>
      </c>
      <c r="Y2349">
        <f>(INDIRECT("a_"&amp;Y$2)/(Y$2+1))*(($C2349^(Y$2+1)-$H2349^(Y$2+1))/(ε_c1cd^(Y$2+1)))</f>
        <v/>
      </c>
      <c r="Z2349">
        <f>(INDIRECT("a_"&amp;Z$2)/(Z$2+2))*(($C2349^(Z$2+2)-$H2349^(Z$2+2))/(ε_c1cd^(Z$2+2)))</f>
        <v/>
      </c>
      <c r="AA2349">
        <f>(INDIRECT("a_"&amp;AA$2)/(AA$2+2))*(($C2349^(AA$2+2)-$H2349^(AA$2+2))/(ε_c1cd^(AA$2+2)))</f>
        <v/>
      </c>
      <c r="AB2349">
        <f>(INDIRECT("a_"&amp;AB$2)/(AB$2+2))*(($C2349^(AB$2+2)-$H2349^(AB$2+2))/(ε_c1cd^(AB$2+2)))</f>
        <v/>
      </c>
      <c r="AC2349">
        <f>(INDIRECT("a_"&amp;AC$2)/(AC$2+2))*(($C2349^(AC$2+2)-$H2349^(AC$2+2))/(ε_c1cd^(AC$2+2)))</f>
        <v/>
      </c>
      <c r="AD2349">
        <f>(INDIRECT("a_"&amp;AD$2)/(AD$2+2))*(($C2349^(AD$2+2)-$H2349^(AD$2+2))/(ε_c1cd^(AD$2+2)))</f>
        <v/>
      </c>
      <c r="AE2349" s="111">
        <f>(b*f_cd/L2349)*SUM(U2349:Y2349)+SUM(Q2349:R2349)</f>
        <v/>
      </c>
      <c r="AF2349" s="112">
        <f>AE2349*(K2349-y+e)</f>
        <v/>
      </c>
      <c r="AG2349" s="113">
        <f>(b*f_cd/(L2349^2))*SUM(Z2349:AD2349)+SUM(S2349:T2349)-AF2349</f>
        <v/>
      </c>
      <c r="AH2349" s="114">
        <f>AG2349&lt;0</f>
        <v/>
      </c>
      <c r="AI2349" s="115">
        <f>IF(A2349=1,FALSE,(AND(AQ2349,AH2349,NOT(AI2348))))</f>
        <v/>
      </c>
      <c r="AJ2349" s="116">
        <f>(b*f_cd/L2349)*(a_1/2*J2349^2+a_2/3*J2349^3+a_3/4*J2349^4+a_4/5*J2349^5+a_5/6*J2349^6)+SUM(Q2349:R2349)</f>
        <v/>
      </c>
      <c r="AK2349">
        <f>AJ2349*(K2349-y+e)</f>
        <v/>
      </c>
      <c r="AL2349" s="118">
        <f>(b*f_cd/(L2349^2))*(a_1/3*J2349^3+a_2/4*J2349^4+a_3/5*J2349^5+a_4/6*J2349^6+a_5/7*J2349^7)+SUM(S2349:T2349)-AK2349</f>
        <v/>
      </c>
      <c r="AM2349" s="114">
        <f>AL2349&gt;0</f>
        <v/>
      </c>
      <c r="AN2349" s="115">
        <f>IF(A2349=1,FALSE,(AND(AQ2349,AM2349,NOT(AN2348))))</f>
        <v/>
      </c>
      <c r="AO2349">
        <f>IF(D2349=1,AND(AH2349,NOT(AI2349)),AND(AM2349,NOT(AN2349)))</f>
        <v/>
      </c>
      <c r="AP2349" s="119">
        <f>IF(D2349=1,AI2349,AN2349)</f>
        <v/>
      </c>
      <c r="AQ2349" s="125">
        <f>ABS(E2349)&lt;$AQ$2</f>
        <v/>
      </c>
      <c r="AS2349">
        <f>IF(AP2349,MAX(AS$3:AS2347)+1,"")</f>
        <v/>
      </c>
    </row>
    <row r="2350">
      <c r="A2350" t="n">
        <v>2260</v>
      </c>
      <c r="B2350" s="131">
        <f>IF(A2350=1,0,IF(AP2350,0.1*ε_cu1cd,0))</f>
        <v/>
      </c>
      <c r="C2350" s="131">
        <f>IF(A2350=1,0.1*ε_cu1cd,C2349+B2349)</f>
        <v/>
      </c>
      <c r="D2350" s="113">
        <f>IF('Нормальний переріз'!$D$68&gt;0,1,2)</f>
        <v/>
      </c>
      <c r="E2350" s="144">
        <f>IF(D2350=1,F2350,G2350)</f>
        <v/>
      </c>
      <c r="F2350" s="124">
        <f>IF(AI2349,0.11*ε_cu1cd,IF(AH2349,F2349*0.01,F2349))</f>
        <v/>
      </c>
      <c r="G2350" s="124">
        <f>IF(AP2349,-0.1*ε_cu1cd,IF(AM2349,G2349*0.01,G2349))</f>
        <v/>
      </c>
      <c r="H2350" s="113">
        <f>IF(A2350=1,E2350,IF(AO2349,H2349-E2349+E2350,IF(AP2349,0.8*H2349,H2349+E2350)))</f>
        <v/>
      </c>
      <c r="I2350" s="169">
        <f>(C2350-H2350)/h</f>
        <v/>
      </c>
      <c r="J2350">
        <f>C2350/(ε_c1cd)</f>
        <v/>
      </c>
      <c r="K2350">
        <f>C2350/I2350</f>
        <v/>
      </c>
      <c r="L2350" s="131">
        <f>I2350/(ε_c1cd)</f>
        <v/>
      </c>
      <c r="M2350">
        <f>I2350*(K2350-Z_s1)</f>
        <v/>
      </c>
      <c r="N2350">
        <f>I2350*(K2350-Z_s2)</f>
        <v/>
      </c>
      <c r="O2350">
        <f>E_s*M2350</f>
        <v/>
      </c>
      <c r="P2350">
        <f>E_s*N2350</f>
        <v/>
      </c>
      <c r="Q2350">
        <f>O2350*A_s1</f>
        <v/>
      </c>
      <c r="R2350">
        <f>P2350*A_s2</f>
        <v/>
      </c>
      <c r="S2350">
        <f>Q2350*($K2350-Z_s1)</f>
        <v/>
      </c>
      <c r="T2350">
        <f>R2350*($K2350-Z_s2)</f>
        <v/>
      </c>
      <c r="U2350">
        <f>(INDIRECT("a_"&amp;U$2)/(U$2+1))*(($C2350^(U$2+1)-$H2350^(U$2+1))/(ε_c1cd^(U$2+1)))</f>
        <v/>
      </c>
      <c r="V2350">
        <f>(INDIRECT("a_"&amp;V$2)/(V$2+1))*(($C2350^(V$2+1)-$H2350^(V$2+1))/(ε_c1cd^(V$2+1)))</f>
        <v/>
      </c>
      <c r="W2350">
        <f>(INDIRECT("a_"&amp;W$2)/(W$2+1))*(($C2350^(W$2+1)-$H2350^(W$2+1))/(ε_c1cd^(W$2+1)))</f>
        <v/>
      </c>
      <c r="X2350">
        <f>(INDIRECT("a_"&amp;X$2)/(X$2+1))*(($C2350^(X$2+1)-$H2350^(X$2+1))/(ε_c1cd^(X$2+1)))</f>
        <v/>
      </c>
      <c r="Y2350">
        <f>(INDIRECT("a_"&amp;Y$2)/(Y$2+1))*(($C2350^(Y$2+1)-$H2350^(Y$2+1))/(ε_c1cd^(Y$2+1)))</f>
        <v/>
      </c>
      <c r="Z2350">
        <f>(INDIRECT("a_"&amp;Z$2)/(Z$2+2))*(($C2350^(Z$2+2)-$H2350^(Z$2+2))/(ε_c1cd^(Z$2+2)))</f>
        <v/>
      </c>
      <c r="AA2350">
        <f>(INDIRECT("a_"&amp;AA$2)/(AA$2+2))*(($C2350^(AA$2+2)-$H2350^(AA$2+2))/(ε_c1cd^(AA$2+2)))</f>
        <v/>
      </c>
      <c r="AB2350">
        <f>(INDIRECT("a_"&amp;AB$2)/(AB$2+2))*(($C2350^(AB$2+2)-$H2350^(AB$2+2))/(ε_c1cd^(AB$2+2)))</f>
        <v/>
      </c>
      <c r="AC2350">
        <f>(INDIRECT("a_"&amp;AC$2)/(AC$2+2))*(($C2350^(AC$2+2)-$H2350^(AC$2+2))/(ε_c1cd^(AC$2+2)))</f>
        <v/>
      </c>
      <c r="AD2350">
        <f>(INDIRECT("a_"&amp;AD$2)/(AD$2+2))*(($C2350^(AD$2+2)-$H2350^(AD$2+2))/(ε_c1cd^(AD$2+2)))</f>
        <v/>
      </c>
      <c r="AE2350" s="111">
        <f>(b*f_cd/L2350)*SUM(U2350:Y2350)+SUM(Q2350:R2350)</f>
        <v/>
      </c>
      <c r="AF2350" s="112">
        <f>AE2350*(K2350-y+e)</f>
        <v/>
      </c>
      <c r="AG2350" s="113">
        <f>(b*f_cd/(L2350^2))*SUM(Z2350:AD2350)+SUM(S2350:T2350)-AF2350</f>
        <v/>
      </c>
      <c r="AH2350" s="114">
        <f>AG2350&lt;0</f>
        <v/>
      </c>
      <c r="AI2350" s="115">
        <f>IF(A2350=1,FALSE,(AND(AQ2350,AH2350,NOT(AI2349))))</f>
        <v/>
      </c>
      <c r="AJ2350" s="116">
        <f>(b*f_cd/L2350)*(a_1/2*J2350^2+a_2/3*J2350^3+a_3/4*J2350^4+a_4/5*J2350^5+a_5/6*J2350^6)+SUM(Q2350:R2350)</f>
        <v/>
      </c>
      <c r="AK2350">
        <f>AJ2350*(K2350-y+e)</f>
        <v/>
      </c>
      <c r="AL2350" s="118">
        <f>(b*f_cd/(L2350^2))*(a_1/3*J2350^3+a_2/4*J2350^4+a_3/5*J2350^5+a_4/6*J2350^6+a_5/7*J2350^7)+SUM(S2350:T2350)-AK2350</f>
        <v/>
      </c>
      <c r="AM2350" s="114">
        <f>AL2350&gt;0</f>
        <v/>
      </c>
      <c r="AN2350" s="115">
        <f>IF(A2350=1,FALSE,(AND(AQ2350,AM2350,NOT(AN2349))))</f>
        <v/>
      </c>
      <c r="AO2350">
        <f>IF(D2350=1,AND(AH2350,NOT(AI2350)),AND(AM2350,NOT(AN2350)))</f>
        <v/>
      </c>
      <c r="AP2350" s="119">
        <f>IF(D2350=1,AI2350,AN2350)</f>
        <v/>
      </c>
      <c r="AQ2350" s="125">
        <f>ABS(E2350)&lt;$AQ$2</f>
        <v/>
      </c>
      <c r="AS2350">
        <f>IF(AP2350,MAX(AS$3:AS2348)+1,"")</f>
        <v/>
      </c>
    </row>
    <row r="2351">
      <c r="A2351" t="n">
        <v>2261</v>
      </c>
      <c r="B2351" s="131">
        <f>IF(A2351=1,0,IF(AP2351,0.1*ε_cu1cd,0))</f>
        <v/>
      </c>
      <c r="C2351" s="131">
        <f>IF(A2351=1,0.1*ε_cu1cd,C2350+B2350)</f>
        <v/>
      </c>
      <c r="D2351" s="113">
        <f>IF('Нормальний переріз'!$D$68&gt;0,1,2)</f>
        <v/>
      </c>
      <c r="E2351" s="144">
        <f>IF(D2351=1,F2351,G2351)</f>
        <v/>
      </c>
      <c r="F2351" s="124">
        <f>IF(AI2350,0.11*ε_cu1cd,IF(AH2350,F2350*0.01,F2350))</f>
        <v/>
      </c>
      <c r="G2351" s="124">
        <f>IF(AP2350,-0.1*ε_cu1cd,IF(AM2350,G2350*0.01,G2350))</f>
        <v/>
      </c>
      <c r="H2351" s="113">
        <f>IF(A2351=1,E2351,IF(AO2350,H2350-E2350+E2351,IF(AP2350,0.8*H2350,H2350+E2351)))</f>
        <v/>
      </c>
      <c r="I2351" s="169">
        <f>(C2351-H2351)/h</f>
        <v/>
      </c>
      <c r="J2351">
        <f>C2351/(ε_c1cd)</f>
        <v/>
      </c>
      <c r="K2351">
        <f>C2351/I2351</f>
        <v/>
      </c>
      <c r="L2351" s="131">
        <f>I2351/(ε_c1cd)</f>
        <v/>
      </c>
      <c r="M2351">
        <f>I2351*(K2351-Z_s1)</f>
        <v/>
      </c>
      <c r="N2351">
        <f>I2351*(K2351-Z_s2)</f>
        <v/>
      </c>
      <c r="O2351">
        <f>E_s*M2351</f>
        <v/>
      </c>
      <c r="P2351">
        <f>E_s*N2351</f>
        <v/>
      </c>
      <c r="Q2351">
        <f>O2351*A_s1</f>
        <v/>
      </c>
      <c r="R2351">
        <f>P2351*A_s2</f>
        <v/>
      </c>
      <c r="S2351">
        <f>Q2351*($K2351-Z_s1)</f>
        <v/>
      </c>
      <c r="T2351">
        <f>R2351*($K2351-Z_s2)</f>
        <v/>
      </c>
      <c r="U2351">
        <f>(INDIRECT("a_"&amp;U$2)/(U$2+1))*(($C2351^(U$2+1)-$H2351^(U$2+1))/(ε_c1cd^(U$2+1)))</f>
        <v/>
      </c>
      <c r="V2351">
        <f>(INDIRECT("a_"&amp;V$2)/(V$2+1))*(($C2351^(V$2+1)-$H2351^(V$2+1))/(ε_c1cd^(V$2+1)))</f>
        <v/>
      </c>
      <c r="W2351">
        <f>(INDIRECT("a_"&amp;W$2)/(W$2+1))*(($C2351^(W$2+1)-$H2351^(W$2+1))/(ε_c1cd^(W$2+1)))</f>
        <v/>
      </c>
      <c r="X2351">
        <f>(INDIRECT("a_"&amp;X$2)/(X$2+1))*(($C2351^(X$2+1)-$H2351^(X$2+1))/(ε_c1cd^(X$2+1)))</f>
        <v/>
      </c>
      <c r="Y2351">
        <f>(INDIRECT("a_"&amp;Y$2)/(Y$2+1))*(($C2351^(Y$2+1)-$H2351^(Y$2+1))/(ε_c1cd^(Y$2+1)))</f>
        <v/>
      </c>
      <c r="Z2351">
        <f>(INDIRECT("a_"&amp;Z$2)/(Z$2+2))*(($C2351^(Z$2+2)-$H2351^(Z$2+2))/(ε_c1cd^(Z$2+2)))</f>
        <v/>
      </c>
      <c r="AA2351">
        <f>(INDIRECT("a_"&amp;AA$2)/(AA$2+2))*(($C2351^(AA$2+2)-$H2351^(AA$2+2))/(ε_c1cd^(AA$2+2)))</f>
        <v/>
      </c>
      <c r="AB2351">
        <f>(INDIRECT("a_"&amp;AB$2)/(AB$2+2))*(($C2351^(AB$2+2)-$H2351^(AB$2+2))/(ε_c1cd^(AB$2+2)))</f>
        <v/>
      </c>
      <c r="AC2351">
        <f>(INDIRECT("a_"&amp;AC$2)/(AC$2+2))*(($C2351^(AC$2+2)-$H2351^(AC$2+2))/(ε_c1cd^(AC$2+2)))</f>
        <v/>
      </c>
      <c r="AD2351">
        <f>(INDIRECT("a_"&amp;AD$2)/(AD$2+2))*(($C2351^(AD$2+2)-$H2351^(AD$2+2))/(ε_c1cd^(AD$2+2)))</f>
        <v/>
      </c>
      <c r="AE2351" s="111">
        <f>(b*f_cd/L2351)*SUM(U2351:Y2351)+SUM(Q2351:R2351)</f>
        <v/>
      </c>
      <c r="AF2351" s="112">
        <f>AE2351*(K2351-y+e)</f>
        <v/>
      </c>
      <c r="AG2351" s="113">
        <f>(b*f_cd/(L2351^2))*SUM(Z2351:AD2351)+SUM(S2351:T2351)-AF2351</f>
        <v/>
      </c>
      <c r="AH2351" s="114">
        <f>AG2351&lt;0</f>
        <v/>
      </c>
      <c r="AI2351" s="115">
        <f>IF(A2351=1,FALSE,(AND(AQ2351,AH2351,NOT(AI2350))))</f>
        <v/>
      </c>
      <c r="AJ2351" s="116">
        <f>(b*f_cd/L2351)*(a_1/2*J2351^2+a_2/3*J2351^3+a_3/4*J2351^4+a_4/5*J2351^5+a_5/6*J2351^6)+SUM(Q2351:R2351)</f>
        <v/>
      </c>
      <c r="AK2351">
        <f>AJ2351*(K2351-y+e)</f>
        <v/>
      </c>
      <c r="AL2351" s="118">
        <f>(b*f_cd/(L2351^2))*(a_1/3*J2351^3+a_2/4*J2351^4+a_3/5*J2351^5+a_4/6*J2351^6+a_5/7*J2351^7)+SUM(S2351:T2351)-AK2351</f>
        <v/>
      </c>
      <c r="AM2351" s="114">
        <f>AL2351&gt;0</f>
        <v/>
      </c>
      <c r="AN2351" s="115">
        <f>IF(A2351=1,FALSE,(AND(AQ2351,AM2351,NOT(AN2350))))</f>
        <v/>
      </c>
      <c r="AO2351">
        <f>IF(D2351=1,AND(AH2351,NOT(AI2351)),AND(AM2351,NOT(AN2351)))</f>
        <v/>
      </c>
      <c r="AP2351" s="119">
        <f>IF(D2351=1,AI2351,AN2351)</f>
        <v/>
      </c>
      <c r="AQ2351" s="125">
        <f>ABS(E2351)&lt;$AQ$2</f>
        <v/>
      </c>
      <c r="AS2351">
        <f>IF(AP2351,MAX(AS$3:AS2349)+1,"")</f>
        <v/>
      </c>
    </row>
    <row r="2352">
      <c r="A2352" t="n">
        <v>2262</v>
      </c>
      <c r="B2352" s="131">
        <f>IF(A2352=1,0,IF(AP2352,0.1*ε_cu1cd,0))</f>
        <v/>
      </c>
      <c r="C2352" s="131">
        <f>IF(A2352=1,0.1*ε_cu1cd,C2351+B2351)</f>
        <v/>
      </c>
      <c r="D2352" s="113">
        <f>IF('Нормальний переріз'!$D$68&gt;0,1,2)</f>
        <v/>
      </c>
      <c r="E2352" s="144">
        <f>IF(D2352=1,F2352,G2352)</f>
        <v/>
      </c>
      <c r="F2352" s="124">
        <f>IF(AI2351,0.11*ε_cu1cd,IF(AH2351,F2351*0.01,F2351))</f>
        <v/>
      </c>
      <c r="G2352" s="124">
        <f>IF(AP2351,-0.1*ε_cu1cd,IF(AM2351,G2351*0.01,G2351))</f>
        <v/>
      </c>
      <c r="H2352" s="113">
        <f>IF(A2352=1,E2352,IF(AO2351,H2351-E2351+E2352,IF(AP2351,0.8*H2351,H2351+E2352)))</f>
        <v/>
      </c>
      <c r="I2352" s="169">
        <f>(C2352-H2352)/h</f>
        <v/>
      </c>
      <c r="J2352">
        <f>C2352/(ε_c1cd)</f>
        <v/>
      </c>
      <c r="K2352">
        <f>C2352/I2352</f>
        <v/>
      </c>
      <c r="L2352" s="131">
        <f>I2352/(ε_c1cd)</f>
        <v/>
      </c>
      <c r="M2352">
        <f>I2352*(K2352-Z_s1)</f>
        <v/>
      </c>
      <c r="N2352">
        <f>I2352*(K2352-Z_s2)</f>
        <v/>
      </c>
      <c r="O2352">
        <f>E_s*M2352</f>
        <v/>
      </c>
      <c r="P2352">
        <f>E_s*N2352</f>
        <v/>
      </c>
      <c r="Q2352">
        <f>O2352*A_s1</f>
        <v/>
      </c>
      <c r="R2352">
        <f>P2352*A_s2</f>
        <v/>
      </c>
      <c r="S2352">
        <f>Q2352*($K2352-Z_s1)</f>
        <v/>
      </c>
      <c r="T2352">
        <f>R2352*($K2352-Z_s2)</f>
        <v/>
      </c>
      <c r="U2352">
        <f>(INDIRECT("a_"&amp;U$2)/(U$2+1))*(($C2352^(U$2+1)-$H2352^(U$2+1))/(ε_c1cd^(U$2+1)))</f>
        <v/>
      </c>
      <c r="V2352">
        <f>(INDIRECT("a_"&amp;V$2)/(V$2+1))*(($C2352^(V$2+1)-$H2352^(V$2+1))/(ε_c1cd^(V$2+1)))</f>
        <v/>
      </c>
      <c r="W2352">
        <f>(INDIRECT("a_"&amp;W$2)/(W$2+1))*(($C2352^(W$2+1)-$H2352^(W$2+1))/(ε_c1cd^(W$2+1)))</f>
        <v/>
      </c>
      <c r="X2352">
        <f>(INDIRECT("a_"&amp;X$2)/(X$2+1))*(($C2352^(X$2+1)-$H2352^(X$2+1))/(ε_c1cd^(X$2+1)))</f>
        <v/>
      </c>
      <c r="Y2352">
        <f>(INDIRECT("a_"&amp;Y$2)/(Y$2+1))*(($C2352^(Y$2+1)-$H2352^(Y$2+1))/(ε_c1cd^(Y$2+1)))</f>
        <v/>
      </c>
      <c r="Z2352">
        <f>(INDIRECT("a_"&amp;Z$2)/(Z$2+2))*(($C2352^(Z$2+2)-$H2352^(Z$2+2))/(ε_c1cd^(Z$2+2)))</f>
        <v/>
      </c>
      <c r="AA2352">
        <f>(INDIRECT("a_"&amp;AA$2)/(AA$2+2))*(($C2352^(AA$2+2)-$H2352^(AA$2+2))/(ε_c1cd^(AA$2+2)))</f>
        <v/>
      </c>
      <c r="AB2352">
        <f>(INDIRECT("a_"&amp;AB$2)/(AB$2+2))*(($C2352^(AB$2+2)-$H2352^(AB$2+2))/(ε_c1cd^(AB$2+2)))</f>
        <v/>
      </c>
      <c r="AC2352">
        <f>(INDIRECT("a_"&amp;AC$2)/(AC$2+2))*(($C2352^(AC$2+2)-$H2352^(AC$2+2))/(ε_c1cd^(AC$2+2)))</f>
        <v/>
      </c>
      <c r="AD2352">
        <f>(INDIRECT("a_"&amp;AD$2)/(AD$2+2))*(($C2352^(AD$2+2)-$H2352^(AD$2+2))/(ε_c1cd^(AD$2+2)))</f>
        <v/>
      </c>
      <c r="AE2352" s="111">
        <f>(b*f_cd/L2352)*SUM(U2352:Y2352)+SUM(Q2352:R2352)</f>
        <v/>
      </c>
      <c r="AF2352" s="112">
        <f>AE2352*(K2352-y+e)</f>
        <v/>
      </c>
      <c r="AG2352" s="113">
        <f>(b*f_cd/(L2352^2))*SUM(Z2352:AD2352)+SUM(S2352:T2352)-AF2352</f>
        <v/>
      </c>
      <c r="AH2352" s="114">
        <f>AG2352&lt;0</f>
        <v/>
      </c>
      <c r="AI2352" s="115">
        <f>IF(A2352=1,FALSE,(AND(AQ2352,AH2352,NOT(AI2351))))</f>
        <v/>
      </c>
      <c r="AJ2352" s="116">
        <f>(b*f_cd/L2352)*(a_1/2*J2352^2+a_2/3*J2352^3+a_3/4*J2352^4+a_4/5*J2352^5+a_5/6*J2352^6)+SUM(Q2352:R2352)</f>
        <v/>
      </c>
      <c r="AK2352">
        <f>AJ2352*(K2352-y+e)</f>
        <v/>
      </c>
      <c r="AL2352" s="118">
        <f>(b*f_cd/(L2352^2))*(a_1/3*J2352^3+a_2/4*J2352^4+a_3/5*J2352^5+a_4/6*J2352^6+a_5/7*J2352^7)+SUM(S2352:T2352)-AK2352</f>
        <v/>
      </c>
      <c r="AM2352" s="114">
        <f>AL2352&gt;0</f>
        <v/>
      </c>
      <c r="AN2352" s="115">
        <f>IF(A2352=1,FALSE,(AND(AQ2352,AM2352,NOT(AN2351))))</f>
        <v/>
      </c>
      <c r="AO2352">
        <f>IF(D2352=1,AND(AH2352,NOT(AI2352)),AND(AM2352,NOT(AN2352)))</f>
        <v/>
      </c>
      <c r="AP2352" s="119">
        <f>IF(D2352=1,AI2352,AN2352)</f>
        <v/>
      </c>
      <c r="AQ2352" s="125">
        <f>ABS(E2352)&lt;$AQ$2</f>
        <v/>
      </c>
      <c r="AS2352">
        <f>IF(AP2352,MAX(AS$3:AS2350)+1,"")</f>
        <v/>
      </c>
    </row>
    <row r="2353">
      <c r="A2353" t="n">
        <v>2263</v>
      </c>
      <c r="B2353" s="131">
        <f>IF(A2353=1,0,IF(AP2353,0.1*ε_cu1cd,0))</f>
        <v/>
      </c>
      <c r="C2353" s="131">
        <f>IF(A2353=1,0.1*ε_cu1cd,C2352+B2352)</f>
        <v/>
      </c>
      <c r="D2353" s="113">
        <f>IF('Нормальний переріз'!$D$68&gt;0,1,2)</f>
        <v/>
      </c>
      <c r="E2353" s="144">
        <f>IF(D2353=1,F2353,G2353)</f>
        <v/>
      </c>
      <c r="F2353" s="124">
        <f>IF(AI2352,0.11*ε_cu1cd,IF(AH2352,F2352*0.01,F2352))</f>
        <v/>
      </c>
      <c r="G2353" s="124">
        <f>IF(AP2352,-0.1*ε_cu1cd,IF(AM2352,G2352*0.01,G2352))</f>
        <v/>
      </c>
      <c r="H2353" s="113">
        <f>IF(A2353=1,E2353,IF(AO2352,H2352-E2352+E2353,IF(AP2352,0.8*H2352,H2352+E2353)))</f>
        <v/>
      </c>
      <c r="I2353" s="169">
        <f>(C2353-H2353)/h</f>
        <v/>
      </c>
      <c r="J2353">
        <f>C2353/(ε_c1cd)</f>
        <v/>
      </c>
      <c r="K2353">
        <f>C2353/I2353</f>
        <v/>
      </c>
      <c r="L2353" s="131">
        <f>I2353/(ε_c1cd)</f>
        <v/>
      </c>
      <c r="M2353">
        <f>I2353*(K2353-Z_s1)</f>
        <v/>
      </c>
      <c r="N2353">
        <f>I2353*(K2353-Z_s2)</f>
        <v/>
      </c>
      <c r="O2353">
        <f>E_s*M2353</f>
        <v/>
      </c>
      <c r="P2353">
        <f>E_s*N2353</f>
        <v/>
      </c>
      <c r="Q2353">
        <f>O2353*A_s1</f>
        <v/>
      </c>
      <c r="R2353">
        <f>P2353*A_s2</f>
        <v/>
      </c>
      <c r="S2353">
        <f>Q2353*($K2353-Z_s1)</f>
        <v/>
      </c>
      <c r="T2353">
        <f>R2353*($K2353-Z_s2)</f>
        <v/>
      </c>
      <c r="U2353">
        <f>(INDIRECT("a_"&amp;U$2)/(U$2+1))*(($C2353^(U$2+1)-$H2353^(U$2+1))/(ε_c1cd^(U$2+1)))</f>
        <v/>
      </c>
      <c r="V2353">
        <f>(INDIRECT("a_"&amp;V$2)/(V$2+1))*(($C2353^(V$2+1)-$H2353^(V$2+1))/(ε_c1cd^(V$2+1)))</f>
        <v/>
      </c>
      <c r="W2353">
        <f>(INDIRECT("a_"&amp;W$2)/(W$2+1))*(($C2353^(W$2+1)-$H2353^(W$2+1))/(ε_c1cd^(W$2+1)))</f>
        <v/>
      </c>
      <c r="X2353">
        <f>(INDIRECT("a_"&amp;X$2)/(X$2+1))*(($C2353^(X$2+1)-$H2353^(X$2+1))/(ε_c1cd^(X$2+1)))</f>
        <v/>
      </c>
      <c r="Y2353">
        <f>(INDIRECT("a_"&amp;Y$2)/(Y$2+1))*(($C2353^(Y$2+1)-$H2353^(Y$2+1))/(ε_c1cd^(Y$2+1)))</f>
        <v/>
      </c>
      <c r="Z2353">
        <f>(INDIRECT("a_"&amp;Z$2)/(Z$2+2))*(($C2353^(Z$2+2)-$H2353^(Z$2+2))/(ε_c1cd^(Z$2+2)))</f>
        <v/>
      </c>
      <c r="AA2353">
        <f>(INDIRECT("a_"&amp;AA$2)/(AA$2+2))*(($C2353^(AA$2+2)-$H2353^(AA$2+2))/(ε_c1cd^(AA$2+2)))</f>
        <v/>
      </c>
      <c r="AB2353">
        <f>(INDIRECT("a_"&amp;AB$2)/(AB$2+2))*(($C2353^(AB$2+2)-$H2353^(AB$2+2))/(ε_c1cd^(AB$2+2)))</f>
        <v/>
      </c>
      <c r="AC2353">
        <f>(INDIRECT("a_"&amp;AC$2)/(AC$2+2))*(($C2353^(AC$2+2)-$H2353^(AC$2+2))/(ε_c1cd^(AC$2+2)))</f>
        <v/>
      </c>
      <c r="AD2353">
        <f>(INDIRECT("a_"&amp;AD$2)/(AD$2+2))*(($C2353^(AD$2+2)-$H2353^(AD$2+2))/(ε_c1cd^(AD$2+2)))</f>
        <v/>
      </c>
      <c r="AE2353" s="111">
        <f>(b*f_cd/L2353)*SUM(U2353:Y2353)+SUM(Q2353:R2353)</f>
        <v/>
      </c>
      <c r="AF2353" s="112">
        <f>AE2353*(K2353-y+e)</f>
        <v/>
      </c>
      <c r="AG2353" s="113">
        <f>(b*f_cd/(L2353^2))*SUM(Z2353:AD2353)+SUM(S2353:T2353)-AF2353</f>
        <v/>
      </c>
      <c r="AH2353" s="114">
        <f>AG2353&lt;0</f>
        <v/>
      </c>
      <c r="AI2353" s="115">
        <f>IF(A2353=1,FALSE,(AND(AQ2353,AH2353,NOT(AI2352))))</f>
        <v/>
      </c>
      <c r="AJ2353" s="116">
        <f>(b*f_cd/L2353)*(a_1/2*J2353^2+a_2/3*J2353^3+a_3/4*J2353^4+a_4/5*J2353^5+a_5/6*J2353^6)+SUM(Q2353:R2353)</f>
        <v/>
      </c>
      <c r="AK2353">
        <f>AJ2353*(K2353-y+e)</f>
        <v/>
      </c>
      <c r="AL2353" s="118">
        <f>(b*f_cd/(L2353^2))*(a_1/3*J2353^3+a_2/4*J2353^4+a_3/5*J2353^5+a_4/6*J2353^6+a_5/7*J2353^7)+SUM(S2353:T2353)-AK2353</f>
        <v/>
      </c>
      <c r="AM2353" s="114">
        <f>AL2353&gt;0</f>
        <v/>
      </c>
      <c r="AN2353" s="115">
        <f>IF(A2353=1,FALSE,(AND(AQ2353,AM2353,NOT(AN2352))))</f>
        <v/>
      </c>
      <c r="AO2353">
        <f>IF(D2353=1,AND(AH2353,NOT(AI2353)),AND(AM2353,NOT(AN2353)))</f>
        <v/>
      </c>
      <c r="AP2353" s="119">
        <f>IF(D2353=1,AI2353,AN2353)</f>
        <v/>
      </c>
      <c r="AQ2353" s="125">
        <f>ABS(E2353)&lt;$AQ$2</f>
        <v/>
      </c>
      <c r="AS2353">
        <f>IF(AP2353,MAX(AS$3:AS2351)+1,"")</f>
        <v/>
      </c>
    </row>
    <row r="2354">
      <c r="A2354" t="n">
        <v>2264</v>
      </c>
      <c r="B2354" s="131">
        <f>IF(A2354=1,0,IF(AP2354,0.1*ε_cu1cd,0))</f>
        <v/>
      </c>
      <c r="C2354" s="131">
        <f>IF(A2354=1,0.1*ε_cu1cd,C2353+B2353)</f>
        <v/>
      </c>
      <c r="D2354" s="113">
        <f>IF('Нормальний переріз'!$D$68&gt;0,1,2)</f>
        <v/>
      </c>
      <c r="E2354" s="144">
        <f>IF(D2354=1,F2354,G2354)</f>
        <v/>
      </c>
      <c r="F2354" s="124">
        <f>IF(AI2353,0.11*ε_cu1cd,IF(AH2353,F2353*0.01,F2353))</f>
        <v/>
      </c>
      <c r="G2354" s="124">
        <f>IF(AP2353,-0.1*ε_cu1cd,IF(AM2353,G2353*0.01,G2353))</f>
        <v/>
      </c>
      <c r="H2354" s="113">
        <f>IF(A2354=1,E2354,IF(AO2353,H2353-E2353+E2354,IF(AP2353,0.8*H2353,H2353+E2354)))</f>
        <v/>
      </c>
      <c r="I2354" s="169">
        <f>(C2354-H2354)/h</f>
        <v/>
      </c>
      <c r="J2354">
        <f>C2354/(ε_c1cd)</f>
        <v/>
      </c>
      <c r="K2354">
        <f>C2354/I2354</f>
        <v/>
      </c>
      <c r="L2354" s="131">
        <f>I2354/(ε_c1cd)</f>
        <v/>
      </c>
      <c r="M2354">
        <f>I2354*(K2354-Z_s1)</f>
        <v/>
      </c>
      <c r="N2354">
        <f>I2354*(K2354-Z_s2)</f>
        <v/>
      </c>
      <c r="O2354">
        <f>E_s*M2354</f>
        <v/>
      </c>
      <c r="P2354">
        <f>E_s*N2354</f>
        <v/>
      </c>
      <c r="Q2354">
        <f>O2354*A_s1</f>
        <v/>
      </c>
      <c r="R2354">
        <f>P2354*A_s2</f>
        <v/>
      </c>
      <c r="S2354">
        <f>Q2354*($K2354-Z_s1)</f>
        <v/>
      </c>
      <c r="T2354">
        <f>R2354*($K2354-Z_s2)</f>
        <v/>
      </c>
      <c r="U2354">
        <f>(INDIRECT("a_"&amp;U$2)/(U$2+1))*(($C2354^(U$2+1)-$H2354^(U$2+1))/(ε_c1cd^(U$2+1)))</f>
        <v/>
      </c>
      <c r="V2354">
        <f>(INDIRECT("a_"&amp;V$2)/(V$2+1))*(($C2354^(V$2+1)-$H2354^(V$2+1))/(ε_c1cd^(V$2+1)))</f>
        <v/>
      </c>
      <c r="W2354">
        <f>(INDIRECT("a_"&amp;W$2)/(W$2+1))*(($C2354^(W$2+1)-$H2354^(W$2+1))/(ε_c1cd^(W$2+1)))</f>
        <v/>
      </c>
      <c r="X2354">
        <f>(INDIRECT("a_"&amp;X$2)/(X$2+1))*(($C2354^(X$2+1)-$H2354^(X$2+1))/(ε_c1cd^(X$2+1)))</f>
        <v/>
      </c>
      <c r="Y2354">
        <f>(INDIRECT("a_"&amp;Y$2)/(Y$2+1))*(($C2354^(Y$2+1)-$H2354^(Y$2+1))/(ε_c1cd^(Y$2+1)))</f>
        <v/>
      </c>
      <c r="Z2354">
        <f>(INDIRECT("a_"&amp;Z$2)/(Z$2+2))*(($C2354^(Z$2+2)-$H2354^(Z$2+2))/(ε_c1cd^(Z$2+2)))</f>
        <v/>
      </c>
      <c r="AA2354">
        <f>(INDIRECT("a_"&amp;AA$2)/(AA$2+2))*(($C2354^(AA$2+2)-$H2354^(AA$2+2))/(ε_c1cd^(AA$2+2)))</f>
        <v/>
      </c>
      <c r="AB2354">
        <f>(INDIRECT("a_"&amp;AB$2)/(AB$2+2))*(($C2354^(AB$2+2)-$H2354^(AB$2+2))/(ε_c1cd^(AB$2+2)))</f>
        <v/>
      </c>
      <c r="AC2354">
        <f>(INDIRECT("a_"&amp;AC$2)/(AC$2+2))*(($C2354^(AC$2+2)-$H2354^(AC$2+2))/(ε_c1cd^(AC$2+2)))</f>
        <v/>
      </c>
      <c r="AD2354">
        <f>(INDIRECT("a_"&amp;AD$2)/(AD$2+2))*(($C2354^(AD$2+2)-$H2354^(AD$2+2))/(ε_c1cd^(AD$2+2)))</f>
        <v/>
      </c>
      <c r="AE2354" s="111">
        <f>(b*f_cd/L2354)*SUM(U2354:Y2354)+SUM(Q2354:R2354)</f>
        <v/>
      </c>
      <c r="AF2354" s="112">
        <f>AE2354*(K2354-y+e)</f>
        <v/>
      </c>
      <c r="AG2354" s="113">
        <f>(b*f_cd/(L2354^2))*SUM(Z2354:AD2354)+SUM(S2354:T2354)-AF2354</f>
        <v/>
      </c>
      <c r="AH2354" s="114">
        <f>AG2354&lt;0</f>
        <v/>
      </c>
      <c r="AI2354" s="115">
        <f>IF(A2354=1,FALSE,(AND(AQ2354,AH2354,NOT(AI2353))))</f>
        <v/>
      </c>
      <c r="AJ2354" s="116">
        <f>(b*f_cd/L2354)*(a_1/2*J2354^2+a_2/3*J2354^3+a_3/4*J2354^4+a_4/5*J2354^5+a_5/6*J2354^6)+SUM(Q2354:R2354)</f>
        <v/>
      </c>
      <c r="AK2354">
        <f>AJ2354*(K2354-y+e)</f>
        <v/>
      </c>
      <c r="AL2354" s="118">
        <f>(b*f_cd/(L2354^2))*(a_1/3*J2354^3+a_2/4*J2354^4+a_3/5*J2354^5+a_4/6*J2354^6+a_5/7*J2354^7)+SUM(S2354:T2354)-AK2354</f>
        <v/>
      </c>
      <c r="AM2354" s="114">
        <f>AL2354&gt;0</f>
        <v/>
      </c>
      <c r="AN2354" s="115">
        <f>IF(A2354=1,FALSE,(AND(AQ2354,AM2354,NOT(AN2353))))</f>
        <v/>
      </c>
      <c r="AO2354">
        <f>IF(D2354=1,AND(AH2354,NOT(AI2354)),AND(AM2354,NOT(AN2354)))</f>
        <v/>
      </c>
      <c r="AP2354" s="119">
        <f>IF(D2354=1,AI2354,AN2354)</f>
        <v/>
      </c>
      <c r="AQ2354" s="125">
        <f>ABS(E2354)&lt;$AQ$2</f>
        <v/>
      </c>
      <c r="AS2354">
        <f>IF(AP2354,MAX(AS$3:AS2352)+1,"")</f>
        <v/>
      </c>
    </row>
    <row r="2355">
      <c r="A2355" t="n">
        <v>2265</v>
      </c>
      <c r="B2355" s="131">
        <f>IF(A2355=1,0,IF(AP2355,0.1*ε_cu1cd,0))</f>
        <v/>
      </c>
      <c r="C2355" s="131">
        <f>IF(A2355=1,0.1*ε_cu1cd,C2354+B2354)</f>
        <v/>
      </c>
      <c r="D2355" s="113">
        <f>IF('Нормальний переріз'!$D$68&gt;0,1,2)</f>
        <v/>
      </c>
      <c r="E2355" s="144">
        <f>IF(D2355=1,F2355,G2355)</f>
        <v/>
      </c>
      <c r="F2355" s="124">
        <f>IF(AI2354,0.11*ε_cu1cd,IF(AH2354,F2354*0.01,F2354))</f>
        <v/>
      </c>
      <c r="G2355" s="124">
        <f>IF(AP2354,-0.1*ε_cu1cd,IF(AM2354,G2354*0.01,G2354))</f>
        <v/>
      </c>
      <c r="H2355" s="113">
        <f>IF(A2355=1,E2355,IF(AO2354,H2354-E2354+E2355,IF(AP2354,0.8*H2354,H2354+E2355)))</f>
        <v/>
      </c>
      <c r="I2355" s="169">
        <f>(C2355-H2355)/h</f>
        <v/>
      </c>
      <c r="J2355">
        <f>C2355/(ε_c1cd)</f>
        <v/>
      </c>
      <c r="K2355">
        <f>C2355/I2355</f>
        <v/>
      </c>
      <c r="L2355" s="131">
        <f>I2355/(ε_c1cd)</f>
        <v/>
      </c>
      <c r="M2355">
        <f>I2355*(K2355-Z_s1)</f>
        <v/>
      </c>
      <c r="N2355">
        <f>I2355*(K2355-Z_s2)</f>
        <v/>
      </c>
      <c r="O2355">
        <f>E_s*M2355</f>
        <v/>
      </c>
      <c r="P2355">
        <f>E_s*N2355</f>
        <v/>
      </c>
      <c r="Q2355">
        <f>O2355*A_s1</f>
        <v/>
      </c>
      <c r="R2355">
        <f>P2355*A_s2</f>
        <v/>
      </c>
      <c r="S2355">
        <f>Q2355*($K2355-Z_s1)</f>
        <v/>
      </c>
      <c r="T2355">
        <f>R2355*($K2355-Z_s2)</f>
        <v/>
      </c>
      <c r="U2355">
        <f>(INDIRECT("a_"&amp;U$2)/(U$2+1))*(($C2355^(U$2+1)-$H2355^(U$2+1))/(ε_c1cd^(U$2+1)))</f>
        <v/>
      </c>
      <c r="V2355">
        <f>(INDIRECT("a_"&amp;V$2)/(V$2+1))*(($C2355^(V$2+1)-$H2355^(V$2+1))/(ε_c1cd^(V$2+1)))</f>
        <v/>
      </c>
      <c r="W2355">
        <f>(INDIRECT("a_"&amp;W$2)/(W$2+1))*(($C2355^(W$2+1)-$H2355^(W$2+1))/(ε_c1cd^(W$2+1)))</f>
        <v/>
      </c>
      <c r="X2355">
        <f>(INDIRECT("a_"&amp;X$2)/(X$2+1))*(($C2355^(X$2+1)-$H2355^(X$2+1))/(ε_c1cd^(X$2+1)))</f>
        <v/>
      </c>
      <c r="Y2355">
        <f>(INDIRECT("a_"&amp;Y$2)/(Y$2+1))*(($C2355^(Y$2+1)-$H2355^(Y$2+1))/(ε_c1cd^(Y$2+1)))</f>
        <v/>
      </c>
      <c r="Z2355">
        <f>(INDIRECT("a_"&amp;Z$2)/(Z$2+2))*(($C2355^(Z$2+2)-$H2355^(Z$2+2))/(ε_c1cd^(Z$2+2)))</f>
        <v/>
      </c>
      <c r="AA2355">
        <f>(INDIRECT("a_"&amp;AA$2)/(AA$2+2))*(($C2355^(AA$2+2)-$H2355^(AA$2+2))/(ε_c1cd^(AA$2+2)))</f>
        <v/>
      </c>
      <c r="AB2355">
        <f>(INDIRECT("a_"&amp;AB$2)/(AB$2+2))*(($C2355^(AB$2+2)-$H2355^(AB$2+2))/(ε_c1cd^(AB$2+2)))</f>
        <v/>
      </c>
      <c r="AC2355">
        <f>(INDIRECT("a_"&amp;AC$2)/(AC$2+2))*(($C2355^(AC$2+2)-$H2355^(AC$2+2))/(ε_c1cd^(AC$2+2)))</f>
        <v/>
      </c>
      <c r="AD2355">
        <f>(INDIRECT("a_"&amp;AD$2)/(AD$2+2))*(($C2355^(AD$2+2)-$H2355^(AD$2+2))/(ε_c1cd^(AD$2+2)))</f>
        <v/>
      </c>
      <c r="AE2355" s="111">
        <f>(b*f_cd/L2355)*SUM(U2355:Y2355)+SUM(Q2355:R2355)</f>
        <v/>
      </c>
      <c r="AF2355" s="112">
        <f>AE2355*(K2355-y+e)</f>
        <v/>
      </c>
      <c r="AG2355" s="113">
        <f>(b*f_cd/(L2355^2))*SUM(Z2355:AD2355)+SUM(S2355:T2355)-AF2355</f>
        <v/>
      </c>
      <c r="AH2355" s="114">
        <f>AG2355&lt;0</f>
        <v/>
      </c>
      <c r="AI2355" s="115">
        <f>IF(A2355=1,FALSE,(AND(AQ2355,AH2355,NOT(AI2354))))</f>
        <v/>
      </c>
      <c r="AJ2355" s="116">
        <f>(b*f_cd/L2355)*(a_1/2*J2355^2+a_2/3*J2355^3+a_3/4*J2355^4+a_4/5*J2355^5+a_5/6*J2355^6)+SUM(Q2355:R2355)</f>
        <v/>
      </c>
      <c r="AK2355">
        <f>AJ2355*(K2355-y+e)</f>
        <v/>
      </c>
      <c r="AL2355" s="118">
        <f>(b*f_cd/(L2355^2))*(a_1/3*J2355^3+a_2/4*J2355^4+a_3/5*J2355^5+a_4/6*J2355^6+a_5/7*J2355^7)+SUM(S2355:T2355)-AK2355</f>
        <v/>
      </c>
      <c r="AM2355" s="114">
        <f>AL2355&gt;0</f>
        <v/>
      </c>
      <c r="AN2355" s="115">
        <f>IF(A2355=1,FALSE,(AND(AQ2355,AM2355,NOT(AN2354))))</f>
        <v/>
      </c>
      <c r="AO2355">
        <f>IF(D2355=1,AND(AH2355,NOT(AI2355)),AND(AM2355,NOT(AN2355)))</f>
        <v/>
      </c>
      <c r="AP2355" s="119">
        <f>IF(D2355=1,AI2355,AN2355)</f>
        <v/>
      </c>
      <c r="AQ2355" s="125">
        <f>ABS(E2355)&lt;$AQ$2</f>
        <v/>
      </c>
      <c r="AS2355">
        <f>IF(AP2355,MAX(AS$3:AS2353)+1,"")</f>
        <v/>
      </c>
    </row>
    <row r="2356">
      <c r="A2356" t="n">
        <v>2266</v>
      </c>
      <c r="B2356" s="131">
        <f>IF(A2356=1,0,IF(AP2356,0.1*ε_cu1cd,0))</f>
        <v/>
      </c>
      <c r="C2356" s="131">
        <f>IF(A2356=1,0.1*ε_cu1cd,C2355+B2355)</f>
        <v/>
      </c>
      <c r="D2356" s="113">
        <f>IF('Нормальний переріз'!$D$68&gt;0,1,2)</f>
        <v/>
      </c>
      <c r="E2356" s="144">
        <f>IF(D2356=1,F2356,G2356)</f>
        <v/>
      </c>
      <c r="F2356" s="124">
        <f>IF(AI2355,0.11*ε_cu1cd,IF(AH2355,F2355*0.01,F2355))</f>
        <v/>
      </c>
      <c r="G2356" s="124">
        <f>IF(AP2355,-0.1*ε_cu1cd,IF(AM2355,G2355*0.01,G2355))</f>
        <v/>
      </c>
      <c r="H2356" s="113">
        <f>IF(A2356=1,E2356,IF(AO2355,H2355-E2355+E2356,IF(AP2355,0.8*H2355,H2355+E2356)))</f>
        <v/>
      </c>
      <c r="I2356" s="169">
        <f>(C2356-H2356)/h</f>
        <v/>
      </c>
      <c r="J2356">
        <f>C2356/(ε_c1cd)</f>
        <v/>
      </c>
      <c r="K2356">
        <f>C2356/I2356</f>
        <v/>
      </c>
      <c r="L2356" s="131">
        <f>I2356/(ε_c1cd)</f>
        <v/>
      </c>
      <c r="M2356">
        <f>I2356*(K2356-Z_s1)</f>
        <v/>
      </c>
      <c r="N2356">
        <f>I2356*(K2356-Z_s2)</f>
        <v/>
      </c>
      <c r="O2356">
        <f>E_s*M2356</f>
        <v/>
      </c>
      <c r="P2356">
        <f>E_s*N2356</f>
        <v/>
      </c>
      <c r="Q2356">
        <f>O2356*A_s1</f>
        <v/>
      </c>
      <c r="R2356">
        <f>P2356*A_s2</f>
        <v/>
      </c>
      <c r="S2356">
        <f>Q2356*($K2356-Z_s1)</f>
        <v/>
      </c>
      <c r="T2356">
        <f>R2356*($K2356-Z_s2)</f>
        <v/>
      </c>
      <c r="U2356">
        <f>(INDIRECT("a_"&amp;U$2)/(U$2+1))*(($C2356^(U$2+1)-$H2356^(U$2+1))/(ε_c1cd^(U$2+1)))</f>
        <v/>
      </c>
      <c r="V2356">
        <f>(INDIRECT("a_"&amp;V$2)/(V$2+1))*(($C2356^(V$2+1)-$H2356^(V$2+1))/(ε_c1cd^(V$2+1)))</f>
        <v/>
      </c>
      <c r="W2356">
        <f>(INDIRECT("a_"&amp;W$2)/(W$2+1))*(($C2356^(W$2+1)-$H2356^(W$2+1))/(ε_c1cd^(W$2+1)))</f>
        <v/>
      </c>
      <c r="X2356">
        <f>(INDIRECT("a_"&amp;X$2)/(X$2+1))*(($C2356^(X$2+1)-$H2356^(X$2+1))/(ε_c1cd^(X$2+1)))</f>
        <v/>
      </c>
      <c r="Y2356">
        <f>(INDIRECT("a_"&amp;Y$2)/(Y$2+1))*(($C2356^(Y$2+1)-$H2356^(Y$2+1))/(ε_c1cd^(Y$2+1)))</f>
        <v/>
      </c>
      <c r="Z2356">
        <f>(INDIRECT("a_"&amp;Z$2)/(Z$2+2))*(($C2356^(Z$2+2)-$H2356^(Z$2+2))/(ε_c1cd^(Z$2+2)))</f>
        <v/>
      </c>
      <c r="AA2356">
        <f>(INDIRECT("a_"&amp;AA$2)/(AA$2+2))*(($C2356^(AA$2+2)-$H2356^(AA$2+2))/(ε_c1cd^(AA$2+2)))</f>
        <v/>
      </c>
      <c r="AB2356">
        <f>(INDIRECT("a_"&amp;AB$2)/(AB$2+2))*(($C2356^(AB$2+2)-$H2356^(AB$2+2))/(ε_c1cd^(AB$2+2)))</f>
        <v/>
      </c>
      <c r="AC2356">
        <f>(INDIRECT("a_"&amp;AC$2)/(AC$2+2))*(($C2356^(AC$2+2)-$H2356^(AC$2+2))/(ε_c1cd^(AC$2+2)))</f>
        <v/>
      </c>
      <c r="AD2356">
        <f>(INDIRECT("a_"&amp;AD$2)/(AD$2+2))*(($C2356^(AD$2+2)-$H2356^(AD$2+2))/(ε_c1cd^(AD$2+2)))</f>
        <v/>
      </c>
      <c r="AE2356" s="111">
        <f>(b*f_cd/L2356)*SUM(U2356:Y2356)+SUM(Q2356:R2356)</f>
        <v/>
      </c>
      <c r="AF2356" s="112">
        <f>AE2356*(K2356-y+e)</f>
        <v/>
      </c>
      <c r="AG2356" s="113">
        <f>(b*f_cd/(L2356^2))*SUM(Z2356:AD2356)+SUM(S2356:T2356)-AF2356</f>
        <v/>
      </c>
      <c r="AH2356" s="114">
        <f>AG2356&lt;0</f>
        <v/>
      </c>
      <c r="AI2356" s="115">
        <f>IF(A2356=1,FALSE,(AND(AQ2356,AH2356,NOT(AI2355))))</f>
        <v/>
      </c>
      <c r="AJ2356" s="116">
        <f>(b*f_cd/L2356)*(a_1/2*J2356^2+a_2/3*J2356^3+a_3/4*J2356^4+a_4/5*J2356^5+a_5/6*J2356^6)+SUM(Q2356:R2356)</f>
        <v/>
      </c>
      <c r="AK2356">
        <f>AJ2356*(K2356-y+e)</f>
        <v/>
      </c>
      <c r="AL2356" s="118">
        <f>(b*f_cd/(L2356^2))*(a_1/3*J2356^3+a_2/4*J2356^4+a_3/5*J2356^5+a_4/6*J2356^6+a_5/7*J2356^7)+SUM(S2356:T2356)-AK2356</f>
        <v/>
      </c>
      <c r="AM2356" s="114">
        <f>AL2356&gt;0</f>
        <v/>
      </c>
      <c r="AN2356" s="115">
        <f>IF(A2356=1,FALSE,(AND(AQ2356,AM2356,NOT(AN2355))))</f>
        <v/>
      </c>
      <c r="AO2356">
        <f>IF(D2356=1,AND(AH2356,NOT(AI2356)),AND(AM2356,NOT(AN2356)))</f>
        <v/>
      </c>
      <c r="AP2356" s="119">
        <f>IF(D2356=1,AI2356,AN2356)</f>
        <v/>
      </c>
      <c r="AQ2356" s="125">
        <f>ABS(E2356)&lt;$AQ$2</f>
        <v/>
      </c>
      <c r="AS2356">
        <f>IF(AP2356,MAX(AS$3:AS2354)+1,"")</f>
        <v/>
      </c>
    </row>
    <row r="2357">
      <c r="A2357" t="n">
        <v>2267</v>
      </c>
      <c r="B2357" s="131">
        <f>IF(A2357=1,0,IF(AP2357,0.1*ε_cu1cd,0))</f>
        <v/>
      </c>
      <c r="C2357" s="131">
        <f>IF(A2357=1,0.1*ε_cu1cd,C2356+B2356)</f>
        <v/>
      </c>
      <c r="D2357" s="113">
        <f>IF('Нормальний переріз'!$D$68&gt;0,1,2)</f>
        <v/>
      </c>
      <c r="E2357" s="144">
        <f>IF(D2357=1,F2357,G2357)</f>
        <v/>
      </c>
      <c r="F2357" s="124">
        <f>IF(AI2356,0.11*ε_cu1cd,IF(AH2356,F2356*0.01,F2356))</f>
        <v/>
      </c>
      <c r="G2357" s="124">
        <f>IF(AP2356,-0.1*ε_cu1cd,IF(AM2356,G2356*0.01,G2356))</f>
        <v/>
      </c>
      <c r="H2357" s="113">
        <f>IF(A2357=1,E2357,IF(AO2356,H2356-E2356+E2357,IF(AP2356,0.8*H2356,H2356+E2357)))</f>
        <v/>
      </c>
      <c r="I2357" s="169">
        <f>(C2357-H2357)/h</f>
        <v/>
      </c>
      <c r="J2357">
        <f>C2357/(ε_c1cd)</f>
        <v/>
      </c>
      <c r="K2357">
        <f>C2357/I2357</f>
        <v/>
      </c>
      <c r="L2357" s="131">
        <f>I2357/(ε_c1cd)</f>
        <v/>
      </c>
      <c r="M2357">
        <f>I2357*(K2357-Z_s1)</f>
        <v/>
      </c>
      <c r="N2357">
        <f>I2357*(K2357-Z_s2)</f>
        <v/>
      </c>
      <c r="O2357">
        <f>E_s*M2357</f>
        <v/>
      </c>
      <c r="P2357">
        <f>E_s*N2357</f>
        <v/>
      </c>
      <c r="Q2357">
        <f>O2357*A_s1</f>
        <v/>
      </c>
      <c r="R2357">
        <f>P2357*A_s2</f>
        <v/>
      </c>
      <c r="S2357">
        <f>Q2357*($K2357-Z_s1)</f>
        <v/>
      </c>
      <c r="T2357">
        <f>R2357*($K2357-Z_s2)</f>
        <v/>
      </c>
      <c r="U2357">
        <f>(INDIRECT("a_"&amp;U$2)/(U$2+1))*(($C2357^(U$2+1)-$H2357^(U$2+1))/(ε_c1cd^(U$2+1)))</f>
        <v/>
      </c>
      <c r="V2357">
        <f>(INDIRECT("a_"&amp;V$2)/(V$2+1))*(($C2357^(V$2+1)-$H2357^(V$2+1))/(ε_c1cd^(V$2+1)))</f>
        <v/>
      </c>
      <c r="W2357">
        <f>(INDIRECT("a_"&amp;W$2)/(W$2+1))*(($C2357^(W$2+1)-$H2357^(W$2+1))/(ε_c1cd^(W$2+1)))</f>
        <v/>
      </c>
      <c r="X2357">
        <f>(INDIRECT("a_"&amp;X$2)/(X$2+1))*(($C2357^(X$2+1)-$H2357^(X$2+1))/(ε_c1cd^(X$2+1)))</f>
        <v/>
      </c>
      <c r="Y2357">
        <f>(INDIRECT("a_"&amp;Y$2)/(Y$2+1))*(($C2357^(Y$2+1)-$H2357^(Y$2+1))/(ε_c1cd^(Y$2+1)))</f>
        <v/>
      </c>
      <c r="Z2357">
        <f>(INDIRECT("a_"&amp;Z$2)/(Z$2+2))*(($C2357^(Z$2+2)-$H2357^(Z$2+2))/(ε_c1cd^(Z$2+2)))</f>
        <v/>
      </c>
      <c r="AA2357">
        <f>(INDIRECT("a_"&amp;AA$2)/(AA$2+2))*(($C2357^(AA$2+2)-$H2357^(AA$2+2))/(ε_c1cd^(AA$2+2)))</f>
        <v/>
      </c>
      <c r="AB2357">
        <f>(INDIRECT("a_"&amp;AB$2)/(AB$2+2))*(($C2357^(AB$2+2)-$H2357^(AB$2+2))/(ε_c1cd^(AB$2+2)))</f>
        <v/>
      </c>
      <c r="AC2357">
        <f>(INDIRECT("a_"&amp;AC$2)/(AC$2+2))*(($C2357^(AC$2+2)-$H2357^(AC$2+2))/(ε_c1cd^(AC$2+2)))</f>
        <v/>
      </c>
      <c r="AD2357">
        <f>(INDIRECT("a_"&amp;AD$2)/(AD$2+2))*(($C2357^(AD$2+2)-$H2357^(AD$2+2))/(ε_c1cd^(AD$2+2)))</f>
        <v/>
      </c>
      <c r="AE2357" s="111">
        <f>(b*f_cd/L2357)*SUM(U2357:Y2357)+SUM(Q2357:R2357)</f>
        <v/>
      </c>
      <c r="AF2357" s="112">
        <f>AE2357*(K2357-y+e)</f>
        <v/>
      </c>
      <c r="AG2357" s="113">
        <f>(b*f_cd/(L2357^2))*SUM(Z2357:AD2357)+SUM(S2357:T2357)-AF2357</f>
        <v/>
      </c>
      <c r="AH2357" s="114">
        <f>AG2357&lt;0</f>
        <v/>
      </c>
      <c r="AI2357" s="115">
        <f>IF(A2357=1,FALSE,(AND(AQ2357,AH2357,NOT(AI2356))))</f>
        <v/>
      </c>
      <c r="AJ2357" s="116">
        <f>(b*f_cd/L2357)*(a_1/2*J2357^2+a_2/3*J2357^3+a_3/4*J2357^4+a_4/5*J2357^5+a_5/6*J2357^6)+SUM(Q2357:R2357)</f>
        <v/>
      </c>
      <c r="AK2357">
        <f>AJ2357*(K2357-y+e)</f>
        <v/>
      </c>
      <c r="AL2357" s="118">
        <f>(b*f_cd/(L2357^2))*(a_1/3*J2357^3+a_2/4*J2357^4+a_3/5*J2357^5+a_4/6*J2357^6+a_5/7*J2357^7)+SUM(S2357:T2357)-AK2357</f>
        <v/>
      </c>
      <c r="AM2357" s="114">
        <f>AL2357&gt;0</f>
        <v/>
      </c>
      <c r="AN2357" s="115">
        <f>IF(A2357=1,FALSE,(AND(AQ2357,AM2357,NOT(AN2356))))</f>
        <v/>
      </c>
      <c r="AO2357">
        <f>IF(D2357=1,AND(AH2357,NOT(AI2357)),AND(AM2357,NOT(AN2357)))</f>
        <v/>
      </c>
      <c r="AP2357" s="119">
        <f>IF(D2357=1,AI2357,AN2357)</f>
        <v/>
      </c>
      <c r="AQ2357" s="125">
        <f>ABS(E2357)&lt;$AQ$2</f>
        <v/>
      </c>
      <c r="AS2357">
        <f>IF(AP2357,MAX(AS$3:AS2355)+1,"")</f>
        <v/>
      </c>
    </row>
    <row r="2358">
      <c r="A2358" t="n">
        <v>2268</v>
      </c>
      <c r="B2358" s="131">
        <f>IF(A2358=1,0,IF(AP2358,0.1*ε_cu1cd,0))</f>
        <v/>
      </c>
      <c r="C2358" s="131">
        <f>IF(A2358=1,0.1*ε_cu1cd,C2357+B2357)</f>
        <v/>
      </c>
      <c r="D2358" s="113">
        <f>IF('Нормальний переріз'!$D$68&gt;0,1,2)</f>
        <v/>
      </c>
      <c r="E2358" s="144">
        <f>IF(D2358=1,F2358,G2358)</f>
        <v/>
      </c>
      <c r="F2358" s="124">
        <f>IF(AI2357,0.11*ε_cu1cd,IF(AH2357,F2357*0.01,F2357))</f>
        <v/>
      </c>
      <c r="G2358" s="124">
        <f>IF(AP2357,-0.1*ε_cu1cd,IF(AM2357,G2357*0.01,G2357))</f>
        <v/>
      </c>
      <c r="H2358" s="113">
        <f>IF(A2358=1,E2358,IF(AO2357,H2357-E2357+E2358,IF(AP2357,0.8*H2357,H2357+E2358)))</f>
        <v/>
      </c>
      <c r="I2358" s="169">
        <f>(C2358-H2358)/h</f>
        <v/>
      </c>
      <c r="J2358">
        <f>C2358/(ε_c1cd)</f>
        <v/>
      </c>
      <c r="K2358">
        <f>C2358/I2358</f>
        <v/>
      </c>
      <c r="L2358" s="131">
        <f>I2358/(ε_c1cd)</f>
        <v/>
      </c>
      <c r="M2358">
        <f>I2358*(K2358-Z_s1)</f>
        <v/>
      </c>
      <c r="N2358">
        <f>I2358*(K2358-Z_s2)</f>
        <v/>
      </c>
      <c r="O2358">
        <f>E_s*M2358</f>
        <v/>
      </c>
      <c r="P2358">
        <f>E_s*N2358</f>
        <v/>
      </c>
      <c r="Q2358">
        <f>O2358*A_s1</f>
        <v/>
      </c>
      <c r="R2358">
        <f>P2358*A_s2</f>
        <v/>
      </c>
      <c r="S2358">
        <f>Q2358*($K2358-Z_s1)</f>
        <v/>
      </c>
      <c r="T2358">
        <f>R2358*($K2358-Z_s2)</f>
        <v/>
      </c>
      <c r="U2358">
        <f>(INDIRECT("a_"&amp;U$2)/(U$2+1))*(($C2358^(U$2+1)-$H2358^(U$2+1))/(ε_c1cd^(U$2+1)))</f>
        <v/>
      </c>
      <c r="V2358">
        <f>(INDIRECT("a_"&amp;V$2)/(V$2+1))*(($C2358^(V$2+1)-$H2358^(V$2+1))/(ε_c1cd^(V$2+1)))</f>
        <v/>
      </c>
      <c r="W2358">
        <f>(INDIRECT("a_"&amp;W$2)/(W$2+1))*(($C2358^(W$2+1)-$H2358^(W$2+1))/(ε_c1cd^(W$2+1)))</f>
        <v/>
      </c>
      <c r="X2358">
        <f>(INDIRECT("a_"&amp;X$2)/(X$2+1))*(($C2358^(X$2+1)-$H2358^(X$2+1))/(ε_c1cd^(X$2+1)))</f>
        <v/>
      </c>
      <c r="Y2358">
        <f>(INDIRECT("a_"&amp;Y$2)/(Y$2+1))*(($C2358^(Y$2+1)-$H2358^(Y$2+1))/(ε_c1cd^(Y$2+1)))</f>
        <v/>
      </c>
      <c r="Z2358">
        <f>(INDIRECT("a_"&amp;Z$2)/(Z$2+2))*(($C2358^(Z$2+2)-$H2358^(Z$2+2))/(ε_c1cd^(Z$2+2)))</f>
        <v/>
      </c>
      <c r="AA2358">
        <f>(INDIRECT("a_"&amp;AA$2)/(AA$2+2))*(($C2358^(AA$2+2)-$H2358^(AA$2+2))/(ε_c1cd^(AA$2+2)))</f>
        <v/>
      </c>
      <c r="AB2358">
        <f>(INDIRECT("a_"&amp;AB$2)/(AB$2+2))*(($C2358^(AB$2+2)-$H2358^(AB$2+2))/(ε_c1cd^(AB$2+2)))</f>
        <v/>
      </c>
      <c r="AC2358">
        <f>(INDIRECT("a_"&amp;AC$2)/(AC$2+2))*(($C2358^(AC$2+2)-$H2358^(AC$2+2))/(ε_c1cd^(AC$2+2)))</f>
        <v/>
      </c>
      <c r="AD2358">
        <f>(INDIRECT("a_"&amp;AD$2)/(AD$2+2))*(($C2358^(AD$2+2)-$H2358^(AD$2+2))/(ε_c1cd^(AD$2+2)))</f>
        <v/>
      </c>
      <c r="AE2358" s="111">
        <f>(b*f_cd/L2358)*SUM(U2358:Y2358)+SUM(Q2358:R2358)</f>
        <v/>
      </c>
      <c r="AF2358" s="112">
        <f>AE2358*(K2358-y+e)</f>
        <v/>
      </c>
      <c r="AG2358" s="113">
        <f>(b*f_cd/(L2358^2))*SUM(Z2358:AD2358)+SUM(S2358:T2358)-AF2358</f>
        <v/>
      </c>
      <c r="AH2358" s="114">
        <f>AG2358&lt;0</f>
        <v/>
      </c>
      <c r="AI2358" s="115">
        <f>IF(A2358=1,FALSE,(AND(AQ2358,AH2358,NOT(AI2357))))</f>
        <v/>
      </c>
      <c r="AJ2358" s="116">
        <f>(b*f_cd/L2358)*(a_1/2*J2358^2+a_2/3*J2358^3+a_3/4*J2358^4+a_4/5*J2358^5+a_5/6*J2358^6)+SUM(Q2358:R2358)</f>
        <v/>
      </c>
      <c r="AK2358">
        <f>AJ2358*(K2358-y+e)</f>
        <v/>
      </c>
      <c r="AL2358" s="118">
        <f>(b*f_cd/(L2358^2))*(a_1/3*J2358^3+a_2/4*J2358^4+a_3/5*J2358^5+a_4/6*J2358^6+a_5/7*J2358^7)+SUM(S2358:T2358)-AK2358</f>
        <v/>
      </c>
      <c r="AM2358" s="114">
        <f>AL2358&gt;0</f>
        <v/>
      </c>
      <c r="AN2358" s="115">
        <f>IF(A2358=1,FALSE,(AND(AQ2358,AM2358,NOT(AN2357))))</f>
        <v/>
      </c>
      <c r="AO2358">
        <f>IF(D2358=1,AND(AH2358,NOT(AI2358)),AND(AM2358,NOT(AN2358)))</f>
        <v/>
      </c>
      <c r="AP2358" s="119">
        <f>IF(D2358=1,AI2358,AN2358)</f>
        <v/>
      </c>
      <c r="AQ2358" s="125">
        <f>ABS(E2358)&lt;$AQ$2</f>
        <v/>
      </c>
      <c r="AS2358">
        <f>IF(AP2358,MAX(AS$3:AS2356)+1,"")</f>
        <v/>
      </c>
    </row>
    <row r="2359">
      <c r="A2359" t="n">
        <v>2269</v>
      </c>
      <c r="B2359" s="131">
        <f>IF(A2359=1,0,IF(AP2359,0.1*ε_cu1cd,0))</f>
        <v/>
      </c>
      <c r="C2359" s="131">
        <f>IF(A2359=1,0.1*ε_cu1cd,C2358+B2358)</f>
        <v/>
      </c>
      <c r="D2359" s="113">
        <f>IF('Нормальний переріз'!$D$68&gt;0,1,2)</f>
        <v/>
      </c>
      <c r="E2359" s="144">
        <f>IF(D2359=1,F2359,G2359)</f>
        <v/>
      </c>
      <c r="F2359" s="124">
        <f>IF(AI2358,0.11*ε_cu1cd,IF(AH2358,F2358*0.01,F2358))</f>
        <v/>
      </c>
      <c r="G2359" s="124">
        <f>IF(AP2358,-0.1*ε_cu1cd,IF(AM2358,G2358*0.01,G2358))</f>
        <v/>
      </c>
      <c r="H2359" s="113">
        <f>IF(A2359=1,E2359,IF(AO2358,H2358-E2358+E2359,IF(AP2358,0.8*H2358,H2358+E2359)))</f>
        <v/>
      </c>
      <c r="I2359" s="169">
        <f>(C2359-H2359)/h</f>
        <v/>
      </c>
      <c r="J2359">
        <f>C2359/(ε_c1cd)</f>
        <v/>
      </c>
      <c r="K2359">
        <f>C2359/I2359</f>
        <v/>
      </c>
      <c r="L2359" s="131">
        <f>I2359/(ε_c1cd)</f>
        <v/>
      </c>
      <c r="M2359">
        <f>I2359*(K2359-Z_s1)</f>
        <v/>
      </c>
      <c r="N2359">
        <f>I2359*(K2359-Z_s2)</f>
        <v/>
      </c>
      <c r="O2359">
        <f>E_s*M2359</f>
        <v/>
      </c>
      <c r="P2359">
        <f>E_s*N2359</f>
        <v/>
      </c>
      <c r="Q2359">
        <f>O2359*A_s1</f>
        <v/>
      </c>
      <c r="R2359">
        <f>P2359*A_s2</f>
        <v/>
      </c>
      <c r="S2359">
        <f>Q2359*($K2359-Z_s1)</f>
        <v/>
      </c>
      <c r="T2359">
        <f>R2359*($K2359-Z_s2)</f>
        <v/>
      </c>
      <c r="U2359">
        <f>(INDIRECT("a_"&amp;U$2)/(U$2+1))*(($C2359^(U$2+1)-$H2359^(U$2+1))/(ε_c1cd^(U$2+1)))</f>
        <v/>
      </c>
      <c r="V2359">
        <f>(INDIRECT("a_"&amp;V$2)/(V$2+1))*(($C2359^(V$2+1)-$H2359^(V$2+1))/(ε_c1cd^(V$2+1)))</f>
        <v/>
      </c>
      <c r="W2359">
        <f>(INDIRECT("a_"&amp;W$2)/(W$2+1))*(($C2359^(W$2+1)-$H2359^(W$2+1))/(ε_c1cd^(W$2+1)))</f>
        <v/>
      </c>
      <c r="X2359">
        <f>(INDIRECT("a_"&amp;X$2)/(X$2+1))*(($C2359^(X$2+1)-$H2359^(X$2+1))/(ε_c1cd^(X$2+1)))</f>
        <v/>
      </c>
      <c r="Y2359">
        <f>(INDIRECT("a_"&amp;Y$2)/(Y$2+1))*(($C2359^(Y$2+1)-$H2359^(Y$2+1))/(ε_c1cd^(Y$2+1)))</f>
        <v/>
      </c>
      <c r="Z2359">
        <f>(INDIRECT("a_"&amp;Z$2)/(Z$2+2))*(($C2359^(Z$2+2)-$H2359^(Z$2+2))/(ε_c1cd^(Z$2+2)))</f>
        <v/>
      </c>
      <c r="AA2359">
        <f>(INDIRECT("a_"&amp;AA$2)/(AA$2+2))*(($C2359^(AA$2+2)-$H2359^(AA$2+2))/(ε_c1cd^(AA$2+2)))</f>
        <v/>
      </c>
      <c r="AB2359">
        <f>(INDIRECT("a_"&amp;AB$2)/(AB$2+2))*(($C2359^(AB$2+2)-$H2359^(AB$2+2))/(ε_c1cd^(AB$2+2)))</f>
        <v/>
      </c>
      <c r="AC2359">
        <f>(INDIRECT("a_"&amp;AC$2)/(AC$2+2))*(($C2359^(AC$2+2)-$H2359^(AC$2+2))/(ε_c1cd^(AC$2+2)))</f>
        <v/>
      </c>
      <c r="AD2359">
        <f>(INDIRECT("a_"&amp;AD$2)/(AD$2+2))*(($C2359^(AD$2+2)-$H2359^(AD$2+2))/(ε_c1cd^(AD$2+2)))</f>
        <v/>
      </c>
      <c r="AE2359" s="111">
        <f>(b*f_cd/L2359)*SUM(U2359:Y2359)+SUM(Q2359:R2359)</f>
        <v/>
      </c>
      <c r="AF2359" s="112">
        <f>AE2359*(K2359-y+e)</f>
        <v/>
      </c>
      <c r="AG2359" s="113">
        <f>(b*f_cd/(L2359^2))*SUM(Z2359:AD2359)+SUM(S2359:T2359)-AF2359</f>
        <v/>
      </c>
      <c r="AH2359" s="114">
        <f>AG2359&lt;0</f>
        <v/>
      </c>
      <c r="AI2359" s="115">
        <f>IF(A2359=1,FALSE,(AND(AQ2359,AH2359,NOT(AI2358))))</f>
        <v/>
      </c>
      <c r="AJ2359" s="116">
        <f>(b*f_cd/L2359)*(a_1/2*J2359^2+a_2/3*J2359^3+a_3/4*J2359^4+a_4/5*J2359^5+a_5/6*J2359^6)+SUM(Q2359:R2359)</f>
        <v/>
      </c>
      <c r="AK2359">
        <f>AJ2359*(K2359-y+e)</f>
        <v/>
      </c>
      <c r="AL2359" s="118">
        <f>(b*f_cd/(L2359^2))*(a_1/3*J2359^3+a_2/4*J2359^4+a_3/5*J2359^5+a_4/6*J2359^6+a_5/7*J2359^7)+SUM(S2359:T2359)-AK2359</f>
        <v/>
      </c>
      <c r="AM2359" s="114">
        <f>AL2359&gt;0</f>
        <v/>
      </c>
      <c r="AN2359" s="115">
        <f>IF(A2359=1,FALSE,(AND(AQ2359,AM2359,NOT(AN2358))))</f>
        <v/>
      </c>
      <c r="AO2359">
        <f>IF(D2359=1,AND(AH2359,NOT(AI2359)),AND(AM2359,NOT(AN2359)))</f>
        <v/>
      </c>
      <c r="AP2359" s="119">
        <f>IF(D2359=1,AI2359,AN2359)</f>
        <v/>
      </c>
      <c r="AQ2359" s="125">
        <f>ABS(E2359)&lt;$AQ$2</f>
        <v/>
      </c>
      <c r="AS2359">
        <f>IF(AP2359,MAX(AS$3:AS2357)+1,"")</f>
        <v/>
      </c>
    </row>
    <row r="2360">
      <c r="A2360" t="n">
        <v>2270</v>
      </c>
      <c r="B2360" s="131">
        <f>IF(A2360=1,0,IF(AP2360,0.1*ε_cu1cd,0))</f>
        <v/>
      </c>
      <c r="C2360" s="131">
        <f>IF(A2360=1,0.1*ε_cu1cd,C2359+B2359)</f>
        <v/>
      </c>
      <c r="D2360" s="113">
        <f>IF('Нормальний переріз'!$D$68&gt;0,1,2)</f>
        <v/>
      </c>
      <c r="E2360" s="144">
        <f>IF(D2360=1,F2360,G2360)</f>
        <v/>
      </c>
      <c r="F2360" s="124">
        <f>IF(AI2359,0.11*ε_cu1cd,IF(AH2359,F2359*0.01,F2359))</f>
        <v/>
      </c>
      <c r="G2360" s="124">
        <f>IF(AP2359,-0.1*ε_cu1cd,IF(AM2359,G2359*0.01,G2359))</f>
        <v/>
      </c>
      <c r="H2360" s="113">
        <f>IF(A2360=1,E2360,IF(AO2359,H2359-E2359+E2360,IF(AP2359,0.8*H2359,H2359+E2360)))</f>
        <v/>
      </c>
      <c r="I2360" s="169">
        <f>(C2360-H2360)/h</f>
        <v/>
      </c>
      <c r="J2360">
        <f>C2360/(ε_c1cd)</f>
        <v/>
      </c>
      <c r="K2360">
        <f>C2360/I2360</f>
        <v/>
      </c>
      <c r="L2360" s="131">
        <f>I2360/(ε_c1cd)</f>
        <v/>
      </c>
      <c r="M2360">
        <f>I2360*(K2360-Z_s1)</f>
        <v/>
      </c>
      <c r="N2360">
        <f>I2360*(K2360-Z_s2)</f>
        <v/>
      </c>
      <c r="O2360">
        <f>E_s*M2360</f>
        <v/>
      </c>
      <c r="P2360">
        <f>E_s*N2360</f>
        <v/>
      </c>
      <c r="Q2360">
        <f>O2360*A_s1</f>
        <v/>
      </c>
      <c r="R2360">
        <f>P2360*A_s2</f>
        <v/>
      </c>
      <c r="S2360">
        <f>Q2360*($K2360-Z_s1)</f>
        <v/>
      </c>
      <c r="T2360">
        <f>R2360*($K2360-Z_s2)</f>
        <v/>
      </c>
      <c r="U2360">
        <f>(INDIRECT("a_"&amp;U$2)/(U$2+1))*(($C2360^(U$2+1)-$H2360^(U$2+1))/(ε_c1cd^(U$2+1)))</f>
        <v/>
      </c>
      <c r="V2360">
        <f>(INDIRECT("a_"&amp;V$2)/(V$2+1))*(($C2360^(V$2+1)-$H2360^(V$2+1))/(ε_c1cd^(V$2+1)))</f>
        <v/>
      </c>
      <c r="W2360">
        <f>(INDIRECT("a_"&amp;W$2)/(W$2+1))*(($C2360^(W$2+1)-$H2360^(W$2+1))/(ε_c1cd^(W$2+1)))</f>
        <v/>
      </c>
      <c r="X2360">
        <f>(INDIRECT("a_"&amp;X$2)/(X$2+1))*(($C2360^(X$2+1)-$H2360^(X$2+1))/(ε_c1cd^(X$2+1)))</f>
        <v/>
      </c>
      <c r="Y2360">
        <f>(INDIRECT("a_"&amp;Y$2)/(Y$2+1))*(($C2360^(Y$2+1)-$H2360^(Y$2+1))/(ε_c1cd^(Y$2+1)))</f>
        <v/>
      </c>
      <c r="Z2360">
        <f>(INDIRECT("a_"&amp;Z$2)/(Z$2+2))*(($C2360^(Z$2+2)-$H2360^(Z$2+2))/(ε_c1cd^(Z$2+2)))</f>
        <v/>
      </c>
      <c r="AA2360">
        <f>(INDIRECT("a_"&amp;AA$2)/(AA$2+2))*(($C2360^(AA$2+2)-$H2360^(AA$2+2))/(ε_c1cd^(AA$2+2)))</f>
        <v/>
      </c>
      <c r="AB2360">
        <f>(INDIRECT("a_"&amp;AB$2)/(AB$2+2))*(($C2360^(AB$2+2)-$H2360^(AB$2+2))/(ε_c1cd^(AB$2+2)))</f>
        <v/>
      </c>
      <c r="AC2360">
        <f>(INDIRECT("a_"&amp;AC$2)/(AC$2+2))*(($C2360^(AC$2+2)-$H2360^(AC$2+2))/(ε_c1cd^(AC$2+2)))</f>
        <v/>
      </c>
      <c r="AD2360">
        <f>(INDIRECT("a_"&amp;AD$2)/(AD$2+2))*(($C2360^(AD$2+2)-$H2360^(AD$2+2))/(ε_c1cd^(AD$2+2)))</f>
        <v/>
      </c>
      <c r="AE2360" s="111">
        <f>(b*f_cd/L2360)*SUM(U2360:Y2360)+SUM(Q2360:R2360)</f>
        <v/>
      </c>
      <c r="AF2360" s="112">
        <f>AE2360*(K2360-y+e)</f>
        <v/>
      </c>
      <c r="AG2360" s="113">
        <f>(b*f_cd/(L2360^2))*SUM(Z2360:AD2360)+SUM(S2360:T2360)-AF2360</f>
        <v/>
      </c>
      <c r="AH2360" s="114">
        <f>AG2360&lt;0</f>
        <v/>
      </c>
      <c r="AI2360" s="115">
        <f>IF(A2360=1,FALSE,(AND(AQ2360,AH2360,NOT(AI2359))))</f>
        <v/>
      </c>
      <c r="AJ2360" s="116">
        <f>(b*f_cd/L2360)*(a_1/2*J2360^2+a_2/3*J2360^3+a_3/4*J2360^4+a_4/5*J2360^5+a_5/6*J2360^6)+SUM(Q2360:R2360)</f>
        <v/>
      </c>
      <c r="AK2360">
        <f>AJ2360*(K2360-y+e)</f>
        <v/>
      </c>
      <c r="AL2360" s="118">
        <f>(b*f_cd/(L2360^2))*(a_1/3*J2360^3+a_2/4*J2360^4+a_3/5*J2360^5+a_4/6*J2360^6+a_5/7*J2360^7)+SUM(S2360:T2360)-AK2360</f>
        <v/>
      </c>
      <c r="AM2360" s="114">
        <f>AL2360&gt;0</f>
        <v/>
      </c>
      <c r="AN2360" s="115">
        <f>IF(A2360=1,FALSE,(AND(AQ2360,AM2360,NOT(AN2359))))</f>
        <v/>
      </c>
      <c r="AO2360">
        <f>IF(D2360=1,AND(AH2360,NOT(AI2360)),AND(AM2360,NOT(AN2360)))</f>
        <v/>
      </c>
      <c r="AP2360" s="119">
        <f>IF(D2360=1,AI2360,AN2360)</f>
        <v/>
      </c>
      <c r="AQ2360" s="125">
        <f>ABS(E2360)&lt;$AQ$2</f>
        <v/>
      </c>
      <c r="AS2360">
        <f>IF(AP2360,MAX(AS$3:AS2358)+1,"")</f>
        <v/>
      </c>
    </row>
    <row r="2361">
      <c r="A2361" t="n">
        <v>2271</v>
      </c>
      <c r="B2361" s="131">
        <f>IF(A2361=1,0,IF(AP2361,0.1*ε_cu1cd,0))</f>
        <v/>
      </c>
      <c r="C2361" s="131">
        <f>IF(A2361=1,0.1*ε_cu1cd,C2360+B2360)</f>
        <v/>
      </c>
      <c r="D2361" s="113">
        <f>IF('Нормальний переріз'!$D$68&gt;0,1,2)</f>
        <v/>
      </c>
      <c r="E2361" s="144">
        <f>IF(D2361=1,F2361,G2361)</f>
        <v/>
      </c>
      <c r="F2361" s="124">
        <f>IF(AI2360,0.11*ε_cu1cd,IF(AH2360,F2360*0.01,F2360))</f>
        <v/>
      </c>
      <c r="G2361" s="124">
        <f>IF(AP2360,-0.1*ε_cu1cd,IF(AM2360,G2360*0.01,G2360))</f>
        <v/>
      </c>
      <c r="H2361" s="113">
        <f>IF(A2361=1,E2361,IF(AO2360,H2360-E2360+E2361,IF(AP2360,0.8*H2360,H2360+E2361)))</f>
        <v/>
      </c>
      <c r="I2361" s="169">
        <f>(C2361-H2361)/h</f>
        <v/>
      </c>
      <c r="J2361">
        <f>C2361/(ε_c1cd)</f>
        <v/>
      </c>
      <c r="K2361">
        <f>C2361/I2361</f>
        <v/>
      </c>
      <c r="L2361" s="131">
        <f>I2361/(ε_c1cd)</f>
        <v/>
      </c>
      <c r="M2361">
        <f>I2361*(K2361-Z_s1)</f>
        <v/>
      </c>
      <c r="N2361">
        <f>I2361*(K2361-Z_s2)</f>
        <v/>
      </c>
      <c r="O2361">
        <f>E_s*M2361</f>
        <v/>
      </c>
      <c r="P2361">
        <f>E_s*N2361</f>
        <v/>
      </c>
      <c r="Q2361">
        <f>O2361*A_s1</f>
        <v/>
      </c>
      <c r="R2361">
        <f>P2361*A_s2</f>
        <v/>
      </c>
      <c r="S2361">
        <f>Q2361*($K2361-Z_s1)</f>
        <v/>
      </c>
      <c r="T2361">
        <f>R2361*($K2361-Z_s2)</f>
        <v/>
      </c>
      <c r="U2361">
        <f>(INDIRECT("a_"&amp;U$2)/(U$2+1))*(($C2361^(U$2+1)-$H2361^(U$2+1))/(ε_c1cd^(U$2+1)))</f>
        <v/>
      </c>
      <c r="V2361">
        <f>(INDIRECT("a_"&amp;V$2)/(V$2+1))*(($C2361^(V$2+1)-$H2361^(V$2+1))/(ε_c1cd^(V$2+1)))</f>
        <v/>
      </c>
      <c r="W2361">
        <f>(INDIRECT("a_"&amp;W$2)/(W$2+1))*(($C2361^(W$2+1)-$H2361^(W$2+1))/(ε_c1cd^(W$2+1)))</f>
        <v/>
      </c>
      <c r="X2361">
        <f>(INDIRECT("a_"&amp;X$2)/(X$2+1))*(($C2361^(X$2+1)-$H2361^(X$2+1))/(ε_c1cd^(X$2+1)))</f>
        <v/>
      </c>
      <c r="Y2361">
        <f>(INDIRECT("a_"&amp;Y$2)/(Y$2+1))*(($C2361^(Y$2+1)-$H2361^(Y$2+1))/(ε_c1cd^(Y$2+1)))</f>
        <v/>
      </c>
      <c r="Z2361">
        <f>(INDIRECT("a_"&amp;Z$2)/(Z$2+2))*(($C2361^(Z$2+2)-$H2361^(Z$2+2))/(ε_c1cd^(Z$2+2)))</f>
        <v/>
      </c>
      <c r="AA2361">
        <f>(INDIRECT("a_"&amp;AA$2)/(AA$2+2))*(($C2361^(AA$2+2)-$H2361^(AA$2+2))/(ε_c1cd^(AA$2+2)))</f>
        <v/>
      </c>
      <c r="AB2361">
        <f>(INDIRECT("a_"&amp;AB$2)/(AB$2+2))*(($C2361^(AB$2+2)-$H2361^(AB$2+2))/(ε_c1cd^(AB$2+2)))</f>
        <v/>
      </c>
      <c r="AC2361">
        <f>(INDIRECT("a_"&amp;AC$2)/(AC$2+2))*(($C2361^(AC$2+2)-$H2361^(AC$2+2))/(ε_c1cd^(AC$2+2)))</f>
        <v/>
      </c>
      <c r="AD2361">
        <f>(INDIRECT("a_"&amp;AD$2)/(AD$2+2))*(($C2361^(AD$2+2)-$H2361^(AD$2+2))/(ε_c1cd^(AD$2+2)))</f>
        <v/>
      </c>
      <c r="AE2361" s="111">
        <f>(b*f_cd/L2361)*SUM(U2361:Y2361)+SUM(Q2361:R2361)</f>
        <v/>
      </c>
      <c r="AF2361" s="112">
        <f>AE2361*(K2361-y+e)</f>
        <v/>
      </c>
      <c r="AG2361" s="113">
        <f>(b*f_cd/(L2361^2))*SUM(Z2361:AD2361)+SUM(S2361:T2361)-AF2361</f>
        <v/>
      </c>
      <c r="AH2361" s="114">
        <f>AG2361&lt;0</f>
        <v/>
      </c>
      <c r="AI2361" s="115">
        <f>IF(A2361=1,FALSE,(AND(AQ2361,AH2361,NOT(AI2360))))</f>
        <v/>
      </c>
      <c r="AJ2361" s="116">
        <f>(b*f_cd/L2361)*(a_1/2*J2361^2+a_2/3*J2361^3+a_3/4*J2361^4+a_4/5*J2361^5+a_5/6*J2361^6)+SUM(Q2361:R2361)</f>
        <v/>
      </c>
      <c r="AK2361">
        <f>AJ2361*(K2361-y+e)</f>
        <v/>
      </c>
      <c r="AL2361" s="118">
        <f>(b*f_cd/(L2361^2))*(a_1/3*J2361^3+a_2/4*J2361^4+a_3/5*J2361^5+a_4/6*J2361^6+a_5/7*J2361^7)+SUM(S2361:T2361)-AK2361</f>
        <v/>
      </c>
      <c r="AM2361" s="114">
        <f>AL2361&gt;0</f>
        <v/>
      </c>
      <c r="AN2361" s="115">
        <f>IF(A2361=1,FALSE,(AND(AQ2361,AM2361,NOT(AN2360))))</f>
        <v/>
      </c>
      <c r="AO2361">
        <f>IF(D2361=1,AND(AH2361,NOT(AI2361)),AND(AM2361,NOT(AN2361)))</f>
        <v/>
      </c>
      <c r="AP2361" s="119">
        <f>IF(D2361=1,AI2361,AN2361)</f>
        <v/>
      </c>
      <c r="AQ2361" s="125">
        <f>ABS(E2361)&lt;$AQ$2</f>
        <v/>
      </c>
      <c r="AS2361">
        <f>IF(AP2361,MAX(AS$3:AS2359)+1,"")</f>
        <v/>
      </c>
    </row>
    <row r="2362">
      <c r="A2362" t="n">
        <v>2272</v>
      </c>
      <c r="B2362" s="131">
        <f>IF(A2362=1,0,IF(AP2362,0.1*ε_cu1cd,0))</f>
        <v/>
      </c>
      <c r="C2362" s="131">
        <f>IF(A2362=1,0.1*ε_cu1cd,C2361+B2361)</f>
        <v/>
      </c>
      <c r="D2362" s="113">
        <f>IF('Нормальний переріз'!$D$68&gt;0,1,2)</f>
        <v/>
      </c>
      <c r="E2362" s="144">
        <f>IF(D2362=1,F2362,G2362)</f>
        <v/>
      </c>
      <c r="F2362" s="124">
        <f>IF(AI2361,0.11*ε_cu1cd,IF(AH2361,F2361*0.01,F2361))</f>
        <v/>
      </c>
      <c r="G2362" s="124">
        <f>IF(AP2361,-0.1*ε_cu1cd,IF(AM2361,G2361*0.01,G2361))</f>
        <v/>
      </c>
      <c r="H2362" s="113">
        <f>IF(A2362=1,E2362,IF(AO2361,H2361-E2361+E2362,IF(AP2361,0.8*H2361,H2361+E2362)))</f>
        <v/>
      </c>
      <c r="I2362" s="169">
        <f>(C2362-H2362)/h</f>
        <v/>
      </c>
      <c r="J2362">
        <f>C2362/(ε_c1cd)</f>
        <v/>
      </c>
      <c r="K2362">
        <f>C2362/I2362</f>
        <v/>
      </c>
      <c r="L2362" s="131">
        <f>I2362/(ε_c1cd)</f>
        <v/>
      </c>
      <c r="M2362">
        <f>I2362*(K2362-Z_s1)</f>
        <v/>
      </c>
      <c r="N2362">
        <f>I2362*(K2362-Z_s2)</f>
        <v/>
      </c>
      <c r="O2362">
        <f>E_s*M2362</f>
        <v/>
      </c>
      <c r="P2362">
        <f>E_s*N2362</f>
        <v/>
      </c>
      <c r="Q2362">
        <f>O2362*A_s1</f>
        <v/>
      </c>
      <c r="R2362">
        <f>P2362*A_s2</f>
        <v/>
      </c>
      <c r="S2362">
        <f>Q2362*($K2362-Z_s1)</f>
        <v/>
      </c>
      <c r="T2362">
        <f>R2362*($K2362-Z_s2)</f>
        <v/>
      </c>
      <c r="U2362">
        <f>(INDIRECT("a_"&amp;U$2)/(U$2+1))*(($C2362^(U$2+1)-$H2362^(U$2+1))/(ε_c1cd^(U$2+1)))</f>
        <v/>
      </c>
      <c r="V2362">
        <f>(INDIRECT("a_"&amp;V$2)/(V$2+1))*(($C2362^(V$2+1)-$H2362^(V$2+1))/(ε_c1cd^(V$2+1)))</f>
        <v/>
      </c>
      <c r="W2362">
        <f>(INDIRECT("a_"&amp;W$2)/(W$2+1))*(($C2362^(W$2+1)-$H2362^(W$2+1))/(ε_c1cd^(W$2+1)))</f>
        <v/>
      </c>
      <c r="X2362">
        <f>(INDIRECT("a_"&amp;X$2)/(X$2+1))*(($C2362^(X$2+1)-$H2362^(X$2+1))/(ε_c1cd^(X$2+1)))</f>
        <v/>
      </c>
      <c r="Y2362">
        <f>(INDIRECT("a_"&amp;Y$2)/(Y$2+1))*(($C2362^(Y$2+1)-$H2362^(Y$2+1))/(ε_c1cd^(Y$2+1)))</f>
        <v/>
      </c>
      <c r="Z2362">
        <f>(INDIRECT("a_"&amp;Z$2)/(Z$2+2))*(($C2362^(Z$2+2)-$H2362^(Z$2+2))/(ε_c1cd^(Z$2+2)))</f>
        <v/>
      </c>
      <c r="AA2362">
        <f>(INDIRECT("a_"&amp;AA$2)/(AA$2+2))*(($C2362^(AA$2+2)-$H2362^(AA$2+2))/(ε_c1cd^(AA$2+2)))</f>
        <v/>
      </c>
      <c r="AB2362">
        <f>(INDIRECT("a_"&amp;AB$2)/(AB$2+2))*(($C2362^(AB$2+2)-$H2362^(AB$2+2))/(ε_c1cd^(AB$2+2)))</f>
        <v/>
      </c>
      <c r="AC2362">
        <f>(INDIRECT("a_"&amp;AC$2)/(AC$2+2))*(($C2362^(AC$2+2)-$H2362^(AC$2+2))/(ε_c1cd^(AC$2+2)))</f>
        <v/>
      </c>
      <c r="AD2362">
        <f>(INDIRECT("a_"&amp;AD$2)/(AD$2+2))*(($C2362^(AD$2+2)-$H2362^(AD$2+2))/(ε_c1cd^(AD$2+2)))</f>
        <v/>
      </c>
      <c r="AE2362" s="111">
        <f>(b*f_cd/L2362)*SUM(U2362:Y2362)+SUM(Q2362:R2362)</f>
        <v/>
      </c>
      <c r="AF2362" s="112">
        <f>AE2362*(K2362-y+e)</f>
        <v/>
      </c>
      <c r="AG2362" s="113">
        <f>(b*f_cd/(L2362^2))*SUM(Z2362:AD2362)+SUM(S2362:T2362)-AF2362</f>
        <v/>
      </c>
      <c r="AH2362" s="114">
        <f>AG2362&lt;0</f>
        <v/>
      </c>
      <c r="AI2362" s="115">
        <f>IF(A2362=1,FALSE,(AND(AQ2362,AH2362,NOT(AI2361))))</f>
        <v/>
      </c>
      <c r="AJ2362" s="116">
        <f>(b*f_cd/L2362)*(a_1/2*J2362^2+a_2/3*J2362^3+a_3/4*J2362^4+a_4/5*J2362^5+a_5/6*J2362^6)+SUM(Q2362:R2362)</f>
        <v/>
      </c>
      <c r="AK2362">
        <f>AJ2362*(K2362-y+e)</f>
        <v/>
      </c>
      <c r="AL2362" s="118">
        <f>(b*f_cd/(L2362^2))*(a_1/3*J2362^3+a_2/4*J2362^4+a_3/5*J2362^5+a_4/6*J2362^6+a_5/7*J2362^7)+SUM(S2362:T2362)-AK2362</f>
        <v/>
      </c>
      <c r="AM2362" s="114">
        <f>AL2362&gt;0</f>
        <v/>
      </c>
      <c r="AN2362" s="115">
        <f>IF(A2362=1,FALSE,(AND(AQ2362,AM2362,NOT(AN2361))))</f>
        <v/>
      </c>
      <c r="AO2362">
        <f>IF(D2362=1,AND(AH2362,NOT(AI2362)),AND(AM2362,NOT(AN2362)))</f>
        <v/>
      </c>
      <c r="AP2362" s="119">
        <f>IF(D2362=1,AI2362,AN2362)</f>
        <v/>
      </c>
      <c r="AQ2362" s="125">
        <f>ABS(E2362)&lt;$AQ$2</f>
        <v/>
      </c>
      <c r="AS2362">
        <f>IF(AP2362,MAX(AS$3:AS2360)+1,"")</f>
        <v/>
      </c>
    </row>
    <row r="2363">
      <c r="A2363" t="n">
        <v>2273</v>
      </c>
      <c r="B2363" s="131">
        <f>IF(A2363=1,0,IF(AP2363,0.1*ε_cu1cd,0))</f>
        <v/>
      </c>
      <c r="C2363" s="131">
        <f>IF(A2363=1,0.1*ε_cu1cd,C2362+B2362)</f>
        <v/>
      </c>
      <c r="D2363" s="113">
        <f>IF('Нормальний переріз'!$D$68&gt;0,1,2)</f>
        <v/>
      </c>
      <c r="E2363" s="144">
        <f>IF(D2363=1,F2363,G2363)</f>
        <v/>
      </c>
      <c r="F2363" s="124">
        <f>IF(AI2362,0.11*ε_cu1cd,IF(AH2362,F2362*0.01,F2362))</f>
        <v/>
      </c>
      <c r="G2363" s="124">
        <f>IF(AP2362,-0.1*ε_cu1cd,IF(AM2362,G2362*0.01,G2362))</f>
        <v/>
      </c>
      <c r="H2363" s="113">
        <f>IF(A2363=1,E2363,IF(AO2362,H2362-E2362+E2363,IF(AP2362,0.8*H2362,H2362+E2363)))</f>
        <v/>
      </c>
      <c r="I2363" s="169">
        <f>(C2363-H2363)/h</f>
        <v/>
      </c>
      <c r="J2363">
        <f>C2363/(ε_c1cd)</f>
        <v/>
      </c>
      <c r="K2363">
        <f>C2363/I2363</f>
        <v/>
      </c>
      <c r="L2363" s="131">
        <f>I2363/(ε_c1cd)</f>
        <v/>
      </c>
      <c r="M2363">
        <f>I2363*(K2363-Z_s1)</f>
        <v/>
      </c>
      <c r="N2363">
        <f>I2363*(K2363-Z_s2)</f>
        <v/>
      </c>
      <c r="O2363">
        <f>E_s*M2363</f>
        <v/>
      </c>
      <c r="P2363">
        <f>E_s*N2363</f>
        <v/>
      </c>
      <c r="Q2363">
        <f>O2363*A_s1</f>
        <v/>
      </c>
      <c r="R2363">
        <f>P2363*A_s2</f>
        <v/>
      </c>
      <c r="S2363">
        <f>Q2363*($K2363-Z_s1)</f>
        <v/>
      </c>
      <c r="T2363">
        <f>R2363*($K2363-Z_s2)</f>
        <v/>
      </c>
      <c r="U2363">
        <f>(INDIRECT("a_"&amp;U$2)/(U$2+1))*(($C2363^(U$2+1)-$H2363^(U$2+1))/(ε_c1cd^(U$2+1)))</f>
        <v/>
      </c>
      <c r="V2363">
        <f>(INDIRECT("a_"&amp;V$2)/(V$2+1))*(($C2363^(V$2+1)-$H2363^(V$2+1))/(ε_c1cd^(V$2+1)))</f>
        <v/>
      </c>
      <c r="W2363">
        <f>(INDIRECT("a_"&amp;W$2)/(W$2+1))*(($C2363^(W$2+1)-$H2363^(W$2+1))/(ε_c1cd^(W$2+1)))</f>
        <v/>
      </c>
      <c r="X2363">
        <f>(INDIRECT("a_"&amp;X$2)/(X$2+1))*(($C2363^(X$2+1)-$H2363^(X$2+1))/(ε_c1cd^(X$2+1)))</f>
        <v/>
      </c>
      <c r="Y2363">
        <f>(INDIRECT("a_"&amp;Y$2)/(Y$2+1))*(($C2363^(Y$2+1)-$H2363^(Y$2+1))/(ε_c1cd^(Y$2+1)))</f>
        <v/>
      </c>
      <c r="Z2363">
        <f>(INDIRECT("a_"&amp;Z$2)/(Z$2+2))*(($C2363^(Z$2+2)-$H2363^(Z$2+2))/(ε_c1cd^(Z$2+2)))</f>
        <v/>
      </c>
      <c r="AA2363">
        <f>(INDIRECT("a_"&amp;AA$2)/(AA$2+2))*(($C2363^(AA$2+2)-$H2363^(AA$2+2))/(ε_c1cd^(AA$2+2)))</f>
        <v/>
      </c>
      <c r="AB2363">
        <f>(INDIRECT("a_"&amp;AB$2)/(AB$2+2))*(($C2363^(AB$2+2)-$H2363^(AB$2+2))/(ε_c1cd^(AB$2+2)))</f>
        <v/>
      </c>
      <c r="AC2363">
        <f>(INDIRECT("a_"&amp;AC$2)/(AC$2+2))*(($C2363^(AC$2+2)-$H2363^(AC$2+2))/(ε_c1cd^(AC$2+2)))</f>
        <v/>
      </c>
      <c r="AD2363">
        <f>(INDIRECT("a_"&amp;AD$2)/(AD$2+2))*(($C2363^(AD$2+2)-$H2363^(AD$2+2))/(ε_c1cd^(AD$2+2)))</f>
        <v/>
      </c>
      <c r="AE2363" s="111">
        <f>(b*f_cd/L2363)*SUM(U2363:Y2363)+SUM(Q2363:R2363)</f>
        <v/>
      </c>
      <c r="AF2363" s="112">
        <f>AE2363*(K2363-y+e)</f>
        <v/>
      </c>
      <c r="AG2363" s="113">
        <f>(b*f_cd/(L2363^2))*SUM(Z2363:AD2363)+SUM(S2363:T2363)-AF2363</f>
        <v/>
      </c>
      <c r="AH2363" s="114">
        <f>AG2363&lt;0</f>
        <v/>
      </c>
      <c r="AI2363" s="115">
        <f>IF(A2363=1,FALSE,(AND(AQ2363,AH2363,NOT(AI2362))))</f>
        <v/>
      </c>
      <c r="AJ2363" s="116">
        <f>(b*f_cd/L2363)*(a_1/2*J2363^2+a_2/3*J2363^3+a_3/4*J2363^4+a_4/5*J2363^5+a_5/6*J2363^6)+SUM(Q2363:R2363)</f>
        <v/>
      </c>
      <c r="AK2363">
        <f>AJ2363*(K2363-y+e)</f>
        <v/>
      </c>
      <c r="AL2363" s="118">
        <f>(b*f_cd/(L2363^2))*(a_1/3*J2363^3+a_2/4*J2363^4+a_3/5*J2363^5+a_4/6*J2363^6+a_5/7*J2363^7)+SUM(S2363:T2363)-AK2363</f>
        <v/>
      </c>
      <c r="AM2363" s="114">
        <f>AL2363&gt;0</f>
        <v/>
      </c>
      <c r="AN2363" s="115">
        <f>IF(A2363=1,FALSE,(AND(AQ2363,AM2363,NOT(AN2362))))</f>
        <v/>
      </c>
      <c r="AO2363">
        <f>IF(D2363=1,AND(AH2363,NOT(AI2363)),AND(AM2363,NOT(AN2363)))</f>
        <v/>
      </c>
      <c r="AP2363" s="119">
        <f>IF(D2363=1,AI2363,AN2363)</f>
        <v/>
      </c>
      <c r="AQ2363" s="125">
        <f>ABS(E2363)&lt;$AQ$2</f>
        <v/>
      </c>
      <c r="AS2363">
        <f>IF(AP2363,MAX(AS$3:AS2361)+1,"")</f>
        <v/>
      </c>
    </row>
    <row r="2364">
      <c r="A2364" t="n">
        <v>2274</v>
      </c>
      <c r="B2364" s="131">
        <f>IF(A2364=1,0,IF(AP2364,0.1*ε_cu1cd,0))</f>
        <v/>
      </c>
      <c r="C2364" s="131">
        <f>IF(A2364=1,0.1*ε_cu1cd,C2363+B2363)</f>
        <v/>
      </c>
      <c r="D2364" s="113">
        <f>IF('Нормальний переріз'!$D$68&gt;0,1,2)</f>
        <v/>
      </c>
      <c r="E2364" s="144">
        <f>IF(D2364=1,F2364,G2364)</f>
        <v/>
      </c>
      <c r="F2364" s="124">
        <f>IF(AI2363,0.11*ε_cu1cd,IF(AH2363,F2363*0.01,F2363))</f>
        <v/>
      </c>
      <c r="G2364" s="124">
        <f>IF(AP2363,-0.1*ε_cu1cd,IF(AM2363,G2363*0.01,G2363))</f>
        <v/>
      </c>
      <c r="H2364" s="113">
        <f>IF(A2364=1,E2364,IF(AO2363,H2363-E2363+E2364,IF(AP2363,0.8*H2363,H2363+E2364)))</f>
        <v/>
      </c>
      <c r="I2364" s="169">
        <f>(C2364-H2364)/h</f>
        <v/>
      </c>
      <c r="J2364">
        <f>C2364/(ε_c1cd)</f>
        <v/>
      </c>
      <c r="K2364">
        <f>C2364/I2364</f>
        <v/>
      </c>
      <c r="L2364" s="131">
        <f>I2364/(ε_c1cd)</f>
        <v/>
      </c>
      <c r="M2364">
        <f>I2364*(K2364-Z_s1)</f>
        <v/>
      </c>
      <c r="N2364">
        <f>I2364*(K2364-Z_s2)</f>
        <v/>
      </c>
      <c r="O2364">
        <f>E_s*M2364</f>
        <v/>
      </c>
      <c r="P2364">
        <f>E_s*N2364</f>
        <v/>
      </c>
      <c r="Q2364">
        <f>O2364*A_s1</f>
        <v/>
      </c>
      <c r="R2364">
        <f>P2364*A_s2</f>
        <v/>
      </c>
      <c r="S2364">
        <f>Q2364*($K2364-Z_s1)</f>
        <v/>
      </c>
      <c r="T2364">
        <f>R2364*($K2364-Z_s2)</f>
        <v/>
      </c>
      <c r="U2364">
        <f>(INDIRECT("a_"&amp;U$2)/(U$2+1))*(($C2364^(U$2+1)-$H2364^(U$2+1))/(ε_c1cd^(U$2+1)))</f>
        <v/>
      </c>
      <c r="V2364">
        <f>(INDIRECT("a_"&amp;V$2)/(V$2+1))*(($C2364^(V$2+1)-$H2364^(V$2+1))/(ε_c1cd^(V$2+1)))</f>
        <v/>
      </c>
      <c r="W2364">
        <f>(INDIRECT("a_"&amp;W$2)/(W$2+1))*(($C2364^(W$2+1)-$H2364^(W$2+1))/(ε_c1cd^(W$2+1)))</f>
        <v/>
      </c>
      <c r="X2364">
        <f>(INDIRECT("a_"&amp;X$2)/(X$2+1))*(($C2364^(X$2+1)-$H2364^(X$2+1))/(ε_c1cd^(X$2+1)))</f>
        <v/>
      </c>
      <c r="Y2364">
        <f>(INDIRECT("a_"&amp;Y$2)/(Y$2+1))*(($C2364^(Y$2+1)-$H2364^(Y$2+1))/(ε_c1cd^(Y$2+1)))</f>
        <v/>
      </c>
      <c r="Z2364">
        <f>(INDIRECT("a_"&amp;Z$2)/(Z$2+2))*(($C2364^(Z$2+2)-$H2364^(Z$2+2))/(ε_c1cd^(Z$2+2)))</f>
        <v/>
      </c>
      <c r="AA2364">
        <f>(INDIRECT("a_"&amp;AA$2)/(AA$2+2))*(($C2364^(AA$2+2)-$H2364^(AA$2+2))/(ε_c1cd^(AA$2+2)))</f>
        <v/>
      </c>
      <c r="AB2364">
        <f>(INDIRECT("a_"&amp;AB$2)/(AB$2+2))*(($C2364^(AB$2+2)-$H2364^(AB$2+2))/(ε_c1cd^(AB$2+2)))</f>
        <v/>
      </c>
      <c r="AC2364">
        <f>(INDIRECT("a_"&amp;AC$2)/(AC$2+2))*(($C2364^(AC$2+2)-$H2364^(AC$2+2))/(ε_c1cd^(AC$2+2)))</f>
        <v/>
      </c>
      <c r="AD2364">
        <f>(INDIRECT("a_"&amp;AD$2)/(AD$2+2))*(($C2364^(AD$2+2)-$H2364^(AD$2+2))/(ε_c1cd^(AD$2+2)))</f>
        <v/>
      </c>
      <c r="AE2364" s="111">
        <f>(b*f_cd/L2364)*SUM(U2364:Y2364)+SUM(Q2364:R2364)</f>
        <v/>
      </c>
      <c r="AF2364" s="112">
        <f>AE2364*(K2364-y+e)</f>
        <v/>
      </c>
      <c r="AG2364" s="113">
        <f>(b*f_cd/(L2364^2))*SUM(Z2364:AD2364)+SUM(S2364:T2364)-AF2364</f>
        <v/>
      </c>
      <c r="AH2364" s="114">
        <f>AG2364&lt;0</f>
        <v/>
      </c>
      <c r="AI2364" s="115">
        <f>IF(A2364=1,FALSE,(AND(AQ2364,AH2364,NOT(AI2363))))</f>
        <v/>
      </c>
      <c r="AJ2364" s="116">
        <f>(b*f_cd/L2364)*(a_1/2*J2364^2+a_2/3*J2364^3+a_3/4*J2364^4+a_4/5*J2364^5+a_5/6*J2364^6)+SUM(Q2364:R2364)</f>
        <v/>
      </c>
      <c r="AK2364">
        <f>AJ2364*(K2364-y+e)</f>
        <v/>
      </c>
      <c r="AL2364" s="118">
        <f>(b*f_cd/(L2364^2))*(a_1/3*J2364^3+a_2/4*J2364^4+a_3/5*J2364^5+a_4/6*J2364^6+a_5/7*J2364^7)+SUM(S2364:T2364)-AK2364</f>
        <v/>
      </c>
      <c r="AM2364" s="114">
        <f>AL2364&gt;0</f>
        <v/>
      </c>
      <c r="AN2364" s="115">
        <f>IF(A2364=1,FALSE,(AND(AQ2364,AM2364,NOT(AN2363))))</f>
        <v/>
      </c>
      <c r="AO2364">
        <f>IF(D2364=1,AND(AH2364,NOT(AI2364)),AND(AM2364,NOT(AN2364)))</f>
        <v/>
      </c>
      <c r="AP2364" s="119">
        <f>IF(D2364=1,AI2364,AN2364)</f>
        <v/>
      </c>
      <c r="AQ2364" s="125">
        <f>ABS(E2364)&lt;$AQ$2</f>
        <v/>
      </c>
      <c r="AS2364">
        <f>IF(AP2364,MAX(AS$3:AS2362)+1,"")</f>
        <v/>
      </c>
    </row>
    <row r="2365">
      <c r="A2365" t="n">
        <v>2275</v>
      </c>
      <c r="B2365" s="131">
        <f>IF(A2365=1,0,IF(AP2365,0.1*ε_cu1cd,0))</f>
        <v/>
      </c>
      <c r="C2365" s="131">
        <f>IF(A2365=1,0.1*ε_cu1cd,C2364+B2364)</f>
        <v/>
      </c>
      <c r="D2365" s="113">
        <f>IF('Нормальний переріз'!$D$68&gt;0,1,2)</f>
        <v/>
      </c>
      <c r="E2365" s="144">
        <f>IF(D2365=1,F2365,G2365)</f>
        <v/>
      </c>
      <c r="F2365" s="124">
        <f>IF(AI2364,0.11*ε_cu1cd,IF(AH2364,F2364*0.01,F2364))</f>
        <v/>
      </c>
      <c r="G2365" s="124">
        <f>IF(AP2364,-0.1*ε_cu1cd,IF(AM2364,G2364*0.01,G2364))</f>
        <v/>
      </c>
      <c r="H2365" s="113">
        <f>IF(A2365=1,E2365,IF(AO2364,H2364-E2364+E2365,IF(AP2364,0.8*H2364,H2364+E2365)))</f>
        <v/>
      </c>
      <c r="I2365" s="169">
        <f>(C2365-H2365)/h</f>
        <v/>
      </c>
      <c r="J2365">
        <f>C2365/(ε_c1cd)</f>
        <v/>
      </c>
      <c r="K2365">
        <f>C2365/I2365</f>
        <v/>
      </c>
      <c r="L2365" s="131">
        <f>I2365/(ε_c1cd)</f>
        <v/>
      </c>
      <c r="M2365">
        <f>I2365*(K2365-Z_s1)</f>
        <v/>
      </c>
      <c r="N2365">
        <f>I2365*(K2365-Z_s2)</f>
        <v/>
      </c>
      <c r="O2365">
        <f>E_s*M2365</f>
        <v/>
      </c>
      <c r="P2365">
        <f>E_s*N2365</f>
        <v/>
      </c>
      <c r="Q2365">
        <f>O2365*A_s1</f>
        <v/>
      </c>
      <c r="R2365">
        <f>P2365*A_s2</f>
        <v/>
      </c>
      <c r="S2365">
        <f>Q2365*($K2365-Z_s1)</f>
        <v/>
      </c>
      <c r="T2365">
        <f>R2365*($K2365-Z_s2)</f>
        <v/>
      </c>
      <c r="U2365">
        <f>(INDIRECT("a_"&amp;U$2)/(U$2+1))*(($C2365^(U$2+1)-$H2365^(U$2+1))/(ε_c1cd^(U$2+1)))</f>
        <v/>
      </c>
      <c r="V2365">
        <f>(INDIRECT("a_"&amp;V$2)/(V$2+1))*(($C2365^(V$2+1)-$H2365^(V$2+1))/(ε_c1cd^(V$2+1)))</f>
        <v/>
      </c>
      <c r="W2365">
        <f>(INDIRECT("a_"&amp;W$2)/(W$2+1))*(($C2365^(W$2+1)-$H2365^(W$2+1))/(ε_c1cd^(W$2+1)))</f>
        <v/>
      </c>
      <c r="X2365">
        <f>(INDIRECT("a_"&amp;X$2)/(X$2+1))*(($C2365^(X$2+1)-$H2365^(X$2+1))/(ε_c1cd^(X$2+1)))</f>
        <v/>
      </c>
      <c r="Y2365">
        <f>(INDIRECT("a_"&amp;Y$2)/(Y$2+1))*(($C2365^(Y$2+1)-$H2365^(Y$2+1))/(ε_c1cd^(Y$2+1)))</f>
        <v/>
      </c>
      <c r="Z2365">
        <f>(INDIRECT("a_"&amp;Z$2)/(Z$2+2))*(($C2365^(Z$2+2)-$H2365^(Z$2+2))/(ε_c1cd^(Z$2+2)))</f>
        <v/>
      </c>
      <c r="AA2365">
        <f>(INDIRECT("a_"&amp;AA$2)/(AA$2+2))*(($C2365^(AA$2+2)-$H2365^(AA$2+2))/(ε_c1cd^(AA$2+2)))</f>
        <v/>
      </c>
      <c r="AB2365">
        <f>(INDIRECT("a_"&amp;AB$2)/(AB$2+2))*(($C2365^(AB$2+2)-$H2365^(AB$2+2))/(ε_c1cd^(AB$2+2)))</f>
        <v/>
      </c>
      <c r="AC2365">
        <f>(INDIRECT("a_"&amp;AC$2)/(AC$2+2))*(($C2365^(AC$2+2)-$H2365^(AC$2+2))/(ε_c1cd^(AC$2+2)))</f>
        <v/>
      </c>
      <c r="AD2365">
        <f>(INDIRECT("a_"&amp;AD$2)/(AD$2+2))*(($C2365^(AD$2+2)-$H2365^(AD$2+2))/(ε_c1cd^(AD$2+2)))</f>
        <v/>
      </c>
      <c r="AE2365" s="111">
        <f>(b*f_cd/L2365)*SUM(U2365:Y2365)+SUM(Q2365:R2365)</f>
        <v/>
      </c>
      <c r="AF2365" s="112">
        <f>AE2365*(K2365-y+e)</f>
        <v/>
      </c>
      <c r="AG2365" s="113">
        <f>(b*f_cd/(L2365^2))*SUM(Z2365:AD2365)+SUM(S2365:T2365)-AF2365</f>
        <v/>
      </c>
      <c r="AH2365" s="114">
        <f>AG2365&lt;0</f>
        <v/>
      </c>
      <c r="AI2365" s="115">
        <f>IF(A2365=1,FALSE,(AND(AQ2365,AH2365,NOT(AI2364))))</f>
        <v/>
      </c>
      <c r="AJ2365" s="116">
        <f>(b*f_cd/L2365)*(a_1/2*J2365^2+a_2/3*J2365^3+a_3/4*J2365^4+a_4/5*J2365^5+a_5/6*J2365^6)+SUM(Q2365:R2365)</f>
        <v/>
      </c>
      <c r="AK2365">
        <f>AJ2365*(K2365-y+e)</f>
        <v/>
      </c>
      <c r="AL2365" s="118">
        <f>(b*f_cd/(L2365^2))*(a_1/3*J2365^3+a_2/4*J2365^4+a_3/5*J2365^5+a_4/6*J2365^6+a_5/7*J2365^7)+SUM(S2365:T2365)-AK2365</f>
        <v/>
      </c>
      <c r="AM2365" s="114">
        <f>AL2365&gt;0</f>
        <v/>
      </c>
      <c r="AN2365" s="115">
        <f>IF(A2365=1,FALSE,(AND(AQ2365,AM2365,NOT(AN2364))))</f>
        <v/>
      </c>
      <c r="AO2365">
        <f>IF(D2365=1,AND(AH2365,NOT(AI2365)),AND(AM2365,NOT(AN2365)))</f>
        <v/>
      </c>
      <c r="AP2365" s="119">
        <f>IF(D2365=1,AI2365,AN2365)</f>
        <v/>
      </c>
      <c r="AQ2365" s="125">
        <f>ABS(E2365)&lt;$AQ$2</f>
        <v/>
      </c>
      <c r="AS2365">
        <f>IF(AP2365,MAX(AS$3:AS2363)+1,"")</f>
        <v/>
      </c>
    </row>
    <row r="2366">
      <c r="A2366" t="n">
        <v>2276</v>
      </c>
      <c r="B2366" s="131">
        <f>IF(A2366=1,0,IF(AP2366,0.1*ε_cu1cd,0))</f>
        <v/>
      </c>
      <c r="C2366" s="131">
        <f>IF(A2366=1,0.1*ε_cu1cd,C2365+B2365)</f>
        <v/>
      </c>
      <c r="D2366" s="113">
        <f>IF('Нормальний переріз'!$D$68&gt;0,1,2)</f>
        <v/>
      </c>
      <c r="E2366" s="144">
        <f>IF(D2366=1,F2366,G2366)</f>
        <v/>
      </c>
      <c r="F2366" s="124">
        <f>IF(AI2365,0.11*ε_cu1cd,IF(AH2365,F2365*0.01,F2365))</f>
        <v/>
      </c>
      <c r="G2366" s="124">
        <f>IF(AP2365,-0.1*ε_cu1cd,IF(AM2365,G2365*0.01,G2365))</f>
        <v/>
      </c>
      <c r="H2366" s="113">
        <f>IF(A2366=1,E2366,IF(AO2365,H2365-E2365+E2366,IF(AP2365,0.8*H2365,H2365+E2366)))</f>
        <v/>
      </c>
      <c r="I2366" s="169">
        <f>(C2366-H2366)/h</f>
        <v/>
      </c>
      <c r="J2366">
        <f>C2366/(ε_c1cd)</f>
        <v/>
      </c>
      <c r="K2366">
        <f>C2366/I2366</f>
        <v/>
      </c>
      <c r="L2366" s="131">
        <f>I2366/(ε_c1cd)</f>
        <v/>
      </c>
      <c r="M2366">
        <f>I2366*(K2366-Z_s1)</f>
        <v/>
      </c>
      <c r="N2366">
        <f>I2366*(K2366-Z_s2)</f>
        <v/>
      </c>
      <c r="O2366">
        <f>E_s*M2366</f>
        <v/>
      </c>
      <c r="P2366">
        <f>E_s*N2366</f>
        <v/>
      </c>
      <c r="Q2366">
        <f>O2366*A_s1</f>
        <v/>
      </c>
      <c r="R2366">
        <f>P2366*A_s2</f>
        <v/>
      </c>
      <c r="S2366">
        <f>Q2366*($K2366-Z_s1)</f>
        <v/>
      </c>
      <c r="T2366">
        <f>R2366*($K2366-Z_s2)</f>
        <v/>
      </c>
      <c r="U2366">
        <f>(INDIRECT("a_"&amp;U$2)/(U$2+1))*(($C2366^(U$2+1)-$H2366^(U$2+1))/(ε_c1cd^(U$2+1)))</f>
        <v/>
      </c>
      <c r="V2366">
        <f>(INDIRECT("a_"&amp;V$2)/(V$2+1))*(($C2366^(V$2+1)-$H2366^(V$2+1))/(ε_c1cd^(V$2+1)))</f>
        <v/>
      </c>
      <c r="W2366">
        <f>(INDIRECT("a_"&amp;W$2)/(W$2+1))*(($C2366^(W$2+1)-$H2366^(W$2+1))/(ε_c1cd^(W$2+1)))</f>
        <v/>
      </c>
      <c r="X2366">
        <f>(INDIRECT("a_"&amp;X$2)/(X$2+1))*(($C2366^(X$2+1)-$H2366^(X$2+1))/(ε_c1cd^(X$2+1)))</f>
        <v/>
      </c>
      <c r="Y2366">
        <f>(INDIRECT("a_"&amp;Y$2)/(Y$2+1))*(($C2366^(Y$2+1)-$H2366^(Y$2+1))/(ε_c1cd^(Y$2+1)))</f>
        <v/>
      </c>
      <c r="Z2366">
        <f>(INDIRECT("a_"&amp;Z$2)/(Z$2+2))*(($C2366^(Z$2+2)-$H2366^(Z$2+2))/(ε_c1cd^(Z$2+2)))</f>
        <v/>
      </c>
      <c r="AA2366">
        <f>(INDIRECT("a_"&amp;AA$2)/(AA$2+2))*(($C2366^(AA$2+2)-$H2366^(AA$2+2))/(ε_c1cd^(AA$2+2)))</f>
        <v/>
      </c>
      <c r="AB2366">
        <f>(INDIRECT("a_"&amp;AB$2)/(AB$2+2))*(($C2366^(AB$2+2)-$H2366^(AB$2+2))/(ε_c1cd^(AB$2+2)))</f>
        <v/>
      </c>
      <c r="AC2366">
        <f>(INDIRECT("a_"&amp;AC$2)/(AC$2+2))*(($C2366^(AC$2+2)-$H2366^(AC$2+2))/(ε_c1cd^(AC$2+2)))</f>
        <v/>
      </c>
      <c r="AD2366">
        <f>(INDIRECT("a_"&amp;AD$2)/(AD$2+2))*(($C2366^(AD$2+2)-$H2366^(AD$2+2))/(ε_c1cd^(AD$2+2)))</f>
        <v/>
      </c>
      <c r="AE2366" s="111">
        <f>(b*f_cd/L2366)*SUM(U2366:Y2366)+SUM(Q2366:R2366)</f>
        <v/>
      </c>
      <c r="AF2366" s="112">
        <f>AE2366*(K2366-y+e)</f>
        <v/>
      </c>
      <c r="AG2366" s="113">
        <f>(b*f_cd/(L2366^2))*SUM(Z2366:AD2366)+SUM(S2366:T2366)-AF2366</f>
        <v/>
      </c>
      <c r="AH2366" s="114">
        <f>AG2366&lt;0</f>
        <v/>
      </c>
      <c r="AI2366" s="115">
        <f>IF(A2366=1,FALSE,(AND(AQ2366,AH2366,NOT(AI2365))))</f>
        <v/>
      </c>
      <c r="AJ2366" s="116">
        <f>(b*f_cd/L2366)*(a_1/2*J2366^2+a_2/3*J2366^3+a_3/4*J2366^4+a_4/5*J2366^5+a_5/6*J2366^6)+SUM(Q2366:R2366)</f>
        <v/>
      </c>
      <c r="AK2366">
        <f>AJ2366*(K2366-y+e)</f>
        <v/>
      </c>
      <c r="AL2366" s="118">
        <f>(b*f_cd/(L2366^2))*(a_1/3*J2366^3+a_2/4*J2366^4+a_3/5*J2366^5+a_4/6*J2366^6+a_5/7*J2366^7)+SUM(S2366:T2366)-AK2366</f>
        <v/>
      </c>
      <c r="AM2366" s="114">
        <f>AL2366&gt;0</f>
        <v/>
      </c>
      <c r="AN2366" s="115">
        <f>IF(A2366=1,FALSE,(AND(AQ2366,AM2366,NOT(AN2365))))</f>
        <v/>
      </c>
      <c r="AO2366">
        <f>IF(D2366=1,AND(AH2366,NOT(AI2366)),AND(AM2366,NOT(AN2366)))</f>
        <v/>
      </c>
      <c r="AP2366" s="119">
        <f>IF(D2366=1,AI2366,AN2366)</f>
        <v/>
      </c>
      <c r="AQ2366" s="125">
        <f>ABS(E2366)&lt;$AQ$2</f>
        <v/>
      </c>
      <c r="AS2366">
        <f>IF(AP2366,MAX(AS$3:AS2364)+1,"")</f>
        <v/>
      </c>
    </row>
    <row r="2367">
      <c r="A2367" t="n">
        <v>2277</v>
      </c>
      <c r="B2367" s="131">
        <f>IF(A2367=1,0,IF(AP2367,0.1*ε_cu1cd,0))</f>
        <v/>
      </c>
      <c r="C2367" s="131">
        <f>IF(A2367=1,0.1*ε_cu1cd,C2366+B2366)</f>
        <v/>
      </c>
      <c r="D2367" s="113">
        <f>IF('Нормальний переріз'!$D$68&gt;0,1,2)</f>
        <v/>
      </c>
      <c r="E2367" s="144">
        <f>IF(D2367=1,F2367,G2367)</f>
        <v/>
      </c>
      <c r="F2367" s="124">
        <f>IF(AI2366,0.11*ε_cu1cd,IF(AH2366,F2366*0.01,F2366))</f>
        <v/>
      </c>
      <c r="G2367" s="124">
        <f>IF(AP2366,-0.1*ε_cu1cd,IF(AM2366,G2366*0.01,G2366))</f>
        <v/>
      </c>
      <c r="H2367" s="113">
        <f>IF(A2367=1,E2367,IF(AO2366,H2366-E2366+E2367,IF(AP2366,0.8*H2366,H2366+E2367)))</f>
        <v/>
      </c>
      <c r="I2367" s="169">
        <f>(C2367-H2367)/h</f>
        <v/>
      </c>
      <c r="J2367">
        <f>C2367/(ε_c1cd)</f>
        <v/>
      </c>
      <c r="K2367">
        <f>C2367/I2367</f>
        <v/>
      </c>
      <c r="L2367" s="131">
        <f>I2367/(ε_c1cd)</f>
        <v/>
      </c>
      <c r="M2367">
        <f>I2367*(K2367-Z_s1)</f>
        <v/>
      </c>
      <c r="N2367">
        <f>I2367*(K2367-Z_s2)</f>
        <v/>
      </c>
      <c r="O2367">
        <f>E_s*M2367</f>
        <v/>
      </c>
      <c r="P2367">
        <f>E_s*N2367</f>
        <v/>
      </c>
      <c r="Q2367">
        <f>O2367*A_s1</f>
        <v/>
      </c>
      <c r="R2367">
        <f>P2367*A_s2</f>
        <v/>
      </c>
      <c r="S2367">
        <f>Q2367*($K2367-Z_s1)</f>
        <v/>
      </c>
      <c r="T2367">
        <f>R2367*($K2367-Z_s2)</f>
        <v/>
      </c>
      <c r="U2367">
        <f>(INDIRECT("a_"&amp;U$2)/(U$2+1))*(($C2367^(U$2+1)-$H2367^(U$2+1))/(ε_c1cd^(U$2+1)))</f>
        <v/>
      </c>
      <c r="V2367">
        <f>(INDIRECT("a_"&amp;V$2)/(V$2+1))*(($C2367^(V$2+1)-$H2367^(V$2+1))/(ε_c1cd^(V$2+1)))</f>
        <v/>
      </c>
      <c r="W2367">
        <f>(INDIRECT("a_"&amp;W$2)/(W$2+1))*(($C2367^(W$2+1)-$H2367^(W$2+1))/(ε_c1cd^(W$2+1)))</f>
        <v/>
      </c>
      <c r="X2367">
        <f>(INDIRECT("a_"&amp;X$2)/(X$2+1))*(($C2367^(X$2+1)-$H2367^(X$2+1))/(ε_c1cd^(X$2+1)))</f>
        <v/>
      </c>
      <c r="Y2367">
        <f>(INDIRECT("a_"&amp;Y$2)/(Y$2+1))*(($C2367^(Y$2+1)-$H2367^(Y$2+1))/(ε_c1cd^(Y$2+1)))</f>
        <v/>
      </c>
      <c r="Z2367">
        <f>(INDIRECT("a_"&amp;Z$2)/(Z$2+2))*(($C2367^(Z$2+2)-$H2367^(Z$2+2))/(ε_c1cd^(Z$2+2)))</f>
        <v/>
      </c>
      <c r="AA2367">
        <f>(INDIRECT("a_"&amp;AA$2)/(AA$2+2))*(($C2367^(AA$2+2)-$H2367^(AA$2+2))/(ε_c1cd^(AA$2+2)))</f>
        <v/>
      </c>
      <c r="AB2367">
        <f>(INDIRECT("a_"&amp;AB$2)/(AB$2+2))*(($C2367^(AB$2+2)-$H2367^(AB$2+2))/(ε_c1cd^(AB$2+2)))</f>
        <v/>
      </c>
      <c r="AC2367">
        <f>(INDIRECT("a_"&amp;AC$2)/(AC$2+2))*(($C2367^(AC$2+2)-$H2367^(AC$2+2))/(ε_c1cd^(AC$2+2)))</f>
        <v/>
      </c>
      <c r="AD2367">
        <f>(INDIRECT("a_"&amp;AD$2)/(AD$2+2))*(($C2367^(AD$2+2)-$H2367^(AD$2+2))/(ε_c1cd^(AD$2+2)))</f>
        <v/>
      </c>
      <c r="AE2367" s="111">
        <f>(b*f_cd/L2367)*SUM(U2367:Y2367)+SUM(Q2367:R2367)</f>
        <v/>
      </c>
      <c r="AF2367" s="112">
        <f>AE2367*(K2367-y+e)</f>
        <v/>
      </c>
      <c r="AG2367" s="113">
        <f>(b*f_cd/(L2367^2))*SUM(Z2367:AD2367)+SUM(S2367:T2367)-AF2367</f>
        <v/>
      </c>
      <c r="AH2367" s="114">
        <f>AG2367&lt;0</f>
        <v/>
      </c>
      <c r="AI2367" s="115">
        <f>IF(A2367=1,FALSE,(AND(AQ2367,AH2367,NOT(AI2366))))</f>
        <v/>
      </c>
      <c r="AJ2367" s="116">
        <f>(b*f_cd/L2367)*(a_1/2*J2367^2+a_2/3*J2367^3+a_3/4*J2367^4+a_4/5*J2367^5+a_5/6*J2367^6)+SUM(Q2367:R2367)</f>
        <v/>
      </c>
      <c r="AK2367">
        <f>AJ2367*(K2367-y+e)</f>
        <v/>
      </c>
      <c r="AL2367" s="118">
        <f>(b*f_cd/(L2367^2))*(a_1/3*J2367^3+a_2/4*J2367^4+a_3/5*J2367^5+a_4/6*J2367^6+a_5/7*J2367^7)+SUM(S2367:T2367)-AK2367</f>
        <v/>
      </c>
      <c r="AM2367" s="114">
        <f>AL2367&gt;0</f>
        <v/>
      </c>
      <c r="AN2367" s="115">
        <f>IF(A2367=1,FALSE,(AND(AQ2367,AM2367,NOT(AN2366))))</f>
        <v/>
      </c>
      <c r="AO2367">
        <f>IF(D2367=1,AND(AH2367,NOT(AI2367)),AND(AM2367,NOT(AN2367)))</f>
        <v/>
      </c>
      <c r="AP2367" s="119">
        <f>IF(D2367=1,AI2367,AN2367)</f>
        <v/>
      </c>
      <c r="AQ2367" s="125">
        <f>ABS(E2367)&lt;$AQ$2</f>
        <v/>
      </c>
      <c r="AS2367">
        <f>IF(AP2367,MAX(AS$3:AS2365)+1,"")</f>
        <v/>
      </c>
    </row>
    <row r="2368">
      <c r="A2368" t="n">
        <v>2278</v>
      </c>
      <c r="B2368" s="131">
        <f>IF(A2368=1,0,IF(AP2368,0.1*ε_cu1cd,0))</f>
        <v/>
      </c>
      <c r="C2368" s="131">
        <f>IF(A2368=1,0.1*ε_cu1cd,C2367+B2367)</f>
        <v/>
      </c>
      <c r="D2368" s="113">
        <f>IF('Нормальний переріз'!$D$68&gt;0,1,2)</f>
        <v/>
      </c>
      <c r="E2368" s="144">
        <f>IF(D2368=1,F2368,G2368)</f>
        <v/>
      </c>
      <c r="F2368" s="124">
        <f>IF(AI2367,0.11*ε_cu1cd,IF(AH2367,F2367*0.01,F2367))</f>
        <v/>
      </c>
      <c r="G2368" s="124">
        <f>IF(AP2367,-0.1*ε_cu1cd,IF(AM2367,G2367*0.01,G2367))</f>
        <v/>
      </c>
      <c r="H2368" s="113">
        <f>IF(A2368=1,E2368,IF(AO2367,H2367-E2367+E2368,IF(AP2367,0.8*H2367,H2367+E2368)))</f>
        <v/>
      </c>
      <c r="I2368" s="169">
        <f>(C2368-H2368)/h</f>
        <v/>
      </c>
      <c r="J2368">
        <f>C2368/(ε_c1cd)</f>
        <v/>
      </c>
      <c r="K2368">
        <f>C2368/I2368</f>
        <v/>
      </c>
      <c r="L2368" s="131">
        <f>I2368/(ε_c1cd)</f>
        <v/>
      </c>
      <c r="M2368">
        <f>I2368*(K2368-Z_s1)</f>
        <v/>
      </c>
      <c r="N2368">
        <f>I2368*(K2368-Z_s2)</f>
        <v/>
      </c>
      <c r="O2368">
        <f>E_s*M2368</f>
        <v/>
      </c>
      <c r="P2368">
        <f>E_s*N2368</f>
        <v/>
      </c>
      <c r="Q2368">
        <f>O2368*A_s1</f>
        <v/>
      </c>
      <c r="R2368">
        <f>P2368*A_s2</f>
        <v/>
      </c>
      <c r="S2368">
        <f>Q2368*($K2368-Z_s1)</f>
        <v/>
      </c>
      <c r="T2368">
        <f>R2368*($K2368-Z_s2)</f>
        <v/>
      </c>
      <c r="U2368">
        <f>(INDIRECT("a_"&amp;U$2)/(U$2+1))*(($C2368^(U$2+1)-$H2368^(U$2+1))/(ε_c1cd^(U$2+1)))</f>
        <v/>
      </c>
      <c r="V2368">
        <f>(INDIRECT("a_"&amp;V$2)/(V$2+1))*(($C2368^(V$2+1)-$H2368^(V$2+1))/(ε_c1cd^(V$2+1)))</f>
        <v/>
      </c>
      <c r="W2368">
        <f>(INDIRECT("a_"&amp;W$2)/(W$2+1))*(($C2368^(W$2+1)-$H2368^(W$2+1))/(ε_c1cd^(W$2+1)))</f>
        <v/>
      </c>
      <c r="X2368">
        <f>(INDIRECT("a_"&amp;X$2)/(X$2+1))*(($C2368^(X$2+1)-$H2368^(X$2+1))/(ε_c1cd^(X$2+1)))</f>
        <v/>
      </c>
      <c r="Y2368">
        <f>(INDIRECT("a_"&amp;Y$2)/(Y$2+1))*(($C2368^(Y$2+1)-$H2368^(Y$2+1))/(ε_c1cd^(Y$2+1)))</f>
        <v/>
      </c>
      <c r="Z2368">
        <f>(INDIRECT("a_"&amp;Z$2)/(Z$2+2))*(($C2368^(Z$2+2)-$H2368^(Z$2+2))/(ε_c1cd^(Z$2+2)))</f>
        <v/>
      </c>
      <c r="AA2368">
        <f>(INDIRECT("a_"&amp;AA$2)/(AA$2+2))*(($C2368^(AA$2+2)-$H2368^(AA$2+2))/(ε_c1cd^(AA$2+2)))</f>
        <v/>
      </c>
      <c r="AB2368">
        <f>(INDIRECT("a_"&amp;AB$2)/(AB$2+2))*(($C2368^(AB$2+2)-$H2368^(AB$2+2))/(ε_c1cd^(AB$2+2)))</f>
        <v/>
      </c>
      <c r="AC2368">
        <f>(INDIRECT("a_"&amp;AC$2)/(AC$2+2))*(($C2368^(AC$2+2)-$H2368^(AC$2+2))/(ε_c1cd^(AC$2+2)))</f>
        <v/>
      </c>
      <c r="AD2368">
        <f>(INDIRECT("a_"&amp;AD$2)/(AD$2+2))*(($C2368^(AD$2+2)-$H2368^(AD$2+2))/(ε_c1cd^(AD$2+2)))</f>
        <v/>
      </c>
      <c r="AE2368" s="111">
        <f>(b*f_cd/L2368)*SUM(U2368:Y2368)+SUM(Q2368:R2368)</f>
        <v/>
      </c>
      <c r="AF2368" s="112">
        <f>AE2368*(K2368-y+e)</f>
        <v/>
      </c>
      <c r="AG2368" s="113">
        <f>(b*f_cd/(L2368^2))*SUM(Z2368:AD2368)+SUM(S2368:T2368)-AF2368</f>
        <v/>
      </c>
      <c r="AH2368" s="114">
        <f>AG2368&lt;0</f>
        <v/>
      </c>
      <c r="AI2368" s="115">
        <f>IF(A2368=1,FALSE,(AND(AQ2368,AH2368,NOT(AI2367))))</f>
        <v/>
      </c>
      <c r="AJ2368" s="116">
        <f>(b*f_cd/L2368)*(a_1/2*J2368^2+a_2/3*J2368^3+a_3/4*J2368^4+a_4/5*J2368^5+a_5/6*J2368^6)+SUM(Q2368:R2368)</f>
        <v/>
      </c>
      <c r="AK2368">
        <f>AJ2368*(K2368-y+e)</f>
        <v/>
      </c>
      <c r="AL2368" s="118">
        <f>(b*f_cd/(L2368^2))*(a_1/3*J2368^3+a_2/4*J2368^4+a_3/5*J2368^5+a_4/6*J2368^6+a_5/7*J2368^7)+SUM(S2368:T2368)-AK2368</f>
        <v/>
      </c>
      <c r="AM2368" s="114">
        <f>AL2368&gt;0</f>
        <v/>
      </c>
      <c r="AN2368" s="115">
        <f>IF(A2368=1,FALSE,(AND(AQ2368,AM2368,NOT(AN2367))))</f>
        <v/>
      </c>
      <c r="AO2368">
        <f>IF(D2368=1,AND(AH2368,NOT(AI2368)),AND(AM2368,NOT(AN2368)))</f>
        <v/>
      </c>
      <c r="AP2368" s="119">
        <f>IF(D2368=1,AI2368,AN2368)</f>
        <v/>
      </c>
      <c r="AQ2368" s="125">
        <f>ABS(E2368)&lt;$AQ$2</f>
        <v/>
      </c>
      <c r="AS2368">
        <f>IF(AP2368,MAX(AS$3:AS2366)+1,"")</f>
        <v/>
      </c>
    </row>
    <row r="2369">
      <c r="A2369" t="n">
        <v>2279</v>
      </c>
      <c r="B2369" s="131">
        <f>IF(A2369=1,0,IF(AP2369,0.1*ε_cu1cd,0))</f>
        <v/>
      </c>
      <c r="C2369" s="131">
        <f>IF(A2369=1,0.1*ε_cu1cd,C2368+B2368)</f>
        <v/>
      </c>
      <c r="D2369" s="113">
        <f>IF('Нормальний переріз'!$D$68&gt;0,1,2)</f>
        <v/>
      </c>
      <c r="E2369" s="144">
        <f>IF(D2369=1,F2369,G2369)</f>
        <v/>
      </c>
      <c r="F2369" s="124">
        <f>IF(AI2368,0.11*ε_cu1cd,IF(AH2368,F2368*0.01,F2368))</f>
        <v/>
      </c>
      <c r="G2369" s="124">
        <f>IF(AP2368,-0.1*ε_cu1cd,IF(AM2368,G2368*0.01,G2368))</f>
        <v/>
      </c>
      <c r="H2369" s="113">
        <f>IF(A2369=1,E2369,IF(AO2368,H2368-E2368+E2369,IF(AP2368,0.8*H2368,H2368+E2369)))</f>
        <v/>
      </c>
      <c r="I2369" s="169">
        <f>(C2369-H2369)/h</f>
        <v/>
      </c>
      <c r="J2369">
        <f>C2369/(ε_c1cd)</f>
        <v/>
      </c>
      <c r="K2369">
        <f>C2369/I2369</f>
        <v/>
      </c>
      <c r="L2369" s="131">
        <f>I2369/(ε_c1cd)</f>
        <v/>
      </c>
      <c r="M2369">
        <f>I2369*(K2369-Z_s1)</f>
        <v/>
      </c>
      <c r="N2369">
        <f>I2369*(K2369-Z_s2)</f>
        <v/>
      </c>
      <c r="O2369">
        <f>E_s*M2369</f>
        <v/>
      </c>
      <c r="P2369">
        <f>E_s*N2369</f>
        <v/>
      </c>
      <c r="Q2369">
        <f>O2369*A_s1</f>
        <v/>
      </c>
      <c r="R2369">
        <f>P2369*A_s2</f>
        <v/>
      </c>
      <c r="S2369">
        <f>Q2369*($K2369-Z_s1)</f>
        <v/>
      </c>
      <c r="T2369">
        <f>R2369*($K2369-Z_s2)</f>
        <v/>
      </c>
      <c r="U2369">
        <f>(INDIRECT("a_"&amp;U$2)/(U$2+1))*(($C2369^(U$2+1)-$H2369^(U$2+1))/(ε_c1cd^(U$2+1)))</f>
        <v/>
      </c>
      <c r="V2369">
        <f>(INDIRECT("a_"&amp;V$2)/(V$2+1))*(($C2369^(V$2+1)-$H2369^(V$2+1))/(ε_c1cd^(V$2+1)))</f>
        <v/>
      </c>
      <c r="W2369">
        <f>(INDIRECT("a_"&amp;W$2)/(W$2+1))*(($C2369^(W$2+1)-$H2369^(W$2+1))/(ε_c1cd^(W$2+1)))</f>
        <v/>
      </c>
      <c r="X2369">
        <f>(INDIRECT("a_"&amp;X$2)/(X$2+1))*(($C2369^(X$2+1)-$H2369^(X$2+1))/(ε_c1cd^(X$2+1)))</f>
        <v/>
      </c>
      <c r="Y2369">
        <f>(INDIRECT("a_"&amp;Y$2)/(Y$2+1))*(($C2369^(Y$2+1)-$H2369^(Y$2+1))/(ε_c1cd^(Y$2+1)))</f>
        <v/>
      </c>
      <c r="Z2369">
        <f>(INDIRECT("a_"&amp;Z$2)/(Z$2+2))*(($C2369^(Z$2+2)-$H2369^(Z$2+2))/(ε_c1cd^(Z$2+2)))</f>
        <v/>
      </c>
      <c r="AA2369">
        <f>(INDIRECT("a_"&amp;AA$2)/(AA$2+2))*(($C2369^(AA$2+2)-$H2369^(AA$2+2))/(ε_c1cd^(AA$2+2)))</f>
        <v/>
      </c>
      <c r="AB2369">
        <f>(INDIRECT("a_"&amp;AB$2)/(AB$2+2))*(($C2369^(AB$2+2)-$H2369^(AB$2+2))/(ε_c1cd^(AB$2+2)))</f>
        <v/>
      </c>
      <c r="AC2369">
        <f>(INDIRECT("a_"&amp;AC$2)/(AC$2+2))*(($C2369^(AC$2+2)-$H2369^(AC$2+2))/(ε_c1cd^(AC$2+2)))</f>
        <v/>
      </c>
      <c r="AD2369">
        <f>(INDIRECT("a_"&amp;AD$2)/(AD$2+2))*(($C2369^(AD$2+2)-$H2369^(AD$2+2))/(ε_c1cd^(AD$2+2)))</f>
        <v/>
      </c>
      <c r="AE2369" s="111">
        <f>(b*f_cd/L2369)*SUM(U2369:Y2369)+SUM(Q2369:R2369)</f>
        <v/>
      </c>
      <c r="AF2369" s="112">
        <f>AE2369*(K2369-y+e)</f>
        <v/>
      </c>
      <c r="AG2369" s="113">
        <f>(b*f_cd/(L2369^2))*SUM(Z2369:AD2369)+SUM(S2369:T2369)-AF2369</f>
        <v/>
      </c>
      <c r="AH2369" s="114">
        <f>AG2369&lt;0</f>
        <v/>
      </c>
      <c r="AI2369" s="115">
        <f>IF(A2369=1,FALSE,(AND(AQ2369,AH2369,NOT(AI2368))))</f>
        <v/>
      </c>
      <c r="AJ2369" s="116">
        <f>(b*f_cd/L2369)*(a_1/2*J2369^2+a_2/3*J2369^3+a_3/4*J2369^4+a_4/5*J2369^5+a_5/6*J2369^6)+SUM(Q2369:R2369)</f>
        <v/>
      </c>
      <c r="AK2369">
        <f>AJ2369*(K2369-y+e)</f>
        <v/>
      </c>
      <c r="AL2369" s="118">
        <f>(b*f_cd/(L2369^2))*(a_1/3*J2369^3+a_2/4*J2369^4+a_3/5*J2369^5+a_4/6*J2369^6+a_5/7*J2369^7)+SUM(S2369:T2369)-AK2369</f>
        <v/>
      </c>
      <c r="AM2369" s="114">
        <f>AL2369&gt;0</f>
        <v/>
      </c>
      <c r="AN2369" s="115">
        <f>IF(A2369=1,FALSE,(AND(AQ2369,AM2369,NOT(AN2368))))</f>
        <v/>
      </c>
      <c r="AO2369">
        <f>IF(D2369=1,AND(AH2369,NOT(AI2369)),AND(AM2369,NOT(AN2369)))</f>
        <v/>
      </c>
      <c r="AP2369" s="119">
        <f>IF(D2369=1,AI2369,AN2369)</f>
        <v/>
      </c>
      <c r="AQ2369" s="125">
        <f>ABS(E2369)&lt;$AQ$2</f>
        <v/>
      </c>
      <c r="AS2369">
        <f>IF(AP2369,MAX(AS$3:AS2367)+1,"")</f>
        <v/>
      </c>
    </row>
    <row r="2370">
      <c r="A2370" t="n">
        <v>2280</v>
      </c>
      <c r="B2370" s="131">
        <f>IF(A2370=1,0,IF(AP2370,0.1*ε_cu1cd,0))</f>
        <v/>
      </c>
      <c r="C2370" s="131">
        <f>IF(A2370=1,0.1*ε_cu1cd,C2369+B2369)</f>
        <v/>
      </c>
      <c r="D2370" s="113">
        <f>IF('Нормальний переріз'!$D$68&gt;0,1,2)</f>
        <v/>
      </c>
      <c r="E2370" s="144">
        <f>IF(D2370=1,F2370,G2370)</f>
        <v/>
      </c>
      <c r="F2370" s="124">
        <f>IF(AI2369,0.11*ε_cu1cd,IF(AH2369,F2369*0.01,F2369))</f>
        <v/>
      </c>
      <c r="G2370" s="124">
        <f>IF(AP2369,-0.1*ε_cu1cd,IF(AM2369,G2369*0.01,G2369))</f>
        <v/>
      </c>
      <c r="H2370" s="113">
        <f>IF(A2370=1,E2370,IF(AO2369,H2369-E2369+E2370,IF(AP2369,0.8*H2369,H2369+E2370)))</f>
        <v/>
      </c>
      <c r="I2370" s="169">
        <f>(C2370-H2370)/h</f>
        <v/>
      </c>
      <c r="J2370">
        <f>C2370/(ε_c1cd)</f>
        <v/>
      </c>
      <c r="K2370">
        <f>C2370/I2370</f>
        <v/>
      </c>
      <c r="L2370" s="131">
        <f>I2370/(ε_c1cd)</f>
        <v/>
      </c>
      <c r="M2370">
        <f>I2370*(K2370-Z_s1)</f>
        <v/>
      </c>
      <c r="N2370">
        <f>I2370*(K2370-Z_s2)</f>
        <v/>
      </c>
      <c r="O2370">
        <f>E_s*M2370</f>
        <v/>
      </c>
      <c r="P2370">
        <f>E_s*N2370</f>
        <v/>
      </c>
      <c r="Q2370">
        <f>O2370*A_s1</f>
        <v/>
      </c>
      <c r="R2370">
        <f>P2370*A_s2</f>
        <v/>
      </c>
      <c r="S2370">
        <f>Q2370*($K2370-Z_s1)</f>
        <v/>
      </c>
      <c r="T2370">
        <f>R2370*($K2370-Z_s2)</f>
        <v/>
      </c>
      <c r="U2370">
        <f>(INDIRECT("a_"&amp;U$2)/(U$2+1))*(($C2370^(U$2+1)-$H2370^(U$2+1))/(ε_c1cd^(U$2+1)))</f>
        <v/>
      </c>
      <c r="V2370">
        <f>(INDIRECT("a_"&amp;V$2)/(V$2+1))*(($C2370^(V$2+1)-$H2370^(V$2+1))/(ε_c1cd^(V$2+1)))</f>
        <v/>
      </c>
      <c r="W2370">
        <f>(INDIRECT("a_"&amp;W$2)/(W$2+1))*(($C2370^(W$2+1)-$H2370^(W$2+1))/(ε_c1cd^(W$2+1)))</f>
        <v/>
      </c>
      <c r="X2370">
        <f>(INDIRECT("a_"&amp;X$2)/(X$2+1))*(($C2370^(X$2+1)-$H2370^(X$2+1))/(ε_c1cd^(X$2+1)))</f>
        <v/>
      </c>
      <c r="Y2370">
        <f>(INDIRECT("a_"&amp;Y$2)/(Y$2+1))*(($C2370^(Y$2+1)-$H2370^(Y$2+1))/(ε_c1cd^(Y$2+1)))</f>
        <v/>
      </c>
      <c r="Z2370">
        <f>(INDIRECT("a_"&amp;Z$2)/(Z$2+2))*(($C2370^(Z$2+2)-$H2370^(Z$2+2))/(ε_c1cd^(Z$2+2)))</f>
        <v/>
      </c>
      <c r="AA2370">
        <f>(INDIRECT("a_"&amp;AA$2)/(AA$2+2))*(($C2370^(AA$2+2)-$H2370^(AA$2+2))/(ε_c1cd^(AA$2+2)))</f>
        <v/>
      </c>
      <c r="AB2370">
        <f>(INDIRECT("a_"&amp;AB$2)/(AB$2+2))*(($C2370^(AB$2+2)-$H2370^(AB$2+2))/(ε_c1cd^(AB$2+2)))</f>
        <v/>
      </c>
      <c r="AC2370">
        <f>(INDIRECT("a_"&amp;AC$2)/(AC$2+2))*(($C2370^(AC$2+2)-$H2370^(AC$2+2))/(ε_c1cd^(AC$2+2)))</f>
        <v/>
      </c>
      <c r="AD2370">
        <f>(INDIRECT("a_"&amp;AD$2)/(AD$2+2))*(($C2370^(AD$2+2)-$H2370^(AD$2+2))/(ε_c1cd^(AD$2+2)))</f>
        <v/>
      </c>
      <c r="AE2370" s="111">
        <f>(b*f_cd/L2370)*SUM(U2370:Y2370)+SUM(Q2370:R2370)</f>
        <v/>
      </c>
      <c r="AF2370" s="112">
        <f>AE2370*(K2370-y+e)</f>
        <v/>
      </c>
      <c r="AG2370" s="113">
        <f>(b*f_cd/(L2370^2))*SUM(Z2370:AD2370)+SUM(S2370:T2370)-AF2370</f>
        <v/>
      </c>
      <c r="AH2370" s="114">
        <f>AG2370&lt;0</f>
        <v/>
      </c>
      <c r="AI2370" s="115">
        <f>IF(A2370=1,FALSE,(AND(AQ2370,AH2370,NOT(AI2369))))</f>
        <v/>
      </c>
      <c r="AJ2370" s="116">
        <f>(b*f_cd/L2370)*(a_1/2*J2370^2+a_2/3*J2370^3+a_3/4*J2370^4+a_4/5*J2370^5+a_5/6*J2370^6)+SUM(Q2370:R2370)</f>
        <v/>
      </c>
      <c r="AK2370">
        <f>AJ2370*(K2370-y+e)</f>
        <v/>
      </c>
      <c r="AL2370" s="118">
        <f>(b*f_cd/(L2370^2))*(a_1/3*J2370^3+a_2/4*J2370^4+a_3/5*J2370^5+a_4/6*J2370^6+a_5/7*J2370^7)+SUM(S2370:T2370)-AK2370</f>
        <v/>
      </c>
      <c r="AM2370" s="114">
        <f>AL2370&gt;0</f>
        <v/>
      </c>
      <c r="AN2370" s="115">
        <f>IF(A2370=1,FALSE,(AND(AQ2370,AM2370,NOT(AN2369))))</f>
        <v/>
      </c>
      <c r="AO2370">
        <f>IF(D2370=1,AND(AH2370,NOT(AI2370)),AND(AM2370,NOT(AN2370)))</f>
        <v/>
      </c>
      <c r="AP2370" s="119">
        <f>IF(D2370=1,AI2370,AN2370)</f>
        <v/>
      </c>
      <c r="AQ2370" s="125">
        <f>ABS(E2370)&lt;$AQ$2</f>
        <v/>
      </c>
      <c r="AS2370">
        <f>IF(AP2370,MAX(AS$3:AS2368)+1,"")</f>
        <v/>
      </c>
    </row>
    <row r="2371">
      <c r="A2371" t="n">
        <v>2281</v>
      </c>
      <c r="B2371" s="131">
        <f>IF(A2371=1,0,IF(AP2371,0.1*ε_cu1cd,0))</f>
        <v/>
      </c>
      <c r="C2371" s="131">
        <f>IF(A2371=1,0.1*ε_cu1cd,C2370+B2370)</f>
        <v/>
      </c>
      <c r="D2371" s="113">
        <f>IF('Нормальний переріз'!$D$68&gt;0,1,2)</f>
        <v/>
      </c>
      <c r="E2371" s="144">
        <f>IF(D2371=1,F2371,G2371)</f>
        <v/>
      </c>
      <c r="F2371" s="124">
        <f>IF(AI2370,0.11*ε_cu1cd,IF(AH2370,F2370*0.01,F2370))</f>
        <v/>
      </c>
      <c r="G2371" s="124">
        <f>IF(AP2370,-0.1*ε_cu1cd,IF(AM2370,G2370*0.01,G2370))</f>
        <v/>
      </c>
      <c r="H2371" s="113">
        <f>IF(A2371=1,E2371,IF(AO2370,H2370-E2370+E2371,IF(AP2370,0.8*H2370,H2370+E2371)))</f>
        <v/>
      </c>
      <c r="I2371" s="169">
        <f>(C2371-H2371)/h</f>
        <v/>
      </c>
      <c r="J2371">
        <f>C2371/(ε_c1cd)</f>
        <v/>
      </c>
      <c r="K2371">
        <f>C2371/I2371</f>
        <v/>
      </c>
      <c r="L2371" s="131">
        <f>I2371/(ε_c1cd)</f>
        <v/>
      </c>
      <c r="M2371">
        <f>I2371*(K2371-Z_s1)</f>
        <v/>
      </c>
      <c r="N2371">
        <f>I2371*(K2371-Z_s2)</f>
        <v/>
      </c>
      <c r="O2371">
        <f>E_s*M2371</f>
        <v/>
      </c>
      <c r="P2371">
        <f>E_s*N2371</f>
        <v/>
      </c>
      <c r="Q2371">
        <f>O2371*A_s1</f>
        <v/>
      </c>
      <c r="R2371">
        <f>P2371*A_s2</f>
        <v/>
      </c>
      <c r="S2371">
        <f>Q2371*($K2371-Z_s1)</f>
        <v/>
      </c>
      <c r="T2371">
        <f>R2371*($K2371-Z_s2)</f>
        <v/>
      </c>
      <c r="U2371">
        <f>(INDIRECT("a_"&amp;U$2)/(U$2+1))*(($C2371^(U$2+1)-$H2371^(U$2+1))/(ε_c1cd^(U$2+1)))</f>
        <v/>
      </c>
      <c r="V2371">
        <f>(INDIRECT("a_"&amp;V$2)/(V$2+1))*(($C2371^(V$2+1)-$H2371^(V$2+1))/(ε_c1cd^(V$2+1)))</f>
        <v/>
      </c>
      <c r="W2371">
        <f>(INDIRECT("a_"&amp;W$2)/(W$2+1))*(($C2371^(W$2+1)-$H2371^(W$2+1))/(ε_c1cd^(W$2+1)))</f>
        <v/>
      </c>
      <c r="X2371">
        <f>(INDIRECT("a_"&amp;X$2)/(X$2+1))*(($C2371^(X$2+1)-$H2371^(X$2+1))/(ε_c1cd^(X$2+1)))</f>
        <v/>
      </c>
      <c r="Y2371">
        <f>(INDIRECT("a_"&amp;Y$2)/(Y$2+1))*(($C2371^(Y$2+1)-$H2371^(Y$2+1))/(ε_c1cd^(Y$2+1)))</f>
        <v/>
      </c>
      <c r="Z2371">
        <f>(INDIRECT("a_"&amp;Z$2)/(Z$2+2))*(($C2371^(Z$2+2)-$H2371^(Z$2+2))/(ε_c1cd^(Z$2+2)))</f>
        <v/>
      </c>
      <c r="AA2371">
        <f>(INDIRECT("a_"&amp;AA$2)/(AA$2+2))*(($C2371^(AA$2+2)-$H2371^(AA$2+2))/(ε_c1cd^(AA$2+2)))</f>
        <v/>
      </c>
      <c r="AB2371">
        <f>(INDIRECT("a_"&amp;AB$2)/(AB$2+2))*(($C2371^(AB$2+2)-$H2371^(AB$2+2))/(ε_c1cd^(AB$2+2)))</f>
        <v/>
      </c>
      <c r="AC2371">
        <f>(INDIRECT("a_"&amp;AC$2)/(AC$2+2))*(($C2371^(AC$2+2)-$H2371^(AC$2+2))/(ε_c1cd^(AC$2+2)))</f>
        <v/>
      </c>
      <c r="AD2371">
        <f>(INDIRECT("a_"&amp;AD$2)/(AD$2+2))*(($C2371^(AD$2+2)-$H2371^(AD$2+2))/(ε_c1cd^(AD$2+2)))</f>
        <v/>
      </c>
      <c r="AE2371" s="111">
        <f>(b*f_cd/L2371)*SUM(U2371:Y2371)+SUM(Q2371:R2371)</f>
        <v/>
      </c>
      <c r="AF2371" s="112">
        <f>AE2371*(K2371-y+e)</f>
        <v/>
      </c>
      <c r="AG2371" s="113">
        <f>(b*f_cd/(L2371^2))*SUM(Z2371:AD2371)+SUM(S2371:T2371)-AF2371</f>
        <v/>
      </c>
      <c r="AH2371" s="114">
        <f>AG2371&lt;0</f>
        <v/>
      </c>
      <c r="AI2371" s="115">
        <f>IF(A2371=1,FALSE,(AND(AQ2371,AH2371,NOT(AI2370))))</f>
        <v/>
      </c>
      <c r="AJ2371" s="116">
        <f>(b*f_cd/L2371)*(a_1/2*J2371^2+a_2/3*J2371^3+a_3/4*J2371^4+a_4/5*J2371^5+a_5/6*J2371^6)+SUM(Q2371:R2371)</f>
        <v/>
      </c>
      <c r="AK2371">
        <f>AJ2371*(K2371-y+e)</f>
        <v/>
      </c>
      <c r="AL2371" s="118">
        <f>(b*f_cd/(L2371^2))*(a_1/3*J2371^3+a_2/4*J2371^4+a_3/5*J2371^5+a_4/6*J2371^6+a_5/7*J2371^7)+SUM(S2371:T2371)-AK2371</f>
        <v/>
      </c>
      <c r="AM2371" s="114">
        <f>AL2371&gt;0</f>
        <v/>
      </c>
      <c r="AN2371" s="115">
        <f>IF(A2371=1,FALSE,(AND(AQ2371,AM2371,NOT(AN2370))))</f>
        <v/>
      </c>
      <c r="AO2371">
        <f>IF(D2371=1,AND(AH2371,NOT(AI2371)),AND(AM2371,NOT(AN2371)))</f>
        <v/>
      </c>
      <c r="AP2371" s="119">
        <f>IF(D2371=1,AI2371,AN2371)</f>
        <v/>
      </c>
      <c r="AQ2371" s="125">
        <f>ABS(E2371)&lt;$AQ$2</f>
        <v/>
      </c>
      <c r="AS2371">
        <f>IF(AP2371,MAX(AS$3:AS2369)+1,"")</f>
        <v/>
      </c>
    </row>
    <row r="2372">
      <c r="A2372" t="n">
        <v>2282</v>
      </c>
      <c r="B2372" s="131">
        <f>IF(A2372=1,0,IF(AP2372,0.1*ε_cu1cd,0))</f>
        <v/>
      </c>
      <c r="C2372" s="131">
        <f>IF(A2372=1,0.1*ε_cu1cd,C2371+B2371)</f>
        <v/>
      </c>
      <c r="D2372" s="113">
        <f>IF('Нормальний переріз'!$D$68&gt;0,1,2)</f>
        <v/>
      </c>
      <c r="E2372" s="144">
        <f>IF(D2372=1,F2372,G2372)</f>
        <v/>
      </c>
      <c r="F2372" s="124">
        <f>IF(AI2371,0.11*ε_cu1cd,IF(AH2371,F2371*0.01,F2371))</f>
        <v/>
      </c>
      <c r="G2372" s="124">
        <f>IF(AP2371,-0.1*ε_cu1cd,IF(AM2371,G2371*0.01,G2371))</f>
        <v/>
      </c>
      <c r="H2372" s="113">
        <f>IF(A2372=1,E2372,IF(AO2371,H2371-E2371+E2372,IF(AP2371,0.8*H2371,H2371+E2372)))</f>
        <v/>
      </c>
      <c r="I2372" s="169">
        <f>(C2372-H2372)/h</f>
        <v/>
      </c>
      <c r="J2372">
        <f>C2372/(ε_c1cd)</f>
        <v/>
      </c>
      <c r="K2372">
        <f>C2372/I2372</f>
        <v/>
      </c>
      <c r="L2372" s="131">
        <f>I2372/(ε_c1cd)</f>
        <v/>
      </c>
      <c r="M2372">
        <f>I2372*(K2372-Z_s1)</f>
        <v/>
      </c>
      <c r="N2372">
        <f>I2372*(K2372-Z_s2)</f>
        <v/>
      </c>
      <c r="O2372">
        <f>E_s*M2372</f>
        <v/>
      </c>
      <c r="P2372">
        <f>E_s*N2372</f>
        <v/>
      </c>
      <c r="Q2372">
        <f>O2372*A_s1</f>
        <v/>
      </c>
      <c r="R2372">
        <f>P2372*A_s2</f>
        <v/>
      </c>
      <c r="S2372">
        <f>Q2372*($K2372-Z_s1)</f>
        <v/>
      </c>
      <c r="T2372">
        <f>R2372*($K2372-Z_s2)</f>
        <v/>
      </c>
      <c r="U2372">
        <f>(INDIRECT("a_"&amp;U$2)/(U$2+1))*(($C2372^(U$2+1)-$H2372^(U$2+1))/(ε_c1cd^(U$2+1)))</f>
        <v/>
      </c>
      <c r="V2372">
        <f>(INDIRECT("a_"&amp;V$2)/(V$2+1))*(($C2372^(V$2+1)-$H2372^(V$2+1))/(ε_c1cd^(V$2+1)))</f>
        <v/>
      </c>
      <c r="W2372">
        <f>(INDIRECT("a_"&amp;W$2)/(W$2+1))*(($C2372^(W$2+1)-$H2372^(W$2+1))/(ε_c1cd^(W$2+1)))</f>
        <v/>
      </c>
      <c r="X2372">
        <f>(INDIRECT("a_"&amp;X$2)/(X$2+1))*(($C2372^(X$2+1)-$H2372^(X$2+1))/(ε_c1cd^(X$2+1)))</f>
        <v/>
      </c>
      <c r="Y2372">
        <f>(INDIRECT("a_"&amp;Y$2)/(Y$2+1))*(($C2372^(Y$2+1)-$H2372^(Y$2+1))/(ε_c1cd^(Y$2+1)))</f>
        <v/>
      </c>
      <c r="Z2372">
        <f>(INDIRECT("a_"&amp;Z$2)/(Z$2+2))*(($C2372^(Z$2+2)-$H2372^(Z$2+2))/(ε_c1cd^(Z$2+2)))</f>
        <v/>
      </c>
      <c r="AA2372">
        <f>(INDIRECT("a_"&amp;AA$2)/(AA$2+2))*(($C2372^(AA$2+2)-$H2372^(AA$2+2))/(ε_c1cd^(AA$2+2)))</f>
        <v/>
      </c>
      <c r="AB2372">
        <f>(INDIRECT("a_"&amp;AB$2)/(AB$2+2))*(($C2372^(AB$2+2)-$H2372^(AB$2+2))/(ε_c1cd^(AB$2+2)))</f>
        <v/>
      </c>
      <c r="AC2372">
        <f>(INDIRECT("a_"&amp;AC$2)/(AC$2+2))*(($C2372^(AC$2+2)-$H2372^(AC$2+2))/(ε_c1cd^(AC$2+2)))</f>
        <v/>
      </c>
      <c r="AD2372">
        <f>(INDIRECT("a_"&amp;AD$2)/(AD$2+2))*(($C2372^(AD$2+2)-$H2372^(AD$2+2))/(ε_c1cd^(AD$2+2)))</f>
        <v/>
      </c>
      <c r="AE2372" s="111">
        <f>(b*f_cd/L2372)*SUM(U2372:Y2372)+SUM(Q2372:R2372)</f>
        <v/>
      </c>
      <c r="AF2372" s="112">
        <f>AE2372*(K2372-y+e)</f>
        <v/>
      </c>
      <c r="AG2372" s="113">
        <f>(b*f_cd/(L2372^2))*SUM(Z2372:AD2372)+SUM(S2372:T2372)-AF2372</f>
        <v/>
      </c>
      <c r="AH2372" s="114">
        <f>AG2372&lt;0</f>
        <v/>
      </c>
      <c r="AI2372" s="115">
        <f>IF(A2372=1,FALSE,(AND(AQ2372,AH2372,NOT(AI2371))))</f>
        <v/>
      </c>
      <c r="AJ2372" s="116">
        <f>(b*f_cd/L2372)*(a_1/2*J2372^2+a_2/3*J2372^3+a_3/4*J2372^4+a_4/5*J2372^5+a_5/6*J2372^6)+SUM(Q2372:R2372)</f>
        <v/>
      </c>
      <c r="AK2372">
        <f>AJ2372*(K2372-y+e)</f>
        <v/>
      </c>
      <c r="AL2372" s="118">
        <f>(b*f_cd/(L2372^2))*(a_1/3*J2372^3+a_2/4*J2372^4+a_3/5*J2372^5+a_4/6*J2372^6+a_5/7*J2372^7)+SUM(S2372:T2372)-AK2372</f>
        <v/>
      </c>
      <c r="AM2372" s="114">
        <f>AL2372&gt;0</f>
        <v/>
      </c>
      <c r="AN2372" s="115">
        <f>IF(A2372=1,FALSE,(AND(AQ2372,AM2372,NOT(AN2371))))</f>
        <v/>
      </c>
      <c r="AO2372">
        <f>IF(D2372=1,AND(AH2372,NOT(AI2372)),AND(AM2372,NOT(AN2372)))</f>
        <v/>
      </c>
      <c r="AP2372" s="119">
        <f>IF(D2372=1,AI2372,AN2372)</f>
        <v/>
      </c>
      <c r="AQ2372" s="125">
        <f>ABS(E2372)&lt;$AQ$2</f>
        <v/>
      </c>
      <c r="AS2372">
        <f>IF(AP2372,MAX(AS$3:AS2370)+1,"")</f>
        <v/>
      </c>
    </row>
    <row r="2373">
      <c r="A2373" t="n">
        <v>2283</v>
      </c>
      <c r="B2373" s="131">
        <f>IF(A2373=1,0,IF(AP2373,0.1*ε_cu1cd,0))</f>
        <v/>
      </c>
      <c r="C2373" s="131">
        <f>IF(A2373=1,0.1*ε_cu1cd,C2372+B2372)</f>
        <v/>
      </c>
      <c r="D2373" s="113">
        <f>IF('Нормальний переріз'!$D$68&gt;0,1,2)</f>
        <v/>
      </c>
      <c r="E2373" s="144">
        <f>IF(D2373=1,F2373,G2373)</f>
        <v/>
      </c>
      <c r="F2373" s="124">
        <f>IF(AI2372,0.11*ε_cu1cd,IF(AH2372,F2372*0.01,F2372))</f>
        <v/>
      </c>
      <c r="G2373" s="124">
        <f>IF(AP2372,-0.1*ε_cu1cd,IF(AM2372,G2372*0.01,G2372))</f>
        <v/>
      </c>
      <c r="H2373" s="113">
        <f>IF(A2373=1,E2373,IF(AO2372,H2372-E2372+E2373,IF(AP2372,0.8*H2372,H2372+E2373)))</f>
        <v/>
      </c>
      <c r="I2373" s="169">
        <f>(C2373-H2373)/h</f>
        <v/>
      </c>
      <c r="J2373">
        <f>C2373/(ε_c1cd)</f>
        <v/>
      </c>
      <c r="K2373">
        <f>C2373/I2373</f>
        <v/>
      </c>
      <c r="L2373" s="131">
        <f>I2373/(ε_c1cd)</f>
        <v/>
      </c>
      <c r="M2373">
        <f>I2373*(K2373-Z_s1)</f>
        <v/>
      </c>
      <c r="N2373">
        <f>I2373*(K2373-Z_s2)</f>
        <v/>
      </c>
      <c r="O2373">
        <f>E_s*M2373</f>
        <v/>
      </c>
      <c r="P2373">
        <f>E_s*N2373</f>
        <v/>
      </c>
      <c r="Q2373">
        <f>O2373*A_s1</f>
        <v/>
      </c>
      <c r="R2373">
        <f>P2373*A_s2</f>
        <v/>
      </c>
      <c r="S2373">
        <f>Q2373*($K2373-Z_s1)</f>
        <v/>
      </c>
      <c r="T2373">
        <f>R2373*($K2373-Z_s2)</f>
        <v/>
      </c>
      <c r="U2373">
        <f>(INDIRECT("a_"&amp;U$2)/(U$2+1))*(($C2373^(U$2+1)-$H2373^(U$2+1))/(ε_c1cd^(U$2+1)))</f>
        <v/>
      </c>
      <c r="V2373">
        <f>(INDIRECT("a_"&amp;V$2)/(V$2+1))*(($C2373^(V$2+1)-$H2373^(V$2+1))/(ε_c1cd^(V$2+1)))</f>
        <v/>
      </c>
      <c r="W2373">
        <f>(INDIRECT("a_"&amp;W$2)/(W$2+1))*(($C2373^(W$2+1)-$H2373^(W$2+1))/(ε_c1cd^(W$2+1)))</f>
        <v/>
      </c>
      <c r="X2373">
        <f>(INDIRECT("a_"&amp;X$2)/(X$2+1))*(($C2373^(X$2+1)-$H2373^(X$2+1))/(ε_c1cd^(X$2+1)))</f>
        <v/>
      </c>
      <c r="Y2373">
        <f>(INDIRECT("a_"&amp;Y$2)/(Y$2+1))*(($C2373^(Y$2+1)-$H2373^(Y$2+1))/(ε_c1cd^(Y$2+1)))</f>
        <v/>
      </c>
      <c r="Z2373">
        <f>(INDIRECT("a_"&amp;Z$2)/(Z$2+2))*(($C2373^(Z$2+2)-$H2373^(Z$2+2))/(ε_c1cd^(Z$2+2)))</f>
        <v/>
      </c>
      <c r="AA2373">
        <f>(INDIRECT("a_"&amp;AA$2)/(AA$2+2))*(($C2373^(AA$2+2)-$H2373^(AA$2+2))/(ε_c1cd^(AA$2+2)))</f>
        <v/>
      </c>
      <c r="AB2373">
        <f>(INDIRECT("a_"&amp;AB$2)/(AB$2+2))*(($C2373^(AB$2+2)-$H2373^(AB$2+2))/(ε_c1cd^(AB$2+2)))</f>
        <v/>
      </c>
      <c r="AC2373">
        <f>(INDIRECT("a_"&amp;AC$2)/(AC$2+2))*(($C2373^(AC$2+2)-$H2373^(AC$2+2))/(ε_c1cd^(AC$2+2)))</f>
        <v/>
      </c>
      <c r="AD2373">
        <f>(INDIRECT("a_"&amp;AD$2)/(AD$2+2))*(($C2373^(AD$2+2)-$H2373^(AD$2+2))/(ε_c1cd^(AD$2+2)))</f>
        <v/>
      </c>
      <c r="AE2373" s="111">
        <f>(b*f_cd/L2373)*SUM(U2373:Y2373)+SUM(Q2373:R2373)</f>
        <v/>
      </c>
      <c r="AF2373" s="112">
        <f>AE2373*(K2373-y+e)</f>
        <v/>
      </c>
      <c r="AG2373" s="113">
        <f>(b*f_cd/(L2373^2))*SUM(Z2373:AD2373)+SUM(S2373:T2373)-AF2373</f>
        <v/>
      </c>
      <c r="AH2373" s="114">
        <f>AG2373&lt;0</f>
        <v/>
      </c>
      <c r="AI2373" s="115">
        <f>IF(A2373=1,FALSE,(AND(AQ2373,AH2373,NOT(AI2372))))</f>
        <v/>
      </c>
      <c r="AJ2373" s="116">
        <f>(b*f_cd/L2373)*(a_1/2*J2373^2+a_2/3*J2373^3+a_3/4*J2373^4+a_4/5*J2373^5+a_5/6*J2373^6)+SUM(Q2373:R2373)</f>
        <v/>
      </c>
      <c r="AK2373">
        <f>AJ2373*(K2373-y+e)</f>
        <v/>
      </c>
      <c r="AL2373" s="118">
        <f>(b*f_cd/(L2373^2))*(a_1/3*J2373^3+a_2/4*J2373^4+a_3/5*J2373^5+a_4/6*J2373^6+a_5/7*J2373^7)+SUM(S2373:T2373)-AK2373</f>
        <v/>
      </c>
      <c r="AM2373" s="114">
        <f>AL2373&gt;0</f>
        <v/>
      </c>
      <c r="AN2373" s="115">
        <f>IF(A2373=1,FALSE,(AND(AQ2373,AM2373,NOT(AN2372))))</f>
        <v/>
      </c>
      <c r="AO2373">
        <f>IF(D2373=1,AND(AH2373,NOT(AI2373)),AND(AM2373,NOT(AN2373)))</f>
        <v/>
      </c>
      <c r="AP2373" s="119">
        <f>IF(D2373=1,AI2373,AN2373)</f>
        <v/>
      </c>
      <c r="AQ2373" s="125">
        <f>ABS(E2373)&lt;$AQ$2</f>
        <v/>
      </c>
      <c r="AS2373">
        <f>IF(AP2373,MAX(AS$3:AS2371)+1,"")</f>
        <v/>
      </c>
    </row>
    <row r="2374">
      <c r="A2374" t="n">
        <v>2284</v>
      </c>
      <c r="B2374" s="131">
        <f>IF(A2374=1,0,IF(AP2374,0.1*ε_cu1cd,0))</f>
        <v/>
      </c>
      <c r="C2374" s="131">
        <f>IF(A2374=1,0.1*ε_cu1cd,C2373+B2373)</f>
        <v/>
      </c>
      <c r="D2374" s="113">
        <f>IF('Нормальний переріз'!$D$68&gt;0,1,2)</f>
        <v/>
      </c>
      <c r="E2374" s="144">
        <f>IF(D2374=1,F2374,G2374)</f>
        <v/>
      </c>
      <c r="F2374" s="124">
        <f>IF(AI2373,0.11*ε_cu1cd,IF(AH2373,F2373*0.01,F2373))</f>
        <v/>
      </c>
      <c r="G2374" s="124">
        <f>IF(AP2373,-0.1*ε_cu1cd,IF(AM2373,G2373*0.01,G2373))</f>
        <v/>
      </c>
      <c r="H2374" s="113">
        <f>IF(A2374=1,E2374,IF(AO2373,H2373-E2373+E2374,IF(AP2373,0.8*H2373,H2373+E2374)))</f>
        <v/>
      </c>
      <c r="I2374" s="169">
        <f>(C2374-H2374)/h</f>
        <v/>
      </c>
      <c r="J2374">
        <f>C2374/(ε_c1cd)</f>
        <v/>
      </c>
      <c r="K2374">
        <f>C2374/I2374</f>
        <v/>
      </c>
      <c r="L2374" s="131">
        <f>I2374/(ε_c1cd)</f>
        <v/>
      </c>
      <c r="M2374">
        <f>I2374*(K2374-Z_s1)</f>
        <v/>
      </c>
      <c r="N2374">
        <f>I2374*(K2374-Z_s2)</f>
        <v/>
      </c>
      <c r="O2374">
        <f>E_s*M2374</f>
        <v/>
      </c>
      <c r="P2374">
        <f>E_s*N2374</f>
        <v/>
      </c>
      <c r="Q2374">
        <f>O2374*A_s1</f>
        <v/>
      </c>
      <c r="R2374">
        <f>P2374*A_s2</f>
        <v/>
      </c>
      <c r="S2374">
        <f>Q2374*($K2374-Z_s1)</f>
        <v/>
      </c>
      <c r="T2374">
        <f>R2374*($K2374-Z_s2)</f>
        <v/>
      </c>
      <c r="U2374">
        <f>(INDIRECT("a_"&amp;U$2)/(U$2+1))*(($C2374^(U$2+1)-$H2374^(U$2+1))/(ε_c1cd^(U$2+1)))</f>
        <v/>
      </c>
      <c r="V2374">
        <f>(INDIRECT("a_"&amp;V$2)/(V$2+1))*(($C2374^(V$2+1)-$H2374^(V$2+1))/(ε_c1cd^(V$2+1)))</f>
        <v/>
      </c>
      <c r="W2374">
        <f>(INDIRECT("a_"&amp;W$2)/(W$2+1))*(($C2374^(W$2+1)-$H2374^(W$2+1))/(ε_c1cd^(W$2+1)))</f>
        <v/>
      </c>
      <c r="X2374">
        <f>(INDIRECT("a_"&amp;X$2)/(X$2+1))*(($C2374^(X$2+1)-$H2374^(X$2+1))/(ε_c1cd^(X$2+1)))</f>
        <v/>
      </c>
      <c r="Y2374">
        <f>(INDIRECT("a_"&amp;Y$2)/(Y$2+1))*(($C2374^(Y$2+1)-$H2374^(Y$2+1))/(ε_c1cd^(Y$2+1)))</f>
        <v/>
      </c>
      <c r="Z2374">
        <f>(INDIRECT("a_"&amp;Z$2)/(Z$2+2))*(($C2374^(Z$2+2)-$H2374^(Z$2+2))/(ε_c1cd^(Z$2+2)))</f>
        <v/>
      </c>
      <c r="AA2374">
        <f>(INDIRECT("a_"&amp;AA$2)/(AA$2+2))*(($C2374^(AA$2+2)-$H2374^(AA$2+2))/(ε_c1cd^(AA$2+2)))</f>
        <v/>
      </c>
      <c r="AB2374">
        <f>(INDIRECT("a_"&amp;AB$2)/(AB$2+2))*(($C2374^(AB$2+2)-$H2374^(AB$2+2))/(ε_c1cd^(AB$2+2)))</f>
        <v/>
      </c>
      <c r="AC2374">
        <f>(INDIRECT("a_"&amp;AC$2)/(AC$2+2))*(($C2374^(AC$2+2)-$H2374^(AC$2+2))/(ε_c1cd^(AC$2+2)))</f>
        <v/>
      </c>
      <c r="AD2374">
        <f>(INDIRECT("a_"&amp;AD$2)/(AD$2+2))*(($C2374^(AD$2+2)-$H2374^(AD$2+2))/(ε_c1cd^(AD$2+2)))</f>
        <v/>
      </c>
      <c r="AE2374" s="111">
        <f>(b*f_cd/L2374)*SUM(U2374:Y2374)+SUM(Q2374:R2374)</f>
        <v/>
      </c>
      <c r="AF2374" s="112">
        <f>AE2374*(K2374-y+e)</f>
        <v/>
      </c>
      <c r="AG2374" s="113">
        <f>(b*f_cd/(L2374^2))*SUM(Z2374:AD2374)+SUM(S2374:T2374)-AF2374</f>
        <v/>
      </c>
      <c r="AH2374" s="114">
        <f>AG2374&lt;0</f>
        <v/>
      </c>
      <c r="AI2374" s="115">
        <f>IF(A2374=1,FALSE,(AND(AQ2374,AH2374,NOT(AI2373))))</f>
        <v/>
      </c>
      <c r="AJ2374" s="116">
        <f>(b*f_cd/L2374)*(a_1/2*J2374^2+a_2/3*J2374^3+a_3/4*J2374^4+a_4/5*J2374^5+a_5/6*J2374^6)+SUM(Q2374:R2374)</f>
        <v/>
      </c>
      <c r="AK2374">
        <f>AJ2374*(K2374-y+e)</f>
        <v/>
      </c>
      <c r="AL2374" s="118">
        <f>(b*f_cd/(L2374^2))*(a_1/3*J2374^3+a_2/4*J2374^4+a_3/5*J2374^5+a_4/6*J2374^6+a_5/7*J2374^7)+SUM(S2374:T2374)-AK2374</f>
        <v/>
      </c>
      <c r="AM2374" s="114">
        <f>AL2374&gt;0</f>
        <v/>
      </c>
      <c r="AN2374" s="115">
        <f>IF(A2374=1,FALSE,(AND(AQ2374,AM2374,NOT(AN2373))))</f>
        <v/>
      </c>
      <c r="AO2374">
        <f>IF(D2374=1,AND(AH2374,NOT(AI2374)),AND(AM2374,NOT(AN2374)))</f>
        <v/>
      </c>
      <c r="AP2374" s="119">
        <f>IF(D2374=1,AI2374,AN2374)</f>
        <v/>
      </c>
      <c r="AQ2374" s="125">
        <f>ABS(E2374)&lt;$AQ$2</f>
        <v/>
      </c>
      <c r="AS2374">
        <f>IF(AP2374,MAX(AS$3:AS2372)+1,"")</f>
        <v/>
      </c>
    </row>
    <row r="2375">
      <c r="A2375" t="n">
        <v>2285</v>
      </c>
      <c r="B2375" s="131">
        <f>IF(A2375=1,0,IF(AP2375,0.1*ε_cu1cd,0))</f>
        <v/>
      </c>
      <c r="C2375" s="131">
        <f>IF(A2375=1,0.1*ε_cu1cd,C2374+B2374)</f>
        <v/>
      </c>
      <c r="D2375" s="113">
        <f>IF('Нормальний переріз'!$D$68&gt;0,1,2)</f>
        <v/>
      </c>
      <c r="E2375" s="144">
        <f>IF(D2375=1,F2375,G2375)</f>
        <v/>
      </c>
      <c r="F2375" s="124">
        <f>IF(AI2374,0.11*ε_cu1cd,IF(AH2374,F2374*0.01,F2374))</f>
        <v/>
      </c>
      <c r="G2375" s="124">
        <f>IF(AP2374,-0.1*ε_cu1cd,IF(AM2374,G2374*0.01,G2374))</f>
        <v/>
      </c>
      <c r="H2375" s="113">
        <f>IF(A2375=1,E2375,IF(AO2374,H2374-E2374+E2375,IF(AP2374,0.8*H2374,H2374+E2375)))</f>
        <v/>
      </c>
      <c r="I2375" s="169">
        <f>(C2375-H2375)/h</f>
        <v/>
      </c>
      <c r="J2375">
        <f>C2375/(ε_c1cd)</f>
        <v/>
      </c>
      <c r="K2375">
        <f>C2375/I2375</f>
        <v/>
      </c>
      <c r="L2375" s="131">
        <f>I2375/(ε_c1cd)</f>
        <v/>
      </c>
      <c r="M2375">
        <f>I2375*(K2375-Z_s1)</f>
        <v/>
      </c>
      <c r="N2375">
        <f>I2375*(K2375-Z_s2)</f>
        <v/>
      </c>
      <c r="O2375">
        <f>E_s*M2375</f>
        <v/>
      </c>
      <c r="P2375">
        <f>E_s*N2375</f>
        <v/>
      </c>
      <c r="Q2375">
        <f>O2375*A_s1</f>
        <v/>
      </c>
      <c r="R2375">
        <f>P2375*A_s2</f>
        <v/>
      </c>
      <c r="S2375">
        <f>Q2375*($K2375-Z_s1)</f>
        <v/>
      </c>
      <c r="T2375">
        <f>R2375*($K2375-Z_s2)</f>
        <v/>
      </c>
      <c r="U2375">
        <f>(INDIRECT("a_"&amp;U$2)/(U$2+1))*(($C2375^(U$2+1)-$H2375^(U$2+1))/(ε_c1cd^(U$2+1)))</f>
        <v/>
      </c>
      <c r="V2375">
        <f>(INDIRECT("a_"&amp;V$2)/(V$2+1))*(($C2375^(V$2+1)-$H2375^(V$2+1))/(ε_c1cd^(V$2+1)))</f>
        <v/>
      </c>
      <c r="W2375">
        <f>(INDIRECT("a_"&amp;W$2)/(W$2+1))*(($C2375^(W$2+1)-$H2375^(W$2+1))/(ε_c1cd^(W$2+1)))</f>
        <v/>
      </c>
      <c r="X2375">
        <f>(INDIRECT("a_"&amp;X$2)/(X$2+1))*(($C2375^(X$2+1)-$H2375^(X$2+1))/(ε_c1cd^(X$2+1)))</f>
        <v/>
      </c>
      <c r="Y2375">
        <f>(INDIRECT("a_"&amp;Y$2)/(Y$2+1))*(($C2375^(Y$2+1)-$H2375^(Y$2+1))/(ε_c1cd^(Y$2+1)))</f>
        <v/>
      </c>
      <c r="Z2375">
        <f>(INDIRECT("a_"&amp;Z$2)/(Z$2+2))*(($C2375^(Z$2+2)-$H2375^(Z$2+2))/(ε_c1cd^(Z$2+2)))</f>
        <v/>
      </c>
      <c r="AA2375">
        <f>(INDIRECT("a_"&amp;AA$2)/(AA$2+2))*(($C2375^(AA$2+2)-$H2375^(AA$2+2))/(ε_c1cd^(AA$2+2)))</f>
        <v/>
      </c>
      <c r="AB2375">
        <f>(INDIRECT("a_"&amp;AB$2)/(AB$2+2))*(($C2375^(AB$2+2)-$H2375^(AB$2+2))/(ε_c1cd^(AB$2+2)))</f>
        <v/>
      </c>
      <c r="AC2375">
        <f>(INDIRECT("a_"&amp;AC$2)/(AC$2+2))*(($C2375^(AC$2+2)-$H2375^(AC$2+2))/(ε_c1cd^(AC$2+2)))</f>
        <v/>
      </c>
      <c r="AD2375">
        <f>(INDIRECT("a_"&amp;AD$2)/(AD$2+2))*(($C2375^(AD$2+2)-$H2375^(AD$2+2))/(ε_c1cd^(AD$2+2)))</f>
        <v/>
      </c>
      <c r="AE2375" s="111">
        <f>(b*f_cd/L2375)*SUM(U2375:Y2375)+SUM(Q2375:R2375)</f>
        <v/>
      </c>
      <c r="AF2375" s="112">
        <f>AE2375*(K2375-y+e)</f>
        <v/>
      </c>
      <c r="AG2375" s="113">
        <f>(b*f_cd/(L2375^2))*SUM(Z2375:AD2375)+SUM(S2375:T2375)-AF2375</f>
        <v/>
      </c>
      <c r="AH2375" s="114">
        <f>AG2375&lt;0</f>
        <v/>
      </c>
      <c r="AI2375" s="115">
        <f>IF(A2375=1,FALSE,(AND(AQ2375,AH2375,NOT(AI2374))))</f>
        <v/>
      </c>
      <c r="AJ2375" s="116">
        <f>(b*f_cd/L2375)*(a_1/2*J2375^2+a_2/3*J2375^3+a_3/4*J2375^4+a_4/5*J2375^5+a_5/6*J2375^6)+SUM(Q2375:R2375)</f>
        <v/>
      </c>
      <c r="AK2375">
        <f>AJ2375*(K2375-y+e)</f>
        <v/>
      </c>
      <c r="AL2375" s="118">
        <f>(b*f_cd/(L2375^2))*(a_1/3*J2375^3+a_2/4*J2375^4+a_3/5*J2375^5+a_4/6*J2375^6+a_5/7*J2375^7)+SUM(S2375:T2375)-AK2375</f>
        <v/>
      </c>
      <c r="AM2375" s="114">
        <f>AL2375&gt;0</f>
        <v/>
      </c>
      <c r="AN2375" s="115">
        <f>IF(A2375=1,FALSE,(AND(AQ2375,AM2375,NOT(AN2374))))</f>
        <v/>
      </c>
      <c r="AO2375">
        <f>IF(D2375=1,AND(AH2375,NOT(AI2375)),AND(AM2375,NOT(AN2375)))</f>
        <v/>
      </c>
      <c r="AP2375" s="119">
        <f>IF(D2375=1,AI2375,AN2375)</f>
        <v/>
      </c>
      <c r="AQ2375" s="125">
        <f>ABS(E2375)&lt;$AQ$2</f>
        <v/>
      </c>
      <c r="AS2375">
        <f>IF(AP2375,MAX(AS$3:AS2373)+1,"")</f>
        <v/>
      </c>
    </row>
    <row r="2376">
      <c r="A2376" t="n">
        <v>2286</v>
      </c>
      <c r="B2376" s="131">
        <f>IF(A2376=1,0,IF(AP2376,0.1*ε_cu1cd,0))</f>
        <v/>
      </c>
      <c r="C2376" s="131">
        <f>IF(A2376=1,0.1*ε_cu1cd,C2375+B2375)</f>
        <v/>
      </c>
      <c r="D2376" s="113">
        <f>IF('Нормальний переріз'!$D$68&gt;0,1,2)</f>
        <v/>
      </c>
      <c r="E2376" s="144">
        <f>IF(D2376=1,F2376,G2376)</f>
        <v/>
      </c>
      <c r="F2376" s="124">
        <f>IF(AI2375,0.11*ε_cu1cd,IF(AH2375,F2375*0.01,F2375))</f>
        <v/>
      </c>
      <c r="G2376" s="124">
        <f>IF(AP2375,-0.1*ε_cu1cd,IF(AM2375,G2375*0.01,G2375))</f>
        <v/>
      </c>
      <c r="H2376" s="113">
        <f>IF(A2376=1,E2376,IF(AO2375,H2375-E2375+E2376,IF(AP2375,0.8*H2375,H2375+E2376)))</f>
        <v/>
      </c>
      <c r="I2376" s="169">
        <f>(C2376-H2376)/h</f>
        <v/>
      </c>
      <c r="J2376">
        <f>C2376/(ε_c1cd)</f>
        <v/>
      </c>
      <c r="K2376">
        <f>C2376/I2376</f>
        <v/>
      </c>
      <c r="L2376" s="131">
        <f>I2376/(ε_c1cd)</f>
        <v/>
      </c>
      <c r="M2376">
        <f>I2376*(K2376-Z_s1)</f>
        <v/>
      </c>
      <c r="N2376">
        <f>I2376*(K2376-Z_s2)</f>
        <v/>
      </c>
      <c r="O2376">
        <f>E_s*M2376</f>
        <v/>
      </c>
      <c r="P2376">
        <f>E_s*N2376</f>
        <v/>
      </c>
      <c r="Q2376">
        <f>O2376*A_s1</f>
        <v/>
      </c>
      <c r="R2376">
        <f>P2376*A_s2</f>
        <v/>
      </c>
      <c r="S2376">
        <f>Q2376*($K2376-Z_s1)</f>
        <v/>
      </c>
      <c r="T2376">
        <f>R2376*($K2376-Z_s2)</f>
        <v/>
      </c>
      <c r="U2376">
        <f>(INDIRECT("a_"&amp;U$2)/(U$2+1))*(($C2376^(U$2+1)-$H2376^(U$2+1))/(ε_c1cd^(U$2+1)))</f>
        <v/>
      </c>
      <c r="V2376">
        <f>(INDIRECT("a_"&amp;V$2)/(V$2+1))*(($C2376^(V$2+1)-$H2376^(V$2+1))/(ε_c1cd^(V$2+1)))</f>
        <v/>
      </c>
      <c r="W2376">
        <f>(INDIRECT("a_"&amp;W$2)/(W$2+1))*(($C2376^(W$2+1)-$H2376^(W$2+1))/(ε_c1cd^(W$2+1)))</f>
        <v/>
      </c>
      <c r="X2376">
        <f>(INDIRECT("a_"&amp;X$2)/(X$2+1))*(($C2376^(X$2+1)-$H2376^(X$2+1))/(ε_c1cd^(X$2+1)))</f>
        <v/>
      </c>
      <c r="Y2376">
        <f>(INDIRECT("a_"&amp;Y$2)/(Y$2+1))*(($C2376^(Y$2+1)-$H2376^(Y$2+1))/(ε_c1cd^(Y$2+1)))</f>
        <v/>
      </c>
      <c r="Z2376">
        <f>(INDIRECT("a_"&amp;Z$2)/(Z$2+2))*(($C2376^(Z$2+2)-$H2376^(Z$2+2))/(ε_c1cd^(Z$2+2)))</f>
        <v/>
      </c>
      <c r="AA2376">
        <f>(INDIRECT("a_"&amp;AA$2)/(AA$2+2))*(($C2376^(AA$2+2)-$H2376^(AA$2+2))/(ε_c1cd^(AA$2+2)))</f>
        <v/>
      </c>
      <c r="AB2376">
        <f>(INDIRECT("a_"&amp;AB$2)/(AB$2+2))*(($C2376^(AB$2+2)-$H2376^(AB$2+2))/(ε_c1cd^(AB$2+2)))</f>
        <v/>
      </c>
      <c r="AC2376">
        <f>(INDIRECT("a_"&amp;AC$2)/(AC$2+2))*(($C2376^(AC$2+2)-$H2376^(AC$2+2))/(ε_c1cd^(AC$2+2)))</f>
        <v/>
      </c>
      <c r="AD2376">
        <f>(INDIRECT("a_"&amp;AD$2)/(AD$2+2))*(($C2376^(AD$2+2)-$H2376^(AD$2+2))/(ε_c1cd^(AD$2+2)))</f>
        <v/>
      </c>
      <c r="AE2376" s="111">
        <f>(b*f_cd/L2376)*SUM(U2376:Y2376)+SUM(Q2376:R2376)</f>
        <v/>
      </c>
      <c r="AF2376" s="112">
        <f>AE2376*(K2376-y+e)</f>
        <v/>
      </c>
      <c r="AG2376" s="113">
        <f>(b*f_cd/(L2376^2))*SUM(Z2376:AD2376)+SUM(S2376:T2376)-AF2376</f>
        <v/>
      </c>
      <c r="AH2376" s="114">
        <f>AG2376&lt;0</f>
        <v/>
      </c>
      <c r="AI2376" s="115">
        <f>IF(A2376=1,FALSE,(AND(AQ2376,AH2376,NOT(AI2375))))</f>
        <v/>
      </c>
      <c r="AJ2376" s="116">
        <f>(b*f_cd/L2376)*(a_1/2*J2376^2+a_2/3*J2376^3+a_3/4*J2376^4+a_4/5*J2376^5+a_5/6*J2376^6)+SUM(Q2376:R2376)</f>
        <v/>
      </c>
      <c r="AK2376">
        <f>AJ2376*(K2376-y+e)</f>
        <v/>
      </c>
      <c r="AL2376" s="118">
        <f>(b*f_cd/(L2376^2))*(a_1/3*J2376^3+a_2/4*J2376^4+a_3/5*J2376^5+a_4/6*J2376^6+a_5/7*J2376^7)+SUM(S2376:T2376)-AK2376</f>
        <v/>
      </c>
      <c r="AM2376" s="114">
        <f>AL2376&gt;0</f>
        <v/>
      </c>
      <c r="AN2376" s="115">
        <f>IF(A2376=1,FALSE,(AND(AQ2376,AM2376,NOT(AN2375))))</f>
        <v/>
      </c>
      <c r="AO2376">
        <f>IF(D2376=1,AND(AH2376,NOT(AI2376)),AND(AM2376,NOT(AN2376)))</f>
        <v/>
      </c>
      <c r="AP2376" s="119">
        <f>IF(D2376=1,AI2376,AN2376)</f>
        <v/>
      </c>
      <c r="AQ2376" s="125">
        <f>ABS(E2376)&lt;$AQ$2</f>
        <v/>
      </c>
      <c r="AS2376">
        <f>IF(AP2376,MAX(AS$3:AS2374)+1,"")</f>
        <v/>
      </c>
    </row>
    <row r="2377">
      <c r="A2377" t="n">
        <v>2287</v>
      </c>
      <c r="B2377" s="131">
        <f>IF(A2377=1,0,IF(AP2377,0.1*ε_cu1cd,0))</f>
        <v/>
      </c>
      <c r="C2377" s="131">
        <f>IF(A2377=1,0.1*ε_cu1cd,C2376+B2376)</f>
        <v/>
      </c>
      <c r="D2377" s="113">
        <f>IF('Нормальний переріз'!$D$68&gt;0,1,2)</f>
        <v/>
      </c>
      <c r="E2377" s="144">
        <f>IF(D2377=1,F2377,G2377)</f>
        <v/>
      </c>
      <c r="F2377" s="124">
        <f>IF(AI2376,0.11*ε_cu1cd,IF(AH2376,F2376*0.01,F2376))</f>
        <v/>
      </c>
      <c r="G2377" s="124">
        <f>IF(AP2376,-0.1*ε_cu1cd,IF(AM2376,G2376*0.01,G2376))</f>
        <v/>
      </c>
      <c r="H2377" s="113">
        <f>IF(A2377=1,E2377,IF(AO2376,H2376-E2376+E2377,IF(AP2376,0.8*H2376,H2376+E2377)))</f>
        <v/>
      </c>
      <c r="I2377" s="169">
        <f>(C2377-H2377)/h</f>
        <v/>
      </c>
      <c r="J2377">
        <f>C2377/(ε_c1cd)</f>
        <v/>
      </c>
      <c r="K2377">
        <f>C2377/I2377</f>
        <v/>
      </c>
      <c r="L2377" s="131">
        <f>I2377/(ε_c1cd)</f>
        <v/>
      </c>
      <c r="M2377">
        <f>I2377*(K2377-Z_s1)</f>
        <v/>
      </c>
      <c r="N2377">
        <f>I2377*(K2377-Z_s2)</f>
        <v/>
      </c>
      <c r="O2377">
        <f>E_s*M2377</f>
        <v/>
      </c>
      <c r="P2377">
        <f>E_s*N2377</f>
        <v/>
      </c>
      <c r="Q2377">
        <f>O2377*A_s1</f>
        <v/>
      </c>
      <c r="R2377">
        <f>P2377*A_s2</f>
        <v/>
      </c>
      <c r="S2377">
        <f>Q2377*($K2377-Z_s1)</f>
        <v/>
      </c>
      <c r="T2377">
        <f>R2377*($K2377-Z_s2)</f>
        <v/>
      </c>
      <c r="U2377">
        <f>(INDIRECT("a_"&amp;U$2)/(U$2+1))*(($C2377^(U$2+1)-$H2377^(U$2+1))/(ε_c1cd^(U$2+1)))</f>
        <v/>
      </c>
      <c r="V2377">
        <f>(INDIRECT("a_"&amp;V$2)/(V$2+1))*(($C2377^(V$2+1)-$H2377^(V$2+1))/(ε_c1cd^(V$2+1)))</f>
        <v/>
      </c>
      <c r="W2377">
        <f>(INDIRECT("a_"&amp;W$2)/(W$2+1))*(($C2377^(W$2+1)-$H2377^(W$2+1))/(ε_c1cd^(W$2+1)))</f>
        <v/>
      </c>
      <c r="X2377">
        <f>(INDIRECT("a_"&amp;X$2)/(X$2+1))*(($C2377^(X$2+1)-$H2377^(X$2+1))/(ε_c1cd^(X$2+1)))</f>
        <v/>
      </c>
      <c r="Y2377">
        <f>(INDIRECT("a_"&amp;Y$2)/(Y$2+1))*(($C2377^(Y$2+1)-$H2377^(Y$2+1))/(ε_c1cd^(Y$2+1)))</f>
        <v/>
      </c>
      <c r="Z2377">
        <f>(INDIRECT("a_"&amp;Z$2)/(Z$2+2))*(($C2377^(Z$2+2)-$H2377^(Z$2+2))/(ε_c1cd^(Z$2+2)))</f>
        <v/>
      </c>
      <c r="AA2377">
        <f>(INDIRECT("a_"&amp;AA$2)/(AA$2+2))*(($C2377^(AA$2+2)-$H2377^(AA$2+2))/(ε_c1cd^(AA$2+2)))</f>
        <v/>
      </c>
      <c r="AB2377">
        <f>(INDIRECT("a_"&amp;AB$2)/(AB$2+2))*(($C2377^(AB$2+2)-$H2377^(AB$2+2))/(ε_c1cd^(AB$2+2)))</f>
        <v/>
      </c>
      <c r="AC2377">
        <f>(INDIRECT("a_"&amp;AC$2)/(AC$2+2))*(($C2377^(AC$2+2)-$H2377^(AC$2+2))/(ε_c1cd^(AC$2+2)))</f>
        <v/>
      </c>
      <c r="AD2377">
        <f>(INDIRECT("a_"&amp;AD$2)/(AD$2+2))*(($C2377^(AD$2+2)-$H2377^(AD$2+2))/(ε_c1cd^(AD$2+2)))</f>
        <v/>
      </c>
      <c r="AE2377" s="111">
        <f>(b*f_cd/L2377)*SUM(U2377:Y2377)+SUM(Q2377:R2377)</f>
        <v/>
      </c>
      <c r="AF2377" s="112">
        <f>AE2377*(K2377-y+e)</f>
        <v/>
      </c>
      <c r="AG2377" s="113">
        <f>(b*f_cd/(L2377^2))*SUM(Z2377:AD2377)+SUM(S2377:T2377)-AF2377</f>
        <v/>
      </c>
      <c r="AH2377" s="114">
        <f>AG2377&lt;0</f>
        <v/>
      </c>
      <c r="AI2377" s="115">
        <f>IF(A2377=1,FALSE,(AND(AQ2377,AH2377,NOT(AI2376))))</f>
        <v/>
      </c>
      <c r="AJ2377" s="116">
        <f>(b*f_cd/L2377)*(a_1/2*J2377^2+a_2/3*J2377^3+a_3/4*J2377^4+a_4/5*J2377^5+a_5/6*J2377^6)+SUM(Q2377:R2377)</f>
        <v/>
      </c>
      <c r="AK2377">
        <f>AJ2377*(K2377-y+e)</f>
        <v/>
      </c>
      <c r="AL2377" s="118">
        <f>(b*f_cd/(L2377^2))*(a_1/3*J2377^3+a_2/4*J2377^4+a_3/5*J2377^5+a_4/6*J2377^6+a_5/7*J2377^7)+SUM(S2377:T2377)-AK2377</f>
        <v/>
      </c>
      <c r="AM2377" s="114">
        <f>AL2377&gt;0</f>
        <v/>
      </c>
      <c r="AN2377" s="115">
        <f>IF(A2377=1,FALSE,(AND(AQ2377,AM2377,NOT(AN2376))))</f>
        <v/>
      </c>
      <c r="AO2377">
        <f>IF(D2377=1,AND(AH2377,NOT(AI2377)),AND(AM2377,NOT(AN2377)))</f>
        <v/>
      </c>
      <c r="AP2377" s="119">
        <f>IF(D2377=1,AI2377,AN2377)</f>
        <v/>
      </c>
      <c r="AQ2377" s="125">
        <f>ABS(E2377)&lt;$AQ$2</f>
        <v/>
      </c>
      <c r="AS2377">
        <f>IF(AP2377,MAX(AS$3:AS2375)+1,"")</f>
        <v/>
      </c>
    </row>
    <row r="2378">
      <c r="A2378" t="n">
        <v>2288</v>
      </c>
      <c r="B2378" s="131">
        <f>IF(A2378=1,0,IF(AP2378,0.1*ε_cu1cd,0))</f>
        <v/>
      </c>
      <c r="C2378" s="131">
        <f>IF(A2378=1,0.1*ε_cu1cd,C2377+B2377)</f>
        <v/>
      </c>
      <c r="D2378" s="113">
        <f>IF('Нормальний переріз'!$D$68&gt;0,1,2)</f>
        <v/>
      </c>
      <c r="E2378" s="144">
        <f>IF(D2378=1,F2378,G2378)</f>
        <v/>
      </c>
      <c r="F2378" s="124">
        <f>IF(AI2377,0.11*ε_cu1cd,IF(AH2377,F2377*0.01,F2377))</f>
        <v/>
      </c>
      <c r="G2378" s="124">
        <f>IF(AP2377,-0.1*ε_cu1cd,IF(AM2377,G2377*0.01,G2377))</f>
        <v/>
      </c>
      <c r="H2378" s="113">
        <f>IF(A2378=1,E2378,IF(AO2377,H2377-E2377+E2378,IF(AP2377,0.8*H2377,H2377+E2378)))</f>
        <v/>
      </c>
      <c r="I2378" s="169">
        <f>(C2378-H2378)/h</f>
        <v/>
      </c>
      <c r="J2378">
        <f>C2378/(ε_c1cd)</f>
        <v/>
      </c>
      <c r="K2378">
        <f>C2378/I2378</f>
        <v/>
      </c>
      <c r="L2378" s="131">
        <f>I2378/(ε_c1cd)</f>
        <v/>
      </c>
      <c r="M2378">
        <f>I2378*(K2378-Z_s1)</f>
        <v/>
      </c>
      <c r="N2378">
        <f>I2378*(K2378-Z_s2)</f>
        <v/>
      </c>
      <c r="O2378">
        <f>E_s*M2378</f>
        <v/>
      </c>
      <c r="P2378">
        <f>E_s*N2378</f>
        <v/>
      </c>
      <c r="Q2378">
        <f>O2378*A_s1</f>
        <v/>
      </c>
      <c r="R2378">
        <f>P2378*A_s2</f>
        <v/>
      </c>
      <c r="S2378">
        <f>Q2378*($K2378-Z_s1)</f>
        <v/>
      </c>
      <c r="T2378">
        <f>R2378*($K2378-Z_s2)</f>
        <v/>
      </c>
      <c r="U2378">
        <f>(INDIRECT("a_"&amp;U$2)/(U$2+1))*(($C2378^(U$2+1)-$H2378^(U$2+1))/(ε_c1cd^(U$2+1)))</f>
        <v/>
      </c>
      <c r="V2378">
        <f>(INDIRECT("a_"&amp;V$2)/(V$2+1))*(($C2378^(V$2+1)-$H2378^(V$2+1))/(ε_c1cd^(V$2+1)))</f>
        <v/>
      </c>
      <c r="W2378">
        <f>(INDIRECT("a_"&amp;W$2)/(W$2+1))*(($C2378^(W$2+1)-$H2378^(W$2+1))/(ε_c1cd^(W$2+1)))</f>
        <v/>
      </c>
      <c r="X2378">
        <f>(INDIRECT("a_"&amp;X$2)/(X$2+1))*(($C2378^(X$2+1)-$H2378^(X$2+1))/(ε_c1cd^(X$2+1)))</f>
        <v/>
      </c>
      <c r="Y2378">
        <f>(INDIRECT("a_"&amp;Y$2)/(Y$2+1))*(($C2378^(Y$2+1)-$H2378^(Y$2+1))/(ε_c1cd^(Y$2+1)))</f>
        <v/>
      </c>
      <c r="Z2378">
        <f>(INDIRECT("a_"&amp;Z$2)/(Z$2+2))*(($C2378^(Z$2+2)-$H2378^(Z$2+2))/(ε_c1cd^(Z$2+2)))</f>
        <v/>
      </c>
      <c r="AA2378">
        <f>(INDIRECT("a_"&amp;AA$2)/(AA$2+2))*(($C2378^(AA$2+2)-$H2378^(AA$2+2))/(ε_c1cd^(AA$2+2)))</f>
        <v/>
      </c>
      <c r="AB2378">
        <f>(INDIRECT("a_"&amp;AB$2)/(AB$2+2))*(($C2378^(AB$2+2)-$H2378^(AB$2+2))/(ε_c1cd^(AB$2+2)))</f>
        <v/>
      </c>
      <c r="AC2378">
        <f>(INDIRECT("a_"&amp;AC$2)/(AC$2+2))*(($C2378^(AC$2+2)-$H2378^(AC$2+2))/(ε_c1cd^(AC$2+2)))</f>
        <v/>
      </c>
      <c r="AD2378">
        <f>(INDIRECT("a_"&amp;AD$2)/(AD$2+2))*(($C2378^(AD$2+2)-$H2378^(AD$2+2))/(ε_c1cd^(AD$2+2)))</f>
        <v/>
      </c>
      <c r="AE2378" s="111">
        <f>(b*f_cd/L2378)*SUM(U2378:Y2378)+SUM(Q2378:R2378)</f>
        <v/>
      </c>
      <c r="AF2378" s="112">
        <f>AE2378*(K2378-y+e)</f>
        <v/>
      </c>
      <c r="AG2378" s="113">
        <f>(b*f_cd/(L2378^2))*SUM(Z2378:AD2378)+SUM(S2378:T2378)-AF2378</f>
        <v/>
      </c>
      <c r="AH2378" s="114">
        <f>AG2378&lt;0</f>
        <v/>
      </c>
      <c r="AI2378" s="115">
        <f>IF(A2378=1,FALSE,(AND(AQ2378,AH2378,NOT(AI2377))))</f>
        <v/>
      </c>
      <c r="AJ2378" s="116">
        <f>(b*f_cd/L2378)*(a_1/2*J2378^2+a_2/3*J2378^3+a_3/4*J2378^4+a_4/5*J2378^5+a_5/6*J2378^6)+SUM(Q2378:R2378)</f>
        <v/>
      </c>
      <c r="AK2378">
        <f>AJ2378*(K2378-y+e)</f>
        <v/>
      </c>
      <c r="AL2378" s="118">
        <f>(b*f_cd/(L2378^2))*(a_1/3*J2378^3+a_2/4*J2378^4+a_3/5*J2378^5+a_4/6*J2378^6+a_5/7*J2378^7)+SUM(S2378:T2378)-AK2378</f>
        <v/>
      </c>
      <c r="AM2378" s="114">
        <f>AL2378&gt;0</f>
        <v/>
      </c>
      <c r="AN2378" s="115">
        <f>IF(A2378=1,FALSE,(AND(AQ2378,AM2378,NOT(AN2377))))</f>
        <v/>
      </c>
      <c r="AO2378">
        <f>IF(D2378=1,AND(AH2378,NOT(AI2378)),AND(AM2378,NOT(AN2378)))</f>
        <v/>
      </c>
      <c r="AP2378" s="119">
        <f>IF(D2378=1,AI2378,AN2378)</f>
        <v/>
      </c>
      <c r="AQ2378" s="125">
        <f>ABS(E2378)&lt;$AQ$2</f>
        <v/>
      </c>
      <c r="AS2378">
        <f>IF(AP2378,MAX(AS$3:AS2376)+1,"")</f>
        <v/>
      </c>
    </row>
    <row r="2379">
      <c r="A2379" t="n">
        <v>2289</v>
      </c>
      <c r="B2379" s="131">
        <f>IF(A2379=1,0,IF(AP2379,0.1*ε_cu1cd,0))</f>
        <v/>
      </c>
      <c r="C2379" s="131">
        <f>IF(A2379=1,0.1*ε_cu1cd,C2378+B2378)</f>
        <v/>
      </c>
      <c r="D2379" s="113">
        <f>IF('Нормальний переріз'!$D$68&gt;0,1,2)</f>
        <v/>
      </c>
      <c r="E2379" s="144">
        <f>IF(D2379=1,F2379,G2379)</f>
        <v/>
      </c>
      <c r="F2379" s="124">
        <f>IF(AI2378,0.11*ε_cu1cd,IF(AH2378,F2378*0.01,F2378))</f>
        <v/>
      </c>
      <c r="G2379" s="124">
        <f>IF(AP2378,-0.1*ε_cu1cd,IF(AM2378,G2378*0.01,G2378))</f>
        <v/>
      </c>
      <c r="H2379" s="113">
        <f>IF(A2379=1,E2379,IF(AO2378,H2378-E2378+E2379,IF(AP2378,0.8*H2378,H2378+E2379)))</f>
        <v/>
      </c>
      <c r="I2379" s="169">
        <f>(C2379-H2379)/h</f>
        <v/>
      </c>
      <c r="J2379">
        <f>C2379/(ε_c1cd)</f>
        <v/>
      </c>
      <c r="K2379">
        <f>C2379/I2379</f>
        <v/>
      </c>
      <c r="L2379" s="131">
        <f>I2379/(ε_c1cd)</f>
        <v/>
      </c>
      <c r="M2379">
        <f>I2379*(K2379-Z_s1)</f>
        <v/>
      </c>
      <c r="N2379">
        <f>I2379*(K2379-Z_s2)</f>
        <v/>
      </c>
      <c r="O2379">
        <f>E_s*M2379</f>
        <v/>
      </c>
      <c r="P2379">
        <f>E_s*N2379</f>
        <v/>
      </c>
      <c r="Q2379">
        <f>O2379*A_s1</f>
        <v/>
      </c>
      <c r="R2379">
        <f>P2379*A_s2</f>
        <v/>
      </c>
      <c r="S2379">
        <f>Q2379*($K2379-Z_s1)</f>
        <v/>
      </c>
      <c r="T2379">
        <f>R2379*($K2379-Z_s2)</f>
        <v/>
      </c>
      <c r="U2379">
        <f>(INDIRECT("a_"&amp;U$2)/(U$2+1))*(($C2379^(U$2+1)-$H2379^(U$2+1))/(ε_c1cd^(U$2+1)))</f>
        <v/>
      </c>
      <c r="V2379">
        <f>(INDIRECT("a_"&amp;V$2)/(V$2+1))*(($C2379^(V$2+1)-$H2379^(V$2+1))/(ε_c1cd^(V$2+1)))</f>
        <v/>
      </c>
      <c r="W2379">
        <f>(INDIRECT("a_"&amp;W$2)/(W$2+1))*(($C2379^(W$2+1)-$H2379^(W$2+1))/(ε_c1cd^(W$2+1)))</f>
        <v/>
      </c>
      <c r="X2379">
        <f>(INDIRECT("a_"&amp;X$2)/(X$2+1))*(($C2379^(X$2+1)-$H2379^(X$2+1))/(ε_c1cd^(X$2+1)))</f>
        <v/>
      </c>
      <c r="Y2379">
        <f>(INDIRECT("a_"&amp;Y$2)/(Y$2+1))*(($C2379^(Y$2+1)-$H2379^(Y$2+1))/(ε_c1cd^(Y$2+1)))</f>
        <v/>
      </c>
      <c r="Z2379">
        <f>(INDIRECT("a_"&amp;Z$2)/(Z$2+2))*(($C2379^(Z$2+2)-$H2379^(Z$2+2))/(ε_c1cd^(Z$2+2)))</f>
        <v/>
      </c>
      <c r="AA2379">
        <f>(INDIRECT("a_"&amp;AA$2)/(AA$2+2))*(($C2379^(AA$2+2)-$H2379^(AA$2+2))/(ε_c1cd^(AA$2+2)))</f>
        <v/>
      </c>
      <c r="AB2379">
        <f>(INDIRECT("a_"&amp;AB$2)/(AB$2+2))*(($C2379^(AB$2+2)-$H2379^(AB$2+2))/(ε_c1cd^(AB$2+2)))</f>
        <v/>
      </c>
      <c r="AC2379">
        <f>(INDIRECT("a_"&amp;AC$2)/(AC$2+2))*(($C2379^(AC$2+2)-$H2379^(AC$2+2))/(ε_c1cd^(AC$2+2)))</f>
        <v/>
      </c>
      <c r="AD2379">
        <f>(INDIRECT("a_"&amp;AD$2)/(AD$2+2))*(($C2379^(AD$2+2)-$H2379^(AD$2+2))/(ε_c1cd^(AD$2+2)))</f>
        <v/>
      </c>
      <c r="AE2379" s="111">
        <f>(b*f_cd/L2379)*SUM(U2379:Y2379)+SUM(Q2379:R2379)</f>
        <v/>
      </c>
      <c r="AF2379" s="112">
        <f>AE2379*(K2379-y+e)</f>
        <v/>
      </c>
      <c r="AG2379" s="113">
        <f>(b*f_cd/(L2379^2))*SUM(Z2379:AD2379)+SUM(S2379:T2379)-AF2379</f>
        <v/>
      </c>
      <c r="AH2379" s="114">
        <f>AG2379&lt;0</f>
        <v/>
      </c>
      <c r="AI2379" s="115">
        <f>IF(A2379=1,FALSE,(AND(AQ2379,AH2379,NOT(AI2378))))</f>
        <v/>
      </c>
      <c r="AJ2379" s="116">
        <f>(b*f_cd/L2379)*(a_1/2*J2379^2+a_2/3*J2379^3+a_3/4*J2379^4+a_4/5*J2379^5+a_5/6*J2379^6)+SUM(Q2379:R2379)</f>
        <v/>
      </c>
      <c r="AK2379">
        <f>AJ2379*(K2379-y+e)</f>
        <v/>
      </c>
      <c r="AL2379" s="118">
        <f>(b*f_cd/(L2379^2))*(a_1/3*J2379^3+a_2/4*J2379^4+a_3/5*J2379^5+a_4/6*J2379^6+a_5/7*J2379^7)+SUM(S2379:T2379)-AK2379</f>
        <v/>
      </c>
      <c r="AM2379" s="114">
        <f>AL2379&gt;0</f>
        <v/>
      </c>
      <c r="AN2379" s="115">
        <f>IF(A2379=1,FALSE,(AND(AQ2379,AM2379,NOT(AN2378))))</f>
        <v/>
      </c>
      <c r="AO2379">
        <f>IF(D2379=1,AND(AH2379,NOT(AI2379)),AND(AM2379,NOT(AN2379)))</f>
        <v/>
      </c>
      <c r="AP2379" s="119">
        <f>IF(D2379=1,AI2379,AN2379)</f>
        <v/>
      </c>
      <c r="AQ2379" s="125">
        <f>ABS(E2379)&lt;$AQ$2</f>
        <v/>
      </c>
      <c r="AS2379">
        <f>IF(AP2379,MAX(AS$3:AS2377)+1,"")</f>
        <v/>
      </c>
    </row>
    <row r="2380">
      <c r="A2380" t="n">
        <v>2290</v>
      </c>
      <c r="B2380" s="131">
        <f>IF(A2380=1,0,IF(AP2380,0.1*ε_cu1cd,0))</f>
        <v/>
      </c>
      <c r="C2380" s="131">
        <f>IF(A2380=1,0.1*ε_cu1cd,C2379+B2379)</f>
        <v/>
      </c>
      <c r="D2380" s="113">
        <f>IF('Нормальний переріз'!$D$68&gt;0,1,2)</f>
        <v/>
      </c>
      <c r="E2380" s="144">
        <f>IF(D2380=1,F2380,G2380)</f>
        <v/>
      </c>
      <c r="F2380" s="124">
        <f>IF(AI2379,0.11*ε_cu1cd,IF(AH2379,F2379*0.01,F2379))</f>
        <v/>
      </c>
      <c r="G2380" s="124">
        <f>IF(AP2379,-0.1*ε_cu1cd,IF(AM2379,G2379*0.01,G2379))</f>
        <v/>
      </c>
      <c r="H2380" s="113">
        <f>IF(A2380=1,E2380,IF(AO2379,H2379-E2379+E2380,IF(AP2379,0.8*H2379,H2379+E2380)))</f>
        <v/>
      </c>
      <c r="I2380" s="169">
        <f>(C2380-H2380)/h</f>
        <v/>
      </c>
      <c r="J2380">
        <f>C2380/(ε_c1cd)</f>
        <v/>
      </c>
      <c r="K2380">
        <f>C2380/I2380</f>
        <v/>
      </c>
      <c r="L2380" s="131">
        <f>I2380/(ε_c1cd)</f>
        <v/>
      </c>
      <c r="M2380">
        <f>I2380*(K2380-Z_s1)</f>
        <v/>
      </c>
      <c r="N2380">
        <f>I2380*(K2380-Z_s2)</f>
        <v/>
      </c>
      <c r="O2380">
        <f>E_s*M2380</f>
        <v/>
      </c>
      <c r="P2380">
        <f>E_s*N2380</f>
        <v/>
      </c>
      <c r="Q2380">
        <f>O2380*A_s1</f>
        <v/>
      </c>
      <c r="R2380">
        <f>P2380*A_s2</f>
        <v/>
      </c>
      <c r="S2380">
        <f>Q2380*($K2380-Z_s1)</f>
        <v/>
      </c>
      <c r="T2380">
        <f>R2380*($K2380-Z_s2)</f>
        <v/>
      </c>
      <c r="U2380">
        <f>(INDIRECT("a_"&amp;U$2)/(U$2+1))*(($C2380^(U$2+1)-$H2380^(U$2+1))/(ε_c1cd^(U$2+1)))</f>
        <v/>
      </c>
      <c r="V2380">
        <f>(INDIRECT("a_"&amp;V$2)/(V$2+1))*(($C2380^(V$2+1)-$H2380^(V$2+1))/(ε_c1cd^(V$2+1)))</f>
        <v/>
      </c>
      <c r="W2380">
        <f>(INDIRECT("a_"&amp;W$2)/(W$2+1))*(($C2380^(W$2+1)-$H2380^(W$2+1))/(ε_c1cd^(W$2+1)))</f>
        <v/>
      </c>
      <c r="X2380">
        <f>(INDIRECT("a_"&amp;X$2)/(X$2+1))*(($C2380^(X$2+1)-$H2380^(X$2+1))/(ε_c1cd^(X$2+1)))</f>
        <v/>
      </c>
      <c r="Y2380">
        <f>(INDIRECT("a_"&amp;Y$2)/(Y$2+1))*(($C2380^(Y$2+1)-$H2380^(Y$2+1))/(ε_c1cd^(Y$2+1)))</f>
        <v/>
      </c>
      <c r="Z2380">
        <f>(INDIRECT("a_"&amp;Z$2)/(Z$2+2))*(($C2380^(Z$2+2)-$H2380^(Z$2+2))/(ε_c1cd^(Z$2+2)))</f>
        <v/>
      </c>
      <c r="AA2380">
        <f>(INDIRECT("a_"&amp;AA$2)/(AA$2+2))*(($C2380^(AA$2+2)-$H2380^(AA$2+2))/(ε_c1cd^(AA$2+2)))</f>
        <v/>
      </c>
      <c r="AB2380">
        <f>(INDIRECT("a_"&amp;AB$2)/(AB$2+2))*(($C2380^(AB$2+2)-$H2380^(AB$2+2))/(ε_c1cd^(AB$2+2)))</f>
        <v/>
      </c>
      <c r="AC2380">
        <f>(INDIRECT("a_"&amp;AC$2)/(AC$2+2))*(($C2380^(AC$2+2)-$H2380^(AC$2+2))/(ε_c1cd^(AC$2+2)))</f>
        <v/>
      </c>
      <c r="AD2380">
        <f>(INDIRECT("a_"&amp;AD$2)/(AD$2+2))*(($C2380^(AD$2+2)-$H2380^(AD$2+2))/(ε_c1cd^(AD$2+2)))</f>
        <v/>
      </c>
      <c r="AE2380" s="111">
        <f>(b*f_cd/L2380)*SUM(U2380:Y2380)+SUM(Q2380:R2380)</f>
        <v/>
      </c>
      <c r="AF2380" s="112">
        <f>AE2380*(K2380-y+e)</f>
        <v/>
      </c>
      <c r="AG2380" s="113">
        <f>(b*f_cd/(L2380^2))*SUM(Z2380:AD2380)+SUM(S2380:T2380)-AF2380</f>
        <v/>
      </c>
      <c r="AH2380" s="114">
        <f>AG2380&lt;0</f>
        <v/>
      </c>
      <c r="AI2380" s="115">
        <f>IF(A2380=1,FALSE,(AND(AQ2380,AH2380,NOT(AI2379))))</f>
        <v/>
      </c>
      <c r="AJ2380" s="116">
        <f>(b*f_cd/L2380)*(a_1/2*J2380^2+a_2/3*J2380^3+a_3/4*J2380^4+a_4/5*J2380^5+a_5/6*J2380^6)+SUM(Q2380:R2380)</f>
        <v/>
      </c>
      <c r="AK2380">
        <f>AJ2380*(K2380-y+e)</f>
        <v/>
      </c>
      <c r="AL2380" s="118">
        <f>(b*f_cd/(L2380^2))*(a_1/3*J2380^3+a_2/4*J2380^4+a_3/5*J2380^5+a_4/6*J2380^6+a_5/7*J2380^7)+SUM(S2380:T2380)-AK2380</f>
        <v/>
      </c>
      <c r="AM2380" s="114">
        <f>AL2380&gt;0</f>
        <v/>
      </c>
      <c r="AN2380" s="115">
        <f>IF(A2380=1,FALSE,(AND(AQ2380,AM2380,NOT(AN2379))))</f>
        <v/>
      </c>
      <c r="AO2380">
        <f>IF(D2380=1,AND(AH2380,NOT(AI2380)),AND(AM2380,NOT(AN2380)))</f>
        <v/>
      </c>
      <c r="AP2380" s="119">
        <f>IF(D2380=1,AI2380,AN2380)</f>
        <v/>
      </c>
      <c r="AQ2380" s="125">
        <f>ABS(E2380)&lt;$AQ$2</f>
        <v/>
      </c>
      <c r="AS2380">
        <f>IF(AP2380,MAX(AS$3:AS2378)+1,"")</f>
        <v/>
      </c>
    </row>
    <row r="2381">
      <c r="A2381" t="n">
        <v>2291</v>
      </c>
      <c r="B2381" s="131">
        <f>IF(A2381=1,0,IF(AP2381,0.1*ε_cu1cd,0))</f>
        <v/>
      </c>
      <c r="C2381" s="131">
        <f>IF(A2381=1,0.1*ε_cu1cd,C2380+B2380)</f>
        <v/>
      </c>
      <c r="D2381" s="113">
        <f>IF('Нормальний переріз'!$D$68&gt;0,1,2)</f>
        <v/>
      </c>
      <c r="E2381" s="144">
        <f>IF(D2381=1,F2381,G2381)</f>
        <v/>
      </c>
      <c r="F2381" s="124">
        <f>IF(AI2380,0.11*ε_cu1cd,IF(AH2380,F2380*0.01,F2380))</f>
        <v/>
      </c>
      <c r="G2381" s="124">
        <f>IF(AP2380,-0.1*ε_cu1cd,IF(AM2380,G2380*0.01,G2380))</f>
        <v/>
      </c>
      <c r="H2381" s="113">
        <f>IF(A2381=1,E2381,IF(AO2380,H2380-E2380+E2381,IF(AP2380,0.8*H2380,H2380+E2381)))</f>
        <v/>
      </c>
      <c r="I2381" s="169">
        <f>(C2381-H2381)/h</f>
        <v/>
      </c>
      <c r="J2381">
        <f>C2381/(ε_c1cd)</f>
        <v/>
      </c>
      <c r="K2381">
        <f>C2381/I2381</f>
        <v/>
      </c>
      <c r="L2381" s="131">
        <f>I2381/(ε_c1cd)</f>
        <v/>
      </c>
      <c r="M2381">
        <f>I2381*(K2381-Z_s1)</f>
        <v/>
      </c>
      <c r="N2381">
        <f>I2381*(K2381-Z_s2)</f>
        <v/>
      </c>
      <c r="O2381">
        <f>E_s*M2381</f>
        <v/>
      </c>
      <c r="P2381">
        <f>E_s*N2381</f>
        <v/>
      </c>
      <c r="Q2381">
        <f>O2381*A_s1</f>
        <v/>
      </c>
      <c r="R2381">
        <f>P2381*A_s2</f>
        <v/>
      </c>
      <c r="S2381">
        <f>Q2381*($K2381-Z_s1)</f>
        <v/>
      </c>
      <c r="T2381">
        <f>R2381*($K2381-Z_s2)</f>
        <v/>
      </c>
      <c r="U2381">
        <f>(INDIRECT("a_"&amp;U$2)/(U$2+1))*(($C2381^(U$2+1)-$H2381^(U$2+1))/(ε_c1cd^(U$2+1)))</f>
        <v/>
      </c>
      <c r="V2381">
        <f>(INDIRECT("a_"&amp;V$2)/(V$2+1))*(($C2381^(V$2+1)-$H2381^(V$2+1))/(ε_c1cd^(V$2+1)))</f>
        <v/>
      </c>
      <c r="W2381">
        <f>(INDIRECT("a_"&amp;W$2)/(W$2+1))*(($C2381^(W$2+1)-$H2381^(W$2+1))/(ε_c1cd^(W$2+1)))</f>
        <v/>
      </c>
      <c r="X2381">
        <f>(INDIRECT("a_"&amp;X$2)/(X$2+1))*(($C2381^(X$2+1)-$H2381^(X$2+1))/(ε_c1cd^(X$2+1)))</f>
        <v/>
      </c>
      <c r="Y2381">
        <f>(INDIRECT("a_"&amp;Y$2)/(Y$2+1))*(($C2381^(Y$2+1)-$H2381^(Y$2+1))/(ε_c1cd^(Y$2+1)))</f>
        <v/>
      </c>
      <c r="Z2381">
        <f>(INDIRECT("a_"&amp;Z$2)/(Z$2+2))*(($C2381^(Z$2+2)-$H2381^(Z$2+2))/(ε_c1cd^(Z$2+2)))</f>
        <v/>
      </c>
      <c r="AA2381">
        <f>(INDIRECT("a_"&amp;AA$2)/(AA$2+2))*(($C2381^(AA$2+2)-$H2381^(AA$2+2))/(ε_c1cd^(AA$2+2)))</f>
        <v/>
      </c>
      <c r="AB2381">
        <f>(INDIRECT("a_"&amp;AB$2)/(AB$2+2))*(($C2381^(AB$2+2)-$H2381^(AB$2+2))/(ε_c1cd^(AB$2+2)))</f>
        <v/>
      </c>
      <c r="AC2381">
        <f>(INDIRECT("a_"&amp;AC$2)/(AC$2+2))*(($C2381^(AC$2+2)-$H2381^(AC$2+2))/(ε_c1cd^(AC$2+2)))</f>
        <v/>
      </c>
      <c r="AD2381">
        <f>(INDIRECT("a_"&amp;AD$2)/(AD$2+2))*(($C2381^(AD$2+2)-$H2381^(AD$2+2))/(ε_c1cd^(AD$2+2)))</f>
        <v/>
      </c>
      <c r="AE2381" s="111">
        <f>(b*f_cd/L2381)*SUM(U2381:Y2381)+SUM(Q2381:R2381)</f>
        <v/>
      </c>
      <c r="AF2381" s="112">
        <f>AE2381*(K2381-y+e)</f>
        <v/>
      </c>
      <c r="AG2381" s="113">
        <f>(b*f_cd/(L2381^2))*SUM(Z2381:AD2381)+SUM(S2381:T2381)-AF2381</f>
        <v/>
      </c>
      <c r="AH2381" s="114">
        <f>AG2381&lt;0</f>
        <v/>
      </c>
      <c r="AI2381" s="115">
        <f>IF(A2381=1,FALSE,(AND(AQ2381,AH2381,NOT(AI2380))))</f>
        <v/>
      </c>
      <c r="AJ2381" s="116">
        <f>(b*f_cd/L2381)*(a_1/2*J2381^2+a_2/3*J2381^3+a_3/4*J2381^4+a_4/5*J2381^5+a_5/6*J2381^6)+SUM(Q2381:R2381)</f>
        <v/>
      </c>
      <c r="AK2381">
        <f>AJ2381*(K2381-y+e)</f>
        <v/>
      </c>
      <c r="AL2381" s="118">
        <f>(b*f_cd/(L2381^2))*(a_1/3*J2381^3+a_2/4*J2381^4+a_3/5*J2381^5+a_4/6*J2381^6+a_5/7*J2381^7)+SUM(S2381:T2381)-AK2381</f>
        <v/>
      </c>
      <c r="AM2381" s="114">
        <f>AL2381&gt;0</f>
        <v/>
      </c>
      <c r="AN2381" s="115">
        <f>IF(A2381=1,FALSE,(AND(AQ2381,AM2381,NOT(AN2380))))</f>
        <v/>
      </c>
      <c r="AO2381">
        <f>IF(D2381=1,AND(AH2381,NOT(AI2381)),AND(AM2381,NOT(AN2381)))</f>
        <v/>
      </c>
      <c r="AP2381" s="119">
        <f>IF(D2381=1,AI2381,AN2381)</f>
        <v/>
      </c>
      <c r="AQ2381" s="125">
        <f>ABS(E2381)&lt;$AQ$2</f>
        <v/>
      </c>
      <c r="AS2381">
        <f>IF(AP2381,MAX(AS$3:AS2379)+1,"")</f>
        <v/>
      </c>
    </row>
    <row r="2382">
      <c r="A2382" t="n">
        <v>2292</v>
      </c>
      <c r="B2382" s="131">
        <f>IF(A2382=1,0,IF(AP2382,0.1*ε_cu1cd,0))</f>
        <v/>
      </c>
      <c r="C2382" s="131">
        <f>IF(A2382=1,0.1*ε_cu1cd,C2381+B2381)</f>
        <v/>
      </c>
      <c r="D2382" s="113">
        <f>IF('Нормальний переріз'!$D$68&gt;0,1,2)</f>
        <v/>
      </c>
      <c r="E2382" s="144">
        <f>IF(D2382=1,F2382,G2382)</f>
        <v/>
      </c>
      <c r="F2382" s="124">
        <f>IF(AI2381,0.11*ε_cu1cd,IF(AH2381,F2381*0.01,F2381))</f>
        <v/>
      </c>
      <c r="G2382" s="124">
        <f>IF(AP2381,-0.1*ε_cu1cd,IF(AM2381,G2381*0.01,G2381))</f>
        <v/>
      </c>
      <c r="H2382" s="113">
        <f>IF(A2382=1,E2382,IF(AO2381,H2381-E2381+E2382,IF(AP2381,0.8*H2381,H2381+E2382)))</f>
        <v/>
      </c>
      <c r="I2382" s="169">
        <f>(C2382-H2382)/h</f>
        <v/>
      </c>
      <c r="J2382">
        <f>C2382/(ε_c1cd)</f>
        <v/>
      </c>
      <c r="K2382">
        <f>C2382/I2382</f>
        <v/>
      </c>
      <c r="L2382" s="131">
        <f>I2382/(ε_c1cd)</f>
        <v/>
      </c>
      <c r="M2382">
        <f>I2382*(K2382-Z_s1)</f>
        <v/>
      </c>
      <c r="N2382">
        <f>I2382*(K2382-Z_s2)</f>
        <v/>
      </c>
      <c r="O2382">
        <f>E_s*M2382</f>
        <v/>
      </c>
      <c r="P2382">
        <f>E_s*N2382</f>
        <v/>
      </c>
      <c r="Q2382">
        <f>O2382*A_s1</f>
        <v/>
      </c>
      <c r="R2382">
        <f>P2382*A_s2</f>
        <v/>
      </c>
      <c r="S2382">
        <f>Q2382*($K2382-Z_s1)</f>
        <v/>
      </c>
      <c r="T2382">
        <f>R2382*($K2382-Z_s2)</f>
        <v/>
      </c>
      <c r="U2382">
        <f>(INDIRECT("a_"&amp;U$2)/(U$2+1))*(($C2382^(U$2+1)-$H2382^(U$2+1))/(ε_c1cd^(U$2+1)))</f>
        <v/>
      </c>
      <c r="V2382">
        <f>(INDIRECT("a_"&amp;V$2)/(V$2+1))*(($C2382^(V$2+1)-$H2382^(V$2+1))/(ε_c1cd^(V$2+1)))</f>
        <v/>
      </c>
      <c r="W2382">
        <f>(INDIRECT("a_"&amp;W$2)/(W$2+1))*(($C2382^(W$2+1)-$H2382^(W$2+1))/(ε_c1cd^(W$2+1)))</f>
        <v/>
      </c>
      <c r="X2382">
        <f>(INDIRECT("a_"&amp;X$2)/(X$2+1))*(($C2382^(X$2+1)-$H2382^(X$2+1))/(ε_c1cd^(X$2+1)))</f>
        <v/>
      </c>
      <c r="Y2382">
        <f>(INDIRECT("a_"&amp;Y$2)/(Y$2+1))*(($C2382^(Y$2+1)-$H2382^(Y$2+1))/(ε_c1cd^(Y$2+1)))</f>
        <v/>
      </c>
      <c r="Z2382">
        <f>(INDIRECT("a_"&amp;Z$2)/(Z$2+2))*(($C2382^(Z$2+2)-$H2382^(Z$2+2))/(ε_c1cd^(Z$2+2)))</f>
        <v/>
      </c>
      <c r="AA2382">
        <f>(INDIRECT("a_"&amp;AA$2)/(AA$2+2))*(($C2382^(AA$2+2)-$H2382^(AA$2+2))/(ε_c1cd^(AA$2+2)))</f>
        <v/>
      </c>
      <c r="AB2382">
        <f>(INDIRECT("a_"&amp;AB$2)/(AB$2+2))*(($C2382^(AB$2+2)-$H2382^(AB$2+2))/(ε_c1cd^(AB$2+2)))</f>
        <v/>
      </c>
      <c r="AC2382">
        <f>(INDIRECT("a_"&amp;AC$2)/(AC$2+2))*(($C2382^(AC$2+2)-$H2382^(AC$2+2))/(ε_c1cd^(AC$2+2)))</f>
        <v/>
      </c>
      <c r="AD2382">
        <f>(INDIRECT("a_"&amp;AD$2)/(AD$2+2))*(($C2382^(AD$2+2)-$H2382^(AD$2+2))/(ε_c1cd^(AD$2+2)))</f>
        <v/>
      </c>
      <c r="AE2382" s="111">
        <f>(b*f_cd/L2382)*SUM(U2382:Y2382)+SUM(Q2382:R2382)</f>
        <v/>
      </c>
      <c r="AF2382" s="112">
        <f>AE2382*(K2382-y+e)</f>
        <v/>
      </c>
      <c r="AG2382" s="113">
        <f>(b*f_cd/(L2382^2))*SUM(Z2382:AD2382)+SUM(S2382:T2382)-AF2382</f>
        <v/>
      </c>
      <c r="AH2382" s="114">
        <f>AG2382&lt;0</f>
        <v/>
      </c>
      <c r="AI2382" s="115">
        <f>IF(A2382=1,FALSE,(AND(AQ2382,AH2382,NOT(AI2381))))</f>
        <v/>
      </c>
      <c r="AJ2382" s="116">
        <f>(b*f_cd/L2382)*(a_1/2*J2382^2+a_2/3*J2382^3+a_3/4*J2382^4+a_4/5*J2382^5+a_5/6*J2382^6)+SUM(Q2382:R2382)</f>
        <v/>
      </c>
      <c r="AK2382">
        <f>AJ2382*(K2382-y+e)</f>
        <v/>
      </c>
      <c r="AL2382" s="118">
        <f>(b*f_cd/(L2382^2))*(a_1/3*J2382^3+a_2/4*J2382^4+a_3/5*J2382^5+a_4/6*J2382^6+a_5/7*J2382^7)+SUM(S2382:T2382)-AK2382</f>
        <v/>
      </c>
      <c r="AM2382" s="114">
        <f>AL2382&gt;0</f>
        <v/>
      </c>
      <c r="AN2382" s="115">
        <f>IF(A2382=1,FALSE,(AND(AQ2382,AM2382,NOT(AN2381))))</f>
        <v/>
      </c>
      <c r="AO2382">
        <f>IF(D2382=1,AND(AH2382,NOT(AI2382)),AND(AM2382,NOT(AN2382)))</f>
        <v/>
      </c>
      <c r="AP2382" s="119">
        <f>IF(D2382=1,AI2382,AN2382)</f>
        <v/>
      </c>
      <c r="AQ2382" s="125">
        <f>ABS(E2382)&lt;$AQ$2</f>
        <v/>
      </c>
      <c r="AS2382">
        <f>IF(AP2382,MAX(AS$3:AS2380)+1,"")</f>
        <v/>
      </c>
    </row>
    <row r="2383">
      <c r="A2383" t="n">
        <v>2293</v>
      </c>
      <c r="B2383" s="131">
        <f>IF(A2383=1,0,IF(AP2383,0.1*ε_cu1cd,0))</f>
        <v/>
      </c>
      <c r="C2383" s="131">
        <f>IF(A2383=1,0.1*ε_cu1cd,C2382+B2382)</f>
        <v/>
      </c>
      <c r="D2383" s="113">
        <f>IF('Нормальний переріз'!$D$68&gt;0,1,2)</f>
        <v/>
      </c>
      <c r="E2383" s="144">
        <f>IF(D2383=1,F2383,G2383)</f>
        <v/>
      </c>
      <c r="F2383" s="124">
        <f>IF(AI2382,0.11*ε_cu1cd,IF(AH2382,F2382*0.01,F2382))</f>
        <v/>
      </c>
      <c r="G2383" s="124">
        <f>IF(AP2382,-0.1*ε_cu1cd,IF(AM2382,G2382*0.01,G2382))</f>
        <v/>
      </c>
      <c r="H2383" s="113">
        <f>IF(A2383=1,E2383,IF(AO2382,H2382-E2382+E2383,IF(AP2382,0.8*H2382,H2382+E2383)))</f>
        <v/>
      </c>
      <c r="I2383" s="169">
        <f>(C2383-H2383)/h</f>
        <v/>
      </c>
      <c r="J2383">
        <f>C2383/(ε_c1cd)</f>
        <v/>
      </c>
      <c r="K2383">
        <f>C2383/I2383</f>
        <v/>
      </c>
      <c r="L2383" s="131">
        <f>I2383/(ε_c1cd)</f>
        <v/>
      </c>
      <c r="M2383">
        <f>I2383*(K2383-Z_s1)</f>
        <v/>
      </c>
      <c r="N2383">
        <f>I2383*(K2383-Z_s2)</f>
        <v/>
      </c>
      <c r="O2383">
        <f>E_s*M2383</f>
        <v/>
      </c>
      <c r="P2383">
        <f>E_s*N2383</f>
        <v/>
      </c>
      <c r="Q2383">
        <f>O2383*A_s1</f>
        <v/>
      </c>
      <c r="R2383">
        <f>P2383*A_s2</f>
        <v/>
      </c>
      <c r="S2383">
        <f>Q2383*($K2383-Z_s1)</f>
        <v/>
      </c>
      <c r="T2383">
        <f>R2383*($K2383-Z_s2)</f>
        <v/>
      </c>
      <c r="U2383">
        <f>(INDIRECT("a_"&amp;U$2)/(U$2+1))*(($C2383^(U$2+1)-$H2383^(U$2+1))/(ε_c1cd^(U$2+1)))</f>
        <v/>
      </c>
      <c r="V2383">
        <f>(INDIRECT("a_"&amp;V$2)/(V$2+1))*(($C2383^(V$2+1)-$H2383^(V$2+1))/(ε_c1cd^(V$2+1)))</f>
        <v/>
      </c>
      <c r="W2383">
        <f>(INDIRECT("a_"&amp;W$2)/(W$2+1))*(($C2383^(W$2+1)-$H2383^(W$2+1))/(ε_c1cd^(W$2+1)))</f>
        <v/>
      </c>
      <c r="X2383">
        <f>(INDIRECT("a_"&amp;X$2)/(X$2+1))*(($C2383^(X$2+1)-$H2383^(X$2+1))/(ε_c1cd^(X$2+1)))</f>
        <v/>
      </c>
      <c r="Y2383">
        <f>(INDIRECT("a_"&amp;Y$2)/(Y$2+1))*(($C2383^(Y$2+1)-$H2383^(Y$2+1))/(ε_c1cd^(Y$2+1)))</f>
        <v/>
      </c>
      <c r="Z2383">
        <f>(INDIRECT("a_"&amp;Z$2)/(Z$2+2))*(($C2383^(Z$2+2)-$H2383^(Z$2+2))/(ε_c1cd^(Z$2+2)))</f>
        <v/>
      </c>
      <c r="AA2383">
        <f>(INDIRECT("a_"&amp;AA$2)/(AA$2+2))*(($C2383^(AA$2+2)-$H2383^(AA$2+2))/(ε_c1cd^(AA$2+2)))</f>
        <v/>
      </c>
      <c r="AB2383">
        <f>(INDIRECT("a_"&amp;AB$2)/(AB$2+2))*(($C2383^(AB$2+2)-$H2383^(AB$2+2))/(ε_c1cd^(AB$2+2)))</f>
        <v/>
      </c>
      <c r="AC2383">
        <f>(INDIRECT("a_"&amp;AC$2)/(AC$2+2))*(($C2383^(AC$2+2)-$H2383^(AC$2+2))/(ε_c1cd^(AC$2+2)))</f>
        <v/>
      </c>
      <c r="AD2383">
        <f>(INDIRECT("a_"&amp;AD$2)/(AD$2+2))*(($C2383^(AD$2+2)-$H2383^(AD$2+2))/(ε_c1cd^(AD$2+2)))</f>
        <v/>
      </c>
      <c r="AE2383" s="111">
        <f>(b*f_cd/L2383)*SUM(U2383:Y2383)+SUM(Q2383:R2383)</f>
        <v/>
      </c>
      <c r="AF2383" s="112">
        <f>AE2383*(K2383-y+e)</f>
        <v/>
      </c>
      <c r="AG2383" s="113">
        <f>(b*f_cd/(L2383^2))*SUM(Z2383:AD2383)+SUM(S2383:T2383)-AF2383</f>
        <v/>
      </c>
      <c r="AH2383" s="114">
        <f>AG2383&lt;0</f>
        <v/>
      </c>
      <c r="AI2383" s="115">
        <f>IF(A2383=1,FALSE,(AND(AQ2383,AH2383,NOT(AI2382))))</f>
        <v/>
      </c>
      <c r="AJ2383" s="116">
        <f>(b*f_cd/L2383)*(a_1/2*J2383^2+a_2/3*J2383^3+a_3/4*J2383^4+a_4/5*J2383^5+a_5/6*J2383^6)+SUM(Q2383:R2383)</f>
        <v/>
      </c>
      <c r="AK2383">
        <f>AJ2383*(K2383-y+e)</f>
        <v/>
      </c>
      <c r="AL2383" s="118">
        <f>(b*f_cd/(L2383^2))*(a_1/3*J2383^3+a_2/4*J2383^4+a_3/5*J2383^5+a_4/6*J2383^6+a_5/7*J2383^7)+SUM(S2383:T2383)-AK2383</f>
        <v/>
      </c>
      <c r="AM2383" s="114">
        <f>AL2383&gt;0</f>
        <v/>
      </c>
      <c r="AN2383" s="115">
        <f>IF(A2383=1,FALSE,(AND(AQ2383,AM2383,NOT(AN2382))))</f>
        <v/>
      </c>
      <c r="AO2383">
        <f>IF(D2383=1,AND(AH2383,NOT(AI2383)),AND(AM2383,NOT(AN2383)))</f>
        <v/>
      </c>
      <c r="AP2383" s="119">
        <f>IF(D2383=1,AI2383,AN2383)</f>
        <v/>
      </c>
      <c r="AQ2383" s="125">
        <f>ABS(E2383)&lt;$AQ$2</f>
        <v/>
      </c>
      <c r="AS2383">
        <f>IF(AP2383,MAX(AS$3:AS2381)+1,"")</f>
        <v/>
      </c>
    </row>
    <row r="2384">
      <c r="A2384" t="n">
        <v>2294</v>
      </c>
      <c r="B2384" s="131">
        <f>IF(A2384=1,0,IF(AP2384,0.1*ε_cu1cd,0))</f>
        <v/>
      </c>
      <c r="C2384" s="131">
        <f>IF(A2384=1,0.1*ε_cu1cd,C2383+B2383)</f>
        <v/>
      </c>
      <c r="D2384" s="113">
        <f>IF('Нормальний переріз'!$D$68&gt;0,1,2)</f>
        <v/>
      </c>
      <c r="E2384" s="144">
        <f>IF(D2384=1,F2384,G2384)</f>
        <v/>
      </c>
      <c r="F2384" s="124">
        <f>IF(AI2383,0.11*ε_cu1cd,IF(AH2383,F2383*0.01,F2383))</f>
        <v/>
      </c>
      <c r="G2384" s="124">
        <f>IF(AP2383,-0.1*ε_cu1cd,IF(AM2383,G2383*0.01,G2383))</f>
        <v/>
      </c>
      <c r="H2384" s="113">
        <f>IF(A2384=1,E2384,IF(AO2383,H2383-E2383+E2384,IF(AP2383,0.8*H2383,H2383+E2384)))</f>
        <v/>
      </c>
      <c r="I2384" s="169">
        <f>(C2384-H2384)/h</f>
        <v/>
      </c>
      <c r="J2384">
        <f>C2384/(ε_c1cd)</f>
        <v/>
      </c>
      <c r="K2384">
        <f>C2384/I2384</f>
        <v/>
      </c>
      <c r="L2384" s="131">
        <f>I2384/(ε_c1cd)</f>
        <v/>
      </c>
      <c r="M2384">
        <f>I2384*(K2384-Z_s1)</f>
        <v/>
      </c>
      <c r="N2384">
        <f>I2384*(K2384-Z_s2)</f>
        <v/>
      </c>
      <c r="O2384">
        <f>E_s*M2384</f>
        <v/>
      </c>
      <c r="P2384">
        <f>E_s*N2384</f>
        <v/>
      </c>
      <c r="Q2384">
        <f>O2384*A_s1</f>
        <v/>
      </c>
      <c r="R2384">
        <f>P2384*A_s2</f>
        <v/>
      </c>
      <c r="S2384">
        <f>Q2384*($K2384-Z_s1)</f>
        <v/>
      </c>
      <c r="T2384">
        <f>R2384*($K2384-Z_s2)</f>
        <v/>
      </c>
      <c r="U2384">
        <f>(INDIRECT("a_"&amp;U$2)/(U$2+1))*(($C2384^(U$2+1)-$H2384^(U$2+1))/(ε_c1cd^(U$2+1)))</f>
        <v/>
      </c>
      <c r="V2384">
        <f>(INDIRECT("a_"&amp;V$2)/(V$2+1))*(($C2384^(V$2+1)-$H2384^(V$2+1))/(ε_c1cd^(V$2+1)))</f>
        <v/>
      </c>
      <c r="W2384">
        <f>(INDIRECT("a_"&amp;W$2)/(W$2+1))*(($C2384^(W$2+1)-$H2384^(W$2+1))/(ε_c1cd^(W$2+1)))</f>
        <v/>
      </c>
      <c r="X2384">
        <f>(INDIRECT("a_"&amp;X$2)/(X$2+1))*(($C2384^(X$2+1)-$H2384^(X$2+1))/(ε_c1cd^(X$2+1)))</f>
        <v/>
      </c>
      <c r="Y2384">
        <f>(INDIRECT("a_"&amp;Y$2)/(Y$2+1))*(($C2384^(Y$2+1)-$H2384^(Y$2+1))/(ε_c1cd^(Y$2+1)))</f>
        <v/>
      </c>
      <c r="Z2384">
        <f>(INDIRECT("a_"&amp;Z$2)/(Z$2+2))*(($C2384^(Z$2+2)-$H2384^(Z$2+2))/(ε_c1cd^(Z$2+2)))</f>
        <v/>
      </c>
      <c r="AA2384">
        <f>(INDIRECT("a_"&amp;AA$2)/(AA$2+2))*(($C2384^(AA$2+2)-$H2384^(AA$2+2))/(ε_c1cd^(AA$2+2)))</f>
        <v/>
      </c>
      <c r="AB2384">
        <f>(INDIRECT("a_"&amp;AB$2)/(AB$2+2))*(($C2384^(AB$2+2)-$H2384^(AB$2+2))/(ε_c1cd^(AB$2+2)))</f>
        <v/>
      </c>
      <c r="AC2384">
        <f>(INDIRECT("a_"&amp;AC$2)/(AC$2+2))*(($C2384^(AC$2+2)-$H2384^(AC$2+2))/(ε_c1cd^(AC$2+2)))</f>
        <v/>
      </c>
      <c r="AD2384">
        <f>(INDIRECT("a_"&amp;AD$2)/(AD$2+2))*(($C2384^(AD$2+2)-$H2384^(AD$2+2))/(ε_c1cd^(AD$2+2)))</f>
        <v/>
      </c>
      <c r="AE2384" s="111">
        <f>(b*f_cd/L2384)*SUM(U2384:Y2384)+SUM(Q2384:R2384)</f>
        <v/>
      </c>
      <c r="AF2384" s="112">
        <f>AE2384*(K2384-y+e)</f>
        <v/>
      </c>
      <c r="AG2384" s="113">
        <f>(b*f_cd/(L2384^2))*SUM(Z2384:AD2384)+SUM(S2384:T2384)-AF2384</f>
        <v/>
      </c>
      <c r="AH2384" s="114">
        <f>AG2384&lt;0</f>
        <v/>
      </c>
      <c r="AI2384" s="115">
        <f>IF(A2384=1,FALSE,(AND(AQ2384,AH2384,NOT(AI2383))))</f>
        <v/>
      </c>
      <c r="AJ2384" s="116">
        <f>(b*f_cd/L2384)*(a_1/2*J2384^2+a_2/3*J2384^3+a_3/4*J2384^4+a_4/5*J2384^5+a_5/6*J2384^6)+SUM(Q2384:R2384)</f>
        <v/>
      </c>
      <c r="AK2384">
        <f>AJ2384*(K2384-y+e)</f>
        <v/>
      </c>
      <c r="AL2384" s="118">
        <f>(b*f_cd/(L2384^2))*(a_1/3*J2384^3+a_2/4*J2384^4+a_3/5*J2384^5+a_4/6*J2384^6+a_5/7*J2384^7)+SUM(S2384:T2384)-AK2384</f>
        <v/>
      </c>
      <c r="AM2384" s="114">
        <f>AL2384&gt;0</f>
        <v/>
      </c>
      <c r="AN2384" s="115">
        <f>IF(A2384=1,FALSE,(AND(AQ2384,AM2384,NOT(AN2383))))</f>
        <v/>
      </c>
      <c r="AO2384">
        <f>IF(D2384=1,AND(AH2384,NOT(AI2384)),AND(AM2384,NOT(AN2384)))</f>
        <v/>
      </c>
      <c r="AP2384" s="119">
        <f>IF(D2384=1,AI2384,AN2384)</f>
        <v/>
      </c>
      <c r="AQ2384" s="125">
        <f>ABS(E2384)&lt;$AQ$2</f>
        <v/>
      </c>
      <c r="AS2384">
        <f>IF(AP2384,MAX(AS$3:AS2382)+1,"")</f>
        <v/>
      </c>
    </row>
    <row r="2385">
      <c r="A2385" t="n">
        <v>2295</v>
      </c>
      <c r="B2385" s="131">
        <f>IF(A2385=1,0,IF(AP2385,0.1*ε_cu1cd,0))</f>
        <v/>
      </c>
      <c r="C2385" s="131">
        <f>IF(A2385=1,0.1*ε_cu1cd,C2384+B2384)</f>
        <v/>
      </c>
      <c r="D2385" s="113">
        <f>IF('Нормальний переріз'!$D$68&gt;0,1,2)</f>
        <v/>
      </c>
      <c r="E2385" s="144">
        <f>IF(D2385=1,F2385,G2385)</f>
        <v/>
      </c>
      <c r="F2385" s="124">
        <f>IF(AI2384,0.11*ε_cu1cd,IF(AH2384,F2384*0.01,F2384))</f>
        <v/>
      </c>
      <c r="G2385" s="124">
        <f>IF(AP2384,-0.1*ε_cu1cd,IF(AM2384,G2384*0.01,G2384))</f>
        <v/>
      </c>
      <c r="H2385" s="113">
        <f>IF(A2385=1,E2385,IF(AO2384,H2384-E2384+E2385,IF(AP2384,0.8*H2384,H2384+E2385)))</f>
        <v/>
      </c>
      <c r="I2385" s="169">
        <f>(C2385-H2385)/h</f>
        <v/>
      </c>
      <c r="J2385">
        <f>C2385/(ε_c1cd)</f>
        <v/>
      </c>
      <c r="K2385">
        <f>C2385/I2385</f>
        <v/>
      </c>
      <c r="L2385" s="131">
        <f>I2385/(ε_c1cd)</f>
        <v/>
      </c>
      <c r="M2385">
        <f>I2385*(K2385-Z_s1)</f>
        <v/>
      </c>
      <c r="N2385">
        <f>I2385*(K2385-Z_s2)</f>
        <v/>
      </c>
      <c r="O2385">
        <f>E_s*M2385</f>
        <v/>
      </c>
      <c r="P2385">
        <f>E_s*N2385</f>
        <v/>
      </c>
      <c r="Q2385">
        <f>O2385*A_s1</f>
        <v/>
      </c>
      <c r="R2385">
        <f>P2385*A_s2</f>
        <v/>
      </c>
      <c r="S2385">
        <f>Q2385*($K2385-Z_s1)</f>
        <v/>
      </c>
      <c r="T2385">
        <f>R2385*($K2385-Z_s2)</f>
        <v/>
      </c>
      <c r="U2385">
        <f>(INDIRECT("a_"&amp;U$2)/(U$2+1))*(($C2385^(U$2+1)-$H2385^(U$2+1))/(ε_c1cd^(U$2+1)))</f>
        <v/>
      </c>
      <c r="V2385">
        <f>(INDIRECT("a_"&amp;V$2)/(V$2+1))*(($C2385^(V$2+1)-$H2385^(V$2+1))/(ε_c1cd^(V$2+1)))</f>
        <v/>
      </c>
      <c r="W2385">
        <f>(INDIRECT("a_"&amp;W$2)/(W$2+1))*(($C2385^(W$2+1)-$H2385^(W$2+1))/(ε_c1cd^(W$2+1)))</f>
        <v/>
      </c>
      <c r="X2385">
        <f>(INDIRECT("a_"&amp;X$2)/(X$2+1))*(($C2385^(X$2+1)-$H2385^(X$2+1))/(ε_c1cd^(X$2+1)))</f>
        <v/>
      </c>
      <c r="Y2385">
        <f>(INDIRECT("a_"&amp;Y$2)/(Y$2+1))*(($C2385^(Y$2+1)-$H2385^(Y$2+1))/(ε_c1cd^(Y$2+1)))</f>
        <v/>
      </c>
      <c r="Z2385">
        <f>(INDIRECT("a_"&amp;Z$2)/(Z$2+2))*(($C2385^(Z$2+2)-$H2385^(Z$2+2))/(ε_c1cd^(Z$2+2)))</f>
        <v/>
      </c>
      <c r="AA2385">
        <f>(INDIRECT("a_"&amp;AA$2)/(AA$2+2))*(($C2385^(AA$2+2)-$H2385^(AA$2+2))/(ε_c1cd^(AA$2+2)))</f>
        <v/>
      </c>
      <c r="AB2385">
        <f>(INDIRECT("a_"&amp;AB$2)/(AB$2+2))*(($C2385^(AB$2+2)-$H2385^(AB$2+2))/(ε_c1cd^(AB$2+2)))</f>
        <v/>
      </c>
      <c r="AC2385">
        <f>(INDIRECT("a_"&amp;AC$2)/(AC$2+2))*(($C2385^(AC$2+2)-$H2385^(AC$2+2))/(ε_c1cd^(AC$2+2)))</f>
        <v/>
      </c>
      <c r="AD2385">
        <f>(INDIRECT("a_"&amp;AD$2)/(AD$2+2))*(($C2385^(AD$2+2)-$H2385^(AD$2+2))/(ε_c1cd^(AD$2+2)))</f>
        <v/>
      </c>
      <c r="AE2385" s="111">
        <f>(b*f_cd/L2385)*SUM(U2385:Y2385)+SUM(Q2385:R2385)</f>
        <v/>
      </c>
      <c r="AF2385" s="112">
        <f>AE2385*(K2385-y+e)</f>
        <v/>
      </c>
      <c r="AG2385" s="113">
        <f>(b*f_cd/(L2385^2))*SUM(Z2385:AD2385)+SUM(S2385:T2385)-AF2385</f>
        <v/>
      </c>
      <c r="AH2385" s="114">
        <f>AG2385&lt;0</f>
        <v/>
      </c>
      <c r="AI2385" s="115">
        <f>IF(A2385=1,FALSE,(AND(AQ2385,AH2385,NOT(AI2384))))</f>
        <v/>
      </c>
      <c r="AJ2385" s="116">
        <f>(b*f_cd/L2385)*(a_1/2*J2385^2+a_2/3*J2385^3+a_3/4*J2385^4+a_4/5*J2385^5+a_5/6*J2385^6)+SUM(Q2385:R2385)</f>
        <v/>
      </c>
      <c r="AK2385">
        <f>AJ2385*(K2385-y+e)</f>
        <v/>
      </c>
      <c r="AL2385" s="118">
        <f>(b*f_cd/(L2385^2))*(a_1/3*J2385^3+a_2/4*J2385^4+a_3/5*J2385^5+a_4/6*J2385^6+a_5/7*J2385^7)+SUM(S2385:T2385)-AK2385</f>
        <v/>
      </c>
      <c r="AM2385" s="114">
        <f>AL2385&gt;0</f>
        <v/>
      </c>
      <c r="AN2385" s="115">
        <f>IF(A2385=1,FALSE,(AND(AQ2385,AM2385,NOT(AN2384))))</f>
        <v/>
      </c>
      <c r="AO2385">
        <f>IF(D2385=1,AND(AH2385,NOT(AI2385)),AND(AM2385,NOT(AN2385)))</f>
        <v/>
      </c>
      <c r="AP2385" s="119">
        <f>IF(D2385=1,AI2385,AN2385)</f>
        <v/>
      </c>
      <c r="AQ2385" s="125">
        <f>ABS(E2385)&lt;$AQ$2</f>
        <v/>
      </c>
      <c r="AS2385">
        <f>IF(AP2385,MAX(AS$3:AS2383)+1,"")</f>
        <v/>
      </c>
    </row>
    <row r="2386">
      <c r="A2386" t="n">
        <v>2296</v>
      </c>
      <c r="B2386" s="131">
        <f>IF(A2386=1,0,IF(AP2386,0.1*ε_cu1cd,0))</f>
        <v/>
      </c>
      <c r="C2386" s="131">
        <f>IF(A2386=1,0.1*ε_cu1cd,C2385+B2385)</f>
        <v/>
      </c>
      <c r="D2386" s="113">
        <f>IF('Нормальний переріз'!$D$68&gt;0,1,2)</f>
        <v/>
      </c>
      <c r="E2386" s="144">
        <f>IF(D2386=1,F2386,G2386)</f>
        <v/>
      </c>
      <c r="F2386" s="124">
        <f>IF(AI2385,0.11*ε_cu1cd,IF(AH2385,F2385*0.01,F2385))</f>
        <v/>
      </c>
      <c r="G2386" s="124">
        <f>IF(AP2385,-0.1*ε_cu1cd,IF(AM2385,G2385*0.01,G2385))</f>
        <v/>
      </c>
      <c r="H2386" s="113">
        <f>IF(A2386=1,E2386,IF(AO2385,H2385-E2385+E2386,IF(AP2385,0.8*H2385,H2385+E2386)))</f>
        <v/>
      </c>
      <c r="I2386" s="169">
        <f>(C2386-H2386)/h</f>
        <v/>
      </c>
      <c r="J2386">
        <f>C2386/(ε_c1cd)</f>
        <v/>
      </c>
      <c r="K2386">
        <f>C2386/I2386</f>
        <v/>
      </c>
      <c r="L2386" s="131">
        <f>I2386/(ε_c1cd)</f>
        <v/>
      </c>
      <c r="M2386">
        <f>I2386*(K2386-Z_s1)</f>
        <v/>
      </c>
      <c r="N2386">
        <f>I2386*(K2386-Z_s2)</f>
        <v/>
      </c>
      <c r="O2386">
        <f>E_s*M2386</f>
        <v/>
      </c>
      <c r="P2386">
        <f>E_s*N2386</f>
        <v/>
      </c>
      <c r="Q2386">
        <f>O2386*A_s1</f>
        <v/>
      </c>
      <c r="R2386">
        <f>P2386*A_s2</f>
        <v/>
      </c>
      <c r="S2386">
        <f>Q2386*($K2386-Z_s1)</f>
        <v/>
      </c>
      <c r="T2386">
        <f>R2386*($K2386-Z_s2)</f>
        <v/>
      </c>
      <c r="U2386">
        <f>(INDIRECT("a_"&amp;U$2)/(U$2+1))*(($C2386^(U$2+1)-$H2386^(U$2+1))/(ε_c1cd^(U$2+1)))</f>
        <v/>
      </c>
      <c r="V2386">
        <f>(INDIRECT("a_"&amp;V$2)/(V$2+1))*(($C2386^(V$2+1)-$H2386^(V$2+1))/(ε_c1cd^(V$2+1)))</f>
        <v/>
      </c>
      <c r="W2386">
        <f>(INDIRECT("a_"&amp;W$2)/(W$2+1))*(($C2386^(W$2+1)-$H2386^(W$2+1))/(ε_c1cd^(W$2+1)))</f>
        <v/>
      </c>
      <c r="X2386">
        <f>(INDIRECT("a_"&amp;X$2)/(X$2+1))*(($C2386^(X$2+1)-$H2386^(X$2+1))/(ε_c1cd^(X$2+1)))</f>
        <v/>
      </c>
      <c r="Y2386">
        <f>(INDIRECT("a_"&amp;Y$2)/(Y$2+1))*(($C2386^(Y$2+1)-$H2386^(Y$2+1))/(ε_c1cd^(Y$2+1)))</f>
        <v/>
      </c>
      <c r="Z2386">
        <f>(INDIRECT("a_"&amp;Z$2)/(Z$2+2))*(($C2386^(Z$2+2)-$H2386^(Z$2+2))/(ε_c1cd^(Z$2+2)))</f>
        <v/>
      </c>
      <c r="AA2386">
        <f>(INDIRECT("a_"&amp;AA$2)/(AA$2+2))*(($C2386^(AA$2+2)-$H2386^(AA$2+2))/(ε_c1cd^(AA$2+2)))</f>
        <v/>
      </c>
      <c r="AB2386">
        <f>(INDIRECT("a_"&amp;AB$2)/(AB$2+2))*(($C2386^(AB$2+2)-$H2386^(AB$2+2))/(ε_c1cd^(AB$2+2)))</f>
        <v/>
      </c>
      <c r="AC2386">
        <f>(INDIRECT("a_"&amp;AC$2)/(AC$2+2))*(($C2386^(AC$2+2)-$H2386^(AC$2+2))/(ε_c1cd^(AC$2+2)))</f>
        <v/>
      </c>
      <c r="AD2386">
        <f>(INDIRECT("a_"&amp;AD$2)/(AD$2+2))*(($C2386^(AD$2+2)-$H2386^(AD$2+2))/(ε_c1cd^(AD$2+2)))</f>
        <v/>
      </c>
      <c r="AE2386" s="111">
        <f>(b*f_cd/L2386)*SUM(U2386:Y2386)+SUM(Q2386:R2386)</f>
        <v/>
      </c>
      <c r="AF2386" s="112">
        <f>AE2386*(K2386-y+e)</f>
        <v/>
      </c>
      <c r="AG2386" s="113">
        <f>(b*f_cd/(L2386^2))*SUM(Z2386:AD2386)+SUM(S2386:T2386)-AF2386</f>
        <v/>
      </c>
      <c r="AH2386" s="114">
        <f>AG2386&lt;0</f>
        <v/>
      </c>
      <c r="AI2386" s="115">
        <f>IF(A2386=1,FALSE,(AND(AQ2386,AH2386,NOT(AI2385))))</f>
        <v/>
      </c>
      <c r="AJ2386" s="116">
        <f>(b*f_cd/L2386)*(a_1/2*J2386^2+a_2/3*J2386^3+a_3/4*J2386^4+a_4/5*J2386^5+a_5/6*J2386^6)+SUM(Q2386:R2386)</f>
        <v/>
      </c>
      <c r="AK2386">
        <f>AJ2386*(K2386-y+e)</f>
        <v/>
      </c>
      <c r="AL2386" s="118">
        <f>(b*f_cd/(L2386^2))*(a_1/3*J2386^3+a_2/4*J2386^4+a_3/5*J2386^5+a_4/6*J2386^6+a_5/7*J2386^7)+SUM(S2386:T2386)-AK2386</f>
        <v/>
      </c>
      <c r="AM2386" s="114">
        <f>AL2386&gt;0</f>
        <v/>
      </c>
      <c r="AN2386" s="115">
        <f>IF(A2386=1,FALSE,(AND(AQ2386,AM2386,NOT(AN2385))))</f>
        <v/>
      </c>
      <c r="AO2386">
        <f>IF(D2386=1,AND(AH2386,NOT(AI2386)),AND(AM2386,NOT(AN2386)))</f>
        <v/>
      </c>
      <c r="AP2386" s="119">
        <f>IF(D2386=1,AI2386,AN2386)</f>
        <v/>
      </c>
      <c r="AQ2386" s="125">
        <f>ABS(E2386)&lt;$AQ$2</f>
        <v/>
      </c>
      <c r="AS2386">
        <f>IF(AP2386,MAX(AS$3:AS2384)+1,"")</f>
        <v/>
      </c>
    </row>
    <row r="2387">
      <c r="A2387" t="n">
        <v>2297</v>
      </c>
      <c r="B2387" s="131">
        <f>IF(A2387=1,0,IF(AP2387,0.1*ε_cu1cd,0))</f>
        <v/>
      </c>
      <c r="C2387" s="131">
        <f>IF(A2387=1,0.1*ε_cu1cd,C2386+B2386)</f>
        <v/>
      </c>
      <c r="D2387" s="113">
        <f>IF('Нормальний переріз'!$D$68&gt;0,1,2)</f>
        <v/>
      </c>
      <c r="E2387" s="144">
        <f>IF(D2387=1,F2387,G2387)</f>
        <v/>
      </c>
      <c r="F2387" s="124">
        <f>IF(AI2386,0.11*ε_cu1cd,IF(AH2386,F2386*0.01,F2386))</f>
        <v/>
      </c>
      <c r="G2387" s="124">
        <f>IF(AP2386,-0.1*ε_cu1cd,IF(AM2386,G2386*0.01,G2386))</f>
        <v/>
      </c>
      <c r="H2387" s="113">
        <f>IF(A2387=1,E2387,IF(AO2386,H2386-E2386+E2387,IF(AP2386,0.8*H2386,H2386+E2387)))</f>
        <v/>
      </c>
      <c r="I2387" s="169">
        <f>(C2387-H2387)/h</f>
        <v/>
      </c>
      <c r="J2387">
        <f>C2387/(ε_c1cd)</f>
        <v/>
      </c>
      <c r="K2387">
        <f>C2387/I2387</f>
        <v/>
      </c>
      <c r="L2387" s="131">
        <f>I2387/(ε_c1cd)</f>
        <v/>
      </c>
      <c r="M2387">
        <f>I2387*(K2387-Z_s1)</f>
        <v/>
      </c>
      <c r="N2387">
        <f>I2387*(K2387-Z_s2)</f>
        <v/>
      </c>
      <c r="O2387">
        <f>E_s*M2387</f>
        <v/>
      </c>
      <c r="P2387">
        <f>E_s*N2387</f>
        <v/>
      </c>
      <c r="Q2387">
        <f>O2387*A_s1</f>
        <v/>
      </c>
      <c r="R2387">
        <f>P2387*A_s2</f>
        <v/>
      </c>
      <c r="S2387">
        <f>Q2387*($K2387-Z_s1)</f>
        <v/>
      </c>
      <c r="T2387">
        <f>R2387*($K2387-Z_s2)</f>
        <v/>
      </c>
      <c r="U2387">
        <f>(INDIRECT("a_"&amp;U$2)/(U$2+1))*(($C2387^(U$2+1)-$H2387^(U$2+1))/(ε_c1cd^(U$2+1)))</f>
        <v/>
      </c>
      <c r="V2387">
        <f>(INDIRECT("a_"&amp;V$2)/(V$2+1))*(($C2387^(V$2+1)-$H2387^(V$2+1))/(ε_c1cd^(V$2+1)))</f>
        <v/>
      </c>
      <c r="W2387">
        <f>(INDIRECT("a_"&amp;W$2)/(W$2+1))*(($C2387^(W$2+1)-$H2387^(W$2+1))/(ε_c1cd^(W$2+1)))</f>
        <v/>
      </c>
      <c r="X2387">
        <f>(INDIRECT("a_"&amp;X$2)/(X$2+1))*(($C2387^(X$2+1)-$H2387^(X$2+1))/(ε_c1cd^(X$2+1)))</f>
        <v/>
      </c>
      <c r="Y2387">
        <f>(INDIRECT("a_"&amp;Y$2)/(Y$2+1))*(($C2387^(Y$2+1)-$H2387^(Y$2+1))/(ε_c1cd^(Y$2+1)))</f>
        <v/>
      </c>
      <c r="Z2387">
        <f>(INDIRECT("a_"&amp;Z$2)/(Z$2+2))*(($C2387^(Z$2+2)-$H2387^(Z$2+2))/(ε_c1cd^(Z$2+2)))</f>
        <v/>
      </c>
      <c r="AA2387">
        <f>(INDIRECT("a_"&amp;AA$2)/(AA$2+2))*(($C2387^(AA$2+2)-$H2387^(AA$2+2))/(ε_c1cd^(AA$2+2)))</f>
        <v/>
      </c>
      <c r="AB2387">
        <f>(INDIRECT("a_"&amp;AB$2)/(AB$2+2))*(($C2387^(AB$2+2)-$H2387^(AB$2+2))/(ε_c1cd^(AB$2+2)))</f>
        <v/>
      </c>
      <c r="AC2387">
        <f>(INDIRECT("a_"&amp;AC$2)/(AC$2+2))*(($C2387^(AC$2+2)-$H2387^(AC$2+2))/(ε_c1cd^(AC$2+2)))</f>
        <v/>
      </c>
      <c r="AD2387">
        <f>(INDIRECT("a_"&amp;AD$2)/(AD$2+2))*(($C2387^(AD$2+2)-$H2387^(AD$2+2))/(ε_c1cd^(AD$2+2)))</f>
        <v/>
      </c>
      <c r="AE2387" s="111">
        <f>(b*f_cd/L2387)*SUM(U2387:Y2387)+SUM(Q2387:R2387)</f>
        <v/>
      </c>
      <c r="AF2387" s="112">
        <f>AE2387*(K2387-y+e)</f>
        <v/>
      </c>
      <c r="AG2387" s="113">
        <f>(b*f_cd/(L2387^2))*SUM(Z2387:AD2387)+SUM(S2387:T2387)-AF2387</f>
        <v/>
      </c>
      <c r="AH2387" s="114">
        <f>AG2387&lt;0</f>
        <v/>
      </c>
      <c r="AI2387" s="115">
        <f>IF(A2387=1,FALSE,(AND(AQ2387,AH2387,NOT(AI2386))))</f>
        <v/>
      </c>
      <c r="AJ2387" s="116">
        <f>(b*f_cd/L2387)*(a_1/2*J2387^2+a_2/3*J2387^3+a_3/4*J2387^4+a_4/5*J2387^5+a_5/6*J2387^6)+SUM(Q2387:R2387)</f>
        <v/>
      </c>
      <c r="AK2387">
        <f>AJ2387*(K2387-y+e)</f>
        <v/>
      </c>
      <c r="AL2387" s="118">
        <f>(b*f_cd/(L2387^2))*(a_1/3*J2387^3+a_2/4*J2387^4+a_3/5*J2387^5+a_4/6*J2387^6+a_5/7*J2387^7)+SUM(S2387:T2387)-AK2387</f>
        <v/>
      </c>
      <c r="AM2387" s="114">
        <f>AL2387&gt;0</f>
        <v/>
      </c>
      <c r="AN2387" s="115">
        <f>IF(A2387=1,FALSE,(AND(AQ2387,AM2387,NOT(AN2386))))</f>
        <v/>
      </c>
      <c r="AO2387">
        <f>IF(D2387=1,AND(AH2387,NOT(AI2387)),AND(AM2387,NOT(AN2387)))</f>
        <v/>
      </c>
      <c r="AP2387" s="119">
        <f>IF(D2387=1,AI2387,AN2387)</f>
        <v/>
      </c>
      <c r="AQ2387" s="125">
        <f>ABS(E2387)&lt;$AQ$2</f>
        <v/>
      </c>
      <c r="AS2387">
        <f>IF(AP2387,MAX(AS$3:AS2385)+1,"")</f>
        <v/>
      </c>
    </row>
    <row r="2388">
      <c r="A2388" t="n">
        <v>2298</v>
      </c>
      <c r="B2388" s="131">
        <f>IF(A2388=1,0,IF(AP2388,0.1*ε_cu1cd,0))</f>
        <v/>
      </c>
      <c r="C2388" s="131">
        <f>IF(A2388=1,0.1*ε_cu1cd,C2387+B2387)</f>
        <v/>
      </c>
      <c r="D2388" s="113">
        <f>IF('Нормальний переріз'!$D$68&gt;0,1,2)</f>
        <v/>
      </c>
      <c r="E2388" s="144">
        <f>IF(D2388=1,F2388,G2388)</f>
        <v/>
      </c>
      <c r="F2388" s="124">
        <f>IF(AI2387,0.11*ε_cu1cd,IF(AH2387,F2387*0.01,F2387))</f>
        <v/>
      </c>
      <c r="G2388" s="124">
        <f>IF(AP2387,-0.1*ε_cu1cd,IF(AM2387,G2387*0.01,G2387))</f>
        <v/>
      </c>
      <c r="H2388" s="113">
        <f>IF(A2388=1,E2388,IF(AO2387,H2387-E2387+E2388,IF(AP2387,0.8*H2387,H2387+E2388)))</f>
        <v/>
      </c>
      <c r="I2388" s="169">
        <f>(C2388-H2388)/h</f>
        <v/>
      </c>
      <c r="J2388">
        <f>C2388/(ε_c1cd)</f>
        <v/>
      </c>
      <c r="K2388">
        <f>C2388/I2388</f>
        <v/>
      </c>
      <c r="L2388" s="131">
        <f>I2388/(ε_c1cd)</f>
        <v/>
      </c>
      <c r="M2388">
        <f>I2388*(K2388-Z_s1)</f>
        <v/>
      </c>
      <c r="N2388">
        <f>I2388*(K2388-Z_s2)</f>
        <v/>
      </c>
      <c r="O2388">
        <f>E_s*M2388</f>
        <v/>
      </c>
      <c r="P2388">
        <f>E_s*N2388</f>
        <v/>
      </c>
      <c r="Q2388">
        <f>O2388*A_s1</f>
        <v/>
      </c>
      <c r="R2388">
        <f>P2388*A_s2</f>
        <v/>
      </c>
      <c r="S2388">
        <f>Q2388*($K2388-Z_s1)</f>
        <v/>
      </c>
      <c r="T2388">
        <f>R2388*($K2388-Z_s2)</f>
        <v/>
      </c>
      <c r="U2388">
        <f>(INDIRECT("a_"&amp;U$2)/(U$2+1))*(($C2388^(U$2+1)-$H2388^(U$2+1))/(ε_c1cd^(U$2+1)))</f>
        <v/>
      </c>
      <c r="V2388">
        <f>(INDIRECT("a_"&amp;V$2)/(V$2+1))*(($C2388^(V$2+1)-$H2388^(V$2+1))/(ε_c1cd^(V$2+1)))</f>
        <v/>
      </c>
      <c r="W2388">
        <f>(INDIRECT("a_"&amp;W$2)/(W$2+1))*(($C2388^(W$2+1)-$H2388^(W$2+1))/(ε_c1cd^(W$2+1)))</f>
        <v/>
      </c>
      <c r="X2388">
        <f>(INDIRECT("a_"&amp;X$2)/(X$2+1))*(($C2388^(X$2+1)-$H2388^(X$2+1))/(ε_c1cd^(X$2+1)))</f>
        <v/>
      </c>
      <c r="Y2388">
        <f>(INDIRECT("a_"&amp;Y$2)/(Y$2+1))*(($C2388^(Y$2+1)-$H2388^(Y$2+1))/(ε_c1cd^(Y$2+1)))</f>
        <v/>
      </c>
      <c r="Z2388">
        <f>(INDIRECT("a_"&amp;Z$2)/(Z$2+2))*(($C2388^(Z$2+2)-$H2388^(Z$2+2))/(ε_c1cd^(Z$2+2)))</f>
        <v/>
      </c>
      <c r="AA2388">
        <f>(INDIRECT("a_"&amp;AA$2)/(AA$2+2))*(($C2388^(AA$2+2)-$H2388^(AA$2+2))/(ε_c1cd^(AA$2+2)))</f>
        <v/>
      </c>
      <c r="AB2388">
        <f>(INDIRECT("a_"&amp;AB$2)/(AB$2+2))*(($C2388^(AB$2+2)-$H2388^(AB$2+2))/(ε_c1cd^(AB$2+2)))</f>
        <v/>
      </c>
      <c r="AC2388">
        <f>(INDIRECT("a_"&amp;AC$2)/(AC$2+2))*(($C2388^(AC$2+2)-$H2388^(AC$2+2))/(ε_c1cd^(AC$2+2)))</f>
        <v/>
      </c>
      <c r="AD2388">
        <f>(INDIRECT("a_"&amp;AD$2)/(AD$2+2))*(($C2388^(AD$2+2)-$H2388^(AD$2+2))/(ε_c1cd^(AD$2+2)))</f>
        <v/>
      </c>
      <c r="AE2388" s="111">
        <f>(b*f_cd/L2388)*SUM(U2388:Y2388)+SUM(Q2388:R2388)</f>
        <v/>
      </c>
      <c r="AF2388" s="112">
        <f>AE2388*(K2388-y+e)</f>
        <v/>
      </c>
      <c r="AG2388" s="113">
        <f>(b*f_cd/(L2388^2))*SUM(Z2388:AD2388)+SUM(S2388:T2388)-AF2388</f>
        <v/>
      </c>
      <c r="AH2388" s="114">
        <f>AG2388&lt;0</f>
        <v/>
      </c>
      <c r="AI2388" s="115">
        <f>IF(A2388=1,FALSE,(AND(AQ2388,AH2388,NOT(AI2387))))</f>
        <v/>
      </c>
      <c r="AJ2388" s="116">
        <f>(b*f_cd/L2388)*(a_1/2*J2388^2+a_2/3*J2388^3+a_3/4*J2388^4+a_4/5*J2388^5+a_5/6*J2388^6)+SUM(Q2388:R2388)</f>
        <v/>
      </c>
      <c r="AK2388">
        <f>AJ2388*(K2388-y+e)</f>
        <v/>
      </c>
      <c r="AL2388" s="118">
        <f>(b*f_cd/(L2388^2))*(a_1/3*J2388^3+a_2/4*J2388^4+a_3/5*J2388^5+a_4/6*J2388^6+a_5/7*J2388^7)+SUM(S2388:T2388)-AK2388</f>
        <v/>
      </c>
      <c r="AM2388" s="114">
        <f>AL2388&gt;0</f>
        <v/>
      </c>
      <c r="AN2388" s="115">
        <f>IF(A2388=1,FALSE,(AND(AQ2388,AM2388,NOT(AN2387))))</f>
        <v/>
      </c>
      <c r="AO2388">
        <f>IF(D2388=1,AND(AH2388,NOT(AI2388)),AND(AM2388,NOT(AN2388)))</f>
        <v/>
      </c>
      <c r="AP2388" s="119">
        <f>IF(D2388=1,AI2388,AN2388)</f>
        <v/>
      </c>
      <c r="AQ2388" s="125">
        <f>ABS(E2388)&lt;$AQ$2</f>
        <v/>
      </c>
      <c r="AS2388">
        <f>IF(AP2388,MAX(AS$3:AS2386)+1,"")</f>
        <v/>
      </c>
    </row>
    <row r="2389">
      <c r="A2389" t="n">
        <v>2299</v>
      </c>
      <c r="B2389" s="131">
        <f>IF(A2389=1,0,IF(AP2389,0.1*ε_cu1cd,0))</f>
        <v/>
      </c>
      <c r="C2389" s="131">
        <f>IF(A2389=1,0.1*ε_cu1cd,C2388+B2388)</f>
        <v/>
      </c>
      <c r="D2389" s="113">
        <f>IF('Нормальний переріз'!$D$68&gt;0,1,2)</f>
        <v/>
      </c>
      <c r="E2389" s="144">
        <f>IF(D2389=1,F2389,G2389)</f>
        <v/>
      </c>
      <c r="F2389" s="124">
        <f>IF(AI2388,0.11*ε_cu1cd,IF(AH2388,F2388*0.01,F2388))</f>
        <v/>
      </c>
      <c r="G2389" s="124">
        <f>IF(AP2388,-0.1*ε_cu1cd,IF(AM2388,G2388*0.01,G2388))</f>
        <v/>
      </c>
      <c r="H2389" s="113">
        <f>IF(A2389=1,E2389,IF(AO2388,H2388-E2388+E2389,IF(AP2388,0.8*H2388,H2388+E2389)))</f>
        <v/>
      </c>
      <c r="I2389" s="169">
        <f>(C2389-H2389)/h</f>
        <v/>
      </c>
      <c r="J2389">
        <f>C2389/(ε_c1cd)</f>
        <v/>
      </c>
      <c r="K2389">
        <f>C2389/I2389</f>
        <v/>
      </c>
      <c r="L2389" s="131">
        <f>I2389/(ε_c1cd)</f>
        <v/>
      </c>
      <c r="M2389">
        <f>I2389*(K2389-Z_s1)</f>
        <v/>
      </c>
      <c r="N2389">
        <f>I2389*(K2389-Z_s2)</f>
        <v/>
      </c>
      <c r="O2389">
        <f>E_s*M2389</f>
        <v/>
      </c>
      <c r="P2389">
        <f>E_s*N2389</f>
        <v/>
      </c>
      <c r="Q2389">
        <f>O2389*A_s1</f>
        <v/>
      </c>
      <c r="R2389">
        <f>P2389*A_s2</f>
        <v/>
      </c>
      <c r="S2389">
        <f>Q2389*($K2389-Z_s1)</f>
        <v/>
      </c>
      <c r="T2389">
        <f>R2389*($K2389-Z_s2)</f>
        <v/>
      </c>
      <c r="U2389">
        <f>(INDIRECT("a_"&amp;U$2)/(U$2+1))*(($C2389^(U$2+1)-$H2389^(U$2+1))/(ε_c1cd^(U$2+1)))</f>
        <v/>
      </c>
      <c r="V2389">
        <f>(INDIRECT("a_"&amp;V$2)/(V$2+1))*(($C2389^(V$2+1)-$H2389^(V$2+1))/(ε_c1cd^(V$2+1)))</f>
        <v/>
      </c>
      <c r="W2389">
        <f>(INDIRECT("a_"&amp;W$2)/(W$2+1))*(($C2389^(W$2+1)-$H2389^(W$2+1))/(ε_c1cd^(W$2+1)))</f>
        <v/>
      </c>
      <c r="X2389">
        <f>(INDIRECT("a_"&amp;X$2)/(X$2+1))*(($C2389^(X$2+1)-$H2389^(X$2+1))/(ε_c1cd^(X$2+1)))</f>
        <v/>
      </c>
      <c r="Y2389">
        <f>(INDIRECT("a_"&amp;Y$2)/(Y$2+1))*(($C2389^(Y$2+1)-$H2389^(Y$2+1))/(ε_c1cd^(Y$2+1)))</f>
        <v/>
      </c>
      <c r="Z2389">
        <f>(INDIRECT("a_"&amp;Z$2)/(Z$2+2))*(($C2389^(Z$2+2)-$H2389^(Z$2+2))/(ε_c1cd^(Z$2+2)))</f>
        <v/>
      </c>
      <c r="AA2389">
        <f>(INDIRECT("a_"&amp;AA$2)/(AA$2+2))*(($C2389^(AA$2+2)-$H2389^(AA$2+2))/(ε_c1cd^(AA$2+2)))</f>
        <v/>
      </c>
      <c r="AB2389">
        <f>(INDIRECT("a_"&amp;AB$2)/(AB$2+2))*(($C2389^(AB$2+2)-$H2389^(AB$2+2))/(ε_c1cd^(AB$2+2)))</f>
        <v/>
      </c>
      <c r="AC2389">
        <f>(INDIRECT("a_"&amp;AC$2)/(AC$2+2))*(($C2389^(AC$2+2)-$H2389^(AC$2+2))/(ε_c1cd^(AC$2+2)))</f>
        <v/>
      </c>
      <c r="AD2389">
        <f>(INDIRECT("a_"&amp;AD$2)/(AD$2+2))*(($C2389^(AD$2+2)-$H2389^(AD$2+2))/(ε_c1cd^(AD$2+2)))</f>
        <v/>
      </c>
      <c r="AE2389" s="111">
        <f>(b*f_cd/L2389)*SUM(U2389:Y2389)+SUM(Q2389:R2389)</f>
        <v/>
      </c>
      <c r="AF2389" s="112">
        <f>AE2389*(K2389-y+e)</f>
        <v/>
      </c>
      <c r="AG2389" s="113">
        <f>(b*f_cd/(L2389^2))*SUM(Z2389:AD2389)+SUM(S2389:T2389)-AF2389</f>
        <v/>
      </c>
      <c r="AH2389" s="114">
        <f>AG2389&lt;0</f>
        <v/>
      </c>
      <c r="AI2389" s="115">
        <f>IF(A2389=1,FALSE,(AND(AQ2389,AH2389,NOT(AI2388))))</f>
        <v/>
      </c>
      <c r="AJ2389" s="116">
        <f>(b*f_cd/L2389)*(a_1/2*J2389^2+a_2/3*J2389^3+a_3/4*J2389^4+a_4/5*J2389^5+a_5/6*J2389^6)+SUM(Q2389:R2389)</f>
        <v/>
      </c>
      <c r="AK2389">
        <f>AJ2389*(K2389-y+e)</f>
        <v/>
      </c>
      <c r="AL2389" s="118">
        <f>(b*f_cd/(L2389^2))*(a_1/3*J2389^3+a_2/4*J2389^4+a_3/5*J2389^5+a_4/6*J2389^6+a_5/7*J2389^7)+SUM(S2389:T2389)-AK2389</f>
        <v/>
      </c>
      <c r="AM2389" s="114">
        <f>AL2389&gt;0</f>
        <v/>
      </c>
      <c r="AN2389" s="115">
        <f>IF(A2389=1,FALSE,(AND(AQ2389,AM2389,NOT(AN2388))))</f>
        <v/>
      </c>
      <c r="AO2389">
        <f>IF(D2389=1,AND(AH2389,NOT(AI2389)),AND(AM2389,NOT(AN2389)))</f>
        <v/>
      </c>
      <c r="AP2389" s="119">
        <f>IF(D2389=1,AI2389,AN2389)</f>
        <v/>
      </c>
      <c r="AQ2389" s="125">
        <f>ABS(E2389)&lt;$AQ$2</f>
        <v/>
      </c>
      <c r="AS2389">
        <f>IF(AP2389,MAX(AS$3:AS2387)+1,"")</f>
        <v/>
      </c>
    </row>
    <row r="2390">
      <c r="A2390" t="n">
        <v>2300</v>
      </c>
      <c r="B2390" s="131">
        <f>IF(A2390=1,0,IF(AP2390,0.1*ε_cu1cd,0))</f>
        <v/>
      </c>
      <c r="C2390" s="131">
        <f>IF(A2390=1,0.1*ε_cu1cd,C2389+B2389)</f>
        <v/>
      </c>
      <c r="D2390" s="113">
        <f>IF('Нормальний переріз'!$D$68&gt;0,1,2)</f>
        <v/>
      </c>
      <c r="E2390" s="144">
        <f>IF(D2390=1,F2390,G2390)</f>
        <v/>
      </c>
      <c r="F2390" s="124">
        <f>IF(AI2389,0.11*ε_cu1cd,IF(AH2389,F2389*0.01,F2389))</f>
        <v/>
      </c>
      <c r="G2390" s="124">
        <f>IF(AP2389,-0.1*ε_cu1cd,IF(AM2389,G2389*0.01,G2389))</f>
        <v/>
      </c>
      <c r="H2390" s="113">
        <f>IF(A2390=1,E2390,IF(AO2389,H2389-E2389+E2390,IF(AP2389,0.8*H2389,H2389+E2390)))</f>
        <v/>
      </c>
      <c r="I2390" s="169">
        <f>(C2390-H2390)/h</f>
        <v/>
      </c>
      <c r="J2390">
        <f>C2390/(ε_c1cd)</f>
        <v/>
      </c>
      <c r="K2390">
        <f>C2390/I2390</f>
        <v/>
      </c>
      <c r="L2390" s="131">
        <f>I2390/(ε_c1cd)</f>
        <v/>
      </c>
      <c r="M2390">
        <f>I2390*(K2390-Z_s1)</f>
        <v/>
      </c>
      <c r="N2390">
        <f>I2390*(K2390-Z_s2)</f>
        <v/>
      </c>
      <c r="O2390">
        <f>E_s*M2390</f>
        <v/>
      </c>
      <c r="P2390">
        <f>E_s*N2390</f>
        <v/>
      </c>
      <c r="Q2390">
        <f>O2390*A_s1</f>
        <v/>
      </c>
      <c r="R2390">
        <f>P2390*A_s2</f>
        <v/>
      </c>
      <c r="S2390">
        <f>Q2390*($K2390-Z_s1)</f>
        <v/>
      </c>
      <c r="T2390">
        <f>R2390*($K2390-Z_s2)</f>
        <v/>
      </c>
      <c r="U2390">
        <f>(INDIRECT("a_"&amp;U$2)/(U$2+1))*(($C2390^(U$2+1)-$H2390^(U$2+1))/(ε_c1cd^(U$2+1)))</f>
        <v/>
      </c>
      <c r="V2390">
        <f>(INDIRECT("a_"&amp;V$2)/(V$2+1))*(($C2390^(V$2+1)-$H2390^(V$2+1))/(ε_c1cd^(V$2+1)))</f>
        <v/>
      </c>
      <c r="W2390">
        <f>(INDIRECT("a_"&amp;W$2)/(W$2+1))*(($C2390^(W$2+1)-$H2390^(W$2+1))/(ε_c1cd^(W$2+1)))</f>
        <v/>
      </c>
      <c r="X2390">
        <f>(INDIRECT("a_"&amp;X$2)/(X$2+1))*(($C2390^(X$2+1)-$H2390^(X$2+1))/(ε_c1cd^(X$2+1)))</f>
        <v/>
      </c>
      <c r="Y2390">
        <f>(INDIRECT("a_"&amp;Y$2)/(Y$2+1))*(($C2390^(Y$2+1)-$H2390^(Y$2+1))/(ε_c1cd^(Y$2+1)))</f>
        <v/>
      </c>
      <c r="Z2390">
        <f>(INDIRECT("a_"&amp;Z$2)/(Z$2+2))*(($C2390^(Z$2+2)-$H2390^(Z$2+2))/(ε_c1cd^(Z$2+2)))</f>
        <v/>
      </c>
      <c r="AA2390">
        <f>(INDIRECT("a_"&amp;AA$2)/(AA$2+2))*(($C2390^(AA$2+2)-$H2390^(AA$2+2))/(ε_c1cd^(AA$2+2)))</f>
        <v/>
      </c>
      <c r="AB2390">
        <f>(INDIRECT("a_"&amp;AB$2)/(AB$2+2))*(($C2390^(AB$2+2)-$H2390^(AB$2+2))/(ε_c1cd^(AB$2+2)))</f>
        <v/>
      </c>
      <c r="AC2390">
        <f>(INDIRECT("a_"&amp;AC$2)/(AC$2+2))*(($C2390^(AC$2+2)-$H2390^(AC$2+2))/(ε_c1cd^(AC$2+2)))</f>
        <v/>
      </c>
      <c r="AD2390">
        <f>(INDIRECT("a_"&amp;AD$2)/(AD$2+2))*(($C2390^(AD$2+2)-$H2390^(AD$2+2))/(ε_c1cd^(AD$2+2)))</f>
        <v/>
      </c>
      <c r="AE2390" s="111">
        <f>(b*f_cd/L2390)*SUM(U2390:Y2390)+SUM(Q2390:R2390)</f>
        <v/>
      </c>
      <c r="AF2390" s="112">
        <f>AE2390*(K2390-y+e)</f>
        <v/>
      </c>
      <c r="AG2390" s="113">
        <f>(b*f_cd/(L2390^2))*SUM(Z2390:AD2390)+SUM(S2390:T2390)-AF2390</f>
        <v/>
      </c>
      <c r="AH2390" s="114">
        <f>AG2390&lt;0</f>
        <v/>
      </c>
      <c r="AI2390" s="115">
        <f>IF(A2390=1,FALSE,(AND(AQ2390,AH2390,NOT(AI2389))))</f>
        <v/>
      </c>
      <c r="AJ2390" s="116">
        <f>(b*f_cd/L2390)*(a_1/2*J2390^2+a_2/3*J2390^3+a_3/4*J2390^4+a_4/5*J2390^5+a_5/6*J2390^6)+SUM(Q2390:R2390)</f>
        <v/>
      </c>
      <c r="AK2390">
        <f>AJ2390*(K2390-y+e)</f>
        <v/>
      </c>
      <c r="AL2390" s="118">
        <f>(b*f_cd/(L2390^2))*(a_1/3*J2390^3+a_2/4*J2390^4+a_3/5*J2390^5+a_4/6*J2390^6+a_5/7*J2390^7)+SUM(S2390:T2390)-AK2390</f>
        <v/>
      </c>
      <c r="AM2390" s="114">
        <f>AL2390&gt;0</f>
        <v/>
      </c>
      <c r="AN2390" s="115">
        <f>IF(A2390=1,FALSE,(AND(AQ2390,AM2390,NOT(AN2389))))</f>
        <v/>
      </c>
      <c r="AO2390">
        <f>IF(D2390=1,AND(AH2390,NOT(AI2390)),AND(AM2390,NOT(AN2390)))</f>
        <v/>
      </c>
      <c r="AP2390" s="119">
        <f>IF(D2390=1,AI2390,AN2390)</f>
        <v/>
      </c>
      <c r="AQ2390" s="125">
        <f>ABS(E2390)&lt;$AQ$2</f>
        <v/>
      </c>
      <c r="AS2390">
        <f>IF(AP2390,MAX(AS$3:AS2388)+1,"")</f>
        <v/>
      </c>
    </row>
    <row r="2391">
      <c r="A2391" t="n">
        <v>2301</v>
      </c>
      <c r="B2391" s="131">
        <f>IF(A2391=1,0,IF(AP2391,0.1*ε_cu1cd,0))</f>
        <v/>
      </c>
      <c r="C2391" s="131">
        <f>IF(A2391=1,0.1*ε_cu1cd,C2390+B2390)</f>
        <v/>
      </c>
      <c r="D2391" s="113">
        <f>IF('Нормальний переріз'!$D$68&gt;0,1,2)</f>
        <v/>
      </c>
      <c r="E2391" s="144">
        <f>IF(D2391=1,F2391,G2391)</f>
        <v/>
      </c>
      <c r="F2391" s="124">
        <f>IF(AI2390,0.11*ε_cu1cd,IF(AH2390,F2390*0.01,F2390))</f>
        <v/>
      </c>
      <c r="G2391" s="124">
        <f>IF(AP2390,-0.1*ε_cu1cd,IF(AM2390,G2390*0.01,G2390))</f>
        <v/>
      </c>
      <c r="H2391" s="113">
        <f>IF(A2391=1,E2391,IF(AO2390,H2390-E2390+E2391,IF(AP2390,0.8*H2390,H2390+E2391)))</f>
        <v/>
      </c>
      <c r="I2391" s="169">
        <f>(C2391-H2391)/h</f>
        <v/>
      </c>
      <c r="J2391">
        <f>C2391/(ε_c1cd)</f>
        <v/>
      </c>
      <c r="K2391">
        <f>C2391/I2391</f>
        <v/>
      </c>
      <c r="L2391" s="131">
        <f>I2391/(ε_c1cd)</f>
        <v/>
      </c>
      <c r="M2391">
        <f>I2391*(K2391-Z_s1)</f>
        <v/>
      </c>
      <c r="N2391">
        <f>I2391*(K2391-Z_s2)</f>
        <v/>
      </c>
      <c r="O2391">
        <f>E_s*M2391</f>
        <v/>
      </c>
      <c r="P2391">
        <f>E_s*N2391</f>
        <v/>
      </c>
      <c r="Q2391">
        <f>O2391*A_s1</f>
        <v/>
      </c>
      <c r="R2391">
        <f>P2391*A_s2</f>
        <v/>
      </c>
      <c r="S2391">
        <f>Q2391*($K2391-Z_s1)</f>
        <v/>
      </c>
      <c r="T2391">
        <f>R2391*($K2391-Z_s2)</f>
        <v/>
      </c>
      <c r="U2391">
        <f>(INDIRECT("a_"&amp;U$2)/(U$2+1))*(($C2391^(U$2+1)-$H2391^(U$2+1))/(ε_c1cd^(U$2+1)))</f>
        <v/>
      </c>
      <c r="V2391">
        <f>(INDIRECT("a_"&amp;V$2)/(V$2+1))*(($C2391^(V$2+1)-$H2391^(V$2+1))/(ε_c1cd^(V$2+1)))</f>
        <v/>
      </c>
      <c r="W2391">
        <f>(INDIRECT("a_"&amp;W$2)/(W$2+1))*(($C2391^(W$2+1)-$H2391^(W$2+1))/(ε_c1cd^(W$2+1)))</f>
        <v/>
      </c>
      <c r="X2391">
        <f>(INDIRECT("a_"&amp;X$2)/(X$2+1))*(($C2391^(X$2+1)-$H2391^(X$2+1))/(ε_c1cd^(X$2+1)))</f>
        <v/>
      </c>
      <c r="Y2391">
        <f>(INDIRECT("a_"&amp;Y$2)/(Y$2+1))*(($C2391^(Y$2+1)-$H2391^(Y$2+1))/(ε_c1cd^(Y$2+1)))</f>
        <v/>
      </c>
      <c r="Z2391">
        <f>(INDIRECT("a_"&amp;Z$2)/(Z$2+2))*(($C2391^(Z$2+2)-$H2391^(Z$2+2))/(ε_c1cd^(Z$2+2)))</f>
        <v/>
      </c>
      <c r="AA2391">
        <f>(INDIRECT("a_"&amp;AA$2)/(AA$2+2))*(($C2391^(AA$2+2)-$H2391^(AA$2+2))/(ε_c1cd^(AA$2+2)))</f>
        <v/>
      </c>
      <c r="AB2391">
        <f>(INDIRECT("a_"&amp;AB$2)/(AB$2+2))*(($C2391^(AB$2+2)-$H2391^(AB$2+2))/(ε_c1cd^(AB$2+2)))</f>
        <v/>
      </c>
      <c r="AC2391">
        <f>(INDIRECT("a_"&amp;AC$2)/(AC$2+2))*(($C2391^(AC$2+2)-$H2391^(AC$2+2))/(ε_c1cd^(AC$2+2)))</f>
        <v/>
      </c>
      <c r="AD2391">
        <f>(INDIRECT("a_"&amp;AD$2)/(AD$2+2))*(($C2391^(AD$2+2)-$H2391^(AD$2+2))/(ε_c1cd^(AD$2+2)))</f>
        <v/>
      </c>
      <c r="AE2391" s="111">
        <f>(b*f_cd/L2391)*SUM(U2391:Y2391)+SUM(Q2391:R2391)</f>
        <v/>
      </c>
      <c r="AF2391" s="112">
        <f>AE2391*(K2391-y+e)</f>
        <v/>
      </c>
      <c r="AG2391" s="113">
        <f>(b*f_cd/(L2391^2))*SUM(Z2391:AD2391)+SUM(S2391:T2391)-AF2391</f>
        <v/>
      </c>
      <c r="AH2391" s="114">
        <f>AG2391&lt;0</f>
        <v/>
      </c>
      <c r="AI2391" s="115">
        <f>IF(A2391=1,FALSE,(AND(AQ2391,AH2391,NOT(AI2390))))</f>
        <v/>
      </c>
      <c r="AJ2391" s="116">
        <f>(b*f_cd/L2391)*(a_1/2*J2391^2+a_2/3*J2391^3+a_3/4*J2391^4+a_4/5*J2391^5+a_5/6*J2391^6)+SUM(Q2391:R2391)</f>
        <v/>
      </c>
      <c r="AK2391">
        <f>AJ2391*(K2391-y+e)</f>
        <v/>
      </c>
      <c r="AL2391" s="118">
        <f>(b*f_cd/(L2391^2))*(a_1/3*J2391^3+a_2/4*J2391^4+a_3/5*J2391^5+a_4/6*J2391^6+a_5/7*J2391^7)+SUM(S2391:T2391)-AK2391</f>
        <v/>
      </c>
      <c r="AM2391" s="114">
        <f>AL2391&gt;0</f>
        <v/>
      </c>
      <c r="AN2391" s="115">
        <f>IF(A2391=1,FALSE,(AND(AQ2391,AM2391,NOT(AN2390))))</f>
        <v/>
      </c>
      <c r="AO2391">
        <f>IF(D2391=1,AND(AH2391,NOT(AI2391)),AND(AM2391,NOT(AN2391)))</f>
        <v/>
      </c>
      <c r="AP2391" s="119">
        <f>IF(D2391=1,AI2391,AN2391)</f>
        <v/>
      </c>
      <c r="AQ2391" s="125">
        <f>ABS(E2391)&lt;$AQ$2</f>
        <v/>
      </c>
      <c r="AS2391">
        <f>IF(AP2391,MAX(AS$3:AS2389)+1,"")</f>
        <v/>
      </c>
    </row>
    <row r="2392">
      <c r="A2392" t="n">
        <v>2302</v>
      </c>
      <c r="B2392" s="131">
        <f>IF(A2392=1,0,IF(AP2392,0.1*ε_cu1cd,0))</f>
        <v/>
      </c>
      <c r="C2392" s="131">
        <f>IF(A2392=1,0.1*ε_cu1cd,C2391+B2391)</f>
        <v/>
      </c>
      <c r="D2392" s="113">
        <f>IF('Нормальний переріз'!$D$68&gt;0,1,2)</f>
        <v/>
      </c>
      <c r="E2392" s="144">
        <f>IF(D2392=1,F2392,G2392)</f>
        <v/>
      </c>
      <c r="F2392" s="124">
        <f>IF(AI2391,0.11*ε_cu1cd,IF(AH2391,F2391*0.01,F2391))</f>
        <v/>
      </c>
      <c r="G2392" s="124">
        <f>IF(AP2391,-0.1*ε_cu1cd,IF(AM2391,G2391*0.01,G2391))</f>
        <v/>
      </c>
      <c r="H2392" s="113">
        <f>IF(A2392=1,E2392,IF(AO2391,H2391-E2391+E2392,IF(AP2391,0.8*H2391,H2391+E2392)))</f>
        <v/>
      </c>
      <c r="I2392" s="169">
        <f>(C2392-H2392)/h</f>
        <v/>
      </c>
      <c r="J2392">
        <f>C2392/(ε_c1cd)</f>
        <v/>
      </c>
      <c r="K2392">
        <f>C2392/I2392</f>
        <v/>
      </c>
      <c r="L2392" s="131">
        <f>I2392/(ε_c1cd)</f>
        <v/>
      </c>
      <c r="M2392">
        <f>I2392*(K2392-Z_s1)</f>
        <v/>
      </c>
      <c r="N2392">
        <f>I2392*(K2392-Z_s2)</f>
        <v/>
      </c>
      <c r="O2392">
        <f>E_s*M2392</f>
        <v/>
      </c>
      <c r="P2392">
        <f>E_s*N2392</f>
        <v/>
      </c>
      <c r="Q2392">
        <f>O2392*A_s1</f>
        <v/>
      </c>
      <c r="R2392">
        <f>P2392*A_s2</f>
        <v/>
      </c>
      <c r="S2392">
        <f>Q2392*($K2392-Z_s1)</f>
        <v/>
      </c>
      <c r="T2392">
        <f>R2392*($K2392-Z_s2)</f>
        <v/>
      </c>
      <c r="U2392">
        <f>(INDIRECT("a_"&amp;U$2)/(U$2+1))*(($C2392^(U$2+1)-$H2392^(U$2+1))/(ε_c1cd^(U$2+1)))</f>
        <v/>
      </c>
      <c r="V2392">
        <f>(INDIRECT("a_"&amp;V$2)/(V$2+1))*(($C2392^(V$2+1)-$H2392^(V$2+1))/(ε_c1cd^(V$2+1)))</f>
        <v/>
      </c>
      <c r="W2392">
        <f>(INDIRECT("a_"&amp;W$2)/(W$2+1))*(($C2392^(W$2+1)-$H2392^(W$2+1))/(ε_c1cd^(W$2+1)))</f>
        <v/>
      </c>
      <c r="X2392">
        <f>(INDIRECT("a_"&amp;X$2)/(X$2+1))*(($C2392^(X$2+1)-$H2392^(X$2+1))/(ε_c1cd^(X$2+1)))</f>
        <v/>
      </c>
      <c r="Y2392">
        <f>(INDIRECT("a_"&amp;Y$2)/(Y$2+1))*(($C2392^(Y$2+1)-$H2392^(Y$2+1))/(ε_c1cd^(Y$2+1)))</f>
        <v/>
      </c>
      <c r="Z2392">
        <f>(INDIRECT("a_"&amp;Z$2)/(Z$2+2))*(($C2392^(Z$2+2)-$H2392^(Z$2+2))/(ε_c1cd^(Z$2+2)))</f>
        <v/>
      </c>
      <c r="AA2392">
        <f>(INDIRECT("a_"&amp;AA$2)/(AA$2+2))*(($C2392^(AA$2+2)-$H2392^(AA$2+2))/(ε_c1cd^(AA$2+2)))</f>
        <v/>
      </c>
      <c r="AB2392">
        <f>(INDIRECT("a_"&amp;AB$2)/(AB$2+2))*(($C2392^(AB$2+2)-$H2392^(AB$2+2))/(ε_c1cd^(AB$2+2)))</f>
        <v/>
      </c>
      <c r="AC2392">
        <f>(INDIRECT("a_"&amp;AC$2)/(AC$2+2))*(($C2392^(AC$2+2)-$H2392^(AC$2+2))/(ε_c1cd^(AC$2+2)))</f>
        <v/>
      </c>
      <c r="AD2392">
        <f>(INDIRECT("a_"&amp;AD$2)/(AD$2+2))*(($C2392^(AD$2+2)-$H2392^(AD$2+2))/(ε_c1cd^(AD$2+2)))</f>
        <v/>
      </c>
      <c r="AE2392" s="111">
        <f>(b*f_cd/L2392)*SUM(U2392:Y2392)+SUM(Q2392:R2392)</f>
        <v/>
      </c>
      <c r="AF2392" s="112">
        <f>AE2392*(K2392-y+e)</f>
        <v/>
      </c>
      <c r="AG2392" s="113">
        <f>(b*f_cd/(L2392^2))*SUM(Z2392:AD2392)+SUM(S2392:T2392)-AF2392</f>
        <v/>
      </c>
      <c r="AH2392" s="114">
        <f>AG2392&lt;0</f>
        <v/>
      </c>
      <c r="AI2392" s="115">
        <f>IF(A2392=1,FALSE,(AND(AQ2392,AH2392,NOT(AI2391))))</f>
        <v/>
      </c>
      <c r="AJ2392" s="116">
        <f>(b*f_cd/L2392)*(a_1/2*J2392^2+a_2/3*J2392^3+a_3/4*J2392^4+a_4/5*J2392^5+a_5/6*J2392^6)+SUM(Q2392:R2392)</f>
        <v/>
      </c>
      <c r="AK2392">
        <f>AJ2392*(K2392-y+e)</f>
        <v/>
      </c>
      <c r="AL2392" s="118">
        <f>(b*f_cd/(L2392^2))*(a_1/3*J2392^3+a_2/4*J2392^4+a_3/5*J2392^5+a_4/6*J2392^6+a_5/7*J2392^7)+SUM(S2392:T2392)-AK2392</f>
        <v/>
      </c>
      <c r="AM2392" s="114">
        <f>AL2392&gt;0</f>
        <v/>
      </c>
      <c r="AN2392" s="115">
        <f>IF(A2392=1,FALSE,(AND(AQ2392,AM2392,NOT(AN2391))))</f>
        <v/>
      </c>
      <c r="AO2392">
        <f>IF(D2392=1,AND(AH2392,NOT(AI2392)),AND(AM2392,NOT(AN2392)))</f>
        <v/>
      </c>
      <c r="AP2392" s="119">
        <f>IF(D2392=1,AI2392,AN2392)</f>
        <v/>
      </c>
      <c r="AQ2392" s="125">
        <f>ABS(E2392)&lt;$AQ$2</f>
        <v/>
      </c>
      <c r="AS2392">
        <f>IF(AP2392,MAX(AS$3:AS2390)+1,"")</f>
        <v/>
      </c>
    </row>
    <row r="2393">
      <c r="A2393" t="n">
        <v>2303</v>
      </c>
      <c r="B2393" s="131">
        <f>IF(A2393=1,0,IF(AP2393,0.1*ε_cu1cd,0))</f>
        <v/>
      </c>
      <c r="C2393" s="131">
        <f>IF(A2393=1,0.1*ε_cu1cd,C2392+B2392)</f>
        <v/>
      </c>
      <c r="D2393" s="113">
        <f>IF('Нормальний переріз'!$D$68&gt;0,1,2)</f>
        <v/>
      </c>
      <c r="E2393" s="144">
        <f>IF(D2393=1,F2393,G2393)</f>
        <v/>
      </c>
      <c r="F2393" s="124">
        <f>IF(AI2392,0.11*ε_cu1cd,IF(AH2392,F2392*0.01,F2392))</f>
        <v/>
      </c>
      <c r="G2393" s="124">
        <f>IF(AP2392,-0.1*ε_cu1cd,IF(AM2392,G2392*0.01,G2392))</f>
        <v/>
      </c>
      <c r="H2393" s="113">
        <f>IF(A2393=1,E2393,IF(AO2392,H2392-E2392+E2393,IF(AP2392,0.8*H2392,H2392+E2393)))</f>
        <v/>
      </c>
      <c r="I2393" s="169">
        <f>(C2393-H2393)/h</f>
        <v/>
      </c>
      <c r="J2393">
        <f>C2393/(ε_c1cd)</f>
        <v/>
      </c>
      <c r="K2393">
        <f>C2393/I2393</f>
        <v/>
      </c>
      <c r="L2393" s="131">
        <f>I2393/(ε_c1cd)</f>
        <v/>
      </c>
      <c r="M2393">
        <f>I2393*(K2393-Z_s1)</f>
        <v/>
      </c>
      <c r="N2393">
        <f>I2393*(K2393-Z_s2)</f>
        <v/>
      </c>
      <c r="O2393">
        <f>E_s*M2393</f>
        <v/>
      </c>
      <c r="P2393">
        <f>E_s*N2393</f>
        <v/>
      </c>
      <c r="Q2393">
        <f>O2393*A_s1</f>
        <v/>
      </c>
      <c r="R2393">
        <f>P2393*A_s2</f>
        <v/>
      </c>
      <c r="S2393">
        <f>Q2393*($K2393-Z_s1)</f>
        <v/>
      </c>
      <c r="T2393">
        <f>R2393*($K2393-Z_s2)</f>
        <v/>
      </c>
      <c r="U2393">
        <f>(INDIRECT("a_"&amp;U$2)/(U$2+1))*(($C2393^(U$2+1)-$H2393^(U$2+1))/(ε_c1cd^(U$2+1)))</f>
        <v/>
      </c>
      <c r="V2393">
        <f>(INDIRECT("a_"&amp;V$2)/(V$2+1))*(($C2393^(V$2+1)-$H2393^(V$2+1))/(ε_c1cd^(V$2+1)))</f>
        <v/>
      </c>
      <c r="W2393">
        <f>(INDIRECT("a_"&amp;W$2)/(W$2+1))*(($C2393^(W$2+1)-$H2393^(W$2+1))/(ε_c1cd^(W$2+1)))</f>
        <v/>
      </c>
      <c r="X2393">
        <f>(INDIRECT("a_"&amp;X$2)/(X$2+1))*(($C2393^(X$2+1)-$H2393^(X$2+1))/(ε_c1cd^(X$2+1)))</f>
        <v/>
      </c>
      <c r="Y2393">
        <f>(INDIRECT("a_"&amp;Y$2)/(Y$2+1))*(($C2393^(Y$2+1)-$H2393^(Y$2+1))/(ε_c1cd^(Y$2+1)))</f>
        <v/>
      </c>
      <c r="Z2393">
        <f>(INDIRECT("a_"&amp;Z$2)/(Z$2+2))*(($C2393^(Z$2+2)-$H2393^(Z$2+2))/(ε_c1cd^(Z$2+2)))</f>
        <v/>
      </c>
      <c r="AA2393">
        <f>(INDIRECT("a_"&amp;AA$2)/(AA$2+2))*(($C2393^(AA$2+2)-$H2393^(AA$2+2))/(ε_c1cd^(AA$2+2)))</f>
        <v/>
      </c>
      <c r="AB2393">
        <f>(INDIRECT("a_"&amp;AB$2)/(AB$2+2))*(($C2393^(AB$2+2)-$H2393^(AB$2+2))/(ε_c1cd^(AB$2+2)))</f>
        <v/>
      </c>
      <c r="AC2393">
        <f>(INDIRECT("a_"&amp;AC$2)/(AC$2+2))*(($C2393^(AC$2+2)-$H2393^(AC$2+2))/(ε_c1cd^(AC$2+2)))</f>
        <v/>
      </c>
      <c r="AD2393">
        <f>(INDIRECT("a_"&amp;AD$2)/(AD$2+2))*(($C2393^(AD$2+2)-$H2393^(AD$2+2))/(ε_c1cd^(AD$2+2)))</f>
        <v/>
      </c>
      <c r="AE2393" s="111">
        <f>(b*f_cd/L2393)*SUM(U2393:Y2393)+SUM(Q2393:R2393)</f>
        <v/>
      </c>
      <c r="AF2393" s="112">
        <f>AE2393*(K2393-y+e)</f>
        <v/>
      </c>
      <c r="AG2393" s="113">
        <f>(b*f_cd/(L2393^2))*SUM(Z2393:AD2393)+SUM(S2393:T2393)-AF2393</f>
        <v/>
      </c>
      <c r="AH2393" s="114">
        <f>AG2393&lt;0</f>
        <v/>
      </c>
      <c r="AI2393" s="115">
        <f>IF(A2393=1,FALSE,(AND(AQ2393,AH2393,NOT(AI2392))))</f>
        <v/>
      </c>
      <c r="AJ2393" s="116">
        <f>(b*f_cd/L2393)*(a_1/2*J2393^2+a_2/3*J2393^3+a_3/4*J2393^4+a_4/5*J2393^5+a_5/6*J2393^6)+SUM(Q2393:R2393)</f>
        <v/>
      </c>
      <c r="AK2393">
        <f>AJ2393*(K2393-y+e)</f>
        <v/>
      </c>
      <c r="AL2393" s="118">
        <f>(b*f_cd/(L2393^2))*(a_1/3*J2393^3+a_2/4*J2393^4+a_3/5*J2393^5+a_4/6*J2393^6+a_5/7*J2393^7)+SUM(S2393:T2393)-AK2393</f>
        <v/>
      </c>
      <c r="AM2393" s="114">
        <f>AL2393&gt;0</f>
        <v/>
      </c>
      <c r="AN2393" s="115">
        <f>IF(A2393=1,FALSE,(AND(AQ2393,AM2393,NOT(AN2392))))</f>
        <v/>
      </c>
      <c r="AO2393">
        <f>IF(D2393=1,AND(AH2393,NOT(AI2393)),AND(AM2393,NOT(AN2393)))</f>
        <v/>
      </c>
      <c r="AP2393" s="119">
        <f>IF(D2393=1,AI2393,AN2393)</f>
        <v/>
      </c>
      <c r="AQ2393" s="125">
        <f>ABS(E2393)&lt;$AQ$2</f>
        <v/>
      </c>
      <c r="AS2393">
        <f>IF(AP2393,MAX(AS$3:AS2391)+1,"")</f>
        <v/>
      </c>
    </row>
    <row r="2394">
      <c r="A2394" t="n">
        <v>2304</v>
      </c>
      <c r="B2394" s="131">
        <f>IF(A2394=1,0,IF(AP2394,0.1*ε_cu1cd,0))</f>
        <v/>
      </c>
      <c r="C2394" s="131">
        <f>IF(A2394=1,0.1*ε_cu1cd,C2393+B2393)</f>
        <v/>
      </c>
      <c r="D2394" s="113">
        <f>IF('Нормальний переріз'!$D$68&gt;0,1,2)</f>
        <v/>
      </c>
      <c r="E2394" s="144">
        <f>IF(D2394=1,F2394,G2394)</f>
        <v/>
      </c>
      <c r="F2394" s="124">
        <f>IF(AI2393,0.11*ε_cu1cd,IF(AH2393,F2393*0.01,F2393))</f>
        <v/>
      </c>
      <c r="G2394" s="124">
        <f>IF(AP2393,-0.1*ε_cu1cd,IF(AM2393,G2393*0.01,G2393))</f>
        <v/>
      </c>
      <c r="H2394" s="113">
        <f>IF(A2394=1,E2394,IF(AO2393,H2393-E2393+E2394,IF(AP2393,0.8*H2393,H2393+E2394)))</f>
        <v/>
      </c>
      <c r="I2394" s="169">
        <f>(C2394-H2394)/h</f>
        <v/>
      </c>
      <c r="J2394">
        <f>C2394/(ε_c1cd)</f>
        <v/>
      </c>
      <c r="K2394">
        <f>C2394/I2394</f>
        <v/>
      </c>
      <c r="L2394" s="131">
        <f>I2394/(ε_c1cd)</f>
        <v/>
      </c>
      <c r="M2394">
        <f>I2394*(K2394-Z_s1)</f>
        <v/>
      </c>
      <c r="N2394">
        <f>I2394*(K2394-Z_s2)</f>
        <v/>
      </c>
      <c r="O2394">
        <f>E_s*M2394</f>
        <v/>
      </c>
      <c r="P2394">
        <f>E_s*N2394</f>
        <v/>
      </c>
      <c r="Q2394">
        <f>O2394*A_s1</f>
        <v/>
      </c>
      <c r="R2394">
        <f>P2394*A_s2</f>
        <v/>
      </c>
      <c r="S2394">
        <f>Q2394*($K2394-Z_s1)</f>
        <v/>
      </c>
      <c r="T2394">
        <f>R2394*($K2394-Z_s2)</f>
        <v/>
      </c>
      <c r="U2394">
        <f>(INDIRECT("a_"&amp;U$2)/(U$2+1))*(($C2394^(U$2+1)-$H2394^(U$2+1))/(ε_c1cd^(U$2+1)))</f>
        <v/>
      </c>
      <c r="V2394">
        <f>(INDIRECT("a_"&amp;V$2)/(V$2+1))*(($C2394^(V$2+1)-$H2394^(V$2+1))/(ε_c1cd^(V$2+1)))</f>
        <v/>
      </c>
      <c r="W2394">
        <f>(INDIRECT("a_"&amp;W$2)/(W$2+1))*(($C2394^(W$2+1)-$H2394^(W$2+1))/(ε_c1cd^(W$2+1)))</f>
        <v/>
      </c>
      <c r="X2394">
        <f>(INDIRECT("a_"&amp;X$2)/(X$2+1))*(($C2394^(X$2+1)-$H2394^(X$2+1))/(ε_c1cd^(X$2+1)))</f>
        <v/>
      </c>
      <c r="Y2394">
        <f>(INDIRECT("a_"&amp;Y$2)/(Y$2+1))*(($C2394^(Y$2+1)-$H2394^(Y$2+1))/(ε_c1cd^(Y$2+1)))</f>
        <v/>
      </c>
      <c r="Z2394">
        <f>(INDIRECT("a_"&amp;Z$2)/(Z$2+2))*(($C2394^(Z$2+2)-$H2394^(Z$2+2))/(ε_c1cd^(Z$2+2)))</f>
        <v/>
      </c>
      <c r="AA2394">
        <f>(INDIRECT("a_"&amp;AA$2)/(AA$2+2))*(($C2394^(AA$2+2)-$H2394^(AA$2+2))/(ε_c1cd^(AA$2+2)))</f>
        <v/>
      </c>
      <c r="AB2394">
        <f>(INDIRECT("a_"&amp;AB$2)/(AB$2+2))*(($C2394^(AB$2+2)-$H2394^(AB$2+2))/(ε_c1cd^(AB$2+2)))</f>
        <v/>
      </c>
      <c r="AC2394">
        <f>(INDIRECT("a_"&amp;AC$2)/(AC$2+2))*(($C2394^(AC$2+2)-$H2394^(AC$2+2))/(ε_c1cd^(AC$2+2)))</f>
        <v/>
      </c>
      <c r="AD2394">
        <f>(INDIRECT("a_"&amp;AD$2)/(AD$2+2))*(($C2394^(AD$2+2)-$H2394^(AD$2+2))/(ε_c1cd^(AD$2+2)))</f>
        <v/>
      </c>
      <c r="AE2394" s="111">
        <f>(b*f_cd/L2394)*SUM(U2394:Y2394)+SUM(Q2394:R2394)</f>
        <v/>
      </c>
      <c r="AF2394" s="112">
        <f>AE2394*(K2394-y+e)</f>
        <v/>
      </c>
      <c r="AG2394" s="113">
        <f>(b*f_cd/(L2394^2))*SUM(Z2394:AD2394)+SUM(S2394:T2394)-AF2394</f>
        <v/>
      </c>
      <c r="AH2394" s="114">
        <f>AG2394&lt;0</f>
        <v/>
      </c>
      <c r="AI2394" s="115">
        <f>IF(A2394=1,FALSE,(AND(AQ2394,AH2394,NOT(AI2393))))</f>
        <v/>
      </c>
      <c r="AJ2394" s="116">
        <f>(b*f_cd/L2394)*(a_1/2*J2394^2+a_2/3*J2394^3+a_3/4*J2394^4+a_4/5*J2394^5+a_5/6*J2394^6)+SUM(Q2394:R2394)</f>
        <v/>
      </c>
      <c r="AK2394">
        <f>AJ2394*(K2394-y+e)</f>
        <v/>
      </c>
      <c r="AL2394" s="118">
        <f>(b*f_cd/(L2394^2))*(a_1/3*J2394^3+a_2/4*J2394^4+a_3/5*J2394^5+a_4/6*J2394^6+a_5/7*J2394^7)+SUM(S2394:T2394)-AK2394</f>
        <v/>
      </c>
      <c r="AM2394" s="114">
        <f>AL2394&gt;0</f>
        <v/>
      </c>
      <c r="AN2394" s="115">
        <f>IF(A2394=1,FALSE,(AND(AQ2394,AM2394,NOT(AN2393))))</f>
        <v/>
      </c>
      <c r="AO2394">
        <f>IF(D2394=1,AND(AH2394,NOT(AI2394)),AND(AM2394,NOT(AN2394)))</f>
        <v/>
      </c>
      <c r="AP2394" s="119">
        <f>IF(D2394=1,AI2394,AN2394)</f>
        <v/>
      </c>
      <c r="AQ2394" s="125">
        <f>ABS(E2394)&lt;$AQ$2</f>
        <v/>
      </c>
      <c r="AS2394">
        <f>IF(AP2394,MAX(AS$3:AS2392)+1,"")</f>
        <v/>
      </c>
    </row>
    <row r="2395">
      <c r="A2395" t="n">
        <v>2305</v>
      </c>
      <c r="B2395" s="131">
        <f>IF(A2395=1,0,IF(AP2395,0.1*ε_cu1cd,0))</f>
        <v/>
      </c>
      <c r="C2395" s="131">
        <f>IF(A2395=1,0.1*ε_cu1cd,C2394+B2394)</f>
        <v/>
      </c>
      <c r="D2395" s="113">
        <f>IF('Нормальний переріз'!$D$68&gt;0,1,2)</f>
        <v/>
      </c>
      <c r="E2395" s="144">
        <f>IF(D2395=1,F2395,G2395)</f>
        <v/>
      </c>
      <c r="F2395" s="124">
        <f>IF(AI2394,0.11*ε_cu1cd,IF(AH2394,F2394*0.01,F2394))</f>
        <v/>
      </c>
      <c r="G2395" s="124">
        <f>IF(AP2394,-0.1*ε_cu1cd,IF(AM2394,G2394*0.01,G2394))</f>
        <v/>
      </c>
      <c r="H2395" s="113">
        <f>IF(A2395=1,E2395,IF(AO2394,H2394-E2394+E2395,IF(AP2394,0.8*H2394,H2394+E2395)))</f>
        <v/>
      </c>
      <c r="I2395" s="169">
        <f>(C2395-H2395)/h</f>
        <v/>
      </c>
      <c r="J2395">
        <f>C2395/(ε_c1cd)</f>
        <v/>
      </c>
      <c r="K2395">
        <f>C2395/I2395</f>
        <v/>
      </c>
      <c r="L2395" s="131">
        <f>I2395/(ε_c1cd)</f>
        <v/>
      </c>
      <c r="M2395">
        <f>I2395*(K2395-Z_s1)</f>
        <v/>
      </c>
      <c r="N2395">
        <f>I2395*(K2395-Z_s2)</f>
        <v/>
      </c>
      <c r="O2395">
        <f>E_s*M2395</f>
        <v/>
      </c>
      <c r="P2395">
        <f>E_s*N2395</f>
        <v/>
      </c>
      <c r="Q2395">
        <f>O2395*A_s1</f>
        <v/>
      </c>
      <c r="R2395">
        <f>P2395*A_s2</f>
        <v/>
      </c>
      <c r="S2395">
        <f>Q2395*($K2395-Z_s1)</f>
        <v/>
      </c>
      <c r="T2395">
        <f>R2395*($K2395-Z_s2)</f>
        <v/>
      </c>
      <c r="U2395">
        <f>(INDIRECT("a_"&amp;U$2)/(U$2+1))*(($C2395^(U$2+1)-$H2395^(U$2+1))/(ε_c1cd^(U$2+1)))</f>
        <v/>
      </c>
      <c r="V2395">
        <f>(INDIRECT("a_"&amp;V$2)/(V$2+1))*(($C2395^(V$2+1)-$H2395^(V$2+1))/(ε_c1cd^(V$2+1)))</f>
        <v/>
      </c>
      <c r="W2395">
        <f>(INDIRECT("a_"&amp;W$2)/(W$2+1))*(($C2395^(W$2+1)-$H2395^(W$2+1))/(ε_c1cd^(W$2+1)))</f>
        <v/>
      </c>
      <c r="X2395">
        <f>(INDIRECT("a_"&amp;X$2)/(X$2+1))*(($C2395^(X$2+1)-$H2395^(X$2+1))/(ε_c1cd^(X$2+1)))</f>
        <v/>
      </c>
      <c r="Y2395">
        <f>(INDIRECT("a_"&amp;Y$2)/(Y$2+1))*(($C2395^(Y$2+1)-$H2395^(Y$2+1))/(ε_c1cd^(Y$2+1)))</f>
        <v/>
      </c>
      <c r="Z2395">
        <f>(INDIRECT("a_"&amp;Z$2)/(Z$2+2))*(($C2395^(Z$2+2)-$H2395^(Z$2+2))/(ε_c1cd^(Z$2+2)))</f>
        <v/>
      </c>
      <c r="AA2395">
        <f>(INDIRECT("a_"&amp;AA$2)/(AA$2+2))*(($C2395^(AA$2+2)-$H2395^(AA$2+2))/(ε_c1cd^(AA$2+2)))</f>
        <v/>
      </c>
      <c r="AB2395">
        <f>(INDIRECT("a_"&amp;AB$2)/(AB$2+2))*(($C2395^(AB$2+2)-$H2395^(AB$2+2))/(ε_c1cd^(AB$2+2)))</f>
        <v/>
      </c>
      <c r="AC2395">
        <f>(INDIRECT("a_"&amp;AC$2)/(AC$2+2))*(($C2395^(AC$2+2)-$H2395^(AC$2+2))/(ε_c1cd^(AC$2+2)))</f>
        <v/>
      </c>
      <c r="AD2395">
        <f>(INDIRECT("a_"&amp;AD$2)/(AD$2+2))*(($C2395^(AD$2+2)-$H2395^(AD$2+2))/(ε_c1cd^(AD$2+2)))</f>
        <v/>
      </c>
      <c r="AE2395" s="111">
        <f>(b*f_cd/L2395)*SUM(U2395:Y2395)+SUM(Q2395:R2395)</f>
        <v/>
      </c>
      <c r="AF2395" s="112">
        <f>AE2395*(K2395-y+e)</f>
        <v/>
      </c>
      <c r="AG2395" s="113">
        <f>(b*f_cd/(L2395^2))*SUM(Z2395:AD2395)+SUM(S2395:T2395)-AF2395</f>
        <v/>
      </c>
      <c r="AH2395" s="114">
        <f>AG2395&lt;0</f>
        <v/>
      </c>
      <c r="AI2395" s="115">
        <f>IF(A2395=1,FALSE,(AND(AQ2395,AH2395,NOT(AI2394))))</f>
        <v/>
      </c>
      <c r="AJ2395" s="116">
        <f>(b*f_cd/L2395)*(a_1/2*J2395^2+a_2/3*J2395^3+a_3/4*J2395^4+a_4/5*J2395^5+a_5/6*J2395^6)+SUM(Q2395:R2395)</f>
        <v/>
      </c>
      <c r="AK2395">
        <f>AJ2395*(K2395-y+e)</f>
        <v/>
      </c>
      <c r="AL2395" s="118">
        <f>(b*f_cd/(L2395^2))*(a_1/3*J2395^3+a_2/4*J2395^4+a_3/5*J2395^5+a_4/6*J2395^6+a_5/7*J2395^7)+SUM(S2395:T2395)-AK2395</f>
        <v/>
      </c>
      <c r="AM2395" s="114">
        <f>AL2395&gt;0</f>
        <v/>
      </c>
      <c r="AN2395" s="115">
        <f>IF(A2395=1,FALSE,(AND(AQ2395,AM2395,NOT(AN2394))))</f>
        <v/>
      </c>
      <c r="AO2395">
        <f>IF(D2395=1,AND(AH2395,NOT(AI2395)),AND(AM2395,NOT(AN2395)))</f>
        <v/>
      </c>
      <c r="AP2395" s="119">
        <f>IF(D2395=1,AI2395,AN2395)</f>
        <v/>
      </c>
      <c r="AQ2395" s="125">
        <f>ABS(E2395)&lt;$AQ$2</f>
        <v/>
      </c>
      <c r="AS2395">
        <f>IF(AP2395,MAX(AS$3:AS2393)+1,"")</f>
        <v/>
      </c>
    </row>
    <row r="2396">
      <c r="A2396" t="n">
        <v>2306</v>
      </c>
      <c r="B2396" s="131">
        <f>IF(A2396=1,0,IF(AP2396,0.1*ε_cu1cd,0))</f>
        <v/>
      </c>
      <c r="C2396" s="131">
        <f>IF(A2396=1,0.1*ε_cu1cd,C2395+B2395)</f>
        <v/>
      </c>
      <c r="D2396" s="113">
        <f>IF('Нормальний переріз'!$D$68&gt;0,1,2)</f>
        <v/>
      </c>
      <c r="E2396" s="144">
        <f>IF(D2396=1,F2396,G2396)</f>
        <v/>
      </c>
      <c r="F2396" s="124">
        <f>IF(AI2395,0.11*ε_cu1cd,IF(AH2395,F2395*0.01,F2395))</f>
        <v/>
      </c>
      <c r="G2396" s="124">
        <f>IF(AP2395,-0.1*ε_cu1cd,IF(AM2395,G2395*0.01,G2395))</f>
        <v/>
      </c>
      <c r="H2396" s="113">
        <f>IF(A2396=1,E2396,IF(AO2395,H2395-E2395+E2396,IF(AP2395,0.8*H2395,H2395+E2396)))</f>
        <v/>
      </c>
      <c r="I2396" s="169">
        <f>(C2396-H2396)/h</f>
        <v/>
      </c>
      <c r="J2396">
        <f>C2396/(ε_c1cd)</f>
        <v/>
      </c>
      <c r="K2396">
        <f>C2396/I2396</f>
        <v/>
      </c>
      <c r="L2396" s="131">
        <f>I2396/(ε_c1cd)</f>
        <v/>
      </c>
      <c r="M2396">
        <f>I2396*(K2396-Z_s1)</f>
        <v/>
      </c>
      <c r="N2396">
        <f>I2396*(K2396-Z_s2)</f>
        <v/>
      </c>
      <c r="O2396">
        <f>E_s*M2396</f>
        <v/>
      </c>
      <c r="P2396">
        <f>E_s*N2396</f>
        <v/>
      </c>
      <c r="Q2396">
        <f>O2396*A_s1</f>
        <v/>
      </c>
      <c r="R2396">
        <f>P2396*A_s2</f>
        <v/>
      </c>
      <c r="S2396">
        <f>Q2396*($K2396-Z_s1)</f>
        <v/>
      </c>
      <c r="T2396">
        <f>R2396*($K2396-Z_s2)</f>
        <v/>
      </c>
      <c r="U2396">
        <f>(INDIRECT("a_"&amp;U$2)/(U$2+1))*(($C2396^(U$2+1)-$H2396^(U$2+1))/(ε_c1cd^(U$2+1)))</f>
        <v/>
      </c>
      <c r="V2396">
        <f>(INDIRECT("a_"&amp;V$2)/(V$2+1))*(($C2396^(V$2+1)-$H2396^(V$2+1))/(ε_c1cd^(V$2+1)))</f>
        <v/>
      </c>
      <c r="W2396">
        <f>(INDIRECT("a_"&amp;W$2)/(W$2+1))*(($C2396^(W$2+1)-$H2396^(W$2+1))/(ε_c1cd^(W$2+1)))</f>
        <v/>
      </c>
      <c r="X2396">
        <f>(INDIRECT("a_"&amp;X$2)/(X$2+1))*(($C2396^(X$2+1)-$H2396^(X$2+1))/(ε_c1cd^(X$2+1)))</f>
        <v/>
      </c>
      <c r="Y2396">
        <f>(INDIRECT("a_"&amp;Y$2)/(Y$2+1))*(($C2396^(Y$2+1)-$H2396^(Y$2+1))/(ε_c1cd^(Y$2+1)))</f>
        <v/>
      </c>
      <c r="Z2396">
        <f>(INDIRECT("a_"&amp;Z$2)/(Z$2+2))*(($C2396^(Z$2+2)-$H2396^(Z$2+2))/(ε_c1cd^(Z$2+2)))</f>
        <v/>
      </c>
      <c r="AA2396">
        <f>(INDIRECT("a_"&amp;AA$2)/(AA$2+2))*(($C2396^(AA$2+2)-$H2396^(AA$2+2))/(ε_c1cd^(AA$2+2)))</f>
        <v/>
      </c>
      <c r="AB2396">
        <f>(INDIRECT("a_"&amp;AB$2)/(AB$2+2))*(($C2396^(AB$2+2)-$H2396^(AB$2+2))/(ε_c1cd^(AB$2+2)))</f>
        <v/>
      </c>
      <c r="AC2396">
        <f>(INDIRECT("a_"&amp;AC$2)/(AC$2+2))*(($C2396^(AC$2+2)-$H2396^(AC$2+2))/(ε_c1cd^(AC$2+2)))</f>
        <v/>
      </c>
      <c r="AD2396">
        <f>(INDIRECT("a_"&amp;AD$2)/(AD$2+2))*(($C2396^(AD$2+2)-$H2396^(AD$2+2))/(ε_c1cd^(AD$2+2)))</f>
        <v/>
      </c>
      <c r="AE2396" s="111">
        <f>(b*f_cd/L2396)*SUM(U2396:Y2396)+SUM(Q2396:R2396)</f>
        <v/>
      </c>
      <c r="AF2396" s="112">
        <f>AE2396*(K2396-y+e)</f>
        <v/>
      </c>
      <c r="AG2396" s="113">
        <f>(b*f_cd/(L2396^2))*SUM(Z2396:AD2396)+SUM(S2396:T2396)-AF2396</f>
        <v/>
      </c>
      <c r="AH2396" s="114">
        <f>AG2396&lt;0</f>
        <v/>
      </c>
      <c r="AI2396" s="115">
        <f>IF(A2396=1,FALSE,(AND(AQ2396,AH2396,NOT(AI2395))))</f>
        <v/>
      </c>
      <c r="AJ2396" s="116">
        <f>(b*f_cd/L2396)*(a_1/2*J2396^2+a_2/3*J2396^3+a_3/4*J2396^4+a_4/5*J2396^5+a_5/6*J2396^6)+SUM(Q2396:R2396)</f>
        <v/>
      </c>
      <c r="AK2396">
        <f>AJ2396*(K2396-y+e)</f>
        <v/>
      </c>
      <c r="AL2396" s="118">
        <f>(b*f_cd/(L2396^2))*(a_1/3*J2396^3+a_2/4*J2396^4+a_3/5*J2396^5+a_4/6*J2396^6+a_5/7*J2396^7)+SUM(S2396:T2396)-AK2396</f>
        <v/>
      </c>
      <c r="AM2396" s="114">
        <f>AL2396&gt;0</f>
        <v/>
      </c>
      <c r="AN2396" s="115">
        <f>IF(A2396=1,FALSE,(AND(AQ2396,AM2396,NOT(AN2395))))</f>
        <v/>
      </c>
      <c r="AO2396">
        <f>IF(D2396=1,AND(AH2396,NOT(AI2396)),AND(AM2396,NOT(AN2396)))</f>
        <v/>
      </c>
      <c r="AP2396" s="119">
        <f>IF(D2396=1,AI2396,AN2396)</f>
        <v/>
      </c>
      <c r="AQ2396" s="125">
        <f>ABS(E2396)&lt;$AQ$2</f>
        <v/>
      </c>
      <c r="AS2396">
        <f>IF(AP2396,MAX(AS$3:AS2394)+1,"")</f>
        <v/>
      </c>
    </row>
    <row r="2397">
      <c r="A2397" t="n">
        <v>2307</v>
      </c>
      <c r="B2397" s="131">
        <f>IF(A2397=1,0,IF(AP2397,0.1*ε_cu1cd,0))</f>
        <v/>
      </c>
      <c r="C2397" s="131">
        <f>IF(A2397=1,0.1*ε_cu1cd,C2396+B2396)</f>
        <v/>
      </c>
      <c r="D2397" s="113">
        <f>IF('Нормальний переріз'!$D$68&gt;0,1,2)</f>
        <v/>
      </c>
      <c r="E2397" s="144">
        <f>IF(D2397=1,F2397,G2397)</f>
        <v/>
      </c>
      <c r="F2397" s="124">
        <f>IF(AI2396,0.11*ε_cu1cd,IF(AH2396,F2396*0.01,F2396))</f>
        <v/>
      </c>
      <c r="G2397" s="124">
        <f>IF(AP2396,-0.1*ε_cu1cd,IF(AM2396,G2396*0.01,G2396))</f>
        <v/>
      </c>
      <c r="H2397" s="113">
        <f>IF(A2397=1,E2397,IF(AO2396,H2396-E2396+E2397,IF(AP2396,0.8*H2396,H2396+E2397)))</f>
        <v/>
      </c>
      <c r="I2397" s="169">
        <f>(C2397-H2397)/h</f>
        <v/>
      </c>
      <c r="J2397">
        <f>C2397/(ε_c1cd)</f>
        <v/>
      </c>
      <c r="K2397">
        <f>C2397/I2397</f>
        <v/>
      </c>
      <c r="L2397" s="131">
        <f>I2397/(ε_c1cd)</f>
        <v/>
      </c>
      <c r="M2397">
        <f>I2397*(K2397-Z_s1)</f>
        <v/>
      </c>
      <c r="N2397">
        <f>I2397*(K2397-Z_s2)</f>
        <v/>
      </c>
      <c r="O2397">
        <f>E_s*M2397</f>
        <v/>
      </c>
      <c r="P2397">
        <f>E_s*N2397</f>
        <v/>
      </c>
      <c r="Q2397">
        <f>O2397*A_s1</f>
        <v/>
      </c>
      <c r="R2397">
        <f>P2397*A_s2</f>
        <v/>
      </c>
      <c r="S2397">
        <f>Q2397*($K2397-Z_s1)</f>
        <v/>
      </c>
      <c r="T2397">
        <f>R2397*($K2397-Z_s2)</f>
        <v/>
      </c>
      <c r="U2397">
        <f>(INDIRECT("a_"&amp;U$2)/(U$2+1))*(($C2397^(U$2+1)-$H2397^(U$2+1))/(ε_c1cd^(U$2+1)))</f>
        <v/>
      </c>
      <c r="V2397">
        <f>(INDIRECT("a_"&amp;V$2)/(V$2+1))*(($C2397^(V$2+1)-$H2397^(V$2+1))/(ε_c1cd^(V$2+1)))</f>
        <v/>
      </c>
      <c r="W2397">
        <f>(INDIRECT("a_"&amp;W$2)/(W$2+1))*(($C2397^(W$2+1)-$H2397^(W$2+1))/(ε_c1cd^(W$2+1)))</f>
        <v/>
      </c>
      <c r="X2397">
        <f>(INDIRECT("a_"&amp;X$2)/(X$2+1))*(($C2397^(X$2+1)-$H2397^(X$2+1))/(ε_c1cd^(X$2+1)))</f>
        <v/>
      </c>
      <c r="Y2397">
        <f>(INDIRECT("a_"&amp;Y$2)/(Y$2+1))*(($C2397^(Y$2+1)-$H2397^(Y$2+1))/(ε_c1cd^(Y$2+1)))</f>
        <v/>
      </c>
      <c r="Z2397">
        <f>(INDIRECT("a_"&amp;Z$2)/(Z$2+2))*(($C2397^(Z$2+2)-$H2397^(Z$2+2))/(ε_c1cd^(Z$2+2)))</f>
        <v/>
      </c>
      <c r="AA2397">
        <f>(INDIRECT("a_"&amp;AA$2)/(AA$2+2))*(($C2397^(AA$2+2)-$H2397^(AA$2+2))/(ε_c1cd^(AA$2+2)))</f>
        <v/>
      </c>
      <c r="AB2397">
        <f>(INDIRECT("a_"&amp;AB$2)/(AB$2+2))*(($C2397^(AB$2+2)-$H2397^(AB$2+2))/(ε_c1cd^(AB$2+2)))</f>
        <v/>
      </c>
      <c r="AC2397">
        <f>(INDIRECT("a_"&amp;AC$2)/(AC$2+2))*(($C2397^(AC$2+2)-$H2397^(AC$2+2))/(ε_c1cd^(AC$2+2)))</f>
        <v/>
      </c>
      <c r="AD2397">
        <f>(INDIRECT("a_"&amp;AD$2)/(AD$2+2))*(($C2397^(AD$2+2)-$H2397^(AD$2+2))/(ε_c1cd^(AD$2+2)))</f>
        <v/>
      </c>
      <c r="AE2397" s="111">
        <f>(b*f_cd/L2397)*SUM(U2397:Y2397)+SUM(Q2397:R2397)</f>
        <v/>
      </c>
      <c r="AF2397" s="112">
        <f>AE2397*(K2397-y+e)</f>
        <v/>
      </c>
      <c r="AG2397" s="113">
        <f>(b*f_cd/(L2397^2))*SUM(Z2397:AD2397)+SUM(S2397:T2397)-AF2397</f>
        <v/>
      </c>
      <c r="AH2397" s="114">
        <f>AG2397&lt;0</f>
        <v/>
      </c>
      <c r="AI2397" s="115">
        <f>IF(A2397=1,FALSE,(AND(AQ2397,AH2397,NOT(AI2396))))</f>
        <v/>
      </c>
      <c r="AJ2397" s="116">
        <f>(b*f_cd/L2397)*(a_1/2*J2397^2+a_2/3*J2397^3+a_3/4*J2397^4+a_4/5*J2397^5+a_5/6*J2397^6)+SUM(Q2397:R2397)</f>
        <v/>
      </c>
      <c r="AK2397">
        <f>AJ2397*(K2397-y+e)</f>
        <v/>
      </c>
      <c r="AL2397" s="118">
        <f>(b*f_cd/(L2397^2))*(a_1/3*J2397^3+a_2/4*J2397^4+a_3/5*J2397^5+a_4/6*J2397^6+a_5/7*J2397^7)+SUM(S2397:T2397)-AK2397</f>
        <v/>
      </c>
      <c r="AM2397" s="114">
        <f>AL2397&gt;0</f>
        <v/>
      </c>
      <c r="AN2397" s="115">
        <f>IF(A2397=1,FALSE,(AND(AQ2397,AM2397,NOT(AN2396))))</f>
        <v/>
      </c>
      <c r="AO2397">
        <f>IF(D2397=1,AND(AH2397,NOT(AI2397)),AND(AM2397,NOT(AN2397)))</f>
        <v/>
      </c>
      <c r="AP2397" s="119">
        <f>IF(D2397=1,AI2397,AN2397)</f>
        <v/>
      </c>
      <c r="AQ2397" s="125">
        <f>ABS(E2397)&lt;$AQ$2</f>
        <v/>
      </c>
      <c r="AS2397">
        <f>IF(AP2397,MAX(AS$3:AS2395)+1,"")</f>
        <v/>
      </c>
    </row>
    <row r="2398">
      <c r="A2398" t="n">
        <v>2308</v>
      </c>
      <c r="B2398" s="131">
        <f>IF(A2398=1,0,IF(AP2398,0.1*ε_cu1cd,0))</f>
        <v/>
      </c>
      <c r="C2398" s="131">
        <f>IF(A2398=1,0.1*ε_cu1cd,C2397+B2397)</f>
        <v/>
      </c>
      <c r="D2398" s="113">
        <f>IF('Нормальний переріз'!$D$68&gt;0,1,2)</f>
        <v/>
      </c>
      <c r="E2398" s="144">
        <f>IF(D2398=1,F2398,G2398)</f>
        <v/>
      </c>
      <c r="F2398" s="124">
        <f>IF(AI2397,0.11*ε_cu1cd,IF(AH2397,F2397*0.01,F2397))</f>
        <v/>
      </c>
      <c r="G2398" s="124">
        <f>IF(AP2397,-0.1*ε_cu1cd,IF(AM2397,G2397*0.01,G2397))</f>
        <v/>
      </c>
      <c r="H2398" s="113">
        <f>IF(A2398=1,E2398,IF(AO2397,H2397-E2397+E2398,IF(AP2397,0.8*H2397,H2397+E2398)))</f>
        <v/>
      </c>
      <c r="I2398" s="169">
        <f>(C2398-H2398)/h</f>
        <v/>
      </c>
      <c r="J2398">
        <f>C2398/(ε_c1cd)</f>
        <v/>
      </c>
      <c r="K2398">
        <f>C2398/I2398</f>
        <v/>
      </c>
      <c r="L2398" s="131">
        <f>I2398/(ε_c1cd)</f>
        <v/>
      </c>
      <c r="M2398">
        <f>I2398*(K2398-Z_s1)</f>
        <v/>
      </c>
      <c r="N2398">
        <f>I2398*(K2398-Z_s2)</f>
        <v/>
      </c>
      <c r="O2398">
        <f>E_s*M2398</f>
        <v/>
      </c>
      <c r="P2398">
        <f>E_s*N2398</f>
        <v/>
      </c>
      <c r="Q2398">
        <f>O2398*A_s1</f>
        <v/>
      </c>
      <c r="R2398">
        <f>P2398*A_s2</f>
        <v/>
      </c>
      <c r="S2398">
        <f>Q2398*($K2398-Z_s1)</f>
        <v/>
      </c>
      <c r="T2398">
        <f>R2398*($K2398-Z_s2)</f>
        <v/>
      </c>
      <c r="U2398">
        <f>(INDIRECT("a_"&amp;U$2)/(U$2+1))*(($C2398^(U$2+1)-$H2398^(U$2+1))/(ε_c1cd^(U$2+1)))</f>
        <v/>
      </c>
      <c r="V2398">
        <f>(INDIRECT("a_"&amp;V$2)/(V$2+1))*(($C2398^(V$2+1)-$H2398^(V$2+1))/(ε_c1cd^(V$2+1)))</f>
        <v/>
      </c>
      <c r="W2398">
        <f>(INDIRECT("a_"&amp;W$2)/(W$2+1))*(($C2398^(W$2+1)-$H2398^(W$2+1))/(ε_c1cd^(W$2+1)))</f>
        <v/>
      </c>
      <c r="X2398">
        <f>(INDIRECT("a_"&amp;X$2)/(X$2+1))*(($C2398^(X$2+1)-$H2398^(X$2+1))/(ε_c1cd^(X$2+1)))</f>
        <v/>
      </c>
      <c r="Y2398">
        <f>(INDIRECT("a_"&amp;Y$2)/(Y$2+1))*(($C2398^(Y$2+1)-$H2398^(Y$2+1))/(ε_c1cd^(Y$2+1)))</f>
        <v/>
      </c>
      <c r="Z2398">
        <f>(INDIRECT("a_"&amp;Z$2)/(Z$2+2))*(($C2398^(Z$2+2)-$H2398^(Z$2+2))/(ε_c1cd^(Z$2+2)))</f>
        <v/>
      </c>
      <c r="AA2398">
        <f>(INDIRECT("a_"&amp;AA$2)/(AA$2+2))*(($C2398^(AA$2+2)-$H2398^(AA$2+2))/(ε_c1cd^(AA$2+2)))</f>
        <v/>
      </c>
      <c r="AB2398">
        <f>(INDIRECT("a_"&amp;AB$2)/(AB$2+2))*(($C2398^(AB$2+2)-$H2398^(AB$2+2))/(ε_c1cd^(AB$2+2)))</f>
        <v/>
      </c>
      <c r="AC2398">
        <f>(INDIRECT("a_"&amp;AC$2)/(AC$2+2))*(($C2398^(AC$2+2)-$H2398^(AC$2+2))/(ε_c1cd^(AC$2+2)))</f>
        <v/>
      </c>
      <c r="AD2398">
        <f>(INDIRECT("a_"&amp;AD$2)/(AD$2+2))*(($C2398^(AD$2+2)-$H2398^(AD$2+2))/(ε_c1cd^(AD$2+2)))</f>
        <v/>
      </c>
      <c r="AE2398" s="111">
        <f>(b*f_cd/L2398)*SUM(U2398:Y2398)+SUM(Q2398:R2398)</f>
        <v/>
      </c>
      <c r="AF2398" s="112">
        <f>AE2398*(K2398-y+e)</f>
        <v/>
      </c>
      <c r="AG2398" s="113">
        <f>(b*f_cd/(L2398^2))*SUM(Z2398:AD2398)+SUM(S2398:T2398)-AF2398</f>
        <v/>
      </c>
      <c r="AH2398" s="114">
        <f>AG2398&lt;0</f>
        <v/>
      </c>
      <c r="AI2398" s="115">
        <f>IF(A2398=1,FALSE,(AND(AQ2398,AH2398,NOT(AI2397))))</f>
        <v/>
      </c>
      <c r="AJ2398" s="116">
        <f>(b*f_cd/L2398)*(a_1/2*J2398^2+a_2/3*J2398^3+a_3/4*J2398^4+a_4/5*J2398^5+a_5/6*J2398^6)+SUM(Q2398:R2398)</f>
        <v/>
      </c>
      <c r="AK2398">
        <f>AJ2398*(K2398-y+e)</f>
        <v/>
      </c>
      <c r="AL2398" s="118">
        <f>(b*f_cd/(L2398^2))*(a_1/3*J2398^3+a_2/4*J2398^4+a_3/5*J2398^5+a_4/6*J2398^6+a_5/7*J2398^7)+SUM(S2398:T2398)-AK2398</f>
        <v/>
      </c>
      <c r="AM2398" s="114">
        <f>AL2398&gt;0</f>
        <v/>
      </c>
      <c r="AN2398" s="115">
        <f>IF(A2398=1,FALSE,(AND(AQ2398,AM2398,NOT(AN2397))))</f>
        <v/>
      </c>
      <c r="AO2398">
        <f>IF(D2398=1,AND(AH2398,NOT(AI2398)),AND(AM2398,NOT(AN2398)))</f>
        <v/>
      </c>
      <c r="AP2398" s="119">
        <f>IF(D2398=1,AI2398,AN2398)</f>
        <v/>
      </c>
      <c r="AQ2398" s="125">
        <f>ABS(E2398)&lt;$AQ$2</f>
        <v/>
      </c>
      <c r="AS2398">
        <f>IF(AP2398,MAX(AS$3:AS2396)+1,"")</f>
        <v/>
      </c>
    </row>
    <row r="2399">
      <c r="A2399" t="n">
        <v>2309</v>
      </c>
      <c r="B2399" s="131">
        <f>IF(A2399=1,0,IF(AP2399,0.1*ε_cu1cd,0))</f>
        <v/>
      </c>
      <c r="C2399" s="131">
        <f>IF(A2399=1,0.1*ε_cu1cd,C2398+B2398)</f>
        <v/>
      </c>
      <c r="D2399" s="113">
        <f>IF('Нормальний переріз'!$D$68&gt;0,1,2)</f>
        <v/>
      </c>
      <c r="E2399" s="144">
        <f>IF(D2399=1,F2399,G2399)</f>
        <v/>
      </c>
      <c r="F2399" s="124">
        <f>IF(AI2398,0.11*ε_cu1cd,IF(AH2398,F2398*0.01,F2398))</f>
        <v/>
      </c>
      <c r="G2399" s="124">
        <f>IF(AP2398,-0.1*ε_cu1cd,IF(AM2398,G2398*0.01,G2398))</f>
        <v/>
      </c>
      <c r="H2399" s="113">
        <f>IF(A2399=1,E2399,IF(AO2398,H2398-E2398+E2399,IF(AP2398,0.8*H2398,H2398+E2399)))</f>
        <v/>
      </c>
      <c r="I2399" s="169">
        <f>(C2399-H2399)/h</f>
        <v/>
      </c>
      <c r="J2399">
        <f>C2399/(ε_c1cd)</f>
        <v/>
      </c>
      <c r="K2399">
        <f>C2399/I2399</f>
        <v/>
      </c>
      <c r="L2399" s="131">
        <f>I2399/(ε_c1cd)</f>
        <v/>
      </c>
      <c r="M2399">
        <f>I2399*(K2399-Z_s1)</f>
        <v/>
      </c>
      <c r="N2399">
        <f>I2399*(K2399-Z_s2)</f>
        <v/>
      </c>
      <c r="O2399">
        <f>E_s*M2399</f>
        <v/>
      </c>
      <c r="P2399">
        <f>E_s*N2399</f>
        <v/>
      </c>
      <c r="Q2399">
        <f>O2399*A_s1</f>
        <v/>
      </c>
      <c r="R2399">
        <f>P2399*A_s2</f>
        <v/>
      </c>
      <c r="S2399">
        <f>Q2399*($K2399-Z_s1)</f>
        <v/>
      </c>
      <c r="T2399">
        <f>R2399*($K2399-Z_s2)</f>
        <v/>
      </c>
      <c r="U2399">
        <f>(INDIRECT("a_"&amp;U$2)/(U$2+1))*(($C2399^(U$2+1)-$H2399^(U$2+1))/(ε_c1cd^(U$2+1)))</f>
        <v/>
      </c>
      <c r="V2399">
        <f>(INDIRECT("a_"&amp;V$2)/(V$2+1))*(($C2399^(V$2+1)-$H2399^(V$2+1))/(ε_c1cd^(V$2+1)))</f>
        <v/>
      </c>
      <c r="W2399">
        <f>(INDIRECT("a_"&amp;W$2)/(W$2+1))*(($C2399^(W$2+1)-$H2399^(W$2+1))/(ε_c1cd^(W$2+1)))</f>
        <v/>
      </c>
      <c r="X2399">
        <f>(INDIRECT("a_"&amp;X$2)/(X$2+1))*(($C2399^(X$2+1)-$H2399^(X$2+1))/(ε_c1cd^(X$2+1)))</f>
        <v/>
      </c>
      <c r="Y2399">
        <f>(INDIRECT("a_"&amp;Y$2)/(Y$2+1))*(($C2399^(Y$2+1)-$H2399^(Y$2+1))/(ε_c1cd^(Y$2+1)))</f>
        <v/>
      </c>
      <c r="Z2399">
        <f>(INDIRECT("a_"&amp;Z$2)/(Z$2+2))*(($C2399^(Z$2+2)-$H2399^(Z$2+2))/(ε_c1cd^(Z$2+2)))</f>
        <v/>
      </c>
      <c r="AA2399">
        <f>(INDIRECT("a_"&amp;AA$2)/(AA$2+2))*(($C2399^(AA$2+2)-$H2399^(AA$2+2))/(ε_c1cd^(AA$2+2)))</f>
        <v/>
      </c>
      <c r="AB2399">
        <f>(INDIRECT("a_"&amp;AB$2)/(AB$2+2))*(($C2399^(AB$2+2)-$H2399^(AB$2+2))/(ε_c1cd^(AB$2+2)))</f>
        <v/>
      </c>
      <c r="AC2399">
        <f>(INDIRECT("a_"&amp;AC$2)/(AC$2+2))*(($C2399^(AC$2+2)-$H2399^(AC$2+2))/(ε_c1cd^(AC$2+2)))</f>
        <v/>
      </c>
      <c r="AD2399">
        <f>(INDIRECT("a_"&amp;AD$2)/(AD$2+2))*(($C2399^(AD$2+2)-$H2399^(AD$2+2))/(ε_c1cd^(AD$2+2)))</f>
        <v/>
      </c>
      <c r="AE2399" s="111">
        <f>(b*f_cd/L2399)*SUM(U2399:Y2399)+SUM(Q2399:R2399)</f>
        <v/>
      </c>
      <c r="AF2399" s="112">
        <f>AE2399*(K2399-y+e)</f>
        <v/>
      </c>
      <c r="AG2399" s="113">
        <f>(b*f_cd/(L2399^2))*SUM(Z2399:AD2399)+SUM(S2399:T2399)-AF2399</f>
        <v/>
      </c>
      <c r="AH2399" s="114">
        <f>AG2399&lt;0</f>
        <v/>
      </c>
      <c r="AI2399" s="115">
        <f>IF(A2399=1,FALSE,(AND(AQ2399,AH2399,NOT(AI2398))))</f>
        <v/>
      </c>
      <c r="AJ2399" s="116">
        <f>(b*f_cd/L2399)*(a_1/2*J2399^2+a_2/3*J2399^3+a_3/4*J2399^4+a_4/5*J2399^5+a_5/6*J2399^6)+SUM(Q2399:R2399)</f>
        <v/>
      </c>
      <c r="AK2399">
        <f>AJ2399*(K2399-y+e)</f>
        <v/>
      </c>
      <c r="AL2399" s="118">
        <f>(b*f_cd/(L2399^2))*(a_1/3*J2399^3+a_2/4*J2399^4+a_3/5*J2399^5+a_4/6*J2399^6+a_5/7*J2399^7)+SUM(S2399:T2399)-AK2399</f>
        <v/>
      </c>
      <c r="AM2399" s="114">
        <f>AL2399&gt;0</f>
        <v/>
      </c>
      <c r="AN2399" s="115">
        <f>IF(A2399=1,FALSE,(AND(AQ2399,AM2399,NOT(AN2398))))</f>
        <v/>
      </c>
      <c r="AO2399">
        <f>IF(D2399=1,AND(AH2399,NOT(AI2399)),AND(AM2399,NOT(AN2399)))</f>
        <v/>
      </c>
      <c r="AP2399" s="119">
        <f>IF(D2399=1,AI2399,AN2399)</f>
        <v/>
      </c>
      <c r="AQ2399" s="125">
        <f>ABS(E2399)&lt;$AQ$2</f>
        <v/>
      </c>
      <c r="AS2399">
        <f>IF(AP2399,MAX(AS$3:AS2397)+1,"")</f>
        <v/>
      </c>
    </row>
    <row r="2400">
      <c r="A2400" t="n">
        <v>2310</v>
      </c>
      <c r="B2400" s="131">
        <f>IF(A2400=1,0,IF(AP2400,0.1*ε_cu1cd,0))</f>
        <v/>
      </c>
      <c r="C2400" s="131">
        <f>IF(A2400=1,0.1*ε_cu1cd,C2399+B2399)</f>
        <v/>
      </c>
      <c r="D2400" s="113">
        <f>IF('Нормальний переріз'!$D$68&gt;0,1,2)</f>
        <v/>
      </c>
      <c r="E2400" s="144">
        <f>IF(D2400=1,F2400,G2400)</f>
        <v/>
      </c>
      <c r="F2400" s="124">
        <f>IF(AI2399,0.11*ε_cu1cd,IF(AH2399,F2399*0.01,F2399))</f>
        <v/>
      </c>
      <c r="G2400" s="124">
        <f>IF(AP2399,-0.1*ε_cu1cd,IF(AM2399,G2399*0.01,G2399))</f>
        <v/>
      </c>
      <c r="H2400" s="113">
        <f>IF(A2400=1,E2400,IF(AO2399,H2399-E2399+E2400,IF(AP2399,0.8*H2399,H2399+E2400)))</f>
        <v/>
      </c>
      <c r="I2400" s="169">
        <f>(C2400-H2400)/h</f>
        <v/>
      </c>
      <c r="J2400">
        <f>C2400/(ε_c1cd)</f>
        <v/>
      </c>
      <c r="K2400">
        <f>C2400/I2400</f>
        <v/>
      </c>
      <c r="L2400" s="131">
        <f>I2400/(ε_c1cd)</f>
        <v/>
      </c>
      <c r="M2400">
        <f>I2400*(K2400-Z_s1)</f>
        <v/>
      </c>
      <c r="N2400">
        <f>I2400*(K2400-Z_s2)</f>
        <v/>
      </c>
      <c r="O2400">
        <f>E_s*M2400</f>
        <v/>
      </c>
      <c r="P2400">
        <f>E_s*N2400</f>
        <v/>
      </c>
      <c r="Q2400">
        <f>O2400*A_s1</f>
        <v/>
      </c>
      <c r="R2400">
        <f>P2400*A_s2</f>
        <v/>
      </c>
      <c r="S2400">
        <f>Q2400*($K2400-Z_s1)</f>
        <v/>
      </c>
      <c r="T2400">
        <f>R2400*($K2400-Z_s2)</f>
        <v/>
      </c>
      <c r="U2400">
        <f>(INDIRECT("a_"&amp;U$2)/(U$2+1))*(($C2400^(U$2+1)-$H2400^(U$2+1))/(ε_c1cd^(U$2+1)))</f>
        <v/>
      </c>
      <c r="V2400">
        <f>(INDIRECT("a_"&amp;V$2)/(V$2+1))*(($C2400^(V$2+1)-$H2400^(V$2+1))/(ε_c1cd^(V$2+1)))</f>
        <v/>
      </c>
      <c r="W2400">
        <f>(INDIRECT("a_"&amp;W$2)/(W$2+1))*(($C2400^(W$2+1)-$H2400^(W$2+1))/(ε_c1cd^(W$2+1)))</f>
        <v/>
      </c>
      <c r="X2400">
        <f>(INDIRECT("a_"&amp;X$2)/(X$2+1))*(($C2400^(X$2+1)-$H2400^(X$2+1))/(ε_c1cd^(X$2+1)))</f>
        <v/>
      </c>
      <c r="Y2400">
        <f>(INDIRECT("a_"&amp;Y$2)/(Y$2+1))*(($C2400^(Y$2+1)-$H2400^(Y$2+1))/(ε_c1cd^(Y$2+1)))</f>
        <v/>
      </c>
      <c r="Z2400">
        <f>(INDIRECT("a_"&amp;Z$2)/(Z$2+2))*(($C2400^(Z$2+2)-$H2400^(Z$2+2))/(ε_c1cd^(Z$2+2)))</f>
        <v/>
      </c>
      <c r="AA2400">
        <f>(INDIRECT("a_"&amp;AA$2)/(AA$2+2))*(($C2400^(AA$2+2)-$H2400^(AA$2+2))/(ε_c1cd^(AA$2+2)))</f>
        <v/>
      </c>
      <c r="AB2400">
        <f>(INDIRECT("a_"&amp;AB$2)/(AB$2+2))*(($C2400^(AB$2+2)-$H2400^(AB$2+2))/(ε_c1cd^(AB$2+2)))</f>
        <v/>
      </c>
      <c r="AC2400">
        <f>(INDIRECT("a_"&amp;AC$2)/(AC$2+2))*(($C2400^(AC$2+2)-$H2400^(AC$2+2))/(ε_c1cd^(AC$2+2)))</f>
        <v/>
      </c>
      <c r="AD2400">
        <f>(INDIRECT("a_"&amp;AD$2)/(AD$2+2))*(($C2400^(AD$2+2)-$H2400^(AD$2+2))/(ε_c1cd^(AD$2+2)))</f>
        <v/>
      </c>
      <c r="AE2400" s="111">
        <f>(b*f_cd/L2400)*SUM(U2400:Y2400)+SUM(Q2400:R2400)</f>
        <v/>
      </c>
      <c r="AF2400" s="112">
        <f>AE2400*(K2400-y+e)</f>
        <v/>
      </c>
      <c r="AG2400" s="113">
        <f>(b*f_cd/(L2400^2))*SUM(Z2400:AD2400)+SUM(S2400:T2400)-AF2400</f>
        <v/>
      </c>
      <c r="AH2400" s="114">
        <f>AG2400&lt;0</f>
        <v/>
      </c>
      <c r="AI2400" s="115">
        <f>IF(A2400=1,FALSE,(AND(AQ2400,AH2400,NOT(AI2399))))</f>
        <v/>
      </c>
      <c r="AJ2400" s="116">
        <f>(b*f_cd/L2400)*(a_1/2*J2400^2+a_2/3*J2400^3+a_3/4*J2400^4+a_4/5*J2400^5+a_5/6*J2400^6)+SUM(Q2400:R2400)</f>
        <v/>
      </c>
      <c r="AK2400">
        <f>AJ2400*(K2400-y+e)</f>
        <v/>
      </c>
      <c r="AL2400" s="118">
        <f>(b*f_cd/(L2400^2))*(a_1/3*J2400^3+a_2/4*J2400^4+a_3/5*J2400^5+a_4/6*J2400^6+a_5/7*J2400^7)+SUM(S2400:T2400)-AK2400</f>
        <v/>
      </c>
      <c r="AM2400" s="114">
        <f>AL2400&gt;0</f>
        <v/>
      </c>
      <c r="AN2400" s="115">
        <f>IF(A2400=1,FALSE,(AND(AQ2400,AM2400,NOT(AN2399))))</f>
        <v/>
      </c>
      <c r="AO2400">
        <f>IF(D2400=1,AND(AH2400,NOT(AI2400)),AND(AM2400,NOT(AN2400)))</f>
        <v/>
      </c>
      <c r="AP2400" s="119">
        <f>IF(D2400=1,AI2400,AN2400)</f>
        <v/>
      </c>
      <c r="AQ2400" s="125">
        <f>ABS(E2400)&lt;$AQ$2</f>
        <v/>
      </c>
      <c r="AS2400">
        <f>IF(AP2400,MAX(AS$3:AS2398)+1,"")</f>
        <v/>
      </c>
    </row>
    <row r="2401">
      <c r="A2401" t="n">
        <v>2311</v>
      </c>
      <c r="B2401" s="131">
        <f>IF(A2401=1,0,IF(AP2401,0.1*ε_cu1cd,0))</f>
        <v/>
      </c>
      <c r="C2401" s="131">
        <f>IF(A2401=1,0.1*ε_cu1cd,C2400+B2400)</f>
        <v/>
      </c>
      <c r="D2401" s="113">
        <f>IF('Нормальний переріз'!$D$68&gt;0,1,2)</f>
        <v/>
      </c>
      <c r="E2401" s="144">
        <f>IF(D2401=1,F2401,G2401)</f>
        <v/>
      </c>
      <c r="F2401" s="124">
        <f>IF(AI2400,0.11*ε_cu1cd,IF(AH2400,F2400*0.01,F2400))</f>
        <v/>
      </c>
      <c r="G2401" s="124">
        <f>IF(AP2400,-0.1*ε_cu1cd,IF(AM2400,G2400*0.01,G2400))</f>
        <v/>
      </c>
      <c r="H2401" s="113">
        <f>IF(A2401=1,E2401,IF(AO2400,H2400-E2400+E2401,IF(AP2400,0.8*H2400,H2400+E2401)))</f>
        <v/>
      </c>
      <c r="I2401" s="169">
        <f>(C2401-H2401)/h</f>
        <v/>
      </c>
      <c r="J2401">
        <f>C2401/(ε_c1cd)</f>
        <v/>
      </c>
      <c r="K2401">
        <f>C2401/I2401</f>
        <v/>
      </c>
      <c r="L2401" s="131">
        <f>I2401/(ε_c1cd)</f>
        <v/>
      </c>
      <c r="M2401">
        <f>I2401*(K2401-Z_s1)</f>
        <v/>
      </c>
      <c r="N2401">
        <f>I2401*(K2401-Z_s2)</f>
        <v/>
      </c>
      <c r="O2401">
        <f>E_s*M2401</f>
        <v/>
      </c>
      <c r="P2401">
        <f>E_s*N2401</f>
        <v/>
      </c>
      <c r="Q2401">
        <f>O2401*A_s1</f>
        <v/>
      </c>
      <c r="R2401">
        <f>P2401*A_s2</f>
        <v/>
      </c>
      <c r="S2401">
        <f>Q2401*($K2401-Z_s1)</f>
        <v/>
      </c>
      <c r="T2401">
        <f>R2401*($K2401-Z_s2)</f>
        <v/>
      </c>
      <c r="U2401">
        <f>(INDIRECT("a_"&amp;U$2)/(U$2+1))*(($C2401^(U$2+1)-$H2401^(U$2+1))/(ε_c1cd^(U$2+1)))</f>
        <v/>
      </c>
      <c r="V2401">
        <f>(INDIRECT("a_"&amp;V$2)/(V$2+1))*(($C2401^(V$2+1)-$H2401^(V$2+1))/(ε_c1cd^(V$2+1)))</f>
        <v/>
      </c>
      <c r="W2401">
        <f>(INDIRECT("a_"&amp;W$2)/(W$2+1))*(($C2401^(W$2+1)-$H2401^(W$2+1))/(ε_c1cd^(W$2+1)))</f>
        <v/>
      </c>
      <c r="X2401">
        <f>(INDIRECT("a_"&amp;X$2)/(X$2+1))*(($C2401^(X$2+1)-$H2401^(X$2+1))/(ε_c1cd^(X$2+1)))</f>
        <v/>
      </c>
      <c r="Y2401">
        <f>(INDIRECT("a_"&amp;Y$2)/(Y$2+1))*(($C2401^(Y$2+1)-$H2401^(Y$2+1))/(ε_c1cd^(Y$2+1)))</f>
        <v/>
      </c>
      <c r="Z2401">
        <f>(INDIRECT("a_"&amp;Z$2)/(Z$2+2))*(($C2401^(Z$2+2)-$H2401^(Z$2+2))/(ε_c1cd^(Z$2+2)))</f>
        <v/>
      </c>
      <c r="AA2401">
        <f>(INDIRECT("a_"&amp;AA$2)/(AA$2+2))*(($C2401^(AA$2+2)-$H2401^(AA$2+2))/(ε_c1cd^(AA$2+2)))</f>
        <v/>
      </c>
      <c r="AB2401">
        <f>(INDIRECT("a_"&amp;AB$2)/(AB$2+2))*(($C2401^(AB$2+2)-$H2401^(AB$2+2))/(ε_c1cd^(AB$2+2)))</f>
        <v/>
      </c>
      <c r="AC2401">
        <f>(INDIRECT("a_"&amp;AC$2)/(AC$2+2))*(($C2401^(AC$2+2)-$H2401^(AC$2+2))/(ε_c1cd^(AC$2+2)))</f>
        <v/>
      </c>
      <c r="AD2401">
        <f>(INDIRECT("a_"&amp;AD$2)/(AD$2+2))*(($C2401^(AD$2+2)-$H2401^(AD$2+2))/(ε_c1cd^(AD$2+2)))</f>
        <v/>
      </c>
      <c r="AE2401" s="111">
        <f>(b*f_cd/L2401)*SUM(U2401:Y2401)+SUM(Q2401:R2401)</f>
        <v/>
      </c>
      <c r="AF2401" s="112">
        <f>AE2401*(K2401-y+e)</f>
        <v/>
      </c>
      <c r="AG2401" s="113">
        <f>(b*f_cd/(L2401^2))*SUM(Z2401:AD2401)+SUM(S2401:T2401)-AF2401</f>
        <v/>
      </c>
      <c r="AH2401" s="114">
        <f>AG2401&lt;0</f>
        <v/>
      </c>
      <c r="AI2401" s="115">
        <f>IF(A2401=1,FALSE,(AND(AQ2401,AH2401,NOT(AI2400))))</f>
        <v/>
      </c>
      <c r="AJ2401" s="116">
        <f>(b*f_cd/L2401)*(a_1/2*J2401^2+a_2/3*J2401^3+a_3/4*J2401^4+a_4/5*J2401^5+a_5/6*J2401^6)+SUM(Q2401:R2401)</f>
        <v/>
      </c>
      <c r="AK2401">
        <f>AJ2401*(K2401-y+e)</f>
        <v/>
      </c>
      <c r="AL2401" s="118">
        <f>(b*f_cd/(L2401^2))*(a_1/3*J2401^3+a_2/4*J2401^4+a_3/5*J2401^5+a_4/6*J2401^6+a_5/7*J2401^7)+SUM(S2401:T2401)-AK2401</f>
        <v/>
      </c>
      <c r="AM2401" s="114">
        <f>AL2401&gt;0</f>
        <v/>
      </c>
      <c r="AN2401" s="115">
        <f>IF(A2401=1,FALSE,(AND(AQ2401,AM2401,NOT(AN2400))))</f>
        <v/>
      </c>
      <c r="AO2401">
        <f>IF(D2401=1,AND(AH2401,NOT(AI2401)),AND(AM2401,NOT(AN2401)))</f>
        <v/>
      </c>
      <c r="AP2401" s="119">
        <f>IF(D2401=1,AI2401,AN2401)</f>
        <v/>
      </c>
      <c r="AQ2401" s="125">
        <f>ABS(E2401)&lt;$AQ$2</f>
        <v/>
      </c>
      <c r="AS2401">
        <f>IF(AP2401,MAX(AS$3:AS2399)+1,"")</f>
        <v/>
      </c>
    </row>
    <row r="2402">
      <c r="A2402" t="n">
        <v>2312</v>
      </c>
      <c r="B2402" s="131">
        <f>IF(A2402=1,0,IF(AP2402,0.1*ε_cu1cd,0))</f>
        <v/>
      </c>
      <c r="C2402" s="131">
        <f>IF(A2402=1,0.1*ε_cu1cd,C2401+B2401)</f>
        <v/>
      </c>
      <c r="D2402" s="113">
        <f>IF('Нормальний переріз'!$D$68&gt;0,1,2)</f>
        <v/>
      </c>
      <c r="E2402" s="144">
        <f>IF(D2402=1,F2402,G2402)</f>
        <v/>
      </c>
      <c r="F2402" s="124">
        <f>IF(AI2401,0.11*ε_cu1cd,IF(AH2401,F2401*0.01,F2401))</f>
        <v/>
      </c>
      <c r="G2402" s="124">
        <f>IF(AP2401,-0.1*ε_cu1cd,IF(AM2401,G2401*0.01,G2401))</f>
        <v/>
      </c>
      <c r="H2402" s="113">
        <f>IF(A2402=1,E2402,IF(AO2401,H2401-E2401+E2402,IF(AP2401,0.8*H2401,H2401+E2402)))</f>
        <v/>
      </c>
      <c r="I2402" s="169">
        <f>(C2402-H2402)/h</f>
        <v/>
      </c>
      <c r="J2402">
        <f>C2402/(ε_c1cd)</f>
        <v/>
      </c>
      <c r="K2402">
        <f>C2402/I2402</f>
        <v/>
      </c>
      <c r="L2402" s="131">
        <f>I2402/(ε_c1cd)</f>
        <v/>
      </c>
      <c r="M2402">
        <f>I2402*(K2402-Z_s1)</f>
        <v/>
      </c>
      <c r="N2402">
        <f>I2402*(K2402-Z_s2)</f>
        <v/>
      </c>
      <c r="O2402">
        <f>E_s*M2402</f>
        <v/>
      </c>
      <c r="P2402">
        <f>E_s*N2402</f>
        <v/>
      </c>
      <c r="Q2402">
        <f>O2402*A_s1</f>
        <v/>
      </c>
      <c r="R2402">
        <f>P2402*A_s2</f>
        <v/>
      </c>
      <c r="S2402">
        <f>Q2402*($K2402-Z_s1)</f>
        <v/>
      </c>
      <c r="T2402">
        <f>R2402*($K2402-Z_s2)</f>
        <v/>
      </c>
      <c r="U2402">
        <f>(INDIRECT("a_"&amp;U$2)/(U$2+1))*(($C2402^(U$2+1)-$H2402^(U$2+1))/(ε_c1cd^(U$2+1)))</f>
        <v/>
      </c>
      <c r="V2402">
        <f>(INDIRECT("a_"&amp;V$2)/(V$2+1))*(($C2402^(V$2+1)-$H2402^(V$2+1))/(ε_c1cd^(V$2+1)))</f>
        <v/>
      </c>
      <c r="W2402">
        <f>(INDIRECT("a_"&amp;W$2)/(W$2+1))*(($C2402^(W$2+1)-$H2402^(W$2+1))/(ε_c1cd^(W$2+1)))</f>
        <v/>
      </c>
      <c r="X2402">
        <f>(INDIRECT("a_"&amp;X$2)/(X$2+1))*(($C2402^(X$2+1)-$H2402^(X$2+1))/(ε_c1cd^(X$2+1)))</f>
        <v/>
      </c>
      <c r="Y2402">
        <f>(INDIRECT("a_"&amp;Y$2)/(Y$2+1))*(($C2402^(Y$2+1)-$H2402^(Y$2+1))/(ε_c1cd^(Y$2+1)))</f>
        <v/>
      </c>
      <c r="Z2402">
        <f>(INDIRECT("a_"&amp;Z$2)/(Z$2+2))*(($C2402^(Z$2+2)-$H2402^(Z$2+2))/(ε_c1cd^(Z$2+2)))</f>
        <v/>
      </c>
      <c r="AA2402">
        <f>(INDIRECT("a_"&amp;AA$2)/(AA$2+2))*(($C2402^(AA$2+2)-$H2402^(AA$2+2))/(ε_c1cd^(AA$2+2)))</f>
        <v/>
      </c>
      <c r="AB2402">
        <f>(INDIRECT("a_"&amp;AB$2)/(AB$2+2))*(($C2402^(AB$2+2)-$H2402^(AB$2+2))/(ε_c1cd^(AB$2+2)))</f>
        <v/>
      </c>
      <c r="AC2402">
        <f>(INDIRECT("a_"&amp;AC$2)/(AC$2+2))*(($C2402^(AC$2+2)-$H2402^(AC$2+2))/(ε_c1cd^(AC$2+2)))</f>
        <v/>
      </c>
      <c r="AD2402">
        <f>(INDIRECT("a_"&amp;AD$2)/(AD$2+2))*(($C2402^(AD$2+2)-$H2402^(AD$2+2))/(ε_c1cd^(AD$2+2)))</f>
        <v/>
      </c>
      <c r="AE2402" s="111">
        <f>(b*f_cd/L2402)*SUM(U2402:Y2402)+SUM(Q2402:R2402)</f>
        <v/>
      </c>
      <c r="AF2402" s="112">
        <f>AE2402*(K2402-y+e)</f>
        <v/>
      </c>
      <c r="AG2402" s="113">
        <f>(b*f_cd/(L2402^2))*SUM(Z2402:AD2402)+SUM(S2402:T2402)-AF2402</f>
        <v/>
      </c>
      <c r="AH2402" s="114">
        <f>AG2402&lt;0</f>
        <v/>
      </c>
      <c r="AI2402" s="115">
        <f>IF(A2402=1,FALSE,(AND(AQ2402,AH2402,NOT(AI2401))))</f>
        <v/>
      </c>
      <c r="AJ2402" s="116">
        <f>(b*f_cd/L2402)*(a_1/2*J2402^2+a_2/3*J2402^3+a_3/4*J2402^4+a_4/5*J2402^5+a_5/6*J2402^6)+SUM(Q2402:R2402)</f>
        <v/>
      </c>
      <c r="AK2402">
        <f>AJ2402*(K2402-y+e)</f>
        <v/>
      </c>
      <c r="AL2402" s="118">
        <f>(b*f_cd/(L2402^2))*(a_1/3*J2402^3+a_2/4*J2402^4+a_3/5*J2402^5+a_4/6*J2402^6+a_5/7*J2402^7)+SUM(S2402:T2402)-AK2402</f>
        <v/>
      </c>
      <c r="AM2402" s="114">
        <f>AL2402&gt;0</f>
        <v/>
      </c>
      <c r="AN2402" s="115">
        <f>IF(A2402=1,FALSE,(AND(AQ2402,AM2402,NOT(AN2401))))</f>
        <v/>
      </c>
      <c r="AO2402">
        <f>IF(D2402=1,AND(AH2402,NOT(AI2402)),AND(AM2402,NOT(AN2402)))</f>
        <v/>
      </c>
      <c r="AP2402" s="119">
        <f>IF(D2402=1,AI2402,AN2402)</f>
        <v/>
      </c>
      <c r="AQ2402" s="125">
        <f>ABS(E2402)&lt;$AQ$2</f>
        <v/>
      </c>
      <c r="AS2402">
        <f>IF(AP2402,MAX(AS$3:AS2400)+1,"")</f>
        <v/>
      </c>
    </row>
    <row r="2403">
      <c r="A2403" t="n">
        <v>2313</v>
      </c>
      <c r="B2403" s="131">
        <f>IF(A2403=1,0,IF(AP2403,0.1*ε_cu1cd,0))</f>
        <v/>
      </c>
      <c r="C2403" s="131">
        <f>IF(A2403=1,0.1*ε_cu1cd,C2402+B2402)</f>
        <v/>
      </c>
      <c r="D2403" s="113">
        <f>IF('Нормальний переріз'!$D$68&gt;0,1,2)</f>
        <v/>
      </c>
      <c r="E2403" s="144">
        <f>IF(D2403=1,F2403,G2403)</f>
        <v/>
      </c>
      <c r="F2403" s="124">
        <f>IF(AI2402,0.11*ε_cu1cd,IF(AH2402,F2402*0.01,F2402))</f>
        <v/>
      </c>
      <c r="G2403" s="124">
        <f>IF(AP2402,-0.1*ε_cu1cd,IF(AM2402,G2402*0.01,G2402))</f>
        <v/>
      </c>
      <c r="H2403" s="113">
        <f>IF(A2403=1,E2403,IF(AO2402,H2402-E2402+E2403,IF(AP2402,0.8*H2402,H2402+E2403)))</f>
        <v/>
      </c>
      <c r="I2403" s="169">
        <f>(C2403-H2403)/h</f>
        <v/>
      </c>
      <c r="J2403">
        <f>C2403/(ε_c1cd)</f>
        <v/>
      </c>
      <c r="K2403">
        <f>C2403/I2403</f>
        <v/>
      </c>
      <c r="L2403" s="131">
        <f>I2403/(ε_c1cd)</f>
        <v/>
      </c>
      <c r="M2403">
        <f>I2403*(K2403-Z_s1)</f>
        <v/>
      </c>
      <c r="N2403">
        <f>I2403*(K2403-Z_s2)</f>
        <v/>
      </c>
      <c r="O2403">
        <f>E_s*M2403</f>
        <v/>
      </c>
      <c r="P2403">
        <f>E_s*N2403</f>
        <v/>
      </c>
      <c r="Q2403">
        <f>O2403*A_s1</f>
        <v/>
      </c>
      <c r="R2403">
        <f>P2403*A_s2</f>
        <v/>
      </c>
      <c r="S2403">
        <f>Q2403*($K2403-Z_s1)</f>
        <v/>
      </c>
      <c r="T2403">
        <f>R2403*($K2403-Z_s2)</f>
        <v/>
      </c>
      <c r="U2403">
        <f>(INDIRECT("a_"&amp;U$2)/(U$2+1))*(($C2403^(U$2+1)-$H2403^(U$2+1))/(ε_c1cd^(U$2+1)))</f>
        <v/>
      </c>
      <c r="V2403">
        <f>(INDIRECT("a_"&amp;V$2)/(V$2+1))*(($C2403^(V$2+1)-$H2403^(V$2+1))/(ε_c1cd^(V$2+1)))</f>
        <v/>
      </c>
      <c r="W2403">
        <f>(INDIRECT("a_"&amp;W$2)/(W$2+1))*(($C2403^(W$2+1)-$H2403^(W$2+1))/(ε_c1cd^(W$2+1)))</f>
        <v/>
      </c>
      <c r="X2403">
        <f>(INDIRECT("a_"&amp;X$2)/(X$2+1))*(($C2403^(X$2+1)-$H2403^(X$2+1))/(ε_c1cd^(X$2+1)))</f>
        <v/>
      </c>
      <c r="Y2403">
        <f>(INDIRECT("a_"&amp;Y$2)/(Y$2+1))*(($C2403^(Y$2+1)-$H2403^(Y$2+1))/(ε_c1cd^(Y$2+1)))</f>
        <v/>
      </c>
      <c r="Z2403">
        <f>(INDIRECT("a_"&amp;Z$2)/(Z$2+2))*(($C2403^(Z$2+2)-$H2403^(Z$2+2))/(ε_c1cd^(Z$2+2)))</f>
        <v/>
      </c>
      <c r="AA2403">
        <f>(INDIRECT("a_"&amp;AA$2)/(AA$2+2))*(($C2403^(AA$2+2)-$H2403^(AA$2+2))/(ε_c1cd^(AA$2+2)))</f>
        <v/>
      </c>
      <c r="AB2403">
        <f>(INDIRECT("a_"&amp;AB$2)/(AB$2+2))*(($C2403^(AB$2+2)-$H2403^(AB$2+2))/(ε_c1cd^(AB$2+2)))</f>
        <v/>
      </c>
      <c r="AC2403">
        <f>(INDIRECT("a_"&amp;AC$2)/(AC$2+2))*(($C2403^(AC$2+2)-$H2403^(AC$2+2))/(ε_c1cd^(AC$2+2)))</f>
        <v/>
      </c>
      <c r="AD2403">
        <f>(INDIRECT("a_"&amp;AD$2)/(AD$2+2))*(($C2403^(AD$2+2)-$H2403^(AD$2+2))/(ε_c1cd^(AD$2+2)))</f>
        <v/>
      </c>
      <c r="AE2403" s="111">
        <f>(b*f_cd/L2403)*SUM(U2403:Y2403)+SUM(Q2403:R2403)</f>
        <v/>
      </c>
      <c r="AF2403" s="112">
        <f>AE2403*(K2403-y+e)</f>
        <v/>
      </c>
      <c r="AG2403" s="113">
        <f>(b*f_cd/(L2403^2))*SUM(Z2403:AD2403)+SUM(S2403:T2403)-AF2403</f>
        <v/>
      </c>
      <c r="AH2403" s="114">
        <f>AG2403&lt;0</f>
        <v/>
      </c>
      <c r="AI2403" s="115">
        <f>IF(A2403=1,FALSE,(AND(AQ2403,AH2403,NOT(AI2402))))</f>
        <v/>
      </c>
      <c r="AJ2403" s="116">
        <f>(b*f_cd/L2403)*(a_1/2*J2403^2+a_2/3*J2403^3+a_3/4*J2403^4+a_4/5*J2403^5+a_5/6*J2403^6)+SUM(Q2403:R2403)</f>
        <v/>
      </c>
      <c r="AK2403">
        <f>AJ2403*(K2403-y+e)</f>
        <v/>
      </c>
      <c r="AL2403" s="118">
        <f>(b*f_cd/(L2403^2))*(a_1/3*J2403^3+a_2/4*J2403^4+a_3/5*J2403^5+a_4/6*J2403^6+a_5/7*J2403^7)+SUM(S2403:T2403)-AK2403</f>
        <v/>
      </c>
      <c r="AM2403" s="114">
        <f>AL2403&gt;0</f>
        <v/>
      </c>
      <c r="AN2403" s="115">
        <f>IF(A2403=1,FALSE,(AND(AQ2403,AM2403,NOT(AN2402))))</f>
        <v/>
      </c>
      <c r="AO2403">
        <f>IF(D2403=1,AND(AH2403,NOT(AI2403)),AND(AM2403,NOT(AN2403)))</f>
        <v/>
      </c>
      <c r="AP2403" s="119">
        <f>IF(D2403=1,AI2403,AN2403)</f>
        <v/>
      </c>
      <c r="AQ2403" s="125">
        <f>ABS(E2403)&lt;$AQ$2</f>
        <v/>
      </c>
      <c r="AS2403">
        <f>IF(AP2403,MAX(AS$3:AS2401)+1,"")</f>
        <v/>
      </c>
    </row>
    <row r="2404">
      <c r="A2404" t="n">
        <v>2314</v>
      </c>
      <c r="B2404" s="131">
        <f>IF(A2404=1,0,IF(AP2404,0.1*ε_cu1cd,0))</f>
        <v/>
      </c>
      <c r="C2404" s="131">
        <f>IF(A2404=1,0.1*ε_cu1cd,C2403+B2403)</f>
        <v/>
      </c>
      <c r="D2404" s="113">
        <f>IF('Нормальний переріз'!$D$68&gt;0,1,2)</f>
        <v/>
      </c>
      <c r="E2404" s="144">
        <f>IF(D2404=1,F2404,G2404)</f>
        <v/>
      </c>
      <c r="F2404" s="124">
        <f>IF(AI2403,0.11*ε_cu1cd,IF(AH2403,F2403*0.01,F2403))</f>
        <v/>
      </c>
      <c r="G2404" s="124">
        <f>IF(AP2403,-0.1*ε_cu1cd,IF(AM2403,G2403*0.01,G2403))</f>
        <v/>
      </c>
      <c r="H2404" s="113">
        <f>IF(A2404=1,E2404,IF(AO2403,H2403-E2403+E2404,IF(AP2403,0.8*H2403,H2403+E2404)))</f>
        <v/>
      </c>
      <c r="I2404" s="169">
        <f>(C2404-H2404)/h</f>
        <v/>
      </c>
      <c r="J2404">
        <f>C2404/(ε_c1cd)</f>
        <v/>
      </c>
      <c r="K2404">
        <f>C2404/I2404</f>
        <v/>
      </c>
      <c r="L2404" s="131">
        <f>I2404/(ε_c1cd)</f>
        <v/>
      </c>
      <c r="M2404">
        <f>I2404*(K2404-Z_s1)</f>
        <v/>
      </c>
      <c r="N2404">
        <f>I2404*(K2404-Z_s2)</f>
        <v/>
      </c>
      <c r="O2404">
        <f>E_s*M2404</f>
        <v/>
      </c>
      <c r="P2404">
        <f>E_s*N2404</f>
        <v/>
      </c>
      <c r="Q2404">
        <f>O2404*A_s1</f>
        <v/>
      </c>
      <c r="R2404">
        <f>P2404*A_s2</f>
        <v/>
      </c>
      <c r="S2404">
        <f>Q2404*($K2404-Z_s1)</f>
        <v/>
      </c>
      <c r="T2404">
        <f>R2404*($K2404-Z_s2)</f>
        <v/>
      </c>
      <c r="U2404">
        <f>(INDIRECT("a_"&amp;U$2)/(U$2+1))*(($C2404^(U$2+1)-$H2404^(U$2+1))/(ε_c1cd^(U$2+1)))</f>
        <v/>
      </c>
      <c r="V2404">
        <f>(INDIRECT("a_"&amp;V$2)/(V$2+1))*(($C2404^(V$2+1)-$H2404^(V$2+1))/(ε_c1cd^(V$2+1)))</f>
        <v/>
      </c>
      <c r="W2404">
        <f>(INDIRECT("a_"&amp;W$2)/(W$2+1))*(($C2404^(W$2+1)-$H2404^(W$2+1))/(ε_c1cd^(W$2+1)))</f>
        <v/>
      </c>
      <c r="X2404">
        <f>(INDIRECT("a_"&amp;X$2)/(X$2+1))*(($C2404^(X$2+1)-$H2404^(X$2+1))/(ε_c1cd^(X$2+1)))</f>
        <v/>
      </c>
      <c r="Y2404">
        <f>(INDIRECT("a_"&amp;Y$2)/(Y$2+1))*(($C2404^(Y$2+1)-$H2404^(Y$2+1))/(ε_c1cd^(Y$2+1)))</f>
        <v/>
      </c>
      <c r="Z2404">
        <f>(INDIRECT("a_"&amp;Z$2)/(Z$2+2))*(($C2404^(Z$2+2)-$H2404^(Z$2+2))/(ε_c1cd^(Z$2+2)))</f>
        <v/>
      </c>
      <c r="AA2404">
        <f>(INDIRECT("a_"&amp;AA$2)/(AA$2+2))*(($C2404^(AA$2+2)-$H2404^(AA$2+2))/(ε_c1cd^(AA$2+2)))</f>
        <v/>
      </c>
      <c r="AB2404">
        <f>(INDIRECT("a_"&amp;AB$2)/(AB$2+2))*(($C2404^(AB$2+2)-$H2404^(AB$2+2))/(ε_c1cd^(AB$2+2)))</f>
        <v/>
      </c>
      <c r="AC2404">
        <f>(INDIRECT("a_"&amp;AC$2)/(AC$2+2))*(($C2404^(AC$2+2)-$H2404^(AC$2+2))/(ε_c1cd^(AC$2+2)))</f>
        <v/>
      </c>
      <c r="AD2404">
        <f>(INDIRECT("a_"&amp;AD$2)/(AD$2+2))*(($C2404^(AD$2+2)-$H2404^(AD$2+2))/(ε_c1cd^(AD$2+2)))</f>
        <v/>
      </c>
      <c r="AE2404" s="111">
        <f>(b*f_cd/L2404)*SUM(U2404:Y2404)+SUM(Q2404:R2404)</f>
        <v/>
      </c>
      <c r="AF2404" s="112">
        <f>AE2404*(K2404-y+e)</f>
        <v/>
      </c>
      <c r="AG2404" s="113">
        <f>(b*f_cd/(L2404^2))*SUM(Z2404:AD2404)+SUM(S2404:T2404)-AF2404</f>
        <v/>
      </c>
      <c r="AH2404" s="114">
        <f>AG2404&lt;0</f>
        <v/>
      </c>
      <c r="AI2404" s="115">
        <f>IF(A2404=1,FALSE,(AND(AQ2404,AH2404,NOT(AI2403))))</f>
        <v/>
      </c>
      <c r="AJ2404" s="116">
        <f>(b*f_cd/L2404)*(a_1/2*J2404^2+a_2/3*J2404^3+a_3/4*J2404^4+a_4/5*J2404^5+a_5/6*J2404^6)+SUM(Q2404:R2404)</f>
        <v/>
      </c>
      <c r="AK2404">
        <f>AJ2404*(K2404-y+e)</f>
        <v/>
      </c>
      <c r="AL2404" s="118">
        <f>(b*f_cd/(L2404^2))*(a_1/3*J2404^3+a_2/4*J2404^4+a_3/5*J2404^5+a_4/6*J2404^6+a_5/7*J2404^7)+SUM(S2404:T2404)-AK2404</f>
        <v/>
      </c>
      <c r="AM2404" s="114">
        <f>AL2404&gt;0</f>
        <v/>
      </c>
      <c r="AN2404" s="115">
        <f>IF(A2404=1,FALSE,(AND(AQ2404,AM2404,NOT(AN2403))))</f>
        <v/>
      </c>
      <c r="AO2404">
        <f>IF(D2404=1,AND(AH2404,NOT(AI2404)),AND(AM2404,NOT(AN2404)))</f>
        <v/>
      </c>
      <c r="AP2404" s="119">
        <f>IF(D2404=1,AI2404,AN2404)</f>
        <v/>
      </c>
      <c r="AQ2404" s="125">
        <f>ABS(E2404)&lt;$AQ$2</f>
        <v/>
      </c>
      <c r="AS2404">
        <f>IF(AP2404,MAX(AS$3:AS2402)+1,"")</f>
        <v/>
      </c>
    </row>
    <row r="2405">
      <c r="A2405" t="n">
        <v>2315</v>
      </c>
      <c r="B2405" s="131">
        <f>IF(A2405=1,0,IF(AP2405,0.1*ε_cu1cd,0))</f>
        <v/>
      </c>
      <c r="C2405" s="131">
        <f>IF(A2405=1,0.1*ε_cu1cd,C2404+B2404)</f>
        <v/>
      </c>
      <c r="D2405" s="113">
        <f>IF('Нормальний переріз'!$D$68&gt;0,1,2)</f>
        <v/>
      </c>
      <c r="E2405" s="144">
        <f>IF(D2405=1,F2405,G2405)</f>
        <v/>
      </c>
      <c r="F2405" s="124">
        <f>IF(AI2404,0.11*ε_cu1cd,IF(AH2404,F2404*0.01,F2404))</f>
        <v/>
      </c>
      <c r="G2405" s="124">
        <f>IF(AP2404,-0.1*ε_cu1cd,IF(AM2404,G2404*0.01,G2404))</f>
        <v/>
      </c>
      <c r="H2405" s="113">
        <f>IF(A2405=1,E2405,IF(AO2404,H2404-E2404+E2405,IF(AP2404,0.8*H2404,H2404+E2405)))</f>
        <v/>
      </c>
      <c r="I2405" s="169">
        <f>(C2405-H2405)/h</f>
        <v/>
      </c>
      <c r="J2405">
        <f>C2405/(ε_c1cd)</f>
        <v/>
      </c>
      <c r="K2405">
        <f>C2405/I2405</f>
        <v/>
      </c>
      <c r="L2405" s="131">
        <f>I2405/(ε_c1cd)</f>
        <v/>
      </c>
      <c r="M2405">
        <f>I2405*(K2405-Z_s1)</f>
        <v/>
      </c>
      <c r="N2405">
        <f>I2405*(K2405-Z_s2)</f>
        <v/>
      </c>
      <c r="O2405">
        <f>E_s*M2405</f>
        <v/>
      </c>
      <c r="P2405">
        <f>E_s*N2405</f>
        <v/>
      </c>
      <c r="Q2405">
        <f>O2405*A_s1</f>
        <v/>
      </c>
      <c r="R2405">
        <f>P2405*A_s2</f>
        <v/>
      </c>
      <c r="S2405">
        <f>Q2405*($K2405-Z_s1)</f>
        <v/>
      </c>
      <c r="T2405">
        <f>R2405*($K2405-Z_s2)</f>
        <v/>
      </c>
      <c r="U2405">
        <f>(INDIRECT("a_"&amp;U$2)/(U$2+1))*(($C2405^(U$2+1)-$H2405^(U$2+1))/(ε_c1cd^(U$2+1)))</f>
        <v/>
      </c>
      <c r="V2405">
        <f>(INDIRECT("a_"&amp;V$2)/(V$2+1))*(($C2405^(V$2+1)-$H2405^(V$2+1))/(ε_c1cd^(V$2+1)))</f>
        <v/>
      </c>
      <c r="W2405">
        <f>(INDIRECT("a_"&amp;W$2)/(W$2+1))*(($C2405^(W$2+1)-$H2405^(W$2+1))/(ε_c1cd^(W$2+1)))</f>
        <v/>
      </c>
      <c r="X2405">
        <f>(INDIRECT("a_"&amp;X$2)/(X$2+1))*(($C2405^(X$2+1)-$H2405^(X$2+1))/(ε_c1cd^(X$2+1)))</f>
        <v/>
      </c>
      <c r="Y2405">
        <f>(INDIRECT("a_"&amp;Y$2)/(Y$2+1))*(($C2405^(Y$2+1)-$H2405^(Y$2+1))/(ε_c1cd^(Y$2+1)))</f>
        <v/>
      </c>
      <c r="Z2405">
        <f>(INDIRECT("a_"&amp;Z$2)/(Z$2+2))*(($C2405^(Z$2+2)-$H2405^(Z$2+2))/(ε_c1cd^(Z$2+2)))</f>
        <v/>
      </c>
      <c r="AA2405">
        <f>(INDIRECT("a_"&amp;AA$2)/(AA$2+2))*(($C2405^(AA$2+2)-$H2405^(AA$2+2))/(ε_c1cd^(AA$2+2)))</f>
        <v/>
      </c>
      <c r="AB2405">
        <f>(INDIRECT("a_"&amp;AB$2)/(AB$2+2))*(($C2405^(AB$2+2)-$H2405^(AB$2+2))/(ε_c1cd^(AB$2+2)))</f>
        <v/>
      </c>
      <c r="AC2405">
        <f>(INDIRECT("a_"&amp;AC$2)/(AC$2+2))*(($C2405^(AC$2+2)-$H2405^(AC$2+2))/(ε_c1cd^(AC$2+2)))</f>
        <v/>
      </c>
      <c r="AD2405">
        <f>(INDIRECT("a_"&amp;AD$2)/(AD$2+2))*(($C2405^(AD$2+2)-$H2405^(AD$2+2))/(ε_c1cd^(AD$2+2)))</f>
        <v/>
      </c>
      <c r="AE2405" s="111">
        <f>(b*f_cd/L2405)*SUM(U2405:Y2405)+SUM(Q2405:R2405)</f>
        <v/>
      </c>
      <c r="AF2405" s="112">
        <f>AE2405*(K2405-y+e)</f>
        <v/>
      </c>
      <c r="AG2405" s="113">
        <f>(b*f_cd/(L2405^2))*SUM(Z2405:AD2405)+SUM(S2405:T2405)-AF2405</f>
        <v/>
      </c>
      <c r="AH2405" s="114">
        <f>AG2405&lt;0</f>
        <v/>
      </c>
      <c r="AI2405" s="115">
        <f>IF(A2405=1,FALSE,(AND(AQ2405,AH2405,NOT(AI2404))))</f>
        <v/>
      </c>
      <c r="AJ2405" s="116">
        <f>(b*f_cd/L2405)*(a_1/2*J2405^2+a_2/3*J2405^3+a_3/4*J2405^4+a_4/5*J2405^5+a_5/6*J2405^6)+SUM(Q2405:R2405)</f>
        <v/>
      </c>
      <c r="AK2405">
        <f>AJ2405*(K2405-y+e)</f>
        <v/>
      </c>
      <c r="AL2405" s="118">
        <f>(b*f_cd/(L2405^2))*(a_1/3*J2405^3+a_2/4*J2405^4+a_3/5*J2405^5+a_4/6*J2405^6+a_5/7*J2405^7)+SUM(S2405:T2405)-AK2405</f>
        <v/>
      </c>
      <c r="AM2405" s="114">
        <f>AL2405&gt;0</f>
        <v/>
      </c>
      <c r="AN2405" s="115">
        <f>IF(A2405=1,FALSE,(AND(AQ2405,AM2405,NOT(AN2404))))</f>
        <v/>
      </c>
      <c r="AO2405">
        <f>IF(D2405=1,AND(AH2405,NOT(AI2405)),AND(AM2405,NOT(AN2405)))</f>
        <v/>
      </c>
      <c r="AP2405" s="119">
        <f>IF(D2405=1,AI2405,AN2405)</f>
        <v/>
      </c>
      <c r="AQ2405" s="125">
        <f>ABS(E2405)&lt;$AQ$2</f>
        <v/>
      </c>
      <c r="AS2405">
        <f>IF(AP2405,MAX(AS$3:AS2403)+1,"")</f>
        <v/>
      </c>
    </row>
    <row r="2406">
      <c r="A2406" t="n">
        <v>2316</v>
      </c>
      <c r="B2406" s="131">
        <f>IF(A2406=1,0,IF(AP2406,0.1*ε_cu1cd,0))</f>
        <v/>
      </c>
      <c r="C2406" s="131">
        <f>IF(A2406=1,0.1*ε_cu1cd,C2405+B2405)</f>
        <v/>
      </c>
      <c r="D2406" s="113">
        <f>IF('Нормальний переріз'!$D$68&gt;0,1,2)</f>
        <v/>
      </c>
      <c r="E2406" s="144">
        <f>IF(D2406=1,F2406,G2406)</f>
        <v/>
      </c>
      <c r="F2406" s="124">
        <f>IF(AI2405,0.11*ε_cu1cd,IF(AH2405,F2405*0.01,F2405))</f>
        <v/>
      </c>
      <c r="G2406" s="124">
        <f>IF(AP2405,-0.1*ε_cu1cd,IF(AM2405,G2405*0.01,G2405))</f>
        <v/>
      </c>
      <c r="H2406" s="113">
        <f>IF(A2406=1,E2406,IF(AO2405,H2405-E2405+E2406,IF(AP2405,0.8*H2405,H2405+E2406)))</f>
        <v/>
      </c>
      <c r="I2406" s="169">
        <f>(C2406-H2406)/h</f>
        <v/>
      </c>
      <c r="J2406">
        <f>C2406/(ε_c1cd)</f>
        <v/>
      </c>
      <c r="K2406">
        <f>C2406/I2406</f>
        <v/>
      </c>
      <c r="L2406" s="131">
        <f>I2406/(ε_c1cd)</f>
        <v/>
      </c>
      <c r="M2406">
        <f>I2406*(K2406-Z_s1)</f>
        <v/>
      </c>
      <c r="N2406">
        <f>I2406*(K2406-Z_s2)</f>
        <v/>
      </c>
      <c r="O2406">
        <f>E_s*M2406</f>
        <v/>
      </c>
      <c r="P2406">
        <f>E_s*N2406</f>
        <v/>
      </c>
      <c r="Q2406">
        <f>O2406*A_s1</f>
        <v/>
      </c>
      <c r="R2406">
        <f>P2406*A_s2</f>
        <v/>
      </c>
      <c r="S2406">
        <f>Q2406*($K2406-Z_s1)</f>
        <v/>
      </c>
      <c r="T2406">
        <f>R2406*($K2406-Z_s2)</f>
        <v/>
      </c>
      <c r="U2406">
        <f>(INDIRECT("a_"&amp;U$2)/(U$2+1))*(($C2406^(U$2+1)-$H2406^(U$2+1))/(ε_c1cd^(U$2+1)))</f>
        <v/>
      </c>
      <c r="V2406">
        <f>(INDIRECT("a_"&amp;V$2)/(V$2+1))*(($C2406^(V$2+1)-$H2406^(V$2+1))/(ε_c1cd^(V$2+1)))</f>
        <v/>
      </c>
      <c r="W2406">
        <f>(INDIRECT("a_"&amp;W$2)/(W$2+1))*(($C2406^(W$2+1)-$H2406^(W$2+1))/(ε_c1cd^(W$2+1)))</f>
        <v/>
      </c>
      <c r="X2406">
        <f>(INDIRECT("a_"&amp;X$2)/(X$2+1))*(($C2406^(X$2+1)-$H2406^(X$2+1))/(ε_c1cd^(X$2+1)))</f>
        <v/>
      </c>
      <c r="Y2406">
        <f>(INDIRECT("a_"&amp;Y$2)/(Y$2+1))*(($C2406^(Y$2+1)-$H2406^(Y$2+1))/(ε_c1cd^(Y$2+1)))</f>
        <v/>
      </c>
      <c r="Z2406">
        <f>(INDIRECT("a_"&amp;Z$2)/(Z$2+2))*(($C2406^(Z$2+2)-$H2406^(Z$2+2))/(ε_c1cd^(Z$2+2)))</f>
        <v/>
      </c>
      <c r="AA2406">
        <f>(INDIRECT("a_"&amp;AA$2)/(AA$2+2))*(($C2406^(AA$2+2)-$H2406^(AA$2+2))/(ε_c1cd^(AA$2+2)))</f>
        <v/>
      </c>
      <c r="AB2406">
        <f>(INDIRECT("a_"&amp;AB$2)/(AB$2+2))*(($C2406^(AB$2+2)-$H2406^(AB$2+2))/(ε_c1cd^(AB$2+2)))</f>
        <v/>
      </c>
      <c r="AC2406">
        <f>(INDIRECT("a_"&amp;AC$2)/(AC$2+2))*(($C2406^(AC$2+2)-$H2406^(AC$2+2))/(ε_c1cd^(AC$2+2)))</f>
        <v/>
      </c>
      <c r="AD2406">
        <f>(INDIRECT("a_"&amp;AD$2)/(AD$2+2))*(($C2406^(AD$2+2)-$H2406^(AD$2+2))/(ε_c1cd^(AD$2+2)))</f>
        <v/>
      </c>
      <c r="AE2406" s="111">
        <f>(b*f_cd/L2406)*SUM(U2406:Y2406)+SUM(Q2406:R2406)</f>
        <v/>
      </c>
      <c r="AF2406" s="112">
        <f>AE2406*(K2406-y+e)</f>
        <v/>
      </c>
      <c r="AG2406" s="113">
        <f>(b*f_cd/(L2406^2))*SUM(Z2406:AD2406)+SUM(S2406:T2406)-AF2406</f>
        <v/>
      </c>
      <c r="AH2406" s="114">
        <f>AG2406&lt;0</f>
        <v/>
      </c>
      <c r="AI2406" s="115">
        <f>IF(A2406=1,FALSE,(AND(AQ2406,AH2406,NOT(AI2405))))</f>
        <v/>
      </c>
      <c r="AJ2406" s="116">
        <f>(b*f_cd/L2406)*(a_1/2*J2406^2+a_2/3*J2406^3+a_3/4*J2406^4+a_4/5*J2406^5+a_5/6*J2406^6)+SUM(Q2406:R2406)</f>
        <v/>
      </c>
      <c r="AK2406">
        <f>AJ2406*(K2406-y+e)</f>
        <v/>
      </c>
      <c r="AL2406" s="118">
        <f>(b*f_cd/(L2406^2))*(a_1/3*J2406^3+a_2/4*J2406^4+a_3/5*J2406^5+a_4/6*J2406^6+a_5/7*J2406^7)+SUM(S2406:T2406)-AK2406</f>
        <v/>
      </c>
      <c r="AM2406" s="114">
        <f>AL2406&gt;0</f>
        <v/>
      </c>
      <c r="AN2406" s="115">
        <f>IF(A2406=1,FALSE,(AND(AQ2406,AM2406,NOT(AN2405))))</f>
        <v/>
      </c>
      <c r="AO2406">
        <f>IF(D2406=1,AND(AH2406,NOT(AI2406)),AND(AM2406,NOT(AN2406)))</f>
        <v/>
      </c>
      <c r="AP2406" s="119">
        <f>IF(D2406=1,AI2406,AN2406)</f>
        <v/>
      </c>
      <c r="AQ2406" s="125">
        <f>ABS(E2406)&lt;$AQ$2</f>
        <v/>
      </c>
      <c r="AS2406">
        <f>IF(AP2406,MAX(AS$3:AS2404)+1,"")</f>
        <v/>
      </c>
    </row>
    <row r="2407">
      <c r="A2407" t="n">
        <v>2317</v>
      </c>
      <c r="B2407" s="131">
        <f>IF(A2407=1,0,IF(AP2407,0.1*ε_cu1cd,0))</f>
        <v/>
      </c>
      <c r="C2407" s="131">
        <f>IF(A2407=1,0.1*ε_cu1cd,C2406+B2406)</f>
        <v/>
      </c>
      <c r="D2407" s="113">
        <f>IF('Нормальний переріз'!$D$68&gt;0,1,2)</f>
        <v/>
      </c>
      <c r="E2407" s="144">
        <f>IF(D2407=1,F2407,G2407)</f>
        <v/>
      </c>
      <c r="F2407" s="124">
        <f>IF(AI2406,0.11*ε_cu1cd,IF(AH2406,F2406*0.01,F2406))</f>
        <v/>
      </c>
      <c r="G2407" s="124">
        <f>IF(AP2406,-0.1*ε_cu1cd,IF(AM2406,G2406*0.01,G2406))</f>
        <v/>
      </c>
      <c r="H2407" s="113">
        <f>IF(A2407=1,E2407,IF(AO2406,H2406-E2406+E2407,IF(AP2406,0.8*H2406,H2406+E2407)))</f>
        <v/>
      </c>
      <c r="I2407" s="169">
        <f>(C2407-H2407)/h</f>
        <v/>
      </c>
      <c r="J2407">
        <f>C2407/(ε_c1cd)</f>
        <v/>
      </c>
      <c r="K2407">
        <f>C2407/I2407</f>
        <v/>
      </c>
      <c r="L2407" s="131">
        <f>I2407/(ε_c1cd)</f>
        <v/>
      </c>
      <c r="M2407">
        <f>I2407*(K2407-Z_s1)</f>
        <v/>
      </c>
      <c r="N2407">
        <f>I2407*(K2407-Z_s2)</f>
        <v/>
      </c>
      <c r="O2407">
        <f>E_s*M2407</f>
        <v/>
      </c>
      <c r="P2407">
        <f>E_s*N2407</f>
        <v/>
      </c>
      <c r="Q2407">
        <f>O2407*A_s1</f>
        <v/>
      </c>
      <c r="R2407">
        <f>P2407*A_s2</f>
        <v/>
      </c>
      <c r="S2407">
        <f>Q2407*($K2407-Z_s1)</f>
        <v/>
      </c>
      <c r="T2407">
        <f>R2407*($K2407-Z_s2)</f>
        <v/>
      </c>
      <c r="U2407">
        <f>(INDIRECT("a_"&amp;U$2)/(U$2+1))*(($C2407^(U$2+1)-$H2407^(U$2+1))/(ε_c1cd^(U$2+1)))</f>
        <v/>
      </c>
      <c r="V2407">
        <f>(INDIRECT("a_"&amp;V$2)/(V$2+1))*(($C2407^(V$2+1)-$H2407^(V$2+1))/(ε_c1cd^(V$2+1)))</f>
        <v/>
      </c>
      <c r="W2407">
        <f>(INDIRECT("a_"&amp;W$2)/(W$2+1))*(($C2407^(W$2+1)-$H2407^(W$2+1))/(ε_c1cd^(W$2+1)))</f>
        <v/>
      </c>
      <c r="X2407">
        <f>(INDIRECT("a_"&amp;X$2)/(X$2+1))*(($C2407^(X$2+1)-$H2407^(X$2+1))/(ε_c1cd^(X$2+1)))</f>
        <v/>
      </c>
      <c r="Y2407">
        <f>(INDIRECT("a_"&amp;Y$2)/(Y$2+1))*(($C2407^(Y$2+1)-$H2407^(Y$2+1))/(ε_c1cd^(Y$2+1)))</f>
        <v/>
      </c>
      <c r="Z2407">
        <f>(INDIRECT("a_"&amp;Z$2)/(Z$2+2))*(($C2407^(Z$2+2)-$H2407^(Z$2+2))/(ε_c1cd^(Z$2+2)))</f>
        <v/>
      </c>
      <c r="AA2407">
        <f>(INDIRECT("a_"&amp;AA$2)/(AA$2+2))*(($C2407^(AA$2+2)-$H2407^(AA$2+2))/(ε_c1cd^(AA$2+2)))</f>
        <v/>
      </c>
      <c r="AB2407">
        <f>(INDIRECT("a_"&amp;AB$2)/(AB$2+2))*(($C2407^(AB$2+2)-$H2407^(AB$2+2))/(ε_c1cd^(AB$2+2)))</f>
        <v/>
      </c>
      <c r="AC2407">
        <f>(INDIRECT("a_"&amp;AC$2)/(AC$2+2))*(($C2407^(AC$2+2)-$H2407^(AC$2+2))/(ε_c1cd^(AC$2+2)))</f>
        <v/>
      </c>
      <c r="AD2407">
        <f>(INDIRECT("a_"&amp;AD$2)/(AD$2+2))*(($C2407^(AD$2+2)-$H2407^(AD$2+2))/(ε_c1cd^(AD$2+2)))</f>
        <v/>
      </c>
      <c r="AE2407" s="111">
        <f>(b*f_cd/L2407)*SUM(U2407:Y2407)+SUM(Q2407:R2407)</f>
        <v/>
      </c>
      <c r="AF2407" s="112">
        <f>AE2407*(K2407-y+e)</f>
        <v/>
      </c>
      <c r="AG2407" s="113">
        <f>(b*f_cd/(L2407^2))*SUM(Z2407:AD2407)+SUM(S2407:T2407)-AF2407</f>
        <v/>
      </c>
      <c r="AH2407" s="114">
        <f>AG2407&lt;0</f>
        <v/>
      </c>
      <c r="AI2407" s="115">
        <f>IF(A2407=1,FALSE,(AND(AQ2407,AH2407,NOT(AI2406))))</f>
        <v/>
      </c>
      <c r="AJ2407" s="116">
        <f>(b*f_cd/L2407)*(a_1/2*J2407^2+a_2/3*J2407^3+a_3/4*J2407^4+a_4/5*J2407^5+a_5/6*J2407^6)+SUM(Q2407:R2407)</f>
        <v/>
      </c>
      <c r="AK2407">
        <f>AJ2407*(K2407-y+e)</f>
        <v/>
      </c>
      <c r="AL2407" s="118">
        <f>(b*f_cd/(L2407^2))*(a_1/3*J2407^3+a_2/4*J2407^4+a_3/5*J2407^5+a_4/6*J2407^6+a_5/7*J2407^7)+SUM(S2407:T2407)-AK2407</f>
        <v/>
      </c>
      <c r="AM2407" s="114">
        <f>AL2407&gt;0</f>
        <v/>
      </c>
      <c r="AN2407" s="115">
        <f>IF(A2407=1,FALSE,(AND(AQ2407,AM2407,NOT(AN2406))))</f>
        <v/>
      </c>
      <c r="AO2407">
        <f>IF(D2407=1,AND(AH2407,NOT(AI2407)),AND(AM2407,NOT(AN2407)))</f>
        <v/>
      </c>
      <c r="AP2407" s="119">
        <f>IF(D2407=1,AI2407,AN2407)</f>
        <v/>
      </c>
      <c r="AQ2407" s="125">
        <f>ABS(E2407)&lt;$AQ$2</f>
        <v/>
      </c>
      <c r="AS2407">
        <f>IF(AP2407,MAX(AS$3:AS2405)+1,"")</f>
        <v/>
      </c>
    </row>
    <row r="2408">
      <c r="A2408" t="n">
        <v>2318</v>
      </c>
      <c r="B2408" s="131">
        <f>IF(A2408=1,0,IF(AP2408,0.1*ε_cu1cd,0))</f>
        <v/>
      </c>
      <c r="C2408" s="131">
        <f>IF(A2408=1,0.1*ε_cu1cd,C2407+B2407)</f>
        <v/>
      </c>
      <c r="D2408" s="113">
        <f>IF('Нормальний переріз'!$D$68&gt;0,1,2)</f>
        <v/>
      </c>
      <c r="E2408" s="144">
        <f>IF(D2408=1,F2408,G2408)</f>
        <v/>
      </c>
      <c r="F2408" s="124">
        <f>IF(AI2407,0.11*ε_cu1cd,IF(AH2407,F2407*0.01,F2407))</f>
        <v/>
      </c>
      <c r="G2408" s="124">
        <f>IF(AP2407,-0.1*ε_cu1cd,IF(AM2407,G2407*0.01,G2407))</f>
        <v/>
      </c>
      <c r="H2408" s="113">
        <f>IF(A2408=1,E2408,IF(AO2407,H2407-E2407+E2408,IF(AP2407,0.8*H2407,H2407+E2408)))</f>
        <v/>
      </c>
      <c r="I2408" s="169">
        <f>(C2408-H2408)/h</f>
        <v/>
      </c>
      <c r="J2408">
        <f>C2408/(ε_c1cd)</f>
        <v/>
      </c>
      <c r="K2408">
        <f>C2408/I2408</f>
        <v/>
      </c>
      <c r="L2408" s="131">
        <f>I2408/(ε_c1cd)</f>
        <v/>
      </c>
      <c r="M2408">
        <f>I2408*(K2408-Z_s1)</f>
        <v/>
      </c>
      <c r="N2408">
        <f>I2408*(K2408-Z_s2)</f>
        <v/>
      </c>
      <c r="O2408">
        <f>E_s*M2408</f>
        <v/>
      </c>
      <c r="P2408">
        <f>E_s*N2408</f>
        <v/>
      </c>
      <c r="Q2408">
        <f>O2408*A_s1</f>
        <v/>
      </c>
      <c r="R2408">
        <f>P2408*A_s2</f>
        <v/>
      </c>
      <c r="S2408">
        <f>Q2408*($K2408-Z_s1)</f>
        <v/>
      </c>
      <c r="T2408">
        <f>R2408*($K2408-Z_s2)</f>
        <v/>
      </c>
      <c r="U2408">
        <f>(INDIRECT("a_"&amp;U$2)/(U$2+1))*(($C2408^(U$2+1)-$H2408^(U$2+1))/(ε_c1cd^(U$2+1)))</f>
        <v/>
      </c>
      <c r="V2408">
        <f>(INDIRECT("a_"&amp;V$2)/(V$2+1))*(($C2408^(V$2+1)-$H2408^(V$2+1))/(ε_c1cd^(V$2+1)))</f>
        <v/>
      </c>
      <c r="W2408">
        <f>(INDIRECT("a_"&amp;W$2)/(W$2+1))*(($C2408^(W$2+1)-$H2408^(W$2+1))/(ε_c1cd^(W$2+1)))</f>
        <v/>
      </c>
      <c r="X2408">
        <f>(INDIRECT("a_"&amp;X$2)/(X$2+1))*(($C2408^(X$2+1)-$H2408^(X$2+1))/(ε_c1cd^(X$2+1)))</f>
        <v/>
      </c>
      <c r="Y2408">
        <f>(INDIRECT("a_"&amp;Y$2)/(Y$2+1))*(($C2408^(Y$2+1)-$H2408^(Y$2+1))/(ε_c1cd^(Y$2+1)))</f>
        <v/>
      </c>
      <c r="Z2408">
        <f>(INDIRECT("a_"&amp;Z$2)/(Z$2+2))*(($C2408^(Z$2+2)-$H2408^(Z$2+2))/(ε_c1cd^(Z$2+2)))</f>
        <v/>
      </c>
      <c r="AA2408">
        <f>(INDIRECT("a_"&amp;AA$2)/(AA$2+2))*(($C2408^(AA$2+2)-$H2408^(AA$2+2))/(ε_c1cd^(AA$2+2)))</f>
        <v/>
      </c>
      <c r="AB2408">
        <f>(INDIRECT("a_"&amp;AB$2)/(AB$2+2))*(($C2408^(AB$2+2)-$H2408^(AB$2+2))/(ε_c1cd^(AB$2+2)))</f>
        <v/>
      </c>
      <c r="AC2408">
        <f>(INDIRECT("a_"&amp;AC$2)/(AC$2+2))*(($C2408^(AC$2+2)-$H2408^(AC$2+2))/(ε_c1cd^(AC$2+2)))</f>
        <v/>
      </c>
      <c r="AD2408">
        <f>(INDIRECT("a_"&amp;AD$2)/(AD$2+2))*(($C2408^(AD$2+2)-$H2408^(AD$2+2))/(ε_c1cd^(AD$2+2)))</f>
        <v/>
      </c>
      <c r="AE2408" s="111">
        <f>(b*f_cd/L2408)*SUM(U2408:Y2408)+SUM(Q2408:R2408)</f>
        <v/>
      </c>
      <c r="AF2408" s="112">
        <f>AE2408*(K2408-y+e)</f>
        <v/>
      </c>
      <c r="AG2408" s="113">
        <f>(b*f_cd/(L2408^2))*SUM(Z2408:AD2408)+SUM(S2408:T2408)-AF2408</f>
        <v/>
      </c>
      <c r="AH2408" s="114">
        <f>AG2408&lt;0</f>
        <v/>
      </c>
      <c r="AI2408" s="115">
        <f>IF(A2408=1,FALSE,(AND(AQ2408,AH2408,NOT(AI2407))))</f>
        <v/>
      </c>
      <c r="AJ2408" s="116">
        <f>(b*f_cd/L2408)*(a_1/2*J2408^2+a_2/3*J2408^3+a_3/4*J2408^4+a_4/5*J2408^5+a_5/6*J2408^6)+SUM(Q2408:R2408)</f>
        <v/>
      </c>
      <c r="AK2408">
        <f>AJ2408*(K2408-y+e)</f>
        <v/>
      </c>
      <c r="AL2408" s="118">
        <f>(b*f_cd/(L2408^2))*(a_1/3*J2408^3+a_2/4*J2408^4+a_3/5*J2408^5+a_4/6*J2408^6+a_5/7*J2408^7)+SUM(S2408:T2408)-AK2408</f>
        <v/>
      </c>
      <c r="AM2408" s="114">
        <f>AL2408&gt;0</f>
        <v/>
      </c>
      <c r="AN2408" s="115">
        <f>IF(A2408=1,FALSE,(AND(AQ2408,AM2408,NOT(AN2407))))</f>
        <v/>
      </c>
      <c r="AO2408">
        <f>IF(D2408=1,AND(AH2408,NOT(AI2408)),AND(AM2408,NOT(AN2408)))</f>
        <v/>
      </c>
      <c r="AP2408" s="119">
        <f>IF(D2408=1,AI2408,AN2408)</f>
        <v/>
      </c>
      <c r="AQ2408" s="125">
        <f>ABS(E2408)&lt;$AQ$2</f>
        <v/>
      </c>
      <c r="AS2408">
        <f>IF(AP2408,MAX(AS$3:AS2406)+1,"")</f>
        <v/>
      </c>
    </row>
    <row r="2409">
      <c r="A2409" t="n">
        <v>2319</v>
      </c>
      <c r="B2409" s="131">
        <f>IF(A2409=1,0,IF(AP2409,0.1*ε_cu1cd,0))</f>
        <v/>
      </c>
      <c r="C2409" s="131">
        <f>IF(A2409=1,0.1*ε_cu1cd,C2408+B2408)</f>
        <v/>
      </c>
      <c r="D2409" s="113">
        <f>IF('Нормальний переріз'!$D$68&gt;0,1,2)</f>
        <v/>
      </c>
      <c r="E2409" s="144">
        <f>IF(D2409=1,F2409,G2409)</f>
        <v/>
      </c>
      <c r="F2409" s="124">
        <f>IF(AI2408,0.11*ε_cu1cd,IF(AH2408,F2408*0.01,F2408))</f>
        <v/>
      </c>
      <c r="G2409" s="124">
        <f>IF(AP2408,-0.1*ε_cu1cd,IF(AM2408,G2408*0.01,G2408))</f>
        <v/>
      </c>
      <c r="H2409" s="113">
        <f>IF(A2409=1,E2409,IF(AO2408,H2408-E2408+E2409,IF(AP2408,0.8*H2408,H2408+E2409)))</f>
        <v/>
      </c>
      <c r="I2409" s="169">
        <f>(C2409-H2409)/h</f>
        <v/>
      </c>
      <c r="J2409">
        <f>C2409/(ε_c1cd)</f>
        <v/>
      </c>
      <c r="K2409">
        <f>C2409/I2409</f>
        <v/>
      </c>
      <c r="L2409" s="131">
        <f>I2409/(ε_c1cd)</f>
        <v/>
      </c>
      <c r="M2409">
        <f>I2409*(K2409-Z_s1)</f>
        <v/>
      </c>
      <c r="N2409">
        <f>I2409*(K2409-Z_s2)</f>
        <v/>
      </c>
      <c r="O2409">
        <f>E_s*M2409</f>
        <v/>
      </c>
      <c r="P2409">
        <f>E_s*N2409</f>
        <v/>
      </c>
      <c r="Q2409">
        <f>O2409*A_s1</f>
        <v/>
      </c>
      <c r="R2409">
        <f>P2409*A_s2</f>
        <v/>
      </c>
      <c r="S2409">
        <f>Q2409*($K2409-Z_s1)</f>
        <v/>
      </c>
      <c r="T2409">
        <f>R2409*($K2409-Z_s2)</f>
        <v/>
      </c>
      <c r="U2409">
        <f>(INDIRECT("a_"&amp;U$2)/(U$2+1))*(($C2409^(U$2+1)-$H2409^(U$2+1))/(ε_c1cd^(U$2+1)))</f>
        <v/>
      </c>
      <c r="V2409">
        <f>(INDIRECT("a_"&amp;V$2)/(V$2+1))*(($C2409^(V$2+1)-$H2409^(V$2+1))/(ε_c1cd^(V$2+1)))</f>
        <v/>
      </c>
      <c r="W2409">
        <f>(INDIRECT("a_"&amp;W$2)/(W$2+1))*(($C2409^(W$2+1)-$H2409^(W$2+1))/(ε_c1cd^(W$2+1)))</f>
        <v/>
      </c>
      <c r="X2409">
        <f>(INDIRECT("a_"&amp;X$2)/(X$2+1))*(($C2409^(X$2+1)-$H2409^(X$2+1))/(ε_c1cd^(X$2+1)))</f>
        <v/>
      </c>
      <c r="Y2409">
        <f>(INDIRECT("a_"&amp;Y$2)/(Y$2+1))*(($C2409^(Y$2+1)-$H2409^(Y$2+1))/(ε_c1cd^(Y$2+1)))</f>
        <v/>
      </c>
      <c r="Z2409">
        <f>(INDIRECT("a_"&amp;Z$2)/(Z$2+2))*(($C2409^(Z$2+2)-$H2409^(Z$2+2))/(ε_c1cd^(Z$2+2)))</f>
        <v/>
      </c>
      <c r="AA2409">
        <f>(INDIRECT("a_"&amp;AA$2)/(AA$2+2))*(($C2409^(AA$2+2)-$H2409^(AA$2+2))/(ε_c1cd^(AA$2+2)))</f>
        <v/>
      </c>
      <c r="AB2409">
        <f>(INDIRECT("a_"&amp;AB$2)/(AB$2+2))*(($C2409^(AB$2+2)-$H2409^(AB$2+2))/(ε_c1cd^(AB$2+2)))</f>
        <v/>
      </c>
      <c r="AC2409">
        <f>(INDIRECT("a_"&amp;AC$2)/(AC$2+2))*(($C2409^(AC$2+2)-$H2409^(AC$2+2))/(ε_c1cd^(AC$2+2)))</f>
        <v/>
      </c>
      <c r="AD2409">
        <f>(INDIRECT("a_"&amp;AD$2)/(AD$2+2))*(($C2409^(AD$2+2)-$H2409^(AD$2+2))/(ε_c1cd^(AD$2+2)))</f>
        <v/>
      </c>
      <c r="AE2409" s="111">
        <f>(b*f_cd/L2409)*SUM(U2409:Y2409)+SUM(Q2409:R2409)</f>
        <v/>
      </c>
      <c r="AF2409" s="112">
        <f>AE2409*(K2409-y+e)</f>
        <v/>
      </c>
      <c r="AG2409" s="113">
        <f>(b*f_cd/(L2409^2))*SUM(Z2409:AD2409)+SUM(S2409:T2409)-AF2409</f>
        <v/>
      </c>
      <c r="AH2409" s="114">
        <f>AG2409&lt;0</f>
        <v/>
      </c>
      <c r="AI2409" s="115">
        <f>IF(A2409=1,FALSE,(AND(AQ2409,AH2409,NOT(AI2408))))</f>
        <v/>
      </c>
      <c r="AJ2409" s="116">
        <f>(b*f_cd/L2409)*(a_1/2*J2409^2+a_2/3*J2409^3+a_3/4*J2409^4+a_4/5*J2409^5+a_5/6*J2409^6)+SUM(Q2409:R2409)</f>
        <v/>
      </c>
      <c r="AK2409">
        <f>AJ2409*(K2409-y+e)</f>
        <v/>
      </c>
      <c r="AL2409" s="118">
        <f>(b*f_cd/(L2409^2))*(a_1/3*J2409^3+a_2/4*J2409^4+a_3/5*J2409^5+a_4/6*J2409^6+a_5/7*J2409^7)+SUM(S2409:T2409)-AK2409</f>
        <v/>
      </c>
      <c r="AM2409" s="114">
        <f>AL2409&gt;0</f>
        <v/>
      </c>
      <c r="AN2409" s="115">
        <f>IF(A2409=1,FALSE,(AND(AQ2409,AM2409,NOT(AN2408))))</f>
        <v/>
      </c>
      <c r="AO2409">
        <f>IF(D2409=1,AND(AH2409,NOT(AI2409)),AND(AM2409,NOT(AN2409)))</f>
        <v/>
      </c>
      <c r="AP2409" s="119">
        <f>IF(D2409=1,AI2409,AN2409)</f>
        <v/>
      </c>
      <c r="AQ2409" s="125">
        <f>ABS(E2409)&lt;$AQ$2</f>
        <v/>
      </c>
      <c r="AS2409">
        <f>IF(AP2409,MAX(AS$3:AS2407)+1,"")</f>
        <v/>
      </c>
    </row>
    <row r="2410">
      <c r="A2410" t="n">
        <v>2320</v>
      </c>
      <c r="B2410" s="131">
        <f>IF(A2410=1,0,IF(AP2410,0.1*ε_cu1cd,0))</f>
        <v/>
      </c>
      <c r="C2410" s="131">
        <f>IF(A2410=1,0.1*ε_cu1cd,C2409+B2409)</f>
        <v/>
      </c>
      <c r="D2410" s="113">
        <f>IF('Нормальний переріз'!$D$68&gt;0,1,2)</f>
        <v/>
      </c>
      <c r="E2410" s="144">
        <f>IF(D2410=1,F2410,G2410)</f>
        <v/>
      </c>
      <c r="F2410" s="124">
        <f>IF(AI2409,0.11*ε_cu1cd,IF(AH2409,F2409*0.01,F2409))</f>
        <v/>
      </c>
      <c r="G2410" s="124">
        <f>IF(AP2409,-0.1*ε_cu1cd,IF(AM2409,G2409*0.01,G2409))</f>
        <v/>
      </c>
      <c r="H2410" s="113">
        <f>IF(A2410=1,E2410,IF(AO2409,H2409-E2409+E2410,IF(AP2409,0.8*H2409,H2409+E2410)))</f>
        <v/>
      </c>
      <c r="I2410" s="169">
        <f>(C2410-H2410)/h</f>
        <v/>
      </c>
      <c r="J2410">
        <f>C2410/(ε_c1cd)</f>
        <v/>
      </c>
      <c r="K2410">
        <f>C2410/I2410</f>
        <v/>
      </c>
      <c r="L2410" s="131">
        <f>I2410/(ε_c1cd)</f>
        <v/>
      </c>
      <c r="M2410">
        <f>I2410*(K2410-Z_s1)</f>
        <v/>
      </c>
      <c r="N2410">
        <f>I2410*(K2410-Z_s2)</f>
        <v/>
      </c>
      <c r="O2410">
        <f>E_s*M2410</f>
        <v/>
      </c>
      <c r="P2410">
        <f>E_s*N2410</f>
        <v/>
      </c>
      <c r="Q2410">
        <f>O2410*A_s1</f>
        <v/>
      </c>
      <c r="R2410">
        <f>P2410*A_s2</f>
        <v/>
      </c>
      <c r="S2410">
        <f>Q2410*($K2410-Z_s1)</f>
        <v/>
      </c>
      <c r="T2410">
        <f>R2410*($K2410-Z_s2)</f>
        <v/>
      </c>
      <c r="U2410">
        <f>(INDIRECT("a_"&amp;U$2)/(U$2+1))*(($C2410^(U$2+1)-$H2410^(U$2+1))/(ε_c1cd^(U$2+1)))</f>
        <v/>
      </c>
      <c r="V2410">
        <f>(INDIRECT("a_"&amp;V$2)/(V$2+1))*(($C2410^(V$2+1)-$H2410^(V$2+1))/(ε_c1cd^(V$2+1)))</f>
        <v/>
      </c>
      <c r="W2410">
        <f>(INDIRECT("a_"&amp;W$2)/(W$2+1))*(($C2410^(W$2+1)-$H2410^(W$2+1))/(ε_c1cd^(W$2+1)))</f>
        <v/>
      </c>
      <c r="X2410">
        <f>(INDIRECT("a_"&amp;X$2)/(X$2+1))*(($C2410^(X$2+1)-$H2410^(X$2+1))/(ε_c1cd^(X$2+1)))</f>
        <v/>
      </c>
      <c r="Y2410">
        <f>(INDIRECT("a_"&amp;Y$2)/(Y$2+1))*(($C2410^(Y$2+1)-$H2410^(Y$2+1))/(ε_c1cd^(Y$2+1)))</f>
        <v/>
      </c>
      <c r="Z2410">
        <f>(INDIRECT("a_"&amp;Z$2)/(Z$2+2))*(($C2410^(Z$2+2)-$H2410^(Z$2+2))/(ε_c1cd^(Z$2+2)))</f>
        <v/>
      </c>
      <c r="AA2410">
        <f>(INDIRECT("a_"&amp;AA$2)/(AA$2+2))*(($C2410^(AA$2+2)-$H2410^(AA$2+2))/(ε_c1cd^(AA$2+2)))</f>
        <v/>
      </c>
      <c r="AB2410">
        <f>(INDIRECT("a_"&amp;AB$2)/(AB$2+2))*(($C2410^(AB$2+2)-$H2410^(AB$2+2))/(ε_c1cd^(AB$2+2)))</f>
        <v/>
      </c>
      <c r="AC2410">
        <f>(INDIRECT("a_"&amp;AC$2)/(AC$2+2))*(($C2410^(AC$2+2)-$H2410^(AC$2+2))/(ε_c1cd^(AC$2+2)))</f>
        <v/>
      </c>
      <c r="AD2410">
        <f>(INDIRECT("a_"&amp;AD$2)/(AD$2+2))*(($C2410^(AD$2+2)-$H2410^(AD$2+2))/(ε_c1cd^(AD$2+2)))</f>
        <v/>
      </c>
      <c r="AE2410" s="111">
        <f>(b*f_cd/L2410)*SUM(U2410:Y2410)+SUM(Q2410:R2410)</f>
        <v/>
      </c>
      <c r="AF2410" s="112">
        <f>AE2410*(K2410-y+e)</f>
        <v/>
      </c>
      <c r="AG2410" s="113">
        <f>(b*f_cd/(L2410^2))*SUM(Z2410:AD2410)+SUM(S2410:T2410)-AF2410</f>
        <v/>
      </c>
      <c r="AH2410" s="114">
        <f>AG2410&lt;0</f>
        <v/>
      </c>
      <c r="AI2410" s="115">
        <f>IF(A2410=1,FALSE,(AND(AQ2410,AH2410,NOT(AI2409))))</f>
        <v/>
      </c>
      <c r="AJ2410" s="116">
        <f>(b*f_cd/L2410)*(a_1/2*J2410^2+a_2/3*J2410^3+a_3/4*J2410^4+a_4/5*J2410^5+a_5/6*J2410^6)+SUM(Q2410:R2410)</f>
        <v/>
      </c>
      <c r="AK2410">
        <f>AJ2410*(K2410-y+e)</f>
        <v/>
      </c>
      <c r="AL2410" s="118">
        <f>(b*f_cd/(L2410^2))*(a_1/3*J2410^3+a_2/4*J2410^4+a_3/5*J2410^5+a_4/6*J2410^6+a_5/7*J2410^7)+SUM(S2410:T2410)-AK2410</f>
        <v/>
      </c>
      <c r="AM2410" s="114">
        <f>AL2410&gt;0</f>
        <v/>
      </c>
      <c r="AN2410" s="115">
        <f>IF(A2410=1,FALSE,(AND(AQ2410,AM2410,NOT(AN2409))))</f>
        <v/>
      </c>
      <c r="AO2410">
        <f>IF(D2410=1,AND(AH2410,NOT(AI2410)),AND(AM2410,NOT(AN2410)))</f>
        <v/>
      </c>
      <c r="AP2410" s="119">
        <f>IF(D2410=1,AI2410,AN2410)</f>
        <v/>
      </c>
      <c r="AQ2410" s="125">
        <f>ABS(E2410)&lt;$AQ$2</f>
        <v/>
      </c>
      <c r="AS2410">
        <f>IF(AP2410,MAX(AS$3:AS2408)+1,"")</f>
        <v/>
      </c>
    </row>
    <row r="2411">
      <c r="A2411" t="n">
        <v>2321</v>
      </c>
      <c r="B2411" s="131">
        <f>IF(A2411=1,0,IF(AP2411,0.1*ε_cu1cd,0))</f>
        <v/>
      </c>
      <c r="C2411" s="131">
        <f>IF(A2411=1,0.1*ε_cu1cd,C2410+B2410)</f>
        <v/>
      </c>
      <c r="D2411" s="113">
        <f>IF('Нормальний переріз'!$D$68&gt;0,1,2)</f>
        <v/>
      </c>
      <c r="E2411" s="144">
        <f>IF(D2411=1,F2411,G2411)</f>
        <v/>
      </c>
      <c r="F2411" s="124">
        <f>IF(AI2410,0.11*ε_cu1cd,IF(AH2410,F2410*0.01,F2410))</f>
        <v/>
      </c>
      <c r="G2411" s="124">
        <f>IF(AP2410,-0.1*ε_cu1cd,IF(AM2410,G2410*0.01,G2410))</f>
        <v/>
      </c>
      <c r="H2411" s="113">
        <f>IF(A2411=1,E2411,IF(AO2410,H2410-E2410+E2411,IF(AP2410,0.8*H2410,H2410+E2411)))</f>
        <v/>
      </c>
      <c r="I2411" s="169">
        <f>(C2411-H2411)/h</f>
        <v/>
      </c>
      <c r="J2411">
        <f>C2411/(ε_c1cd)</f>
        <v/>
      </c>
      <c r="K2411">
        <f>C2411/I2411</f>
        <v/>
      </c>
      <c r="L2411" s="131">
        <f>I2411/(ε_c1cd)</f>
        <v/>
      </c>
      <c r="M2411">
        <f>I2411*(K2411-Z_s1)</f>
        <v/>
      </c>
      <c r="N2411">
        <f>I2411*(K2411-Z_s2)</f>
        <v/>
      </c>
      <c r="O2411">
        <f>E_s*M2411</f>
        <v/>
      </c>
      <c r="P2411">
        <f>E_s*N2411</f>
        <v/>
      </c>
      <c r="Q2411">
        <f>O2411*A_s1</f>
        <v/>
      </c>
      <c r="R2411">
        <f>P2411*A_s2</f>
        <v/>
      </c>
      <c r="S2411">
        <f>Q2411*($K2411-Z_s1)</f>
        <v/>
      </c>
      <c r="T2411">
        <f>R2411*($K2411-Z_s2)</f>
        <v/>
      </c>
      <c r="U2411">
        <f>(INDIRECT("a_"&amp;U$2)/(U$2+1))*(($C2411^(U$2+1)-$H2411^(U$2+1))/(ε_c1cd^(U$2+1)))</f>
        <v/>
      </c>
      <c r="V2411">
        <f>(INDIRECT("a_"&amp;V$2)/(V$2+1))*(($C2411^(V$2+1)-$H2411^(V$2+1))/(ε_c1cd^(V$2+1)))</f>
        <v/>
      </c>
      <c r="W2411">
        <f>(INDIRECT("a_"&amp;W$2)/(W$2+1))*(($C2411^(W$2+1)-$H2411^(W$2+1))/(ε_c1cd^(W$2+1)))</f>
        <v/>
      </c>
      <c r="X2411">
        <f>(INDIRECT("a_"&amp;X$2)/(X$2+1))*(($C2411^(X$2+1)-$H2411^(X$2+1))/(ε_c1cd^(X$2+1)))</f>
        <v/>
      </c>
      <c r="Y2411">
        <f>(INDIRECT("a_"&amp;Y$2)/(Y$2+1))*(($C2411^(Y$2+1)-$H2411^(Y$2+1))/(ε_c1cd^(Y$2+1)))</f>
        <v/>
      </c>
      <c r="Z2411">
        <f>(INDIRECT("a_"&amp;Z$2)/(Z$2+2))*(($C2411^(Z$2+2)-$H2411^(Z$2+2))/(ε_c1cd^(Z$2+2)))</f>
        <v/>
      </c>
      <c r="AA2411">
        <f>(INDIRECT("a_"&amp;AA$2)/(AA$2+2))*(($C2411^(AA$2+2)-$H2411^(AA$2+2))/(ε_c1cd^(AA$2+2)))</f>
        <v/>
      </c>
      <c r="AB2411">
        <f>(INDIRECT("a_"&amp;AB$2)/(AB$2+2))*(($C2411^(AB$2+2)-$H2411^(AB$2+2))/(ε_c1cd^(AB$2+2)))</f>
        <v/>
      </c>
      <c r="AC2411">
        <f>(INDIRECT("a_"&amp;AC$2)/(AC$2+2))*(($C2411^(AC$2+2)-$H2411^(AC$2+2))/(ε_c1cd^(AC$2+2)))</f>
        <v/>
      </c>
      <c r="AD2411">
        <f>(INDIRECT("a_"&amp;AD$2)/(AD$2+2))*(($C2411^(AD$2+2)-$H2411^(AD$2+2))/(ε_c1cd^(AD$2+2)))</f>
        <v/>
      </c>
      <c r="AE2411" s="111">
        <f>(b*f_cd/L2411)*SUM(U2411:Y2411)+SUM(Q2411:R2411)</f>
        <v/>
      </c>
      <c r="AF2411" s="112">
        <f>AE2411*(K2411-y+e)</f>
        <v/>
      </c>
      <c r="AG2411" s="113">
        <f>(b*f_cd/(L2411^2))*SUM(Z2411:AD2411)+SUM(S2411:T2411)-AF2411</f>
        <v/>
      </c>
      <c r="AH2411" s="114">
        <f>AG2411&lt;0</f>
        <v/>
      </c>
      <c r="AI2411" s="115">
        <f>IF(A2411=1,FALSE,(AND(AQ2411,AH2411,NOT(AI2410))))</f>
        <v/>
      </c>
      <c r="AJ2411" s="116">
        <f>(b*f_cd/L2411)*(a_1/2*J2411^2+a_2/3*J2411^3+a_3/4*J2411^4+a_4/5*J2411^5+a_5/6*J2411^6)+SUM(Q2411:R2411)</f>
        <v/>
      </c>
      <c r="AK2411">
        <f>AJ2411*(K2411-y+e)</f>
        <v/>
      </c>
      <c r="AL2411" s="118">
        <f>(b*f_cd/(L2411^2))*(a_1/3*J2411^3+a_2/4*J2411^4+a_3/5*J2411^5+a_4/6*J2411^6+a_5/7*J2411^7)+SUM(S2411:T2411)-AK2411</f>
        <v/>
      </c>
      <c r="AM2411" s="114">
        <f>AL2411&gt;0</f>
        <v/>
      </c>
      <c r="AN2411" s="115">
        <f>IF(A2411=1,FALSE,(AND(AQ2411,AM2411,NOT(AN2410))))</f>
        <v/>
      </c>
      <c r="AO2411">
        <f>IF(D2411=1,AND(AH2411,NOT(AI2411)),AND(AM2411,NOT(AN2411)))</f>
        <v/>
      </c>
      <c r="AP2411" s="119">
        <f>IF(D2411=1,AI2411,AN2411)</f>
        <v/>
      </c>
      <c r="AQ2411" s="125">
        <f>ABS(E2411)&lt;$AQ$2</f>
        <v/>
      </c>
      <c r="AS2411">
        <f>IF(AP2411,MAX(AS$3:AS2409)+1,"")</f>
        <v/>
      </c>
    </row>
    <row r="2412">
      <c r="A2412" t="n">
        <v>2322</v>
      </c>
      <c r="B2412" s="131">
        <f>IF(A2412=1,0,IF(AP2412,0.1*ε_cu1cd,0))</f>
        <v/>
      </c>
      <c r="C2412" s="131">
        <f>IF(A2412=1,0.1*ε_cu1cd,C2411+B2411)</f>
        <v/>
      </c>
      <c r="D2412" s="113">
        <f>IF('Нормальний переріз'!$D$68&gt;0,1,2)</f>
        <v/>
      </c>
      <c r="E2412" s="144">
        <f>IF(D2412=1,F2412,G2412)</f>
        <v/>
      </c>
      <c r="F2412" s="124">
        <f>IF(AI2411,0.11*ε_cu1cd,IF(AH2411,F2411*0.01,F2411))</f>
        <v/>
      </c>
      <c r="G2412" s="124">
        <f>IF(AP2411,-0.1*ε_cu1cd,IF(AM2411,G2411*0.01,G2411))</f>
        <v/>
      </c>
      <c r="H2412" s="113">
        <f>IF(A2412=1,E2412,IF(AO2411,H2411-E2411+E2412,IF(AP2411,0.8*H2411,H2411+E2412)))</f>
        <v/>
      </c>
      <c r="I2412" s="169">
        <f>(C2412-H2412)/h</f>
        <v/>
      </c>
      <c r="J2412">
        <f>C2412/(ε_c1cd)</f>
        <v/>
      </c>
      <c r="K2412">
        <f>C2412/I2412</f>
        <v/>
      </c>
      <c r="L2412" s="131">
        <f>I2412/(ε_c1cd)</f>
        <v/>
      </c>
      <c r="M2412">
        <f>I2412*(K2412-Z_s1)</f>
        <v/>
      </c>
      <c r="N2412">
        <f>I2412*(K2412-Z_s2)</f>
        <v/>
      </c>
      <c r="O2412">
        <f>E_s*M2412</f>
        <v/>
      </c>
      <c r="P2412">
        <f>E_s*N2412</f>
        <v/>
      </c>
      <c r="Q2412">
        <f>O2412*A_s1</f>
        <v/>
      </c>
      <c r="R2412">
        <f>P2412*A_s2</f>
        <v/>
      </c>
      <c r="S2412">
        <f>Q2412*($K2412-Z_s1)</f>
        <v/>
      </c>
      <c r="T2412">
        <f>R2412*($K2412-Z_s2)</f>
        <v/>
      </c>
      <c r="U2412">
        <f>(INDIRECT("a_"&amp;U$2)/(U$2+1))*(($C2412^(U$2+1)-$H2412^(U$2+1))/(ε_c1cd^(U$2+1)))</f>
        <v/>
      </c>
      <c r="V2412">
        <f>(INDIRECT("a_"&amp;V$2)/(V$2+1))*(($C2412^(V$2+1)-$H2412^(V$2+1))/(ε_c1cd^(V$2+1)))</f>
        <v/>
      </c>
      <c r="W2412">
        <f>(INDIRECT("a_"&amp;W$2)/(W$2+1))*(($C2412^(W$2+1)-$H2412^(W$2+1))/(ε_c1cd^(W$2+1)))</f>
        <v/>
      </c>
      <c r="X2412">
        <f>(INDIRECT("a_"&amp;X$2)/(X$2+1))*(($C2412^(X$2+1)-$H2412^(X$2+1))/(ε_c1cd^(X$2+1)))</f>
        <v/>
      </c>
      <c r="Y2412">
        <f>(INDIRECT("a_"&amp;Y$2)/(Y$2+1))*(($C2412^(Y$2+1)-$H2412^(Y$2+1))/(ε_c1cd^(Y$2+1)))</f>
        <v/>
      </c>
      <c r="Z2412">
        <f>(INDIRECT("a_"&amp;Z$2)/(Z$2+2))*(($C2412^(Z$2+2)-$H2412^(Z$2+2))/(ε_c1cd^(Z$2+2)))</f>
        <v/>
      </c>
      <c r="AA2412">
        <f>(INDIRECT("a_"&amp;AA$2)/(AA$2+2))*(($C2412^(AA$2+2)-$H2412^(AA$2+2))/(ε_c1cd^(AA$2+2)))</f>
        <v/>
      </c>
      <c r="AB2412">
        <f>(INDIRECT("a_"&amp;AB$2)/(AB$2+2))*(($C2412^(AB$2+2)-$H2412^(AB$2+2))/(ε_c1cd^(AB$2+2)))</f>
        <v/>
      </c>
      <c r="AC2412">
        <f>(INDIRECT("a_"&amp;AC$2)/(AC$2+2))*(($C2412^(AC$2+2)-$H2412^(AC$2+2))/(ε_c1cd^(AC$2+2)))</f>
        <v/>
      </c>
      <c r="AD2412">
        <f>(INDIRECT("a_"&amp;AD$2)/(AD$2+2))*(($C2412^(AD$2+2)-$H2412^(AD$2+2))/(ε_c1cd^(AD$2+2)))</f>
        <v/>
      </c>
      <c r="AE2412" s="111">
        <f>(b*f_cd/L2412)*SUM(U2412:Y2412)+SUM(Q2412:R2412)</f>
        <v/>
      </c>
      <c r="AF2412" s="112">
        <f>AE2412*(K2412-y+e)</f>
        <v/>
      </c>
      <c r="AG2412" s="113">
        <f>(b*f_cd/(L2412^2))*SUM(Z2412:AD2412)+SUM(S2412:T2412)-AF2412</f>
        <v/>
      </c>
      <c r="AH2412" s="114">
        <f>AG2412&lt;0</f>
        <v/>
      </c>
      <c r="AI2412" s="115">
        <f>IF(A2412=1,FALSE,(AND(AQ2412,AH2412,NOT(AI2411))))</f>
        <v/>
      </c>
      <c r="AJ2412" s="116">
        <f>(b*f_cd/L2412)*(a_1/2*J2412^2+a_2/3*J2412^3+a_3/4*J2412^4+a_4/5*J2412^5+a_5/6*J2412^6)+SUM(Q2412:R2412)</f>
        <v/>
      </c>
      <c r="AK2412">
        <f>AJ2412*(K2412-y+e)</f>
        <v/>
      </c>
      <c r="AL2412" s="118">
        <f>(b*f_cd/(L2412^2))*(a_1/3*J2412^3+a_2/4*J2412^4+a_3/5*J2412^5+a_4/6*J2412^6+a_5/7*J2412^7)+SUM(S2412:T2412)-AK2412</f>
        <v/>
      </c>
      <c r="AM2412" s="114">
        <f>AL2412&gt;0</f>
        <v/>
      </c>
      <c r="AN2412" s="115">
        <f>IF(A2412=1,FALSE,(AND(AQ2412,AM2412,NOT(AN2411))))</f>
        <v/>
      </c>
      <c r="AO2412">
        <f>IF(D2412=1,AND(AH2412,NOT(AI2412)),AND(AM2412,NOT(AN2412)))</f>
        <v/>
      </c>
      <c r="AP2412" s="119">
        <f>IF(D2412=1,AI2412,AN2412)</f>
        <v/>
      </c>
      <c r="AQ2412" s="125">
        <f>ABS(E2412)&lt;$AQ$2</f>
        <v/>
      </c>
      <c r="AS2412">
        <f>IF(AP2412,MAX(AS$3:AS2410)+1,"")</f>
        <v/>
      </c>
    </row>
    <row r="2413">
      <c r="A2413" t="n">
        <v>2323</v>
      </c>
      <c r="B2413" s="131">
        <f>IF(A2413=1,0,IF(AP2413,0.1*ε_cu1cd,0))</f>
        <v/>
      </c>
      <c r="C2413" s="131">
        <f>IF(A2413=1,0.1*ε_cu1cd,C2412+B2412)</f>
        <v/>
      </c>
      <c r="D2413" s="113">
        <f>IF('Нормальний переріз'!$D$68&gt;0,1,2)</f>
        <v/>
      </c>
      <c r="E2413" s="144">
        <f>IF(D2413=1,F2413,G2413)</f>
        <v/>
      </c>
      <c r="F2413" s="124">
        <f>IF(AI2412,0.11*ε_cu1cd,IF(AH2412,F2412*0.01,F2412))</f>
        <v/>
      </c>
      <c r="G2413" s="124">
        <f>IF(AP2412,-0.1*ε_cu1cd,IF(AM2412,G2412*0.01,G2412))</f>
        <v/>
      </c>
      <c r="H2413" s="113">
        <f>IF(A2413=1,E2413,IF(AO2412,H2412-E2412+E2413,IF(AP2412,0.8*H2412,H2412+E2413)))</f>
        <v/>
      </c>
      <c r="I2413" s="169">
        <f>(C2413-H2413)/h</f>
        <v/>
      </c>
      <c r="J2413">
        <f>C2413/(ε_c1cd)</f>
        <v/>
      </c>
      <c r="K2413">
        <f>C2413/I2413</f>
        <v/>
      </c>
      <c r="L2413" s="131">
        <f>I2413/(ε_c1cd)</f>
        <v/>
      </c>
      <c r="M2413">
        <f>I2413*(K2413-Z_s1)</f>
        <v/>
      </c>
      <c r="N2413">
        <f>I2413*(K2413-Z_s2)</f>
        <v/>
      </c>
      <c r="O2413">
        <f>E_s*M2413</f>
        <v/>
      </c>
      <c r="P2413">
        <f>E_s*N2413</f>
        <v/>
      </c>
      <c r="Q2413">
        <f>O2413*A_s1</f>
        <v/>
      </c>
      <c r="R2413">
        <f>P2413*A_s2</f>
        <v/>
      </c>
      <c r="S2413">
        <f>Q2413*($K2413-Z_s1)</f>
        <v/>
      </c>
      <c r="T2413">
        <f>R2413*($K2413-Z_s2)</f>
        <v/>
      </c>
      <c r="U2413">
        <f>(INDIRECT("a_"&amp;U$2)/(U$2+1))*(($C2413^(U$2+1)-$H2413^(U$2+1))/(ε_c1cd^(U$2+1)))</f>
        <v/>
      </c>
      <c r="V2413">
        <f>(INDIRECT("a_"&amp;V$2)/(V$2+1))*(($C2413^(V$2+1)-$H2413^(V$2+1))/(ε_c1cd^(V$2+1)))</f>
        <v/>
      </c>
      <c r="W2413">
        <f>(INDIRECT("a_"&amp;W$2)/(W$2+1))*(($C2413^(W$2+1)-$H2413^(W$2+1))/(ε_c1cd^(W$2+1)))</f>
        <v/>
      </c>
      <c r="X2413">
        <f>(INDIRECT("a_"&amp;X$2)/(X$2+1))*(($C2413^(X$2+1)-$H2413^(X$2+1))/(ε_c1cd^(X$2+1)))</f>
        <v/>
      </c>
      <c r="Y2413">
        <f>(INDIRECT("a_"&amp;Y$2)/(Y$2+1))*(($C2413^(Y$2+1)-$H2413^(Y$2+1))/(ε_c1cd^(Y$2+1)))</f>
        <v/>
      </c>
      <c r="Z2413">
        <f>(INDIRECT("a_"&amp;Z$2)/(Z$2+2))*(($C2413^(Z$2+2)-$H2413^(Z$2+2))/(ε_c1cd^(Z$2+2)))</f>
        <v/>
      </c>
      <c r="AA2413">
        <f>(INDIRECT("a_"&amp;AA$2)/(AA$2+2))*(($C2413^(AA$2+2)-$H2413^(AA$2+2))/(ε_c1cd^(AA$2+2)))</f>
        <v/>
      </c>
      <c r="AB2413">
        <f>(INDIRECT("a_"&amp;AB$2)/(AB$2+2))*(($C2413^(AB$2+2)-$H2413^(AB$2+2))/(ε_c1cd^(AB$2+2)))</f>
        <v/>
      </c>
      <c r="AC2413">
        <f>(INDIRECT("a_"&amp;AC$2)/(AC$2+2))*(($C2413^(AC$2+2)-$H2413^(AC$2+2))/(ε_c1cd^(AC$2+2)))</f>
        <v/>
      </c>
      <c r="AD2413">
        <f>(INDIRECT("a_"&amp;AD$2)/(AD$2+2))*(($C2413^(AD$2+2)-$H2413^(AD$2+2))/(ε_c1cd^(AD$2+2)))</f>
        <v/>
      </c>
      <c r="AE2413" s="111">
        <f>(b*f_cd/L2413)*SUM(U2413:Y2413)+SUM(Q2413:R2413)</f>
        <v/>
      </c>
      <c r="AF2413" s="112">
        <f>AE2413*(K2413-y+e)</f>
        <v/>
      </c>
      <c r="AG2413" s="113">
        <f>(b*f_cd/(L2413^2))*SUM(Z2413:AD2413)+SUM(S2413:T2413)-AF2413</f>
        <v/>
      </c>
      <c r="AH2413" s="114">
        <f>AG2413&lt;0</f>
        <v/>
      </c>
      <c r="AI2413" s="115">
        <f>IF(A2413=1,FALSE,(AND(AQ2413,AH2413,NOT(AI2412))))</f>
        <v/>
      </c>
      <c r="AJ2413" s="116">
        <f>(b*f_cd/L2413)*(a_1/2*J2413^2+a_2/3*J2413^3+a_3/4*J2413^4+a_4/5*J2413^5+a_5/6*J2413^6)+SUM(Q2413:R2413)</f>
        <v/>
      </c>
      <c r="AK2413">
        <f>AJ2413*(K2413-y+e)</f>
        <v/>
      </c>
      <c r="AL2413" s="118">
        <f>(b*f_cd/(L2413^2))*(a_1/3*J2413^3+a_2/4*J2413^4+a_3/5*J2413^5+a_4/6*J2413^6+a_5/7*J2413^7)+SUM(S2413:T2413)-AK2413</f>
        <v/>
      </c>
      <c r="AM2413" s="114">
        <f>AL2413&gt;0</f>
        <v/>
      </c>
      <c r="AN2413" s="115">
        <f>IF(A2413=1,FALSE,(AND(AQ2413,AM2413,NOT(AN2412))))</f>
        <v/>
      </c>
      <c r="AO2413">
        <f>IF(D2413=1,AND(AH2413,NOT(AI2413)),AND(AM2413,NOT(AN2413)))</f>
        <v/>
      </c>
      <c r="AP2413" s="119">
        <f>IF(D2413=1,AI2413,AN2413)</f>
        <v/>
      </c>
      <c r="AQ2413" s="125">
        <f>ABS(E2413)&lt;$AQ$2</f>
        <v/>
      </c>
      <c r="AS2413">
        <f>IF(AP2413,MAX(AS$3:AS2411)+1,"")</f>
        <v/>
      </c>
    </row>
    <row r="2414">
      <c r="A2414" t="n">
        <v>2324</v>
      </c>
      <c r="B2414" s="131">
        <f>IF(A2414=1,0,IF(AP2414,0.1*ε_cu1cd,0))</f>
        <v/>
      </c>
      <c r="C2414" s="131">
        <f>IF(A2414=1,0.1*ε_cu1cd,C2413+B2413)</f>
        <v/>
      </c>
      <c r="D2414" s="113">
        <f>IF('Нормальний переріз'!$D$68&gt;0,1,2)</f>
        <v/>
      </c>
      <c r="E2414" s="144">
        <f>IF(D2414=1,F2414,G2414)</f>
        <v/>
      </c>
      <c r="F2414" s="124">
        <f>IF(AI2413,0.11*ε_cu1cd,IF(AH2413,F2413*0.01,F2413))</f>
        <v/>
      </c>
      <c r="G2414" s="124">
        <f>IF(AP2413,-0.1*ε_cu1cd,IF(AM2413,G2413*0.01,G2413))</f>
        <v/>
      </c>
      <c r="H2414" s="113">
        <f>IF(A2414=1,E2414,IF(AO2413,H2413-E2413+E2414,IF(AP2413,0.8*H2413,H2413+E2414)))</f>
        <v/>
      </c>
      <c r="I2414" s="169">
        <f>(C2414-H2414)/h</f>
        <v/>
      </c>
      <c r="J2414">
        <f>C2414/(ε_c1cd)</f>
        <v/>
      </c>
      <c r="K2414">
        <f>C2414/I2414</f>
        <v/>
      </c>
      <c r="L2414" s="131">
        <f>I2414/(ε_c1cd)</f>
        <v/>
      </c>
      <c r="M2414">
        <f>I2414*(K2414-Z_s1)</f>
        <v/>
      </c>
      <c r="N2414">
        <f>I2414*(K2414-Z_s2)</f>
        <v/>
      </c>
      <c r="O2414">
        <f>E_s*M2414</f>
        <v/>
      </c>
      <c r="P2414">
        <f>E_s*N2414</f>
        <v/>
      </c>
      <c r="Q2414">
        <f>O2414*A_s1</f>
        <v/>
      </c>
      <c r="R2414">
        <f>P2414*A_s2</f>
        <v/>
      </c>
      <c r="S2414">
        <f>Q2414*($K2414-Z_s1)</f>
        <v/>
      </c>
      <c r="T2414">
        <f>R2414*($K2414-Z_s2)</f>
        <v/>
      </c>
      <c r="U2414">
        <f>(INDIRECT("a_"&amp;U$2)/(U$2+1))*(($C2414^(U$2+1)-$H2414^(U$2+1))/(ε_c1cd^(U$2+1)))</f>
        <v/>
      </c>
      <c r="V2414">
        <f>(INDIRECT("a_"&amp;V$2)/(V$2+1))*(($C2414^(V$2+1)-$H2414^(V$2+1))/(ε_c1cd^(V$2+1)))</f>
        <v/>
      </c>
      <c r="W2414">
        <f>(INDIRECT("a_"&amp;W$2)/(W$2+1))*(($C2414^(W$2+1)-$H2414^(W$2+1))/(ε_c1cd^(W$2+1)))</f>
        <v/>
      </c>
      <c r="X2414">
        <f>(INDIRECT("a_"&amp;X$2)/(X$2+1))*(($C2414^(X$2+1)-$H2414^(X$2+1))/(ε_c1cd^(X$2+1)))</f>
        <v/>
      </c>
      <c r="Y2414">
        <f>(INDIRECT("a_"&amp;Y$2)/(Y$2+1))*(($C2414^(Y$2+1)-$H2414^(Y$2+1))/(ε_c1cd^(Y$2+1)))</f>
        <v/>
      </c>
      <c r="Z2414">
        <f>(INDIRECT("a_"&amp;Z$2)/(Z$2+2))*(($C2414^(Z$2+2)-$H2414^(Z$2+2))/(ε_c1cd^(Z$2+2)))</f>
        <v/>
      </c>
      <c r="AA2414">
        <f>(INDIRECT("a_"&amp;AA$2)/(AA$2+2))*(($C2414^(AA$2+2)-$H2414^(AA$2+2))/(ε_c1cd^(AA$2+2)))</f>
        <v/>
      </c>
      <c r="AB2414">
        <f>(INDIRECT("a_"&amp;AB$2)/(AB$2+2))*(($C2414^(AB$2+2)-$H2414^(AB$2+2))/(ε_c1cd^(AB$2+2)))</f>
        <v/>
      </c>
      <c r="AC2414">
        <f>(INDIRECT("a_"&amp;AC$2)/(AC$2+2))*(($C2414^(AC$2+2)-$H2414^(AC$2+2))/(ε_c1cd^(AC$2+2)))</f>
        <v/>
      </c>
      <c r="AD2414">
        <f>(INDIRECT("a_"&amp;AD$2)/(AD$2+2))*(($C2414^(AD$2+2)-$H2414^(AD$2+2))/(ε_c1cd^(AD$2+2)))</f>
        <v/>
      </c>
      <c r="AE2414" s="111">
        <f>(b*f_cd/L2414)*SUM(U2414:Y2414)+SUM(Q2414:R2414)</f>
        <v/>
      </c>
      <c r="AF2414" s="112">
        <f>AE2414*(K2414-y+e)</f>
        <v/>
      </c>
      <c r="AG2414" s="113">
        <f>(b*f_cd/(L2414^2))*SUM(Z2414:AD2414)+SUM(S2414:T2414)-AF2414</f>
        <v/>
      </c>
      <c r="AH2414" s="114">
        <f>AG2414&lt;0</f>
        <v/>
      </c>
      <c r="AI2414" s="115">
        <f>IF(A2414=1,FALSE,(AND(AQ2414,AH2414,NOT(AI2413))))</f>
        <v/>
      </c>
      <c r="AJ2414" s="116">
        <f>(b*f_cd/L2414)*(a_1/2*J2414^2+a_2/3*J2414^3+a_3/4*J2414^4+a_4/5*J2414^5+a_5/6*J2414^6)+SUM(Q2414:R2414)</f>
        <v/>
      </c>
      <c r="AK2414">
        <f>AJ2414*(K2414-y+e)</f>
        <v/>
      </c>
      <c r="AL2414" s="118">
        <f>(b*f_cd/(L2414^2))*(a_1/3*J2414^3+a_2/4*J2414^4+a_3/5*J2414^5+a_4/6*J2414^6+a_5/7*J2414^7)+SUM(S2414:T2414)-AK2414</f>
        <v/>
      </c>
      <c r="AM2414" s="114">
        <f>AL2414&gt;0</f>
        <v/>
      </c>
      <c r="AN2414" s="115">
        <f>IF(A2414=1,FALSE,(AND(AQ2414,AM2414,NOT(AN2413))))</f>
        <v/>
      </c>
      <c r="AO2414">
        <f>IF(D2414=1,AND(AH2414,NOT(AI2414)),AND(AM2414,NOT(AN2414)))</f>
        <v/>
      </c>
      <c r="AP2414" s="119">
        <f>IF(D2414=1,AI2414,AN2414)</f>
        <v/>
      </c>
      <c r="AQ2414" s="125">
        <f>ABS(E2414)&lt;$AQ$2</f>
        <v/>
      </c>
      <c r="AS2414">
        <f>IF(AP2414,MAX(AS$3:AS2412)+1,"")</f>
        <v/>
      </c>
    </row>
    <row r="2415">
      <c r="A2415" t="n">
        <v>2325</v>
      </c>
      <c r="B2415" s="131">
        <f>IF(A2415=1,0,IF(AP2415,0.1*ε_cu1cd,0))</f>
        <v/>
      </c>
      <c r="C2415" s="131">
        <f>IF(A2415=1,0.1*ε_cu1cd,C2414+B2414)</f>
        <v/>
      </c>
      <c r="D2415" s="113">
        <f>IF('Нормальний переріз'!$D$68&gt;0,1,2)</f>
        <v/>
      </c>
      <c r="E2415" s="144">
        <f>IF(D2415=1,F2415,G2415)</f>
        <v/>
      </c>
      <c r="F2415" s="124">
        <f>IF(AI2414,0.11*ε_cu1cd,IF(AH2414,F2414*0.01,F2414))</f>
        <v/>
      </c>
      <c r="G2415" s="124">
        <f>IF(AP2414,-0.1*ε_cu1cd,IF(AM2414,G2414*0.01,G2414))</f>
        <v/>
      </c>
      <c r="H2415" s="113">
        <f>IF(A2415=1,E2415,IF(AO2414,H2414-E2414+E2415,IF(AP2414,0.8*H2414,H2414+E2415)))</f>
        <v/>
      </c>
      <c r="I2415" s="169">
        <f>(C2415-H2415)/h</f>
        <v/>
      </c>
      <c r="J2415">
        <f>C2415/(ε_c1cd)</f>
        <v/>
      </c>
      <c r="K2415">
        <f>C2415/I2415</f>
        <v/>
      </c>
      <c r="L2415" s="131">
        <f>I2415/(ε_c1cd)</f>
        <v/>
      </c>
      <c r="M2415">
        <f>I2415*(K2415-Z_s1)</f>
        <v/>
      </c>
      <c r="N2415">
        <f>I2415*(K2415-Z_s2)</f>
        <v/>
      </c>
      <c r="O2415">
        <f>E_s*M2415</f>
        <v/>
      </c>
      <c r="P2415">
        <f>E_s*N2415</f>
        <v/>
      </c>
      <c r="Q2415">
        <f>O2415*A_s1</f>
        <v/>
      </c>
      <c r="R2415">
        <f>P2415*A_s2</f>
        <v/>
      </c>
      <c r="S2415">
        <f>Q2415*($K2415-Z_s1)</f>
        <v/>
      </c>
      <c r="T2415">
        <f>R2415*($K2415-Z_s2)</f>
        <v/>
      </c>
      <c r="U2415">
        <f>(INDIRECT("a_"&amp;U$2)/(U$2+1))*(($C2415^(U$2+1)-$H2415^(U$2+1))/(ε_c1cd^(U$2+1)))</f>
        <v/>
      </c>
      <c r="V2415">
        <f>(INDIRECT("a_"&amp;V$2)/(V$2+1))*(($C2415^(V$2+1)-$H2415^(V$2+1))/(ε_c1cd^(V$2+1)))</f>
        <v/>
      </c>
      <c r="W2415">
        <f>(INDIRECT("a_"&amp;W$2)/(W$2+1))*(($C2415^(W$2+1)-$H2415^(W$2+1))/(ε_c1cd^(W$2+1)))</f>
        <v/>
      </c>
      <c r="X2415">
        <f>(INDIRECT("a_"&amp;X$2)/(X$2+1))*(($C2415^(X$2+1)-$H2415^(X$2+1))/(ε_c1cd^(X$2+1)))</f>
        <v/>
      </c>
      <c r="Y2415">
        <f>(INDIRECT("a_"&amp;Y$2)/(Y$2+1))*(($C2415^(Y$2+1)-$H2415^(Y$2+1))/(ε_c1cd^(Y$2+1)))</f>
        <v/>
      </c>
      <c r="Z2415">
        <f>(INDIRECT("a_"&amp;Z$2)/(Z$2+2))*(($C2415^(Z$2+2)-$H2415^(Z$2+2))/(ε_c1cd^(Z$2+2)))</f>
        <v/>
      </c>
      <c r="AA2415">
        <f>(INDIRECT("a_"&amp;AA$2)/(AA$2+2))*(($C2415^(AA$2+2)-$H2415^(AA$2+2))/(ε_c1cd^(AA$2+2)))</f>
        <v/>
      </c>
      <c r="AB2415">
        <f>(INDIRECT("a_"&amp;AB$2)/(AB$2+2))*(($C2415^(AB$2+2)-$H2415^(AB$2+2))/(ε_c1cd^(AB$2+2)))</f>
        <v/>
      </c>
      <c r="AC2415">
        <f>(INDIRECT("a_"&amp;AC$2)/(AC$2+2))*(($C2415^(AC$2+2)-$H2415^(AC$2+2))/(ε_c1cd^(AC$2+2)))</f>
        <v/>
      </c>
      <c r="AD2415">
        <f>(INDIRECT("a_"&amp;AD$2)/(AD$2+2))*(($C2415^(AD$2+2)-$H2415^(AD$2+2))/(ε_c1cd^(AD$2+2)))</f>
        <v/>
      </c>
      <c r="AE2415" s="111">
        <f>(b*f_cd/L2415)*SUM(U2415:Y2415)+SUM(Q2415:R2415)</f>
        <v/>
      </c>
      <c r="AF2415" s="112">
        <f>AE2415*(K2415-y+e)</f>
        <v/>
      </c>
      <c r="AG2415" s="113">
        <f>(b*f_cd/(L2415^2))*SUM(Z2415:AD2415)+SUM(S2415:T2415)-AF2415</f>
        <v/>
      </c>
      <c r="AH2415" s="114">
        <f>AG2415&lt;0</f>
        <v/>
      </c>
      <c r="AI2415" s="115">
        <f>IF(A2415=1,FALSE,(AND(AQ2415,AH2415,NOT(AI2414))))</f>
        <v/>
      </c>
      <c r="AJ2415" s="116">
        <f>(b*f_cd/L2415)*(a_1/2*J2415^2+a_2/3*J2415^3+a_3/4*J2415^4+a_4/5*J2415^5+a_5/6*J2415^6)+SUM(Q2415:R2415)</f>
        <v/>
      </c>
      <c r="AK2415">
        <f>AJ2415*(K2415-y+e)</f>
        <v/>
      </c>
      <c r="AL2415" s="118">
        <f>(b*f_cd/(L2415^2))*(a_1/3*J2415^3+a_2/4*J2415^4+a_3/5*J2415^5+a_4/6*J2415^6+a_5/7*J2415^7)+SUM(S2415:T2415)-AK2415</f>
        <v/>
      </c>
      <c r="AM2415" s="114">
        <f>AL2415&gt;0</f>
        <v/>
      </c>
      <c r="AN2415" s="115">
        <f>IF(A2415=1,FALSE,(AND(AQ2415,AM2415,NOT(AN2414))))</f>
        <v/>
      </c>
      <c r="AO2415">
        <f>IF(D2415=1,AND(AH2415,NOT(AI2415)),AND(AM2415,NOT(AN2415)))</f>
        <v/>
      </c>
      <c r="AP2415" s="119">
        <f>IF(D2415=1,AI2415,AN2415)</f>
        <v/>
      </c>
      <c r="AQ2415" s="125">
        <f>ABS(E2415)&lt;$AQ$2</f>
        <v/>
      </c>
      <c r="AS2415">
        <f>IF(AP2415,MAX(AS$3:AS2413)+1,"")</f>
        <v/>
      </c>
    </row>
    <row r="2416">
      <c r="A2416" t="n">
        <v>2326</v>
      </c>
      <c r="B2416" s="131">
        <f>IF(A2416=1,0,IF(AP2416,0.1*ε_cu1cd,0))</f>
        <v/>
      </c>
      <c r="C2416" s="131">
        <f>IF(A2416=1,0.1*ε_cu1cd,C2415+B2415)</f>
        <v/>
      </c>
      <c r="D2416" s="113">
        <f>IF('Нормальний переріз'!$D$68&gt;0,1,2)</f>
        <v/>
      </c>
      <c r="E2416" s="144">
        <f>IF(D2416=1,F2416,G2416)</f>
        <v/>
      </c>
      <c r="F2416" s="124">
        <f>IF(AI2415,0.11*ε_cu1cd,IF(AH2415,F2415*0.01,F2415))</f>
        <v/>
      </c>
      <c r="G2416" s="124">
        <f>IF(AP2415,-0.1*ε_cu1cd,IF(AM2415,G2415*0.01,G2415))</f>
        <v/>
      </c>
      <c r="H2416" s="113">
        <f>IF(A2416=1,E2416,IF(AO2415,H2415-E2415+E2416,IF(AP2415,0.8*H2415,H2415+E2416)))</f>
        <v/>
      </c>
      <c r="I2416" s="169">
        <f>(C2416-H2416)/h</f>
        <v/>
      </c>
      <c r="J2416">
        <f>C2416/(ε_c1cd)</f>
        <v/>
      </c>
      <c r="K2416">
        <f>C2416/I2416</f>
        <v/>
      </c>
      <c r="L2416" s="131">
        <f>I2416/(ε_c1cd)</f>
        <v/>
      </c>
      <c r="M2416">
        <f>I2416*(K2416-Z_s1)</f>
        <v/>
      </c>
      <c r="N2416">
        <f>I2416*(K2416-Z_s2)</f>
        <v/>
      </c>
      <c r="O2416">
        <f>E_s*M2416</f>
        <v/>
      </c>
      <c r="P2416">
        <f>E_s*N2416</f>
        <v/>
      </c>
      <c r="Q2416">
        <f>O2416*A_s1</f>
        <v/>
      </c>
      <c r="R2416">
        <f>P2416*A_s2</f>
        <v/>
      </c>
      <c r="S2416">
        <f>Q2416*($K2416-Z_s1)</f>
        <v/>
      </c>
      <c r="T2416">
        <f>R2416*($K2416-Z_s2)</f>
        <v/>
      </c>
      <c r="U2416">
        <f>(INDIRECT("a_"&amp;U$2)/(U$2+1))*(($C2416^(U$2+1)-$H2416^(U$2+1))/(ε_c1cd^(U$2+1)))</f>
        <v/>
      </c>
      <c r="V2416">
        <f>(INDIRECT("a_"&amp;V$2)/(V$2+1))*(($C2416^(V$2+1)-$H2416^(V$2+1))/(ε_c1cd^(V$2+1)))</f>
        <v/>
      </c>
      <c r="W2416">
        <f>(INDIRECT("a_"&amp;W$2)/(W$2+1))*(($C2416^(W$2+1)-$H2416^(W$2+1))/(ε_c1cd^(W$2+1)))</f>
        <v/>
      </c>
      <c r="X2416">
        <f>(INDIRECT("a_"&amp;X$2)/(X$2+1))*(($C2416^(X$2+1)-$H2416^(X$2+1))/(ε_c1cd^(X$2+1)))</f>
        <v/>
      </c>
      <c r="Y2416">
        <f>(INDIRECT("a_"&amp;Y$2)/(Y$2+1))*(($C2416^(Y$2+1)-$H2416^(Y$2+1))/(ε_c1cd^(Y$2+1)))</f>
        <v/>
      </c>
      <c r="Z2416">
        <f>(INDIRECT("a_"&amp;Z$2)/(Z$2+2))*(($C2416^(Z$2+2)-$H2416^(Z$2+2))/(ε_c1cd^(Z$2+2)))</f>
        <v/>
      </c>
      <c r="AA2416">
        <f>(INDIRECT("a_"&amp;AA$2)/(AA$2+2))*(($C2416^(AA$2+2)-$H2416^(AA$2+2))/(ε_c1cd^(AA$2+2)))</f>
        <v/>
      </c>
      <c r="AB2416">
        <f>(INDIRECT("a_"&amp;AB$2)/(AB$2+2))*(($C2416^(AB$2+2)-$H2416^(AB$2+2))/(ε_c1cd^(AB$2+2)))</f>
        <v/>
      </c>
      <c r="AC2416">
        <f>(INDIRECT("a_"&amp;AC$2)/(AC$2+2))*(($C2416^(AC$2+2)-$H2416^(AC$2+2))/(ε_c1cd^(AC$2+2)))</f>
        <v/>
      </c>
      <c r="AD2416">
        <f>(INDIRECT("a_"&amp;AD$2)/(AD$2+2))*(($C2416^(AD$2+2)-$H2416^(AD$2+2))/(ε_c1cd^(AD$2+2)))</f>
        <v/>
      </c>
      <c r="AE2416" s="111">
        <f>(b*f_cd/L2416)*SUM(U2416:Y2416)+SUM(Q2416:R2416)</f>
        <v/>
      </c>
      <c r="AF2416" s="112">
        <f>AE2416*(K2416-y+e)</f>
        <v/>
      </c>
      <c r="AG2416" s="113">
        <f>(b*f_cd/(L2416^2))*SUM(Z2416:AD2416)+SUM(S2416:T2416)-AF2416</f>
        <v/>
      </c>
      <c r="AH2416" s="114">
        <f>AG2416&lt;0</f>
        <v/>
      </c>
      <c r="AI2416" s="115">
        <f>IF(A2416=1,FALSE,(AND(AQ2416,AH2416,NOT(AI2415))))</f>
        <v/>
      </c>
      <c r="AJ2416" s="116">
        <f>(b*f_cd/L2416)*(a_1/2*J2416^2+a_2/3*J2416^3+a_3/4*J2416^4+a_4/5*J2416^5+a_5/6*J2416^6)+SUM(Q2416:R2416)</f>
        <v/>
      </c>
      <c r="AK2416">
        <f>AJ2416*(K2416-y+e)</f>
        <v/>
      </c>
      <c r="AL2416" s="118">
        <f>(b*f_cd/(L2416^2))*(a_1/3*J2416^3+a_2/4*J2416^4+a_3/5*J2416^5+a_4/6*J2416^6+a_5/7*J2416^7)+SUM(S2416:T2416)-AK2416</f>
        <v/>
      </c>
      <c r="AM2416" s="114">
        <f>AL2416&gt;0</f>
        <v/>
      </c>
      <c r="AN2416" s="115">
        <f>IF(A2416=1,FALSE,(AND(AQ2416,AM2416,NOT(AN2415))))</f>
        <v/>
      </c>
      <c r="AO2416">
        <f>IF(D2416=1,AND(AH2416,NOT(AI2416)),AND(AM2416,NOT(AN2416)))</f>
        <v/>
      </c>
      <c r="AP2416" s="119">
        <f>IF(D2416=1,AI2416,AN2416)</f>
        <v/>
      </c>
      <c r="AQ2416" s="125">
        <f>ABS(E2416)&lt;$AQ$2</f>
        <v/>
      </c>
      <c r="AS2416">
        <f>IF(AP2416,MAX(AS$3:AS2414)+1,"")</f>
        <v/>
      </c>
    </row>
    <row r="2417">
      <c r="A2417" t="n">
        <v>2327</v>
      </c>
      <c r="B2417" s="131">
        <f>IF(A2417=1,0,IF(AP2417,0.1*ε_cu1cd,0))</f>
        <v/>
      </c>
      <c r="C2417" s="131">
        <f>IF(A2417=1,0.1*ε_cu1cd,C2416+B2416)</f>
        <v/>
      </c>
      <c r="D2417" s="113">
        <f>IF('Нормальний переріз'!$D$68&gt;0,1,2)</f>
        <v/>
      </c>
      <c r="E2417" s="144">
        <f>IF(D2417=1,F2417,G2417)</f>
        <v/>
      </c>
      <c r="F2417" s="124">
        <f>IF(AI2416,0.11*ε_cu1cd,IF(AH2416,F2416*0.01,F2416))</f>
        <v/>
      </c>
      <c r="G2417" s="124">
        <f>IF(AP2416,-0.1*ε_cu1cd,IF(AM2416,G2416*0.01,G2416))</f>
        <v/>
      </c>
      <c r="H2417" s="113">
        <f>IF(A2417=1,E2417,IF(AO2416,H2416-E2416+E2417,IF(AP2416,0.8*H2416,H2416+E2417)))</f>
        <v/>
      </c>
      <c r="I2417" s="169">
        <f>(C2417-H2417)/h</f>
        <v/>
      </c>
      <c r="J2417">
        <f>C2417/(ε_c1cd)</f>
        <v/>
      </c>
      <c r="K2417">
        <f>C2417/I2417</f>
        <v/>
      </c>
      <c r="L2417" s="131">
        <f>I2417/(ε_c1cd)</f>
        <v/>
      </c>
      <c r="M2417">
        <f>I2417*(K2417-Z_s1)</f>
        <v/>
      </c>
      <c r="N2417">
        <f>I2417*(K2417-Z_s2)</f>
        <v/>
      </c>
      <c r="O2417">
        <f>E_s*M2417</f>
        <v/>
      </c>
      <c r="P2417">
        <f>E_s*N2417</f>
        <v/>
      </c>
      <c r="Q2417">
        <f>O2417*A_s1</f>
        <v/>
      </c>
      <c r="R2417">
        <f>P2417*A_s2</f>
        <v/>
      </c>
      <c r="S2417">
        <f>Q2417*($K2417-Z_s1)</f>
        <v/>
      </c>
      <c r="T2417">
        <f>R2417*($K2417-Z_s2)</f>
        <v/>
      </c>
      <c r="U2417">
        <f>(INDIRECT("a_"&amp;U$2)/(U$2+1))*(($C2417^(U$2+1)-$H2417^(U$2+1))/(ε_c1cd^(U$2+1)))</f>
        <v/>
      </c>
      <c r="V2417">
        <f>(INDIRECT("a_"&amp;V$2)/(V$2+1))*(($C2417^(V$2+1)-$H2417^(V$2+1))/(ε_c1cd^(V$2+1)))</f>
        <v/>
      </c>
      <c r="W2417">
        <f>(INDIRECT("a_"&amp;W$2)/(W$2+1))*(($C2417^(W$2+1)-$H2417^(W$2+1))/(ε_c1cd^(W$2+1)))</f>
        <v/>
      </c>
      <c r="X2417">
        <f>(INDIRECT("a_"&amp;X$2)/(X$2+1))*(($C2417^(X$2+1)-$H2417^(X$2+1))/(ε_c1cd^(X$2+1)))</f>
        <v/>
      </c>
      <c r="Y2417">
        <f>(INDIRECT("a_"&amp;Y$2)/(Y$2+1))*(($C2417^(Y$2+1)-$H2417^(Y$2+1))/(ε_c1cd^(Y$2+1)))</f>
        <v/>
      </c>
      <c r="Z2417">
        <f>(INDIRECT("a_"&amp;Z$2)/(Z$2+2))*(($C2417^(Z$2+2)-$H2417^(Z$2+2))/(ε_c1cd^(Z$2+2)))</f>
        <v/>
      </c>
      <c r="AA2417">
        <f>(INDIRECT("a_"&amp;AA$2)/(AA$2+2))*(($C2417^(AA$2+2)-$H2417^(AA$2+2))/(ε_c1cd^(AA$2+2)))</f>
        <v/>
      </c>
      <c r="AB2417">
        <f>(INDIRECT("a_"&amp;AB$2)/(AB$2+2))*(($C2417^(AB$2+2)-$H2417^(AB$2+2))/(ε_c1cd^(AB$2+2)))</f>
        <v/>
      </c>
      <c r="AC2417">
        <f>(INDIRECT("a_"&amp;AC$2)/(AC$2+2))*(($C2417^(AC$2+2)-$H2417^(AC$2+2))/(ε_c1cd^(AC$2+2)))</f>
        <v/>
      </c>
      <c r="AD2417">
        <f>(INDIRECT("a_"&amp;AD$2)/(AD$2+2))*(($C2417^(AD$2+2)-$H2417^(AD$2+2))/(ε_c1cd^(AD$2+2)))</f>
        <v/>
      </c>
      <c r="AE2417" s="111">
        <f>(b*f_cd/L2417)*SUM(U2417:Y2417)+SUM(Q2417:R2417)</f>
        <v/>
      </c>
      <c r="AF2417" s="112">
        <f>AE2417*(K2417-y+e)</f>
        <v/>
      </c>
      <c r="AG2417" s="113">
        <f>(b*f_cd/(L2417^2))*SUM(Z2417:AD2417)+SUM(S2417:T2417)-AF2417</f>
        <v/>
      </c>
      <c r="AH2417" s="114">
        <f>AG2417&lt;0</f>
        <v/>
      </c>
      <c r="AI2417" s="115">
        <f>IF(A2417=1,FALSE,(AND(AQ2417,AH2417,NOT(AI2416))))</f>
        <v/>
      </c>
      <c r="AJ2417" s="116">
        <f>(b*f_cd/L2417)*(a_1/2*J2417^2+a_2/3*J2417^3+a_3/4*J2417^4+a_4/5*J2417^5+a_5/6*J2417^6)+SUM(Q2417:R2417)</f>
        <v/>
      </c>
      <c r="AK2417">
        <f>AJ2417*(K2417-y+e)</f>
        <v/>
      </c>
      <c r="AL2417" s="118">
        <f>(b*f_cd/(L2417^2))*(a_1/3*J2417^3+a_2/4*J2417^4+a_3/5*J2417^5+a_4/6*J2417^6+a_5/7*J2417^7)+SUM(S2417:T2417)-AK2417</f>
        <v/>
      </c>
      <c r="AM2417" s="114">
        <f>AL2417&gt;0</f>
        <v/>
      </c>
      <c r="AN2417" s="115">
        <f>IF(A2417=1,FALSE,(AND(AQ2417,AM2417,NOT(AN2416))))</f>
        <v/>
      </c>
      <c r="AO2417">
        <f>IF(D2417=1,AND(AH2417,NOT(AI2417)),AND(AM2417,NOT(AN2417)))</f>
        <v/>
      </c>
      <c r="AP2417" s="119">
        <f>IF(D2417=1,AI2417,AN2417)</f>
        <v/>
      </c>
      <c r="AQ2417" s="125">
        <f>ABS(E2417)&lt;$AQ$2</f>
        <v/>
      </c>
      <c r="AS2417">
        <f>IF(AP2417,MAX(AS$3:AS2415)+1,"")</f>
        <v/>
      </c>
    </row>
    <row r="2418">
      <c r="A2418" t="n">
        <v>2328</v>
      </c>
      <c r="B2418" s="131">
        <f>IF(A2418=1,0,IF(AP2418,0.1*ε_cu1cd,0))</f>
        <v/>
      </c>
      <c r="C2418" s="131">
        <f>IF(A2418=1,0.1*ε_cu1cd,C2417+B2417)</f>
        <v/>
      </c>
      <c r="D2418" s="113">
        <f>IF('Нормальний переріз'!$D$68&gt;0,1,2)</f>
        <v/>
      </c>
      <c r="E2418" s="144">
        <f>IF(D2418=1,F2418,G2418)</f>
        <v/>
      </c>
      <c r="F2418" s="124">
        <f>IF(AI2417,0.11*ε_cu1cd,IF(AH2417,F2417*0.01,F2417))</f>
        <v/>
      </c>
      <c r="G2418" s="124">
        <f>IF(AP2417,-0.1*ε_cu1cd,IF(AM2417,G2417*0.01,G2417))</f>
        <v/>
      </c>
      <c r="H2418" s="113">
        <f>IF(A2418=1,E2418,IF(AO2417,H2417-E2417+E2418,IF(AP2417,0.8*H2417,H2417+E2418)))</f>
        <v/>
      </c>
      <c r="I2418" s="169">
        <f>(C2418-H2418)/h</f>
        <v/>
      </c>
      <c r="J2418">
        <f>C2418/(ε_c1cd)</f>
        <v/>
      </c>
      <c r="K2418">
        <f>C2418/I2418</f>
        <v/>
      </c>
      <c r="L2418" s="131">
        <f>I2418/(ε_c1cd)</f>
        <v/>
      </c>
      <c r="M2418">
        <f>I2418*(K2418-Z_s1)</f>
        <v/>
      </c>
      <c r="N2418">
        <f>I2418*(K2418-Z_s2)</f>
        <v/>
      </c>
      <c r="O2418">
        <f>E_s*M2418</f>
        <v/>
      </c>
      <c r="P2418">
        <f>E_s*N2418</f>
        <v/>
      </c>
      <c r="Q2418">
        <f>O2418*A_s1</f>
        <v/>
      </c>
      <c r="R2418">
        <f>P2418*A_s2</f>
        <v/>
      </c>
      <c r="S2418">
        <f>Q2418*($K2418-Z_s1)</f>
        <v/>
      </c>
      <c r="T2418">
        <f>R2418*($K2418-Z_s2)</f>
        <v/>
      </c>
      <c r="U2418">
        <f>(INDIRECT("a_"&amp;U$2)/(U$2+1))*(($C2418^(U$2+1)-$H2418^(U$2+1))/(ε_c1cd^(U$2+1)))</f>
        <v/>
      </c>
      <c r="V2418">
        <f>(INDIRECT("a_"&amp;V$2)/(V$2+1))*(($C2418^(V$2+1)-$H2418^(V$2+1))/(ε_c1cd^(V$2+1)))</f>
        <v/>
      </c>
      <c r="W2418">
        <f>(INDIRECT("a_"&amp;W$2)/(W$2+1))*(($C2418^(W$2+1)-$H2418^(W$2+1))/(ε_c1cd^(W$2+1)))</f>
        <v/>
      </c>
      <c r="X2418">
        <f>(INDIRECT("a_"&amp;X$2)/(X$2+1))*(($C2418^(X$2+1)-$H2418^(X$2+1))/(ε_c1cd^(X$2+1)))</f>
        <v/>
      </c>
      <c r="Y2418">
        <f>(INDIRECT("a_"&amp;Y$2)/(Y$2+1))*(($C2418^(Y$2+1)-$H2418^(Y$2+1))/(ε_c1cd^(Y$2+1)))</f>
        <v/>
      </c>
      <c r="Z2418">
        <f>(INDIRECT("a_"&amp;Z$2)/(Z$2+2))*(($C2418^(Z$2+2)-$H2418^(Z$2+2))/(ε_c1cd^(Z$2+2)))</f>
        <v/>
      </c>
      <c r="AA2418">
        <f>(INDIRECT("a_"&amp;AA$2)/(AA$2+2))*(($C2418^(AA$2+2)-$H2418^(AA$2+2))/(ε_c1cd^(AA$2+2)))</f>
        <v/>
      </c>
      <c r="AB2418">
        <f>(INDIRECT("a_"&amp;AB$2)/(AB$2+2))*(($C2418^(AB$2+2)-$H2418^(AB$2+2))/(ε_c1cd^(AB$2+2)))</f>
        <v/>
      </c>
      <c r="AC2418">
        <f>(INDIRECT("a_"&amp;AC$2)/(AC$2+2))*(($C2418^(AC$2+2)-$H2418^(AC$2+2))/(ε_c1cd^(AC$2+2)))</f>
        <v/>
      </c>
      <c r="AD2418">
        <f>(INDIRECT("a_"&amp;AD$2)/(AD$2+2))*(($C2418^(AD$2+2)-$H2418^(AD$2+2))/(ε_c1cd^(AD$2+2)))</f>
        <v/>
      </c>
      <c r="AE2418" s="111">
        <f>(b*f_cd/L2418)*SUM(U2418:Y2418)+SUM(Q2418:R2418)</f>
        <v/>
      </c>
      <c r="AF2418" s="112">
        <f>AE2418*(K2418-y+e)</f>
        <v/>
      </c>
      <c r="AG2418" s="113">
        <f>(b*f_cd/(L2418^2))*SUM(Z2418:AD2418)+SUM(S2418:T2418)-AF2418</f>
        <v/>
      </c>
      <c r="AH2418" s="114">
        <f>AG2418&lt;0</f>
        <v/>
      </c>
      <c r="AI2418" s="115">
        <f>IF(A2418=1,FALSE,(AND(AQ2418,AH2418,NOT(AI2417))))</f>
        <v/>
      </c>
      <c r="AJ2418" s="116">
        <f>(b*f_cd/L2418)*(a_1/2*J2418^2+a_2/3*J2418^3+a_3/4*J2418^4+a_4/5*J2418^5+a_5/6*J2418^6)+SUM(Q2418:R2418)</f>
        <v/>
      </c>
      <c r="AK2418">
        <f>AJ2418*(K2418-y+e)</f>
        <v/>
      </c>
      <c r="AL2418" s="118">
        <f>(b*f_cd/(L2418^2))*(a_1/3*J2418^3+a_2/4*J2418^4+a_3/5*J2418^5+a_4/6*J2418^6+a_5/7*J2418^7)+SUM(S2418:T2418)-AK2418</f>
        <v/>
      </c>
      <c r="AM2418" s="114">
        <f>AL2418&gt;0</f>
        <v/>
      </c>
      <c r="AN2418" s="115">
        <f>IF(A2418=1,FALSE,(AND(AQ2418,AM2418,NOT(AN2417))))</f>
        <v/>
      </c>
      <c r="AO2418">
        <f>IF(D2418=1,AND(AH2418,NOT(AI2418)),AND(AM2418,NOT(AN2418)))</f>
        <v/>
      </c>
      <c r="AP2418" s="119">
        <f>IF(D2418=1,AI2418,AN2418)</f>
        <v/>
      </c>
      <c r="AQ2418" s="125">
        <f>ABS(E2418)&lt;$AQ$2</f>
        <v/>
      </c>
      <c r="AS2418">
        <f>IF(AP2418,MAX(AS$3:AS2416)+1,"")</f>
        <v/>
      </c>
    </row>
    <row r="2419">
      <c r="A2419" t="n">
        <v>2329</v>
      </c>
      <c r="B2419" s="131">
        <f>IF(A2419=1,0,IF(AP2419,0.1*ε_cu1cd,0))</f>
        <v/>
      </c>
      <c r="C2419" s="131">
        <f>IF(A2419=1,0.1*ε_cu1cd,C2418+B2418)</f>
        <v/>
      </c>
      <c r="D2419" s="113">
        <f>IF('Нормальний переріз'!$D$68&gt;0,1,2)</f>
        <v/>
      </c>
      <c r="E2419" s="144">
        <f>IF(D2419=1,F2419,G2419)</f>
        <v/>
      </c>
      <c r="F2419" s="124">
        <f>IF(AI2418,0.11*ε_cu1cd,IF(AH2418,F2418*0.01,F2418))</f>
        <v/>
      </c>
      <c r="G2419" s="124">
        <f>IF(AP2418,-0.1*ε_cu1cd,IF(AM2418,G2418*0.01,G2418))</f>
        <v/>
      </c>
      <c r="H2419" s="113">
        <f>IF(A2419=1,E2419,IF(AO2418,H2418-E2418+E2419,IF(AP2418,0.8*H2418,H2418+E2419)))</f>
        <v/>
      </c>
      <c r="I2419" s="169">
        <f>(C2419-H2419)/h</f>
        <v/>
      </c>
      <c r="J2419">
        <f>C2419/(ε_c1cd)</f>
        <v/>
      </c>
      <c r="K2419">
        <f>C2419/I2419</f>
        <v/>
      </c>
      <c r="L2419" s="131">
        <f>I2419/(ε_c1cd)</f>
        <v/>
      </c>
      <c r="M2419">
        <f>I2419*(K2419-Z_s1)</f>
        <v/>
      </c>
      <c r="N2419">
        <f>I2419*(K2419-Z_s2)</f>
        <v/>
      </c>
      <c r="O2419">
        <f>E_s*M2419</f>
        <v/>
      </c>
      <c r="P2419">
        <f>E_s*N2419</f>
        <v/>
      </c>
      <c r="Q2419">
        <f>O2419*A_s1</f>
        <v/>
      </c>
      <c r="R2419">
        <f>P2419*A_s2</f>
        <v/>
      </c>
      <c r="S2419">
        <f>Q2419*($K2419-Z_s1)</f>
        <v/>
      </c>
      <c r="T2419">
        <f>R2419*($K2419-Z_s2)</f>
        <v/>
      </c>
      <c r="U2419">
        <f>(INDIRECT("a_"&amp;U$2)/(U$2+1))*(($C2419^(U$2+1)-$H2419^(U$2+1))/(ε_c1cd^(U$2+1)))</f>
        <v/>
      </c>
      <c r="V2419">
        <f>(INDIRECT("a_"&amp;V$2)/(V$2+1))*(($C2419^(V$2+1)-$H2419^(V$2+1))/(ε_c1cd^(V$2+1)))</f>
        <v/>
      </c>
      <c r="W2419">
        <f>(INDIRECT("a_"&amp;W$2)/(W$2+1))*(($C2419^(W$2+1)-$H2419^(W$2+1))/(ε_c1cd^(W$2+1)))</f>
        <v/>
      </c>
      <c r="X2419">
        <f>(INDIRECT("a_"&amp;X$2)/(X$2+1))*(($C2419^(X$2+1)-$H2419^(X$2+1))/(ε_c1cd^(X$2+1)))</f>
        <v/>
      </c>
      <c r="Y2419">
        <f>(INDIRECT("a_"&amp;Y$2)/(Y$2+1))*(($C2419^(Y$2+1)-$H2419^(Y$2+1))/(ε_c1cd^(Y$2+1)))</f>
        <v/>
      </c>
      <c r="Z2419">
        <f>(INDIRECT("a_"&amp;Z$2)/(Z$2+2))*(($C2419^(Z$2+2)-$H2419^(Z$2+2))/(ε_c1cd^(Z$2+2)))</f>
        <v/>
      </c>
      <c r="AA2419">
        <f>(INDIRECT("a_"&amp;AA$2)/(AA$2+2))*(($C2419^(AA$2+2)-$H2419^(AA$2+2))/(ε_c1cd^(AA$2+2)))</f>
        <v/>
      </c>
      <c r="AB2419">
        <f>(INDIRECT("a_"&amp;AB$2)/(AB$2+2))*(($C2419^(AB$2+2)-$H2419^(AB$2+2))/(ε_c1cd^(AB$2+2)))</f>
        <v/>
      </c>
      <c r="AC2419">
        <f>(INDIRECT("a_"&amp;AC$2)/(AC$2+2))*(($C2419^(AC$2+2)-$H2419^(AC$2+2))/(ε_c1cd^(AC$2+2)))</f>
        <v/>
      </c>
      <c r="AD2419">
        <f>(INDIRECT("a_"&amp;AD$2)/(AD$2+2))*(($C2419^(AD$2+2)-$H2419^(AD$2+2))/(ε_c1cd^(AD$2+2)))</f>
        <v/>
      </c>
      <c r="AE2419" s="111">
        <f>(b*f_cd/L2419)*SUM(U2419:Y2419)+SUM(Q2419:R2419)</f>
        <v/>
      </c>
      <c r="AF2419" s="112">
        <f>AE2419*(K2419-y+e)</f>
        <v/>
      </c>
      <c r="AG2419" s="113">
        <f>(b*f_cd/(L2419^2))*SUM(Z2419:AD2419)+SUM(S2419:T2419)-AF2419</f>
        <v/>
      </c>
      <c r="AH2419" s="114">
        <f>AG2419&lt;0</f>
        <v/>
      </c>
      <c r="AI2419" s="115">
        <f>IF(A2419=1,FALSE,(AND(AQ2419,AH2419,NOT(AI2418))))</f>
        <v/>
      </c>
      <c r="AJ2419" s="116">
        <f>(b*f_cd/L2419)*(a_1/2*J2419^2+a_2/3*J2419^3+a_3/4*J2419^4+a_4/5*J2419^5+a_5/6*J2419^6)+SUM(Q2419:R2419)</f>
        <v/>
      </c>
      <c r="AK2419">
        <f>AJ2419*(K2419-y+e)</f>
        <v/>
      </c>
      <c r="AL2419" s="118">
        <f>(b*f_cd/(L2419^2))*(a_1/3*J2419^3+a_2/4*J2419^4+a_3/5*J2419^5+a_4/6*J2419^6+a_5/7*J2419^7)+SUM(S2419:T2419)-AK2419</f>
        <v/>
      </c>
      <c r="AM2419" s="114">
        <f>AL2419&gt;0</f>
        <v/>
      </c>
      <c r="AN2419" s="115">
        <f>IF(A2419=1,FALSE,(AND(AQ2419,AM2419,NOT(AN2418))))</f>
        <v/>
      </c>
      <c r="AO2419">
        <f>IF(D2419=1,AND(AH2419,NOT(AI2419)),AND(AM2419,NOT(AN2419)))</f>
        <v/>
      </c>
      <c r="AP2419" s="119">
        <f>IF(D2419=1,AI2419,AN2419)</f>
        <v/>
      </c>
      <c r="AQ2419" s="125">
        <f>ABS(E2419)&lt;$AQ$2</f>
        <v/>
      </c>
      <c r="AS2419">
        <f>IF(AP2419,MAX(AS$3:AS2417)+1,"")</f>
        <v/>
      </c>
    </row>
    <row r="2420">
      <c r="A2420" t="n">
        <v>2330</v>
      </c>
      <c r="B2420" s="131">
        <f>IF(A2420=1,0,IF(AP2420,0.1*ε_cu1cd,0))</f>
        <v/>
      </c>
      <c r="C2420" s="131">
        <f>IF(A2420=1,0.1*ε_cu1cd,C2419+B2419)</f>
        <v/>
      </c>
      <c r="D2420" s="113">
        <f>IF('Нормальний переріз'!$D$68&gt;0,1,2)</f>
        <v/>
      </c>
      <c r="E2420" s="144">
        <f>IF(D2420=1,F2420,G2420)</f>
        <v/>
      </c>
      <c r="F2420" s="124">
        <f>IF(AI2419,0.11*ε_cu1cd,IF(AH2419,F2419*0.01,F2419))</f>
        <v/>
      </c>
      <c r="G2420" s="124">
        <f>IF(AP2419,-0.1*ε_cu1cd,IF(AM2419,G2419*0.01,G2419))</f>
        <v/>
      </c>
      <c r="H2420" s="113">
        <f>IF(A2420=1,E2420,IF(AO2419,H2419-E2419+E2420,IF(AP2419,0.8*H2419,H2419+E2420)))</f>
        <v/>
      </c>
      <c r="I2420" s="169">
        <f>(C2420-H2420)/h</f>
        <v/>
      </c>
      <c r="J2420">
        <f>C2420/(ε_c1cd)</f>
        <v/>
      </c>
      <c r="K2420">
        <f>C2420/I2420</f>
        <v/>
      </c>
      <c r="L2420" s="131">
        <f>I2420/(ε_c1cd)</f>
        <v/>
      </c>
      <c r="M2420">
        <f>I2420*(K2420-Z_s1)</f>
        <v/>
      </c>
      <c r="N2420">
        <f>I2420*(K2420-Z_s2)</f>
        <v/>
      </c>
      <c r="O2420">
        <f>E_s*M2420</f>
        <v/>
      </c>
      <c r="P2420">
        <f>E_s*N2420</f>
        <v/>
      </c>
      <c r="Q2420">
        <f>O2420*A_s1</f>
        <v/>
      </c>
      <c r="R2420">
        <f>P2420*A_s2</f>
        <v/>
      </c>
      <c r="S2420">
        <f>Q2420*($K2420-Z_s1)</f>
        <v/>
      </c>
      <c r="T2420">
        <f>R2420*($K2420-Z_s2)</f>
        <v/>
      </c>
      <c r="U2420">
        <f>(INDIRECT("a_"&amp;U$2)/(U$2+1))*(($C2420^(U$2+1)-$H2420^(U$2+1))/(ε_c1cd^(U$2+1)))</f>
        <v/>
      </c>
      <c r="V2420">
        <f>(INDIRECT("a_"&amp;V$2)/(V$2+1))*(($C2420^(V$2+1)-$H2420^(V$2+1))/(ε_c1cd^(V$2+1)))</f>
        <v/>
      </c>
      <c r="W2420">
        <f>(INDIRECT("a_"&amp;W$2)/(W$2+1))*(($C2420^(W$2+1)-$H2420^(W$2+1))/(ε_c1cd^(W$2+1)))</f>
        <v/>
      </c>
      <c r="X2420">
        <f>(INDIRECT("a_"&amp;X$2)/(X$2+1))*(($C2420^(X$2+1)-$H2420^(X$2+1))/(ε_c1cd^(X$2+1)))</f>
        <v/>
      </c>
      <c r="Y2420">
        <f>(INDIRECT("a_"&amp;Y$2)/(Y$2+1))*(($C2420^(Y$2+1)-$H2420^(Y$2+1))/(ε_c1cd^(Y$2+1)))</f>
        <v/>
      </c>
      <c r="Z2420">
        <f>(INDIRECT("a_"&amp;Z$2)/(Z$2+2))*(($C2420^(Z$2+2)-$H2420^(Z$2+2))/(ε_c1cd^(Z$2+2)))</f>
        <v/>
      </c>
      <c r="AA2420">
        <f>(INDIRECT("a_"&amp;AA$2)/(AA$2+2))*(($C2420^(AA$2+2)-$H2420^(AA$2+2))/(ε_c1cd^(AA$2+2)))</f>
        <v/>
      </c>
      <c r="AB2420">
        <f>(INDIRECT("a_"&amp;AB$2)/(AB$2+2))*(($C2420^(AB$2+2)-$H2420^(AB$2+2))/(ε_c1cd^(AB$2+2)))</f>
        <v/>
      </c>
      <c r="AC2420">
        <f>(INDIRECT("a_"&amp;AC$2)/(AC$2+2))*(($C2420^(AC$2+2)-$H2420^(AC$2+2))/(ε_c1cd^(AC$2+2)))</f>
        <v/>
      </c>
      <c r="AD2420">
        <f>(INDIRECT("a_"&amp;AD$2)/(AD$2+2))*(($C2420^(AD$2+2)-$H2420^(AD$2+2))/(ε_c1cd^(AD$2+2)))</f>
        <v/>
      </c>
      <c r="AE2420" s="111">
        <f>(b*f_cd/L2420)*SUM(U2420:Y2420)+SUM(Q2420:R2420)</f>
        <v/>
      </c>
      <c r="AF2420" s="112">
        <f>AE2420*(K2420-y+e)</f>
        <v/>
      </c>
      <c r="AG2420" s="113">
        <f>(b*f_cd/(L2420^2))*SUM(Z2420:AD2420)+SUM(S2420:T2420)-AF2420</f>
        <v/>
      </c>
      <c r="AH2420" s="114">
        <f>AG2420&lt;0</f>
        <v/>
      </c>
      <c r="AI2420" s="115">
        <f>IF(A2420=1,FALSE,(AND(AQ2420,AH2420,NOT(AI2419))))</f>
        <v/>
      </c>
      <c r="AJ2420" s="116">
        <f>(b*f_cd/L2420)*(a_1/2*J2420^2+a_2/3*J2420^3+a_3/4*J2420^4+a_4/5*J2420^5+a_5/6*J2420^6)+SUM(Q2420:R2420)</f>
        <v/>
      </c>
      <c r="AK2420">
        <f>AJ2420*(K2420-y+e)</f>
        <v/>
      </c>
      <c r="AL2420" s="118">
        <f>(b*f_cd/(L2420^2))*(a_1/3*J2420^3+a_2/4*J2420^4+a_3/5*J2420^5+a_4/6*J2420^6+a_5/7*J2420^7)+SUM(S2420:T2420)-AK2420</f>
        <v/>
      </c>
      <c r="AM2420" s="114">
        <f>AL2420&gt;0</f>
        <v/>
      </c>
      <c r="AN2420" s="115">
        <f>IF(A2420=1,FALSE,(AND(AQ2420,AM2420,NOT(AN2419))))</f>
        <v/>
      </c>
      <c r="AO2420">
        <f>IF(D2420=1,AND(AH2420,NOT(AI2420)),AND(AM2420,NOT(AN2420)))</f>
        <v/>
      </c>
      <c r="AP2420" s="119">
        <f>IF(D2420=1,AI2420,AN2420)</f>
        <v/>
      </c>
      <c r="AQ2420" s="125">
        <f>ABS(E2420)&lt;$AQ$2</f>
        <v/>
      </c>
      <c r="AS2420">
        <f>IF(AP2420,MAX(AS$3:AS2418)+1,"")</f>
        <v/>
      </c>
    </row>
    <row r="2421">
      <c r="A2421" t="n">
        <v>2331</v>
      </c>
      <c r="B2421" s="131">
        <f>IF(A2421=1,0,IF(AP2421,0.1*ε_cu1cd,0))</f>
        <v/>
      </c>
      <c r="C2421" s="131">
        <f>IF(A2421=1,0.1*ε_cu1cd,C2420+B2420)</f>
        <v/>
      </c>
      <c r="D2421" s="113">
        <f>IF('Нормальний переріз'!$D$68&gt;0,1,2)</f>
        <v/>
      </c>
      <c r="E2421" s="144">
        <f>IF(D2421=1,F2421,G2421)</f>
        <v/>
      </c>
      <c r="F2421" s="124">
        <f>IF(AI2420,0.11*ε_cu1cd,IF(AH2420,F2420*0.01,F2420))</f>
        <v/>
      </c>
      <c r="G2421" s="124">
        <f>IF(AP2420,-0.1*ε_cu1cd,IF(AM2420,G2420*0.01,G2420))</f>
        <v/>
      </c>
      <c r="H2421" s="113">
        <f>IF(A2421=1,E2421,IF(AO2420,H2420-E2420+E2421,IF(AP2420,0.8*H2420,H2420+E2421)))</f>
        <v/>
      </c>
      <c r="I2421" s="169">
        <f>(C2421-H2421)/h</f>
        <v/>
      </c>
      <c r="J2421">
        <f>C2421/(ε_c1cd)</f>
        <v/>
      </c>
      <c r="K2421">
        <f>C2421/I2421</f>
        <v/>
      </c>
      <c r="L2421" s="131">
        <f>I2421/(ε_c1cd)</f>
        <v/>
      </c>
      <c r="M2421">
        <f>I2421*(K2421-Z_s1)</f>
        <v/>
      </c>
      <c r="N2421">
        <f>I2421*(K2421-Z_s2)</f>
        <v/>
      </c>
      <c r="O2421">
        <f>E_s*M2421</f>
        <v/>
      </c>
      <c r="P2421">
        <f>E_s*N2421</f>
        <v/>
      </c>
      <c r="Q2421">
        <f>O2421*A_s1</f>
        <v/>
      </c>
      <c r="R2421">
        <f>P2421*A_s2</f>
        <v/>
      </c>
      <c r="S2421">
        <f>Q2421*($K2421-Z_s1)</f>
        <v/>
      </c>
      <c r="T2421">
        <f>R2421*($K2421-Z_s2)</f>
        <v/>
      </c>
      <c r="U2421">
        <f>(INDIRECT("a_"&amp;U$2)/(U$2+1))*(($C2421^(U$2+1)-$H2421^(U$2+1))/(ε_c1cd^(U$2+1)))</f>
        <v/>
      </c>
      <c r="V2421">
        <f>(INDIRECT("a_"&amp;V$2)/(V$2+1))*(($C2421^(V$2+1)-$H2421^(V$2+1))/(ε_c1cd^(V$2+1)))</f>
        <v/>
      </c>
      <c r="W2421">
        <f>(INDIRECT("a_"&amp;W$2)/(W$2+1))*(($C2421^(W$2+1)-$H2421^(W$2+1))/(ε_c1cd^(W$2+1)))</f>
        <v/>
      </c>
      <c r="X2421">
        <f>(INDIRECT("a_"&amp;X$2)/(X$2+1))*(($C2421^(X$2+1)-$H2421^(X$2+1))/(ε_c1cd^(X$2+1)))</f>
        <v/>
      </c>
      <c r="Y2421">
        <f>(INDIRECT("a_"&amp;Y$2)/(Y$2+1))*(($C2421^(Y$2+1)-$H2421^(Y$2+1))/(ε_c1cd^(Y$2+1)))</f>
        <v/>
      </c>
      <c r="Z2421">
        <f>(INDIRECT("a_"&amp;Z$2)/(Z$2+2))*(($C2421^(Z$2+2)-$H2421^(Z$2+2))/(ε_c1cd^(Z$2+2)))</f>
        <v/>
      </c>
      <c r="AA2421">
        <f>(INDIRECT("a_"&amp;AA$2)/(AA$2+2))*(($C2421^(AA$2+2)-$H2421^(AA$2+2))/(ε_c1cd^(AA$2+2)))</f>
        <v/>
      </c>
      <c r="AB2421">
        <f>(INDIRECT("a_"&amp;AB$2)/(AB$2+2))*(($C2421^(AB$2+2)-$H2421^(AB$2+2))/(ε_c1cd^(AB$2+2)))</f>
        <v/>
      </c>
      <c r="AC2421">
        <f>(INDIRECT("a_"&amp;AC$2)/(AC$2+2))*(($C2421^(AC$2+2)-$H2421^(AC$2+2))/(ε_c1cd^(AC$2+2)))</f>
        <v/>
      </c>
      <c r="AD2421">
        <f>(INDIRECT("a_"&amp;AD$2)/(AD$2+2))*(($C2421^(AD$2+2)-$H2421^(AD$2+2))/(ε_c1cd^(AD$2+2)))</f>
        <v/>
      </c>
      <c r="AE2421" s="111">
        <f>(b*f_cd/L2421)*SUM(U2421:Y2421)+SUM(Q2421:R2421)</f>
        <v/>
      </c>
      <c r="AF2421" s="112">
        <f>AE2421*(K2421-y+e)</f>
        <v/>
      </c>
      <c r="AG2421" s="113">
        <f>(b*f_cd/(L2421^2))*SUM(Z2421:AD2421)+SUM(S2421:T2421)-AF2421</f>
        <v/>
      </c>
      <c r="AH2421" s="114">
        <f>AG2421&lt;0</f>
        <v/>
      </c>
      <c r="AI2421" s="115">
        <f>IF(A2421=1,FALSE,(AND(AQ2421,AH2421,NOT(AI2420))))</f>
        <v/>
      </c>
      <c r="AJ2421" s="116">
        <f>(b*f_cd/L2421)*(a_1/2*J2421^2+a_2/3*J2421^3+a_3/4*J2421^4+a_4/5*J2421^5+a_5/6*J2421^6)+SUM(Q2421:R2421)</f>
        <v/>
      </c>
      <c r="AK2421">
        <f>AJ2421*(K2421-y+e)</f>
        <v/>
      </c>
      <c r="AL2421" s="118">
        <f>(b*f_cd/(L2421^2))*(a_1/3*J2421^3+a_2/4*J2421^4+a_3/5*J2421^5+a_4/6*J2421^6+a_5/7*J2421^7)+SUM(S2421:T2421)-AK2421</f>
        <v/>
      </c>
      <c r="AM2421" s="114">
        <f>AL2421&gt;0</f>
        <v/>
      </c>
      <c r="AN2421" s="115">
        <f>IF(A2421=1,FALSE,(AND(AQ2421,AM2421,NOT(AN2420))))</f>
        <v/>
      </c>
      <c r="AO2421">
        <f>IF(D2421=1,AND(AH2421,NOT(AI2421)),AND(AM2421,NOT(AN2421)))</f>
        <v/>
      </c>
      <c r="AP2421" s="119">
        <f>IF(D2421=1,AI2421,AN2421)</f>
        <v/>
      </c>
      <c r="AQ2421" s="125">
        <f>ABS(E2421)&lt;$AQ$2</f>
        <v/>
      </c>
      <c r="AS2421">
        <f>IF(AP2421,MAX(AS$3:AS2419)+1,"")</f>
        <v/>
      </c>
    </row>
    <row r="2422">
      <c r="A2422" t="n">
        <v>2332</v>
      </c>
      <c r="B2422" s="131">
        <f>IF(A2422=1,0,IF(AP2422,0.1*ε_cu1cd,0))</f>
        <v/>
      </c>
      <c r="C2422" s="131">
        <f>IF(A2422=1,0.1*ε_cu1cd,C2421+B2421)</f>
        <v/>
      </c>
      <c r="D2422" s="113">
        <f>IF('Нормальний переріз'!$D$68&gt;0,1,2)</f>
        <v/>
      </c>
      <c r="E2422" s="144">
        <f>IF(D2422=1,F2422,G2422)</f>
        <v/>
      </c>
      <c r="F2422" s="124">
        <f>IF(AI2421,0.11*ε_cu1cd,IF(AH2421,F2421*0.01,F2421))</f>
        <v/>
      </c>
      <c r="G2422" s="124">
        <f>IF(AP2421,-0.1*ε_cu1cd,IF(AM2421,G2421*0.01,G2421))</f>
        <v/>
      </c>
      <c r="H2422" s="113">
        <f>IF(A2422=1,E2422,IF(AO2421,H2421-E2421+E2422,IF(AP2421,0.8*H2421,H2421+E2422)))</f>
        <v/>
      </c>
      <c r="I2422" s="169">
        <f>(C2422-H2422)/h</f>
        <v/>
      </c>
      <c r="J2422">
        <f>C2422/(ε_c1cd)</f>
        <v/>
      </c>
      <c r="K2422">
        <f>C2422/I2422</f>
        <v/>
      </c>
      <c r="L2422" s="131">
        <f>I2422/(ε_c1cd)</f>
        <v/>
      </c>
      <c r="M2422">
        <f>I2422*(K2422-Z_s1)</f>
        <v/>
      </c>
      <c r="N2422">
        <f>I2422*(K2422-Z_s2)</f>
        <v/>
      </c>
      <c r="O2422">
        <f>E_s*M2422</f>
        <v/>
      </c>
      <c r="P2422">
        <f>E_s*N2422</f>
        <v/>
      </c>
      <c r="Q2422">
        <f>O2422*A_s1</f>
        <v/>
      </c>
      <c r="R2422">
        <f>P2422*A_s2</f>
        <v/>
      </c>
      <c r="S2422">
        <f>Q2422*($K2422-Z_s1)</f>
        <v/>
      </c>
      <c r="T2422">
        <f>R2422*($K2422-Z_s2)</f>
        <v/>
      </c>
      <c r="U2422">
        <f>(INDIRECT("a_"&amp;U$2)/(U$2+1))*(($C2422^(U$2+1)-$H2422^(U$2+1))/(ε_c1cd^(U$2+1)))</f>
        <v/>
      </c>
      <c r="V2422">
        <f>(INDIRECT("a_"&amp;V$2)/(V$2+1))*(($C2422^(V$2+1)-$H2422^(V$2+1))/(ε_c1cd^(V$2+1)))</f>
        <v/>
      </c>
      <c r="W2422">
        <f>(INDIRECT("a_"&amp;W$2)/(W$2+1))*(($C2422^(W$2+1)-$H2422^(W$2+1))/(ε_c1cd^(W$2+1)))</f>
        <v/>
      </c>
      <c r="X2422">
        <f>(INDIRECT("a_"&amp;X$2)/(X$2+1))*(($C2422^(X$2+1)-$H2422^(X$2+1))/(ε_c1cd^(X$2+1)))</f>
        <v/>
      </c>
      <c r="Y2422">
        <f>(INDIRECT("a_"&amp;Y$2)/(Y$2+1))*(($C2422^(Y$2+1)-$H2422^(Y$2+1))/(ε_c1cd^(Y$2+1)))</f>
        <v/>
      </c>
      <c r="Z2422">
        <f>(INDIRECT("a_"&amp;Z$2)/(Z$2+2))*(($C2422^(Z$2+2)-$H2422^(Z$2+2))/(ε_c1cd^(Z$2+2)))</f>
        <v/>
      </c>
      <c r="AA2422">
        <f>(INDIRECT("a_"&amp;AA$2)/(AA$2+2))*(($C2422^(AA$2+2)-$H2422^(AA$2+2))/(ε_c1cd^(AA$2+2)))</f>
        <v/>
      </c>
      <c r="AB2422">
        <f>(INDIRECT("a_"&amp;AB$2)/(AB$2+2))*(($C2422^(AB$2+2)-$H2422^(AB$2+2))/(ε_c1cd^(AB$2+2)))</f>
        <v/>
      </c>
      <c r="AC2422">
        <f>(INDIRECT("a_"&amp;AC$2)/(AC$2+2))*(($C2422^(AC$2+2)-$H2422^(AC$2+2))/(ε_c1cd^(AC$2+2)))</f>
        <v/>
      </c>
      <c r="AD2422">
        <f>(INDIRECT("a_"&amp;AD$2)/(AD$2+2))*(($C2422^(AD$2+2)-$H2422^(AD$2+2))/(ε_c1cd^(AD$2+2)))</f>
        <v/>
      </c>
      <c r="AE2422" s="111">
        <f>(b*f_cd/L2422)*SUM(U2422:Y2422)+SUM(Q2422:R2422)</f>
        <v/>
      </c>
      <c r="AF2422" s="112">
        <f>AE2422*(K2422-y+e)</f>
        <v/>
      </c>
      <c r="AG2422" s="113">
        <f>(b*f_cd/(L2422^2))*SUM(Z2422:AD2422)+SUM(S2422:T2422)-AF2422</f>
        <v/>
      </c>
      <c r="AH2422" s="114">
        <f>AG2422&lt;0</f>
        <v/>
      </c>
      <c r="AI2422" s="115">
        <f>IF(A2422=1,FALSE,(AND(AQ2422,AH2422,NOT(AI2421))))</f>
        <v/>
      </c>
      <c r="AJ2422" s="116">
        <f>(b*f_cd/L2422)*(a_1/2*J2422^2+a_2/3*J2422^3+a_3/4*J2422^4+a_4/5*J2422^5+a_5/6*J2422^6)+SUM(Q2422:R2422)</f>
        <v/>
      </c>
      <c r="AK2422">
        <f>AJ2422*(K2422-y+e)</f>
        <v/>
      </c>
      <c r="AL2422" s="118">
        <f>(b*f_cd/(L2422^2))*(a_1/3*J2422^3+a_2/4*J2422^4+a_3/5*J2422^5+a_4/6*J2422^6+a_5/7*J2422^7)+SUM(S2422:T2422)-AK2422</f>
        <v/>
      </c>
      <c r="AM2422" s="114">
        <f>AL2422&gt;0</f>
        <v/>
      </c>
      <c r="AN2422" s="115">
        <f>IF(A2422=1,FALSE,(AND(AQ2422,AM2422,NOT(AN2421))))</f>
        <v/>
      </c>
      <c r="AO2422">
        <f>IF(D2422=1,AND(AH2422,NOT(AI2422)),AND(AM2422,NOT(AN2422)))</f>
        <v/>
      </c>
      <c r="AP2422" s="119">
        <f>IF(D2422=1,AI2422,AN2422)</f>
        <v/>
      </c>
      <c r="AQ2422" s="125">
        <f>ABS(E2422)&lt;$AQ$2</f>
        <v/>
      </c>
      <c r="AS2422">
        <f>IF(AP2422,MAX(AS$3:AS2420)+1,"")</f>
        <v/>
      </c>
    </row>
    <row r="2423">
      <c r="A2423" t="n">
        <v>2333</v>
      </c>
      <c r="B2423" s="131">
        <f>IF(A2423=1,0,IF(AP2423,0.1*ε_cu1cd,0))</f>
        <v/>
      </c>
      <c r="C2423" s="131">
        <f>IF(A2423=1,0.1*ε_cu1cd,C2422+B2422)</f>
        <v/>
      </c>
      <c r="D2423" s="113">
        <f>IF('Нормальний переріз'!$D$68&gt;0,1,2)</f>
        <v/>
      </c>
      <c r="E2423" s="144">
        <f>IF(D2423=1,F2423,G2423)</f>
        <v/>
      </c>
      <c r="F2423" s="124">
        <f>IF(AI2422,0.11*ε_cu1cd,IF(AH2422,F2422*0.01,F2422))</f>
        <v/>
      </c>
      <c r="G2423" s="124">
        <f>IF(AP2422,-0.1*ε_cu1cd,IF(AM2422,G2422*0.01,G2422))</f>
        <v/>
      </c>
      <c r="H2423" s="113">
        <f>IF(A2423=1,E2423,IF(AO2422,H2422-E2422+E2423,IF(AP2422,0.8*H2422,H2422+E2423)))</f>
        <v/>
      </c>
      <c r="I2423" s="169">
        <f>(C2423-H2423)/h</f>
        <v/>
      </c>
      <c r="J2423">
        <f>C2423/(ε_c1cd)</f>
        <v/>
      </c>
      <c r="K2423">
        <f>C2423/I2423</f>
        <v/>
      </c>
      <c r="L2423" s="131">
        <f>I2423/(ε_c1cd)</f>
        <v/>
      </c>
      <c r="M2423">
        <f>I2423*(K2423-Z_s1)</f>
        <v/>
      </c>
      <c r="N2423">
        <f>I2423*(K2423-Z_s2)</f>
        <v/>
      </c>
      <c r="O2423">
        <f>E_s*M2423</f>
        <v/>
      </c>
      <c r="P2423">
        <f>E_s*N2423</f>
        <v/>
      </c>
      <c r="Q2423">
        <f>O2423*A_s1</f>
        <v/>
      </c>
      <c r="R2423">
        <f>P2423*A_s2</f>
        <v/>
      </c>
      <c r="S2423">
        <f>Q2423*($K2423-Z_s1)</f>
        <v/>
      </c>
      <c r="T2423">
        <f>R2423*($K2423-Z_s2)</f>
        <v/>
      </c>
      <c r="U2423">
        <f>(INDIRECT("a_"&amp;U$2)/(U$2+1))*(($C2423^(U$2+1)-$H2423^(U$2+1))/(ε_c1cd^(U$2+1)))</f>
        <v/>
      </c>
      <c r="V2423">
        <f>(INDIRECT("a_"&amp;V$2)/(V$2+1))*(($C2423^(V$2+1)-$H2423^(V$2+1))/(ε_c1cd^(V$2+1)))</f>
        <v/>
      </c>
      <c r="W2423">
        <f>(INDIRECT("a_"&amp;W$2)/(W$2+1))*(($C2423^(W$2+1)-$H2423^(W$2+1))/(ε_c1cd^(W$2+1)))</f>
        <v/>
      </c>
      <c r="X2423">
        <f>(INDIRECT("a_"&amp;X$2)/(X$2+1))*(($C2423^(X$2+1)-$H2423^(X$2+1))/(ε_c1cd^(X$2+1)))</f>
        <v/>
      </c>
      <c r="Y2423">
        <f>(INDIRECT("a_"&amp;Y$2)/(Y$2+1))*(($C2423^(Y$2+1)-$H2423^(Y$2+1))/(ε_c1cd^(Y$2+1)))</f>
        <v/>
      </c>
      <c r="Z2423">
        <f>(INDIRECT("a_"&amp;Z$2)/(Z$2+2))*(($C2423^(Z$2+2)-$H2423^(Z$2+2))/(ε_c1cd^(Z$2+2)))</f>
        <v/>
      </c>
      <c r="AA2423">
        <f>(INDIRECT("a_"&amp;AA$2)/(AA$2+2))*(($C2423^(AA$2+2)-$H2423^(AA$2+2))/(ε_c1cd^(AA$2+2)))</f>
        <v/>
      </c>
      <c r="AB2423">
        <f>(INDIRECT("a_"&amp;AB$2)/(AB$2+2))*(($C2423^(AB$2+2)-$H2423^(AB$2+2))/(ε_c1cd^(AB$2+2)))</f>
        <v/>
      </c>
      <c r="AC2423">
        <f>(INDIRECT("a_"&amp;AC$2)/(AC$2+2))*(($C2423^(AC$2+2)-$H2423^(AC$2+2))/(ε_c1cd^(AC$2+2)))</f>
        <v/>
      </c>
      <c r="AD2423">
        <f>(INDIRECT("a_"&amp;AD$2)/(AD$2+2))*(($C2423^(AD$2+2)-$H2423^(AD$2+2))/(ε_c1cd^(AD$2+2)))</f>
        <v/>
      </c>
      <c r="AE2423" s="111">
        <f>(b*f_cd/L2423)*SUM(U2423:Y2423)+SUM(Q2423:R2423)</f>
        <v/>
      </c>
      <c r="AF2423" s="112">
        <f>AE2423*(K2423-y+e)</f>
        <v/>
      </c>
      <c r="AG2423" s="113">
        <f>(b*f_cd/(L2423^2))*SUM(Z2423:AD2423)+SUM(S2423:T2423)-AF2423</f>
        <v/>
      </c>
      <c r="AH2423" s="114">
        <f>AG2423&lt;0</f>
        <v/>
      </c>
      <c r="AI2423" s="115">
        <f>IF(A2423=1,FALSE,(AND(AQ2423,AH2423,NOT(AI2422))))</f>
        <v/>
      </c>
      <c r="AJ2423" s="116">
        <f>(b*f_cd/L2423)*(a_1/2*J2423^2+a_2/3*J2423^3+a_3/4*J2423^4+a_4/5*J2423^5+a_5/6*J2423^6)+SUM(Q2423:R2423)</f>
        <v/>
      </c>
      <c r="AK2423">
        <f>AJ2423*(K2423-y+e)</f>
        <v/>
      </c>
      <c r="AL2423" s="118">
        <f>(b*f_cd/(L2423^2))*(a_1/3*J2423^3+a_2/4*J2423^4+a_3/5*J2423^5+a_4/6*J2423^6+a_5/7*J2423^7)+SUM(S2423:T2423)-AK2423</f>
        <v/>
      </c>
      <c r="AM2423" s="114">
        <f>AL2423&gt;0</f>
        <v/>
      </c>
      <c r="AN2423" s="115">
        <f>IF(A2423=1,FALSE,(AND(AQ2423,AM2423,NOT(AN2422))))</f>
        <v/>
      </c>
      <c r="AO2423">
        <f>IF(D2423=1,AND(AH2423,NOT(AI2423)),AND(AM2423,NOT(AN2423)))</f>
        <v/>
      </c>
      <c r="AP2423" s="119">
        <f>IF(D2423=1,AI2423,AN2423)</f>
        <v/>
      </c>
      <c r="AQ2423" s="125">
        <f>ABS(E2423)&lt;$AQ$2</f>
        <v/>
      </c>
      <c r="AS2423">
        <f>IF(AP2423,MAX(AS$3:AS2421)+1,"")</f>
        <v/>
      </c>
    </row>
    <row r="2424">
      <c r="A2424" t="n">
        <v>2334</v>
      </c>
      <c r="B2424" s="131">
        <f>IF(A2424=1,0,IF(AP2424,0.1*ε_cu1cd,0))</f>
        <v/>
      </c>
      <c r="C2424" s="131">
        <f>IF(A2424=1,0.1*ε_cu1cd,C2423+B2423)</f>
        <v/>
      </c>
      <c r="D2424" s="113">
        <f>IF('Нормальний переріз'!$D$68&gt;0,1,2)</f>
        <v/>
      </c>
      <c r="E2424" s="144">
        <f>IF(D2424=1,F2424,G2424)</f>
        <v/>
      </c>
      <c r="F2424" s="124">
        <f>IF(AI2423,0.11*ε_cu1cd,IF(AH2423,F2423*0.01,F2423))</f>
        <v/>
      </c>
      <c r="G2424" s="124">
        <f>IF(AP2423,-0.1*ε_cu1cd,IF(AM2423,G2423*0.01,G2423))</f>
        <v/>
      </c>
      <c r="H2424" s="113">
        <f>IF(A2424=1,E2424,IF(AO2423,H2423-E2423+E2424,IF(AP2423,0.8*H2423,H2423+E2424)))</f>
        <v/>
      </c>
      <c r="I2424" s="169">
        <f>(C2424-H2424)/h</f>
        <v/>
      </c>
      <c r="J2424">
        <f>C2424/(ε_c1cd)</f>
        <v/>
      </c>
      <c r="K2424">
        <f>C2424/I2424</f>
        <v/>
      </c>
      <c r="L2424" s="131">
        <f>I2424/(ε_c1cd)</f>
        <v/>
      </c>
      <c r="M2424">
        <f>I2424*(K2424-Z_s1)</f>
        <v/>
      </c>
      <c r="N2424">
        <f>I2424*(K2424-Z_s2)</f>
        <v/>
      </c>
      <c r="O2424">
        <f>E_s*M2424</f>
        <v/>
      </c>
      <c r="P2424">
        <f>E_s*N2424</f>
        <v/>
      </c>
      <c r="Q2424">
        <f>O2424*A_s1</f>
        <v/>
      </c>
      <c r="R2424">
        <f>P2424*A_s2</f>
        <v/>
      </c>
      <c r="S2424">
        <f>Q2424*($K2424-Z_s1)</f>
        <v/>
      </c>
      <c r="T2424">
        <f>R2424*($K2424-Z_s2)</f>
        <v/>
      </c>
      <c r="U2424">
        <f>(INDIRECT("a_"&amp;U$2)/(U$2+1))*(($C2424^(U$2+1)-$H2424^(U$2+1))/(ε_c1cd^(U$2+1)))</f>
        <v/>
      </c>
      <c r="V2424">
        <f>(INDIRECT("a_"&amp;V$2)/(V$2+1))*(($C2424^(V$2+1)-$H2424^(V$2+1))/(ε_c1cd^(V$2+1)))</f>
        <v/>
      </c>
      <c r="W2424">
        <f>(INDIRECT("a_"&amp;W$2)/(W$2+1))*(($C2424^(W$2+1)-$H2424^(W$2+1))/(ε_c1cd^(W$2+1)))</f>
        <v/>
      </c>
      <c r="X2424">
        <f>(INDIRECT("a_"&amp;X$2)/(X$2+1))*(($C2424^(X$2+1)-$H2424^(X$2+1))/(ε_c1cd^(X$2+1)))</f>
        <v/>
      </c>
      <c r="Y2424">
        <f>(INDIRECT("a_"&amp;Y$2)/(Y$2+1))*(($C2424^(Y$2+1)-$H2424^(Y$2+1))/(ε_c1cd^(Y$2+1)))</f>
        <v/>
      </c>
      <c r="Z2424">
        <f>(INDIRECT("a_"&amp;Z$2)/(Z$2+2))*(($C2424^(Z$2+2)-$H2424^(Z$2+2))/(ε_c1cd^(Z$2+2)))</f>
        <v/>
      </c>
      <c r="AA2424">
        <f>(INDIRECT("a_"&amp;AA$2)/(AA$2+2))*(($C2424^(AA$2+2)-$H2424^(AA$2+2))/(ε_c1cd^(AA$2+2)))</f>
        <v/>
      </c>
      <c r="AB2424">
        <f>(INDIRECT("a_"&amp;AB$2)/(AB$2+2))*(($C2424^(AB$2+2)-$H2424^(AB$2+2))/(ε_c1cd^(AB$2+2)))</f>
        <v/>
      </c>
      <c r="AC2424">
        <f>(INDIRECT("a_"&amp;AC$2)/(AC$2+2))*(($C2424^(AC$2+2)-$H2424^(AC$2+2))/(ε_c1cd^(AC$2+2)))</f>
        <v/>
      </c>
      <c r="AD2424">
        <f>(INDIRECT("a_"&amp;AD$2)/(AD$2+2))*(($C2424^(AD$2+2)-$H2424^(AD$2+2))/(ε_c1cd^(AD$2+2)))</f>
        <v/>
      </c>
      <c r="AE2424" s="111">
        <f>(b*f_cd/L2424)*SUM(U2424:Y2424)+SUM(Q2424:R2424)</f>
        <v/>
      </c>
      <c r="AF2424" s="112">
        <f>AE2424*(K2424-y+e)</f>
        <v/>
      </c>
      <c r="AG2424" s="113">
        <f>(b*f_cd/(L2424^2))*SUM(Z2424:AD2424)+SUM(S2424:T2424)-AF2424</f>
        <v/>
      </c>
      <c r="AH2424" s="114">
        <f>AG2424&lt;0</f>
        <v/>
      </c>
      <c r="AI2424" s="115">
        <f>IF(A2424=1,FALSE,(AND(AQ2424,AH2424,NOT(AI2423))))</f>
        <v/>
      </c>
      <c r="AJ2424" s="116">
        <f>(b*f_cd/L2424)*(a_1/2*J2424^2+a_2/3*J2424^3+a_3/4*J2424^4+a_4/5*J2424^5+a_5/6*J2424^6)+SUM(Q2424:R2424)</f>
        <v/>
      </c>
      <c r="AK2424">
        <f>AJ2424*(K2424-y+e)</f>
        <v/>
      </c>
      <c r="AL2424" s="118">
        <f>(b*f_cd/(L2424^2))*(a_1/3*J2424^3+a_2/4*J2424^4+a_3/5*J2424^5+a_4/6*J2424^6+a_5/7*J2424^7)+SUM(S2424:T2424)-AK2424</f>
        <v/>
      </c>
      <c r="AM2424" s="114">
        <f>AL2424&gt;0</f>
        <v/>
      </c>
      <c r="AN2424" s="115">
        <f>IF(A2424=1,FALSE,(AND(AQ2424,AM2424,NOT(AN2423))))</f>
        <v/>
      </c>
      <c r="AO2424">
        <f>IF(D2424=1,AND(AH2424,NOT(AI2424)),AND(AM2424,NOT(AN2424)))</f>
        <v/>
      </c>
      <c r="AP2424" s="119">
        <f>IF(D2424=1,AI2424,AN2424)</f>
        <v/>
      </c>
      <c r="AQ2424" s="125">
        <f>ABS(E2424)&lt;$AQ$2</f>
        <v/>
      </c>
      <c r="AS2424">
        <f>IF(AP2424,MAX(AS$3:AS2422)+1,"")</f>
        <v/>
      </c>
    </row>
    <row r="2425">
      <c r="A2425" t="n">
        <v>2335</v>
      </c>
      <c r="B2425" s="131">
        <f>IF(A2425=1,0,IF(AP2425,0.1*ε_cu1cd,0))</f>
        <v/>
      </c>
      <c r="C2425" s="131">
        <f>IF(A2425=1,0.1*ε_cu1cd,C2424+B2424)</f>
        <v/>
      </c>
      <c r="D2425" s="113">
        <f>IF('Нормальний переріз'!$D$68&gt;0,1,2)</f>
        <v/>
      </c>
      <c r="E2425" s="144">
        <f>IF(D2425=1,F2425,G2425)</f>
        <v/>
      </c>
      <c r="F2425" s="124">
        <f>IF(AI2424,0.11*ε_cu1cd,IF(AH2424,F2424*0.01,F2424))</f>
        <v/>
      </c>
      <c r="G2425" s="124">
        <f>IF(AP2424,-0.1*ε_cu1cd,IF(AM2424,G2424*0.01,G2424))</f>
        <v/>
      </c>
      <c r="H2425" s="113">
        <f>IF(A2425=1,E2425,IF(AO2424,H2424-E2424+E2425,IF(AP2424,0.8*H2424,H2424+E2425)))</f>
        <v/>
      </c>
      <c r="I2425" s="169">
        <f>(C2425-H2425)/h</f>
        <v/>
      </c>
      <c r="J2425">
        <f>C2425/(ε_c1cd)</f>
        <v/>
      </c>
      <c r="K2425">
        <f>C2425/I2425</f>
        <v/>
      </c>
      <c r="L2425" s="131">
        <f>I2425/(ε_c1cd)</f>
        <v/>
      </c>
      <c r="M2425">
        <f>I2425*(K2425-Z_s1)</f>
        <v/>
      </c>
      <c r="N2425">
        <f>I2425*(K2425-Z_s2)</f>
        <v/>
      </c>
      <c r="O2425">
        <f>E_s*M2425</f>
        <v/>
      </c>
      <c r="P2425">
        <f>E_s*N2425</f>
        <v/>
      </c>
      <c r="Q2425">
        <f>O2425*A_s1</f>
        <v/>
      </c>
      <c r="R2425">
        <f>P2425*A_s2</f>
        <v/>
      </c>
      <c r="S2425">
        <f>Q2425*($K2425-Z_s1)</f>
        <v/>
      </c>
      <c r="T2425">
        <f>R2425*($K2425-Z_s2)</f>
        <v/>
      </c>
      <c r="U2425">
        <f>(INDIRECT("a_"&amp;U$2)/(U$2+1))*(($C2425^(U$2+1)-$H2425^(U$2+1))/(ε_c1cd^(U$2+1)))</f>
        <v/>
      </c>
      <c r="V2425">
        <f>(INDIRECT("a_"&amp;V$2)/(V$2+1))*(($C2425^(V$2+1)-$H2425^(V$2+1))/(ε_c1cd^(V$2+1)))</f>
        <v/>
      </c>
      <c r="W2425">
        <f>(INDIRECT("a_"&amp;W$2)/(W$2+1))*(($C2425^(W$2+1)-$H2425^(W$2+1))/(ε_c1cd^(W$2+1)))</f>
        <v/>
      </c>
      <c r="X2425">
        <f>(INDIRECT("a_"&amp;X$2)/(X$2+1))*(($C2425^(X$2+1)-$H2425^(X$2+1))/(ε_c1cd^(X$2+1)))</f>
        <v/>
      </c>
      <c r="Y2425">
        <f>(INDIRECT("a_"&amp;Y$2)/(Y$2+1))*(($C2425^(Y$2+1)-$H2425^(Y$2+1))/(ε_c1cd^(Y$2+1)))</f>
        <v/>
      </c>
      <c r="Z2425">
        <f>(INDIRECT("a_"&amp;Z$2)/(Z$2+2))*(($C2425^(Z$2+2)-$H2425^(Z$2+2))/(ε_c1cd^(Z$2+2)))</f>
        <v/>
      </c>
      <c r="AA2425">
        <f>(INDIRECT("a_"&amp;AA$2)/(AA$2+2))*(($C2425^(AA$2+2)-$H2425^(AA$2+2))/(ε_c1cd^(AA$2+2)))</f>
        <v/>
      </c>
      <c r="AB2425">
        <f>(INDIRECT("a_"&amp;AB$2)/(AB$2+2))*(($C2425^(AB$2+2)-$H2425^(AB$2+2))/(ε_c1cd^(AB$2+2)))</f>
        <v/>
      </c>
      <c r="AC2425">
        <f>(INDIRECT("a_"&amp;AC$2)/(AC$2+2))*(($C2425^(AC$2+2)-$H2425^(AC$2+2))/(ε_c1cd^(AC$2+2)))</f>
        <v/>
      </c>
      <c r="AD2425">
        <f>(INDIRECT("a_"&amp;AD$2)/(AD$2+2))*(($C2425^(AD$2+2)-$H2425^(AD$2+2))/(ε_c1cd^(AD$2+2)))</f>
        <v/>
      </c>
      <c r="AE2425" s="111">
        <f>(b*f_cd/L2425)*SUM(U2425:Y2425)+SUM(Q2425:R2425)</f>
        <v/>
      </c>
      <c r="AF2425" s="112">
        <f>AE2425*(K2425-y+e)</f>
        <v/>
      </c>
      <c r="AG2425" s="113">
        <f>(b*f_cd/(L2425^2))*SUM(Z2425:AD2425)+SUM(S2425:T2425)-AF2425</f>
        <v/>
      </c>
      <c r="AH2425" s="114">
        <f>AG2425&lt;0</f>
        <v/>
      </c>
      <c r="AI2425" s="115">
        <f>IF(A2425=1,FALSE,(AND(AQ2425,AH2425,NOT(AI2424))))</f>
        <v/>
      </c>
      <c r="AJ2425" s="116">
        <f>(b*f_cd/L2425)*(a_1/2*J2425^2+a_2/3*J2425^3+a_3/4*J2425^4+a_4/5*J2425^5+a_5/6*J2425^6)+SUM(Q2425:R2425)</f>
        <v/>
      </c>
      <c r="AK2425">
        <f>AJ2425*(K2425-y+e)</f>
        <v/>
      </c>
      <c r="AL2425" s="118">
        <f>(b*f_cd/(L2425^2))*(a_1/3*J2425^3+a_2/4*J2425^4+a_3/5*J2425^5+a_4/6*J2425^6+a_5/7*J2425^7)+SUM(S2425:T2425)-AK2425</f>
        <v/>
      </c>
      <c r="AM2425" s="114">
        <f>AL2425&gt;0</f>
        <v/>
      </c>
      <c r="AN2425" s="115">
        <f>IF(A2425=1,FALSE,(AND(AQ2425,AM2425,NOT(AN2424))))</f>
        <v/>
      </c>
      <c r="AO2425">
        <f>IF(D2425=1,AND(AH2425,NOT(AI2425)),AND(AM2425,NOT(AN2425)))</f>
        <v/>
      </c>
      <c r="AP2425" s="119">
        <f>IF(D2425=1,AI2425,AN2425)</f>
        <v/>
      </c>
      <c r="AQ2425" s="125">
        <f>ABS(E2425)&lt;$AQ$2</f>
        <v/>
      </c>
      <c r="AS2425">
        <f>IF(AP2425,MAX(AS$3:AS2423)+1,"")</f>
        <v/>
      </c>
    </row>
    <row r="2426">
      <c r="A2426" t="n">
        <v>2336</v>
      </c>
      <c r="B2426" s="131">
        <f>IF(A2426=1,0,IF(AP2426,0.1*ε_cu1cd,0))</f>
        <v/>
      </c>
      <c r="C2426" s="131">
        <f>IF(A2426=1,0.1*ε_cu1cd,C2425+B2425)</f>
        <v/>
      </c>
      <c r="D2426" s="113">
        <f>IF('Нормальний переріз'!$D$68&gt;0,1,2)</f>
        <v/>
      </c>
      <c r="E2426" s="144">
        <f>IF(D2426=1,F2426,G2426)</f>
        <v/>
      </c>
      <c r="F2426" s="124">
        <f>IF(AI2425,0.11*ε_cu1cd,IF(AH2425,F2425*0.01,F2425))</f>
        <v/>
      </c>
      <c r="G2426" s="124">
        <f>IF(AP2425,-0.1*ε_cu1cd,IF(AM2425,G2425*0.01,G2425))</f>
        <v/>
      </c>
      <c r="H2426" s="113">
        <f>IF(A2426=1,E2426,IF(AO2425,H2425-E2425+E2426,IF(AP2425,0.8*H2425,H2425+E2426)))</f>
        <v/>
      </c>
      <c r="I2426" s="169">
        <f>(C2426-H2426)/h</f>
        <v/>
      </c>
      <c r="J2426">
        <f>C2426/(ε_c1cd)</f>
        <v/>
      </c>
      <c r="K2426">
        <f>C2426/I2426</f>
        <v/>
      </c>
      <c r="L2426" s="131">
        <f>I2426/(ε_c1cd)</f>
        <v/>
      </c>
      <c r="M2426">
        <f>I2426*(K2426-Z_s1)</f>
        <v/>
      </c>
      <c r="N2426">
        <f>I2426*(K2426-Z_s2)</f>
        <v/>
      </c>
      <c r="O2426">
        <f>E_s*M2426</f>
        <v/>
      </c>
      <c r="P2426">
        <f>E_s*N2426</f>
        <v/>
      </c>
      <c r="Q2426">
        <f>O2426*A_s1</f>
        <v/>
      </c>
      <c r="R2426">
        <f>P2426*A_s2</f>
        <v/>
      </c>
      <c r="S2426">
        <f>Q2426*($K2426-Z_s1)</f>
        <v/>
      </c>
      <c r="T2426">
        <f>R2426*($K2426-Z_s2)</f>
        <v/>
      </c>
      <c r="U2426">
        <f>(INDIRECT("a_"&amp;U$2)/(U$2+1))*(($C2426^(U$2+1)-$H2426^(U$2+1))/(ε_c1cd^(U$2+1)))</f>
        <v/>
      </c>
      <c r="V2426">
        <f>(INDIRECT("a_"&amp;V$2)/(V$2+1))*(($C2426^(V$2+1)-$H2426^(V$2+1))/(ε_c1cd^(V$2+1)))</f>
        <v/>
      </c>
      <c r="W2426">
        <f>(INDIRECT("a_"&amp;W$2)/(W$2+1))*(($C2426^(W$2+1)-$H2426^(W$2+1))/(ε_c1cd^(W$2+1)))</f>
        <v/>
      </c>
      <c r="X2426">
        <f>(INDIRECT("a_"&amp;X$2)/(X$2+1))*(($C2426^(X$2+1)-$H2426^(X$2+1))/(ε_c1cd^(X$2+1)))</f>
        <v/>
      </c>
      <c r="Y2426">
        <f>(INDIRECT("a_"&amp;Y$2)/(Y$2+1))*(($C2426^(Y$2+1)-$H2426^(Y$2+1))/(ε_c1cd^(Y$2+1)))</f>
        <v/>
      </c>
      <c r="Z2426">
        <f>(INDIRECT("a_"&amp;Z$2)/(Z$2+2))*(($C2426^(Z$2+2)-$H2426^(Z$2+2))/(ε_c1cd^(Z$2+2)))</f>
        <v/>
      </c>
      <c r="AA2426">
        <f>(INDIRECT("a_"&amp;AA$2)/(AA$2+2))*(($C2426^(AA$2+2)-$H2426^(AA$2+2))/(ε_c1cd^(AA$2+2)))</f>
        <v/>
      </c>
      <c r="AB2426">
        <f>(INDIRECT("a_"&amp;AB$2)/(AB$2+2))*(($C2426^(AB$2+2)-$H2426^(AB$2+2))/(ε_c1cd^(AB$2+2)))</f>
        <v/>
      </c>
      <c r="AC2426">
        <f>(INDIRECT("a_"&amp;AC$2)/(AC$2+2))*(($C2426^(AC$2+2)-$H2426^(AC$2+2))/(ε_c1cd^(AC$2+2)))</f>
        <v/>
      </c>
      <c r="AD2426">
        <f>(INDIRECT("a_"&amp;AD$2)/(AD$2+2))*(($C2426^(AD$2+2)-$H2426^(AD$2+2))/(ε_c1cd^(AD$2+2)))</f>
        <v/>
      </c>
      <c r="AE2426" s="111">
        <f>(b*f_cd/L2426)*SUM(U2426:Y2426)+SUM(Q2426:R2426)</f>
        <v/>
      </c>
      <c r="AF2426" s="112">
        <f>AE2426*(K2426-y+e)</f>
        <v/>
      </c>
      <c r="AG2426" s="113">
        <f>(b*f_cd/(L2426^2))*SUM(Z2426:AD2426)+SUM(S2426:T2426)-AF2426</f>
        <v/>
      </c>
      <c r="AH2426" s="114">
        <f>AG2426&lt;0</f>
        <v/>
      </c>
      <c r="AI2426" s="115">
        <f>IF(A2426=1,FALSE,(AND(AQ2426,AH2426,NOT(AI2425))))</f>
        <v/>
      </c>
      <c r="AJ2426" s="116">
        <f>(b*f_cd/L2426)*(a_1/2*J2426^2+a_2/3*J2426^3+a_3/4*J2426^4+a_4/5*J2426^5+a_5/6*J2426^6)+SUM(Q2426:R2426)</f>
        <v/>
      </c>
      <c r="AK2426">
        <f>AJ2426*(K2426-y+e)</f>
        <v/>
      </c>
      <c r="AL2426" s="118">
        <f>(b*f_cd/(L2426^2))*(a_1/3*J2426^3+a_2/4*J2426^4+a_3/5*J2426^5+a_4/6*J2426^6+a_5/7*J2426^7)+SUM(S2426:T2426)-AK2426</f>
        <v/>
      </c>
      <c r="AM2426" s="114">
        <f>AL2426&gt;0</f>
        <v/>
      </c>
      <c r="AN2426" s="115">
        <f>IF(A2426=1,FALSE,(AND(AQ2426,AM2426,NOT(AN2425))))</f>
        <v/>
      </c>
      <c r="AO2426">
        <f>IF(D2426=1,AND(AH2426,NOT(AI2426)),AND(AM2426,NOT(AN2426)))</f>
        <v/>
      </c>
      <c r="AP2426" s="119">
        <f>IF(D2426=1,AI2426,AN2426)</f>
        <v/>
      </c>
      <c r="AQ2426" s="125">
        <f>ABS(E2426)&lt;$AQ$2</f>
        <v/>
      </c>
      <c r="AS2426">
        <f>IF(AP2426,MAX(AS$3:AS2424)+1,"")</f>
        <v/>
      </c>
    </row>
    <row r="2427">
      <c r="A2427" t="n">
        <v>2337</v>
      </c>
      <c r="B2427" s="131">
        <f>IF(A2427=1,0,IF(AP2427,0.1*ε_cu1cd,0))</f>
        <v/>
      </c>
      <c r="C2427" s="131">
        <f>IF(A2427=1,0.1*ε_cu1cd,C2426+B2426)</f>
        <v/>
      </c>
      <c r="D2427" s="113">
        <f>IF('Нормальний переріз'!$D$68&gt;0,1,2)</f>
        <v/>
      </c>
      <c r="E2427" s="144">
        <f>IF(D2427=1,F2427,G2427)</f>
        <v/>
      </c>
      <c r="F2427" s="124">
        <f>IF(AI2426,0.11*ε_cu1cd,IF(AH2426,F2426*0.01,F2426))</f>
        <v/>
      </c>
      <c r="G2427" s="124">
        <f>IF(AP2426,-0.1*ε_cu1cd,IF(AM2426,G2426*0.01,G2426))</f>
        <v/>
      </c>
      <c r="H2427" s="113">
        <f>IF(A2427=1,E2427,IF(AO2426,H2426-E2426+E2427,IF(AP2426,0.8*H2426,H2426+E2427)))</f>
        <v/>
      </c>
      <c r="I2427" s="169">
        <f>(C2427-H2427)/h</f>
        <v/>
      </c>
      <c r="J2427">
        <f>C2427/(ε_c1cd)</f>
        <v/>
      </c>
      <c r="K2427">
        <f>C2427/I2427</f>
        <v/>
      </c>
      <c r="L2427" s="131">
        <f>I2427/(ε_c1cd)</f>
        <v/>
      </c>
      <c r="M2427">
        <f>I2427*(K2427-Z_s1)</f>
        <v/>
      </c>
      <c r="N2427">
        <f>I2427*(K2427-Z_s2)</f>
        <v/>
      </c>
      <c r="O2427">
        <f>E_s*M2427</f>
        <v/>
      </c>
      <c r="P2427">
        <f>E_s*N2427</f>
        <v/>
      </c>
      <c r="Q2427">
        <f>O2427*A_s1</f>
        <v/>
      </c>
      <c r="R2427">
        <f>P2427*A_s2</f>
        <v/>
      </c>
      <c r="S2427">
        <f>Q2427*($K2427-Z_s1)</f>
        <v/>
      </c>
      <c r="T2427">
        <f>R2427*($K2427-Z_s2)</f>
        <v/>
      </c>
      <c r="U2427">
        <f>(INDIRECT("a_"&amp;U$2)/(U$2+1))*(($C2427^(U$2+1)-$H2427^(U$2+1))/(ε_c1cd^(U$2+1)))</f>
        <v/>
      </c>
      <c r="V2427">
        <f>(INDIRECT("a_"&amp;V$2)/(V$2+1))*(($C2427^(V$2+1)-$H2427^(V$2+1))/(ε_c1cd^(V$2+1)))</f>
        <v/>
      </c>
      <c r="W2427">
        <f>(INDIRECT("a_"&amp;W$2)/(W$2+1))*(($C2427^(W$2+1)-$H2427^(W$2+1))/(ε_c1cd^(W$2+1)))</f>
        <v/>
      </c>
      <c r="X2427">
        <f>(INDIRECT("a_"&amp;X$2)/(X$2+1))*(($C2427^(X$2+1)-$H2427^(X$2+1))/(ε_c1cd^(X$2+1)))</f>
        <v/>
      </c>
      <c r="Y2427">
        <f>(INDIRECT("a_"&amp;Y$2)/(Y$2+1))*(($C2427^(Y$2+1)-$H2427^(Y$2+1))/(ε_c1cd^(Y$2+1)))</f>
        <v/>
      </c>
      <c r="Z2427">
        <f>(INDIRECT("a_"&amp;Z$2)/(Z$2+2))*(($C2427^(Z$2+2)-$H2427^(Z$2+2))/(ε_c1cd^(Z$2+2)))</f>
        <v/>
      </c>
      <c r="AA2427">
        <f>(INDIRECT("a_"&amp;AA$2)/(AA$2+2))*(($C2427^(AA$2+2)-$H2427^(AA$2+2))/(ε_c1cd^(AA$2+2)))</f>
        <v/>
      </c>
      <c r="AB2427">
        <f>(INDIRECT("a_"&amp;AB$2)/(AB$2+2))*(($C2427^(AB$2+2)-$H2427^(AB$2+2))/(ε_c1cd^(AB$2+2)))</f>
        <v/>
      </c>
      <c r="AC2427">
        <f>(INDIRECT("a_"&amp;AC$2)/(AC$2+2))*(($C2427^(AC$2+2)-$H2427^(AC$2+2))/(ε_c1cd^(AC$2+2)))</f>
        <v/>
      </c>
      <c r="AD2427">
        <f>(INDIRECT("a_"&amp;AD$2)/(AD$2+2))*(($C2427^(AD$2+2)-$H2427^(AD$2+2))/(ε_c1cd^(AD$2+2)))</f>
        <v/>
      </c>
      <c r="AE2427" s="111">
        <f>(b*f_cd/L2427)*SUM(U2427:Y2427)+SUM(Q2427:R2427)</f>
        <v/>
      </c>
      <c r="AF2427" s="112">
        <f>AE2427*(K2427-y+e)</f>
        <v/>
      </c>
      <c r="AG2427" s="113">
        <f>(b*f_cd/(L2427^2))*SUM(Z2427:AD2427)+SUM(S2427:T2427)-AF2427</f>
        <v/>
      </c>
      <c r="AH2427" s="114">
        <f>AG2427&lt;0</f>
        <v/>
      </c>
      <c r="AI2427" s="115">
        <f>IF(A2427=1,FALSE,(AND(AQ2427,AH2427,NOT(AI2426))))</f>
        <v/>
      </c>
      <c r="AJ2427" s="116">
        <f>(b*f_cd/L2427)*(a_1/2*J2427^2+a_2/3*J2427^3+a_3/4*J2427^4+a_4/5*J2427^5+a_5/6*J2427^6)+SUM(Q2427:R2427)</f>
        <v/>
      </c>
      <c r="AK2427">
        <f>AJ2427*(K2427-y+e)</f>
        <v/>
      </c>
      <c r="AL2427" s="118">
        <f>(b*f_cd/(L2427^2))*(a_1/3*J2427^3+a_2/4*J2427^4+a_3/5*J2427^5+a_4/6*J2427^6+a_5/7*J2427^7)+SUM(S2427:T2427)-AK2427</f>
        <v/>
      </c>
      <c r="AM2427" s="114">
        <f>AL2427&gt;0</f>
        <v/>
      </c>
      <c r="AN2427" s="115">
        <f>IF(A2427=1,FALSE,(AND(AQ2427,AM2427,NOT(AN2426))))</f>
        <v/>
      </c>
      <c r="AO2427">
        <f>IF(D2427=1,AND(AH2427,NOT(AI2427)),AND(AM2427,NOT(AN2427)))</f>
        <v/>
      </c>
      <c r="AP2427" s="119">
        <f>IF(D2427=1,AI2427,AN2427)</f>
        <v/>
      </c>
      <c r="AQ2427" s="125">
        <f>ABS(E2427)&lt;$AQ$2</f>
        <v/>
      </c>
      <c r="AS2427">
        <f>IF(AP2427,MAX(AS$3:AS2425)+1,"")</f>
        <v/>
      </c>
    </row>
    <row r="2428">
      <c r="A2428" t="n">
        <v>2338</v>
      </c>
      <c r="B2428" s="131">
        <f>IF(A2428=1,0,IF(AP2428,0.1*ε_cu1cd,0))</f>
        <v/>
      </c>
      <c r="C2428" s="131">
        <f>IF(A2428=1,0.1*ε_cu1cd,C2427+B2427)</f>
        <v/>
      </c>
      <c r="D2428" s="113">
        <f>IF('Нормальний переріз'!$D$68&gt;0,1,2)</f>
        <v/>
      </c>
      <c r="E2428" s="144">
        <f>IF(D2428=1,F2428,G2428)</f>
        <v/>
      </c>
      <c r="F2428" s="124">
        <f>IF(AI2427,0.11*ε_cu1cd,IF(AH2427,F2427*0.01,F2427))</f>
        <v/>
      </c>
      <c r="G2428" s="124">
        <f>IF(AP2427,-0.1*ε_cu1cd,IF(AM2427,G2427*0.01,G2427))</f>
        <v/>
      </c>
      <c r="H2428" s="113">
        <f>IF(A2428=1,E2428,IF(AO2427,H2427-E2427+E2428,IF(AP2427,0.8*H2427,H2427+E2428)))</f>
        <v/>
      </c>
      <c r="I2428" s="169">
        <f>(C2428-H2428)/h</f>
        <v/>
      </c>
      <c r="J2428">
        <f>C2428/(ε_c1cd)</f>
        <v/>
      </c>
      <c r="K2428">
        <f>C2428/I2428</f>
        <v/>
      </c>
      <c r="L2428" s="131">
        <f>I2428/(ε_c1cd)</f>
        <v/>
      </c>
      <c r="M2428">
        <f>I2428*(K2428-Z_s1)</f>
        <v/>
      </c>
      <c r="N2428">
        <f>I2428*(K2428-Z_s2)</f>
        <v/>
      </c>
      <c r="O2428">
        <f>E_s*M2428</f>
        <v/>
      </c>
      <c r="P2428">
        <f>E_s*N2428</f>
        <v/>
      </c>
      <c r="Q2428">
        <f>O2428*A_s1</f>
        <v/>
      </c>
      <c r="R2428">
        <f>P2428*A_s2</f>
        <v/>
      </c>
      <c r="S2428">
        <f>Q2428*($K2428-Z_s1)</f>
        <v/>
      </c>
      <c r="T2428">
        <f>R2428*($K2428-Z_s2)</f>
        <v/>
      </c>
      <c r="U2428">
        <f>(INDIRECT("a_"&amp;U$2)/(U$2+1))*(($C2428^(U$2+1)-$H2428^(U$2+1))/(ε_c1cd^(U$2+1)))</f>
        <v/>
      </c>
      <c r="V2428">
        <f>(INDIRECT("a_"&amp;V$2)/(V$2+1))*(($C2428^(V$2+1)-$H2428^(V$2+1))/(ε_c1cd^(V$2+1)))</f>
        <v/>
      </c>
      <c r="W2428">
        <f>(INDIRECT("a_"&amp;W$2)/(W$2+1))*(($C2428^(W$2+1)-$H2428^(W$2+1))/(ε_c1cd^(W$2+1)))</f>
        <v/>
      </c>
      <c r="X2428">
        <f>(INDIRECT("a_"&amp;X$2)/(X$2+1))*(($C2428^(X$2+1)-$H2428^(X$2+1))/(ε_c1cd^(X$2+1)))</f>
        <v/>
      </c>
      <c r="Y2428">
        <f>(INDIRECT("a_"&amp;Y$2)/(Y$2+1))*(($C2428^(Y$2+1)-$H2428^(Y$2+1))/(ε_c1cd^(Y$2+1)))</f>
        <v/>
      </c>
      <c r="Z2428">
        <f>(INDIRECT("a_"&amp;Z$2)/(Z$2+2))*(($C2428^(Z$2+2)-$H2428^(Z$2+2))/(ε_c1cd^(Z$2+2)))</f>
        <v/>
      </c>
      <c r="AA2428">
        <f>(INDIRECT("a_"&amp;AA$2)/(AA$2+2))*(($C2428^(AA$2+2)-$H2428^(AA$2+2))/(ε_c1cd^(AA$2+2)))</f>
        <v/>
      </c>
      <c r="AB2428">
        <f>(INDIRECT("a_"&amp;AB$2)/(AB$2+2))*(($C2428^(AB$2+2)-$H2428^(AB$2+2))/(ε_c1cd^(AB$2+2)))</f>
        <v/>
      </c>
      <c r="AC2428">
        <f>(INDIRECT("a_"&amp;AC$2)/(AC$2+2))*(($C2428^(AC$2+2)-$H2428^(AC$2+2))/(ε_c1cd^(AC$2+2)))</f>
        <v/>
      </c>
      <c r="AD2428">
        <f>(INDIRECT("a_"&amp;AD$2)/(AD$2+2))*(($C2428^(AD$2+2)-$H2428^(AD$2+2))/(ε_c1cd^(AD$2+2)))</f>
        <v/>
      </c>
      <c r="AE2428" s="111">
        <f>(b*f_cd/L2428)*SUM(U2428:Y2428)+SUM(Q2428:R2428)</f>
        <v/>
      </c>
      <c r="AF2428" s="112">
        <f>AE2428*(K2428-y+e)</f>
        <v/>
      </c>
      <c r="AG2428" s="113">
        <f>(b*f_cd/(L2428^2))*SUM(Z2428:AD2428)+SUM(S2428:T2428)-AF2428</f>
        <v/>
      </c>
      <c r="AH2428" s="114">
        <f>AG2428&lt;0</f>
        <v/>
      </c>
      <c r="AI2428" s="115">
        <f>IF(A2428=1,FALSE,(AND(AQ2428,AH2428,NOT(AI2427))))</f>
        <v/>
      </c>
      <c r="AJ2428" s="116">
        <f>(b*f_cd/L2428)*(a_1/2*J2428^2+a_2/3*J2428^3+a_3/4*J2428^4+a_4/5*J2428^5+a_5/6*J2428^6)+SUM(Q2428:R2428)</f>
        <v/>
      </c>
      <c r="AK2428">
        <f>AJ2428*(K2428-y+e)</f>
        <v/>
      </c>
      <c r="AL2428" s="118">
        <f>(b*f_cd/(L2428^2))*(a_1/3*J2428^3+a_2/4*J2428^4+a_3/5*J2428^5+a_4/6*J2428^6+a_5/7*J2428^7)+SUM(S2428:T2428)-AK2428</f>
        <v/>
      </c>
      <c r="AM2428" s="114">
        <f>AL2428&gt;0</f>
        <v/>
      </c>
      <c r="AN2428" s="115">
        <f>IF(A2428=1,FALSE,(AND(AQ2428,AM2428,NOT(AN2427))))</f>
        <v/>
      </c>
      <c r="AO2428">
        <f>IF(D2428=1,AND(AH2428,NOT(AI2428)),AND(AM2428,NOT(AN2428)))</f>
        <v/>
      </c>
      <c r="AP2428" s="119">
        <f>IF(D2428=1,AI2428,AN2428)</f>
        <v/>
      </c>
      <c r="AQ2428" s="125">
        <f>ABS(E2428)&lt;$AQ$2</f>
        <v/>
      </c>
      <c r="AS2428">
        <f>IF(AP2428,MAX(AS$3:AS2426)+1,"")</f>
        <v/>
      </c>
    </row>
    <row r="2429">
      <c r="A2429" t="n">
        <v>2339</v>
      </c>
      <c r="B2429" s="131">
        <f>IF(A2429=1,0,IF(AP2429,0.1*ε_cu1cd,0))</f>
        <v/>
      </c>
      <c r="C2429" s="131">
        <f>IF(A2429=1,0.1*ε_cu1cd,C2428+B2428)</f>
        <v/>
      </c>
      <c r="D2429" s="113">
        <f>IF('Нормальний переріз'!$D$68&gt;0,1,2)</f>
        <v/>
      </c>
      <c r="E2429" s="144">
        <f>IF(D2429=1,F2429,G2429)</f>
        <v/>
      </c>
      <c r="F2429" s="124">
        <f>IF(AI2428,0.11*ε_cu1cd,IF(AH2428,F2428*0.01,F2428))</f>
        <v/>
      </c>
      <c r="G2429" s="124">
        <f>IF(AP2428,-0.1*ε_cu1cd,IF(AM2428,G2428*0.01,G2428))</f>
        <v/>
      </c>
      <c r="H2429" s="113">
        <f>IF(A2429=1,E2429,IF(AO2428,H2428-E2428+E2429,IF(AP2428,0.8*H2428,H2428+E2429)))</f>
        <v/>
      </c>
      <c r="I2429" s="169">
        <f>(C2429-H2429)/h</f>
        <v/>
      </c>
      <c r="J2429">
        <f>C2429/(ε_c1cd)</f>
        <v/>
      </c>
      <c r="K2429">
        <f>C2429/I2429</f>
        <v/>
      </c>
      <c r="L2429" s="131">
        <f>I2429/(ε_c1cd)</f>
        <v/>
      </c>
      <c r="M2429">
        <f>I2429*(K2429-Z_s1)</f>
        <v/>
      </c>
      <c r="N2429">
        <f>I2429*(K2429-Z_s2)</f>
        <v/>
      </c>
      <c r="O2429">
        <f>E_s*M2429</f>
        <v/>
      </c>
      <c r="P2429">
        <f>E_s*N2429</f>
        <v/>
      </c>
      <c r="Q2429">
        <f>O2429*A_s1</f>
        <v/>
      </c>
      <c r="R2429">
        <f>P2429*A_s2</f>
        <v/>
      </c>
      <c r="S2429">
        <f>Q2429*($K2429-Z_s1)</f>
        <v/>
      </c>
      <c r="T2429">
        <f>R2429*($K2429-Z_s2)</f>
        <v/>
      </c>
      <c r="U2429">
        <f>(INDIRECT("a_"&amp;U$2)/(U$2+1))*(($C2429^(U$2+1)-$H2429^(U$2+1))/(ε_c1cd^(U$2+1)))</f>
        <v/>
      </c>
      <c r="V2429">
        <f>(INDIRECT("a_"&amp;V$2)/(V$2+1))*(($C2429^(V$2+1)-$H2429^(V$2+1))/(ε_c1cd^(V$2+1)))</f>
        <v/>
      </c>
      <c r="W2429">
        <f>(INDIRECT("a_"&amp;W$2)/(W$2+1))*(($C2429^(W$2+1)-$H2429^(W$2+1))/(ε_c1cd^(W$2+1)))</f>
        <v/>
      </c>
      <c r="X2429">
        <f>(INDIRECT("a_"&amp;X$2)/(X$2+1))*(($C2429^(X$2+1)-$H2429^(X$2+1))/(ε_c1cd^(X$2+1)))</f>
        <v/>
      </c>
      <c r="Y2429">
        <f>(INDIRECT("a_"&amp;Y$2)/(Y$2+1))*(($C2429^(Y$2+1)-$H2429^(Y$2+1))/(ε_c1cd^(Y$2+1)))</f>
        <v/>
      </c>
      <c r="Z2429">
        <f>(INDIRECT("a_"&amp;Z$2)/(Z$2+2))*(($C2429^(Z$2+2)-$H2429^(Z$2+2))/(ε_c1cd^(Z$2+2)))</f>
        <v/>
      </c>
      <c r="AA2429">
        <f>(INDIRECT("a_"&amp;AA$2)/(AA$2+2))*(($C2429^(AA$2+2)-$H2429^(AA$2+2))/(ε_c1cd^(AA$2+2)))</f>
        <v/>
      </c>
      <c r="AB2429">
        <f>(INDIRECT("a_"&amp;AB$2)/(AB$2+2))*(($C2429^(AB$2+2)-$H2429^(AB$2+2))/(ε_c1cd^(AB$2+2)))</f>
        <v/>
      </c>
      <c r="AC2429">
        <f>(INDIRECT("a_"&amp;AC$2)/(AC$2+2))*(($C2429^(AC$2+2)-$H2429^(AC$2+2))/(ε_c1cd^(AC$2+2)))</f>
        <v/>
      </c>
      <c r="AD2429">
        <f>(INDIRECT("a_"&amp;AD$2)/(AD$2+2))*(($C2429^(AD$2+2)-$H2429^(AD$2+2))/(ε_c1cd^(AD$2+2)))</f>
        <v/>
      </c>
      <c r="AE2429" s="111">
        <f>(b*f_cd/L2429)*SUM(U2429:Y2429)+SUM(Q2429:R2429)</f>
        <v/>
      </c>
      <c r="AF2429" s="112">
        <f>AE2429*(K2429-y+e)</f>
        <v/>
      </c>
      <c r="AG2429" s="113">
        <f>(b*f_cd/(L2429^2))*SUM(Z2429:AD2429)+SUM(S2429:T2429)-AF2429</f>
        <v/>
      </c>
      <c r="AH2429" s="114">
        <f>AG2429&lt;0</f>
        <v/>
      </c>
      <c r="AI2429" s="115">
        <f>IF(A2429=1,FALSE,(AND(AQ2429,AH2429,NOT(AI2428))))</f>
        <v/>
      </c>
      <c r="AJ2429" s="116">
        <f>(b*f_cd/L2429)*(a_1/2*J2429^2+a_2/3*J2429^3+a_3/4*J2429^4+a_4/5*J2429^5+a_5/6*J2429^6)+SUM(Q2429:R2429)</f>
        <v/>
      </c>
      <c r="AK2429">
        <f>AJ2429*(K2429-y+e)</f>
        <v/>
      </c>
      <c r="AL2429" s="118">
        <f>(b*f_cd/(L2429^2))*(a_1/3*J2429^3+a_2/4*J2429^4+a_3/5*J2429^5+a_4/6*J2429^6+a_5/7*J2429^7)+SUM(S2429:T2429)-AK2429</f>
        <v/>
      </c>
      <c r="AM2429" s="114">
        <f>AL2429&gt;0</f>
        <v/>
      </c>
      <c r="AN2429" s="115">
        <f>IF(A2429=1,FALSE,(AND(AQ2429,AM2429,NOT(AN2428))))</f>
        <v/>
      </c>
      <c r="AO2429">
        <f>IF(D2429=1,AND(AH2429,NOT(AI2429)),AND(AM2429,NOT(AN2429)))</f>
        <v/>
      </c>
      <c r="AP2429" s="119">
        <f>IF(D2429=1,AI2429,AN2429)</f>
        <v/>
      </c>
      <c r="AQ2429" s="125">
        <f>ABS(E2429)&lt;$AQ$2</f>
        <v/>
      </c>
      <c r="AS2429">
        <f>IF(AP2429,MAX(AS$3:AS2427)+1,"")</f>
        <v/>
      </c>
    </row>
    <row r="2430">
      <c r="A2430" t="n">
        <v>2340</v>
      </c>
      <c r="B2430" s="131">
        <f>IF(A2430=1,0,IF(AP2430,0.1*ε_cu1cd,0))</f>
        <v/>
      </c>
      <c r="C2430" s="131">
        <f>IF(A2430=1,0.1*ε_cu1cd,C2429+B2429)</f>
        <v/>
      </c>
      <c r="D2430" s="113">
        <f>IF('Нормальний переріз'!$D$68&gt;0,1,2)</f>
        <v/>
      </c>
      <c r="E2430" s="144">
        <f>IF(D2430=1,F2430,G2430)</f>
        <v/>
      </c>
      <c r="F2430" s="124">
        <f>IF(AI2429,0.11*ε_cu1cd,IF(AH2429,F2429*0.01,F2429))</f>
        <v/>
      </c>
      <c r="G2430" s="124">
        <f>IF(AP2429,-0.1*ε_cu1cd,IF(AM2429,G2429*0.01,G2429))</f>
        <v/>
      </c>
      <c r="H2430" s="113">
        <f>IF(A2430=1,E2430,IF(AO2429,H2429-E2429+E2430,IF(AP2429,0.8*H2429,H2429+E2430)))</f>
        <v/>
      </c>
      <c r="I2430" s="169">
        <f>(C2430-H2430)/h</f>
        <v/>
      </c>
      <c r="J2430">
        <f>C2430/(ε_c1cd)</f>
        <v/>
      </c>
      <c r="K2430">
        <f>C2430/I2430</f>
        <v/>
      </c>
      <c r="L2430" s="131">
        <f>I2430/(ε_c1cd)</f>
        <v/>
      </c>
      <c r="M2430">
        <f>I2430*(K2430-Z_s1)</f>
        <v/>
      </c>
      <c r="N2430">
        <f>I2430*(K2430-Z_s2)</f>
        <v/>
      </c>
      <c r="O2430">
        <f>E_s*M2430</f>
        <v/>
      </c>
      <c r="P2430">
        <f>E_s*N2430</f>
        <v/>
      </c>
      <c r="Q2430">
        <f>O2430*A_s1</f>
        <v/>
      </c>
      <c r="R2430">
        <f>P2430*A_s2</f>
        <v/>
      </c>
      <c r="S2430">
        <f>Q2430*($K2430-Z_s1)</f>
        <v/>
      </c>
      <c r="T2430">
        <f>R2430*($K2430-Z_s2)</f>
        <v/>
      </c>
      <c r="U2430">
        <f>(INDIRECT("a_"&amp;U$2)/(U$2+1))*(($C2430^(U$2+1)-$H2430^(U$2+1))/(ε_c1cd^(U$2+1)))</f>
        <v/>
      </c>
      <c r="V2430">
        <f>(INDIRECT("a_"&amp;V$2)/(V$2+1))*(($C2430^(V$2+1)-$H2430^(V$2+1))/(ε_c1cd^(V$2+1)))</f>
        <v/>
      </c>
      <c r="W2430">
        <f>(INDIRECT("a_"&amp;W$2)/(W$2+1))*(($C2430^(W$2+1)-$H2430^(W$2+1))/(ε_c1cd^(W$2+1)))</f>
        <v/>
      </c>
      <c r="X2430">
        <f>(INDIRECT("a_"&amp;X$2)/(X$2+1))*(($C2430^(X$2+1)-$H2430^(X$2+1))/(ε_c1cd^(X$2+1)))</f>
        <v/>
      </c>
      <c r="Y2430">
        <f>(INDIRECT("a_"&amp;Y$2)/(Y$2+1))*(($C2430^(Y$2+1)-$H2430^(Y$2+1))/(ε_c1cd^(Y$2+1)))</f>
        <v/>
      </c>
      <c r="Z2430">
        <f>(INDIRECT("a_"&amp;Z$2)/(Z$2+2))*(($C2430^(Z$2+2)-$H2430^(Z$2+2))/(ε_c1cd^(Z$2+2)))</f>
        <v/>
      </c>
      <c r="AA2430">
        <f>(INDIRECT("a_"&amp;AA$2)/(AA$2+2))*(($C2430^(AA$2+2)-$H2430^(AA$2+2))/(ε_c1cd^(AA$2+2)))</f>
        <v/>
      </c>
      <c r="AB2430">
        <f>(INDIRECT("a_"&amp;AB$2)/(AB$2+2))*(($C2430^(AB$2+2)-$H2430^(AB$2+2))/(ε_c1cd^(AB$2+2)))</f>
        <v/>
      </c>
      <c r="AC2430">
        <f>(INDIRECT("a_"&amp;AC$2)/(AC$2+2))*(($C2430^(AC$2+2)-$H2430^(AC$2+2))/(ε_c1cd^(AC$2+2)))</f>
        <v/>
      </c>
      <c r="AD2430">
        <f>(INDIRECT("a_"&amp;AD$2)/(AD$2+2))*(($C2430^(AD$2+2)-$H2430^(AD$2+2))/(ε_c1cd^(AD$2+2)))</f>
        <v/>
      </c>
      <c r="AE2430" s="111">
        <f>(b*f_cd/L2430)*SUM(U2430:Y2430)+SUM(Q2430:R2430)</f>
        <v/>
      </c>
      <c r="AF2430" s="112">
        <f>AE2430*(K2430-y+e)</f>
        <v/>
      </c>
      <c r="AG2430" s="113">
        <f>(b*f_cd/(L2430^2))*SUM(Z2430:AD2430)+SUM(S2430:T2430)-AF2430</f>
        <v/>
      </c>
      <c r="AH2430" s="114">
        <f>AG2430&lt;0</f>
        <v/>
      </c>
      <c r="AI2430" s="115">
        <f>IF(A2430=1,FALSE,(AND(AQ2430,AH2430,NOT(AI2429))))</f>
        <v/>
      </c>
      <c r="AJ2430" s="116">
        <f>(b*f_cd/L2430)*(a_1/2*J2430^2+a_2/3*J2430^3+a_3/4*J2430^4+a_4/5*J2430^5+a_5/6*J2430^6)+SUM(Q2430:R2430)</f>
        <v/>
      </c>
      <c r="AK2430">
        <f>AJ2430*(K2430-y+e)</f>
        <v/>
      </c>
      <c r="AL2430" s="118">
        <f>(b*f_cd/(L2430^2))*(a_1/3*J2430^3+a_2/4*J2430^4+a_3/5*J2430^5+a_4/6*J2430^6+a_5/7*J2430^7)+SUM(S2430:T2430)-AK2430</f>
        <v/>
      </c>
      <c r="AM2430" s="114">
        <f>AL2430&gt;0</f>
        <v/>
      </c>
      <c r="AN2430" s="115">
        <f>IF(A2430=1,FALSE,(AND(AQ2430,AM2430,NOT(AN2429))))</f>
        <v/>
      </c>
      <c r="AO2430">
        <f>IF(D2430=1,AND(AH2430,NOT(AI2430)),AND(AM2430,NOT(AN2430)))</f>
        <v/>
      </c>
      <c r="AP2430" s="119">
        <f>IF(D2430=1,AI2430,AN2430)</f>
        <v/>
      </c>
      <c r="AQ2430" s="125">
        <f>ABS(E2430)&lt;$AQ$2</f>
        <v/>
      </c>
      <c r="AS2430">
        <f>IF(AP2430,MAX(AS$3:AS2428)+1,"")</f>
        <v/>
      </c>
    </row>
    <row r="2431">
      <c r="A2431" t="n">
        <v>2341</v>
      </c>
      <c r="B2431" s="131">
        <f>IF(A2431=1,0,IF(AP2431,0.1*ε_cu1cd,0))</f>
        <v/>
      </c>
      <c r="C2431" s="131">
        <f>IF(A2431=1,0.1*ε_cu1cd,C2430+B2430)</f>
        <v/>
      </c>
      <c r="D2431" s="113">
        <f>IF('Нормальний переріз'!$D$68&gt;0,1,2)</f>
        <v/>
      </c>
      <c r="E2431" s="144">
        <f>IF(D2431=1,F2431,G2431)</f>
        <v/>
      </c>
      <c r="F2431" s="124">
        <f>IF(AI2430,0.11*ε_cu1cd,IF(AH2430,F2430*0.01,F2430))</f>
        <v/>
      </c>
      <c r="G2431" s="124">
        <f>IF(AP2430,-0.1*ε_cu1cd,IF(AM2430,G2430*0.01,G2430))</f>
        <v/>
      </c>
      <c r="H2431" s="113">
        <f>IF(A2431=1,E2431,IF(AO2430,H2430-E2430+E2431,IF(AP2430,0.8*H2430,H2430+E2431)))</f>
        <v/>
      </c>
      <c r="I2431" s="169">
        <f>(C2431-H2431)/h</f>
        <v/>
      </c>
      <c r="J2431">
        <f>C2431/(ε_c1cd)</f>
        <v/>
      </c>
      <c r="K2431">
        <f>C2431/I2431</f>
        <v/>
      </c>
      <c r="L2431" s="131">
        <f>I2431/(ε_c1cd)</f>
        <v/>
      </c>
      <c r="M2431">
        <f>I2431*(K2431-Z_s1)</f>
        <v/>
      </c>
      <c r="N2431">
        <f>I2431*(K2431-Z_s2)</f>
        <v/>
      </c>
      <c r="O2431">
        <f>E_s*M2431</f>
        <v/>
      </c>
      <c r="P2431">
        <f>E_s*N2431</f>
        <v/>
      </c>
      <c r="Q2431">
        <f>O2431*A_s1</f>
        <v/>
      </c>
      <c r="R2431">
        <f>P2431*A_s2</f>
        <v/>
      </c>
      <c r="S2431">
        <f>Q2431*($K2431-Z_s1)</f>
        <v/>
      </c>
      <c r="T2431">
        <f>R2431*($K2431-Z_s2)</f>
        <v/>
      </c>
      <c r="U2431">
        <f>(INDIRECT("a_"&amp;U$2)/(U$2+1))*(($C2431^(U$2+1)-$H2431^(U$2+1))/(ε_c1cd^(U$2+1)))</f>
        <v/>
      </c>
      <c r="V2431">
        <f>(INDIRECT("a_"&amp;V$2)/(V$2+1))*(($C2431^(V$2+1)-$H2431^(V$2+1))/(ε_c1cd^(V$2+1)))</f>
        <v/>
      </c>
      <c r="W2431">
        <f>(INDIRECT("a_"&amp;W$2)/(W$2+1))*(($C2431^(W$2+1)-$H2431^(W$2+1))/(ε_c1cd^(W$2+1)))</f>
        <v/>
      </c>
      <c r="X2431">
        <f>(INDIRECT("a_"&amp;X$2)/(X$2+1))*(($C2431^(X$2+1)-$H2431^(X$2+1))/(ε_c1cd^(X$2+1)))</f>
        <v/>
      </c>
      <c r="Y2431">
        <f>(INDIRECT("a_"&amp;Y$2)/(Y$2+1))*(($C2431^(Y$2+1)-$H2431^(Y$2+1))/(ε_c1cd^(Y$2+1)))</f>
        <v/>
      </c>
      <c r="Z2431">
        <f>(INDIRECT("a_"&amp;Z$2)/(Z$2+2))*(($C2431^(Z$2+2)-$H2431^(Z$2+2))/(ε_c1cd^(Z$2+2)))</f>
        <v/>
      </c>
      <c r="AA2431">
        <f>(INDIRECT("a_"&amp;AA$2)/(AA$2+2))*(($C2431^(AA$2+2)-$H2431^(AA$2+2))/(ε_c1cd^(AA$2+2)))</f>
        <v/>
      </c>
      <c r="AB2431">
        <f>(INDIRECT("a_"&amp;AB$2)/(AB$2+2))*(($C2431^(AB$2+2)-$H2431^(AB$2+2))/(ε_c1cd^(AB$2+2)))</f>
        <v/>
      </c>
      <c r="AC2431">
        <f>(INDIRECT("a_"&amp;AC$2)/(AC$2+2))*(($C2431^(AC$2+2)-$H2431^(AC$2+2))/(ε_c1cd^(AC$2+2)))</f>
        <v/>
      </c>
      <c r="AD2431">
        <f>(INDIRECT("a_"&amp;AD$2)/(AD$2+2))*(($C2431^(AD$2+2)-$H2431^(AD$2+2))/(ε_c1cd^(AD$2+2)))</f>
        <v/>
      </c>
      <c r="AE2431" s="111">
        <f>(b*f_cd/L2431)*SUM(U2431:Y2431)+SUM(Q2431:R2431)</f>
        <v/>
      </c>
      <c r="AF2431" s="112">
        <f>AE2431*(K2431-y+e)</f>
        <v/>
      </c>
      <c r="AG2431" s="113">
        <f>(b*f_cd/(L2431^2))*SUM(Z2431:AD2431)+SUM(S2431:T2431)-AF2431</f>
        <v/>
      </c>
      <c r="AH2431" s="114">
        <f>AG2431&lt;0</f>
        <v/>
      </c>
      <c r="AI2431" s="115">
        <f>IF(A2431=1,FALSE,(AND(AQ2431,AH2431,NOT(AI2430))))</f>
        <v/>
      </c>
      <c r="AJ2431" s="116">
        <f>(b*f_cd/L2431)*(a_1/2*J2431^2+a_2/3*J2431^3+a_3/4*J2431^4+a_4/5*J2431^5+a_5/6*J2431^6)+SUM(Q2431:R2431)</f>
        <v/>
      </c>
      <c r="AK2431">
        <f>AJ2431*(K2431-y+e)</f>
        <v/>
      </c>
      <c r="AL2431" s="118">
        <f>(b*f_cd/(L2431^2))*(a_1/3*J2431^3+a_2/4*J2431^4+a_3/5*J2431^5+a_4/6*J2431^6+a_5/7*J2431^7)+SUM(S2431:T2431)-AK2431</f>
        <v/>
      </c>
      <c r="AM2431" s="114">
        <f>AL2431&gt;0</f>
        <v/>
      </c>
      <c r="AN2431" s="115">
        <f>IF(A2431=1,FALSE,(AND(AQ2431,AM2431,NOT(AN2430))))</f>
        <v/>
      </c>
      <c r="AO2431">
        <f>IF(D2431=1,AND(AH2431,NOT(AI2431)),AND(AM2431,NOT(AN2431)))</f>
        <v/>
      </c>
      <c r="AP2431" s="119">
        <f>IF(D2431=1,AI2431,AN2431)</f>
        <v/>
      </c>
      <c r="AQ2431" s="125">
        <f>ABS(E2431)&lt;$AQ$2</f>
        <v/>
      </c>
      <c r="AS2431">
        <f>IF(AP2431,MAX(AS$3:AS2429)+1,"")</f>
        <v/>
      </c>
    </row>
    <row r="2432">
      <c r="A2432" t="n">
        <v>2342</v>
      </c>
      <c r="B2432" s="131">
        <f>IF(A2432=1,0,IF(AP2432,0.1*ε_cu1cd,0))</f>
        <v/>
      </c>
      <c r="C2432" s="131">
        <f>IF(A2432=1,0.1*ε_cu1cd,C2431+B2431)</f>
        <v/>
      </c>
      <c r="D2432" s="113">
        <f>IF('Нормальний переріз'!$D$68&gt;0,1,2)</f>
        <v/>
      </c>
      <c r="E2432" s="144">
        <f>IF(D2432=1,F2432,G2432)</f>
        <v/>
      </c>
      <c r="F2432" s="124">
        <f>IF(AI2431,0.11*ε_cu1cd,IF(AH2431,F2431*0.01,F2431))</f>
        <v/>
      </c>
      <c r="G2432" s="124">
        <f>IF(AP2431,-0.1*ε_cu1cd,IF(AM2431,G2431*0.01,G2431))</f>
        <v/>
      </c>
      <c r="H2432" s="113">
        <f>IF(A2432=1,E2432,IF(AO2431,H2431-E2431+E2432,IF(AP2431,0.8*H2431,H2431+E2432)))</f>
        <v/>
      </c>
      <c r="I2432" s="169">
        <f>(C2432-H2432)/h</f>
        <v/>
      </c>
      <c r="J2432">
        <f>C2432/(ε_c1cd)</f>
        <v/>
      </c>
      <c r="K2432">
        <f>C2432/I2432</f>
        <v/>
      </c>
      <c r="L2432" s="131">
        <f>I2432/(ε_c1cd)</f>
        <v/>
      </c>
      <c r="M2432">
        <f>I2432*(K2432-Z_s1)</f>
        <v/>
      </c>
      <c r="N2432">
        <f>I2432*(K2432-Z_s2)</f>
        <v/>
      </c>
      <c r="O2432">
        <f>E_s*M2432</f>
        <v/>
      </c>
      <c r="P2432">
        <f>E_s*N2432</f>
        <v/>
      </c>
      <c r="Q2432">
        <f>O2432*A_s1</f>
        <v/>
      </c>
      <c r="R2432">
        <f>P2432*A_s2</f>
        <v/>
      </c>
      <c r="S2432">
        <f>Q2432*($K2432-Z_s1)</f>
        <v/>
      </c>
      <c r="T2432">
        <f>R2432*($K2432-Z_s2)</f>
        <v/>
      </c>
      <c r="U2432">
        <f>(INDIRECT("a_"&amp;U$2)/(U$2+1))*(($C2432^(U$2+1)-$H2432^(U$2+1))/(ε_c1cd^(U$2+1)))</f>
        <v/>
      </c>
      <c r="V2432">
        <f>(INDIRECT("a_"&amp;V$2)/(V$2+1))*(($C2432^(V$2+1)-$H2432^(V$2+1))/(ε_c1cd^(V$2+1)))</f>
        <v/>
      </c>
      <c r="W2432">
        <f>(INDIRECT("a_"&amp;W$2)/(W$2+1))*(($C2432^(W$2+1)-$H2432^(W$2+1))/(ε_c1cd^(W$2+1)))</f>
        <v/>
      </c>
      <c r="X2432">
        <f>(INDIRECT("a_"&amp;X$2)/(X$2+1))*(($C2432^(X$2+1)-$H2432^(X$2+1))/(ε_c1cd^(X$2+1)))</f>
        <v/>
      </c>
      <c r="Y2432">
        <f>(INDIRECT("a_"&amp;Y$2)/(Y$2+1))*(($C2432^(Y$2+1)-$H2432^(Y$2+1))/(ε_c1cd^(Y$2+1)))</f>
        <v/>
      </c>
      <c r="Z2432">
        <f>(INDIRECT("a_"&amp;Z$2)/(Z$2+2))*(($C2432^(Z$2+2)-$H2432^(Z$2+2))/(ε_c1cd^(Z$2+2)))</f>
        <v/>
      </c>
      <c r="AA2432">
        <f>(INDIRECT("a_"&amp;AA$2)/(AA$2+2))*(($C2432^(AA$2+2)-$H2432^(AA$2+2))/(ε_c1cd^(AA$2+2)))</f>
        <v/>
      </c>
      <c r="AB2432">
        <f>(INDIRECT("a_"&amp;AB$2)/(AB$2+2))*(($C2432^(AB$2+2)-$H2432^(AB$2+2))/(ε_c1cd^(AB$2+2)))</f>
        <v/>
      </c>
      <c r="AC2432">
        <f>(INDIRECT("a_"&amp;AC$2)/(AC$2+2))*(($C2432^(AC$2+2)-$H2432^(AC$2+2))/(ε_c1cd^(AC$2+2)))</f>
        <v/>
      </c>
      <c r="AD2432">
        <f>(INDIRECT("a_"&amp;AD$2)/(AD$2+2))*(($C2432^(AD$2+2)-$H2432^(AD$2+2))/(ε_c1cd^(AD$2+2)))</f>
        <v/>
      </c>
      <c r="AE2432" s="111">
        <f>(b*f_cd/L2432)*SUM(U2432:Y2432)+SUM(Q2432:R2432)</f>
        <v/>
      </c>
      <c r="AF2432" s="112">
        <f>AE2432*(K2432-y+e)</f>
        <v/>
      </c>
      <c r="AG2432" s="113">
        <f>(b*f_cd/(L2432^2))*SUM(Z2432:AD2432)+SUM(S2432:T2432)-AF2432</f>
        <v/>
      </c>
      <c r="AH2432" s="114">
        <f>AG2432&lt;0</f>
        <v/>
      </c>
      <c r="AI2432" s="115">
        <f>IF(A2432=1,FALSE,(AND(AQ2432,AH2432,NOT(AI2431))))</f>
        <v/>
      </c>
      <c r="AJ2432" s="116">
        <f>(b*f_cd/L2432)*(a_1/2*J2432^2+a_2/3*J2432^3+a_3/4*J2432^4+a_4/5*J2432^5+a_5/6*J2432^6)+SUM(Q2432:R2432)</f>
        <v/>
      </c>
      <c r="AK2432">
        <f>AJ2432*(K2432-y+e)</f>
        <v/>
      </c>
      <c r="AL2432" s="118">
        <f>(b*f_cd/(L2432^2))*(a_1/3*J2432^3+a_2/4*J2432^4+a_3/5*J2432^5+a_4/6*J2432^6+a_5/7*J2432^7)+SUM(S2432:T2432)-AK2432</f>
        <v/>
      </c>
      <c r="AM2432" s="114">
        <f>AL2432&gt;0</f>
        <v/>
      </c>
      <c r="AN2432" s="115">
        <f>IF(A2432=1,FALSE,(AND(AQ2432,AM2432,NOT(AN2431))))</f>
        <v/>
      </c>
      <c r="AO2432">
        <f>IF(D2432=1,AND(AH2432,NOT(AI2432)),AND(AM2432,NOT(AN2432)))</f>
        <v/>
      </c>
      <c r="AP2432" s="119">
        <f>IF(D2432=1,AI2432,AN2432)</f>
        <v/>
      </c>
      <c r="AQ2432" s="125">
        <f>ABS(E2432)&lt;$AQ$2</f>
        <v/>
      </c>
      <c r="AS2432">
        <f>IF(AP2432,MAX(AS$3:AS2430)+1,"")</f>
        <v/>
      </c>
    </row>
    <row r="2433">
      <c r="A2433" t="n">
        <v>2343</v>
      </c>
      <c r="B2433" s="131">
        <f>IF(A2433=1,0,IF(AP2433,0.1*ε_cu1cd,0))</f>
        <v/>
      </c>
      <c r="C2433" s="131">
        <f>IF(A2433=1,0.1*ε_cu1cd,C2432+B2432)</f>
        <v/>
      </c>
      <c r="D2433" s="113">
        <f>IF('Нормальний переріз'!$D$68&gt;0,1,2)</f>
        <v/>
      </c>
      <c r="E2433" s="144">
        <f>IF(D2433=1,F2433,G2433)</f>
        <v/>
      </c>
      <c r="F2433" s="124">
        <f>IF(AI2432,0.11*ε_cu1cd,IF(AH2432,F2432*0.01,F2432))</f>
        <v/>
      </c>
      <c r="G2433" s="124">
        <f>IF(AP2432,-0.1*ε_cu1cd,IF(AM2432,G2432*0.01,G2432))</f>
        <v/>
      </c>
      <c r="H2433" s="113">
        <f>IF(A2433=1,E2433,IF(AO2432,H2432-E2432+E2433,IF(AP2432,0.8*H2432,H2432+E2433)))</f>
        <v/>
      </c>
      <c r="I2433" s="169">
        <f>(C2433-H2433)/h</f>
        <v/>
      </c>
      <c r="J2433">
        <f>C2433/(ε_c1cd)</f>
        <v/>
      </c>
      <c r="K2433">
        <f>C2433/I2433</f>
        <v/>
      </c>
      <c r="L2433" s="131">
        <f>I2433/(ε_c1cd)</f>
        <v/>
      </c>
      <c r="M2433">
        <f>I2433*(K2433-Z_s1)</f>
        <v/>
      </c>
      <c r="N2433">
        <f>I2433*(K2433-Z_s2)</f>
        <v/>
      </c>
      <c r="O2433">
        <f>E_s*M2433</f>
        <v/>
      </c>
      <c r="P2433">
        <f>E_s*N2433</f>
        <v/>
      </c>
      <c r="Q2433">
        <f>O2433*A_s1</f>
        <v/>
      </c>
      <c r="R2433">
        <f>P2433*A_s2</f>
        <v/>
      </c>
      <c r="S2433">
        <f>Q2433*($K2433-Z_s1)</f>
        <v/>
      </c>
      <c r="T2433">
        <f>R2433*($K2433-Z_s2)</f>
        <v/>
      </c>
      <c r="U2433">
        <f>(INDIRECT("a_"&amp;U$2)/(U$2+1))*(($C2433^(U$2+1)-$H2433^(U$2+1))/(ε_c1cd^(U$2+1)))</f>
        <v/>
      </c>
      <c r="V2433">
        <f>(INDIRECT("a_"&amp;V$2)/(V$2+1))*(($C2433^(V$2+1)-$H2433^(V$2+1))/(ε_c1cd^(V$2+1)))</f>
        <v/>
      </c>
      <c r="W2433">
        <f>(INDIRECT("a_"&amp;W$2)/(W$2+1))*(($C2433^(W$2+1)-$H2433^(W$2+1))/(ε_c1cd^(W$2+1)))</f>
        <v/>
      </c>
      <c r="X2433">
        <f>(INDIRECT("a_"&amp;X$2)/(X$2+1))*(($C2433^(X$2+1)-$H2433^(X$2+1))/(ε_c1cd^(X$2+1)))</f>
        <v/>
      </c>
      <c r="Y2433">
        <f>(INDIRECT("a_"&amp;Y$2)/(Y$2+1))*(($C2433^(Y$2+1)-$H2433^(Y$2+1))/(ε_c1cd^(Y$2+1)))</f>
        <v/>
      </c>
      <c r="Z2433">
        <f>(INDIRECT("a_"&amp;Z$2)/(Z$2+2))*(($C2433^(Z$2+2)-$H2433^(Z$2+2))/(ε_c1cd^(Z$2+2)))</f>
        <v/>
      </c>
      <c r="AA2433">
        <f>(INDIRECT("a_"&amp;AA$2)/(AA$2+2))*(($C2433^(AA$2+2)-$H2433^(AA$2+2))/(ε_c1cd^(AA$2+2)))</f>
        <v/>
      </c>
      <c r="AB2433">
        <f>(INDIRECT("a_"&amp;AB$2)/(AB$2+2))*(($C2433^(AB$2+2)-$H2433^(AB$2+2))/(ε_c1cd^(AB$2+2)))</f>
        <v/>
      </c>
      <c r="AC2433">
        <f>(INDIRECT("a_"&amp;AC$2)/(AC$2+2))*(($C2433^(AC$2+2)-$H2433^(AC$2+2))/(ε_c1cd^(AC$2+2)))</f>
        <v/>
      </c>
      <c r="AD2433">
        <f>(INDIRECT("a_"&amp;AD$2)/(AD$2+2))*(($C2433^(AD$2+2)-$H2433^(AD$2+2))/(ε_c1cd^(AD$2+2)))</f>
        <v/>
      </c>
      <c r="AE2433" s="111">
        <f>(b*f_cd/L2433)*SUM(U2433:Y2433)+SUM(Q2433:R2433)</f>
        <v/>
      </c>
      <c r="AF2433" s="112">
        <f>AE2433*(K2433-y+e)</f>
        <v/>
      </c>
      <c r="AG2433" s="113">
        <f>(b*f_cd/(L2433^2))*SUM(Z2433:AD2433)+SUM(S2433:T2433)-AF2433</f>
        <v/>
      </c>
      <c r="AH2433" s="114">
        <f>AG2433&lt;0</f>
        <v/>
      </c>
      <c r="AI2433" s="115">
        <f>IF(A2433=1,FALSE,(AND(AQ2433,AH2433,NOT(AI2432))))</f>
        <v/>
      </c>
      <c r="AJ2433" s="116">
        <f>(b*f_cd/L2433)*(a_1/2*J2433^2+a_2/3*J2433^3+a_3/4*J2433^4+a_4/5*J2433^5+a_5/6*J2433^6)+SUM(Q2433:R2433)</f>
        <v/>
      </c>
      <c r="AK2433">
        <f>AJ2433*(K2433-y+e)</f>
        <v/>
      </c>
      <c r="AL2433" s="118">
        <f>(b*f_cd/(L2433^2))*(a_1/3*J2433^3+a_2/4*J2433^4+a_3/5*J2433^5+a_4/6*J2433^6+a_5/7*J2433^7)+SUM(S2433:T2433)-AK2433</f>
        <v/>
      </c>
      <c r="AM2433" s="114">
        <f>AL2433&gt;0</f>
        <v/>
      </c>
      <c r="AN2433" s="115">
        <f>IF(A2433=1,FALSE,(AND(AQ2433,AM2433,NOT(AN2432))))</f>
        <v/>
      </c>
      <c r="AO2433">
        <f>IF(D2433=1,AND(AH2433,NOT(AI2433)),AND(AM2433,NOT(AN2433)))</f>
        <v/>
      </c>
      <c r="AP2433" s="119">
        <f>IF(D2433=1,AI2433,AN2433)</f>
        <v/>
      </c>
      <c r="AQ2433" s="125">
        <f>ABS(E2433)&lt;$AQ$2</f>
        <v/>
      </c>
      <c r="AS2433">
        <f>IF(AP2433,MAX(AS$3:AS2431)+1,"")</f>
        <v/>
      </c>
    </row>
    <row r="2434">
      <c r="A2434" t="n">
        <v>2344</v>
      </c>
      <c r="B2434" s="131">
        <f>IF(A2434=1,0,IF(AP2434,0.1*ε_cu1cd,0))</f>
        <v/>
      </c>
      <c r="C2434" s="131">
        <f>IF(A2434=1,0.1*ε_cu1cd,C2433+B2433)</f>
        <v/>
      </c>
      <c r="D2434" s="113">
        <f>IF('Нормальний переріз'!$D$68&gt;0,1,2)</f>
        <v/>
      </c>
      <c r="E2434" s="144">
        <f>IF(D2434=1,F2434,G2434)</f>
        <v/>
      </c>
      <c r="F2434" s="124">
        <f>IF(AI2433,0.11*ε_cu1cd,IF(AH2433,F2433*0.01,F2433))</f>
        <v/>
      </c>
      <c r="G2434" s="124">
        <f>IF(AP2433,-0.1*ε_cu1cd,IF(AM2433,G2433*0.01,G2433))</f>
        <v/>
      </c>
      <c r="H2434" s="113">
        <f>IF(A2434=1,E2434,IF(AO2433,H2433-E2433+E2434,IF(AP2433,0.8*H2433,H2433+E2434)))</f>
        <v/>
      </c>
      <c r="I2434" s="169">
        <f>(C2434-H2434)/h</f>
        <v/>
      </c>
      <c r="J2434">
        <f>C2434/(ε_c1cd)</f>
        <v/>
      </c>
      <c r="K2434">
        <f>C2434/I2434</f>
        <v/>
      </c>
      <c r="L2434" s="131">
        <f>I2434/(ε_c1cd)</f>
        <v/>
      </c>
      <c r="M2434">
        <f>I2434*(K2434-Z_s1)</f>
        <v/>
      </c>
      <c r="N2434">
        <f>I2434*(K2434-Z_s2)</f>
        <v/>
      </c>
      <c r="O2434">
        <f>E_s*M2434</f>
        <v/>
      </c>
      <c r="P2434">
        <f>E_s*N2434</f>
        <v/>
      </c>
      <c r="Q2434">
        <f>O2434*A_s1</f>
        <v/>
      </c>
      <c r="R2434">
        <f>P2434*A_s2</f>
        <v/>
      </c>
      <c r="S2434">
        <f>Q2434*($K2434-Z_s1)</f>
        <v/>
      </c>
      <c r="T2434">
        <f>R2434*($K2434-Z_s2)</f>
        <v/>
      </c>
      <c r="U2434">
        <f>(INDIRECT("a_"&amp;U$2)/(U$2+1))*(($C2434^(U$2+1)-$H2434^(U$2+1))/(ε_c1cd^(U$2+1)))</f>
        <v/>
      </c>
      <c r="V2434">
        <f>(INDIRECT("a_"&amp;V$2)/(V$2+1))*(($C2434^(V$2+1)-$H2434^(V$2+1))/(ε_c1cd^(V$2+1)))</f>
        <v/>
      </c>
      <c r="W2434">
        <f>(INDIRECT("a_"&amp;W$2)/(W$2+1))*(($C2434^(W$2+1)-$H2434^(W$2+1))/(ε_c1cd^(W$2+1)))</f>
        <v/>
      </c>
      <c r="X2434">
        <f>(INDIRECT("a_"&amp;X$2)/(X$2+1))*(($C2434^(X$2+1)-$H2434^(X$2+1))/(ε_c1cd^(X$2+1)))</f>
        <v/>
      </c>
      <c r="Y2434">
        <f>(INDIRECT("a_"&amp;Y$2)/(Y$2+1))*(($C2434^(Y$2+1)-$H2434^(Y$2+1))/(ε_c1cd^(Y$2+1)))</f>
        <v/>
      </c>
      <c r="Z2434">
        <f>(INDIRECT("a_"&amp;Z$2)/(Z$2+2))*(($C2434^(Z$2+2)-$H2434^(Z$2+2))/(ε_c1cd^(Z$2+2)))</f>
        <v/>
      </c>
      <c r="AA2434">
        <f>(INDIRECT("a_"&amp;AA$2)/(AA$2+2))*(($C2434^(AA$2+2)-$H2434^(AA$2+2))/(ε_c1cd^(AA$2+2)))</f>
        <v/>
      </c>
      <c r="AB2434">
        <f>(INDIRECT("a_"&amp;AB$2)/(AB$2+2))*(($C2434^(AB$2+2)-$H2434^(AB$2+2))/(ε_c1cd^(AB$2+2)))</f>
        <v/>
      </c>
      <c r="AC2434">
        <f>(INDIRECT("a_"&amp;AC$2)/(AC$2+2))*(($C2434^(AC$2+2)-$H2434^(AC$2+2))/(ε_c1cd^(AC$2+2)))</f>
        <v/>
      </c>
      <c r="AD2434">
        <f>(INDIRECT("a_"&amp;AD$2)/(AD$2+2))*(($C2434^(AD$2+2)-$H2434^(AD$2+2))/(ε_c1cd^(AD$2+2)))</f>
        <v/>
      </c>
      <c r="AE2434" s="111">
        <f>(b*f_cd/L2434)*SUM(U2434:Y2434)+SUM(Q2434:R2434)</f>
        <v/>
      </c>
      <c r="AF2434" s="112">
        <f>AE2434*(K2434-y+e)</f>
        <v/>
      </c>
      <c r="AG2434" s="113">
        <f>(b*f_cd/(L2434^2))*SUM(Z2434:AD2434)+SUM(S2434:T2434)-AF2434</f>
        <v/>
      </c>
      <c r="AH2434" s="114">
        <f>AG2434&lt;0</f>
        <v/>
      </c>
      <c r="AI2434" s="115">
        <f>IF(A2434=1,FALSE,(AND(AQ2434,AH2434,NOT(AI2433))))</f>
        <v/>
      </c>
      <c r="AJ2434" s="116">
        <f>(b*f_cd/L2434)*(a_1/2*J2434^2+a_2/3*J2434^3+a_3/4*J2434^4+a_4/5*J2434^5+a_5/6*J2434^6)+SUM(Q2434:R2434)</f>
        <v/>
      </c>
      <c r="AK2434">
        <f>AJ2434*(K2434-y+e)</f>
        <v/>
      </c>
      <c r="AL2434" s="118">
        <f>(b*f_cd/(L2434^2))*(a_1/3*J2434^3+a_2/4*J2434^4+a_3/5*J2434^5+a_4/6*J2434^6+a_5/7*J2434^7)+SUM(S2434:T2434)-AK2434</f>
        <v/>
      </c>
      <c r="AM2434" s="114">
        <f>AL2434&gt;0</f>
        <v/>
      </c>
      <c r="AN2434" s="115">
        <f>IF(A2434=1,FALSE,(AND(AQ2434,AM2434,NOT(AN2433))))</f>
        <v/>
      </c>
      <c r="AO2434">
        <f>IF(D2434=1,AND(AH2434,NOT(AI2434)),AND(AM2434,NOT(AN2434)))</f>
        <v/>
      </c>
      <c r="AP2434" s="119">
        <f>IF(D2434=1,AI2434,AN2434)</f>
        <v/>
      </c>
      <c r="AQ2434" s="125">
        <f>ABS(E2434)&lt;$AQ$2</f>
        <v/>
      </c>
      <c r="AS2434">
        <f>IF(AP2434,MAX(AS$3:AS2432)+1,"")</f>
        <v/>
      </c>
    </row>
    <row r="2435">
      <c r="A2435" t="n">
        <v>2345</v>
      </c>
      <c r="B2435" s="131">
        <f>IF(A2435=1,0,IF(AP2435,0.1*ε_cu1cd,0))</f>
        <v/>
      </c>
      <c r="C2435" s="131">
        <f>IF(A2435=1,0.1*ε_cu1cd,C2434+B2434)</f>
        <v/>
      </c>
      <c r="D2435" s="113">
        <f>IF('Нормальний переріз'!$D$68&gt;0,1,2)</f>
        <v/>
      </c>
      <c r="E2435" s="144">
        <f>IF(D2435=1,F2435,G2435)</f>
        <v/>
      </c>
      <c r="F2435" s="124">
        <f>IF(AI2434,0.11*ε_cu1cd,IF(AH2434,F2434*0.01,F2434))</f>
        <v/>
      </c>
      <c r="G2435" s="124">
        <f>IF(AP2434,-0.1*ε_cu1cd,IF(AM2434,G2434*0.01,G2434))</f>
        <v/>
      </c>
      <c r="H2435" s="113">
        <f>IF(A2435=1,E2435,IF(AO2434,H2434-E2434+E2435,IF(AP2434,0.8*H2434,H2434+E2435)))</f>
        <v/>
      </c>
      <c r="I2435" s="169">
        <f>(C2435-H2435)/h</f>
        <v/>
      </c>
      <c r="J2435">
        <f>C2435/(ε_c1cd)</f>
        <v/>
      </c>
      <c r="K2435">
        <f>C2435/I2435</f>
        <v/>
      </c>
      <c r="L2435" s="131">
        <f>I2435/(ε_c1cd)</f>
        <v/>
      </c>
      <c r="M2435">
        <f>I2435*(K2435-Z_s1)</f>
        <v/>
      </c>
      <c r="N2435">
        <f>I2435*(K2435-Z_s2)</f>
        <v/>
      </c>
      <c r="O2435">
        <f>E_s*M2435</f>
        <v/>
      </c>
      <c r="P2435">
        <f>E_s*N2435</f>
        <v/>
      </c>
      <c r="Q2435">
        <f>O2435*A_s1</f>
        <v/>
      </c>
      <c r="R2435">
        <f>P2435*A_s2</f>
        <v/>
      </c>
      <c r="S2435">
        <f>Q2435*($K2435-Z_s1)</f>
        <v/>
      </c>
      <c r="T2435">
        <f>R2435*($K2435-Z_s2)</f>
        <v/>
      </c>
      <c r="U2435">
        <f>(INDIRECT("a_"&amp;U$2)/(U$2+1))*(($C2435^(U$2+1)-$H2435^(U$2+1))/(ε_c1cd^(U$2+1)))</f>
        <v/>
      </c>
      <c r="V2435">
        <f>(INDIRECT("a_"&amp;V$2)/(V$2+1))*(($C2435^(V$2+1)-$H2435^(V$2+1))/(ε_c1cd^(V$2+1)))</f>
        <v/>
      </c>
      <c r="W2435">
        <f>(INDIRECT("a_"&amp;W$2)/(W$2+1))*(($C2435^(W$2+1)-$H2435^(W$2+1))/(ε_c1cd^(W$2+1)))</f>
        <v/>
      </c>
      <c r="X2435">
        <f>(INDIRECT("a_"&amp;X$2)/(X$2+1))*(($C2435^(X$2+1)-$H2435^(X$2+1))/(ε_c1cd^(X$2+1)))</f>
        <v/>
      </c>
      <c r="Y2435">
        <f>(INDIRECT("a_"&amp;Y$2)/(Y$2+1))*(($C2435^(Y$2+1)-$H2435^(Y$2+1))/(ε_c1cd^(Y$2+1)))</f>
        <v/>
      </c>
      <c r="Z2435">
        <f>(INDIRECT("a_"&amp;Z$2)/(Z$2+2))*(($C2435^(Z$2+2)-$H2435^(Z$2+2))/(ε_c1cd^(Z$2+2)))</f>
        <v/>
      </c>
      <c r="AA2435">
        <f>(INDIRECT("a_"&amp;AA$2)/(AA$2+2))*(($C2435^(AA$2+2)-$H2435^(AA$2+2))/(ε_c1cd^(AA$2+2)))</f>
        <v/>
      </c>
      <c r="AB2435">
        <f>(INDIRECT("a_"&amp;AB$2)/(AB$2+2))*(($C2435^(AB$2+2)-$H2435^(AB$2+2))/(ε_c1cd^(AB$2+2)))</f>
        <v/>
      </c>
      <c r="AC2435">
        <f>(INDIRECT("a_"&amp;AC$2)/(AC$2+2))*(($C2435^(AC$2+2)-$H2435^(AC$2+2))/(ε_c1cd^(AC$2+2)))</f>
        <v/>
      </c>
      <c r="AD2435">
        <f>(INDIRECT("a_"&amp;AD$2)/(AD$2+2))*(($C2435^(AD$2+2)-$H2435^(AD$2+2))/(ε_c1cd^(AD$2+2)))</f>
        <v/>
      </c>
      <c r="AE2435" s="111">
        <f>(b*f_cd/L2435)*SUM(U2435:Y2435)+SUM(Q2435:R2435)</f>
        <v/>
      </c>
      <c r="AF2435" s="112">
        <f>AE2435*(K2435-y+e)</f>
        <v/>
      </c>
      <c r="AG2435" s="113">
        <f>(b*f_cd/(L2435^2))*SUM(Z2435:AD2435)+SUM(S2435:T2435)-AF2435</f>
        <v/>
      </c>
      <c r="AH2435" s="114">
        <f>AG2435&lt;0</f>
        <v/>
      </c>
      <c r="AI2435" s="115">
        <f>IF(A2435=1,FALSE,(AND(AQ2435,AH2435,NOT(AI2434))))</f>
        <v/>
      </c>
      <c r="AJ2435" s="116">
        <f>(b*f_cd/L2435)*(a_1/2*J2435^2+a_2/3*J2435^3+a_3/4*J2435^4+a_4/5*J2435^5+a_5/6*J2435^6)+SUM(Q2435:R2435)</f>
        <v/>
      </c>
      <c r="AK2435">
        <f>AJ2435*(K2435-y+e)</f>
        <v/>
      </c>
      <c r="AL2435" s="118">
        <f>(b*f_cd/(L2435^2))*(a_1/3*J2435^3+a_2/4*J2435^4+a_3/5*J2435^5+a_4/6*J2435^6+a_5/7*J2435^7)+SUM(S2435:T2435)-AK2435</f>
        <v/>
      </c>
      <c r="AM2435" s="114">
        <f>AL2435&gt;0</f>
        <v/>
      </c>
      <c r="AN2435" s="115">
        <f>IF(A2435=1,FALSE,(AND(AQ2435,AM2435,NOT(AN2434))))</f>
        <v/>
      </c>
      <c r="AO2435">
        <f>IF(D2435=1,AND(AH2435,NOT(AI2435)),AND(AM2435,NOT(AN2435)))</f>
        <v/>
      </c>
      <c r="AP2435" s="119">
        <f>IF(D2435=1,AI2435,AN2435)</f>
        <v/>
      </c>
      <c r="AQ2435" s="125">
        <f>ABS(E2435)&lt;$AQ$2</f>
        <v/>
      </c>
      <c r="AS2435">
        <f>IF(AP2435,MAX(AS$3:AS2433)+1,"")</f>
        <v/>
      </c>
    </row>
    <row r="2436">
      <c r="A2436" t="n">
        <v>2346</v>
      </c>
      <c r="B2436" s="131">
        <f>IF(A2436=1,0,IF(AP2436,0.1*ε_cu1cd,0))</f>
        <v/>
      </c>
      <c r="C2436" s="131">
        <f>IF(A2436=1,0.1*ε_cu1cd,C2435+B2435)</f>
        <v/>
      </c>
      <c r="D2436" s="113">
        <f>IF('Нормальний переріз'!$D$68&gt;0,1,2)</f>
        <v/>
      </c>
      <c r="E2436" s="144">
        <f>IF(D2436=1,F2436,G2436)</f>
        <v/>
      </c>
      <c r="F2436" s="124">
        <f>IF(AI2435,0.11*ε_cu1cd,IF(AH2435,F2435*0.01,F2435))</f>
        <v/>
      </c>
      <c r="G2436" s="124">
        <f>IF(AP2435,-0.1*ε_cu1cd,IF(AM2435,G2435*0.01,G2435))</f>
        <v/>
      </c>
      <c r="H2436" s="113">
        <f>IF(A2436=1,E2436,IF(AO2435,H2435-E2435+E2436,IF(AP2435,0.8*H2435,H2435+E2436)))</f>
        <v/>
      </c>
      <c r="I2436" s="169">
        <f>(C2436-H2436)/h</f>
        <v/>
      </c>
      <c r="J2436">
        <f>C2436/(ε_c1cd)</f>
        <v/>
      </c>
      <c r="K2436">
        <f>C2436/I2436</f>
        <v/>
      </c>
      <c r="L2436" s="131">
        <f>I2436/(ε_c1cd)</f>
        <v/>
      </c>
      <c r="M2436">
        <f>I2436*(K2436-Z_s1)</f>
        <v/>
      </c>
      <c r="N2436">
        <f>I2436*(K2436-Z_s2)</f>
        <v/>
      </c>
      <c r="O2436">
        <f>E_s*M2436</f>
        <v/>
      </c>
      <c r="P2436">
        <f>E_s*N2436</f>
        <v/>
      </c>
      <c r="Q2436">
        <f>O2436*A_s1</f>
        <v/>
      </c>
      <c r="R2436">
        <f>P2436*A_s2</f>
        <v/>
      </c>
      <c r="S2436">
        <f>Q2436*($K2436-Z_s1)</f>
        <v/>
      </c>
      <c r="T2436">
        <f>R2436*($K2436-Z_s2)</f>
        <v/>
      </c>
      <c r="U2436">
        <f>(INDIRECT("a_"&amp;U$2)/(U$2+1))*(($C2436^(U$2+1)-$H2436^(U$2+1))/(ε_c1cd^(U$2+1)))</f>
        <v/>
      </c>
      <c r="V2436">
        <f>(INDIRECT("a_"&amp;V$2)/(V$2+1))*(($C2436^(V$2+1)-$H2436^(V$2+1))/(ε_c1cd^(V$2+1)))</f>
        <v/>
      </c>
      <c r="W2436">
        <f>(INDIRECT("a_"&amp;W$2)/(W$2+1))*(($C2436^(W$2+1)-$H2436^(W$2+1))/(ε_c1cd^(W$2+1)))</f>
        <v/>
      </c>
      <c r="X2436">
        <f>(INDIRECT("a_"&amp;X$2)/(X$2+1))*(($C2436^(X$2+1)-$H2436^(X$2+1))/(ε_c1cd^(X$2+1)))</f>
        <v/>
      </c>
      <c r="Y2436">
        <f>(INDIRECT("a_"&amp;Y$2)/(Y$2+1))*(($C2436^(Y$2+1)-$H2436^(Y$2+1))/(ε_c1cd^(Y$2+1)))</f>
        <v/>
      </c>
      <c r="Z2436">
        <f>(INDIRECT("a_"&amp;Z$2)/(Z$2+2))*(($C2436^(Z$2+2)-$H2436^(Z$2+2))/(ε_c1cd^(Z$2+2)))</f>
        <v/>
      </c>
      <c r="AA2436">
        <f>(INDIRECT("a_"&amp;AA$2)/(AA$2+2))*(($C2436^(AA$2+2)-$H2436^(AA$2+2))/(ε_c1cd^(AA$2+2)))</f>
        <v/>
      </c>
      <c r="AB2436">
        <f>(INDIRECT("a_"&amp;AB$2)/(AB$2+2))*(($C2436^(AB$2+2)-$H2436^(AB$2+2))/(ε_c1cd^(AB$2+2)))</f>
        <v/>
      </c>
      <c r="AC2436">
        <f>(INDIRECT("a_"&amp;AC$2)/(AC$2+2))*(($C2436^(AC$2+2)-$H2436^(AC$2+2))/(ε_c1cd^(AC$2+2)))</f>
        <v/>
      </c>
      <c r="AD2436">
        <f>(INDIRECT("a_"&amp;AD$2)/(AD$2+2))*(($C2436^(AD$2+2)-$H2436^(AD$2+2))/(ε_c1cd^(AD$2+2)))</f>
        <v/>
      </c>
      <c r="AE2436" s="111">
        <f>(b*f_cd/L2436)*SUM(U2436:Y2436)+SUM(Q2436:R2436)</f>
        <v/>
      </c>
      <c r="AF2436" s="112">
        <f>AE2436*(K2436-y+e)</f>
        <v/>
      </c>
      <c r="AG2436" s="113">
        <f>(b*f_cd/(L2436^2))*SUM(Z2436:AD2436)+SUM(S2436:T2436)-AF2436</f>
        <v/>
      </c>
      <c r="AH2436" s="114">
        <f>AG2436&lt;0</f>
        <v/>
      </c>
      <c r="AI2436" s="115">
        <f>IF(A2436=1,FALSE,(AND(AQ2436,AH2436,NOT(AI2435))))</f>
        <v/>
      </c>
      <c r="AJ2436" s="116">
        <f>(b*f_cd/L2436)*(a_1/2*J2436^2+a_2/3*J2436^3+a_3/4*J2436^4+a_4/5*J2436^5+a_5/6*J2436^6)+SUM(Q2436:R2436)</f>
        <v/>
      </c>
      <c r="AK2436">
        <f>AJ2436*(K2436-y+e)</f>
        <v/>
      </c>
      <c r="AL2436" s="118">
        <f>(b*f_cd/(L2436^2))*(a_1/3*J2436^3+a_2/4*J2436^4+a_3/5*J2436^5+a_4/6*J2436^6+a_5/7*J2436^7)+SUM(S2436:T2436)-AK2436</f>
        <v/>
      </c>
      <c r="AM2436" s="114">
        <f>AL2436&gt;0</f>
        <v/>
      </c>
      <c r="AN2436" s="115">
        <f>IF(A2436=1,FALSE,(AND(AQ2436,AM2436,NOT(AN2435))))</f>
        <v/>
      </c>
      <c r="AO2436">
        <f>IF(D2436=1,AND(AH2436,NOT(AI2436)),AND(AM2436,NOT(AN2436)))</f>
        <v/>
      </c>
      <c r="AP2436" s="119">
        <f>IF(D2436=1,AI2436,AN2436)</f>
        <v/>
      </c>
      <c r="AQ2436" s="125">
        <f>ABS(E2436)&lt;$AQ$2</f>
        <v/>
      </c>
      <c r="AS2436">
        <f>IF(AP2436,MAX(AS$3:AS2434)+1,"")</f>
        <v/>
      </c>
    </row>
    <row r="2437">
      <c r="A2437" t="n">
        <v>2347</v>
      </c>
      <c r="B2437" s="131">
        <f>IF(A2437=1,0,IF(AP2437,0.1*ε_cu1cd,0))</f>
        <v/>
      </c>
      <c r="C2437" s="131">
        <f>IF(A2437=1,0.1*ε_cu1cd,C2436+B2436)</f>
        <v/>
      </c>
      <c r="D2437" s="113">
        <f>IF('Нормальний переріз'!$D$68&gt;0,1,2)</f>
        <v/>
      </c>
      <c r="E2437" s="144">
        <f>IF(D2437=1,F2437,G2437)</f>
        <v/>
      </c>
      <c r="F2437" s="124">
        <f>IF(AI2436,0.11*ε_cu1cd,IF(AH2436,F2436*0.01,F2436))</f>
        <v/>
      </c>
      <c r="G2437" s="124">
        <f>IF(AP2436,-0.1*ε_cu1cd,IF(AM2436,G2436*0.01,G2436))</f>
        <v/>
      </c>
      <c r="H2437" s="113">
        <f>IF(A2437=1,E2437,IF(AO2436,H2436-E2436+E2437,IF(AP2436,0.8*H2436,H2436+E2437)))</f>
        <v/>
      </c>
      <c r="I2437" s="169">
        <f>(C2437-H2437)/h</f>
        <v/>
      </c>
      <c r="J2437">
        <f>C2437/(ε_c1cd)</f>
        <v/>
      </c>
      <c r="K2437">
        <f>C2437/I2437</f>
        <v/>
      </c>
      <c r="L2437" s="131">
        <f>I2437/(ε_c1cd)</f>
        <v/>
      </c>
      <c r="M2437">
        <f>I2437*(K2437-Z_s1)</f>
        <v/>
      </c>
      <c r="N2437">
        <f>I2437*(K2437-Z_s2)</f>
        <v/>
      </c>
      <c r="O2437">
        <f>E_s*M2437</f>
        <v/>
      </c>
      <c r="P2437">
        <f>E_s*N2437</f>
        <v/>
      </c>
      <c r="Q2437">
        <f>O2437*A_s1</f>
        <v/>
      </c>
      <c r="R2437">
        <f>P2437*A_s2</f>
        <v/>
      </c>
      <c r="S2437">
        <f>Q2437*($K2437-Z_s1)</f>
        <v/>
      </c>
      <c r="T2437">
        <f>R2437*($K2437-Z_s2)</f>
        <v/>
      </c>
      <c r="U2437">
        <f>(INDIRECT("a_"&amp;U$2)/(U$2+1))*(($C2437^(U$2+1)-$H2437^(U$2+1))/(ε_c1cd^(U$2+1)))</f>
        <v/>
      </c>
      <c r="V2437">
        <f>(INDIRECT("a_"&amp;V$2)/(V$2+1))*(($C2437^(V$2+1)-$H2437^(V$2+1))/(ε_c1cd^(V$2+1)))</f>
        <v/>
      </c>
      <c r="W2437">
        <f>(INDIRECT("a_"&amp;W$2)/(W$2+1))*(($C2437^(W$2+1)-$H2437^(W$2+1))/(ε_c1cd^(W$2+1)))</f>
        <v/>
      </c>
      <c r="X2437">
        <f>(INDIRECT("a_"&amp;X$2)/(X$2+1))*(($C2437^(X$2+1)-$H2437^(X$2+1))/(ε_c1cd^(X$2+1)))</f>
        <v/>
      </c>
      <c r="Y2437">
        <f>(INDIRECT("a_"&amp;Y$2)/(Y$2+1))*(($C2437^(Y$2+1)-$H2437^(Y$2+1))/(ε_c1cd^(Y$2+1)))</f>
        <v/>
      </c>
      <c r="Z2437">
        <f>(INDIRECT("a_"&amp;Z$2)/(Z$2+2))*(($C2437^(Z$2+2)-$H2437^(Z$2+2))/(ε_c1cd^(Z$2+2)))</f>
        <v/>
      </c>
      <c r="AA2437">
        <f>(INDIRECT("a_"&amp;AA$2)/(AA$2+2))*(($C2437^(AA$2+2)-$H2437^(AA$2+2))/(ε_c1cd^(AA$2+2)))</f>
        <v/>
      </c>
      <c r="AB2437">
        <f>(INDIRECT("a_"&amp;AB$2)/(AB$2+2))*(($C2437^(AB$2+2)-$H2437^(AB$2+2))/(ε_c1cd^(AB$2+2)))</f>
        <v/>
      </c>
      <c r="AC2437">
        <f>(INDIRECT("a_"&amp;AC$2)/(AC$2+2))*(($C2437^(AC$2+2)-$H2437^(AC$2+2))/(ε_c1cd^(AC$2+2)))</f>
        <v/>
      </c>
      <c r="AD2437">
        <f>(INDIRECT("a_"&amp;AD$2)/(AD$2+2))*(($C2437^(AD$2+2)-$H2437^(AD$2+2))/(ε_c1cd^(AD$2+2)))</f>
        <v/>
      </c>
      <c r="AE2437" s="111">
        <f>(b*f_cd/L2437)*SUM(U2437:Y2437)+SUM(Q2437:R2437)</f>
        <v/>
      </c>
      <c r="AF2437" s="112">
        <f>AE2437*(K2437-y+e)</f>
        <v/>
      </c>
      <c r="AG2437" s="113">
        <f>(b*f_cd/(L2437^2))*SUM(Z2437:AD2437)+SUM(S2437:T2437)-AF2437</f>
        <v/>
      </c>
      <c r="AH2437" s="114">
        <f>AG2437&lt;0</f>
        <v/>
      </c>
      <c r="AI2437" s="115">
        <f>IF(A2437=1,FALSE,(AND(AQ2437,AH2437,NOT(AI2436))))</f>
        <v/>
      </c>
      <c r="AJ2437" s="116">
        <f>(b*f_cd/L2437)*(a_1/2*J2437^2+a_2/3*J2437^3+a_3/4*J2437^4+a_4/5*J2437^5+a_5/6*J2437^6)+SUM(Q2437:R2437)</f>
        <v/>
      </c>
      <c r="AK2437">
        <f>AJ2437*(K2437-y+e)</f>
        <v/>
      </c>
      <c r="AL2437" s="118">
        <f>(b*f_cd/(L2437^2))*(a_1/3*J2437^3+a_2/4*J2437^4+a_3/5*J2437^5+a_4/6*J2437^6+a_5/7*J2437^7)+SUM(S2437:T2437)-AK2437</f>
        <v/>
      </c>
      <c r="AM2437" s="114">
        <f>AL2437&gt;0</f>
        <v/>
      </c>
      <c r="AN2437" s="115">
        <f>IF(A2437=1,FALSE,(AND(AQ2437,AM2437,NOT(AN2436))))</f>
        <v/>
      </c>
      <c r="AO2437">
        <f>IF(D2437=1,AND(AH2437,NOT(AI2437)),AND(AM2437,NOT(AN2437)))</f>
        <v/>
      </c>
      <c r="AP2437" s="119">
        <f>IF(D2437=1,AI2437,AN2437)</f>
        <v/>
      </c>
      <c r="AQ2437" s="125">
        <f>ABS(E2437)&lt;$AQ$2</f>
        <v/>
      </c>
      <c r="AS2437">
        <f>IF(AP2437,MAX(AS$3:AS2435)+1,"")</f>
        <v/>
      </c>
    </row>
    <row r="2438">
      <c r="A2438" t="n">
        <v>2348</v>
      </c>
      <c r="B2438" s="131">
        <f>IF(A2438=1,0,IF(AP2438,0.1*ε_cu1cd,0))</f>
        <v/>
      </c>
      <c r="C2438" s="131">
        <f>IF(A2438=1,0.1*ε_cu1cd,C2437+B2437)</f>
        <v/>
      </c>
      <c r="D2438" s="113">
        <f>IF('Нормальний переріз'!$D$68&gt;0,1,2)</f>
        <v/>
      </c>
      <c r="E2438" s="144">
        <f>IF(D2438=1,F2438,G2438)</f>
        <v/>
      </c>
      <c r="F2438" s="124">
        <f>IF(AI2437,0.11*ε_cu1cd,IF(AH2437,F2437*0.01,F2437))</f>
        <v/>
      </c>
      <c r="G2438" s="124">
        <f>IF(AP2437,-0.1*ε_cu1cd,IF(AM2437,G2437*0.01,G2437))</f>
        <v/>
      </c>
      <c r="H2438" s="113">
        <f>IF(A2438=1,E2438,IF(AO2437,H2437-E2437+E2438,IF(AP2437,0.8*H2437,H2437+E2438)))</f>
        <v/>
      </c>
      <c r="I2438" s="169">
        <f>(C2438-H2438)/h</f>
        <v/>
      </c>
      <c r="J2438">
        <f>C2438/(ε_c1cd)</f>
        <v/>
      </c>
      <c r="K2438">
        <f>C2438/I2438</f>
        <v/>
      </c>
      <c r="L2438" s="131">
        <f>I2438/(ε_c1cd)</f>
        <v/>
      </c>
      <c r="M2438">
        <f>I2438*(K2438-Z_s1)</f>
        <v/>
      </c>
      <c r="N2438">
        <f>I2438*(K2438-Z_s2)</f>
        <v/>
      </c>
      <c r="O2438">
        <f>E_s*M2438</f>
        <v/>
      </c>
      <c r="P2438">
        <f>E_s*N2438</f>
        <v/>
      </c>
      <c r="Q2438">
        <f>O2438*A_s1</f>
        <v/>
      </c>
      <c r="R2438">
        <f>P2438*A_s2</f>
        <v/>
      </c>
      <c r="S2438">
        <f>Q2438*($K2438-Z_s1)</f>
        <v/>
      </c>
      <c r="T2438">
        <f>R2438*($K2438-Z_s2)</f>
        <v/>
      </c>
      <c r="U2438">
        <f>(INDIRECT("a_"&amp;U$2)/(U$2+1))*(($C2438^(U$2+1)-$H2438^(U$2+1))/(ε_c1cd^(U$2+1)))</f>
        <v/>
      </c>
      <c r="V2438">
        <f>(INDIRECT("a_"&amp;V$2)/(V$2+1))*(($C2438^(V$2+1)-$H2438^(V$2+1))/(ε_c1cd^(V$2+1)))</f>
        <v/>
      </c>
      <c r="W2438">
        <f>(INDIRECT("a_"&amp;W$2)/(W$2+1))*(($C2438^(W$2+1)-$H2438^(W$2+1))/(ε_c1cd^(W$2+1)))</f>
        <v/>
      </c>
      <c r="X2438">
        <f>(INDIRECT("a_"&amp;X$2)/(X$2+1))*(($C2438^(X$2+1)-$H2438^(X$2+1))/(ε_c1cd^(X$2+1)))</f>
        <v/>
      </c>
      <c r="Y2438">
        <f>(INDIRECT("a_"&amp;Y$2)/(Y$2+1))*(($C2438^(Y$2+1)-$H2438^(Y$2+1))/(ε_c1cd^(Y$2+1)))</f>
        <v/>
      </c>
      <c r="Z2438">
        <f>(INDIRECT("a_"&amp;Z$2)/(Z$2+2))*(($C2438^(Z$2+2)-$H2438^(Z$2+2))/(ε_c1cd^(Z$2+2)))</f>
        <v/>
      </c>
      <c r="AA2438">
        <f>(INDIRECT("a_"&amp;AA$2)/(AA$2+2))*(($C2438^(AA$2+2)-$H2438^(AA$2+2))/(ε_c1cd^(AA$2+2)))</f>
        <v/>
      </c>
      <c r="AB2438">
        <f>(INDIRECT("a_"&amp;AB$2)/(AB$2+2))*(($C2438^(AB$2+2)-$H2438^(AB$2+2))/(ε_c1cd^(AB$2+2)))</f>
        <v/>
      </c>
      <c r="AC2438">
        <f>(INDIRECT("a_"&amp;AC$2)/(AC$2+2))*(($C2438^(AC$2+2)-$H2438^(AC$2+2))/(ε_c1cd^(AC$2+2)))</f>
        <v/>
      </c>
      <c r="AD2438">
        <f>(INDIRECT("a_"&amp;AD$2)/(AD$2+2))*(($C2438^(AD$2+2)-$H2438^(AD$2+2))/(ε_c1cd^(AD$2+2)))</f>
        <v/>
      </c>
      <c r="AE2438" s="111">
        <f>(b*f_cd/L2438)*SUM(U2438:Y2438)+SUM(Q2438:R2438)</f>
        <v/>
      </c>
      <c r="AF2438" s="112">
        <f>AE2438*(K2438-y+e)</f>
        <v/>
      </c>
      <c r="AG2438" s="113">
        <f>(b*f_cd/(L2438^2))*SUM(Z2438:AD2438)+SUM(S2438:T2438)-AF2438</f>
        <v/>
      </c>
      <c r="AH2438" s="114">
        <f>AG2438&lt;0</f>
        <v/>
      </c>
      <c r="AI2438" s="115">
        <f>IF(A2438=1,FALSE,(AND(AQ2438,AH2438,NOT(AI2437))))</f>
        <v/>
      </c>
      <c r="AJ2438" s="116">
        <f>(b*f_cd/L2438)*(a_1/2*J2438^2+a_2/3*J2438^3+a_3/4*J2438^4+a_4/5*J2438^5+a_5/6*J2438^6)+SUM(Q2438:R2438)</f>
        <v/>
      </c>
      <c r="AK2438">
        <f>AJ2438*(K2438-y+e)</f>
        <v/>
      </c>
      <c r="AL2438" s="118">
        <f>(b*f_cd/(L2438^2))*(a_1/3*J2438^3+a_2/4*J2438^4+a_3/5*J2438^5+a_4/6*J2438^6+a_5/7*J2438^7)+SUM(S2438:T2438)-AK2438</f>
        <v/>
      </c>
      <c r="AM2438" s="114">
        <f>AL2438&gt;0</f>
        <v/>
      </c>
      <c r="AN2438" s="115">
        <f>IF(A2438=1,FALSE,(AND(AQ2438,AM2438,NOT(AN2437))))</f>
        <v/>
      </c>
      <c r="AO2438">
        <f>IF(D2438=1,AND(AH2438,NOT(AI2438)),AND(AM2438,NOT(AN2438)))</f>
        <v/>
      </c>
      <c r="AP2438" s="119">
        <f>IF(D2438=1,AI2438,AN2438)</f>
        <v/>
      </c>
      <c r="AQ2438" s="125">
        <f>ABS(E2438)&lt;$AQ$2</f>
        <v/>
      </c>
      <c r="AS2438">
        <f>IF(AP2438,MAX(AS$3:AS2436)+1,"")</f>
        <v/>
      </c>
    </row>
    <row r="2439">
      <c r="A2439" t="n">
        <v>2349</v>
      </c>
      <c r="B2439" s="131">
        <f>IF(A2439=1,0,IF(AP2439,0.1*ε_cu1cd,0))</f>
        <v/>
      </c>
      <c r="C2439" s="131">
        <f>IF(A2439=1,0.1*ε_cu1cd,C2438+B2438)</f>
        <v/>
      </c>
      <c r="D2439" s="113">
        <f>IF('Нормальний переріз'!$D$68&gt;0,1,2)</f>
        <v/>
      </c>
      <c r="E2439" s="144">
        <f>IF(D2439=1,F2439,G2439)</f>
        <v/>
      </c>
      <c r="F2439" s="124">
        <f>IF(AI2438,0.11*ε_cu1cd,IF(AH2438,F2438*0.01,F2438))</f>
        <v/>
      </c>
      <c r="G2439" s="124">
        <f>IF(AP2438,-0.1*ε_cu1cd,IF(AM2438,G2438*0.01,G2438))</f>
        <v/>
      </c>
      <c r="H2439" s="113">
        <f>IF(A2439=1,E2439,IF(AO2438,H2438-E2438+E2439,IF(AP2438,0.8*H2438,H2438+E2439)))</f>
        <v/>
      </c>
      <c r="I2439" s="169">
        <f>(C2439-H2439)/h</f>
        <v/>
      </c>
      <c r="J2439">
        <f>C2439/(ε_c1cd)</f>
        <v/>
      </c>
      <c r="K2439">
        <f>C2439/I2439</f>
        <v/>
      </c>
      <c r="L2439" s="131">
        <f>I2439/(ε_c1cd)</f>
        <v/>
      </c>
      <c r="M2439">
        <f>I2439*(K2439-Z_s1)</f>
        <v/>
      </c>
      <c r="N2439">
        <f>I2439*(K2439-Z_s2)</f>
        <v/>
      </c>
      <c r="O2439">
        <f>E_s*M2439</f>
        <v/>
      </c>
      <c r="P2439">
        <f>E_s*N2439</f>
        <v/>
      </c>
      <c r="Q2439">
        <f>O2439*A_s1</f>
        <v/>
      </c>
      <c r="R2439">
        <f>P2439*A_s2</f>
        <v/>
      </c>
      <c r="S2439">
        <f>Q2439*($K2439-Z_s1)</f>
        <v/>
      </c>
      <c r="T2439">
        <f>R2439*($K2439-Z_s2)</f>
        <v/>
      </c>
      <c r="U2439">
        <f>(INDIRECT("a_"&amp;U$2)/(U$2+1))*(($C2439^(U$2+1)-$H2439^(U$2+1))/(ε_c1cd^(U$2+1)))</f>
        <v/>
      </c>
      <c r="V2439">
        <f>(INDIRECT("a_"&amp;V$2)/(V$2+1))*(($C2439^(V$2+1)-$H2439^(V$2+1))/(ε_c1cd^(V$2+1)))</f>
        <v/>
      </c>
      <c r="W2439">
        <f>(INDIRECT("a_"&amp;W$2)/(W$2+1))*(($C2439^(W$2+1)-$H2439^(W$2+1))/(ε_c1cd^(W$2+1)))</f>
        <v/>
      </c>
      <c r="X2439">
        <f>(INDIRECT("a_"&amp;X$2)/(X$2+1))*(($C2439^(X$2+1)-$H2439^(X$2+1))/(ε_c1cd^(X$2+1)))</f>
        <v/>
      </c>
      <c r="Y2439">
        <f>(INDIRECT("a_"&amp;Y$2)/(Y$2+1))*(($C2439^(Y$2+1)-$H2439^(Y$2+1))/(ε_c1cd^(Y$2+1)))</f>
        <v/>
      </c>
      <c r="Z2439">
        <f>(INDIRECT("a_"&amp;Z$2)/(Z$2+2))*(($C2439^(Z$2+2)-$H2439^(Z$2+2))/(ε_c1cd^(Z$2+2)))</f>
        <v/>
      </c>
      <c r="AA2439">
        <f>(INDIRECT("a_"&amp;AA$2)/(AA$2+2))*(($C2439^(AA$2+2)-$H2439^(AA$2+2))/(ε_c1cd^(AA$2+2)))</f>
        <v/>
      </c>
      <c r="AB2439">
        <f>(INDIRECT("a_"&amp;AB$2)/(AB$2+2))*(($C2439^(AB$2+2)-$H2439^(AB$2+2))/(ε_c1cd^(AB$2+2)))</f>
        <v/>
      </c>
      <c r="AC2439">
        <f>(INDIRECT("a_"&amp;AC$2)/(AC$2+2))*(($C2439^(AC$2+2)-$H2439^(AC$2+2))/(ε_c1cd^(AC$2+2)))</f>
        <v/>
      </c>
      <c r="AD2439">
        <f>(INDIRECT("a_"&amp;AD$2)/(AD$2+2))*(($C2439^(AD$2+2)-$H2439^(AD$2+2))/(ε_c1cd^(AD$2+2)))</f>
        <v/>
      </c>
      <c r="AE2439" s="111">
        <f>(b*f_cd/L2439)*SUM(U2439:Y2439)+SUM(Q2439:R2439)</f>
        <v/>
      </c>
      <c r="AF2439" s="112">
        <f>AE2439*(K2439-y+e)</f>
        <v/>
      </c>
      <c r="AG2439" s="113">
        <f>(b*f_cd/(L2439^2))*SUM(Z2439:AD2439)+SUM(S2439:T2439)-AF2439</f>
        <v/>
      </c>
      <c r="AH2439" s="114">
        <f>AG2439&lt;0</f>
        <v/>
      </c>
      <c r="AI2439" s="115">
        <f>IF(A2439=1,FALSE,(AND(AQ2439,AH2439,NOT(AI2438))))</f>
        <v/>
      </c>
      <c r="AJ2439" s="116">
        <f>(b*f_cd/L2439)*(a_1/2*J2439^2+a_2/3*J2439^3+a_3/4*J2439^4+a_4/5*J2439^5+a_5/6*J2439^6)+SUM(Q2439:R2439)</f>
        <v/>
      </c>
      <c r="AK2439">
        <f>AJ2439*(K2439-y+e)</f>
        <v/>
      </c>
      <c r="AL2439" s="118">
        <f>(b*f_cd/(L2439^2))*(a_1/3*J2439^3+a_2/4*J2439^4+a_3/5*J2439^5+a_4/6*J2439^6+a_5/7*J2439^7)+SUM(S2439:T2439)-AK2439</f>
        <v/>
      </c>
      <c r="AM2439" s="114">
        <f>AL2439&gt;0</f>
        <v/>
      </c>
      <c r="AN2439" s="115">
        <f>IF(A2439=1,FALSE,(AND(AQ2439,AM2439,NOT(AN2438))))</f>
        <v/>
      </c>
      <c r="AO2439">
        <f>IF(D2439=1,AND(AH2439,NOT(AI2439)),AND(AM2439,NOT(AN2439)))</f>
        <v/>
      </c>
      <c r="AP2439" s="119">
        <f>IF(D2439=1,AI2439,AN2439)</f>
        <v/>
      </c>
      <c r="AQ2439" s="125">
        <f>ABS(E2439)&lt;$AQ$2</f>
        <v/>
      </c>
      <c r="AS2439">
        <f>IF(AP2439,MAX(AS$3:AS2437)+1,"")</f>
        <v/>
      </c>
    </row>
    <row r="2440">
      <c r="A2440" t="n">
        <v>2350</v>
      </c>
      <c r="B2440" s="131">
        <f>IF(A2440=1,0,IF(AP2440,0.1*ε_cu1cd,0))</f>
        <v/>
      </c>
      <c r="C2440" s="131">
        <f>IF(A2440=1,0.1*ε_cu1cd,C2439+B2439)</f>
        <v/>
      </c>
      <c r="D2440" s="113">
        <f>IF('Нормальний переріз'!$D$68&gt;0,1,2)</f>
        <v/>
      </c>
      <c r="E2440" s="144">
        <f>IF(D2440=1,F2440,G2440)</f>
        <v/>
      </c>
      <c r="F2440" s="124">
        <f>IF(AI2439,0.11*ε_cu1cd,IF(AH2439,F2439*0.01,F2439))</f>
        <v/>
      </c>
      <c r="G2440" s="124">
        <f>IF(AP2439,-0.1*ε_cu1cd,IF(AM2439,G2439*0.01,G2439))</f>
        <v/>
      </c>
      <c r="H2440" s="113">
        <f>IF(A2440=1,E2440,IF(AO2439,H2439-E2439+E2440,IF(AP2439,0.8*H2439,H2439+E2440)))</f>
        <v/>
      </c>
      <c r="I2440" s="169">
        <f>(C2440-H2440)/h</f>
        <v/>
      </c>
      <c r="J2440">
        <f>C2440/(ε_c1cd)</f>
        <v/>
      </c>
      <c r="K2440">
        <f>C2440/I2440</f>
        <v/>
      </c>
      <c r="L2440" s="131">
        <f>I2440/(ε_c1cd)</f>
        <v/>
      </c>
      <c r="M2440">
        <f>I2440*(K2440-Z_s1)</f>
        <v/>
      </c>
      <c r="N2440">
        <f>I2440*(K2440-Z_s2)</f>
        <v/>
      </c>
      <c r="O2440">
        <f>E_s*M2440</f>
        <v/>
      </c>
      <c r="P2440">
        <f>E_s*N2440</f>
        <v/>
      </c>
      <c r="Q2440">
        <f>O2440*A_s1</f>
        <v/>
      </c>
      <c r="R2440">
        <f>P2440*A_s2</f>
        <v/>
      </c>
      <c r="S2440">
        <f>Q2440*($K2440-Z_s1)</f>
        <v/>
      </c>
      <c r="T2440">
        <f>R2440*($K2440-Z_s2)</f>
        <v/>
      </c>
      <c r="U2440">
        <f>(INDIRECT("a_"&amp;U$2)/(U$2+1))*(($C2440^(U$2+1)-$H2440^(U$2+1))/(ε_c1cd^(U$2+1)))</f>
        <v/>
      </c>
      <c r="V2440">
        <f>(INDIRECT("a_"&amp;V$2)/(V$2+1))*(($C2440^(V$2+1)-$H2440^(V$2+1))/(ε_c1cd^(V$2+1)))</f>
        <v/>
      </c>
      <c r="W2440">
        <f>(INDIRECT("a_"&amp;W$2)/(W$2+1))*(($C2440^(W$2+1)-$H2440^(W$2+1))/(ε_c1cd^(W$2+1)))</f>
        <v/>
      </c>
      <c r="X2440">
        <f>(INDIRECT("a_"&amp;X$2)/(X$2+1))*(($C2440^(X$2+1)-$H2440^(X$2+1))/(ε_c1cd^(X$2+1)))</f>
        <v/>
      </c>
      <c r="Y2440">
        <f>(INDIRECT("a_"&amp;Y$2)/(Y$2+1))*(($C2440^(Y$2+1)-$H2440^(Y$2+1))/(ε_c1cd^(Y$2+1)))</f>
        <v/>
      </c>
      <c r="Z2440">
        <f>(INDIRECT("a_"&amp;Z$2)/(Z$2+2))*(($C2440^(Z$2+2)-$H2440^(Z$2+2))/(ε_c1cd^(Z$2+2)))</f>
        <v/>
      </c>
      <c r="AA2440">
        <f>(INDIRECT("a_"&amp;AA$2)/(AA$2+2))*(($C2440^(AA$2+2)-$H2440^(AA$2+2))/(ε_c1cd^(AA$2+2)))</f>
        <v/>
      </c>
      <c r="AB2440">
        <f>(INDIRECT("a_"&amp;AB$2)/(AB$2+2))*(($C2440^(AB$2+2)-$H2440^(AB$2+2))/(ε_c1cd^(AB$2+2)))</f>
        <v/>
      </c>
      <c r="AC2440">
        <f>(INDIRECT("a_"&amp;AC$2)/(AC$2+2))*(($C2440^(AC$2+2)-$H2440^(AC$2+2))/(ε_c1cd^(AC$2+2)))</f>
        <v/>
      </c>
      <c r="AD2440">
        <f>(INDIRECT("a_"&amp;AD$2)/(AD$2+2))*(($C2440^(AD$2+2)-$H2440^(AD$2+2))/(ε_c1cd^(AD$2+2)))</f>
        <v/>
      </c>
      <c r="AE2440" s="111">
        <f>(b*f_cd/L2440)*SUM(U2440:Y2440)+SUM(Q2440:R2440)</f>
        <v/>
      </c>
      <c r="AF2440" s="112">
        <f>AE2440*(K2440-y+e)</f>
        <v/>
      </c>
      <c r="AG2440" s="113">
        <f>(b*f_cd/(L2440^2))*SUM(Z2440:AD2440)+SUM(S2440:T2440)-AF2440</f>
        <v/>
      </c>
      <c r="AH2440" s="114">
        <f>AG2440&lt;0</f>
        <v/>
      </c>
      <c r="AI2440" s="115">
        <f>IF(A2440=1,FALSE,(AND(AQ2440,AH2440,NOT(AI2439))))</f>
        <v/>
      </c>
      <c r="AJ2440" s="116">
        <f>(b*f_cd/L2440)*(a_1/2*J2440^2+a_2/3*J2440^3+a_3/4*J2440^4+a_4/5*J2440^5+a_5/6*J2440^6)+SUM(Q2440:R2440)</f>
        <v/>
      </c>
      <c r="AK2440">
        <f>AJ2440*(K2440-y+e)</f>
        <v/>
      </c>
      <c r="AL2440" s="118">
        <f>(b*f_cd/(L2440^2))*(a_1/3*J2440^3+a_2/4*J2440^4+a_3/5*J2440^5+a_4/6*J2440^6+a_5/7*J2440^7)+SUM(S2440:T2440)-AK2440</f>
        <v/>
      </c>
      <c r="AM2440" s="114">
        <f>AL2440&gt;0</f>
        <v/>
      </c>
      <c r="AN2440" s="115">
        <f>IF(A2440=1,FALSE,(AND(AQ2440,AM2440,NOT(AN2439))))</f>
        <v/>
      </c>
      <c r="AO2440">
        <f>IF(D2440=1,AND(AH2440,NOT(AI2440)),AND(AM2440,NOT(AN2440)))</f>
        <v/>
      </c>
      <c r="AP2440" s="119">
        <f>IF(D2440=1,AI2440,AN2440)</f>
        <v/>
      </c>
      <c r="AQ2440" s="125">
        <f>ABS(E2440)&lt;$AQ$2</f>
        <v/>
      </c>
      <c r="AS2440">
        <f>IF(AP2440,MAX(AS$3:AS2438)+1,"")</f>
        <v/>
      </c>
    </row>
    <row r="2441">
      <c r="A2441" t="n">
        <v>2351</v>
      </c>
      <c r="B2441" s="131">
        <f>IF(A2441=1,0,IF(AP2441,0.1*ε_cu1cd,0))</f>
        <v/>
      </c>
      <c r="C2441" s="131">
        <f>IF(A2441=1,0.1*ε_cu1cd,C2440+B2440)</f>
        <v/>
      </c>
      <c r="D2441" s="113">
        <f>IF('Нормальний переріз'!$D$68&gt;0,1,2)</f>
        <v/>
      </c>
      <c r="E2441" s="144">
        <f>IF(D2441=1,F2441,G2441)</f>
        <v/>
      </c>
      <c r="F2441" s="124">
        <f>IF(AI2440,0.11*ε_cu1cd,IF(AH2440,F2440*0.01,F2440))</f>
        <v/>
      </c>
      <c r="G2441" s="124">
        <f>IF(AP2440,-0.1*ε_cu1cd,IF(AM2440,G2440*0.01,G2440))</f>
        <v/>
      </c>
      <c r="H2441" s="113">
        <f>IF(A2441=1,E2441,IF(AO2440,H2440-E2440+E2441,IF(AP2440,0.8*H2440,H2440+E2441)))</f>
        <v/>
      </c>
      <c r="I2441" s="169">
        <f>(C2441-H2441)/h</f>
        <v/>
      </c>
      <c r="J2441">
        <f>C2441/(ε_c1cd)</f>
        <v/>
      </c>
      <c r="K2441">
        <f>C2441/I2441</f>
        <v/>
      </c>
      <c r="L2441" s="131">
        <f>I2441/(ε_c1cd)</f>
        <v/>
      </c>
      <c r="M2441">
        <f>I2441*(K2441-Z_s1)</f>
        <v/>
      </c>
      <c r="N2441">
        <f>I2441*(K2441-Z_s2)</f>
        <v/>
      </c>
      <c r="O2441">
        <f>E_s*M2441</f>
        <v/>
      </c>
      <c r="P2441">
        <f>E_s*N2441</f>
        <v/>
      </c>
      <c r="Q2441">
        <f>O2441*A_s1</f>
        <v/>
      </c>
      <c r="R2441">
        <f>P2441*A_s2</f>
        <v/>
      </c>
      <c r="S2441">
        <f>Q2441*($K2441-Z_s1)</f>
        <v/>
      </c>
      <c r="T2441">
        <f>R2441*($K2441-Z_s2)</f>
        <v/>
      </c>
      <c r="U2441">
        <f>(INDIRECT("a_"&amp;U$2)/(U$2+1))*(($C2441^(U$2+1)-$H2441^(U$2+1))/(ε_c1cd^(U$2+1)))</f>
        <v/>
      </c>
      <c r="V2441">
        <f>(INDIRECT("a_"&amp;V$2)/(V$2+1))*(($C2441^(V$2+1)-$H2441^(V$2+1))/(ε_c1cd^(V$2+1)))</f>
        <v/>
      </c>
      <c r="W2441">
        <f>(INDIRECT("a_"&amp;W$2)/(W$2+1))*(($C2441^(W$2+1)-$H2441^(W$2+1))/(ε_c1cd^(W$2+1)))</f>
        <v/>
      </c>
      <c r="X2441">
        <f>(INDIRECT("a_"&amp;X$2)/(X$2+1))*(($C2441^(X$2+1)-$H2441^(X$2+1))/(ε_c1cd^(X$2+1)))</f>
        <v/>
      </c>
      <c r="Y2441">
        <f>(INDIRECT("a_"&amp;Y$2)/(Y$2+1))*(($C2441^(Y$2+1)-$H2441^(Y$2+1))/(ε_c1cd^(Y$2+1)))</f>
        <v/>
      </c>
      <c r="Z2441">
        <f>(INDIRECT("a_"&amp;Z$2)/(Z$2+2))*(($C2441^(Z$2+2)-$H2441^(Z$2+2))/(ε_c1cd^(Z$2+2)))</f>
        <v/>
      </c>
      <c r="AA2441">
        <f>(INDIRECT("a_"&amp;AA$2)/(AA$2+2))*(($C2441^(AA$2+2)-$H2441^(AA$2+2))/(ε_c1cd^(AA$2+2)))</f>
        <v/>
      </c>
      <c r="AB2441">
        <f>(INDIRECT("a_"&amp;AB$2)/(AB$2+2))*(($C2441^(AB$2+2)-$H2441^(AB$2+2))/(ε_c1cd^(AB$2+2)))</f>
        <v/>
      </c>
      <c r="AC2441">
        <f>(INDIRECT("a_"&amp;AC$2)/(AC$2+2))*(($C2441^(AC$2+2)-$H2441^(AC$2+2))/(ε_c1cd^(AC$2+2)))</f>
        <v/>
      </c>
      <c r="AD2441">
        <f>(INDIRECT("a_"&amp;AD$2)/(AD$2+2))*(($C2441^(AD$2+2)-$H2441^(AD$2+2))/(ε_c1cd^(AD$2+2)))</f>
        <v/>
      </c>
      <c r="AE2441" s="111">
        <f>(b*f_cd/L2441)*SUM(U2441:Y2441)+SUM(Q2441:R2441)</f>
        <v/>
      </c>
      <c r="AF2441" s="112">
        <f>AE2441*(K2441-y+e)</f>
        <v/>
      </c>
      <c r="AG2441" s="113">
        <f>(b*f_cd/(L2441^2))*SUM(Z2441:AD2441)+SUM(S2441:T2441)-AF2441</f>
        <v/>
      </c>
      <c r="AH2441" s="114">
        <f>AG2441&lt;0</f>
        <v/>
      </c>
      <c r="AI2441" s="115">
        <f>IF(A2441=1,FALSE,(AND(AQ2441,AH2441,NOT(AI2440))))</f>
        <v/>
      </c>
      <c r="AJ2441" s="116">
        <f>(b*f_cd/L2441)*(a_1/2*J2441^2+a_2/3*J2441^3+a_3/4*J2441^4+a_4/5*J2441^5+a_5/6*J2441^6)+SUM(Q2441:R2441)</f>
        <v/>
      </c>
      <c r="AK2441">
        <f>AJ2441*(K2441-y+e)</f>
        <v/>
      </c>
      <c r="AL2441" s="118">
        <f>(b*f_cd/(L2441^2))*(a_1/3*J2441^3+a_2/4*J2441^4+a_3/5*J2441^5+a_4/6*J2441^6+a_5/7*J2441^7)+SUM(S2441:T2441)-AK2441</f>
        <v/>
      </c>
      <c r="AM2441" s="114">
        <f>AL2441&gt;0</f>
        <v/>
      </c>
      <c r="AN2441" s="115">
        <f>IF(A2441=1,FALSE,(AND(AQ2441,AM2441,NOT(AN2440))))</f>
        <v/>
      </c>
      <c r="AO2441">
        <f>IF(D2441=1,AND(AH2441,NOT(AI2441)),AND(AM2441,NOT(AN2441)))</f>
        <v/>
      </c>
      <c r="AP2441" s="119">
        <f>IF(D2441=1,AI2441,AN2441)</f>
        <v/>
      </c>
      <c r="AQ2441" s="125">
        <f>ABS(E2441)&lt;$AQ$2</f>
        <v/>
      </c>
      <c r="AS2441">
        <f>IF(AP2441,MAX(AS$3:AS2439)+1,"")</f>
        <v/>
      </c>
    </row>
    <row r="2442">
      <c r="A2442" t="n">
        <v>2352</v>
      </c>
      <c r="B2442" s="131">
        <f>IF(A2442=1,0,IF(AP2442,0.1*ε_cu1cd,0))</f>
        <v/>
      </c>
      <c r="C2442" s="131">
        <f>IF(A2442=1,0.1*ε_cu1cd,C2441+B2441)</f>
        <v/>
      </c>
      <c r="D2442" s="113">
        <f>IF('Нормальний переріз'!$D$68&gt;0,1,2)</f>
        <v/>
      </c>
      <c r="E2442" s="144">
        <f>IF(D2442=1,F2442,G2442)</f>
        <v/>
      </c>
      <c r="F2442" s="124">
        <f>IF(AI2441,0.11*ε_cu1cd,IF(AH2441,F2441*0.01,F2441))</f>
        <v/>
      </c>
      <c r="G2442" s="124">
        <f>IF(AP2441,-0.1*ε_cu1cd,IF(AM2441,G2441*0.01,G2441))</f>
        <v/>
      </c>
      <c r="H2442" s="113">
        <f>IF(A2442=1,E2442,IF(AO2441,H2441-E2441+E2442,IF(AP2441,0.8*H2441,H2441+E2442)))</f>
        <v/>
      </c>
      <c r="I2442" s="169">
        <f>(C2442-H2442)/h</f>
        <v/>
      </c>
      <c r="J2442">
        <f>C2442/(ε_c1cd)</f>
        <v/>
      </c>
      <c r="K2442">
        <f>C2442/I2442</f>
        <v/>
      </c>
      <c r="L2442" s="131">
        <f>I2442/(ε_c1cd)</f>
        <v/>
      </c>
      <c r="M2442">
        <f>I2442*(K2442-Z_s1)</f>
        <v/>
      </c>
      <c r="N2442">
        <f>I2442*(K2442-Z_s2)</f>
        <v/>
      </c>
      <c r="O2442">
        <f>E_s*M2442</f>
        <v/>
      </c>
      <c r="P2442">
        <f>E_s*N2442</f>
        <v/>
      </c>
      <c r="Q2442">
        <f>O2442*A_s1</f>
        <v/>
      </c>
      <c r="R2442">
        <f>P2442*A_s2</f>
        <v/>
      </c>
      <c r="S2442">
        <f>Q2442*($K2442-Z_s1)</f>
        <v/>
      </c>
      <c r="T2442">
        <f>R2442*($K2442-Z_s2)</f>
        <v/>
      </c>
      <c r="U2442">
        <f>(INDIRECT("a_"&amp;U$2)/(U$2+1))*(($C2442^(U$2+1)-$H2442^(U$2+1))/(ε_c1cd^(U$2+1)))</f>
        <v/>
      </c>
      <c r="V2442">
        <f>(INDIRECT("a_"&amp;V$2)/(V$2+1))*(($C2442^(V$2+1)-$H2442^(V$2+1))/(ε_c1cd^(V$2+1)))</f>
        <v/>
      </c>
      <c r="W2442">
        <f>(INDIRECT("a_"&amp;W$2)/(W$2+1))*(($C2442^(W$2+1)-$H2442^(W$2+1))/(ε_c1cd^(W$2+1)))</f>
        <v/>
      </c>
      <c r="X2442">
        <f>(INDIRECT("a_"&amp;X$2)/(X$2+1))*(($C2442^(X$2+1)-$H2442^(X$2+1))/(ε_c1cd^(X$2+1)))</f>
        <v/>
      </c>
      <c r="Y2442">
        <f>(INDIRECT("a_"&amp;Y$2)/(Y$2+1))*(($C2442^(Y$2+1)-$H2442^(Y$2+1))/(ε_c1cd^(Y$2+1)))</f>
        <v/>
      </c>
      <c r="Z2442">
        <f>(INDIRECT("a_"&amp;Z$2)/(Z$2+2))*(($C2442^(Z$2+2)-$H2442^(Z$2+2))/(ε_c1cd^(Z$2+2)))</f>
        <v/>
      </c>
      <c r="AA2442">
        <f>(INDIRECT("a_"&amp;AA$2)/(AA$2+2))*(($C2442^(AA$2+2)-$H2442^(AA$2+2))/(ε_c1cd^(AA$2+2)))</f>
        <v/>
      </c>
      <c r="AB2442">
        <f>(INDIRECT("a_"&amp;AB$2)/(AB$2+2))*(($C2442^(AB$2+2)-$H2442^(AB$2+2))/(ε_c1cd^(AB$2+2)))</f>
        <v/>
      </c>
      <c r="AC2442">
        <f>(INDIRECT("a_"&amp;AC$2)/(AC$2+2))*(($C2442^(AC$2+2)-$H2442^(AC$2+2))/(ε_c1cd^(AC$2+2)))</f>
        <v/>
      </c>
      <c r="AD2442">
        <f>(INDIRECT("a_"&amp;AD$2)/(AD$2+2))*(($C2442^(AD$2+2)-$H2442^(AD$2+2))/(ε_c1cd^(AD$2+2)))</f>
        <v/>
      </c>
      <c r="AE2442" s="111">
        <f>(b*f_cd/L2442)*SUM(U2442:Y2442)+SUM(Q2442:R2442)</f>
        <v/>
      </c>
      <c r="AF2442" s="112">
        <f>AE2442*(K2442-y+e)</f>
        <v/>
      </c>
      <c r="AG2442" s="113">
        <f>(b*f_cd/(L2442^2))*SUM(Z2442:AD2442)+SUM(S2442:T2442)-AF2442</f>
        <v/>
      </c>
      <c r="AH2442" s="114">
        <f>AG2442&lt;0</f>
        <v/>
      </c>
      <c r="AI2442" s="115">
        <f>IF(A2442=1,FALSE,(AND(AQ2442,AH2442,NOT(AI2441))))</f>
        <v/>
      </c>
      <c r="AJ2442" s="116">
        <f>(b*f_cd/L2442)*(a_1/2*J2442^2+a_2/3*J2442^3+a_3/4*J2442^4+a_4/5*J2442^5+a_5/6*J2442^6)+SUM(Q2442:R2442)</f>
        <v/>
      </c>
      <c r="AK2442">
        <f>AJ2442*(K2442-y+e)</f>
        <v/>
      </c>
      <c r="AL2442" s="118">
        <f>(b*f_cd/(L2442^2))*(a_1/3*J2442^3+a_2/4*J2442^4+a_3/5*J2442^5+a_4/6*J2442^6+a_5/7*J2442^7)+SUM(S2442:T2442)-AK2442</f>
        <v/>
      </c>
      <c r="AM2442" s="114">
        <f>AL2442&gt;0</f>
        <v/>
      </c>
      <c r="AN2442" s="115">
        <f>IF(A2442=1,FALSE,(AND(AQ2442,AM2442,NOT(AN2441))))</f>
        <v/>
      </c>
      <c r="AO2442">
        <f>IF(D2442=1,AND(AH2442,NOT(AI2442)),AND(AM2442,NOT(AN2442)))</f>
        <v/>
      </c>
      <c r="AP2442" s="119">
        <f>IF(D2442=1,AI2442,AN2442)</f>
        <v/>
      </c>
      <c r="AQ2442" s="125">
        <f>ABS(E2442)&lt;$AQ$2</f>
        <v/>
      </c>
      <c r="AS2442">
        <f>IF(AP2442,MAX(AS$3:AS2440)+1,"")</f>
        <v/>
      </c>
    </row>
    <row r="2443">
      <c r="A2443" t="n">
        <v>2353</v>
      </c>
      <c r="B2443" s="131">
        <f>IF(A2443=1,0,IF(AP2443,0.1*ε_cu1cd,0))</f>
        <v/>
      </c>
      <c r="C2443" s="131">
        <f>IF(A2443=1,0.1*ε_cu1cd,C2442+B2442)</f>
        <v/>
      </c>
      <c r="D2443" s="113">
        <f>IF('Нормальний переріз'!$D$68&gt;0,1,2)</f>
        <v/>
      </c>
      <c r="E2443" s="144">
        <f>IF(D2443=1,F2443,G2443)</f>
        <v/>
      </c>
      <c r="F2443" s="124">
        <f>IF(AI2442,0.11*ε_cu1cd,IF(AH2442,F2442*0.01,F2442))</f>
        <v/>
      </c>
      <c r="G2443" s="124">
        <f>IF(AP2442,-0.1*ε_cu1cd,IF(AM2442,G2442*0.01,G2442))</f>
        <v/>
      </c>
      <c r="H2443" s="113">
        <f>IF(A2443=1,E2443,IF(AO2442,H2442-E2442+E2443,IF(AP2442,0.8*H2442,H2442+E2443)))</f>
        <v/>
      </c>
      <c r="I2443" s="169">
        <f>(C2443-H2443)/h</f>
        <v/>
      </c>
      <c r="J2443">
        <f>C2443/(ε_c1cd)</f>
        <v/>
      </c>
      <c r="K2443">
        <f>C2443/I2443</f>
        <v/>
      </c>
      <c r="L2443" s="131">
        <f>I2443/(ε_c1cd)</f>
        <v/>
      </c>
      <c r="M2443">
        <f>I2443*(K2443-Z_s1)</f>
        <v/>
      </c>
      <c r="N2443">
        <f>I2443*(K2443-Z_s2)</f>
        <v/>
      </c>
      <c r="O2443">
        <f>E_s*M2443</f>
        <v/>
      </c>
      <c r="P2443">
        <f>E_s*N2443</f>
        <v/>
      </c>
      <c r="Q2443">
        <f>O2443*A_s1</f>
        <v/>
      </c>
      <c r="R2443">
        <f>P2443*A_s2</f>
        <v/>
      </c>
      <c r="S2443">
        <f>Q2443*($K2443-Z_s1)</f>
        <v/>
      </c>
      <c r="T2443">
        <f>R2443*($K2443-Z_s2)</f>
        <v/>
      </c>
      <c r="U2443">
        <f>(INDIRECT("a_"&amp;U$2)/(U$2+1))*(($C2443^(U$2+1)-$H2443^(U$2+1))/(ε_c1cd^(U$2+1)))</f>
        <v/>
      </c>
      <c r="V2443">
        <f>(INDIRECT("a_"&amp;V$2)/(V$2+1))*(($C2443^(V$2+1)-$H2443^(V$2+1))/(ε_c1cd^(V$2+1)))</f>
        <v/>
      </c>
      <c r="W2443">
        <f>(INDIRECT("a_"&amp;W$2)/(W$2+1))*(($C2443^(W$2+1)-$H2443^(W$2+1))/(ε_c1cd^(W$2+1)))</f>
        <v/>
      </c>
      <c r="X2443">
        <f>(INDIRECT("a_"&amp;X$2)/(X$2+1))*(($C2443^(X$2+1)-$H2443^(X$2+1))/(ε_c1cd^(X$2+1)))</f>
        <v/>
      </c>
      <c r="Y2443">
        <f>(INDIRECT("a_"&amp;Y$2)/(Y$2+1))*(($C2443^(Y$2+1)-$H2443^(Y$2+1))/(ε_c1cd^(Y$2+1)))</f>
        <v/>
      </c>
      <c r="Z2443">
        <f>(INDIRECT("a_"&amp;Z$2)/(Z$2+2))*(($C2443^(Z$2+2)-$H2443^(Z$2+2))/(ε_c1cd^(Z$2+2)))</f>
        <v/>
      </c>
      <c r="AA2443">
        <f>(INDIRECT("a_"&amp;AA$2)/(AA$2+2))*(($C2443^(AA$2+2)-$H2443^(AA$2+2))/(ε_c1cd^(AA$2+2)))</f>
        <v/>
      </c>
      <c r="AB2443">
        <f>(INDIRECT("a_"&amp;AB$2)/(AB$2+2))*(($C2443^(AB$2+2)-$H2443^(AB$2+2))/(ε_c1cd^(AB$2+2)))</f>
        <v/>
      </c>
      <c r="AC2443">
        <f>(INDIRECT("a_"&amp;AC$2)/(AC$2+2))*(($C2443^(AC$2+2)-$H2443^(AC$2+2))/(ε_c1cd^(AC$2+2)))</f>
        <v/>
      </c>
      <c r="AD2443">
        <f>(INDIRECT("a_"&amp;AD$2)/(AD$2+2))*(($C2443^(AD$2+2)-$H2443^(AD$2+2))/(ε_c1cd^(AD$2+2)))</f>
        <v/>
      </c>
      <c r="AE2443" s="111">
        <f>(b*f_cd/L2443)*SUM(U2443:Y2443)+SUM(Q2443:R2443)</f>
        <v/>
      </c>
      <c r="AF2443" s="112">
        <f>AE2443*(K2443-y+e)</f>
        <v/>
      </c>
      <c r="AG2443" s="113">
        <f>(b*f_cd/(L2443^2))*SUM(Z2443:AD2443)+SUM(S2443:T2443)-AF2443</f>
        <v/>
      </c>
      <c r="AH2443" s="114">
        <f>AG2443&lt;0</f>
        <v/>
      </c>
      <c r="AI2443" s="115">
        <f>IF(A2443=1,FALSE,(AND(AQ2443,AH2443,NOT(AI2442))))</f>
        <v/>
      </c>
      <c r="AJ2443" s="116">
        <f>(b*f_cd/L2443)*(a_1/2*J2443^2+a_2/3*J2443^3+a_3/4*J2443^4+a_4/5*J2443^5+a_5/6*J2443^6)+SUM(Q2443:R2443)</f>
        <v/>
      </c>
      <c r="AK2443">
        <f>AJ2443*(K2443-y+e)</f>
        <v/>
      </c>
      <c r="AL2443" s="118">
        <f>(b*f_cd/(L2443^2))*(a_1/3*J2443^3+a_2/4*J2443^4+a_3/5*J2443^5+a_4/6*J2443^6+a_5/7*J2443^7)+SUM(S2443:T2443)-AK2443</f>
        <v/>
      </c>
      <c r="AM2443" s="114">
        <f>AL2443&gt;0</f>
        <v/>
      </c>
      <c r="AN2443" s="115">
        <f>IF(A2443=1,FALSE,(AND(AQ2443,AM2443,NOT(AN2442))))</f>
        <v/>
      </c>
      <c r="AO2443">
        <f>IF(D2443=1,AND(AH2443,NOT(AI2443)),AND(AM2443,NOT(AN2443)))</f>
        <v/>
      </c>
      <c r="AP2443" s="119">
        <f>IF(D2443=1,AI2443,AN2443)</f>
        <v/>
      </c>
      <c r="AQ2443" s="125">
        <f>ABS(E2443)&lt;$AQ$2</f>
        <v/>
      </c>
      <c r="AS2443">
        <f>IF(AP2443,MAX(AS$3:AS2441)+1,"")</f>
        <v/>
      </c>
    </row>
    <row r="2444">
      <c r="A2444" t="n">
        <v>2354</v>
      </c>
      <c r="B2444" s="131">
        <f>IF(A2444=1,0,IF(AP2444,0.1*ε_cu1cd,0))</f>
        <v/>
      </c>
      <c r="C2444" s="131">
        <f>IF(A2444=1,0.1*ε_cu1cd,C2443+B2443)</f>
        <v/>
      </c>
      <c r="D2444" s="113">
        <f>IF('Нормальний переріз'!$D$68&gt;0,1,2)</f>
        <v/>
      </c>
      <c r="E2444" s="144">
        <f>IF(D2444=1,F2444,G2444)</f>
        <v/>
      </c>
      <c r="F2444" s="124">
        <f>IF(AI2443,0.11*ε_cu1cd,IF(AH2443,F2443*0.01,F2443))</f>
        <v/>
      </c>
      <c r="G2444" s="124">
        <f>IF(AP2443,-0.1*ε_cu1cd,IF(AM2443,G2443*0.01,G2443))</f>
        <v/>
      </c>
      <c r="H2444" s="113">
        <f>IF(A2444=1,E2444,IF(AO2443,H2443-E2443+E2444,IF(AP2443,0.8*H2443,H2443+E2444)))</f>
        <v/>
      </c>
      <c r="I2444" s="169">
        <f>(C2444-H2444)/h</f>
        <v/>
      </c>
      <c r="J2444">
        <f>C2444/(ε_c1cd)</f>
        <v/>
      </c>
      <c r="K2444">
        <f>C2444/I2444</f>
        <v/>
      </c>
      <c r="L2444" s="131">
        <f>I2444/(ε_c1cd)</f>
        <v/>
      </c>
      <c r="M2444">
        <f>I2444*(K2444-Z_s1)</f>
        <v/>
      </c>
      <c r="N2444">
        <f>I2444*(K2444-Z_s2)</f>
        <v/>
      </c>
      <c r="O2444">
        <f>E_s*M2444</f>
        <v/>
      </c>
      <c r="P2444">
        <f>E_s*N2444</f>
        <v/>
      </c>
      <c r="Q2444">
        <f>O2444*A_s1</f>
        <v/>
      </c>
      <c r="R2444">
        <f>P2444*A_s2</f>
        <v/>
      </c>
      <c r="S2444">
        <f>Q2444*($K2444-Z_s1)</f>
        <v/>
      </c>
      <c r="T2444">
        <f>R2444*($K2444-Z_s2)</f>
        <v/>
      </c>
      <c r="U2444">
        <f>(INDIRECT("a_"&amp;U$2)/(U$2+1))*(($C2444^(U$2+1)-$H2444^(U$2+1))/(ε_c1cd^(U$2+1)))</f>
        <v/>
      </c>
      <c r="V2444">
        <f>(INDIRECT("a_"&amp;V$2)/(V$2+1))*(($C2444^(V$2+1)-$H2444^(V$2+1))/(ε_c1cd^(V$2+1)))</f>
        <v/>
      </c>
      <c r="W2444">
        <f>(INDIRECT("a_"&amp;W$2)/(W$2+1))*(($C2444^(W$2+1)-$H2444^(W$2+1))/(ε_c1cd^(W$2+1)))</f>
        <v/>
      </c>
      <c r="X2444">
        <f>(INDIRECT("a_"&amp;X$2)/(X$2+1))*(($C2444^(X$2+1)-$H2444^(X$2+1))/(ε_c1cd^(X$2+1)))</f>
        <v/>
      </c>
      <c r="Y2444">
        <f>(INDIRECT("a_"&amp;Y$2)/(Y$2+1))*(($C2444^(Y$2+1)-$H2444^(Y$2+1))/(ε_c1cd^(Y$2+1)))</f>
        <v/>
      </c>
      <c r="Z2444">
        <f>(INDIRECT("a_"&amp;Z$2)/(Z$2+2))*(($C2444^(Z$2+2)-$H2444^(Z$2+2))/(ε_c1cd^(Z$2+2)))</f>
        <v/>
      </c>
      <c r="AA2444">
        <f>(INDIRECT("a_"&amp;AA$2)/(AA$2+2))*(($C2444^(AA$2+2)-$H2444^(AA$2+2))/(ε_c1cd^(AA$2+2)))</f>
        <v/>
      </c>
      <c r="AB2444">
        <f>(INDIRECT("a_"&amp;AB$2)/(AB$2+2))*(($C2444^(AB$2+2)-$H2444^(AB$2+2))/(ε_c1cd^(AB$2+2)))</f>
        <v/>
      </c>
      <c r="AC2444">
        <f>(INDIRECT("a_"&amp;AC$2)/(AC$2+2))*(($C2444^(AC$2+2)-$H2444^(AC$2+2))/(ε_c1cd^(AC$2+2)))</f>
        <v/>
      </c>
      <c r="AD2444">
        <f>(INDIRECT("a_"&amp;AD$2)/(AD$2+2))*(($C2444^(AD$2+2)-$H2444^(AD$2+2))/(ε_c1cd^(AD$2+2)))</f>
        <v/>
      </c>
      <c r="AE2444" s="111">
        <f>(b*f_cd/L2444)*SUM(U2444:Y2444)+SUM(Q2444:R2444)</f>
        <v/>
      </c>
      <c r="AF2444" s="112">
        <f>AE2444*(K2444-y+e)</f>
        <v/>
      </c>
      <c r="AG2444" s="113">
        <f>(b*f_cd/(L2444^2))*SUM(Z2444:AD2444)+SUM(S2444:T2444)-AF2444</f>
        <v/>
      </c>
      <c r="AH2444" s="114">
        <f>AG2444&lt;0</f>
        <v/>
      </c>
      <c r="AI2444" s="115">
        <f>IF(A2444=1,FALSE,(AND(AQ2444,AH2444,NOT(AI2443))))</f>
        <v/>
      </c>
      <c r="AJ2444" s="116">
        <f>(b*f_cd/L2444)*(a_1/2*J2444^2+a_2/3*J2444^3+a_3/4*J2444^4+a_4/5*J2444^5+a_5/6*J2444^6)+SUM(Q2444:R2444)</f>
        <v/>
      </c>
      <c r="AK2444">
        <f>AJ2444*(K2444-y+e)</f>
        <v/>
      </c>
      <c r="AL2444" s="118">
        <f>(b*f_cd/(L2444^2))*(a_1/3*J2444^3+a_2/4*J2444^4+a_3/5*J2444^5+a_4/6*J2444^6+a_5/7*J2444^7)+SUM(S2444:T2444)-AK2444</f>
        <v/>
      </c>
      <c r="AM2444" s="114">
        <f>AL2444&gt;0</f>
        <v/>
      </c>
      <c r="AN2444" s="115">
        <f>IF(A2444=1,FALSE,(AND(AQ2444,AM2444,NOT(AN2443))))</f>
        <v/>
      </c>
      <c r="AO2444">
        <f>IF(D2444=1,AND(AH2444,NOT(AI2444)),AND(AM2444,NOT(AN2444)))</f>
        <v/>
      </c>
      <c r="AP2444" s="119">
        <f>IF(D2444=1,AI2444,AN2444)</f>
        <v/>
      </c>
      <c r="AQ2444" s="125">
        <f>ABS(E2444)&lt;$AQ$2</f>
        <v/>
      </c>
      <c r="AS2444">
        <f>IF(AP2444,MAX(AS$3:AS2442)+1,"")</f>
        <v/>
      </c>
    </row>
    <row r="2445">
      <c r="A2445" t="n">
        <v>2355</v>
      </c>
      <c r="B2445" s="131">
        <f>IF(A2445=1,0,IF(AP2445,0.1*ε_cu1cd,0))</f>
        <v/>
      </c>
      <c r="C2445" s="131">
        <f>IF(A2445=1,0.1*ε_cu1cd,C2444+B2444)</f>
        <v/>
      </c>
      <c r="D2445" s="113">
        <f>IF('Нормальний переріз'!$D$68&gt;0,1,2)</f>
        <v/>
      </c>
      <c r="E2445" s="144">
        <f>IF(D2445=1,F2445,G2445)</f>
        <v/>
      </c>
      <c r="F2445" s="124">
        <f>IF(AI2444,0.11*ε_cu1cd,IF(AH2444,F2444*0.01,F2444))</f>
        <v/>
      </c>
      <c r="G2445" s="124">
        <f>IF(AP2444,-0.1*ε_cu1cd,IF(AM2444,G2444*0.01,G2444))</f>
        <v/>
      </c>
      <c r="H2445" s="113">
        <f>IF(A2445=1,E2445,IF(AO2444,H2444-E2444+E2445,IF(AP2444,0.8*H2444,H2444+E2445)))</f>
        <v/>
      </c>
      <c r="I2445" s="169">
        <f>(C2445-H2445)/h</f>
        <v/>
      </c>
      <c r="J2445">
        <f>C2445/(ε_c1cd)</f>
        <v/>
      </c>
      <c r="K2445">
        <f>C2445/I2445</f>
        <v/>
      </c>
      <c r="L2445" s="131">
        <f>I2445/(ε_c1cd)</f>
        <v/>
      </c>
      <c r="M2445">
        <f>I2445*(K2445-Z_s1)</f>
        <v/>
      </c>
      <c r="N2445">
        <f>I2445*(K2445-Z_s2)</f>
        <v/>
      </c>
      <c r="O2445">
        <f>E_s*M2445</f>
        <v/>
      </c>
      <c r="P2445">
        <f>E_s*N2445</f>
        <v/>
      </c>
      <c r="Q2445">
        <f>O2445*A_s1</f>
        <v/>
      </c>
      <c r="R2445">
        <f>P2445*A_s2</f>
        <v/>
      </c>
      <c r="S2445">
        <f>Q2445*($K2445-Z_s1)</f>
        <v/>
      </c>
      <c r="T2445">
        <f>R2445*($K2445-Z_s2)</f>
        <v/>
      </c>
      <c r="U2445">
        <f>(INDIRECT("a_"&amp;U$2)/(U$2+1))*(($C2445^(U$2+1)-$H2445^(U$2+1))/(ε_c1cd^(U$2+1)))</f>
        <v/>
      </c>
      <c r="V2445">
        <f>(INDIRECT("a_"&amp;V$2)/(V$2+1))*(($C2445^(V$2+1)-$H2445^(V$2+1))/(ε_c1cd^(V$2+1)))</f>
        <v/>
      </c>
      <c r="W2445">
        <f>(INDIRECT("a_"&amp;W$2)/(W$2+1))*(($C2445^(W$2+1)-$H2445^(W$2+1))/(ε_c1cd^(W$2+1)))</f>
        <v/>
      </c>
      <c r="X2445">
        <f>(INDIRECT("a_"&amp;X$2)/(X$2+1))*(($C2445^(X$2+1)-$H2445^(X$2+1))/(ε_c1cd^(X$2+1)))</f>
        <v/>
      </c>
      <c r="Y2445">
        <f>(INDIRECT("a_"&amp;Y$2)/(Y$2+1))*(($C2445^(Y$2+1)-$H2445^(Y$2+1))/(ε_c1cd^(Y$2+1)))</f>
        <v/>
      </c>
      <c r="Z2445">
        <f>(INDIRECT("a_"&amp;Z$2)/(Z$2+2))*(($C2445^(Z$2+2)-$H2445^(Z$2+2))/(ε_c1cd^(Z$2+2)))</f>
        <v/>
      </c>
      <c r="AA2445">
        <f>(INDIRECT("a_"&amp;AA$2)/(AA$2+2))*(($C2445^(AA$2+2)-$H2445^(AA$2+2))/(ε_c1cd^(AA$2+2)))</f>
        <v/>
      </c>
      <c r="AB2445">
        <f>(INDIRECT("a_"&amp;AB$2)/(AB$2+2))*(($C2445^(AB$2+2)-$H2445^(AB$2+2))/(ε_c1cd^(AB$2+2)))</f>
        <v/>
      </c>
      <c r="AC2445">
        <f>(INDIRECT("a_"&amp;AC$2)/(AC$2+2))*(($C2445^(AC$2+2)-$H2445^(AC$2+2))/(ε_c1cd^(AC$2+2)))</f>
        <v/>
      </c>
      <c r="AD2445">
        <f>(INDIRECT("a_"&amp;AD$2)/(AD$2+2))*(($C2445^(AD$2+2)-$H2445^(AD$2+2))/(ε_c1cd^(AD$2+2)))</f>
        <v/>
      </c>
      <c r="AE2445" s="111">
        <f>(b*f_cd/L2445)*SUM(U2445:Y2445)+SUM(Q2445:R2445)</f>
        <v/>
      </c>
      <c r="AF2445" s="112">
        <f>AE2445*(K2445-y+e)</f>
        <v/>
      </c>
      <c r="AG2445" s="113">
        <f>(b*f_cd/(L2445^2))*SUM(Z2445:AD2445)+SUM(S2445:T2445)-AF2445</f>
        <v/>
      </c>
      <c r="AH2445" s="114">
        <f>AG2445&lt;0</f>
        <v/>
      </c>
      <c r="AI2445" s="115">
        <f>IF(A2445=1,FALSE,(AND(AQ2445,AH2445,NOT(AI2444))))</f>
        <v/>
      </c>
      <c r="AJ2445" s="116">
        <f>(b*f_cd/L2445)*(a_1/2*J2445^2+a_2/3*J2445^3+a_3/4*J2445^4+a_4/5*J2445^5+a_5/6*J2445^6)+SUM(Q2445:R2445)</f>
        <v/>
      </c>
      <c r="AK2445">
        <f>AJ2445*(K2445-y+e)</f>
        <v/>
      </c>
      <c r="AL2445" s="118">
        <f>(b*f_cd/(L2445^2))*(a_1/3*J2445^3+a_2/4*J2445^4+a_3/5*J2445^5+a_4/6*J2445^6+a_5/7*J2445^7)+SUM(S2445:T2445)-AK2445</f>
        <v/>
      </c>
      <c r="AM2445" s="114">
        <f>AL2445&gt;0</f>
        <v/>
      </c>
      <c r="AN2445" s="115">
        <f>IF(A2445=1,FALSE,(AND(AQ2445,AM2445,NOT(AN2444))))</f>
        <v/>
      </c>
      <c r="AO2445">
        <f>IF(D2445=1,AND(AH2445,NOT(AI2445)),AND(AM2445,NOT(AN2445)))</f>
        <v/>
      </c>
      <c r="AP2445" s="119">
        <f>IF(D2445=1,AI2445,AN2445)</f>
        <v/>
      </c>
      <c r="AQ2445" s="125">
        <f>ABS(E2445)&lt;$AQ$2</f>
        <v/>
      </c>
      <c r="AS2445">
        <f>IF(AP2445,MAX(AS$3:AS2443)+1,"")</f>
        <v/>
      </c>
    </row>
    <row r="2446">
      <c r="A2446" t="n">
        <v>2356</v>
      </c>
      <c r="B2446" s="131">
        <f>IF(A2446=1,0,IF(AP2446,0.1*ε_cu1cd,0))</f>
        <v/>
      </c>
      <c r="C2446" s="131">
        <f>IF(A2446=1,0.1*ε_cu1cd,C2445+B2445)</f>
        <v/>
      </c>
      <c r="D2446" s="113">
        <f>IF('Нормальний переріз'!$D$68&gt;0,1,2)</f>
        <v/>
      </c>
      <c r="E2446" s="144">
        <f>IF(D2446=1,F2446,G2446)</f>
        <v/>
      </c>
      <c r="F2446" s="124">
        <f>IF(AI2445,0.11*ε_cu1cd,IF(AH2445,F2445*0.01,F2445))</f>
        <v/>
      </c>
      <c r="G2446" s="124">
        <f>IF(AP2445,-0.1*ε_cu1cd,IF(AM2445,G2445*0.01,G2445))</f>
        <v/>
      </c>
      <c r="H2446" s="113">
        <f>IF(A2446=1,E2446,IF(AO2445,H2445-E2445+E2446,IF(AP2445,0.8*H2445,H2445+E2446)))</f>
        <v/>
      </c>
      <c r="I2446" s="169">
        <f>(C2446-H2446)/h</f>
        <v/>
      </c>
      <c r="J2446">
        <f>C2446/(ε_c1cd)</f>
        <v/>
      </c>
      <c r="K2446">
        <f>C2446/I2446</f>
        <v/>
      </c>
      <c r="L2446" s="131">
        <f>I2446/(ε_c1cd)</f>
        <v/>
      </c>
      <c r="M2446">
        <f>I2446*(K2446-Z_s1)</f>
        <v/>
      </c>
      <c r="N2446">
        <f>I2446*(K2446-Z_s2)</f>
        <v/>
      </c>
      <c r="O2446">
        <f>E_s*M2446</f>
        <v/>
      </c>
      <c r="P2446">
        <f>E_s*N2446</f>
        <v/>
      </c>
      <c r="Q2446">
        <f>O2446*A_s1</f>
        <v/>
      </c>
      <c r="R2446">
        <f>P2446*A_s2</f>
        <v/>
      </c>
      <c r="S2446">
        <f>Q2446*($K2446-Z_s1)</f>
        <v/>
      </c>
      <c r="T2446">
        <f>R2446*($K2446-Z_s2)</f>
        <v/>
      </c>
      <c r="U2446">
        <f>(INDIRECT("a_"&amp;U$2)/(U$2+1))*(($C2446^(U$2+1)-$H2446^(U$2+1))/(ε_c1cd^(U$2+1)))</f>
        <v/>
      </c>
      <c r="V2446">
        <f>(INDIRECT("a_"&amp;V$2)/(V$2+1))*(($C2446^(V$2+1)-$H2446^(V$2+1))/(ε_c1cd^(V$2+1)))</f>
        <v/>
      </c>
      <c r="W2446">
        <f>(INDIRECT("a_"&amp;W$2)/(W$2+1))*(($C2446^(W$2+1)-$H2446^(W$2+1))/(ε_c1cd^(W$2+1)))</f>
        <v/>
      </c>
      <c r="X2446">
        <f>(INDIRECT("a_"&amp;X$2)/(X$2+1))*(($C2446^(X$2+1)-$H2446^(X$2+1))/(ε_c1cd^(X$2+1)))</f>
        <v/>
      </c>
      <c r="Y2446">
        <f>(INDIRECT("a_"&amp;Y$2)/(Y$2+1))*(($C2446^(Y$2+1)-$H2446^(Y$2+1))/(ε_c1cd^(Y$2+1)))</f>
        <v/>
      </c>
      <c r="Z2446">
        <f>(INDIRECT("a_"&amp;Z$2)/(Z$2+2))*(($C2446^(Z$2+2)-$H2446^(Z$2+2))/(ε_c1cd^(Z$2+2)))</f>
        <v/>
      </c>
      <c r="AA2446">
        <f>(INDIRECT("a_"&amp;AA$2)/(AA$2+2))*(($C2446^(AA$2+2)-$H2446^(AA$2+2))/(ε_c1cd^(AA$2+2)))</f>
        <v/>
      </c>
      <c r="AB2446">
        <f>(INDIRECT("a_"&amp;AB$2)/(AB$2+2))*(($C2446^(AB$2+2)-$H2446^(AB$2+2))/(ε_c1cd^(AB$2+2)))</f>
        <v/>
      </c>
      <c r="AC2446">
        <f>(INDIRECT("a_"&amp;AC$2)/(AC$2+2))*(($C2446^(AC$2+2)-$H2446^(AC$2+2))/(ε_c1cd^(AC$2+2)))</f>
        <v/>
      </c>
      <c r="AD2446">
        <f>(INDIRECT("a_"&amp;AD$2)/(AD$2+2))*(($C2446^(AD$2+2)-$H2446^(AD$2+2))/(ε_c1cd^(AD$2+2)))</f>
        <v/>
      </c>
      <c r="AE2446" s="111">
        <f>(b*f_cd/L2446)*SUM(U2446:Y2446)+SUM(Q2446:R2446)</f>
        <v/>
      </c>
      <c r="AF2446" s="112">
        <f>AE2446*(K2446-y+e)</f>
        <v/>
      </c>
      <c r="AG2446" s="113">
        <f>(b*f_cd/(L2446^2))*SUM(Z2446:AD2446)+SUM(S2446:T2446)-AF2446</f>
        <v/>
      </c>
      <c r="AH2446" s="114">
        <f>AG2446&lt;0</f>
        <v/>
      </c>
      <c r="AI2446" s="115">
        <f>IF(A2446=1,FALSE,(AND(AQ2446,AH2446,NOT(AI2445))))</f>
        <v/>
      </c>
      <c r="AJ2446" s="116">
        <f>(b*f_cd/L2446)*(a_1/2*J2446^2+a_2/3*J2446^3+a_3/4*J2446^4+a_4/5*J2446^5+a_5/6*J2446^6)+SUM(Q2446:R2446)</f>
        <v/>
      </c>
      <c r="AK2446">
        <f>AJ2446*(K2446-y+e)</f>
        <v/>
      </c>
      <c r="AL2446" s="118">
        <f>(b*f_cd/(L2446^2))*(a_1/3*J2446^3+a_2/4*J2446^4+a_3/5*J2446^5+a_4/6*J2446^6+a_5/7*J2446^7)+SUM(S2446:T2446)-AK2446</f>
        <v/>
      </c>
      <c r="AM2446" s="114">
        <f>AL2446&gt;0</f>
        <v/>
      </c>
      <c r="AN2446" s="115">
        <f>IF(A2446=1,FALSE,(AND(AQ2446,AM2446,NOT(AN2445))))</f>
        <v/>
      </c>
      <c r="AO2446">
        <f>IF(D2446=1,AND(AH2446,NOT(AI2446)),AND(AM2446,NOT(AN2446)))</f>
        <v/>
      </c>
      <c r="AP2446" s="119">
        <f>IF(D2446=1,AI2446,AN2446)</f>
        <v/>
      </c>
      <c r="AQ2446" s="125">
        <f>ABS(E2446)&lt;$AQ$2</f>
        <v/>
      </c>
      <c r="AS2446">
        <f>IF(AP2446,MAX(AS$3:AS2444)+1,"")</f>
        <v/>
      </c>
    </row>
    <row r="2447">
      <c r="A2447" t="n">
        <v>2357</v>
      </c>
      <c r="B2447" s="131">
        <f>IF(A2447=1,0,IF(AP2447,0.1*ε_cu1cd,0))</f>
        <v/>
      </c>
      <c r="C2447" s="131">
        <f>IF(A2447=1,0.1*ε_cu1cd,C2446+B2446)</f>
        <v/>
      </c>
      <c r="D2447" s="113">
        <f>IF('Нормальний переріз'!$D$68&gt;0,1,2)</f>
        <v/>
      </c>
      <c r="E2447" s="144">
        <f>IF(D2447=1,F2447,G2447)</f>
        <v/>
      </c>
      <c r="F2447" s="124">
        <f>IF(AI2446,0.11*ε_cu1cd,IF(AH2446,F2446*0.01,F2446))</f>
        <v/>
      </c>
      <c r="G2447" s="124">
        <f>IF(AP2446,-0.1*ε_cu1cd,IF(AM2446,G2446*0.01,G2446))</f>
        <v/>
      </c>
      <c r="H2447" s="113">
        <f>IF(A2447=1,E2447,IF(AO2446,H2446-E2446+E2447,IF(AP2446,0.8*H2446,H2446+E2447)))</f>
        <v/>
      </c>
      <c r="I2447" s="169">
        <f>(C2447-H2447)/h</f>
        <v/>
      </c>
      <c r="J2447">
        <f>C2447/(ε_c1cd)</f>
        <v/>
      </c>
      <c r="K2447">
        <f>C2447/I2447</f>
        <v/>
      </c>
      <c r="L2447" s="131">
        <f>I2447/(ε_c1cd)</f>
        <v/>
      </c>
      <c r="M2447">
        <f>I2447*(K2447-Z_s1)</f>
        <v/>
      </c>
      <c r="N2447">
        <f>I2447*(K2447-Z_s2)</f>
        <v/>
      </c>
      <c r="O2447">
        <f>E_s*M2447</f>
        <v/>
      </c>
      <c r="P2447">
        <f>E_s*N2447</f>
        <v/>
      </c>
      <c r="Q2447">
        <f>O2447*A_s1</f>
        <v/>
      </c>
      <c r="R2447">
        <f>P2447*A_s2</f>
        <v/>
      </c>
      <c r="S2447">
        <f>Q2447*($K2447-Z_s1)</f>
        <v/>
      </c>
      <c r="T2447">
        <f>R2447*($K2447-Z_s2)</f>
        <v/>
      </c>
      <c r="U2447">
        <f>(INDIRECT("a_"&amp;U$2)/(U$2+1))*(($C2447^(U$2+1)-$H2447^(U$2+1))/(ε_c1cd^(U$2+1)))</f>
        <v/>
      </c>
      <c r="V2447">
        <f>(INDIRECT("a_"&amp;V$2)/(V$2+1))*(($C2447^(V$2+1)-$H2447^(V$2+1))/(ε_c1cd^(V$2+1)))</f>
        <v/>
      </c>
      <c r="W2447">
        <f>(INDIRECT("a_"&amp;W$2)/(W$2+1))*(($C2447^(W$2+1)-$H2447^(W$2+1))/(ε_c1cd^(W$2+1)))</f>
        <v/>
      </c>
      <c r="X2447">
        <f>(INDIRECT("a_"&amp;X$2)/(X$2+1))*(($C2447^(X$2+1)-$H2447^(X$2+1))/(ε_c1cd^(X$2+1)))</f>
        <v/>
      </c>
      <c r="Y2447">
        <f>(INDIRECT("a_"&amp;Y$2)/(Y$2+1))*(($C2447^(Y$2+1)-$H2447^(Y$2+1))/(ε_c1cd^(Y$2+1)))</f>
        <v/>
      </c>
      <c r="Z2447">
        <f>(INDIRECT("a_"&amp;Z$2)/(Z$2+2))*(($C2447^(Z$2+2)-$H2447^(Z$2+2))/(ε_c1cd^(Z$2+2)))</f>
        <v/>
      </c>
      <c r="AA2447">
        <f>(INDIRECT("a_"&amp;AA$2)/(AA$2+2))*(($C2447^(AA$2+2)-$H2447^(AA$2+2))/(ε_c1cd^(AA$2+2)))</f>
        <v/>
      </c>
      <c r="AB2447">
        <f>(INDIRECT("a_"&amp;AB$2)/(AB$2+2))*(($C2447^(AB$2+2)-$H2447^(AB$2+2))/(ε_c1cd^(AB$2+2)))</f>
        <v/>
      </c>
      <c r="AC2447">
        <f>(INDIRECT("a_"&amp;AC$2)/(AC$2+2))*(($C2447^(AC$2+2)-$H2447^(AC$2+2))/(ε_c1cd^(AC$2+2)))</f>
        <v/>
      </c>
      <c r="AD2447">
        <f>(INDIRECT("a_"&amp;AD$2)/(AD$2+2))*(($C2447^(AD$2+2)-$H2447^(AD$2+2))/(ε_c1cd^(AD$2+2)))</f>
        <v/>
      </c>
      <c r="AE2447" s="111">
        <f>(b*f_cd/L2447)*SUM(U2447:Y2447)+SUM(Q2447:R2447)</f>
        <v/>
      </c>
      <c r="AF2447" s="112">
        <f>AE2447*(K2447-y+e)</f>
        <v/>
      </c>
      <c r="AG2447" s="113">
        <f>(b*f_cd/(L2447^2))*SUM(Z2447:AD2447)+SUM(S2447:T2447)-AF2447</f>
        <v/>
      </c>
      <c r="AH2447" s="114">
        <f>AG2447&lt;0</f>
        <v/>
      </c>
      <c r="AI2447" s="115">
        <f>IF(A2447=1,FALSE,(AND(AQ2447,AH2447,NOT(AI2446))))</f>
        <v/>
      </c>
      <c r="AJ2447" s="116">
        <f>(b*f_cd/L2447)*(a_1/2*J2447^2+a_2/3*J2447^3+a_3/4*J2447^4+a_4/5*J2447^5+a_5/6*J2447^6)+SUM(Q2447:R2447)</f>
        <v/>
      </c>
      <c r="AK2447">
        <f>AJ2447*(K2447-y+e)</f>
        <v/>
      </c>
      <c r="AL2447" s="118">
        <f>(b*f_cd/(L2447^2))*(a_1/3*J2447^3+a_2/4*J2447^4+a_3/5*J2447^5+a_4/6*J2447^6+a_5/7*J2447^7)+SUM(S2447:T2447)-AK2447</f>
        <v/>
      </c>
      <c r="AM2447" s="114">
        <f>AL2447&gt;0</f>
        <v/>
      </c>
      <c r="AN2447" s="115">
        <f>IF(A2447=1,FALSE,(AND(AQ2447,AM2447,NOT(AN2446))))</f>
        <v/>
      </c>
      <c r="AO2447">
        <f>IF(D2447=1,AND(AH2447,NOT(AI2447)),AND(AM2447,NOT(AN2447)))</f>
        <v/>
      </c>
      <c r="AP2447" s="119">
        <f>IF(D2447=1,AI2447,AN2447)</f>
        <v/>
      </c>
      <c r="AQ2447" s="125">
        <f>ABS(E2447)&lt;$AQ$2</f>
        <v/>
      </c>
      <c r="AS2447">
        <f>IF(AP2447,MAX(AS$3:AS2445)+1,"")</f>
        <v/>
      </c>
    </row>
    <row r="2448">
      <c r="A2448" t="n">
        <v>2358</v>
      </c>
      <c r="B2448" s="131">
        <f>IF(A2448=1,0,IF(AP2448,0.1*ε_cu1cd,0))</f>
        <v/>
      </c>
      <c r="C2448" s="131">
        <f>IF(A2448=1,0.1*ε_cu1cd,C2447+B2447)</f>
        <v/>
      </c>
      <c r="D2448" s="113">
        <f>IF('Нормальний переріз'!$D$68&gt;0,1,2)</f>
        <v/>
      </c>
      <c r="E2448" s="144">
        <f>IF(D2448=1,F2448,G2448)</f>
        <v/>
      </c>
      <c r="F2448" s="124">
        <f>IF(AI2447,0.11*ε_cu1cd,IF(AH2447,F2447*0.01,F2447))</f>
        <v/>
      </c>
      <c r="G2448" s="124">
        <f>IF(AP2447,-0.1*ε_cu1cd,IF(AM2447,G2447*0.01,G2447))</f>
        <v/>
      </c>
      <c r="H2448" s="113">
        <f>IF(A2448=1,E2448,IF(AO2447,H2447-E2447+E2448,IF(AP2447,0.8*H2447,H2447+E2448)))</f>
        <v/>
      </c>
      <c r="I2448" s="169">
        <f>(C2448-H2448)/h</f>
        <v/>
      </c>
      <c r="J2448">
        <f>C2448/(ε_c1cd)</f>
        <v/>
      </c>
      <c r="K2448">
        <f>C2448/I2448</f>
        <v/>
      </c>
      <c r="L2448" s="131">
        <f>I2448/(ε_c1cd)</f>
        <v/>
      </c>
      <c r="M2448">
        <f>I2448*(K2448-Z_s1)</f>
        <v/>
      </c>
      <c r="N2448">
        <f>I2448*(K2448-Z_s2)</f>
        <v/>
      </c>
      <c r="O2448">
        <f>E_s*M2448</f>
        <v/>
      </c>
      <c r="P2448">
        <f>E_s*N2448</f>
        <v/>
      </c>
      <c r="Q2448">
        <f>O2448*A_s1</f>
        <v/>
      </c>
      <c r="R2448">
        <f>P2448*A_s2</f>
        <v/>
      </c>
      <c r="S2448">
        <f>Q2448*($K2448-Z_s1)</f>
        <v/>
      </c>
      <c r="T2448">
        <f>R2448*($K2448-Z_s2)</f>
        <v/>
      </c>
      <c r="U2448">
        <f>(INDIRECT("a_"&amp;U$2)/(U$2+1))*(($C2448^(U$2+1)-$H2448^(U$2+1))/(ε_c1cd^(U$2+1)))</f>
        <v/>
      </c>
      <c r="V2448">
        <f>(INDIRECT("a_"&amp;V$2)/(V$2+1))*(($C2448^(V$2+1)-$H2448^(V$2+1))/(ε_c1cd^(V$2+1)))</f>
        <v/>
      </c>
      <c r="W2448">
        <f>(INDIRECT("a_"&amp;W$2)/(W$2+1))*(($C2448^(W$2+1)-$H2448^(W$2+1))/(ε_c1cd^(W$2+1)))</f>
        <v/>
      </c>
      <c r="X2448">
        <f>(INDIRECT("a_"&amp;X$2)/(X$2+1))*(($C2448^(X$2+1)-$H2448^(X$2+1))/(ε_c1cd^(X$2+1)))</f>
        <v/>
      </c>
      <c r="Y2448">
        <f>(INDIRECT("a_"&amp;Y$2)/(Y$2+1))*(($C2448^(Y$2+1)-$H2448^(Y$2+1))/(ε_c1cd^(Y$2+1)))</f>
        <v/>
      </c>
      <c r="Z2448">
        <f>(INDIRECT("a_"&amp;Z$2)/(Z$2+2))*(($C2448^(Z$2+2)-$H2448^(Z$2+2))/(ε_c1cd^(Z$2+2)))</f>
        <v/>
      </c>
      <c r="AA2448">
        <f>(INDIRECT("a_"&amp;AA$2)/(AA$2+2))*(($C2448^(AA$2+2)-$H2448^(AA$2+2))/(ε_c1cd^(AA$2+2)))</f>
        <v/>
      </c>
      <c r="AB2448">
        <f>(INDIRECT("a_"&amp;AB$2)/(AB$2+2))*(($C2448^(AB$2+2)-$H2448^(AB$2+2))/(ε_c1cd^(AB$2+2)))</f>
        <v/>
      </c>
      <c r="AC2448">
        <f>(INDIRECT("a_"&amp;AC$2)/(AC$2+2))*(($C2448^(AC$2+2)-$H2448^(AC$2+2))/(ε_c1cd^(AC$2+2)))</f>
        <v/>
      </c>
      <c r="AD2448">
        <f>(INDIRECT("a_"&amp;AD$2)/(AD$2+2))*(($C2448^(AD$2+2)-$H2448^(AD$2+2))/(ε_c1cd^(AD$2+2)))</f>
        <v/>
      </c>
      <c r="AE2448" s="111">
        <f>(b*f_cd/L2448)*SUM(U2448:Y2448)+SUM(Q2448:R2448)</f>
        <v/>
      </c>
      <c r="AF2448" s="112">
        <f>AE2448*(K2448-y+e)</f>
        <v/>
      </c>
      <c r="AG2448" s="113">
        <f>(b*f_cd/(L2448^2))*SUM(Z2448:AD2448)+SUM(S2448:T2448)-AF2448</f>
        <v/>
      </c>
      <c r="AH2448" s="114">
        <f>AG2448&lt;0</f>
        <v/>
      </c>
      <c r="AI2448" s="115">
        <f>IF(A2448=1,FALSE,(AND(AQ2448,AH2448,NOT(AI2447))))</f>
        <v/>
      </c>
      <c r="AJ2448" s="116">
        <f>(b*f_cd/L2448)*(a_1/2*J2448^2+a_2/3*J2448^3+a_3/4*J2448^4+a_4/5*J2448^5+a_5/6*J2448^6)+SUM(Q2448:R2448)</f>
        <v/>
      </c>
      <c r="AK2448">
        <f>AJ2448*(K2448-y+e)</f>
        <v/>
      </c>
      <c r="AL2448" s="118">
        <f>(b*f_cd/(L2448^2))*(a_1/3*J2448^3+a_2/4*J2448^4+a_3/5*J2448^5+a_4/6*J2448^6+a_5/7*J2448^7)+SUM(S2448:T2448)-AK2448</f>
        <v/>
      </c>
      <c r="AM2448" s="114">
        <f>AL2448&gt;0</f>
        <v/>
      </c>
      <c r="AN2448" s="115">
        <f>IF(A2448=1,FALSE,(AND(AQ2448,AM2448,NOT(AN2447))))</f>
        <v/>
      </c>
      <c r="AO2448">
        <f>IF(D2448=1,AND(AH2448,NOT(AI2448)),AND(AM2448,NOT(AN2448)))</f>
        <v/>
      </c>
      <c r="AP2448" s="119">
        <f>IF(D2448=1,AI2448,AN2448)</f>
        <v/>
      </c>
      <c r="AQ2448" s="125">
        <f>ABS(E2448)&lt;$AQ$2</f>
        <v/>
      </c>
      <c r="AS2448">
        <f>IF(AP2448,MAX(AS$3:AS2446)+1,"")</f>
        <v/>
      </c>
    </row>
    <row r="2449">
      <c r="A2449" t="n">
        <v>2359</v>
      </c>
      <c r="B2449" s="131">
        <f>IF(A2449=1,0,IF(AP2449,0.1*ε_cu1cd,0))</f>
        <v/>
      </c>
      <c r="C2449" s="131">
        <f>IF(A2449=1,0.1*ε_cu1cd,C2448+B2448)</f>
        <v/>
      </c>
      <c r="D2449" s="113">
        <f>IF('Нормальний переріз'!$D$68&gt;0,1,2)</f>
        <v/>
      </c>
      <c r="E2449" s="144">
        <f>IF(D2449=1,F2449,G2449)</f>
        <v/>
      </c>
      <c r="F2449" s="124">
        <f>IF(AI2448,0.11*ε_cu1cd,IF(AH2448,F2448*0.01,F2448))</f>
        <v/>
      </c>
      <c r="G2449" s="124">
        <f>IF(AP2448,-0.1*ε_cu1cd,IF(AM2448,G2448*0.01,G2448))</f>
        <v/>
      </c>
      <c r="H2449" s="113">
        <f>IF(A2449=1,E2449,IF(AO2448,H2448-E2448+E2449,IF(AP2448,0.8*H2448,H2448+E2449)))</f>
        <v/>
      </c>
      <c r="I2449" s="169">
        <f>(C2449-H2449)/h</f>
        <v/>
      </c>
      <c r="J2449">
        <f>C2449/(ε_c1cd)</f>
        <v/>
      </c>
      <c r="K2449">
        <f>C2449/I2449</f>
        <v/>
      </c>
      <c r="L2449" s="131">
        <f>I2449/(ε_c1cd)</f>
        <v/>
      </c>
      <c r="M2449">
        <f>I2449*(K2449-Z_s1)</f>
        <v/>
      </c>
      <c r="N2449">
        <f>I2449*(K2449-Z_s2)</f>
        <v/>
      </c>
      <c r="O2449">
        <f>E_s*M2449</f>
        <v/>
      </c>
      <c r="P2449">
        <f>E_s*N2449</f>
        <v/>
      </c>
      <c r="Q2449">
        <f>O2449*A_s1</f>
        <v/>
      </c>
      <c r="R2449">
        <f>P2449*A_s2</f>
        <v/>
      </c>
      <c r="S2449">
        <f>Q2449*($K2449-Z_s1)</f>
        <v/>
      </c>
      <c r="T2449">
        <f>R2449*($K2449-Z_s2)</f>
        <v/>
      </c>
      <c r="U2449">
        <f>(INDIRECT("a_"&amp;U$2)/(U$2+1))*(($C2449^(U$2+1)-$H2449^(U$2+1))/(ε_c1cd^(U$2+1)))</f>
        <v/>
      </c>
      <c r="V2449">
        <f>(INDIRECT("a_"&amp;V$2)/(V$2+1))*(($C2449^(V$2+1)-$H2449^(V$2+1))/(ε_c1cd^(V$2+1)))</f>
        <v/>
      </c>
      <c r="W2449">
        <f>(INDIRECT("a_"&amp;W$2)/(W$2+1))*(($C2449^(W$2+1)-$H2449^(W$2+1))/(ε_c1cd^(W$2+1)))</f>
        <v/>
      </c>
      <c r="X2449">
        <f>(INDIRECT("a_"&amp;X$2)/(X$2+1))*(($C2449^(X$2+1)-$H2449^(X$2+1))/(ε_c1cd^(X$2+1)))</f>
        <v/>
      </c>
      <c r="Y2449">
        <f>(INDIRECT("a_"&amp;Y$2)/(Y$2+1))*(($C2449^(Y$2+1)-$H2449^(Y$2+1))/(ε_c1cd^(Y$2+1)))</f>
        <v/>
      </c>
      <c r="Z2449">
        <f>(INDIRECT("a_"&amp;Z$2)/(Z$2+2))*(($C2449^(Z$2+2)-$H2449^(Z$2+2))/(ε_c1cd^(Z$2+2)))</f>
        <v/>
      </c>
      <c r="AA2449">
        <f>(INDIRECT("a_"&amp;AA$2)/(AA$2+2))*(($C2449^(AA$2+2)-$H2449^(AA$2+2))/(ε_c1cd^(AA$2+2)))</f>
        <v/>
      </c>
      <c r="AB2449">
        <f>(INDIRECT("a_"&amp;AB$2)/(AB$2+2))*(($C2449^(AB$2+2)-$H2449^(AB$2+2))/(ε_c1cd^(AB$2+2)))</f>
        <v/>
      </c>
      <c r="AC2449">
        <f>(INDIRECT("a_"&amp;AC$2)/(AC$2+2))*(($C2449^(AC$2+2)-$H2449^(AC$2+2))/(ε_c1cd^(AC$2+2)))</f>
        <v/>
      </c>
      <c r="AD2449">
        <f>(INDIRECT("a_"&amp;AD$2)/(AD$2+2))*(($C2449^(AD$2+2)-$H2449^(AD$2+2))/(ε_c1cd^(AD$2+2)))</f>
        <v/>
      </c>
      <c r="AE2449" s="111">
        <f>(b*f_cd/L2449)*SUM(U2449:Y2449)+SUM(Q2449:R2449)</f>
        <v/>
      </c>
      <c r="AF2449" s="112">
        <f>AE2449*(K2449-y+e)</f>
        <v/>
      </c>
      <c r="AG2449" s="113">
        <f>(b*f_cd/(L2449^2))*SUM(Z2449:AD2449)+SUM(S2449:T2449)-AF2449</f>
        <v/>
      </c>
      <c r="AH2449" s="114">
        <f>AG2449&lt;0</f>
        <v/>
      </c>
      <c r="AI2449" s="115">
        <f>IF(A2449=1,FALSE,(AND(AQ2449,AH2449,NOT(AI2448))))</f>
        <v/>
      </c>
      <c r="AJ2449" s="116">
        <f>(b*f_cd/L2449)*(a_1/2*J2449^2+a_2/3*J2449^3+a_3/4*J2449^4+a_4/5*J2449^5+a_5/6*J2449^6)+SUM(Q2449:R2449)</f>
        <v/>
      </c>
      <c r="AK2449">
        <f>AJ2449*(K2449-y+e)</f>
        <v/>
      </c>
      <c r="AL2449" s="118">
        <f>(b*f_cd/(L2449^2))*(a_1/3*J2449^3+a_2/4*J2449^4+a_3/5*J2449^5+a_4/6*J2449^6+a_5/7*J2449^7)+SUM(S2449:T2449)-AK2449</f>
        <v/>
      </c>
      <c r="AM2449" s="114">
        <f>AL2449&gt;0</f>
        <v/>
      </c>
      <c r="AN2449" s="115">
        <f>IF(A2449=1,FALSE,(AND(AQ2449,AM2449,NOT(AN2448))))</f>
        <v/>
      </c>
      <c r="AO2449">
        <f>IF(D2449=1,AND(AH2449,NOT(AI2449)),AND(AM2449,NOT(AN2449)))</f>
        <v/>
      </c>
      <c r="AP2449" s="119">
        <f>IF(D2449=1,AI2449,AN2449)</f>
        <v/>
      </c>
      <c r="AQ2449" s="125">
        <f>ABS(E2449)&lt;$AQ$2</f>
        <v/>
      </c>
      <c r="AS2449">
        <f>IF(AP2449,MAX(AS$3:AS2447)+1,"")</f>
        <v/>
      </c>
    </row>
    <row r="2450">
      <c r="A2450" t="n">
        <v>2360</v>
      </c>
      <c r="B2450" s="131">
        <f>IF(A2450=1,0,IF(AP2450,0.1*ε_cu1cd,0))</f>
        <v/>
      </c>
      <c r="C2450" s="131">
        <f>IF(A2450=1,0.1*ε_cu1cd,C2449+B2449)</f>
        <v/>
      </c>
      <c r="D2450" s="113">
        <f>IF('Нормальний переріз'!$D$68&gt;0,1,2)</f>
        <v/>
      </c>
      <c r="E2450" s="144">
        <f>IF(D2450=1,F2450,G2450)</f>
        <v/>
      </c>
      <c r="F2450" s="124">
        <f>IF(AI2449,0.11*ε_cu1cd,IF(AH2449,F2449*0.01,F2449))</f>
        <v/>
      </c>
      <c r="G2450" s="124">
        <f>IF(AP2449,-0.1*ε_cu1cd,IF(AM2449,G2449*0.01,G2449))</f>
        <v/>
      </c>
      <c r="H2450" s="113">
        <f>IF(A2450=1,E2450,IF(AO2449,H2449-E2449+E2450,IF(AP2449,0.8*H2449,H2449+E2450)))</f>
        <v/>
      </c>
      <c r="I2450" s="169">
        <f>(C2450-H2450)/h</f>
        <v/>
      </c>
      <c r="J2450">
        <f>C2450/(ε_c1cd)</f>
        <v/>
      </c>
      <c r="K2450">
        <f>C2450/I2450</f>
        <v/>
      </c>
      <c r="L2450" s="131">
        <f>I2450/(ε_c1cd)</f>
        <v/>
      </c>
      <c r="M2450">
        <f>I2450*(K2450-Z_s1)</f>
        <v/>
      </c>
      <c r="N2450">
        <f>I2450*(K2450-Z_s2)</f>
        <v/>
      </c>
      <c r="O2450">
        <f>E_s*M2450</f>
        <v/>
      </c>
      <c r="P2450">
        <f>E_s*N2450</f>
        <v/>
      </c>
      <c r="Q2450">
        <f>O2450*A_s1</f>
        <v/>
      </c>
      <c r="R2450">
        <f>P2450*A_s2</f>
        <v/>
      </c>
      <c r="S2450">
        <f>Q2450*($K2450-Z_s1)</f>
        <v/>
      </c>
      <c r="T2450">
        <f>R2450*($K2450-Z_s2)</f>
        <v/>
      </c>
      <c r="U2450">
        <f>(INDIRECT("a_"&amp;U$2)/(U$2+1))*(($C2450^(U$2+1)-$H2450^(U$2+1))/(ε_c1cd^(U$2+1)))</f>
        <v/>
      </c>
      <c r="V2450">
        <f>(INDIRECT("a_"&amp;V$2)/(V$2+1))*(($C2450^(V$2+1)-$H2450^(V$2+1))/(ε_c1cd^(V$2+1)))</f>
        <v/>
      </c>
      <c r="W2450">
        <f>(INDIRECT("a_"&amp;W$2)/(W$2+1))*(($C2450^(W$2+1)-$H2450^(W$2+1))/(ε_c1cd^(W$2+1)))</f>
        <v/>
      </c>
      <c r="X2450">
        <f>(INDIRECT("a_"&amp;X$2)/(X$2+1))*(($C2450^(X$2+1)-$H2450^(X$2+1))/(ε_c1cd^(X$2+1)))</f>
        <v/>
      </c>
      <c r="Y2450">
        <f>(INDIRECT("a_"&amp;Y$2)/(Y$2+1))*(($C2450^(Y$2+1)-$H2450^(Y$2+1))/(ε_c1cd^(Y$2+1)))</f>
        <v/>
      </c>
      <c r="Z2450">
        <f>(INDIRECT("a_"&amp;Z$2)/(Z$2+2))*(($C2450^(Z$2+2)-$H2450^(Z$2+2))/(ε_c1cd^(Z$2+2)))</f>
        <v/>
      </c>
      <c r="AA2450">
        <f>(INDIRECT("a_"&amp;AA$2)/(AA$2+2))*(($C2450^(AA$2+2)-$H2450^(AA$2+2))/(ε_c1cd^(AA$2+2)))</f>
        <v/>
      </c>
      <c r="AB2450">
        <f>(INDIRECT("a_"&amp;AB$2)/(AB$2+2))*(($C2450^(AB$2+2)-$H2450^(AB$2+2))/(ε_c1cd^(AB$2+2)))</f>
        <v/>
      </c>
      <c r="AC2450">
        <f>(INDIRECT("a_"&amp;AC$2)/(AC$2+2))*(($C2450^(AC$2+2)-$H2450^(AC$2+2))/(ε_c1cd^(AC$2+2)))</f>
        <v/>
      </c>
      <c r="AD2450">
        <f>(INDIRECT("a_"&amp;AD$2)/(AD$2+2))*(($C2450^(AD$2+2)-$H2450^(AD$2+2))/(ε_c1cd^(AD$2+2)))</f>
        <v/>
      </c>
      <c r="AE2450" s="111">
        <f>(b*f_cd/L2450)*SUM(U2450:Y2450)+SUM(Q2450:R2450)</f>
        <v/>
      </c>
      <c r="AF2450" s="112">
        <f>AE2450*(K2450-y+e)</f>
        <v/>
      </c>
      <c r="AG2450" s="113">
        <f>(b*f_cd/(L2450^2))*SUM(Z2450:AD2450)+SUM(S2450:T2450)-AF2450</f>
        <v/>
      </c>
      <c r="AH2450" s="114">
        <f>AG2450&lt;0</f>
        <v/>
      </c>
      <c r="AI2450" s="115">
        <f>IF(A2450=1,FALSE,(AND(AQ2450,AH2450,NOT(AI2449))))</f>
        <v/>
      </c>
      <c r="AJ2450" s="116">
        <f>(b*f_cd/L2450)*(a_1/2*J2450^2+a_2/3*J2450^3+a_3/4*J2450^4+a_4/5*J2450^5+a_5/6*J2450^6)+SUM(Q2450:R2450)</f>
        <v/>
      </c>
      <c r="AK2450">
        <f>AJ2450*(K2450-y+e)</f>
        <v/>
      </c>
      <c r="AL2450" s="118">
        <f>(b*f_cd/(L2450^2))*(a_1/3*J2450^3+a_2/4*J2450^4+a_3/5*J2450^5+a_4/6*J2450^6+a_5/7*J2450^7)+SUM(S2450:T2450)-AK2450</f>
        <v/>
      </c>
      <c r="AM2450" s="114">
        <f>AL2450&gt;0</f>
        <v/>
      </c>
      <c r="AN2450" s="115">
        <f>IF(A2450=1,FALSE,(AND(AQ2450,AM2450,NOT(AN2449))))</f>
        <v/>
      </c>
      <c r="AO2450">
        <f>IF(D2450=1,AND(AH2450,NOT(AI2450)),AND(AM2450,NOT(AN2450)))</f>
        <v/>
      </c>
      <c r="AP2450" s="119">
        <f>IF(D2450=1,AI2450,AN2450)</f>
        <v/>
      </c>
      <c r="AQ2450" s="125">
        <f>ABS(E2450)&lt;$AQ$2</f>
        <v/>
      </c>
      <c r="AS2450">
        <f>IF(AP2450,MAX(AS$3:AS2448)+1,"")</f>
        <v/>
      </c>
    </row>
    <row r="2451">
      <c r="A2451" t="n">
        <v>2361</v>
      </c>
      <c r="B2451" s="131">
        <f>IF(A2451=1,0,IF(AP2451,0.1*ε_cu1cd,0))</f>
        <v/>
      </c>
      <c r="C2451" s="131">
        <f>IF(A2451=1,0.1*ε_cu1cd,C2450+B2450)</f>
        <v/>
      </c>
      <c r="D2451" s="113">
        <f>IF('Нормальний переріз'!$D$68&gt;0,1,2)</f>
        <v/>
      </c>
      <c r="E2451" s="144">
        <f>IF(D2451=1,F2451,G2451)</f>
        <v/>
      </c>
      <c r="F2451" s="124">
        <f>IF(AI2450,0.11*ε_cu1cd,IF(AH2450,F2450*0.01,F2450))</f>
        <v/>
      </c>
      <c r="G2451" s="124">
        <f>IF(AP2450,-0.1*ε_cu1cd,IF(AM2450,G2450*0.01,G2450))</f>
        <v/>
      </c>
      <c r="H2451" s="113">
        <f>IF(A2451=1,E2451,IF(AO2450,H2450-E2450+E2451,IF(AP2450,0.8*H2450,H2450+E2451)))</f>
        <v/>
      </c>
      <c r="I2451" s="169">
        <f>(C2451-H2451)/h</f>
        <v/>
      </c>
      <c r="J2451">
        <f>C2451/(ε_c1cd)</f>
        <v/>
      </c>
      <c r="K2451">
        <f>C2451/I2451</f>
        <v/>
      </c>
      <c r="L2451" s="131">
        <f>I2451/(ε_c1cd)</f>
        <v/>
      </c>
      <c r="M2451">
        <f>I2451*(K2451-Z_s1)</f>
        <v/>
      </c>
      <c r="N2451">
        <f>I2451*(K2451-Z_s2)</f>
        <v/>
      </c>
      <c r="O2451">
        <f>E_s*M2451</f>
        <v/>
      </c>
      <c r="P2451">
        <f>E_s*N2451</f>
        <v/>
      </c>
      <c r="Q2451">
        <f>O2451*A_s1</f>
        <v/>
      </c>
      <c r="R2451">
        <f>P2451*A_s2</f>
        <v/>
      </c>
      <c r="S2451">
        <f>Q2451*($K2451-Z_s1)</f>
        <v/>
      </c>
      <c r="T2451">
        <f>R2451*($K2451-Z_s2)</f>
        <v/>
      </c>
      <c r="U2451">
        <f>(INDIRECT("a_"&amp;U$2)/(U$2+1))*(($C2451^(U$2+1)-$H2451^(U$2+1))/(ε_c1cd^(U$2+1)))</f>
        <v/>
      </c>
      <c r="V2451">
        <f>(INDIRECT("a_"&amp;V$2)/(V$2+1))*(($C2451^(V$2+1)-$H2451^(V$2+1))/(ε_c1cd^(V$2+1)))</f>
        <v/>
      </c>
      <c r="W2451">
        <f>(INDIRECT("a_"&amp;W$2)/(W$2+1))*(($C2451^(W$2+1)-$H2451^(W$2+1))/(ε_c1cd^(W$2+1)))</f>
        <v/>
      </c>
      <c r="X2451">
        <f>(INDIRECT("a_"&amp;X$2)/(X$2+1))*(($C2451^(X$2+1)-$H2451^(X$2+1))/(ε_c1cd^(X$2+1)))</f>
        <v/>
      </c>
      <c r="Y2451">
        <f>(INDIRECT("a_"&amp;Y$2)/(Y$2+1))*(($C2451^(Y$2+1)-$H2451^(Y$2+1))/(ε_c1cd^(Y$2+1)))</f>
        <v/>
      </c>
      <c r="Z2451">
        <f>(INDIRECT("a_"&amp;Z$2)/(Z$2+2))*(($C2451^(Z$2+2)-$H2451^(Z$2+2))/(ε_c1cd^(Z$2+2)))</f>
        <v/>
      </c>
      <c r="AA2451">
        <f>(INDIRECT("a_"&amp;AA$2)/(AA$2+2))*(($C2451^(AA$2+2)-$H2451^(AA$2+2))/(ε_c1cd^(AA$2+2)))</f>
        <v/>
      </c>
      <c r="AB2451">
        <f>(INDIRECT("a_"&amp;AB$2)/(AB$2+2))*(($C2451^(AB$2+2)-$H2451^(AB$2+2))/(ε_c1cd^(AB$2+2)))</f>
        <v/>
      </c>
      <c r="AC2451">
        <f>(INDIRECT("a_"&amp;AC$2)/(AC$2+2))*(($C2451^(AC$2+2)-$H2451^(AC$2+2))/(ε_c1cd^(AC$2+2)))</f>
        <v/>
      </c>
      <c r="AD2451">
        <f>(INDIRECT("a_"&amp;AD$2)/(AD$2+2))*(($C2451^(AD$2+2)-$H2451^(AD$2+2))/(ε_c1cd^(AD$2+2)))</f>
        <v/>
      </c>
      <c r="AE2451" s="111">
        <f>(b*f_cd/L2451)*SUM(U2451:Y2451)+SUM(Q2451:R2451)</f>
        <v/>
      </c>
      <c r="AF2451" s="112">
        <f>AE2451*(K2451-y+e)</f>
        <v/>
      </c>
      <c r="AG2451" s="113">
        <f>(b*f_cd/(L2451^2))*SUM(Z2451:AD2451)+SUM(S2451:T2451)-AF2451</f>
        <v/>
      </c>
      <c r="AH2451" s="114">
        <f>AG2451&lt;0</f>
        <v/>
      </c>
      <c r="AI2451" s="115">
        <f>IF(A2451=1,FALSE,(AND(AQ2451,AH2451,NOT(AI2450))))</f>
        <v/>
      </c>
      <c r="AJ2451" s="116">
        <f>(b*f_cd/L2451)*(a_1/2*J2451^2+a_2/3*J2451^3+a_3/4*J2451^4+a_4/5*J2451^5+a_5/6*J2451^6)+SUM(Q2451:R2451)</f>
        <v/>
      </c>
      <c r="AK2451">
        <f>AJ2451*(K2451-y+e)</f>
        <v/>
      </c>
      <c r="AL2451" s="118">
        <f>(b*f_cd/(L2451^2))*(a_1/3*J2451^3+a_2/4*J2451^4+a_3/5*J2451^5+a_4/6*J2451^6+a_5/7*J2451^7)+SUM(S2451:T2451)-AK2451</f>
        <v/>
      </c>
      <c r="AM2451" s="114">
        <f>AL2451&gt;0</f>
        <v/>
      </c>
      <c r="AN2451" s="115">
        <f>IF(A2451=1,FALSE,(AND(AQ2451,AM2451,NOT(AN2450))))</f>
        <v/>
      </c>
      <c r="AO2451">
        <f>IF(D2451=1,AND(AH2451,NOT(AI2451)),AND(AM2451,NOT(AN2451)))</f>
        <v/>
      </c>
      <c r="AP2451" s="119">
        <f>IF(D2451=1,AI2451,AN2451)</f>
        <v/>
      </c>
      <c r="AQ2451" s="125">
        <f>ABS(E2451)&lt;$AQ$2</f>
        <v/>
      </c>
      <c r="AS2451">
        <f>IF(AP2451,MAX(AS$3:AS2449)+1,"")</f>
        <v/>
      </c>
    </row>
    <row r="2452">
      <c r="A2452" t="n">
        <v>2362</v>
      </c>
      <c r="B2452" s="131">
        <f>IF(A2452=1,0,IF(AP2452,0.1*ε_cu1cd,0))</f>
        <v/>
      </c>
      <c r="C2452" s="131">
        <f>IF(A2452=1,0.1*ε_cu1cd,C2451+B2451)</f>
        <v/>
      </c>
      <c r="D2452" s="113">
        <f>IF('Нормальний переріз'!$D$68&gt;0,1,2)</f>
        <v/>
      </c>
      <c r="E2452" s="144">
        <f>IF(D2452=1,F2452,G2452)</f>
        <v/>
      </c>
      <c r="F2452" s="124">
        <f>IF(AI2451,0.11*ε_cu1cd,IF(AH2451,F2451*0.01,F2451))</f>
        <v/>
      </c>
      <c r="G2452" s="124">
        <f>IF(AP2451,-0.1*ε_cu1cd,IF(AM2451,G2451*0.01,G2451))</f>
        <v/>
      </c>
      <c r="H2452" s="113">
        <f>IF(A2452=1,E2452,IF(AO2451,H2451-E2451+E2452,IF(AP2451,0.8*H2451,H2451+E2452)))</f>
        <v/>
      </c>
      <c r="I2452" s="169">
        <f>(C2452-H2452)/h</f>
        <v/>
      </c>
      <c r="J2452">
        <f>C2452/(ε_c1cd)</f>
        <v/>
      </c>
      <c r="K2452">
        <f>C2452/I2452</f>
        <v/>
      </c>
      <c r="L2452" s="131">
        <f>I2452/(ε_c1cd)</f>
        <v/>
      </c>
      <c r="M2452">
        <f>I2452*(K2452-Z_s1)</f>
        <v/>
      </c>
      <c r="N2452">
        <f>I2452*(K2452-Z_s2)</f>
        <v/>
      </c>
      <c r="O2452">
        <f>E_s*M2452</f>
        <v/>
      </c>
      <c r="P2452">
        <f>E_s*N2452</f>
        <v/>
      </c>
      <c r="Q2452">
        <f>O2452*A_s1</f>
        <v/>
      </c>
      <c r="R2452">
        <f>P2452*A_s2</f>
        <v/>
      </c>
      <c r="S2452">
        <f>Q2452*($K2452-Z_s1)</f>
        <v/>
      </c>
      <c r="T2452">
        <f>R2452*($K2452-Z_s2)</f>
        <v/>
      </c>
      <c r="U2452">
        <f>(INDIRECT("a_"&amp;U$2)/(U$2+1))*(($C2452^(U$2+1)-$H2452^(U$2+1))/(ε_c1cd^(U$2+1)))</f>
        <v/>
      </c>
      <c r="V2452">
        <f>(INDIRECT("a_"&amp;V$2)/(V$2+1))*(($C2452^(V$2+1)-$H2452^(V$2+1))/(ε_c1cd^(V$2+1)))</f>
        <v/>
      </c>
      <c r="W2452">
        <f>(INDIRECT("a_"&amp;W$2)/(W$2+1))*(($C2452^(W$2+1)-$H2452^(W$2+1))/(ε_c1cd^(W$2+1)))</f>
        <v/>
      </c>
      <c r="X2452">
        <f>(INDIRECT("a_"&amp;X$2)/(X$2+1))*(($C2452^(X$2+1)-$H2452^(X$2+1))/(ε_c1cd^(X$2+1)))</f>
        <v/>
      </c>
      <c r="Y2452">
        <f>(INDIRECT("a_"&amp;Y$2)/(Y$2+1))*(($C2452^(Y$2+1)-$H2452^(Y$2+1))/(ε_c1cd^(Y$2+1)))</f>
        <v/>
      </c>
      <c r="Z2452">
        <f>(INDIRECT("a_"&amp;Z$2)/(Z$2+2))*(($C2452^(Z$2+2)-$H2452^(Z$2+2))/(ε_c1cd^(Z$2+2)))</f>
        <v/>
      </c>
      <c r="AA2452">
        <f>(INDIRECT("a_"&amp;AA$2)/(AA$2+2))*(($C2452^(AA$2+2)-$H2452^(AA$2+2))/(ε_c1cd^(AA$2+2)))</f>
        <v/>
      </c>
      <c r="AB2452">
        <f>(INDIRECT("a_"&amp;AB$2)/(AB$2+2))*(($C2452^(AB$2+2)-$H2452^(AB$2+2))/(ε_c1cd^(AB$2+2)))</f>
        <v/>
      </c>
      <c r="AC2452">
        <f>(INDIRECT("a_"&amp;AC$2)/(AC$2+2))*(($C2452^(AC$2+2)-$H2452^(AC$2+2))/(ε_c1cd^(AC$2+2)))</f>
        <v/>
      </c>
      <c r="AD2452">
        <f>(INDIRECT("a_"&amp;AD$2)/(AD$2+2))*(($C2452^(AD$2+2)-$H2452^(AD$2+2))/(ε_c1cd^(AD$2+2)))</f>
        <v/>
      </c>
      <c r="AE2452" s="111">
        <f>(b*f_cd/L2452)*SUM(U2452:Y2452)+SUM(Q2452:R2452)</f>
        <v/>
      </c>
      <c r="AF2452" s="112">
        <f>AE2452*(K2452-y+e)</f>
        <v/>
      </c>
      <c r="AG2452" s="113">
        <f>(b*f_cd/(L2452^2))*SUM(Z2452:AD2452)+SUM(S2452:T2452)-AF2452</f>
        <v/>
      </c>
      <c r="AH2452" s="114">
        <f>AG2452&lt;0</f>
        <v/>
      </c>
      <c r="AI2452" s="115">
        <f>IF(A2452=1,FALSE,(AND(AQ2452,AH2452,NOT(AI2451))))</f>
        <v/>
      </c>
      <c r="AJ2452" s="116">
        <f>(b*f_cd/L2452)*(a_1/2*J2452^2+a_2/3*J2452^3+a_3/4*J2452^4+a_4/5*J2452^5+a_5/6*J2452^6)+SUM(Q2452:R2452)</f>
        <v/>
      </c>
      <c r="AK2452">
        <f>AJ2452*(K2452-y+e)</f>
        <v/>
      </c>
      <c r="AL2452" s="118">
        <f>(b*f_cd/(L2452^2))*(a_1/3*J2452^3+a_2/4*J2452^4+a_3/5*J2452^5+a_4/6*J2452^6+a_5/7*J2452^7)+SUM(S2452:T2452)-AK2452</f>
        <v/>
      </c>
      <c r="AM2452" s="114">
        <f>AL2452&gt;0</f>
        <v/>
      </c>
      <c r="AN2452" s="115">
        <f>IF(A2452=1,FALSE,(AND(AQ2452,AM2452,NOT(AN2451))))</f>
        <v/>
      </c>
      <c r="AO2452">
        <f>IF(D2452=1,AND(AH2452,NOT(AI2452)),AND(AM2452,NOT(AN2452)))</f>
        <v/>
      </c>
      <c r="AP2452" s="119">
        <f>IF(D2452=1,AI2452,AN2452)</f>
        <v/>
      </c>
      <c r="AQ2452" s="125">
        <f>ABS(E2452)&lt;$AQ$2</f>
        <v/>
      </c>
      <c r="AS2452">
        <f>IF(AP2452,MAX(AS$3:AS2450)+1,"")</f>
        <v/>
      </c>
    </row>
    <row r="2453">
      <c r="A2453" t="n">
        <v>2363</v>
      </c>
      <c r="B2453" s="131">
        <f>IF(A2453=1,0,IF(AP2453,0.1*ε_cu1cd,0))</f>
        <v/>
      </c>
      <c r="C2453" s="131">
        <f>IF(A2453=1,0.1*ε_cu1cd,C2452+B2452)</f>
        <v/>
      </c>
      <c r="D2453" s="113">
        <f>IF('Нормальний переріз'!$D$68&gt;0,1,2)</f>
        <v/>
      </c>
      <c r="E2453" s="144">
        <f>IF(D2453=1,F2453,G2453)</f>
        <v/>
      </c>
      <c r="F2453" s="124">
        <f>IF(AI2452,0.11*ε_cu1cd,IF(AH2452,F2452*0.01,F2452))</f>
        <v/>
      </c>
      <c r="G2453" s="124">
        <f>IF(AP2452,-0.1*ε_cu1cd,IF(AM2452,G2452*0.01,G2452))</f>
        <v/>
      </c>
      <c r="H2453" s="113">
        <f>IF(A2453=1,E2453,IF(AO2452,H2452-E2452+E2453,IF(AP2452,0.8*H2452,H2452+E2453)))</f>
        <v/>
      </c>
      <c r="I2453" s="169">
        <f>(C2453-H2453)/h</f>
        <v/>
      </c>
      <c r="J2453">
        <f>C2453/(ε_c1cd)</f>
        <v/>
      </c>
      <c r="K2453">
        <f>C2453/I2453</f>
        <v/>
      </c>
      <c r="L2453" s="131">
        <f>I2453/(ε_c1cd)</f>
        <v/>
      </c>
      <c r="M2453">
        <f>I2453*(K2453-Z_s1)</f>
        <v/>
      </c>
      <c r="N2453">
        <f>I2453*(K2453-Z_s2)</f>
        <v/>
      </c>
      <c r="O2453">
        <f>E_s*M2453</f>
        <v/>
      </c>
      <c r="P2453">
        <f>E_s*N2453</f>
        <v/>
      </c>
      <c r="Q2453">
        <f>O2453*A_s1</f>
        <v/>
      </c>
      <c r="R2453">
        <f>P2453*A_s2</f>
        <v/>
      </c>
      <c r="S2453">
        <f>Q2453*($K2453-Z_s1)</f>
        <v/>
      </c>
      <c r="T2453">
        <f>R2453*($K2453-Z_s2)</f>
        <v/>
      </c>
      <c r="U2453">
        <f>(INDIRECT("a_"&amp;U$2)/(U$2+1))*(($C2453^(U$2+1)-$H2453^(U$2+1))/(ε_c1cd^(U$2+1)))</f>
        <v/>
      </c>
      <c r="V2453">
        <f>(INDIRECT("a_"&amp;V$2)/(V$2+1))*(($C2453^(V$2+1)-$H2453^(V$2+1))/(ε_c1cd^(V$2+1)))</f>
        <v/>
      </c>
      <c r="W2453">
        <f>(INDIRECT("a_"&amp;W$2)/(W$2+1))*(($C2453^(W$2+1)-$H2453^(W$2+1))/(ε_c1cd^(W$2+1)))</f>
        <v/>
      </c>
      <c r="X2453">
        <f>(INDIRECT("a_"&amp;X$2)/(X$2+1))*(($C2453^(X$2+1)-$H2453^(X$2+1))/(ε_c1cd^(X$2+1)))</f>
        <v/>
      </c>
      <c r="Y2453">
        <f>(INDIRECT("a_"&amp;Y$2)/(Y$2+1))*(($C2453^(Y$2+1)-$H2453^(Y$2+1))/(ε_c1cd^(Y$2+1)))</f>
        <v/>
      </c>
      <c r="Z2453">
        <f>(INDIRECT("a_"&amp;Z$2)/(Z$2+2))*(($C2453^(Z$2+2)-$H2453^(Z$2+2))/(ε_c1cd^(Z$2+2)))</f>
        <v/>
      </c>
      <c r="AA2453">
        <f>(INDIRECT("a_"&amp;AA$2)/(AA$2+2))*(($C2453^(AA$2+2)-$H2453^(AA$2+2))/(ε_c1cd^(AA$2+2)))</f>
        <v/>
      </c>
      <c r="AB2453">
        <f>(INDIRECT("a_"&amp;AB$2)/(AB$2+2))*(($C2453^(AB$2+2)-$H2453^(AB$2+2))/(ε_c1cd^(AB$2+2)))</f>
        <v/>
      </c>
      <c r="AC2453">
        <f>(INDIRECT("a_"&amp;AC$2)/(AC$2+2))*(($C2453^(AC$2+2)-$H2453^(AC$2+2))/(ε_c1cd^(AC$2+2)))</f>
        <v/>
      </c>
      <c r="AD2453">
        <f>(INDIRECT("a_"&amp;AD$2)/(AD$2+2))*(($C2453^(AD$2+2)-$H2453^(AD$2+2))/(ε_c1cd^(AD$2+2)))</f>
        <v/>
      </c>
      <c r="AE2453" s="111">
        <f>(b*f_cd/L2453)*SUM(U2453:Y2453)+SUM(Q2453:R2453)</f>
        <v/>
      </c>
      <c r="AF2453" s="112">
        <f>AE2453*(K2453-y+e)</f>
        <v/>
      </c>
      <c r="AG2453" s="113">
        <f>(b*f_cd/(L2453^2))*SUM(Z2453:AD2453)+SUM(S2453:T2453)-AF2453</f>
        <v/>
      </c>
      <c r="AH2453" s="114">
        <f>AG2453&lt;0</f>
        <v/>
      </c>
      <c r="AI2453" s="115">
        <f>IF(A2453=1,FALSE,(AND(AQ2453,AH2453,NOT(AI2452))))</f>
        <v/>
      </c>
      <c r="AJ2453" s="116">
        <f>(b*f_cd/L2453)*(a_1/2*J2453^2+a_2/3*J2453^3+a_3/4*J2453^4+a_4/5*J2453^5+a_5/6*J2453^6)+SUM(Q2453:R2453)</f>
        <v/>
      </c>
      <c r="AK2453">
        <f>AJ2453*(K2453-y+e)</f>
        <v/>
      </c>
      <c r="AL2453" s="118">
        <f>(b*f_cd/(L2453^2))*(a_1/3*J2453^3+a_2/4*J2453^4+a_3/5*J2453^5+a_4/6*J2453^6+a_5/7*J2453^7)+SUM(S2453:T2453)-AK2453</f>
        <v/>
      </c>
      <c r="AM2453" s="114">
        <f>AL2453&gt;0</f>
        <v/>
      </c>
      <c r="AN2453" s="115">
        <f>IF(A2453=1,FALSE,(AND(AQ2453,AM2453,NOT(AN2452))))</f>
        <v/>
      </c>
      <c r="AO2453">
        <f>IF(D2453=1,AND(AH2453,NOT(AI2453)),AND(AM2453,NOT(AN2453)))</f>
        <v/>
      </c>
      <c r="AP2453" s="119">
        <f>IF(D2453=1,AI2453,AN2453)</f>
        <v/>
      </c>
      <c r="AQ2453" s="125">
        <f>ABS(E2453)&lt;$AQ$2</f>
        <v/>
      </c>
      <c r="AS2453">
        <f>IF(AP2453,MAX(AS$3:AS2451)+1,"")</f>
        <v/>
      </c>
    </row>
    <row r="2454">
      <c r="A2454" t="n">
        <v>2364</v>
      </c>
      <c r="B2454" s="131">
        <f>IF(A2454=1,0,IF(AP2454,0.1*ε_cu1cd,0))</f>
        <v/>
      </c>
      <c r="C2454" s="131">
        <f>IF(A2454=1,0.1*ε_cu1cd,C2453+B2453)</f>
        <v/>
      </c>
      <c r="D2454" s="113">
        <f>IF('Нормальний переріз'!$D$68&gt;0,1,2)</f>
        <v/>
      </c>
      <c r="E2454" s="144">
        <f>IF(D2454=1,F2454,G2454)</f>
        <v/>
      </c>
      <c r="F2454" s="124">
        <f>IF(AI2453,0.11*ε_cu1cd,IF(AH2453,F2453*0.01,F2453))</f>
        <v/>
      </c>
      <c r="G2454" s="124">
        <f>IF(AP2453,-0.1*ε_cu1cd,IF(AM2453,G2453*0.01,G2453))</f>
        <v/>
      </c>
      <c r="H2454" s="113">
        <f>IF(A2454=1,E2454,IF(AO2453,H2453-E2453+E2454,IF(AP2453,0.8*H2453,H2453+E2454)))</f>
        <v/>
      </c>
      <c r="I2454" s="169">
        <f>(C2454-H2454)/h</f>
        <v/>
      </c>
      <c r="J2454">
        <f>C2454/(ε_c1cd)</f>
        <v/>
      </c>
      <c r="K2454">
        <f>C2454/I2454</f>
        <v/>
      </c>
      <c r="L2454" s="131">
        <f>I2454/(ε_c1cd)</f>
        <v/>
      </c>
      <c r="M2454">
        <f>I2454*(K2454-Z_s1)</f>
        <v/>
      </c>
      <c r="N2454">
        <f>I2454*(K2454-Z_s2)</f>
        <v/>
      </c>
      <c r="O2454">
        <f>E_s*M2454</f>
        <v/>
      </c>
      <c r="P2454">
        <f>E_s*N2454</f>
        <v/>
      </c>
      <c r="Q2454">
        <f>O2454*A_s1</f>
        <v/>
      </c>
      <c r="R2454">
        <f>P2454*A_s2</f>
        <v/>
      </c>
      <c r="S2454">
        <f>Q2454*($K2454-Z_s1)</f>
        <v/>
      </c>
      <c r="T2454">
        <f>R2454*($K2454-Z_s2)</f>
        <v/>
      </c>
      <c r="U2454">
        <f>(INDIRECT("a_"&amp;U$2)/(U$2+1))*(($C2454^(U$2+1)-$H2454^(U$2+1))/(ε_c1cd^(U$2+1)))</f>
        <v/>
      </c>
      <c r="V2454">
        <f>(INDIRECT("a_"&amp;V$2)/(V$2+1))*(($C2454^(V$2+1)-$H2454^(V$2+1))/(ε_c1cd^(V$2+1)))</f>
        <v/>
      </c>
      <c r="W2454">
        <f>(INDIRECT("a_"&amp;W$2)/(W$2+1))*(($C2454^(W$2+1)-$H2454^(W$2+1))/(ε_c1cd^(W$2+1)))</f>
        <v/>
      </c>
      <c r="X2454">
        <f>(INDIRECT("a_"&amp;X$2)/(X$2+1))*(($C2454^(X$2+1)-$H2454^(X$2+1))/(ε_c1cd^(X$2+1)))</f>
        <v/>
      </c>
      <c r="Y2454">
        <f>(INDIRECT("a_"&amp;Y$2)/(Y$2+1))*(($C2454^(Y$2+1)-$H2454^(Y$2+1))/(ε_c1cd^(Y$2+1)))</f>
        <v/>
      </c>
      <c r="Z2454">
        <f>(INDIRECT("a_"&amp;Z$2)/(Z$2+2))*(($C2454^(Z$2+2)-$H2454^(Z$2+2))/(ε_c1cd^(Z$2+2)))</f>
        <v/>
      </c>
      <c r="AA2454">
        <f>(INDIRECT("a_"&amp;AA$2)/(AA$2+2))*(($C2454^(AA$2+2)-$H2454^(AA$2+2))/(ε_c1cd^(AA$2+2)))</f>
        <v/>
      </c>
      <c r="AB2454">
        <f>(INDIRECT("a_"&amp;AB$2)/(AB$2+2))*(($C2454^(AB$2+2)-$H2454^(AB$2+2))/(ε_c1cd^(AB$2+2)))</f>
        <v/>
      </c>
      <c r="AC2454">
        <f>(INDIRECT("a_"&amp;AC$2)/(AC$2+2))*(($C2454^(AC$2+2)-$H2454^(AC$2+2))/(ε_c1cd^(AC$2+2)))</f>
        <v/>
      </c>
      <c r="AD2454">
        <f>(INDIRECT("a_"&amp;AD$2)/(AD$2+2))*(($C2454^(AD$2+2)-$H2454^(AD$2+2))/(ε_c1cd^(AD$2+2)))</f>
        <v/>
      </c>
      <c r="AE2454" s="111">
        <f>(b*f_cd/L2454)*SUM(U2454:Y2454)+SUM(Q2454:R2454)</f>
        <v/>
      </c>
      <c r="AF2454" s="112">
        <f>AE2454*(K2454-y+e)</f>
        <v/>
      </c>
      <c r="AG2454" s="113">
        <f>(b*f_cd/(L2454^2))*SUM(Z2454:AD2454)+SUM(S2454:T2454)-AF2454</f>
        <v/>
      </c>
      <c r="AH2454" s="114">
        <f>AG2454&lt;0</f>
        <v/>
      </c>
      <c r="AI2454" s="115">
        <f>IF(A2454=1,FALSE,(AND(AQ2454,AH2454,NOT(AI2453))))</f>
        <v/>
      </c>
      <c r="AJ2454" s="116">
        <f>(b*f_cd/L2454)*(a_1/2*J2454^2+a_2/3*J2454^3+a_3/4*J2454^4+a_4/5*J2454^5+a_5/6*J2454^6)+SUM(Q2454:R2454)</f>
        <v/>
      </c>
      <c r="AK2454">
        <f>AJ2454*(K2454-y+e)</f>
        <v/>
      </c>
      <c r="AL2454" s="118">
        <f>(b*f_cd/(L2454^2))*(a_1/3*J2454^3+a_2/4*J2454^4+a_3/5*J2454^5+a_4/6*J2454^6+a_5/7*J2454^7)+SUM(S2454:T2454)-AK2454</f>
        <v/>
      </c>
      <c r="AM2454" s="114">
        <f>AL2454&gt;0</f>
        <v/>
      </c>
      <c r="AN2454" s="115">
        <f>IF(A2454=1,FALSE,(AND(AQ2454,AM2454,NOT(AN2453))))</f>
        <v/>
      </c>
      <c r="AO2454">
        <f>IF(D2454=1,AND(AH2454,NOT(AI2454)),AND(AM2454,NOT(AN2454)))</f>
        <v/>
      </c>
      <c r="AP2454" s="119">
        <f>IF(D2454=1,AI2454,AN2454)</f>
        <v/>
      </c>
      <c r="AQ2454" s="125">
        <f>ABS(E2454)&lt;$AQ$2</f>
        <v/>
      </c>
      <c r="AS2454">
        <f>IF(AP2454,MAX(AS$3:AS2452)+1,"")</f>
        <v/>
      </c>
    </row>
    <row r="2455">
      <c r="A2455" t="n">
        <v>2365</v>
      </c>
      <c r="B2455" s="131">
        <f>IF(A2455=1,0,IF(AP2455,0.1*ε_cu1cd,0))</f>
        <v/>
      </c>
      <c r="C2455" s="131">
        <f>IF(A2455=1,0.1*ε_cu1cd,C2454+B2454)</f>
        <v/>
      </c>
      <c r="D2455" s="113">
        <f>IF('Нормальний переріз'!$D$68&gt;0,1,2)</f>
        <v/>
      </c>
      <c r="E2455" s="144">
        <f>IF(D2455=1,F2455,G2455)</f>
        <v/>
      </c>
      <c r="F2455" s="124">
        <f>IF(AI2454,0.11*ε_cu1cd,IF(AH2454,F2454*0.01,F2454))</f>
        <v/>
      </c>
      <c r="G2455" s="124">
        <f>IF(AP2454,-0.1*ε_cu1cd,IF(AM2454,G2454*0.01,G2454))</f>
        <v/>
      </c>
      <c r="H2455" s="113">
        <f>IF(A2455=1,E2455,IF(AO2454,H2454-E2454+E2455,IF(AP2454,0.8*H2454,H2454+E2455)))</f>
        <v/>
      </c>
      <c r="I2455" s="169">
        <f>(C2455-H2455)/h</f>
        <v/>
      </c>
      <c r="J2455">
        <f>C2455/(ε_c1cd)</f>
        <v/>
      </c>
      <c r="K2455">
        <f>C2455/I2455</f>
        <v/>
      </c>
      <c r="L2455" s="131">
        <f>I2455/(ε_c1cd)</f>
        <v/>
      </c>
      <c r="M2455">
        <f>I2455*(K2455-Z_s1)</f>
        <v/>
      </c>
      <c r="N2455">
        <f>I2455*(K2455-Z_s2)</f>
        <v/>
      </c>
      <c r="O2455">
        <f>E_s*M2455</f>
        <v/>
      </c>
      <c r="P2455">
        <f>E_s*N2455</f>
        <v/>
      </c>
      <c r="Q2455">
        <f>O2455*A_s1</f>
        <v/>
      </c>
      <c r="R2455">
        <f>P2455*A_s2</f>
        <v/>
      </c>
      <c r="S2455">
        <f>Q2455*($K2455-Z_s1)</f>
        <v/>
      </c>
      <c r="T2455">
        <f>R2455*($K2455-Z_s2)</f>
        <v/>
      </c>
      <c r="U2455">
        <f>(INDIRECT("a_"&amp;U$2)/(U$2+1))*(($C2455^(U$2+1)-$H2455^(U$2+1))/(ε_c1cd^(U$2+1)))</f>
        <v/>
      </c>
      <c r="V2455">
        <f>(INDIRECT("a_"&amp;V$2)/(V$2+1))*(($C2455^(V$2+1)-$H2455^(V$2+1))/(ε_c1cd^(V$2+1)))</f>
        <v/>
      </c>
      <c r="W2455">
        <f>(INDIRECT("a_"&amp;W$2)/(W$2+1))*(($C2455^(W$2+1)-$H2455^(W$2+1))/(ε_c1cd^(W$2+1)))</f>
        <v/>
      </c>
      <c r="X2455">
        <f>(INDIRECT("a_"&amp;X$2)/(X$2+1))*(($C2455^(X$2+1)-$H2455^(X$2+1))/(ε_c1cd^(X$2+1)))</f>
        <v/>
      </c>
      <c r="Y2455">
        <f>(INDIRECT("a_"&amp;Y$2)/(Y$2+1))*(($C2455^(Y$2+1)-$H2455^(Y$2+1))/(ε_c1cd^(Y$2+1)))</f>
        <v/>
      </c>
      <c r="Z2455">
        <f>(INDIRECT("a_"&amp;Z$2)/(Z$2+2))*(($C2455^(Z$2+2)-$H2455^(Z$2+2))/(ε_c1cd^(Z$2+2)))</f>
        <v/>
      </c>
      <c r="AA2455">
        <f>(INDIRECT("a_"&amp;AA$2)/(AA$2+2))*(($C2455^(AA$2+2)-$H2455^(AA$2+2))/(ε_c1cd^(AA$2+2)))</f>
        <v/>
      </c>
      <c r="AB2455">
        <f>(INDIRECT("a_"&amp;AB$2)/(AB$2+2))*(($C2455^(AB$2+2)-$H2455^(AB$2+2))/(ε_c1cd^(AB$2+2)))</f>
        <v/>
      </c>
      <c r="AC2455">
        <f>(INDIRECT("a_"&amp;AC$2)/(AC$2+2))*(($C2455^(AC$2+2)-$H2455^(AC$2+2))/(ε_c1cd^(AC$2+2)))</f>
        <v/>
      </c>
      <c r="AD2455">
        <f>(INDIRECT("a_"&amp;AD$2)/(AD$2+2))*(($C2455^(AD$2+2)-$H2455^(AD$2+2))/(ε_c1cd^(AD$2+2)))</f>
        <v/>
      </c>
      <c r="AE2455" s="111">
        <f>(b*f_cd/L2455)*SUM(U2455:Y2455)+SUM(Q2455:R2455)</f>
        <v/>
      </c>
      <c r="AF2455" s="112">
        <f>AE2455*(K2455-y+e)</f>
        <v/>
      </c>
      <c r="AG2455" s="113">
        <f>(b*f_cd/(L2455^2))*SUM(Z2455:AD2455)+SUM(S2455:T2455)-AF2455</f>
        <v/>
      </c>
      <c r="AH2455" s="114">
        <f>AG2455&lt;0</f>
        <v/>
      </c>
      <c r="AI2455" s="115">
        <f>IF(A2455=1,FALSE,(AND(AQ2455,AH2455,NOT(AI2454))))</f>
        <v/>
      </c>
      <c r="AJ2455" s="116">
        <f>(b*f_cd/L2455)*(a_1/2*J2455^2+a_2/3*J2455^3+a_3/4*J2455^4+a_4/5*J2455^5+a_5/6*J2455^6)+SUM(Q2455:R2455)</f>
        <v/>
      </c>
      <c r="AK2455">
        <f>AJ2455*(K2455-y+e)</f>
        <v/>
      </c>
      <c r="AL2455" s="118">
        <f>(b*f_cd/(L2455^2))*(a_1/3*J2455^3+a_2/4*J2455^4+a_3/5*J2455^5+a_4/6*J2455^6+a_5/7*J2455^7)+SUM(S2455:T2455)-AK2455</f>
        <v/>
      </c>
      <c r="AM2455" s="114">
        <f>AL2455&gt;0</f>
        <v/>
      </c>
      <c r="AN2455" s="115">
        <f>IF(A2455=1,FALSE,(AND(AQ2455,AM2455,NOT(AN2454))))</f>
        <v/>
      </c>
      <c r="AO2455">
        <f>IF(D2455=1,AND(AH2455,NOT(AI2455)),AND(AM2455,NOT(AN2455)))</f>
        <v/>
      </c>
      <c r="AP2455" s="119">
        <f>IF(D2455=1,AI2455,AN2455)</f>
        <v/>
      </c>
      <c r="AQ2455" s="125">
        <f>ABS(E2455)&lt;$AQ$2</f>
        <v/>
      </c>
      <c r="AS2455">
        <f>IF(AP2455,MAX(AS$3:AS2453)+1,"")</f>
        <v/>
      </c>
    </row>
    <row r="2456">
      <c r="A2456" t="n">
        <v>2366</v>
      </c>
      <c r="B2456" s="131">
        <f>IF(A2456=1,0,IF(AP2456,0.1*ε_cu1cd,0))</f>
        <v/>
      </c>
      <c r="C2456" s="131">
        <f>IF(A2456=1,0.1*ε_cu1cd,C2455+B2455)</f>
        <v/>
      </c>
      <c r="D2456" s="113">
        <f>IF('Нормальний переріз'!$D$68&gt;0,1,2)</f>
        <v/>
      </c>
      <c r="E2456" s="144">
        <f>IF(D2456=1,F2456,G2456)</f>
        <v/>
      </c>
      <c r="F2456" s="124">
        <f>IF(AI2455,0.11*ε_cu1cd,IF(AH2455,F2455*0.01,F2455))</f>
        <v/>
      </c>
      <c r="G2456" s="124">
        <f>IF(AP2455,-0.1*ε_cu1cd,IF(AM2455,G2455*0.01,G2455))</f>
        <v/>
      </c>
      <c r="H2456" s="113">
        <f>IF(A2456=1,E2456,IF(AO2455,H2455-E2455+E2456,IF(AP2455,0.8*H2455,H2455+E2456)))</f>
        <v/>
      </c>
      <c r="I2456" s="169">
        <f>(C2456-H2456)/h</f>
        <v/>
      </c>
      <c r="J2456">
        <f>C2456/(ε_c1cd)</f>
        <v/>
      </c>
      <c r="K2456">
        <f>C2456/I2456</f>
        <v/>
      </c>
      <c r="L2456" s="131">
        <f>I2456/(ε_c1cd)</f>
        <v/>
      </c>
      <c r="M2456">
        <f>I2456*(K2456-Z_s1)</f>
        <v/>
      </c>
      <c r="N2456">
        <f>I2456*(K2456-Z_s2)</f>
        <v/>
      </c>
      <c r="O2456">
        <f>E_s*M2456</f>
        <v/>
      </c>
      <c r="P2456">
        <f>E_s*N2456</f>
        <v/>
      </c>
      <c r="Q2456">
        <f>O2456*A_s1</f>
        <v/>
      </c>
      <c r="R2456">
        <f>P2456*A_s2</f>
        <v/>
      </c>
      <c r="S2456">
        <f>Q2456*($K2456-Z_s1)</f>
        <v/>
      </c>
      <c r="T2456">
        <f>R2456*($K2456-Z_s2)</f>
        <v/>
      </c>
      <c r="U2456">
        <f>(INDIRECT("a_"&amp;U$2)/(U$2+1))*(($C2456^(U$2+1)-$H2456^(U$2+1))/(ε_c1cd^(U$2+1)))</f>
        <v/>
      </c>
      <c r="V2456">
        <f>(INDIRECT("a_"&amp;V$2)/(V$2+1))*(($C2456^(V$2+1)-$H2456^(V$2+1))/(ε_c1cd^(V$2+1)))</f>
        <v/>
      </c>
      <c r="W2456">
        <f>(INDIRECT("a_"&amp;W$2)/(W$2+1))*(($C2456^(W$2+1)-$H2456^(W$2+1))/(ε_c1cd^(W$2+1)))</f>
        <v/>
      </c>
      <c r="X2456">
        <f>(INDIRECT("a_"&amp;X$2)/(X$2+1))*(($C2456^(X$2+1)-$H2456^(X$2+1))/(ε_c1cd^(X$2+1)))</f>
        <v/>
      </c>
      <c r="Y2456">
        <f>(INDIRECT("a_"&amp;Y$2)/(Y$2+1))*(($C2456^(Y$2+1)-$H2456^(Y$2+1))/(ε_c1cd^(Y$2+1)))</f>
        <v/>
      </c>
      <c r="Z2456">
        <f>(INDIRECT("a_"&amp;Z$2)/(Z$2+2))*(($C2456^(Z$2+2)-$H2456^(Z$2+2))/(ε_c1cd^(Z$2+2)))</f>
        <v/>
      </c>
      <c r="AA2456">
        <f>(INDIRECT("a_"&amp;AA$2)/(AA$2+2))*(($C2456^(AA$2+2)-$H2456^(AA$2+2))/(ε_c1cd^(AA$2+2)))</f>
        <v/>
      </c>
      <c r="AB2456">
        <f>(INDIRECT("a_"&amp;AB$2)/(AB$2+2))*(($C2456^(AB$2+2)-$H2456^(AB$2+2))/(ε_c1cd^(AB$2+2)))</f>
        <v/>
      </c>
      <c r="AC2456">
        <f>(INDIRECT("a_"&amp;AC$2)/(AC$2+2))*(($C2456^(AC$2+2)-$H2456^(AC$2+2))/(ε_c1cd^(AC$2+2)))</f>
        <v/>
      </c>
      <c r="AD2456">
        <f>(INDIRECT("a_"&amp;AD$2)/(AD$2+2))*(($C2456^(AD$2+2)-$H2456^(AD$2+2))/(ε_c1cd^(AD$2+2)))</f>
        <v/>
      </c>
      <c r="AE2456" s="111">
        <f>(b*f_cd/L2456)*SUM(U2456:Y2456)+SUM(Q2456:R2456)</f>
        <v/>
      </c>
      <c r="AF2456" s="112">
        <f>AE2456*(K2456-y+e)</f>
        <v/>
      </c>
      <c r="AG2456" s="113">
        <f>(b*f_cd/(L2456^2))*SUM(Z2456:AD2456)+SUM(S2456:T2456)-AF2456</f>
        <v/>
      </c>
      <c r="AH2456" s="114">
        <f>AG2456&lt;0</f>
        <v/>
      </c>
      <c r="AI2456" s="115">
        <f>IF(A2456=1,FALSE,(AND(AQ2456,AH2456,NOT(AI2455))))</f>
        <v/>
      </c>
      <c r="AJ2456" s="116">
        <f>(b*f_cd/L2456)*(a_1/2*J2456^2+a_2/3*J2456^3+a_3/4*J2456^4+a_4/5*J2456^5+a_5/6*J2456^6)+SUM(Q2456:R2456)</f>
        <v/>
      </c>
      <c r="AK2456">
        <f>AJ2456*(K2456-y+e)</f>
        <v/>
      </c>
      <c r="AL2456" s="118">
        <f>(b*f_cd/(L2456^2))*(a_1/3*J2456^3+a_2/4*J2456^4+a_3/5*J2456^5+a_4/6*J2456^6+a_5/7*J2456^7)+SUM(S2456:T2456)-AK2456</f>
        <v/>
      </c>
      <c r="AM2456" s="114">
        <f>AL2456&gt;0</f>
        <v/>
      </c>
      <c r="AN2456" s="115">
        <f>IF(A2456=1,FALSE,(AND(AQ2456,AM2456,NOT(AN2455))))</f>
        <v/>
      </c>
      <c r="AO2456">
        <f>IF(D2456=1,AND(AH2456,NOT(AI2456)),AND(AM2456,NOT(AN2456)))</f>
        <v/>
      </c>
      <c r="AP2456" s="119">
        <f>IF(D2456=1,AI2456,AN2456)</f>
        <v/>
      </c>
      <c r="AQ2456" s="125">
        <f>ABS(E2456)&lt;$AQ$2</f>
        <v/>
      </c>
      <c r="AS2456">
        <f>IF(AP2456,MAX(AS$3:AS2454)+1,"")</f>
        <v/>
      </c>
    </row>
    <row r="2457">
      <c r="A2457" t="n">
        <v>2367</v>
      </c>
      <c r="B2457" s="131">
        <f>IF(A2457=1,0,IF(AP2457,0.1*ε_cu1cd,0))</f>
        <v/>
      </c>
      <c r="C2457" s="131">
        <f>IF(A2457=1,0.1*ε_cu1cd,C2456+B2456)</f>
        <v/>
      </c>
      <c r="D2457" s="113">
        <f>IF('Нормальний переріз'!$D$68&gt;0,1,2)</f>
        <v/>
      </c>
      <c r="E2457" s="144">
        <f>IF(D2457=1,F2457,G2457)</f>
        <v/>
      </c>
      <c r="F2457" s="124">
        <f>IF(AI2456,0.11*ε_cu1cd,IF(AH2456,F2456*0.01,F2456))</f>
        <v/>
      </c>
      <c r="G2457" s="124">
        <f>IF(AP2456,-0.1*ε_cu1cd,IF(AM2456,G2456*0.01,G2456))</f>
        <v/>
      </c>
      <c r="H2457" s="113">
        <f>IF(A2457=1,E2457,IF(AO2456,H2456-E2456+E2457,IF(AP2456,0.8*H2456,H2456+E2457)))</f>
        <v/>
      </c>
      <c r="I2457" s="169">
        <f>(C2457-H2457)/h</f>
        <v/>
      </c>
      <c r="J2457">
        <f>C2457/(ε_c1cd)</f>
        <v/>
      </c>
      <c r="K2457">
        <f>C2457/I2457</f>
        <v/>
      </c>
      <c r="L2457" s="131">
        <f>I2457/(ε_c1cd)</f>
        <v/>
      </c>
      <c r="M2457">
        <f>I2457*(K2457-Z_s1)</f>
        <v/>
      </c>
      <c r="N2457">
        <f>I2457*(K2457-Z_s2)</f>
        <v/>
      </c>
      <c r="O2457">
        <f>E_s*M2457</f>
        <v/>
      </c>
      <c r="P2457">
        <f>E_s*N2457</f>
        <v/>
      </c>
      <c r="Q2457">
        <f>O2457*A_s1</f>
        <v/>
      </c>
      <c r="R2457">
        <f>P2457*A_s2</f>
        <v/>
      </c>
      <c r="S2457">
        <f>Q2457*($K2457-Z_s1)</f>
        <v/>
      </c>
      <c r="T2457">
        <f>R2457*($K2457-Z_s2)</f>
        <v/>
      </c>
      <c r="U2457">
        <f>(INDIRECT("a_"&amp;U$2)/(U$2+1))*(($C2457^(U$2+1)-$H2457^(U$2+1))/(ε_c1cd^(U$2+1)))</f>
        <v/>
      </c>
      <c r="V2457">
        <f>(INDIRECT("a_"&amp;V$2)/(V$2+1))*(($C2457^(V$2+1)-$H2457^(V$2+1))/(ε_c1cd^(V$2+1)))</f>
        <v/>
      </c>
      <c r="W2457">
        <f>(INDIRECT("a_"&amp;W$2)/(W$2+1))*(($C2457^(W$2+1)-$H2457^(W$2+1))/(ε_c1cd^(W$2+1)))</f>
        <v/>
      </c>
      <c r="X2457">
        <f>(INDIRECT("a_"&amp;X$2)/(X$2+1))*(($C2457^(X$2+1)-$H2457^(X$2+1))/(ε_c1cd^(X$2+1)))</f>
        <v/>
      </c>
      <c r="Y2457">
        <f>(INDIRECT("a_"&amp;Y$2)/(Y$2+1))*(($C2457^(Y$2+1)-$H2457^(Y$2+1))/(ε_c1cd^(Y$2+1)))</f>
        <v/>
      </c>
      <c r="Z2457">
        <f>(INDIRECT("a_"&amp;Z$2)/(Z$2+2))*(($C2457^(Z$2+2)-$H2457^(Z$2+2))/(ε_c1cd^(Z$2+2)))</f>
        <v/>
      </c>
      <c r="AA2457">
        <f>(INDIRECT("a_"&amp;AA$2)/(AA$2+2))*(($C2457^(AA$2+2)-$H2457^(AA$2+2))/(ε_c1cd^(AA$2+2)))</f>
        <v/>
      </c>
      <c r="AB2457">
        <f>(INDIRECT("a_"&amp;AB$2)/(AB$2+2))*(($C2457^(AB$2+2)-$H2457^(AB$2+2))/(ε_c1cd^(AB$2+2)))</f>
        <v/>
      </c>
      <c r="AC2457">
        <f>(INDIRECT("a_"&amp;AC$2)/(AC$2+2))*(($C2457^(AC$2+2)-$H2457^(AC$2+2))/(ε_c1cd^(AC$2+2)))</f>
        <v/>
      </c>
      <c r="AD2457">
        <f>(INDIRECT("a_"&amp;AD$2)/(AD$2+2))*(($C2457^(AD$2+2)-$H2457^(AD$2+2))/(ε_c1cd^(AD$2+2)))</f>
        <v/>
      </c>
      <c r="AE2457" s="111">
        <f>(b*f_cd/L2457)*SUM(U2457:Y2457)+SUM(Q2457:R2457)</f>
        <v/>
      </c>
      <c r="AF2457" s="112">
        <f>AE2457*(K2457-y+e)</f>
        <v/>
      </c>
      <c r="AG2457" s="113">
        <f>(b*f_cd/(L2457^2))*SUM(Z2457:AD2457)+SUM(S2457:T2457)-AF2457</f>
        <v/>
      </c>
      <c r="AH2457" s="114">
        <f>AG2457&lt;0</f>
        <v/>
      </c>
      <c r="AI2457" s="115">
        <f>IF(A2457=1,FALSE,(AND(AQ2457,AH2457,NOT(AI2456))))</f>
        <v/>
      </c>
      <c r="AJ2457" s="116">
        <f>(b*f_cd/L2457)*(a_1/2*J2457^2+a_2/3*J2457^3+a_3/4*J2457^4+a_4/5*J2457^5+a_5/6*J2457^6)+SUM(Q2457:R2457)</f>
        <v/>
      </c>
      <c r="AK2457">
        <f>AJ2457*(K2457-y+e)</f>
        <v/>
      </c>
      <c r="AL2457" s="118">
        <f>(b*f_cd/(L2457^2))*(a_1/3*J2457^3+a_2/4*J2457^4+a_3/5*J2457^5+a_4/6*J2457^6+a_5/7*J2457^7)+SUM(S2457:T2457)-AK2457</f>
        <v/>
      </c>
      <c r="AM2457" s="114">
        <f>AL2457&gt;0</f>
        <v/>
      </c>
      <c r="AN2457" s="115">
        <f>IF(A2457=1,FALSE,(AND(AQ2457,AM2457,NOT(AN2456))))</f>
        <v/>
      </c>
      <c r="AO2457">
        <f>IF(D2457=1,AND(AH2457,NOT(AI2457)),AND(AM2457,NOT(AN2457)))</f>
        <v/>
      </c>
      <c r="AP2457" s="119">
        <f>IF(D2457=1,AI2457,AN2457)</f>
        <v/>
      </c>
      <c r="AQ2457" s="125">
        <f>ABS(E2457)&lt;$AQ$2</f>
        <v/>
      </c>
      <c r="AS2457">
        <f>IF(AP2457,MAX(AS$3:AS2455)+1,"")</f>
        <v/>
      </c>
    </row>
    <row r="2458">
      <c r="A2458" t="n">
        <v>2368</v>
      </c>
      <c r="B2458" s="131">
        <f>IF(A2458=1,0,IF(AP2458,0.1*ε_cu1cd,0))</f>
        <v/>
      </c>
      <c r="C2458" s="131">
        <f>IF(A2458=1,0.1*ε_cu1cd,C2457+B2457)</f>
        <v/>
      </c>
      <c r="D2458" s="113">
        <f>IF('Нормальний переріз'!$D$68&gt;0,1,2)</f>
        <v/>
      </c>
      <c r="E2458" s="144">
        <f>IF(D2458=1,F2458,G2458)</f>
        <v/>
      </c>
      <c r="F2458" s="124">
        <f>IF(AI2457,0.11*ε_cu1cd,IF(AH2457,F2457*0.01,F2457))</f>
        <v/>
      </c>
      <c r="G2458" s="124">
        <f>IF(AP2457,-0.1*ε_cu1cd,IF(AM2457,G2457*0.01,G2457))</f>
        <v/>
      </c>
      <c r="H2458" s="113">
        <f>IF(A2458=1,E2458,IF(AO2457,H2457-E2457+E2458,IF(AP2457,0.8*H2457,H2457+E2458)))</f>
        <v/>
      </c>
      <c r="I2458" s="169">
        <f>(C2458-H2458)/h</f>
        <v/>
      </c>
      <c r="J2458">
        <f>C2458/(ε_c1cd)</f>
        <v/>
      </c>
      <c r="K2458">
        <f>C2458/I2458</f>
        <v/>
      </c>
      <c r="L2458" s="131">
        <f>I2458/(ε_c1cd)</f>
        <v/>
      </c>
      <c r="M2458">
        <f>I2458*(K2458-Z_s1)</f>
        <v/>
      </c>
      <c r="N2458">
        <f>I2458*(K2458-Z_s2)</f>
        <v/>
      </c>
      <c r="O2458">
        <f>E_s*M2458</f>
        <v/>
      </c>
      <c r="P2458">
        <f>E_s*N2458</f>
        <v/>
      </c>
      <c r="Q2458">
        <f>O2458*A_s1</f>
        <v/>
      </c>
      <c r="R2458">
        <f>P2458*A_s2</f>
        <v/>
      </c>
      <c r="S2458">
        <f>Q2458*($K2458-Z_s1)</f>
        <v/>
      </c>
      <c r="T2458">
        <f>R2458*($K2458-Z_s2)</f>
        <v/>
      </c>
      <c r="U2458">
        <f>(INDIRECT("a_"&amp;U$2)/(U$2+1))*(($C2458^(U$2+1)-$H2458^(U$2+1))/(ε_c1cd^(U$2+1)))</f>
        <v/>
      </c>
      <c r="V2458">
        <f>(INDIRECT("a_"&amp;V$2)/(V$2+1))*(($C2458^(V$2+1)-$H2458^(V$2+1))/(ε_c1cd^(V$2+1)))</f>
        <v/>
      </c>
      <c r="W2458">
        <f>(INDIRECT("a_"&amp;W$2)/(W$2+1))*(($C2458^(W$2+1)-$H2458^(W$2+1))/(ε_c1cd^(W$2+1)))</f>
        <v/>
      </c>
      <c r="X2458">
        <f>(INDIRECT("a_"&amp;X$2)/(X$2+1))*(($C2458^(X$2+1)-$H2458^(X$2+1))/(ε_c1cd^(X$2+1)))</f>
        <v/>
      </c>
      <c r="Y2458">
        <f>(INDIRECT("a_"&amp;Y$2)/(Y$2+1))*(($C2458^(Y$2+1)-$H2458^(Y$2+1))/(ε_c1cd^(Y$2+1)))</f>
        <v/>
      </c>
      <c r="Z2458">
        <f>(INDIRECT("a_"&amp;Z$2)/(Z$2+2))*(($C2458^(Z$2+2)-$H2458^(Z$2+2))/(ε_c1cd^(Z$2+2)))</f>
        <v/>
      </c>
      <c r="AA2458">
        <f>(INDIRECT("a_"&amp;AA$2)/(AA$2+2))*(($C2458^(AA$2+2)-$H2458^(AA$2+2))/(ε_c1cd^(AA$2+2)))</f>
        <v/>
      </c>
      <c r="AB2458">
        <f>(INDIRECT("a_"&amp;AB$2)/(AB$2+2))*(($C2458^(AB$2+2)-$H2458^(AB$2+2))/(ε_c1cd^(AB$2+2)))</f>
        <v/>
      </c>
      <c r="AC2458">
        <f>(INDIRECT("a_"&amp;AC$2)/(AC$2+2))*(($C2458^(AC$2+2)-$H2458^(AC$2+2))/(ε_c1cd^(AC$2+2)))</f>
        <v/>
      </c>
      <c r="AD2458">
        <f>(INDIRECT("a_"&amp;AD$2)/(AD$2+2))*(($C2458^(AD$2+2)-$H2458^(AD$2+2))/(ε_c1cd^(AD$2+2)))</f>
        <v/>
      </c>
      <c r="AE2458" s="111">
        <f>(b*f_cd/L2458)*SUM(U2458:Y2458)+SUM(Q2458:R2458)</f>
        <v/>
      </c>
      <c r="AF2458" s="112">
        <f>AE2458*(K2458-y+e)</f>
        <v/>
      </c>
      <c r="AG2458" s="113">
        <f>(b*f_cd/(L2458^2))*SUM(Z2458:AD2458)+SUM(S2458:T2458)-AF2458</f>
        <v/>
      </c>
      <c r="AH2458" s="114">
        <f>AG2458&lt;0</f>
        <v/>
      </c>
      <c r="AI2458" s="115">
        <f>IF(A2458=1,FALSE,(AND(AQ2458,AH2458,NOT(AI2457))))</f>
        <v/>
      </c>
      <c r="AJ2458" s="116">
        <f>(b*f_cd/L2458)*(a_1/2*J2458^2+a_2/3*J2458^3+a_3/4*J2458^4+a_4/5*J2458^5+a_5/6*J2458^6)+SUM(Q2458:R2458)</f>
        <v/>
      </c>
      <c r="AK2458">
        <f>AJ2458*(K2458-y+e)</f>
        <v/>
      </c>
      <c r="AL2458" s="118">
        <f>(b*f_cd/(L2458^2))*(a_1/3*J2458^3+a_2/4*J2458^4+a_3/5*J2458^5+a_4/6*J2458^6+a_5/7*J2458^7)+SUM(S2458:T2458)-AK2458</f>
        <v/>
      </c>
      <c r="AM2458" s="114">
        <f>AL2458&gt;0</f>
        <v/>
      </c>
      <c r="AN2458" s="115">
        <f>IF(A2458=1,FALSE,(AND(AQ2458,AM2458,NOT(AN2457))))</f>
        <v/>
      </c>
      <c r="AO2458">
        <f>IF(D2458=1,AND(AH2458,NOT(AI2458)),AND(AM2458,NOT(AN2458)))</f>
        <v/>
      </c>
      <c r="AP2458" s="119">
        <f>IF(D2458=1,AI2458,AN2458)</f>
        <v/>
      </c>
      <c r="AQ2458" s="125">
        <f>ABS(E2458)&lt;$AQ$2</f>
        <v/>
      </c>
      <c r="AS2458">
        <f>IF(AP2458,MAX(AS$3:AS2456)+1,"")</f>
        <v/>
      </c>
    </row>
    <row r="2459">
      <c r="A2459" t="n">
        <v>2369</v>
      </c>
      <c r="B2459" s="131">
        <f>IF(A2459=1,0,IF(AP2459,0.1*ε_cu1cd,0))</f>
        <v/>
      </c>
      <c r="C2459" s="131">
        <f>IF(A2459=1,0.1*ε_cu1cd,C2458+B2458)</f>
        <v/>
      </c>
      <c r="D2459" s="113">
        <f>IF('Нормальний переріз'!$D$68&gt;0,1,2)</f>
        <v/>
      </c>
      <c r="E2459" s="144">
        <f>IF(D2459=1,F2459,G2459)</f>
        <v/>
      </c>
      <c r="F2459" s="124">
        <f>IF(AI2458,0.11*ε_cu1cd,IF(AH2458,F2458*0.01,F2458))</f>
        <v/>
      </c>
      <c r="G2459" s="124">
        <f>IF(AP2458,-0.1*ε_cu1cd,IF(AM2458,G2458*0.01,G2458))</f>
        <v/>
      </c>
      <c r="H2459" s="113">
        <f>IF(A2459=1,E2459,IF(AO2458,H2458-E2458+E2459,IF(AP2458,0.8*H2458,H2458+E2459)))</f>
        <v/>
      </c>
      <c r="I2459" s="169">
        <f>(C2459-H2459)/h</f>
        <v/>
      </c>
      <c r="J2459">
        <f>C2459/(ε_c1cd)</f>
        <v/>
      </c>
      <c r="K2459">
        <f>C2459/I2459</f>
        <v/>
      </c>
      <c r="L2459" s="131">
        <f>I2459/(ε_c1cd)</f>
        <v/>
      </c>
      <c r="M2459">
        <f>I2459*(K2459-Z_s1)</f>
        <v/>
      </c>
      <c r="N2459">
        <f>I2459*(K2459-Z_s2)</f>
        <v/>
      </c>
      <c r="O2459">
        <f>E_s*M2459</f>
        <v/>
      </c>
      <c r="P2459">
        <f>E_s*N2459</f>
        <v/>
      </c>
      <c r="Q2459">
        <f>O2459*A_s1</f>
        <v/>
      </c>
      <c r="R2459">
        <f>P2459*A_s2</f>
        <v/>
      </c>
      <c r="S2459">
        <f>Q2459*($K2459-Z_s1)</f>
        <v/>
      </c>
      <c r="T2459">
        <f>R2459*($K2459-Z_s2)</f>
        <v/>
      </c>
      <c r="U2459">
        <f>(INDIRECT("a_"&amp;U$2)/(U$2+1))*(($C2459^(U$2+1)-$H2459^(U$2+1))/(ε_c1cd^(U$2+1)))</f>
        <v/>
      </c>
      <c r="V2459">
        <f>(INDIRECT("a_"&amp;V$2)/(V$2+1))*(($C2459^(V$2+1)-$H2459^(V$2+1))/(ε_c1cd^(V$2+1)))</f>
        <v/>
      </c>
      <c r="W2459">
        <f>(INDIRECT("a_"&amp;W$2)/(W$2+1))*(($C2459^(W$2+1)-$H2459^(W$2+1))/(ε_c1cd^(W$2+1)))</f>
        <v/>
      </c>
      <c r="X2459">
        <f>(INDIRECT("a_"&amp;X$2)/(X$2+1))*(($C2459^(X$2+1)-$H2459^(X$2+1))/(ε_c1cd^(X$2+1)))</f>
        <v/>
      </c>
      <c r="Y2459">
        <f>(INDIRECT("a_"&amp;Y$2)/(Y$2+1))*(($C2459^(Y$2+1)-$H2459^(Y$2+1))/(ε_c1cd^(Y$2+1)))</f>
        <v/>
      </c>
      <c r="Z2459">
        <f>(INDIRECT("a_"&amp;Z$2)/(Z$2+2))*(($C2459^(Z$2+2)-$H2459^(Z$2+2))/(ε_c1cd^(Z$2+2)))</f>
        <v/>
      </c>
      <c r="AA2459">
        <f>(INDIRECT("a_"&amp;AA$2)/(AA$2+2))*(($C2459^(AA$2+2)-$H2459^(AA$2+2))/(ε_c1cd^(AA$2+2)))</f>
        <v/>
      </c>
      <c r="AB2459">
        <f>(INDIRECT("a_"&amp;AB$2)/(AB$2+2))*(($C2459^(AB$2+2)-$H2459^(AB$2+2))/(ε_c1cd^(AB$2+2)))</f>
        <v/>
      </c>
      <c r="AC2459">
        <f>(INDIRECT("a_"&amp;AC$2)/(AC$2+2))*(($C2459^(AC$2+2)-$H2459^(AC$2+2))/(ε_c1cd^(AC$2+2)))</f>
        <v/>
      </c>
      <c r="AD2459">
        <f>(INDIRECT("a_"&amp;AD$2)/(AD$2+2))*(($C2459^(AD$2+2)-$H2459^(AD$2+2))/(ε_c1cd^(AD$2+2)))</f>
        <v/>
      </c>
      <c r="AE2459" s="111">
        <f>(b*f_cd/L2459)*SUM(U2459:Y2459)+SUM(Q2459:R2459)</f>
        <v/>
      </c>
      <c r="AF2459" s="112">
        <f>AE2459*(K2459-y+e)</f>
        <v/>
      </c>
      <c r="AG2459" s="113">
        <f>(b*f_cd/(L2459^2))*SUM(Z2459:AD2459)+SUM(S2459:T2459)-AF2459</f>
        <v/>
      </c>
      <c r="AH2459" s="114">
        <f>AG2459&lt;0</f>
        <v/>
      </c>
      <c r="AI2459" s="115">
        <f>IF(A2459=1,FALSE,(AND(AQ2459,AH2459,NOT(AI2458))))</f>
        <v/>
      </c>
      <c r="AJ2459" s="116">
        <f>(b*f_cd/L2459)*(a_1/2*J2459^2+a_2/3*J2459^3+a_3/4*J2459^4+a_4/5*J2459^5+a_5/6*J2459^6)+SUM(Q2459:R2459)</f>
        <v/>
      </c>
      <c r="AK2459">
        <f>AJ2459*(K2459-y+e)</f>
        <v/>
      </c>
      <c r="AL2459" s="118">
        <f>(b*f_cd/(L2459^2))*(a_1/3*J2459^3+a_2/4*J2459^4+a_3/5*J2459^5+a_4/6*J2459^6+a_5/7*J2459^7)+SUM(S2459:T2459)-AK2459</f>
        <v/>
      </c>
      <c r="AM2459" s="114">
        <f>AL2459&gt;0</f>
        <v/>
      </c>
      <c r="AN2459" s="115">
        <f>IF(A2459=1,FALSE,(AND(AQ2459,AM2459,NOT(AN2458))))</f>
        <v/>
      </c>
      <c r="AO2459">
        <f>IF(D2459=1,AND(AH2459,NOT(AI2459)),AND(AM2459,NOT(AN2459)))</f>
        <v/>
      </c>
      <c r="AP2459" s="119">
        <f>IF(D2459=1,AI2459,AN2459)</f>
        <v/>
      </c>
      <c r="AQ2459" s="125">
        <f>ABS(E2459)&lt;$AQ$2</f>
        <v/>
      </c>
      <c r="AS2459">
        <f>IF(AP2459,MAX(AS$3:AS2457)+1,"")</f>
        <v/>
      </c>
    </row>
    <row r="2460">
      <c r="A2460" t="n">
        <v>2370</v>
      </c>
      <c r="B2460" s="131">
        <f>IF(A2460=1,0,IF(AP2460,0.1*ε_cu1cd,0))</f>
        <v/>
      </c>
      <c r="C2460" s="131">
        <f>IF(A2460=1,0.1*ε_cu1cd,C2459+B2459)</f>
        <v/>
      </c>
      <c r="D2460" s="113">
        <f>IF('Нормальний переріз'!$D$68&gt;0,1,2)</f>
        <v/>
      </c>
      <c r="E2460" s="144">
        <f>IF(D2460=1,F2460,G2460)</f>
        <v/>
      </c>
      <c r="F2460" s="124">
        <f>IF(AI2459,0.11*ε_cu1cd,IF(AH2459,F2459*0.01,F2459))</f>
        <v/>
      </c>
      <c r="G2460" s="124">
        <f>IF(AP2459,-0.1*ε_cu1cd,IF(AM2459,G2459*0.01,G2459))</f>
        <v/>
      </c>
      <c r="H2460" s="113">
        <f>IF(A2460=1,E2460,IF(AO2459,H2459-E2459+E2460,IF(AP2459,0.8*H2459,H2459+E2460)))</f>
        <v/>
      </c>
      <c r="I2460" s="169">
        <f>(C2460-H2460)/h</f>
        <v/>
      </c>
      <c r="J2460">
        <f>C2460/(ε_c1cd)</f>
        <v/>
      </c>
      <c r="K2460">
        <f>C2460/I2460</f>
        <v/>
      </c>
      <c r="L2460" s="131">
        <f>I2460/(ε_c1cd)</f>
        <v/>
      </c>
      <c r="M2460">
        <f>I2460*(K2460-Z_s1)</f>
        <v/>
      </c>
      <c r="N2460">
        <f>I2460*(K2460-Z_s2)</f>
        <v/>
      </c>
      <c r="O2460">
        <f>E_s*M2460</f>
        <v/>
      </c>
      <c r="P2460">
        <f>E_s*N2460</f>
        <v/>
      </c>
      <c r="Q2460">
        <f>O2460*A_s1</f>
        <v/>
      </c>
      <c r="R2460">
        <f>P2460*A_s2</f>
        <v/>
      </c>
      <c r="S2460">
        <f>Q2460*($K2460-Z_s1)</f>
        <v/>
      </c>
      <c r="T2460">
        <f>R2460*($K2460-Z_s2)</f>
        <v/>
      </c>
      <c r="U2460">
        <f>(INDIRECT("a_"&amp;U$2)/(U$2+1))*(($C2460^(U$2+1)-$H2460^(U$2+1))/(ε_c1cd^(U$2+1)))</f>
        <v/>
      </c>
      <c r="V2460">
        <f>(INDIRECT("a_"&amp;V$2)/(V$2+1))*(($C2460^(V$2+1)-$H2460^(V$2+1))/(ε_c1cd^(V$2+1)))</f>
        <v/>
      </c>
      <c r="W2460">
        <f>(INDIRECT("a_"&amp;W$2)/(W$2+1))*(($C2460^(W$2+1)-$H2460^(W$2+1))/(ε_c1cd^(W$2+1)))</f>
        <v/>
      </c>
      <c r="X2460">
        <f>(INDIRECT("a_"&amp;X$2)/(X$2+1))*(($C2460^(X$2+1)-$H2460^(X$2+1))/(ε_c1cd^(X$2+1)))</f>
        <v/>
      </c>
      <c r="Y2460">
        <f>(INDIRECT("a_"&amp;Y$2)/(Y$2+1))*(($C2460^(Y$2+1)-$H2460^(Y$2+1))/(ε_c1cd^(Y$2+1)))</f>
        <v/>
      </c>
      <c r="Z2460">
        <f>(INDIRECT("a_"&amp;Z$2)/(Z$2+2))*(($C2460^(Z$2+2)-$H2460^(Z$2+2))/(ε_c1cd^(Z$2+2)))</f>
        <v/>
      </c>
      <c r="AA2460">
        <f>(INDIRECT("a_"&amp;AA$2)/(AA$2+2))*(($C2460^(AA$2+2)-$H2460^(AA$2+2))/(ε_c1cd^(AA$2+2)))</f>
        <v/>
      </c>
      <c r="AB2460">
        <f>(INDIRECT("a_"&amp;AB$2)/(AB$2+2))*(($C2460^(AB$2+2)-$H2460^(AB$2+2))/(ε_c1cd^(AB$2+2)))</f>
        <v/>
      </c>
      <c r="AC2460">
        <f>(INDIRECT("a_"&amp;AC$2)/(AC$2+2))*(($C2460^(AC$2+2)-$H2460^(AC$2+2))/(ε_c1cd^(AC$2+2)))</f>
        <v/>
      </c>
      <c r="AD2460">
        <f>(INDIRECT("a_"&amp;AD$2)/(AD$2+2))*(($C2460^(AD$2+2)-$H2460^(AD$2+2))/(ε_c1cd^(AD$2+2)))</f>
        <v/>
      </c>
      <c r="AE2460" s="111">
        <f>(b*f_cd/L2460)*SUM(U2460:Y2460)+SUM(Q2460:R2460)</f>
        <v/>
      </c>
      <c r="AF2460" s="112">
        <f>AE2460*(K2460-y+e)</f>
        <v/>
      </c>
      <c r="AG2460" s="113">
        <f>(b*f_cd/(L2460^2))*SUM(Z2460:AD2460)+SUM(S2460:T2460)-AF2460</f>
        <v/>
      </c>
      <c r="AH2460" s="114">
        <f>AG2460&lt;0</f>
        <v/>
      </c>
      <c r="AI2460" s="115">
        <f>IF(A2460=1,FALSE,(AND(AQ2460,AH2460,NOT(AI2459))))</f>
        <v/>
      </c>
      <c r="AJ2460" s="116">
        <f>(b*f_cd/L2460)*(a_1/2*J2460^2+a_2/3*J2460^3+a_3/4*J2460^4+a_4/5*J2460^5+a_5/6*J2460^6)+SUM(Q2460:R2460)</f>
        <v/>
      </c>
      <c r="AK2460">
        <f>AJ2460*(K2460-y+e)</f>
        <v/>
      </c>
      <c r="AL2460" s="118">
        <f>(b*f_cd/(L2460^2))*(a_1/3*J2460^3+a_2/4*J2460^4+a_3/5*J2460^5+a_4/6*J2460^6+a_5/7*J2460^7)+SUM(S2460:T2460)-AK2460</f>
        <v/>
      </c>
      <c r="AM2460" s="114">
        <f>AL2460&gt;0</f>
        <v/>
      </c>
      <c r="AN2460" s="115">
        <f>IF(A2460=1,FALSE,(AND(AQ2460,AM2460,NOT(AN2459))))</f>
        <v/>
      </c>
      <c r="AO2460">
        <f>IF(D2460=1,AND(AH2460,NOT(AI2460)),AND(AM2460,NOT(AN2460)))</f>
        <v/>
      </c>
      <c r="AP2460" s="119">
        <f>IF(D2460=1,AI2460,AN2460)</f>
        <v/>
      </c>
      <c r="AQ2460" s="125">
        <f>ABS(E2460)&lt;$AQ$2</f>
        <v/>
      </c>
      <c r="AS2460">
        <f>IF(AP2460,MAX(AS$3:AS2458)+1,"")</f>
        <v/>
      </c>
    </row>
    <row r="2461">
      <c r="A2461" t="n">
        <v>2371</v>
      </c>
      <c r="B2461" s="131">
        <f>IF(A2461=1,0,IF(AP2461,0.1*ε_cu1cd,0))</f>
        <v/>
      </c>
      <c r="C2461" s="131">
        <f>IF(A2461=1,0.1*ε_cu1cd,C2460+B2460)</f>
        <v/>
      </c>
      <c r="D2461" s="113">
        <f>IF('Нормальний переріз'!$D$68&gt;0,1,2)</f>
        <v/>
      </c>
      <c r="E2461" s="144">
        <f>IF(D2461=1,F2461,G2461)</f>
        <v/>
      </c>
      <c r="F2461" s="124">
        <f>IF(AI2460,0.11*ε_cu1cd,IF(AH2460,F2460*0.01,F2460))</f>
        <v/>
      </c>
      <c r="G2461" s="124">
        <f>IF(AP2460,-0.1*ε_cu1cd,IF(AM2460,G2460*0.01,G2460))</f>
        <v/>
      </c>
      <c r="H2461" s="113">
        <f>IF(A2461=1,E2461,IF(AO2460,H2460-E2460+E2461,IF(AP2460,0.8*H2460,H2460+E2461)))</f>
        <v/>
      </c>
      <c r="I2461" s="169">
        <f>(C2461-H2461)/h</f>
        <v/>
      </c>
      <c r="J2461">
        <f>C2461/(ε_c1cd)</f>
        <v/>
      </c>
      <c r="K2461">
        <f>C2461/I2461</f>
        <v/>
      </c>
      <c r="L2461" s="131">
        <f>I2461/(ε_c1cd)</f>
        <v/>
      </c>
      <c r="M2461">
        <f>I2461*(K2461-Z_s1)</f>
        <v/>
      </c>
      <c r="N2461">
        <f>I2461*(K2461-Z_s2)</f>
        <v/>
      </c>
      <c r="O2461">
        <f>E_s*M2461</f>
        <v/>
      </c>
      <c r="P2461">
        <f>E_s*N2461</f>
        <v/>
      </c>
      <c r="Q2461">
        <f>O2461*A_s1</f>
        <v/>
      </c>
      <c r="R2461">
        <f>P2461*A_s2</f>
        <v/>
      </c>
      <c r="S2461">
        <f>Q2461*($K2461-Z_s1)</f>
        <v/>
      </c>
      <c r="T2461">
        <f>R2461*($K2461-Z_s2)</f>
        <v/>
      </c>
      <c r="U2461">
        <f>(INDIRECT("a_"&amp;U$2)/(U$2+1))*(($C2461^(U$2+1)-$H2461^(U$2+1))/(ε_c1cd^(U$2+1)))</f>
        <v/>
      </c>
      <c r="V2461">
        <f>(INDIRECT("a_"&amp;V$2)/(V$2+1))*(($C2461^(V$2+1)-$H2461^(V$2+1))/(ε_c1cd^(V$2+1)))</f>
        <v/>
      </c>
      <c r="W2461">
        <f>(INDIRECT("a_"&amp;W$2)/(W$2+1))*(($C2461^(W$2+1)-$H2461^(W$2+1))/(ε_c1cd^(W$2+1)))</f>
        <v/>
      </c>
      <c r="X2461">
        <f>(INDIRECT("a_"&amp;X$2)/(X$2+1))*(($C2461^(X$2+1)-$H2461^(X$2+1))/(ε_c1cd^(X$2+1)))</f>
        <v/>
      </c>
      <c r="Y2461">
        <f>(INDIRECT("a_"&amp;Y$2)/(Y$2+1))*(($C2461^(Y$2+1)-$H2461^(Y$2+1))/(ε_c1cd^(Y$2+1)))</f>
        <v/>
      </c>
      <c r="Z2461">
        <f>(INDIRECT("a_"&amp;Z$2)/(Z$2+2))*(($C2461^(Z$2+2)-$H2461^(Z$2+2))/(ε_c1cd^(Z$2+2)))</f>
        <v/>
      </c>
      <c r="AA2461">
        <f>(INDIRECT("a_"&amp;AA$2)/(AA$2+2))*(($C2461^(AA$2+2)-$H2461^(AA$2+2))/(ε_c1cd^(AA$2+2)))</f>
        <v/>
      </c>
      <c r="AB2461">
        <f>(INDIRECT("a_"&amp;AB$2)/(AB$2+2))*(($C2461^(AB$2+2)-$H2461^(AB$2+2))/(ε_c1cd^(AB$2+2)))</f>
        <v/>
      </c>
      <c r="AC2461">
        <f>(INDIRECT("a_"&amp;AC$2)/(AC$2+2))*(($C2461^(AC$2+2)-$H2461^(AC$2+2))/(ε_c1cd^(AC$2+2)))</f>
        <v/>
      </c>
      <c r="AD2461">
        <f>(INDIRECT("a_"&amp;AD$2)/(AD$2+2))*(($C2461^(AD$2+2)-$H2461^(AD$2+2))/(ε_c1cd^(AD$2+2)))</f>
        <v/>
      </c>
      <c r="AE2461" s="111">
        <f>(b*f_cd/L2461)*SUM(U2461:Y2461)+SUM(Q2461:R2461)</f>
        <v/>
      </c>
      <c r="AF2461" s="112">
        <f>AE2461*(K2461-y+e)</f>
        <v/>
      </c>
      <c r="AG2461" s="113">
        <f>(b*f_cd/(L2461^2))*SUM(Z2461:AD2461)+SUM(S2461:T2461)-AF2461</f>
        <v/>
      </c>
      <c r="AH2461" s="114">
        <f>AG2461&lt;0</f>
        <v/>
      </c>
      <c r="AI2461" s="115">
        <f>IF(A2461=1,FALSE,(AND(AQ2461,AH2461,NOT(AI2460))))</f>
        <v/>
      </c>
      <c r="AJ2461" s="116">
        <f>(b*f_cd/L2461)*(a_1/2*J2461^2+a_2/3*J2461^3+a_3/4*J2461^4+a_4/5*J2461^5+a_5/6*J2461^6)+SUM(Q2461:R2461)</f>
        <v/>
      </c>
      <c r="AK2461">
        <f>AJ2461*(K2461-y+e)</f>
        <v/>
      </c>
      <c r="AL2461" s="118">
        <f>(b*f_cd/(L2461^2))*(a_1/3*J2461^3+a_2/4*J2461^4+a_3/5*J2461^5+a_4/6*J2461^6+a_5/7*J2461^7)+SUM(S2461:T2461)-AK2461</f>
        <v/>
      </c>
      <c r="AM2461" s="114">
        <f>AL2461&gt;0</f>
        <v/>
      </c>
      <c r="AN2461" s="115">
        <f>IF(A2461=1,FALSE,(AND(AQ2461,AM2461,NOT(AN2460))))</f>
        <v/>
      </c>
      <c r="AO2461">
        <f>IF(D2461=1,AND(AH2461,NOT(AI2461)),AND(AM2461,NOT(AN2461)))</f>
        <v/>
      </c>
      <c r="AP2461" s="119">
        <f>IF(D2461=1,AI2461,AN2461)</f>
        <v/>
      </c>
      <c r="AQ2461" s="125">
        <f>ABS(E2461)&lt;$AQ$2</f>
        <v/>
      </c>
      <c r="AS2461">
        <f>IF(AP2461,MAX(AS$3:AS2459)+1,"")</f>
        <v/>
      </c>
    </row>
    <row r="2462">
      <c r="A2462" t="n">
        <v>2372</v>
      </c>
      <c r="B2462" s="131">
        <f>IF(A2462=1,0,IF(AP2462,0.1*ε_cu1cd,0))</f>
        <v/>
      </c>
      <c r="C2462" s="131">
        <f>IF(A2462=1,0.1*ε_cu1cd,C2461+B2461)</f>
        <v/>
      </c>
      <c r="D2462" s="113">
        <f>IF('Нормальний переріз'!$D$68&gt;0,1,2)</f>
        <v/>
      </c>
      <c r="E2462" s="144">
        <f>IF(D2462=1,F2462,G2462)</f>
        <v/>
      </c>
      <c r="F2462" s="124">
        <f>IF(AI2461,0.11*ε_cu1cd,IF(AH2461,F2461*0.01,F2461))</f>
        <v/>
      </c>
      <c r="G2462" s="124">
        <f>IF(AP2461,-0.1*ε_cu1cd,IF(AM2461,G2461*0.01,G2461))</f>
        <v/>
      </c>
      <c r="H2462" s="113">
        <f>IF(A2462=1,E2462,IF(AO2461,H2461-E2461+E2462,IF(AP2461,0.8*H2461,H2461+E2462)))</f>
        <v/>
      </c>
      <c r="I2462" s="169">
        <f>(C2462-H2462)/h</f>
        <v/>
      </c>
      <c r="J2462">
        <f>C2462/(ε_c1cd)</f>
        <v/>
      </c>
      <c r="K2462">
        <f>C2462/I2462</f>
        <v/>
      </c>
      <c r="L2462" s="131">
        <f>I2462/(ε_c1cd)</f>
        <v/>
      </c>
      <c r="M2462">
        <f>I2462*(K2462-Z_s1)</f>
        <v/>
      </c>
      <c r="N2462">
        <f>I2462*(K2462-Z_s2)</f>
        <v/>
      </c>
      <c r="O2462">
        <f>E_s*M2462</f>
        <v/>
      </c>
      <c r="P2462">
        <f>E_s*N2462</f>
        <v/>
      </c>
      <c r="Q2462">
        <f>O2462*A_s1</f>
        <v/>
      </c>
      <c r="R2462">
        <f>P2462*A_s2</f>
        <v/>
      </c>
      <c r="S2462">
        <f>Q2462*($K2462-Z_s1)</f>
        <v/>
      </c>
      <c r="T2462">
        <f>R2462*($K2462-Z_s2)</f>
        <v/>
      </c>
      <c r="U2462">
        <f>(INDIRECT("a_"&amp;U$2)/(U$2+1))*(($C2462^(U$2+1)-$H2462^(U$2+1))/(ε_c1cd^(U$2+1)))</f>
        <v/>
      </c>
      <c r="V2462">
        <f>(INDIRECT("a_"&amp;V$2)/(V$2+1))*(($C2462^(V$2+1)-$H2462^(V$2+1))/(ε_c1cd^(V$2+1)))</f>
        <v/>
      </c>
      <c r="W2462">
        <f>(INDIRECT("a_"&amp;W$2)/(W$2+1))*(($C2462^(W$2+1)-$H2462^(W$2+1))/(ε_c1cd^(W$2+1)))</f>
        <v/>
      </c>
      <c r="X2462">
        <f>(INDIRECT("a_"&amp;X$2)/(X$2+1))*(($C2462^(X$2+1)-$H2462^(X$2+1))/(ε_c1cd^(X$2+1)))</f>
        <v/>
      </c>
      <c r="Y2462">
        <f>(INDIRECT("a_"&amp;Y$2)/(Y$2+1))*(($C2462^(Y$2+1)-$H2462^(Y$2+1))/(ε_c1cd^(Y$2+1)))</f>
        <v/>
      </c>
      <c r="Z2462">
        <f>(INDIRECT("a_"&amp;Z$2)/(Z$2+2))*(($C2462^(Z$2+2)-$H2462^(Z$2+2))/(ε_c1cd^(Z$2+2)))</f>
        <v/>
      </c>
      <c r="AA2462">
        <f>(INDIRECT("a_"&amp;AA$2)/(AA$2+2))*(($C2462^(AA$2+2)-$H2462^(AA$2+2))/(ε_c1cd^(AA$2+2)))</f>
        <v/>
      </c>
      <c r="AB2462">
        <f>(INDIRECT("a_"&amp;AB$2)/(AB$2+2))*(($C2462^(AB$2+2)-$H2462^(AB$2+2))/(ε_c1cd^(AB$2+2)))</f>
        <v/>
      </c>
      <c r="AC2462">
        <f>(INDIRECT("a_"&amp;AC$2)/(AC$2+2))*(($C2462^(AC$2+2)-$H2462^(AC$2+2))/(ε_c1cd^(AC$2+2)))</f>
        <v/>
      </c>
      <c r="AD2462">
        <f>(INDIRECT("a_"&amp;AD$2)/(AD$2+2))*(($C2462^(AD$2+2)-$H2462^(AD$2+2))/(ε_c1cd^(AD$2+2)))</f>
        <v/>
      </c>
      <c r="AE2462" s="111">
        <f>(b*f_cd/L2462)*SUM(U2462:Y2462)+SUM(Q2462:R2462)</f>
        <v/>
      </c>
      <c r="AF2462" s="112">
        <f>AE2462*(K2462-y+e)</f>
        <v/>
      </c>
      <c r="AG2462" s="113">
        <f>(b*f_cd/(L2462^2))*SUM(Z2462:AD2462)+SUM(S2462:T2462)-AF2462</f>
        <v/>
      </c>
      <c r="AH2462" s="114">
        <f>AG2462&lt;0</f>
        <v/>
      </c>
      <c r="AI2462" s="115">
        <f>IF(A2462=1,FALSE,(AND(AQ2462,AH2462,NOT(AI2461))))</f>
        <v/>
      </c>
      <c r="AJ2462" s="116">
        <f>(b*f_cd/L2462)*(a_1/2*J2462^2+a_2/3*J2462^3+a_3/4*J2462^4+a_4/5*J2462^5+a_5/6*J2462^6)+SUM(Q2462:R2462)</f>
        <v/>
      </c>
      <c r="AK2462">
        <f>AJ2462*(K2462-y+e)</f>
        <v/>
      </c>
      <c r="AL2462" s="118">
        <f>(b*f_cd/(L2462^2))*(a_1/3*J2462^3+a_2/4*J2462^4+a_3/5*J2462^5+a_4/6*J2462^6+a_5/7*J2462^7)+SUM(S2462:T2462)-AK2462</f>
        <v/>
      </c>
      <c r="AM2462" s="114">
        <f>AL2462&gt;0</f>
        <v/>
      </c>
      <c r="AN2462" s="115">
        <f>IF(A2462=1,FALSE,(AND(AQ2462,AM2462,NOT(AN2461))))</f>
        <v/>
      </c>
      <c r="AO2462">
        <f>IF(D2462=1,AND(AH2462,NOT(AI2462)),AND(AM2462,NOT(AN2462)))</f>
        <v/>
      </c>
      <c r="AP2462" s="119">
        <f>IF(D2462=1,AI2462,AN2462)</f>
        <v/>
      </c>
      <c r="AQ2462" s="125">
        <f>ABS(E2462)&lt;$AQ$2</f>
        <v/>
      </c>
      <c r="AS2462">
        <f>IF(AP2462,MAX(AS$3:AS2460)+1,"")</f>
        <v/>
      </c>
    </row>
    <row r="2463">
      <c r="A2463" t="n">
        <v>2373</v>
      </c>
      <c r="B2463" s="131">
        <f>IF(A2463=1,0,IF(AP2463,0.1*ε_cu1cd,0))</f>
        <v/>
      </c>
      <c r="C2463" s="131">
        <f>IF(A2463=1,0.1*ε_cu1cd,C2462+B2462)</f>
        <v/>
      </c>
      <c r="D2463" s="113">
        <f>IF('Нормальний переріз'!$D$68&gt;0,1,2)</f>
        <v/>
      </c>
      <c r="E2463" s="144">
        <f>IF(D2463=1,F2463,G2463)</f>
        <v/>
      </c>
      <c r="F2463" s="124">
        <f>IF(AI2462,0.11*ε_cu1cd,IF(AH2462,F2462*0.01,F2462))</f>
        <v/>
      </c>
      <c r="G2463" s="124">
        <f>IF(AP2462,-0.1*ε_cu1cd,IF(AM2462,G2462*0.01,G2462))</f>
        <v/>
      </c>
      <c r="H2463" s="113">
        <f>IF(A2463=1,E2463,IF(AO2462,H2462-E2462+E2463,IF(AP2462,0.8*H2462,H2462+E2463)))</f>
        <v/>
      </c>
      <c r="I2463" s="169">
        <f>(C2463-H2463)/h</f>
        <v/>
      </c>
      <c r="J2463">
        <f>C2463/(ε_c1cd)</f>
        <v/>
      </c>
      <c r="K2463">
        <f>C2463/I2463</f>
        <v/>
      </c>
      <c r="L2463" s="131">
        <f>I2463/(ε_c1cd)</f>
        <v/>
      </c>
      <c r="M2463">
        <f>I2463*(K2463-Z_s1)</f>
        <v/>
      </c>
      <c r="N2463">
        <f>I2463*(K2463-Z_s2)</f>
        <v/>
      </c>
      <c r="O2463">
        <f>E_s*M2463</f>
        <v/>
      </c>
      <c r="P2463">
        <f>E_s*N2463</f>
        <v/>
      </c>
      <c r="Q2463">
        <f>O2463*A_s1</f>
        <v/>
      </c>
      <c r="R2463">
        <f>P2463*A_s2</f>
        <v/>
      </c>
      <c r="S2463">
        <f>Q2463*($K2463-Z_s1)</f>
        <v/>
      </c>
      <c r="T2463">
        <f>R2463*($K2463-Z_s2)</f>
        <v/>
      </c>
      <c r="U2463">
        <f>(INDIRECT("a_"&amp;U$2)/(U$2+1))*(($C2463^(U$2+1)-$H2463^(U$2+1))/(ε_c1cd^(U$2+1)))</f>
        <v/>
      </c>
      <c r="V2463">
        <f>(INDIRECT("a_"&amp;V$2)/(V$2+1))*(($C2463^(V$2+1)-$H2463^(V$2+1))/(ε_c1cd^(V$2+1)))</f>
        <v/>
      </c>
      <c r="W2463">
        <f>(INDIRECT("a_"&amp;W$2)/(W$2+1))*(($C2463^(W$2+1)-$H2463^(W$2+1))/(ε_c1cd^(W$2+1)))</f>
        <v/>
      </c>
      <c r="X2463">
        <f>(INDIRECT("a_"&amp;X$2)/(X$2+1))*(($C2463^(X$2+1)-$H2463^(X$2+1))/(ε_c1cd^(X$2+1)))</f>
        <v/>
      </c>
      <c r="Y2463">
        <f>(INDIRECT("a_"&amp;Y$2)/(Y$2+1))*(($C2463^(Y$2+1)-$H2463^(Y$2+1))/(ε_c1cd^(Y$2+1)))</f>
        <v/>
      </c>
      <c r="Z2463">
        <f>(INDIRECT("a_"&amp;Z$2)/(Z$2+2))*(($C2463^(Z$2+2)-$H2463^(Z$2+2))/(ε_c1cd^(Z$2+2)))</f>
        <v/>
      </c>
      <c r="AA2463">
        <f>(INDIRECT("a_"&amp;AA$2)/(AA$2+2))*(($C2463^(AA$2+2)-$H2463^(AA$2+2))/(ε_c1cd^(AA$2+2)))</f>
        <v/>
      </c>
      <c r="AB2463">
        <f>(INDIRECT("a_"&amp;AB$2)/(AB$2+2))*(($C2463^(AB$2+2)-$H2463^(AB$2+2))/(ε_c1cd^(AB$2+2)))</f>
        <v/>
      </c>
      <c r="AC2463">
        <f>(INDIRECT("a_"&amp;AC$2)/(AC$2+2))*(($C2463^(AC$2+2)-$H2463^(AC$2+2))/(ε_c1cd^(AC$2+2)))</f>
        <v/>
      </c>
      <c r="AD2463">
        <f>(INDIRECT("a_"&amp;AD$2)/(AD$2+2))*(($C2463^(AD$2+2)-$H2463^(AD$2+2))/(ε_c1cd^(AD$2+2)))</f>
        <v/>
      </c>
      <c r="AE2463" s="111">
        <f>(b*f_cd/L2463)*SUM(U2463:Y2463)+SUM(Q2463:R2463)</f>
        <v/>
      </c>
      <c r="AF2463" s="112">
        <f>AE2463*(K2463-y+e)</f>
        <v/>
      </c>
      <c r="AG2463" s="113">
        <f>(b*f_cd/(L2463^2))*SUM(Z2463:AD2463)+SUM(S2463:T2463)-AF2463</f>
        <v/>
      </c>
      <c r="AH2463" s="114">
        <f>AG2463&lt;0</f>
        <v/>
      </c>
      <c r="AI2463" s="115">
        <f>IF(A2463=1,FALSE,(AND(AQ2463,AH2463,NOT(AI2462))))</f>
        <v/>
      </c>
      <c r="AJ2463" s="116">
        <f>(b*f_cd/L2463)*(a_1/2*J2463^2+a_2/3*J2463^3+a_3/4*J2463^4+a_4/5*J2463^5+a_5/6*J2463^6)+SUM(Q2463:R2463)</f>
        <v/>
      </c>
      <c r="AK2463">
        <f>AJ2463*(K2463-y+e)</f>
        <v/>
      </c>
      <c r="AL2463" s="118">
        <f>(b*f_cd/(L2463^2))*(a_1/3*J2463^3+a_2/4*J2463^4+a_3/5*J2463^5+a_4/6*J2463^6+a_5/7*J2463^7)+SUM(S2463:T2463)-AK2463</f>
        <v/>
      </c>
      <c r="AM2463" s="114">
        <f>AL2463&gt;0</f>
        <v/>
      </c>
      <c r="AN2463" s="115">
        <f>IF(A2463=1,FALSE,(AND(AQ2463,AM2463,NOT(AN2462))))</f>
        <v/>
      </c>
      <c r="AO2463">
        <f>IF(D2463=1,AND(AH2463,NOT(AI2463)),AND(AM2463,NOT(AN2463)))</f>
        <v/>
      </c>
      <c r="AP2463" s="119">
        <f>IF(D2463=1,AI2463,AN2463)</f>
        <v/>
      </c>
      <c r="AQ2463" s="125">
        <f>ABS(E2463)&lt;$AQ$2</f>
        <v/>
      </c>
      <c r="AS2463">
        <f>IF(AP2463,MAX(AS$3:AS2461)+1,"")</f>
        <v/>
      </c>
    </row>
    <row r="2464">
      <c r="A2464" t="n">
        <v>2374</v>
      </c>
      <c r="B2464" s="131">
        <f>IF(A2464=1,0,IF(AP2464,0.1*ε_cu1cd,0))</f>
        <v/>
      </c>
      <c r="C2464" s="131">
        <f>IF(A2464=1,0.1*ε_cu1cd,C2463+B2463)</f>
        <v/>
      </c>
      <c r="D2464" s="113">
        <f>IF('Нормальний переріз'!$D$68&gt;0,1,2)</f>
        <v/>
      </c>
      <c r="E2464" s="144">
        <f>IF(D2464=1,F2464,G2464)</f>
        <v/>
      </c>
      <c r="F2464" s="124">
        <f>IF(AI2463,0.11*ε_cu1cd,IF(AH2463,F2463*0.01,F2463))</f>
        <v/>
      </c>
      <c r="G2464" s="124">
        <f>IF(AP2463,-0.1*ε_cu1cd,IF(AM2463,G2463*0.01,G2463))</f>
        <v/>
      </c>
      <c r="H2464" s="113">
        <f>IF(A2464=1,E2464,IF(AO2463,H2463-E2463+E2464,IF(AP2463,0.8*H2463,H2463+E2464)))</f>
        <v/>
      </c>
      <c r="I2464" s="169">
        <f>(C2464-H2464)/h</f>
        <v/>
      </c>
      <c r="J2464">
        <f>C2464/(ε_c1cd)</f>
        <v/>
      </c>
      <c r="K2464">
        <f>C2464/I2464</f>
        <v/>
      </c>
      <c r="L2464" s="131">
        <f>I2464/(ε_c1cd)</f>
        <v/>
      </c>
      <c r="M2464">
        <f>I2464*(K2464-Z_s1)</f>
        <v/>
      </c>
      <c r="N2464">
        <f>I2464*(K2464-Z_s2)</f>
        <v/>
      </c>
      <c r="O2464">
        <f>E_s*M2464</f>
        <v/>
      </c>
      <c r="P2464">
        <f>E_s*N2464</f>
        <v/>
      </c>
      <c r="Q2464">
        <f>O2464*A_s1</f>
        <v/>
      </c>
      <c r="R2464">
        <f>P2464*A_s2</f>
        <v/>
      </c>
      <c r="S2464">
        <f>Q2464*($K2464-Z_s1)</f>
        <v/>
      </c>
      <c r="T2464">
        <f>R2464*($K2464-Z_s2)</f>
        <v/>
      </c>
      <c r="U2464">
        <f>(INDIRECT("a_"&amp;U$2)/(U$2+1))*(($C2464^(U$2+1)-$H2464^(U$2+1))/(ε_c1cd^(U$2+1)))</f>
        <v/>
      </c>
      <c r="V2464">
        <f>(INDIRECT("a_"&amp;V$2)/(V$2+1))*(($C2464^(V$2+1)-$H2464^(V$2+1))/(ε_c1cd^(V$2+1)))</f>
        <v/>
      </c>
      <c r="W2464">
        <f>(INDIRECT("a_"&amp;W$2)/(W$2+1))*(($C2464^(W$2+1)-$H2464^(W$2+1))/(ε_c1cd^(W$2+1)))</f>
        <v/>
      </c>
      <c r="X2464">
        <f>(INDIRECT("a_"&amp;X$2)/(X$2+1))*(($C2464^(X$2+1)-$H2464^(X$2+1))/(ε_c1cd^(X$2+1)))</f>
        <v/>
      </c>
      <c r="Y2464">
        <f>(INDIRECT("a_"&amp;Y$2)/(Y$2+1))*(($C2464^(Y$2+1)-$H2464^(Y$2+1))/(ε_c1cd^(Y$2+1)))</f>
        <v/>
      </c>
      <c r="Z2464">
        <f>(INDIRECT("a_"&amp;Z$2)/(Z$2+2))*(($C2464^(Z$2+2)-$H2464^(Z$2+2))/(ε_c1cd^(Z$2+2)))</f>
        <v/>
      </c>
      <c r="AA2464">
        <f>(INDIRECT("a_"&amp;AA$2)/(AA$2+2))*(($C2464^(AA$2+2)-$H2464^(AA$2+2))/(ε_c1cd^(AA$2+2)))</f>
        <v/>
      </c>
      <c r="AB2464">
        <f>(INDIRECT("a_"&amp;AB$2)/(AB$2+2))*(($C2464^(AB$2+2)-$H2464^(AB$2+2))/(ε_c1cd^(AB$2+2)))</f>
        <v/>
      </c>
      <c r="AC2464">
        <f>(INDIRECT("a_"&amp;AC$2)/(AC$2+2))*(($C2464^(AC$2+2)-$H2464^(AC$2+2))/(ε_c1cd^(AC$2+2)))</f>
        <v/>
      </c>
      <c r="AD2464">
        <f>(INDIRECT("a_"&amp;AD$2)/(AD$2+2))*(($C2464^(AD$2+2)-$H2464^(AD$2+2))/(ε_c1cd^(AD$2+2)))</f>
        <v/>
      </c>
      <c r="AE2464" s="111">
        <f>(b*f_cd/L2464)*SUM(U2464:Y2464)+SUM(Q2464:R2464)</f>
        <v/>
      </c>
      <c r="AF2464" s="112">
        <f>AE2464*(K2464-y+e)</f>
        <v/>
      </c>
      <c r="AG2464" s="113">
        <f>(b*f_cd/(L2464^2))*SUM(Z2464:AD2464)+SUM(S2464:T2464)-AF2464</f>
        <v/>
      </c>
      <c r="AH2464" s="114">
        <f>AG2464&lt;0</f>
        <v/>
      </c>
      <c r="AI2464" s="115">
        <f>IF(A2464=1,FALSE,(AND(AQ2464,AH2464,NOT(AI2463))))</f>
        <v/>
      </c>
      <c r="AJ2464" s="116">
        <f>(b*f_cd/L2464)*(a_1/2*J2464^2+a_2/3*J2464^3+a_3/4*J2464^4+a_4/5*J2464^5+a_5/6*J2464^6)+SUM(Q2464:R2464)</f>
        <v/>
      </c>
      <c r="AK2464">
        <f>AJ2464*(K2464-y+e)</f>
        <v/>
      </c>
      <c r="AL2464" s="118">
        <f>(b*f_cd/(L2464^2))*(a_1/3*J2464^3+a_2/4*J2464^4+a_3/5*J2464^5+a_4/6*J2464^6+a_5/7*J2464^7)+SUM(S2464:T2464)-AK2464</f>
        <v/>
      </c>
      <c r="AM2464" s="114">
        <f>AL2464&gt;0</f>
        <v/>
      </c>
      <c r="AN2464" s="115">
        <f>IF(A2464=1,FALSE,(AND(AQ2464,AM2464,NOT(AN2463))))</f>
        <v/>
      </c>
      <c r="AO2464">
        <f>IF(D2464=1,AND(AH2464,NOT(AI2464)),AND(AM2464,NOT(AN2464)))</f>
        <v/>
      </c>
      <c r="AP2464" s="119">
        <f>IF(D2464=1,AI2464,AN2464)</f>
        <v/>
      </c>
      <c r="AQ2464" s="125">
        <f>ABS(E2464)&lt;$AQ$2</f>
        <v/>
      </c>
      <c r="AS2464">
        <f>IF(AP2464,MAX(AS$3:AS2462)+1,"")</f>
        <v/>
      </c>
    </row>
    <row r="2465">
      <c r="A2465" t="n">
        <v>2375</v>
      </c>
      <c r="B2465" s="131">
        <f>IF(A2465=1,0,IF(AP2465,0.1*ε_cu1cd,0))</f>
        <v/>
      </c>
      <c r="C2465" s="131">
        <f>IF(A2465=1,0.1*ε_cu1cd,C2464+B2464)</f>
        <v/>
      </c>
      <c r="D2465" s="113">
        <f>IF('Нормальний переріз'!$D$68&gt;0,1,2)</f>
        <v/>
      </c>
      <c r="E2465" s="144">
        <f>IF(D2465=1,F2465,G2465)</f>
        <v/>
      </c>
      <c r="F2465" s="124">
        <f>IF(AI2464,0.11*ε_cu1cd,IF(AH2464,F2464*0.01,F2464))</f>
        <v/>
      </c>
      <c r="G2465" s="124">
        <f>IF(AP2464,-0.1*ε_cu1cd,IF(AM2464,G2464*0.01,G2464))</f>
        <v/>
      </c>
      <c r="H2465" s="113">
        <f>IF(A2465=1,E2465,IF(AO2464,H2464-E2464+E2465,IF(AP2464,0.8*H2464,H2464+E2465)))</f>
        <v/>
      </c>
      <c r="I2465" s="169">
        <f>(C2465-H2465)/h</f>
        <v/>
      </c>
      <c r="J2465">
        <f>C2465/(ε_c1cd)</f>
        <v/>
      </c>
      <c r="K2465">
        <f>C2465/I2465</f>
        <v/>
      </c>
      <c r="L2465" s="131">
        <f>I2465/(ε_c1cd)</f>
        <v/>
      </c>
      <c r="M2465">
        <f>I2465*(K2465-Z_s1)</f>
        <v/>
      </c>
      <c r="N2465">
        <f>I2465*(K2465-Z_s2)</f>
        <v/>
      </c>
      <c r="O2465">
        <f>E_s*M2465</f>
        <v/>
      </c>
      <c r="P2465">
        <f>E_s*N2465</f>
        <v/>
      </c>
      <c r="Q2465">
        <f>O2465*A_s1</f>
        <v/>
      </c>
      <c r="R2465">
        <f>P2465*A_s2</f>
        <v/>
      </c>
      <c r="S2465">
        <f>Q2465*($K2465-Z_s1)</f>
        <v/>
      </c>
      <c r="T2465">
        <f>R2465*($K2465-Z_s2)</f>
        <v/>
      </c>
      <c r="U2465">
        <f>(INDIRECT("a_"&amp;U$2)/(U$2+1))*(($C2465^(U$2+1)-$H2465^(U$2+1))/(ε_c1cd^(U$2+1)))</f>
        <v/>
      </c>
      <c r="V2465">
        <f>(INDIRECT("a_"&amp;V$2)/(V$2+1))*(($C2465^(V$2+1)-$H2465^(V$2+1))/(ε_c1cd^(V$2+1)))</f>
        <v/>
      </c>
      <c r="W2465">
        <f>(INDIRECT("a_"&amp;W$2)/(W$2+1))*(($C2465^(W$2+1)-$H2465^(W$2+1))/(ε_c1cd^(W$2+1)))</f>
        <v/>
      </c>
      <c r="X2465">
        <f>(INDIRECT("a_"&amp;X$2)/(X$2+1))*(($C2465^(X$2+1)-$H2465^(X$2+1))/(ε_c1cd^(X$2+1)))</f>
        <v/>
      </c>
      <c r="Y2465">
        <f>(INDIRECT("a_"&amp;Y$2)/(Y$2+1))*(($C2465^(Y$2+1)-$H2465^(Y$2+1))/(ε_c1cd^(Y$2+1)))</f>
        <v/>
      </c>
      <c r="Z2465">
        <f>(INDIRECT("a_"&amp;Z$2)/(Z$2+2))*(($C2465^(Z$2+2)-$H2465^(Z$2+2))/(ε_c1cd^(Z$2+2)))</f>
        <v/>
      </c>
      <c r="AA2465">
        <f>(INDIRECT("a_"&amp;AA$2)/(AA$2+2))*(($C2465^(AA$2+2)-$H2465^(AA$2+2))/(ε_c1cd^(AA$2+2)))</f>
        <v/>
      </c>
      <c r="AB2465">
        <f>(INDIRECT("a_"&amp;AB$2)/(AB$2+2))*(($C2465^(AB$2+2)-$H2465^(AB$2+2))/(ε_c1cd^(AB$2+2)))</f>
        <v/>
      </c>
      <c r="AC2465">
        <f>(INDIRECT("a_"&amp;AC$2)/(AC$2+2))*(($C2465^(AC$2+2)-$H2465^(AC$2+2))/(ε_c1cd^(AC$2+2)))</f>
        <v/>
      </c>
      <c r="AD2465">
        <f>(INDIRECT("a_"&amp;AD$2)/(AD$2+2))*(($C2465^(AD$2+2)-$H2465^(AD$2+2))/(ε_c1cd^(AD$2+2)))</f>
        <v/>
      </c>
      <c r="AE2465" s="111">
        <f>(b*f_cd/L2465)*SUM(U2465:Y2465)+SUM(Q2465:R2465)</f>
        <v/>
      </c>
      <c r="AF2465" s="112">
        <f>AE2465*(K2465-y+e)</f>
        <v/>
      </c>
      <c r="AG2465" s="113">
        <f>(b*f_cd/(L2465^2))*SUM(Z2465:AD2465)+SUM(S2465:T2465)-AF2465</f>
        <v/>
      </c>
      <c r="AH2465" s="114">
        <f>AG2465&lt;0</f>
        <v/>
      </c>
      <c r="AI2465" s="115">
        <f>IF(A2465=1,FALSE,(AND(AQ2465,AH2465,NOT(AI2464))))</f>
        <v/>
      </c>
      <c r="AJ2465" s="116">
        <f>(b*f_cd/L2465)*(a_1/2*J2465^2+a_2/3*J2465^3+a_3/4*J2465^4+a_4/5*J2465^5+a_5/6*J2465^6)+SUM(Q2465:R2465)</f>
        <v/>
      </c>
      <c r="AK2465">
        <f>AJ2465*(K2465-y+e)</f>
        <v/>
      </c>
      <c r="AL2465" s="118">
        <f>(b*f_cd/(L2465^2))*(a_1/3*J2465^3+a_2/4*J2465^4+a_3/5*J2465^5+a_4/6*J2465^6+a_5/7*J2465^7)+SUM(S2465:T2465)-AK2465</f>
        <v/>
      </c>
      <c r="AM2465" s="114">
        <f>AL2465&gt;0</f>
        <v/>
      </c>
      <c r="AN2465" s="115">
        <f>IF(A2465=1,FALSE,(AND(AQ2465,AM2465,NOT(AN2464))))</f>
        <v/>
      </c>
      <c r="AO2465">
        <f>IF(D2465=1,AND(AH2465,NOT(AI2465)),AND(AM2465,NOT(AN2465)))</f>
        <v/>
      </c>
      <c r="AP2465" s="119">
        <f>IF(D2465=1,AI2465,AN2465)</f>
        <v/>
      </c>
      <c r="AQ2465" s="125">
        <f>ABS(E2465)&lt;$AQ$2</f>
        <v/>
      </c>
      <c r="AS2465">
        <f>IF(AP2465,MAX(AS$3:AS2463)+1,"")</f>
        <v/>
      </c>
    </row>
    <row r="2466">
      <c r="A2466" t="n">
        <v>2376</v>
      </c>
      <c r="B2466" s="131">
        <f>IF(A2466=1,0,IF(AP2466,0.1*ε_cu1cd,0))</f>
        <v/>
      </c>
      <c r="C2466" s="131">
        <f>IF(A2466=1,0.1*ε_cu1cd,C2465+B2465)</f>
        <v/>
      </c>
      <c r="D2466" s="113">
        <f>IF('Нормальний переріз'!$D$68&gt;0,1,2)</f>
        <v/>
      </c>
      <c r="E2466" s="144">
        <f>IF(D2466=1,F2466,G2466)</f>
        <v/>
      </c>
      <c r="F2466" s="124">
        <f>IF(AI2465,0.11*ε_cu1cd,IF(AH2465,F2465*0.01,F2465))</f>
        <v/>
      </c>
      <c r="G2466" s="124">
        <f>IF(AP2465,-0.1*ε_cu1cd,IF(AM2465,G2465*0.01,G2465))</f>
        <v/>
      </c>
      <c r="H2466" s="113">
        <f>IF(A2466=1,E2466,IF(AO2465,H2465-E2465+E2466,IF(AP2465,0.8*H2465,H2465+E2466)))</f>
        <v/>
      </c>
      <c r="I2466" s="169">
        <f>(C2466-H2466)/h</f>
        <v/>
      </c>
      <c r="J2466">
        <f>C2466/(ε_c1cd)</f>
        <v/>
      </c>
      <c r="K2466">
        <f>C2466/I2466</f>
        <v/>
      </c>
      <c r="L2466" s="131">
        <f>I2466/(ε_c1cd)</f>
        <v/>
      </c>
      <c r="M2466">
        <f>I2466*(K2466-Z_s1)</f>
        <v/>
      </c>
      <c r="N2466">
        <f>I2466*(K2466-Z_s2)</f>
        <v/>
      </c>
      <c r="O2466">
        <f>E_s*M2466</f>
        <v/>
      </c>
      <c r="P2466">
        <f>E_s*N2466</f>
        <v/>
      </c>
      <c r="Q2466">
        <f>O2466*A_s1</f>
        <v/>
      </c>
      <c r="R2466">
        <f>P2466*A_s2</f>
        <v/>
      </c>
      <c r="S2466">
        <f>Q2466*($K2466-Z_s1)</f>
        <v/>
      </c>
      <c r="T2466">
        <f>R2466*($K2466-Z_s2)</f>
        <v/>
      </c>
      <c r="U2466">
        <f>(INDIRECT("a_"&amp;U$2)/(U$2+1))*(($C2466^(U$2+1)-$H2466^(U$2+1))/(ε_c1cd^(U$2+1)))</f>
        <v/>
      </c>
      <c r="V2466">
        <f>(INDIRECT("a_"&amp;V$2)/(V$2+1))*(($C2466^(V$2+1)-$H2466^(V$2+1))/(ε_c1cd^(V$2+1)))</f>
        <v/>
      </c>
      <c r="W2466">
        <f>(INDIRECT("a_"&amp;W$2)/(W$2+1))*(($C2466^(W$2+1)-$H2466^(W$2+1))/(ε_c1cd^(W$2+1)))</f>
        <v/>
      </c>
      <c r="X2466">
        <f>(INDIRECT("a_"&amp;X$2)/(X$2+1))*(($C2466^(X$2+1)-$H2466^(X$2+1))/(ε_c1cd^(X$2+1)))</f>
        <v/>
      </c>
      <c r="Y2466">
        <f>(INDIRECT("a_"&amp;Y$2)/(Y$2+1))*(($C2466^(Y$2+1)-$H2466^(Y$2+1))/(ε_c1cd^(Y$2+1)))</f>
        <v/>
      </c>
      <c r="Z2466">
        <f>(INDIRECT("a_"&amp;Z$2)/(Z$2+2))*(($C2466^(Z$2+2)-$H2466^(Z$2+2))/(ε_c1cd^(Z$2+2)))</f>
        <v/>
      </c>
      <c r="AA2466">
        <f>(INDIRECT("a_"&amp;AA$2)/(AA$2+2))*(($C2466^(AA$2+2)-$H2466^(AA$2+2))/(ε_c1cd^(AA$2+2)))</f>
        <v/>
      </c>
      <c r="AB2466">
        <f>(INDIRECT("a_"&amp;AB$2)/(AB$2+2))*(($C2466^(AB$2+2)-$H2466^(AB$2+2))/(ε_c1cd^(AB$2+2)))</f>
        <v/>
      </c>
      <c r="AC2466">
        <f>(INDIRECT("a_"&amp;AC$2)/(AC$2+2))*(($C2466^(AC$2+2)-$H2466^(AC$2+2))/(ε_c1cd^(AC$2+2)))</f>
        <v/>
      </c>
      <c r="AD2466">
        <f>(INDIRECT("a_"&amp;AD$2)/(AD$2+2))*(($C2466^(AD$2+2)-$H2466^(AD$2+2))/(ε_c1cd^(AD$2+2)))</f>
        <v/>
      </c>
      <c r="AE2466" s="111">
        <f>(b*f_cd/L2466)*SUM(U2466:Y2466)+SUM(Q2466:R2466)</f>
        <v/>
      </c>
      <c r="AF2466" s="112">
        <f>AE2466*(K2466-y+e)</f>
        <v/>
      </c>
      <c r="AG2466" s="113">
        <f>(b*f_cd/(L2466^2))*SUM(Z2466:AD2466)+SUM(S2466:T2466)-AF2466</f>
        <v/>
      </c>
      <c r="AH2466" s="114">
        <f>AG2466&lt;0</f>
        <v/>
      </c>
      <c r="AI2466" s="115">
        <f>IF(A2466=1,FALSE,(AND(AQ2466,AH2466,NOT(AI2465))))</f>
        <v/>
      </c>
      <c r="AJ2466" s="116">
        <f>(b*f_cd/L2466)*(a_1/2*J2466^2+a_2/3*J2466^3+a_3/4*J2466^4+a_4/5*J2466^5+a_5/6*J2466^6)+SUM(Q2466:R2466)</f>
        <v/>
      </c>
      <c r="AK2466">
        <f>AJ2466*(K2466-y+e)</f>
        <v/>
      </c>
      <c r="AL2466" s="118">
        <f>(b*f_cd/(L2466^2))*(a_1/3*J2466^3+a_2/4*J2466^4+a_3/5*J2466^5+a_4/6*J2466^6+a_5/7*J2466^7)+SUM(S2466:T2466)-AK2466</f>
        <v/>
      </c>
      <c r="AM2466" s="114">
        <f>AL2466&gt;0</f>
        <v/>
      </c>
      <c r="AN2466" s="115">
        <f>IF(A2466=1,FALSE,(AND(AQ2466,AM2466,NOT(AN2465))))</f>
        <v/>
      </c>
      <c r="AO2466">
        <f>IF(D2466=1,AND(AH2466,NOT(AI2466)),AND(AM2466,NOT(AN2466)))</f>
        <v/>
      </c>
      <c r="AP2466" s="119">
        <f>IF(D2466=1,AI2466,AN2466)</f>
        <v/>
      </c>
      <c r="AQ2466" s="125">
        <f>ABS(E2466)&lt;$AQ$2</f>
        <v/>
      </c>
      <c r="AS2466">
        <f>IF(AP2466,MAX(AS$3:AS2464)+1,"")</f>
        <v/>
      </c>
    </row>
    <row r="2467">
      <c r="A2467" t="n">
        <v>2377</v>
      </c>
      <c r="B2467" s="131">
        <f>IF(A2467=1,0,IF(AP2467,0.1*ε_cu1cd,0))</f>
        <v/>
      </c>
      <c r="C2467" s="131">
        <f>IF(A2467=1,0.1*ε_cu1cd,C2466+B2466)</f>
        <v/>
      </c>
      <c r="D2467" s="113">
        <f>IF('Нормальний переріз'!$D$68&gt;0,1,2)</f>
        <v/>
      </c>
      <c r="E2467" s="144">
        <f>IF(D2467=1,F2467,G2467)</f>
        <v/>
      </c>
      <c r="F2467" s="124">
        <f>IF(AI2466,0.11*ε_cu1cd,IF(AH2466,F2466*0.01,F2466))</f>
        <v/>
      </c>
      <c r="G2467" s="124">
        <f>IF(AP2466,-0.1*ε_cu1cd,IF(AM2466,G2466*0.01,G2466))</f>
        <v/>
      </c>
      <c r="H2467" s="113">
        <f>IF(A2467=1,E2467,IF(AO2466,H2466-E2466+E2467,IF(AP2466,0.8*H2466,H2466+E2467)))</f>
        <v/>
      </c>
      <c r="I2467" s="169">
        <f>(C2467-H2467)/h</f>
        <v/>
      </c>
      <c r="J2467">
        <f>C2467/(ε_c1cd)</f>
        <v/>
      </c>
      <c r="K2467">
        <f>C2467/I2467</f>
        <v/>
      </c>
      <c r="L2467" s="131">
        <f>I2467/(ε_c1cd)</f>
        <v/>
      </c>
      <c r="M2467">
        <f>I2467*(K2467-Z_s1)</f>
        <v/>
      </c>
      <c r="N2467">
        <f>I2467*(K2467-Z_s2)</f>
        <v/>
      </c>
      <c r="O2467">
        <f>E_s*M2467</f>
        <v/>
      </c>
      <c r="P2467">
        <f>E_s*N2467</f>
        <v/>
      </c>
      <c r="Q2467">
        <f>O2467*A_s1</f>
        <v/>
      </c>
      <c r="R2467">
        <f>P2467*A_s2</f>
        <v/>
      </c>
      <c r="S2467">
        <f>Q2467*($K2467-Z_s1)</f>
        <v/>
      </c>
      <c r="T2467">
        <f>R2467*($K2467-Z_s2)</f>
        <v/>
      </c>
      <c r="U2467">
        <f>(INDIRECT("a_"&amp;U$2)/(U$2+1))*(($C2467^(U$2+1)-$H2467^(U$2+1))/(ε_c1cd^(U$2+1)))</f>
        <v/>
      </c>
      <c r="V2467">
        <f>(INDIRECT("a_"&amp;V$2)/(V$2+1))*(($C2467^(V$2+1)-$H2467^(V$2+1))/(ε_c1cd^(V$2+1)))</f>
        <v/>
      </c>
      <c r="W2467">
        <f>(INDIRECT("a_"&amp;W$2)/(W$2+1))*(($C2467^(W$2+1)-$H2467^(W$2+1))/(ε_c1cd^(W$2+1)))</f>
        <v/>
      </c>
      <c r="X2467">
        <f>(INDIRECT("a_"&amp;X$2)/(X$2+1))*(($C2467^(X$2+1)-$H2467^(X$2+1))/(ε_c1cd^(X$2+1)))</f>
        <v/>
      </c>
      <c r="Y2467">
        <f>(INDIRECT("a_"&amp;Y$2)/(Y$2+1))*(($C2467^(Y$2+1)-$H2467^(Y$2+1))/(ε_c1cd^(Y$2+1)))</f>
        <v/>
      </c>
      <c r="Z2467">
        <f>(INDIRECT("a_"&amp;Z$2)/(Z$2+2))*(($C2467^(Z$2+2)-$H2467^(Z$2+2))/(ε_c1cd^(Z$2+2)))</f>
        <v/>
      </c>
      <c r="AA2467">
        <f>(INDIRECT("a_"&amp;AA$2)/(AA$2+2))*(($C2467^(AA$2+2)-$H2467^(AA$2+2))/(ε_c1cd^(AA$2+2)))</f>
        <v/>
      </c>
      <c r="AB2467">
        <f>(INDIRECT("a_"&amp;AB$2)/(AB$2+2))*(($C2467^(AB$2+2)-$H2467^(AB$2+2))/(ε_c1cd^(AB$2+2)))</f>
        <v/>
      </c>
      <c r="AC2467">
        <f>(INDIRECT("a_"&amp;AC$2)/(AC$2+2))*(($C2467^(AC$2+2)-$H2467^(AC$2+2))/(ε_c1cd^(AC$2+2)))</f>
        <v/>
      </c>
      <c r="AD2467">
        <f>(INDIRECT("a_"&amp;AD$2)/(AD$2+2))*(($C2467^(AD$2+2)-$H2467^(AD$2+2))/(ε_c1cd^(AD$2+2)))</f>
        <v/>
      </c>
      <c r="AE2467" s="111">
        <f>(b*f_cd/L2467)*SUM(U2467:Y2467)+SUM(Q2467:R2467)</f>
        <v/>
      </c>
      <c r="AF2467" s="112">
        <f>AE2467*(K2467-y+e)</f>
        <v/>
      </c>
      <c r="AG2467" s="113">
        <f>(b*f_cd/(L2467^2))*SUM(Z2467:AD2467)+SUM(S2467:T2467)-AF2467</f>
        <v/>
      </c>
      <c r="AH2467" s="114">
        <f>AG2467&lt;0</f>
        <v/>
      </c>
      <c r="AI2467" s="115">
        <f>IF(A2467=1,FALSE,(AND(AQ2467,AH2467,NOT(AI2466))))</f>
        <v/>
      </c>
      <c r="AJ2467" s="116">
        <f>(b*f_cd/L2467)*(a_1/2*J2467^2+a_2/3*J2467^3+a_3/4*J2467^4+a_4/5*J2467^5+a_5/6*J2467^6)+SUM(Q2467:R2467)</f>
        <v/>
      </c>
      <c r="AK2467">
        <f>AJ2467*(K2467-y+e)</f>
        <v/>
      </c>
      <c r="AL2467" s="118">
        <f>(b*f_cd/(L2467^2))*(a_1/3*J2467^3+a_2/4*J2467^4+a_3/5*J2467^5+a_4/6*J2467^6+a_5/7*J2467^7)+SUM(S2467:T2467)-AK2467</f>
        <v/>
      </c>
      <c r="AM2467" s="114">
        <f>AL2467&gt;0</f>
        <v/>
      </c>
      <c r="AN2467" s="115">
        <f>IF(A2467=1,FALSE,(AND(AQ2467,AM2467,NOT(AN2466))))</f>
        <v/>
      </c>
      <c r="AO2467">
        <f>IF(D2467=1,AND(AH2467,NOT(AI2467)),AND(AM2467,NOT(AN2467)))</f>
        <v/>
      </c>
      <c r="AP2467" s="119">
        <f>IF(D2467=1,AI2467,AN2467)</f>
        <v/>
      </c>
      <c r="AQ2467" s="125">
        <f>ABS(E2467)&lt;$AQ$2</f>
        <v/>
      </c>
      <c r="AS2467">
        <f>IF(AP2467,MAX(AS$3:AS2465)+1,"")</f>
        <v/>
      </c>
    </row>
    <row r="2468">
      <c r="A2468" t="n">
        <v>2378</v>
      </c>
      <c r="B2468" s="131">
        <f>IF(A2468=1,0,IF(AP2468,0.1*ε_cu1cd,0))</f>
        <v/>
      </c>
      <c r="C2468" s="131">
        <f>IF(A2468=1,0.1*ε_cu1cd,C2467+B2467)</f>
        <v/>
      </c>
      <c r="D2468" s="113">
        <f>IF('Нормальний переріз'!$D$68&gt;0,1,2)</f>
        <v/>
      </c>
      <c r="E2468" s="144">
        <f>IF(D2468=1,F2468,G2468)</f>
        <v/>
      </c>
      <c r="F2468" s="124">
        <f>IF(AI2467,0.11*ε_cu1cd,IF(AH2467,F2467*0.01,F2467))</f>
        <v/>
      </c>
      <c r="G2468" s="124">
        <f>IF(AP2467,-0.1*ε_cu1cd,IF(AM2467,G2467*0.01,G2467))</f>
        <v/>
      </c>
      <c r="H2468" s="113">
        <f>IF(A2468=1,E2468,IF(AO2467,H2467-E2467+E2468,IF(AP2467,0.8*H2467,H2467+E2468)))</f>
        <v/>
      </c>
      <c r="I2468" s="169">
        <f>(C2468-H2468)/h</f>
        <v/>
      </c>
      <c r="J2468">
        <f>C2468/(ε_c1cd)</f>
        <v/>
      </c>
      <c r="K2468">
        <f>C2468/I2468</f>
        <v/>
      </c>
      <c r="L2468" s="131">
        <f>I2468/(ε_c1cd)</f>
        <v/>
      </c>
      <c r="M2468">
        <f>I2468*(K2468-Z_s1)</f>
        <v/>
      </c>
      <c r="N2468">
        <f>I2468*(K2468-Z_s2)</f>
        <v/>
      </c>
      <c r="O2468">
        <f>E_s*M2468</f>
        <v/>
      </c>
      <c r="P2468">
        <f>E_s*N2468</f>
        <v/>
      </c>
      <c r="Q2468">
        <f>O2468*A_s1</f>
        <v/>
      </c>
      <c r="R2468">
        <f>P2468*A_s2</f>
        <v/>
      </c>
      <c r="S2468">
        <f>Q2468*($K2468-Z_s1)</f>
        <v/>
      </c>
      <c r="T2468">
        <f>R2468*($K2468-Z_s2)</f>
        <v/>
      </c>
      <c r="U2468">
        <f>(INDIRECT("a_"&amp;U$2)/(U$2+1))*(($C2468^(U$2+1)-$H2468^(U$2+1))/(ε_c1cd^(U$2+1)))</f>
        <v/>
      </c>
      <c r="V2468">
        <f>(INDIRECT("a_"&amp;V$2)/(V$2+1))*(($C2468^(V$2+1)-$H2468^(V$2+1))/(ε_c1cd^(V$2+1)))</f>
        <v/>
      </c>
      <c r="W2468">
        <f>(INDIRECT("a_"&amp;W$2)/(W$2+1))*(($C2468^(W$2+1)-$H2468^(W$2+1))/(ε_c1cd^(W$2+1)))</f>
        <v/>
      </c>
      <c r="X2468">
        <f>(INDIRECT("a_"&amp;X$2)/(X$2+1))*(($C2468^(X$2+1)-$H2468^(X$2+1))/(ε_c1cd^(X$2+1)))</f>
        <v/>
      </c>
      <c r="Y2468">
        <f>(INDIRECT("a_"&amp;Y$2)/(Y$2+1))*(($C2468^(Y$2+1)-$H2468^(Y$2+1))/(ε_c1cd^(Y$2+1)))</f>
        <v/>
      </c>
      <c r="Z2468">
        <f>(INDIRECT("a_"&amp;Z$2)/(Z$2+2))*(($C2468^(Z$2+2)-$H2468^(Z$2+2))/(ε_c1cd^(Z$2+2)))</f>
        <v/>
      </c>
      <c r="AA2468">
        <f>(INDIRECT("a_"&amp;AA$2)/(AA$2+2))*(($C2468^(AA$2+2)-$H2468^(AA$2+2))/(ε_c1cd^(AA$2+2)))</f>
        <v/>
      </c>
      <c r="AB2468">
        <f>(INDIRECT("a_"&amp;AB$2)/(AB$2+2))*(($C2468^(AB$2+2)-$H2468^(AB$2+2))/(ε_c1cd^(AB$2+2)))</f>
        <v/>
      </c>
      <c r="AC2468">
        <f>(INDIRECT("a_"&amp;AC$2)/(AC$2+2))*(($C2468^(AC$2+2)-$H2468^(AC$2+2))/(ε_c1cd^(AC$2+2)))</f>
        <v/>
      </c>
      <c r="AD2468">
        <f>(INDIRECT("a_"&amp;AD$2)/(AD$2+2))*(($C2468^(AD$2+2)-$H2468^(AD$2+2))/(ε_c1cd^(AD$2+2)))</f>
        <v/>
      </c>
      <c r="AE2468" s="111">
        <f>(b*f_cd/L2468)*SUM(U2468:Y2468)+SUM(Q2468:R2468)</f>
        <v/>
      </c>
      <c r="AF2468" s="112">
        <f>AE2468*(K2468-y+e)</f>
        <v/>
      </c>
      <c r="AG2468" s="113">
        <f>(b*f_cd/(L2468^2))*SUM(Z2468:AD2468)+SUM(S2468:T2468)-AF2468</f>
        <v/>
      </c>
      <c r="AH2468" s="114">
        <f>AG2468&lt;0</f>
        <v/>
      </c>
      <c r="AI2468" s="115">
        <f>IF(A2468=1,FALSE,(AND(AQ2468,AH2468,NOT(AI2467))))</f>
        <v/>
      </c>
      <c r="AJ2468" s="116">
        <f>(b*f_cd/L2468)*(a_1/2*J2468^2+a_2/3*J2468^3+a_3/4*J2468^4+a_4/5*J2468^5+a_5/6*J2468^6)+SUM(Q2468:R2468)</f>
        <v/>
      </c>
      <c r="AK2468">
        <f>AJ2468*(K2468-y+e)</f>
        <v/>
      </c>
      <c r="AL2468" s="118">
        <f>(b*f_cd/(L2468^2))*(a_1/3*J2468^3+a_2/4*J2468^4+a_3/5*J2468^5+a_4/6*J2468^6+a_5/7*J2468^7)+SUM(S2468:T2468)-AK2468</f>
        <v/>
      </c>
      <c r="AM2468" s="114">
        <f>AL2468&gt;0</f>
        <v/>
      </c>
      <c r="AN2468" s="115">
        <f>IF(A2468=1,FALSE,(AND(AQ2468,AM2468,NOT(AN2467))))</f>
        <v/>
      </c>
      <c r="AO2468">
        <f>IF(D2468=1,AND(AH2468,NOT(AI2468)),AND(AM2468,NOT(AN2468)))</f>
        <v/>
      </c>
      <c r="AP2468" s="119">
        <f>IF(D2468=1,AI2468,AN2468)</f>
        <v/>
      </c>
      <c r="AQ2468" s="125">
        <f>ABS(E2468)&lt;$AQ$2</f>
        <v/>
      </c>
      <c r="AS2468">
        <f>IF(AP2468,MAX(AS$3:AS2466)+1,"")</f>
        <v/>
      </c>
    </row>
    <row r="2469">
      <c r="A2469" t="n">
        <v>2379</v>
      </c>
      <c r="B2469" s="131">
        <f>IF(A2469=1,0,IF(AP2469,0.1*ε_cu1cd,0))</f>
        <v/>
      </c>
      <c r="C2469" s="131">
        <f>IF(A2469=1,0.1*ε_cu1cd,C2468+B2468)</f>
        <v/>
      </c>
      <c r="D2469" s="113">
        <f>IF('Нормальний переріз'!$D$68&gt;0,1,2)</f>
        <v/>
      </c>
      <c r="E2469" s="144">
        <f>IF(D2469=1,F2469,G2469)</f>
        <v/>
      </c>
      <c r="F2469" s="124">
        <f>IF(AI2468,0.11*ε_cu1cd,IF(AH2468,F2468*0.01,F2468))</f>
        <v/>
      </c>
      <c r="G2469" s="124">
        <f>IF(AP2468,-0.1*ε_cu1cd,IF(AM2468,G2468*0.01,G2468))</f>
        <v/>
      </c>
      <c r="H2469" s="113">
        <f>IF(A2469=1,E2469,IF(AO2468,H2468-E2468+E2469,IF(AP2468,0.8*H2468,H2468+E2469)))</f>
        <v/>
      </c>
      <c r="I2469" s="169">
        <f>(C2469-H2469)/h</f>
        <v/>
      </c>
      <c r="J2469">
        <f>C2469/(ε_c1cd)</f>
        <v/>
      </c>
      <c r="K2469">
        <f>C2469/I2469</f>
        <v/>
      </c>
      <c r="L2469" s="131">
        <f>I2469/(ε_c1cd)</f>
        <v/>
      </c>
      <c r="M2469">
        <f>I2469*(K2469-Z_s1)</f>
        <v/>
      </c>
      <c r="N2469">
        <f>I2469*(K2469-Z_s2)</f>
        <v/>
      </c>
      <c r="O2469">
        <f>E_s*M2469</f>
        <v/>
      </c>
      <c r="P2469">
        <f>E_s*N2469</f>
        <v/>
      </c>
      <c r="Q2469">
        <f>O2469*A_s1</f>
        <v/>
      </c>
      <c r="R2469">
        <f>P2469*A_s2</f>
        <v/>
      </c>
      <c r="S2469">
        <f>Q2469*($K2469-Z_s1)</f>
        <v/>
      </c>
      <c r="T2469">
        <f>R2469*($K2469-Z_s2)</f>
        <v/>
      </c>
      <c r="U2469">
        <f>(INDIRECT("a_"&amp;U$2)/(U$2+1))*(($C2469^(U$2+1)-$H2469^(U$2+1))/(ε_c1cd^(U$2+1)))</f>
        <v/>
      </c>
      <c r="V2469">
        <f>(INDIRECT("a_"&amp;V$2)/(V$2+1))*(($C2469^(V$2+1)-$H2469^(V$2+1))/(ε_c1cd^(V$2+1)))</f>
        <v/>
      </c>
      <c r="W2469">
        <f>(INDIRECT("a_"&amp;W$2)/(W$2+1))*(($C2469^(W$2+1)-$H2469^(W$2+1))/(ε_c1cd^(W$2+1)))</f>
        <v/>
      </c>
      <c r="X2469">
        <f>(INDIRECT("a_"&amp;X$2)/(X$2+1))*(($C2469^(X$2+1)-$H2469^(X$2+1))/(ε_c1cd^(X$2+1)))</f>
        <v/>
      </c>
      <c r="Y2469">
        <f>(INDIRECT("a_"&amp;Y$2)/(Y$2+1))*(($C2469^(Y$2+1)-$H2469^(Y$2+1))/(ε_c1cd^(Y$2+1)))</f>
        <v/>
      </c>
      <c r="Z2469">
        <f>(INDIRECT("a_"&amp;Z$2)/(Z$2+2))*(($C2469^(Z$2+2)-$H2469^(Z$2+2))/(ε_c1cd^(Z$2+2)))</f>
        <v/>
      </c>
      <c r="AA2469">
        <f>(INDIRECT("a_"&amp;AA$2)/(AA$2+2))*(($C2469^(AA$2+2)-$H2469^(AA$2+2))/(ε_c1cd^(AA$2+2)))</f>
        <v/>
      </c>
      <c r="AB2469">
        <f>(INDIRECT("a_"&amp;AB$2)/(AB$2+2))*(($C2469^(AB$2+2)-$H2469^(AB$2+2))/(ε_c1cd^(AB$2+2)))</f>
        <v/>
      </c>
      <c r="AC2469">
        <f>(INDIRECT("a_"&amp;AC$2)/(AC$2+2))*(($C2469^(AC$2+2)-$H2469^(AC$2+2))/(ε_c1cd^(AC$2+2)))</f>
        <v/>
      </c>
      <c r="AD2469">
        <f>(INDIRECT("a_"&amp;AD$2)/(AD$2+2))*(($C2469^(AD$2+2)-$H2469^(AD$2+2))/(ε_c1cd^(AD$2+2)))</f>
        <v/>
      </c>
      <c r="AE2469" s="111">
        <f>(b*f_cd/L2469)*SUM(U2469:Y2469)+SUM(Q2469:R2469)</f>
        <v/>
      </c>
      <c r="AF2469" s="112">
        <f>AE2469*(K2469-y+e)</f>
        <v/>
      </c>
      <c r="AG2469" s="113">
        <f>(b*f_cd/(L2469^2))*SUM(Z2469:AD2469)+SUM(S2469:T2469)-AF2469</f>
        <v/>
      </c>
      <c r="AH2469" s="114">
        <f>AG2469&lt;0</f>
        <v/>
      </c>
      <c r="AI2469" s="115">
        <f>IF(A2469=1,FALSE,(AND(AQ2469,AH2469,NOT(AI2468))))</f>
        <v/>
      </c>
      <c r="AJ2469" s="116">
        <f>(b*f_cd/L2469)*(a_1/2*J2469^2+a_2/3*J2469^3+a_3/4*J2469^4+a_4/5*J2469^5+a_5/6*J2469^6)+SUM(Q2469:R2469)</f>
        <v/>
      </c>
      <c r="AK2469">
        <f>AJ2469*(K2469-y+e)</f>
        <v/>
      </c>
      <c r="AL2469" s="118">
        <f>(b*f_cd/(L2469^2))*(a_1/3*J2469^3+a_2/4*J2469^4+a_3/5*J2469^5+a_4/6*J2469^6+a_5/7*J2469^7)+SUM(S2469:T2469)-AK2469</f>
        <v/>
      </c>
      <c r="AM2469" s="114">
        <f>AL2469&gt;0</f>
        <v/>
      </c>
      <c r="AN2469" s="115">
        <f>IF(A2469=1,FALSE,(AND(AQ2469,AM2469,NOT(AN2468))))</f>
        <v/>
      </c>
      <c r="AO2469">
        <f>IF(D2469=1,AND(AH2469,NOT(AI2469)),AND(AM2469,NOT(AN2469)))</f>
        <v/>
      </c>
      <c r="AP2469" s="119">
        <f>IF(D2469=1,AI2469,AN2469)</f>
        <v/>
      </c>
      <c r="AQ2469" s="125">
        <f>ABS(E2469)&lt;$AQ$2</f>
        <v/>
      </c>
      <c r="AS2469">
        <f>IF(AP2469,MAX(AS$3:AS2467)+1,"")</f>
        <v/>
      </c>
    </row>
    <row r="2470">
      <c r="A2470" t="n">
        <v>2380</v>
      </c>
      <c r="B2470" s="131">
        <f>IF(A2470=1,0,IF(AP2470,0.1*ε_cu1cd,0))</f>
        <v/>
      </c>
      <c r="C2470" s="131">
        <f>IF(A2470=1,0.1*ε_cu1cd,C2469+B2469)</f>
        <v/>
      </c>
      <c r="D2470" s="113">
        <f>IF('Нормальний переріз'!$D$68&gt;0,1,2)</f>
        <v/>
      </c>
      <c r="E2470" s="144">
        <f>IF(D2470=1,F2470,G2470)</f>
        <v/>
      </c>
      <c r="F2470" s="124">
        <f>IF(AI2469,0.11*ε_cu1cd,IF(AH2469,F2469*0.01,F2469))</f>
        <v/>
      </c>
      <c r="G2470" s="124">
        <f>IF(AP2469,-0.1*ε_cu1cd,IF(AM2469,G2469*0.01,G2469))</f>
        <v/>
      </c>
      <c r="H2470" s="113">
        <f>IF(A2470=1,E2470,IF(AO2469,H2469-E2469+E2470,IF(AP2469,0.8*H2469,H2469+E2470)))</f>
        <v/>
      </c>
      <c r="I2470" s="169">
        <f>(C2470-H2470)/h</f>
        <v/>
      </c>
      <c r="J2470">
        <f>C2470/(ε_c1cd)</f>
        <v/>
      </c>
      <c r="K2470">
        <f>C2470/I2470</f>
        <v/>
      </c>
      <c r="L2470" s="131">
        <f>I2470/(ε_c1cd)</f>
        <v/>
      </c>
      <c r="M2470">
        <f>I2470*(K2470-Z_s1)</f>
        <v/>
      </c>
      <c r="N2470">
        <f>I2470*(K2470-Z_s2)</f>
        <v/>
      </c>
      <c r="O2470">
        <f>E_s*M2470</f>
        <v/>
      </c>
      <c r="P2470">
        <f>E_s*N2470</f>
        <v/>
      </c>
      <c r="Q2470">
        <f>O2470*A_s1</f>
        <v/>
      </c>
      <c r="R2470">
        <f>P2470*A_s2</f>
        <v/>
      </c>
      <c r="S2470">
        <f>Q2470*($K2470-Z_s1)</f>
        <v/>
      </c>
      <c r="T2470">
        <f>R2470*($K2470-Z_s2)</f>
        <v/>
      </c>
      <c r="U2470">
        <f>(INDIRECT("a_"&amp;U$2)/(U$2+1))*(($C2470^(U$2+1)-$H2470^(U$2+1))/(ε_c1cd^(U$2+1)))</f>
        <v/>
      </c>
      <c r="V2470">
        <f>(INDIRECT("a_"&amp;V$2)/(V$2+1))*(($C2470^(V$2+1)-$H2470^(V$2+1))/(ε_c1cd^(V$2+1)))</f>
        <v/>
      </c>
      <c r="W2470">
        <f>(INDIRECT("a_"&amp;W$2)/(W$2+1))*(($C2470^(W$2+1)-$H2470^(W$2+1))/(ε_c1cd^(W$2+1)))</f>
        <v/>
      </c>
      <c r="X2470">
        <f>(INDIRECT("a_"&amp;X$2)/(X$2+1))*(($C2470^(X$2+1)-$H2470^(X$2+1))/(ε_c1cd^(X$2+1)))</f>
        <v/>
      </c>
      <c r="Y2470">
        <f>(INDIRECT("a_"&amp;Y$2)/(Y$2+1))*(($C2470^(Y$2+1)-$H2470^(Y$2+1))/(ε_c1cd^(Y$2+1)))</f>
        <v/>
      </c>
      <c r="Z2470">
        <f>(INDIRECT("a_"&amp;Z$2)/(Z$2+2))*(($C2470^(Z$2+2)-$H2470^(Z$2+2))/(ε_c1cd^(Z$2+2)))</f>
        <v/>
      </c>
      <c r="AA2470">
        <f>(INDIRECT("a_"&amp;AA$2)/(AA$2+2))*(($C2470^(AA$2+2)-$H2470^(AA$2+2))/(ε_c1cd^(AA$2+2)))</f>
        <v/>
      </c>
      <c r="AB2470">
        <f>(INDIRECT("a_"&amp;AB$2)/(AB$2+2))*(($C2470^(AB$2+2)-$H2470^(AB$2+2))/(ε_c1cd^(AB$2+2)))</f>
        <v/>
      </c>
      <c r="AC2470">
        <f>(INDIRECT("a_"&amp;AC$2)/(AC$2+2))*(($C2470^(AC$2+2)-$H2470^(AC$2+2))/(ε_c1cd^(AC$2+2)))</f>
        <v/>
      </c>
      <c r="AD2470">
        <f>(INDIRECT("a_"&amp;AD$2)/(AD$2+2))*(($C2470^(AD$2+2)-$H2470^(AD$2+2))/(ε_c1cd^(AD$2+2)))</f>
        <v/>
      </c>
      <c r="AE2470" s="111">
        <f>(b*f_cd/L2470)*SUM(U2470:Y2470)+SUM(Q2470:R2470)</f>
        <v/>
      </c>
      <c r="AF2470" s="112">
        <f>AE2470*(K2470-y+e)</f>
        <v/>
      </c>
      <c r="AG2470" s="113">
        <f>(b*f_cd/(L2470^2))*SUM(Z2470:AD2470)+SUM(S2470:T2470)-AF2470</f>
        <v/>
      </c>
      <c r="AH2470" s="114">
        <f>AG2470&lt;0</f>
        <v/>
      </c>
      <c r="AI2470" s="115">
        <f>IF(A2470=1,FALSE,(AND(AQ2470,AH2470,NOT(AI2469))))</f>
        <v/>
      </c>
      <c r="AJ2470" s="116">
        <f>(b*f_cd/L2470)*(a_1/2*J2470^2+a_2/3*J2470^3+a_3/4*J2470^4+a_4/5*J2470^5+a_5/6*J2470^6)+SUM(Q2470:R2470)</f>
        <v/>
      </c>
      <c r="AK2470">
        <f>AJ2470*(K2470-y+e)</f>
        <v/>
      </c>
      <c r="AL2470" s="118">
        <f>(b*f_cd/(L2470^2))*(a_1/3*J2470^3+a_2/4*J2470^4+a_3/5*J2470^5+a_4/6*J2470^6+a_5/7*J2470^7)+SUM(S2470:T2470)-AK2470</f>
        <v/>
      </c>
      <c r="AM2470" s="114">
        <f>AL2470&gt;0</f>
        <v/>
      </c>
      <c r="AN2470" s="115">
        <f>IF(A2470=1,FALSE,(AND(AQ2470,AM2470,NOT(AN2469))))</f>
        <v/>
      </c>
      <c r="AO2470">
        <f>IF(D2470=1,AND(AH2470,NOT(AI2470)),AND(AM2470,NOT(AN2470)))</f>
        <v/>
      </c>
      <c r="AP2470" s="119">
        <f>IF(D2470=1,AI2470,AN2470)</f>
        <v/>
      </c>
      <c r="AQ2470" s="125">
        <f>ABS(E2470)&lt;$AQ$2</f>
        <v/>
      </c>
      <c r="AS2470">
        <f>IF(AP2470,MAX(AS$3:AS2468)+1,"")</f>
        <v/>
      </c>
    </row>
    <row r="2471">
      <c r="A2471" t="n">
        <v>2381</v>
      </c>
      <c r="B2471" s="131">
        <f>IF(A2471=1,0,IF(AP2471,0.1*ε_cu1cd,0))</f>
        <v/>
      </c>
      <c r="C2471" s="131">
        <f>IF(A2471=1,0.1*ε_cu1cd,C2470+B2470)</f>
        <v/>
      </c>
      <c r="D2471" s="113">
        <f>IF('Нормальний переріз'!$D$68&gt;0,1,2)</f>
        <v/>
      </c>
      <c r="E2471" s="144">
        <f>IF(D2471=1,F2471,G2471)</f>
        <v/>
      </c>
      <c r="F2471" s="124">
        <f>IF(AI2470,0.11*ε_cu1cd,IF(AH2470,F2470*0.01,F2470))</f>
        <v/>
      </c>
      <c r="G2471" s="124">
        <f>IF(AP2470,-0.1*ε_cu1cd,IF(AM2470,G2470*0.01,G2470))</f>
        <v/>
      </c>
      <c r="H2471" s="113">
        <f>IF(A2471=1,E2471,IF(AO2470,H2470-E2470+E2471,IF(AP2470,0.8*H2470,H2470+E2471)))</f>
        <v/>
      </c>
      <c r="I2471" s="169">
        <f>(C2471-H2471)/h</f>
        <v/>
      </c>
      <c r="J2471">
        <f>C2471/(ε_c1cd)</f>
        <v/>
      </c>
      <c r="K2471">
        <f>C2471/I2471</f>
        <v/>
      </c>
      <c r="L2471" s="131">
        <f>I2471/(ε_c1cd)</f>
        <v/>
      </c>
      <c r="M2471">
        <f>I2471*(K2471-Z_s1)</f>
        <v/>
      </c>
      <c r="N2471">
        <f>I2471*(K2471-Z_s2)</f>
        <v/>
      </c>
      <c r="O2471">
        <f>E_s*M2471</f>
        <v/>
      </c>
      <c r="P2471">
        <f>E_s*N2471</f>
        <v/>
      </c>
      <c r="Q2471">
        <f>O2471*A_s1</f>
        <v/>
      </c>
      <c r="R2471">
        <f>P2471*A_s2</f>
        <v/>
      </c>
      <c r="S2471">
        <f>Q2471*($K2471-Z_s1)</f>
        <v/>
      </c>
      <c r="T2471">
        <f>R2471*($K2471-Z_s2)</f>
        <v/>
      </c>
      <c r="U2471">
        <f>(INDIRECT("a_"&amp;U$2)/(U$2+1))*(($C2471^(U$2+1)-$H2471^(U$2+1))/(ε_c1cd^(U$2+1)))</f>
        <v/>
      </c>
      <c r="V2471">
        <f>(INDIRECT("a_"&amp;V$2)/(V$2+1))*(($C2471^(V$2+1)-$H2471^(V$2+1))/(ε_c1cd^(V$2+1)))</f>
        <v/>
      </c>
      <c r="W2471">
        <f>(INDIRECT("a_"&amp;W$2)/(W$2+1))*(($C2471^(W$2+1)-$H2471^(W$2+1))/(ε_c1cd^(W$2+1)))</f>
        <v/>
      </c>
      <c r="X2471">
        <f>(INDIRECT("a_"&amp;X$2)/(X$2+1))*(($C2471^(X$2+1)-$H2471^(X$2+1))/(ε_c1cd^(X$2+1)))</f>
        <v/>
      </c>
      <c r="Y2471">
        <f>(INDIRECT("a_"&amp;Y$2)/(Y$2+1))*(($C2471^(Y$2+1)-$H2471^(Y$2+1))/(ε_c1cd^(Y$2+1)))</f>
        <v/>
      </c>
      <c r="Z2471">
        <f>(INDIRECT("a_"&amp;Z$2)/(Z$2+2))*(($C2471^(Z$2+2)-$H2471^(Z$2+2))/(ε_c1cd^(Z$2+2)))</f>
        <v/>
      </c>
      <c r="AA2471">
        <f>(INDIRECT("a_"&amp;AA$2)/(AA$2+2))*(($C2471^(AA$2+2)-$H2471^(AA$2+2))/(ε_c1cd^(AA$2+2)))</f>
        <v/>
      </c>
      <c r="AB2471">
        <f>(INDIRECT("a_"&amp;AB$2)/(AB$2+2))*(($C2471^(AB$2+2)-$H2471^(AB$2+2))/(ε_c1cd^(AB$2+2)))</f>
        <v/>
      </c>
      <c r="AC2471">
        <f>(INDIRECT("a_"&amp;AC$2)/(AC$2+2))*(($C2471^(AC$2+2)-$H2471^(AC$2+2))/(ε_c1cd^(AC$2+2)))</f>
        <v/>
      </c>
      <c r="AD2471">
        <f>(INDIRECT("a_"&amp;AD$2)/(AD$2+2))*(($C2471^(AD$2+2)-$H2471^(AD$2+2))/(ε_c1cd^(AD$2+2)))</f>
        <v/>
      </c>
      <c r="AE2471" s="111">
        <f>(b*f_cd/L2471)*SUM(U2471:Y2471)+SUM(Q2471:R2471)</f>
        <v/>
      </c>
      <c r="AF2471" s="112">
        <f>AE2471*(K2471-y+e)</f>
        <v/>
      </c>
      <c r="AG2471" s="113">
        <f>(b*f_cd/(L2471^2))*SUM(Z2471:AD2471)+SUM(S2471:T2471)-AF2471</f>
        <v/>
      </c>
      <c r="AH2471" s="114">
        <f>AG2471&lt;0</f>
        <v/>
      </c>
      <c r="AI2471" s="115">
        <f>IF(A2471=1,FALSE,(AND(AQ2471,AH2471,NOT(AI2470))))</f>
        <v/>
      </c>
      <c r="AJ2471" s="116">
        <f>(b*f_cd/L2471)*(a_1/2*J2471^2+a_2/3*J2471^3+a_3/4*J2471^4+a_4/5*J2471^5+a_5/6*J2471^6)+SUM(Q2471:R2471)</f>
        <v/>
      </c>
      <c r="AK2471">
        <f>AJ2471*(K2471-y+e)</f>
        <v/>
      </c>
      <c r="AL2471" s="118">
        <f>(b*f_cd/(L2471^2))*(a_1/3*J2471^3+a_2/4*J2471^4+a_3/5*J2471^5+a_4/6*J2471^6+a_5/7*J2471^7)+SUM(S2471:T2471)-AK2471</f>
        <v/>
      </c>
      <c r="AM2471" s="114">
        <f>AL2471&gt;0</f>
        <v/>
      </c>
      <c r="AN2471" s="115">
        <f>IF(A2471=1,FALSE,(AND(AQ2471,AM2471,NOT(AN2470))))</f>
        <v/>
      </c>
      <c r="AO2471">
        <f>IF(D2471=1,AND(AH2471,NOT(AI2471)),AND(AM2471,NOT(AN2471)))</f>
        <v/>
      </c>
      <c r="AP2471" s="119">
        <f>IF(D2471=1,AI2471,AN2471)</f>
        <v/>
      </c>
      <c r="AQ2471" s="125">
        <f>ABS(E2471)&lt;$AQ$2</f>
        <v/>
      </c>
      <c r="AS2471">
        <f>IF(AP2471,MAX(AS$3:AS2469)+1,"")</f>
        <v/>
      </c>
    </row>
    <row r="2472">
      <c r="A2472" t="n">
        <v>2382</v>
      </c>
      <c r="B2472" s="131">
        <f>IF(A2472=1,0,IF(AP2472,0.1*ε_cu1cd,0))</f>
        <v/>
      </c>
      <c r="C2472" s="131">
        <f>IF(A2472=1,0.1*ε_cu1cd,C2471+B2471)</f>
        <v/>
      </c>
      <c r="D2472" s="113">
        <f>IF('Нормальний переріз'!$D$68&gt;0,1,2)</f>
        <v/>
      </c>
      <c r="E2472" s="144">
        <f>IF(D2472=1,F2472,G2472)</f>
        <v/>
      </c>
      <c r="F2472" s="124">
        <f>IF(AI2471,0.11*ε_cu1cd,IF(AH2471,F2471*0.01,F2471))</f>
        <v/>
      </c>
      <c r="G2472" s="124">
        <f>IF(AP2471,-0.1*ε_cu1cd,IF(AM2471,G2471*0.01,G2471))</f>
        <v/>
      </c>
      <c r="H2472" s="113">
        <f>IF(A2472=1,E2472,IF(AO2471,H2471-E2471+E2472,IF(AP2471,0.8*H2471,H2471+E2472)))</f>
        <v/>
      </c>
      <c r="I2472" s="169">
        <f>(C2472-H2472)/h</f>
        <v/>
      </c>
      <c r="J2472">
        <f>C2472/(ε_c1cd)</f>
        <v/>
      </c>
      <c r="K2472">
        <f>C2472/I2472</f>
        <v/>
      </c>
      <c r="L2472" s="131">
        <f>I2472/(ε_c1cd)</f>
        <v/>
      </c>
      <c r="M2472">
        <f>I2472*(K2472-Z_s1)</f>
        <v/>
      </c>
      <c r="N2472">
        <f>I2472*(K2472-Z_s2)</f>
        <v/>
      </c>
      <c r="O2472">
        <f>E_s*M2472</f>
        <v/>
      </c>
      <c r="P2472">
        <f>E_s*N2472</f>
        <v/>
      </c>
      <c r="Q2472">
        <f>O2472*A_s1</f>
        <v/>
      </c>
      <c r="R2472">
        <f>P2472*A_s2</f>
        <v/>
      </c>
      <c r="S2472">
        <f>Q2472*($K2472-Z_s1)</f>
        <v/>
      </c>
      <c r="T2472">
        <f>R2472*($K2472-Z_s2)</f>
        <v/>
      </c>
      <c r="U2472">
        <f>(INDIRECT("a_"&amp;U$2)/(U$2+1))*(($C2472^(U$2+1)-$H2472^(U$2+1))/(ε_c1cd^(U$2+1)))</f>
        <v/>
      </c>
      <c r="V2472">
        <f>(INDIRECT("a_"&amp;V$2)/(V$2+1))*(($C2472^(V$2+1)-$H2472^(V$2+1))/(ε_c1cd^(V$2+1)))</f>
        <v/>
      </c>
      <c r="W2472">
        <f>(INDIRECT("a_"&amp;W$2)/(W$2+1))*(($C2472^(W$2+1)-$H2472^(W$2+1))/(ε_c1cd^(W$2+1)))</f>
        <v/>
      </c>
      <c r="X2472">
        <f>(INDIRECT("a_"&amp;X$2)/(X$2+1))*(($C2472^(X$2+1)-$H2472^(X$2+1))/(ε_c1cd^(X$2+1)))</f>
        <v/>
      </c>
      <c r="Y2472">
        <f>(INDIRECT("a_"&amp;Y$2)/(Y$2+1))*(($C2472^(Y$2+1)-$H2472^(Y$2+1))/(ε_c1cd^(Y$2+1)))</f>
        <v/>
      </c>
      <c r="Z2472">
        <f>(INDIRECT("a_"&amp;Z$2)/(Z$2+2))*(($C2472^(Z$2+2)-$H2472^(Z$2+2))/(ε_c1cd^(Z$2+2)))</f>
        <v/>
      </c>
      <c r="AA2472">
        <f>(INDIRECT("a_"&amp;AA$2)/(AA$2+2))*(($C2472^(AA$2+2)-$H2472^(AA$2+2))/(ε_c1cd^(AA$2+2)))</f>
        <v/>
      </c>
      <c r="AB2472">
        <f>(INDIRECT("a_"&amp;AB$2)/(AB$2+2))*(($C2472^(AB$2+2)-$H2472^(AB$2+2))/(ε_c1cd^(AB$2+2)))</f>
        <v/>
      </c>
      <c r="AC2472">
        <f>(INDIRECT("a_"&amp;AC$2)/(AC$2+2))*(($C2472^(AC$2+2)-$H2472^(AC$2+2))/(ε_c1cd^(AC$2+2)))</f>
        <v/>
      </c>
      <c r="AD2472">
        <f>(INDIRECT("a_"&amp;AD$2)/(AD$2+2))*(($C2472^(AD$2+2)-$H2472^(AD$2+2))/(ε_c1cd^(AD$2+2)))</f>
        <v/>
      </c>
      <c r="AE2472" s="111">
        <f>(b*f_cd/L2472)*SUM(U2472:Y2472)+SUM(Q2472:R2472)</f>
        <v/>
      </c>
      <c r="AF2472" s="112">
        <f>AE2472*(K2472-y+e)</f>
        <v/>
      </c>
      <c r="AG2472" s="113">
        <f>(b*f_cd/(L2472^2))*SUM(Z2472:AD2472)+SUM(S2472:T2472)-AF2472</f>
        <v/>
      </c>
      <c r="AH2472" s="114">
        <f>AG2472&lt;0</f>
        <v/>
      </c>
      <c r="AI2472" s="115">
        <f>IF(A2472=1,FALSE,(AND(AQ2472,AH2472,NOT(AI2471))))</f>
        <v/>
      </c>
      <c r="AJ2472" s="116">
        <f>(b*f_cd/L2472)*(a_1/2*J2472^2+a_2/3*J2472^3+a_3/4*J2472^4+a_4/5*J2472^5+a_5/6*J2472^6)+SUM(Q2472:R2472)</f>
        <v/>
      </c>
      <c r="AK2472">
        <f>AJ2472*(K2472-y+e)</f>
        <v/>
      </c>
      <c r="AL2472" s="118">
        <f>(b*f_cd/(L2472^2))*(a_1/3*J2472^3+a_2/4*J2472^4+a_3/5*J2472^5+a_4/6*J2472^6+a_5/7*J2472^7)+SUM(S2472:T2472)-AK2472</f>
        <v/>
      </c>
      <c r="AM2472" s="114">
        <f>AL2472&gt;0</f>
        <v/>
      </c>
      <c r="AN2472" s="115">
        <f>IF(A2472=1,FALSE,(AND(AQ2472,AM2472,NOT(AN2471))))</f>
        <v/>
      </c>
      <c r="AO2472">
        <f>IF(D2472=1,AND(AH2472,NOT(AI2472)),AND(AM2472,NOT(AN2472)))</f>
        <v/>
      </c>
      <c r="AP2472" s="119">
        <f>IF(D2472=1,AI2472,AN2472)</f>
        <v/>
      </c>
      <c r="AQ2472" s="125">
        <f>ABS(E2472)&lt;$AQ$2</f>
        <v/>
      </c>
      <c r="AS2472">
        <f>IF(AP2472,MAX(AS$3:AS2470)+1,"")</f>
        <v/>
      </c>
    </row>
    <row r="2473">
      <c r="A2473" t="n">
        <v>2383</v>
      </c>
      <c r="B2473" s="131">
        <f>IF(A2473=1,0,IF(AP2473,0.1*ε_cu1cd,0))</f>
        <v/>
      </c>
      <c r="C2473" s="131">
        <f>IF(A2473=1,0.1*ε_cu1cd,C2472+B2472)</f>
        <v/>
      </c>
      <c r="D2473" s="113">
        <f>IF('Нормальний переріз'!$D$68&gt;0,1,2)</f>
        <v/>
      </c>
      <c r="E2473" s="144">
        <f>IF(D2473=1,F2473,G2473)</f>
        <v/>
      </c>
      <c r="F2473" s="124">
        <f>IF(AI2472,0.11*ε_cu1cd,IF(AH2472,F2472*0.01,F2472))</f>
        <v/>
      </c>
      <c r="G2473" s="124">
        <f>IF(AP2472,-0.1*ε_cu1cd,IF(AM2472,G2472*0.01,G2472))</f>
        <v/>
      </c>
      <c r="H2473" s="113">
        <f>IF(A2473=1,E2473,IF(AO2472,H2472-E2472+E2473,IF(AP2472,0.8*H2472,H2472+E2473)))</f>
        <v/>
      </c>
      <c r="I2473" s="169">
        <f>(C2473-H2473)/h</f>
        <v/>
      </c>
      <c r="J2473">
        <f>C2473/(ε_c1cd)</f>
        <v/>
      </c>
      <c r="K2473">
        <f>C2473/I2473</f>
        <v/>
      </c>
      <c r="L2473" s="131">
        <f>I2473/(ε_c1cd)</f>
        <v/>
      </c>
      <c r="M2473">
        <f>I2473*(K2473-Z_s1)</f>
        <v/>
      </c>
      <c r="N2473">
        <f>I2473*(K2473-Z_s2)</f>
        <v/>
      </c>
      <c r="O2473">
        <f>E_s*M2473</f>
        <v/>
      </c>
      <c r="P2473">
        <f>E_s*N2473</f>
        <v/>
      </c>
      <c r="Q2473">
        <f>O2473*A_s1</f>
        <v/>
      </c>
      <c r="R2473">
        <f>P2473*A_s2</f>
        <v/>
      </c>
      <c r="S2473">
        <f>Q2473*($K2473-Z_s1)</f>
        <v/>
      </c>
      <c r="T2473">
        <f>R2473*($K2473-Z_s2)</f>
        <v/>
      </c>
      <c r="U2473">
        <f>(INDIRECT("a_"&amp;U$2)/(U$2+1))*(($C2473^(U$2+1)-$H2473^(U$2+1))/(ε_c1cd^(U$2+1)))</f>
        <v/>
      </c>
      <c r="V2473">
        <f>(INDIRECT("a_"&amp;V$2)/(V$2+1))*(($C2473^(V$2+1)-$H2473^(V$2+1))/(ε_c1cd^(V$2+1)))</f>
        <v/>
      </c>
      <c r="W2473">
        <f>(INDIRECT("a_"&amp;W$2)/(W$2+1))*(($C2473^(W$2+1)-$H2473^(W$2+1))/(ε_c1cd^(W$2+1)))</f>
        <v/>
      </c>
      <c r="X2473">
        <f>(INDIRECT("a_"&amp;X$2)/(X$2+1))*(($C2473^(X$2+1)-$H2473^(X$2+1))/(ε_c1cd^(X$2+1)))</f>
        <v/>
      </c>
      <c r="Y2473">
        <f>(INDIRECT("a_"&amp;Y$2)/(Y$2+1))*(($C2473^(Y$2+1)-$H2473^(Y$2+1))/(ε_c1cd^(Y$2+1)))</f>
        <v/>
      </c>
      <c r="Z2473">
        <f>(INDIRECT("a_"&amp;Z$2)/(Z$2+2))*(($C2473^(Z$2+2)-$H2473^(Z$2+2))/(ε_c1cd^(Z$2+2)))</f>
        <v/>
      </c>
      <c r="AA2473">
        <f>(INDIRECT("a_"&amp;AA$2)/(AA$2+2))*(($C2473^(AA$2+2)-$H2473^(AA$2+2))/(ε_c1cd^(AA$2+2)))</f>
        <v/>
      </c>
      <c r="AB2473">
        <f>(INDIRECT("a_"&amp;AB$2)/(AB$2+2))*(($C2473^(AB$2+2)-$H2473^(AB$2+2))/(ε_c1cd^(AB$2+2)))</f>
        <v/>
      </c>
      <c r="AC2473">
        <f>(INDIRECT("a_"&amp;AC$2)/(AC$2+2))*(($C2473^(AC$2+2)-$H2473^(AC$2+2))/(ε_c1cd^(AC$2+2)))</f>
        <v/>
      </c>
      <c r="AD2473">
        <f>(INDIRECT("a_"&amp;AD$2)/(AD$2+2))*(($C2473^(AD$2+2)-$H2473^(AD$2+2))/(ε_c1cd^(AD$2+2)))</f>
        <v/>
      </c>
      <c r="AE2473" s="111">
        <f>(b*f_cd/L2473)*SUM(U2473:Y2473)+SUM(Q2473:R2473)</f>
        <v/>
      </c>
      <c r="AF2473" s="112">
        <f>AE2473*(K2473-y+e)</f>
        <v/>
      </c>
      <c r="AG2473" s="113">
        <f>(b*f_cd/(L2473^2))*SUM(Z2473:AD2473)+SUM(S2473:T2473)-AF2473</f>
        <v/>
      </c>
      <c r="AH2473" s="114">
        <f>AG2473&lt;0</f>
        <v/>
      </c>
      <c r="AI2473" s="115">
        <f>IF(A2473=1,FALSE,(AND(AQ2473,AH2473,NOT(AI2472))))</f>
        <v/>
      </c>
      <c r="AJ2473" s="116">
        <f>(b*f_cd/L2473)*(a_1/2*J2473^2+a_2/3*J2473^3+a_3/4*J2473^4+a_4/5*J2473^5+a_5/6*J2473^6)+SUM(Q2473:R2473)</f>
        <v/>
      </c>
      <c r="AK2473">
        <f>AJ2473*(K2473-y+e)</f>
        <v/>
      </c>
      <c r="AL2473" s="118">
        <f>(b*f_cd/(L2473^2))*(a_1/3*J2473^3+a_2/4*J2473^4+a_3/5*J2473^5+a_4/6*J2473^6+a_5/7*J2473^7)+SUM(S2473:T2473)-AK2473</f>
        <v/>
      </c>
      <c r="AM2473" s="114">
        <f>AL2473&gt;0</f>
        <v/>
      </c>
      <c r="AN2473" s="115">
        <f>IF(A2473=1,FALSE,(AND(AQ2473,AM2473,NOT(AN2472))))</f>
        <v/>
      </c>
      <c r="AO2473">
        <f>IF(D2473=1,AND(AH2473,NOT(AI2473)),AND(AM2473,NOT(AN2473)))</f>
        <v/>
      </c>
      <c r="AP2473" s="119">
        <f>IF(D2473=1,AI2473,AN2473)</f>
        <v/>
      </c>
      <c r="AQ2473" s="125">
        <f>ABS(E2473)&lt;$AQ$2</f>
        <v/>
      </c>
      <c r="AS2473">
        <f>IF(AP2473,MAX(AS$3:AS2471)+1,"")</f>
        <v/>
      </c>
    </row>
    <row r="2474">
      <c r="A2474" t="n">
        <v>2384</v>
      </c>
      <c r="B2474" s="131">
        <f>IF(A2474=1,0,IF(AP2474,0.1*ε_cu1cd,0))</f>
        <v/>
      </c>
      <c r="C2474" s="131">
        <f>IF(A2474=1,0.1*ε_cu1cd,C2473+B2473)</f>
        <v/>
      </c>
      <c r="D2474" s="113">
        <f>IF('Нормальний переріз'!$D$68&gt;0,1,2)</f>
        <v/>
      </c>
      <c r="E2474" s="144">
        <f>IF(D2474=1,F2474,G2474)</f>
        <v/>
      </c>
      <c r="F2474" s="124">
        <f>IF(AI2473,0.11*ε_cu1cd,IF(AH2473,F2473*0.01,F2473))</f>
        <v/>
      </c>
      <c r="G2474" s="124">
        <f>IF(AP2473,-0.1*ε_cu1cd,IF(AM2473,G2473*0.01,G2473))</f>
        <v/>
      </c>
      <c r="H2474" s="113">
        <f>IF(A2474=1,E2474,IF(AO2473,H2473-E2473+E2474,IF(AP2473,0.8*H2473,H2473+E2474)))</f>
        <v/>
      </c>
      <c r="I2474" s="169">
        <f>(C2474-H2474)/h</f>
        <v/>
      </c>
      <c r="J2474">
        <f>C2474/(ε_c1cd)</f>
        <v/>
      </c>
      <c r="K2474">
        <f>C2474/I2474</f>
        <v/>
      </c>
      <c r="L2474" s="131">
        <f>I2474/(ε_c1cd)</f>
        <v/>
      </c>
      <c r="M2474">
        <f>I2474*(K2474-Z_s1)</f>
        <v/>
      </c>
      <c r="N2474">
        <f>I2474*(K2474-Z_s2)</f>
        <v/>
      </c>
      <c r="O2474">
        <f>E_s*M2474</f>
        <v/>
      </c>
      <c r="P2474">
        <f>E_s*N2474</f>
        <v/>
      </c>
      <c r="Q2474">
        <f>O2474*A_s1</f>
        <v/>
      </c>
      <c r="R2474">
        <f>P2474*A_s2</f>
        <v/>
      </c>
      <c r="S2474">
        <f>Q2474*($K2474-Z_s1)</f>
        <v/>
      </c>
      <c r="T2474">
        <f>R2474*($K2474-Z_s2)</f>
        <v/>
      </c>
      <c r="U2474">
        <f>(INDIRECT("a_"&amp;U$2)/(U$2+1))*(($C2474^(U$2+1)-$H2474^(U$2+1))/(ε_c1cd^(U$2+1)))</f>
        <v/>
      </c>
      <c r="V2474">
        <f>(INDIRECT("a_"&amp;V$2)/(V$2+1))*(($C2474^(V$2+1)-$H2474^(V$2+1))/(ε_c1cd^(V$2+1)))</f>
        <v/>
      </c>
      <c r="W2474">
        <f>(INDIRECT("a_"&amp;W$2)/(W$2+1))*(($C2474^(W$2+1)-$H2474^(W$2+1))/(ε_c1cd^(W$2+1)))</f>
        <v/>
      </c>
      <c r="X2474">
        <f>(INDIRECT("a_"&amp;X$2)/(X$2+1))*(($C2474^(X$2+1)-$H2474^(X$2+1))/(ε_c1cd^(X$2+1)))</f>
        <v/>
      </c>
      <c r="Y2474">
        <f>(INDIRECT("a_"&amp;Y$2)/(Y$2+1))*(($C2474^(Y$2+1)-$H2474^(Y$2+1))/(ε_c1cd^(Y$2+1)))</f>
        <v/>
      </c>
      <c r="Z2474">
        <f>(INDIRECT("a_"&amp;Z$2)/(Z$2+2))*(($C2474^(Z$2+2)-$H2474^(Z$2+2))/(ε_c1cd^(Z$2+2)))</f>
        <v/>
      </c>
      <c r="AA2474">
        <f>(INDIRECT("a_"&amp;AA$2)/(AA$2+2))*(($C2474^(AA$2+2)-$H2474^(AA$2+2))/(ε_c1cd^(AA$2+2)))</f>
        <v/>
      </c>
      <c r="AB2474">
        <f>(INDIRECT("a_"&amp;AB$2)/(AB$2+2))*(($C2474^(AB$2+2)-$H2474^(AB$2+2))/(ε_c1cd^(AB$2+2)))</f>
        <v/>
      </c>
      <c r="AC2474">
        <f>(INDIRECT("a_"&amp;AC$2)/(AC$2+2))*(($C2474^(AC$2+2)-$H2474^(AC$2+2))/(ε_c1cd^(AC$2+2)))</f>
        <v/>
      </c>
      <c r="AD2474">
        <f>(INDIRECT("a_"&amp;AD$2)/(AD$2+2))*(($C2474^(AD$2+2)-$H2474^(AD$2+2))/(ε_c1cd^(AD$2+2)))</f>
        <v/>
      </c>
      <c r="AE2474" s="111">
        <f>(b*f_cd/L2474)*SUM(U2474:Y2474)+SUM(Q2474:R2474)</f>
        <v/>
      </c>
      <c r="AF2474" s="112">
        <f>AE2474*(K2474-y+e)</f>
        <v/>
      </c>
      <c r="AG2474" s="113">
        <f>(b*f_cd/(L2474^2))*SUM(Z2474:AD2474)+SUM(S2474:T2474)-AF2474</f>
        <v/>
      </c>
      <c r="AH2474" s="114">
        <f>AG2474&lt;0</f>
        <v/>
      </c>
      <c r="AI2474" s="115">
        <f>IF(A2474=1,FALSE,(AND(AQ2474,AH2474,NOT(AI2473))))</f>
        <v/>
      </c>
      <c r="AJ2474" s="116">
        <f>(b*f_cd/L2474)*(a_1/2*J2474^2+a_2/3*J2474^3+a_3/4*J2474^4+a_4/5*J2474^5+a_5/6*J2474^6)+SUM(Q2474:R2474)</f>
        <v/>
      </c>
      <c r="AK2474">
        <f>AJ2474*(K2474-y+e)</f>
        <v/>
      </c>
      <c r="AL2474" s="118">
        <f>(b*f_cd/(L2474^2))*(a_1/3*J2474^3+a_2/4*J2474^4+a_3/5*J2474^5+a_4/6*J2474^6+a_5/7*J2474^7)+SUM(S2474:T2474)-AK2474</f>
        <v/>
      </c>
      <c r="AM2474" s="114">
        <f>AL2474&gt;0</f>
        <v/>
      </c>
      <c r="AN2474" s="115">
        <f>IF(A2474=1,FALSE,(AND(AQ2474,AM2474,NOT(AN2473))))</f>
        <v/>
      </c>
      <c r="AO2474">
        <f>IF(D2474=1,AND(AH2474,NOT(AI2474)),AND(AM2474,NOT(AN2474)))</f>
        <v/>
      </c>
      <c r="AP2474" s="119">
        <f>IF(D2474=1,AI2474,AN2474)</f>
        <v/>
      </c>
      <c r="AQ2474" s="125">
        <f>ABS(E2474)&lt;$AQ$2</f>
        <v/>
      </c>
      <c r="AS2474">
        <f>IF(AP2474,MAX(AS$3:AS2472)+1,"")</f>
        <v/>
      </c>
    </row>
    <row r="2475">
      <c r="A2475" t="n">
        <v>2385</v>
      </c>
      <c r="B2475" s="131">
        <f>IF(A2475=1,0,IF(AP2475,0.1*ε_cu1cd,0))</f>
        <v/>
      </c>
      <c r="C2475" s="131">
        <f>IF(A2475=1,0.1*ε_cu1cd,C2474+B2474)</f>
        <v/>
      </c>
      <c r="D2475" s="113">
        <f>IF('Нормальний переріз'!$D$68&gt;0,1,2)</f>
        <v/>
      </c>
      <c r="E2475" s="144">
        <f>IF(D2475=1,F2475,G2475)</f>
        <v/>
      </c>
      <c r="F2475" s="124">
        <f>IF(AI2474,0.11*ε_cu1cd,IF(AH2474,F2474*0.01,F2474))</f>
        <v/>
      </c>
      <c r="G2475" s="124">
        <f>IF(AP2474,-0.1*ε_cu1cd,IF(AM2474,G2474*0.01,G2474))</f>
        <v/>
      </c>
      <c r="H2475" s="113">
        <f>IF(A2475=1,E2475,IF(AO2474,H2474-E2474+E2475,IF(AP2474,0.8*H2474,H2474+E2475)))</f>
        <v/>
      </c>
      <c r="I2475" s="169">
        <f>(C2475-H2475)/h</f>
        <v/>
      </c>
      <c r="J2475">
        <f>C2475/(ε_c1cd)</f>
        <v/>
      </c>
      <c r="K2475">
        <f>C2475/I2475</f>
        <v/>
      </c>
      <c r="L2475" s="131">
        <f>I2475/(ε_c1cd)</f>
        <v/>
      </c>
      <c r="M2475">
        <f>I2475*(K2475-Z_s1)</f>
        <v/>
      </c>
      <c r="N2475">
        <f>I2475*(K2475-Z_s2)</f>
        <v/>
      </c>
      <c r="O2475">
        <f>E_s*M2475</f>
        <v/>
      </c>
      <c r="P2475">
        <f>E_s*N2475</f>
        <v/>
      </c>
      <c r="Q2475">
        <f>O2475*A_s1</f>
        <v/>
      </c>
      <c r="R2475">
        <f>P2475*A_s2</f>
        <v/>
      </c>
      <c r="S2475">
        <f>Q2475*($K2475-Z_s1)</f>
        <v/>
      </c>
      <c r="T2475">
        <f>R2475*($K2475-Z_s2)</f>
        <v/>
      </c>
      <c r="U2475">
        <f>(INDIRECT("a_"&amp;U$2)/(U$2+1))*(($C2475^(U$2+1)-$H2475^(U$2+1))/(ε_c1cd^(U$2+1)))</f>
        <v/>
      </c>
      <c r="V2475">
        <f>(INDIRECT("a_"&amp;V$2)/(V$2+1))*(($C2475^(V$2+1)-$H2475^(V$2+1))/(ε_c1cd^(V$2+1)))</f>
        <v/>
      </c>
      <c r="W2475">
        <f>(INDIRECT("a_"&amp;W$2)/(W$2+1))*(($C2475^(W$2+1)-$H2475^(W$2+1))/(ε_c1cd^(W$2+1)))</f>
        <v/>
      </c>
      <c r="X2475">
        <f>(INDIRECT("a_"&amp;X$2)/(X$2+1))*(($C2475^(X$2+1)-$H2475^(X$2+1))/(ε_c1cd^(X$2+1)))</f>
        <v/>
      </c>
      <c r="Y2475">
        <f>(INDIRECT("a_"&amp;Y$2)/(Y$2+1))*(($C2475^(Y$2+1)-$H2475^(Y$2+1))/(ε_c1cd^(Y$2+1)))</f>
        <v/>
      </c>
      <c r="Z2475">
        <f>(INDIRECT("a_"&amp;Z$2)/(Z$2+2))*(($C2475^(Z$2+2)-$H2475^(Z$2+2))/(ε_c1cd^(Z$2+2)))</f>
        <v/>
      </c>
      <c r="AA2475">
        <f>(INDIRECT("a_"&amp;AA$2)/(AA$2+2))*(($C2475^(AA$2+2)-$H2475^(AA$2+2))/(ε_c1cd^(AA$2+2)))</f>
        <v/>
      </c>
      <c r="AB2475">
        <f>(INDIRECT("a_"&amp;AB$2)/(AB$2+2))*(($C2475^(AB$2+2)-$H2475^(AB$2+2))/(ε_c1cd^(AB$2+2)))</f>
        <v/>
      </c>
      <c r="AC2475">
        <f>(INDIRECT("a_"&amp;AC$2)/(AC$2+2))*(($C2475^(AC$2+2)-$H2475^(AC$2+2))/(ε_c1cd^(AC$2+2)))</f>
        <v/>
      </c>
      <c r="AD2475">
        <f>(INDIRECT("a_"&amp;AD$2)/(AD$2+2))*(($C2475^(AD$2+2)-$H2475^(AD$2+2))/(ε_c1cd^(AD$2+2)))</f>
        <v/>
      </c>
      <c r="AE2475" s="111">
        <f>(b*f_cd/L2475)*SUM(U2475:Y2475)+SUM(Q2475:R2475)</f>
        <v/>
      </c>
      <c r="AF2475" s="112">
        <f>AE2475*(K2475-y+e)</f>
        <v/>
      </c>
      <c r="AG2475" s="113">
        <f>(b*f_cd/(L2475^2))*SUM(Z2475:AD2475)+SUM(S2475:T2475)-AF2475</f>
        <v/>
      </c>
      <c r="AH2475" s="114">
        <f>AG2475&lt;0</f>
        <v/>
      </c>
      <c r="AI2475" s="115">
        <f>IF(A2475=1,FALSE,(AND(AQ2475,AH2475,NOT(AI2474))))</f>
        <v/>
      </c>
      <c r="AJ2475" s="116">
        <f>(b*f_cd/L2475)*(a_1/2*J2475^2+a_2/3*J2475^3+a_3/4*J2475^4+a_4/5*J2475^5+a_5/6*J2475^6)+SUM(Q2475:R2475)</f>
        <v/>
      </c>
      <c r="AK2475">
        <f>AJ2475*(K2475-y+e)</f>
        <v/>
      </c>
      <c r="AL2475" s="118">
        <f>(b*f_cd/(L2475^2))*(a_1/3*J2475^3+a_2/4*J2475^4+a_3/5*J2475^5+a_4/6*J2475^6+a_5/7*J2475^7)+SUM(S2475:T2475)-AK2475</f>
        <v/>
      </c>
      <c r="AM2475" s="114">
        <f>AL2475&gt;0</f>
        <v/>
      </c>
      <c r="AN2475" s="115">
        <f>IF(A2475=1,FALSE,(AND(AQ2475,AM2475,NOT(AN2474))))</f>
        <v/>
      </c>
      <c r="AO2475">
        <f>IF(D2475=1,AND(AH2475,NOT(AI2475)),AND(AM2475,NOT(AN2475)))</f>
        <v/>
      </c>
      <c r="AP2475" s="119">
        <f>IF(D2475=1,AI2475,AN2475)</f>
        <v/>
      </c>
      <c r="AQ2475" s="125">
        <f>ABS(E2475)&lt;$AQ$2</f>
        <v/>
      </c>
      <c r="AS2475">
        <f>IF(AP2475,MAX(AS$3:AS2473)+1,"")</f>
        <v/>
      </c>
    </row>
    <row r="2476">
      <c r="A2476" t="n">
        <v>2386</v>
      </c>
      <c r="B2476" s="131">
        <f>IF(A2476=1,0,IF(AP2476,0.1*ε_cu1cd,0))</f>
        <v/>
      </c>
      <c r="C2476" s="131">
        <f>IF(A2476=1,0.1*ε_cu1cd,C2475+B2475)</f>
        <v/>
      </c>
      <c r="D2476" s="113">
        <f>IF('Нормальний переріз'!$D$68&gt;0,1,2)</f>
        <v/>
      </c>
      <c r="E2476" s="144">
        <f>IF(D2476=1,F2476,G2476)</f>
        <v/>
      </c>
      <c r="F2476" s="124">
        <f>IF(AI2475,0.11*ε_cu1cd,IF(AH2475,F2475*0.01,F2475))</f>
        <v/>
      </c>
      <c r="G2476" s="124">
        <f>IF(AP2475,-0.1*ε_cu1cd,IF(AM2475,G2475*0.01,G2475))</f>
        <v/>
      </c>
      <c r="H2476" s="113">
        <f>IF(A2476=1,E2476,IF(AO2475,H2475-E2475+E2476,IF(AP2475,0.8*H2475,H2475+E2476)))</f>
        <v/>
      </c>
      <c r="I2476" s="169">
        <f>(C2476-H2476)/h</f>
        <v/>
      </c>
      <c r="J2476">
        <f>C2476/(ε_c1cd)</f>
        <v/>
      </c>
      <c r="K2476">
        <f>C2476/I2476</f>
        <v/>
      </c>
      <c r="L2476" s="131">
        <f>I2476/(ε_c1cd)</f>
        <v/>
      </c>
      <c r="M2476">
        <f>I2476*(K2476-Z_s1)</f>
        <v/>
      </c>
      <c r="N2476">
        <f>I2476*(K2476-Z_s2)</f>
        <v/>
      </c>
      <c r="O2476">
        <f>E_s*M2476</f>
        <v/>
      </c>
      <c r="P2476">
        <f>E_s*N2476</f>
        <v/>
      </c>
      <c r="Q2476">
        <f>O2476*A_s1</f>
        <v/>
      </c>
      <c r="R2476">
        <f>P2476*A_s2</f>
        <v/>
      </c>
      <c r="S2476">
        <f>Q2476*($K2476-Z_s1)</f>
        <v/>
      </c>
      <c r="T2476">
        <f>R2476*($K2476-Z_s2)</f>
        <v/>
      </c>
      <c r="U2476">
        <f>(INDIRECT("a_"&amp;U$2)/(U$2+1))*(($C2476^(U$2+1)-$H2476^(U$2+1))/(ε_c1cd^(U$2+1)))</f>
        <v/>
      </c>
      <c r="V2476">
        <f>(INDIRECT("a_"&amp;V$2)/(V$2+1))*(($C2476^(V$2+1)-$H2476^(V$2+1))/(ε_c1cd^(V$2+1)))</f>
        <v/>
      </c>
      <c r="W2476">
        <f>(INDIRECT("a_"&amp;W$2)/(W$2+1))*(($C2476^(W$2+1)-$H2476^(W$2+1))/(ε_c1cd^(W$2+1)))</f>
        <v/>
      </c>
      <c r="X2476">
        <f>(INDIRECT("a_"&amp;X$2)/(X$2+1))*(($C2476^(X$2+1)-$H2476^(X$2+1))/(ε_c1cd^(X$2+1)))</f>
        <v/>
      </c>
      <c r="Y2476">
        <f>(INDIRECT("a_"&amp;Y$2)/(Y$2+1))*(($C2476^(Y$2+1)-$H2476^(Y$2+1))/(ε_c1cd^(Y$2+1)))</f>
        <v/>
      </c>
      <c r="Z2476">
        <f>(INDIRECT("a_"&amp;Z$2)/(Z$2+2))*(($C2476^(Z$2+2)-$H2476^(Z$2+2))/(ε_c1cd^(Z$2+2)))</f>
        <v/>
      </c>
      <c r="AA2476">
        <f>(INDIRECT("a_"&amp;AA$2)/(AA$2+2))*(($C2476^(AA$2+2)-$H2476^(AA$2+2))/(ε_c1cd^(AA$2+2)))</f>
        <v/>
      </c>
      <c r="AB2476">
        <f>(INDIRECT("a_"&amp;AB$2)/(AB$2+2))*(($C2476^(AB$2+2)-$H2476^(AB$2+2))/(ε_c1cd^(AB$2+2)))</f>
        <v/>
      </c>
      <c r="AC2476">
        <f>(INDIRECT("a_"&amp;AC$2)/(AC$2+2))*(($C2476^(AC$2+2)-$H2476^(AC$2+2))/(ε_c1cd^(AC$2+2)))</f>
        <v/>
      </c>
      <c r="AD2476">
        <f>(INDIRECT("a_"&amp;AD$2)/(AD$2+2))*(($C2476^(AD$2+2)-$H2476^(AD$2+2))/(ε_c1cd^(AD$2+2)))</f>
        <v/>
      </c>
      <c r="AE2476" s="111">
        <f>(b*f_cd/L2476)*SUM(U2476:Y2476)+SUM(Q2476:R2476)</f>
        <v/>
      </c>
      <c r="AF2476" s="112">
        <f>AE2476*(K2476-y+e)</f>
        <v/>
      </c>
      <c r="AG2476" s="113">
        <f>(b*f_cd/(L2476^2))*SUM(Z2476:AD2476)+SUM(S2476:T2476)-AF2476</f>
        <v/>
      </c>
      <c r="AH2476" s="114">
        <f>AG2476&lt;0</f>
        <v/>
      </c>
      <c r="AI2476" s="115">
        <f>IF(A2476=1,FALSE,(AND(AQ2476,AH2476,NOT(AI2475))))</f>
        <v/>
      </c>
      <c r="AJ2476" s="116">
        <f>(b*f_cd/L2476)*(a_1/2*J2476^2+a_2/3*J2476^3+a_3/4*J2476^4+a_4/5*J2476^5+a_5/6*J2476^6)+SUM(Q2476:R2476)</f>
        <v/>
      </c>
      <c r="AK2476">
        <f>AJ2476*(K2476-y+e)</f>
        <v/>
      </c>
      <c r="AL2476" s="118">
        <f>(b*f_cd/(L2476^2))*(a_1/3*J2476^3+a_2/4*J2476^4+a_3/5*J2476^5+a_4/6*J2476^6+a_5/7*J2476^7)+SUM(S2476:T2476)-AK2476</f>
        <v/>
      </c>
      <c r="AM2476" s="114">
        <f>AL2476&gt;0</f>
        <v/>
      </c>
      <c r="AN2476" s="115">
        <f>IF(A2476=1,FALSE,(AND(AQ2476,AM2476,NOT(AN2475))))</f>
        <v/>
      </c>
      <c r="AO2476">
        <f>IF(D2476=1,AND(AH2476,NOT(AI2476)),AND(AM2476,NOT(AN2476)))</f>
        <v/>
      </c>
      <c r="AP2476" s="119">
        <f>IF(D2476=1,AI2476,AN2476)</f>
        <v/>
      </c>
      <c r="AQ2476" s="125">
        <f>ABS(E2476)&lt;$AQ$2</f>
        <v/>
      </c>
      <c r="AS2476">
        <f>IF(AP2476,MAX(AS$3:AS2474)+1,"")</f>
        <v/>
      </c>
    </row>
    <row r="2477">
      <c r="A2477" t="n">
        <v>2387</v>
      </c>
      <c r="B2477" s="131">
        <f>IF(A2477=1,0,IF(AP2477,0.1*ε_cu1cd,0))</f>
        <v/>
      </c>
      <c r="C2477" s="131">
        <f>IF(A2477=1,0.1*ε_cu1cd,C2476+B2476)</f>
        <v/>
      </c>
      <c r="D2477" s="113">
        <f>IF('Нормальний переріз'!$D$68&gt;0,1,2)</f>
        <v/>
      </c>
      <c r="E2477" s="144">
        <f>IF(D2477=1,F2477,G2477)</f>
        <v/>
      </c>
      <c r="F2477" s="124">
        <f>IF(AI2476,0.11*ε_cu1cd,IF(AH2476,F2476*0.01,F2476))</f>
        <v/>
      </c>
      <c r="G2477" s="124">
        <f>IF(AP2476,-0.1*ε_cu1cd,IF(AM2476,G2476*0.01,G2476))</f>
        <v/>
      </c>
      <c r="H2477" s="113">
        <f>IF(A2477=1,E2477,IF(AO2476,H2476-E2476+E2477,IF(AP2476,0.8*H2476,H2476+E2477)))</f>
        <v/>
      </c>
      <c r="I2477" s="169">
        <f>(C2477-H2477)/h</f>
        <v/>
      </c>
      <c r="J2477">
        <f>C2477/(ε_c1cd)</f>
        <v/>
      </c>
      <c r="K2477">
        <f>C2477/I2477</f>
        <v/>
      </c>
      <c r="L2477" s="131">
        <f>I2477/(ε_c1cd)</f>
        <v/>
      </c>
      <c r="M2477">
        <f>I2477*(K2477-Z_s1)</f>
        <v/>
      </c>
      <c r="N2477">
        <f>I2477*(K2477-Z_s2)</f>
        <v/>
      </c>
      <c r="O2477">
        <f>E_s*M2477</f>
        <v/>
      </c>
      <c r="P2477">
        <f>E_s*N2477</f>
        <v/>
      </c>
      <c r="Q2477">
        <f>O2477*A_s1</f>
        <v/>
      </c>
      <c r="R2477">
        <f>P2477*A_s2</f>
        <v/>
      </c>
      <c r="S2477">
        <f>Q2477*($K2477-Z_s1)</f>
        <v/>
      </c>
      <c r="T2477">
        <f>R2477*($K2477-Z_s2)</f>
        <v/>
      </c>
      <c r="U2477">
        <f>(INDIRECT("a_"&amp;U$2)/(U$2+1))*(($C2477^(U$2+1)-$H2477^(U$2+1))/(ε_c1cd^(U$2+1)))</f>
        <v/>
      </c>
      <c r="V2477">
        <f>(INDIRECT("a_"&amp;V$2)/(V$2+1))*(($C2477^(V$2+1)-$H2477^(V$2+1))/(ε_c1cd^(V$2+1)))</f>
        <v/>
      </c>
      <c r="W2477">
        <f>(INDIRECT("a_"&amp;W$2)/(W$2+1))*(($C2477^(W$2+1)-$H2477^(W$2+1))/(ε_c1cd^(W$2+1)))</f>
        <v/>
      </c>
      <c r="X2477">
        <f>(INDIRECT("a_"&amp;X$2)/(X$2+1))*(($C2477^(X$2+1)-$H2477^(X$2+1))/(ε_c1cd^(X$2+1)))</f>
        <v/>
      </c>
      <c r="Y2477">
        <f>(INDIRECT("a_"&amp;Y$2)/(Y$2+1))*(($C2477^(Y$2+1)-$H2477^(Y$2+1))/(ε_c1cd^(Y$2+1)))</f>
        <v/>
      </c>
      <c r="Z2477">
        <f>(INDIRECT("a_"&amp;Z$2)/(Z$2+2))*(($C2477^(Z$2+2)-$H2477^(Z$2+2))/(ε_c1cd^(Z$2+2)))</f>
        <v/>
      </c>
      <c r="AA2477">
        <f>(INDIRECT("a_"&amp;AA$2)/(AA$2+2))*(($C2477^(AA$2+2)-$H2477^(AA$2+2))/(ε_c1cd^(AA$2+2)))</f>
        <v/>
      </c>
      <c r="AB2477">
        <f>(INDIRECT("a_"&amp;AB$2)/(AB$2+2))*(($C2477^(AB$2+2)-$H2477^(AB$2+2))/(ε_c1cd^(AB$2+2)))</f>
        <v/>
      </c>
      <c r="AC2477">
        <f>(INDIRECT("a_"&amp;AC$2)/(AC$2+2))*(($C2477^(AC$2+2)-$H2477^(AC$2+2))/(ε_c1cd^(AC$2+2)))</f>
        <v/>
      </c>
      <c r="AD2477">
        <f>(INDIRECT("a_"&amp;AD$2)/(AD$2+2))*(($C2477^(AD$2+2)-$H2477^(AD$2+2))/(ε_c1cd^(AD$2+2)))</f>
        <v/>
      </c>
      <c r="AE2477" s="111">
        <f>(b*f_cd/L2477)*SUM(U2477:Y2477)+SUM(Q2477:R2477)</f>
        <v/>
      </c>
      <c r="AF2477" s="112">
        <f>AE2477*(K2477-y+e)</f>
        <v/>
      </c>
      <c r="AG2477" s="113">
        <f>(b*f_cd/(L2477^2))*SUM(Z2477:AD2477)+SUM(S2477:T2477)-AF2477</f>
        <v/>
      </c>
      <c r="AH2477" s="114">
        <f>AG2477&lt;0</f>
        <v/>
      </c>
      <c r="AI2477" s="115">
        <f>IF(A2477=1,FALSE,(AND(AQ2477,AH2477,NOT(AI2476))))</f>
        <v/>
      </c>
      <c r="AJ2477" s="116">
        <f>(b*f_cd/L2477)*(a_1/2*J2477^2+a_2/3*J2477^3+a_3/4*J2477^4+a_4/5*J2477^5+a_5/6*J2477^6)+SUM(Q2477:R2477)</f>
        <v/>
      </c>
      <c r="AK2477">
        <f>AJ2477*(K2477-y+e)</f>
        <v/>
      </c>
      <c r="AL2477" s="118">
        <f>(b*f_cd/(L2477^2))*(a_1/3*J2477^3+a_2/4*J2477^4+a_3/5*J2477^5+a_4/6*J2477^6+a_5/7*J2477^7)+SUM(S2477:T2477)-AK2477</f>
        <v/>
      </c>
      <c r="AM2477" s="114">
        <f>AL2477&gt;0</f>
        <v/>
      </c>
      <c r="AN2477" s="115">
        <f>IF(A2477=1,FALSE,(AND(AQ2477,AM2477,NOT(AN2476))))</f>
        <v/>
      </c>
      <c r="AO2477">
        <f>IF(D2477=1,AND(AH2477,NOT(AI2477)),AND(AM2477,NOT(AN2477)))</f>
        <v/>
      </c>
      <c r="AP2477" s="119">
        <f>IF(D2477=1,AI2477,AN2477)</f>
        <v/>
      </c>
      <c r="AQ2477" s="125">
        <f>ABS(E2477)&lt;$AQ$2</f>
        <v/>
      </c>
      <c r="AS2477">
        <f>IF(AP2477,MAX(AS$3:AS2475)+1,"")</f>
        <v/>
      </c>
    </row>
    <row r="2478">
      <c r="A2478" t="n">
        <v>2388</v>
      </c>
      <c r="B2478" s="131">
        <f>IF(A2478=1,0,IF(AP2478,0.1*ε_cu1cd,0))</f>
        <v/>
      </c>
      <c r="C2478" s="131">
        <f>IF(A2478=1,0.1*ε_cu1cd,C2477+B2477)</f>
        <v/>
      </c>
      <c r="D2478" s="113">
        <f>IF('Нормальний переріз'!$D$68&gt;0,1,2)</f>
        <v/>
      </c>
      <c r="E2478" s="144">
        <f>IF(D2478=1,F2478,G2478)</f>
        <v/>
      </c>
      <c r="F2478" s="124">
        <f>IF(AI2477,0.11*ε_cu1cd,IF(AH2477,F2477*0.01,F2477))</f>
        <v/>
      </c>
      <c r="G2478" s="124">
        <f>IF(AP2477,-0.1*ε_cu1cd,IF(AM2477,G2477*0.01,G2477))</f>
        <v/>
      </c>
      <c r="H2478" s="113">
        <f>IF(A2478=1,E2478,IF(AO2477,H2477-E2477+E2478,IF(AP2477,0.8*H2477,H2477+E2478)))</f>
        <v/>
      </c>
      <c r="I2478" s="169">
        <f>(C2478-H2478)/h</f>
        <v/>
      </c>
      <c r="J2478">
        <f>C2478/(ε_c1cd)</f>
        <v/>
      </c>
      <c r="K2478">
        <f>C2478/I2478</f>
        <v/>
      </c>
      <c r="L2478" s="131">
        <f>I2478/(ε_c1cd)</f>
        <v/>
      </c>
      <c r="M2478">
        <f>I2478*(K2478-Z_s1)</f>
        <v/>
      </c>
      <c r="N2478">
        <f>I2478*(K2478-Z_s2)</f>
        <v/>
      </c>
      <c r="O2478">
        <f>E_s*M2478</f>
        <v/>
      </c>
      <c r="P2478">
        <f>E_s*N2478</f>
        <v/>
      </c>
      <c r="Q2478">
        <f>O2478*A_s1</f>
        <v/>
      </c>
      <c r="R2478">
        <f>P2478*A_s2</f>
        <v/>
      </c>
      <c r="S2478">
        <f>Q2478*($K2478-Z_s1)</f>
        <v/>
      </c>
      <c r="T2478">
        <f>R2478*($K2478-Z_s2)</f>
        <v/>
      </c>
      <c r="U2478">
        <f>(INDIRECT("a_"&amp;U$2)/(U$2+1))*(($C2478^(U$2+1)-$H2478^(U$2+1))/(ε_c1cd^(U$2+1)))</f>
        <v/>
      </c>
      <c r="V2478">
        <f>(INDIRECT("a_"&amp;V$2)/(V$2+1))*(($C2478^(V$2+1)-$H2478^(V$2+1))/(ε_c1cd^(V$2+1)))</f>
        <v/>
      </c>
      <c r="W2478">
        <f>(INDIRECT("a_"&amp;W$2)/(W$2+1))*(($C2478^(W$2+1)-$H2478^(W$2+1))/(ε_c1cd^(W$2+1)))</f>
        <v/>
      </c>
      <c r="X2478">
        <f>(INDIRECT("a_"&amp;X$2)/(X$2+1))*(($C2478^(X$2+1)-$H2478^(X$2+1))/(ε_c1cd^(X$2+1)))</f>
        <v/>
      </c>
      <c r="Y2478">
        <f>(INDIRECT("a_"&amp;Y$2)/(Y$2+1))*(($C2478^(Y$2+1)-$H2478^(Y$2+1))/(ε_c1cd^(Y$2+1)))</f>
        <v/>
      </c>
      <c r="Z2478">
        <f>(INDIRECT("a_"&amp;Z$2)/(Z$2+2))*(($C2478^(Z$2+2)-$H2478^(Z$2+2))/(ε_c1cd^(Z$2+2)))</f>
        <v/>
      </c>
      <c r="AA2478">
        <f>(INDIRECT("a_"&amp;AA$2)/(AA$2+2))*(($C2478^(AA$2+2)-$H2478^(AA$2+2))/(ε_c1cd^(AA$2+2)))</f>
        <v/>
      </c>
      <c r="AB2478">
        <f>(INDIRECT("a_"&amp;AB$2)/(AB$2+2))*(($C2478^(AB$2+2)-$H2478^(AB$2+2))/(ε_c1cd^(AB$2+2)))</f>
        <v/>
      </c>
      <c r="AC2478">
        <f>(INDIRECT("a_"&amp;AC$2)/(AC$2+2))*(($C2478^(AC$2+2)-$H2478^(AC$2+2))/(ε_c1cd^(AC$2+2)))</f>
        <v/>
      </c>
      <c r="AD2478">
        <f>(INDIRECT("a_"&amp;AD$2)/(AD$2+2))*(($C2478^(AD$2+2)-$H2478^(AD$2+2))/(ε_c1cd^(AD$2+2)))</f>
        <v/>
      </c>
      <c r="AE2478" s="111">
        <f>(b*f_cd/L2478)*SUM(U2478:Y2478)+SUM(Q2478:R2478)</f>
        <v/>
      </c>
      <c r="AF2478" s="112">
        <f>AE2478*(K2478-y+e)</f>
        <v/>
      </c>
      <c r="AG2478" s="113">
        <f>(b*f_cd/(L2478^2))*SUM(Z2478:AD2478)+SUM(S2478:T2478)-AF2478</f>
        <v/>
      </c>
      <c r="AH2478" s="114">
        <f>AG2478&lt;0</f>
        <v/>
      </c>
      <c r="AI2478" s="115">
        <f>IF(A2478=1,FALSE,(AND(AQ2478,AH2478,NOT(AI2477))))</f>
        <v/>
      </c>
      <c r="AJ2478" s="116">
        <f>(b*f_cd/L2478)*(a_1/2*J2478^2+a_2/3*J2478^3+a_3/4*J2478^4+a_4/5*J2478^5+a_5/6*J2478^6)+SUM(Q2478:R2478)</f>
        <v/>
      </c>
      <c r="AK2478">
        <f>AJ2478*(K2478-y+e)</f>
        <v/>
      </c>
      <c r="AL2478" s="118">
        <f>(b*f_cd/(L2478^2))*(a_1/3*J2478^3+a_2/4*J2478^4+a_3/5*J2478^5+a_4/6*J2478^6+a_5/7*J2478^7)+SUM(S2478:T2478)-AK2478</f>
        <v/>
      </c>
      <c r="AM2478" s="114">
        <f>AL2478&gt;0</f>
        <v/>
      </c>
      <c r="AN2478" s="115">
        <f>IF(A2478=1,FALSE,(AND(AQ2478,AM2478,NOT(AN2477))))</f>
        <v/>
      </c>
      <c r="AO2478">
        <f>IF(D2478=1,AND(AH2478,NOT(AI2478)),AND(AM2478,NOT(AN2478)))</f>
        <v/>
      </c>
      <c r="AP2478" s="119">
        <f>IF(D2478=1,AI2478,AN2478)</f>
        <v/>
      </c>
      <c r="AQ2478" s="125">
        <f>ABS(E2478)&lt;$AQ$2</f>
        <v/>
      </c>
      <c r="AS2478">
        <f>IF(AP2478,MAX(AS$3:AS2476)+1,"")</f>
        <v/>
      </c>
    </row>
    <row r="2479">
      <c r="A2479" t="n">
        <v>2389</v>
      </c>
      <c r="B2479" s="131">
        <f>IF(A2479=1,0,IF(AP2479,0.1*ε_cu1cd,0))</f>
        <v/>
      </c>
      <c r="C2479" s="131">
        <f>IF(A2479=1,0.1*ε_cu1cd,C2478+B2478)</f>
        <v/>
      </c>
      <c r="D2479" s="113">
        <f>IF('Нормальний переріз'!$D$68&gt;0,1,2)</f>
        <v/>
      </c>
      <c r="E2479" s="144">
        <f>IF(D2479=1,F2479,G2479)</f>
        <v/>
      </c>
      <c r="F2479" s="124">
        <f>IF(AI2478,0.11*ε_cu1cd,IF(AH2478,F2478*0.01,F2478))</f>
        <v/>
      </c>
      <c r="G2479" s="124">
        <f>IF(AP2478,-0.1*ε_cu1cd,IF(AM2478,G2478*0.01,G2478))</f>
        <v/>
      </c>
      <c r="H2479" s="113">
        <f>IF(A2479=1,E2479,IF(AO2478,H2478-E2478+E2479,IF(AP2478,0.8*H2478,H2478+E2479)))</f>
        <v/>
      </c>
      <c r="I2479" s="169">
        <f>(C2479-H2479)/h</f>
        <v/>
      </c>
      <c r="J2479">
        <f>C2479/(ε_c1cd)</f>
        <v/>
      </c>
      <c r="K2479">
        <f>C2479/I2479</f>
        <v/>
      </c>
      <c r="L2479" s="131">
        <f>I2479/(ε_c1cd)</f>
        <v/>
      </c>
      <c r="M2479">
        <f>I2479*(K2479-Z_s1)</f>
        <v/>
      </c>
      <c r="N2479">
        <f>I2479*(K2479-Z_s2)</f>
        <v/>
      </c>
      <c r="O2479">
        <f>E_s*M2479</f>
        <v/>
      </c>
      <c r="P2479">
        <f>E_s*N2479</f>
        <v/>
      </c>
      <c r="Q2479">
        <f>O2479*A_s1</f>
        <v/>
      </c>
      <c r="R2479">
        <f>P2479*A_s2</f>
        <v/>
      </c>
      <c r="S2479">
        <f>Q2479*($K2479-Z_s1)</f>
        <v/>
      </c>
      <c r="T2479">
        <f>R2479*($K2479-Z_s2)</f>
        <v/>
      </c>
      <c r="U2479">
        <f>(INDIRECT("a_"&amp;U$2)/(U$2+1))*(($C2479^(U$2+1)-$H2479^(U$2+1))/(ε_c1cd^(U$2+1)))</f>
        <v/>
      </c>
      <c r="V2479">
        <f>(INDIRECT("a_"&amp;V$2)/(V$2+1))*(($C2479^(V$2+1)-$H2479^(V$2+1))/(ε_c1cd^(V$2+1)))</f>
        <v/>
      </c>
      <c r="W2479">
        <f>(INDIRECT("a_"&amp;W$2)/(W$2+1))*(($C2479^(W$2+1)-$H2479^(W$2+1))/(ε_c1cd^(W$2+1)))</f>
        <v/>
      </c>
      <c r="X2479">
        <f>(INDIRECT("a_"&amp;X$2)/(X$2+1))*(($C2479^(X$2+1)-$H2479^(X$2+1))/(ε_c1cd^(X$2+1)))</f>
        <v/>
      </c>
      <c r="Y2479">
        <f>(INDIRECT("a_"&amp;Y$2)/(Y$2+1))*(($C2479^(Y$2+1)-$H2479^(Y$2+1))/(ε_c1cd^(Y$2+1)))</f>
        <v/>
      </c>
      <c r="Z2479">
        <f>(INDIRECT("a_"&amp;Z$2)/(Z$2+2))*(($C2479^(Z$2+2)-$H2479^(Z$2+2))/(ε_c1cd^(Z$2+2)))</f>
        <v/>
      </c>
      <c r="AA2479">
        <f>(INDIRECT("a_"&amp;AA$2)/(AA$2+2))*(($C2479^(AA$2+2)-$H2479^(AA$2+2))/(ε_c1cd^(AA$2+2)))</f>
        <v/>
      </c>
      <c r="AB2479">
        <f>(INDIRECT("a_"&amp;AB$2)/(AB$2+2))*(($C2479^(AB$2+2)-$H2479^(AB$2+2))/(ε_c1cd^(AB$2+2)))</f>
        <v/>
      </c>
      <c r="AC2479">
        <f>(INDIRECT("a_"&amp;AC$2)/(AC$2+2))*(($C2479^(AC$2+2)-$H2479^(AC$2+2))/(ε_c1cd^(AC$2+2)))</f>
        <v/>
      </c>
      <c r="AD2479">
        <f>(INDIRECT("a_"&amp;AD$2)/(AD$2+2))*(($C2479^(AD$2+2)-$H2479^(AD$2+2))/(ε_c1cd^(AD$2+2)))</f>
        <v/>
      </c>
      <c r="AE2479" s="111">
        <f>(b*f_cd/L2479)*SUM(U2479:Y2479)+SUM(Q2479:R2479)</f>
        <v/>
      </c>
      <c r="AF2479" s="112">
        <f>AE2479*(K2479-y+e)</f>
        <v/>
      </c>
      <c r="AG2479" s="113">
        <f>(b*f_cd/(L2479^2))*SUM(Z2479:AD2479)+SUM(S2479:T2479)-AF2479</f>
        <v/>
      </c>
      <c r="AH2479" s="114">
        <f>AG2479&lt;0</f>
        <v/>
      </c>
      <c r="AI2479" s="115">
        <f>IF(A2479=1,FALSE,(AND(AQ2479,AH2479,NOT(AI2478))))</f>
        <v/>
      </c>
      <c r="AJ2479" s="116">
        <f>(b*f_cd/L2479)*(a_1/2*J2479^2+a_2/3*J2479^3+a_3/4*J2479^4+a_4/5*J2479^5+a_5/6*J2479^6)+SUM(Q2479:R2479)</f>
        <v/>
      </c>
      <c r="AK2479">
        <f>AJ2479*(K2479-y+e)</f>
        <v/>
      </c>
      <c r="AL2479" s="118">
        <f>(b*f_cd/(L2479^2))*(a_1/3*J2479^3+a_2/4*J2479^4+a_3/5*J2479^5+a_4/6*J2479^6+a_5/7*J2479^7)+SUM(S2479:T2479)-AK2479</f>
        <v/>
      </c>
      <c r="AM2479" s="114">
        <f>AL2479&gt;0</f>
        <v/>
      </c>
      <c r="AN2479" s="115">
        <f>IF(A2479=1,FALSE,(AND(AQ2479,AM2479,NOT(AN2478))))</f>
        <v/>
      </c>
      <c r="AO2479">
        <f>IF(D2479=1,AND(AH2479,NOT(AI2479)),AND(AM2479,NOT(AN2479)))</f>
        <v/>
      </c>
      <c r="AP2479" s="119">
        <f>IF(D2479=1,AI2479,AN2479)</f>
        <v/>
      </c>
      <c r="AQ2479" s="125">
        <f>ABS(E2479)&lt;$AQ$2</f>
        <v/>
      </c>
      <c r="AS2479">
        <f>IF(AP2479,MAX(AS$3:AS2477)+1,"")</f>
        <v/>
      </c>
    </row>
    <row r="2480">
      <c r="A2480" t="n">
        <v>2390</v>
      </c>
      <c r="B2480" s="131">
        <f>IF(A2480=1,0,IF(AP2480,0.1*ε_cu1cd,0))</f>
        <v/>
      </c>
      <c r="C2480" s="131">
        <f>IF(A2480=1,0.1*ε_cu1cd,C2479+B2479)</f>
        <v/>
      </c>
      <c r="D2480" s="113">
        <f>IF('Нормальний переріз'!$D$68&gt;0,1,2)</f>
        <v/>
      </c>
      <c r="E2480" s="144">
        <f>IF(D2480=1,F2480,G2480)</f>
        <v/>
      </c>
      <c r="F2480" s="124">
        <f>IF(AI2479,0.11*ε_cu1cd,IF(AH2479,F2479*0.01,F2479))</f>
        <v/>
      </c>
      <c r="G2480" s="124">
        <f>IF(AP2479,-0.1*ε_cu1cd,IF(AM2479,G2479*0.01,G2479))</f>
        <v/>
      </c>
      <c r="H2480" s="113">
        <f>IF(A2480=1,E2480,IF(AO2479,H2479-E2479+E2480,IF(AP2479,0.8*H2479,H2479+E2480)))</f>
        <v/>
      </c>
      <c r="I2480" s="169">
        <f>(C2480-H2480)/h</f>
        <v/>
      </c>
      <c r="J2480">
        <f>C2480/(ε_c1cd)</f>
        <v/>
      </c>
      <c r="K2480">
        <f>C2480/I2480</f>
        <v/>
      </c>
      <c r="L2480" s="131">
        <f>I2480/(ε_c1cd)</f>
        <v/>
      </c>
      <c r="M2480">
        <f>I2480*(K2480-Z_s1)</f>
        <v/>
      </c>
      <c r="N2480">
        <f>I2480*(K2480-Z_s2)</f>
        <v/>
      </c>
      <c r="O2480">
        <f>E_s*M2480</f>
        <v/>
      </c>
      <c r="P2480">
        <f>E_s*N2480</f>
        <v/>
      </c>
      <c r="Q2480">
        <f>O2480*A_s1</f>
        <v/>
      </c>
      <c r="R2480">
        <f>P2480*A_s2</f>
        <v/>
      </c>
      <c r="S2480">
        <f>Q2480*($K2480-Z_s1)</f>
        <v/>
      </c>
      <c r="T2480">
        <f>R2480*($K2480-Z_s2)</f>
        <v/>
      </c>
      <c r="U2480">
        <f>(INDIRECT("a_"&amp;U$2)/(U$2+1))*(($C2480^(U$2+1)-$H2480^(U$2+1))/(ε_c1cd^(U$2+1)))</f>
        <v/>
      </c>
      <c r="V2480">
        <f>(INDIRECT("a_"&amp;V$2)/(V$2+1))*(($C2480^(V$2+1)-$H2480^(V$2+1))/(ε_c1cd^(V$2+1)))</f>
        <v/>
      </c>
      <c r="W2480">
        <f>(INDIRECT("a_"&amp;W$2)/(W$2+1))*(($C2480^(W$2+1)-$H2480^(W$2+1))/(ε_c1cd^(W$2+1)))</f>
        <v/>
      </c>
      <c r="X2480">
        <f>(INDIRECT("a_"&amp;X$2)/(X$2+1))*(($C2480^(X$2+1)-$H2480^(X$2+1))/(ε_c1cd^(X$2+1)))</f>
        <v/>
      </c>
      <c r="Y2480">
        <f>(INDIRECT("a_"&amp;Y$2)/(Y$2+1))*(($C2480^(Y$2+1)-$H2480^(Y$2+1))/(ε_c1cd^(Y$2+1)))</f>
        <v/>
      </c>
      <c r="Z2480">
        <f>(INDIRECT("a_"&amp;Z$2)/(Z$2+2))*(($C2480^(Z$2+2)-$H2480^(Z$2+2))/(ε_c1cd^(Z$2+2)))</f>
        <v/>
      </c>
      <c r="AA2480">
        <f>(INDIRECT("a_"&amp;AA$2)/(AA$2+2))*(($C2480^(AA$2+2)-$H2480^(AA$2+2))/(ε_c1cd^(AA$2+2)))</f>
        <v/>
      </c>
      <c r="AB2480">
        <f>(INDIRECT("a_"&amp;AB$2)/(AB$2+2))*(($C2480^(AB$2+2)-$H2480^(AB$2+2))/(ε_c1cd^(AB$2+2)))</f>
        <v/>
      </c>
      <c r="AC2480">
        <f>(INDIRECT("a_"&amp;AC$2)/(AC$2+2))*(($C2480^(AC$2+2)-$H2480^(AC$2+2))/(ε_c1cd^(AC$2+2)))</f>
        <v/>
      </c>
      <c r="AD2480">
        <f>(INDIRECT("a_"&amp;AD$2)/(AD$2+2))*(($C2480^(AD$2+2)-$H2480^(AD$2+2))/(ε_c1cd^(AD$2+2)))</f>
        <v/>
      </c>
      <c r="AE2480" s="111">
        <f>(b*f_cd/L2480)*SUM(U2480:Y2480)+SUM(Q2480:R2480)</f>
        <v/>
      </c>
      <c r="AF2480" s="112">
        <f>AE2480*(K2480-y+e)</f>
        <v/>
      </c>
      <c r="AG2480" s="113">
        <f>(b*f_cd/(L2480^2))*SUM(Z2480:AD2480)+SUM(S2480:T2480)-AF2480</f>
        <v/>
      </c>
      <c r="AH2480" s="114">
        <f>AG2480&lt;0</f>
        <v/>
      </c>
      <c r="AI2480" s="115">
        <f>IF(A2480=1,FALSE,(AND(AQ2480,AH2480,NOT(AI2479))))</f>
        <v/>
      </c>
      <c r="AJ2480" s="116">
        <f>(b*f_cd/L2480)*(a_1/2*J2480^2+a_2/3*J2480^3+a_3/4*J2480^4+a_4/5*J2480^5+a_5/6*J2480^6)+SUM(Q2480:R2480)</f>
        <v/>
      </c>
      <c r="AK2480">
        <f>AJ2480*(K2480-y+e)</f>
        <v/>
      </c>
      <c r="AL2480" s="118">
        <f>(b*f_cd/(L2480^2))*(a_1/3*J2480^3+a_2/4*J2480^4+a_3/5*J2480^5+a_4/6*J2480^6+a_5/7*J2480^7)+SUM(S2480:T2480)-AK2480</f>
        <v/>
      </c>
      <c r="AM2480" s="114">
        <f>AL2480&gt;0</f>
        <v/>
      </c>
      <c r="AN2480" s="115">
        <f>IF(A2480=1,FALSE,(AND(AQ2480,AM2480,NOT(AN2479))))</f>
        <v/>
      </c>
      <c r="AO2480">
        <f>IF(D2480=1,AND(AH2480,NOT(AI2480)),AND(AM2480,NOT(AN2480)))</f>
        <v/>
      </c>
      <c r="AP2480" s="119">
        <f>IF(D2480=1,AI2480,AN2480)</f>
        <v/>
      </c>
      <c r="AQ2480" s="125">
        <f>ABS(E2480)&lt;$AQ$2</f>
        <v/>
      </c>
      <c r="AS2480">
        <f>IF(AP2480,MAX(AS$3:AS2478)+1,"")</f>
        <v/>
      </c>
    </row>
    <row r="2481">
      <c r="A2481" t="n">
        <v>2391</v>
      </c>
      <c r="B2481" s="131">
        <f>IF(A2481=1,0,IF(AP2481,0.1*ε_cu1cd,0))</f>
        <v/>
      </c>
      <c r="C2481" s="131">
        <f>IF(A2481=1,0.1*ε_cu1cd,C2480+B2480)</f>
        <v/>
      </c>
      <c r="D2481" s="113">
        <f>IF('Нормальний переріз'!$D$68&gt;0,1,2)</f>
        <v/>
      </c>
      <c r="E2481" s="144">
        <f>IF(D2481=1,F2481,G2481)</f>
        <v/>
      </c>
      <c r="F2481" s="124">
        <f>IF(AI2480,0.11*ε_cu1cd,IF(AH2480,F2480*0.01,F2480))</f>
        <v/>
      </c>
      <c r="G2481" s="124">
        <f>IF(AP2480,-0.1*ε_cu1cd,IF(AM2480,G2480*0.01,G2480))</f>
        <v/>
      </c>
      <c r="H2481" s="113">
        <f>IF(A2481=1,E2481,IF(AO2480,H2480-E2480+E2481,IF(AP2480,0.8*H2480,H2480+E2481)))</f>
        <v/>
      </c>
      <c r="I2481" s="169">
        <f>(C2481-H2481)/h</f>
        <v/>
      </c>
      <c r="J2481">
        <f>C2481/(ε_c1cd)</f>
        <v/>
      </c>
      <c r="K2481">
        <f>C2481/I2481</f>
        <v/>
      </c>
      <c r="L2481" s="131">
        <f>I2481/(ε_c1cd)</f>
        <v/>
      </c>
      <c r="M2481">
        <f>I2481*(K2481-Z_s1)</f>
        <v/>
      </c>
      <c r="N2481">
        <f>I2481*(K2481-Z_s2)</f>
        <v/>
      </c>
      <c r="O2481">
        <f>E_s*M2481</f>
        <v/>
      </c>
      <c r="P2481">
        <f>E_s*N2481</f>
        <v/>
      </c>
      <c r="Q2481">
        <f>O2481*A_s1</f>
        <v/>
      </c>
      <c r="R2481">
        <f>P2481*A_s2</f>
        <v/>
      </c>
      <c r="S2481">
        <f>Q2481*($K2481-Z_s1)</f>
        <v/>
      </c>
      <c r="T2481">
        <f>R2481*($K2481-Z_s2)</f>
        <v/>
      </c>
      <c r="U2481">
        <f>(INDIRECT("a_"&amp;U$2)/(U$2+1))*(($C2481^(U$2+1)-$H2481^(U$2+1))/(ε_c1cd^(U$2+1)))</f>
        <v/>
      </c>
      <c r="V2481">
        <f>(INDIRECT("a_"&amp;V$2)/(V$2+1))*(($C2481^(V$2+1)-$H2481^(V$2+1))/(ε_c1cd^(V$2+1)))</f>
        <v/>
      </c>
      <c r="W2481">
        <f>(INDIRECT("a_"&amp;W$2)/(W$2+1))*(($C2481^(W$2+1)-$H2481^(W$2+1))/(ε_c1cd^(W$2+1)))</f>
        <v/>
      </c>
      <c r="X2481">
        <f>(INDIRECT("a_"&amp;X$2)/(X$2+1))*(($C2481^(X$2+1)-$H2481^(X$2+1))/(ε_c1cd^(X$2+1)))</f>
        <v/>
      </c>
      <c r="Y2481">
        <f>(INDIRECT("a_"&amp;Y$2)/(Y$2+1))*(($C2481^(Y$2+1)-$H2481^(Y$2+1))/(ε_c1cd^(Y$2+1)))</f>
        <v/>
      </c>
      <c r="Z2481">
        <f>(INDIRECT("a_"&amp;Z$2)/(Z$2+2))*(($C2481^(Z$2+2)-$H2481^(Z$2+2))/(ε_c1cd^(Z$2+2)))</f>
        <v/>
      </c>
      <c r="AA2481">
        <f>(INDIRECT("a_"&amp;AA$2)/(AA$2+2))*(($C2481^(AA$2+2)-$H2481^(AA$2+2))/(ε_c1cd^(AA$2+2)))</f>
        <v/>
      </c>
      <c r="AB2481">
        <f>(INDIRECT("a_"&amp;AB$2)/(AB$2+2))*(($C2481^(AB$2+2)-$H2481^(AB$2+2))/(ε_c1cd^(AB$2+2)))</f>
        <v/>
      </c>
      <c r="AC2481">
        <f>(INDIRECT("a_"&amp;AC$2)/(AC$2+2))*(($C2481^(AC$2+2)-$H2481^(AC$2+2))/(ε_c1cd^(AC$2+2)))</f>
        <v/>
      </c>
      <c r="AD2481">
        <f>(INDIRECT("a_"&amp;AD$2)/(AD$2+2))*(($C2481^(AD$2+2)-$H2481^(AD$2+2))/(ε_c1cd^(AD$2+2)))</f>
        <v/>
      </c>
      <c r="AE2481" s="111">
        <f>(b*f_cd/L2481)*SUM(U2481:Y2481)+SUM(Q2481:R2481)</f>
        <v/>
      </c>
      <c r="AF2481" s="112">
        <f>AE2481*(K2481-y+e)</f>
        <v/>
      </c>
      <c r="AG2481" s="113">
        <f>(b*f_cd/(L2481^2))*SUM(Z2481:AD2481)+SUM(S2481:T2481)-AF2481</f>
        <v/>
      </c>
      <c r="AH2481" s="114">
        <f>AG2481&lt;0</f>
        <v/>
      </c>
      <c r="AI2481" s="115">
        <f>IF(A2481=1,FALSE,(AND(AQ2481,AH2481,NOT(AI2480))))</f>
        <v/>
      </c>
      <c r="AJ2481" s="116">
        <f>(b*f_cd/L2481)*(a_1/2*J2481^2+a_2/3*J2481^3+a_3/4*J2481^4+a_4/5*J2481^5+a_5/6*J2481^6)+SUM(Q2481:R2481)</f>
        <v/>
      </c>
      <c r="AK2481">
        <f>AJ2481*(K2481-y+e)</f>
        <v/>
      </c>
      <c r="AL2481" s="118">
        <f>(b*f_cd/(L2481^2))*(a_1/3*J2481^3+a_2/4*J2481^4+a_3/5*J2481^5+a_4/6*J2481^6+a_5/7*J2481^7)+SUM(S2481:T2481)-AK2481</f>
        <v/>
      </c>
      <c r="AM2481" s="114">
        <f>AL2481&gt;0</f>
        <v/>
      </c>
      <c r="AN2481" s="115">
        <f>IF(A2481=1,FALSE,(AND(AQ2481,AM2481,NOT(AN2480))))</f>
        <v/>
      </c>
      <c r="AO2481">
        <f>IF(D2481=1,AND(AH2481,NOT(AI2481)),AND(AM2481,NOT(AN2481)))</f>
        <v/>
      </c>
      <c r="AP2481" s="119">
        <f>IF(D2481=1,AI2481,AN2481)</f>
        <v/>
      </c>
      <c r="AQ2481" s="125">
        <f>ABS(E2481)&lt;$AQ$2</f>
        <v/>
      </c>
      <c r="AS2481">
        <f>IF(AP2481,MAX(AS$3:AS2479)+1,"")</f>
        <v/>
      </c>
    </row>
    <row r="2482">
      <c r="A2482" t="n">
        <v>2392</v>
      </c>
      <c r="B2482" s="131">
        <f>IF(A2482=1,0,IF(AP2482,0.1*ε_cu1cd,0))</f>
        <v/>
      </c>
      <c r="C2482" s="131">
        <f>IF(A2482=1,0.1*ε_cu1cd,C2481+B2481)</f>
        <v/>
      </c>
      <c r="D2482" s="113">
        <f>IF('Нормальний переріз'!$D$68&gt;0,1,2)</f>
        <v/>
      </c>
      <c r="E2482" s="144">
        <f>IF(D2482=1,F2482,G2482)</f>
        <v/>
      </c>
      <c r="F2482" s="124">
        <f>IF(AI2481,0.11*ε_cu1cd,IF(AH2481,F2481*0.01,F2481))</f>
        <v/>
      </c>
      <c r="G2482" s="124">
        <f>IF(AP2481,-0.1*ε_cu1cd,IF(AM2481,G2481*0.01,G2481))</f>
        <v/>
      </c>
      <c r="H2482" s="113">
        <f>IF(A2482=1,E2482,IF(AO2481,H2481-E2481+E2482,IF(AP2481,0.8*H2481,H2481+E2482)))</f>
        <v/>
      </c>
      <c r="I2482" s="169">
        <f>(C2482-H2482)/h</f>
        <v/>
      </c>
      <c r="J2482">
        <f>C2482/(ε_c1cd)</f>
        <v/>
      </c>
      <c r="K2482">
        <f>C2482/I2482</f>
        <v/>
      </c>
      <c r="L2482" s="131">
        <f>I2482/(ε_c1cd)</f>
        <v/>
      </c>
      <c r="M2482">
        <f>I2482*(K2482-Z_s1)</f>
        <v/>
      </c>
      <c r="N2482">
        <f>I2482*(K2482-Z_s2)</f>
        <v/>
      </c>
      <c r="O2482">
        <f>E_s*M2482</f>
        <v/>
      </c>
      <c r="P2482">
        <f>E_s*N2482</f>
        <v/>
      </c>
      <c r="Q2482">
        <f>O2482*A_s1</f>
        <v/>
      </c>
      <c r="R2482">
        <f>P2482*A_s2</f>
        <v/>
      </c>
      <c r="S2482">
        <f>Q2482*($K2482-Z_s1)</f>
        <v/>
      </c>
      <c r="T2482">
        <f>R2482*($K2482-Z_s2)</f>
        <v/>
      </c>
      <c r="U2482">
        <f>(INDIRECT("a_"&amp;U$2)/(U$2+1))*(($C2482^(U$2+1)-$H2482^(U$2+1))/(ε_c1cd^(U$2+1)))</f>
        <v/>
      </c>
      <c r="V2482">
        <f>(INDIRECT("a_"&amp;V$2)/(V$2+1))*(($C2482^(V$2+1)-$H2482^(V$2+1))/(ε_c1cd^(V$2+1)))</f>
        <v/>
      </c>
      <c r="W2482">
        <f>(INDIRECT("a_"&amp;W$2)/(W$2+1))*(($C2482^(W$2+1)-$H2482^(W$2+1))/(ε_c1cd^(W$2+1)))</f>
        <v/>
      </c>
      <c r="X2482">
        <f>(INDIRECT("a_"&amp;X$2)/(X$2+1))*(($C2482^(X$2+1)-$H2482^(X$2+1))/(ε_c1cd^(X$2+1)))</f>
        <v/>
      </c>
      <c r="Y2482">
        <f>(INDIRECT("a_"&amp;Y$2)/(Y$2+1))*(($C2482^(Y$2+1)-$H2482^(Y$2+1))/(ε_c1cd^(Y$2+1)))</f>
        <v/>
      </c>
      <c r="Z2482">
        <f>(INDIRECT("a_"&amp;Z$2)/(Z$2+2))*(($C2482^(Z$2+2)-$H2482^(Z$2+2))/(ε_c1cd^(Z$2+2)))</f>
        <v/>
      </c>
      <c r="AA2482">
        <f>(INDIRECT("a_"&amp;AA$2)/(AA$2+2))*(($C2482^(AA$2+2)-$H2482^(AA$2+2))/(ε_c1cd^(AA$2+2)))</f>
        <v/>
      </c>
      <c r="AB2482">
        <f>(INDIRECT("a_"&amp;AB$2)/(AB$2+2))*(($C2482^(AB$2+2)-$H2482^(AB$2+2))/(ε_c1cd^(AB$2+2)))</f>
        <v/>
      </c>
      <c r="AC2482">
        <f>(INDIRECT("a_"&amp;AC$2)/(AC$2+2))*(($C2482^(AC$2+2)-$H2482^(AC$2+2))/(ε_c1cd^(AC$2+2)))</f>
        <v/>
      </c>
      <c r="AD2482">
        <f>(INDIRECT("a_"&amp;AD$2)/(AD$2+2))*(($C2482^(AD$2+2)-$H2482^(AD$2+2))/(ε_c1cd^(AD$2+2)))</f>
        <v/>
      </c>
      <c r="AE2482" s="111">
        <f>(b*f_cd/L2482)*SUM(U2482:Y2482)+SUM(Q2482:R2482)</f>
        <v/>
      </c>
      <c r="AF2482" s="112">
        <f>AE2482*(K2482-y+e)</f>
        <v/>
      </c>
      <c r="AG2482" s="113">
        <f>(b*f_cd/(L2482^2))*SUM(Z2482:AD2482)+SUM(S2482:T2482)-AF2482</f>
        <v/>
      </c>
      <c r="AH2482" s="114">
        <f>AG2482&lt;0</f>
        <v/>
      </c>
      <c r="AI2482" s="115">
        <f>IF(A2482=1,FALSE,(AND(AQ2482,AH2482,NOT(AI2481))))</f>
        <v/>
      </c>
      <c r="AJ2482" s="116">
        <f>(b*f_cd/L2482)*(a_1/2*J2482^2+a_2/3*J2482^3+a_3/4*J2482^4+a_4/5*J2482^5+a_5/6*J2482^6)+SUM(Q2482:R2482)</f>
        <v/>
      </c>
      <c r="AK2482">
        <f>AJ2482*(K2482-y+e)</f>
        <v/>
      </c>
      <c r="AL2482" s="118">
        <f>(b*f_cd/(L2482^2))*(a_1/3*J2482^3+a_2/4*J2482^4+a_3/5*J2482^5+a_4/6*J2482^6+a_5/7*J2482^7)+SUM(S2482:T2482)-AK2482</f>
        <v/>
      </c>
      <c r="AM2482" s="114">
        <f>AL2482&gt;0</f>
        <v/>
      </c>
      <c r="AN2482" s="115">
        <f>IF(A2482=1,FALSE,(AND(AQ2482,AM2482,NOT(AN2481))))</f>
        <v/>
      </c>
      <c r="AO2482">
        <f>IF(D2482=1,AND(AH2482,NOT(AI2482)),AND(AM2482,NOT(AN2482)))</f>
        <v/>
      </c>
      <c r="AP2482" s="119">
        <f>IF(D2482=1,AI2482,AN2482)</f>
        <v/>
      </c>
      <c r="AQ2482" s="125">
        <f>ABS(E2482)&lt;$AQ$2</f>
        <v/>
      </c>
      <c r="AS2482">
        <f>IF(AP2482,MAX(AS$3:AS2480)+1,"")</f>
        <v/>
      </c>
    </row>
    <row r="2483">
      <c r="A2483" t="n">
        <v>2393</v>
      </c>
      <c r="B2483" s="131">
        <f>IF(A2483=1,0,IF(AP2483,0.1*ε_cu1cd,0))</f>
        <v/>
      </c>
      <c r="C2483" s="131">
        <f>IF(A2483=1,0.1*ε_cu1cd,C2482+B2482)</f>
        <v/>
      </c>
      <c r="D2483" s="113">
        <f>IF('Нормальний переріз'!$D$68&gt;0,1,2)</f>
        <v/>
      </c>
      <c r="E2483" s="144">
        <f>IF(D2483=1,F2483,G2483)</f>
        <v/>
      </c>
      <c r="F2483" s="124">
        <f>IF(AI2482,0.11*ε_cu1cd,IF(AH2482,F2482*0.01,F2482))</f>
        <v/>
      </c>
      <c r="G2483" s="124">
        <f>IF(AP2482,-0.1*ε_cu1cd,IF(AM2482,G2482*0.01,G2482))</f>
        <v/>
      </c>
      <c r="H2483" s="113">
        <f>IF(A2483=1,E2483,IF(AO2482,H2482-E2482+E2483,IF(AP2482,0.8*H2482,H2482+E2483)))</f>
        <v/>
      </c>
      <c r="I2483" s="169">
        <f>(C2483-H2483)/h</f>
        <v/>
      </c>
      <c r="J2483">
        <f>C2483/(ε_c1cd)</f>
        <v/>
      </c>
      <c r="K2483">
        <f>C2483/I2483</f>
        <v/>
      </c>
      <c r="L2483" s="131">
        <f>I2483/(ε_c1cd)</f>
        <v/>
      </c>
      <c r="M2483">
        <f>I2483*(K2483-Z_s1)</f>
        <v/>
      </c>
      <c r="N2483">
        <f>I2483*(K2483-Z_s2)</f>
        <v/>
      </c>
      <c r="O2483">
        <f>E_s*M2483</f>
        <v/>
      </c>
      <c r="P2483">
        <f>E_s*N2483</f>
        <v/>
      </c>
      <c r="Q2483">
        <f>O2483*A_s1</f>
        <v/>
      </c>
      <c r="R2483">
        <f>P2483*A_s2</f>
        <v/>
      </c>
      <c r="S2483">
        <f>Q2483*($K2483-Z_s1)</f>
        <v/>
      </c>
      <c r="T2483">
        <f>R2483*($K2483-Z_s2)</f>
        <v/>
      </c>
      <c r="U2483">
        <f>(INDIRECT("a_"&amp;U$2)/(U$2+1))*(($C2483^(U$2+1)-$H2483^(U$2+1))/(ε_c1cd^(U$2+1)))</f>
        <v/>
      </c>
      <c r="V2483">
        <f>(INDIRECT("a_"&amp;V$2)/(V$2+1))*(($C2483^(V$2+1)-$H2483^(V$2+1))/(ε_c1cd^(V$2+1)))</f>
        <v/>
      </c>
      <c r="W2483">
        <f>(INDIRECT("a_"&amp;W$2)/(W$2+1))*(($C2483^(W$2+1)-$H2483^(W$2+1))/(ε_c1cd^(W$2+1)))</f>
        <v/>
      </c>
      <c r="X2483">
        <f>(INDIRECT("a_"&amp;X$2)/(X$2+1))*(($C2483^(X$2+1)-$H2483^(X$2+1))/(ε_c1cd^(X$2+1)))</f>
        <v/>
      </c>
      <c r="Y2483">
        <f>(INDIRECT("a_"&amp;Y$2)/(Y$2+1))*(($C2483^(Y$2+1)-$H2483^(Y$2+1))/(ε_c1cd^(Y$2+1)))</f>
        <v/>
      </c>
      <c r="Z2483">
        <f>(INDIRECT("a_"&amp;Z$2)/(Z$2+2))*(($C2483^(Z$2+2)-$H2483^(Z$2+2))/(ε_c1cd^(Z$2+2)))</f>
        <v/>
      </c>
      <c r="AA2483">
        <f>(INDIRECT("a_"&amp;AA$2)/(AA$2+2))*(($C2483^(AA$2+2)-$H2483^(AA$2+2))/(ε_c1cd^(AA$2+2)))</f>
        <v/>
      </c>
      <c r="AB2483">
        <f>(INDIRECT("a_"&amp;AB$2)/(AB$2+2))*(($C2483^(AB$2+2)-$H2483^(AB$2+2))/(ε_c1cd^(AB$2+2)))</f>
        <v/>
      </c>
      <c r="AC2483">
        <f>(INDIRECT("a_"&amp;AC$2)/(AC$2+2))*(($C2483^(AC$2+2)-$H2483^(AC$2+2))/(ε_c1cd^(AC$2+2)))</f>
        <v/>
      </c>
      <c r="AD2483">
        <f>(INDIRECT("a_"&amp;AD$2)/(AD$2+2))*(($C2483^(AD$2+2)-$H2483^(AD$2+2))/(ε_c1cd^(AD$2+2)))</f>
        <v/>
      </c>
      <c r="AE2483" s="111">
        <f>(b*f_cd/L2483)*SUM(U2483:Y2483)+SUM(Q2483:R2483)</f>
        <v/>
      </c>
      <c r="AF2483" s="112">
        <f>AE2483*(K2483-y+e)</f>
        <v/>
      </c>
      <c r="AG2483" s="113">
        <f>(b*f_cd/(L2483^2))*SUM(Z2483:AD2483)+SUM(S2483:T2483)-AF2483</f>
        <v/>
      </c>
      <c r="AH2483" s="114">
        <f>AG2483&lt;0</f>
        <v/>
      </c>
      <c r="AI2483" s="115">
        <f>IF(A2483=1,FALSE,(AND(AQ2483,AH2483,NOT(AI2482))))</f>
        <v/>
      </c>
      <c r="AJ2483" s="116">
        <f>(b*f_cd/L2483)*(a_1/2*J2483^2+a_2/3*J2483^3+a_3/4*J2483^4+a_4/5*J2483^5+a_5/6*J2483^6)+SUM(Q2483:R2483)</f>
        <v/>
      </c>
      <c r="AK2483">
        <f>AJ2483*(K2483-y+e)</f>
        <v/>
      </c>
      <c r="AL2483" s="118">
        <f>(b*f_cd/(L2483^2))*(a_1/3*J2483^3+a_2/4*J2483^4+a_3/5*J2483^5+a_4/6*J2483^6+a_5/7*J2483^7)+SUM(S2483:T2483)-AK2483</f>
        <v/>
      </c>
      <c r="AM2483" s="114">
        <f>AL2483&gt;0</f>
        <v/>
      </c>
      <c r="AN2483" s="115">
        <f>IF(A2483=1,FALSE,(AND(AQ2483,AM2483,NOT(AN2482))))</f>
        <v/>
      </c>
      <c r="AO2483">
        <f>IF(D2483=1,AND(AH2483,NOT(AI2483)),AND(AM2483,NOT(AN2483)))</f>
        <v/>
      </c>
      <c r="AP2483" s="119">
        <f>IF(D2483=1,AI2483,AN2483)</f>
        <v/>
      </c>
      <c r="AQ2483" s="125">
        <f>ABS(E2483)&lt;$AQ$2</f>
        <v/>
      </c>
      <c r="AS2483">
        <f>IF(AP2483,MAX(AS$3:AS2481)+1,"")</f>
        <v/>
      </c>
    </row>
    <row r="2484">
      <c r="A2484" t="n">
        <v>2394</v>
      </c>
      <c r="B2484" s="131">
        <f>IF(A2484=1,0,IF(AP2484,0.1*ε_cu1cd,0))</f>
        <v/>
      </c>
      <c r="C2484" s="131">
        <f>IF(A2484=1,0.1*ε_cu1cd,C2483+B2483)</f>
        <v/>
      </c>
      <c r="D2484" s="113">
        <f>IF('Нормальний переріз'!$D$68&gt;0,1,2)</f>
        <v/>
      </c>
      <c r="E2484" s="144">
        <f>IF(D2484=1,F2484,G2484)</f>
        <v/>
      </c>
      <c r="F2484" s="124">
        <f>IF(AI2483,0.11*ε_cu1cd,IF(AH2483,F2483*0.01,F2483))</f>
        <v/>
      </c>
      <c r="G2484" s="124">
        <f>IF(AP2483,-0.1*ε_cu1cd,IF(AM2483,G2483*0.01,G2483))</f>
        <v/>
      </c>
      <c r="H2484" s="113">
        <f>IF(A2484=1,E2484,IF(AO2483,H2483-E2483+E2484,IF(AP2483,0.8*H2483,H2483+E2484)))</f>
        <v/>
      </c>
      <c r="I2484" s="169">
        <f>(C2484-H2484)/h</f>
        <v/>
      </c>
      <c r="J2484">
        <f>C2484/(ε_c1cd)</f>
        <v/>
      </c>
      <c r="K2484">
        <f>C2484/I2484</f>
        <v/>
      </c>
      <c r="L2484" s="131">
        <f>I2484/(ε_c1cd)</f>
        <v/>
      </c>
      <c r="M2484">
        <f>I2484*(K2484-Z_s1)</f>
        <v/>
      </c>
      <c r="N2484">
        <f>I2484*(K2484-Z_s2)</f>
        <v/>
      </c>
      <c r="O2484">
        <f>E_s*M2484</f>
        <v/>
      </c>
      <c r="P2484">
        <f>E_s*N2484</f>
        <v/>
      </c>
      <c r="Q2484">
        <f>O2484*A_s1</f>
        <v/>
      </c>
      <c r="R2484">
        <f>P2484*A_s2</f>
        <v/>
      </c>
      <c r="S2484">
        <f>Q2484*($K2484-Z_s1)</f>
        <v/>
      </c>
      <c r="T2484">
        <f>R2484*($K2484-Z_s2)</f>
        <v/>
      </c>
      <c r="U2484">
        <f>(INDIRECT("a_"&amp;U$2)/(U$2+1))*(($C2484^(U$2+1)-$H2484^(U$2+1))/(ε_c1cd^(U$2+1)))</f>
        <v/>
      </c>
      <c r="V2484">
        <f>(INDIRECT("a_"&amp;V$2)/(V$2+1))*(($C2484^(V$2+1)-$H2484^(V$2+1))/(ε_c1cd^(V$2+1)))</f>
        <v/>
      </c>
      <c r="W2484">
        <f>(INDIRECT("a_"&amp;W$2)/(W$2+1))*(($C2484^(W$2+1)-$H2484^(W$2+1))/(ε_c1cd^(W$2+1)))</f>
        <v/>
      </c>
      <c r="X2484">
        <f>(INDIRECT("a_"&amp;X$2)/(X$2+1))*(($C2484^(X$2+1)-$H2484^(X$2+1))/(ε_c1cd^(X$2+1)))</f>
        <v/>
      </c>
      <c r="Y2484">
        <f>(INDIRECT("a_"&amp;Y$2)/(Y$2+1))*(($C2484^(Y$2+1)-$H2484^(Y$2+1))/(ε_c1cd^(Y$2+1)))</f>
        <v/>
      </c>
      <c r="Z2484">
        <f>(INDIRECT("a_"&amp;Z$2)/(Z$2+2))*(($C2484^(Z$2+2)-$H2484^(Z$2+2))/(ε_c1cd^(Z$2+2)))</f>
        <v/>
      </c>
      <c r="AA2484">
        <f>(INDIRECT("a_"&amp;AA$2)/(AA$2+2))*(($C2484^(AA$2+2)-$H2484^(AA$2+2))/(ε_c1cd^(AA$2+2)))</f>
        <v/>
      </c>
      <c r="AB2484">
        <f>(INDIRECT("a_"&amp;AB$2)/(AB$2+2))*(($C2484^(AB$2+2)-$H2484^(AB$2+2))/(ε_c1cd^(AB$2+2)))</f>
        <v/>
      </c>
      <c r="AC2484">
        <f>(INDIRECT("a_"&amp;AC$2)/(AC$2+2))*(($C2484^(AC$2+2)-$H2484^(AC$2+2))/(ε_c1cd^(AC$2+2)))</f>
        <v/>
      </c>
      <c r="AD2484">
        <f>(INDIRECT("a_"&amp;AD$2)/(AD$2+2))*(($C2484^(AD$2+2)-$H2484^(AD$2+2))/(ε_c1cd^(AD$2+2)))</f>
        <v/>
      </c>
      <c r="AE2484" s="111">
        <f>(b*f_cd/L2484)*SUM(U2484:Y2484)+SUM(Q2484:R2484)</f>
        <v/>
      </c>
      <c r="AF2484" s="112">
        <f>AE2484*(K2484-y+e)</f>
        <v/>
      </c>
      <c r="AG2484" s="113">
        <f>(b*f_cd/(L2484^2))*SUM(Z2484:AD2484)+SUM(S2484:T2484)-AF2484</f>
        <v/>
      </c>
      <c r="AH2484" s="114">
        <f>AG2484&lt;0</f>
        <v/>
      </c>
      <c r="AI2484" s="115">
        <f>IF(A2484=1,FALSE,(AND(AQ2484,AH2484,NOT(AI2483))))</f>
        <v/>
      </c>
      <c r="AJ2484" s="116">
        <f>(b*f_cd/L2484)*(a_1/2*J2484^2+a_2/3*J2484^3+a_3/4*J2484^4+a_4/5*J2484^5+a_5/6*J2484^6)+SUM(Q2484:R2484)</f>
        <v/>
      </c>
      <c r="AK2484">
        <f>AJ2484*(K2484-y+e)</f>
        <v/>
      </c>
      <c r="AL2484" s="118">
        <f>(b*f_cd/(L2484^2))*(a_1/3*J2484^3+a_2/4*J2484^4+a_3/5*J2484^5+a_4/6*J2484^6+a_5/7*J2484^7)+SUM(S2484:T2484)-AK2484</f>
        <v/>
      </c>
      <c r="AM2484" s="114">
        <f>AL2484&gt;0</f>
        <v/>
      </c>
      <c r="AN2484" s="115">
        <f>IF(A2484=1,FALSE,(AND(AQ2484,AM2484,NOT(AN2483))))</f>
        <v/>
      </c>
      <c r="AO2484">
        <f>IF(D2484=1,AND(AH2484,NOT(AI2484)),AND(AM2484,NOT(AN2484)))</f>
        <v/>
      </c>
      <c r="AP2484" s="119">
        <f>IF(D2484=1,AI2484,AN2484)</f>
        <v/>
      </c>
      <c r="AQ2484" s="125">
        <f>ABS(E2484)&lt;$AQ$2</f>
        <v/>
      </c>
      <c r="AS2484">
        <f>IF(AP2484,MAX(AS$3:AS2482)+1,"")</f>
        <v/>
      </c>
    </row>
    <row r="2485">
      <c r="A2485" t="n">
        <v>2395</v>
      </c>
      <c r="B2485" s="131">
        <f>IF(A2485=1,0,IF(AP2485,0.1*ε_cu1cd,0))</f>
        <v/>
      </c>
      <c r="C2485" s="131">
        <f>IF(A2485=1,0.1*ε_cu1cd,C2484+B2484)</f>
        <v/>
      </c>
      <c r="D2485" s="113">
        <f>IF('Нормальний переріз'!$D$68&gt;0,1,2)</f>
        <v/>
      </c>
      <c r="E2485" s="144">
        <f>IF(D2485=1,F2485,G2485)</f>
        <v/>
      </c>
      <c r="F2485" s="124">
        <f>IF(AI2484,0.11*ε_cu1cd,IF(AH2484,F2484*0.01,F2484))</f>
        <v/>
      </c>
      <c r="G2485" s="124">
        <f>IF(AP2484,-0.1*ε_cu1cd,IF(AM2484,G2484*0.01,G2484))</f>
        <v/>
      </c>
      <c r="H2485" s="113">
        <f>IF(A2485=1,E2485,IF(AO2484,H2484-E2484+E2485,IF(AP2484,0.8*H2484,H2484+E2485)))</f>
        <v/>
      </c>
      <c r="I2485" s="169">
        <f>(C2485-H2485)/h</f>
        <v/>
      </c>
      <c r="J2485">
        <f>C2485/(ε_c1cd)</f>
        <v/>
      </c>
      <c r="K2485">
        <f>C2485/I2485</f>
        <v/>
      </c>
      <c r="L2485" s="131">
        <f>I2485/(ε_c1cd)</f>
        <v/>
      </c>
      <c r="M2485">
        <f>I2485*(K2485-Z_s1)</f>
        <v/>
      </c>
      <c r="N2485">
        <f>I2485*(K2485-Z_s2)</f>
        <v/>
      </c>
      <c r="O2485">
        <f>E_s*M2485</f>
        <v/>
      </c>
      <c r="P2485">
        <f>E_s*N2485</f>
        <v/>
      </c>
      <c r="Q2485">
        <f>O2485*A_s1</f>
        <v/>
      </c>
      <c r="R2485">
        <f>P2485*A_s2</f>
        <v/>
      </c>
      <c r="S2485">
        <f>Q2485*($K2485-Z_s1)</f>
        <v/>
      </c>
      <c r="T2485">
        <f>R2485*($K2485-Z_s2)</f>
        <v/>
      </c>
      <c r="U2485">
        <f>(INDIRECT("a_"&amp;U$2)/(U$2+1))*(($C2485^(U$2+1)-$H2485^(U$2+1))/(ε_c1cd^(U$2+1)))</f>
        <v/>
      </c>
      <c r="V2485">
        <f>(INDIRECT("a_"&amp;V$2)/(V$2+1))*(($C2485^(V$2+1)-$H2485^(V$2+1))/(ε_c1cd^(V$2+1)))</f>
        <v/>
      </c>
      <c r="W2485">
        <f>(INDIRECT("a_"&amp;W$2)/(W$2+1))*(($C2485^(W$2+1)-$H2485^(W$2+1))/(ε_c1cd^(W$2+1)))</f>
        <v/>
      </c>
      <c r="X2485">
        <f>(INDIRECT("a_"&amp;X$2)/(X$2+1))*(($C2485^(X$2+1)-$H2485^(X$2+1))/(ε_c1cd^(X$2+1)))</f>
        <v/>
      </c>
      <c r="Y2485">
        <f>(INDIRECT("a_"&amp;Y$2)/(Y$2+1))*(($C2485^(Y$2+1)-$H2485^(Y$2+1))/(ε_c1cd^(Y$2+1)))</f>
        <v/>
      </c>
      <c r="Z2485">
        <f>(INDIRECT("a_"&amp;Z$2)/(Z$2+2))*(($C2485^(Z$2+2)-$H2485^(Z$2+2))/(ε_c1cd^(Z$2+2)))</f>
        <v/>
      </c>
      <c r="AA2485">
        <f>(INDIRECT("a_"&amp;AA$2)/(AA$2+2))*(($C2485^(AA$2+2)-$H2485^(AA$2+2))/(ε_c1cd^(AA$2+2)))</f>
        <v/>
      </c>
      <c r="AB2485">
        <f>(INDIRECT("a_"&amp;AB$2)/(AB$2+2))*(($C2485^(AB$2+2)-$H2485^(AB$2+2))/(ε_c1cd^(AB$2+2)))</f>
        <v/>
      </c>
      <c r="AC2485">
        <f>(INDIRECT("a_"&amp;AC$2)/(AC$2+2))*(($C2485^(AC$2+2)-$H2485^(AC$2+2))/(ε_c1cd^(AC$2+2)))</f>
        <v/>
      </c>
      <c r="AD2485">
        <f>(INDIRECT("a_"&amp;AD$2)/(AD$2+2))*(($C2485^(AD$2+2)-$H2485^(AD$2+2))/(ε_c1cd^(AD$2+2)))</f>
        <v/>
      </c>
      <c r="AE2485" s="111">
        <f>(b*f_cd/L2485)*SUM(U2485:Y2485)+SUM(Q2485:R2485)</f>
        <v/>
      </c>
      <c r="AF2485" s="112">
        <f>AE2485*(K2485-y+e)</f>
        <v/>
      </c>
      <c r="AG2485" s="113">
        <f>(b*f_cd/(L2485^2))*SUM(Z2485:AD2485)+SUM(S2485:T2485)-AF2485</f>
        <v/>
      </c>
      <c r="AH2485" s="114">
        <f>AG2485&lt;0</f>
        <v/>
      </c>
      <c r="AI2485" s="115">
        <f>IF(A2485=1,FALSE,(AND(AQ2485,AH2485,NOT(AI2484))))</f>
        <v/>
      </c>
      <c r="AJ2485" s="116">
        <f>(b*f_cd/L2485)*(a_1/2*J2485^2+a_2/3*J2485^3+a_3/4*J2485^4+a_4/5*J2485^5+a_5/6*J2485^6)+SUM(Q2485:R2485)</f>
        <v/>
      </c>
      <c r="AK2485">
        <f>AJ2485*(K2485-y+e)</f>
        <v/>
      </c>
      <c r="AL2485" s="118">
        <f>(b*f_cd/(L2485^2))*(a_1/3*J2485^3+a_2/4*J2485^4+a_3/5*J2485^5+a_4/6*J2485^6+a_5/7*J2485^7)+SUM(S2485:T2485)-AK2485</f>
        <v/>
      </c>
      <c r="AM2485" s="114">
        <f>AL2485&gt;0</f>
        <v/>
      </c>
      <c r="AN2485" s="115">
        <f>IF(A2485=1,FALSE,(AND(AQ2485,AM2485,NOT(AN2484))))</f>
        <v/>
      </c>
      <c r="AO2485">
        <f>IF(D2485=1,AND(AH2485,NOT(AI2485)),AND(AM2485,NOT(AN2485)))</f>
        <v/>
      </c>
      <c r="AP2485" s="119">
        <f>IF(D2485=1,AI2485,AN2485)</f>
        <v/>
      </c>
      <c r="AQ2485" s="125">
        <f>ABS(E2485)&lt;$AQ$2</f>
        <v/>
      </c>
      <c r="AS2485">
        <f>IF(AP2485,MAX(AS$3:AS2483)+1,"")</f>
        <v/>
      </c>
    </row>
    <row r="2486">
      <c r="A2486" t="n">
        <v>2396</v>
      </c>
      <c r="B2486" s="131">
        <f>IF(A2486=1,0,IF(AP2486,0.1*ε_cu1cd,0))</f>
        <v/>
      </c>
      <c r="C2486" s="131">
        <f>IF(A2486=1,0.1*ε_cu1cd,C2485+B2485)</f>
        <v/>
      </c>
      <c r="D2486" s="113">
        <f>IF('Нормальний переріз'!$D$68&gt;0,1,2)</f>
        <v/>
      </c>
      <c r="E2486" s="144">
        <f>IF(D2486=1,F2486,G2486)</f>
        <v/>
      </c>
      <c r="F2486" s="124">
        <f>IF(AI2485,0.11*ε_cu1cd,IF(AH2485,F2485*0.01,F2485))</f>
        <v/>
      </c>
      <c r="G2486" s="124">
        <f>IF(AP2485,-0.1*ε_cu1cd,IF(AM2485,G2485*0.01,G2485))</f>
        <v/>
      </c>
      <c r="H2486" s="113">
        <f>IF(A2486=1,E2486,IF(AO2485,H2485-E2485+E2486,IF(AP2485,0.8*H2485,H2485+E2486)))</f>
        <v/>
      </c>
      <c r="I2486" s="169">
        <f>(C2486-H2486)/h</f>
        <v/>
      </c>
      <c r="J2486">
        <f>C2486/(ε_c1cd)</f>
        <v/>
      </c>
      <c r="K2486">
        <f>C2486/I2486</f>
        <v/>
      </c>
      <c r="L2486" s="131">
        <f>I2486/(ε_c1cd)</f>
        <v/>
      </c>
      <c r="M2486">
        <f>I2486*(K2486-Z_s1)</f>
        <v/>
      </c>
      <c r="N2486">
        <f>I2486*(K2486-Z_s2)</f>
        <v/>
      </c>
      <c r="O2486">
        <f>E_s*M2486</f>
        <v/>
      </c>
      <c r="P2486">
        <f>E_s*N2486</f>
        <v/>
      </c>
      <c r="Q2486">
        <f>O2486*A_s1</f>
        <v/>
      </c>
      <c r="R2486">
        <f>P2486*A_s2</f>
        <v/>
      </c>
      <c r="S2486">
        <f>Q2486*($K2486-Z_s1)</f>
        <v/>
      </c>
      <c r="T2486">
        <f>R2486*($K2486-Z_s2)</f>
        <v/>
      </c>
      <c r="U2486">
        <f>(INDIRECT("a_"&amp;U$2)/(U$2+1))*(($C2486^(U$2+1)-$H2486^(U$2+1))/(ε_c1cd^(U$2+1)))</f>
        <v/>
      </c>
      <c r="V2486">
        <f>(INDIRECT("a_"&amp;V$2)/(V$2+1))*(($C2486^(V$2+1)-$H2486^(V$2+1))/(ε_c1cd^(V$2+1)))</f>
        <v/>
      </c>
      <c r="W2486">
        <f>(INDIRECT("a_"&amp;W$2)/(W$2+1))*(($C2486^(W$2+1)-$H2486^(W$2+1))/(ε_c1cd^(W$2+1)))</f>
        <v/>
      </c>
      <c r="X2486">
        <f>(INDIRECT("a_"&amp;X$2)/(X$2+1))*(($C2486^(X$2+1)-$H2486^(X$2+1))/(ε_c1cd^(X$2+1)))</f>
        <v/>
      </c>
      <c r="Y2486">
        <f>(INDIRECT("a_"&amp;Y$2)/(Y$2+1))*(($C2486^(Y$2+1)-$H2486^(Y$2+1))/(ε_c1cd^(Y$2+1)))</f>
        <v/>
      </c>
      <c r="Z2486">
        <f>(INDIRECT("a_"&amp;Z$2)/(Z$2+2))*(($C2486^(Z$2+2)-$H2486^(Z$2+2))/(ε_c1cd^(Z$2+2)))</f>
        <v/>
      </c>
      <c r="AA2486">
        <f>(INDIRECT("a_"&amp;AA$2)/(AA$2+2))*(($C2486^(AA$2+2)-$H2486^(AA$2+2))/(ε_c1cd^(AA$2+2)))</f>
        <v/>
      </c>
      <c r="AB2486">
        <f>(INDIRECT("a_"&amp;AB$2)/(AB$2+2))*(($C2486^(AB$2+2)-$H2486^(AB$2+2))/(ε_c1cd^(AB$2+2)))</f>
        <v/>
      </c>
      <c r="AC2486">
        <f>(INDIRECT("a_"&amp;AC$2)/(AC$2+2))*(($C2486^(AC$2+2)-$H2486^(AC$2+2))/(ε_c1cd^(AC$2+2)))</f>
        <v/>
      </c>
      <c r="AD2486">
        <f>(INDIRECT("a_"&amp;AD$2)/(AD$2+2))*(($C2486^(AD$2+2)-$H2486^(AD$2+2))/(ε_c1cd^(AD$2+2)))</f>
        <v/>
      </c>
      <c r="AE2486" s="111">
        <f>(b*f_cd/L2486)*SUM(U2486:Y2486)+SUM(Q2486:R2486)</f>
        <v/>
      </c>
      <c r="AF2486" s="112">
        <f>AE2486*(K2486-y+e)</f>
        <v/>
      </c>
      <c r="AG2486" s="113">
        <f>(b*f_cd/(L2486^2))*SUM(Z2486:AD2486)+SUM(S2486:T2486)-AF2486</f>
        <v/>
      </c>
      <c r="AH2486" s="114">
        <f>AG2486&lt;0</f>
        <v/>
      </c>
      <c r="AI2486" s="115">
        <f>IF(A2486=1,FALSE,(AND(AQ2486,AH2486,NOT(AI2485))))</f>
        <v/>
      </c>
      <c r="AJ2486" s="116">
        <f>(b*f_cd/L2486)*(a_1/2*J2486^2+a_2/3*J2486^3+a_3/4*J2486^4+a_4/5*J2486^5+a_5/6*J2486^6)+SUM(Q2486:R2486)</f>
        <v/>
      </c>
      <c r="AK2486">
        <f>AJ2486*(K2486-y+e)</f>
        <v/>
      </c>
      <c r="AL2486" s="118">
        <f>(b*f_cd/(L2486^2))*(a_1/3*J2486^3+a_2/4*J2486^4+a_3/5*J2486^5+a_4/6*J2486^6+a_5/7*J2486^7)+SUM(S2486:T2486)-AK2486</f>
        <v/>
      </c>
      <c r="AM2486" s="114">
        <f>AL2486&gt;0</f>
        <v/>
      </c>
      <c r="AN2486" s="115">
        <f>IF(A2486=1,FALSE,(AND(AQ2486,AM2486,NOT(AN2485))))</f>
        <v/>
      </c>
      <c r="AO2486">
        <f>IF(D2486=1,AND(AH2486,NOT(AI2486)),AND(AM2486,NOT(AN2486)))</f>
        <v/>
      </c>
      <c r="AP2486" s="119">
        <f>IF(D2486=1,AI2486,AN2486)</f>
        <v/>
      </c>
      <c r="AQ2486" s="125">
        <f>ABS(E2486)&lt;$AQ$2</f>
        <v/>
      </c>
      <c r="AS2486">
        <f>IF(AP2486,MAX(AS$3:AS2484)+1,"")</f>
        <v/>
      </c>
    </row>
    <row r="2487">
      <c r="A2487" t="n">
        <v>2397</v>
      </c>
      <c r="B2487" s="131">
        <f>IF(A2487=1,0,IF(AP2487,0.1*ε_cu1cd,0))</f>
        <v/>
      </c>
      <c r="C2487" s="131">
        <f>IF(A2487=1,0.1*ε_cu1cd,C2486+B2486)</f>
        <v/>
      </c>
      <c r="D2487" s="113">
        <f>IF('Нормальний переріз'!$D$68&gt;0,1,2)</f>
        <v/>
      </c>
      <c r="E2487" s="144">
        <f>IF(D2487=1,F2487,G2487)</f>
        <v/>
      </c>
      <c r="F2487" s="124">
        <f>IF(AI2486,0.11*ε_cu1cd,IF(AH2486,F2486*0.01,F2486))</f>
        <v/>
      </c>
      <c r="G2487" s="124">
        <f>IF(AP2486,-0.1*ε_cu1cd,IF(AM2486,G2486*0.01,G2486))</f>
        <v/>
      </c>
      <c r="H2487" s="113">
        <f>IF(A2487=1,E2487,IF(AO2486,H2486-E2486+E2487,IF(AP2486,0.8*H2486,H2486+E2487)))</f>
        <v/>
      </c>
      <c r="I2487" s="169">
        <f>(C2487-H2487)/h</f>
        <v/>
      </c>
      <c r="J2487">
        <f>C2487/(ε_c1cd)</f>
        <v/>
      </c>
      <c r="K2487">
        <f>C2487/I2487</f>
        <v/>
      </c>
      <c r="L2487" s="131">
        <f>I2487/(ε_c1cd)</f>
        <v/>
      </c>
      <c r="M2487">
        <f>I2487*(K2487-Z_s1)</f>
        <v/>
      </c>
      <c r="N2487">
        <f>I2487*(K2487-Z_s2)</f>
        <v/>
      </c>
      <c r="O2487">
        <f>E_s*M2487</f>
        <v/>
      </c>
      <c r="P2487">
        <f>E_s*N2487</f>
        <v/>
      </c>
      <c r="Q2487">
        <f>O2487*A_s1</f>
        <v/>
      </c>
      <c r="R2487">
        <f>P2487*A_s2</f>
        <v/>
      </c>
      <c r="S2487">
        <f>Q2487*($K2487-Z_s1)</f>
        <v/>
      </c>
      <c r="T2487">
        <f>R2487*($K2487-Z_s2)</f>
        <v/>
      </c>
      <c r="U2487">
        <f>(INDIRECT("a_"&amp;U$2)/(U$2+1))*(($C2487^(U$2+1)-$H2487^(U$2+1))/(ε_c1cd^(U$2+1)))</f>
        <v/>
      </c>
      <c r="V2487">
        <f>(INDIRECT("a_"&amp;V$2)/(V$2+1))*(($C2487^(V$2+1)-$H2487^(V$2+1))/(ε_c1cd^(V$2+1)))</f>
        <v/>
      </c>
      <c r="W2487">
        <f>(INDIRECT("a_"&amp;W$2)/(W$2+1))*(($C2487^(W$2+1)-$H2487^(W$2+1))/(ε_c1cd^(W$2+1)))</f>
        <v/>
      </c>
      <c r="X2487">
        <f>(INDIRECT("a_"&amp;X$2)/(X$2+1))*(($C2487^(X$2+1)-$H2487^(X$2+1))/(ε_c1cd^(X$2+1)))</f>
        <v/>
      </c>
      <c r="Y2487">
        <f>(INDIRECT("a_"&amp;Y$2)/(Y$2+1))*(($C2487^(Y$2+1)-$H2487^(Y$2+1))/(ε_c1cd^(Y$2+1)))</f>
        <v/>
      </c>
      <c r="Z2487">
        <f>(INDIRECT("a_"&amp;Z$2)/(Z$2+2))*(($C2487^(Z$2+2)-$H2487^(Z$2+2))/(ε_c1cd^(Z$2+2)))</f>
        <v/>
      </c>
      <c r="AA2487">
        <f>(INDIRECT("a_"&amp;AA$2)/(AA$2+2))*(($C2487^(AA$2+2)-$H2487^(AA$2+2))/(ε_c1cd^(AA$2+2)))</f>
        <v/>
      </c>
      <c r="AB2487">
        <f>(INDIRECT("a_"&amp;AB$2)/(AB$2+2))*(($C2487^(AB$2+2)-$H2487^(AB$2+2))/(ε_c1cd^(AB$2+2)))</f>
        <v/>
      </c>
      <c r="AC2487">
        <f>(INDIRECT("a_"&amp;AC$2)/(AC$2+2))*(($C2487^(AC$2+2)-$H2487^(AC$2+2))/(ε_c1cd^(AC$2+2)))</f>
        <v/>
      </c>
      <c r="AD2487">
        <f>(INDIRECT("a_"&amp;AD$2)/(AD$2+2))*(($C2487^(AD$2+2)-$H2487^(AD$2+2))/(ε_c1cd^(AD$2+2)))</f>
        <v/>
      </c>
      <c r="AE2487" s="111">
        <f>(b*f_cd/L2487)*SUM(U2487:Y2487)+SUM(Q2487:R2487)</f>
        <v/>
      </c>
      <c r="AF2487" s="112">
        <f>AE2487*(K2487-y+e)</f>
        <v/>
      </c>
      <c r="AG2487" s="113">
        <f>(b*f_cd/(L2487^2))*SUM(Z2487:AD2487)+SUM(S2487:T2487)-AF2487</f>
        <v/>
      </c>
      <c r="AH2487" s="114">
        <f>AG2487&lt;0</f>
        <v/>
      </c>
      <c r="AI2487" s="115">
        <f>IF(A2487=1,FALSE,(AND(AQ2487,AH2487,NOT(AI2486))))</f>
        <v/>
      </c>
      <c r="AJ2487" s="116">
        <f>(b*f_cd/L2487)*(a_1/2*J2487^2+a_2/3*J2487^3+a_3/4*J2487^4+a_4/5*J2487^5+a_5/6*J2487^6)+SUM(Q2487:R2487)</f>
        <v/>
      </c>
      <c r="AK2487">
        <f>AJ2487*(K2487-y+e)</f>
        <v/>
      </c>
      <c r="AL2487" s="118">
        <f>(b*f_cd/(L2487^2))*(a_1/3*J2487^3+a_2/4*J2487^4+a_3/5*J2487^5+a_4/6*J2487^6+a_5/7*J2487^7)+SUM(S2487:T2487)-AK2487</f>
        <v/>
      </c>
      <c r="AM2487" s="114">
        <f>AL2487&gt;0</f>
        <v/>
      </c>
      <c r="AN2487" s="115">
        <f>IF(A2487=1,FALSE,(AND(AQ2487,AM2487,NOT(AN2486))))</f>
        <v/>
      </c>
      <c r="AO2487">
        <f>IF(D2487=1,AND(AH2487,NOT(AI2487)),AND(AM2487,NOT(AN2487)))</f>
        <v/>
      </c>
      <c r="AP2487" s="119">
        <f>IF(D2487=1,AI2487,AN2487)</f>
        <v/>
      </c>
      <c r="AQ2487" s="125">
        <f>ABS(E2487)&lt;$AQ$2</f>
        <v/>
      </c>
      <c r="AS2487">
        <f>IF(AP2487,MAX(AS$3:AS2485)+1,"")</f>
        <v/>
      </c>
    </row>
    <row r="2488">
      <c r="A2488" t="n">
        <v>2398</v>
      </c>
      <c r="B2488" s="131">
        <f>IF(A2488=1,0,IF(AP2488,0.1*ε_cu1cd,0))</f>
        <v/>
      </c>
      <c r="C2488" s="131">
        <f>IF(A2488=1,0.1*ε_cu1cd,C2487+B2487)</f>
        <v/>
      </c>
      <c r="D2488" s="113">
        <f>IF('Нормальний переріз'!$D$68&gt;0,1,2)</f>
        <v/>
      </c>
      <c r="E2488" s="144">
        <f>IF(D2488=1,F2488,G2488)</f>
        <v/>
      </c>
      <c r="F2488" s="124">
        <f>IF(AI2487,0.11*ε_cu1cd,IF(AH2487,F2487*0.01,F2487))</f>
        <v/>
      </c>
      <c r="G2488" s="124">
        <f>IF(AP2487,-0.1*ε_cu1cd,IF(AM2487,G2487*0.01,G2487))</f>
        <v/>
      </c>
      <c r="H2488" s="113">
        <f>IF(A2488=1,E2488,IF(AO2487,H2487-E2487+E2488,IF(AP2487,0.8*H2487,H2487+E2488)))</f>
        <v/>
      </c>
      <c r="I2488" s="169">
        <f>(C2488-H2488)/h</f>
        <v/>
      </c>
      <c r="J2488">
        <f>C2488/(ε_c1cd)</f>
        <v/>
      </c>
      <c r="K2488">
        <f>C2488/I2488</f>
        <v/>
      </c>
      <c r="L2488" s="131">
        <f>I2488/(ε_c1cd)</f>
        <v/>
      </c>
      <c r="M2488">
        <f>I2488*(K2488-Z_s1)</f>
        <v/>
      </c>
      <c r="N2488">
        <f>I2488*(K2488-Z_s2)</f>
        <v/>
      </c>
      <c r="O2488">
        <f>E_s*M2488</f>
        <v/>
      </c>
      <c r="P2488">
        <f>E_s*N2488</f>
        <v/>
      </c>
      <c r="Q2488">
        <f>O2488*A_s1</f>
        <v/>
      </c>
      <c r="R2488">
        <f>P2488*A_s2</f>
        <v/>
      </c>
      <c r="S2488">
        <f>Q2488*($K2488-Z_s1)</f>
        <v/>
      </c>
      <c r="T2488">
        <f>R2488*($K2488-Z_s2)</f>
        <v/>
      </c>
      <c r="U2488">
        <f>(INDIRECT("a_"&amp;U$2)/(U$2+1))*(($C2488^(U$2+1)-$H2488^(U$2+1))/(ε_c1cd^(U$2+1)))</f>
        <v/>
      </c>
      <c r="V2488">
        <f>(INDIRECT("a_"&amp;V$2)/(V$2+1))*(($C2488^(V$2+1)-$H2488^(V$2+1))/(ε_c1cd^(V$2+1)))</f>
        <v/>
      </c>
      <c r="W2488">
        <f>(INDIRECT("a_"&amp;W$2)/(W$2+1))*(($C2488^(W$2+1)-$H2488^(W$2+1))/(ε_c1cd^(W$2+1)))</f>
        <v/>
      </c>
      <c r="X2488">
        <f>(INDIRECT("a_"&amp;X$2)/(X$2+1))*(($C2488^(X$2+1)-$H2488^(X$2+1))/(ε_c1cd^(X$2+1)))</f>
        <v/>
      </c>
      <c r="Y2488">
        <f>(INDIRECT("a_"&amp;Y$2)/(Y$2+1))*(($C2488^(Y$2+1)-$H2488^(Y$2+1))/(ε_c1cd^(Y$2+1)))</f>
        <v/>
      </c>
      <c r="Z2488">
        <f>(INDIRECT("a_"&amp;Z$2)/(Z$2+2))*(($C2488^(Z$2+2)-$H2488^(Z$2+2))/(ε_c1cd^(Z$2+2)))</f>
        <v/>
      </c>
      <c r="AA2488">
        <f>(INDIRECT("a_"&amp;AA$2)/(AA$2+2))*(($C2488^(AA$2+2)-$H2488^(AA$2+2))/(ε_c1cd^(AA$2+2)))</f>
        <v/>
      </c>
      <c r="AB2488">
        <f>(INDIRECT("a_"&amp;AB$2)/(AB$2+2))*(($C2488^(AB$2+2)-$H2488^(AB$2+2))/(ε_c1cd^(AB$2+2)))</f>
        <v/>
      </c>
      <c r="AC2488">
        <f>(INDIRECT("a_"&amp;AC$2)/(AC$2+2))*(($C2488^(AC$2+2)-$H2488^(AC$2+2))/(ε_c1cd^(AC$2+2)))</f>
        <v/>
      </c>
      <c r="AD2488">
        <f>(INDIRECT("a_"&amp;AD$2)/(AD$2+2))*(($C2488^(AD$2+2)-$H2488^(AD$2+2))/(ε_c1cd^(AD$2+2)))</f>
        <v/>
      </c>
      <c r="AE2488" s="111">
        <f>(b*f_cd/L2488)*SUM(U2488:Y2488)+SUM(Q2488:R2488)</f>
        <v/>
      </c>
      <c r="AF2488" s="112">
        <f>AE2488*(K2488-y+e)</f>
        <v/>
      </c>
      <c r="AG2488" s="113">
        <f>(b*f_cd/(L2488^2))*SUM(Z2488:AD2488)+SUM(S2488:T2488)-AF2488</f>
        <v/>
      </c>
      <c r="AH2488" s="114">
        <f>AG2488&lt;0</f>
        <v/>
      </c>
      <c r="AI2488" s="115">
        <f>IF(A2488=1,FALSE,(AND(AQ2488,AH2488,NOT(AI2487))))</f>
        <v/>
      </c>
      <c r="AJ2488" s="116">
        <f>(b*f_cd/L2488)*(a_1/2*J2488^2+a_2/3*J2488^3+a_3/4*J2488^4+a_4/5*J2488^5+a_5/6*J2488^6)+SUM(Q2488:R2488)</f>
        <v/>
      </c>
      <c r="AK2488">
        <f>AJ2488*(K2488-y+e)</f>
        <v/>
      </c>
      <c r="AL2488" s="118">
        <f>(b*f_cd/(L2488^2))*(a_1/3*J2488^3+a_2/4*J2488^4+a_3/5*J2488^5+a_4/6*J2488^6+a_5/7*J2488^7)+SUM(S2488:T2488)-AK2488</f>
        <v/>
      </c>
      <c r="AM2488" s="114">
        <f>AL2488&gt;0</f>
        <v/>
      </c>
      <c r="AN2488" s="115">
        <f>IF(A2488=1,FALSE,(AND(AQ2488,AM2488,NOT(AN2487))))</f>
        <v/>
      </c>
      <c r="AO2488">
        <f>IF(D2488=1,AND(AH2488,NOT(AI2488)),AND(AM2488,NOT(AN2488)))</f>
        <v/>
      </c>
      <c r="AP2488" s="119">
        <f>IF(D2488=1,AI2488,AN2488)</f>
        <v/>
      </c>
      <c r="AQ2488" s="125">
        <f>ABS(E2488)&lt;$AQ$2</f>
        <v/>
      </c>
      <c r="AS2488">
        <f>IF(AP2488,MAX(AS$3:AS2486)+1,"")</f>
        <v/>
      </c>
    </row>
    <row r="2489">
      <c r="A2489" t="n">
        <v>2399</v>
      </c>
      <c r="B2489" s="131">
        <f>IF(A2489=1,0,IF(AP2489,0.1*ε_cu1cd,0))</f>
        <v/>
      </c>
      <c r="C2489" s="131">
        <f>IF(A2489=1,0.1*ε_cu1cd,C2488+B2488)</f>
        <v/>
      </c>
      <c r="D2489" s="113">
        <f>IF('Нормальний переріз'!$D$68&gt;0,1,2)</f>
        <v/>
      </c>
      <c r="E2489" s="144">
        <f>IF(D2489=1,F2489,G2489)</f>
        <v/>
      </c>
      <c r="F2489" s="124">
        <f>IF(AI2488,0.11*ε_cu1cd,IF(AH2488,F2488*0.01,F2488))</f>
        <v/>
      </c>
      <c r="G2489" s="124">
        <f>IF(AP2488,-0.1*ε_cu1cd,IF(AM2488,G2488*0.01,G2488))</f>
        <v/>
      </c>
      <c r="H2489" s="113">
        <f>IF(A2489=1,E2489,IF(AO2488,H2488-E2488+E2489,IF(AP2488,0.8*H2488,H2488+E2489)))</f>
        <v/>
      </c>
      <c r="I2489" s="169">
        <f>(C2489-H2489)/h</f>
        <v/>
      </c>
      <c r="J2489">
        <f>C2489/(ε_c1cd)</f>
        <v/>
      </c>
      <c r="K2489">
        <f>C2489/I2489</f>
        <v/>
      </c>
      <c r="L2489" s="131">
        <f>I2489/(ε_c1cd)</f>
        <v/>
      </c>
      <c r="M2489">
        <f>I2489*(K2489-Z_s1)</f>
        <v/>
      </c>
      <c r="N2489">
        <f>I2489*(K2489-Z_s2)</f>
        <v/>
      </c>
      <c r="O2489">
        <f>E_s*M2489</f>
        <v/>
      </c>
      <c r="P2489">
        <f>E_s*N2489</f>
        <v/>
      </c>
      <c r="Q2489">
        <f>O2489*A_s1</f>
        <v/>
      </c>
      <c r="R2489">
        <f>P2489*A_s2</f>
        <v/>
      </c>
      <c r="S2489">
        <f>Q2489*($K2489-Z_s1)</f>
        <v/>
      </c>
      <c r="T2489">
        <f>R2489*($K2489-Z_s2)</f>
        <v/>
      </c>
      <c r="U2489">
        <f>(INDIRECT("a_"&amp;U$2)/(U$2+1))*(($C2489^(U$2+1)-$H2489^(U$2+1))/(ε_c1cd^(U$2+1)))</f>
        <v/>
      </c>
      <c r="V2489">
        <f>(INDIRECT("a_"&amp;V$2)/(V$2+1))*(($C2489^(V$2+1)-$H2489^(V$2+1))/(ε_c1cd^(V$2+1)))</f>
        <v/>
      </c>
      <c r="W2489">
        <f>(INDIRECT("a_"&amp;W$2)/(W$2+1))*(($C2489^(W$2+1)-$H2489^(W$2+1))/(ε_c1cd^(W$2+1)))</f>
        <v/>
      </c>
      <c r="X2489">
        <f>(INDIRECT("a_"&amp;X$2)/(X$2+1))*(($C2489^(X$2+1)-$H2489^(X$2+1))/(ε_c1cd^(X$2+1)))</f>
        <v/>
      </c>
      <c r="Y2489">
        <f>(INDIRECT("a_"&amp;Y$2)/(Y$2+1))*(($C2489^(Y$2+1)-$H2489^(Y$2+1))/(ε_c1cd^(Y$2+1)))</f>
        <v/>
      </c>
      <c r="Z2489">
        <f>(INDIRECT("a_"&amp;Z$2)/(Z$2+2))*(($C2489^(Z$2+2)-$H2489^(Z$2+2))/(ε_c1cd^(Z$2+2)))</f>
        <v/>
      </c>
      <c r="AA2489">
        <f>(INDIRECT("a_"&amp;AA$2)/(AA$2+2))*(($C2489^(AA$2+2)-$H2489^(AA$2+2))/(ε_c1cd^(AA$2+2)))</f>
        <v/>
      </c>
      <c r="AB2489">
        <f>(INDIRECT("a_"&amp;AB$2)/(AB$2+2))*(($C2489^(AB$2+2)-$H2489^(AB$2+2))/(ε_c1cd^(AB$2+2)))</f>
        <v/>
      </c>
      <c r="AC2489">
        <f>(INDIRECT("a_"&amp;AC$2)/(AC$2+2))*(($C2489^(AC$2+2)-$H2489^(AC$2+2))/(ε_c1cd^(AC$2+2)))</f>
        <v/>
      </c>
      <c r="AD2489">
        <f>(INDIRECT("a_"&amp;AD$2)/(AD$2+2))*(($C2489^(AD$2+2)-$H2489^(AD$2+2))/(ε_c1cd^(AD$2+2)))</f>
        <v/>
      </c>
      <c r="AE2489" s="111">
        <f>(b*f_cd/L2489)*SUM(U2489:Y2489)+SUM(Q2489:R2489)</f>
        <v/>
      </c>
      <c r="AF2489" s="112">
        <f>AE2489*(K2489-y+e)</f>
        <v/>
      </c>
      <c r="AG2489" s="113">
        <f>(b*f_cd/(L2489^2))*SUM(Z2489:AD2489)+SUM(S2489:T2489)-AF2489</f>
        <v/>
      </c>
      <c r="AH2489" s="114">
        <f>AG2489&lt;0</f>
        <v/>
      </c>
      <c r="AI2489" s="115">
        <f>IF(A2489=1,FALSE,(AND(AQ2489,AH2489,NOT(AI2488))))</f>
        <v/>
      </c>
      <c r="AJ2489" s="116">
        <f>(b*f_cd/L2489)*(a_1/2*J2489^2+a_2/3*J2489^3+a_3/4*J2489^4+a_4/5*J2489^5+a_5/6*J2489^6)+SUM(Q2489:R2489)</f>
        <v/>
      </c>
      <c r="AK2489">
        <f>AJ2489*(K2489-y+e)</f>
        <v/>
      </c>
      <c r="AL2489" s="118">
        <f>(b*f_cd/(L2489^2))*(a_1/3*J2489^3+a_2/4*J2489^4+a_3/5*J2489^5+a_4/6*J2489^6+a_5/7*J2489^7)+SUM(S2489:T2489)-AK2489</f>
        <v/>
      </c>
      <c r="AM2489" s="114">
        <f>AL2489&gt;0</f>
        <v/>
      </c>
      <c r="AN2489" s="115">
        <f>IF(A2489=1,FALSE,(AND(AQ2489,AM2489,NOT(AN2488))))</f>
        <v/>
      </c>
      <c r="AO2489">
        <f>IF(D2489=1,AND(AH2489,NOT(AI2489)),AND(AM2489,NOT(AN2489)))</f>
        <v/>
      </c>
      <c r="AP2489" s="119">
        <f>IF(D2489=1,AI2489,AN2489)</f>
        <v/>
      </c>
      <c r="AQ2489" s="125">
        <f>ABS(E2489)&lt;$AQ$2</f>
        <v/>
      </c>
      <c r="AS2489">
        <f>IF(AP2489,MAX(AS$3:AS2487)+1,"")</f>
        <v/>
      </c>
    </row>
    <row r="2490">
      <c r="A2490" t="n">
        <v>2400</v>
      </c>
      <c r="B2490" s="131">
        <f>IF(A2490=1,0,IF(AP2490,0.1*ε_cu1cd,0))</f>
        <v/>
      </c>
      <c r="C2490" s="131">
        <f>IF(A2490=1,0.1*ε_cu1cd,C2489+B2489)</f>
        <v/>
      </c>
      <c r="D2490" s="113">
        <f>IF('Нормальний переріз'!$D$68&gt;0,1,2)</f>
        <v/>
      </c>
      <c r="E2490" s="144">
        <f>IF(D2490=1,F2490,G2490)</f>
        <v/>
      </c>
      <c r="F2490" s="124">
        <f>IF(AI2489,0.11*ε_cu1cd,IF(AH2489,F2489*0.01,F2489))</f>
        <v/>
      </c>
      <c r="G2490" s="124">
        <f>IF(AP2489,-0.1*ε_cu1cd,IF(AM2489,G2489*0.01,G2489))</f>
        <v/>
      </c>
      <c r="H2490" s="113">
        <f>IF(A2490=1,E2490,IF(AO2489,H2489-E2489+E2490,IF(AP2489,0.8*H2489,H2489+E2490)))</f>
        <v/>
      </c>
      <c r="I2490" s="169">
        <f>(C2490-H2490)/h</f>
        <v/>
      </c>
      <c r="J2490">
        <f>C2490/(ε_c1cd)</f>
        <v/>
      </c>
      <c r="K2490">
        <f>C2490/I2490</f>
        <v/>
      </c>
      <c r="L2490" s="131">
        <f>I2490/(ε_c1cd)</f>
        <v/>
      </c>
      <c r="M2490">
        <f>I2490*(K2490-Z_s1)</f>
        <v/>
      </c>
      <c r="N2490">
        <f>I2490*(K2490-Z_s2)</f>
        <v/>
      </c>
      <c r="O2490">
        <f>E_s*M2490</f>
        <v/>
      </c>
      <c r="P2490">
        <f>E_s*N2490</f>
        <v/>
      </c>
      <c r="Q2490">
        <f>O2490*A_s1</f>
        <v/>
      </c>
      <c r="R2490">
        <f>P2490*A_s2</f>
        <v/>
      </c>
      <c r="S2490">
        <f>Q2490*($K2490-Z_s1)</f>
        <v/>
      </c>
      <c r="T2490">
        <f>R2490*($K2490-Z_s2)</f>
        <v/>
      </c>
      <c r="U2490">
        <f>(INDIRECT("a_"&amp;U$2)/(U$2+1))*(($C2490^(U$2+1)-$H2490^(U$2+1))/(ε_c1cd^(U$2+1)))</f>
        <v/>
      </c>
      <c r="V2490">
        <f>(INDIRECT("a_"&amp;V$2)/(V$2+1))*(($C2490^(V$2+1)-$H2490^(V$2+1))/(ε_c1cd^(V$2+1)))</f>
        <v/>
      </c>
      <c r="W2490">
        <f>(INDIRECT("a_"&amp;W$2)/(W$2+1))*(($C2490^(W$2+1)-$H2490^(W$2+1))/(ε_c1cd^(W$2+1)))</f>
        <v/>
      </c>
      <c r="X2490">
        <f>(INDIRECT("a_"&amp;X$2)/(X$2+1))*(($C2490^(X$2+1)-$H2490^(X$2+1))/(ε_c1cd^(X$2+1)))</f>
        <v/>
      </c>
      <c r="Y2490">
        <f>(INDIRECT("a_"&amp;Y$2)/(Y$2+1))*(($C2490^(Y$2+1)-$H2490^(Y$2+1))/(ε_c1cd^(Y$2+1)))</f>
        <v/>
      </c>
      <c r="Z2490">
        <f>(INDIRECT("a_"&amp;Z$2)/(Z$2+2))*(($C2490^(Z$2+2)-$H2490^(Z$2+2))/(ε_c1cd^(Z$2+2)))</f>
        <v/>
      </c>
      <c r="AA2490">
        <f>(INDIRECT("a_"&amp;AA$2)/(AA$2+2))*(($C2490^(AA$2+2)-$H2490^(AA$2+2))/(ε_c1cd^(AA$2+2)))</f>
        <v/>
      </c>
      <c r="AB2490">
        <f>(INDIRECT("a_"&amp;AB$2)/(AB$2+2))*(($C2490^(AB$2+2)-$H2490^(AB$2+2))/(ε_c1cd^(AB$2+2)))</f>
        <v/>
      </c>
      <c r="AC2490">
        <f>(INDIRECT("a_"&amp;AC$2)/(AC$2+2))*(($C2490^(AC$2+2)-$H2490^(AC$2+2))/(ε_c1cd^(AC$2+2)))</f>
        <v/>
      </c>
      <c r="AD2490">
        <f>(INDIRECT("a_"&amp;AD$2)/(AD$2+2))*(($C2490^(AD$2+2)-$H2490^(AD$2+2))/(ε_c1cd^(AD$2+2)))</f>
        <v/>
      </c>
      <c r="AE2490" s="111">
        <f>(b*f_cd/L2490)*SUM(U2490:Y2490)+SUM(Q2490:R2490)</f>
        <v/>
      </c>
      <c r="AF2490" s="112">
        <f>AE2490*(K2490-y+e)</f>
        <v/>
      </c>
      <c r="AG2490" s="113">
        <f>(b*f_cd/(L2490^2))*SUM(Z2490:AD2490)+SUM(S2490:T2490)-AF2490</f>
        <v/>
      </c>
      <c r="AH2490" s="114">
        <f>AG2490&lt;0</f>
        <v/>
      </c>
      <c r="AI2490" s="115">
        <f>IF(A2490=1,FALSE,(AND(AQ2490,AH2490,NOT(AI2489))))</f>
        <v/>
      </c>
      <c r="AJ2490" s="116">
        <f>(b*f_cd/L2490)*(a_1/2*J2490^2+a_2/3*J2490^3+a_3/4*J2490^4+a_4/5*J2490^5+a_5/6*J2490^6)+SUM(Q2490:R2490)</f>
        <v/>
      </c>
      <c r="AK2490">
        <f>AJ2490*(K2490-y+e)</f>
        <v/>
      </c>
      <c r="AL2490" s="118">
        <f>(b*f_cd/(L2490^2))*(a_1/3*J2490^3+a_2/4*J2490^4+a_3/5*J2490^5+a_4/6*J2490^6+a_5/7*J2490^7)+SUM(S2490:T2490)-AK2490</f>
        <v/>
      </c>
      <c r="AM2490" s="114">
        <f>AL2490&gt;0</f>
        <v/>
      </c>
      <c r="AN2490" s="115">
        <f>IF(A2490=1,FALSE,(AND(AQ2490,AM2490,NOT(AN2489))))</f>
        <v/>
      </c>
      <c r="AO2490">
        <f>IF(D2490=1,AND(AH2490,NOT(AI2490)),AND(AM2490,NOT(AN2490)))</f>
        <v/>
      </c>
      <c r="AP2490" s="119">
        <f>IF(D2490=1,AI2490,AN2490)</f>
        <v/>
      </c>
      <c r="AQ2490" s="125">
        <f>ABS(E2490)&lt;$AQ$2</f>
        <v/>
      </c>
      <c r="AS2490">
        <f>IF(AP2490,MAX(AS$3:AS2488)+1,"")</f>
        <v/>
      </c>
    </row>
    <row r="2491">
      <c r="A2491" t="n">
        <v>2401</v>
      </c>
      <c r="B2491" s="131">
        <f>IF(A2491=1,0,IF(AP2491,0.1*ε_cu1cd,0))</f>
        <v/>
      </c>
      <c r="C2491" s="131">
        <f>IF(A2491=1,0.1*ε_cu1cd,C2490+B2490)</f>
        <v/>
      </c>
      <c r="D2491" s="113">
        <f>IF('Нормальний переріз'!$D$68&gt;0,1,2)</f>
        <v/>
      </c>
      <c r="E2491" s="144">
        <f>IF(D2491=1,F2491,G2491)</f>
        <v/>
      </c>
      <c r="F2491" s="124">
        <f>IF(AI2490,0.11*ε_cu1cd,IF(AH2490,F2490*0.01,F2490))</f>
        <v/>
      </c>
      <c r="G2491" s="124">
        <f>IF(AP2490,-0.1*ε_cu1cd,IF(AM2490,G2490*0.01,G2490))</f>
        <v/>
      </c>
      <c r="H2491" s="113">
        <f>IF(A2491=1,E2491,IF(AO2490,H2490-E2490+E2491,IF(AP2490,0.8*H2490,H2490+E2491)))</f>
        <v/>
      </c>
      <c r="I2491" s="169">
        <f>(C2491-H2491)/h</f>
        <v/>
      </c>
      <c r="J2491">
        <f>C2491/(ε_c1cd)</f>
        <v/>
      </c>
      <c r="K2491">
        <f>C2491/I2491</f>
        <v/>
      </c>
      <c r="L2491" s="131">
        <f>I2491/(ε_c1cd)</f>
        <v/>
      </c>
      <c r="M2491">
        <f>I2491*(K2491-Z_s1)</f>
        <v/>
      </c>
      <c r="N2491">
        <f>I2491*(K2491-Z_s2)</f>
        <v/>
      </c>
      <c r="O2491">
        <f>E_s*M2491</f>
        <v/>
      </c>
      <c r="P2491">
        <f>E_s*N2491</f>
        <v/>
      </c>
      <c r="Q2491">
        <f>O2491*A_s1</f>
        <v/>
      </c>
      <c r="R2491">
        <f>P2491*A_s2</f>
        <v/>
      </c>
      <c r="S2491">
        <f>Q2491*($K2491-Z_s1)</f>
        <v/>
      </c>
      <c r="T2491">
        <f>R2491*($K2491-Z_s2)</f>
        <v/>
      </c>
      <c r="U2491">
        <f>(INDIRECT("a_"&amp;U$2)/(U$2+1))*(($C2491^(U$2+1)-$H2491^(U$2+1))/(ε_c1cd^(U$2+1)))</f>
        <v/>
      </c>
      <c r="V2491">
        <f>(INDIRECT("a_"&amp;V$2)/(V$2+1))*(($C2491^(V$2+1)-$H2491^(V$2+1))/(ε_c1cd^(V$2+1)))</f>
        <v/>
      </c>
      <c r="W2491">
        <f>(INDIRECT("a_"&amp;W$2)/(W$2+1))*(($C2491^(W$2+1)-$H2491^(W$2+1))/(ε_c1cd^(W$2+1)))</f>
        <v/>
      </c>
      <c r="X2491">
        <f>(INDIRECT("a_"&amp;X$2)/(X$2+1))*(($C2491^(X$2+1)-$H2491^(X$2+1))/(ε_c1cd^(X$2+1)))</f>
        <v/>
      </c>
      <c r="Y2491">
        <f>(INDIRECT("a_"&amp;Y$2)/(Y$2+1))*(($C2491^(Y$2+1)-$H2491^(Y$2+1))/(ε_c1cd^(Y$2+1)))</f>
        <v/>
      </c>
      <c r="Z2491">
        <f>(INDIRECT("a_"&amp;Z$2)/(Z$2+2))*(($C2491^(Z$2+2)-$H2491^(Z$2+2))/(ε_c1cd^(Z$2+2)))</f>
        <v/>
      </c>
      <c r="AA2491">
        <f>(INDIRECT("a_"&amp;AA$2)/(AA$2+2))*(($C2491^(AA$2+2)-$H2491^(AA$2+2))/(ε_c1cd^(AA$2+2)))</f>
        <v/>
      </c>
      <c r="AB2491">
        <f>(INDIRECT("a_"&amp;AB$2)/(AB$2+2))*(($C2491^(AB$2+2)-$H2491^(AB$2+2))/(ε_c1cd^(AB$2+2)))</f>
        <v/>
      </c>
      <c r="AC2491">
        <f>(INDIRECT("a_"&amp;AC$2)/(AC$2+2))*(($C2491^(AC$2+2)-$H2491^(AC$2+2))/(ε_c1cd^(AC$2+2)))</f>
        <v/>
      </c>
      <c r="AD2491">
        <f>(INDIRECT("a_"&amp;AD$2)/(AD$2+2))*(($C2491^(AD$2+2)-$H2491^(AD$2+2))/(ε_c1cd^(AD$2+2)))</f>
        <v/>
      </c>
      <c r="AE2491" s="111">
        <f>(b*f_cd/L2491)*SUM(U2491:Y2491)+SUM(Q2491:R2491)</f>
        <v/>
      </c>
      <c r="AF2491" s="112">
        <f>AE2491*(K2491-y+e)</f>
        <v/>
      </c>
      <c r="AG2491" s="113">
        <f>(b*f_cd/(L2491^2))*SUM(Z2491:AD2491)+SUM(S2491:T2491)-AF2491</f>
        <v/>
      </c>
      <c r="AH2491" s="114">
        <f>AG2491&lt;0</f>
        <v/>
      </c>
      <c r="AI2491" s="115">
        <f>IF(A2491=1,FALSE,(AND(AQ2491,AH2491,NOT(AI2490))))</f>
        <v/>
      </c>
      <c r="AJ2491" s="116">
        <f>(b*f_cd/L2491)*(a_1/2*J2491^2+a_2/3*J2491^3+a_3/4*J2491^4+a_4/5*J2491^5+a_5/6*J2491^6)+SUM(Q2491:R2491)</f>
        <v/>
      </c>
      <c r="AK2491">
        <f>AJ2491*(K2491-y+e)</f>
        <v/>
      </c>
      <c r="AL2491" s="118">
        <f>(b*f_cd/(L2491^2))*(a_1/3*J2491^3+a_2/4*J2491^4+a_3/5*J2491^5+a_4/6*J2491^6+a_5/7*J2491^7)+SUM(S2491:T2491)-AK2491</f>
        <v/>
      </c>
      <c r="AM2491" s="114">
        <f>AL2491&gt;0</f>
        <v/>
      </c>
      <c r="AN2491" s="115">
        <f>IF(A2491=1,FALSE,(AND(AQ2491,AM2491,NOT(AN2490))))</f>
        <v/>
      </c>
      <c r="AO2491">
        <f>IF(D2491=1,AND(AH2491,NOT(AI2491)),AND(AM2491,NOT(AN2491)))</f>
        <v/>
      </c>
      <c r="AP2491" s="119">
        <f>IF(D2491=1,AI2491,AN2491)</f>
        <v/>
      </c>
      <c r="AQ2491" s="125">
        <f>ABS(E2491)&lt;$AQ$2</f>
        <v/>
      </c>
      <c r="AS2491">
        <f>IF(AP2491,MAX(AS$3:AS2489)+1,"")</f>
        <v/>
      </c>
    </row>
    <row r="2492">
      <c r="A2492" t="n">
        <v>2402</v>
      </c>
      <c r="B2492" s="131">
        <f>IF(A2492=1,0,IF(AP2492,0.1*ε_cu1cd,0))</f>
        <v/>
      </c>
      <c r="C2492" s="131">
        <f>IF(A2492=1,0.1*ε_cu1cd,C2491+B2491)</f>
        <v/>
      </c>
      <c r="D2492" s="113">
        <f>IF('Нормальний переріз'!$D$68&gt;0,1,2)</f>
        <v/>
      </c>
      <c r="E2492" s="144">
        <f>IF(D2492=1,F2492,G2492)</f>
        <v/>
      </c>
      <c r="F2492" s="124">
        <f>IF(AI2491,0.11*ε_cu1cd,IF(AH2491,F2491*0.01,F2491))</f>
        <v/>
      </c>
      <c r="G2492" s="124">
        <f>IF(AP2491,-0.1*ε_cu1cd,IF(AM2491,G2491*0.01,G2491))</f>
        <v/>
      </c>
      <c r="H2492" s="113">
        <f>IF(A2492=1,E2492,IF(AO2491,H2491-E2491+E2492,IF(AP2491,0.8*H2491,H2491+E2492)))</f>
        <v/>
      </c>
      <c r="I2492" s="169">
        <f>(C2492-H2492)/h</f>
        <v/>
      </c>
      <c r="J2492">
        <f>C2492/(ε_c1cd)</f>
        <v/>
      </c>
      <c r="K2492">
        <f>C2492/I2492</f>
        <v/>
      </c>
      <c r="L2492" s="131">
        <f>I2492/(ε_c1cd)</f>
        <v/>
      </c>
      <c r="M2492">
        <f>I2492*(K2492-Z_s1)</f>
        <v/>
      </c>
      <c r="N2492">
        <f>I2492*(K2492-Z_s2)</f>
        <v/>
      </c>
      <c r="O2492">
        <f>E_s*M2492</f>
        <v/>
      </c>
      <c r="P2492">
        <f>E_s*N2492</f>
        <v/>
      </c>
      <c r="Q2492">
        <f>O2492*A_s1</f>
        <v/>
      </c>
      <c r="R2492">
        <f>P2492*A_s2</f>
        <v/>
      </c>
      <c r="S2492">
        <f>Q2492*($K2492-Z_s1)</f>
        <v/>
      </c>
      <c r="T2492">
        <f>R2492*($K2492-Z_s2)</f>
        <v/>
      </c>
      <c r="U2492">
        <f>(INDIRECT("a_"&amp;U$2)/(U$2+1))*(($C2492^(U$2+1)-$H2492^(U$2+1))/(ε_c1cd^(U$2+1)))</f>
        <v/>
      </c>
      <c r="V2492">
        <f>(INDIRECT("a_"&amp;V$2)/(V$2+1))*(($C2492^(V$2+1)-$H2492^(V$2+1))/(ε_c1cd^(V$2+1)))</f>
        <v/>
      </c>
      <c r="W2492">
        <f>(INDIRECT("a_"&amp;W$2)/(W$2+1))*(($C2492^(W$2+1)-$H2492^(W$2+1))/(ε_c1cd^(W$2+1)))</f>
        <v/>
      </c>
      <c r="X2492">
        <f>(INDIRECT("a_"&amp;X$2)/(X$2+1))*(($C2492^(X$2+1)-$H2492^(X$2+1))/(ε_c1cd^(X$2+1)))</f>
        <v/>
      </c>
      <c r="Y2492">
        <f>(INDIRECT("a_"&amp;Y$2)/(Y$2+1))*(($C2492^(Y$2+1)-$H2492^(Y$2+1))/(ε_c1cd^(Y$2+1)))</f>
        <v/>
      </c>
      <c r="Z2492">
        <f>(INDIRECT("a_"&amp;Z$2)/(Z$2+2))*(($C2492^(Z$2+2)-$H2492^(Z$2+2))/(ε_c1cd^(Z$2+2)))</f>
        <v/>
      </c>
      <c r="AA2492">
        <f>(INDIRECT("a_"&amp;AA$2)/(AA$2+2))*(($C2492^(AA$2+2)-$H2492^(AA$2+2))/(ε_c1cd^(AA$2+2)))</f>
        <v/>
      </c>
      <c r="AB2492">
        <f>(INDIRECT("a_"&amp;AB$2)/(AB$2+2))*(($C2492^(AB$2+2)-$H2492^(AB$2+2))/(ε_c1cd^(AB$2+2)))</f>
        <v/>
      </c>
      <c r="AC2492">
        <f>(INDIRECT("a_"&amp;AC$2)/(AC$2+2))*(($C2492^(AC$2+2)-$H2492^(AC$2+2))/(ε_c1cd^(AC$2+2)))</f>
        <v/>
      </c>
      <c r="AD2492">
        <f>(INDIRECT("a_"&amp;AD$2)/(AD$2+2))*(($C2492^(AD$2+2)-$H2492^(AD$2+2))/(ε_c1cd^(AD$2+2)))</f>
        <v/>
      </c>
      <c r="AE2492" s="111">
        <f>(b*f_cd/L2492)*SUM(U2492:Y2492)+SUM(Q2492:R2492)</f>
        <v/>
      </c>
      <c r="AF2492" s="112">
        <f>AE2492*(K2492-y+e)</f>
        <v/>
      </c>
      <c r="AG2492" s="113">
        <f>(b*f_cd/(L2492^2))*SUM(Z2492:AD2492)+SUM(S2492:T2492)-AF2492</f>
        <v/>
      </c>
      <c r="AH2492" s="114">
        <f>AG2492&lt;0</f>
        <v/>
      </c>
      <c r="AI2492" s="115">
        <f>IF(A2492=1,FALSE,(AND(AQ2492,AH2492,NOT(AI2491))))</f>
        <v/>
      </c>
      <c r="AJ2492" s="116">
        <f>(b*f_cd/L2492)*(a_1/2*J2492^2+a_2/3*J2492^3+a_3/4*J2492^4+a_4/5*J2492^5+a_5/6*J2492^6)+SUM(Q2492:R2492)</f>
        <v/>
      </c>
      <c r="AK2492">
        <f>AJ2492*(K2492-y+e)</f>
        <v/>
      </c>
      <c r="AL2492" s="118">
        <f>(b*f_cd/(L2492^2))*(a_1/3*J2492^3+a_2/4*J2492^4+a_3/5*J2492^5+a_4/6*J2492^6+a_5/7*J2492^7)+SUM(S2492:T2492)-AK2492</f>
        <v/>
      </c>
      <c r="AM2492" s="114">
        <f>AL2492&gt;0</f>
        <v/>
      </c>
      <c r="AN2492" s="115">
        <f>IF(A2492=1,FALSE,(AND(AQ2492,AM2492,NOT(AN2491))))</f>
        <v/>
      </c>
      <c r="AO2492">
        <f>IF(D2492=1,AND(AH2492,NOT(AI2492)),AND(AM2492,NOT(AN2492)))</f>
        <v/>
      </c>
      <c r="AP2492" s="119">
        <f>IF(D2492=1,AI2492,AN2492)</f>
        <v/>
      </c>
      <c r="AQ2492" s="125">
        <f>ABS(E2492)&lt;$AQ$2</f>
        <v/>
      </c>
      <c r="AS2492">
        <f>IF(AP2492,MAX(AS$3:AS2490)+1,"")</f>
        <v/>
      </c>
    </row>
    <row r="2493">
      <c r="A2493" t="n">
        <v>2403</v>
      </c>
      <c r="B2493" s="131">
        <f>IF(A2493=1,0,IF(AP2493,0.1*ε_cu1cd,0))</f>
        <v/>
      </c>
      <c r="C2493" s="131">
        <f>IF(A2493=1,0.1*ε_cu1cd,C2492+B2492)</f>
        <v/>
      </c>
      <c r="D2493" s="113">
        <f>IF('Нормальний переріз'!$D$68&gt;0,1,2)</f>
        <v/>
      </c>
      <c r="E2493" s="144">
        <f>IF(D2493=1,F2493,G2493)</f>
        <v/>
      </c>
      <c r="F2493" s="124">
        <f>IF(AI2492,0.11*ε_cu1cd,IF(AH2492,F2492*0.01,F2492))</f>
        <v/>
      </c>
      <c r="G2493" s="124">
        <f>IF(AP2492,-0.1*ε_cu1cd,IF(AM2492,G2492*0.01,G2492))</f>
        <v/>
      </c>
      <c r="H2493" s="113">
        <f>IF(A2493=1,E2493,IF(AO2492,H2492-E2492+E2493,IF(AP2492,0.8*H2492,H2492+E2493)))</f>
        <v/>
      </c>
      <c r="I2493" s="169">
        <f>(C2493-H2493)/h</f>
        <v/>
      </c>
      <c r="J2493">
        <f>C2493/(ε_c1cd)</f>
        <v/>
      </c>
      <c r="K2493">
        <f>C2493/I2493</f>
        <v/>
      </c>
      <c r="L2493" s="131">
        <f>I2493/(ε_c1cd)</f>
        <v/>
      </c>
      <c r="M2493">
        <f>I2493*(K2493-Z_s1)</f>
        <v/>
      </c>
      <c r="N2493">
        <f>I2493*(K2493-Z_s2)</f>
        <v/>
      </c>
      <c r="O2493">
        <f>E_s*M2493</f>
        <v/>
      </c>
      <c r="P2493">
        <f>E_s*N2493</f>
        <v/>
      </c>
      <c r="Q2493">
        <f>O2493*A_s1</f>
        <v/>
      </c>
      <c r="R2493">
        <f>P2493*A_s2</f>
        <v/>
      </c>
      <c r="S2493">
        <f>Q2493*($K2493-Z_s1)</f>
        <v/>
      </c>
      <c r="T2493">
        <f>R2493*($K2493-Z_s2)</f>
        <v/>
      </c>
      <c r="U2493">
        <f>(INDIRECT("a_"&amp;U$2)/(U$2+1))*(($C2493^(U$2+1)-$H2493^(U$2+1))/(ε_c1cd^(U$2+1)))</f>
        <v/>
      </c>
      <c r="V2493">
        <f>(INDIRECT("a_"&amp;V$2)/(V$2+1))*(($C2493^(V$2+1)-$H2493^(V$2+1))/(ε_c1cd^(V$2+1)))</f>
        <v/>
      </c>
      <c r="W2493">
        <f>(INDIRECT("a_"&amp;W$2)/(W$2+1))*(($C2493^(W$2+1)-$H2493^(W$2+1))/(ε_c1cd^(W$2+1)))</f>
        <v/>
      </c>
      <c r="X2493">
        <f>(INDIRECT("a_"&amp;X$2)/(X$2+1))*(($C2493^(X$2+1)-$H2493^(X$2+1))/(ε_c1cd^(X$2+1)))</f>
        <v/>
      </c>
      <c r="Y2493">
        <f>(INDIRECT("a_"&amp;Y$2)/(Y$2+1))*(($C2493^(Y$2+1)-$H2493^(Y$2+1))/(ε_c1cd^(Y$2+1)))</f>
        <v/>
      </c>
      <c r="Z2493">
        <f>(INDIRECT("a_"&amp;Z$2)/(Z$2+2))*(($C2493^(Z$2+2)-$H2493^(Z$2+2))/(ε_c1cd^(Z$2+2)))</f>
        <v/>
      </c>
      <c r="AA2493">
        <f>(INDIRECT("a_"&amp;AA$2)/(AA$2+2))*(($C2493^(AA$2+2)-$H2493^(AA$2+2))/(ε_c1cd^(AA$2+2)))</f>
        <v/>
      </c>
      <c r="AB2493">
        <f>(INDIRECT("a_"&amp;AB$2)/(AB$2+2))*(($C2493^(AB$2+2)-$H2493^(AB$2+2))/(ε_c1cd^(AB$2+2)))</f>
        <v/>
      </c>
      <c r="AC2493">
        <f>(INDIRECT("a_"&amp;AC$2)/(AC$2+2))*(($C2493^(AC$2+2)-$H2493^(AC$2+2))/(ε_c1cd^(AC$2+2)))</f>
        <v/>
      </c>
      <c r="AD2493">
        <f>(INDIRECT("a_"&amp;AD$2)/(AD$2+2))*(($C2493^(AD$2+2)-$H2493^(AD$2+2))/(ε_c1cd^(AD$2+2)))</f>
        <v/>
      </c>
      <c r="AE2493" s="111">
        <f>(b*f_cd/L2493)*SUM(U2493:Y2493)+SUM(Q2493:R2493)</f>
        <v/>
      </c>
      <c r="AF2493" s="112">
        <f>AE2493*(K2493-y+e)</f>
        <v/>
      </c>
      <c r="AG2493" s="113">
        <f>(b*f_cd/(L2493^2))*SUM(Z2493:AD2493)+SUM(S2493:T2493)-AF2493</f>
        <v/>
      </c>
      <c r="AH2493" s="114">
        <f>AG2493&lt;0</f>
        <v/>
      </c>
      <c r="AI2493" s="115">
        <f>IF(A2493=1,FALSE,(AND(AQ2493,AH2493,NOT(AI2492))))</f>
        <v/>
      </c>
      <c r="AJ2493" s="116">
        <f>(b*f_cd/L2493)*(a_1/2*J2493^2+a_2/3*J2493^3+a_3/4*J2493^4+a_4/5*J2493^5+a_5/6*J2493^6)+SUM(Q2493:R2493)</f>
        <v/>
      </c>
      <c r="AK2493">
        <f>AJ2493*(K2493-y+e)</f>
        <v/>
      </c>
      <c r="AL2493" s="118">
        <f>(b*f_cd/(L2493^2))*(a_1/3*J2493^3+a_2/4*J2493^4+a_3/5*J2493^5+a_4/6*J2493^6+a_5/7*J2493^7)+SUM(S2493:T2493)-AK2493</f>
        <v/>
      </c>
      <c r="AM2493" s="114">
        <f>AL2493&gt;0</f>
        <v/>
      </c>
      <c r="AN2493" s="115">
        <f>IF(A2493=1,FALSE,(AND(AQ2493,AM2493,NOT(AN2492))))</f>
        <v/>
      </c>
      <c r="AO2493">
        <f>IF(D2493=1,AND(AH2493,NOT(AI2493)),AND(AM2493,NOT(AN2493)))</f>
        <v/>
      </c>
      <c r="AP2493" s="119">
        <f>IF(D2493=1,AI2493,AN2493)</f>
        <v/>
      </c>
      <c r="AQ2493" s="125">
        <f>ABS(E2493)&lt;$AQ$2</f>
        <v/>
      </c>
      <c r="AS2493">
        <f>IF(AP2493,MAX(AS$3:AS2491)+1,"")</f>
        <v/>
      </c>
    </row>
    <row r="2494">
      <c r="A2494" t="n">
        <v>2404</v>
      </c>
      <c r="B2494" s="131">
        <f>IF(A2494=1,0,IF(AP2494,0.1*ε_cu1cd,0))</f>
        <v/>
      </c>
      <c r="C2494" s="131">
        <f>IF(A2494=1,0.1*ε_cu1cd,C2493+B2493)</f>
        <v/>
      </c>
      <c r="D2494" s="113">
        <f>IF('Нормальний переріз'!$D$68&gt;0,1,2)</f>
        <v/>
      </c>
      <c r="E2494" s="144">
        <f>IF(D2494=1,F2494,G2494)</f>
        <v/>
      </c>
      <c r="F2494" s="124">
        <f>IF(AI2493,0.11*ε_cu1cd,IF(AH2493,F2493*0.01,F2493))</f>
        <v/>
      </c>
      <c r="G2494" s="124">
        <f>IF(AP2493,-0.1*ε_cu1cd,IF(AM2493,G2493*0.01,G2493))</f>
        <v/>
      </c>
      <c r="H2494" s="113">
        <f>IF(A2494=1,E2494,IF(AO2493,H2493-E2493+E2494,IF(AP2493,0.8*H2493,H2493+E2494)))</f>
        <v/>
      </c>
      <c r="I2494" s="169">
        <f>(C2494-H2494)/h</f>
        <v/>
      </c>
      <c r="J2494">
        <f>C2494/(ε_c1cd)</f>
        <v/>
      </c>
      <c r="K2494">
        <f>C2494/I2494</f>
        <v/>
      </c>
      <c r="L2494" s="131">
        <f>I2494/(ε_c1cd)</f>
        <v/>
      </c>
      <c r="M2494">
        <f>I2494*(K2494-Z_s1)</f>
        <v/>
      </c>
      <c r="N2494">
        <f>I2494*(K2494-Z_s2)</f>
        <v/>
      </c>
      <c r="O2494">
        <f>E_s*M2494</f>
        <v/>
      </c>
      <c r="P2494">
        <f>E_s*N2494</f>
        <v/>
      </c>
      <c r="Q2494">
        <f>O2494*A_s1</f>
        <v/>
      </c>
      <c r="R2494">
        <f>P2494*A_s2</f>
        <v/>
      </c>
      <c r="S2494">
        <f>Q2494*($K2494-Z_s1)</f>
        <v/>
      </c>
      <c r="T2494">
        <f>R2494*($K2494-Z_s2)</f>
        <v/>
      </c>
      <c r="U2494">
        <f>(INDIRECT("a_"&amp;U$2)/(U$2+1))*(($C2494^(U$2+1)-$H2494^(U$2+1))/(ε_c1cd^(U$2+1)))</f>
        <v/>
      </c>
      <c r="V2494">
        <f>(INDIRECT("a_"&amp;V$2)/(V$2+1))*(($C2494^(V$2+1)-$H2494^(V$2+1))/(ε_c1cd^(V$2+1)))</f>
        <v/>
      </c>
      <c r="W2494">
        <f>(INDIRECT("a_"&amp;W$2)/(W$2+1))*(($C2494^(W$2+1)-$H2494^(W$2+1))/(ε_c1cd^(W$2+1)))</f>
        <v/>
      </c>
      <c r="X2494">
        <f>(INDIRECT("a_"&amp;X$2)/(X$2+1))*(($C2494^(X$2+1)-$H2494^(X$2+1))/(ε_c1cd^(X$2+1)))</f>
        <v/>
      </c>
      <c r="Y2494">
        <f>(INDIRECT("a_"&amp;Y$2)/(Y$2+1))*(($C2494^(Y$2+1)-$H2494^(Y$2+1))/(ε_c1cd^(Y$2+1)))</f>
        <v/>
      </c>
      <c r="Z2494">
        <f>(INDIRECT("a_"&amp;Z$2)/(Z$2+2))*(($C2494^(Z$2+2)-$H2494^(Z$2+2))/(ε_c1cd^(Z$2+2)))</f>
        <v/>
      </c>
      <c r="AA2494">
        <f>(INDIRECT("a_"&amp;AA$2)/(AA$2+2))*(($C2494^(AA$2+2)-$H2494^(AA$2+2))/(ε_c1cd^(AA$2+2)))</f>
        <v/>
      </c>
      <c r="AB2494">
        <f>(INDIRECT("a_"&amp;AB$2)/(AB$2+2))*(($C2494^(AB$2+2)-$H2494^(AB$2+2))/(ε_c1cd^(AB$2+2)))</f>
        <v/>
      </c>
      <c r="AC2494">
        <f>(INDIRECT("a_"&amp;AC$2)/(AC$2+2))*(($C2494^(AC$2+2)-$H2494^(AC$2+2))/(ε_c1cd^(AC$2+2)))</f>
        <v/>
      </c>
      <c r="AD2494">
        <f>(INDIRECT("a_"&amp;AD$2)/(AD$2+2))*(($C2494^(AD$2+2)-$H2494^(AD$2+2))/(ε_c1cd^(AD$2+2)))</f>
        <v/>
      </c>
      <c r="AE2494" s="111">
        <f>(b*f_cd/L2494)*SUM(U2494:Y2494)+SUM(Q2494:R2494)</f>
        <v/>
      </c>
      <c r="AF2494" s="112">
        <f>AE2494*(K2494-y+e)</f>
        <v/>
      </c>
      <c r="AG2494" s="113">
        <f>(b*f_cd/(L2494^2))*SUM(Z2494:AD2494)+SUM(S2494:T2494)-AF2494</f>
        <v/>
      </c>
      <c r="AH2494" s="114">
        <f>AG2494&lt;0</f>
        <v/>
      </c>
      <c r="AI2494" s="115">
        <f>IF(A2494=1,FALSE,(AND(AQ2494,AH2494,NOT(AI2493))))</f>
        <v/>
      </c>
      <c r="AJ2494" s="116">
        <f>(b*f_cd/L2494)*(a_1/2*J2494^2+a_2/3*J2494^3+a_3/4*J2494^4+a_4/5*J2494^5+a_5/6*J2494^6)+SUM(Q2494:R2494)</f>
        <v/>
      </c>
      <c r="AK2494">
        <f>AJ2494*(K2494-y+e)</f>
        <v/>
      </c>
      <c r="AL2494" s="118">
        <f>(b*f_cd/(L2494^2))*(a_1/3*J2494^3+a_2/4*J2494^4+a_3/5*J2494^5+a_4/6*J2494^6+a_5/7*J2494^7)+SUM(S2494:T2494)-AK2494</f>
        <v/>
      </c>
      <c r="AM2494" s="114">
        <f>AL2494&gt;0</f>
        <v/>
      </c>
      <c r="AN2494" s="115">
        <f>IF(A2494=1,FALSE,(AND(AQ2494,AM2494,NOT(AN2493))))</f>
        <v/>
      </c>
      <c r="AO2494">
        <f>IF(D2494=1,AND(AH2494,NOT(AI2494)),AND(AM2494,NOT(AN2494)))</f>
        <v/>
      </c>
      <c r="AP2494" s="119">
        <f>IF(D2494=1,AI2494,AN2494)</f>
        <v/>
      </c>
      <c r="AQ2494" s="125">
        <f>ABS(E2494)&lt;$AQ$2</f>
        <v/>
      </c>
      <c r="AS2494">
        <f>IF(AP2494,MAX(AS$3:AS2492)+1,"")</f>
        <v/>
      </c>
    </row>
    <row r="2495">
      <c r="A2495" t="n">
        <v>2405</v>
      </c>
      <c r="B2495" s="131">
        <f>IF(A2495=1,0,IF(AP2495,0.1*ε_cu1cd,0))</f>
        <v/>
      </c>
      <c r="C2495" s="131">
        <f>IF(A2495=1,0.1*ε_cu1cd,C2494+B2494)</f>
        <v/>
      </c>
      <c r="D2495" s="113">
        <f>IF('Нормальний переріз'!$D$68&gt;0,1,2)</f>
        <v/>
      </c>
      <c r="E2495" s="144">
        <f>IF(D2495=1,F2495,G2495)</f>
        <v/>
      </c>
      <c r="F2495" s="124">
        <f>IF(AI2494,0.11*ε_cu1cd,IF(AH2494,F2494*0.01,F2494))</f>
        <v/>
      </c>
      <c r="G2495" s="124">
        <f>IF(AP2494,-0.1*ε_cu1cd,IF(AM2494,G2494*0.01,G2494))</f>
        <v/>
      </c>
      <c r="H2495" s="113">
        <f>IF(A2495=1,E2495,IF(AO2494,H2494-E2494+E2495,IF(AP2494,0.8*H2494,H2494+E2495)))</f>
        <v/>
      </c>
      <c r="I2495" s="169">
        <f>(C2495-H2495)/h</f>
        <v/>
      </c>
      <c r="J2495">
        <f>C2495/(ε_c1cd)</f>
        <v/>
      </c>
      <c r="K2495">
        <f>C2495/I2495</f>
        <v/>
      </c>
      <c r="L2495" s="131">
        <f>I2495/(ε_c1cd)</f>
        <v/>
      </c>
      <c r="M2495">
        <f>I2495*(K2495-Z_s1)</f>
        <v/>
      </c>
      <c r="N2495">
        <f>I2495*(K2495-Z_s2)</f>
        <v/>
      </c>
      <c r="O2495">
        <f>E_s*M2495</f>
        <v/>
      </c>
      <c r="P2495">
        <f>E_s*N2495</f>
        <v/>
      </c>
      <c r="Q2495">
        <f>O2495*A_s1</f>
        <v/>
      </c>
      <c r="R2495">
        <f>P2495*A_s2</f>
        <v/>
      </c>
      <c r="S2495">
        <f>Q2495*($K2495-Z_s1)</f>
        <v/>
      </c>
      <c r="T2495">
        <f>R2495*($K2495-Z_s2)</f>
        <v/>
      </c>
      <c r="U2495">
        <f>(INDIRECT("a_"&amp;U$2)/(U$2+1))*(($C2495^(U$2+1)-$H2495^(U$2+1))/(ε_c1cd^(U$2+1)))</f>
        <v/>
      </c>
      <c r="V2495">
        <f>(INDIRECT("a_"&amp;V$2)/(V$2+1))*(($C2495^(V$2+1)-$H2495^(V$2+1))/(ε_c1cd^(V$2+1)))</f>
        <v/>
      </c>
      <c r="W2495">
        <f>(INDIRECT("a_"&amp;W$2)/(W$2+1))*(($C2495^(W$2+1)-$H2495^(W$2+1))/(ε_c1cd^(W$2+1)))</f>
        <v/>
      </c>
      <c r="X2495">
        <f>(INDIRECT("a_"&amp;X$2)/(X$2+1))*(($C2495^(X$2+1)-$H2495^(X$2+1))/(ε_c1cd^(X$2+1)))</f>
        <v/>
      </c>
      <c r="Y2495">
        <f>(INDIRECT("a_"&amp;Y$2)/(Y$2+1))*(($C2495^(Y$2+1)-$H2495^(Y$2+1))/(ε_c1cd^(Y$2+1)))</f>
        <v/>
      </c>
      <c r="Z2495">
        <f>(INDIRECT("a_"&amp;Z$2)/(Z$2+2))*(($C2495^(Z$2+2)-$H2495^(Z$2+2))/(ε_c1cd^(Z$2+2)))</f>
        <v/>
      </c>
      <c r="AA2495">
        <f>(INDIRECT("a_"&amp;AA$2)/(AA$2+2))*(($C2495^(AA$2+2)-$H2495^(AA$2+2))/(ε_c1cd^(AA$2+2)))</f>
        <v/>
      </c>
      <c r="AB2495">
        <f>(INDIRECT("a_"&amp;AB$2)/(AB$2+2))*(($C2495^(AB$2+2)-$H2495^(AB$2+2))/(ε_c1cd^(AB$2+2)))</f>
        <v/>
      </c>
      <c r="AC2495">
        <f>(INDIRECT("a_"&amp;AC$2)/(AC$2+2))*(($C2495^(AC$2+2)-$H2495^(AC$2+2))/(ε_c1cd^(AC$2+2)))</f>
        <v/>
      </c>
      <c r="AD2495">
        <f>(INDIRECT("a_"&amp;AD$2)/(AD$2+2))*(($C2495^(AD$2+2)-$H2495^(AD$2+2))/(ε_c1cd^(AD$2+2)))</f>
        <v/>
      </c>
      <c r="AE2495" s="111">
        <f>(b*f_cd/L2495)*SUM(U2495:Y2495)+SUM(Q2495:R2495)</f>
        <v/>
      </c>
      <c r="AF2495" s="112">
        <f>AE2495*(K2495-y+e)</f>
        <v/>
      </c>
      <c r="AG2495" s="113">
        <f>(b*f_cd/(L2495^2))*SUM(Z2495:AD2495)+SUM(S2495:T2495)-AF2495</f>
        <v/>
      </c>
      <c r="AH2495" s="114">
        <f>AG2495&lt;0</f>
        <v/>
      </c>
      <c r="AI2495" s="115">
        <f>IF(A2495=1,FALSE,(AND(AQ2495,AH2495,NOT(AI2494))))</f>
        <v/>
      </c>
      <c r="AJ2495" s="116">
        <f>(b*f_cd/L2495)*(a_1/2*J2495^2+a_2/3*J2495^3+a_3/4*J2495^4+a_4/5*J2495^5+a_5/6*J2495^6)+SUM(Q2495:R2495)</f>
        <v/>
      </c>
      <c r="AK2495">
        <f>AJ2495*(K2495-y+e)</f>
        <v/>
      </c>
      <c r="AL2495" s="118">
        <f>(b*f_cd/(L2495^2))*(a_1/3*J2495^3+a_2/4*J2495^4+a_3/5*J2495^5+a_4/6*J2495^6+a_5/7*J2495^7)+SUM(S2495:T2495)-AK2495</f>
        <v/>
      </c>
      <c r="AM2495" s="114">
        <f>AL2495&gt;0</f>
        <v/>
      </c>
      <c r="AN2495" s="115">
        <f>IF(A2495=1,FALSE,(AND(AQ2495,AM2495,NOT(AN2494))))</f>
        <v/>
      </c>
      <c r="AO2495">
        <f>IF(D2495=1,AND(AH2495,NOT(AI2495)),AND(AM2495,NOT(AN2495)))</f>
        <v/>
      </c>
      <c r="AP2495" s="119">
        <f>IF(D2495=1,AI2495,AN2495)</f>
        <v/>
      </c>
      <c r="AQ2495" s="125">
        <f>ABS(E2495)&lt;$AQ$2</f>
        <v/>
      </c>
      <c r="AS2495">
        <f>IF(AP2495,MAX(AS$3:AS2493)+1,"")</f>
        <v/>
      </c>
    </row>
    <row r="2496">
      <c r="A2496" t="n">
        <v>2406</v>
      </c>
      <c r="B2496" s="131">
        <f>IF(A2496=1,0,IF(AP2496,0.1*ε_cu1cd,0))</f>
        <v/>
      </c>
      <c r="C2496" s="131">
        <f>IF(A2496=1,0.1*ε_cu1cd,C2495+B2495)</f>
        <v/>
      </c>
      <c r="D2496" s="113">
        <f>IF('Нормальний переріз'!$D$68&gt;0,1,2)</f>
        <v/>
      </c>
      <c r="E2496" s="144">
        <f>IF(D2496=1,F2496,G2496)</f>
        <v/>
      </c>
      <c r="F2496" s="124">
        <f>IF(AI2495,0.11*ε_cu1cd,IF(AH2495,F2495*0.01,F2495))</f>
        <v/>
      </c>
      <c r="G2496" s="124">
        <f>IF(AP2495,-0.1*ε_cu1cd,IF(AM2495,G2495*0.01,G2495))</f>
        <v/>
      </c>
      <c r="H2496" s="113">
        <f>IF(A2496=1,E2496,IF(AO2495,H2495-E2495+E2496,IF(AP2495,0.8*H2495,H2495+E2496)))</f>
        <v/>
      </c>
      <c r="I2496" s="169">
        <f>(C2496-H2496)/h</f>
        <v/>
      </c>
      <c r="J2496">
        <f>C2496/(ε_c1cd)</f>
        <v/>
      </c>
      <c r="K2496">
        <f>C2496/I2496</f>
        <v/>
      </c>
      <c r="L2496" s="131">
        <f>I2496/(ε_c1cd)</f>
        <v/>
      </c>
      <c r="M2496">
        <f>I2496*(K2496-Z_s1)</f>
        <v/>
      </c>
      <c r="N2496">
        <f>I2496*(K2496-Z_s2)</f>
        <v/>
      </c>
      <c r="O2496">
        <f>E_s*M2496</f>
        <v/>
      </c>
      <c r="P2496">
        <f>E_s*N2496</f>
        <v/>
      </c>
      <c r="Q2496">
        <f>O2496*A_s1</f>
        <v/>
      </c>
      <c r="R2496">
        <f>P2496*A_s2</f>
        <v/>
      </c>
      <c r="S2496">
        <f>Q2496*($K2496-Z_s1)</f>
        <v/>
      </c>
      <c r="T2496">
        <f>R2496*($K2496-Z_s2)</f>
        <v/>
      </c>
      <c r="U2496">
        <f>(INDIRECT("a_"&amp;U$2)/(U$2+1))*(($C2496^(U$2+1)-$H2496^(U$2+1))/(ε_c1cd^(U$2+1)))</f>
        <v/>
      </c>
      <c r="V2496">
        <f>(INDIRECT("a_"&amp;V$2)/(V$2+1))*(($C2496^(V$2+1)-$H2496^(V$2+1))/(ε_c1cd^(V$2+1)))</f>
        <v/>
      </c>
      <c r="W2496">
        <f>(INDIRECT("a_"&amp;W$2)/(W$2+1))*(($C2496^(W$2+1)-$H2496^(W$2+1))/(ε_c1cd^(W$2+1)))</f>
        <v/>
      </c>
      <c r="X2496">
        <f>(INDIRECT("a_"&amp;X$2)/(X$2+1))*(($C2496^(X$2+1)-$H2496^(X$2+1))/(ε_c1cd^(X$2+1)))</f>
        <v/>
      </c>
      <c r="Y2496">
        <f>(INDIRECT("a_"&amp;Y$2)/(Y$2+1))*(($C2496^(Y$2+1)-$H2496^(Y$2+1))/(ε_c1cd^(Y$2+1)))</f>
        <v/>
      </c>
      <c r="Z2496">
        <f>(INDIRECT("a_"&amp;Z$2)/(Z$2+2))*(($C2496^(Z$2+2)-$H2496^(Z$2+2))/(ε_c1cd^(Z$2+2)))</f>
        <v/>
      </c>
      <c r="AA2496">
        <f>(INDIRECT("a_"&amp;AA$2)/(AA$2+2))*(($C2496^(AA$2+2)-$H2496^(AA$2+2))/(ε_c1cd^(AA$2+2)))</f>
        <v/>
      </c>
      <c r="AB2496">
        <f>(INDIRECT("a_"&amp;AB$2)/(AB$2+2))*(($C2496^(AB$2+2)-$H2496^(AB$2+2))/(ε_c1cd^(AB$2+2)))</f>
        <v/>
      </c>
      <c r="AC2496">
        <f>(INDIRECT("a_"&amp;AC$2)/(AC$2+2))*(($C2496^(AC$2+2)-$H2496^(AC$2+2))/(ε_c1cd^(AC$2+2)))</f>
        <v/>
      </c>
      <c r="AD2496">
        <f>(INDIRECT("a_"&amp;AD$2)/(AD$2+2))*(($C2496^(AD$2+2)-$H2496^(AD$2+2))/(ε_c1cd^(AD$2+2)))</f>
        <v/>
      </c>
      <c r="AE2496" s="111">
        <f>(b*f_cd/L2496)*SUM(U2496:Y2496)+SUM(Q2496:R2496)</f>
        <v/>
      </c>
      <c r="AF2496" s="112">
        <f>AE2496*(K2496-y+e)</f>
        <v/>
      </c>
      <c r="AG2496" s="113">
        <f>(b*f_cd/(L2496^2))*SUM(Z2496:AD2496)+SUM(S2496:T2496)-AF2496</f>
        <v/>
      </c>
      <c r="AH2496" s="114">
        <f>AG2496&lt;0</f>
        <v/>
      </c>
      <c r="AI2496" s="115">
        <f>IF(A2496=1,FALSE,(AND(AQ2496,AH2496,NOT(AI2495))))</f>
        <v/>
      </c>
      <c r="AJ2496" s="116">
        <f>(b*f_cd/L2496)*(a_1/2*J2496^2+a_2/3*J2496^3+a_3/4*J2496^4+a_4/5*J2496^5+a_5/6*J2496^6)+SUM(Q2496:R2496)</f>
        <v/>
      </c>
      <c r="AK2496">
        <f>AJ2496*(K2496-y+e)</f>
        <v/>
      </c>
      <c r="AL2496" s="118">
        <f>(b*f_cd/(L2496^2))*(a_1/3*J2496^3+a_2/4*J2496^4+a_3/5*J2496^5+a_4/6*J2496^6+a_5/7*J2496^7)+SUM(S2496:T2496)-AK2496</f>
        <v/>
      </c>
      <c r="AM2496" s="114">
        <f>AL2496&gt;0</f>
        <v/>
      </c>
      <c r="AN2496" s="115">
        <f>IF(A2496=1,FALSE,(AND(AQ2496,AM2496,NOT(AN2495))))</f>
        <v/>
      </c>
      <c r="AO2496">
        <f>IF(D2496=1,AND(AH2496,NOT(AI2496)),AND(AM2496,NOT(AN2496)))</f>
        <v/>
      </c>
      <c r="AP2496" s="119">
        <f>IF(D2496=1,AI2496,AN2496)</f>
        <v/>
      </c>
      <c r="AQ2496" s="125">
        <f>ABS(E2496)&lt;$AQ$2</f>
        <v/>
      </c>
      <c r="AS2496">
        <f>IF(AP2496,MAX(AS$3:AS2494)+1,"")</f>
        <v/>
      </c>
    </row>
    <row r="2497">
      <c r="A2497" t="n">
        <v>2407</v>
      </c>
      <c r="B2497" s="131">
        <f>IF(A2497=1,0,IF(AP2497,0.1*ε_cu1cd,0))</f>
        <v/>
      </c>
      <c r="C2497" s="131">
        <f>IF(A2497=1,0.1*ε_cu1cd,C2496+B2496)</f>
        <v/>
      </c>
      <c r="D2497" s="113">
        <f>IF('Нормальний переріз'!$D$68&gt;0,1,2)</f>
        <v/>
      </c>
      <c r="E2497" s="144">
        <f>IF(D2497=1,F2497,G2497)</f>
        <v/>
      </c>
      <c r="F2497" s="124">
        <f>IF(AI2496,0.11*ε_cu1cd,IF(AH2496,F2496*0.01,F2496))</f>
        <v/>
      </c>
      <c r="G2497" s="124">
        <f>IF(AP2496,-0.1*ε_cu1cd,IF(AM2496,G2496*0.01,G2496))</f>
        <v/>
      </c>
      <c r="H2497" s="113">
        <f>IF(A2497=1,E2497,IF(AO2496,H2496-E2496+E2497,IF(AP2496,0.8*H2496,H2496+E2497)))</f>
        <v/>
      </c>
      <c r="I2497" s="169">
        <f>(C2497-H2497)/h</f>
        <v/>
      </c>
      <c r="J2497">
        <f>C2497/(ε_c1cd)</f>
        <v/>
      </c>
      <c r="K2497">
        <f>C2497/I2497</f>
        <v/>
      </c>
      <c r="L2497" s="131">
        <f>I2497/(ε_c1cd)</f>
        <v/>
      </c>
      <c r="M2497">
        <f>I2497*(K2497-Z_s1)</f>
        <v/>
      </c>
      <c r="N2497">
        <f>I2497*(K2497-Z_s2)</f>
        <v/>
      </c>
      <c r="O2497">
        <f>E_s*M2497</f>
        <v/>
      </c>
      <c r="P2497">
        <f>E_s*N2497</f>
        <v/>
      </c>
      <c r="Q2497">
        <f>O2497*A_s1</f>
        <v/>
      </c>
      <c r="R2497">
        <f>P2497*A_s2</f>
        <v/>
      </c>
      <c r="S2497">
        <f>Q2497*($K2497-Z_s1)</f>
        <v/>
      </c>
      <c r="T2497">
        <f>R2497*($K2497-Z_s2)</f>
        <v/>
      </c>
      <c r="U2497">
        <f>(INDIRECT("a_"&amp;U$2)/(U$2+1))*(($C2497^(U$2+1)-$H2497^(U$2+1))/(ε_c1cd^(U$2+1)))</f>
        <v/>
      </c>
      <c r="V2497">
        <f>(INDIRECT("a_"&amp;V$2)/(V$2+1))*(($C2497^(V$2+1)-$H2497^(V$2+1))/(ε_c1cd^(V$2+1)))</f>
        <v/>
      </c>
      <c r="W2497">
        <f>(INDIRECT("a_"&amp;W$2)/(W$2+1))*(($C2497^(W$2+1)-$H2497^(W$2+1))/(ε_c1cd^(W$2+1)))</f>
        <v/>
      </c>
      <c r="X2497">
        <f>(INDIRECT("a_"&amp;X$2)/(X$2+1))*(($C2497^(X$2+1)-$H2497^(X$2+1))/(ε_c1cd^(X$2+1)))</f>
        <v/>
      </c>
      <c r="Y2497">
        <f>(INDIRECT("a_"&amp;Y$2)/(Y$2+1))*(($C2497^(Y$2+1)-$H2497^(Y$2+1))/(ε_c1cd^(Y$2+1)))</f>
        <v/>
      </c>
      <c r="Z2497">
        <f>(INDIRECT("a_"&amp;Z$2)/(Z$2+2))*(($C2497^(Z$2+2)-$H2497^(Z$2+2))/(ε_c1cd^(Z$2+2)))</f>
        <v/>
      </c>
      <c r="AA2497">
        <f>(INDIRECT("a_"&amp;AA$2)/(AA$2+2))*(($C2497^(AA$2+2)-$H2497^(AA$2+2))/(ε_c1cd^(AA$2+2)))</f>
        <v/>
      </c>
      <c r="AB2497">
        <f>(INDIRECT("a_"&amp;AB$2)/(AB$2+2))*(($C2497^(AB$2+2)-$H2497^(AB$2+2))/(ε_c1cd^(AB$2+2)))</f>
        <v/>
      </c>
      <c r="AC2497">
        <f>(INDIRECT("a_"&amp;AC$2)/(AC$2+2))*(($C2497^(AC$2+2)-$H2497^(AC$2+2))/(ε_c1cd^(AC$2+2)))</f>
        <v/>
      </c>
      <c r="AD2497">
        <f>(INDIRECT("a_"&amp;AD$2)/(AD$2+2))*(($C2497^(AD$2+2)-$H2497^(AD$2+2))/(ε_c1cd^(AD$2+2)))</f>
        <v/>
      </c>
      <c r="AE2497" s="111">
        <f>(b*f_cd/L2497)*SUM(U2497:Y2497)+SUM(Q2497:R2497)</f>
        <v/>
      </c>
      <c r="AF2497" s="112">
        <f>AE2497*(K2497-y+e)</f>
        <v/>
      </c>
      <c r="AG2497" s="113">
        <f>(b*f_cd/(L2497^2))*SUM(Z2497:AD2497)+SUM(S2497:T2497)-AF2497</f>
        <v/>
      </c>
      <c r="AH2497" s="114">
        <f>AG2497&lt;0</f>
        <v/>
      </c>
      <c r="AI2497" s="115">
        <f>IF(A2497=1,FALSE,(AND(AQ2497,AH2497,NOT(AI2496))))</f>
        <v/>
      </c>
      <c r="AJ2497" s="116">
        <f>(b*f_cd/L2497)*(a_1/2*J2497^2+a_2/3*J2497^3+a_3/4*J2497^4+a_4/5*J2497^5+a_5/6*J2497^6)+SUM(Q2497:R2497)</f>
        <v/>
      </c>
      <c r="AK2497">
        <f>AJ2497*(K2497-y+e)</f>
        <v/>
      </c>
      <c r="AL2497" s="118">
        <f>(b*f_cd/(L2497^2))*(a_1/3*J2497^3+a_2/4*J2497^4+a_3/5*J2497^5+a_4/6*J2497^6+a_5/7*J2497^7)+SUM(S2497:T2497)-AK2497</f>
        <v/>
      </c>
      <c r="AM2497" s="114">
        <f>AL2497&gt;0</f>
        <v/>
      </c>
      <c r="AN2497" s="115">
        <f>IF(A2497=1,FALSE,(AND(AQ2497,AM2497,NOT(AN2496))))</f>
        <v/>
      </c>
      <c r="AO2497">
        <f>IF(D2497=1,AND(AH2497,NOT(AI2497)),AND(AM2497,NOT(AN2497)))</f>
        <v/>
      </c>
      <c r="AP2497" s="119">
        <f>IF(D2497=1,AI2497,AN2497)</f>
        <v/>
      </c>
      <c r="AQ2497" s="125">
        <f>ABS(E2497)&lt;$AQ$2</f>
        <v/>
      </c>
      <c r="AS2497">
        <f>IF(AP2497,MAX(AS$3:AS2495)+1,"")</f>
        <v/>
      </c>
    </row>
    <row r="2498">
      <c r="A2498" t="n">
        <v>2408</v>
      </c>
      <c r="B2498" s="131">
        <f>IF(A2498=1,0,IF(AP2498,0.1*ε_cu1cd,0))</f>
        <v/>
      </c>
      <c r="C2498" s="131">
        <f>IF(A2498=1,0.1*ε_cu1cd,C2497+B2497)</f>
        <v/>
      </c>
      <c r="D2498" s="113">
        <f>IF('Нормальний переріз'!$D$68&gt;0,1,2)</f>
        <v/>
      </c>
      <c r="E2498" s="144">
        <f>IF(D2498=1,F2498,G2498)</f>
        <v/>
      </c>
      <c r="F2498" s="124">
        <f>IF(AI2497,0.11*ε_cu1cd,IF(AH2497,F2497*0.01,F2497))</f>
        <v/>
      </c>
      <c r="G2498" s="124">
        <f>IF(AP2497,-0.1*ε_cu1cd,IF(AM2497,G2497*0.01,G2497))</f>
        <v/>
      </c>
      <c r="H2498" s="113">
        <f>IF(A2498=1,E2498,IF(AO2497,H2497-E2497+E2498,IF(AP2497,0.8*H2497,H2497+E2498)))</f>
        <v/>
      </c>
      <c r="I2498" s="169">
        <f>(C2498-H2498)/h</f>
        <v/>
      </c>
      <c r="J2498">
        <f>C2498/(ε_c1cd)</f>
        <v/>
      </c>
      <c r="K2498">
        <f>C2498/I2498</f>
        <v/>
      </c>
      <c r="L2498" s="131">
        <f>I2498/(ε_c1cd)</f>
        <v/>
      </c>
      <c r="M2498">
        <f>I2498*(K2498-Z_s1)</f>
        <v/>
      </c>
      <c r="N2498">
        <f>I2498*(K2498-Z_s2)</f>
        <v/>
      </c>
      <c r="O2498">
        <f>E_s*M2498</f>
        <v/>
      </c>
      <c r="P2498">
        <f>E_s*N2498</f>
        <v/>
      </c>
      <c r="Q2498">
        <f>O2498*A_s1</f>
        <v/>
      </c>
      <c r="R2498">
        <f>P2498*A_s2</f>
        <v/>
      </c>
      <c r="S2498">
        <f>Q2498*($K2498-Z_s1)</f>
        <v/>
      </c>
      <c r="T2498">
        <f>R2498*($K2498-Z_s2)</f>
        <v/>
      </c>
      <c r="U2498">
        <f>(INDIRECT("a_"&amp;U$2)/(U$2+1))*(($C2498^(U$2+1)-$H2498^(U$2+1))/(ε_c1cd^(U$2+1)))</f>
        <v/>
      </c>
      <c r="V2498">
        <f>(INDIRECT("a_"&amp;V$2)/(V$2+1))*(($C2498^(V$2+1)-$H2498^(V$2+1))/(ε_c1cd^(V$2+1)))</f>
        <v/>
      </c>
      <c r="W2498">
        <f>(INDIRECT("a_"&amp;W$2)/(W$2+1))*(($C2498^(W$2+1)-$H2498^(W$2+1))/(ε_c1cd^(W$2+1)))</f>
        <v/>
      </c>
      <c r="X2498">
        <f>(INDIRECT("a_"&amp;X$2)/(X$2+1))*(($C2498^(X$2+1)-$H2498^(X$2+1))/(ε_c1cd^(X$2+1)))</f>
        <v/>
      </c>
      <c r="Y2498">
        <f>(INDIRECT("a_"&amp;Y$2)/(Y$2+1))*(($C2498^(Y$2+1)-$H2498^(Y$2+1))/(ε_c1cd^(Y$2+1)))</f>
        <v/>
      </c>
      <c r="Z2498">
        <f>(INDIRECT("a_"&amp;Z$2)/(Z$2+2))*(($C2498^(Z$2+2)-$H2498^(Z$2+2))/(ε_c1cd^(Z$2+2)))</f>
        <v/>
      </c>
      <c r="AA2498">
        <f>(INDIRECT("a_"&amp;AA$2)/(AA$2+2))*(($C2498^(AA$2+2)-$H2498^(AA$2+2))/(ε_c1cd^(AA$2+2)))</f>
        <v/>
      </c>
      <c r="AB2498">
        <f>(INDIRECT("a_"&amp;AB$2)/(AB$2+2))*(($C2498^(AB$2+2)-$H2498^(AB$2+2))/(ε_c1cd^(AB$2+2)))</f>
        <v/>
      </c>
      <c r="AC2498">
        <f>(INDIRECT("a_"&amp;AC$2)/(AC$2+2))*(($C2498^(AC$2+2)-$H2498^(AC$2+2))/(ε_c1cd^(AC$2+2)))</f>
        <v/>
      </c>
      <c r="AD2498">
        <f>(INDIRECT("a_"&amp;AD$2)/(AD$2+2))*(($C2498^(AD$2+2)-$H2498^(AD$2+2))/(ε_c1cd^(AD$2+2)))</f>
        <v/>
      </c>
      <c r="AE2498" s="111">
        <f>(b*f_cd/L2498)*SUM(U2498:Y2498)+SUM(Q2498:R2498)</f>
        <v/>
      </c>
      <c r="AF2498" s="112">
        <f>AE2498*(K2498-y+e)</f>
        <v/>
      </c>
      <c r="AG2498" s="113">
        <f>(b*f_cd/(L2498^2))*SUM(Z2498:AD2498)+SUM(S2498:T2498)-AF2498</f>
        <v/>
      </c>
      <c r="AH2498" s="114">
        <f>AG2498&lt;0</f>
        <v/>
      </c>
      <c r="AI2498" s="115">
        <f>IF(A2498=1,FALSE,(AND(AQ2498,AH2498,NOT(AI2497))))</f>
        <v/>
      </c>
      <c r="AJ2498" s="116">
        <f>(b*f_cd/L2498)*(a_1/2*J2498^2+a_2/3*J2498^3+a_3/4*J2498^4+a_4/5*J2498^5+a_5/6*J2498^6)+SUM(Q2498:R2498)</f>
        <v/>
      </c>
      <c r="AK2498">
        <f>AJ2498*(K2498-y+e)</f>
        <v/>
      </c>
      <c r="AL2498" s="118">
        <f>(b*f_cd/(L2498^2))*(a_1/3*J2498^3+a_2/4*J2498^4+a_3/5*J2498^5+a_4/6*J2498^6+a_5/7*J2498^7)+SUM(S2498:T2498)-AK2498</f>
        <v/>
      </c>
      <c r="AM2498" s="114">
        <f>AL2498&gt;0</f>
        <v/>
      </c>
      <c r="AN2498" s="115">
        <f>IF(A2498=1,FALSE,(AND(AQ2498,AM2498,NOT(AN2497))))</f>
        <v/>
      </c>
      <c r="AO2498">
        <f>IF(D2498=1,AND(AH2498,NOT(AI2498)),AND(AM2498,NOT(AN2498)))</f>
        <v/>
      </c>
      <c r="AP2498" s="119">
        <f>IF(D2498=1,AI2498,AN2498)</f>
        <v/>
      </c>
      <c r="AQ2498" s="125">
        <f>ABS(E2498)&lt;$AQ$2</f>
        <v/>
      </c>
      <c r="AS2498">
        <f>IF(AP2498,MAX(AS$3:AS2496)+1,"")</f>
        <v/>
      </c>
    </row>
    <row r="2499">
      <c r="A2499" t="n">
        <v>2409</v>
      </c>
      <c r="B2499" s="131">
        <f>IF(A2499=1,0,IF(AP2499,0.1*ε_cu1cd,0))</f>
        <v/>
      </c>
      <c r="C2499" s="131">
        <f>IF(A2499=1,0.1*ε_cu1cd,C2498+B2498)</f>
        <v/>
      </c>
      <c r="D2499" s="113">
        <f>IF('Нормальний переріз'!$D$68&gt;0,1,2)</f>
        <v/>
      </c>
      <c r="E2499" s="144">
        <f>IF(D2499=1,F2499,G2499)</f>
        <v/>
      </c>
      <c r="F2499" s="124">
        <f>IF(AI2498,0.11*ε_cu1cd,IF(AH2498,F2498*0.01,F2498))</f>
        <v/>
      </c>
      <c r="G2499" s="124">
        <f>IF(AP2498,-0.1*ε_cu1cd,IF(AM2498,G2498*0.01,G2498))</f>
        <v/>
      </c>
      <c r="H2499" s="113">
        <f>IF(A2499=1,E2499,IF(AO2498,H2498-E2498+E2499,IF(AP2498,0.8*H2498,H2498+E2499)))</f>
        <v/>
      </c>
      <c r="I2499" s="169">
        <f>(C2499-H2499)/h</f>
        <v/>
      </c>
      <c r="J2499">
        <f>C2499/(ε_c1cd)</f>
        <v/>
      </c>
      <c r="K2499">
        <f>C2499/I2499</f>
        <v/>
      </c>
      <c r="L2499" s="131">
        <f>I2499/(ε_c1cd)</f>
        <v/>
      </c>
      <c r="M2499">
        <f>I2499*(K2499-Z_s1)</f>
        <v/>
      </c>
      <c r="N2499">
        <f>I2499*(K2499-Z_s2)</f>
        <v/>
      </c>
      <c r="O2499">
        <f>E_s*M2499</f>
        <v/>
      </c>
      <c r="P2499">
        <f>E_s*N2499</f>
        <v/>
      </c>
      <c r="Q2499">
        <f>O2499*A_s1</f>
        <v/>
      </c>
      <c r="R2499">
        <f>P2499*A_s2</f>
        <v/>
      </c>
      <c r="S2499">
        <f>Q2499*($K2499-Z_s1)</f>
        <v/>
      </c>
      <c r="T2499">
        <f>R2499*($K2499-Z_s2)</f>
        <v/>
      </c>
      <c r="U2499">
        <f>(INDIRECT("a_"&amp;U$2)/(U$2+1))*(($C2499^(U$2+1)-$H2499^(U$2+1))/(ε_c1cd^(U$2+1)))</f>
        <v/>
      </c>
      <c r="V2499">
        <f>(INDIRECT("a_"&amp;V$2)/(V$2+1))*(($C2499^(V$2+1)-$H2499^(V$2+1))/(ε_c1cd^(V$2+1)))</f>
        <v/>
      </c>
      <c r="W2499">
        <f>(INDIRECT("a_"&amp;W$2)/(W$2+1))*(($C2499^(W$2+1)-$H2499^(W$2+1))/(ε_c1cd^(W$2+1)))</f>
        <v/>
      </c>
      <c r="X2499">
        <f>(INDIRECT("a_"&amp;X$2)/(X$2+1))*(($C2499^(X$2+1)-$H2499^(X$2+1))/(ε_c1cd^(X$2+1)))</f>
        <v/>
      </c>
      <c r="Y2499">
        <f>(INDIRECT("a_"&amp;Y$2)/(Y$2+1))*(($C2499^(Y$2+1)-$H2499^(Y$2+1))/(ε_c1cd^(Y$2+1)))</f>
        <v/>
      </c>
      <c r="Z2499">
        <f>(INDIRECT("a_"&amp;Z$2)/(Z$2+2))*(($C2499^(Z$2+2)-$H2499^(Z$2+2))/(ε_c1cd^(Z$2+2)))</f>
        <v/>
      </c>
      <c r="AA2499">
        <f>(INDIRECT("a_"&amp;AA$2)/(AA$2+2))*(($C2499^(AA$2+2)-$H2499^(AA$2+2))/(ε_c1cd^(AA$2+2)))</f>
        <v/>
      </c>
      <c r="AB2499">
        <f>(INDIRECT("a_"&amp;AB$2)/(AB$2+2))*(($C2499^(AB$2+2)-$H2499^(AB$2+2))/(ε_c1cd^(AB$2+2)))</f>
        <v/>
      </c>
      <c r="AC2499">
        <f>(INDIRECT("a_"&amp;AC$2)/(AC$2+2))*(($C2499^(AC$2+2)-$H2499^(AC$2+2))/(ε_c1cd^(AC$2+2)))</f>
        <v/>
      </c>
      <c r="AD2499">
        <f>(INDIRECT("a_"&amp;AD$2)/(AD$2+2))*(($C2499^(AD$2+2)-$H2499^(AD$2+2))/(ε_c1cd^(AD$2+2)))</f>
        <v/>
      </c>
      <c r="AE2499" s="111">
        <f>(b*f_cd/L2499)*SUM(U2499:Y2499)+SUM(Q2499:R2499)</f>
        <v/>
      </c>
      <c r="AF2499" s="112">
        <f>AE2499*(K2499-y+e)</f>
        <v/>
      </c>
      <c r="AG2499" s="113">
        <f>(b*f_cd/(L2499^2))*SUM(Z2499:AD2499)+SUM(S2499:T2499)-AF2499</f>
        <v/>
      </c>
      <c r="AH2499" s="114">
        <f>AG2499&lt;0</f>
        <v/>
      </c>
      <c r="AI2499" s="115">
        <f>IF(A2499=1,FALSE,(AND(AQ2499,AH2499,NOT(AI2498))))</f>
        <v/>
      </c>
      <c r="AJ2499" s="116">
        <f>(b*f_cd/L2499)*(a_1/2*J2499^2+a_2/3*J2499^3+a_3/4*J2499^4+a_4/5*J2499^5+a_5/6*J2499^6)+SUM(Q2499:R2499)</f>
        <v/>
      </c>
      <c r="AK2499">
        <f>AJ2499*(K2499-y+e)</f>
        <v/>
      </c>
      <c r="AL2499" s="118">
        <f>(b*f_cd/(L2499^2))*(a_1/3*J2499^3+a_2/4*J2499^4+a_3/5*J2499^5+a_4/6*J2499^6+a_5/7*J2499^7)+SUM(S2499:T2499)-AK2499</f>
        <v/>
      </c>
      <c r="AM2499" s="114">
        <f>AL2499&gt;0</f>
        <v/>
      </c>
      <c r="AN2499" s="115">
        <f>IF(A2499=1,FALSE,(AND(AQ2499,AM2499,NOT(AN2498))))</f>
        <v/>
      </c>
      <c r="AO2499">
        <f>IF(D2499=1,AND(AH2499,NOT(AI2499)),AND(AM2499,NOT(AN2499)))</f>
        <v/>
      </c>
      <c r="AP2499" s="119">
        <f>IF(D2499=1,AI2499,AN2499)</f>
        <v/>
      </c>
      <c r="AQ2499" s="125">
        <f>ABS(E2499)&lt;$AQ$2</f>
        <v/>
      </c>
      <c r="AS2499">
        <f>IF(AP2499,MAX(AS$3:AS2497)+1,"")</f>
        <v/>
      </c>
    </row>
    <row r="2500">
      <c r="A2500" t="n">
        <v>2410</v>
      </c>
      <c r="B2500" s="131">
        <f>IF(A2500=1,0,IF(AP2500,0.1*ε_cu1cd,0))</f>
        <v/>
      </c>
      <c r="C2500" s="131">
        <f>IF(A2500=1,0.1*ε_cu1cd,C2499+B2499)</f>
        <v/>
      </c>
      <c r="D2500" s="113">
        <f>IF('Нормальний переріз'!$D$68&gt;0,1,2)</f>
        <v/>
      </c>
      <c r="E2500" s="144">
        <f>IF(D2500=1,F2500,G2500)</f>
        <v/>
      </c>
      <c r="F2500" s="124">
        <f>IF(AI2499,0.11*ε_cu1cd,IF(AH2499,F2499*0.01,F2499))</f>
        <v/>
      </c>
      <c r="G2500" s="124">
        <f>IF(AP2499,-0.1*ε_cu1cd,IF(AM2499,G2499*0.01,G2499))</f>
        <v/>
      </c>
      <c r="H2500" s="113">
        <f>IF(A2500=1,E2500,IF(AO2499,H2499-E2499+E2500,IF(AP2499,0.8*H2499,H2499+E2500)))</f>
        <v/>
      </c>
      <c r="I2500" s="169">
        <f>(C2500-H2500)/h</f>
        <v/>
      </c>
      <c r="J2500">
        <f>C2500/(ε_c1cd)</f>
        <v/>
      </c>
      <c r="K2500">
        <f>C2500/I2500</f>
        <v/>
      </c>
      <c r="L2500" s="131">
        <f>I2500/(ε_c1cd)</f>
        <v/>
      </c>
      <c r="M2500">
        <f>I2500*(K2500-Z_s1)</f>
        <v/>
      </c>
      <c r="N2500">
        <f>I2500*(K2500-Z_s2)</f>
        <v/>
      </c>
      <c r="O2500">
        <f>E_s*M2500</f>
        <v/>
      </c>
      <c r="P2500">
        <f>E_s*N2500</f>
        <v/>
      </c>
      <c r="Q2500">
        <f>O2500*A_s1</f>
        <v/>
      </c>
      <c r="R2500">
        <f>P2500*A_s2</f>
        <v/>
      </c>
      <c r="S2500">
        <f>Q2500*($K2500-Z_s1)</f>
        <v/>
      </c>
      <c r="T2500">
        <f>R2500*($K2500-Z_s2)</f>
        <v/>
      </c>
      <c r="U2500">
        <f>(INDIRECT("a_"&amp;U$2)/(U$2+1))*(($C2500^(U$2+1)-$H2500^(U$2+1))/(ε_c1cd^(U$2+1)))</f>
        <v/>
      </c>
      <c r="V2500">
        <f>(INDIRECT("a_"&amp;V$2)/(V$2+1))*(($C2500^(V$2+1)-$H2500^(V$2+1))/(ε_c1cd^(V$2+1)))</f>
        <v/>
      </c>
      <c r="W2500">
        <f>(INDIRECT("a_"&amp;W$2)/(W$2+1))*(($C2500^(W$2+1)-$H2500^(W$2+1))/(ε_c1cd^(W$2+1)))</f>
        <v/>
      </c>
      <c r="X2500">
        <f>(INDIRECT("a_"&amp;X$2)/(X$2+1))*(($C2500^(X$2+1)-$H2500^(X$2+1))/(ε_c1cd^(X$2+1)))</f>
        <v/>
      </c>
      <c r="Y2500">
        <f>(INDIRECT("a_"&amp;Y$2)/(Y$2+1))*(($C2500^(Y$2+1)-$H2500^(Y$2+1))/(ε_c1cd^(Y$2+1)))</f>
        <v/>
      </c>
      <c r="Z2500">
        <f>(INDIRECT("a_"&amp;Z$2)/(Z$2+2))*(($C2500^(Z$2+2)-$H2500^(Z$2+2))/(ε_c1cd^(Z$2+2)))</f>
        <v/>
      </c>
      <c r="AA2500">
        <f>(INDIRECT("a_"&amp;AA$2)/(AA$2+2))*(($C2500^(AA$2+2)-$H2500^(AA$2+2))/(ε_c1cd^(AA$2+2)))</f>
        <v/>
      </c>
      <c r="AB2500">
        <f>(INDIRECT("a_"&amp;AB$2)/(AB$2+2))*(($C2500^(AB$2+2)-$H2500^(AB$2+2))/(ε_c1cd^(AB$2+2)))</f>
        <v/>
      </c>
      <c r="AC2500">
        <f>(INDIRECT("a_"&amp;AC$2)/(AC$2+2))*(($C2500^(AC$2+2)-$H2500^(AC$2+2))/(ε_c1cd^(AC$2+2)))</f>
        <v/>
      </c>
      <c r="AD2500">
        <f>(INDIRECT("a_"&amp;AD$2)/(AD$2+2))*(($C2500^(AD$2+2)-$H2500^(AD$2+2))/(ε_c1cd^(AD$2+2)))</f>
        <v/>
      </c>
      <c r="AE2500" s="111">
        <f>(b*f_cd/L2500)*SUM(U2500:Y2500)+SUM(Q2500:R2500)</f>
        <v/>
      </c>
      <c r="AF2500" s="112">
        <f>AE2500*(K2500-y+e)</f>
        <v/>
      </c>
      <c r="AG2500" s="113">
        <f>(b*f_cd/(L2500^2))*SUM(Z2500:AD2500)+SUM(S2500:T2500)-AF2500</f>
        <v/>
      </c>
      <c r="AH2500" s="114">
        <f>AG2500&lt;0</f>
        <v/>
      </c>
      <c r="AI2500" s="115">
        <f>IF(A2500=1,FALSE,(AND(AQ2500,AH2500,NOT(AI2499))))</f>
        <v/>
      </c>
      <c r="AJ2500" s="116">
        <f>(b*f_cd/L2500)*(a_1/2*J2500^2+a_2/3*J2500^3+a_3/4*J2500^4+a_4/5*J2500^5+a_5/6*J2500^6)+SUM(Q2500:R2500)</f>
        <v/>
      </c>
      <c r="AK2500">
        <f>AJ2500*(K2500-y+e)</f>
        <v/>
      </c>
      <c r="AL2500" s="118">
        <f>(b*f_cd/(L2500^2))*(a_1/3*J2500^3+a_2/4*J2500^4+a_3/5*J2500^5+a_4/6*J2500^6+a_5/7*J2500^7)+SUM(S2500:T2500)-AK2500</f>
        <v/>
      </c>
      <c r="AM2500" s="114">
        <f>AL2500&gt;0</f>
        <v/>
      </c>
      <c r="AN2500" s="115">
        <f>IF(A2500=1,FALSE,(AND(AQ2500,AM2500,NOT(AN2499))))</f>
        <v/>
      </c>
      <c r="AO2500">
        <f>IF(D2500=1,AND(AH2500,NOT(AI2500)),AND(AM2500,NOT(AN2500)))</f>
        <v/>
      </c>
      <c r="AP2500" s="119">
        <f>IF(D2500=1,AI2500,AN2500)</f>
        <v/>
      </c>
      <c r="AQ2500" s="125">
        <f>ABS(E2500)&lt;$AQ$2</f>
        <v/>
      </c>
      <c r="AS2500">
        <f>IF(AP2500,MAX(AS$3:AS2498)+1,"")</f>
        <v/>
      </c>
    </row>
    <row r="2501">
      <c r="A2501" t="n">
        <v>2411</v>
      </c>
      <c r="B2501" s="131">
        <f>IF(A2501=1,0,IF(AP2501,0.1*ε_cu1cd,0))</f>
        <v/>
      </c>
      <c r="C2501" s="131">
        <f>IF(A2501=1,0.1*ε_cu1cd,C2500+B2500)</f>
        <v/>
      </c>
      <c r="D2501" s="113">
        <f>IF('Нормальний переріз'!$D$68&gt;0,1,2)</f>
        <v/>
      </c>
      <c r="E2501" s="144">
        <f>IF(D2501=1,F2501,G2501)</f>
        <v/>
      </c>
      <c r="F2501" s="124">
        <f>IF(AI2500,0.11*ε_cu1cd,IF(AH2500,F2500*0.01,F2500))</f>
        <v/>
      </c>
      <c r="G2501" s="124">
        <f>IF(AP2500,-0.1*ε_cu1cd,IF(AM2500,G2500*0.01,G2500))</f>
        <v/>
      </c>
      <c r="H2501" s="113">
        <f>IF(A2501=1,E2501,IF(AO2500,H2500-E2500+E2501,IF(AP2500,0.8*H2500,H2500+E2501)))</f>
        <v/>
      </c>
      <c r="I2501" s="169">
        <f>(C2501-H2501)/h</f>
        <v/>
      </c>
      <c r="J2501">
        <f>C2501/(ε_c1cd)</f>
        <v/>
      </c>
      <c r="K2501">
        <f>C2501/I2501</f>
        <v/>
      </c>
      <c r="L2501" s="131">
        <f>I2501/(ε_c1cd)</f>
        <v/>
      </c>
      <c r="M2501">
        <f>I2501*(K2501-Z_s1)</f>
        <v/>
      </c>
      <c r="N2501">
        <f>I2501*(K2501-Z_s2)</f>
        <v/>
      </c>
      <c r="O2501">
        <f>E_s*M2501</f>
        <v/>
      </c>
      <c r="P2501">
        <f>E_s*N2501</f>
        <v/>
      </c>
      <c r="Q2501">
        <f>O2501*A_s1</f>
        <v/>
      </c>
      <c r="R2501">
        <f>P2501*A_s2</f>
        <v/>
      </c>
      <c r="S2501">
        <f>Q2501*($K2501-Z_s1)</f>
        <v/>
      </c>
      <c r="T2501">
        <f>R2501*($K2501-Z_s2)</f>
        <v/>
      </c>
      <c r="U2501">
        <f>(INDIRECT("a_"&amp;U$2)/(U$2+1))*(($C2501^(U$2+1)-$H2501^(U$2+1))/(ε_c1cd^(U$2+1)))</f>
        <v/>
      </c>
      <c r="V2501">
        <f>(INDIRECT("a_"&amp;V$2)/(V$2+1))*(($C2501^(V$2+1)-$H2501^(V$2+1))/(ε_c1cd^(V$2+1)))</f>
        <v/>
      </c>
      <c r="W2501">
        <f>(INDIRECT("a_"&amp;W$2)/(W$2+1))*(($C2501^(W$2+1)-$H2501^(W$2+1))/(ε_c1cd^(W$2+1)))</f>
        <v/>
      </c>
      <c r="X2501">
        <f>(INDIRECT("a_"&amp;X$2)/(X$2+1))*(($C2501^(X$2+1)-$H2501^(X$2+1))/(ε_c1cd^(X$2+1)))</f>
        <v/>
      </c>
      <c r="Y2501">
        <f>(INDIRECT("a_"&amp;Y$2)/(Y$2+1))*(($C2501^(Y$2+1)-$H2501^(Y$2+1))/(ε_c1cd^(Y$2+1)))</f>
        <v/>
      </c>
      <c r="Z2501">
        <f>(INDIRECT("a_"&amp;Z$2)/(Z$2+2))*(($C2501^(Z$2+2)-$H2501^(Z$2+2))/(ε_c1cd^(Z$2+2)))</f>
        <v/>
      </c>
      <c r="AA2501">
        <f>(INDIRECT("a_"&amp;AA$2)/(AA$2+2))*(($C2501^(AA$2+2)-$H2501^(AA$2+2))/(ε_c1cd^(AA$2+2)))</f>
        <v/>
      </c>
      <c r="AB2501">
        <f>(INDIRECT("a_"&amp;AB$2)/(AB$2+2))*(($C2501^(AB$2+2)-$H2501^(AB$2+2))/(ε_c1cd^(AB$2+2)))</f>
        <v/>
      </c>
      <c r="AC2501">
        <f>(INDIRECT("a_"&amp;AC$2)/(AC$2+2))*(($C2501^(AC$2+2)-$H2501^(AC$2+2))/(ε_c1cd^(AC$2+2)))</f>
        <v/>
      </c>
      <c r="AD2501">
        <f>(INDIRECT("a_"&amp;AD$2)/(AD$2+2))*(($C2501^(AD$2+2)-$H2501^(AD$2+2))/(ε_c1cd^(AD$2+2)))</f>
        <v/>
      </c>
      <c r="AE2501" s="111">
        <f>(b*f_cd/L2501)*SUM(U2501:Y2501)+SUM(Q2501:R2501)</f>
        <v/>
      </c>
      <c r="AF2501" s="112">
        <f>AE2501*(K2501-y+e)</f>
        <v/>
      </c>
      <c r="AG2501" s="113">
        <f>(b*f_cd/(L2501^2))*SUM(Z2501:AD2501)+SUM(S2501:T2501)-AF2501</f>
        <v/>
      </c>
      <c r="AH2501" s="114">
        <f>AG2501&lt;0</f>
        <v/>
      </c>
      <c r="AI2501" s="115">
        <f>IF(A2501=1,FALSE,(AND(AQ2501,AH2501,NOT(AI2500))))</f>
        <v/>
      </c>
      <c r="AJ2501" s="116">
        <f>(b*f_cd/L2501)*(a_1/2*J2501^2+a_2/3*J2501^3+a_3/4*J2501^4+a_4/5*J2501^5+a_5/6*J2501^6)+SUM(Q2501:R2501)</f>
        <v/>
      </c>
      <c r="AK2501">
        <f>AJ2501*(K2501-y+e)</f>
        <v/>
      </c>
      <c r="AL2501" s="118">
        <f>(b*f_cd/(L2501^2))*(a_1/3*J2501^3+a_2/4*J2501^4+a_3/5*J2501^5+a_4/6*J2501^6+a_5/7*J2501^7)+SUM(S2501:T2501)-AK2501</f>
        <v/>
      </c>
      <c r="AM2501" s="114">
        <f>AL2501&gt;0</f>
        <v/>
      </c>
      <c r="AN2501" s="115">
        <f>IF(A2501=1,FALSE,(AND(AQ2501,AM2501,NOT(AN2500))))</f>
        <v/>
      </c>
      <c r="AO2501">
        <f>IF(D2501=1,AND(AH2501,NOT(AI2501)),AND(AM2501,NOT(AN2501)))</f>
        <v/>
      </c>
      <c r="AP2501" s="119">
        <f>IF(D2501=1,AI2501,AN2501)</f>
        <v/>
      </c>
      <c r="AQ2501" s="125">
        <f>ABS(E2501)&lt;$AQ$2</f>
        <v/>
      </c>
      <c r="AS2501">
        <f>IF(AP2501,MAX(AS$3:AS2499)+1,"")</f>
        <v/>
      </c>
    </row>
    <row r="2502">
      <c r="A2502" t="n">
        <v>2412</v>
      </c>
      <c r="B2502" s="131">
        <f>IF(A2502=1,0,IF(AP2502,0.1*ε_cu1cd,0))</f>
        <v/>
      </c>
      <c r="C2502" s="131">
        <f>IF(A2502=1,0.1*ε_cu1cd,C2501+B2501)</f>
        <v/>
      </c>
      <c r="D2502" s="113">
        <f>IF('Нормальний переріз'!$D$68&gt;0,1,2)</f>
        <v/>
      </c>
      <c r="E2502" s="144">
        <f>IF(D2502=1,F2502,G2502)</f>
        <v/>
      </c>
      <c r="F2502" s="124">
        <f>IF(AI2501,0.11*ε_cu1cd,IF(AH2501,F2501*0.01,F2501))</f>
        <v/>
      </c>
      <c r="G2502" s="124">
        <f>IF(AP2501,-0.1*ε_cu1cd,IF(AM2501,G2501*0.01,G2501))</f>
        <v/>
      </c>
      <c r="H2502" s="113">
        <f>IF(A2502=1,E2502,IF(AO2501,H2501-E2501+E2502,IF(AP2501,0.8*H2501,H2501+E2502)))</f>
        <v/>
      </c>
      <c r="I2502" s="169">
        <f>(C2502-H2502)/h</f>
        <v/>
      </c>
      <c r="J2502">
        <f>C2502/(ε_c1cd)</f>
        <v/>
      </c>
      <c r="K2502">
        <f>C2502/I2502</f>
        <v/>
      </c>
      <c r="L2502" s="131">
        <f>I2502/(ε_c1cd)</f>
        <v/>
      </c>
      <c r="M2502">
        <f>I2502*(K2502-Z_s1)</f>
        <v/>
      </c>
      <c r="N2502">
        <f>I2502*(K2502-Z_s2)</f>
        <v/>
      </c>
      <c r="O2502">
        <f>E_s*M2502</f>
        <v/>
      </c>
      <c r="P2502">
        <f>E_s*N2502</f>
        <v/>
      </c>
      <c r="Q2502">
        <f>O2502*A_s1</f>
        <v/>
      </c>
      <c r="R2502">
        <f>P2502*A_s2</f>
        <v/>
      </c>
      <c r="S2502">
        <f>Q2502*($K2502-Z_s1)</f>
        <v/>
      </c>
      <c r="T2502">
        <f>R2502*($K2502-Z_s2)</f>
        <v/>
      </c>
      <c r="U2502">
        <f>(INDIRECT("a_"&amp;U$2)/(U$2+1))*(($C2502^(U$2+1)-$H2502^(U$2+1))/(ε_c1cd^(U$2+1)))</f>
        <v/>
      </c>
      <c r="V2502">
        <f>(INDIRECT("a_"&amp;V$2)/(V$2+1))*(($C2502^(V$2+1)-$H2502^(V$2+1))/(ε_c1cd^(V$2+1)))</f>
        <v/>
      </c>
      <c r="W2502">
        <f>(INDIRECT("a_"&amp;W$2)/(W$2+1))*(($C2502^(W$2+1)-$H2502^(W$2+1))/(ε_c1cd^(W$2+1)))</f>
        <v/>
      </c>
      <c r="X2502">
        <f>(INDIRECT("a_"&amp;X$2)/(X$2+1))*(($C2502^(X$2+1)-$H2502^(X$2+1))/(ε_c1cd^(X$2+1)))</f>
        <v/>
      </c>
      <c r="Y2502">
        <f>(INDIRECT("a_"&amp;Y$2)/(Y$2+1))*(($C2502^(Y$2+1)-$H2502^(Y$2+1))/(ε_c1cd^(Y$2+1)))</f>
        <v/>
      </c>
      <c r="Z2502">
        <f>(INDIRECT("a_"&amp;Z$2)/(Z$2+2))*(($C2502^(Z$2+2)-$H2502^(Z$2+2))/(ε_c1cd^(Z$2+2)))</f>
        <v/>
      </c>
      <c r="AA2502">
        <f>(INDIRECT("a_"&amp;AA$2)/(AA$2+2))*(($C2502^(AA$2+2)-$H2502^(AA$2+2))/(ε_c1cd^(AA$2+2)))</f>
        <v/>
      </c>
      <c r="AB2502">
        <f>(INDIRECT("a_"&amp;AB$2)/(AB$2+2))*(($C2502^(AB$2+2)-$H2502^(AB$2+2))/(ε_c1cd^(AB$2+2)))</f>
        <v/>
      </c>
      <c r="AC2502">
        <f>(INDIRECT("a_"&amp;AC$2)/(AC$2+2))*(($C2502^(AC$2+2)-$H2502^(AC$2+2))/(ε_c1cd^(AC$2+2)))</f>
        <v/>
      </c>
      <c r="AD2502">
        <f>(INDIRECT("a_"&amp;AD$2)/(AD$2+2))*(($C2502^(AD$2+2)-$H2502^(AD$2+2))/(ε_c1cd^(AD$2+2)))</f>
        <v/>
      </c>
      <c r="AE2502" s="111">
        <f>(b*f_cd/L2502)*SUM(U2502:Y2502)+SUM(Q2502:R2502)</f>
        <v/>
      </c>
      <c r="AF2502" s="112">
        <f>AE2502*(K2502-y+e)</f>
        <v/>
      </c>
      <c r="AG2502" s="113">
        <f>(b*f_cd/(L2502^2))*SUM(Z2502:AD2502)+SUM(S2502:T2502)-AF2502</f>
        <v/>
      </c>
      <c r="AH2502" s="114">
        <f>AG2502&lt;0</f>
        <v/>
      </c>
      <c r="AI2502" s="115">
        <f>IF(A2502=1,FALSE,(AND(AQ2502,AH2502,NOT(AI2501))))</f>
        <v/>
      </c>
      <c r="AJ2502" s="116">
        <f>(b*f_cd/L2502)*(a_1/2*J2502^2+a_2/3*J2502^3+a_3/4*J2502^4+a_4/5*J2502^5+a_5/6*J2502^6)+SUM(Q2502:R2502)</f>
        <v/>
      </c>
      <c r="AK2502">
        <f>AJ2502*(K2502-y+e)</f>
        <v/>
      </c>
      <c r="AL2502" s="118">
        <f>(b*f_cd/(L2502^2))*(a_1/3*J2502^3+a_2/4*J2502^4+a_3/5*J2502^5+a_4/6*J2502^6+a_5/7*J2502^7)+SUM(S2502:T2502)-AK2502</f>
        <v/>
      </c>
      <c r="AM2502" s="114">
        <f>AL2502&gt;0</f>
        <v/>
      </c>
      <c r="AN2502" s="115">
        <f>IF(A2502=1,FALSE,(AND(AQ2502,AM2502,NOT(AN2501))))</f>
        <v/>
      </c>
      <c r="AO2502">
        <f>IF(D2502=1,AND(AH2502,NOT(AI2502)),AND(AM2502,NOT(AN2502)))</f>
        <v/>
      </c>
      <c r="AP2502" s="119">
        <f>IF(D2502=1,AI2502,AN2502)</f>
        <v/>
      </c>
      <c r="AQ2502" s="125">
        <f>ABS(E2502)&lt;$AQ$2</f>
        <v/>
      </c>
      <c r="AS2502">
        <f>IF(AP2502,MAX(AS$3:AS2500)+1,"")</f>
        <v/>
      </c>
    </row>
    <row r="2503">
      <c r="A2503" t="n">
        <v>2413</v>
      </c>
      <c r="B2503" s="131">
        <f>IF(A2503=1,0,IF(AP2503,0.1*ε_cu1cd,0))</f>
        <v/>
      </c>
      <c r="C2503" s="131">
        <f>IF(A2503=1,0.1*ε_cu1cd,C2502+B2502)</f>
        <v/>
      </c>
      <c r="D2503" s="113">
        <f>IF('Нормальний переріз'!$D$68&gt;0,1,2)</f>
        <v/>
      </c>
      <c r="E2503" s="144">
        <f>IF(D2503=1,F2503,G2503)</f>
        <v/>
      </c>
      <c r="F2503" s="124">
        <f>IF(AI2502,0.11*ε_cu1cd,IF(AH2502,F2502*0.01,F2502))</f>
        <v/>
      </c>
      <c r="G2503" s="124">
        <f>IF(AP2502,-0.1*ε_cu1cd,IF(AM2502,G2502*0.01,G2502))</f>
        <v/>
      </c>
      <c r="H2503" s="113">
        <f>IF(A2503=1,E2503,IF(AO2502,H2502-E2502+E2503,IF(AP2502,0.8*H2502,H2502+E2503)))</f>
        <v/>
      </c>
      <c r="I2503" s="169">
        <f>(C2503-H2503)/h</f>
        <v/>
      </c>
      <c r="J2503">
        <f>C2503/(ε_c1cd)</f>
        <v/>
      </c>
      <c r="K2503">
        <f>C2503/I2503</f>
        <v/>
      </c>
      <c r="L2503" s="131">
        <f>I2503/(ε_c1cd)</f>
        <v/>
      </c>
      <c r="M2503">
        <f>I2503*(K2503-Z_s1)</f>
        <v/>
      </c>
      <c r="N2503">
        <f>I2503*(K2503-Z_s2)</f>
        <v/>
      </c>
      <c r="O2503">
        <f>E_s*M2503</f>
        <v/>
      </c>
      <c r="P2503">
        <f>E_s*N2503</f>
        <v/>
      </c>
      <c r="Q2503">
        <f>O2503*A_s1</f>
        <v/>
      </c>
      <c r="R2503">
        <f>P2503*A_s2</f>
        <v/>
      </c>
      <c r="S2503">
        <f>Q2503*($K2503-Z_s1)</f>
        <v/>
      </c>
      <c r="T2503">
        <f>R2503*($K2503-Z_s2)</f>
        <v/>
      </c>
      <c r="U2503">
        <f>(INDIRECT("a_"&amp;U$2)/(U$2+1))*(($C2503^(U$2+1)-$H2503^(U$2+1))/(ε_c1cd^(U$2+1)))</f>
        <v/>
      </c>
      <c r="V2503">
        <f>(INDIRECT("a_"&amp;V$2)/(V$2+1))*(($C2503^(V$2+1)-$H2503^(V$2+1))/(ε_c1cd^(V$2+1)))</f>
        <v/>
      </c>
      <c r="W2503">
        <f>(INDIRECT("a_"&amp;W$2)/(W$2+1))*(($C2503^(W$2+1)-$H2503^(W$2+1))/(ε_c1cd^(W$2+1)))</f>
        <v/>
      </c>
      <c r="X2503">
        <f>(INDIRECT("a_"&amp;X$2)/(X$2+1))*(($C2503^(X$2+1)-$H2503^(X$2+1))/(ε_c1cd^(X$2+1)))</f>
        <v/>
      </c>
      <c r="Y2503">
        <f>(INDIRECT("a_"&amp;Y$2)/(Y$2+1))*(($C2503^(Y$2+1)-$H2503^(Y$2+1))/(ε_c1cd^(Y$2+1)))</f>
        <v/>
      </c>
      <c r="Z2503">
        <f>(INDIRECT("a_"&amp;Z$2)/(Z$2+2))*(($C2503^(Z$2+2)-$H2503^(Z$2+2))/(ε_c1cd^(Z$2+2)))</f>
        <v/>
      </c>
      <c r="AA2503">
        <f>(INDIRECT("a_"&amp;AA$2)/(AA$2+2))*(($C2503^(AA$2+2)-$H2503^(AA$2+2))/(ε_c1cd^(AA$2+2)))</f>
        <v/>
      </c>
      <c r="AB2503">
        <f>(INDIRECT("a_"&amp;AB$2)/(AB$2+2))*(($C2503^(AB$2+2)-$H2503^(AB$2+2))/(ε_c1cd^(AB$2+2)))</f>
        <v/>
      </c>
      <c r="AC2503">
        <f>(INDIRECT("a_"&amp;AC$2)/(AC$2+2))*(($C2503^(AC$2+2)-$H2503^(AC$2+2))/(ε_c1cd^(AC$2+2)))</f>
        <v/>
      </c>
      <c r="AD2503">
        <f>(INDIRECT("a_"&amp;AD$2)/(AD$2+2))*(($C2503^(AD$2+2)-$H2503^(AD$2+2))/(ε_c1cd^(AD$2+2)))</f>
        <v/>
      </c>
      <c r="AE2503" s="111">
        <f>(b*f_cd/L2503)*SUM(U2503:Y2503)+SUM(Q2503:R2503)</f>
        <v/>
      </c>
      <c r="AF2503" s="112">
        <f>AE2503*(K2503-y+e)</f>
        <v/>
      </c>
      <c r="AG2503" s="113">
        <f>(b*f_cd/(L2503^2))*SUM(Z2503:AD2503)+SUM(S2503:T2503)-AF2503</f>
        <v/>
      </c>
      <c r="AH2503" s="114">
        <f>AG2503&lt;0</f>
        <v/>
      </c>
      <c r="AI2503" s="115">
        <f>IF(A2503=1,FALSE,(AND(AQ2503,AH2503,NOT(AI2502))))</f>
        <v/>
      </c>
      <c r="AJ2503" s="116">
        <f>(b*f_cd/L2503)*(a_1/2*J2503^2+a_2/3*J2503^3+a_3/4*J2503^4+a_4/5*J2503^5+a_5/6*J2503^6)+SUM(Q2503:R2503)</f>
        <v/>
      </c>
      <c r="AK2503">
        <f>AJ2503*(K2503-y+e)</f>
        <v/>
      </c>
      <c r="AL2503" s="118">
        <f>(b*f_cd/(L2503^2))*(a_1/3*J2503^3+a_2/4*J2503^4+a_3/5*J2503^5+a_4/6*J2503^6+a_5/7*J2503^7)+SUM(S2503:T2503)-AK2503</f>
        <v/>
      </c>
      <c r="AM2503" s="114">
        <f>AL2503&gt;0</f>
        <v/>
      </c>
      <c r="AN2503" s="115">
        <f>IF(A2503=1,FALSE,(AND(AQ2503,AM2503,NOT(AN2502))))</f>
        <v/>
      </c>
      <c r="AO2503">
        <f>IF(D2503=1,AND(AH2503,NOT(AI2503)),AND(AM2503,NOT(AN2503)))</f>
        <v/>
      </c>
      <c r="AP2503" s="119">
        <f>IF(D2503=1,AI2503,AN2503)</f>
        <v/>
      </c>
      <c r="AQ2503" s="125">
        <f>ABS(E2503)&lt;$AQ$2</f>
        <v/>
      </c>
      <c r="AS2503">
        <f>IF(AP2503,MAX(AS$3:AS2501)+1,"")</f>
        <v/>
      </c>
    </row>
    <row r="2504">
      <c r="A2504" t="n">
        <v>2414</v>
      </c>
      <c r="B2504" s="131">
        <f>IF(A2504=1,0,IF(AP2504,0.1*ε_cu1cd,0))</f>
        <v/>
      </c>
      <c r="C2504" s="131">
        <f>IF(A2504=1,0.1*ε_cu1cd,C2503+B2503)</f>
        <v/>
      </c>
      <c r="D2504" s="113">
        <f>IF('Нормальний переріз'!$D$68&gt;0,1,2)</f>
        <v/>
      </c>
      <c r="E2504" s="144">
        <f>IF(D2504=1,F2504,G2504)</f>
        <v/>
      </c>
      <c r="F2504" s="124">
        <f>IF(AI2503,0.11*ε_cu1cd,IF(AH2503,F2503*0.01,F2503))</f>
        <v/>
      </c>
      <c r="G2504" s="124">
        <f>IF(AP2503,-0.1*ε_cu1cd,IF(AM2503,G2503*0.01,G2503))</f>
        <v/>
      </c>
      <c r="H2504" s="113">
        <f>IF(A2504=1,E2504,IF(AO2503,H2503-E2503+E2504,IF(AP2503,0.8*H2503,H2503+E2504)))</f>
        <v/>
      </c>
      <c r="I2504" s="169">
        <f>(C2504-H2504)/h</f>
        <v/>
      </c>
      <c r="J2504">
        <f>C2504/(ε_c1cd)</f>
        <v/>
      </c>
      <c r="K2504">
        <f>C2504/I2504</f>
        <v/>
      </c>
      <c r="L2504" s="131">
        <f>I2504/(ε_c1cd)</f>
        <v/>
      </c>
      <c r="M2504">
        <f>I2504*(K2504-Z_s1)</f>
        <v/>
      </c>
      <c r="N2504">
        <f>I2504*(K2504-Z_s2)</f>
        <v/>
      </c>
      <c r="O2504">
        <f>E_s*M2504</f>
        <v/>
      </c>
      <c r="P2504">
        <f>E_s*N2504</f>
        <v/>
      </c>
      <c r="Q2504">
        <f>O2504*A_s1</f>
        <v/>
      </c>
      <c r="R2504">
        <f>P2504*A_s2</f>
        <v/>
      </c>
      <c r="S2504">
        <f>Q2504*($K2504-Z_s1)</f>
        <v/>
      </c>
      <c r="T2504">
        <f>R2504*($K2504-Z_s2)</f>
        <v/>
      </c>
      <c r="U2504">
        <f>(INDIRECT("a_"&amp;U$2)/(U$2+1))*(($C2504^(U$2+1)-$H2504^(U$2+1))/(ε_c1cd^(U$2+1)))</f>
        <v/>
      </c>
      <c r="V2504">
        <f>(INDIRECT("a_"&amp;V$2)/(V$2+1))*(($C2504^(V$2+1)-$H2504^(V$2+1))/(ε_c1cd^(V$2+1)))</f>
        <v/>
      </c>
      <c r="W2504">
        <f>(INDIRECT("a_"&amp;W$2)/(W$2+1))*(($C2504^(W$2+1)-$H2504^(W$2+1))/(ε_c1cd^(W$2+1)))</f>
        <v/>
      </c>
      <c r="X2504">
        <f>(INDIRECT("a_"&amp;X$2)/(X$2+1))*(($C2504^(X$2+1)-$H2504^(X$2+1))/(ε_c1cd^(X$2+1)))</f>
        <v/>
      </c>
      <c r="Y2504">
        <f>(INDIRECT("a_"&amp;Y$2)/(Y$2+1))*(($C2504^(Y$2+1)-$H2504^(Y$2+1))/(ε_c1cd^(Y$2+1)))</f>
        <v/>
      </c>
      <c r="Z2504">
        <f>(INDIRECT("a_"&amp;Z$2)/(Z$2+2))*(($C2504^(Z$2+2)-$H2504^(Z$2+2))/(ε_c1cd^(Z$2+2)))</f>
        <v/>
      </c>
      <c r="AA2504">
        <f>(INDIRECT("a_"&amp;AA$2)/(AA$2+2))*(($C2504^(AA$2+2)-$H2504^(AA$2+2))/(ε_c1cd^(AA$2+2)))</f>
        <v/>
      </c>
      <c r="AB2504">
        <f>(INDIRECT("a_"&amp;AB$2)/(AB$2+2))*(($C2504^(AB$2+2)-$H2504^(AB$2+2))/(ε_c1cd^(AB$2+2)))</f>
        <v/>
      </c>
      <c r="AC2504">
        <f>(INDIRECT("a_"&amp;AC$2)/(AC$2+2))*(($C2504^(AC$2+2)-$H2504^(AC$2+2))/(ε_c1cd^(AC$2+2)))</f>
        <v/>
      </c>
      <c r="AD2504">
        <f>(INDIRECT("a_"&amp;AD$2)/(AD$2+2))*(($C2504^(AD$2+2)-$H2504^(AD$2+2))/(ε_c1cd^(AD$2+2)))</f>
        <v/>
      </c>
      <c r="AE2504" s="111">
        <f>(b*f_cd/L2504)*SUM(U2504:Y2504)+SUM(Q2504:R2504)</f>
        <v/>
      </c>
      <c r="AF2504" s="112">
        <f>AE2504*(K2504-y+e)</f>
        <v/>
      </c>
      <c r="AG2504" s="113">
        <f>(b*f_cd/(L2504^2))*SUM(Z2504:AD2504)+SUM(S2504:T2504)-AF2504</f>
        <v/>
      </c>
      <c r="AH2504" s="114">
        <f>AG2504&lt;0</f>
        <v/>
      </c>
      <c r="AI2504" s="115">
        <f>IF(A2504=1,FALSE,(AND(AQ2504,AH2504,NOT(AI2503))))</f>
        <v/>
      </c>
      <c r="AJ2504" s="116">
        <f>(b*f_cd/L2504)*(a_1/2*J2504^2+a_2/3*J2504^3+a_3/4*J2504^4+a_4/5*J2504^5+a_5/6*J2504^6)+SUM(Q2504:R2504)</f>
        <v/>
      </c>
      <c r="AK2504">
        <f>AJ2504*(K2504-y+e)</f>
        <v/>
      </c>
      <c r="AL2504" s="118">
        <f>(b*f_cd/(L2504^2))*(a_1/3*J2504^3+a_2/4*J2504^4+a_3/5*J2504^5+a_4/6*J2504^6+a_5/7*J2504^7)+SUM(S2504:T2504)-AK2504</f>
        <v/>
      </c>
      <c r="AM2504" s="114">
        <f>AL2504&gt;0</f>
        <v/>
      </c>
      <c r="AN2504" s="115">
        <f>IF(A2504=1,FALSE,(AND(AQ2504,AM2504,NOT(AN2503))))</f>
        <v/>
      </c>
      <c r="AO2504">
        <f>IF(D2504=1,AND(AH2504,NOT(AI2504)),AND(AM2504,NOT(AN2504)))</f>
        <v/>
      </c>
      <c r="AP2504" s="119">
        <f>IF(D2504=1,AI2504,AN2504)</f>
        <v/>
      </c>
      <c r="AQ2504" s="125">
        <f>ABS(E2504)&lt;$AQ$2</f>
        <v/>
      </c>
      <c r="AS2504">
        <f>IF(AP2504,MAX(AS$3:AS2502)+1,"")</f>
        <v/>
      </c>
    </row>
    <row r="2505">
      <c r="A2505" t="n">
        <v>2415</v>
      </c>
      <c r="B2505" s="131">
        <f>IF(A2505=1,0,IF(AP2505,0.1*ε_cu1cd,0))</f>
        <v/>
      </c>
      <c r="C2505" s="131">
        <f>IF(A2505=1,0.1*ε_cu1cd,C2504+B2504)</f>
        <v/>
      </c>
      <c r="D2505" s="113">
        <f>IF('Нормальний переріз'!$D$68&gt;0,1,2)</f>
        <v/>
      </c>
      <c r="E2505" s="144">
        <f>IF(D2505=1,F2505,G2505)</f>
        <v/>
      </c>
      <c r="F2505" s="124">
        <f>IF(AI2504,0.11*ε_cu1cd,IF(AH2504,F2504*0.01,F2504))</f>
        <v/>
      </c>
      <c r="G2505" s="124">
        <f>IF(AP2504,-0.1*ε_cu1cd,IF(AM2504,G2504*0.01,G2504))</f>
        <v/>
      </c>
      <c r="H2505" s="113">
        <f>IF(A2505=1,E2505,IF(AO2504,H2504-E2504+E2505,IF(AP2504,0.8*H2504,H2504+E2505)))</f>
        <v/>
      </c>
      <c r="I2505" s="169">
        <f>(C2505-H2505)/h</f>
        <v/>
      </c>
      <c r="J2505">
        <f>C2505/(ε_c1cd)</f>
        <v/>
      </c>
      <c r="K2505">
        <f>C2505/I2505</f>
        <v/>
      </c>
      <c r="L2505" s="131">
        <f>I2505/(ε_c1cd)</f>
        <v/>
      </c>
      <c r="M2505">
        <f>I2505*(K2505-Z_s1)</f>
        <v/>
      </c>
      <c r="N2505">
        <f>I2505*(K2505-Z_s2)</f>
        <v/>
      </c>
      <c r="O2505">
        <f>E_s*M2505</f>
        <v/>
      </c>
      <c r="P2505">
        <f>E_s*N2505</f>
        <v/>
      </c>
      <c r="Q2505">
        <f>O2505*A_s1</f>
        <v/>
      </c>
      <c r="R2505">
        <f>P2505*A_s2</f>
        <v/>
      </c>
      <c r="S2505">
        <f>Q2505*($K2505-Z_s1)</f>
        <v/>
      </c>
      <c r="T2505">
        <f>R2505*($K2505-Z_s2)</f>
        <v/>
      </c>
      <c r="U2505">
        <f>(INDIRECT("a_"&amp;U$2)/(U$2+1))*(($C2505^(U$2+1)-$H2505^(U$2+1))/(ε_c1cd^(U$2+1)))</f>
        <v/>
      </c>
      <c r="V2505">
        <f>(INDIRECT("a_"&amp;V$2)/(V$2+1))*(($C2505^(V$2+1)-$H2505^(V$2+1))/(ε_c1cd^(V$2+1)))</f>
        <v/>
      </c>
      <c r="W2505">
        <f>(INDIRECT("a_"&amp;W$2)/(W$2+1))*(($C2505^(W$2+1)-$H2505^(W$2+1))/(ε_c1cd^(W$2+1)))</f>
        <v/>
      </c>
      <c r="X2505">
        <f>(INDIRECT("a_"&amp;X$2)/(X$2+1))*(($C2505^(X$2+1)-$H2505^(X$2+1))/(ε_c1cd^(X$2+1)))</f>
        <v/>
      </c>
      <c r="Y2505">
        <f>(INDIRECT("a_"&amp;Y$2)/(Y$2+1))*(($C2505^(Y$2+1)-$H2505^(Y$2+1))/(ε_c1cd^(Y$2+1)))</f>
        <v/>
      </c>
      <c r="Z2505">
        <f>(INDIRECT("a_"&amp;Z$2)/(Z$2+2))*(($C2505^(Z$2+2)-$H2505^(Z$2+2))/(ε_c1cd^(Z$2+2)))</f>
        <v/>
      </c>
      <c r="AA2505">
        <f>(INDIRECT("a_"&amp;AA$2)/(AA$2+2))*(($C2505^(AA$2+2)-$H2505^(AA$2+2))/(ε_c1cd^(AA$2+2)))</f>
        <v/>
      </c>
      <c r="AB2505">
        <f>(INDIRECT("a_"&amp;AB$2)/(AB$2+2))*(($C2505^(AB$2+2)-$H2505^(AB$2+2))/(ε_c1cd^(AB$2+2)))</f>
        <v/>
      </c>
      <c r="AC2505">
        <f>(INDIRECT("a_"&amp;AC$2)/(AC$2+2))*(($C2505^(AC$2+2)-$H2505^(AC$2+2))/(ε_c1cd^(AC$2+2)))</f>
        <v/>
      </c>
      <c r="AD2505">
        <f>(INDIRECT("a_"&amp;AD$2)/(AD$2+2))*(($C2505^(AD$2+2)-$H2505^(AD$2+2))/(ε_c1cd^(AD$2+2)))</f>
        <v/>
      </c>
      <c r="AE2505" s="111">
        <f>(b*f_cd/L2505)*SUM(U2505:Y2505)+SUM(Q2505:R2505)</f>
        <v/>
      </c>
      <c r="AF2505" s="112">
        <f>AE2505*(K2505-y+e)</f>
        <v/>
      </c>
      <c r="AG2505" s="113">
        <f>(b*f_cd/(L2505^2))*SUM(Z2505:AD2505)+SUM(S2505:T2505)-AF2505</f>
        <v/>
      </c>
      <c r="AH2505" s="114">
        <f>AG2505&lt;0</f>
        <v/>
      </c>
      <c r="AI2505" s="115">
        <f>IF(A2505=1,FALSE,(AND(AQ2505,AH2505,NOT(AI2504))))</f>
        <v/>
      </c>
      <c r="AJ2505" s="116">
        <f>(b*f_cd/L2505)*(a_1/2*J2505^2+a_2/3*J2505^3+a_3/4*J2505^4+a_4/5*J2505^5+a_5/6*J2505^6)+SUM(Q2505:R2505)</f>
        <v/>
      </c>
      <c r="AK2505">
        <f>AJ2505*(K2505-y+e)</f>
        <v/>
      </c>
      <c r="AL2505" s="118">
        <f>(b*f_cd/(L2505^2))*(a_1/3*J2505^3+a_2/4*J2505^4+a_3/5*J2505^5+a_4/6*J2505^6+a_5/7*J2505^7)+SUM(S2505:T2505)-AK2505</f>
        <v/>
      </c>
      <c r="AM2505" s="114">
        <f>AL2505&gt;0</f>
        <v/>
      </c>
      <c r="AN2505" s="115">
        <f>IF(A2505=1,FALSE,(AND(AQ2505,AM2505,NOT(AN2504))))</f>
        <v/>
      </c>
      <c r="AO2505">
        <f>IF(D2505=1,AND(AH2505,NOT(AI2505)),AND(AM2505,NOT(AN2505)))</f>
        <v/>
      </c>
      <c r="AP2505" s="119">
        <f>IF(D2505=1,AI2505,AN2505)</f>
        <v/>
      </c>
      <c r="AQ2505" s="125">
        <f>ABS(E2505)&lt;$AQ$2</f>
        <v/>
      </c>
      <c r="AS2505">
        <f>IF(AP2505,MAX(AS$3:AS2503)+1,"")</f>
        <v/>
      </c>
    </row>
    <row r="2506">
      <c r="A2506" t="n">
        <v>2416</v>
      </c>
      <c r="B2506" s="131">
        <f>IF(A2506=1,0,IF(AP2506,0.1*ε_cu1cd,0))</f>
        <v/>
      </c>
      <c r="C2506" s="131">
        <f>IF(A2506=1,0.1*ε_cu1cd,C2505+B2505)</f>
        <v/>
      </c>
      <c r="D2506" s="113">
        <f>IF('Нормальний переріз'!$D$68&gt;0,1,2)</f>
        <v/>
      </c>
      <c r="E2506" s="144">
        <f>IF(D2506=1,F2506,G2506)</f>
        <v/>
      </c>
      <c r="F2506" s="124">
        <f>IF(AI2505,0.11*ε_cu1cd,IF(AH2505,F2505*0.01,F2505))</f>
        <v/>
      </c>
      <c r="G2506" s="124">
        <f>IF(AP2505,-0.1*ε_cu1cd,IF(AM2505,G2505*0.01,G2505))</f>
        <v/>
      </c>
      <c r="H2506" s="113">
        <f>IF(A2506=1,E2506,IF(AO2505,H2505-E2505+E2506,IF(AP2505,0.8*H2505,H2505+E2506)))</f>
        <v/>
      </c>
      <c r="I2506" s="169">
        <f>(C2506-H2506)/h</f>
        <v/>
      </c>
      <c r="J2506">
        <f>C2506/(ε_c1cd)</f>
        <v/>
      </c>
      <c r="K2506">
        <f>C2506/I2506</f>
        <v/>
      </c>
      <c r="L2506" s="131">
        <f>I2506/(ε_c1cd)</f>
        <v/>
      </c>
      <c r="M2506">
        <f>I2506*(K2506-Z_s1)</f>
        <v/>
      </c>
      <c r="N2506">
        <f>I2506*(K2506-Z_s2)</f>
        <v/>
      </c>
      <c r="O2506">
        <f>E_s*M2506</f>
        <v/>
      </c>
      <c r="P2506">
        <f>E_s*N2506</f>
        <v/>
      </c>
      <c r="Q2506">
        <f>O2506*A_s1</f>
        <v/>
      </c>
      <c r="R2506">
        <f>P2506*A_s2</f>
        <v/>
      </c>
      <c r="S2506">
        <f>Q2506*($K2506-Z_s1)</f>
        <v/>
      </c>
      <c r="T2506">
        <f>R2506*($K2506-Z_s2)</f>
        <v/>
      </c>
      <c r="U2506">
        <f>(INDIRECT("a_"&amp;U$2)/(U$2+1))*(($C2506^(U$2+1)-$H2506^(U$2+1))/(ε_c1cd^(U$2+1)))</f>
        <v/>
      </c>
      <c r="V2506">
        <f>(INDIRECT("a_"&amp;V$2)/(V$2+1))*(($C2506^(V$2+1)-$H2506^(V$2+1))/(ε_c1cd^(V$2+1)))</f>
        <v/>
      </c>
      <c r="W2506">
        <f>(INDIRECT("a_"&amp;W$2)/(W$2+1))*(($C2506^(W$2+1)-$H2506^(W$2+1))/(ε_c1cd^(W$2+1)))</f>
        <v/>
      </c>
      <c r="X2506">
        <f>(INDIRECT("a_"&amp;X$2)/(X$2+1))*(($C2506^(X$2+1)-$H2506^(X$2+1))/(ε_c1cd^(X$2+1)))</f>
        <v/>
      </c>
      <c r="Y2506">
        <f>(INDIRECT("a_"&amp;Y$2)/(Y$2+1))*(($C2506^(Y$2+1)-$H2506^(Y$2+1))/(ε_c1cd^(Y$2+1)))</f>
        <v/>
      </c>
      <c r="Z2506">
        <f>(INDIRECT("a_"&amp;Z$2)/(Z$2+2))*(($C2506^(Z$2+2)-$H2506^(Z$2+2))/(ε_c1cd^(Z$2+2)))</f>
        <v/>
      </c>
      <c r="AA2506">
        <f>(INDIRECT("a_"&amp;AA$2)/(AA$2+2))*(($C2506^(AA$2+2)-$H2506^(AA$2+2))/(ε_c1cd^(AA$2+2)))</f>
        <v/>
      </c>
      <c r="AB2506">
        <f>(INDIRECT("a_"&amp;AB$2)/(AB$2+2))*(($C2506^(AB$2+2)-$H2506^(AB$2+2))/(ε_c1cd^(AB$2+2)))</f>
        <v/>
      </c>
      <c r="AC2506">
        <f>(INDIRECT("a_"&amp;AC$2)/(AC$2+2))*(($C2506^(AC$2+2)-$H2506^(AC$2+2))/(ε_c1cd^(AC$2+2)))</f>
        <v/>
      </c>
      <c r="AD2506">
        <f>(INDIRECT("a_"&amp;AD$2)/(AD$2+2))*(($C2506^(AD$2+2)-$H2506^(AD$2+2))/(ε_c1cd^(AD$2+2)))</f>
        <v/>
      </c>
      <c r="AE2506" s="111">
        <f>(b*f_cd/L2506)*SUM(U2506:Y2506)+SUM(Q2506:R2506)</f>
        <v/>
      </c>
      <c r="AF2506" s="112">
        <f>AE2506*(K2506-y+e)</f>
        <v/>
      </c>
      <c r="AG2506" s="113">
        <f>(b*f_cd/(L2506^2))*SUM(Z2506:AD2506)+SUM(S2506:T2506)-AF2506</f>
        <v/>
      </c>
      <c r="AH2506" s="114">
        <f>AG2506&lt;0</f>
        <v/>
      </c>
      <c r="AI2506" s="115">
        <f>IF(A2506=1,FALSE,(AND(AQ2506,AH2506,NOT(AI2505))))</f>
        <v/>
      </c>
      <c r="AJ2506" s="116">
        <f>(b*f_cd/L2506)*(a_1/2*J2506^2+a_2/3*J2506^3+a_3/4*J2506^4+a_4/5*J2506^5+a_5/6*J2506^6)+SUM(Q2506:R2506)</f>
        <v/>
      </c>
      <c r="AK2506">
        <f>AJ2506*(K2506-y+e)</f>
        <v/>
      </c>
      <c r="AL2506" s="118">
        <f>(b*f_cd/(L2506^2))*(a_1/3*J2506^3+a_2/4*J2506^4+a_3/5*J2506^5+a_4/6*J2506^6+a_5/7*J2506^7)+SUM(S2506:T2506)-AK2506</f>
        <v/>
      </c>
      <c r="AM2506" s="114">
        <f>AL2506&gt;0</f>
        <v/>
      </c>
      <c r="AN2506" s="115">
        <f>IF(A2506=1,FALSE,(AND(AQ2506,AM2506,NOT(AN2505))))</f>
        <v/>
      </c>
      <c r="AO2506">
        <f>IF(D2506=1,AND(AH2506,NOT(AI2506)),AND(AM2506,NOT(AN2506)))</f>
        <v/>
      </c>
      <c r="AP2506" s="119">
        <f>IF(D2506=1,AI2506,AN2506)</f>
        <v/>
      </c>
      <c r="AQ2506" s="125">
        <f>ABS(E2506)&lt;$AQ$2</f>
        <v/>
      </c>
      <c r="AS2506">
        <f>IF(AP2506,MAX(AS$3:AS2504)+1,"")</f>
        <v/>
      </c>
    </row>
    <row r="2507">
      <c r="A2507" t="n">
        <v>2417</v>
      </c>
      <c r="B2507" s="131">
        <f>IF(A2507=1,0,IF(AP2507,0.1*ε_cu1cd,0))</f>
        <v/>
      </c>
      <c r="C2507" s="131">
        <f>IF(A2507=1,0.1*ε_cu1cd,C2506+B2506)</f>
        <v/>
      </c>
      <c r="D2507" s="113">
        <f>IF('Нормальний переріз'!$D$68&gt;0,1,2)</f>
        <v/>
      </c>
      <c r="E2507" s="144">
        <f>IF(D2507=1,F2507,G2507)</f>
        <v/>
      </c>
      <c r="F2507" s="124">
        <f>IF(AI2506,0.11*ε_cu1cd,IF(AH2506,F2506*0.01,F2506))</f>
        <v/>
      </c>
      <c r="G2507" s="124">
        <f>IF(AP2506,-0.1*ε_cu1cd,IF(AM2506,G2506*0.01,G2506))</f>
        <v/>
      </c>
      <c r="H2507" s="113">
        <f>IF(A2507=1,E2507,IF(AO2506,H2506-E2506+E2507,IF(AP2506,0.8*H2506,H2506+E2507)))</f>
        <v/>
      </c>
      <c r="I2507" s="169">
        <f>(C2507-H2507)/h</f>
        <v/>
      </c>
      <c r="J2507">
        <f>C2507/(ε_c1cd)</f>
        <v/>
      </c>
      <c r="K2507">
        <f>C2507/I2507</f>
        <v/>
      </c>
      <c r="L2507" s="131">
        <f>I2507/(ε_c1cd)</f>
        <v/>
      </c>
      <c r="M2507">
        <f>I2507*(K2507-Z_s1)</f>
        <v/>
      </c>
      <c r="N2507">
        <f>I2507*(K2507-Z_s2)</f>
        <v/>
      </c>
      <c r="O2507">
        <f>E_s*M2507</f>
        <v/>
      </c>
      <c r="P2507">
        <f>E_s*N2507</f>
        <v/>
      </c>
      <c r="Q2507">
        <f>O2507*A_s1</f>
        <v/>
      </c>
      <c r="R2507">
        <f>P2507*A_s2</f>
        <v/>
      </c>
      <c r="S2507">
        <f>Q2507*($K2507-Z_s1)</f>
        <v/>
      </c>
      <c r="T2507">
        <f>R2507*($K2507-Z_s2)</f>
        <v/>
      </c>
      <c r="U2507">
        <f>(INDIRECT("a_"&amp;U$2)/(U$2+1))*(($C2507^(U$2+1)-$H2507^(U$2+1))/(ε_c1cd^(U$2+1)))</f>
        <v/>
      </c>
      <c r="V2507">
        <f>(INDIRECT("a_"&amp;V$2)/(V$2+1))*(($C2507^(V$2+1)-$H2507^(V$2+1))/(ε_c1cd^(V$2+1)))</f>
        <v/>
      </c>
      <c r="W2507">
        <f>(INDIRECT("a_"&amp;W$2)/(W$2+1))*(($C2507^(W$2+1)-$H2507^(W$2+1))/(ε_c1cd^(W$2+1)))</f>
        <v/>
      </c>
      <c r="X2507">
        <f>(INDIRECT("a_"&amp;X$2)/(X$2+1))*(($C2507^(X$2+1)-$H2507^(X$2+1))/(ε_c1cd^(X$2+1)))</f>
        <v/>
      </c>
      <c r="Y2507">
        <f>(INDIRECT("a_"&amp;Y$2)/(Y$2+1))*(($C2507^(Y$2+1)-$H2507^(Y$2+1))/(ε_c1cd^(Y$2+1)))</f>
        <v/>
      </c>
      <c r="Z2507">
        <f>(INDIRECT("a_"&amp;Z$2)/(Z$2+2))*(($C2507^(Z$2+2)-$H2507^(Z$2+2))/(ε_c1cd^(Z$2+2)))</f>
        <v/>
      </c>
      <c r="AA2507">
        <f>(INDIRECT("a_"&amp;AA$2)/(AA$2+2))*(($C2507^(AA$2+2)-$H2507^(AA$2+2))/(ε_c1cd^(AA$2+2)))</f>
        <v/>
      </c>
      <c r="AB2507">
        <f>(INDIRECT("a_"&amp;AB$2)/(AB$2+2))*(($C2507^(AB$2+2)-$H2507^(AB$2+2))/(ε_c1cd^(AB$2+2)))</f>
        <v/>
      </c>
      <c r="AC2507">
        <f>(INDIRECT("a_"&amp;AC$2)/(AC$2+2))*(($C2507^(AC$2+2)-$H2507^(AC$2+2))/(ε_c1cd^(AC$2+2)))</f>
        <v/>
      </c>
      <c r="AD2507">
        <f>(INDIRECT("a_"&amp;AD$2)/(AD$2+2))*(($C2507^(AD$2+2)-$H2507^(AD$2+2))/(ε_c1cd^(AD$2+2)))</f>
        <v/>
      </c>
      <c r="AE2507" s="111">
        <f>(b*f_cd/L2507)*SUM(U2507:Y2507)+SUM(Q2507:R2507)</f>
        <v/>
      </c>
      <c r="AF2507" s="112">
        <f>AE2507*(K2507-y+e)</f>
        <v/>
      </c>
      <c r="AG2507" s="113">
        <f>(b*f_cd/(L2507^2))*SUM(Z2507:AD2507)+SUM(S2507:T2507)-AF2507</f>
        <v/>
      </c>
      <c r="AH2507" s="114">
        <f>AG2507&lt;0</f>
        <v/>
      </c>
      <c r="AI2507" s="115">
        <f>IF(A2507=1,FALSE,(AND(AQ2507,AH2507,NOT(AI2506))))</f>
        <v/>
      </c>
      <c r="AJ2507" s="116">
        <f>(b*f_cd/L2507)*(a_1/2*J2507^2+a_2/3*J2507^3+a_3/4*J2507^4+a_4/5*J2507^5+a_5/6*J2507^6)+SUM(Q2507:R2507)</f>
        <v/>
      </c>
      <c r="AK2507">
        <f>AJ2507*(K2507-y+e)</f>
        <v/>
      </c>
      <c r="AL2507" s="118">
        <f>(b*f_cd/(L2507^2))*(a_1/3*J2507^3+a_2/4*J2507^4+a_3/5*J2507^5+a_4/6*J2507^6+a_5/7*J2507^7)+SUM(S2507:T2507)-AK2507</f>
        <v/>
      </c>
      <c r="AM2507" s="114">
        <f>AL2507&gt;0</f>
        <v/>
      </c>
      <c r="AN2507" s="115">
        <f>IF(A2507=1,FALSE,(AND(AQ2507,AM2507,NOT(AN2506))))</f>
        <v/>
      </c>
      <c r="AO2507">
        <f>IF(D2507=1,AND(AH2507,NOT(AI2507)),AND(AM2507,NOT(AN2507)))</f>
        <v/>
      </c>
      <c r="AP2507" s="119">
        <f>IF(D2507=1,AI2507,AN2507)</f>
        <v/>
      </c>
      <c r="AQ2507" s="125">
        <f>ABS(E2507)&lt;$AQ$2</f>
        <v/>
      </c>
      <c r="AS2507">
        <f>IF(AP2507,MAX(AS$3:AS2505)+1,"")</f>
        <v/>
      </c>
    </row>
    <row r="2508">
      <c r="A2508" t="n">
        <v>2418</v>
      </c>
      <c r="B2508" s="131">
        <f>IF(A2508=1,0,IF(AP2508,0.1*ε_cu1cd,0))</f>
        <v/>
      </c>
      <c r="C2508" s="131">
        <f>IF(A2508=1,0.1*ε_cu1cd,C2507+B2507)</f>
        <v/>
      </c>
      <c r="D2508" s="113">
        <f>IF('Нормальний переріз'!$D$68&gt;0,1,2)</f>
        <v/>
      </c>
      <c r="E2508" s="144">
        <f>IF(D2508=1,F2508,G2508)</f>
        <v/>
      </c>
      <c r="F2508" s="124">
        <f>IF(AI2507,0.11*ε_cu1cd,IF(AH2507,F2507*0.01,F2507))</f>
        <v/>
      </c>
      <c r="G2508" s="124">
        <f>IF(AP2507,-0.1*ε_cu1cd,IF(AM2507,G2507*0.01,G2507))</f>
        <v/>
      </c>
      <c r="H2508" s="113">
        <f>IF(A2508=1,E2508,IF(AO2507,H2507-E2507+E2508,IF(AP2507,0.8*H2507,H2507+E2508)))</f>
        <v/>
      </c>
      <c r="I2508" s="169">
        <f>(C2508-H2508)/h</f>
        <v/>
      </c>
      <c r="J2508">
        <f>C2508/(ε_c1cd)</f>
        <v/>
      </c>
      <c r="K2508">
        <f>C2508/I2508</f>
        <v/>
      </c>
      <c r="L2508" s="131">
        <f>I2508/(ε_c1cd)</f>
        <v/>
      </c>
      <c r="M2508">
        <f>I2508*(K2508-Z_s1)</f>
        <v/>
      </c>
      <c r="N2508">
        <f>I2508*(K2508-Z_s2)</f>
        <v/>
      </c>
      <c r="O2508">
        <f>E_s*M2508</f>
        <v/>
      </c>
      <c r="P2508">
        <f>E_s*N2508</f>
        <v/>
      </c>
      <c r="Q2508">
        <f>O2508*A_s1</f>
        <v/>
      </c>
      <c r="R2508">
        <f>P2508*A_s2</f>
        <v/>
      </c>
      <c r="S2508">
        <f>Q2508*($K2508-Z_s1)</f>
        <v/>
      </c>
      <c r="T2508">
        <f>R2508*($K2508-Z_s2)</f>
        <v/>
      </c>
      <c r="U2508">
        <f>(INDIRECT("a_"&amp;U$2)/(U$2+1))*(($C2508^(U$2+1)-$H2508^(U$2+1))/(ε_c1cd^(U$2+1)))</f>
        <v/>
      </c>
      <c r="V2508">
        <f>(INDIRECT("a_"&amp;V$2)/(V$2+1))*(($C2508^(V$2+1)-$H2508^(V$2+1))/(ε_c1cd^(V$2+1)))</f>
        <v/>
      </c>
      <c r="W2508">
        <f>(INDIRECT("a_"&amp;W$2)/(W$2+1))*(($C2508^(W$2+1)-$H2508^(W$2+1))/(ε_c1cd^(W$2+1)))</f>
        <v/>
      </c>
      <c r="X2508">
        <f>(INDIRECT("a_"&amp;X$2)/(X$2+1))*(($C2508^(X$2+1)-$H2508^(X$2+1))/(ε_c1cd^(X$2+1)))</f>
        <v/>
      </c>
      <c r="Y2508">
        <f>(INDIRECT("a_"&amp;Y$2)/(Y$2+1))*(($C2508^(Y$2+1)-$H2508^(Y$2+1))/(ε_c1cd^(Y$2+1)))</f>
        <v/>
      </c>
      <c r="Z2508">
        <f>(INDIRECT("a_"&amp;Z$2)/(Z$2+2))*(($C2508^(Z$2+2)-$H2508^(Z$2+2))/(ε_c1cd^(Z$2+2)))</f>
        <v/>
      </c>
      <c r="AA2508">
        <f>(INDIRECT("a_"&amp;AA$2)/(AA$2+2))*(($C2508^(AA$2+2)-$H2508^(AA$2+2))/(ε_c1cd^(AA$2+2)))</f>
        <v/>
      </c>
      <c r="AB2508">
        <f>(INDIRECT("a_"&amp;AB$2)/(AB$2+2))*(($C2508^(AB$2+2)-$H2508^(AB$2+2))/(ε_c1cd^(AB$2+2)))</f>
        <v/>
      </c>
      <c r="AC2508">
        <f>(INDIRECT("a_"&amp;AC$2)/(AC$2+2))*(($C2508^(AC$2+2)-$H2508^(AC$2+2))/(ε_c1cd^(AC$2+2)))</f>
        <v/>
      </c>
      <c r="AD2508">
        <f>(INDIRECT("a_"&amp;AD$2)/(AD$2+2))*(($C2508^(AD$2+2)-$H2508^(AD$2+2))/(ε_c1cd^(AD$2+2)))</f>
        <v/>
      </c>
      <c r="AE2508" s="111">
        <f>(b*f_cd/L2508)*SUM(U2508:Y2508)+SUM(Q2508:R2508)</f>
        <v/>
      </c>
      <c r="AF2508" s="112">
        <f>AE2508*(K2508-y+e)</f>
        <v/>
      </c>
      <c r="AG2508" s="113">
        <f>(b*f_cd/(L2508^2))*SUM(Z2508:AD2508)+SUM(S2508:T2508)-AF2508</f>
        <v/>
      </c>
      <c r="AH2508" s="114">
        <f>AG2508&lt;0</f>
        <v/>
      </c>
      <c r="AI2508" s="115">
        <f>IF(A2508=1,FALSE,(AND(AQ2508,AH2508,NOT(AI2507))))</f>
        <v/>
      </c>
      <c r="AJ2508" s="116">
        <f>(b*f_cd/L2508)*(a_1/2*J2508^2+a_2/3*J2508^3+a_3/4*J2508^4+a_4/5*J2508^5+a_5/6*J2508^6)+SUM(Q2508:R2508)</f>
        <v/>
      </c>
      <c r="AK2508">
        <f>AJ2508*(K2508-y+e)</f>
        <v/>
      </c>
      <c r="AL2508" s="118">
        <f>(b*f_cd/(L2508^2))*(a_1/3*J2508^3+a_2/4*J2508^4+a_3/5*J2508^5+a_4/6*J2508^6+a_5/7*J2508^7)+SUM(S2508:T2508)-AK2508</f>
        <v/>
      </c>
      <c r="AM2508" s="114">
        <f>AL2508&gt;0</f>
        <v/>
      </c>
      <c r="AN2508" s="115">
        <f>IF(A2508=1,FALSE,(AND(AQ2508,AM2508,NOT(AN2507))))</f>
        <v/>
      </c>
      <c r="AO2508">
        <f>IF(D2508=1,AND(AH2508,NOT(AI2508)),AND(AM2508,NOT(AN2508)))</f>
        <v/>
      </c>
      <c r="AP2508" s="119">
        <f>IF(D2508=1,AI2508,AN2508)</f>
        <v/>
      </c>
      <c r="AQ2508" s="125">
        <f>ABS(E2508)&lt;$AQ$2</f>
        <v/>
      </c>
      <c r="AS2508">
        <f>IF(AP2508,MAX(AS$3:AS2506)+1,"")</f>
        <v/>
      </c>
    </row>
    <row r="2509">
      <c r="A2509" t="n">
        <v>2419</v>
      </c>
      <c r="B2509" s="131">
        <f>IF(A2509=1,0,IF(AP2509,0.1*ε_cu1cd,0))</f>
        <v/>
      </c>
      <c r="C2509" s="131">
        <f>IF(A2509=1,0.1*ε_cu1cd,C2508+B2508)</f>
        <v/>
      </c>
      <c r="D2509" s="113">
        <f>IF('Нормальний переріз'!$D$68&gt;0,1,2)</f>
        <v/>
      </c>
      <c r="E2509" s="144">
        <f>IF(D2509=1,F2509,G2509)</f>
        <v/>
      </c>
      <c r="F2509" s="124">
        <f>IF(AI2508,0.11*ε_cu1cd,IF(AH2508,F2508*0.01,F2508))</f>
        <v/>
      </c>
      <c r="G2509" s="124">
        <f>IF(AP2508,-0.1*ε_cu1cd,IF(AM2508,G2508*0.01,G2508))</f>
        <v/>
      </c>
      <c r="H2509" s="113">
        <f>IF(A2509=1,E2509,IF(AO2508,H2508-E2508+E2509,IF(AP2508,0.8*H2508,H2508+E2509)))</f>
        <v/>
      </c>
      <c r="I2509" s="169">
        <f>(C2509-H2509)/h</f>
        <v/>
      </c>
      <c r="J2509">
        <f>C2509/(ε_c1cd)</f>
        <v/>
      </c>
      <c r="K2509">
        <f>C2509/I2509</f>
        <v/>
      </c>
      <c r="L2509" s="131">
        <f>I2509/(ε_c1cd)</f>
        <v/>
      </c>
      <c r="M2509">
        <f>I2509*(K2509-Z_s1)</f>
        <v/>
      </c>
      <c r="N2509">
        <f>I2509*(K2509-Z_s2)</f>
        <v/>
      </c>
      <c r="O2509">
        <f>E_s*M2509</f>
        <v/>
      </c>
      <c r="P2509">
        <f>E_s*N2509</f>
        <v/>
      </c>
      <c r="Q2509">
        <f>O2509*A_s1</f>
        <v/>
      </c>
      <c r="R2509">
        <f>P2509*A_s2</f>
        <v/>
      </c>
      <c r="S2509">
        <f>Q2509*($K2509-Z_s1)</f>
        <v/>
      </c>
      <c r="T2509">
        <f>R2509*($K2509-Z_s2)</f>
        <v/>
      </c>
      <c r="U2509">
        <f>(INDIRECT("a_"&amp;U$2)/(U$2+1))*(($C2509^(U$2+1)-$H2509^(U$2+1))/(ε_c1cd^(U$2+1)))</f>
        <v/>
      </c>
      <c r="V2509">
        <f>(INDIRECT("a_"&amp;V$2)/(V$2+1))*(($C2509^(V$2+1)-$H2509^(V$2+1))/(ε_c1cd^(V$2+1)))</f>
        <v/>
      </c>
      <c r="W2509">
        <f>(INDIRECT("a_"&amp;W$2)/(W$2+1))*(($C2509^(W$2+1)-$H2509^(W$2+1))/(ε_c1cd^(W$2+1)))</f>
        <v/>
      </c>
      <c r="X2509">
        <f>(INDIRECT("a_"&amp;X$2)/(X$2+1))*(($C2509^(X$2+1)-$H2509^(X$2+1))/(ε_c1cd^(X$2+1)))</f>
        <v/>
      </c>
      <c r="Y2509">
        <f>(INDIRECT("a_"&amp;Y$2)/(Y$2+1))*(($C2509^(Y$2+1)-$H2509^(Y$2+1))/(ε_c1cd^(Y$2+1)))</f>
        <v/>
      </c>
      <c r="Z2509">
        <f>(INDIRECT("a_"&amp;Z$2)/(Z$2+2))*(($C2509^(Z$2+2)-$H2509^(Z$2+2))/(ε_c1cd^(Z$2+2)))</f>
        <v/>
      </c>
      <c r="AA2509">
        <f>(INDIRECT("a_"&amp;AA$2)/(AA$2+2))*(($C2509^(AA$2+2)-$H2509^(AA$2+2))/(ε_c1cd^(AA$2+2)))</f>
        <v/>
      </c>
      <c r="AB2509">
        <f>(INDIRECT("a_"&amp;AB$2)/(AB$2+2))*(($C2509^(AB$2+2)-$H2509^(AB$2+2))/(ε_c1cd^(AB$2+2)))</f>
        <v/>
      </c>
      <c r="AC2509">
        <f>(INDIRECT("a_"&amp;AC$2)/(AC$2+2))*(($C2509^(AC$2+2)-$H2509^(AC$2+2))/(ε_c1cd^(AC$2+2)))</f>
        <v/>
      </c>
      <c r="AD2509">
        <f>(INDIRECT("a_"&amp;AD$2)/(AD$2+2))*(($C2509^(AD$2+2)-$H2509^(AD$2+2))/(ε_c1cd^(AD$2+2)))</f>
        <v/>
      </c>
      <c r="AE2509" s="111">
        <f>(b*f_cd/L2509)*SUM(U2509:Y2509)+SUM(Q2509:R2509)</f>
        <v/>
      </c>
      <c r="AF2509" s="112">
        <f>AE2509*(K2509-y+e)</f>
        <v/>
      </c>
      <c r="AG2509" s="113">
        <f>(b*f_cd/(L2509^2))*SUM(Z2509:AD2509)+SUM(S2509:T2509)-AF2509</f>
        <v/>
      </c>
      <c r="AH2509" s="114">
        <f>AG2509&lt;0</f>
        <v/>
      </c>
      <c r="AI2509" s="115">
        <f>IF(A2509=1,FALSE,(AND(AQ2509,AH2509,NOT(AI2508))))</f>
        <v/>
      </c>
      <c r="AJ2509" s="116">
        <f>(b*f_cd/L2509)*(a_1/2*J2509^2+a_2/3*J2509^3+a_3/4*J2509^4+a_4/5*J2509^5+a_5/6*J2509^6)+SUM(Q2509:R2509)</f>
        <v/>
      </c>
      <c r="AK2509">
        <f>AJ2509*(K2509-y+e)</f>
        <v/>
      </c>
      <c r="AL2509" s="118">
        <f>(b*f_cd/(L2509^2))*(a_1/3*J2509^3+a_2/4*J2509^4+a_3/5*J2509^5+a_4/6*J2509^6+a_5/7*J2509^7)+SUM(S2509:T2509)-AK2509</f>
        <v/>
      </c>
      <c r="AM2509" s="114">
        <f>AL2509&gt;0</f>
        <v/>
      </c>
      <c r="AN2509" s="115">
        <f>IF(A2509=1,FALSE,(AND(AQ2509,AM2509,NOT(AN2508))))</f>
        <v/>
      </c>
      <c r="AO2509">
        <f>IF(D2509=1,AND(AH2509,NOT(AI2509)),AND(AM2509,NOT(AN2509)))</f>
        <v/>
      </c>
      <c r="AP2509" s="119">
        <f>IF(D2509=1,AI2509,AN2509)</f>
        <v/>
      </c>
      <c r="AQ2509" s="125">
        <f>ABS(E2509)&lt;$AQ$2</f>
        <v/>
      </c>
      <c r="AS2509">
        <f>IF(AP2509,MAX(AS$3:AS2507)+1,"")</f>
        <v/>
      </c>
    </row>
    <row r="2510">
      <c r="A2510" t="n">
        <v>2420</v>
      </c>
      <c r="B2510" s="131">
        <f>IF(A2510=1,0,IF(AP2510,0.1*ε_cu1cd,0))</f>
        <v/>
      </c>
      <c r="C2510" s="131">
        <f>IF(A2510=1,0.1*ε_cu1cd,C2509+B2509)</f>
        <v/>
      </c>
      <c r="D2510" s="113">
        <f>IF('Нормальний переріз'!$D$68&gt;0,1,2)</f>
        <v/>
      </c>
      <c r="E2510" s="144">
        <f>IF(D2510=1,F2510,G2510)</f>
        <v/>
      </c>
      <c r="F2510" s="124">
        <f>IF(AI2509,0.11*ε_cu1cd,IF(AH2509,F2509*0.01,F2509))</f>
        <v/>
      </c>
      <c r="G2510" s="124">
        <f>IF(AP2509,-0.1*ε_cu1cd,IF(AM2509,G2509*0.01,G2509))</f>
        <v/>
      </c>
      <c r="H2510" s="113">
        <f>IF(A2510=1,E2510,IF(AO2509,H2509-E2509+E2510,IF(AP2509,0.8*H2509,H2509+E2510)))</f>
        <v/>
      </c>
      <c r="I2510" s="169">
        <f>(C2510-H2510)/h</f>
        <v/>
      </c>
      <c r="J2510">
        <f>C2510/(ε_c1cd)</f>
        <v/>
      </c>
      <c r="K2510">
        <f>C2510/I2510</f>
        <v/>
      </c>
      <c r="L2510" s="131">
        <f>I2510/(ε_c1cd)</f>
        <v/>
      </c>
      <c r="M2510">
        <f>I2510*(K2510-Z_s1)</f>
        <v/>
      </c>
      <c r="N2510">
        <f>I2510*(K2510-Z_s2)</f>
        <v/>
      </c>
      <c r="O2510">
        <f>E_s*M2510</f>
        <v/>
      </c>
      <c r="P2510">
        <f>E_s*N2510</f>
        <v/>
      </c>
      <c r="Q2510">
        <f>O2510*A_s1</f>
        <v/>
      </c>
      <c r="R2510">
        <f>P2510*A_s2</f>
        <v/>
      </c>
      <c r="S2510">
        <f>Q2510*($K2510-Z_s1)</f>
        <v/>
      </c>
      <c r="T2510">
        <f>R2510*($K2510-Z_s2)</f>
        <v/>
      </c>
      <c r="U2510">
        <f>(INDIRECT("a_"&amp;U$2)/(U$2+1))*(($C2510^(U$2+1)-$H2510^(U$2+1))/(ε_c1cd^(U$2+1)))</f>
        <v/>
      </c>
      <c r="V2510">
        <f>(INDIRECT("a_"&amp;V$2)/(V$2+1))*(($C2510^(V$2+1)-$H2510^(V$2+1))/(ε_c1cd^(V$2+1)))</f>
        <v/>
      </c>
      <c r="W2510">
        <f>(INDIRECT("a_"&amp;W$2)/(W$2+1))*(($C2510^(W$2+1)-$H2510^(W$2+1))/(ε_c1cd^(W$2+1)))</f>
        <v/>
      </c>
      <c r="X2510">
        <f>(INDIRECT("a_"&amp;X$2)/(X$2+1))*(($C2510^(X$2+1)-$H2510^(X$2+1))/(ε_c1cd^(X$2+1)))</f>
        <v/>
      </c>
      <c r="Y2510">
        <f>(INDIRECT("a_"&amp;Y$2)/(Y$2+1))*(($C2510^(Y$2+1)-$H2510^(Y$2+1))/(ε_c1cd^(Y$2+1)))</f>
        <v/>
      </c>
      <c r="Z2510">
        <f>(INDIRECT("a_"&amp;Z$2)/(Z$2+2))*(($C2510^(Z$2+2)-$H2510^(Z$2+2))/(ε_c1cd^(Z$2+2)))</f>
        <v/>
      </c>
      <c r="AA2510">
        <f>(INDIRECT("a_"&amp;AA$2)/(AA$2+2))*(($C2510^(AA$2+2)-$H2510^(AA$2+2))/(ε_c1cd^(AA$2+2)))</f>
        <v/>
      </c>
      <c r="AB2510">
        <f>(INDIRECT("a_"&amp;AB$2)/(AB$2+2))*(($C2510^(AB$2+2)-$H2510^(AB$2+2))/(ε_c1cd^(AB$2+2)))</f>
        <v/>
      </c>
      <c r="AC2510">
        <f>(INDIRECT("a_"&amp;AC$2)/(AC$2+2))*(($C2510^(AC$2+2)-$H2510^(AC$2+2))/(ε_c1cd^(AC$2+2)))</f>
        <v/>
      </c>
      <c r="AD2510">
        <f>(INDIRECT("a_"&amp;AD$2)/(AD$2+2))*(($C2510^(AD$2+2)-$H2510^(AD$2+2))/(ε_c1cd^(AD$2+2)))</f>
        <v/>
      </c>
      <c r="AE2510" s="111">
        <f>(b*f_cd/L2510)*SUM(U2510:Y2510)+SUM(Q2510:R2510)</f>
        <v/>
      </c>
      <c r="AF2510" s="112">
        <f>AE2510*(K2510-y+e)</f>
        <v/>
      </c>
      <c r="AG2510" s="113">
        <f>(b*f_cd/(L2510^2))*SUM(Z2510:AD2510)+SUM(S2510:T2510)-AF2510</f>
        <v/>
      </c>
      <c r="AH2510" s="114">
        <f>AG2510&lt;0</f>
        <v/>
      </c>
      <c r="AI2510" s="115">
        <f>IF(A2510=1,FALSE,(AND(AQ2510,AH2510,NOT(AI2509))))</f>
        <v/>
      </c>
      <c r="AJ2510" s="116">
        <f>(b*f_cd/L2510)*(a_1/2*J2510^2+a_2/3*J2510^3+a_3/4*J2510^4+a_4/5*J2510^5+a_5/6*J2510^6)+SUM(Q2510:R2510)</f>
        <v/>
      </c>
      <c r="AK2510">
        <f>AJ2510*(K2510-y+e)</f>
        <v/>
      </c>
      <c r="AL2510" s="118">
        <f>(b*f_cd/(L2510^2))*(a_1/3*J2510^3+a_2/4*J2510^4+a_3/5*J2510^5+a_4/6*J2510^6+a_5/7*J2510^7)+SUM(S2510:T2510)-AK2510</f>
        <v/>
      </c>
      <c r="AM2510" s="114">
        <f>AL2510&gt;0</f>
        <v/>
      </c>
      <c r="AN2510" s="115">
        <f>IF(A2510=1,FALSE,(AND(AQ2510,AM2510,NOT(AN2509))))</f>
        <v/>
      </c>
      <c r="AO2510">
        <f>IF(D2510=1,AND(AH2510,NOT(AI2510)),AND(AM2510,NOT(AN2510)))</f>
        <v/>
      </c>
      <c r="AP2510" s="119">
        <f>IF(D2510=1,AI2510,AN2510)</f>
        <v/>
      </c>
      <c r="AQ2510" s="125">
        <f>ABS(E2510)&lt;$AQ$2</f>
        <v/>
      </c>
      <c r="AS2510">
        <f>IF(AP2510,MAX(AS$3:AS2508)+1,"")</f>
        <v/>
      </c>
    </row>
    <row r="2511">
      <c r="A2511" t="n">
        <v>2421</v>
      </c>
      <c r="B2511" s="131">
        <f>IF(A2511=1,0,IF(AP2511,0.1*ε_cu1cd,0))</f>
        <v/>
      </c>
      <c r="C2511" s="131">
        <f>IF(A2511=1,0.1*ε_cu1cd,C2510+B2510)</f>
        <v/>
      </c>
      <c r="D2511" s="113">
        <f>IF('Нормальний переріз'!$D$68&gt;0,1,2)</f>
        <v/>
      </c>
      <c r="E2511" s="144">
        <f>IF(D2511=1,F2511,G2511)</f>
        <v/>
      </c>
      <c r="F2511" s="124">
        <f>IF(AI2510,0.11*ε_cu1cd,IF(AH2510,F2510*0.01,F2510))</f>
        <v/>
      </c>
      <c r="G2511" s="124">
        <f>IF(AP2510,-0.1*ε_cu1cd,IF(AM2510,G2510*0.01,G2510))</f>
        <v/>
      </c>
      <c r="H2511" s="113">
        <f>IF(A2511=1,E2511,IF(AO2510,H2510-E2510+E2511,IF(AP2510,0.8*H2510,H2510+E2511)))</f>
        <v/>
      </c>
      <c r="I2511" s="169">
        <f>(C2511-H2511)/h</f>
        <v/>
      </c>
      <c r="J2511">
        <f>C2511/(ε_c1cd)</f>
        <v/>
      </c>
      <c r="K2511">
        <f>C2511/I2511</f>
        <v/>
      </c>
      <c r="L2511" s="131">
        <f>I2511/(ε_c1cd)</f>
        <v/>
      </c>
      <c r="M2511">
        <f>I2511*(K2511-Z_s1)</f>
        <v/>
      </c>
      <c r="N2511">
        <f>I2511*(K2511-Z_s2)</f>
        <v/>
      </c>
      <c r="O2511">
        <f>E_s*M2511</f>
        <v/>
      </c>
      <c r="P2511">
        <f>E_s*N2511</f>
        <v/>
      </c>
      <c r="Q2511">
        <f>O2511*A_s1</f>
        <v/>
      </c>
      <c r="R2511">
        <f>P2511*A_s2</f>
        <v/>
      </c>
      <c r="S2511">
        <f>Q2511*($K2511-Z_s1)</f>
        <v/>
      </c>
      <c r="T2511">
        <f>R2511*($K2511-Z_s2)</f>
        <v/>
      </c>
      <c r="U2511">
        <f>(INDIRECT("a_"&amp;U$2)/(U$2+1))*(($C2511^(U$2+1)-$H2511^(U$2+1))/(ε_c1cd^(U$2+1)))</f>
        <v/>
      </c>
      <c r="V2511">
        <f>(INDIRECT("a_"&amp;V$2)/(V$2+1))*(($C2511^(V$2+1)-$H2511^(V$2+1))/(ε_c1cd^(V$2+1)))</f>
        <v/>
      </c>
      <c r="W2511">
        <f>(INDIRECT("a_"&amp;W$2)/(W$2+1))*(($C2511^(W$2+1)-$H2511^(W$2+1))/(ε_c1cd^(W$2+1)))</f>
        <v/>
      </c>
      <c r="X2511">
        <f>(INDIRECT("a_"&amp;X$2)/(X$2+1))*(($C2511^(X$2+1)-$H2511^(X$2+1))/(ε_c1cd^(X$2+1)))</f>
        <v/>
      </c>
      <c r="Y2511">
        <f>(INDIRECT("a_"&amp;Y$2)/(Y$2+1))*(($C2511^(Y$2+1)-$H2511^(Y$2+1))/(ε_c1cd^(Y$2+1)))</f>
        <v/>
      </c>
      <c r="Z2511">
        <f>(INDIRECT("a_"&amp;Z$2)/(Z$2+2))*(($C2511^(Z$2+2)-$H2511^(Z$2+2))/(ε_c1cd^(Z$2+2)))</f>
        <v/>
      </c>
      <c r="AA2511">
        <f>(INDIRECT("a_"&amp;AA$2)/(AA$2+2))*(($C2511^(AA$2+2)-$H2511^(AA$2+2))/(ε_c1cd^(AA$2+2)))</f>
        <v/>
      </c>
      <c r="AB2511">
        <f>(INDIRECT("a_"&amp;AB$2)/(AB$2+2))*(($C2511^(AB$2+2)-$H2511^(AB$2+2))/(ε_c1cd^(AB$2+2)))</f>
        <v/>
      </c>
      <c r="AC2511">
        <f>(INDIRECT("a_"&amp;AC$2)/(AC$2+2))*(($C2511^(AC$2+2)-$H2511^(AC$2+2))/(ε_c1cd^(AC$2+2)))</f>
        <v/>
      </c>
      <c r="AD2511">
        <f>(INDIRECT("a_"&amp;AD$2)/(AD$2+2))*(($C2511^(AD$2+2)-$H2511^(AD$2+2))/(ε_c1cd^(AD$2+2)))</f>
        <v/>
      </c>
      <c r="AE2511" s="111">
        <f>(b*f_cd/L2511)*SUM(U2511:Y2511)+SUM(Q2511:R2511)</f>
        <v/>
      </c>
      <c r="AF2511" s="112">
        <f>AE2511*(K2511-y+e)</f>
        <v/>
      </c>
      <c r="AG2511" s="113">
        <f>(b*f_cd/(L2511^2))*SUM(Z2511:AD2511)+SUM(S2511:T2511)-AF2511</f>
        <v/>
      </c>
      <c r="AH2511" s="114">
        <f>AG2511&lt;0</f>
        <v/>
      </c>
      <c r="AI2511" s="115">
        <f>IF(A2511=1,FALSE,(AND(AQ2511,AH2511,NOT(AI2510))))</f>
        <v/>
      </c>
      <c r="AJ2511" s="116">
        <f>(b*f_cd/L2511)*(a_1/2*J2511^2+a_2/3*J2511^3+a_3/4*J2511^4+a_4/5*J2511^5+a_5/6*J2511^6)+SUM(Q2511:R2511)</f>
        <v/>
      </c>
      <c r="AK2511">
        <f>AJ2511*(K2511-y+e)</f>
        <v/>
      </c>
      <c r="AL2511" s="118">
        <f>(b*f_cd/(L2511^2))*(a_1/3*J2511^3+a_2/4*J2511^4+a_3/5*J2511^5+a_4/6*J2511^6+a_5/7*J2511^7)+SUM(S2511:T2511)-AK2511</f>
        <v/>
      </c>
      <c r="AM2511" s="114">
        <f>AL2511&gt;0</f>
        <v/>
      </c>
      <c r="AN2511" s="115">
        <f>IF(A2511=1,FALSE,(AND(AQ2511,AM2511,NOT(AN2510))))</f>
        <v/>
      </c>
      <c r="AO2511">
        <f>IF(D2511=1,AND(AH2511,NOT(AI2511)),AND(AM2511,NOT(AN2511)))</f>
        <v/>
      </c>
      <c r="AP2511" s="119">
        <f>IF(D2511=1,AI2511,AN2511)</f>
        <v/>
      </c>
      <c r="AQ2511" s="125">
        <f>ABS(E2511)&lt;$AQ$2</f>
        <v/>
      </c>
      <c r="AS2511">
        <f>IF(AP2511,MAX(AS$3:AS2509)+1,"")</f>
        <v/>
      </c>
    </row>
    <row r="2512">
      <c r="A2512" t="n">
        <v>2422</v>
      </c>
      <c r="B2512" s="131">
        <f>IF(A2512=1,0,IF(AP2512,0.1*ε_cu1cd,0))</f>
        <v/>
      </c>
      <c r="C2512" s="131">
        <f>IF(A2512=1,0.1*ε_cu1cd,C2511+B2511)</f>
        <v/>
      </c>
      <c r="D2512" s="113">
        <f>IF('Нормальний переріз'!$D$68&gt;0,1,2)</f>
        <v/>
      </c>
      <c r="E2512" s="144">
        <f>IF(D2512=1,F2512,G2512)</f>
        <v/>
      </c>
      <c r="F2512" s="124">
        <f>IF(AI2511,0.11*ε_cu1cd,IF(AH2511,F2511*0.01,F2511))</f>
        <v/>
      </c>
      <c r="G2512" s="124">
        <f>IF(AP2511,-0.1*ε_cu1cd,IF(AM2511,G2511*0.01,G2511))</f>
        <v/>
      </c>
      <c r="H2512" s="113">
        <f>IF(A2512=1,E2512,IF(AO2511,H2511-E2511+E2512,IF(AP2511,0.8*H2511,H2511+E2512)))</f>
        <v/>
      </c>
      <c r="I2512" s="169">
        <f>(C2512-H2512)/h</f>
        <v/>
      </c>
      <c r="J2512">
        <f>C2512/(ε_c1cd)</f>
        <v/>
      </c>
      <c r="K2512">
        <f>C2512/I2512</f>
        <v/>
      </c>
      <c r="L2512" s="131">
        <f>I2512/(ε_c1cd)</f>
        <v/>
      </c>
      <c r="M2512">
        <f>I2512*(K2512-Z_s1)</f>
        <v/>
      </c>
      <c r="N2512">
        <f>I2512*(K2512-Z_s2)</f>
        <v/>
      </c>
      <c r="O2512">
        <f>E_s*M2512</f>
        <v/>
      </c>
      <c r="P2512">
        <f>E_s*N2512</f>
        <v/>
      </c>
      <c r="Q2512">
        <f>O2512*A_s1</f>
        <v/>
      </c>
      <c r="R2512">
        <f>P2512*A_s2</f>
        <v/>
      </c>
      <c r="S2512">
        <f>Q2512*($K2512-Z_s1)</f>
        <v/>
      </c>
      <c r="T2512">
        <f>R2512*($K2512-Z_s2)</f>
        <v/>
      </c>
      <c r="U2512">
        <f>(INDIRECT("a_"&amp;U$2)/(U$2+1))*(($C2512^(U$2+1)-$H2512^(U$2+1))/(ε_c1cd^(U$2+1)))</f>
        <v/>
      </c>
      <c r="V2512">
        <f>(INDIRECT("a_"&amp;V$2)/(V$2+1))*(($C2512^(V$2+1)-$H2512^(V$2+1))/(ε_c1cd^(V$2+1)))</f>
        <v/>
      </c>
      <c r="W2512">
        <f>(INDIRECT("a_"&amp;W$2)/(W$2+1))*(($C2512^(W$2+1)-$H2512^(W$2+1))/(ε_c1cd^(W$2+1)))</f>
        <v/>
      </c>
      <c r="X2512">
        <f>(INDIRECT("a_"&amp;X$2)/(X$2+1))*(($C2512^(X$2+1)-$H2512^(X$2+1))/(ε_c1cd^(X$2+1)))</f>
        <v/>
      </c>
      <c r="Y2512">
        <f>(INDIRECT("a_"&amp;Y$2)/(Y$2+1))*(($C2512^(Y$2+1)-$H2512^(Y$2+1))/(ε_c1cd^(Y$2+1)))</f>
        <v/>
      </c>
      <c r="Z2512">
        <f>(INDIRECT("a_"&amp;Z$2)/(Z$2+2))*(($C2512^(Z$2+2)-$H2512^(Z$2+2))/(ε_c1cd^(Z$2+2)))</f>
        <v/>
      </c>
      <c r="AA2512">
        <f>(INDIRECT("a_"&amp;AA$2)/(AA$2+2))*(($C2512^(AA$2+2)-$H2512^(AA$2+2))/(ε_c1cd^(AA$2+2)))</f>
        <v/>
      </c>
      <c r="AB2512">
        <f>(INDIRECT("a_"&amp;AB$2)/(AB$2+2))*(($C2512^(AB$2+2)-$H2512^(AB$2+2))/(ε_c1cd^(AB$2+2)))</f>
        <v/>
      </c>
      <c r="AC2512">
        <f>(INDIRECT("a_"&amp;AC$2)/(AC$2+2))*(($C2512^(AC$2+2)-$H2512^(AC$2+2))/(ε_c1cd^(AC$2+2)))</f>
        <v/>
      </c>
      <c r="AD2512">
        <f>(INDIRECT("a_"&amp;AD$2)/(AD$2+2))*(($C2512^(AD$2+2)-$H2512^(AD$2+2))/(ε_c1cd^(AD$2+2)))</f>
        <v/>
      </c>
      <c r="AE2512" s="111">
        <f>(b*f_cd/L2512)*SUM(U2512:Y2512)+SUM(Q2512:R2512)</f>
        <v/>
      </c>
      <c r="AF2512" s="112">
        <f>AE2512*(K2512-y+e)</f>
        <v/>
      </c>
      <c r="AG2512" s="113">
        <f>(b*f_cd/(L2512^2))*SUM(Z2512:AD2512)+SUM(S2512:T2512)-AF2512</f>
        <v/>
      </c>
      <c r="AH2512" s="114">
        <f>AG2512&lt;0</f>
        <v/>
      </c>
      <c r="AI2512" s="115">
        <f>IF(A2512=1,FALSE,(AND(AQ2512,AH2512,NOT(AI2511))))</f>
        <v/>
      </c>
      <c r="AJ2512" s="116">
        <f>(b*f_cd/L2512)*(a_1/2*J2512^2+a_2/3*J2512^3+a_3/4*J2512^4+a_4/5*J2512^5+a_5/6*J2512^6)+SUM(Q2512:R2512)</f>
        <v/>
      </c>
      <c r="AK2512">
        <f>AJ2512*(K2512-y+e)</f>
        <v/>
      </c>
      <c r="AL2512" s="118">
        <f>(b*f_cd/(L2512^2))*(a_1/3*J2512^3+a_2/4*J2512^4+a_3/5*J2512^5+a_4/6*J2512^6+a_5/7*J2512^7)+SUM(S2512:T2512)-AK2512</f>
        <v/>
      </c>
      <c r="AM2512" s="114">
        <f>AL2512&gt;0</f>
        <v/>
      </c>
      <c r="AN2512" s="115">
        <f>IF(A2512=1,FALSE,(AND(AQ2512,AM2512,NOT(AN2511))))</f>
        <v/>
      </c>
      <c r="AO2512">
        <f>IF(D2512=1,AND(AH2512,NOT(AI2512)),AND(AM2512,NOT(AN2512)))</f>
        <v/>
      </c>
      <c r="AP2512" s="119">
        <f>IF(D2512=1,AI2512,AN2512)</f>
        <v/>
      </c>
      <c r="AQ2512" s="125">
        <f>ABS(E2512)&lt;$AQ$2</f>
        <v/>
      </c>
      <c r="AS2512">
        <f>IF(AP2512,MAX(AS$3:AS2510)+1,"")</f>
        <v/>
      </c>
    </row>
    <row r="2513">
      <c r="A2513" t="n">
        <v>2423</v>
      </c>
      <c r="B2513" s="131">
        <f>IF(A2513=1,0,IF(AP2513,0.1*ε_cu1cd,0))</f>
        <v/>
      </c>
      <c r="C2513" s="131">
        <f>IF(A2513=1,0.1*ε_cu1cd,C2512+B2512)</f>
        <v/>
      </c>
      <c r="D2513" s="113">
        <f>IF('Нормальний переріз'!$D$68&gt;0,1,2)</f>
        <v/>
      </c>
      <c r="E2513" s="144">
        <f>IF(D2513=1,F2513,G2513)</f>
        <v/>
      </c>
      <c r="F2513" s="124">
        <f>IF(AI2512,0.11*ε_cu1cd,IF(AH2512,F2512*0.01,F2512))</f>
        <v/>
      </c>
      <c r="G2513" s="124">
        <f>IF(AP2512,-0.1*ε_cu1cd,IF(AM2512,G2512*0.01,G2512))</f>
        <v/>
      </c>
      <c r="H2513" s="113">
        <f>IF(A2513=1,E2513,IF(AO2512,H2512-E2512+E2513,IF(AP2512,0.8*H2512,H2512+E2513)))</f>
        <v/>
      </c>
      <c r="I2513" s="169">
        <f>(C2513-H2513)/h</f>
        <v/>
      </c>
      <c r="J2513">
        <f>C2513/(ε_c1cd)</f>
        <v/>
      </c>
      <c r="K2513">
        <f>C2513/I2513</f>
        <v/>
      </c>
      <c r="L2513" s="131">
        <f>I2513/(ε_c1cd)</f>
        <v/>
      </c>
      <c r="M2513">
        <f>I2513*(K2513-Z_s1)</f>
        <v/>
      </c>
      <c r="N2513">
        <f>I2513*(K2513-Z_s2)</f>
        <v/>
      </c>
      <c r="O2513">
        <f>E_s*M2513</f>
        <v/>
      </c>
      <c r="P2513">
        <f>E_s*N2513</f>
        <v/>
      </c>
      <c r="Q2513">
        <f>O2513*A_s1</f>
        <v/>
      </c>
      <c r="R2513">
        <f>P2513*A_s2</f>
        <v/>
      </c>
      <c r="S2513">
        <f>Q2513*($K2513-Z_s1)</f>
        <v/>
      </c>
      <c r="T2513">
        <f>R2513*($K2513-Z_s2)</f>
        <v/>
      </c>
      <c r="U2513">
        <f>(INDIRECT("a_"&amp;U$2)/(U$2+1))*(($C2513^(U$2+1)-$H2513^(U$2+1))/(ε_c1cd^(U$2+1)))</f>
        <v/>
      </c>
      <c r="V2513">
        <f>(INDIRECT("a_"&amp;V$2)/(V$2+1))*(($C2513^(V$2+1)-$H2513^(V$2+1))/(ε_c1cd^(V$2+1)))</f>
        <v/>
      </c>
      <c r="W2513">
        <f>(INDIRECT("a_"&amp;W$2)/(W$2+1))*(($C2513^(W$2+1)-$H2513^(W$2+1))/(ε_c1cd^(W$2+1)))</f>
        <v/>
      </c>
      <c r="X2513">
        <f>(INDIRECT("a_"&amp;X$2)/(X$2+1))*(($C2513^(X$2+1)-$H2513^(X$2+1))/(ε_c1cd^(X$2+1)))</f>
        <v/>
      </c>
      <c r="Y2513">
        <f>(INDIRECT("a_"&amp;Y$2)/(Y$2+1))*(($C2513^(Y$2+1)-$H2513^(Y$2+1))/(ε_c1cd^(Y$2+1)))</f>
        <v/>
      </c>
      <c r="Z2513">
        <f>(INDIRECT("a_"&amp;Z$2)/(Z$2+2))*(($C2513^(Z$2+2)-$H2513^(Z$2+2))/(ε_c1cd^(Z$2+2)))</f>
        <v/>
      </c>
      <c r="AA2513">
        <f>(INDIRECT("a_"&amp;AA$2)/(AA$2+2))*(($C2513^(AA$2+2)-$H2513^(AA$2+2))/(ε_c1cd^(AA$2+2)))</f>
        <v/>
      </c>
      <c r="AB2513">
        <f>(INDIRECT("a_"&amp;AB$2)/(AB$2+2))*(($C2513^(AB$2+2)-$H2513^(AB$2+2))/(ε_c1cd^(AB$2+2)))</f>
        <v/>
      </c>
      <c r="AC2513">
        <f>(INDIRECT("a_"&amp;AC$2)/(AC$2+2))*(($C2513^(AC$2+2)-$H2513^(AC$2+2))/(ε_c1cd^(AC$2+2)))</f>
        <v/>
      </c>
      <c r="AD2513">
        <f>(INDIRECT("a_"&amp;AD$2)/(AD$2+2))*(($C2513^(AD$2+2)-$H2513^(AD$2+2))/(ε_c1cd^(AD$2+2)))</f>
        <v/>
      </c>
      <c r="AE2513" s="111">
        <f>(b*f_cd/L2513)*SUM(U2513:Y2513)+SUM(Q2513:R2513)</f>
        <v/>
      </c>
      <c r="AF2513" s="112">
        <f>AE2513*(K2513-y+e)</f>
        <v/>
      </c>
      <c r="AG2513" s="113">
        <f>(b*f_cd/(L2513^2))*SUM(Z2513:AD2513)+SUM(S2513:T2513)-AF2513</f>
        <v/>
      </c>
      <c r="AH2513" s="114">
        <f>AG2513&lt;0</f>
        <v/>
      </c>
      <c r="AI2513" s="115">
        <f>IF(A2513=1,FALSE,(AND(AQ2513,AH2513,NOT(AI2512))))</f>
        <v/>
      </c>
      <c r="AJ2513" s="116">
        <f>(b*f_cd/L2513)*(a_1/2*J2513^2+a_2/3*J2513^3+a_3/4*J2513^4+a_4/5*J2513^5+a_5/6*J2513^6)+SUM(Q2513:R2513)</f>
        <v/>
      </c>
      <c r="AK2513">
        <f>AJ2513*(K2513-y+e)</f>
        <v/>
      </c>
      <c r="AL2513" s="118">
        <f>(b*f_cd/(L2513^2))*(a_1/3*J2513^3+a_2/4*J2513^4+a_3/5*J2513^5+a_4/6*J2513^6+a_5/7*J2513^7)+SUM(S2513:T2513)-AK2513</f>
        <v/>
      </c>
      <c r="AM2513" s="114">
        <f>AL2513&gt;0</f>
        <v/>
      </c>
      <c r="AN2513" s="115">
        <f>IF(A2513=1,FALSE,(AND(AQ2513,AM2513,NOT(AN2512))))</f>
        <v/>
      </c>
      <c r="AO2513">
        <f>IF(D2513=1,AND(AH2513,NOT(AI2513)),AND(AM2513,NOT(AN2513)))</f>
        <v/>
      </c>
      <c r="AP2513" s="119">
        <f>IF(D2513=1,AI2513,AN2513)</f>
        <v/>
      </c>
      <c r="AQ2513" s="125">
        <f>ABS(E2513)&lt;$AQ$2</f>
        <v/>
      </c>
      <c r="AS2513">
        <f>IF(AP2513,MAX(AS$3:AS2511)+1,"")</f>
        <v/>
      </c>
    </row>
    <row r="2514">
      <c r="A2514" t="n">
        <v>2424</v>
      </c>
      <c r="B2514" s="131">
        <f>IF(A2514=1,0,IF(AP2514,0.1*ε_cu1cd,0))</f>
        <v/>
      </c>
      <c r="C2514" s="131">
        <f>IF(A2514=1,0.1*ε_cu1cd,C2513+B2513)</f>
        <v/>
      </c>
      <c r="D2514" s="113">
        <f>IF('Нормальний переріз'!$D$68&gt;0,1,2)</f>
        <v/>
      </c>
      <c r="E2514" s="144">
        <f>IF(D2514=1,F2514,G2514)</f>
        <v/>
      </c>
      <c r="F2514" s="124">
        <f>IF(AI2513,0.11*ε_cu1cd,IF(AH2513,F2513*0.01,F2513))</f>
        <v/>
      </c>
      <c r="G2514" s="124">
        <f>IF(AP2513,-0.1*ε_cu1cd,IF(AM2513,G2513*0.01,G2513))</f>
        <v/>
      </c>
      <c r="H2514" s="113">
        <f>IF(A2514=1,E2514,IF(AO2513,H2513-E2513+E2514,IF(AP2513,0.8*H2513,H2513+E2514)))</f>
        <v/>
      </c>
      <c r="I2514" s="169">
        <f>(C2514-H2514)/h</f>
        <v/>
      </c>
      <c r="J2514">
        <f>C2514/(ε_c1cd)</f>
        <v/>
      </c>
      <c r="K2514">
        <f>C2514/I2514</f>
        <v/>
      </c>
      <c r="L2514" s="131">
        <f>I2514/(ε_c1cd)</f>
        <v/>
      </c>
      <c r="M2514">
        <f>I2514*(K2514-Z_s1)</f>
        <v/>
      </c>
      <c r="N2514">
        <f>I2514*(K2514-Z_s2)</f>
        <v/>
      </c>
      <c r="O2514">
        <f>E_s*M2514</f>
        <v/>
      </c>
      <c r="P2514">
        <f>E_s*N2514</f>
        <v/>
      </c>
      <c r="Q2514">
        <f>O2514*A_s1</f>
        <v/>
      </c>
      <c r="R2514">
        <f>P2514*A_s2</f>
        <v/>
      </c>
      <c r="S2514">
        <f>Q2514*($K2514-Z_s1)</f>
        <v/>
      </c>
      <c r="T2514">
        <f>R2514*($K2514-Z_s2)</f>
        <v/>
      </c>
      <c r="U2514">
        <f>(INDIRECT("a_"&amp;U$2)/(U$2+1))*(($C2514^(U$2+1)-$H2514^(U$2+1))/(ε_c1cd^(U$2+1)))</f>
        <v/>
      </c>
      <c r="V2514">
        <f>(INDIRECT("a_"&amp;V$2)/(V$2+1))*(($C2514^(V$2+1)-$H2514^(V$2+1))/(ε_c1cd^(V$2+1)))</f>
        <v/>
      </c>
      <c r="W2514">
        <f>(INDIRECT("a_"&amp;W$2)/(W$2+1))*(($C2514^(W$2+1)-$H2514^(W$2+1))/(ε_c1cd^(W$2+1)))</f>
        <v/>
      </c>
      <c r="X2514">
        <f>(INDIRECT("a_"&amp;X$2)/(X$2+1))*(($C2514^(X$2+1)-$H2514^(X$2+1))/(ε_c1cd^(X$2+1)))</f>
        <v/>
      </c>
      <c r="Y2514">
        <f>(INDIRECT("a_"&amp;Y$2)/(Y$2+1))*(($C2514^(Y$2+1)-$H2514^(Y$2+1))/(ε_c1cd^(Y$2+1)))</f>
        <v/>
      </c>
      <c r="Z2514">
        <f>(INDIRECT("a_"&amp;Z$2)/(Z$2+2))*(($C2514^(Z$2+2)-$H2514^(Z$2+2))/(ε_c1cd^(Z$2+2)))</f>
        <v/>
      </c>
      <c r="AA2514">
        <f>(INDIRECT("a_"&amp;AA$2)/(AA$2+2))*(($C2514^(AA$2+2)-$H2514^(AA$2+2))/(ε_c1cd^(AA$2+2)))</f>
        <v/>
      </c>
      <c r="AB2514">
        <f>(INDIRECT("a_"&amp;AB$2)/(AB$2+2))*(($C2514^(AB$2+2)-$H2514^(AB$2+2))/(ε_c1cd^(AB$2+2)))</f>
        <v/>
      </c>
      <c r="AC2514">
        <f>(INDIRECT("a_"&amp;AC$2)/(AC$2+2))*(($C2514^(AC$2+2)-$H2514^(AC$2+2))/(ε_c1cd^(AC$2+2)))</f>
        <v/>
      </c>
      <c r="AD2514">
        <f>(INDIRECT("a_"&amp;AD$2)/(AD$2+2))*(($C2514^(AD$2+2)-$H2514^(AD$2+2))/(ε_c1cd^(AD$2+2)))</f>
        <v/>
      </c>
      <c r="AE2514" s="111">
        <f>(b*f_cd/L2514)*SUM(U2514:Y2514)+SUM(Q2514:R2514)</f>
        <v/>
      </c>
      <c r="AF2514" s="112">
        <f>AE2514*(K2514-y+e)</f>
        <v/>
      </c>
      <c r="AG2514" s="113">
        <f>(b*f_cd/(L2514^2))*SUM(Z2514:AD2514)+SUM(S2514:T2514)-AF2514</f>
        <v/>
      </c>
      <c r="AH2514" s="114">
        <f>AG2514&lt;0</f>
        <v/>
      </c>
      <c r="AI2514" s="115">
        <f>IF(A2514=1,FALSE,(AND(AQ2514,AH2514,NOT(AI2513))))</f>
        <v/>
      </c>
      <c r="AJ2514" s="116">
        <f>(b*f_cd/L2514)*(a_1/2*J2514^2+a_2/3*J2514^3+a_3/4*J2514^4+a_4/5*J2514^5+a_5/6*J2514^6)+SUM(Q2514:R2514)</f>
        <v/>
      </c>
      <c r="AK2514">
        <f>AJ2514*(K2514-y+e)</f>
        <v/>
      </c>
      <c r="AL2514" s="118">
        <f>(b*f_cd/(L2514^2))*(a_1/3*J2514^3+a_2/4*J2514^4+a_3/5*J2514^5+a_4/6*J2514^6+a_5/7*J2514^7)+SUM(S2514:T2514)-AK2514</f>
        <v/>
      </c>
      <c r="AM2514" s="114">
        <f>AL2514&gt;0</f>
        <v/>
      </c>
      <c r="AN2514" s="115">
        <f>IF(A2514=1,FALSE,(AND(AQ2514,AM2514,NOT(AN2513))))</f>
        <v/>
      </c>
      <c r="AO2514">
        <f>IF(D2514=1,AND(AH2514,NOT(AI2514)),AND(AM2514,NOT(AN2514)))</f>
        <v/>
      </c>
      <c r="AP2514" s="119">
        <f>IF(D2514=1,AI2514,AN2514)</f>
        <v/>
      </c>
      <c r="AQ2514" s="125">
        <f>ABS(E2514)&lt;$AQ$2</f>
        <v/>
      </c>
      <c r="AS2514">
        <f>IF(AP2514,MAX(AS$3:AS2512)+1,"")</f>
        <v/>
      </c>
    </row>
    <row r="2515">
      <c r="A2515" t="n">
        <v>2425</v>
      </c>
      <c r="B2515" s="131">
        <f>IF(A2515=1,0,IF(AP2515,0.1*ε_cu1cd,0))</f>
        <v/>
      </c>
      <c r="C2515" s="131">
        <f>IF(A2515=1,0.1*ε_cu1cd,C2514+B2514)</f>
        <v/>
      </c>
      <c r="D2515" s="113">
        <f>IF('Нормальний переріз'!$D$68&gt;0,1,2)</f>
        <v/>
      </c>
      <c r="E2515" s="144">
        <f>IF(D2515=1,F2515,G2515)</f>
        <v/>
      </c>
      <c r="F2515" s="124">
        <f>IF(AI2514,0.11*ε_cu1cd,IF(AH2514,F2514*0.01,F2514))</f>
        <v/>
      </c>
      <c r="G2515" s="124">
        <f>IF(AP2514,-0.1*ε_cu1cd,IF(AM2514,G2514*0.01,G2514))</f>
        <v/>
      </c>
      <c r="H2515" s="113">
        <f>IF(A2515=1,E2515,IF(AO2514,H2514-E2514+E2515,IF(AP2514,0.8*H2514,H2514+E2515)))</f>
        <v/>
      </c>
      <c r="I2515" s="169">
        <f>(C2515-H2515)/h</f>
        <v/>
      </c>
      <c r="J2515">
        <f>C2515/(ε_c1cd)</f>
        <v/>
      </c>
      <c r="K2515">
        <f>C2515/I2515</f>
        <v/>
      </c>
      <c r="L2515" s="131">
        <f>I2515/(ε_c1cd)</f>
        <v/>
      </c>
      <c r="M2515">
        <f>I2515*(K2515-Z_s1)</f>
        <v/>
      </c>
      <c r="N2515">
        <f>I2515*(K2515-Z_s2)</f>
        <v/>
      </c>
      <c r="O2515">
        <f>E_s*M2515</f>
        <v/>
      </c>
      <c r="P2515">
        <f>E_s*N2515</f>
        <v/>
      </c>
      <c r="Q2515">
        <f>O2515*A_s1</f>
        <v/>
      </c>
      <c r="R2515">
        <f>P2515*A_s2</f>
        <v/>
      </c>
      <c r="S2515">
        <f>Q2515*($K2515-Z_s1)</f>
        <v/>
      </c>
      <c r="T2515">
        <f>R2515*($K2515-Z_s2)</f>
        <v/>
      </c>
      <c r="U2515">
        <f>(INDIRECT("a_"&amp;U$2)/(U$2+1))*(($C2515^(U$2+1)-$H2515^(U$2+1))/(ε_c1cd^(U$2+1)))</f>
        <v/>
      </c>
      <c r="V2515">
        <f>(INDIRECT("a_"&amp;V$2)/(V$2+1))*(($C2515^(V$2+1)-$H2515^(V$2+1))/(ε_c1cd^(V$2+1)))</f>
        <v/>
      </c>
      <c r="W2515">
        <f>(INDIRECT("a_"&amp;W$2)/(W$2+1))*(($C2515^(W$2+1)-$H2515^(W$2+1))/(ε_c1cd^(W$2+1)))</f>
        <v/>
      </c>
      <c r="X2515">
        <f>(INDIRECT("a_"&amp;X$2)/(X$2+1))*(($C2515^(X$2+1)-$H2515^(X$2+1))/(ε_c1cd^(X$2+1)))</f>
        <v/>
      </c>
      <c r="Y2515">
        <f>(INDIRECT("a_"&amp;Y$2)/(Y$2+1))*(($C2515^(Y$2+1)-$H2515^(Y$2+1))/(ε_c1cd^(Y$2+1)))</f>
        <v/>
      </c>
      <c r="Z2515">
        <f>(INDIRECT("a_"&amp;Z$2)/(Z$2+2))*(($C2515^(Z$2+2)-$H2515^(Z$2+2))/(ε_c1cd^(Z$2+2)))</f>
        <v/>
      </c>
      <c r="AA2515">
        <f>(INDIRECT("a_"&amp;AA$2)/(AA$2+2))*(($C2515^(AA$2+2)-$H2515^(AA$2+2))/(ε_c1cd^(AA$2+2)))</f>
        <v/>
      </c>
      <c r="AB2515">
        <f>(INDIRECT("a_"&amp;AB$2)/(AB$2+2))*(($C2515^(AB$2+2)-$H2515^(AB$2+2))/(ε_c1cd^(AB$2+2)))</f>
        <v/>
      </c>
      <c r="AC2515">
        <f>(INDIRECT("a_"&amp;AC$2)/(AC$2+2))*(($C2515^(AC$2+2)-$H2515^(AC$2+2))/(ε_c1cd^(AC$2+2)))</f>
        <v/>
      </c>
      <c r="AD2515">
        <f>(INDIRECT("a_"&amp;AD$2)/(AD$2+2))*(($C2515^(AD$2+2)-$H2515^(AD$2+2))/(ε_c1cd^(AD$2+2)))</f>
        <v/>
      </c>
      <c r="AE2515" s="111">
        <f>(b*f_cd/L2515)*SUM(U2515:Y2515)+SUM(Q2515:R2515)</f>
        <v/>
      </c>
      <c r="AF2515" s="112">
        <f>AE2515*(K2515-y+e)</f>
        <v/>
      </c>
      <c r="AG2515" s="113">
        <f>(b*f_cd/(L2515^2))*SUM(Z2515:AD2515)+SUM(S2515:T2515)-AF2515</f>
        <v/>
      </c>
      <c r="AH2515" s="114">
        <f>AG2515&lt;0</f>
        <v/>
      </c>
      <c r="AI2515" s="115">
        <f>IF(A2515=1,FALSE,(AND(AQ2515,AH2515,NOT(AI2514))))</f>
        <v/>
      </c>
      <c r="AJ2515" s="116">
        <f>(b*f_cd/L2515)*(a_1/2*J2515^2+a_2/3*J2515^3+a_3/4*J2515^4+a_4/5*J2515^5+a_5/6*J2515^6)+SUM(Q2515:R2515)</f>
        <v/>
      </c>
      <c r="AK2515">
        <f>AJ2515*(K2515-y+e)</f>
        <v/>
      </c>
      <c r="AL2515" s="118">
        <f>(b*f_cd/(L2515^2))*(a_1/3*J2515^3+a_2/4*J2515^4+a_3/5*J2515^5+a_4/6*J2515^6+a_5/7*J2515^7)+SUM(S2515:T2515)-AK2515</f>
        <v/>
      </c>
      <c r="AM2515" s="114">
        <f>AL2515&gt;0</f>
        <v/>
      </c>
      <c r="AN2515" s="115">
        <f>IF(A2515=1,FALSE,(AND(AQ2515,AM2515,NOT(AN2514))))</f>
        <v/>
      </c>
      <c r="AO2515">
        <f>IF(D2515=1,AND(AH2515,NOT(AI2515)),AND(AM2515,NOT(AN2515)))</f>
        <v/>
      </c>
      <c r="AP2515" s="119">
        <f>IF(D2515=1,AI2515,AN2515)</f>
        <v/>
      </c>
      <c r="AQ2515" s="125">
        <f>ABS(E2515)&lt;$AQ$2</f>
        <v/>
      </c>
      <c r="AS2515">
        <f>IF(AP2515,MAX(AS$3:AS2513)+1,"")</f>
        <v/>
      </c>
    </row>
    <row r="2516">
      <c r="A2516" t="n">
        <v>2426</v>
      </c>
      <c r="B2516" s="131">
        <f>IF(A2516=1,0,IF(AP2516,0.1*ε_cu1cd,0))</f>
        <v/>
      </c>
      <c r="C2516" s="131">
        <f>IF(A2516=1,0.1*ε_cu1cd,C2515+B2515)</f>
        <v/>
      </c>
      <c r="D2516" s="113">
        <f>IF('Нормальний переріз'!$D$68&gt;0,1,2)</f>
        <v/>
      </c>
      <c r="E2516" s="144">
        <f>IF(D2516=1,F2516,G2516)</f>
        <v/>
      </c>
      <c r="F2516" s="124">
        <f>IF(AI2515,0.11*ε_cu1cd,IF(AH2515,F2515*0.01,F2515))</f>
        <v/>
      </c>
      <c r="G2516" s="124">
        <f>IF(AP2515,-0.1*ε_cu1cd,IF(AM2515,G2515*0.01,G2515))</f>
        <v/>
      </c>
      <c r="H2516" s="113">
        <f>IF(A2516=1,E2516,IF(AO2515,H2515-E2515+E2516,IF(AP2515,0.8*H2515,H2515+E2516)))</f>
        <v/>
      </c>
      <c r="I2516" s="169">
        <f>(C2516-H2516)/h</f>
        <v/>
      </c>
      <c r="J2516">
        <f>C2516/(ε_c1cd)</f>
        <v/>
      </c>
      <c r="K2516">
        <f>C2516/I2516</f>
        <v/>
      </c>
      <c r="L2516" s="131">
        <f>I2516/(ε_c1cd)</f>
        <v/>
      </c>
      <c r="M2516">
        <f>I2516*(K2516-Z_s1)</f>
        <v/>
      </c>
      <c r="N2516">
        <f>I2516*(K2516-Z_s2)</f>
        <v/>
      </c>
      <c r="O2516">
        <f>E_s*M2516</f>
        <v/>
      </c>
      <c r="P2516">
        <f>E_s*N2516</f>
        <v/>
      </c>
      <c r="Q2516">
        <f>O2516*A_s1</f>
        <v/>
      </c>
      <c r="R2516">
        <f>P2516*A_s2</f>
        <v/>
      </c>
      <c r="S2516">
        <f>Q2516*($K2516-Z_s1)</f>
        <v/>
      </c>
      <c r="T2516">
        <f>R2516*($K2516-Z_s2)</f>
        <v/>
      </c>
      <c r="U2516">
        <f>(INDIRECT("a_"&amp;U$2)/(U$2+1))*(($C2516^(U$2+1)-$H2516^(U$2+1))/(ε_c1cd^(U$2+1)))</f>
        <v/>
      </c>
      <c r="V2516">
        <f>(INDIRECT("a_"&amp;V$2)/(V$2+1))*(($C2516^(V$2+1)-$H2516^(V$2+1))/(ε_c1cd^(V$2+1)))</f>
        <v/>
      </c>
      <c r="W2516">
        <f>(INDIRECT("a_"&amp;W$2)/(W$2+1))*(($C2516^(W$2+1)-$H2516^(W$2+1))/(ε_c1cd^(W$2+1)))</f>
        <v/>
      </c>
      <c r="X2516">
        <f>(INDIRECT("a_"&amp;X$2)/(X$2+1))*(($C2516^(X$2+1)-$H2516^(X$2+1))/(ε_c1cd^(X$2+1)))</f>
        <v/>
      </c>
      <c r="Y2516">
        <f>(INDIRECT("a_"&amp;Y$2)/(Y$2+1))*(($C2516^(Y$2+1)-$H2516^(Y$2+1))/(ε_c1cd^(Y$2+1)))</f>
        <v/>
      </c>
      <c r="Z2516">
        <f>(INDIRECT("a_"&amp;Z$2)/(Z$2+2))*(($C2516^(Z$2+2)-$H2516^(Z$2+2))/(ε_c1cd^(Z$2+2)))</f>
        <v/>
      </c>
      <c r="AA2516">
        <f>(INDIRECT("a_"&amp;AA$2)/(AA$2+2))*(($C2516^(AA$2+2)-$H2516^(AA$2+2))/(ε_c1cd^(AA$2+2)))</f>
        <v/>
      </c>
      <c r="AB2516">
        <f>(INDIRECT("a_"&amp;AB$2)/(AB$2+2))*(($C2516^(AB$2+2)-$H2516^(AB$2+2))/(ε_c1cd^(AB$2+2)))</f>
        <v/>
      </c>
      <c r="AC2516">
        <f>(INDIRECT("a_"&amp;AC$2)/(AC$2+2))*(($C2516^(AC$2+2)-$H2516^(AC$2+2))/(ε_c1cd^(AC$2+2)))</f>
        <v/>
      </c>
      <c r="AD2516">
        <f>(INDIRECT("a_"&amp;AD$2)/(AD$2+2))*(($C2516^(AD$2+2)-$H2516^(AD$2+2))/(ε_c1cd^(AD$2+2)))</f>
        <v/>
      </c>
      <c r="AE2516" s="111">
        <f>(b*f_cd/L2516)*SUM(U2516:Y2516)+SUM(Q2516:R2516)</f>
        <v/>
      </c>
      <c r="AF2516" s="112">
        <f>AE2516*(K2516-y+e)</f>
        <v/>
      </c>
      <c r="AG2516" s="113">
        <f>(b*f_cd/(L2516^2))*SUM(Z2516:AD2516)+SUM(S2516:T2516)-AF2516</f>
        <v/>
      </c>
      <c r="AH2516" s="114">
        <f>AG2516&lt;0</f>
        <v/>
      </c>
      <c r="AI2516" s="115">
        <f>IF(A2516=1,FALSE,(AND(AQ2516,AH2516,NOT(AI2515))))</f>
        <v/>
      </c>
      <c r="AJ2516" s="116">
        <f>(b*f_cd/L2516)*(a_1/2*J2516^2+a_2/3*J2516^3+a_3/4*J2516^4+a_4/5*J2516^5+a_5/6*J2516^6)+SUM(Q2516:R2516)</f>
        <v/>
      </c>
      <c r="AK2516">
        <f>AJ2516*(K2516-y+e)</f>
        <v/>
      </c>
      <c r="AL2516" s="118">
        <f>(b*f_cd/(L2516^2))*(a_1/3*J2516^3+a_2/4*J2516^4+a_3/5*J2516^5+a_4/6*J2516^6+a_5/7*J2516^7)+SUM(S2516:T2516)-AK2516</f>
        <v/>
      </c>
      <c r="AM2516" s="114">
        <f>AL2516&gt;0</f>
        <v/>
      </c>
      <c r="AN2516" s="115">
        <f>IF(A2516=1,FALSE,(AND(AQ2516,AM2516,NOT(AN2515))))</f>
        <v/>
      </c>
      <c r="AO2516">
        <f>IF(D2516=1,AND(AH2516,NOT(AI2516)),AND(AM2516,NOT(AN2516)))</f>
        <v/>
      </c>
      <c r="AP2516" s="119">
        <f>IF(D2516=1,AI2516,AN2516)</f>
        <v/>
      </c>
      <c r="AQ2516" s="125">
        <f>ABS(E2516)&lt;$AQ$2</f>
        <v/>
      </c>
      <c r="AS2516">
        <f>IF(AP2516,MAX(AS$3:AS2514)+1,"")</f>
        <v/>
      </c>
    </row>
    <row r="2517">
      <c r="A2517" t="n">
        <v>2427</v>
      </c>
      <c r="B2517" s="131">
        <f>IF(A2517=1,0,IF(AP2517,0.1*ε_cu1cd,0))</f>
        <v/>
      </c>
      <c r="C2517" s="131">
        <f>IF(A2517=1,0.1*ε_cu1cd,C2516+B2516)</f>
        <v/>
      </c>
      <c r="D2517" s="113">
        <f>IF('Нормальний переріз'!$D$68&gt;0,1,2)</f>
        <v/>
      </c>
      <c r="E2517" s="144">
        <f>IF(D2517=1,F2517,G2517)</f>
        <v/>
      </c>
      <c r="F2517" s="124">
        <f>IF(AI2516,0.11*ε_cu1cd,IF(AH2516,F2516*0.01,F2516))</f>
        <v/>
      </c>
      <c r="G2517" s="124">
        <f>IF(AP2516,-0.1*ε_cu1cd,IF(AM2516,G2516*0.01,G2516))</f>
        <v/>
      </c>
      <c r="H2517" s="113">
        <f>IF(A2517=1,E2517,IF(AO2516,H2516-E2516+E2517,IF(AP2516,0.8*H2516,H2516+E2517)))</f>
        <v/>
      </c>
      <c r="I2517" s="169">
        <f>(C2517-H2517)/h</f>
        <v/>
      </c>
      <c r="J2517">
        <f>C2517/(ε_c1cd)</f>
        <v/>
      </c>
      <c r="K2517">
        <f>C2517/I2517</f>
        <v/>
      </c>
      <c r="L2517" s="131">
        <f>I2517/(ε_c1cd)</f>
        <v/>
      </c>
      <c r="M2517">
        <f>I2517*(K2517-Z_s1)</f>
        <v/>
      </c>
      <c r="N2517">
        <f>I2517*(K2517-Z_s2)</f>
        <v/>
      </c>
      <c r="O2517">
        <f>E_s*M2517</f>
        <v/>
      </c>
      <c r="P2517">
        <f>E_s*N2517</f>
        <v/>
      </c>
      <c r="Q2517">
        <f>O2517*A_s1</f>
        <v/>
      </c>
      <c r="R2517">
        <f>P2517*A_s2</f>
        <v/>
      </c>
      <c r="S2517">
        <f>Q2517*($K2517-Z_s1)</f>
        <v/>
      </c>
      <c r="T2517">
        <f>R2517*($K2517-Z_s2)</f>
        <v/>
      </c>
      <c r="U2517">
        <f>(INDIRECT("a_"&amp;U$2)/(U$2+1))*(($C2517^(U$2+1)-$H2517^(U$2+1))/(ε_c1cd^(U$2+1)))</f>
        <v/>
      </c>
      <c r="V2517">
        <f>(INDIRECT("a_"&amp;V$2)/(V$2+1))*(($C2517^(V$2+1)-$H2517^(V$2+1))/(ε_c1cd^(V$2+1)))</f>
        <v/>
      </c>
      <c r="W2517">
        <f>(INDIRECT("a_"&amp;W$2)/(W$2+1))*(($C2517^(W$2+1)-$H2517^(W$2+1))/(ε_c1cd^(W$2+1)))</f>
        <v/>
      </c>
      <c r="X2517">
        <f>(INDIRECT("a_"&amp;X$2)/(X$2+1))*(($C2517^(X$2+1)-$H2517^(X$2+1))/(ε_c1cd^(X$2+1)))</f>
        <v/>
      </c>
      <c r="Y2517">
        <f>(INDIRECT("a_"&amp;Y$2)/(Y$2+1))*(($C2517^(Y$2+1)-$H2517^(Y$2+1))/(ε_c1cd^(Y$2+1)))</f>
        <v/>
      </c>
      <c r="Z2517">
        <f>(INDIRECT("a_"&amp;Z$2)/(Z$2+2))*(($C2517^(Z$2+2)-$H2517^(Z$2+2))/(ε_c1cd^(Z$2+2)))</f>
        <v/>
      </c>
      <c r="AA2517">
        <f>(INDIRECT("a_"&amp;AA$2)/(AA$2+2))*(($C2517^(AA$2+2)-$H2517^(AA$2+2))/(ε_c1cd^(AA$2+2)))</f>
        <v/>
      </c>
      <c r="AB2517">
        <f>(INDIRECT("a_"&amp;AB$2)/(AB$2+2))*(($C2517^(AB$2+2)-$H2517^(AB$2+2))/(ε_c1cd^(AB$2+2)))</f>
        <v/>
      </c>
      <c r="AC2517">
        <f>(INDIRECT("a_"&amp;AC$2)/(AC$2+2))*(($C2517^(AC$2+2)-$H2517^(AC$2+2))/(ε_c1cd^(AC$2+2)))</f>
        <v/>
      </c>
      <c r="AD2517">
        <f>(INDIRECT("a_"&amp;AD$2)/(AD$2+2))*(($C2517^(AD$2+2)-$H2517^(AD$2+2))/(ε_c1cd^(AD$2+2)))</f>
        <v/>
      </c>
      <c r="AE2517" s="111">
        <f>(b*f_cd/L2517)*SUM(U2517:Y2517)+SUM(Q2517:R2517)</f>
        <v/>
      </c>
      <c r="AF2517" s="112">
        <f>AE2517*(K2517-y+e)</f>
        <v/>
      </c>
      <c r="AG2517" s="113">
        <f>(b*f_cd/(L2517^2))*SUM(Z2517:AD2517)+SUM(S2517:T2517)-AF2517</f>
        <v/>
      </c>
      <c r="AH2517" s="114">
        <f>AG2517&lt;0</f>
        <v/>
      </c>
      <c r="AI2517" s="115">
        <f>IF(A2517=1,FALSE,(AND(AQ2517,AH2517,NOT(AI2516))))</f>
        <v/>
      </c>
      <c r="AJ2517" s="116">
        <f>(b*f_cd/L2517)*(a_1/2*J2517^2+a_2/3*J2517^3+a_3/4*J2517^4+a_4/5*J2517^5+a_5/6*J2517^6)+SUM(Q2517:R2517)</f>
        <v/>
      </c>
      <c r="AK2517">
        <f>AJ2517*(K2517-y+e)</f>
        <v/>
      </c>
      <c r="AL2517" s="118">
        <f>(b*f_cd/(L2517^2))*(a_1/3*J2517^3+a_2/4*J2517^4+a_3/5*J2517^5+a_4/6*J2517^6+a_5/7*J2517^7)+SUM(S2517:T2517)-AK2517</f>
        <v/>
      </c>
      <c r="AM2517" s="114">
        <f>AL2517&gt;0</f>
        <v/>
      </c>
      <c r="AN2517" s="115">
        <f>IF(A2517=1,FALSE,(AND(AQ2517,AM2517,NOT(AN2516))))</f>
        <v/>
      </c>
      <c r="AO2517">
        <f>IF(D2517=1,AND(AH2517,NOT(AI2517)),AND(AM2517,NOT(AN2517)))</f>
        <v/>
      </c>
      <c r="AP2517" s="119">
        <f>IF(D2517=1,AI2517,AN2517)</f>
        <v/>
      </c>
      <c r="AQ2517" s="125">
        <f>ABS(E2517)&lt;$AQ$2</f>
        <v/>
      </c>
      <c r="AS2517">
        <f>IF(AP2517,MAX(AS$3:AS2515)+1,"")</f>
        <v/>
      </c>
    </row>
    <row r="2518">
      <c r="A2518" t="n">
        <v>2428</v>
      </c>
      <c r="B2518" s="131">
        <f>IF(A2518=1,0,IF(AP2518,0.1*ε_cu1cd,0))</f>
        <v/>
      </c>
      <c r="C2518" s="131">
        <f>IF(A2518=1,0.1*ε_cu1cd,C2517+B2517)</f>
        <v/>
      </c>
      <c r="D2518" s="113">
        <f>IF('Нормальний переріз'!$D$68&gt;0,1,2)</f>
        <v/>
      </c>
      <c r="E2518" s="144">
        <f>IF(D2518=1,F2518,G2518)</f>
        <v/>
      </c>
      <c r="F2518" s="124">
        <f>IF(AI2517,0.11*ε_cu1cd,IF(AH2517,F2517*0.01,F2517))</f>
        <v/>
      </c>
      <c r="G2518" s="124">
        <f>IF(AP2517,-0.1*ε_cu1cd,IF(AM2517,G2517*0.01,G2517))</f>
        <v/>
      </c>
      <c r="H2518" s="113">
        <f>IF(A2518=1,E2518,IF(AO2517,H2517-E2517+E2518,IF(AP2517,0.8*H2517,H2517+E2518)))</f>
        <v/>
      </c>
      <c r="I2518" s="169">
        <f>(C2518-H2518)/h</f>
        <v/>
      </c>
      <c r="J2518">
        <f>C2518/(ε_c1cd)</f>
        <v/>
      </c>
      <c r="K2518">
        <f>C2518/I2518</f>
        <v/>
      </c>
      <c r="L2518" s="131">
        <f>I2518/(ε_c1cd)</f>
        <v/>
      </c>
      <c r="M2518">
        <f>I2518*(K2518-Z_s1)</f>
        <v/>
      </c>
      <c r="N2518">
        <f>I2518*(K2518-Z_s2)</f>
        <v/>
      </c>
      <c r="O2518">
        <f>E_s*M2518</f>
        <v/>
      </c>
      <c r="P2518">
        <f>E_s*N2518</f>
        <v/>
      </c>
      <c r="Q2518">
        <f>O2518*A_s1</f>
        <v/>
      </c>
      <c r="R2518">
        <f>P2518*A_s2</f>
        <v/>
      </c>
      <c r="S2518">
        <f>Q2518*($K2518-Z_s1)</f>
        <v/>
      </c>
      <c r="T2518">
        <f>R2518*($K2518-Z_s2)</f>
        <v/>
      </c>
      <c r="U2518">
        <f>(INDIRECT("a_"&amp;U$2)/(U$2+1))*(($C2518^(U$2+1)-$H2518^(U$2+1))/(ε_c1cd^(U$2+1)))</f>
        <v/>
      </c>
      <c r="V2518">
        <f>(INDIRECT("a_"&amp;V$2)/(V$2+1))*(($C2518^(V$2+1)-$H2518^(V$2+1))/(ε_c1cd^(V$2+1)))</f>
        <v/>
      </c>
      <c r="W2518">
        <f>(INDIRECT("a_"&amp;W$2)/(W$2+1))*(($C2518^(W$2+1)-$H2518^(W$2+1))/(ε_c1cd^(W$2+1)))</f>
        <v/>
      </c>
      <c r="X2518">
        <f>(INDIRECT("a_"&amp;X$2)/(X$2+1))*(($C2518^(X$2+1)-$H2518^(X$2+1))/(ε_c1cd^(X$2+1)))</f>
        <v/>
      </c>
      <c r="Y2518">
        <f>(INDIRECT("a_"&amp;Y$2)/(Y$2+1))*(($C2518^(Y$2+1)-$H2518^(Y$2+1))/(ε_c1cd^(Y$2+1)))</f>
        <v/>
      </c>
      <c r="Z2518">
        <f>(INDIRECT("a_"&amp;Z$2)/(Z$2+2))*(($C2518^(Z$2+2)-$H2518^(Z$2+2))/(ε_c1cd^(Z$2+2)))</f>
        <v/>
      </c>
      <c r="AA2518">
        <f>(INDIRECT("a_"&amp;AA$2)/(AA$2+2))*(($C2518^(AA$2+2)-$H2518^(AA$2+2))/(ε_c1cd^(AA$2+2)))</f>
        <v/>
      </c>
      <c r="AB2518">
        <f>(INDIRECT("a_"&amp;AB$2)/(AB$2+2))*(($C2518^(AB$2+2)-$H2518^(AB$2+2))/(ε_c1cd^(AB$2+2)))</f>
        <v/>
      </c>
      <c r="AC2518">
        <f>(INDIRECT("a_"&amp;AC$2)/(AC$2+2))*(($C2518^(AC$2+2)-$H2518^(AC$2+2))/(ε_c1cd^(AC$2+2)))</f>
        <v/>
      </c>
      <c r="AD2518">
        <f>(INDIRECT("a_"&amp;AD$2)/(AD$2+2))*(($C2518^(AD$2+2)-$H2518^(AD$2+2))/(ε_c1cd^(AD$2+2)))</f>
        <v/>
      </c>
      <c r="AE2518" s="111">
        <f>(b*f_cd/L2518)*SUM(U2518:Y2518)+SUM(Q2518:R2518)</f>
        <v/>
      </c>
      <c r="AF2518" s="112">
        <f>AE2518*(K2518-y+e)</f>
        <v/>
      </c>
      <c r="AG2518" s="113">
        <f>(b*f_cd/(L2518^2))*SUM(Z2518:AD2518)+SUM(S2518:T2518)-AF2518</f>
        <v/>
      </c>
      <c r="AH2518" s="114">
        <f>AG2518&lt;0</f>
        <v/>
      </c>
      <c r="AI2518" s="115">
        <f>IF(A2518=1,FALSE,(AND(AQ2518,AH2518,NOT(AI2517))))</f>
        <v/>
      </c>
      <c r="AJ2518" s="116">
        <f>(b*f_cd/L2518)*(a_1/2*J2518^2+a_2/3*J2518^3+a_3/4*J2518^4+a_4/5*J2518^5+a_5/6*J2518^6)+SUM(Q2518:R2518)</f>
        <v/>
      </c>
      <c r="AK2518">
        <f>AJ2518*(K2518-y+e)</f>
        <v/>
      </c>
      <c r="AL2518" s="118">
        <f>(b*f_cd/(L2518^2))*(a_1/3*J2518^3+a_2/4*J2518^4+a_3/5*J2518^5+a_4/6*J2518^6+a_5/7*J2518^7)+SUM(S2518:T2518)-AK2518</f>
        <v/>
      </c>
      <c r="AM2518" s="114">
        <f>AL2518&gt;0</f>
        <v/>
      </c>
      <c r="AN2518" s="115">
        <f>IF(A2518=1,FALSE,(AND(AQ2518,AM2518,NOT(AN2517))))</f>
        <v/>
      </c>
      <c r="AO2518">
        <f>IF(D2518=1,AND(AH2518,NOT(AI2518)),AND(AM2518,NOT(AN2518)))</f>
        <v/>
      </c>
      <c r="AP2518" s="119">
        <f>IF(D2518=1,AI2518,AN2518)</f>
        <v/>
      </c>
      <c r="AQ2518" s="125">
        <f>ABS(E2518)&lt;$AQ$2</f>
        <v/>
      </c>
      <c r="AS2518">
        <f>IF(AP2518,MAX(AS$3:AS2516)+1,"")</f>
        <v/>
      </c>
    </row>
    <row r="2519">
      <c r="A2519" t="n">
        <v>2429</v>
      </c>
      <c r="B2519" s="131">
        <f>IF(A2519=1,0,IF(AP2519,0.1*ε_cu1cd,0))</f>
        <v/>
      </c>
      <c r="C2519" s="131">
        <f>IF(A2519=1,0.1*ε_cu1cd,C2518+B2518)</f>
        <v/>
      </c>
      <c r="D2519" s="113">
        <f>IF('Нормальний переріз'!$D$68&gt;0,1,2)</f>
        <v/>
      </c>
      <c r="E2519" s="144">
        <f>IF(D2519=1,F2519,G2519)</f>
        <v/>
      </c>
      <c r="F2519" s="124">
        <f>IF(AI2518,0.11*ε_cu1cd,IF(AH2518,F2518*0.01,F2518))</f>
        <v/>
      </c>
      <c r="G2519" s="124">
        <f>IF(AP2518,-0.1*ε_cu1cd,IF(AM2518,G2518*0.01,G2518))</f>
        <v/>
      </c>
      <c r="H2519" s="113">
        <f>IF(A2519=1,E2519,IF(AO2518,H2518-E2518+E2519,IF(AP2518,0.8*H2518,H2518+E2519)))</f>
        <v/>
      </c>
      <c r="I2519" s="169">
        <f>(C2519-H2519)/h</f>
        <v/>
      </c>
      <c r="J2519">
        <f>C2519/(ε_c1cd)</f>
        <v/>
      </c>
      <c r="K2519">
        <f>C2519/I2519</f>
        <v/>
      </c>
      <c r="L2519" s="131">
        <f>I2519/(ε_c1cd)</f>
        <v/>
      </c>
      <c r="M2519">
        <f>I2519*(K2519-Z_s1)</f>
        <v/>
      </c>
      <c r="N2519">
        <f>I2519*(K2519-Z_s2)</f>
        <v/>
      </c>
      <c r="O2519">
        <f>E_s*M2519</f>
        <v/>
      </c>
      <c r="P2519">
        <f>E_s*N2519</f>
        <v/>
      </c>
      <c r="Q2519">
        <f>O2519*A_s1</f>
        <v/>
      </c>
      <c r="R2519">
        <f>P2519*A_s2</f>
        <v/>
      </c>
      <c r="S2519">
        <f>Q2519*($K2519-Z_s1)</f>
        <v/>
      </c>
      <c r="T2519">
        <f>R2519*($K2519-Z_s2)</f>
        <v/>
      </c>
      <c r="U2519">
        <f>(INDIRECT("a_"&amp;U$2)/(U$2+1))*(($C2519^(U$2+1)-$H2519^(U$2+1))/(ε_c1cd^(U$2+1)))</f>
        <v/>
      </c>
      <c r="V2519">
        <f>(INDIRECT("a_"&amp;V$2)/(V$2+1))*(($C2519^(V$2+1)-$H2519^(V$2+1))/(ε_c1cd^(V$2+1)))</f>
        <v/>
      </c>
      <c r="W2519">
        <f>(INDIRECT("a_"&amp;W$2)/(W$2+1))*(($C2519^(W$2+1)-$H2519^(W$2+1))/(ε_c1cd^(W$2+1)))</f>
        <v/>
      </c>
      <c r="X2519">
        <f>(INDIRECT("a_"&amp;X$2)/(X$2+1))*(($C2519^(X$2+1)-$H2519^(X$2+1))/(ε_c1cd^(X$2+1)))</f>
        <v/>
      </c>
      <c r="Y2519">
        <f>(INDIRECT("a_"&amp;Y$2)/(Y$2+1))*(($C2519^(Y$2+1)-$H2519^(Y$2+1))/(ε_c1cd^(Y$2+1)))</f>
        <v/>
      </c>
      <c r="Z2519">
        <f>(INDIRECT("a_"&amp;Z$2)/(Z$2+2))*(($C2519^(Z$2+2)-$H2519^(Z$2+2))/(ε_c1cd^(Z$2+2)))</f>
        <v/>
      </c>
      <c r="AA2519">
        <f>(INDIRECT("a_"&amp;AA$2)/(AA$2+2))*(($C2519^(AA$2+2)-$H2519^(AA$2+2))/(ε_c1cd^(AA$2+2)))</f>
        <v/>
      </c>
      <c r="AB2519">
        <f>(INDIRECT("a_"&amp;AB$2)/(AB$2+2))*(($C2519^(AB$2+2)-$H2519^(AB$2+2))/(ε_c1cd^(AB$2+2)))</f>
        <v/>
      </c>
      <c r="AC2519">
        <f>(INDIRECT("a_"&amp;AC$2)/(AC$2+2))*(($C2519^(AC$2+2)-$H2519^(AC$2+2))/(ε_c1cd^(AC$2+2)))</f>
        <v/>
      </c>
      <c r="AD2519">
        <f>(INDIRECT("a_"&amp;AD$2)/(AD$2+2))*(($C2519^(AD$2+2)-$H2519^(AD$2+2))/(ε_c1cd^(AD$2+2)))</f>
        <v/>
      </c>
      <c r="AE2519" s="111">
        <f>(b*f_cd/L2519)*SUM(U2519:Y2519)+SUM(Q2519:R2519)</f>
        <v/>
      </c>
      <c r="AF2519" s="112">
        <f>AE2519*(K2519-y+e)</f>
        <v/>
      </c>
      <c r="AG2519" s="113">
        <f>(b*f_cd/(L2519^2))*SUM(Z2519:AD2519)+SUM(S2519:T2519)-AF2519</f>
        <v/>
      </c>
      <c r="AH2519" s="114">
        <f>AG2519&lt;0</f>
        <v/>
      </c>
      <c r="AI2519" s="115">
        <f>IF(A2519=1,FALSE,(AND(AQ2519,AH2519,NOT(AI2518))))</f>
        <v/>
      </c>
      <c r="AJ2519" s="116">
        <f>(b*f_cd/L2519)*(a_1/2*J2519^2+a_2/3*J2519^3+a_3/4*J2519^4+a_4/5*J2519^5+a_5/6*J2519^6)+SUM(Q2519:R2519)</f>
        <v/>
      </c>
      <c r="AK2519">
        <f>AJ2519*(K2519-y+e)</f>
        <v/>
      </c>
      <c r="AL2519" s="118">
        <f>(b*f_cd/(L2519^2))*(a_1/3*J2519^3+a_2/4*J2519^4+a_3/5*J2519^5+a_4/6*J2519^6+a_5/7*J2519^7)+SUM(S2519:T2519)-AK2519</f>
        <v/>
      </c>
      <c r="AM2519" s="114">
        <f>AL2519&gt;0</f>
        <v/>
      </c>
      <c r="AN2519" s="115">
        <f>IF(A2519=1,FALSE,(AND(AQ2519,AM2519,NOT(AN2518))))</f>
        <v/>
      </c>
      <c r="AO2519">
        <f>IF(D2519=1,AND(AH2519,NOT(AI2519)),AND(AM2519,NOT(AN2519)))</f>
        <v/>
      </c>
      <c r="AP2519" s="119">
        <f>IF(D2519=1,AI2519,AN2519)</f>
        <v/>
      </c>
      <c r="AQ2519" s="125">
        <f>ABS(E2519)&lt;$AQ$2</f>
        <v/>
      </c>
      <c r="AS2519">
        <f>IF(AP2519,MAX(AS$3:AS2517)+1,"")</f>
        <v/>
      </c>
    </row>
    <row r="2520">
      <c r="A2520" t="n">
        <v>2430</v>
      </c>
      <c r="B2520" s="131">
        <f>IF(A2520=1,0,IF(AP2520,0.1*ε_cu1cd,0))</f>
        <v/>
      </c>
      <c r="C2520" s="131">
        <f>IF(A2520=1,0.1*ε_cu1cd,C2519+B2519)</f>
        <v/>
      </c>
      <c r="D2520" s="113">
        <f>IF('Нормальний переріз'!$D$68&gt;0,1,2)</f>
        <v/>
      </c>
      <c r="E2520" s="144">
        <f>IF(D2520=1,F2520,G2520)</f>
        <v/>
      </c>
      <c r="F2520" s="124">
        <f>IF(AI2519,0.11*ε_cu1cd,IF(AH2519,F2519*0.01,F2519))</f>
        <v/>
      </c>
      <c r="G2520" s="124">
        <f>IF(AP2519,-0.1*ε_cu1cd,IF(AM2519,G2519*0.01,G2519))</f>
        <v/>
      </c>
      <c r="H2520" s="113">
        <f>IF(A2520=1,E2520,IF(AO2519,H2519-E2519+E2520,IF(AP2519,0.8*H2519,H2519+E2520)))</f>
        <v/>
      </c>
      <c r="I2520" s="169">
        <f>(C2520-H2520)/h</f>
        <v/>
      </c>
      <c r="J2520">
        <f>C2520/(ε_c1cd)</f>
        <v/>
      </c>
      <c r="K2520">
        <f>C2520/I2520</f>
        <v/>
      </c>
      <c r="L2520" s="131">
        <f>I2520/(ε_c1cd)</f>
        <v/>
      </c>
      <c r="M2520">
        <f>I2520*(K2520-Z_s1)</f>
        <v/>
      </c>
      <c r="N2520">
        <f>I2520*(K2520-Z_s2)</f>
        <v/>
      </c>
      <c r="O2520">
        <f>E_s*M2520</f>
        <v/>
      </c>
      <c r="P2520">
        <f>E_s*N2520</f>
        <v/>
      </c>
      <c r="Q2520">
        <f>O2520*A_s1</f>
        <v/>
      </c>
      <c r="R2520">
        <f>P2520*A_s2</f>
        <v/>
      </c>
      <c r="S2520">
        <f>Q2520*($K2520-Z_s1)</f>
        <v/>
      </c>
      <c r="T2520">
        <f>R2520*($K2520-Z_s2)</f>
        <v/>
      </c>
      <c r="U2520">
        <f>(INDIRECT("a_"&amp;U$2)/(U$2+1))*(($C2520^(U$2+1)-$H2520^(U$2+1))/(ε_c1cd^(U$2+1)))</f>
        <v/>
      </c>
      <c r="V2520">
        <f>(INDIRECT("a_"&amp;V$2)/(V$2+1))*(($C2520^(V$2+1)-$H2520^(V$2+1))/(ε_c1cd^(V$2+1)))</f>
        <v/>
      </c>
      <c r="W2520">
        <f>(INDIRECT("a_"&amp;W$2)/(W$2+1))*(($C2520^(W$2+1)-$H2520^(W$2+1))/(ε_c1cd^(W$2+1)))</f>
        <v/>
      </c>
      <c r="X2520">
        <f>(INDIRECT("a_"&amp;X$2)/(X$2+1))*(($C2520^(X$2+1)-$H2520^(X$2+1))/(ε_c1cd^(X$2+1)))</f>
        <v/>
      </c>
      <c r="Y2520">
        <f>(INDIRECT("a_"&amp;Y$2)/(Y$2+1))*(($C2520^(Y$2+1)-$H2520^(Y$2+1))/(ε_c1cd^(Y$2+1)))</f>
        <v/>
      </c>
      <c r="Z2520">
        <f>(INDIRECT("a_"&amp;Z$2)/(Z$2+2))*(($C2520^(Z$2+2)-$H2520^(Z$2+2))/(ε_c1cd^(Z$2+2)))</f>
        <v/>
      </c>
      <c r="AA2520">
        <f>(INDIRECT("a_"&amp;AA$2)/(AA$2+2))*(($C2520^(AA$2+2)-$H2520^(AA$2+2))/(ε_c1cd^(AA$2+2)))</f>
        <v/>
      </c>
      <c r="AB2520">
        <f>(INDIRECT("a_"&amp;AB$2)/(AB$2+2))*(($C2520^(AB$2+2)-$H2520^(AB$2+2))/(ε_c1cd^(AB$2+2)))</f>
        <v/>
      </c>
      <c r="AC2520">
        <f>(INDIRECT("a_"&amp;AC$2)/(AC$2+2))*(($C2520^(AC$2+2)-$H2520^(AC$2+2))/(ε_c1cd^(AC$2+2)))</f>
        <v/>
      </c>
      <c r="AD2520">
        <f>(INDIRECT("a_"&amp;AD$2)/(AD$2+2))*(($C2520^(AD$2+2)-$H2520^(AD$2+2))/(ε_c1cd^(AD$2+2)))</f>
        <v/>
      </c>
      <c r="AE2520" s="111">
        <f>(b*f_cd/L2520)*SUM(U2520:Y2520)+SUM(Q2520:R2520)</f>
        <v/>
      </c>
      <c r="AF2520" s="112">
        <f>AE2520*(K2520-y+e)</f>
        <v/>
      </c>
      <c r="AG2520" s="113">
        <f>(b*f_cd/(L2520^2))*SUM(Z2520:AD2520)+SUM(S2520:T2520)-AF2520</f>
        <v/>
      </c>
      <c r="AH2520" s="114">
        <f>AG2520&lt;0</f>
        <v/>
      </c>
      <c r="AI2520" s="115">
        <f>IF(A2520=1,FALSE,(AND(AQ2520,AH2520,NOT(AI2519))))</f>
        <v/>
      </c>
      <c r="AJ2520" s="116">
        <f>(b*f_cd/L2520)*(a_1/2*J2520^2+a_2/3*J2520^3+a_3/4*J2520^4+a_4/5*J2520^5+a_5/6*J2520^6)+SUM(Q2520:R2520)</f>
        <v/>
      </c>
      <c r="AK2520">
        <f>AJ2520*(K2520-y+e)</f>
        <v/>
      </c>
      <c r="AL2520" s="118">
        <f>(b*f_cd/(L2520^2))*(a_1/3*J2520^3+a_2/4*J2520^4+a_3/5*J2520^5+a_4/6*J2520^6+a_5/7*J2520^7)+SUM(S2520:T2520)-AK2520</f>
        <v/>
      </c>
      <c r="AM2520" s="114">
        <f>AL2520&gt;0</f>
        <v/>
      </c>
      <c r="AN2520" s="115">
        <f>IF(A2520=1,FALSE,(AND(AQ2520,AM2520,NOT(AN2519))))</f>
        <v/>
      </c>
      <c r="AO2520">
        <f>IF(D2520=1,AND(AH2520,NOT(AI2520)),AND(AM2520,NOT(AN2520)))</f>
        <v/>
      </c>
      <c r="AP2520" s="119">
        <f>IF(D2520=1,AI2520,AN2520)</f>
        <v/>
      </c>
      <c r="AQ2520" s="125">
        <f>ABS(E2520)&lt;$AQ$2</f>
        <v/>
      </c>
      <c r="AS2520">
        <f>IF(AP2520,MAX(AS$3:AS2518)+1,"")</f>
        <v/>
      </c>
    </row>
    <row r="2521">
      <c r="A2521" t="n">
        <v>2431</v>
      </c>
      <c r="B2521" s="131">
        <f>IF(A2521=1,0,IF(AP2521,0.1*ε_cu1cd,0))</f>
        <v/>
      </c>
      <c r="C2521" s="131">
        <f>IF(A2521=1,0.1*ε_cu1cd,C2520+B2520)</f>
        <v/>
      </c>
      <c r="D2521" s="113">
        <f>IF('Нормальний переріз'!$D$68&gt;0,1,2)</f>
        <v/>
      </c>
      <c r="E2521" s="144">
        <f>IF(D2521=1,F2521,G2521)</f>
        <v/>
      </c>
      <c r="F2521" s="124">
        <f>IF(AI2520,0.11*ε_cu1cd,IF(AH2520,F2520*0.01,F2520))</f>
        <v/>
      </c>
      <c r="G2521" s="124">
        <f>IF(AP2520,-0.1*ε_cu1cd,IF(AM2520,G2520*0.01,G2520))</f>
        <v/>
      </c>
      <c r="H2521" s="113">
        <f>IF(A2521=1,E2521,IF(AO2520,H2520-E2520+E2521,IF(AP2520,0.8*H2520,H2520+E2521)))</f>
        <v/>
      </c>
      <c r="I2521" s="169">
        <f>(C2521-H2521)/h</f>
        <v/>
      </c>
      <c r="J2521">
        <f>C2521/(ε_c1cd)</f>
        <v/>
      </c>
      <c r="K2521">
        <f>C2521/I2521</f>
        <v/>
      </c>
      <c r="L2521" s="131">
        <f>I2521/(ε_c1cd)</f>
        <v/>
      </c>
      <c r="M2521">
        <f>I2521*(K2521-Z_s1)</f>
        <v/>
      </c>
      <c r="N2521">
        <f>I2521*(K2521-Z_s2)</f>
        <v/>
      </c>
      <c r="O2521">
        <f>E_s*M2521</f>
        <v/>
      </c>
      <c r="P2521">
        <f>E_s*N2521</f>
        <v/>
      </c>
      <c r="Q2521">
        <f>O2521*A_s1</f>
        <v/>
      </c>
      <c r="R2521">
        <f>P2521*A_s2</f>
        <v/>
      </c>
      <c r="S2521">
        <f>Q2521*($K2521-Z_s1)</f>
        <v/>
      </c>
      <c r="T2521">
        <f>R2521*($K2521-Z_s2)</f>
        <v/>
      </c>
      <c r="U2521">
        <f>(INDIRECT("a_"&amp;U$2)/(U$2+1))*(($C2521^(U$2+1)-$H2521^(U$2+1))/(ε_c1cd^(U$2+1)))</f>
        <v/>
      </c>
      <c r="V2521">
        <f>(INDIRECT("a_"&amp;V$2)/(V$2+1))*(($C2521^(V$2+1)-$H2521^(V$2+1))/(ε_c1cd^(V$2+1)))</f>
        <v/>
      </c>
      <c r="W2521">
        <f>(INDIRECT("a_"&amp;W$2)/(W$2+1))*(($C2521^(W$2+1)-$H2521^(W$2+1))/(ε_c1cd^(W$2+1)))</f>
        <v/>
      </c>
      <c r="X2521">
        <f>(INDIRECT("a_"&amp;X$2)/(X$2+1))*(($C2521^(X$2+1)-$H2521^(X$2+1))/(ε_c1cd^(X$2+1)))</f>
        <v/>
      </c>
      <c r="Y2521">
        <f>(INDIRECT("a_"&amp;Y$2)/(Y$2+1))*(($C2521^(Y$2+1)-$H2521^(Y$2+1))/(ε_c1cd^(Y$2+1)))</f>
        <v/>
      </c>
      <c r="Z2521">
        <f>(INDIRECT("a_"&amp;Z$2)/(Z$2+2))*(($C2521^(Z$2+2)-$H2521^(Z$2+2))/(ε_c1cd^(Z$2+2)))</f>
        <v/>
      </c>
      <c r="AA2521">
        <f>(INDIRECT("a_"&amp;AA$2)/(AA$2+2))*(($C2521^(AA$2+2)-$H2521^(AA$2+2))/(ε_c1cd^(AA$2+2)))</f>
        <v/>
      </c>
      <c r="AB2521">
        <f>(INDIRECT("a_"&amp;AB$2)/(AB$2+2))*(($C2521^(AB$2+2)-$H2521^(AB$2+2))/(ε_c1cd^(AB$2+2)))</f>
        <v/>
      </c>
      <c r="AC2521">
        <f>(INDIRECT("a_"&amp;AC$2)/(AC$2+2))*(($C2521^(AC$2+2)-$H2521^(AC$2+2))/(ε_c1cd^(AC$2+2)))</f>
        <v/>
      </c>
      <c r="AD2521">
        <f>(INDIRECT("a_"&amp;AD$2)/(AD$2+2))*(($C2521^(AD$2+2)-$H2521^(AD$2+2))/(ε_c1cd^(AD$2+2)))</f>
        <v/>
      </c>
      <c r="AE2521" s="111">
        <f>(b*f_cd/L2521)*SUM(U2521:Y2521)+SUM(Q2521:R2521)</f>
        <v/>
      </c>
      <c r="AF2521" s="112">
        <f>AE2521*(K2521-y+e)</f>
        <v/>
      </c>
      <c r="AG2521" s="113">
        <f>(b*f_cd/(L2521^2))*SUM(Z2521:AD2521)+SUM(S2521:T2521)-AF2521</f>
        <v/>
      </c>
      <c r="AH2521" s="114">
        <f>AG2521&lt;0</f>
        <v/>
      </c>
      <c r="AI2521" s="115">
        <f>IF(A2521=1,FALSE,(AND(AQ2521,AH2521,NOT(AI2520))))</f>
        <v/>
      </c>
      <c r="AJ2521" s="116">
        <f>(b*f_cd/L2521)*(a_1/2*J2521^2+a_2/3*J2521^3+a_3/4*J2521^4+a_4/5*J2521^5+a_5/6*J2521^6)+SUM(Q2521:R2521)</f>
        <v/>
      </c>
      <c r="AK2521">
        <f>AJ2521*(K2521-y+e)</f>
        <v/>
      </c>
      <c r="AL2521" s="118">
        <f>(b*f_cd/(L2521^2))*(a_1/3*J2521^3+a_2/4*J2521^4+a_3/5*J2521^5+a_4/6*J2521^6+a_5/7*J2521^7)+SUM(S2521:T2521)-AK2521</f>
        <v/>
      </c>
      <c r="AM2521" s="114">
        <f>AL2521&gt;0</f>
        <v/>
      </c>
      <c r="AN2521" s="115">
        <f>IF(A2521=1,FALSE,(AND(AQ2521,AM2521,NOT(AN2520))))</f>
        <v/>
      </c>
      <c r="AO2521">
        <f>IF(D2521=1,AND(AH2521,NOT(AI2521)),AND(AM2521,NOT(AN2521)))</f>
        <v/>
      </c>
      <c r="AP2521" s="119">
        <f>IF(D2521=1,AI2521,AN2521)</f>
        <v/>
      </c>
      <c r="AQ2521" s="125">
        <f>ABS(E2521)&lt;$AQ$2</f>
        <v/>
      </c>
      <c r="AS2521">
        <f>IF(AP2521,MAX(AS$3:AS2519)+1,"")</f>
        <v/>
      </c>
    </row>
    <row r="2522">
      <c r="A2522" t="n">
        <v>2432</v>
      </c>
      <c r="B2522" s="131">
        <f>IF(A2522=1,0,IF(AP2522,0.1*ε_cu1cd,0))</f>
        <v/>
      </c>
      <c r="C2522" s="131">
        <f>IF(A2522=1,0.1*ε_cu1cd,C2521+B2521)</f>
        <v/>
      </c>
      <c r="D2522" s="113">
        <f>IF('Нормальний переріз'!$D$68&gt;0,1,2)</f>
        <v/>
      </c>
      <c r="E2522" s="144">
        <f>IF(D2522=1,F2522,G2522)</f>
        <v/>
      </c>
      <c r="F2522" s="124">
        <f>IF(AI2521,0.11*ε_cu1cd,IF(AH2521,F2521*0.01,F2521))</f>
        <v/>
      </c>
      <c r="G2522" s="124">
        <f>IF(AP2521,-0.1*ε_cu1cd,IF(AM2521,G2521*0.01,G2521))</f>
        <v/>
      </c>
      <c r="H2522" s="113">
        <f>IF(A2522=1,E2522,IF(AO2521,H2521-E2521+E2522,IF(AP2521,0.8*H2521,H2521+E2522)))</f>
        <v/>
      </c>
      <c r="I2522" s="169">
        <f>(C2522-H2522)/h</f>
        <v/>
      </c>
      <c r="J2522">
        <f>C2522/(ε_c1cd)</f>
        <v/>
      </c>
      <c r="K2522">
        <f>C2522/I2522</f>
        <v/>
      </c>
      <c r="L2522" s="131">
        <f>I2522/(ε_c1cd)</f>
        <v/>
      </c>
      <c r="M2522">
        <f>I2522*(K2522-Z_s1)</f>
        <v/>
      </c>
      <c r="N2522">
        <f>I2522*(K2522-Z_s2)</f>
        <v/>
      </c>
      <c r="O2522">
        <f>E_s*M2522</f>
        <v/>
      </c>
      <c r="P2522">
        <f>E_s*N2522</f>
        <v/>
      </c>
      <c r="Q2522">
        <f>O2522*A_s1</f>
        <v/>
      </c>
      <c r="R2522">
        <f>P2522*A_s2</f>
        <v/>
      </c>
      <c r="S2522">
        <f>Q2522*($K2522-Z_s1)</f>
        <v/>
      </c>
      <c r="T2522">
        <f>R2522*($K2522-Z_s2)</f>
        <v/>
      </c>
      <c r="U2522">
        <f>(INDIRECT("a_"&amp;U$2)/(U$2+1))*(($C2522^(U$2+1)-$H2522^(U$2+1))/(ε_c1cd^(U$2+1)))</f>
        <v/>
      </c>
      <c r="V2522">
        <f>(INDIRECT("a_"&amp;V$2)/(V$2+1))*(($C2522^(V$2+1)-$H2522^(V$2+1))/(ε_c1cd^(V$2+1)))</f>
        <v/>
      </c>
      <c r="W2522">
        <f>(INDIRECT("a_"&amp;W$2)/(W$2+1))*(($C2522^(W$2+1)-$H2522^(W$2+1))/(ε_c1cd^(W$2+1)))</f>
        <v/>
      </c>
      <c r="X2522">
        <f>(INDIRECT("a_"&amp;X$2)/(X$2+1))*(($C2522^(X$2+1)-$H2522^(X$2+1))/(ε_c1cd^(X$2+1)))</f>
        <v/>
      </c>
      <c r="Y2522">
        <f>(INDIRECT("a_"&amp;Y$2)/(Y$2+1))*(($C2522^(Y$2+1)-$H2522^(Y$2+1))/(ε_c1cd^(Y$2+1)))</f>
        <v/>
      </c>
      <c r="Z2522">
        <f>(INDIRECT("a_"&amp;Z$2)/(Z$2+2))*(($C2522^(Z$2+2)-$H2522^(Z$2+2))/(ε_c1cd^(Z$2+2)))</f>
        <v/>
      </c>
      <c r="AA2522">
        <f>(INDIRECT("a_"&amp;AA$2)/(AA$2+2))*(($C2522^(AA$2+2)-$H2522^(AA$2+2))/(ε_c1cd^(AA$2+2)))</f>
        <v/>
      </c>
      <c r="AB2522">
        <f>(INDIRECT("a_"&amp;AB$2)/(AB$2+2))*(($C2522^(AB$2+2)-$H2522^(AB$2+2))/(ε_c1cd^(AB$2+2)))</f>
        <v/>
      </c>
      <c r="AC2522">
        <f>(INDIRECT("a_"&amp;AC$2)/(AC$2+2))*(($C2522^(AC$2+2)-$H2522^(AC$2+2))/(ε_c1cd^(AC$2+2)))</f>
        <v/>
      </c>
      <c r="AD2522">
        <f>(INDIRECT("a_"&amp;AD$2)/(AD$2+2))*(($C2522^(AD$2+2)-$H2522^(AD$2+2))/(ε_c1cd^(AD$2+2)))</f>
        <v/>
      </c>
      <c r="AE2522" s="111">
        <f>(b*f_cd/L2522)*SUM(U2522:Y2522)+SUM(Q2522:R2522)</f>
        <v/>
      </c>
      <c r="AF2522" s="112">
        <f>AE2522*(K2522-y+e)</f>
        <v/>
      </c>
      <c r="AG2522" s="113">
        <f>(b*f_cd/(L2522^2))*SUM(Z2522:AD2522)+SUM(S2522:T2522)-AF2522</f>
        <v/>
      </c>
      <c r="AH2522" s="114">
        <f>AG2522&lt;0</f>
        <v/>
      </c>
      <c r="AI2522" s="115">
        <f>IF(A2522=1,FALSE,(AND(AQ2522,AH2522,NOT(AI2521))))</f>
        <v/>
      </c>
      <c r="AJ2522" s="116">
        <f>(b*f_cd/L2522)*(a_1/2*J2522^2+a_2/3*J2522^3+a_3/4*J2522^4+a_4/5*J2522^5+a_5/6*J2522^6)+SUM(Q2522:R2522)</f>
        <v/>
      </c>
      <c r="AK2522">
        <f>AJ2522*(K2522-y+e)</f>
        <v/>
      </c>
      <c r="AL2522" s="118">
        <f>(b*f_cd/(L2522^2))*(a_1/3*J2522^3+a_2/4*J2522^4+a_3/5*J2522^5+a_4/6*J2522^6+a_5/7*J2522^7)+SUM(S2522:T2522)-AK2522</f>
        <v/>
      </c>
      <c r="AM2522" s="114">
        <f>AL2522&gt;0</f>
        <v/>
      </c>
      <c r="AN2522" s="115">
        <f>IF(A2522=1,FALSE,(AND(AQ2522,AM2522,NOT(AN2521))))</f>
        <v/>
      </c>
      <c r="AO2522">
        <f>IF(D2522=1,AND(AH2522,NOT(AI2522)),AND(AM2522,NOT(AN2522)))</f>
        <v/>
      </c>
      <c r="AP2522" s="119">
        <f>IF(D2522=1,AI2522,AN2522)</f>
        <v/>
      </c>
      <c r="AQ2522" s="125">
        <f>ABS(E2522)&lt;$AQ$2</f>
        <v/>
      </c>
      <c r="AS2522">
        <f>IF(AP2522,MAX(AS$3:AS2520)+1,"")</f>
        <v/>
      </c>
    </row>
    <row r="2523">
      <c r="A2523" t="n">
        <v>2433</v>
      </c>
      <c r="B2523" s="131">
        <f>IF(A2523=1,0,IF(AP2523,0.1*ε_cu1cd,0))</f>
        <v/>
      </c>
      <c r="C2523" s="131">
        <f>IF(A2523=1,0.1*ε_cu1cd,C2522+B2522)</f>
        <v/>
      </c>
      <c r="D2523" s="113">
        <f>IF('Нормальний переріз'!$D$68&gt;0,1,2)</f>
        <v/>
      </c>
      <c r="E2523" s="144">
        <f>IF(D2523=1,F2523,G2523)</f>
        <v/>
      </c>
      <c r="F2523" s="124">
        <f>IF(AI2522,0.11*ε_cu1cd,IF(AH2522,F2522*0.01,F2522))</f>
        <v/>
      </c>
      <c r="G2523" s="124">
        <f>IF(AP2522,-0.1*ε_cu1cd,IF(AM2522,G2522*0.01,G2522))</f>
        <v/>
      </c>
      <c r="H2523" s="113">
        <f>IF(A2523=1,E2523,IF(AO2522,H2522-E2522+E2523,IF(AP2522,0.8*H2522,H2522+E2523)))</f>
        <v/>
      </c>
      <c r="I2523" s="169">
        <f>(C2523-H2523)/h</f>
        <v/>
      </c>
      <c r="J2523">
        <f>C2523/(ε_c1cd)</f>
        <v/>
      </c>
      <c r="K2523">
        <f>C2523/I2523</f>
        <v/>
      </c>
      <c r="L2523" s="131">
        <f>I2523/(ε_c1cd)</f>
        <v/>
      </c>
      <c r="M2523">
        <f>I2523*(K2523-Z_s1)</f>
        <v/>
      </c>
      <c r="N2523">
        <f>I2523*(K2523-Z_s2)</f>
        <v/>
      </c>
      <c r="O2523">
        <f>E_s*M2523</f>
        <v/>
      </c>
      <c r="P2523">
        <f>E_s*N2523</f>
        <v/>
      </c>
      <c r="Q2523">
        <f>O2523*A_s1</f>
        <v/>
      </c>
      <c r="R2523">
        <f>P2523*A_s2</f>
        <v/>
      </c>
      <c r="S2523">
        <f>Q2523*($K2523-Z_s1)</f>
        <v/>
      </c>
      <c r="T2523">
        <f>R2523*($K2523-Z_s2)</f>
        <v/>
      </c>
      <c r="U2523">
        <f>(INDIRECT("a_"&amp;U$2)/(U$2+1))*(($C2523^(U$2+1)-$H2523^(U$2+1))/(ε_c1cd^(U$2+1)))</f>
        <v/>
      </c>
      <c r="V2523">
        <f>(INDIRECT("a_"&amp;V$2)/(V$2+1))*(($C2523^(V$2+1)-$H2523^(V$2+1))/(ε_c1cd^(V$2+1)))</f>
        <v/>
      </c>
      <c r="W2523">
        <f>(INDIRECT("a_"&amp;W$2)/(W$2+1))*(($C2523^(W$2+1)-$H2523^(W$2+1))/(ε_c1cd^(W$2+1)))</f>
        <v/>
      </c>
      <c r="X2523">
        <f>(INDIRECT("a_"&amp;X$2)/(X$2+1))*(($C2523^(X$2+1)-$H2523^(X$2+1))/(ε_c1cd^(X$2+1)))</f>
        <v/>
      </c>
      <c r="Y2523">
        <f>(INDIRECT("a_"&amp;Y$2)/(Y$2+1))*(($C2523^(Y$2+1)-$H2523^(Y$2+1))/(ε_c1cd^(Y$2+1)))</f>
        <v/>
      </c>
      <c r="Z2523">
        <f>(INDIRECT("a_"&amp;Z$2)/(Z$2+2))*(($C2523^(Z$2+2)-$H2523^(Z$2+2))/(ε_c1cd^(Z$2+2)))</f>
        <v/>
      </c>
      <c r="AA2523">
        <f>(INDIRECT("a_"&amp;AA$2)/(AA$2+2))*(($C2523^(AA$2+2)-$H2523^(AA$2+2))/(ε_c1cd^(AA$2+2)))</f>
        <v/>
      </c>
      <c r="AB2523">
        <f>(INDIRECT("a_"&amp;AB$2)/(AB$2+2))*(($C2523^(AB$2+2)-$H2523^(AB$2+2))/(ε_c1cd^(AB$2+2)))</f>
        <v/>
      </c>
      <c r="AC2523">
        <f>(INDIRECT("a_"&amp;AC$2)/(AC$2+2))*(($C2523^(AC$2+2)-$H2523^(AC$2+2))/(ε_c1cd^(AC$2+2)))</f>
        <v/>
      </c>
      <c r="AD2523">
        <f>(INDIRECT("a_"&amp;AD$2)/(AD$2+2))*(($C2523^(AD$2+2)-$H2523^(AD$2+2))/(ε_c1cd^(AD$2+2)))</f>
        <v/>
      </c>
      <c r="AE2523" s="111">
        <f>(b*f_cd/L2523)*SUM(U2523:Y2523)+SUM(Q2523:R2523)</f>
        <v/>
      </c>
      <c r="AF2523" s="112">
        <f>AE2523*(K2523-y+e)</f>
        <v/>
      </c>
      <c r="AG2523" s="113">
        <f>(b*f_cd/(L2523^2))*SUM(Z2523:AD2523)+SUM(S2523:T2523)-AF2523</f>
        <v/>
      </c>
      <c r="AH2523" s="114">
        <f>AG2523&lt;0</f>
        <v/>
      </c>
      <c r="AI2523" s="115">
        <f>IF(A2523=1,FALSE,(AND(AQ2523,AH2523,NOT(AI2522))))</f>
        <v/>
      </c>
      <c r="AJ2523" s="116">
        <f>(b*f_cd/L2523)*(a_1/2*J2523^2+a_2/3*J2523^3+a_3/4*J2523^4+a_4/5*J2523^5+a_5/6*J2523^6)+SUM(Q2523:R2523)</f>
        <v/>
      </c>
      <c r="AK2523">
        <f>AJ2523*(K2523-y+e)</f>
        <v/>
      </c>
      <c r="AL2523" s="118">
        <f>(b*f_cd/(L2523^2))*(a_1/3*J2523^3+a_2/4*J2523^4+a_3/5*J2523^5+a_4/6*J2523^6+a_5/7*J2523^7)+SUM(S2523:T2523)-AK2523</f>
        <v/>
      </c>
      <c r="AM2523" s="114">
        <f>AL2523&gt;0</f>
        <v/>
      </c>
      <c r="AN2523" s="115">
        <f>IF(A2523=1,FALSE,(AND(AQ2523,AM2523,NOT(AN2522))))</f>
        <v/>
      </c>
      <c r="AO2523">
        <f>IF(D2523=1,AND(AH2523,NOT(AI2523)),AND(AM2523,NOT(AN2523)))</f>
        <v/>
      </c>
      <c r="AP2523" s="119">
        <f>IF(D2523=1,AI2523,AN2523)</f>
        <v/>
      </c>
      <c r="AQ2523" s="125">
        <f>ABS(E2523)&lt;$AQ$2</f>
        <v/>
      </c>
      <c r="AS2523">
        <f>IF(AP2523,MAX(AS$3:AS2521)+1,"")</f>
        <v/>
      </c>
    </row>
    <row r="2524">
      <c r="A2524" t="n">
        <v>2434</v>
      </c>
      <c r="B2524" s="131">
        <f>IF(A2524=1,0,IF(AP2524,0.1*ε_cu1cd,0))</f>
        <v/>
      </c>
      <c r="C2524" s="131">
        <f>IF(A2524=1,0.1*ε_cu1cd,C2523+B2523)</f>
        <v/>
      </c>
      <c r="D2524" s="113">
        <f>IF('Нормальний переріз'!$D$68&gt;0,1,2)</f>
        <v/>
      </c>
      <c r="E2524" s="144">
        <f>IF(D2524=1,F2524,G2524)</f>
        <v/>
      </c>
      <c r="F2524" s="124">
        <f>IF(AI2523,0.11*ε_cu1cd,IF(AH2523,F2523*0.01,F2523))</f>
        <v/>
      </c>
      <c r="G2524" s="124">
        <f>IF(AP2523,-0.1*ε_cu1cd,IF(AM2523,G2523*0.01,G2523))</f>
        <v/>
      </c>
      <c r="H2524" s="113">
        <f>IF(A2524=1,E2524,IF(AO2523,H2523-E2523+E2524,IF(AP2523,0.8*H2523,H2523+E2524)))</f>
        <v/>
      </c>
      <c r="I2524" s="169">
        <f>(C2524-H2524)/h</f>
        <v/>
      </c>
      <c r="J2524">
        <f>C2524/(ε_c1cd)</f>
        <v/>
      </c>
      <c r="K2524">
        <f>C2524/I2524</f>
        <v/>
      </c>
      <c r="L2524" s="131">
        <f>I2524/(ε_c1cd)</f>
        <v/>
      </c>
      <c r="M2524">
        <f>I2524*(K2524-Z_s1)</f>
        <v/>
      </c>
      <c r="N2524">
        <f>I2524*(K2524-Z_s2)</f>
        <v/>
      </c>
      <c r="O2524">
        <f>E_s*M2524</f>
        <v/>
      </c>
      <c r="P2524">
        <f>E_s*N2524</f>
        <v/>
      </c>
      <c r="Q2524">
        <f>O2524*A_s1</f>
        <v/>
      </c>
      <c r="R2524">
        <f>P2524*A_s2</f>
        <v/>
      </c>
      <c r="S2524">
        <f>Q2524*($K2524-Z_s1)</f>
        <v/>
      </c>
      <c r="T2524">
        <f>R2524*($K2524-Z_s2)</f>
        <v/>
      </c>
      <c r="U2524">
        <f>(INDIRECT("a_"&amp;U$2)/(U$2+1))*(($C2524^(U$2+1)-$H2524^(U$2+1))/(ε_c1cd^(U$2+1)))</f>
        <v/>
      </c>
      <c r="V2524">
        <f>(INDIRECT("a_"&amp;V$2)/(V$2+1))*(($C2524^(V$2+1)-$H2524^(V$2+1))/(ε_c1cd^(V$2+1)))</f>
        <v/>
      </c>
      <c r="W2524">
        <f>(INDIRECT("a_"&amp;W$2)/(W$2+1))*(($C2524^(W$2+1)-$H2524^(W$2+1))/(ε_c1cd^(W$2+1)))</f>
        <v/>
      </c>
      <c r="X2524">
        <f>(INDIRECT("a_"&amp;X$2)/(X$2+1))*(($C2524^(X$2+1)-$H2524^(X$2+1))/(ε_c1cd^(X$2+1)))</f>
        <v/>
      </c>
      <c r="Y2524">
        <f>(INDIRECT("a_"&amp;Y$2)/(Y$2+1))*(($C2524^(Y$2+1)-$H2524^(Y$2+1))/(ε_c1cd^(Y$2+1)))</f>
        <v/>
      </c>
      <c r="Z2524">
        <f>(INDIRECT("a_"&amp;Z$2)/(Z$2+2))*(($C2524^(Z$2+2)-$H2524^(Z$2+2))/(ε_c1cd^(Z$2+2)))</f>
        <v/>
      </c>
      <c r="AA2524">
        <f>(INDIRECT("a_"&amp;AA$2)/(AA$2+2))*(($C2524^(AA$2+2)-$H2524^(AA$2+2))/(ε_c1cd^(AA$2+2)))</f>
        <v/>
      </c>
      <c r="AB2524">
        <f>(INDIRECT("a_"&amp;AB$2)/(AB$2+2))*(($C2524^(AB$2+2)-$H2524^(AB$2+2))/(ε_c1cd^(AB$2+2)))</f>
        <v/>
      </c>
      <c r="AC2524">
        <f>(INDIRECT("a_"&amp;AC$2)/(AC$2+2))*(($C2524^(AC$2+2)-$H2524^(AC$2+2))/(ε_c1cd^(AC$2+2)))</f>
        <v/>
      </c>
      <c r="AD2524">
        <f>(INDIRECT("a_"&amp;AD$2)/(AD$2+2))*(($C2524^(AD$2+2)-$H2524^(AD$2+2))/(ε_c1cd^(AD$2+2)))</f>
        <v/>
      </c>
      <c r="AE2524" s="111">
        <f>(b*f_cd/L2524)*SUM(U2524:Y2524)+SUM(Q2524:R2524)</f>
        <v/>
      </c>
      <c r="AF2524" s="112">
        <f>AE2524*(K2524-y+e)</f>
        <v/>
      </c>
      <c r="AG2524" s="113">
        <f>(b*f_cd/(L2524^2))*SUM(Z2524:AD2524)+SUM(S2524:T2524)-AF2524</f>
        <v/>
      </c>
      <c r="AH2524" s="114">
        <f>AG2524&lt;0</f>
        <v/>
      </c>
      <c r="AI2524" s="115">
        <f>IF(A2524=1,FALSE,(AND(AQ2524,AH2524,NOT(AI2523))))</f>
        <v/>
      </c>
      <c r="AJ2524" s="116">
        <f>(b*f_cd/L2524)*(a_1/2*J2524^2+a_2/3*J2524^3+a_3/4*J2524^4+a_4/5*J2524^5+a_5/6*J2524^6)+SUM(Q2524:R2524)</f>
        <v/>
      </c>
      <c r="AK2524">
        <f>AJ2524*(K2524-y+e)</f>
        <v/>
      </c>
      <c r="AL2524" s="118">
        <f>(b*f_cd/(L2524^2))*(a_1/3*J2524^3+a_2/4*J2524^4+a_3/5*J2524^5+a_4/6*J2524^6+a_5/7*J2524^7)+SUM(S2524:T2524)-AK2524</f>
        <v/>
      </c>
      <c r="AM2524" s="114">
        <f>AL2524&gt;0</f>
        <v/>
      </c>
      <c r="AN2524" s="115">
        <f>IF(A2524=1,FALSE,(AND(AQ2524,AM2524,NOT(AN2523))))</f>
        <v/>
      </c>
      <c r="AO2524">
        <f>IF(D2524=1,AND(AH2524,NOT(AI2524)),AND(AM2524,NOT(AN2524)))</f>
        <v/>
      </c>
      <c r="AP2524" s="119">
        <f>IF(D2524=1,AI2524,AN2524)</f>
        <v/>
      </c>
      <c r="AQ2524" s="125">
        <f>ABS(E2524)&lt;$AQ$2</f>
        <v/>
      </c>
      <c r="AS2524">
        <f>IF(AP2524,MAX(AS$3:AS2522)+1,"")</f>
        <v/>
      </c>
    </row>
    <row r="2525">
      <c r="A2525" t="n">
        <v>2435</v>
      </c>
      <c r="B2525" s="131">
        <f>IF(A2525=1,0,IF(AP2525,0.1*ε_cu1cd,0))</f>
        <v/>
      </c>
      <c r="C2525" s="131">
        <f>IF(A2525=1,0.1*ε_cu1cd,C2524+B2524)</f>
        <v/>
      </c>
      <c r="D2525" s="113">
        <f>IF('Нормальний переріз'!$D$68&gt;0,1,2)</f>
        <v/>
      </c>
      <c r="E2525" s="144">
        <f>IF(D2525=1,F2525,G2525)</f>
        <v/>
      </c>
      <c r="F2525" s="124">
        <f>IF(AI2524,0.11*ε_cu1cd,IF(AH2524,F2524*0.01,F2524))</f>
        <v/>
      </c>
      <c r="G2525" s="124">
        <f>IF(AP2524,-0.1*ε_cu1cd,IF(AM2524,G2524*0.01,G2524))</f>
        <v/>
      </c>
      <c r="H2525" s="113">
        <f>IF(A2525=1,E2525,IF(AO2524,H2524-E2524+E2525,IF(AP2524,0.8*H2524,H2524+E2525)))</f>
        <v/>
      </c>
      <c r="I2525" s="169">
        <f>(C2525-H2525)/h</f>
        <v/>
      </c>
      <c r="J2525">
        <f>C2525/(ε_c1cd)</f>
        <v/>
      </c>
      <c r="K2525">
        <f>C2525/I2525</f>
        <v/>
      </c>
      <c r="L2525" s="131">
        <f>I2525/(ε_c1cd)</f>
        <v/>
      </c>
      <c r="M2525">
        <f>I2525*(K2525-Z_s1)</f>
        <v/>
      </c>
      <c r="N2525">
        <f>I2525*(K2525-Z_s2)</f>
        <v/>
      </c>
      <c r="O2525">
        <f>E_s*M2525</f>
        <v/>
      </c>
      <c r="P2525">
        <f>E_s*N2525</f>
        <v/>
      </c>
      <c r="Q2525">
        <f>O2525*A_s1</f>
        <v/>
      </c>
      <c r="R2525">
        <f>P2525*A_s2</f>
        <v/>
      </c>
      <c r="S2525">
        <f>Q2525*($K2525-Z_s1)</f>
        <v/>
      </c>
      <c r="T2525">
        <f>R2525*($K2525-Z_s2)</f>
        <v/>
      </c>
      <c r="U2525">
        <f>(INDIRECT("a_"&amp;U$2)/(U$2+1))*(($C2525^(U$2+1)-$H2525^(U$2+1))/(ε_c1cd^(U$2+1)))</f>
        <v/>
      </c>
      <c r="V2525">
        <f>(INDIRECT("a_"&amp;V$2)/(V$2+1))*(($C2525^(V$2+1)-$H2525^(V$2+1))/(ε_c1cd^(V$2+1)))</f>
        <v/>
      </c>
      <c r="W2525">
        <f>(INDIRECT("a_"&amp;W$2)/(W$2+1))*(($C2525^(W$2+1)-$H2525^(W$2+1))/(ε_c1cd^(W$2+1)))</f>
        <v/>
      </c>
      <c r="X2525">
        <f>(INDIRECT("a_"&amp;X$2)/(X$2+1))*(($C2525^(X$2+1)-$H2525^(X$2+1))/(ε_c1cd^(X$2+1)))</f>
        <v/>
      </c>
      <c r="Y2525">
        <f>(INDIRECT("a_"&amp;Y$2)/(Y$2+1))*(($C2525^(Y$2+1)-$H2525^(Y$2+1))/(ε_c1cd^(Y$2+1)))</f>
        <v/>
      </c>
      <c r="Z2525">
        <f>(INDIRECT("a_"&amp;Z$2)/(Z$2+2))*(($C2525^(Z$2+2)-$H2525^(Z$2+2))/(ε_c1cd^(Z$2+2)))</f>
        <v/>
      </c>
      <c r="AA2525">
        <f>(INDIRECT("a_"&amp;AA$2)/(AA$2+2))*(($C2525^(AA$2+2)-$H2525^(AA$2+2))/(ε_c1cd^(AA$2+2)))</f>
        <v/>
      </c>
      <c r="AB2525">
        <f>(INDIRECT("a_"&amp;AB$2)/(AB$2+2))*(($C2525^(AB$2+2)-$H2525^(AB$2+2))/(ε_c1cd^(AB$2+2)))</f>
        <v/>
      </c>
      <c r="AC2525">
        <f>(INDIRECT("a_"&amp;AC$2)/(AC$2+2))*(($C2525^(AC$2+2)-$H2525^(AC$2+2))/(ε_c1cd^(AC$2+2)))</f>
        <v/>
      </c>
      <c r="AD2525">
        <f>(INDIRECT("a_"&amp;AD$2)/(AD$2+2))*(($C2525^(AD$2+2)-$H2525^(AD$2+2))/(ε_c1cd^(AD$2+2)))</f>
        <v/>
      </c>
      <c r="AE2525" s="111">
        <f>(b*f_cd/L2525)*SUM(U2525:Y2525)+SUM(Q2525:R2525)</f>
        <v/>
      </c>
      <c r="AF2525" s="112">
        <f>AE2525*(K2525-y+e)</f>
        <v/>
      </c>
      <c r="AG2525" s="113">
        <f>(b*f_cd/(L2525^2))*SUM(Z2525:AD2525)+SUM(S2525:T2525)-AF2525</f>
        <v/>
      </c>
      <c r="AH2525" s="114">
        <f>AG2525&lt;0</f>
        <v/>
      </c>
      <c r="AI2525" s="115">
        <f>IF(A2525=1,FALSE,(AND(AQ2525,AH2525,NOT(AI2524))))</f>
        <v/>
      </c>
      <c r="AJ2525" s="116">
        <f>(b*f_cd/L2525)*(a_1/2*J2525^2+a_2/3*J2525^3+a_3/4*J2525^4+a_4/5*J2525^5+a_5/6*J2525^6)+SUM(Q2525:R2525)</f>
        <v/>
      </c>
      <c r="AK2525">
        <f>AJ2525*(K2525-y+e)</f>
        <v/>
      </c>
      <c r="AL2525" s="118">
        <f>(b*f_cd/(L2525^2))*(a_1/3*J2525^3+a_2/4*J2525^4+a_3/5*J2525^5+a_4/6*J2525^6+a_5/7*J2525^7)+SUM(S2525:T2525)-AK2525</f>
        <v/>
      </c>
      <c r="AM2525" s="114">
        <f>AL2525&gt;0</f>
        <v/>
      </c>
      <c r="AN2525" s="115">
        <f>IF(A2525=1,FALSE,(AND(AQ2525,AM2525,NOT(AN2524))))</f>
        <v/>
      </c>
      <c r="AO2525">
        <f>IF(D2525=1,AND(AH2525,NOT(AI2525)),AND(AM2525,NOT(AN2525)))</f>
        <v/>
      </c>
      <c r="AP2525" s="119">
        <f>IF(D2525=1,AI2525,AN2525)</f>
        <v/>
      </c>
      <c r="AQ2525" s="125">
        <f>ABS(E2525)&lt;$AQ$2</f>
        <v/>
      </c>
      <c r="AS2525">
        <f>IF(AP2525,MAX(AS$3:AS2523)+1,"")</f>
        <v/>
      </c>
    </row>
    <row r="2526">
      <c r="A2526" t="n">
        <v>2436</v>
      </c>
      <c r="B2526" s="131">
        <f>IF(A2526=1,0,IF(AP2526,0.1*ε_cu1cd,0))</f>
        <v/>
      </c>
      <c r="C2526" s="131">
        <f>IF(A2526=1,0.1*ε_cu1cd,C2525+B2525)</f>
        <v/>
      </c>
      <c r="D2526" s="113">
        <f>IF('Нормальний переріз'!$D$68&gt;0,1,2)</f>
        <v/>
      </c>
      <c r="E2526" s="144">
        <f>IF(D2526=1,F2526,G2526)</f>
        <v/>
      </c>
      <c r="F2526" s="124">
        <f>IF(AI2525,0.11*ε_cu1cd,IF(AH2525,F2525*0.01,F2525))</f>
        <v/>
      </c>
      <c r="G2526" s="124">
        <f>IF(AP2525,-0.1*ε_cu1cd,IF(AM2525,G2525*0.01,G2525))</f>
        <v/>
      </c>
      <c r="H2526" s="113">
        <f>IF(A2526=1,E2526,IF(AO2525,H2525-E2525+E2526,IF(AP2525,0.8*H2525,H2525+E2526)))</f>
        <v/>
      </c>
      <c r="I2526" s="169">
        <f>(C2526-H2526)/h</f>
        <v/>
      </c>
      <c r="J2526">
        <f>C2526/(ε_c1cd)</f>
        <v/>
      </c>
      <c r="K2526">
        <f>C2526/I2526</f>
        <v/>
      </c>
      <c r="L2526" s="131">
        <f>I2526/(ε_c1cd)</f>
        <v/>
      </c>
      <c r="M2526">
        <f>I2526*(K2526-Z_s1)</f>
        <v/>
      </c>
      <c r="N2526">
        <f>I2526*(K2526-Z_s2)</f>
        <v/>
      </c>
      <c r="O2526">
        <f>E_s*M2526</f>
        <v/>
      </c>
      <c r="P2526">
        <f>E_s*N2526</f>
        <v/>
      </c>
      <c r="Q2526">
        <f>O2526*A_s1</f>
        <v/>
      </c>
      <c r="R2526">
        <f>P2526*A_s2</f>
        <v/>
      </c>
      <c r="S2526">
        <f>Q2526*($K2526-Z_s1)</f>
        <v/>
      </c>
      <c r="T2526">
        <f>R2526*($K2526-Z_s2)</f>
        <v/>
      </c>
      <c r="U2526">
        <f>(INDIRECT("a_"&amp;U$2)/(U$2+1))*(($C2526^(U$2+1)-$H2526^(U$2+1))/(ε_c1cd^(U$2+1)))</f>
        <v/>
      </c>
      <c r="V2526">
        <f>(INDIRECT("a_"&amp;V$2)/(V$2+1))*(($C2526^(V$2+1)-$H2526^(V$2+1))/(ε_c1cd^(V$2+1)))</f>
        <v/>
      </c>
      <c r="W2526">
        <f>(INDIRECT("a_"&amp;W$2)/(W$2+1))*(($C2526^(W$2+1)-$H2526^(W$2+1))/(ε_c1cd^(W$2+1)))</f>
        <v/>
      </c>
      <c r="X2526">
        <f>(INDIRECT("a_"&amp;X$2)/(X$2+1))*(($C2526^(X$2+1)-$H2526^(X$2+1))/(ε_c1cd^(X$2+1)))</f>
        <v/>
      </c>
      <c r="Y2526">
        <f>(INDIRECT("a_"&amp;Y$2)/(Y$2+1))*(($C2526^(Y$2+1)-$H2526^(Y$2+1))/(ε_c1cd^(Y$2+1)))</f>
        <v/>
      </c>
      <c r="Z2526">
        <f>(INDIRECT("a_"&amp;Z$2)/(Z$2+2))*(($C2526^(Z$2+2)-$H2526^(Z$2+2))/(ε_c1cd^(Z$2+2)))</f>
        <v/>
      </c>
      <c r="AA2526">
        <f>(INDIRECT("a_"&amp;AA$2)/(AA$2+2))*(($C2526^(AA$2+2)-$H2526^(AA$2+2))/(ε_c1cd^(AA$2+2)))</f>
        <v/>
      </c>
      <c r="AB2526">
        <f>(INDIRECT("a_"&amp;AB$2)/(AB$2+2))*(($C2526^(AB$2+2)-$H2526^(AB$2+2))/(ε_c1cd^(AB$2+2)))</f>
        <v/>
      </c>
      <c r="AC2526">
        <f>(INDIRECT("a_"&amp;AC$2)/(AC$2+2))*(($C2526^(AC$2+2)-$H2526^(AC$2+2))/(ε_c1cd^(AC$2+2)))</f>
        <v/>
      </c>
      <c r="AD2526">
        <f>(INDIRECT("a_"&amp;AD$2)/(AD$2+2))*(($C2526^(AD$2+2)-$H2526^(AD$2+2))/(ε_c1cd^(AD$2+2)))</f>
        <v/>
      </c>
      <c r="AE2526" s="111">
        <f>(b*f_cd/L2526)*SUM(U2526:Y2526)+SUM(Q2526:R2526)</f>
        <v/>
      </c>
      <c r="AF2526" s="112">
        <f>AE2526*(K2526-y+e)</f>
        <v/>
      </c>
      <c r="AG2526" s="113">
        <f>(b*f_cd/(L2526^2))*SUM(Z2526:AD2526)+SUM(S2526:T2526)-AF2526</f>
        <v/>
      </c>
      <c r="AH2526" s="114">
        <f>AG2526&lt;0</f>
        <v/>
      </c>
      <c r="AI2526" s="115">
        <f>IF(A2526=1,FALSE,(AND(AQ2526,AH2526,NOT(AI2525))))</f>
        <v/>
      </c>
      <c r="AJ2526" s="116">
        <f>(b*f_cd/L2526)*(a_1/2*J2526^2+a_2/3*J2526^3+a_3/4*J2526^4+a_4/5*J2526^5+a_5/6*J2526^6)+SUM(Q2526:R2526)</f>
        <v/>
      </c>
      <c r="AK2526">
        <f>AJ2526*(K2526-y+e)</f>
        <v/>
      </c>
      <c r="AL2526" s="118">
        <f>(b*f_cd/(L2526^2))*(a_1/3*J2526^3+a_2/4*J2526^4+a_3/5*J2526^5+a_4/6*J2526^6+a_5/7*J2526^7)+SUM(S2526:T2526)-AK2526</f>
        <v/>
      </c>
      <c r="AM2526" s="114">
        <f>AL2526&gt;0</f>
        <v/>
      </c>
      <c r="AN2526" s="115">
        <f>IF(A2526=1,FALSE,(AND(AQ2526,AM2526,NOT(AN2525))))</f>
        <v/>
      </c>
      <c r="AO2526">
        <f>IF(D2526=1,AND(AH2526,NOT(AI2526)),AND(AM2526,NOT(AN2526)))</f>
        <v/>
      </c>
      <c r="AP2526" s="119">
        <f>IF(D2526=1,AI2526,AN2526)</f>
        <v/>
      </c>
      <c r="AQ2526" s="125">
        <f>ABS(E2526)&lt;$AQ$2</f>
        <v/>
      </c>
      <c r="AS2526">
        <f>IF(AP2526,MAX(AS$3:AS2524)+1,"")</f>
        <v/>
      </c>
    </row>
    <row r="2527">
      <c r="A2527" t="n">
        <v>2437</v>
      </c>
      <c r="B2527" s="131">
        <f>IF(A2527=1,0,IF(AP2527,0.1*ε_cu1cd,0))</f>
        <v/>
      </c>
      <c r="C2527" s="131">
        <f>IF(A2527=1,0.1*ε_cu1cd,C2526+B2526)</f>
        <v/>
      </c>
      <c r="D2527" s="113">
        <f>IF('Нормальний переріз'!$D$68&gt;0,1,2)</f>
        <v/>
      </c>
      <c r="E2527" s="144">
        <f>IF(D2527=1,F2527,G2527)</f>
        <v/>
      </c>
      <c r="F2527" s="124">
        <f>IF(AI2526,0.11*ε_cu1cd,IF(AH2526,F2526*0.01,F2526))</f>
        <v/>
      </c>
      <c r="G2527" s="124">
        <f>IF(AP2526,-0.1*ε_cu1cd,IF(AM2526,G2526*0.01,G2526))</f>
        <v/>
      </c>
      <c r="H2527" s="113">
        <f>IF(A2527=1,E2527,IF(AO2526,H2526-E2526+E2527,IF(AP2526,0.8*H2526,H2526+E2527)))</f>
        <v/>
      </c>
      <c r="I2527" s="169">
        <f>(C2527-H2527)/h</f>
        <v/>
      </c>
      <c r="J2527">
        <f>C2527/(ε_c1cd)</f>
        <v/>
      </c>
      <c r="K2527">
        <f>C2527/I2527</f>
        <v/>
      </c>
      <c r="L2527" s="131">
        <f>I2527/(ε_c1cd)</f>
        <v/>
      </c>
      <c r="M2527">
        <f>I2527*(K2527-Z_s1)</f>
        <v/>
      </c>
      <c r="N2527">
        <f>I2527*(K2527-Z_s2)</f>
        <v/>
      </c>
      <c r="O2527">
        <f>E_s*M2527</f>
        <v/>
      </c>
      <c r="P2527">
        <f>E_s*N2527</f>
        <v/>
      </c>
      <c r="Q2527">
        <f>O2527*A_s1</f>
        <v/>
      </c>
      <c r="R2527">
        <f>P2527*A_s2</f>
        <v/>
      </c>
      <c r="S2527">
        <f>Q2527*($K2527-Z_s1)</f>
        <v/>
      </c>
      <c r="T2527">
        <f>R2527*($K2527-Z_s2)</f>
        <v/>
      </c>
      <c r="U2527">
        <f>(INDIRECT("a_"&amp;U$2)/(U$2+1))*(($C2527^(U$2+1)-$H2527^(U$2+1))/(ε_c1cd^(U$2+1)))</f>
        <v/>
      </c>
      <c r="V2527">
        <f>(INDIRECT("a_"&amp;V$2)/(V$2+1))*(($C2527^(V$2+1)-$H2527^(V$2+1))/(ε_c1cd^(V$2+1)))</f>
        <v/>
      </c>
      <c r="W2527">
        <f>(INDIRECT("a_"&amp;W$2)/(W$2+1))*(($C2527^(W$2+1)-$H2527^(W$2+1))/(ε_c1cd^(W$2+1)))</f>
        <v/>
      </c>
      <c r="X2527">
        <f>(INDIRECT("a_"&amp;X$2)/(X$2+1))*(($C2527^(X$2+1)-$H2527^(X$2+1))/(ε_c1cd^(X$2+1)))</f>
        <v/>
      </c>
      <c r="Y2527">
        <f>(INDIRECT("a_"&amp;Y$2)/(Y$2+1))*(($C2527^(Y$2+1)-$H2527^(Y$2+1))/(ε_c1cd^(Y$2+1)))</f>
        <v/>
      </c>
      <c r="Z2527">
        <f>(INDIRECT("a_"&amp;Z$2)/(Z$2+2))*(($C2527^(Z$2+2)-$H2527^(Z$2+2))/(ε_c1cd^(Z$2+2)))</f>
        <v/>
      </c>
      <c r="AA2527">
        <f>(INDIRECT("a_"&amp;AA$2)/(AA$2+2))*(($C2527^(AA$2+2)-$H2527^(AA$2+2))/(ε_c1cd^(AA$2+2)))</f>
        <v/>
      </c>
      <c r="AB2527">
        <f>(INDIRECT("a_"&amp;AB$2)/(AB$2+2))*(($C2527^(AB$2+2)-$H2527^(AB$2+2))/(ε_c1cd^(AB$2+2)))</f>
        <v/>
      </c>
      <c r="AC2527">
        <f>(INDIRECT("a_"&amp;AC$2)/(AC$2+2))*(($C2527^(AC$2+2)-$H2527^(AC$2+2))/(ε_c1cd^(AC$2+2)))</f>
        <v/>
      </c>
      <c r="AD2527">
        <f>(INDIRECT("a_"&amp;AD$2)/(AD$2+2))*(($C2527^(AD$2+2)-$H2527^(AD$2+2))/(ε_c1cd^(AD$2+2)))</f>
        <v/>
      </c>
      <c r="AE2527" s="111">
        <f>(b*f_cd/L2527)*SUM(U2527:Y2527)+SUM(Q2527:R2527)</f>
        <v/>
      </c>
      <c r="AF2527" s="112">
        <f>AE2527*(K2527-y+e)</f>
        <v/>
      </c>
      <c r="AG2527" s="113">
        <f>(b*f_cd/(L2527^2))*SUM(Z2527:AD2527)+SUM(S2527:T2527)-AF2527</f>
        <v/>
      </c>
      <c r="AH2527" s="114">
        <f>AG2527&lt;0</f>
        <v/>
      </c>
      <c r="AI2527" s="115">
        <f>IF(A2527=1,FALSE,(AND(AQ2527,AH2527,NOT(AI2526))))</f>
        <v/>
      </c>
      <c r="AJ2527" s="116">
        <f>(b*f_cd/L2527)*(a_1/2*J2527^2+a_2/3*J2527^3+a_3/4*J2527^4+a_4/5*J2527^5+a_5/6*J2527^6)+SUM(Q2527:R2527)</f>
        <v/>
      </c>
      <c r="AK2527">
        <f>AJ2527*(K2527-y+e)</f>
        <v/>
      </c>
      <c r="AL2527" s="118">
        <f>(b*f_cd/(L2527^2))*(a_1/3*J2527^3+a_2/4*J2527^4+a_3/5*J2527^5+a_4/6*J2527^6+a_5/7*J2527^7)+SUM(S2527:T2527)-AK2527</f>
        <v/>
      </c>
      <c r="AM2527" s="114">
        <f>AL2527&gt;0</f>
        <v/>
      </c>
      <c r="AN2527" s="115">
        <f>IF(A2527=1,FALSE,(AND(AQ2527,AM2527,NOT(AN2526))))</f>
        <v/>
      </c>
      <c r="AO2527">
        <f>IF(D2527=1,AND(AH2527,NOT(AI2527)),AND(AM2527,NOT(AN2527)))</f>
        <v/>
      </c>
      <c r="AP2527" s="119">
        <f>IF(D2527=1,AI2527,AN2527)</f>
        <v/>
      </c>
      <c r="AQ2527" s="125">
        <f>ABS(E2527)&lt;$AQ$2</f>
        <v/>
      </c>
      <c r="AS2527">
        <f>IF(AP2527,MAX(AS$3:AS2525)+1,"")</f>
        <v/>
      </c>
    </row>
    <row r="2528">
      <c r="A2528" t="n">
        <v>2438</v>
      </c>
      <c r="B2528" s="131">
        <f>IF(A2528=1,0,IF(AP2528,0.1*ε_cu1cd,0))</f>
        <v/>
      </c>
      <c r="C2528" s="131">
        <f>IF(A2528=1,0.1*ε_cu1cd,C2527+B2527)</f>
        <v/>
      </c>
      <c r="D2528" s="113">
        <f>IF('Нормальний переріз'!$D$68&gt;0,1,2)</f>
        <v/>
      </c>
      <c r="E2528" s="144">
        <f>IF(D2528=1,F2528,G2528)</f>
        <v/>
      </c>
      <c r="F2528" s="124">
        <f>IF(AI2527,0.11*ε_cu1cd,IF(AH2527,F2527*0.01,F2527))</f>
        <v/>
      </c>
      <c r="G2528" s="124">
        <f>IF(AP2527,-0.1*ε_cu1cd,IF(AM2527,G2527*0.01,G2527))</f>
        <v/>
      </c>
      <c r="H2528" s="113">
        <f>IF(A2528=1,E2528,IF(AO2527,H2527-E2527+E2528,IF(AP2527,0.8*H2527,H2527+E2528)))</f>
        <v/>
      </c>
      <c r="I2528" s="169">
        <f>(C2528-H2528)/h</f>
        <v/>
      </c>
      <c r="J2528">
        <f>C2528/(ε_c1cd)</f>
        <v/>
      </c>
      <c r="K2528">
        <f>C2528/I2528</f>
        <v/>
      </c>
      <c r="L2528" s="131">
        <f>I2528/(ε_c1cd)</f>
        <v/>
      </c>
      <c r="M2528">
        <f>I2528*(K2528-Z_s1)</f>
        <v/>
      </c>
      <c r="N2528">
        <f>I2528*(K2528-Z_s2)</f>
        <v/>
      </c>
      <c r="O2528">
        <f>E_s*M2528</f>
        <v/>
      </c>
      <c r="P2528">
        <f>E_s*N2528</f>
        <v/>
      </c>
      <c r="Q2528">
        <f>O2528*A_s1</f>
        <v/>
      </c>
      <c r="R2528">
        <f>P2528*A_s2</f>
        <v/>
      </c>
      <c r="S2528">
        <f>Q2528*($K2528-Z_s1)</f>
        <v/>
      </c>
      <c r="T2528">
        <f>R2528*($K2528-Z_s2)</f>
        <v/>
      </c>
      <c r="U2528">
        <f>(INDIRECT("a_"&amp;U$2)/(U$2+1))*(($C2528^(U$2+1)-$H2528^(U$2+1))/(ε_c1cd^(U$2+1)))</f>
        <v/>
      </c>
      <c r="V2528">
        <f>(INDIRECT("a_"&amp;V$2)/(V$2+1))*(($C2528^(V$2+1)-$H2528^(V$2+1))/(ε_c1cd^(V$2+1)))</f>
        <v/>
      </c>
      <c r="W2528">
        <f>(INDIRECT("a_"&amp;W$2)/(W$2+1))*(($C2528^(W$2+1)-$H2528^(W$2+1))/(ε_c1cd^(W$2+1)))</f>
        <v/>
      </c>
      <c r="X2528">
        <f>(INDIRECT("a_"&amp;X$2)/(X$2+1))*(($C2528^(X$2+1)-$H2528^(X$2+1))/(ε_c1cd^(X$2+1)))</f>
        <v/>
      </c>
      <c r="Y2528">
        <f>(INDIRECT("a_"&amp;Y$2)/(Y$2+1))*(($C2528^(Y$2+1)-$H2528^(Y$2+1))/(ε_c1cd^(Y$2+1)))</f>
        <v/>
      </c>
      <c r="Z2528">
        <f>(INDIRECT("a_"&amp;Z$2)/(Z$2+2))*(($C2528^(Z$2+2)-$H2528^(Z$2+2))/(ε_c1cd^(Z$2+2)))</f>
        <v/>
      </c>
      <c r="AA2528">
        <f>(INDIRECT("a_"&amp;AA$2)/(AA$2+2))*(($C2528^(AA$2+2)-$H2528^(AA$2+2))/(ε_c1cd^(AA$2+2)))</f>
        <v/>
      </c>
      <c r="AB2528">
        <f>(INDIRECT("a_"&amp;AB$2)/(AB$2+2))*(($C2528^(AB$2+2)-$H2528^(AB$2+2))/(ε_c1cd^(AB$2+2)))</f>
        <v/>
      </c>
      <c r="AC2528">
        <f>(INDIRECT("a_"&amp;AC$2)/(AC$2+2))*(($C2528^(AC$2+2)-$H2528^(AC$2+2))/(ε_c1cd^(AC$2+2)))</f>
        <v/>
      </c>
      <c r="AD2528">
        <f>(INDIRECT("a_"&amp;AD$2)/(AD$2+2))*(($C2528^(AD$2+2)-$H2528^(AD$2+2))/(ε_c1cd^(AD$2+2)))</f>
        <v/>
      </c>
      <c r="AE2528" s="111">
        <f>(b*f_cd/L2528)*SUM(U2528:Y2528)+SUM(Q2528:R2528)</f>
        <v/>
      </c>
      <c r="AF2528" s="112">
        <f>AE2528*(K2528-y+e)</f>
        <v/>
      </c>
      <c r="AG2528" s="113">
        <f>(b*f_cd/(L2528^2))*SUM(Z2528:AD2528)+SUM(S2528:T2528)-AF2528</f>
        <v/>
      </c>
      <c r="AH2528" s="114">
        <f>AG2528&lt;0</f>
        <v/>
      </c>
      <c r="AI2528" s="115">
        <f>IF(A2528=1,FALSE,(AND(AQ2528,AH2528,NOT(AI2527))))</f>
        <v/>
      </c>
      <c r="AJ2528" s="116">
        <f>(b*f_cd/L2528)*(a_1/2*J2528^2+a_2/3*J2528^3+a_3/4*J2528^4+a_4/5*J2528^5+a_5/6*J2528^6)+SUM(Q2528:R2528)</f>
        <v/>
      </c>
      <c r="AK2528">
        <f>AJ2528*(K2528-y+e)</f>
        <v/>
      </c>
      <c r="AL2528" s="118">
        <f>(b*f_cd/(L2528^2))*(a_1/3*J2528^3+a_2/4*J2528^4+a_3/5*J2528^5+a_4/6*J2528^6+a_5/7*J2528^7)+SUM(S2528:T2528)-AK2528</f>
        <v/>
      </c>
      <c r="AM2528" s="114">
        <f>AL2528&gt;0</f>
        <v/>
      </c>
      <c r="AN2528" s="115">
        <f>IF(A2528=1,FALSE,(AND(AQ2528,AM2528,NOT(AN2527))))</f>
        <v/>
      </c>
      <c r="AO2528">
        <f>IF(D2528=1,AND(AH2528,NOT(AI2528)),AND(AM2528,NOT(AN2528)))</f>
        <v/>
      </c>
      <c r="AP2528" s="119">
        <f>IF(D2528=1,AI2528,AN2528)</f>
        <v/>
      </c>
      <c r="AQ2528" s="125">
        <f>ABS(E2528)&lt;$AQ$2</f>
        <v/>
      </c>
      <c r="AS2528">
        <f>IF(AP2528,MAX(AS$3:AS2526)+1,"")</f>
        <v/>
      </c>
    </row>
    <row r="2529">
      <c r="A2529" t="n">
        <v>2439</v>
      </c>
      <c r="B2529" s="131">
        <f>IF(A2529=1,0,IF(AP2529,0.1*ε_cu1cd,0))</f>
        <v/>
      </c>
      <c r="C2529" s="131">
        <f>IF(A2529=1,0.1*ε_cu1cd,C2528+B2528)</f>
        <v/>
      </c>
      <c r="D2529" s="113">
        <f>IF('Нормальний переріз'!$D$68&gt;0,1,2)</f>
        <v/>
      </c>
      <c r="E2529" s="144">
        <f>IF(D2529=1,F2529,G2529)</f>
        <v/>
      </c>
      <c r="F2529" s="124">
        <f>IF(AI2528,0.11*ε_cu1cd,IF(AH2528,F2528*0.01,F2528))</f>
        <v/>
      </c>
      <c r="G2529" s="124">
        <f>IF(AP2528,-0.1*ε_cu1cd,IF(AM2528,G2528*0.01,G2528))</f>
        <v/>
      </c>
      <c r="H2529" s="113">
        <f>IF(A2529=1,E2529,IF(AO2528,H2528-E2528+E2529,IF(AP2528,0.8*H2528,H2528+E2529)))</f>
        <v/>
      </c>
      <c r="I2529" s="169">
        <f>(C2529-H2529)/h</f>
        <v/>
      </c>
      <c r="J2529">
        <f>C2529/(ε_c1cd)</f>
        <v/>
      </c>
      <c r="K2529">
        <f>C2529/I2529</f>
        <v/>
      </c>
      <c r="L2529" s="131">
        <f>I2529/(ε_c1cd)</f>
        <v/>
      </c>
      <c r="M2529">
        <f>I2529*(K2529-Z_s1)</f>
        <v/>
      </c>
      <c r="N2529">
        <f>I2529*(K2529-Z_s2)</f>
        <v/>
      </c>
      <c r="O2529">
        <f>E_s*M2529</f>
        <v/>
      </c>
      <c r="P2529">
        <f>E_s*N2529</f>
        <v/>
      </c>
      <c r="Q2529">
        <f>O2529*A_s1</f>
        <v/>
      </c>
      <c r="R2529">
        <f>P2529*A_s2</f>
        <v/>
      </c>
      <c r="S2529">
        <f>Q2529*($K2529-Z_s1)</f>
        <v/>
      </c>
      <c r="T2529">
        <f>R2529*($K2529-Z_s2)</f>
        <v/>
      </c>
      <c r="U2529">
        <f>(INDIRECT("a_"&amp;U$2)/(U$2+1))*(($C2529^(U$2+1)-$H2529^(U$2+1))/(ε_c1cd^(U$2+1)))</f>
        <v/>
      </c>
      <c r="V2529">
        <f>(INDIRECT("a_"&amp;V$2)/(V$2+1))*(($C2529^(V$2+1)-$H2529^(V$2+1))/(ε_c1cd^(V$2+1)))</f>
        <v/>
      </c>
      <c r="W2529">
        <f>(INDIRECT("a_"&amp;W$2)/(W$2+1))*(($C2529^(W$2+1)-$H2529^(W$2+1))/(ε_c1cd^(W$2+1)))</f>
        <v/>
      </c>
      <c r="X2529">
        <f>(INDIRECT("a_"&amp;X$2)/(X$2+1))*(($C2529^(X$2+1)-$H2529^(X$2+1))/(ε_c1cd^(X$2+1)))</f>
        <v/>
      </c>
      <c r="Y2529">
        <f>(INDIRECT("a_"&amp;Y$2)/(Y$2+1))*(($C2529^(Y$2+1)-$H2529^(Y$2+1))/(ε_c1cd^(Y$2+1)))</f>
        <v/>
      </c>
      <c r="Z2529">
        <f>(INDIRECT("a_"&amp;Z$2)/(Z$2+2))*(($C2529^(Z$2+2)-$H2529^(Z$2+2))/(ε_c1cd^(Z$2+2)))</f>
        <v/>
      </c>
      <c r="AA2529">
        <f>(INDIRECT("a_"&amp;AA$2)/(AA$2+2))*(($C2529^(AA$2+2)-$H2529^(AA$2+2))/(ε_c1cd^(AA$2+2)))</f>
        <v/>
      </c>
      <c r="AB2529">
        <f>(INDIRECT("a_"&amp;AB$2)/(AB$2+2))*(($C2529^(AB$2+2)-$H2529^(AB$2+2))/(ε_c1cd^(AB$2+2)))</f>
        <v/>
      </c>
      <c r="AC2529">
        <f>(INDIRECT("a_"&amp;AC$2)/(AC$2+2))*(($C2529^(AC$2+2)-$H2529^(AC$2+2))/(ε_c1cd^(AC$2+2)))</f>
        <v/>
      </c>
      <c r="AD2529">
        <f>(INDIRECT("a_"&amp;AD$2)/(AD$2+2))*(($C2529^(AD$2+2)-$H2529^(AD$2+2))/(ε_c1cd^(AD$2+2)))</f>
        <v/>
      </c>
      <c r="AE2529" s="111">
        <f>(b*f_cd/L2529)*SUM(U2529:Y2529)+SUM(Q2529:R2529)</f>
        <v/>
      </c>
      <c r="AF2529" s="112">
        <f>AE2529*(K2529-y+e)</f>
        <v/>
      </c>
      <c r="AG2529" s="113">
        <f>(b*f_cd/(L2529^2))*SUM(Z2529:AD2529)+SUM(S2529:T2529)-AF2529</f>
        <v/>
      </c>
      <c r="AH2529" s="114">
        <f>AG2529&lt;0</f>
        <v/>
      </c>
      <c r="AI2529" s="115">
        <f>IF(A2529=1,FALSE,(AND(AQ2529,AH2529,NOT(AI2528))))</f>
        <v/>
      </c>
      <c r="AJ2529" s="116">
        <f>(b*f_cd/L2529)*(a_1/2*J2529^2+a_2/3*J2529^3+a_3/4*J2529^4+a_4/5*J2529^5+a_5/6*J2529^6)+SUM(Q2529:R2529)</f>
        <v/>
      </c>
      <c r="AK2529">
        <f>AJ2529*(K2529-y+e)</f>
        <v/>
      </c>
      <c r="AL2529" s="118">
        <f>(b*f_cd/(L2529^2))*(a_1/3*J2529^3+a_2/4*J2529^4+a_3/5*J2529^5+a_4/6*J2529^6+a_5/7*J2529^7)+SUM(S2529:T2529)-AK2529</f>
        <v/>
      </c>
      <c r="AM2529" s="114">
        <f>AL2529&gt;0</f>
        <v/>
      </c>
      <c r="AN2529" s="115">
        <f>IF(A2529=1,FALSE,(AND(AQ2529,AM2529,NOT(AN2528))))</f>
        <v/>
      </c>
      <c r="AO2529">
        <f>IF(D2529=1,AND(AH2529,NOT(AI2529)),AND(AM2529,NOT(AN2529)))</f>
        <v/>
      </c>
      <c r="AP2529" s="119">
        <f>IF(D2529=1,AI2529,AN2529)</f>
        <v/>
      </c>
      <c r="AQ2529" s="125">
        <f>ABS(E2529)&lt;$AQ$2</f>
        <v/>
      </c>
      <c r="AS2529">
        <f>IF(AP2529,MAX(AS$3:AS2527)+1,"")</f>
        <v/>
      </c>
    </row>
    <row r="2530">
      <c r="A2530" t="n">
        <v>2440</v>
      </c>
      <c r="B2530" s="131">
        <f>IF(A2530=1,0,IF(AP2530,0.1*ε_cu1cd,0))</f>
        <v/>
      </c>
      <c r="C2530" s="131">
        <f>IF(A2530=1,0.1*ε_cu1cd,C2529+B2529)</f>
        <v/>
      </c>
      <c r="D2530" s="113">
        <f>IF('Нормальний переріз'!$D$68&gt;0,1,2)</f>
        <v/>
      </c>
      <c r="E2530" s="144">
        <f>IF(D2530=1,F2530,G2530)</f>
        <v/>
      </c>
      <c r="F2530" s="124">
        <f>IF(AI2529,0.11*ε_cu1cd,IF(AH2529,F2529*0.01,F2529))</f>
        <v/>
      </c>
      <c r="G2530" s="124">
        <f>IF(AP2529,-0.1*ε_cu1cd,IF(AM2529,G2529*0.01,G2529))</f>
        <v/>
      </c>
      <c r="H2530" s="113">
        <f>IF(A2530=1,E2530,IF(AO2529,H2529-E2529+E2530,IF(AP2529,0.8*H2529,H2529+E2530)))</f>
        <v/>
      </c>
      <c r="I2530" s="169">
        <f>(C2530-H2530)/h</f>
        <v/>
      </c>
      <c r="J2530">
        <f>C2530/(ε_c1cd)</f>
        <v/>
      </c>
      <c r="K2530">
        <f>C2530/I2530</f>
        <v/>
      </c>
      <c r="L2530" s="131">
        <f>I2530/(ε_c1cd)</f>
        <v/>
      </c>
      <c r="M2530">
        <f>I2530*(K2530-Z_s1)</f>
        <v/>
      </c>
      <c r="N2530">
        <f>I2530*(K2530-Z_s2)</f>
        <v/>
      </c>
      <c r="O2530">
        <f>E_s*M2530</f>
        <v/>
      </c>
      <c r="P2530">
        <f>E_s*N2530</f>
        <v/>
      </c>
      <c r="Q2530">
        <f>O2530*A_s1</f>
        <v/>
      </c>
      <c r="R2530">
        <f>P2530*A_s2</f>
        <v/>
      </c>
      <c r="S2530">
        <f>Q2530*($K2530-Z_s1)</f>
        <v/>
      </c>
      <c r="T2530">
        <f>R2530*($K2530-Z_s2)</f>
        <v/>
      </c>
      <c r="U2530">
        <f>(INDIRECT("a_"&amp;U$2)/(U$2+1))*(($C2530^(U$2+1)-$H2530^(U$2+1))/(ε_c1cd^(U$2+1)))</f>
        <v/>
      </c>
      <c r="V2530">
        <f>(INDIRECT("a_"&amp;V$2)/(V$2+1))*(($C2530^(V$2+1)-$H2530^(V$2+1))/(ε_c1cd^(V$2+1)))</f>
        <v/>
      </c>
      <c r="W2530">
        <f>(INDIRECT("a_"&amp;W$2)/(W$2+1))*(($C2530^(W$2+1)-$H2530^(W$2+1))/(ε_c1cd^(W$2+1)))</f>
        <v/>
      </c>
      <c r="X2530">
        <f>(INDIRECT("a_"&amp;X$2)/(X$2+1))*(($C2530^(X$2+1)-$H2530^(X$2+1))/(ε_c1cd^(X$2+1)))</f>
        <v/>
      </c>
      <c r="Y2530">
        <f>(INDIRECT("a_"&amp;Y$2)/(Y$2+1))*(($C2530^(Y$2+1)-$H2530^(Y$2+1))/(ε_c1cd^(Y$2+1)))</f>
        <v/>
      </c>
      <c r="Z2530">
        <f>(INDIRECT("a_"&amp;Z$2)/(Z$2+2))*(($C2530^(Z$2+2)-$H2530^(Z$2+2))/(ε_c1cd^(Z$2+2)))</f>
        <v/>
      </c>
      <c r="AA2530">
        <f>(INDIRECT("a_"&amp;AA$2)/(AA$2+2))*(($C2530^(AA$2+2)-$H2530^(AA$2+2))/(ε_c1cd^(AA$2+2)))</f>
        <v/>
      </c>
      <c r="AB2530">
        <f>(INDIRECT("a_"&amp;AB$2)/(AB$2+2))*(($C2530^(AB$2+2)-$H2530^(AB$2+2))/(ε_c1cd^(AB$2+2)))</f>
        <v/>
      </c>
      <c r="AC2530">
        <f>(INDIRECT("a_"&amp;AC$2)/(AC$2+2))*(($C2530^(AC$2+2)-$H2530^(AC$2+2))/(ε_c1cd^(AC$2+2)))</f>
        <v/>
      </c>
      <c r="AD2530">
        <f>(INDIRECT("a_"&amp;AD$2)/(AD$2+2))*(($C2530^(AD$2+2)-$H2530^(AD$2+2))/(ε_c1cd^(AD$2+2)))</f>
        <v/>
      </c>
      <c r="AE2530" s="111">
        <f>(b*f_cd/L2530)*SUM(U2530:Y2530)+SUM(Q2530:R2530)</f>
        <v/>
      </c>
      <c r="AF2530" s="112">
        <f>AE2530*(K2530-y+e)</f>
        <v/>
      </c>
      <c r="AG2530" s="113">
        <f>(b*f_cd/(L2530^2))*SUM(Z2530:AD2530)+SUM(S2530:T2530)-AF2530</f>
        <v/>
      </c>
      <c r="AH2530" s="114">
        <f>AG2530&lt;0</f>
        <v/>
      </c>
      <c r="AI2530" s="115">
        <f>IF(A2530=1,FALSE,(AND(AQ2530,AH2530,NOT(AI2529))))</f>
        <v/>
      </c>
      <c r="AJ2530" s="116">
        <f>(b*f_cd/L2530)*(a_1/2*J2530^2+a_2/3*J2530^3+a_3/4*J2530^4+a_4/5*J2530^5+a_5/6*J2530^6)+SUM(Q2530:R2530)</f>
        <v/>
      </c>
      <c r="AK2530">
        <f>AJ2530*(K2530-y+e)</f>
        <v/>
      </c>
      <c r="AL2530" s="118">
        <f>(b*f_cd/(L2530^2))*(a_1/3*J2530^3+a_2/4*J2530^4+a_3/5*J2530^5+a_4/6*J2530^6+a_5/7*J2530^7)+SUM(S2530:T2530)-AK2530</f>
        <v/>
      </c>
      <c r="AM2530" s="114">
        <f>AL2530&gt;0</f>
        <v/>
      </c>
      <c r="AN2530" s="115">
        <f>IF(A2530=1,FALSE,(AND(AQ2530,AM2530,NOT(AN2529))))</f>
        <v/>
      </c>
      <c r="AO2530">
        <f>IF(D2530=1,AND(AH2530,NOT(AI2530)),AND(AM2530,NOT(AN2530)))</f>
        <v/>
      </c>
      <c r="AP2530" s="119">
        <f>IF(D2530=1,AI2530,AN2530)</f>
        <v/>
      </c>
      <c r="AQ2530" s="125">
        <f>ABS(E2530)&lt;$AQ$2</f>
        <v/>
      </c>
      <c r="AS2530">
        <f>IF(AP2530,MAX(AS$3:AS2528)+1,"")</f>
        <v/>
      </c>
    </row>
    <row r="2531">
      <c r="A2531" t="n">
        <v>2441</v>
      </c>
      <c r="B2531" s="131">
        <f>IF(A2531=1,0,IF(AP2531,0.1*ε_cu1cd,0))</f>
        <v/>
      </c>
      <c r="C2531" s="131">
        <f>IF(A2531=1,0.1*ε_cu1cd,C2530+B2530)</f>
        <v/>
      </c>
      <c r="D2531" s="113">
        <f>IF('Нормальний переріз'!$D$68&gt;0,1,2)</f>
        <v/>
      </c>
      <c r="E2531" s="144">
        <f>IF(D2531=1,F2531,G2531)</f>
        <v/>
      </c>
      <c r="F2531" s="124">
        <f>IF(AI2530,0.11*ε_cu1cd,IF(AH2530,F2530*0.01,F2530))</f>
        <v/>
      </c>
      <c r="G2531" s="124">
        <f>IF(AP2530,-0.1*ε_cu1cd,IF(AM2530,G2530*0.01,G2530))</f>
        <v/>
      </c>
      <c r="H2531" s="113">
        <f>IF(A2531=1,E2531,IF(AO2530,H2530-E2530+E2531,IF(AP2530,0.8*H2530,H2530+E2531)))</f>
        <v/>
      </c>
      <c r="I2531" s="169">
        <f>(C2531-H2531)/h</f>
        <v/>
      </c>
      <c r="J2531">
        <f>C2531/(ε_c1cd)</f>
        <v/>
      </c>
      <c r="K2531">
        <f>C2531/I2531</f>
        <v/>
      </c>
      <c r="L2531" s="131">
        <f>I2531/(ε_c1cd)</f>
        <v/>
      </c>
      <c r="M2531">
        <f>I2531*(K2531-Z_s1)</f>
        <v/>
      </c>
      <c r="N2531">
        <f>I2531*(K2531-Z_s2)</f>
        <v/>
      </c>
      <c r="O2531">
        <f>E_s*M2531</f>
        <v/>
      </c>
      <c r="P2531">
        <f>E_s*N2531</f>
        <v/>
      </c>
      <c r="Q2531">
        <f>O2531*A_s1</f>
        <v/>
      </c>
      <c r="R2531">
        <f>P2531*A_s2</f>
        <v/>
      </c>
      <c r="S2531">
        <f>Q2531*($K2531-Z_s1)</f>
        <v/>
      </c>
      <c r="T2531">
        <f>R2531*($K2531-Z_s2)</f>
        <v/>
      </c>
      <c r="U2531">
        <f>(INDIRECT("a_"&amp;U$2)/(U$2+1))*(($C2531^(U$2+1)-$H2531^(U$2+1))/(ε_c1cd^(U$2+1)))</f>
        <v/>
      </c>
      <c r="V2531">
        <f>(INDIRECT("a_"&amp;V$2)/(V$2+1))*(($C2531^(V$2+1)-$H2531^(V$2+1))/(ε_c1cd^(V$2+1)))</f>
        <v/>
      </c>
      <c r="W2531">
        <f>(INDIRECT("a_"&amp;W$2)/(W$2+1))*(($C2531^(W$2+1)-$H2531^(W$2+1))/(ε_c1cd^(W$2+1)))</f>
        <v/>
      </c>
      <c r="X2531">
        <f>(INDIRECT("a_"&amp;X$2)/(X$2+1))*(($C2531^(X$2+1)-$H2531^(X$2+1))/(ε_c1cd^(X$2+1)))</f>
        <v/>
      </c>
      <c r="Y2531">
        <f>(INDIRECT("a_"&amp;Y$2)/(Y$2+1))*(($C2531^(Y$2+1)-$H2531^(Y$2+1))/(ε_c1cd^(Y$2+1)))</f>
        <v/>
      </c>
      <c r="Z2531">
        <f>(INDIRECT("a_"&amp;Z$2)/(Z$2+2))*(($C2531^(Z$2+2)-$H2531^(Z$2+2))/(ε_c1cd^(Z$2+2)))</f>
        <v/>
      </c>
      <c r="AA2531">
        <f>(INDIRECT("a_"&amp;AA$2)/(AA$2+2))*(($C2531^(AA$2+2)-$H2531^(AA$2+2))/(ε_c1cd^(AA$2+2)))</f>
        <v/>
      </c>
      <c r="AB2531">
        <f>(INDIRECT("a_"&amp;AB$2)/(AB$2+2))*(($C2531^(AB$2+2)-$H2531^(AB$2+2))/(ε_c1cd^(AB$2+2)))</f>
        <v/>
      </c>
      <c r="AC2531">
        <f>(INDIRECT("a_"&amp;AC$2)/(AC$2+2))*(($C2531^(AC$2+2)-$H2531^(AC$2+2))/(ε_c1cd^(AC$2+2)))</f>
        <v/>
      </c>
      <c r="AD2531">
        <f>(INDIRECT("a_"&amp;AD$2)/(AD$2+2))*(($C2531^(AD$2+2)-$H2531^(AD$2+2))/(ε_c1cd^(AD$2+2)))</f>
        <v/>
      </c>
      <c r="AE2531" s="111">
        <f>(b*f_cd/L2531)*SUM(U2531:Y2531)+SUM(Q2531:R2531)</f>
        <v/>
      </c>
      <c r="AF2531" s="112">
        <f>AE2531*(K2531-y+e)</f>
        <v/>
      </c>
      <c r="AG2531" s="113">
        <f>(b*f_cd/(L2531^2))*SUM(Z2531:AD2531)+SUM(S2531:T2531)-AF2531</f>
        <v/>
      </c>
      <c r="AH2531" s="114">
        <f>AG2531&lt;0</f>
        <v/>
      </c>
      <c r="AI2531" s="115">
        <f>IF(A2531=1,FALSE,(AND(AQ2531,AH2531,NOT(AI2530))))</f>
        <v/>
      </c>
      <c r="AJ2531" s="116">
        <f>(b*f_cd/L2531)*(a_1/2*J2531^2+a_2/3*J2531^3+a_3/4*J2531^4+a_4/5*J2531^5+a_5/6*J2531^6)+SUM(Q2531:R2531)</f>
        <v/>
      </c>
      <c r="AK2531">
        <f>AJ2531*(K2531-y+e)</f>
        <v/>
      </c>
      <c r="AL2531" s="118">
        <f>(b*f_cd/(L2531^2))*(a_1/3*J2531^3+a_2/4*J2531^4+a_3/5*J2531^5+a_4/6*J2531^6+a_5/7*J2531^7)+SUM(S2531:T2531)-AK2531</f>
        <v/>
      </c>
      <c r="AM2531" s="114">
        <f>AL2531&gt;0</f>
        <v/>
      </c>
      <c r="AN2531" s="115">
        <f>IF(A2531=1,FALSE,(AND(AQ2531,AM2531,NOT(AN2530))))</f>
        <v/>
      </c>
      <c r="AO2531">
        <f>IF(D2531=1,AND(AH2531,NOT(AI2531)),AND(AM2531,NOT(AN2531)))</f>
        <v/>
      </c>
      <c r="AP2531" s="119">
        <f>IF(D2531=1,AI2531,AN2531)</f>
        <v/>
      </c>
      <c r="AQ2531" s="125">
        <f>ABS(E2531)&lt;$AQ$2</f>
        <v/>
      </c>
      <c r="AS2531">
        <f>IF(AP2531,MAX(AS$3:AS2529)+1,"")</f>
        <v/>
      </c>
    </row>
    <row r="2532">
      <c r="A2532" t="n">
        <v>2442</v>
      </c>
      <c r="B2532" s="131">
        <f>IF(A2532=1,0,IF(AP2532,0.1*ε_cu1cd,0))</f>
        <v/>
      </c>
      <c r="C2532" s="131">
        <f>IF(A2532=1,0.1*ε_cu1cd,C2531+B2531)</f>
        <v/>
      </c>
      <c r="D2532" s="113">
        <f>IF('Нормальний переріз'!$D$68&gt;0,1,2)</f>
        <v/>
      </c>
      <c r="E2532" s="144">
        <f>IF(D2532=1,F2532,G2532)</f>
        <v/>
      </c>
      <c r="F2532" s="124">
        <f>IF(AI2531,0.11*ε_cu1cd,IF(AH2531,F2531*0.01,F2531))</f>
        <v/>
      </c>
      <c r="G2532" s="124">
        <f>IF(AP2531,-0.1*ε_cu1cd,IF(AM2531,G2531*0.01,G2531))</f>
        <v/>
      </c>
      <c r="H2532" s="113">
        <f>IF(A2532=1,E2532,IF(AO2531,H2531-E2531+E2532,IF(AP2531,0.8*H2531,H2531+E2532)))</f>
        <v/>
      </c>
      <c r="I2532" s="169">
        <f>(C2532-H2532)/h</f>
        <v/>
      </c>
      <c r="J2532">
        <f>C2532/(ε_c1cd)</f>
        <v/>
      </c>
      <c r="K2532">
        <f>C2532/I2532</f>
        <v/>
      </c>
      <c r="L2532" s="131">
        <f>I2532/(ε_c1cd)</f>
        <v/>
      </c>
      <c r="M2532">
        <f>I2532*(K2532-Z_s1)</f>
        <v/>
      </c>
      <c r="N2532">
        <f>I2532*(K2532-Z_s2)</f>
        <v/>
      </c>
      <c r="O2532">
        <f>E_s*M2532</f>
        <v/>
      </c>
      <c r="P2532">
        <f>E_s*N2532</f>
        <v/>
      </c>
      <c r="Q2532">
        <f>O2532*A_s1</f>
        <v/>
      </c>
      <c r="R2532">
        <f>P2532*A_s2</f>
        <v/>
      </c>
      <c r="S2532">
        <f>Q2532*($K2532-Z_s1)</f>
        <v/>
      </c>
      <c r="T2532">
        <f>R2532*($K2532-Z_s2)</f>
        <v/>
      </c>
      <c r="U2532">
        <f>(INDIRECT("a_"&amp;U$2)/(U$2+1))*(($C2532^(U$2+1)-$H2532^(U$2+1))/(ε_c1cd^(U$2+1)))</f>
        <v/>
      </c>
      <c r="V2532">
        <f>(INDIRECT("a_"&amp;V$2)/(V$2+1))*(($C2532^(V$2+1)-$H2532^(V$2+1))/(ε_c1cd^(V$2+1)))</f>
        <v/>
      </c>
      <c r="W2532">
        <f>(INDIRECT("a_"&amp;W$2)/(W$2+1))*(($C2532^(W$2+1)-$H2532^(W$2+1))/(ε_c1cd^(W$2+1)))</f>
        <v/>
      </c>
      <c r="X2532">
        <f>(INDIRECT("a_"&amp;X$2)/(X$2+1))*(($C2532^(X$2+1)-$H2532^(X$2+1))/(ε_c1cd^(X$2+1)))</f>
        <v/>
      </c>
      <c r="Y2532">
        <f>(INDIRECT("a_"&amp;Y$2)/(Y$2+1))*(($C2532^(Y$2+1)-$H2532^(Y$2+1))/(ε_c1cd^(Y$2+1)))</f>
        <v/>
      </c>
      <c r="Z2532">
        <f>(INDIRECT("a_"&amp;Z$2)/(Z$2+2))*(($C2532^(Z$2+2)-$H2532^(Z$2+2))/(ε_c1cd^(Z$2+2)))</f>
        <v/>
      </c>
      <c r="AA2532">
        <f>(INDIRECT("a_"&amp;AA$2)/(AA$2+2))*(($C2532^(AA$2+2)-$H2532^(AA$2+2))/(ε_c1cd^(AA$2+2)))</f>
        <v/>
      </c>
      <c r="AB2532">
        <f>(INDIRECT("a_"&amp;AB$2)/(AB$2+2))*(($C2532^(AB$2+2)-$H2532^(AB$2+2))/(ε_c1cd^(AB$2+2)))</f>
        <v/>
      </c>
      <c r="AC2532">
        <f>(INDIRECT("a_"&amp;AC$2)/(AC$2+2))*(($C2532^(AC$2+2)-$H2532^(AC$2+2))/(ε_c1cd^(AC$2+2)))</f>
        <v/>
      </c>
      <c r="AD2532">
        <f>(INDIRECT("a_"&amp;AD$2)/(AD$2+2))*(($C2532^(AD$2+2)-$H2532^(AD$2+2))/(ε_c1cd^(AD$2+2)))</f>
        <v/>
      </c>
      <c r="AE2532" s="111">
        <f>(b*f_cd/L2532)*SUM(U2532:Y2532)+SUM(Q2532:R2532)</f>
        <v/>
      </c>
      <c r="AF2532" s="112">
        <f>AE2532*(K2532-y+e)</f>
        <v/>
      </c>
      <c r="AG2532" s="113">
        <f>(b*f_cd/(L2532^2))*SUM(Z2532:AD2532)+SUM(S2532:T2532)-AF2532</f>
        <v/>
      </c>
      <c r="AH2532" s="114">
        <f>AG2532&lt;0</f>
        <v/>
      </c>
      <c r="AI2532" s="115">
        <f>IF(A2532=1,FALSE,(AND(AQ2532,AH2532,NOT(AI2531))))</f>
        <v/>
      </c>
      <c r="AJ2532" s="116">
        <f>(b*f_cd/L2532)*(a_1/2*J2532^2+a_2/3*J2532^3+a_3/4*J2532^4+a_4/5*J2532^5+a_5/6*J2532^6)+SUM(Q2532:R2532)</f>
        <v/>
      </c>
      <c r="AK2532">
        <f>AJ2532*(K2532-y+e)</f>
        <v/>
      </c>
      <c r="AL2532" s="118">
        <f>(b*f_cd/(L2532^2))*(a_1/3*J2532^3+a_2/4*J2532^4+a_3/5*J2532^5+a_4/6*J2532^6+a_5/7*J2532^7)+SUM(S2532:T2532)-AK2532</f>
        <v/>
      </c>
      <c r="AM2532" s="114">
        <f>AL2532&gt;0</f>
        <v/>
      </c>
      <c r="AN2532" s="115">
        <f>IF(A2532=1,FALSE,(AND(AQ2532,AM2532,NOT(AN2531))))</f>
        <v/>
      </c>
      <c r="AO2532">
        <f>IF(D2532=1,AND(AH2532,NOT(AI2532)),AND(AM2532,NOT(AN2532)))</f>
        <v/>
      </c>
      <c r="AP2532" s="119">
        <f>IF(D2532=1,AI2532,AN2532)</f>
        <v/>
      </c>
      <c r="AQ2532" s="125">
        <f>ABS(E2532)&lt;$AQ$2</f>
        <v/>
      </c>
      <c r="AS2532">
        <f>IF(AP2532,MAX(AS$3:AS2530)+1,"")</f>
        <v/>
      </c>
    </row>
    <row r="2533">
      <c r="A2533" t="n">
        <v>2443</v>
      </c>
      <c r="B2533" s="131">
        <f>IF(A2533=1,0,IF(AP2533,0.1*ε_cu1cd,0))</f>
        <v/>
      </c>
      <c r="C2533" s="131">
        <f>IF(A2533=1,0.1*ε_cu1cd,C2532+B2532)</f>
        <v/>
      </c>
      <c r="D2533" s="113">
        <f>IF('Нормальний переріз'!$D$68&gt;0,1,2)</f>
        <v/>
      </c>
      <c r="E2533" s="144">
        <f>IF(D2533=1,F2533,G2533)</f>
        <v/>
      </c>
      <c r="F2533" s="124">
        <f>IF(AI2532,0.11*ε_cu1cd,IF(AH2532,F2532*0.01,F2532))</f>
        <v/>
      </c>
      <c r="G2533" s="124">
        <f>IF(AP2532,-0.1*ε_cu1cd,IF(AM2532,G2532*0.01,G2532))</f>
        <v/>
      </c>
      <c r="H2533" s="113">
        <f>IF(A2533=1,E2533,IF(AO2532,H2532-E2532+E2533,IF(AP2532,0.8*H2532,H2532+E2533)))</f>
        <v/>
      </c>
      <c r="I2533" s="169">
        <f>(C2533-H2533)/h</f>
        <v/>
      </c>
      <c r="J2533">
        <f>C2533/(ε_c1cd)</f>
        <v/>
      </c>
      <c r="K2533">
        <f>C2533/I2533</f>
        <v/>
      </c>
      <c r="L2533" s="131">
        <f>I2533/(ε_c1cd)</f>
        <v/>
      </c>
      <c r="M2533">
        <f>I2533*(K2533-Z_s1)</f>
        <v/>
      </c>
      <c r="N2533">
        <f>I2533*(K2533-Z_s2)</f>
        <v/>
      </c>
      <c r="O2533">
        <f>E_s*M2533</f>
        <v/>
      </c>
      <c r="P2533">
        <f>E_s*N2533</f>
        <v/>
      </c>
      <c r="Q2533">
        <f>O2533*A_s1</f>
        <v/>
      </c>
      <c r="R2533">
        <f>P2533*A_s2</f>
        <v/>
      </c>
      <c r="S2533">
        <f>Q2533*($K2533-Z_s1)</f>
        <v/>
      </c>
      <c r="T2533">
        <f>R2533*($K2533-Z_s2)</f>
        <v/>
      </c>
      <c r="U2533">
        <f>(INDIRECT("a_"&amp;U$2)/(U$2+1))*(($C2533^(U$2+1)-$H2533^(U$2+1))/(ε_c1cd^(U$2+1)))</f>
        <v/>
      </c>
      <c r="V2533">
        <f>(INDIRECT("a_"&amp;V$2)/(V$2+1))*(($C2533^(V$2+1)-$H2533^(V$2+1))/(ε_c1cd^(V$2+1)))</f>
        <v/>
      </c>
      <c r="W2533">
        <f>(INDIRECT("a_"&amp;W$2)/(W$2+1))*(($C2533^(W$2+1)-$H2533^(W$2+1))/(ε_c1cd^(W$2+1)))</f>
        <v/>
      </c>
      <c r="X2533">
        <f>(INDIRECT("a_"&amp;X$2)/(X$2+1))*(($C2533^(X$2+1)-$H2533^(X$2+1))/(ε_c1cd^(X$2+1)))</f>
        <v/>
      </c>
      <c r="Y2533">
        <f>(INDIRECT("a_"&amp;Y$2)/(Y$2+1))*(($C2533^(Y$2+1)-$H2533^(Y$2+1))/(ε_c1cd^(Y$2+1)))</f>
        <v/>
      </c>
      <c r="Z2533">
        <f>(INDIRECT("a_"&amp;Z$2)/(Z$2+2))*(($C2533^(Z$2+2)-$H2533^(Z$2+2))/(ε_c1cd^(Z$2+2)))</f>
        <v/>
      </c>
      <c r="AA2533">
        <f>(INDIRECT("a_"&amp;AA$2)/(AA$2+2))*(($C2533^(AA$2+2)-$H2533^(AA$2+2))/(ε_c1cd^(AA$2+2)))</f>
        <v/>
      </c>
      <c r="AB2533">
        <f>(INDIRECT("a_"&amp;AB$2)/(AB$2+2))*(($C2533^(AB$2+2)-$H2533^(AB$2+2))/(ε_c1cd^(AB$2+2)))</f>
        <v/>
      </c>
      <c r="AC2533">
        <f>(INDIRECT("a_"&amp;AC$2)/(AC$2+2))*(($C2533^(AC$2+2)-$H2533^(AC$2+2))/(ε_c1cd^(AC$2+2)))</f>
        <v/>
      </c>
      <c r="AD2533">
        <f>(INDIRECT("a_"&amp;AD$2)/(AD$2+2))*(($C2533^(AD$2+2)-$H2533^(AD$2+2))/(ε_c1cd^(AD$2+2)))</f>
        <v/>
      </c>
      <c r="AE2533" s="111">
        <f>(b*f_cd/L2533)*SUM(U2533:Y2533)+SUM(Q2533:R2533)</f>
        <v/>
      </c>
      <c r="AF2533" s="112">
        <f>AE2533*(K2533-y+e)</f>
        <v/>
      </c>
      <c r="AG2533" s="113">
        <f>(b*f_cd/(L2533^2))*SUM(Z2533:AD2533)+SUM(S2533:T2533)-AF2533</f>
        <v/>
      </c>
      <c r="AH2533" s="114">
        <f>AG2533&lt;0</f>
        <v/>
      </c>
      <c r="AI2533" s="115">
        <f>IF(A2533=1,FALSE,(AND(AQ2533,AH2533,NOT(AI2532))))</f>
        <v/>
      </c>
      <c r="AJ2533" s="116">
        <f>(b*f_cd/L2533)*(a_1/2*J2533^2+a_2/3*J2533^3+a_3/4*J2533^4+a_4/5*J2533^5+a_5/6*J2533^6)+SUM(Q2533:R2533)</f>
        <v/>
      </c>
      <c r="AK2533">
        <f>AJ2533*(K2533-y+e)</f>
        <v/>
      </c>
      <c r="AL2533" s="118">
        <f>(b*f_cd/(L2533^2))*(a_1/3*J2533^3+a_2/4*J2533^4+a_3/5*J2533^5+a_4/6*J2533^6+a_5/7*J2533^7)+SUM(S2533:T2533)-AK2533</f>
        <v/>
      </c>
      <c r="AM2533" s="114">
        <f>AL2533&gt;0</f>
        <v/>
      </c>
      <c r="AN2533" s="115">
        <f>IF(A2533=1,FALSE,(AND(AQ2533,AM2533,NOT(AN2532))))</f>
        <v/>
      </c>
      <c r="AO2533">
        <f>IF(D2533=1,AND(AH2533,NOT(AI2533)),AND(AM2533,NOT(AN2533)))</f>
        <v/>
      </c>
      <c r="AP2533" s="119">
        <f>IF(D2533=1,AI2533,AN2533)</f>
        <v/>
      </c>
      <c r="AQ2533" s="125">
        <f>ABS(E2533)&lt;$AQ$2</f>
        <v/>
      </c>
      <c r="AS2533">
        <f>IF(AP2533,MAX(AS$3:AS2531)+1,"")</f>
        <v/>
      </c>
    </row>
    <row r="2534">
      <c r="A2534" t="n">
        <v>2444</v>
      </c>
      <c r="B2534" s="131">
        <f>IF(A2534=1,0,IF(AP2534,0.1*ε_cu1cd,0))</f>
        <v/>
      </c>
      <c r="C2534" s="131">
        <f>IF(A2534=1,0.1*ε_cu1cd,C2533+B2533)</f>
        <v/>
      </c>
      <c r="D2534" s="113">
        <f>IF('Нормальний переріз'!$D$68&gt;0,1,2)</f>
        <v/>
      </c>
      <c r="E2534" s="144">
        <f>IF(D2534=1,F2534,G2534)</f>
        <v/>
      </c>
      <c r="F2534" s="124">
        <f>IF(AI2533,0.11*ε_cu1cd,IF(AH2533,F2533*0.01,F2533))</f>
        <v/>
      </c>
      <c r="G2534" s="124">
        <f>IF(AP2533,-0.1*ε_cu1cd,IF(AM2533,G2533*0.01,G2533))</f>
        <v/>
      </c>
      <c r="H2534" s="113">
        <f>IF(A2534=1,E2534,IF(AO2533,H2533-E2533+E2534,IF(AP2533,0.8*H2533,H2533+E2534)))</f>
        <v/>
      </c>
      <c r="I2534" s="169">
        <f>(C2534-H2534)/h</f>
        <v/>
      </c>
      <c r="J2534">
        <f>C2534/(ε_c1cd)</f>
        <v/>
      </c>
      <c r="K2534">
        <f>C2534/I2534</f>
        <v/>
      </c>
      <c r="L2534" s="131">
        <f>I2534/(ε_c1cd)</f>
        <v/>
      </c>
      <c r="M2534">
        <f>I2534*(K2534-Z_s1)</f>
        <v/>
      </c>
      <c r="N2534">
        <f>I2534*(K2534-Z_s2)</f>
        <v/>
      </c>
      <c r="O2534">
        <f>E_s*M2534</f>
        <v/>
      </c>
      <c r="P2534">
        <f>E_s*N2534</f>
        <v/>
      </c>
      <c r="Q2534">
        <f>O2534*A_s1</f>
        <v/>
      </c>
      <c r="R2534">
        <f>P2534*A_s2</f>
        <v/>
      </c>
      <c r="S2534">
        <f>Q2534*($K2534-Z_s1)</f>
        <v/>
      </c>
      <c r="T2534">
        <f>R2534*($K2534-Z_s2)</f>
        <v/>
      </c>
      <c r="U2534">
        <f>(INDIRECT("a_"&amp;U$2)/(U$2+1))*(($C2534^(U$2+1)-$H2534^(U$2+1))/(ε_c1cd^(U$2+1)))</f>
        <v/>
      </c>
      <c r="V2534">
        <f>(INDIRECT("a_"&amp;V$2)/(V$2+1))*(($C2534^(V$2+1)-$H2534^(V$2+1))/(ε_c1cd^(V$2+1)))</f>
        <v/>
      </c>
      <c r="W2534">
        <f>(INDIRECT("a_"&amp;W$2)/(W$2+1))*(($C2534^(W$2+1)-$H2534^(W$2+1))/(ε_c1cd^(W$2+1)))</f>
        <v/>
      </c>
      <c r="X2534">
        <f>(INDIRECT("a_"&amp;X$2)/(X$2+1))*(($C2534^(X$2+1)-$H2534^(X$2+1))/(ε_c1cd^(X$2+1)))</f>
        <v/>
      </c>
      <c r="Y2534">
        <f>(INDIRECT("a_"&amp;Y$2)/(Y$2+1))*(($C2534^(Y$2+1)-$H2534^(Y$2+1))/(ε_c1cd^(Y$2+1)))</f>
        <v/>
      </c>
      <c r="Z2534">
        <f>(INDIRECT("a_"&amp;Z$2)/(Z$2+2))*(($C2534^(Z$2+2)-$H2534^(Z$2+2))/(ε_c1cd^(Z$2+2)))</f>
        <v/>
      </c>
      <c r="AA2534">
        <f>(INDIRECT("a_"&amp;AA$2)/(AA$2+2))*(($C2534^(AA$2+2)-$H2534^(AA$2+2))/(ε_c1cd^(AA$2+2)))</f>
        <v/>
      </c>
      <c r="AB2534">
        <f>(INDIRECT("a_"&amp;AB$2)/(AB$2+2))*(($C2534^(AB$2+2)-$H2534^(AB$2+2))/(ε_c1cd^(AB$2+2)))</f>
        <v/>
      </c>
      <c r="AC2534">
        <f>(INDIRECT("a_"&amp;AC$2)/(AC$2+2))*(($C2534^(AC$2+2)-$H2534^(AC$2+2))/(ε_c1cd^(AC$2+2)))</f>
        <v/>
      </c>
      <c r="AD2534">
        <f>(INDIRECT("a_"&amp;AD$2)/(AD$2+2))*(($C2534^(AD$2+2)-$H2534^(AD$2+2))/(ε_c1cd^(AD$2+2)))</f>
        <v/>
      </c>
      <c r="AE2534" s="111">
        <f>(b*f_cd/L2534)*SUM(U2534:Y2534)+SUM(Q2534:R2534)</f>
        <v/>
      </c>
      <c r="AF2534" s="112">
        <f>AE2534*(K2534-y+e)</f>
        <v/>
      </c>
      <c r="AG2534" s="113">
        <f>(b*f_cd/(L2534^2))*SUM(Z2534:AD2534)+SUM(S2534:T2534)-AF2534</f>
        <v/>
      </c>
      <c r="AH2534" s="114">
        <f>AG2534&lt;0</f>
        <v/>
      </c>
      <c r="AI2534" s="115">
        <f>IF(A2534=1,FALSE,(AND(AQ2534,AH2534,NOT(AI2533))))</f>
        <v/>
      </c>
      <c r="AJ2534" s="116">
        <f>(b*f_cd/L2534)*(a_1/2*J2534^2+a_2/3*J2534^3+a_3/4*J2534^4+a_4/5*J2534^5+a_5/6*J2534^6)+SUM(Q2534:R2534)</f>
        <v/>
      </c>
      <c r="AK2534">
        <f>AJ2534*(K2534-y+e)</f>
        <v/>
      </c>
      <c r="AL2534" s="118">
        <f>(b*f_cd/(L2534^2))*(a_1/3*J2534^3+a_2/4*J2534^4+a_3/5*J2534^5+a_4/6*J2534^6+a_5/7*J2534^7)+SUM(S2534:T2534)-AK2534</f>
        <v/>
      </c>
      <c r="AM2534" s="114">
        <f>AL2534&gt;0</f>
        <v/>
      </c>
      <c r="AN2534" s="115">
        <f>IF(A2534=1,FALSE,(AND(AQ2534,AM2534,NOT(AN2533))))</f>
        <v/>
      </c>
      <c r="AO2534">
        <f>IF(D2534=1,AND(AH2534,NOT(AI2534)),AND(AM2534,NOT(AN2534)))</f>
        <v/>
      </c>
      <c r="AP2534" s="119">
        <f>IF(D2534=1,AI2534,AN2534)</f>
        <v/>
      </c>
      <c r="AQ2534" s="125">
        <f>ABS(E2534)&lt;$AQ$2</f>
        <v/>
      </c>
      <c r="AS2534">
        <f>IF(AP2534,MAX(AS$3:AS2532)+1,"")</f>
        <v/>
      </c>
    </row>
    <row r="2535">
      <c r="A2535" t="n">
        <v>2445</v>
      </c>
      <c r="B2535" s="131">
        <f>IF(A2535=1,0,IF(AP2535,0.1*ε_cu1cd,0))</f>
        <v/>
      </c>
      <c r="C2535" s="131">
        <f>IF(A2535=1,0.1*ε_cu1cd,C2534+B2534)</f>
        <v/>
      </c>
      <c r="D2535" s="113">
        <f>IF('Нормальний переріз'!$D$68&gt;0,1,2)</f>
        <v/>
      </c>
      <c r="E2535" s="144">
        <f>IF(D2535=1,F2535,G2535)</f>
        <v/>
      </c>
      <c r="F2535" s="124">
        <f>IF(AI2534,0.11*ε_cu1cd,IF(AH2534,F2534*0.01,F2534))</f>
        <v/>
      </c>
      <c r="G2535" s="124">
        <f>IF(AP2534,-0.1*ε_cu1cd,IF(AM2534,G2534*0.01,G2534))</f>
        <v/>
      </c>
      <c r="H2535" s="113">
        <f>IF(A2535=1,E2535,IF(AO2534,H2534-E2534+E2535,IF(AP2534,0.8*H2534,H2534+E2535)))</f>
        <v/>
      </c>
      <c r="I2535" s="169">
        <f>(C2535-H2535)/h</f>
        <v/>
      </c>
      <c r="J2535">
        <f>C2535/(ε_c1cd)</f>
        <v/>
      </c>
      <c r="K2535">
        <f>C2535/I2535</f>
        <v/>
      </c>
      <c r="L2535" s="131">
        <f>I2535/(ε_c1cd)</f>
        <v/>
      </c>
      <c r="M2535">
        <f>I2535*(K2535-Z_s1)</f>
        <v/>
      </c>
      <c r="N2535">
        <f>I2535*(K2535-Z_s2)</f>
        <v/>
      </c>
      <c r="O2535">
        <f>E_s*M2535</f>
        <v/>
      </c>
      <c r="P2535">
        <f>E_s*N2535</f>
        <v/>
      </c>
      <c r="Q2535">
        <f>O2535*A_s1</f>
        <v/>
      </c>
      <c r="R2535">
        <f>P2535*A_s2</f>
        <v/>
      </c>
      <c r="S2535">
        <f>Q2535*($K2535-Z_s1)</f>
        <v/>
      </c>
      <c r="T2535">
        <f>R2535*($K2535-Z_s2)</f>
        <v/>
      </c>
      <c r="U2535">
        <f>(INDIRECT("a_"&amp;U$2)/(U$2+1))*(($C2535^(U$2+1)-$H2535^(U$2+1))/(ε_c1cd^(U$2+1)))</f>
        <v/>
      </c>
      <c r="V2535">
        <f>(INDIRECT("a_"&amp;V$2)/(V$2+1))*(($C2535^(V$2+1)-$H2535^(V$2+1))/(ε_c1cd^(V$2+1)))</f>
        <v/>
      </c>
      <c r="W2535">
        <f>(INDIRECT("a_"&amp;W$2)/(W$2+1))*(($C2535^(W$2+1)-$H2535^(W$2+1))/(ε_c1cd^(W$2+1)))</f>
        <v/>
      </c>
      <c r="X2535">
        <f>(INDIRECT("a_"&amp;X$2)/(X$2+1))*(($C2535^(X$2+1)-$H2535^(X$2+1))/(ε_c1cd^(X$2+1)))</f>
        <v/>
      </c>
      <c r="Y2535">
        <f>(INDIRECT("a_"&amp;Y$2)/(Y$2+1))*(($C2535^(Y$2+1)-$H2535^(Y$2+1))/(ε_c1cd^(Y$2+1)))</f>
        <v/>
      </c>
      <c r="Z2535">
        <f>(INDIRECT("a_"&amp;Z$2)/(Z$2+2))*(($C2535^(Z$2+2)-$H2535^(Z$2+2))/(ε_c1cd^(Z$2+2)))</f>
        <v/>
      </c>
      <c r="AA2535">
        <f>(INDIRECT("a_"&amp;AA$2)/(AA$2+2))*(($C2535^(AA$2+2)-$H2535^(AA$2+2))/(ε_c1cd^(AA$2+2)))</f>
        <v/>
      </c>
      <c r="AB2535">
        <f>(INDIRECT("a_"&amp;AB$2)/(AB$2+2))*(($C2535^(AB$2+2)-$H2535^(AB$2+2))/(ε_c1cd^(AB$2+2)))</f>
        <v/>
      </c>
      <c r="AC2535">
        <f>(INDIRECT("a_"&amp;AC$2)/(AC$2+2))*(($C2535^(AC$2+2)-$H2535^(AC$2+2))/(ε_c1cd^(AC$2+2)))</f>
        <v/>
      </c>
      <c r="AD2535">
        <f>(INDIRECT("a_"&amp;AD$2)/(AD$2+2))*(($C2535^(AD$2+2)-$H2535^(AD$2+2))/(ε_c1cd^(AD$2+2)))</f>
        <v/>
      </c>
      <c r="AE2535" s="111">
        <f>(b*f_cd/L2535)*SUM(U2535:Y2535)+SUM(Q2535:R2535)</f>
        <v/>
      </c>
      <c r="AF2535" s="112">
        <f>AE2535*(K2535-y+e)</f>
        <v/>
      </c>
      <c r="AG2535" s="113">
        <f>(b*f_cd/(L2535^2))*SUM(Z2535:AD2535)+SUM(S2535:T2535)-AF2535</f>
        <v/>
      </c>
      <c r="AH2535" s="114">
        <f>AG2535&lt;0</f>
        <v/>
      </c>
      <c r="AI2535" s="115">
        <f>IF(A2535=1,FALSE,(AND(AQ2535,AH2535,NOT(AI2534))))</f>
        <v/>
      </c>
      <c r="AJ2535" s="116">
        <f>(b*f_cd/L2535)*(a_1/2*J2535^2+a_2/3*J2535^3+a_3/4*J2535^4+a_4/5*J2535^5+a_5/6*J2535^6)+SUM(Q2535:R2535)</f>
        <v/>
      </c>
      <c r="AK2535">
        <f>AJ2535*(K2535-y+e)</f>
        <v/>
      </c>
      <c r="AL2535" s="118">
        <f>(b*f_cd/(L2535^2))*(a_1/3*J2535^3+a_2/4*J2535^4+a_3/5*J2535^5+a_4/6*J2535^6+a_5/7*J2535^7)+SUM(S2535:T2535)-AK2535</f>
        <v/>
      </c>
      <c r="AM2535" s="114">
        <f>AL2535&gt;0</f>
        <v/>
      </c>
      <c r="AN2535" s="115">
        <f>IF(A2535=1,FALSE,(AND(AQ2535,AM2535,NOT(AN2534))))</f>
        <v/>
      </c>
      <c r="AO2535">
        <f>IF(D2535=1,AND(AH2535,NOT(AI2535)),AND(AM2535,NOT(AN2535)))</f>
        <v/>
      </c>
      <c r="AP2535" s="119">
        <f>IF(D2535=1,AI2535,AN2535)</f>
        <v/>
      </c>
      <c r="AQ2535" s="125">
        <f>ABS(E2535)&lt;$AQ$2</f>
        <v/>
      </c>
      <c r="AS2535">
        <f>IF(AP2535,MAX(AS$3:AS2533)+1,"")</f>
        <v/>
      </c>
    </row>
    <row r="2536">
      <c r="A2536" t="n">
        <v>2446</v>
      </c>
      <c r="B2536" s="131">
        <f>IF(A2536=1,0,IF(AP2536,0.1*ε_cu1cd,0))</f>
        <v/>
      </c>
      <c r="C2536" s="131">
        <f>IF(A2536=1,0.1*ε_cu1cd,C2535+B2535)</f>
        <v/>
      </c>
      <c r="D2536" s="113">
        <f>IF('Нормальний переріз'!$D$68&gt;0,1,2)</f>
        <v/>
      </c>
      <c r="E2536" s="144">
        <f>IF(D2536=1,F2536,G2536)</f>
        <v/>
      </c>
      <c r="F2536" s="124">
        <f>IF(AI2535,0.11*ε_cu1cd,IF(AH2535,F2535*0.01,F2535))</f>
        <v/>
      </c>
      <c r="G2536" s="124">
        <f>IF(AP2535,-0.1*ε_cu1cd,IF(AM2535,G2535*0.01,G2535))</f>
        <v/>
      </c>
      <c r="H2536" s="113">
        <f>IF(A2536=1,E2536,IF(AO2535,H2535-E2535+E2536,IF(AP2535,0.8*H2535,H2535+E2536)))</f>
        <v/>
      </c>
      <c r="I2536" s="169">
        <f>(C2536-H2536)/h</f>
        <v/>
      </c>
      <c r="J2536">
        <f>C2536/(ε_c1cd)</f>
        <v/>
      </c>
      <c r="K2536">
        <f>C2536/I2536</f>
        <v/>
      </c>
      <c r="L2536" s="131">
        <f>I2536/(ε_c1cd)</f>
        <v/>
      </c>
      <c r="M2536">
        <f>I2536*(K2536-Z_s1)</f>
        <v/>
      </c>
      <c r="N2536">
        <f>I2536*(K2536-Z_s2)</f>
        <v/>
      </c>
      <c r="O2536">
        <f>E_s*M2536</f>
        <v/>
      </c>
      <c r="P2536">
        <f>E_s*N2536</f>
        <v/>
      </c>
      <c r="Q2536">
        <f>O2536*A_s1</f>
        <v/>
      </c>
      <c r="R2536">
        <f>P2536*A_s2</f>
        <v/>
      </c>
      <c r="S2536">
        <f>Q2536*($K2536-Z_s1)</f>
        <v/>
      </c>
      <c r="T2536">
        <f>R2536*($K2536-Z_s2)</f>
        <v/>
      </c>
      <c r="U2536">
        <f>(INDIRECT("a_"&amp;U$2)/(U$2+1))*(($C2536^(U$2+1)-$H2536^(U$2+1))/(ε_c1cd^(U$2+1)))</f>
        <v/>
      </c>
      <c r="V2536">
        <f>(INDIRECT("a_"&amp;V$2)/(V$2+1))*(($C2536^(V$2+1)-$H2536^(V$2+1))/(ε_c1cd^(V$2+1)))</f>
        <v/>
      </c>
      <c r="W2536">
        <f>(INDIRECT("a_"&amp;W$2)/(W$2+1))*(($C2536^(W$2+1)-$H2536^(W$2+1))/(ε_c1cd^(W$2+1)))</f>
        <v/>
      </c>
      <c r="X2536">
        <f>(INDIRECT("a_"&amp;X$2)/(X$2+1))*(($C2536^(X$2+1)-$H2536^(X$2+1))/(ε_c1cd^(X$2+1)))</f>
        <v/>
      </c>
      <c r="Y2536">
        <f>(INDIRECT("a_"&amp;Y$2)/(Y$2+1))*(($C2536^(Y$2+1)-$H2536^(Y$2+1))/(ε_c1cd^(Y$2+1)))</f>
        <v/>
      </c>
      <c r="Z2536">
        <f>(INDIRECT("a_"&amp;Z$2)/(Z$2+2))*(($C2536^(Z$2+2)-$H2536^(Z$2+2))/(ε_c1cd^(Z$2+2)))</f>
        <v/>
      </c>
      <c r="AA2536">
        <f>(INDIRECT("a_"&amp;AA$2)/(AA$2+2))*(($C2536^(AA$2+2)-$H2536^(AA$2+2))/(ε_c1cd^(AA$2+2)))</f>
        <v/>
      </c>
      <c r="AB2536">
        <f>(INDIRECT("a_"&amp;AB$2)/(AB$2+2))*(($C2536^(AB$2+2)-$H2536^(AB$2+2))/(ε_c1cd^(AB$2+2)))</f>
        <v/>
      </c>
      <c r="AC2536">
        <f>(INDIRECT("a_"&amp;AC$2)/(AC$2+2))*(($C2536^(AC$2+2)-$H2536^(AC$2+2))/(ε_c1cd^(AC$2+2)))</f>
        <v/>
      </c>
      <c r="AD2536">
        <f>(INDIRECT("a_"&amp;AD$2)/(AD$2+2))*(($C2536^(AD$2+2)-$H2536^(AD$2+2))/(ε_c1cd^(AD$2+2)))</f>
        <v/>
      </c>
      <c r="AE2536" s="111">
        <f>(b*f_cd/L2536)*SUM(U2536:Y2536)+SUM(Q2536:R2536)</f>
        <v/>
      </c>
      <c r="AF2536" s="112">
        <f>AE2536*(K2536-y+e)</f>
        <v/>
      </c>
      <c r="AG2536" s="113">
        <f>(b*f_cd/(L2536^2))*SUM(Z2536:AD2536)+SUM(S2536:T2536)-AF2536</f>
        <v/>
      </c>
      <c r="AH2536" s="114">
        <f>AG2536&lt;0</f>
        <v/>
      </c>
      <c r="AI2536" s="115">
        <f>IF(A2536=1,FALSE,(AND(AQ2536,AH2536,NOT(AI2535))))</f>
        <v/>
      </c>
      <c r="AJ2536" s="116">
        <f>(b*f_cd/L2536)*(a_1/2*J2536^2+a_2/3*J2536^3+a_3/4*J2536^4+a_4/5*J2536^5+a_5/6*J2536^6)+SUM(Q2536:R2536)</f>
        <v/>
      </c>
      <c r="AK2536">
        <f>AJ2536*(K2536-y+e)</f>
        <v/>
      </c>
      <c r="AL2536" s="118">
        <f>(b*f_cd/(L2536^2))*(a_1/3*J2536^3+a_2/4*J2536^4+a_3/5*J2536^5+a_4/6*J2536^6+a_5/7*J2536^7)+SUM(S2536:T2536)-AK2536</f>
        <v/>
      </c>
      <c r="AM2536" s="114">
        <f>AL2536&gt;0</f>
        <v/>
      </c>
      <c r="AN2536" s="115">
        <f>IF(A2536=1,FALSE,(AND(AQ2536,AM2536,NOT(AN2535))))</f>
        <v/>
      </c>
      <c r="AO2536">
        <f>IF(D2536=1,AND(AH2536,NOT(AI2536)),AND(AM2536,NOT(AN2536)))</f>
        <v/>
      </c>
      <c r="AP2536" s="119">
        <f>IF(D2536=1,AI2536,AN2536)</f>
        <v/>
      </c>
      <c r="AQ2536" s="125">
        <f>ABS(E2536)&lt;$AQ$2</f>
        <v/>
      </c>
      <c r="AS2536">
        <f>IF(AP2536,MAX(AS$3:AS2534)+1,"")</f>
        <v/>
      </c>
    </row>
    <row r="2537">
      <c r="A2537" t="n">
        <v>2447</v>
      </c>
      <c r="B2537" s="131">
        <f>IF(A2537=1,0,IF(AP2537,0.1*ε_cu1cd,0))</f>
        <v/>
      </c>
      <c r="C2537" s="131">
        <f>IF(A2537=1,0.1*ε_cu1cd,C2536+B2536)</f>
        <v/>
      </c>
      <c r="D2537" s="113">
        <f>IF('Нормальний переріз'!$D$68&gt;0,1,2)</f>
        <v/>
      </c>
      <c r="E2537" s="144">
        <f>IF(D2537=1,F2537,G2537)</f>
        <v/>
      </c>
      <c r="F2537" s="124">
        <f>IF(AI2536,0.11*ε_cu1cd,IF(AH2536,F2536*0.01,F2536))</f>
        <v/>
      </c>
      <c r="G2537" s="124">
        <f>IF(AP2536,-0.1*ε_cu1cd,IF(AM2536,G2536*0.01,G2536))</f>
        <v/>
      </c>
      <c r="H2537" s="113">
        <f>IF(A2537=1,E2537,IF(AO2536,H2536-E2536+E2537,IF(AP2536,0.8*H2536,H2536+E2537)))</f>
        <v/>
      </c>
      <c r="I2537" s="169">
        <f>(C2537-H2537)/h</f>
        <v/>
      </c>
      <c r="J2537">
        <f>C2537/(ε_c1cd)</f>
        <v/>
      </c>
      <c r="K2537">
        <f>C2537/I2537</f>
        <v/>
      </c>
      <c r="L2537" s="131">
        <f>I2537/(ε_c1cd)</f>
        <v/>
      </c>
      <c r="M2537">
        <f>I2537*(K2537-Z_s1)</f>
        <v/>
      </c>
      <c r="N2537">
        <f>I2537*(K2537-Z_s2)</f>
        <v/>
      </c>
      <c r="O2537">
        <f>E_s*M2537</f>
        <v/>
      </c>
      <c r="P2537">
        <f>E_s*N2537</f>
        <v/>
      </c>
      <c r="Q2537">
        <f>O2537*A_s1</f>
        <v/>
      </c>
      <c r="R2537">
        <f>P2537*A_s2</f>
        <v/>
      </c>
      <c r="S2537">
        <f>Q2537*($K2537-Z_s1)</f>
        <v/>
      </c>
      <c r="T2537">
        <f>R2537*($K2537-Z_s2)</f>
        <v/>
      </c>
      <c r="U2537">
        <f>(INDIRECT("a_"&amp;U$2)/(U$2+1))*(($C2537^(U$2+1)-$H2537^(U$2+1))/(ε_c1cd^(U$2+1)))</f>
        <v/>
      </c>
      <c r="V2537">
        <f>(INDIRECT("a_"&amp;V$2)/(V$2+1))*(($C2537^(V$2+1)-$H2537^(V$2+1))/(ε_c1cd^(V$2+1)))</f>
        <v/>
      </c>
      <c r="W2537">
        <f>(INDIRECT("a_"&amp;W$2)/(W$2+1))*(($C2537^(W$2+1)-$H2537^(W$2+1))/(ε_c1cd^(W$2+1)))</f>
        <v/>
      </c>
      <c r="X2537">
        <f>(INDIRECT("a_"&amp;X$2)/(X$2+1))*(($C2537^(X$2+1)-$H2537^(X$2+1))/(ε_c1cd^(X$2+1)))</f>
        <v/>
      </c>
      <c r="Y2537">
        <f>(INDIRECT("a_"&amp;Y$2)/(Y$2+1))*(($C2537^(Y$2+1)-$H2537^(Y$2+1))/(ε_c1cd^(Y$2+1)))</f>
        <v/>
      </c>
      <c r="Z2537">
        <f>(INDIRECT("a_"&amp;Z$2)/(Z$2+2))*(($C2537^(Z$2+2)-$H2537^(Z$2+2))/(ε_c1cd^(Z$2+2)))</f>
        <v/>
      </c>
      <c r="AA2537">
        <f>(INDIRECT("a_"&amp;AA$2)/(AA$2+2))*(($C2537^(AA$2+2)-$H2537^(AA$2+2))/(ε_c1cd^(AA$2+2)))</f>
        <v/>
      </c>
      <c r="AB2537">
        <f>(INDIRECT("a_"&amp;AB$2)/(AB$2+2))*(($C2537^(AB$2+2)-$H2537^(AB$2+2))/(ε_c1cd^(AB$2+2)))</f>
        <v/>
      </c>
      <c r="AC2537">
        <f>(INDIRECT("a_"&amp;AC$2)/(AC$2+2))*(($C2537^(AC$2+2)-$H2537^(AC$2+2))/(ε_c1cd^(AC$2+2)))</f>
        <v/>
      </c>
      <c r="AD2537">
        <f>(INDIRECT("a_"&amp;AD$2)/(AD$2+2))*(($C2537^(AD$2+2)-$H2537^(AD$2+2))/(ε_c1cd^(AD$2+2)))</f>
        <v/>
      </c>
      <c r="AE2537" s="111">
        <f>(b*f_cd/L2537)*SUM(U2537:Y2537)+SUM(Q2537:R2537)</f>
        <v/>
      </c>
      <c r="AF2537" s="112">
        <f>AE2537*(K2537-y+e)</f>
        <v/>
      </c>
      <c r="AG2537" s="113">
        <f>(b*f_cd/(L2537^2))*SUM(Z2537:AD2537)+SUM(S2537:T2537)-AF2537</f>
        <v/>
      </c>
      <c r="AH2537" s="114">
        <f>AG2537&lt;0</f>
        <v/>
      </c>
      <c r="AI2537" s="115">
        <f>IF(A2537=1,FALSE,(AND(AQ2537,AH2537,NOT(AI2536))))</f>
        <v/>
      </c>
      <c r="AJ2537" s="116">
        <f>(b*f_cd/L2537)*(a_1/2*J2537^2+a_2/3*J2537^3+a_3/4*J2537^4+a_4/5*J2537^5+a_5/6*J2537^6)+SUM(Q2537:R2537)</f>
        <v/>
      </c>
      <c r="AK2537">
        <f>AJ2537*(K2537-y+e)</f>
        <v/>
      </c>
      <c r="AL2537" s="118">
        <f>(b*f_cd/(L2537^2))*(a_1/3*J2537^3+a_2/4*J2537^4+a_3/5*J2537^5+a_4/6*J2537^6+a_5/7*J2537^7)+SUM(S2537:T2537)-AK2537</f>
        <v/>
      </c>
      <c r="AM2537" s="114">
        <f>AL2537&gt;0</f>
        <v/>
      </c>
      <c r="AN2537" s="115">
        <f>IF(A2537=1,FALSE,(AND(AQ2537,AM2537,NOT(AN2536))))</f>
        <v/>
      </c>
      <c r="AO2537">
        <f>IF(D2537=1,AND(AH2537,NOT(AI2537)),AND(AM2537,NOT(AN2537)))</f>
        <v/>
      </c>
      <c r="AP2537" s="119">
        <f>IF(D2537=1,AI2537,AN2537)</f>
        <v/>
      </c>
      <c r="AQ2537" s="125">
        <f>ABS(E2537)&lt;$AQ$2</f>
        <v/>
      </c>
      <c r="AS2537">
        <f>IF(AP2537,MAX(AS$3:AS2535)+1,"")</f>
        <v/>
      </c>
    </row>
    <row r="2538">
      <c r="A2538" t="n">
        <v>2448</v>
      </c>
      <c r="B2538" s="131">
        <f>IF(A2538=1,0,IF(AP2538,0.1*ε_cu1cd,0))</f>
        <v/>
      </c>
      <c r="C2538" s="131">
        <f>IF(A2538=1,0.1*ε_cu1cd,C2537+B2537)</f>
        <v/>
      </c>
      <c r="D2538" s="113">
        <f>IF('Нормальний переріз'!$D$68&gt;0,1,2)</f>
        <v/>
      </c>
      <c r="E2538" s="144">
        <f>IF(D2538=1,F2538,G2538)</f>
        <v/>
      </c>
      <c r="F2538" s="124">
        <f>IF(AI2537,0.11*ε_cu1cd,IF(AH2537,F2537*0.01,F2537))</f>
        <v/>
      </c>
      <c r="G2538" s="124">
        <f>IF(AP2537,-0.1*ε_cu1cd,IF(AM2537,G2537*0.01,G2537))</f>
        <v/>
      </c>
      <c r="H2538" s="113">
        <f>IF(A2538=1,E2538,IF(AO2537,H2537-E2537+E2538,IF(AP2537,0.8*H2537,H2537+E2538)))</f>
        <v/>
      </c>
      <c r="I2538" s="169">
        <f>(C2538-H2538)/h</f>
        <v/>
      </c>
      <c r="J2538">
        <f>C2538/(ε_c1cd)</f>
        <v/>
      </c>
      <c r="K2538">
        <f>C2538/I2538</f>
        <v/>
      </c>
      <c r="L2538" s="131">
        <f>I2538/(ε_c1cd)</f>
        <v/>
      </c>
      <c r="M2538">
        <f>I2538*(K2538-Z_s1)</f>
        <v/>
      </c>
      <c r="N2538">
        <f>I2538*(K2538-Z_s2)</f>
        <v/>
      </c>
      <c r="O2538">
        <f>E_s*M2538</f>
        <v/>
      </c>
      <c r="P2538">
        <f>E_s*N2538</f>
        <v/>
      </c>
      <c r="Q2538">
        <f>O2538*A_s1</f>
        <v/>
      </c>
      <c r="R2538">
        <f>P2538*A_s2</f>
        <v/>
      </c>
      <c r="S2538">
        <f>Q2538*($K2538-Z_s1)</f>
        <v/>
      </c>
      <c r="T2538">
        <f>R2538*($K2538-Z_s2)</f>
        <v/>
      </c>
      <c r="U2538">
        <f>(INDIRECT("a_"&amp;U$2)/(U$2+1))*(($C2538^(U$2+1)-$H2538^(U$2+1))/(ε_c1cd^(U$2+1)))</f>
        <v/>
      </c>
      <c r="V2538">
        <f>(INDIRECT("a_"&amp;V$2)/(V$2+1))*(($C2538^(V$2+1)-$H2538^(V$2+1))/(ε_c1cd^(V$2+1)))</f>
        <v/>
      </c>
      <c r="W2538">
        <f>(INDIRECT("a_"&amp;W$2)/(W$2+1))*(($C2538^(W$2+1)-$H2538^(W$2+1))/(ε_c1cd^(W$2+1)))</f>
        <v/>
      </c>
      <c r="X2538">
        <f>(INDIRECT("a_"&amp;X$2)/(X$2+1))*(($C2538^(X$2+1)-$H2538^(X$2+1))/(ε_c1cd^(X$2+1)))</f>
        <v/>
      </c>
      <c r="Y2538">
        <f>(INDIRECT("a_"&amp;Y$2)/(Y$2+1))*(($C2538^(Y$2+1)-$H2538^(Y$2+1))/(ε_c1cd^(Y$2+1)))</f>
        <v/>
      </c>
      <c r="Z2538">
        <f>(INDIRECT("a_"&amp;Z$2)/(Z$2+2))*(($C2538^(Z$2+2)-$H2538^(Z$2+2))/(ε_c1cd^(Z$2+2)))</f>
        <v/>
      </c>
      <c r="AA2538">
        <f>(INDIRECT("a_"&amp;AA$2)/(AA$2+2))*(($C2538^(AA$2+2)-$H2538^(AA$2+2))/(ε_c1cd^(AA$2+2)))</f>
        <v/>
      </c>
      <c r="AB2538">
        <f>(INDIRECT("a_"&amp;AB$2)/(AB$2+2))*(($C2538^(AB$2+2)-$H2538^(AB$2+2))/(ε_c1cd^(AB$2+2)))</f>
        <v/>
      </c>
      <c r="AC2538">
        <f>(INDIRECT("a_"&amp;AC$2)/(AC$2+2))*(($C2538^(AC$2+2)-$H2538^(AC$2+2))/(ε_c1cd^(AC$2+2)))</f>
        <v/>
      </c>
      <c r="AD2538">
        <f>(INDIRECT("a_"&amp;AD$2)/(AD$2+2))*(($C2538^(AD$2+2)-$H2538^(AD$2+2))/(ε_c1cd^(AD$2+2)))</f>
        <v/>
      </c>
      <c r="AE2538" s="111">
        <f>(b*f_cd/L2538)*SUM(U2538:Y2538)+SUM(Q2538:R2538)</f>
        <v/>
      </c>
      <c r="AF2538" s="112">
        <f>AE2538*(K2538-y+e)</f>
        <v/>
      </c>
      <c r="AG2538" s="113">
        <f>(b*f_cd/(L2538^2))*SUM(Z2538:AD2538)+SUM(S2538:T2538)-AF2538</f>
        <v/>
      </c>
      <c r="AH2538" s="114">
        <f>AG2538&lt;0</f>
        <v/>
      </c>
      <c r="AI2538" s="115">
        <f>IF(A2538=1,FALSE,(AND(AQ2538,AH2538,NOT(AI2537))))</f>
        <v/>
      </c>
      <c r="AJ2538" s="116">
        <f>(b*f_cd/L2538)*(a_1/2*J2538^2+a_2/3*J2538^3+a_3/4*J2538^4+a_4/5*J2538^5+a_5/6*J2538^6)+SUM(Q2538:R2538)</f>
        <v/>
      </c>
      <c r="AK2538">
        <f>AJ2538*(K2538-y+e)</f>
        <v/>
      </c>
      <c r="AL2538" s="118">
        <f>(b*f_cd/(L2538^2))*(a_1/3*J2538^3+a_2/4*J2538^4+a_3/5*J2538^5+a_4/6*J2538^6+a_5/7*J2538^7)+SUM(S2538:T2538)-AK2538</f>
        <v/>
      </c>
      <c r="AM2538" s="114">
        <f>AL2538&gt;0</f>
        <v/>
      </c>
      <c r="AN2538" s="115">
        <f>IF(A2538=1,FALSE,(AND(AQ2538,AM2538,NOT(AN2537))))</f>
        <v/>
      </c>
      <c r="AO2538">
        <f>IF(D2538=1,AND(AH2538,NOT(AI2538)),AND(AM2538,NOT(AN2538)))</f>
        <v/>
      </c>
      <c r="AP2538" s="119">
        <f>IF(D2538=1,AI2538,AN2538)</f>
        <v/>
      </c>
      <c r="AQ2538" s="125">
        <f>ABS(E2538)&lt;$AQ$2</f>
        <v/>
      </c>
      <c r="AS2538">
        <f>IF(AP2538,MAX(AS$3:AS2536)+1,"")</f>
        <v/>
      </c>
    </row>
    <row r="2539">
      <c r="A2539" t="n">
        <v>2449</v>
      </c>
      <c r="B2539" s="131">
        <f>IF(A2539=1,0,IF(AP2539,0.1*ε_cu1cd,0))</f>
        <v/>
      </c>
      <c r="C2539" s="131">
        <f>IF(A2539=1,0.1*ε_cu1cd,C2538+B2538)</f>
        <v/>
      </c>
      <c r="D2539" s="113">
        <f>IF('Нормальний переріз'!$D$68&gt;0,1,2)</f>
        <v/>
      </c>
      <c r="E2539" s="144">
        <f>IF(D2539=1,F2539,G2539)</f>
        <v/>
      </c>
      <c r="F2539" s="124">
        <f>IF(AI2538,0.11*ε_cu1cd,IF(AH2538,F2538*0.01,F2538))</f>
        <v/>
      </c>
      <c r="G2539" s="124">
        <f>IF(AP2538,-0.1*ε_cu1cd,IF(AM2538,G2538*0.01,G2538))</f>
        <v/>
      </c>
      <c r="H2539" s="113">
        <f>IF(A2539=1,E2539,IF(AO2538,H2538-E2538+E2539,IF(AP2538,0.8*H2538,H2538+E2539)))</f>
        <v/>
      </c>
      <c r="I2539" s="169">
        <f>(C2539-H2539)/h</f>
        <v/>
      </c>
      <c r="J2539">
        <f>C2539/(ε_c1cd)</f>
        <v/>
      </c>
      <c r="K2539">
        <f>C2539/I2539</f>
        <v/>
      </c>
      <c r="L2539" s="131">
        <f>I2539/(ε_c1cd)</f>
        <v/>
      </c>
      <c r="M2539">
        <f>I2539*(K2539-Z_s1)</f>
        <v/>
      </c>
      <c r="N2539">
        <f>I2539*(K2539-Z_s2)</f>
        <v/>
      </c>
      <c r="O2539">
        <f>E_s*M2539</f>
        <v/>
      </c>
      <c r="P2539">
        <f>E_s*N2539</f>
        <v/>
      </c>
      <c r="Q2539">
        <f>O2539*A_s1</f>
        <v/>
      </c>
      <c r="R2539">
        <f>P2539*A_s2</f>
        <v/>
      </c>
      <c r="S2539">
        <f>Q2539*($K2539-Z_s1)</f>
        <v/>
      </c>
      <c r="T2539">
        <f>R2539*($K2539-Z_s2)</f>
        <v/>
      </c>
      <c r="U2539">
        <f>(INDIRECT("a_"&amp;U$2)/(U$2+1))*(($C2539^(U$2+1)-$H2539^(U$2+1))/(ε_c1cd^(U$2+1)))</f>
        <v/>
      </c>
      <c r="V2539">
        <f>(INDIRECT("a_"&amp;V$2)/(V$2+1))*(($C2539^(V$2+1)-$H2539^(V$2+1))/(ε_c1cd^(V$2+1)))</f>
        <v/>
      </c>
      <c r="W2539">
        <f>(INDIRECT("a_"&amp;W$2)/(W$2+1))*(($C2539^(W$2+1)-$H2539^(W$2+1))/(ε_c1cd^(W$2+1)))</f>
        <v/>
      </c>
      <c r="X2539">
        <f>(INDIRECT("a_"&amp;X$2)/(X$2+1))*(($C2539^(X$2+1)-$H2539^(X$2+1))/(ε_c1cd^(X$2+1)))</f>
        <v/>
      </c>
      <c r="Y2539">
        <f>(INDIRECT("a_"&amp;Y$2)/(Y$2+1))*(($C2539^(Y$2+1)-$H2539^(Y$2+1))/(ε_c1cd^(Y$2+1)))</f>
        <v/>
      </c>
      <c r="Z2539">
        <f>(INDIRECT("a_"&amp;Z$2)/(Z$2+2))*(($C2539^(Z$2+2)-$H2539^(Z$2+2))/(ε_c1cd^(Z$2+2)))</f>
        <v/>
      </c>
      <c r="AA2539">
        <f>(INDIRECT("a_"&amp;AA$2)/(AA$2+2))*(($C2539^(AA$2+2)-$H2539^(AA$2+2))/(ε_c1cd^(AA$2+2)))</f>
        <v/>
      </c>
      <c r="AB2539">
        <f>(INDIRECT("a_"&amp;AB$2)/(AB$2+2))*(($C2539^(AB$2+2)-$H2539^(AB$2+2))/(ε_c1cd^(AB$2+2)))</f>
        <v/>
      </c>
      <c r="AC2539">
        <f>(INDIRECT("a_"&amp;AC$2)/(AC$2+2))*(($C2539^(AC$2+2)-$H2539^(AC$2+2))/(ε_c1cd^(AC$2+2)))</f>
        <v/>
      </c>
      <c r="AD2539">
        <f>(INDIRECT("a_"&amp;AD$2)/(AD$2+2))*(($C2539^(AD$2+2)-$H2539^(AD$2+2))/(ε_c1cd^(AD$2+2)))</f>
        <v/>
      </c>
      <c r="AE2539" s="111">
        <f>(b*f_cd/L2539)*SUM(U2539:Y2539)+SUM(Q2539:R2539)</f>
        <v/>
      </c>
      <c r="AF2539" s="112">
        <f>AE2539*(K2539-y+e)</f>
        <v/>
      </c>
      <c r="AG2539" s="113">
        <f>(b*f_cd/(L2539^2))*SUM(Z2539:AD2539)+SUM(S2539:T2539)-AF2539</f>
        <v/>
      </c>
      <c r="AH2539" s="114">
        <f>AG2539&lt;0</f>
        <v/>
      </c>
      <c r="AI2539" s="115">
        <f>IF(A2539=1,FALSE,(AND(AQ2539,AH2539,NOT(AI2538))))</f>
        <v/>
      </c>
      <c r="AJ2539" s="116">
        <f>(b*f_cd/L2539)*(a_1/2*J2539^2+a_2/3*J2539^3+a_3/4*J2539^4+a_4/5*J2539^5+a_5/6*J2539^6)+SUM(Q2539:R2539)</f>
        <v/>
      </c>
      <c r="AK2539">
        <f>AJ2539*(K2539-y+e)</f>
        <v/>
      </c>
      <c r="AL2539" s="118">
        <f>(b*f_cd/(L2539^2))*(a_1/3*J2539^3+a_2/4*J2539^4+a_3/5*J2539^5+a_4/6*J2539^6+a_5/7*J2539^7)+SUM(S2539:T2539)-AK2539</f>
        <v/>
      </c>
      <c r="AM2539" s="114">
        <f>AL2539&gt;0</f>
        <v/>
      </c>
      <c r="AN2539" s="115">
        <f>IF(A2539=1,FALSE,(AND(AQ2539,AM2539,NOT(AN2538))))</f>
        <v/>
      </c>
      <c r="AO2539">
        <f>IF(D2539=1,AND(AH2539,NOT(AI2539)),AND(AM2539,NOT(AN2539)))</f>
        <v/>
      </c>
      <c r="AP2539" s="119">
        <f>IF(D2539=1,AI2539,AN2539)</f>
        <v/>
      </c>
      <c r="AQ2539" s="125">
        <f>ABS(E2539)&lt;$AQ$2</f>
        <v/>
      </c>
      <c r="AS2539">
        <f>IF(AP2539,MAX(AS$3:AS2537)+1,"")</f>
        <v/>
      </c>
    </row>
    <row r="2540">
      <c r="A2540" t="n">
        <v>2450</v>
      </c>
      <c r="B2540" s="131">
        <f>IF(A2540=1,0,IF(AP2540,0.1*ε_cu1cd,0))</f>
        <v/>
      </c>
      <c r="C2540" s="131">
        <f>IF(A2540=1,0.1*ε_cu1cd,C2539+B2539)</f>
        <v/>
      </c>
      <c r="D2540" s="113">
        <f>IF('Нормальний переріз'!$D$68&gt;0,1,2)</f>
        <v/>
      </c>
      <c r="E2540" s="144">
        <f>IF(D2540=1,F2540,G2540)</f>
        <v/>
      </c>
      <c r="F2540" s="124">
        <f>IF(AI2539,0.11*ε_cu1cd,IF(AH2539,F2539*0.01,F2539))</f>
        <v/>
      </c>
      <c r="G2540" s="124">
        <f>IF(AP2539,-0.1*ε_cu1cd,IF(AM2539,G2539*0.01,G2539))</f>
        <v/>
      </c>
      <c r="H2540" s="113">
        <f>IF(A2540=1,E2540,IF(AO2539,H2539-E2539+E2540,IF(AP2539,0.8*H2539,H2539+E2540)))</f>
        <v/>
      </c>
      <c r="I2540" s="169">
        <f>(C2540-H2540)/h</f>
        <v/>
      </c>
      <c r="J2540">
        <f>C2540/(ε_c1cd)</f>
        <v/>
      </c>
      <c r="K2540">
        <f>C2540/I2540</f>
        <v/>
      </c>
      <c r="L2540" s="131">
        <f>I2540/(ε_c1cd)</f>
        <v/>
      </c>
      <c r="M2540">
        <f>I2540*(K2540-Z_s1)</f>
        <v/>
      </c>
      <c r="N2540">
        <f>I2540*(K2540-Z_s2)</f>
        <v/>
      </c>
      <c r="O2540">
        <f>E_s*M2540</f>
        <v/>
      </c>
      <c r="P2540">
        <f>E_s*N2540</f>
        <v/>
      </c>
      <c r="Q2540">
        <f>O2540*A_s1</f>
        <v/>
      </c>
      <c r="R2540">
        <f>P2540*A_s2</f>
        <v/>
      </c>
      <c r="S2540">
        <f>Q2540*($K2540-Z_s1)</f>
        <v/>
      </c>
      <c r="T2540">
        <f>R2540*($K2540-Z_s2)</f>
        <v/>
      </c>
      <c r="U2540">
        <f>(INDIRECT("a_"&amp;U$2)/(U$2+1))*(($C2540^(U$2+1)-$H2540^(U$2+1))/(ε_c1cd^(U$2+1)))</f>
        <v/>
      </c>
      <c r="V2540">
        <f>(INDIRECT("a_"&amp;V$2)/(V$2+1))*(($C2540^(V$2+1)-$H2540^(V$2+1))/(ε_c1cd^(V$2+1)))</f>
        <v/>
      </c>
      <c r="W2540">
        <f>(INDIRECT("a_"&amp;W$2)/(W$2+1))*(($C2540^(W$2+1)-$H2540^(W$2+1))/(ε_c1cd^(W$2+1)))</f>
        <v/>
      </c>
      <c r="X2540">
        <f>(INDIRECT("a_"&amp;X$2)/(X$2+1))*(($C2540^(X$2+1)-$H2540^(X$2+1))/(ε_c1cd^(X$2+1)))</f>
        <v/>
      </c>
      <c r="Y2540">
        <f>(INDIRECT("a_"&amp;Y$2)/(Y$2+1))*(($C2540^(Y$2+1)-$H2540^(Y$2+1))/(ε_c1cd^(Y$2+1)))</f>
        <v/>
      </c>
      <c r="Z2540">
        <f>(INDIRECT("a_"&amp;Z$2)/(Z$2+2))*(($C2540^(Z$2+2)-$H2540^(Z$2+2))/(ε_c1cd^(Z$2+2)))</f>
        <v/>
      </c>
      <c r="AA2540">
        <f>(INDIRECT("a_"&amp;AA$2)/(AA$2+2))*(($C2540^(AA$2+2)-$H2540^(AA$2+2))/(ε_c1cd^(AA$2+2)))</f>
        <v/>
      </c>
      <c r="AB2540">
        <f>(INDIRECT("a_"&amp;AB$2)/(AB$2+2))*(($C2540^(AB$2+2)-$H2540^(AB$2+2))/(ε_c1cd^(AB$2+2)))</f>
        <v/>
      </c>
      <c r="AC2540">
        <f>(INDIRECT("a_"&amp;AC$2)/(AC$2+2))*(($C2540^(AC$2+2)-$H2540^(AC$2+2))/(ε_c1cd^(AC$2+2)))</f>
        <v/>
      </c>
      <c r="AD2540">
        <f>(INDIRECT("a_"&amp;AD$2)/(AD$2+2))*(($C2540^(AD$2+2)-$H2540^(AD$2+2))/(ε_c1cd^(AD$2+2)))</f>
        <v/>
      </c>
      <c r="AE2540" s="111">
        <f>(b*f_cd/L2540)*SUM(U2540:Y2540)+SUM(Q2540:R2540)</f>
        <v/>
      </c>
      <c r="AF2540" s="112">
        <f>AE2540*(K2540-y+e)</f>
        <v/>
      </c>
      <c r="AG2540" s="113">
        <f>(b*f_cd/(L2540^2))*SUM(Z2540:AD2540)+SUM(S2540:T2540)-AF2540</f>
        <v/>
      </c>
      <c r="AH2540" s="114">
        <f>AG2540&lt;0</f>
        <v/>
      </c>
      <c r="AI2540" s="115">
        <f>IF(A2540=1,FALSE,(AND(AQ2540,AH2540,NOT(AI2539))))</f>
        <v/>
      </c>
      <c r="AJ2540" s="116">
        <f>(b*f_cd/L2540)*(a_1/2*J2540^2+a_2/3*J2540^3+a_3/4*J2540^4+a_4/5*J2540^5+a_5/6*J2540^6)+SUM(Q2540:R2540)</f>
        <v/>
      </c>
      <c r="AK2540">
        <f>AJ2540*(K2540-y+e)</f>
        <v/>
      </c>
      <c r="AL2540" s="118">
        <f>(b*f_cd/(L2540^2))*(a_1/3*J2540^3+a_2/4*J2540^4+a_3/5*J2540^5+a_4/6*J2540^6+a_5/7*J2540^7)+SUM(S2540:T2540)-AK2540</f>
        <v/>
      </c>
      <c r="AM2540" s="114">
        <f>AL2540&gt;0</f>
        <v/>
      </c>
      <c r="AN2540" s="115">
        <f>IF(A2540=1,FALSE,(AND(AQ2540,AM2540,NOT(AN2539))))</f>
        <v/>
      </c>
      <c r="AO2540">
        <f>IF(D2540=1,AND(AH2540,NOT(AI2540)),AND(AM2540,NOT(AN2540)))</f>
        <v/>
      </c>
      <c r="AP2540" s="119">
        <f>IF(D2540=1,AI2540,AN2540)</f>
        <v/>
      </c>
      <c r="AQ2540" s="125">
        <f>ABS(E2540)&lt;$AQ$2</f>
        <v/>
      </c>
      <c r="AS2540">
        <f>IF(AP2540,MAX(AS$3:AS2538)+1,"")</f>
        <v/>
      </c>
    </row>
    <row r="2541">
      <c r="A2541" t="n">
        <v>2451</v>
      </c>
      <c r="B2541" s="131">
        <f>IF(A2541=1,0,IF(AP2541,0.1*ε_cu1cd,0))</f>
        <v/>
      </c>
      <c r="C2541" s="131">
        <f>IF(A2541=1,0.1*ε_cu1cd,C2540+B2540)</f>
        <v/>
      </c>
      <c r="D2541" s="113">
        <f>IF('Нормальний переріз'!$D$68&gt;0,1,2)</f>
        <v/>
      </c>
      <c r="E2541" s="144">
        <f>IF(D2541=1,F2541,G2541)</f>
        <v/>
      </c>
      <c r="F2541" s="124">
        <f>IF(AI2540,0.11*ε_cu1cd,IF(AH2540,F2540*0.01,F2540))</f>
        <v/>
      </c>
      <c r="G2541" s="124">
        <f>IF(AP2540,-0.1*ε_cu1cd,IF(AM2540,G2540*0.01,G2540))</f>
        <v/>
      </c>
      <c r="H2541" s="113">
        <f>IF(A2541=1,E2541,IF(AO2540,H2540-E2540+E2541,IF(AP2540,0.8*H2540,H2540+E2541)))</f>
        <v/>
      </c>
      <c r="I2541" s="169">
        <f>(C2541-H2541)/h</f>
        <v/>
      </c>
      <c r="J2541">
        <f>C2541/(ε_c1cd)</f>
        <v/>
      </c>
      <c r="K2541">
        <f>C2541/I2541</f>
        <v/>
      </c>
      <c r="L2541" s="131">
        <f>I2541/(ε_c1cd)</f>
        <v/>
      </c>
      <c r="M2541">
        <f>I2541*(K2541-Z_s1)</f>
        <v/>
      </c>
      <c r="N2541">
        <f>I2541*(K2541-Z_s2)</f>
        <v/>
      </c>
      <c r="O2541">
        <f>E_s*M2541</f>
        <v/>
      </c>
      <c r="P2541">
        <f>E_s*N2541</f>
        <v/>
      </c>
      <c r="Q2541">
        <f>O2541*A_s1</f>
        <v/>
      </c>
      <c r="R2541">
        <f>P2541*A_s2</f>
        <v/>
      </c>
      <c r="S2541">
        <f>Q2541*($K2541-Z_s1)</f>
        <v/>
      </c>
      <c r="T2541">
        <f>R2541*($K2541-Z_s2)</f>
        <v/>
      </c>
      <c r="U2541">
        <f>(INDIRECT("a_"&amp;U$2)/(U$2+1))*(($C2541^(U$2+1)-$H2541^(U$2+1))/(ε_c1cd^(U$2+1)))</f>
        <v/>
      </c>
      <c r="V2541">
        <f>(INDIRECT("a_"&amp;V$2)/(V$2+1))*(($C2541^(V$2+1)-$H2541^(V$2+1))/(ε_c1cd^(V$2+1)))</f>
        <v/>
      </c>
      <c r="W2541">
        <f>(INDIRECT("a_"&amp;W$2)/(W$2+1))*(($C2541^(W$2+1)-$H2541^(W$2+1))/(ε_c1cd^(W$2+1)))</f>
        <v/>
      </c>
      <c r="X2541">
        <f>(INDIRECT("a_"&amp;X$2)/(X$2+1))*(($C2541^(X$2+1)-$H2541^(X$2+1))/(ε_c1cd^(X$2+1)))</f>
        <v/>
      </c>
      <c r="Y2541">
        <f>(INDIRECT("a_"&amp;Y$2)/(Y$2+1))*(($C2541^(Y$2+1)-$H2541^(Y$2+1))/(ε_c1cd^(Y$2+1)))</f>
        <v/>
      </c>
      <c r="Z2541">
        <f>(INDIRECT("a_"&amp;Z$2)/(Z$2+2))*(($C2541^(Z$2+2)-$H2541^(Z$2+2))/(ε_c1cd^(Z$2+2)))</f>
        <v/>
      </c>
      <c r="AA2541">
        <f>(INDIRECT("a_"&amp;AA$2)/(AA$2+2))*(($C2541^(AA$2+2)-$H2541^(AA$2+2))/(ε_c1cd^(AA$2+2)))</f>
        <v/>
      </c>
      <c r="AB2541">
        <f>(INDIRECT("a_"&amp;AB$2)/(AB$2+2))*(($C2541^(AB$2+2)-$H2541^(AB$2+2))/(ε_c1cd^(AB$2+2)))</f>
        <v/>
      </c>
      <c r="AC2541">
        <f>(INDIRECT("a_"&amp;AC$2)/(AC$2+2))*(($C2541^(AC$2+2)-$H2541^(AC$2+2))/(ε_c1cd^(AC$2+2)))</f>
        <v/>
      </c>
      <c r="AD2541">
        <f>(INDIRECT("a_"&amp;AD$2)/(AD$2+2))*(($C2541^(AD$2+2)-$H2541^(AD$2+2))/(ε_c1cd^(AD$2+2)))</f>
        <v/>
      </c>
      <c r="AE2541" s="111">
        <f>(b*f_cd/L2541)*SUM(U2541:Y2541)+SUM(Q2541:R2541)</f>
        <v/>
      </c>
      <c r="AF2541" s="112">
        <f>AE2541*(K2541-y+e)</f>
        <v/>
      </c>
      <c r="AG2541" s="113">
        <f>(b*f_cd/(L2541^2))*SUM(Z2541:AD2541)+SUM(S2541:T2541)-AF2541</f>
        <v/>
      </c>
      <c r="AH2541" s="114">
        <f>AG2541&lt;0</f>
        <v/>
      </c>
      <c r="AI2541" s="115">
        <f>IF(A2541=1,FALSE,(AND(AQ2541,AH2541,NOT(AI2540))))</f>
        <v/>
      </c>
      <c r="AJ2541" s="116">
        <f>(b*f_cd/L2541)*(a_1/2*J2541^2+a_2/3*J2541^3+a_3/4*J2541^4+a_4/5*J2541^5+a_5/6*J2541^6)+SUM(Q2541:R2541)</f>
        <v/>
      </c>
      <c r="AK2541">
        <f>AJ2541*(K2541-y+e)</f>
        <v/>
      </c>
      <c r="AL2541" s="118">
        <f>(b*f_cd/(L2541^2))*(a_1/3*J2541^3+a_2/4*J2541^4+a_3/5*J2541^5+a_4/6*J2541^6+a_5/7*J2541^7)+SUM(S2541:T2541)-AK2541</f>
        <v/>
      </c>
      <c r="AM2541" s="114">
        <f>AL2541&gt;0</f>
        <v/>
      </c>
      <c r="AN2541" s="115">
        <f>IF(A2541=1,FALSE,(AND(AQ2541,AM2541,NOT(AN2540))))</f>
        <v/>
      </c>
      <c r="AO2541">
        <f>IF(D2541=1,AND(AH2541,NOT(AI2541)),AND(AM2541,NOT(AN2541)))</f>
        <v/>
      </c>
      <c r="AP2541" s="119">
        <f>IF(D2541=1,AI2541,AN2541)</f>
        <v/>
      </c>
      <c r="AQ2541" s="125">
        <f>ABS(E2541)&lt;$AQ$2</f>
        <v/>
      </c>
      <c r="AS2541">
        <f>IF(AP2541,MAX(AS$3:AS2539)+1,"")</f>
        <v/>
      </c>
    </row>
    <row r="2542">
      <c r="A2542" t="n">
        <v>2452</v>
      </c>
      <c r="B2542" s="131">
        <f>IF(A2542=1,0,IF(AP2542,0.1*ε_cu1cd,0))</f>
        <v/>
      </c>
      <c r="C2542" s="131">
        <f>IF(A2542=1,0.1*ε_cu1cd,C2541+B2541)</f>
        <v/>
      </c>
      <c r="D2542" s="113">
        <f>IF('Нормальний переріз'!$D$68&gt;0,1,2)</f>
        <v/>
      </c>
      <c r="E2542" s="144">
        <f>IF(D2542=1,F2542,G2542)</f>
        <v/>
      </c>
      <c r="F2542" s="124">
        <f>IF(AI2541,0.11*ε_cu1cd,IF(AH2541,F2541*0.01,F2541))</f>
        <v/>
      </c>
      <c r="G2542" s="124">
        <f>IF(AP2541,-0.1*ε_cu1cd,IF(AM2541,G2541*0.01,G2541))</f>
        <v/>
      </c>
      <c r="H2542" s="113">
        <f>IF(A2542=1,E2542,IF(AO2541,H2541-E2541+E2542,IF(AP2541,0.8*H2541,H2541+E2542)))</f>
        <v/>
      </c>
      <c r="I2542" s="169">
        <f>(C2542-H2542)/h</f>
        <v/>
      </c>
      <c r="J2542">
        <f>C2542/(ε_c1cd)</f>
        <v/>
      </c>
      <c r="K2542">
        <f>C2542/I2542</f>
        <v/>
      </c>
      <c r="L2542" s="131">
        <f>I2542/(ε_c1cd)</f>
        <v/>
      </c>
      <c r="M2542">
        <f>I2542*(K2542-Z_s1)</f>
        <v/>
      </c>
      <c r="N2542">
        <f>I2542*(K2542-Z_s2)</f>
        <v/>
      </c>
      <c r="O2542">
        <f>E_s*M2542</f>
        <v/>
      </c>
      <c r="P2542">
        <f>E_s*N2542</f>
        <v/>
      </c>
      <c r="Q2542">
        <f>O2542*A_s1</f>
        <v/>
      </c>
      <c r="R2542">
        <f>P2542*A_s2</f>
        <v/>
      </c>
      <c r="S2542">
        <f>Q2542*($K2542-Z_s1)</f>
        <v/>
      </c>
      <c r="T2542">
        <f>R2542*($K2542-Z_s2)</f>
        <v/>
      </c>
      <c r="U2542">
        <f>(INDIRECT("a_"&amp;U$2)/(U$2+1))*(($C2542^(U$2+1)-$H2542^(U$2+1))/(ε_c1cd^(U$2+1)))</f>
        <v/>
      </c>
      <c r="V2542">
        <f>(INDIRECT("a_"&amp;V$2)/(V$2+1))*(($C2542^(V$2+1)-$H2542^(V$2+1))/(ε_c1cd^(V$2+1)))</f>
        <v/>
      </c>
      <c r="W2542">
        <f>(INDIRECT("a_"&amp;W$2)/(W$2+1))*(($C2542^(W$2+1)-$H2542^(W$2+1))/(ε_c1cd^(W$2+1)))</f>
        <v/>
      </c>
      <c r="X2542">
        <f>(INDIRECT("a_"&amp;X$2)/(X$2+1))*(($C2542^(X$2+1)-$H2542^(X$2+1))/(ε_c1cd^(X$2+1)))</f>
        <v/>
      </c>
      <c r="Y2542">
        <f>(INDIRECT("a_"&amp;Y$2)/(Y$2+1))*(($C2542^(Y$2+1)-$H2542^(Y$2+1))/(ε_c1cd^(Y$2+1)))</f>
        <v/>
      </c>
      <c r="Z2542">
        <f>(INDIRECT("a_"&amp;Z$2)/(Z$2+2))*(($C2542^(Z$2+2)-$H2542^(Z$2+2))/(ε_c1cd^(Z$2+2)))</f>
        <v/>
      </c>
      <c r="AA2542">
        <f>(INDIRECT("a_"&amp;AA$2)/(AA$2+2))*(($C2542^(AA$2+2)-$H2542^(AA$2+2))/(ε_c1cd^(AA$2+2)))</f>
        <v/>
      </c>
      <c r="AB2542">
        <f>(INDIRECT("a_"&amp;AB$2)/(AB$2+2))*(($C2542^(AB$2+2)-$H2542^(AB$2+2))/(ε_c1cd^(AB$2+2)))</f>
        <v/>
      </c>
      <c r="AC2542">
        <f>(INDIRECT("a_"&amp;AC$2)/(AC$2+2))*(($C2542^(AC$2+2)-$H2542^(AC$2+2))/(ε_c1cd^(AC$2+2)))</f>
        <v/>
      </c>
      <c r="AD2542">
        <f>(INDIRECT("a_"&amp;AD$2)/(AD$2+2))*(($C2542^(AD$2+2)-$H2542^(AD$2+2))/(ε_c1cd^(AD$2+2)))</f>
        <v/>
      </c>
      <c r="AE2542" s="111">
        <f>(b*f_cd/L2542)*SUM(U2542:Y2542)+SUM(Q2542:R2542)</f>
        <v/>
      </c>
      <c r="AF2542" s="112">
        <f>AE2542*(K2542-y+e)</f>
        <v/>
      </c>
      <c r="AG2542" s="113">
        <f>(b*f_cd/(L2542^2))*SUM(Z2542:AD2542)+SUM(S2542:T2542)-AF2542</f>
        <v/>
      </c>
      <c r="AH2542" s="114">
        <f>AG2542&lt;0</f>
        <v/>
      </c>
      <c r="AI2542" s="115">
        <f>IF(A2542=1,FALSE,(AND(AQ2542,AH2542,NOT(AI2541))))</f>
        <v/>
      </c>
      <c r="AJ2542" s="116">
        <f>(b*f_cd/L2542)*(a_1/2*J2542^2+a_2/3*J2542^3+a_3/4*J2542^4+a_4/5*J2542^5+a_5/6*J2542^6)+SUM(Q2542:R2542)</f>
        <v/>
      </c>
      <c r="AK2542">
        <f>AJ2542*(K2542-y+e)</f>
        <v/>
      </c>
      <c r="AL2542" s="118">
        <f>(b*f_cd/(L2542^2))*(a_1/3*J2542^3+a_2/4*J2542^4+a_3/5*J2542^5+a_4/6*J2542^6+a_5/7*J2542^7)+SUM(S2542:T2542)-AK2542</f>
        <v/>
      </c>
      <c r="AM2542" s="114">
        <f>AL2542&gt;0</f>
        <v/>
      </c>
      <c r="AN2542" s="115">
        <f>IF(A2542=1,FALSE,(AND(AQ2542,AM2542,NOT(AN2541))))</f>
        <v/>
      </c>
      <c r="AO2542">
        <f>IF(D2542=1,AND(AH2542,NOT(AI2542)),AND(AM2542,NOT(AN2542)))</f>
        <v/>
      </c>
      <c r="AP2542" s="119">
        <f>IF(D2542=1,AI2542,AN2542)</f>
        <v/>
      </c>
      <c r="AQ2542" s="125">
        <f>ABS(E2542)&lt;$AQ$2</f>
        <v/>
      </c>
      <c r="AS2542">
        <f>IF(AP2542,MAX(AS$3:AS2540)+1,"")</f>
        <v/>
      </c>
    </row>
    <row r="2543">
      <c r="A2543" t="n">
        <v>2453</v>
      </c>
      <c r="B2543" s="131">
        <f>IF(A2543=1,0,IF(AP2543,0.1*ε_cu1cd,0))</f>
        <v/>
      </c>
      <c r="C2543" s="131">
        <f>IF(A2543=1,0.1*ε_cu1cd,C2542+B2542)</f>
        <v/>
      </c>
      <c r="D2543" s="113">
        <f>IF('Нормальний переріз'!$D$68&gt;0,1,2)</f>
        <v/>
      </c>
      <c r="E2543" s="144">
        <f>IF(D2543=1,F2543,G2543)</f>
        <v/>
      </c>
      <c r="F2543" s="124">
        <f>IF(AI2542,0.11*ε_cu1cd,IF(AH2542,F2542*0.01,F2542))</f>
        <v/>
      </c>
      <c r="G2543" s="124">
        <f>IF(AP2542,-0.1*ε_cu1cd,IF(AM2542,G2542*0.01,G2542))</f>
        <v/>
      </c>
      <c r="H2543" s="113">
        <f>IF(A2543=1,E2543,IF(AO2542,H2542-E2542+E2543,IF(AP2542,0.8*H2542,H2542+E2543)))</f>
        <v/>
      </c>
      <c r="I2543" s="169">
        <f>(C2543-H2543)/h</f>
        <v/>
      </c>
      <c r="J2543">
        <f>C2543/(ε_c1cd)</f>
        <v/>
      </c>
      <c r="K2543">
        <f>C2543/I2543</f>
        <v/>
      </c>
      <c r="L2543" s="131">
        <f>I2543/(ε_c1cd)</f>
        <v/>
      </c>
      <c r="M2543">
        <f>I2543*(K2543-Z_s1)</f>
        <v/>
      </c>
      <c r="N2543">
        <f>I2543*(K2543-Z_s2)</f>
        <v/>
      </c>
      <c r="O2543">
        <f>E_s*M2543</f>
        <v/>
      </c>
      <c r="P2543">
        <f>E_s*N2543</f>
        <v/>
      </c>
      <c r="Q2543">
        <f>O2543*A_s1</f>
        <v/>
      </c>
      <c r="R2543">
        <f>P2543*A_s2</f>
        <v/>
      </c>
      <c r="S2543">
        <f>Q2543*($K2543-Z_s1)</f>
        <v/>
      </c>
      <c r="T2543">
        <f>R2543*($K2543-Z_s2)</f>
        <v/>
      </c>
      <c r="U2543">
        <f>(INDIRECT("a_"&amp;U$2)/(U$2+1))*(($C2543^(U$2+1)-$H2543^(U$2+1))/(ε_c1cd^(U$2+1)))</f>
        <v/>
      </c>
      <c r="V2543">
        <f>(INDIRECT("a_"&amp;V$2)/(V$2+1))*(($C2543^(V$2+1)-$H2543^(V$2+1))/(ε_c1cd^(V$2+1)))</f>
        <v/>
      </c>
      <c r="W2543">
        <f>(INDIRECT("a_"&amp;W$2)/(W$2+1))*(($C2543^(W$2+1)-$H2543^(W$2+1))/(ε_c1cd^(W$2+1)))</f>
        <v/>
      </c>
      <c r="X2543">
        <f>(INDIRECT("a_"&amp;X$2)/(X$2+1))*(($C2543^(X$2+1)-$H2543^(X$2+1))/(ε_c1cd^(X$2+1)))</f>
        <v/>
      </c>
      <c r="Y2543">
        <f>(INDIRECT("a_"&amp;Y$2)/(Y$2+1))*(($C2543^(Y$2+1)-$H2543^(Y$2+1))/(ε_c1cd^(Y$2+1)))</f>
        <v/>
      </c>
      <c r="Z2543">
        <f>(INDIRECT("a_"&amp;Z$2)/(Z$2+2))*(($C2543^(Z$2+2)-$H2543^(Z$2+2))/(ε_c1cd^(Z$2+2)))</f>
        <v/>
      </c>
      <c r="AA2543">
        <f>(INDIRECT("a_"&amp;AA$2)/(AA$2+2))*(($C2543^(AA$2+2)-$H2543^(AA$2+2))/(ε_c1cd^(AA$2+2)))</f>
        <v/>
      </c>
      <c r="AB2543">
        <f>(INDIRECT("a_"&amp;AB$2)/(AB$2+2))*(($C2543^(AB$2+2)-$H2543^(AB$2+2))/(ε_c1cd^(AB$2+2)))</f>
        <v/>
      </c>
      <c r="AC2543">
        <f>(INDIRECT("a_"&amp;AC$2)/(AC$2+2))*(($C2543^(AC$2+2)-$H2543^(AC$2+2))/(ε_c1cd^(AC$2+2)))</f>
        <v/>
      </c>
      <c r="AD2543">
        <f>(INDIRECT("a_"&amp;AD$2)/(AD$2+2))*(($C2543^(AD$2+2)-$H2543^(AD$2+2))/(ε_c1cd^(AD$2+2)))</f>
        <v/>
      </c>
      <c r="AE2543" s="111">
        <f>(b*f_cd/L2543)*SUM(U2543:Y2543)+SUM(Q2543:R2543)</f>
        <v/>
      </c>
      <c r="AF2543" s="112">
        <f>AE2543*(K2543-y+e)</f>
        <v/>
      </c>
      <c r="AG2543" s="113">
        <f>(b*f_cd/(L2543^2))*SUM(Z2543:AD2543)+SUM(S2543:T2543)-AF2543</f>
        <v/>
      </c>
      <c r="AH2543" s="114">
        <f>AG2543&lt;0</f>
        <v/>
      </c>
      <c r="AI2543" s="115">
        <f>IF(A2543=1,FALSE,(AND(AQ2543,AH2543,NOT(AI2542))))</f>
        <v/>
      </c>
      <c r="AJ2543" s="116">
        <f>(b*f_cd/L2543)*(a_1/2*J2543^2+a_2/3*J2543^3+a_3/4*J2543^4+a_4/5*J2543^5+a_5/6*J2543^6)+SUM(Q2543:R2543)</f>
        <v/>
      </c>
      <c r="AK2543">
        <f>AJ2543*(K2543-y+e)</f>
        <v/>
      </c>
      <c r="AL2543" s="118">
        <f>(b*f_cd/(L2543^2))*(a_1/3*J2543^3+a_2/4*J2543^4+a_3/5*J2543^5+a_4/6*J2543^6+a_5/7*J2543^7)+SUM(S2543:T2543)-AK2543</f>
        <v/>
      </c>
      <c r="AM2543" s="114">
        <f>AL2543&gt;0</f>
        <v/>
      </c>
      <c r="AN2543" s="115">
        <f>IF(A2543=1,FALSE,(AND(AQ2543,AM2543,NOT(AN2542))))</f>
        <v/>
      </c>
      <c r="AO2543">
        <f>IF(D2543=1,AND(AH2543,NOT(AI2543)),AND(AM2543,NOT(AN2543)))</f>
        <v/>
      </c>
      <c r="AP2543" s="119">
        <f>IF(D2543=1,AI2543,AN2543)</f>
        <v/>
      </c>
      <c r="AQ2543" s="125">
        <f>ABS(E2543)&lt;$AQ$2</f>
        <v/>
      </c>
      <c r="AS2543">
        <f>IF(AP2543,MAX(AS$3:AS2541)+1,"")</f>
        <v/>
      </c>
    </row>
    <row r="2544">
      <c r="A2544" t="n">
        <v>2454</v>
      </c>
      <c r="B2544" s="131">
        <f>IF(A2544=1,0,IF(AP2544,0.1*ε_cu1cd,0))</f>
        <v/>
      </c>
      <c r="C2544" s="131">
        <f>IF(A2544=1,0.1*ε_cu1cd,C2543+B2543)</f>
        <v/>
      </c>
      <c r="D2544" s="113">
        <f>IF('Нормальний переріз'!$D$68&gt;0,1,2)</f>
        <v/>
      </c>
      <c r="E2544" s="144">
        <f>IF(D2544=1,F2544,G2544)</f>
        <v/>
      </c>
      <c r="F2544" s="124">
        <f>IF(AI2543,0.11*ε_cu1cd,IF(AH2543,F2543*0.01,F2543))</f>
        <v/>
      </c>
      <c r="G2544" s="124">
        <f>IF(AP2543,-0.1*ε_cu1cd,IF(AM2543,G2543*0.01,G2543))</f>
        <v/>
      </c>
      <c r="H2544" s="113">
        <f>IF(A2544=1,E2544,IF(AO2543,H2543-E2543+E2544,IF(AP2543,0.8*H2543,H2543+E2544)))</f>
        <v/>
      </c>
      <c r="I2544" s="169">
        <f>(C2544-H2544)/h</f>
        <v/>
      </c>
      <c r="J2544">
        <f>C2544/(ε_c1cd)</f>
        <v/>
      </c>
      <c r="K2544">
        <f>C2544/I2544</f>
        <v/>
      </c>
      <c r="L2544" s="131">
        <f>I2544/(ε_c1cd)</f>
        <v/>
      </c>
      <c r="M2544">
        <f>I2544*(K2544-Z_s1)</f>
        <v/>
      </c>
      <c r="N2544">
        <f>I2544*(K2544-Z_s2)</f>
        <v/>
      </c>
      <c r="O2544">
        <f>E_s*M2544</f>
        <v/>
      </c>
      <c r="P2544">
        <f>E_s*N2544</f>
        <v/>
      </c>
      <c r="Q2544">
        <f>O2544*A_s1</f>
        <v/>
      </c>
      <c r="R2544">
        <f>P2544*A_s2</f>
        <v/>
      </c>
      <c r="S2544">
        <f>Q2544*($K2544-Z_s1)</f>
        <v/>
      </c>
      <c r="T2544">
        <f>R2544*($K2544-Z_s2)</f>
        <v/>
      </c>
      <c r="U2544">
        <f>(INDIRECT("a_"&amp;U$2)/(U$2+1))*(($C2544^(U$2+1)-$H2544^(U$2+1))/(ε_c1cd^(U$2+1)))</f>
        <v/>
      </c>
      <c r="V2544">
        <f>(INDIRECT("a_"&amp;V$2)/(V$2+1))*(($C2544^(V$2+1)-$H2544^(V$2+1))/(ε_c1cd^(V$2+1)))</f>
        <v/>
      </c>
      <c r="W2544">
        <f>(INDIRECT("a_"&amp;W$2)/(W$2+1))*(($C2544^(W$2+1)-$H2544^(W$2+1))/(ε_c1cd^(W$2+1)))</f>
        <v/>
      </c>
      <c r="X2544">
        <f>(INDIRECT("a_"&amp;X$2)/(X$2+1))*(($C2544^(X$2+1)-$H2544^(X$2+1))/(ε_c1cd^(X$2+1)))</f>
        <v/>
      </c>
      <c r="Y2544">
        <f>(INDIRECT("a_"&amp;Y$2)/(Y$2+1))*(($C2544^(Y$2+1)-$H2544^(Y$2+1))/(ε_c1cd^(Y$2+1)))</f>
        <v/>
      </c>
      <c r="Z2544">
        <f>(INDIRECT("a_"&amp;Z$2)/(Z$2+2))*(($C2544^(Z$2+2)-$H2544^(Z$2+2))/(ε_c1cd^(Z$2+2)))</f>
        <v/>
      </c>
      <c r="AA2544">
        <f>(INDIRECT("a_"&amp;AA$2)/(AA$2+2))*(($C2544^(AA$2+2)-$H2544^(AA$2+2))/(ε_c1cd^(AA$2+2)))</f>
        <v/>
      </c>
      <c r="AB2544">
        <f>(INDIRECT("a_"&amp;AB$2)/(AB$2+2))*(($C2544^(AB$2+2)-$H2544^(AB$2+2))/(ε_c1cd^(AB$2+2)))</f>
        <v/>
      </c>
      <c r="AC2544">
        <f>(INDIRECT("a_"&amp;AC$2)/(AC$2+2))*(($C2544^(AC$2+2)-$H2544^(AC$2+2))/(ε_c1cd^(AC$2+2)))</f>
        <v/>
      </c>
      <c r="AD2544">
        <f>(INDIRECT("a_"&amp;AD$2)/(AD$2+2))*(($C2544^(AD$2+2)-$H2544^(AD$2+2))/(ε_c1cd^(AD$2+2)))</f>
        <v/>
      </c>
      <c r="AE2544" s="111">
        <f>(b*f_cd/L2544)*SUM(U2544:Y2544)+SUM(Q2544:R2544)</f>
        <v/>
      </c>
      <c r="AF2544" s="112">
        <f>AE2544*(K2544-y+e)</f>
        <v/>
      </c>
      <c r="AG2544" s="113">
        <f>(b*f_cd/(L2544^2))*SUM(Z2544:AD2544)+SUM(S2544:T2544)-AF2544</f>
        <v/>
      </c>
      <c r="AH2544" s="114">
        <f>AG2544&lt;0</f>
        <v/>
      </c>
      <c r="AI2544" s="115">
        <f>IF(A2544=1,FALSE,(AND(AQ2544,AH2544,NOT(AI2543))))</f>
        <v/>
      </c>
      <c r="AJ2544" s="116">
        <f>(b*f_cd/L2544)*(a_1/2*J2544^2+a_2/3*J2544^3+a_3/4*J2544^4+a_4/5*J2544^5+a_5/6*J2544^6)+SUM(Q2544:R2544)</f>
        <v/>
      </c>
      <c r="AK2544">
        <f>AJ2544*(K2544-y+e)</f>
        <v/>
      </c>
      <c r="AL2544" s="118">
        <f>(b*f_cd/(L2544^2))*(a_1/3*J2544^3+a_2/4*J2544^4+a_3/5*J2544^5+a_4/6*J2544^6+a_5/7*J2544^7)+SUM(S2544:T2544)-AK2544</f>
        <v/>
      </c>
      <c r="AM2544" s="114">
        <f>AL2544&gt;0</f>
        <v/>
      </c>
      <c r="AN2544" s="115">
        <f>IF(A2544=1,FALSE,(AND(AQ2544,AM2544,NOT(AN2543))))</f>
        <v/>
      </c>
      <c r="AO2544">
        <f>IF(D2544=1,AND(AH2544,NOT(AI2544)),AND(AM2544,NOT(AN2544)))</f>
        <v/>
      </c>
      <c r="AP2544" s="119">
        <f>IF(D2544=1,AI2544,AN2544)</f>
        <v/>
      </c>
      <c r="AQ2544" s="125">
        <f>ABS(E2544)&lt;$AQ$2</f>
        <v/>
      </c>
      <c r="AS2544">
        <f>IF(AP2544,MAX(AS$3:AS2542)+1,"")</f>
        <v/>
      </c>
    </row>
    <row r="2545">
      <c r="A2545" t="n">
        <v>2455</v>
      </c>
      <c r="B2545" s="131">
        <f>IF(A2545=1,0,IF(AP2545,0.1*ε_cu1cd,0))</f>
        <v/>
      </c>
      <c r="C2545" s="131">
        <f>IF(A2545=1,0.1*ε_cu1cd,C2544+B2544)</f>
        <v/>
      </c>
      <c r="D2545" s="113">
        <f>IF('Нормальний переріз'!$D$68&gt;0,1,2)</f>
        <v/>
      </c>
      <c r="E2545" s="144">
        <f>IF(D2545=1,F2545,G2545)</f>
        <v/>
      </c>
      <c r="F2545" s="124">
        <f>IF(AI2544,0.11*ε_cu1cd,IF(AH2544,F2544*0.01,F2544))</f>
        <v/>
      </c>
      <c r="G2545" s="124">
        <f>IF(AP2544,-0.1*ε_cu1cd,IF(AM2544,G2544*0.01,G2544))</f>
        <v/>
      </c>
      <c r="H2545" s="113">
        <f>IF(A2545=1,E2545,IF(AO2544,H2544-E2544+E2545,IF(AP2544,0.8*H2544,H2544+E2545)))</f>
        <v/>
      </c>
      <c r="I2545" s="169">
        <f>(C2545-H2545)/h</f>
        <v/>
      </c>
      <c r="J2545">
        <f>C2545/(ε_c1cd)</f>
        <v/>
      </c>
      <c r="K2545">
        <f>C2545/I2545</f>
        <v/>
      </c>
      <c r="L2545" s="131">
        <f>I2545/(ε_c1cd)</f>
        <v/>
      </c>
      <c r="M2545">
        <f>I2545*(K2545-Z_s1)</f>
        <v/>
      </c>
      <c r="N2545">
        <f>I2545*(K2545-Z_s2)</f>
        <v/>
      </c>
      <c r="O2545">
        <f>E_s*M2545</f>
        <v/>
      </c>
      <c r="P2545">
        <f>E_s*N2545</f>
        <v/>
      </c>
      <c r="Q2545">
        <f>O2545*A_s1</f>
        <v/>
      </c>
      <c r="R2545">
        <f>P2545*A_s2</f>
        <v/>
      </c>
      <c r="S2545">
        <f>Q2545*($K2545-Z_s1)</f>
        <v/>
      </c>
      <c r="T2545">
        <f>R2545*($K2545-Z_s2)</f>
        <v/>
      </c>
      <c r="U2545">
        <f>(INDIRECT("a_"&amp;U$2)/(U$2+1))*(($C2545^(U$2+1)-$H2545^(U$2+1))/(ε_c1cd^(U$2+1)))</f>
        <v/>
      </c>
      <c r="V2545">
        <f>(INDIRECT("a_"&amp;V$2)/(V$2+1))*(($C2545^(V$2+1)-$H2545^(V$2+1))/(ε_c1cd^(V$2+1)))</f>
        <v/>
      </c>
      <c r="W2545">
        <f>(INDIRECT("a_"&amp;W$2)/(W$2+1))*(($C2545^(W$2+1)-$H2545^(W$2+1))/(ε_c1cd^(W$2+1)))</f>
        <v/>
      </c>
      <c r="X2545">
        <f>(INDIRECT("a_"&amp;X$2)/(X$2+1))*(($C2545^(X$2+1)-$H2545^(X$2+1))/(ε_c1cd^(X$2+1)))</f>
        <v/>
      </c>
      <c r="Y2545">
        <f>(INDIRECT("a_"&amp;Y$2)/(Y$2+1))*(($C2545^(Y$2+1)-$H2545^(Y$2+1))/(ε_c1cd^(Y$2+1)))</f>
        <v/>
      </c>
      <c r="Z2545">
        <f>(INDIRECT("a_"&amp;Z$2)/(Z$2+2))*(($C2545^(Z$2+2)-$H2545^(Z$2+2))/(ε_c1cd^(Z$2+2)))</f>
        <v/>
      </c>
      <c r="AA2545">
        <f>(INDIRECT("a_"&amp;AA$2)/(AA$2+2))*(($C2545^(AA$2+2)-$H2545^(AA$2+2))/(ε_c1cd^(AA$2+2)))</f>
        <v/>
      </c>
      <c r="AB2545">
        <f>(INDIRECT("a_"&amp;AB$2)/(AB$2+2))*(($C2545^(AB$2+2)-$H2545^(AB$2+2))/(ε_c1cd^(AB$2+2)))</f>
        <v/>
      </c>
      <c r="AC2545">
        <f>(INDIRECT("a_"&amp;AC$2)/(AC$2+2))*(($C2545^(AC$2+2)-$H2545^(AC$2+2))/(ε_c1cd^(AC$2+2)))</f>
        <v/>
      </c>
      <c r="AD2545">
        <f>(INDIRECT("a_"&amp;AD$2)/(AD$2+2))*(($C2545^(AD$2+2)-$H2545^(AD$2+2))/(ε_c1cd^(AD$2+2)))</f>
        <v/>
      </c>
      <c r="AE2545" s="111">
        <f>(b*f_cd/L2545)*SUM(U2545:Y2545)+SUM(Q2545:R2545)</f>
        <v/>
      </c>
      <c r="AF2545" s="112">
        <f>AE2545*(K2545-y+e)</f>
        <v/>
      </c>
      <c r="AG2545" s="113">
        <f>(b*f_cd/(L2545^2))*SUM(Z2545:AD2545)+SUM(S2545:T2545)-AF2545</f>
        <v/>
      </c>
      <c r="AH2545" s="114">
        <f>AG2545&lt;0</f>
        <v/>
      </c>
      <c r="AI2545" s="115">
        <f>IF(A2545=1,FALSE,(AND(AQ2545,AH2545,NOT(AI2544))))</f>
        <v/>
      </c>
      <c r="AJ2545" s="116">
        <f>(b*f_cd/L2545)*(a_1/2*J2545^2+a_2/3*J2545^3+a_3/4*J2545^4+a_4/5*J2545^5+a_5/6*J2545^6)+SUM(Q2545:R2545)</f>
        <v/>
      </c>
      <c r="AK2545">
        <f>AJ2545*(K2545-y+e)</f>
        <v/>
      </c>
      <c r="AL2545" s="118">
        <f>(b*f_cd/(L2545^2))*(a_1/3*J2545^3+a_2/4*J2545^4+a_3/5*J2545^5+a_4/6*J2545^6+a_5/7*J2545^7)+SUM(S2545:T2545)-AK2545</f>
        <v/>
      </c>
      <c r="AM2545" s="114">
        <f>AL2545&gt;0</f>
        <v/>
      </c>
      <c r="AN2545" s="115">
        <f>IF(A2545=1,FALSE,(AND(AQ2545,AM2545,NOT(AN2544))))</f>
        <v/>
      </c>
      <c r="AO2545">
        <f>IF(D2545=1,AND(AH2545,NOT(AI2545)),AND(AM2545,NOT(AN2545)))</f>
        <v/>
      </c>
      <c r="AP2545" s="119">
        <f>IF(D2545=1,AI2545,AN2545)</f>
        <v/>
      </c>
      <c r="AQ2545" s="125">
        <f>ABS(E2545)&lt;$AQ$2</f>
        <v/>
      </c>
      <c r="AS2545">
        <f>IF(AP2545,MAX(AS$3:AS2543)+1,"")</f>
        <v/>
      </c>
    </row>
    <row r="2546">
      <c r="A2546" t="n">
        <v>2456</v>
      </c>
      <c r="B2546" s="131">
        <f>IF(A2546=1,0,IF(AP2546,0.1*ε_cu1cd,0))</f>
        <v/>
      </c>
      <c r="C2546" s="131">
        <f>IF(A2546=1,0.1*ε_cu1cd,C2545+B2545)</f>
        <v/>
      </c>
      <c r="D2546" s="113">
        <f>IF('Нормальний переріз'!$D$68&gt;0,1,2)</f>
        <v/>
      </c>
      <c r="E2546" s="144">
        <f>IF(D2546=1,F2546,G2546)</f>
        <v/>
      </c>
      <c r="F2546" s="124">
        <f>IF(AI2545,0.11*ε_cu1cd,IF(AH2545,F2545*0.01,F2545))</f>
        <v/>
      </c>
      <c r="G2546" s="124">
        <f>IF(AP2545,-0.1*ε_cu1cd,IF(AM2545,G2545*0.01,G2545))</f>
        <v/>
      </c>
      <c r="H2546" s="113">
        <f>IF(A2546=1,E2546,IF(AO2545,H2545-E2545+E2546,IF(AP2545,0.8*H2545,H2545+E2546)))</f>
        <v/>
      </c>
      <c r="I2546" s="169">
        <f>(C2546-H2546)/h</f>
        <v/>
      </c>
      <c r="J2546">
        <f>C2546/(ε_c1cd)</f>
        <v/>
      </c>
      <c r="K2546">
        <f>C2546/I2546</f>
        <v/>
      </c>
      <c r="L2546" s="131">
        <f>I2546/(ε_c1cd)</f>
        <v/>
      </c>
      <c r="M2546">
        <f>I2546*(K2546-Z_s1)</f>
        <v/>
      </c>
      <c r="N2546">
        <f>I2546*(K2546-Z_s2)</f>
        <v/>
      </c>
      <c r="O2546">
        <f>E_s*M2546</f>
        <v/>
      </c>
      <c r="P2546">
        <f>E_s*N2546</f>
        <v/>
      </c>
      <c r="Q2546">
        <f>O2546*A_s1</f>
        <v/>
      </c>
      <c r="R2546">
        <f>P2546*A_s2</f>
        <v/>
      </c>
      <c r="S2546">
        <f>Q2546*($K2546-Z_s1)</f>
        <v/>
      </c>
      <c r="T2546">
        <f>R2546*($K2546-Z_s2)</f>
        <v/>
      </c>
      <c r="U2546">
        <f>(INDIRECT("a_"&amp;U$2)/(U$2+1))*(($C2546^(U$2+1)-$H2546^(U$2+1))/(ε_c1cd^(U$2+1)))</f>
        <v/>
      </c>
      <c r="V2546">
        <f>(INDIRECT("a_"&amp;V$2)/(V$2+1))*(($C2546^(V$2+1)-$H2546^(V$2+1))/(ε_c1cd^(V$2+1)))</f>
        <v/>
      </c>
      <c r="W2546">
        <f>(INDIRECT("a_"&amp;W$2)/(W$2+1))*(($C2546^(W$2+1)-$H2546^(W$2+1))/(ε_c1cd^(W$2+1)))</f>
        <v/>
      </c>
      <c r="X2546">
        <f>(INDIRECT("a_"&amp;X$2)/(X$2+1))*(($C2546^(X$2+1)-$H2546^(X$2+1))/(ε_c1cd^(X$2+1)))</f>
        <v/>
      </c>
      <c r="Y2546">
        <f>(INDIRECT("a_"&amp;Y$2)/(Y$2+1))*(($C2546^(Y$2+1)-$H2546^(Y$2+1))/(ε_c1cd^(Y$2+1)))</f>
        <v/>
      </c>
      <c r="Z2546">
        <f>(INDIRECT("a_"&amp;Z$2)/(Z$2+2))*(($C2546^(Z$2+2)-$H2546^(Z$2+2))/(ε_c1cd^(Z$2+2)))</f>
        <v/>
      </c>
      <c r="AA2546">
        <f>(INDIRECT("a_"&amp;AA$2)/(AA$2+2))*(($C2546^(AA$2+2)-$H2546^(AA$2+2))/(ε_c1cd^(AA$2+2)))</f>
        <v/>
      </c>
      <c r="AB2546">
        <f>(INDIRECT("a_"&amp;AB$2)/(AB$2+2))*(($C2546^(AB$2+2)-$H2546^(AB$2+2))/(ε_c1cd^(AB$2+2)))</f>
        <v/>
      </c>
      <c r="AC2546">
        <f>(INDIRECT("a_"&amp;AC$2)/(AC$2+2))*(($C2546^(AC$2+2)-$H2546^(AC$2+2))/(ε_c1cd^(AC$2+2)))</f>
        <v/>
      </c>
      <c r="AD2546">
        <f>(INDIRECT("a_"&amp;AD$2)/(AD$2+2))*(($C2546^(AD$2+2)-$H2546^(AD$2+2))/(ε_c1cd^(AD$2+2)))</f>
        <v/>
      </c>
      <c r="AE2546" s="111">
        <f>(b*f_cd/L2546)*SUM(U2546:Y2546)+SUM(Q2546:R2546)</f>
        <v/>
      </c>
      <c r="AF2546" s="112">
        <f>AE2546*(K2546-y+e)</f>
        <v/>
      </c>
      <c r="AG2546" s="113">
        <f>(b*f_cd/(L2546^2))*SUM(Z2546:AD2546)+SUM(S2546:T2546)-AF2546</f>
        <v/>
      </c>
      <c r="AH2546" s="114">
        <f>AG2546&lt;0</f>
        <v/>
      </c>
      <c r="AI2546" s="115">
        <f>IF(A2546=1,FALSE,(AND(AQ2546,AH2546,NOT(AI2545))))</f>
        <v/>
      </c>
      <c r="AJ2546" s="116">
        <f>(b*f_cd/L2546)*(a_1/2*J2546^2+a_2/3*J2546^3+a_3/4*J2546^4+a_4/5*J2546^5+a_5/6*J2546^6)+SUM(Q2546:R2546)</f>
        <v/>
      </c>
      <c r="AK2546">
        <f>AJ2546*(K2546-y+e)</f>
        <v/>
      </c>
      <c r="AL2546" s="118">
        <f>(b*f_cd/(L2546^2))*(a_1/3*J2546^3+a_2/4*J2546^4+a_3/5*J2546^5+a_4/6*J2546^6+a_5/7*J2546^7)+SUM(S2546:T2546)-AK2546</f>
        <v/>
      </c>
      <c r="AM2546" s="114">
        <f>AL2546&gt;0</f>
        <v/>
      </c>
      <c r="AN2546" s="115">
        <f>IF(A2546=1,FALSE,(AND(AQ2546,AM2546,NOT(AN2545))))</f>
        <v/>
      </c>
      <c r="AO2546">
        <f>IF(D2546=1,AND(AH2546,NOT(AI2546)),AND(AM2546,NOT(AN2546)))</f>
        <v/>
      </c>
      <c r="AP2546" s="119">
        <f>IF(D2546=1,AI2546,AN2546)</f>
        <v/>
      </c>
      <c r="AQ2546" s="125">
        <f>ABS(E2546)&lt;$AQ$2</f>
        <v/>
      </c>
      <c r="AS2546">
        <f>IF(AP2546,MAX(AS$3:AS2544)+1,"")</f>
        <v/>
      </c>
    </row>
    <row r="2547">
      <c r="A2547" t="n">
        <v>2457</v>
      </c>
      <c r="B2547" s="131">
        <f>IF(A2547=1,0,IF(AP2547,0.1*ε_cu1cd,0))</f>
        <v/>
      </c>
      <c r="C2547" s="131">
        <f>IF(A2547=1,0.1*ε_cu1cd,C2546+B2546)</f>
        <v/>
      </c>
      <c r="D2547" s="113">
        <f>IF('Нормальний переріз'!$D$68&gt;0,1,2)</f>
        <v/>
      </c>
      <c r="E2547" s="144">
        <f>IF(D2547=1,F2547,G2547)</f>
        <v/>
      </c>
      <c r="F2547" s="124">
        <f>IF(AI2546,0.11*ε_cu1cd,IF(AH2546,F2546*0.01,F2546))</f>
        <v/>
      </c>
      <c r="G2547" s="124">
        <f>IF(AP2546,-0.1*ε_cu1cd,IF(AM2546,G2546*0.01,G2546))</f>
        <v/>
      </c>
      <c r="H2547" s="113">
        <f>IF(A2547=1,E2547,IF(AO2546,H2546-E2546+E2547,IF(AP2546,0.8*H2546,H2546+E2547)))</f>
        <v/>
      </c>
      <c r="I2547" s="169">
        <f>(C2547-H2547)/h</f>
        <v/>
      </c>
      <c r="J2547">
        <f>C2547/(ε_c1cd)</f>
        <v/>
      </c>
      <c r="K2547">
        <f>C2547/I2547</f>
        <v/>
      </c>
      <c r="L2547" s="131">
        <f>I2547/(ε_c1cd)</f>
        <v/>
      </c>
      <c r="M2547">
        <f>I2547*(K2547-Z_s1)</f>
        <v/>
      </c>
      <c r="N2547">
        <f>I2547*(K2547-Z_s2)</f>
        <v/>
      </c>
      <c r="O2547">
        <f>E_s*M2547</f>
        <v/>
      </c>
      <c r="P2547">
        <f>E_s*N2547</f>
        <v/>
      </c>
      <c r="Q2547">
        <f>O2547*A_s1</f>
        <v/>
      </c>
      <c r="R2547">
        <f>P2547*A_s2</f>
        <v/>
      </c>
      <c r="S2547">
        <f>Q2547*($K2547-Z_s1)</f>
        <v/>
      </c>
      <c r="T2547">
        <f>R2547*($K2547-Z_s2)</f>
        <v/>
      </c>
      <c r="U2547">
        <f>(INDIRECT("a_"&amp;U$2)/(U$2+1))*(($C2547^(U$2+1)-$H2547^(U$2+1))/(ε_c1cd^(U$2+1)))</f>
        <v/>
      </c>
      <c r="V2547">
        <f>(INDIRECT("a_"&amp;V$2)/(V$2+1))*(($C2547^(V$2+1)-$H2547^(V$2+1))/(ε_c1cd^(V$2+1)))</f>
        <v/>
      </c>
      <c r="W2547">
        <f>(INDIRECT("a_"&amp;W$2)/(W$2+1))*(($C2547^(W$2+1)-$H2547^(W$2+1))/(ε_c1cd^(W$2+1)))</f>
        <v/>
      </c>
      <c r="X2547">
        <f>(INDIRECT("a_"&amp;X$2)/(X$2+1))*(($C2547^(X$2+1)-$H2547^(X$2+1))/(ε_c1cd^(X$2+1)))</f>
        <v/>
      </c>
      <c r="Y2547">
        <f>(INDIRECT("a_"&amp;Y$2)/(Y$2+1))*(($C2547^(Y$2+1)-$H2547^(Y$2+1))/(ε_c1cd^(Y$2+1)))</f>
        <v/>
      </c>
      <c r="Z2547">
        <f>(INDIRECT("a_"&amp;Z$2)/(Z$2+2))*(($C2547^(Z$2+2)-$H2547^(Z$2+2))/(ε_c1cd^(Z$2+2)))</f>
        <v/>
      </c>
      <c r="AA2547">
        <f>(INDIRECT("a_"&amp;AA$2)/(AA$2+2))*(($C2547^(AA$2+2)-$H2547^(AA$2+2))/(ε_c1cd^(AA$2+2)))</f>
        <v/>
      </c>
      <c r="AB2547">
        <f>(INDIRECT("a_"&amp;AB$2)/(AB$2+2))*(($C2547^(AB$2+2)-$H2547^(AB$2+2))/(ε_c1cd^(AB$2+2)))</f>
        <v/>
      </c>
      <c r="AC2547">
        <f>(INDIRECT("a_"&amp;AC$2)/(AC$2+2))*(($C2547^(AC$2+2)-$H2547^(AC$2+2))/(ε_c1cd^(AC$2+2)))</f>
        <v/>
      </c>
      <c r="AD2547">
        <f>(INDIRECT("a_"&amp;AD$2)/(AD$2+2))*(($C2547^(AD$2+2)-$H2547^(AD$2+2))/(ε_c1cd^(AD$2+2)))</f>
        <v/>
      </c>
      <c r="AE2547" s="111">
        <f>(b*f_cd/L2547)*SUM(U2547:Y2547)+SUM(Q2547:R2547)</f>
        <v/>
      </c>
      <c r="AF2547" s="112">
        <f>AE2547*(K2547-y+e)</f>
        <v/>
      </c>
      <c r="AG2547" s="113">
        <f>(b*f_cd/(L2547^2))*SUM(Z2547:AD2547)+SUM(S2547:T2547)-AF2547</f>
        <v/>
      </c>
      <c r="AH2547" s="114">
        <f>AG2547&lt;0</f>
        <v/>
      </c>
      <c r="AI2547" s="115">
        <f>IF(A2547=1,FALSE,(AND(AQ2547,AH2547,NOT(AI2546))))</f>
        <v/>
      </c>
      <c r="AJ2547" s="116">
        <f>(b*f_cd/L2547)*(a_1/2*J2547^2+a_2/3*J2547^3+a_3/4*J2547^4+a_4/5*J2547^5+a_5/6*J2547^6)+SUM(Q2547:R2547)</f>
        <v/>
      </c>
      <c r="AK2547">
        <f>AJ2547*(K2547-y+e)</f>
        <v/>
      </c>
      <c r="AL2547" s="118">
        <f>(b*f_cd/(L2547^2))*(a_1/3*J2547^3+a_2/4*J2547^4+a_3/5*J2547^5+a_4/6*J2547^6+a_5/7*J2547^7)+SUM(S2547:T2547)-AK2547</f>
        <v/>
      </c>
      <c r="AM2547" s="114">
        <f>AL2547&gt;0</f>
        <v/>
      </c>
      <c r="AN2547" s="115">
        <f>IF(A2547=1,FALSE,(AND(AQ2547,AM2547,NOT(AN2546))))</f>
        <v/>
      </c>
      <c r="AO2547">
        <f>IF(D2547=1,AND(AH2547,NOT(AI2547)),AND(AM2547,NOT(AN2547)))</f>
        <v/>
      </c>
      <c r="AP2547" s="119">
        <f>IF(D2547=1,AI2547,AN2547)</f>
        <v/>
      </c>
      <c r="AQ2547" s="125">
        <f>ABS(E2547)&lt;$AQ$2</f>
        <v/>
      </c>
      <c r="AS2547">
        <f>IF(AP2547,MAX(AS$3:AS2545)+1,"")</f>
        <v/>
      </c>
    </row>
    <row r="2548">
      <c r="A2548" t="n">
        <v>2458</v>
      </c>
      <c r="B2548" s="131">
        <f>IF(A2548=1,0,IF(AP2548,0.1*ε_cu1cd,0))</f>
        <v/>
      </c>
      <c r="C2548" s="131">
        <f>IF(A2548=1,0.1*ε_cu1cd,C2547+B2547)</f>
        <v/>
      </c>
      <c r="D2548" s="113">
        <f>IF('Нормальний переріз'!$D$68&gt;0,1,2)</f>
        <v/>
      </c>
      <c r="E2548" s="144">
        <f>IF(D2548=1,F2548,G2548)</f>
        <v/>
      </c>
      <c r="F2548" s="124">
        <f>IF(AI2547,0.11*ε_cu1cd,IF(AH2547,F2547*0.01,F2547))</f>
        <v/>
      </c>
      <c r="G2548" s="124">
        <f>IF(AP2547,-0.1*ε_cu1cd,IF(AM2547,G2547*0.01,G2547))</f>
        <v/>
      </c>
      <c r="H2548" s="113">
        <f>IF(A2548=1,E2548,IF(AO2547,H2547-E2547+E2548,IF(AP2547,0.8*H2547,H2547+E2548)))</f>
        <v/>
      </c>
      <c r="I2548" s="169">
        <f>(C2548-H2548)/h</f>
        <v/>
      </c>
      <c r="J2548">
        <f>C2548/(ε_c1cd)</f>
        <v/>
      </c>
      <c r="K2548">
        <f>C2548/I2548</f>
        <v/>
      </c>
      <c r="L2548" s="131">
        <f>I2548/(ε_c1cd)</f>
        <v/>
      </c>
      <c r="M2548">
        <f>I2548*(K2548-Z_s1)</f>
        <v/>
      </c>
      <c r="N2548">
        <f>I2548*(K2548-Z_s2)</f>
        <v/>
      </c>
      <c r="O2548">
        <f>E_s*M2548</f>
        <v/>
      </c>
      <c r="P2548">
        <f>E_s*N2548</f>
        <v/>
      </c>
      <c r="Q2548">
        <f>O2548*A_s1</f>
        <v/>
      </c>
      <c r="R2548">
        <f>P2548*A_s2</f>
        <v/>
      </c>
      <c r="S2548">
        <f>Q2548*($K2548-Z_s1)</f>
        <v/>
      </c>
      <c r="T2548">
        <f>R2548*($K2548-Z_s2)</f>
        <v/>
      </c>
      <c r="U2548">
        <f>(INDIRECT("a_"&amp;U$2)/(U$2+1))*(($C2548^(U$2+1)-$H2548^(U$2+1))/(ε_c1cd^(U$2+1)))</f>
        <v/>
      </c>
      <c r="V2548">
        <f>(INDIRECT("a_"&amp;V$2)/(V$2+1))*(($C2548^(V$2+1)-$H2548^(V$2+1))/(ε_c1cd^(V$2+1)))</f>
        <v/>
      </c>
      <c r="W2548">
        <f>(INDIRECT("a_"&amp;W$2)/(W$2+1))*(($C2548^(W$2+1)-$H2548^(W$2+1))/(ε_c1cd^(W$2+1)))</f>
        <v/>
      </c>
      <c r="X2548">
        <f>(INDIRECT("a_"&amp;X$2)/(X$2+1))*(($C2548^(X$2+1)-$H2548^(X$2+1))/(ε_c1cd^(X$2+1)))</f>
        <v/>
      </c>
      <c r="Y2548">
        <f>(INDIRECT("a_"&amp;Y$2)/(Y$2+1))*(($C2548^(Y$2+1)-$H2548^(Y$2+1))/(ε_c1cd^(Y$2+1)))</f>
        <v/>
      </c>
      <c r="Z2548">
        <f>(INDIRECT("a_"&amp;Z$2)/(Z$2+2))*(($C2548^(Z$2+2)-$H2548^(Z$2+2))/(ε_c1cd^(Z$2+2)))</f>
        <v/>
      </c>
      <c r="AA2548">
        <f>(INDIRECT("a_"&amp;AA$2)/(AA$2+2))*(($C2548^(AA$2+2)-$H2548^(AA$2+2))/(ε_c1cd^(AA$2+2)))</f>
        <v/>
      </c>
      <c r="AB2548">
        <f>(INDIRECT("a_"&amp;AB$2)/(AB$2+2))*(($C2548^(AB$2+2)-$H2548^(AB$2+2))/(ε_c1cd^(AB$2+2)))</f>
        <v/>
      </c>
      <c r="AC2548">
        <f>(INDIRECT("a_"&amp;AC$2)/(AC$2+2))*(($C2548^(AC$2+2)-$H2548^(AC$2+2))/(ε_c1cd^(AC$2+2)))</f>
        <v/>
      </c>
      <c r="AD2548">
        <f>(INDIRECT("a_"&amp;AD$2)/(AD$2+2))*(($C2548^(AD$2+2)-$H2548^(AD$2+2))/(ε_c1cd^(AD$2+2)))</f>
        <v/>
      </c>
      <c r="AE2548" s="111">
        <f>(b*f_cd/L2548)*SUM(U2548:Y2548)+SUM(Q2548:R2548)</f>
        <v/>
      </c>
      <c r="AF2548" s="112">
        <f>AE2548*(K2548-y+e)</f>
        <v/>
      </c>
      <c r="AG2548" s="113">
        <f>(b*f_cd/(L2548^2))*SUM(Z2548:AD2548)+SUM(S2548:T2548)-AF2548</f>
        <v/>
      </c>
      <c r="AH2548" s="114">
        <f>AG2548&lt;0</f>
        <v/>
      </c>
      <c r="AI2548" s="115">
        <f>IF(A2548=1,FALSE,(AND(AQ2548,AH2548,NOT(AI2547))))</f>
        <v/>
      </c>
      <c r="AJ2548" s="116">
        <f>(b*f_cd/L2548)*(a_1/2*J2548^2+a_2/3*J2548^3+a_3/4*J2548^4+a_4/5*J2548^5+a_5/6*J2548^6)+SUM(Q2548:R2548)</f>
        <v/>
      </c>
      <c r="AK2548">
        <f>AJ2548*(K2548-y+e)</f>
        <v/>
      </c>
      <c r="AL2548" s="118">
        <f>(b*f_cd/(L2548^2))*(a_1/3*J2548^3+a_2/4*J2548^4+a_3/5*J2548^5+a_4/6*J2548^6+a_5/7*J2548^7)+SUM(S2548:T2548)-AK2548</f>
        <v/>
      </c>
      <c r="AM2548" s="114">
        <f>AL2548&gt;0</f>
        <v/>
      </c>
      <c r="AN2548" s="115">
        <f>IF(A2548=1,FALSE,(AND(AQ2548,AM2548,NOT(AN2547))))</f>
        <v/>
      </c>
      <c r="AO2548">
        <f>IF(D2548=1,AND(AH2548,NOT(AI2548)),AND(AM2548,NOT(AN2548)))</f>
        <v/>
      </c>
      <c r="AP2548" s="119">
        <f>IF(D2548=1,AI2548,AN2548)</f>
        <v/>
      </c>
      <c r="AQ2548" s="125">
        <f>ABS(E2548)&lt;$AQ$2</f>
        <v/>
      </c>
      <c r="AS2548">
        <f>IF(AP2548,MAX(AS$3:AS2546)+1,"")</f>
        <v/>
      </c>
    </row>
    <row r="2549">
      <c r="A2549" t="n">
        <v>2459</v>
      </c>
      <c r="B2549" s="131">
        <f>IF(A2549=1,0,IF(AP2549,0.1*ε_cu1cd,0))</f>
        <v/>
      </c>
      <c r="C2549" s="131">
        <f>IF(A2549=1,0.1*ε_cu1cd,C2548+B2548)</f>
        <v/>
      </c>
      <c r="D2549" s="113">
        <f>IF('Нормальний переріз'!$D$68&gt;0,1,2)</f>
        <v/>
      </c>
      <c r="E2549" s="144">
        <f>IF(D2549=1,F2549,G2549)</f>
        <v/>
      </c>
      <c r="F2549" s="124">
        <f>IF(AI2548,0.11*ε_cu1cd,IF(AH2548,F2548*0.01,F2548))</f>
        <v/>
      </c>
      <c r="G2549" s="124">
        <f>IF(AP2548,-0.1*ε_cu1cd,IF(AM2548,G2548*0.01,G2548))</f>
        <v/>
      </c>
      <c r="H2549" s="113">
        <f>IF(A2549=1,E2549,IF(AO2548,H2548-E2548+E2549,IF(AP2548,0.8*H2548,H2548+E2549)))</f>
        <v/>
      </c>
      <c r="I2549" s="169">
        <f>(C2549-H2549)/h</f>
        <v/>
      </c>
      <c r="J2549">
        <f>C2549/(ε_c1cd)</f>
        <v/>
      </c>
      <c r="K2549">
        <f>C2549/I2549</f>
        <v/>
      </c>
      <c r="L2549" s="131">
        <f>I2549/(ε_c1cd)</f>
        <v/>
      </c>
      <c r="M2549">
        <f>I2549*(K2549-Z_s1)</f>
        <v/>
      </c>
      <c r="N2549">
        <f>I2549*(K2549-Z_s2)</f>
        <v/>
      </c>
      <c r="O2549">
        <f>E_s*M2549</f>
        <v/>
      </c>
      <c r="P2549">
        <f>E_s*N2549</f>
        <v/>
      </c>
      <c r="Q2549">
        <f>O2549*A_s1</f>
        <v/>
      </c>
      <c r="R2549">
        <f>P2549*A_s2</f>
        <v/>
      </c>
      <c r="S2549">
        <f>Q2549*($K2549-Z_s1)</f>
        <v/>
      </c>
      <c r="T2549">
        <f>R2549*($K2549-Z_s2)</f>
        <v/>
      </c>
      <c r="U2549">
        <f>(INDIRECT("a_"&amp;U$2)/(U$2+1))*(($C2549^(U$2+1)-$H2549^(U$2+1))/(ε_c1cd^(U$2+1)))</f>
        <v/>
      </c>
      <c r="V2549">
        <f>(INDIRECT("a_"&amp;V$2)/(V$2+1))*(($C2549^(V$2+1)-$H2549^(V$2+1))/(ε_c1cd^(V$2+1)))</f>
        <v/>
      </c>
      <c r="W2549">
        <f>(INDIRECT("a_"&amp;W$2)/(W$2+1))*(($C2549^(W$2+1)-$H2549^(W$2+1))/(ε_c1cd^(W$2+1)))</f>
        <v/>
      </c>
      <c r="X2549">
        <f>(INDIRECT("a_"&amp;X$2)/(X$2+1))*(($C2549^(X$2+1)-$H2549^(X$2+1))/(ε_c1cd^(X$2+1)))</f>
        <v/>
      </c>
      <c r="Y2549">
        <f>(INDIRECT("a_"&amp;Y$2)/(Y$2+1))*(($C2549^(Y$2+1)-$H2549^(Y$2+1))/(ε_c1cd^(Y$2+1)))</f>
        <v/>
      </c>
      <c r="Z2549">
        <f>(INDIRECT("a_"&amp;Z$2)/(Z$2+2))*(($C2549^(Z$2+2)-$H2549^(Z$2+2))/(ε_c1cd^(Z$2+2)))</f>
        <v/>
      </c>
      <c r="AA2549">
        <f>(INDIRECT("a_"&amp;AA$2)/(AA$2+2))*(($C2549^(AA$2+2)-$H2549^(AA$2+2))/(ε_c1cd^(AA$2+2)))</f>
        <v/>
      </c>
      <c r="AB2549">
        <f>(INDIRECT("a_"&amp;AB$2)/(AB$2+2))*(($C2549^(AB$2+2)-$H2549^(AB$2+2))/(ε_c1cd^(AB$2+2)))</f>
        <v/>
      </c>
      <c r="AC2549">
        <f>(INDIRECT("a_"&amp;AC$2)/(AC$2+2))*(($C2549^(AC$2+2)-$H2549^(AC$2+2))/(ε_c1cd^(AC$2+2)))</f>
        <v/>
      </c>
      <c r="AD2549">
        <f>(INDIRECT("a_"&amp;AD$2)/(AD$2+2))*(($C2549^(AD$2+2)-$H2549^(AD$2+2))/(ε_c1cd^(AD$2+2)))</f>
        <v/>
      </c>
      <c r="AE2549" s="111">
        <f>(b*f_cd/L2549)*SUM(U2549:Y2549)+SUM(Q2549:R2549)</f>
        <v/>
      </c>
      <c r="AF2549" s="112">
        <f>AE2549*(K2549-y+e)</f>
        <v/>
      </c>
      <c r="AG2549" s="113">
        <f>(b*f_cd/(L2549^2))*SUM(Z2549:AD2549)+SUM(S2549:T2549)-AF2549</f>
        <v/>
      </c>
      <c r="AH2549" s="114">
        <f>AG2549&lt;0</f>
        <v/>
      </c>
      <c r="AI2549" s="115">
        <f>IF(A2549=1,FALSE,(AND(AQ2549,AH2549,NOT(AI2548))))</f>
        <v/>
      </c>
      <c r="AJ2549" s="116">
        <f>(b*f_cd/L2549)*(a_1/2*J2549^2+a_2/3*J2549^3+a_3/4*J2549^4+a_4/5*J2549^5+a_5/6*J2549^6)+SUM(Q2549:R2549)</f>
        <v/>
      </c>
      <c r="AK2549">
        <f>AJ2549*(K2549-y+e)</f>
        <v/>
      </c>
      <c r="AL2549" s="118">
        <f>(b*f_cd/(L2549^2))*(a_1/3*J2549^3+a_2/4*J2549^4+a_3/5*J2549^5+a_4/6*J2549^6+a_5/7*J2549^7)+SUM(S2549:T2549)-AK2549</f>
        <v/>
      </c>
      <c r="AM2549" s="114">
        <f>AL2549&gt;0</f>
        <v/>
      </c>
      <c r="AN2549" s="115">
        <f>IF(A2549=1,FALSE,(AND(AQ2549,AM2549,NOT(AN2548))))</f>
        <v/>
      </c>
      <c r="AO2549">
        <f>IF(D2549=1,AND(AH2549,NOT(AI2549)),AND(AM2549,NOT(AN2549)))</f>
        <v/>
      </c>
      <c r="AP2549" s="119">
        <f>IF(D2549=1,AI2549,AN2549)</f>
        <v/>
      </c>
      <c r="AQ2549" s="125">
        <f>ABS(E2549)&lt;$AQ$2</f>
        <v/>
      </c>
      <c r="AS2549">
        <f>IF(AP2549,MAX(AS$3:AS2547)+1,"")</f>
        <v/>
      </c>
    </row>
    <row r="2550">
      <c r="A2550" t="n">
        <v>2460</v>
      </c>
      <c r="B2550" s="131">
        <f>IF(A2550=1,0,IF(AP2550,0.1*ε_cu1cd,0))</f>
        <v/>
      </c>
      <c r="C2550" s="131">
        <f>IF(A2550=1,0.1*ε_cu1cd,C2549+B2549)</f>
        <v/>
      </c>
      <c r="D2550" s="113">
        <f>IF('Нормальний переріз'!$D$68&gt;0,1,2)</f>
        <v/>
      </c>
      <c r="E2550" s="144">
        <f>IF(D2550=1,F2550,G2550)</f>
        <v/>
      </c>
      <c r="F2550" s="124">
        <f>IF(AI2549,0.11*ε_cu1cd,IF(AH2549,F2549*0.01,F2549))</f>
        <v/>
      </c>
      <c r="G2550" s="124">
        <f>IF(AP2549,-0.1*ε_cu1cd,IF(AM2549,G2549*0.01,G2549))</f>
        <v/>
      </c>
      <c r="H2550" s="113">
        <f>IF(A2550=1,E2550,IF(AO2549,H2549-E2549+E2550,IF(AP2549,0.8*H2549,H2549+E2550)))</f>
        <v/>
      </c>
      <c r="I2550" s="169">
        <f>(C2550-H2550)/h</f>
        <v/>
      </c>
      <c r="J2550">
        <f>C2550/(ε_c1cd)</f>
        <v/>
      </c>
      <c r="K2550">
        <f>C2550/I2550</f>
        <v/>
      </c>
      <c r="L2550" s="131">
        <f>I2550/(ε_c1cd)</f>
        <v/>
      </c>
      <c r="M2550">
        <f>I2550*(K2550-Z_s1)</f>
        <v/>
      </c>
      <c r="N2550">
        <f>I2550*(K2550-Z_s2)</f>
        <v/>
      </c>
      <c r="O2550">
        <f>E_s*M2550</f>
        <v/>
      </c>
      <c r="P2550">
        <f>E_s*N2550</f>
        <v/>
      </c>
      <c r="Q2550">
        <f>O2550*A_s1</f>
        <v/>
      </c>
      <c r="R2550">
        <f>P2550*A_s2</f>
        <v/>
      </c>
      <c r="S2550">
        <f>Q2550*($K2550-Z_s1)</f>
        <v/>
      </c>
      <c r="T2550">
        <f>R2550*($K2550-Z_s2)</f>
        <v/>
      </c>
      <c r="U2550">
        <f>(INDIRECT("a_"&amp;U$2)/(U$2+1))*(($C2550^(U$2+1)-$H2550^(U$2+1))/(ε_c1cd^(U$2+1)))</f>
        <v/>
      </c>
      <c r="V2550">
        <f>(INDIRECT("a_"&amp;V$2)/(V$2+1))*(($C2550^(V$2+1)-$H2550^(V$2+1))/(ε_c1cd^(V$2+1)))</f>
        <v/>
      </c>
      <c r="W2550">
        <f>(INDIRECT("a_"&amp;W$2)/(W$2+1))*(($C2550^(W$2+1)-$H2550^(W$2+1))/(ε_c1cd^(W$2+1)))</f>
        <v/>
      </c>
      <c r="X2550">
        <f>(INDIRECT("a_"&amp;X$2)/(X$2+1))*(($C2550^(X$2+1)-$H2550^(X$2+1))/(ε_c1cd^(X$2+1)))</f>
        <v/>
      </c>
      <c r="Y2550">
        <f>(INDIRECT("a_"&amp;Y$2)/(Y$2+1))*(($C2550^(Y$2+1)-$H2550^(Y$2+1))/(ε_c1cd^(Y$2+1)))</f>
        <v/>
      </c>
      <c r="Z2550">
        <f>(INDIRECT("a_"&amp;Z$2)/(Z$2+2))*(($C2550^(Z$2+2)-$H2550^(Z$2+2))/(ε_c1cd^(Z$2+2)))</f>
        <v/>
      </c>
      <c r="AA2550">
        <f>(INDIRECT("a_"&amp;AA$2)/(AA$2+2))*(($C2550^(AA$2+2)-$H2550^(AA$2+2))/(ε_c1cd^(AA$2+2)))</f>
        <v/>
      </c>
      <c r="AB2550">
        <f>(INDIRECT("a_"&amp;AB$2)/(AB$2+2))*(($C2550^(AB$2+2)-$H2550^(AB$2+2))/(ε_c1cd^(AB$2+2)))</f>
        <v/>
      </c>
      <c r="AC2550">
        <f>(INDIRECT("a_"&amp;AC$2)/(AC$2+2))*(($C2550^(AC$2+2)-$H2550^(AC$2+2))/(ε_c1cd^(AC$2+2)))</f>
        <v/>
      </c>
      <c r="AD2550">
        <f>(INDIRECT("a_"&amp;AD$2)/(AD$2+2))*(($C2550^(AD$2+2)-$H2550^(AD$2+2))/(ε_c1cd^(AD$2+2)))</f>
        <v/>
      </c>
      <c r="AE2550" s="111">
        <f>(b*f_cd/L2550)*SUM(U2550:Y2550)+SUM(Q2550:R2550)</f>
        <v/>
      </c>
      <c r="AF2550" s="112">
        <f>AE2550*(K2550-y+e)</f>
        <v/>
      </c>
      <c r="AG2550" s="113">
        <f>(b*f_cd/(L2550^2))*SUM(Z2550:AD2550)+SUM(S2550:T2550)-AF2550</f>
        <v/>
      </c>
      <c r="AH2550" s="114">
        <f>AG2550&lt;0</f>
        <v/>
      </c>
      <c r="AI2550" s="115">
        <f>IF(A2550=1,FALSE,(AND(AQ2550,AH2550,NOT(AI2549))))</f>
        <v/>
      </c>
      <c r="AJ2550" s="116">
        <f>(b*f_cd/L2550)*(a_1/2*J2550^2+a_2/3*J2550^3+a_3/4*J2550^4+a_4/5*J2550^5+a_5/6*J2550^6)+SUM(Q2550:R2550)</f>
        <v/>
      </c>
      <c r="AK2550">
        <f>AJ2550*(K2550-y+e)</f>
        <v/>
      </c>
      <c r="AL2550" s="118">
        <f>(b*f_cd/(L2550^2))*(a_1/3*J2550^3+a_2/4*J2550^4+a_3/5*J2550^5+a_4/6*J2550^6+a_5/7*J2550^7)+SUM(S2550:T2550)-AK2550</f>
        <v/>
      </c>
      <c r="AM2550" s="114">
        <f>AL2550&gt;0</f>
        <v/>
      </c>
      <c r="AN2550" s="115">
        <f>IF(A2550=1,FALSE,(AND(AQ2550,AM2550,NOT(AN2549))))</f>
        <v/>
      </c>
      <c r="AO2550">
        <f>IF(D2550=1,AND(AH2550,NOT(AI2550)),AND(AM2550,NOT(AN2550)))</f>
        <v/>
      </c>
      <c r="AP2550" s="119">
        <f>IF(D2550=1,AI2550,AN2550)</f>
        <v/>
      </c>
      <c r="AQ2550" s="125">
        <f>ABS(E2550)&lt;$AQ$2</f>
        <v/>
      </c>
      <c r="AS2550">
        <f>IF(AP2550,MAX(AS$3:AS2548)+1,"")</f>
        <v/>
      </c>
    </row>
    <row r="2551">
      <c r="A2551" t="n">
        <v>2461</v>
      </c>
      <c r="B2551" s="131">
        <f>IF(A2551=1,0,IF(AP2551,0.1*ε_cu1cd,0))</f>
        <v/>
      </c>
      <c r="C2551" s="131">
        <f>IF(A2551=1,0.1*ε_cu1cd,C2550+B2550)</f>
        <v/>
      </c>
      <c r="D2551" s="113">
        <f>IF('Нормальний переріз'!$D$68&gt;0,1,2)</f>
        <v/>
      </c>
      <c r="E2551" s="144">
        <f>IF(D2551=1,F2551,G2551)</f>
        <v/>
      </c>
      <c r="F2551" s="124">
        <f>IF(AI2550,0.11*ε_cu1cd,IF(AH2550,F2550*0.01,F2550))</f>
        <v/>
      </c>
      <c r="G2551" s="124">
        <f>IF(AP2550,-0.1*ε_cu1cd,IF(AM2550,G2550*0.01,G2550))</f>
        <v/>
      </c>
      <c r="H2551" s="113">
        <f>IF(A2551=1,E2551,IF(AO2550,H2550-E2550+E2551,IF(AP2550,0.8*H2550,H2550+E2551)))</f>
        <v/>
      </c>
      <c r="I2551" s="169">
        <f>(C2551-H2551)/h</f>
        <v/>
      </c>
      <c r="J2551">
        <f>C2551/(ε_c1cd)</f>
        <v/>
      </c>
      <c r="K2551">
        <f>C2551/I2551</f>
        <v/>
      </c>
      <c r="L2551" s="131">
        <f>I2551/(ε_c1cd)</f>
        <v/>
      </c>
      <c r="M2551">
        <f>I2551*(K2551-Z_s1)</f>
        <v/>
      </c>
      <c r="N2551">
        <f>I2551*(K2551-Z_s2)</f>
        <v/>
      </c>
      <c r="O2551">
        <f>E_s*M2551</f>
        <v/>
      </c>
      <c r="P2551">
        <f>E_s*N2551</f>
        <v/>
      </c>
      <c r="Q2551">
        <f>O2551*A_s1</f>
        <v/>
      </c>
      <c r="R2551">
        <f>P2551*A_s2</f>
        <v/>
      </c>
      <c r="S2551">
        <f>Q2551*($K2551-Z_s1)</f>
        <v/>
      </c>
      <c r="T2551">
        <f>R2551*($K2551-Z_s2)</f>
        <v/>
      </c>
      <c r="U2551">
        <f>(INDIRECT("a_"&amp;U$2)/(U$2+1))*(($C2551^(U$2+1)-$H2551^(U$2+1))/(ε_c1cd^(U$2+1)))</f>
        <v/>
      </c>
      <c r="V2551">
        <f>(INDIRECT("a_"&amp;V$2)/(V$2+1))*(($C2551^(V$2+1)-$H2551^(V$2+1))/(ε_c1cd^(V$2+1)))</f>
        <v/>
      </c>
      <c r="W2551">
        <f>(INDIRECT("a_"&amp;W$2)/(W$2+1))*(($C2551^(W$2+1)-$H2551^(W$2+1))/(ε_c1cd^(W$2+1)))</f>
        <v/>
      </c>
      <c r="X2551">
        <f>(INDIRECT("a_"&amp;X$2)/(X$2+1))*(($C2551^(X$2+1)-$H2551^(X$2+1))/(ε_c1cd^(X$2+1)))</f>
        <v/>
      </c>
      <c r="Y2551">
        <f>(INDIRECT("a_"&amp;Y$2)/(Y$2+1))*(($C2551^(Y$2+1)-$H2551^(Y$2+1))/(ε_c1cd^(Y$2+1)))</f>
        <v/>
      </c>
      <c r="Z2551">
        <f>(INDIRECT("a_"&amp;Z$2)/(Z$2+2))*(($C2551^(Z$2+2)-$H2551^(Z$2+2))/(ε_c1cd^(Z$2+2)))</f>
        <v/>
      </c>
      <c r="AA2551">
        <f>(INDIRECT("a_"&amp;AA$2)/(AA$2+2))*(($C2551^(AA$2+2)-$H2551^(AA$2+2))/(ε_c1cd^(AA$2+2)))</f>
        <v/>
      </c>
      <c r="AB2551">
        <f>(INDIRECT("a_"&amp;AB$2)/(AB$2+2))*(($C2551^(AB$2+2)-$H2551^(AB$2+2))/(ε_c1cd^(AB$2+2)))</f>
        <v/>
      </c>
      <c r="AC2551">
        <f>(INDIRECT("a_"&amp;AC$2)/(AC$2+2))*(($C2551^(AC$2+2)-$H2551^(AC$2+2))/(ε_c1cd^(AC$2+2)))</f>
        <v/>
      </c>
      <c r="AD2551">
        <f>(INDIRECT("a_"&amp;AD$2)/(AD$2+2))*(($C2551^(AD$2+2)-$H2551^(AD$2+2))/(ε_c1cd^(AD$2+2)))</f>
        <v/>
      </c>
      <c r="AE2551" s="111">
        <f>(b*f_cd/L2551)*SUM(U2551:Y2551)+SUM(Q2551:R2551)</f>
        <v/>
      </c>
      <c r="AF2551" s="112">
        <f>AE2551*(K2551-y+e)</f>
        <v/>
      </c>
      <c r="AG2551" s="113">
        <f>(b*f_cd/(L2551^2))*SUM(Z2551:AD2551)+SUM(S2551:T2551)-AF2551</f>
        <v/>
      </c>
      <c r="AH2551" s="114">
        <f>AG2551&lt;0</f>
        <v/>
      </c>
      <c r="AI2551" s="115">
        <f>IF(A2551=1,FALSE,(AND(AQ2551,AH2551,NOT(AI2550))))</f>
        <v/>
      </c>
      <c r="AJ2551" s="116">
        <f>(b*f_cd/L2551)*(a_1/2*J2551^2+a_2/3*J2551^3+a_3/4*J2551^4+a_4/5*J2551^5+a_5/6*J2551^6)+SUM(Q2551:R2551)</f>
        <v/>
      </c>
      <c r="AK2551">
        <f>AJ2551*(K2551-y+e)</f>
        <v/>
      </c>
      <c r="AL2551" s="118">
        <f>(b*f_cd/(L2551^2))*(a_1/3*J2551^3+a_2/4*J2551^4+a_3/5*J2551^5+a_4/6*J2551^6+a_5/7*J2551^7)+SUM(S2551:T2551)-AK2551</f>
        <v/>
      </c>
      <c r="AM2551" s="114">
        <f>AL2551&gt;0</f>
        <v/>
      </c>
      <c r="AN2551" s="115">
        <f>IF(A2551=1,FALSE,(AND(AQ2551,AM2551,NOT(AN2550))))</f>
        <v/>
      </c>
      <c r="AO2551">
        <f>IF(D2551=1,AND(AH2551,NOT(AI2551)),AND(AM2551,NOT(AN2551)))</f>
        <v/>
      </c>
      <c r="AP2551" s="119">
        <f>IF(D2551=1,AI2551,AN2551)</f>
        <v/>
      </c>
      <c r="AQ2551" s="125">
        <f>ABS(E2551)&lt;$AQ$2</f>
        <v/>
      </c>
      <c r="AS2551">
        <f>IF(AP2551,MAX(AS$3:AS2549)+1,"")</f>
        <v/>
      </c>
    </row>
    <row r="2552">
      <c r="A2552" t="n">
        <v>2462</v>
      </c>
      <c r="B2552" s="131">
        <f>IF(A2552=1,0,IF(AP2552,0.1*ε_cu1cd,0))</f>
        <v/>
      </c>
      <c r="C2552" s="131">
        <f>IF(A2552=1,0.1*ε_cu1cd,C2551+B2551)</f>
        <v/>
      </c>
      <c r="D2552" s="113">
        <f>IF('Нормальний переріз'!$D$68&gt;0,1,2)</f>
        <v/>
      </c>
      <c r="E2552" s="144">
        <f>IF(D2552=1,F2552,G2552)</f>
        <v/>
      </c>
      <c r="F2552" s="124">
        <f>IF(AI2551,0.11*ε_cu1cd,IF(AH2551,F2551*0.01,F2551))</f>
        <v/>
      </c>
      <c r="G2552" s="124">
        <f>IF(AP2551,-0.1*ε_cu1cd,IF(AM2551,G2551*0.01,G2551))</f>
        <v/>
      </c>
      <c r="H2552" s="113">
        <f>IF(A2552=1,E2552,IF(AO2551,H2551-E2551+E2552,IF(AP2551,0.8*H2551,H2551+E2552)))</f>
        <v/>
      </c>
      <c r="I2552" s="169">
        <f>(C2552-H2552)/h</f>
        <v/>
      </c>
      <c r="J2552">
        <f>C2552/(ε_c1cd)</f>
        <v/>
      </c>
      <c r="K2552">
        <f>C2552/I2552</f>
        <v/>
      </c>
      <c r="L2552" s="131">
        <f>I2552/(ε_c1cd)</f>
        <v/>
      </c>
      <c r="M2552">
        <f>I2552*(K2552-Z_s1)</f>
        <v/>
      </c>
      <c r="N2552">
        <f>I2552*(K2552-Z_s2)</f>
        <v/>
      </c>
      <c r="O2552">
        <f>E_s*M2552</f>
        <v/>
      </c>
      <c r="P2552">
        <f>E_s*N2552</f>
        <v/>
      </c>
      <c r="Q2552">
        <f>O2552*A_s1</f>
        <v/>
      </c>
      <c r="R2552">
        <f>P2552*A_s2</f>
        <v/>
      </c>
      <c r="S2552">
        <f>Q2552*($K2552-Z_s1)</f>
        <v/>
      </c>
      <c r="T2552">
        <f>R2552*($K2552-Z_s2)</f>
        <v/>
      </c>
      <c r="U2552">
        <f>(INDIRECT("a_"&amp;U$2)/(U$2+1))*(($C2552^(U$2+1)-$H2552^(U$2+1))/(ε_c1cd^(U$2+1)))</f>
        <v/>
      </c>
      <c r="V2552">
        <f>(INDIRECT("a_"&amp;V$2)/(V$2+1))*(($C2552^(V$2+1)-$H2552^(V$2+1))/(ε_c1cd^(V$2+1)))</f>
        <v/>
      </c>
      <c r="W2552">
        <f>(INDIRECT("a_"&amp;W$2)/(W$2+1))*(($C2552^(W$2+1)-$H2552^(W$2+1))/(ε_c1cd^(W$2+1)))</f>
        <v/>
      </c>
      <c r="X2552">
        <f>(INDIRECT("a_"&amp;X$2)/(X$2+1))*(($C2552^(X$2+1)-$H2552^(X$2+1))/(ε_c1cd^(X$2+1)))</f>
        <v/>
      </c>
      <c r="Y2552">
        <f>(INDIRECT("a_"&amp;Y$2)/(Y$2+1))*(($C2552^(Y$2+1)-$H2552^(Y$2+1))/(ε_c1cd^(Y$2+1)))</f>
        <v/>
      </c>
      <c r="Z2552">
        <f>(INDIRECT("a_"&amp;Z$2)/(Z$2+2))*(($C2552^(Z$2+2)-$H2552^(Z$2+2))/(ε_c1cd^(Z$2+2)))</f>
        <v/>
      </c>
      <c r="AA2552">
        <f>(INDIRECT("a_"&amp;AA$2)/(AA$2+2))*(($C2552^(AA$2+2)-$H2552^(AA$2+2))/(ε_c1cd^(AA$2+2)))</f>
        <v/>
      </c>
      <c r="AB2552">
        <f>(INDIRECT("a_"&amp;AB$2)/(AB$2+2))*(($C2552^(AB$2+2)-$H2552^(AB$2+2))/(ε_c1cd^(AB$2+2)))</f>
        <v/>
      </c>
      <c r="AC2552">
        <f>(INDIRECT("a_"&amp;AC$2)/(AC$2+2))*(($C2552^(AC$2+2)-$H2552^(AC$2+2))/(ε_c1cd^(AC$2+2)))</f>
        <v/>
      </c>
      <c r="AD2552">
        <f>(INDIRECT("a_"&amp;AD$2)/(AD$2+2))*(($C2552^(AD$2+2)-$H2552^(AD$2+2))/(ε_c1cd^(AD$2+2)))</f>
        <v/>
      </c>
      <c r="AE2552" s="111">
        <f>(b*f_cd/L2552)*SUM(U2552:Y2552)+SUM(Q2552:R2552)</f>
        <v/>
      </c>
      <c r="AF2552" s="112">
        <f>AE2552*(K2552-y+e)</f>
        <v/>
      </c>
      <c r="AG2552" s="113">
        <f>(b*f_cd/(L2552^2))*SUM(Z2552:AD2552)+SUM(S2552:T2552)-AF2552</f>
        <v/>
      </c>
      <c r="AH2552" s="114">
        <f>AG2552&lt;0</f>
        <v/>
      </c>
      <c r="AI2552" s="115">
        <f>IF(A2552=1,FALSE,(AND(AQ2552,AH2552,NOT(AI2551))))</f>
        <v/>
      </c>
      <c r="AJ2552" s="116">
        <f>(b*f_cd/L2552)*(a_1/2*J2552^2+a_2/3*J2552^3+a_3/4*J2552^4+a_4/5*J2552^5+a_5/6*J2552^6)+SUM(Q2552:R2552)</f>
        <v/>
      </c>
      <c r="AK2552">
        <f>AJ2552*(K2552-y+e)</f>
        <v/>
      </c>
      <c r="AL2552" s="118">
        <f>(b*f_cd/(L2552^2))*(a_1/3*J2552^3+a_2/4*J2552^4+a_3/5*J2552^5+a_4/6*J2552^6+a_5/7*J2552^7)+SUM(S2552:T2552)-AK2552</f>
        <v/>
      </c>
      <c r="AM2552" s="114">
        <f>AL2552&gt;0</f>
        <v/>
      </c>
      <c r="AN2552" s="115">
        <f>IF(A2552=1,FALSE,(AND(AQ2552,AM2552,NOT(AN2551))))</f>
        <v/>
      </c>
      <c r="AO2552">
        <f>IF(D2552=1,AND(AH2552,NOT(AI2552)),AND(AM2552,NOT(AN2552)))</f>
        <v/>
      </c>
      <c r="AP2552" s="119">
        <f>IF(D2552=1,AI2552,AN2552)</f>
        <v/>
      </c>
      <c r="AQ2552" s="125">
        <f>ABS(E2552)&lt;$AQ$2</f>
        <v/>
      </c>
      <c r="AS2552">
        <f>IF(AP2552,MAX(AS$3:AS2550)+1,"")</f>
        <v/>
      </c>
    </row>
    <row r="2553">
      <c r="A2553" t="n">
        <v>2463</v>
      </c>
      <c r="B2553" s="131">
        <f>IF(A2553=1,0,IF(AP2553,0.1*ε_cu1cd,0))</f>
        <v/>
      </c>
      <c r="C2553" s="131">
        <f>IF(A2553=1,0.1*ε_cu1cd,C2552+B2552)</f>
        <v/>
      </c>
      <c r="D2553" s="113">
        <f>IF('Нормальний переріз'!$D$68&gt;0,1,2)</f>
        <v/>
      </c>
      <c r="E2553" s="144">
        <f>IF(D2553=1,F2553,G2553)</f>
        <v/>
      </c>
      <c r="F2553" s="124">
        <f>IF(AI2552,0.11*ε_cu1cd,IF(AH2552,F2552*0.01,F2552))</f>
        <v/>
      </c>
      <c r="G2553" s="124">
        <f>IF(AP2552,-0.1*ε_cu1cd,IF(AM2552,G2552*0.01,G2552))</f>
        <v/>
      </c>
      <c r="H2553" s="113">
        <f>IF(A2553=1,E2553,IF(AO2552,H2552-E2552+E2553,IF(AP2552,0.8*H2552,H2552+E2553)))</f>
        <v/>
      </c>
      <c r="I2553" s="169">
        <f>(C2553-H2553)/h</f>
        <v/>
      </c>
      <c r="J2553">
        <f>C2553/(ε_c1cd)</f>
        <v/>
      </c>
      <c r="K2553">
        <f>C2553/I2553</f>
        <v/>
      </c>
      <c r="L2553" s="131">
        <f>I2553/(ε_c1cd)</f>
        <v/>
      </c>
      <c r="M2553">
        <f>I2553*(K2553-Z_s1)</f>
        <v/>
      </c>
      <c r="N2553">
        <f>I2553*(K2553-Z_s2)</f>
        <v/>
      </c>
      <c r="O2553">
        <f>E_s*M2553</f>
        <v/>
      </c>
      <c r="P2553">
        <f>E_s*N2553</f>
        <v/>
      </c>
      <c r="Q2553">
        <f>O2553*A_s1</f>
        <v/>
      </c>
      <c r="R2553">
        <f>P2553*A_s2</f>
        <v/>
      </c>
      <c r="S2553">
        <f>Q2553*($K2553-Z_s1)</f>
        <v/>
      </c>
      <c r="T2553">
        <f>R2553*($K2553-Z_s2)</f>
        <v/>
      </c>
      <c r="U2553">
        <f>(INDIRECT("a_"&amp;U$2)/(U$2+1))*(($C2553^(U$2+1)-$H2553^(U$2+1))/(ε_c1cd^(U$2+1)))</f>
        <v/>
      </c>
      <c r="V2553">
        <f>(INDIRECT("a_"&amp;V$2)/(V$2+1))*(($C2553^(V$2+1)-$H2553^(V$2+1))/(ε_c1cd^(V$2+1)))</f>
        <v/>
      </c>
      <c r="W2553">
        <f>(INDIRECT("a_"&amp;W$2)/(W$2+1))*(($C2553^(W$2+1)-$H2553^(W$2+1))/(ε_c1cd^(W$2+1)))</f>
        <v/>
      </c>
      <c r="X2553">
        <f>(INDIRECT("a_"&amp;X$2)/(X$2+1))*(($C2553^(X$2+1)-$H2553^(X$2+1))/(ε_c1cd^(X$2+1)))</f>
        <v/>
      </c>
      <c r="Y2553">
        <f>(INDIRECT("a_"&amp;Y$2)/(Y$2+1))*(($C2553^(Y$2+1)-$H2553^(Y$2+1))/(ε_c1cd^(Y$2+1)))</f>
        <v/>
      </c>
      <c r="Z2553">
        <f>(INDIRECT("a_"&amp;Z$2)/(Z$2+2))*(($C2553^(Z$2+2)-$H2553^(Z$2+2))/(ε_c1cd^(Z$2+2)))</f>
        <v/>
      </c>
      <c r="AA2553">
        <f>(INDIRECT("a_"&amp;AA$2)/(AA$2+2))*(($C2553^(AA$2+2)-$H2553^(AA$2+2))/(ε_c1cd^(AA$2+2)))</f>
        <v/>
      </c>
      <c r="AB2553">
        <f>(INDIRECT("a_"&amp;AB$2)/(AB$2+2))*(($C2553^(AB$2+2)-$H2553^(AB$2+2))/(ε_c1cd^(AB$2+2)))</f>
        <v/>
      </c>
      <c r="AC2553">
        <f>(INDIRECT("a_"&amp;AC$2)/(AC$2+2))*(($C2553^(AC$2+2)-$H2553^(AC$2+2))/(ε_c1cd^(AC$2+2)))</f>
        <v/>
      </c>
      <c r="AD2553">
        <f>(INDIRECT("a_"&amp;AD$2)/(AD$2+2))*(($C2553^(AD$2+2)-$H2553^(AD$2+2))/(ε_c1cd^(AD$2+2)))</f>
        <v/>
      </c>
      <c r="AE2553" s="111">
        <f>(b*f_cd/L2553)*SUM(U2553:Y2553)+SUM(Q2553:R2553)</f>
        <v/>
      </c>
      <c r="AF2553" s="112">
        <f>AE2553*(K2553-y+e)</f>
        <v/>
      </c>
      <c r="AG2553" s="113">
        <f>(b*f_cd/(L2553^2))*SUM(Z2553:AD2553)+SUM(S2553:T2553)-AF2553</f>
        <v/>
      </c>
      <c r="AH2553" s="114">
        <f>AG2553&lt;0</f>
        <v/>
      </c>
      <c r="AI2553" s="115">
        <f>IF(A2553=1,FALSE,(AND(AQ2553,AH2553,NOT(AI2552))))</f>
        <v/>
      </c>
      <c r="AJ2553" s="116">
        <f>(b*f_cd/L2553)*(a_1/2*J2553^2+a_2/3*J2553^3+a_3/4*J2553^4+a_4/5*J2553^5+a_5/6*J2553^6)+SUM(Q2553:R2553)</f>
        <v/>
      </c>
      <c r="AK2553">
        <f>AJ2553*(K2553-y+e)</f>
        <v/>
      </c>
      <c r="AL2553" s="118">
        <f>(b*f_cd/(L2553^2))*(a_1/3*J2553^3+a_2/4*J2553^4+a_3/5*J2553^5+a_4/6*J2553^6+a_5/7*J2553^7)+SUM(S2553:T2553)-AK2553</f>
        <v/>
      </c>
      <c r="AM2553" s="114">
        <f>AL2553&gt;0</f>
        <v/>
      </c>
      <c r="AN2553" s="115">
        <f>IF(A2553=1,FALSE,(AND(AQ2553,AM2553,NOT(AN2552))))</f>
        <v/>
      </c>
      <c r="AO2553">
        <f>IF(D2553=1,AND(AH2553,NOT(AI2553)),AND(AM2553,NOT(AN2553)))</f>
        <v/>
      </c>
      <c r="AP2553" s="119">
        <f>IF(D2553=1,AI2553,AN2553)</f>
        <v/>
      </c>
      <c r="AQ2553" s="125">
        <f>ABS(E2553)&lt;$AQ$2</f>
        <v/>
      </c>
      <c r="AS2553">
        <f>IF(AP2553,MAX(AS$3:AS2551)+1,"")</f>
        <v/>
      </c>
    </row>
    <row r="2554">
      <c r="A2554" t="n">
        <v>2464</v>
      </c>
      <c r="B2554" s="131">
        <f>IF(A2554=1,0,IF(AP2554,0.1*ε_cu1cd,0))</f>
        <v/>
      </c>
      <c r="C2554" s="131">
        <f>IF(A2554=1,0.1*ε_cu1cd,C2553+B2553)</f>
        <v/>
      </c>
      <c r="D2554" s="113">
        <f>IF('Нормальний переріз'!$D$68&gt;0,1,2)</f>
        <v/>
      </c>
      <c r="E2554" s="144">
        <f>IF(D2554=1,F2554,G2554)</f>
        <v/>
      </c>
      <c r="F2554" s="124">
        <f>IF(AI2553,0.11*ε_cu1cd,IF(AH2553,F2553*0.01,F2553))</f>
        <v/>
      </c>
      <c r="G2554" s="124">
        <f>IF(AP2553,-0.1*ε_cu1cd,IF(AM2553,G2553*0.01,G2553))</f>
        <v/>
      </c>
      <c r="H2554" s="113">
        <f>IF(A2554=1,E2554,IF(AO2553,H2553-E2553+E2554,IF(AP2553,0.8*H2553,H2553+E2554)))</f>
        <v/>
      </c>
      <c r="I2554" s="169">
        <f>(C2554-H2554)/h</f>
        <v/>
      </c>
      <c r="J2554">
        <f>C2554/(ε_c1cd)</f>
        <v/>
      </c>
      <c r="K2554">
        <f>C2554/I2554</f>
        <v/>
      </c>
      <c r="L2554" s="131">
        <f>I2554/(ε_c1cd)</f>
        <v/>
      </c>
      <c r="M2554">
        <f>I2554*(K2554-Z_s1)</f>
        <v/>
      </c>
      <c r="N2554">
        <f>I2554*(K2554-Z_s2)</f>
        <v/>
      </c>
      <c r="O2554">
        <f>E_s*M2554</f>
        <v/>
      </c>
      <c r="P2554">
        <f>E_s*N2554</f>
        <v/>
      </c>
      <c r="Q2554">
        <f>O2554*A_s1</f>
        <v/>
      </c>
      <c r="R2554">
        <f>P2554*A_s2</f>
        <v/>
      </c>
      <c r="S2554">
        <f>Q2554*($K2554-Z_s1)</f>
        <v/>
      </c>
      <c r="T2554">
        <f>R2554*($K2554-Z_s2)</f>
        <v/>
      </c>
      <c r="U2554">
        <f>(INDIRECT("a_"&amp;U$2)/(U$2+1))*(($C2554^(U$2+1)-$H2554^(U$2+1))/(ε_c1cd^(U$2+1)))</f>
        <v/>
      </c>
      <c r="V2554">
        <f>(INDIRECT("a_"&amp;V$2)/(V$2+1))*(($C2554^(V$2+1)-$H2554^(V$2+1))/(ε_c1cd^(V$2+1)))</f>
        <v/>
      </c>
      <c r="W2554">
        <f>(INDIRECT("a_"&amp;W$2)/(W$2+1))*(($C2554^(W$2+1)-$H2554^(W$2+1))/(ε_c1cd^(W$2+1)))</f>
        <v/>
      </c>
      <c r="X2554">
        <f>(INDIRECT("a_"&amp;X$2)/(X$2+1))*(($C2554^(X$2+1)-$H2554^(X$2+1))/(ε_c1cd^(X$2+1)))</f>
        <v/>
      </c>
      <c r="Y2554">
        <f>(INDIRECT("a_"&amp;Y$2)/(Y$2+1))*(($C2554^(Y$2+1)-$H2554^(Y$2+1))/(ε_c1cd^(Y$2+1)))</f>
        <v/>
      </c>
      <c r="Z2554">
        <f>(INDIRECT("a_"&amp;Z$2)/(Z$2+2))*(($C2554^(Z$2+2)-$H2554^(Z$2+2))/(ε_c1cd^(Z$2+2)))</f>
        <v/>
      </c>
      <c r="AA2554">
        <f>(INDIRECT("a_"&amp;AA$2)/(AA$2+2))*(($C2554^(AA$2+2)-$H2554^(AA$2+2))/(ε_c1cd^(AA$2+2)))</f>
        <v/>
      </c>
      <c r="AB2554">
        <f>(INDIRECT("a_"&amp;AB$2)/(AB$2+2))*(($C2554^(AB$2+2)-$H2554^(AB$2+2))/(ε_c1cd^(AB$2+2)))</f>
        <v/>
      </c>
      <c r="AC2554">
        <f>(INDIRECT("a_"&amp;AC$2)/(AC$2+2))*(($C2554^(AC$2+2)-$H2554^(AC$2+2))/(ε_c1cd^(AC$2+2)))</f>
        <v/>
      </c>
      <c r="AD2554">
        <f>(INDIRECT("a_"&amp;AD$2)/(AD$2+2))*(($C2554^(AD$2+2)-$H2554^(AD$2+2))/(ε_c1cd^(AD$2+2)))</f>
        <v/>
      </c>
      <c r="AE2554" s="111">
        <f>(b*f_cd/L2554)*SUM(U2554:Y2554)+SUM(Q2554:R2554)</f>
        <v/>
      </c>
      <c r="AF2554" s="112">
        <f>AE2554*(K2554-y+e)</f>
        <v/>
      </c>
      <c r="AG2554" s="113">
        <f>(b*f_cd/(L2554^2))*SUM(Z2554:AD2554)+SUM(S2554:T2554)-AF2554</f>
        <v/>
      </c>
      <c r="AH2554" s="114">
        <f>AG2554&lt;0</f>
        <v/>
      </c>
      <c r="AI2554" s="115">
        <f>IF(A2554=1,FALSE,(AND(AQ2554,AH2554,NOT(AI2553))))</f>
        <v/>
      </c>
      <c r="AJ2554" s="116">
        <f>(b*f_cd/L2554)*(a_1/2*J2554^2+a_2/3*J2554^3+a_3/4*J2554^4+a_4/5*J2554^5+a_5/6*J2554^6)+SUM(Q2554:R2554)</f>
        <v/>
      </c>
      <c r="AK2554">
        <f>AJ2554*(K2554-y+e)</f>
        <v/>
      </c>
      <c r="AL2554" s="118">
        <f>(b*f_cd/(L2554^2))*(a_1/3*J2554^3+a_2/4*J2554^4+a_3/5*J2554^5+a_4/6*J2554^6+a_5/7*J2554^7)+SUM(S2554:T2554)-AK2554</f>
        <v/>
      </c>
      <c r="AM2554" s="114">
        <f>AL2554&gt;0</f>
        <v/>
      </c>
      <c r="AN2554" s="115">
        <f>IF(A2554=1,FALSE,(AND(AQ2554,AM2554,NOT(AN2553))))</f>
        <v/>
      </c>
      <c r="AO2554">
        <f>IF(D2554=1,AND(AH2554,NOT(AI2554)),AND(AM2554,NOT(AN2554)))</f>
        <v/>
      </c>
      <c r="AP2554" s="119">
        <f>IF(D2554=1,AI2554,AN2554)</f>
        <v/>
      </c>
      <c r="AQ2554" s="125">
        <f>ABS(E2554)&lt;$AQ$2</f>
        <v/>
      </c>
      <c r="AS2554">
        <f>IF(AP2554,MAX(AS$3:AS2552)+1,"")</f>
        <v/>
      </c>
    </row>
    <row r="2555">
      <c r="A2555" t="n">
        <v>2465</v>
      </c>
      <c r="B2555" s="131">
        <f>IF(A2555=1,0,IF(AP2555,0.1*ε_cu1cd,0))</f>
        <v/>
      </c>
      <c r="C2555" s="131">
        <f>IF(A2555=1,0.1*ε_cu1cd,C2554+B2554)</f>
        <v/>
      </c>
      <c r="D2555" s="113">
        <f>IF('Нормальний переріз'!$D$68&gt;0,1,2)</f>
        <v/>
      </c>
      <c r="E2555" s="144">
        <f>IF(D2555=1,F2555,G2555)</f>
        <v/>
      </c>
      <c r="F2555" s="124">
        <f>IF(AI2554,0.11*ε_cu1cd,IF(AH2554,F2554*0.01,F2554))</f>
        <v/>
      </c>
      <c r="G2555" s="124">
        <f>IF(AP2554,-0.1*ε_cu1cd,IF(AM2554,G2554*0.01,G2554))</f>
        <v/>
      </c>
      <c r="H2555" s="113">
        <f>IF(A2555=1,E2555,IF(AO2554,H2554-E2554+E2555,IF(AP2554,0.8*H2554,H2554+E2555)))</f>
        <v/>
      </c>
      <c r="I2555" s="169">
        <f>(C2555-H2555)/h</f>
        <v/>
      </c>
      <c r="J2555">
        <f>C2555/(ε_c1cd)</f>
        <v/>
      </c>
      <c r="K2555">
        <f>C2555/I2555</f>
        <v/>
      </c>
      <c r="L2555" s="131">
        <f>I2555/(ε_c1cd)</f>
        <v/>
      </c>
      <c r="M2555">
        <f>I2555*(K2555-Z_s1)</f>
        <v/>
      </c>
      <c r="N2555">
        <f>I2555*(K2555-Z_s2)</f>
        <v/>
      </c>
      <c r="O2555">
        <f>E_s*M2555</f>
        <v/>
      </c>
      <c r="P2555">
        <f>E_s*N2555</f>
        <v/>
      </c>
      <c r="Q2555">
        <f>O2555*A_s1</f>
        <v/>
      </c>
      <c r="R2555">
        <f>P2555*A_s2</f>
        <v/>
      </c>
      <c r="S2555">
        <f>Q2555*($K2555-Z_s1)</f>
        <v/>
      </c>
      <c r="T2555">
        <f>R2555*($K2555-Z_s2)</f>
        <v/>
      </c>
      <c r="U2555">
        <f>(INDIRECT("a_"&amp;U$2)/(U$2+1))*(($C2555^(U$2+1)-$H2555^(U$2+1))/(ε_c1cd^(U$2+1)))</f>
        <v/>
      </c>
      <c r="V2555">
        <f>(INDIRECT("a_"&amp;V$2)/(V$2+1))*(($C2555^(V$2+1)-$H2555^(V$2+1))/(ε_c1cd^(V$2+1)))</f>
        <v/>
      </c>
      <c r="W2555">
        <f>(INDIRECT("a_"&amp;W$2)/(W$2+1))*(($C2555^(W$2+1)-$H2555^(W$2+1))/(ε_c1cd^(W$2+1)))</f>
        <v/>
      </c>
      <c r="X2555">
        <f>(INDIRECT("a_"&amp;X$2)/(X$2+1))*(($C2555^(X$2+1)-$H2555^(X$2+1))/(ε_c1cd^(X$2+1)))</f>
        <v/>
      </c>
      <c r="Y2555">
        <f>(INDIRECT("a_"&amp;Y$2)/(Y$2+1))*(($C2555^(Y$2+1)-$H2555^(Y$2+1))/(ε_c1cd^(Y$2+1)))</f>
        <v/>
      </c>
      <c r="Z2555">
        <f>(INDIRECT("a_"&amp;Z$2)/(Z$2+2))*(($C2555^(Z$2+2)-$H2555^(Z$2+2))/(ε_c1cd^(Z$2+2)))</f>
        <v/>
      </c>
      <c r="AA2555">
        <f>(INDIRECT("a_"&amp;AA$2)/(AA$2+2))*(($C2555^(AA$2+2)-$H2555^(AA$2+2))/(ε_c1cd^(AA$2+2)))</f>
        <v/>
      </c>
      <c r="AB2555">
        <f>(INDIRECT("a_"&amp;AB$2)/(AB$2+2))*(($C2555^(AB$2+2)-$H2555^(AB$2+2))/(ε_c1cd^(AB$2+2)))</f>
        <v/>
      </c>
      <c r="AC2555">
        <f>(INDIRECT("a_"&amp;AC$2)/(AC$2+2))*(($C2555^(AC$2+2)-$H2555^(AC$2+2))/(ε_c1cd^(AC$2+2)))</f>
        <v/>
      </c>
      <c r="AD2555">
        <f>(INDIRECT("a_"&amp;AD$2)/(AD$2+2))*(($C2555^(AD$2+2)-$H2555^(AD$2+2))/(ε_c1cd^(AD$2+2)))</f>
        <v/>
      </c>
      <c r="AE2555" s="111">
        <f>(b*f_cd/L2555)*SUM(U2555:Y2555)+SUM(Q2555:R2555)</f>
        <v/>
      </c>
      <c r="AF2555" s="112">
        <f>AE2555*(K2555-y+e)</f>
        <v/>
      </c>
      <c r="AG2555" s="113">
        <f>(b*f_cd/(L2555^2))*SUM(Z2555:AD2555)+SUM(S2555:T2555)-AF2555</f>
        <v/>
      </c>
      <c r="AH2555" s="114">
        <f>AG2555&lt;0</f>
        <v/>
      </c>
      <c r="AI2555" s="115">
        <f>IF(A2555=1,FALSE,(AND(AQ2555,AH2555,NOT(AI2554))))</f>
        <v/>
      </c>
      <c r="AJ2555" s="116">
        <f>(b*f_cd/L2555)*(a_1/2*J2555^2+a_2/3*J2555^3+a_3/4*J2555^4+a_4/5*J2555^5+a_5/6*J2555^6)+SUM(Q2555:R2555)</f>
        <v/>
      </c>
      <c r="AK2555">
        <f>AJ2555*(K2555-y+e)</f>
        <v/>
      </c>
      <c r="AL2555" s="118">
        <f>(b*f_cd/(L2555^2))*(a_1/3*J2555^3+a_2/4*J2555^4+a_3/5*J2555^5+a_4/6*J2555^6+a_5/7*J2555^7)+SUM(S2555:T2555)-AK2555</f>
        <v/>
      </c>
      <c r="AM2555" s="114">
        <f>AL2555&gt;0</f>
        <v/>
      </c>
      <c r="AN2555" s="115">
        <f>IF(A2555=1,FALSE,(AND(AQ2555,AM2555,NOT(AN2554))))</f>
        <v/>
      </c>
      <c r="AO2555">
        <f>IF(D2555=1,AND(AH2555,NOT(AI2555)),AND(AM2555,NOT(AN2555)))</f>
        <v/>
      </c>
      <c r="AP2555" s="119">
        <f>IF(D2555=1,AI2555,AN2555)</f>
        <v/>
      </c>
      <c r="AQ2555" s="125">
        <f>ABS(E2555)&lt;$AQ$2</f>
        <v/>
      </c>
      <c r="AS2555">
        <f>IF(AP2555,MAX(AS$3:AS2553)+1,"")</f>
        <v/>
      </c>
    </row>
    <row r="2556">
      <c r="A2556" t="n">
        <v>2466</v>
      </c>
      <c r="B2556" s="131">
        <f>IF(A2556=1,0,IF(AP2556,0.1*ε_cu1cd,0))</f>
        <v/>
      </c>
      <c r="C2556" s="131">
        <f>IF(A2556=1,0.1*ε_cu1cd,C2555+B2555)</f>
        <v/>
      </c>
      <c r="D2556" s="113">
        <f>IF('Нормальний переріз'!$D$68&gt;0,1,2)</f>
        <v/>
      </c>
      <c r="E2556" s="144">
        <f>IF(D2556=1,F2556,G2556)</f>
        <v/>
      </c>
      <c r="F2556" s="124">
        <f>IF(AI2555,0.11*ε_cu1cd,IF(AH2555,F2555*0.01,F2555))</f>
        <v/>
      </c>
      <c r="G2556" s="124">
        <f>IF(AP2555,-0.1*ε_cu1cd,IF(AM2555,G2555*0.01,G2555))</f>
        <v/>
      </c>
      <c r="H2556" s="113">
        <f>IF(A2556=1,E2556,IF(AO2555,H2555-E2555+E2556,IF(AP2555,0.8*H2555,H2555+E2556)))</f>
        <v/>
      </c>
      <c r="I2556" s="169">
        <f>(C2556-H2556)/h</f>
        <v/>
      </c>
      <c r="J2556">
        <f>C2556/(ε_c1cd)</f>
        <v/>
      </c>
      <c r="K2556">
        <f>C2556/I2556</f>
        <v/>
      </c>
      <c r="L2556" s="131">
        <f>I2556/(ε_c1cd)</f>
        <v/>
      </c>
      <c r="M2556">
        <f>I2556*(K2556-Z_s1)</f>
        <v/>
      </c>
      <c r="N2556">
        <f>I2556*(K2556-Z_s2)</f>
        <v/>
      </c>
      <c r="O2556">
        <f>E_s*M2556</f>
        <v/>
      </c>
      <c r="P2556">
        <f>E_s*N2556</f>
        <v/>
      </c>
      <c r="Q2556">
        <f>O2556*A_s1</f>
        <v/>
      </c>
      <c r="R2556">
        <f>P2556*A_s2</f>
        <v/>
      </c>
      <c r="S2556">
        <f>Q2556*($K2556-Z_s1)</f>
        <v/>
      </c>
      <c r="T2556">
        <f>R2556*($K2556-Z_s2)</f>
        <v/>
      </c>
      <c r="U2556">
        <f>(INDIRECT("a_"&amp;U$2)/(U$2+1))*(($C2556^(U$2+1)-$H2556^(U$2+1))/(ε_c1cd^(U$2+1)))</f>
        <v/>
      </c>
      <c r="V2556">
        <f>(INDIRECT("a_"&amp;V$2)/(V$2+1))*(($C2556^(V$2+1)-$H2556^(V$2+1))/(ε_c1cd^(V$2+1)))</f>
        <v/>
      </c>
      <c r="W2556">
        <f>(INDIRECT("a_"&amp;W$2)/(W$2+1))*(($C2556^(W$2+1)-$H2556^(W$2+1))/(ε_c1cd^(W$2+1)))</f>
        <v/>
      </c>
      <c r="X2556">
        <f>(INDIRECT("a_"&amp;X$2)/(X$2+1))*(($C2556^(X$2+1)-$H2556^(X$2+1))/(ε_c1cd^(X$2+1)))</f>
        <v/>
      </c>
      <c r="Y2556">
        <f>(INDIRECT("a_"&amp;Y$2)/(Y$2+1))*(($C2556^(Y$2+1)-$H2556^(Y$2+1))/(ε_c1cd^(Y$2+1)))</f>
        <v/>
      </c>
      <c r="Z2556">
        <f>(INDIRECT("a_"&amp;Z$2)/(Z$2+2))*(($C2556^(Z$2+2)-$H2556^(Z$2+2))/(ε_c1cd^(Z$2+2)))</f>
        <v/>
      </c>
      <c r="AA2556">
        <f>(INDIRECT("a_"&amp;AA$2)/(AA$2+2))*(($C2556^(AA$2+2)-$H2556^(AA$2+2))/(ε_c1cd^(AA$2+2)))</f>
        <v/>
      </c>
      <c r="AB2556">
        <f>(INDIRECT("a_"&amp;AB$2)/(AB$2+2))*(($C2556^(AB$2+2)-$H2556^(AB$2+2))/(ε_c1cd^(AB$2+2)))</f>
        <v/>
      </c>
      <c r="AC2556">
        <f>(INDIRECT("a_"&amp;AC$2)/(AC$2+2))*(($C2556^(AC$2+2)-$H2556^(AC$2+2))/(ε_c1cd^(AC$2+2)))</f>
        <v/>
      </c>
      <c r="AD2556">
        <f>(INDIRECT("a_"&amp;AD$2)/(AD$2+2))*(($C2556^(AD$2+2)-$H2556^(AD$2+2))/(ε_c1cd^(AD$2+2)))</f>
        <v/>
      </c>
      <c r="AE2556" s="111">
        <f>(b*f_cd/L2556)*SUM(U2556:Y2556)+SUM(Q2556:R2556)</f>
        <v/>
      </c>
      <c r="AF2556" s="112">
        <f>AE2556*(K2556-y+e)</f>
        <v/>
      </c>
      <c r="AG2556" s="113">
        <f>(b*f_cd/(L2556^2))*SUM(Z2556:AD2556)+SUM(S2556:T2556)-AF2556</f>
        <v/>
      </c>
      <c r="AH2556" s="114">
        <f>AG2556&lt;0</f>
        <v/>
      </c>
      <c r="AI2556" s="115">
        <f>IF(A2556=1,FALSE,(AND(AQ2556,AH2556,NOT(AI2555))))</f>
        <v/>
      </c>
      <c r="AJ2556" s="116">
        <f>(b*f_cd/L2556)*(a_1/2*J2556^2+a_2/3*J2556^3+a_3/4*J2556^4+a_4/5*J2556^5+a_5/6*J2556^6)+SUM(Q2556:R2556)</f>
        <v/>
      </c>
      <c r="AK2556">
        <f>AJ2556*(K2556-y+e)</f>
        <v/>
      </c>
      <c r="AL2556" s="118">
        <f>(b*f_cd/(L2556^2))*(a_1/3*J2556^3+a_2/4*J2556^4+a_3/5*J2556^5+a_4/6*J2556^6+a_5/7*J2556^7)+SUM(S2556:T2556)-AK2556</f>
        <v/>
      </c>
      <c r="AM2556" s="114">
        <f>AL2556&gt;0</f>
        <v/>
      </c>
      <c r="AN2556" s="115">
        <f>IF(A2556=1,FALSE,(AND(AQ2556,AM2556,NOT(AN2555))))</f>
        <v/>
      </c>
      <c r="AO2556">
        <f>IF(D2556=1,AND(AH2556,NOT(AI2556)),AND(AM2556,NOT(AN2556)))</f>
        <v/>
      </c>
      <c r="AP2556" s="119">
        <f>IF(D2556=1,AI2556,AN2556)</f>
        <v/>
      </c>
      <c r="AQ2556" s="125">
        <f>ABS(E2556)&lt;$AQ$2</f>
        <v/>
      </c>
      <c r="AS2556">
        <f>IF(AP2556,MAX(AS$3:AS2554)+1,"")</f>
        <v/>
      </c>
    </row>
    <row r="2557">
      <c r="A2557" t="n">
        <v>2467</v>
      </c>
      <c r="B2557" s="131">
        <f>IF(A2557=1,0,IF(AP2557,0.1*ε_cu1cd,0))</f>
        <v/>
      </c>
      <c r="C2557" s="131">
        <f>IF(A2557=1,0.1*ε_cu1cd,C2556+B2556)</f>
        <v/>
      </c>
      <c r="D2557" s="113">
        <f>IF('Нормальний переріз'!$D$68&gt;0,1,2)</f>
        <v/>
      </c>
      <c r="E2557" s="144">
        <f>IF(D2557=1,F2557,G2557)</f>
        <v/>
      </c>
      <c r="F2557" s="124">
        <f>IF(AI2556,0.11*ε_cu1cd,IF(AH2556,F2556*0.01,F2556))</f>
        <v/>
      </c>
      <c r="G2557" s="124">
        <f>IF(AP2556,-0.1*ε_cu1cd,IF(AM2556,G2556*0.01,G2556))</f>
        <v/>
      </c>
      <c r="H2557" s="113">
        <f>IF(A2557=1,E2557,IF(AO2556,H2556-E2556+E2557,IF(AP2556,0.8*H2556,H2556+E2557)))</f>
        <v/>
      </c>
      <c r="I2557" s="169">
        <f>(C2557-H2557)/h</f>
        <v/>
      </c>
      <c r="J2557">
        <f>C2557/(ε_c1cd)</f>
        <v/>
      </c>
      <c r="K2557">
        <f>C2557/I2557</f>
        <v/>
      </c>
      <c r="L2557" s="131">
        <f>I2557/(ε_c1cd)</f>
        <v/>
      </c>
      <c r="M2557">
        <f>I2557*(K2557-Z_s1)</f>
        <v/>
      </c>
      <c r="N2557">
        <f>I2557*(K2557-Z_s2)</f>
        <v/>
      </c>
      <c r="O2557">
        <f>E_s*M2557</f>
        <v/>
      </c>
      <c r="P2557">
        <f>E_s*N2557</f>
        <v/>
      </c>
      <c r="Q2557">
        <f>O2557*A_s1</f>
        <v/>
      </c>
      <c r="R2557">
        <f>P2557*A_s2</f>
        <v/>
      </c>
      <c r="S2557">
        <f>Q2557*($K2557-Z_s1)</f>
        <v/>
      </c>
      <c r="T2557">
        <f>R2557*($K2557-Z_s2)</f>
        <v/>
      </c>
      <c r="U2557">
        <f>(INDIRECT("a_"&amp;U$2)/(U$2+1))*(($C2557^(U$2+1)-$H2557^(U$2+1))/(ε_c1cd^(U$2+1)))</f>
        <v/>
      </c>
      <c r="V2557">
        <f>(INDIRECT("a_"&amp;V$2)/(V$2+1))*(($C2557^(V$2+1)-$H2557^(V$2+1))/(ε_c1cd^(V$2+1)))</f>
        <v/>
      </c>
      <c r="W2557">
        <f>(INDIRECT("a_"&amp;W$2)/(W$2+1))*(($C2557^(W$2+1)-$H2557^(W$2+1))/(ε_c1cd^(W$2+1)))</f>
        <v/>
      </c>
      <c r="X2557">
        <f>(INDIRECT("a_"&amp;X$2)/(X$2+1))*(($C2557^(X$2+1)-$H2557^(X$2+1))/(ε_c1cd^(X$2+1)))</f>
        <v/>
      </c>
      <c r="Y2557">
        <f>(INDIRECT("a_"&amp;Y$2)/(Y$2+1))*(($C2557^(Y$2+1)-$H2557^(Y$2+1))/(ε_c1cd^(Y$2+1)))</f>
        <v/>
      </c>
      <c r="Z2557">
        <f>(INDIRECT("a_"&amp;Z$2)/(Z$2+2))*(($C2557^(Z$2+2)-$H2557^(Z$2+2))/(ε_c1cd^(Z$2+2)))</f>
        <v/>
      </c>
      <c r="AA2557">
        <f>(INDIRECT("a_"&amp;AA$2)/(AA$2+2))*(($C2557^(AA$2+2)-$H2557^(AA$2+2))/(ε_c1cd^(AA$2+2)))</f>
        <v/>
      </c>
      <c r="AB2557">
        <f>(INDIRECT("a_"&amp;AB$2)/(AB$2+2))*(($C2557^(AB$2+2)-$H2557^(AB$2+2))/(ε_c1cd^(AB$2+2)))</f>
        <v/>
      </c>
      <c r="AC2557">
        <f>(INDIRECT("a_"&amp;AC$2)/(AC$2+2))*(($C2557^(AC$2+2)-$H2557^(AC$2+2))/(ε_c1cd^(AC$2+2)))</f>
        <v/>
      </c>
      <c r="AD2557">
        <f>(INDIRECT("a_"&amp;AD$2)/(AD$2+2))*(($C2557^(AD$2+2)-$H2557^(AD$2+2))/(ε_c1cd^(AD$2+2)))</f>
        <v/>
      </c>
      <c r="AE2557" s="111">
        <f>(b*f_cd/L2557)*SUM(U2557:Y2557)+SUM(Q2557:R2557)</f>
        <v/>
      </c>
      <c r="AF2557" s="112">
        <f>AE2557*(K2557-y+e)</f>
        <v/>
      </c>
      <c r="AG2557" s="113">
        <f>(b*f_cd/(L2557^2))*SUM(Z2557:AD2557)+SUM(S2557:T2557)-AF2557</f>
        <v/>
      </c>
      <c r="AH2557" s="114">
        <f>AG2557&lt;0</f>
        <v/>
      </c>
      <c r="AI2557" s="115">
        <f>IF(A2557=1,FALSE,(AND(AQ2557,AH2557,NOT(AI2556))))</f>
        <v/>
      </c>
      <c r="AJ2557" s="116">
        <f>(b*f_cd/L2557)*(a_1/2*J2557^2+a_2/3*J2557^3+a_3/4*J2557^4+a_4/5*J2557^5+a_5/6*J2557^6)+SUM(Q2557:R2557)</f>
        <v/>
      </c>
      <c r="AK2557">
        <f>AJ2557*(K2557-y+e)</f>
        <v/>
      </c>
      <c r="AL2557" s="118">
        <f>(b*f_cd/(L2557^2))*(a_1/3*J2557^3+a_2/4*J2557^4+a_3/5*J2557^5+a_4/6*J2557^6+a_5/7*J2557^7)+SUM(S2557:T2557)-AK2557</f>
        <v/>
      </c>
      <c r="AM2557" s="114">
        <f>AL2557&gt;0</f>
        <v/>
      </c>
      <c r="AN2557" s="115">
        <f>IF(A2557=1,FALSE,(AND(AQ2557,AM2557,NOT(AN2556))))</f>
        <v/>
      </c>
      <c r="AO2557">
        <f>IF(D2557=1,AND(AH2557,NOT(AI2557)),AND(AM2557,NOT(AN2557)))</f>
        <v/>
      </c>
      <c r="AP2557" s="119">
        <f>IF(D2557=1,AI2557,AN2557)</f>
        <v/>
      </c>
      <c r="AQ2557" s="125">
        <f>ABS(E2557)&lt;$AQ$2</f>
        <v/>
      </c>
      <c r="AS2557">
        <f>IF(AP2557,MAX(AS$3:AS2555)+1,"")</f>
        <v/>
      </c>
    </row>
    <row r="2558">
      <c r="A2558" t="n">
        <v>2468</v>
      </c>
      <c r="B2558" s="131">
        <f>IF(A2558=1,0,IF(AP2558,0.1*ε_cu1cd,0))</f>
        <v/>
      </c>
      <c r="C2558" s="131">
        <f>IF(A2558=1,0.1*ε_cu1cd,C2557+B2557)</f>
        <v/>
      </c>
      <c r="D2558" s="113">
        <f>IF('Нормальний переріз'!$D$68&gt;0,1,2)</f>
        <v/>
      </c>
      <c r="E2558" s="144">
        <f>IF(D2558=1,F2558,G2558)</f>
        <v/>
      </c>
      <c r="F2558" s="124">
        <f>IF(AI2557,0.11*ε_cu1cd,IF(AH2557,F2557*0.01,F2557))</f>
        <v/>
      </c>
      <c r="G2558" s="124">
        <f>IF(AP2557,-0.1*ε_cu1cd,IF(AM2557,G2557*0.01,G2557))</f>
        <v/>
      </c>
      <c r="H2558" s="113">
        <f>IF(A2558=1,E2558,IF(AO2557,H2557-E2557+E2558,IF(AP2557,0.8*H2557,H2557+E2558)))</f>
        <v/>
      </c>
      <c r="I2558" s="169">
        <f>(C2558-H2558)/h</f>
        <v/>
      </c>
      <c r="J2558">
        <f>C2558/(ε_c1cd)</f>
        <v/>
      </c>
      <c r="K2558">
        <f>C2558/I2558</f>
        <v/>
      </c>
      <c r="L2558" s="131">
        <f>I2558/(ε_c1cd)</f>
        <v/>
      </c>
      <c r="M2558">
        <f>I2558*(K2558-Z_s1)</f>
        <v/>
      </c>
      <c r="N2558">
        <f>I2558*(K2558-Z_s2)</f>
        <v/>
      </c>
      <c r="O2558">
        <f>E_s*M2558</f>
        <v/>
      </c>
      <c r="P2558">
        <f>E_s*N2558</f>
        <v/>
      </c>
      <c r="Q2558">
        <f>O2558*A_s1</f>
        <v/>
      </c>
      <c r="R2558">
        <f>P2558*A_s2</f>
        <v/>
      </c>
      <c r="S2558">
        <f>Q2558*($K2558-Z_s1)</f>
        <v/>
      </c>
      <c r="T2558">
        <f>R2558*($K2558-Z_s2)</f>
        <v/>
      </c>
      <c r="U2558">
        <f>(INDIRECT("a_"&amp;U$2)/(U$2+1))*(($C2558^(U$2+1)-$H2558^(U$2+1))/(ε_c1cd^(U$2+1)))</f>
        <v/>
      </c>
      <c r="V2558">
        <f>(INDIRECT("a_"&amp;V$2)/(V$2+1))*(($C2558^(V$2+1)-$H2558^(V$2+1))/(ε_c1cd^(V$2+1)))</f>
        <v/>
      </c>
      <c r="W2558">
        <f>(INDIRECT("a_"&amp;W$2)/(W$2+1))*(($C2558^(W$2+1)-$H2558^(W$2+1))/(ε_c1cd^(W$2+1)))</f>
        <v/>
      </c>
      <c r="X2558">
        <f>(INDIRECT("a_"&amp;X$2)/(X$2+1))*(($C2558^(X$2+1)-$H2558^(X$2+1))/(ε_c1cd^(X$2+1)))</f>
        <v/>
      </c>
      <c r="Y2558">
        <f>(INDIRECT("a_"&amp;Y$2)/(Y$2+1))*(($C2558^(Y$2+1)-$H2558^(Y$2+1))/(ε_c1cd^(Y$2+1)))</f>
        <v/>
      </c>
      <c r="Z2558">
        <f>(INDIRECT("a_"&amp;Z$2)/(Z$2+2))*(($C2558^(Z$2+2)-$H2558^(Z$2+2))/(ε_c1cd^(Z$2+2)))</f>
        <v/>
      </c>
      <c r="AA2558">
        <f>(INDIRECT("a_"&amp;AA$2)/(AA$2+2))*(($C2558^(AA$2+2)-$H2558^(AA$2+2))/(ε_c1cd^(AA$2+2)))</f>
        <v/>
      </c>
      <c r="AB2558">
        <f>(INDIRECT("a_"&amp;AB$2)/(AB$2+2))*(($C2558^(AB$2+2)-$H2558^(AB$2+2))/(ε_c1cd^(AB$2+2)))</f>
        <v/>
      </c>
      <c r="AC2558">
        <f>(INDIRECT("a_"&amp;AC$2)/(AC$2+2))*(($C2558^(AC$2+2)-$H2558^(AC$2+2))/(ε_c1cd^(AC$2+2)))</f>
        <v/>
      </c>
      <c r="AD2558">
        <f>(INDIRECT("a_"&amp;AD$2)/(AD$2+2))*(($C2558^(AD$2+2)-$H2558^(AD$2+2))/(ε_c1cd^(AD$2+2)))</f>
        <v/>
      </c>
      <c r="AE2558" s="111">
        <f>(b*f_cd/L2558)*SUM(U2558:Y2558)+SUM(Q2558:R2558)</f>
        <v/>
      </c>
      <c r="AF2558" s="112">
        <f>AE2558*(K2558-y+e)</f>
        <v/>
      </c>
      <c r="AG2558" s="113">
        <f>(b*f_cd/(L2558^2))*SUM(Z2558:AD2558)+SUM(S2558:T2558)-AF2558</f>
        <v/>
      </c>
      <c r="AH2558" s="114">
        <f>AG2558&lt;0</f>
        <v/>
      </c>
      <c r="AI2558" s="115">
        <f>IF(A2558=1,FALSE,(AND(AQ2558,AH2558,NOT(AI2557))))</f>
        <v/>
      </c>
      <c r="AJ2558" s="116">
        <f>(b*f_cd/L2558)*(a_1/2*J2558^2+a_2/3*J2558^3+a_3/4*J2558^4+a_4/5*J2558^5+a_5/6*J2558^6)+SUM(Q2558:R2558)</f>
        <v/>
      </c>
      <c r="AK2558">
        <f>AJ2558*(K2558-y+e)</f>
        <v/>
      </c>
      <c r="AL2558" s="118">
        <f>(b*f_cd/(L2558^2))*(a_1/3*J2558^3+a_2/4*J2558^4+a_3/5*J2558^5+a_4/6*J2558^6+a_5/7*J2558^7)+SUM(S2558:T2558)-AK2558</f>
        <v/>
      </c>
      <c r="AM2558" s="114">
        <f>AL2558&gt;0</f>
        <v/>
      </c>
      <c r="AN2558" s="115">
        <f>IF(A2558=1,FALSE,(AND(AQ2558,AM2558,NOT(AN2557))))</f>
        <v/>
      </c>
      <c r="AO2558">
        <f>IF(D2558=1,AND(AH2558,NOT(AI2558)),AND(AM2558,NOT(AN2558)))</f>
        <v/>
      </c>
      <c r="AP2558" s="119">
        <f>IF(D2558=1,AI2558,AN2558)</f>
        <v/>
      </c>
      <c r="AQ2558" s="125">
        <f>ABS(E2558)&lt;$AQ$2</f>
        <v/>
      </c>
      <c r="AS2558">
        <f>IF(AP2558,MAX(AS$3:AS2556)+1,"")</f>
        <v/>
      </c>
    </row>
    <row r="2559">
      <c r="A2559" t="n">
        <v>2469</v>
      </c>
      <c r="B2559" s="131">
        <f>IF(A2559=1,0,IF(AP2559,0.1*ε_cu1cd,0))</f>
        <v/>
      </c>
      <c r="C2559" s="131">
        <f>IF(A2559=1,0.1*ε_cu1cd,C2558+B2558)</f>
        <v/>
      </c>
      <c r="D2559" s="113">
        <f>IF('Нормальний переріз'!$D$68&gt;0,1,2)</f>
        <v/>
      </c>
      <c r="E2559" s="144">
        <f>IF(D2559=1,F2559,G2559)</f>
        <v/>
      </c>
      <c r="F2559" s="124">
        <f>IF(AI2558,0.11*ε_cu1cd,IF(AH2558,F2558*0.01,F2558))</f>
        <v/>
      </c>
      <c r="G2559" s="124">
        <f>IF(AP2558,-0.1*ε_cu1cd,IF(AM2558,G2558*0.01,G2558))</f>
        <v/>
      </c>
      <c r="H2559" s="113">
        <f>IF(A2559=1,E2559,IF(AO2558,H2558-E2558+E2559,IF(AP2558,0.8*H2558,H2558+E2559)))</f>
        <v/>
      </c>
      <c r="I2559" s="169">
        <f>(C2559-H2559)/h</f>
        <v/>
      </c>
      <c r="J2559">
        <f>C2559/(ε_c1cd)</f>
        <v/>
      </c>
      <c r="K2559">
        <f>C2559/I2559</f>
        <v/>
      </c>
      <c r="L2559" s="131">
        <f>I2559/(ε_c1cd)</f>
        <v/>
      </c>
      <c r="M2559">
        <f>I2559*(K2559-Z_s1)</f>
        <v/>
      </c>
      <c r="N2559">
        <f>I2559*(K2559-Z_s2)</f>
        <v/>
      </c>
      <c r="O2559">
        <f>E_s*M2559</f>
        <v/>
      </c>
      <c r="P2559">
        <f>E_s*N2559</f>
        <v/>
      </c>
      <c r="Q2559">
        <f>O2559*A_s1</f>
        <v/>
      </c>
      <c r="R2559">
        <f>P2559*A_s2</f>
        <v/>
      </c>
      <c r="S2559">
        <f>Q2559*($K2559-Z_s1)</f>
        <v/>
      </c>
      <c r="T2559">
        <f>R2559*($K2559-Z_s2)</f>
        <v/>
      </c>
      <c r="U2559">
        <f>(INDIRECT("a_"&amp;U$2)/(U$2+1))*(($C2559^(U$2+1)-$H2559^(U$2+1))/(ε_c1cd^(U$2+1)))</f>
        <v/>
      </c>
      <c r="V2559">
        <f>(INDIRECT("a_"&amp;V$2)/(V$2+1))*(($C2559^(V$2+1)-$H2559^(V$2+1))/(ε_c1cd^(V$2+1)))</f>
        <v/>
      </c>
      <c r="W2559">
        <f>(INDIRECT("a_"&amp;W$2)/(W$2+1))*(($C2559^(W$2+1)-$H2559^(W$2+1))/(ε_c1cd^(W$2+1)))</f>
        <v/>
      </c>
      <c r="X2559">
        <f>(INDIRECT("a_"&amp;X$2)/(X$2+1))*(($C2559^(X$2+1)-$H2559^(X$2+1))/(ε_c1cd^(X$2+1)))</f>
        <v/>
      </c>
      <c r="Y2559">
        <f>(INDIRECT("a_"&amp;Y$2)/(Y$2+1))*(($C2559^(Y$2+1)-$H2559^(Y$2+1))/(ε_c1cd^(Y$2+1)))</f>
        <v/>
      </c>
      <c r="Z2559">
        <f>(INDIRECT("a_"&amp;Z$2)/(Z$2+2))*(($C2559^(Z$2+2)-$H2559^(Z$2+2))/(ε_c1cd^(Z$2+2)))</f>
        <v/>
      </c>
      <c r="AA2559">
        <f>(INDIRECT("a_"&amp;AA$2)/(AA$2+2))*(($C2559^(AA$2+2)-$H2559^(AA$2+2))/(ε_c1cd^(AA$2+2)))</f>
        <v/>
      </c>
      <c r="AB2559">
        <f>(INDIRECT("a_"&amp;AB$2)/(AB$2+2))*(($C2559^(AB$2+2)-$H2559^(AB$2+2))/(ε_c1cd^(AB$2+2)))</f>
        <v/>
      </c>
      <c r="AC2559">
        <f>(INDIRECT("a_"&amp;AC$2)/(AC$2+2))*(($C2559^(AC$2+2)-$H2559^(AC$2+2))/(ε_c1cd^(AC$2+2)))</f>
        <v/>
      </c>
      <c r="AD2559">
        <f>(INDIRECT("a_"&amp;AD$2)/(AD$2+2))*(($C2559^(AD$2+2)-$H2559^(AD$2+2))/(ε_c1cd^(AD$2+2)))</f>
        <v/>
      </c>
      <c r="AE2559" s="111">
        <f>(b*f_cd/L2559)*SUM(U2559:Y2559)+SUM(Q2559:R2559)</f>
        <v/>
      </c>
      <c r="AF2559" s="112">
        <f>AE2559*(K2559-y+e)</f>
        <v/>
      </c>
      <c r="AG2559" s="113">
        <f>(b*f_cd/(L2559^2))*SUM(Z2559:AD2559)+SUM(S2559:T2559)-AF2559</f>
        <v/>
      </c>
      <c r="AH2559" s="114">
        <f>AG2559&lt;0</f>
        <v/>
      </c>
      <c r="AI2559" s="115">
        <f>IF(A2559=1,FALSE,(AND(AQ2559,AH2559,NOT(AI2558))))</f>
        <v/>
      </c>
      <c r="AJ2559" s="116">
        <f>(b*f_cd/L2559)*(a_1/2*J2559^2+a_2/3*J2559^3+a_3/4*J2559^4+a_4/5*J2559^5+a_5/6*J2559^6)+SUM(Q2559:R2559)</f>
        <v/>
      </c>
      <c r="AK2559">
        <f>AJ2559*(K2559-y+e)</f>
        <v/>
      </c>
      <c r="AL2559" s="118">
        <f>(b*f_cd/(L2559^2))*(a_1/3*J2559^3+a_2/4*J2559^4+a_3/5*J2559^5+a_4/6*J2559^6+a_5/7*J2559^7)+SUM(S2559:T2559)-AK2559</f>
        <v/>
      </c>
      <c r="AM2559" s="114">
        <f>AL2559&gt;0</f>
        <v/>
      </c>
      <c r="AN2559" s="115">
        <f>IF(A2559=1,FALSE,(AND(AQ2559,AM2559,NOT(AN2558))))</f>
        <v/>
      </c>
      <c r="AO2559">
        <f>IF(D2559=1,AND(AH2559,NOT(AI2559)),AND(AM2559,NOT(AN2559)))</f>
        <v/>
      </c>
      <c r="AP2559" s="119">
        <f>IF(D2559=1,AI2559,AN2559)</f>
        <v/>
      </c>
      <c r="AQ2559" s="125">
        <f>ABS(E2559)&lt;$AQ$2</f>
        <v/>
      </c>
      <c r="AS2559">
        <f>IF(AP2559,MAX(AS$3:AS2557)+1,"")</f>
        <v/>
      </c>
    </row>
    <row r="2560">
      <c r="A2560" t="n">
        <v>2470</v>
      </c>
      <c r="B2560" s="131">
        <f>IF(A2560=1,0,IF(AP2560,0.1*ε_cu1cd,0))</f>
        <v/>
      </c>
      <c r="C2560" s="131">
        <f>IF(A2560=1,0.1*ε_cu1cd,C2559+B2559)</f>
        <v/>
      </c>
      <c r="D2560" s="113">
        <f>IF('Нормальний переріз'!$D$68&gt;0,1,2)</f>
        <v/>
      </c>
      <c r="E2560" s="144">
        <f>IF(D2560=1,F2560,G2560)</f>
        <v/>
      </c>
      <c r="F2560" s="124">
        <f>IF(AI2559,0.11*ε_cu1cd,IF(AH2559,F2559*0.01,F2559))</f>
        <v/>
      </c>
      <c r="G2560" s="124">
        <f>IF(AP2559,-0.1*ε_cu1cd,IF(AM2559,G2559*0.01,G2559))</f>
        <v/>
      </c>
      <c r="H2560" s="113">
        <f>IF(A2560=1,E2560,IF(AO2559,H2559-E2559+E2560,IF(AP2559,0.8*H2559,H2559+E2560)))</f>
        <v/>
      </c>
      <c r="I2560" s="169">
        <f>(C2560-H2560)/h</f>
        <v/>
      </c>
      <c r="J2560">
        <f>C2560/(ε_c1cd)</f>
        <v/>
      </c>
      <c r="K2560">
        <f>C2560/I2560</f>
        <v/>
      </c>
      <c r="L2560" s="131">
        <f>I2560/(ε_c1cd)</f>
        <v/>
      </c>
      <c r="M2560">
        <f>I2560*(K2560-Z_s1)</f>
        <v/>
      </c>
      <c r="N2560">
        <f>I2560*(K2560-Z_s2)</f>
        <v/>
      </c>
      <c r="O2560">
        <f>E_s*M2560</f>
        <v/>
      </c>
      <c r="P2560">
        <f>E_s*N2560</f>
        <v/>
      </c>
      <c r="Q2560">
        <f>O2560*A_s1</f>
        <v/>
      </c>
      <c r="R2560">
        <f>P2560*A_s2</f>
        <v/>
      </c>
      <c r="S2560">
        <f>Q2560*($K2560-Z_s1)</f>
        <v/>
      </c>
      <c r="T2560">
        <f>R2560*($K2560-Z_s2)</f>
        <v/>
      </c>
      <c r="U2560">
        <f>(INDIRECT("a_"&amp;U$2)/(U$2+1))*(($C2560^(U$2+1)-$H2560^(U$2+1))/(ε_c1cd^(U$2+1)))</f>
        <v/>
      </c>
      <c r="V2560">
        <f>(INDIRECT("a_"&amp;V$2)/(V$2+1))*(($C2560^(V$2+1)-$H2560^(V$2+1))/(ε_c1cd^(V$2+1)))</f>
        <v/>
      </c>
      <c r="W2560">
        <f>(INDIRECT("a_"&amp;W$2)/(W$2+1))*(($C2560^(W$2+1)-$H2560^(W$2+1))/(ε_c1cd^(W$2+1)))</f>
        <v/>
      </c>
      <c r="X2560">
        <f>(INDIRECT("a_"&amp;X$2)/(X$2+1))*(($C2560^(X$2+1)-$H2560^(X$2+1))/(ε_c1cd^(X$2+1)))</f>
        <v/>
      </c>
      <c r="Y2560">
        <f>(INDIRECT("a_"&amp;Y$2)/(Y$2+1))*(($C2560^(Y$2+1)-$H2560^(Y$2+1))/(ε_c1cd^(Y$2+1)))</f>
        <v/>
      </c>
      <c r="Z2560">
        <f>(INDIRECT("a_"&amp;Z$2)/(Z$2+2))*(($C2560^(Z$2+2)-$H2560^(Z$2+2))/(ε_c1cd^(Z$2+2)))</f>
        <v/>
      </c>
      <c r="AA2560">
        <f>(INDIRECT("a_"&amp;AA$2)/(AA$2+2))*(($C2560^(AA$2+2)-$H2560^(AA$2+2))/(ε_c1cd^(AA$2+2)))</f>
        <v/>
      </c>
      <c r="AB2560">
        <f>(INDIRECT("a_"&amp;AB$2)/(AB$2+2))*(($C2560^(AB$2+2)-$H2560^(AB$2+2))/(ε_c1cd^(AB$2+2)))</f>
        <v/>
      </c>
      <c r="AC2560">
        <f>(INDIRECT("a_"&amp;AC$2)/(AC$2+2))*(($C2560^(AC$2+2)-$H2560^(AC$2+2))/(ε_c1cd^(AC$2+2)))</f>
        <v/>
      </c>
      <c r="AD2560">
        <f>(INDIRECT("a_"&amp;AD$2)/(AD$2+2))*(($C2560^(AD$2+2)-$H2560^(AD$2+2))/(ε_c1cd^(AD$2+2)))</f>
        <v/>
      </c>
      <c r="AE2560" s="111">
        <f>(b*f_cd/L2560)*SUM(U2560:Y2560)+SUM(Q2560:R2560)</f>
        <v/>
      </c>
      <c r="AF2560" s="112">
        <f>AE2560*(K2560-y+e)</f>
        <v/>
      </c>
      <c r="AG2560" s="113">
        <f>(b*f_cd/(L2560^2))*SUM(Z2560:AD2560)+SUM(S2560:T2560)-AF2560</f>
        <v/>
      </c>
      <c r="AH2560" s="114">
        <f>AG2560&lt;0</f>
        <v/>
      </c>
      <c r="AI2560" s="115">
        <f>IF(A2560=1,FALSE,(AND(AQ2560,AH2560,NOT(AI2559))))</f>
        <v/>
      </c>
      <c r="AJ2560" s="116">
        <f>(b*f_cd/L2560)*(a_1/2*J2560^2+a_2/3*J2560^3+a_3/4*J2560^4+a_4/5*J2560^5+a_5/6*J2560^6)+SUM(Q2560:R2560)</f>
        <v/>
      </c>
      <c r="AK2560">
        <f>AJ2560*(K2560-y+e)</f>
        <v/>
      </c>
      <c r="AL2560" s="118">
        <f>(b*f_cd/(L2560^2))*(a_1/3*J2560^3+a_2/4*J2560^4+a_3/5*J2560^5+a_4/6*J2560^6+a_5/7*J2560^7)+SUM(S2560:T2560)-AK2560</f>
        <v/>
      </c>
      <c r="AM2560" s="114">
        <f>AL2560&gt;0</f>
        <v/>
      </c>
      <c r="AN2560" s="115">
        <f>IF(A2560=1,FALSE,(AND(AQ2560,AM2560,NOT(AN2559))))</f>
        <v/>
      </c>
      <c r="AO2560">
        <f>IF(D2560=1,AND(AH2560,NOT(AI2560)),AND(AM2560,NOT(AN2560)))</f>
        <v/>
      </c>
      <c r="AP2560" s="119">
        <f>IF(D2560=1,AI2560,AN2560)</f>
        <v/>
      </c>
      <c r="AQ2560" s="125">
        <f>ABS(E2560)&lt;$AQ$2</f>
        <v/>
      </c>
      <c r="AS2560">
        <f>IF(AP2560,MAX(AS$3:AS2558)+1,"")</f>
        <v/>
      </c>
    </row>
    <row r="2561">
      <c r="A2561" t="n">
        <v>2471</v>
      </c>
      <c r="B2561" s="131">
        <f>IF(A2561=1,0,IF(AP2561,0.1*ε_cu1cd,0))</f>
        <v/>
      </c>
      <c r="C2561" s="131">
        <f>IF(A2561=1,0.1*ε_cu1cd,C2560+B2560)</f>
        <v/>
      </c>
      <c r="D2561" s="113">
        <f>IF('Нормальний переріз'!$D$68&gt;0,1,2)</f>
        <v/>
      </c>
      <c r="E2561" s="144">
        <f>IF(D2561=1,F2561,G2561)</f>
        <v/>
      </c>
      <c r="F2561" s="124">
        <f>IF(AI2560,0.11*ε_cu1cd,IF(AH2560,F2560*0.01,F2560))</f>
        <v/>
      </c>
      <c r="G2561" s="124">
        <f>IF(AP2560,-0.1*ε_cu1cd,IF(AM2560,G2560*0.01,G2560))</f>
        <v/>
      </c>
      <c r="H2561" s="113">
        <f>IF(A2561=1,E2561,IF(AO2560,H2560-E2560+E2561,IF(AP2560,0.8*H2560,H2560+E2561)))</f>
        <v/>
      </c>
      <c r="I2561" s="169">
        <f>(C2561-H2561)/h</f>
        <v/>
      </c>
      <c r="J2561">
        <f>C2561/(ε_c1cd)</f>
        <v/>
      </c>
      <c r="K2561">
        <f>C2561/I2561</f>
        <v/>
      </c>
      <c r="L2561" s="131">
        <f>I2561/(ε_c1cd)</f>
        <v/>
      </c>
      <c r="M2561">
        <f>I2561*(K2561-Z_s1)</f>
        <v/>
      </c>
      <c r="N2561">
        <f>I2561*(K2561-Z_s2)</f>
        <v/>
      </c>
      <c r="O2561">
        <f>E_s*M2561</f>
        <v/>
      </c>
      <c r="P2561">
        <f>E_s*N2561</f>
        <v/>
      </c>
      <c r="Q2561">
        <f>O2561*A_s1</f>
        <v/>
      </c>
      <c r="R2561">
        <f>P2561*A_s2</f>
        <v/>
      </c>
      <c r="S2561">
        <f>Q2561*($K2561-Z_s1)</f>
        <v/>
      </c>
      <c r="T2561">
        <f>R2561*($K2561-Z_s2)</f>
        <v/>
      </c>
      <c r="U2561">
        <f>(INDIRECT("a_"&amp;U$2)/(U$2+1))*(($C2561^(U$2+1)-$H2561^(U$2+1))/(ε_c1cd^(U$2+1)))</f>
        <v/>
      </c>
      <c r="V2561">
        <f>(INDIRECT("a_"&amp;V$2)/(V$2+1))*(($C2561^(V$2+1)-$H2561^(V$2+1))/(ε_c1cd^(V$2+1)))</f>
        <v/>
      </c>
      <c r="W2561">
        <f>(INDIRECT("a_"&amp;W$2)/(W$2+1))*(($C2561^(W$2+1)-$H2561^(W$2+1))/(ε_c1cd^(W$2+1)))</f>
        <v/>
      </c>
      <c r="X2561">
        <f>(INDIRECT("a_"&amp;X$2)/(X$2+1))*(($C2561^(X$2+1)-$H2561^(X$2+1))/(ε_c1cd^(X$2+1)))</f>
        <v/>
      </c>
      <c r="Y2561">
        <f>(INDIRECT("a_"&amp;Y$2)/(Y$2+1))*(($C2561^(Y$2+1)-$H2561^(Y$2+1))/(ε_c1cd^(Y$2+1)))</f>
        <v/>
      </c>
      <c r="Z2561">
        <f>(INDIRECT("a_"&amp;Z$2)/(Z$2+2))*(($C2561^(Z$2+2)-$H2561^(Z$2+2))/(ε_c1cd^(Z$2+2)))</f>
        <v/>
      </c>
      <c r="AA2561">
        <f>(INDIRECT("a_"&amp;AA$2)/(AA$2+2))*(($C2561^(AA$2+2)-$H2561^(AA$2+2))/(ε_c1cd^(AA$2+2)))</f>
        <v/>
      </c>
      <c r="AB2561">
        <f>(INDIRECT("a_"&amp;AB$2)/(AB$2+2))*(($C2561^(AB$2+2)-$H2561^(AB$2+2))/(ε_c1cd^(AB$2+2)))</f>
        <v/>
      </c>
      <c r="AC2561">
        <f>(INDIRECT("a_"&amp;AC$2)/(AC$2+2))*(($C2561^(AC$2+2)-$H2561^(AC$2+2))/(ε_c1cd^(AC$2+2)))</f>
        <v/>
      </c>
      <c r="AD2561">
        <f>(INDIRECT("a_"&amp;AD$2)/(AD$2+2))*(($C2561^(AD$2+2)-$H2561^(AD$2+2))/(ε_c1cd^(AD$2+2)))</f>
        <v/>
      </c>
      <c r="AE2561" s="111">
        <f>(b*f_cd/L2561)*SUM(U2561:Y2561)+SUM(Q2561:R2561)</f>
        <v/>
      </c>
      <c r="AF2561" s="112">
        <f>AE2561*(K2561-y+e)</f>
        <v/>
      </c>
      <c r="AG2561" s="113">
        <f>(b*f_cd/(L2561^2))*SUM(Z2561:AD2561)+SUM(S2561:T2561)-AF2561</f>
        <v/>
      </c>
      <c r="AH2561" s="114">
        <f>AG2561&lt;0</f>
        <v/>
      </c>
      <c r="AI2561" s="115">
        <f>IF(A2561=1,FALSE,(AND(AQ2561,AH2561,NOT(AI2560))))</f>
        <v/>
      </c>
      <c r="AJ2561" s="116">
        <f>(b*f_cd/L2561)*(a_1/2*J2561^2+a_2/3*J2561^3+a_3/4*J2561^4+a_4/5*J2561^5+a_5/6*J2561^6)+SUM(Q2561:R2561)</f>
        <v/>
      </c>
      <c r="AK2561">
        <f>AJ2561*(K2561-y+e)</f>
        <v/>
      </c>
      <c r="AL2561" s="118">
        <f>(b*f_cd/(L2561^2))*(a_1/3*J2561^3+a_2/4*J2561^4+a_3/5*J2561^5+a_4/6*J2561^6+a_5/7*J2561^7)+SUM(S2561:T2561)-AK2561</f>
        <v/>
      </c>
      <c r="AM2561" s="114">
        <f>AL2561&gt;0</f>
        <v/>
      </c>
      <c r="AN2561" s="115">
        <f>IF(A2561=1,FALSE,(AND(AQ2561,AM2561,NOT(AN2560))))</f>
        <v/>
      </c>
      <c r="AO2561">
        <f>IF(D2561=1,AND(AH2561,NOT(AI2561)),AND(AM2561,NOT(AN2561)))</f>
        <v/>
      </c>
      <c r="AP2561" s="119">
        <f>IF(D2561=1,AI2561,AN2561)</f>
        <v/>
      </c>
      <c r="AQ2561" s="125">
        <f>ABS(E2561)&lt;$AQ$2</f>
        <v/>
      </c>
      <c r="AS2561">
        <f>IF(AP2561,MAX(AS$3:AS2559)+1,"")</f>
        <v/>
      </c>
    </row>
    <row r="2562">
      <c r="A2562" t="n">
        <v>2472</v>
      </c>
      <c r="B2562" s="131">
        <f>IF(A2562=1,0,IF(AP2562,0.1*ε_cu1cd,0))</f>
        <v/>
      </c>
      <c r="C2562" s="131">
        <f>IF(A2562=1,0.1*ε_cu1cd,C2561+B2561)</f>
        <v/>
      </c>
      <c r="D2562" s="113">
        <f>IF('Нормальний переріз'!$D$68&gt;0,1,2)</f>
        <v/>
      </c>
      <c r="E2562" s="144">
        <f>IF(D2562=1,F2562,G2562)</f>
        <v/>
      </c>
      <c r="F2562" s="124">
        <f>IF(AI2561,0.11*ε_cu1cd,IF(AH2561,F2561*0.01,F2561))</f>
        <v/>
      </c>
      <c r="G2562" s="124">
        <f>IF(AP2561,-0.1*ε_cu1cd,IF(AM2561,G2561*0.01,G2561))</f>
        <v/>
      </c>
      <c r="H2562" s="113">
        <f>IF(A2562=1,E2562,IF(AO2561,H2561-E2561+E2562,IF(AP2561,0.8*H2561,H2561+E2562)))</f>
        <v/>
      </c>
      <c r="I2562" s="169">
        <f>(C2562-H2562)/h</f>
        <v/>
      </c>
      <c r="J2562">
        <f>C2562/(ε_c1cd)</f>
        <v/>
      </c>
      <c r="K2562">
        <f>C2562/I2562</f>
        <v/>
      </c>
      <c r="L2562" s="131">
        <f>I2562/(ε_c1cd)</f>
        <v/>
      </c>
      <c r="M2562">
        <f>I2562*(K2562-Z_s1)</f>
        <v/>
      </c>
      <c r="N2562">
        <f>I2562*(K2562-Z_s2)</f>
        <v/>
      </c>
      <c r="O2562">
        <f>E_s*M2562</f>
        <v/>
      </c>
      <c r="P2562">
        <f>E_s*N2562</f>
        <v/>
      </c>
      <c r="Q2562">
        <f>O2562*A_s1</f>
        <v/>
      </c>
      <c r="R2562">
        <f>P2562*A_s2</f>
        <v/>
      </c>
      <c r="S2562">
        <f>Q2562*($K2562-Z_s1)</f>
        <v/>
      </c>
      <c r="T2562">
        <f>R2562*($K2562-Z_s2)</f>
        <v/>
      </c>
      <c r="U2562">
        <f>(INDIRECT("a_"&amp;U$2)/(U$2+1))*(($C2562^(U$2+1)-$H2562^(U$2+1))/(ε_c1cd^(U$2+1)))</f>
        <v/>
      </c>
      <c r="V2562">
        <f>(INDIRECT("a_"&amp;V$2)/(V$2+1))*(($C2562^(V$2+1)-$H2562^(V$2+1))/(ε_c1cd^(V$2+1)))</f>
        <v/>
      </c>
      <c r="W2562">
        <f>(INDIRECT("a_"&amp;W$2)/(W$2+1))*(($C2562^(W$2+1)-$H2562^(W$2+1))/(ε_c1cd^(W$2+1)))</f>
        <v/>
      </c>
      <c r="X2562">
        <f>(INDIRECT("a_"&amp;X$2)/(X$2+1))*(($C2562^(X$2+1)-$H2562^(X$2+1))/(ε_c1cd^(X$2+1)))</f>
        <v/>
      </c>
      <c r="Y2562">
        <f>(INDIRECT("a_"&amp;Y$2)/(Y$2+1))*(($C2562^(Y$2+1)-$H2562^(Y$2+1))/(ε_c1cd^(Y$2+1)))</f>
        <v/>
      </c>
      <c r="Z2562">
        <f>(INDIRECT("a_"&amp;Z$2)/(Z$2+2))*(($C2562^(Z$2+2)-$H2562^(Z$2+2))/(ε_c1cd^(Z$2+2)))</f>
        <v/>
      </c>
      <c r="AA2562">
        <f>(INDIRECT("a_"&amp;AA$2)/(AA$2+2))*(($C2562^(AA$2+2)-$H2562^(AA$2+2))/(ε_c1cd^(AA$2+2)))</f>
        <v/>
      </c>
      <c r="AB2562">
        <f>(INDIRECT("a_"&amp;AB$2)/(AB$2+2))*(($C2562^(AB$2+2)-$H2562^(AB$2+2))/(ε_c1cd^(AB$2+2)))</f>
        <v/>
      </c>
      <c r="AC2562">
        <f>(INDIRECT("a_"&amp;AC$2)/(AC$2+2))*(($C2562^(AC$2+2)-$H2562^(AC$2+2))/(ε_c1cd^(AC$2+2)))</f>
        <v/>
      </c>
      <c r="AD2562">
        <f>(INDIRECT("a_"&amp;AD$2)/(AD$2+2))*(($C2562^(AD$2+2)-$H2562^(AD$2+2))/(ε_c1cd^(AD$2+2)))</f>
        <v/>
      </c>
      <c r="AE2562" s="111">
        <f>(b*f_cd/L2562)*SUM(U2562:Y2562)+SUM(Q2562:R2562)</f>
        <v/>
      </c>
      <c r="AF2562" s="112">
        <f>AE2562*(K2562-y+e)</f>
        <v/>
      </c>
      <c r="AG2562" s="113">
        <f>(b*f_cd/(L2562^2))*SUM(Z2562:AD2562)+SUM(S2562:T2562)-AF2562</f>
        <v/>
      </c>
      <c r="AH2562" s="114">
        <f>AG2562&lt;0</f>
        <v/>
      </c>
      <c r="AI2562" s="115">
        <f>IF(A2562=1,FALSE,(AND(AQ2562,AH2562,NOT(AI2561))))</f>
        <v/>
      </c>
      <c r="AJ2562" s="116">
        <f>(b*f_cd/L2562)*(a_1/2*J2562^2+a_2/3*J2562^3+a_3/4*J2562^4+a_4/5*J2562^5+a_5/6*J2562^6)+SUM(Q2562:R2562)</f>
        <v/>
      </c>
      <c r="AK2562">
        <f>AJ2562*(K2562-y+e)</f>
        <v/>
      </c>
      <c r="AL2562" s="118">
        <f>(b*f_cd/(L2562^2))*(a_1/3*J2562^3+a_2/4*J2562^4+a_3/5*J2562^5+a_4/6*J2562^6+a_5/7*J2562^7)+SUM(S2562:T2562)-AK2562</f>
        <v/>
      </c>
      <c r="AM2562" s="114">
        <f>AL2562&gt;0</f>
        <v/>
      </c>
      <c r="AN2562" s="115">
        <f>IF(A2562=1,FALSE,(AND(AQ2562,AM2562,NOT(AN2561))))</f>
        <v/>
      </c>
      <c r="AO2562">
        <f>IF(D2562=1,AND(AH2562,NOT(AI2562)),AND(AM2562,NOT(AN2562)))</f>
        <v/>
      </c>
      <c r="AP2562" s="119">
        <f>IF(D2562=1,AI2562,AN2562)</f>
        <v/>
      </c>
      <c r="AQ2562" s="125">
        <f>ABS(E2562)&lt;$AQ$2</f>
        <v/>
      </c>
      <c r="AS2562">
        <f>IF(AP2562,MAX(AS$3:AS2560)+1,"")</f>
        <v/>
      </c>
    </row>
    <row r="2563">
      <c r="A2563" t="n">
        <v>2473</v>
      </c>
      <c r="B2563" s="131">
        <f>IF(A2563=1,0,IF(AP2563,0.1*ε_cu1cd,0))</f>
        <v/>
      </c>
      <c r="C2563" s="131">
        <f>IF(A2563=1,0.1*ε_cu1cd,C2562+B2562)</f>
        <v/>
      </c>
      <c r="D2563" s="113">
        <f>IF('Нормальний переріз'!$D$68&gt;0,1,2)</f>
        <v/>
      </c>
      <c r="E2563" s="144">
        <f>IF(D2563=1,F2563,G2563)</f>
        <v/>
      </c>
      <c r="F2563" s="124">
        <f>IF(AI2562,0.11*ε_cu1cd,IF(AH2562,F2562*0.01,F2562))</f>
        <v/>
      </c>
      <c r="G2563" s="124">
        <f>IF(AP2562,-0.1*ε_cu1cd,IF(AM2562,G2562*0.01,G2562))</f>
        <v/>
      </c>
      <c r="H2563" s="113">
        <f>IF(A2563=1,E2563,IF(AO2562,H2562-E2562+E2563,IF(AP2562,0.8*H2562,H2562+E2563)))</f>
        <v/>
      </c>
      <c r="I2563" s="169">
        <f>(C2563-H2563)/h</f>
        <v/>
      </c>
      <c r="J2563">
        <f>C2563/(ε_c1cd)</f>
        <v/>
      </c>
      <c r="K2563">
        <f>C2563/I2563</f>
        <v/>
      </c>
      <c r="L2563" s="131">
        <f>I2563/(ε_c1cd)</f>
        <v/>
      </c>
      <c r="M2563">
        <f>I2563*(K2563-Z_s1)</f>
        <v/>
      </c>
      <c r="N2563">
        <f>I2563*(K2563-Z_s2)</f>
        <v/>
      </c>
      <c r="O2563">
        <f>E_s*M2563</f>
        <v/>
      </c>
      <c r="P2563">
        <f>E_s*N2563</f>
        <v/>
      </c>
      <c r="Q2563">
        <f>O2563*A_s1</f>
        <v/>
      </c>
      <c r="R2563">
        <f>P2563*A_s2</f>
        <v/>
      </c>
      <c r="S2563">
        <f>Q2563*($K2563-Z_s1)</f>
        <v/>
      </c>
      <c r="T2563">
        <f>R2563*($K2563-Z_s2)</f>
        <v/>
      </c>
      <c r="U2563">
        <f>(INDIRECT("a_"&amp;U$2)/(U$2+1))*(($C2563^(U$2+1)-$H2563^(U$2+1))/(ε_c1cd^(U$2+1)))</f>
        <v/>
      </c>
      <c r="V2563">
        <f>(INDIRECT("a_"&amp;V$2)/(V$2+1))*(($C2563^(V$2+1)-$H2563^(V$2+1))/(ε_c1cd^(V$2+1)))</f>
        <v/>
      </c>
      <c r="W2563">
        <f>(INDIRECT("a_"&amp;W$2)/(W$2+1))*(($C2563^(W$2+1)-$H2563^(W$2+1))/(ε_c1cd^(W$2+1)))</f>
        <v/>
      </c>
      <c r="X2563">
        <f>(INDIRECT("a_"&amp;X$2)/(X$2+1))*(($C2563^(X$2+1)-$H2563^(X$2+1))/(ε_c1cd^(X$2+1)))</f>
        <v/>
      </c>
      <c r="Y2563">
        <f>(INDIRECT("a_"&amp;Y$2)/(Y$2+1))*(($C2563^(Y$2+1)-$H2563^(Y$2+1))/(ε_c1cd^(Y$2+1)))</f>
        <v/>
      </c>
      <c r="Z2563">
        <f>(INDIRECT("a_"&amp;Z$2)/(Z$2+2))*(($C2563^(Z$2+2)-$H2563^(Z$2+2))/(ε_c1cd^(Z$2+2)))</f>
        <v/>
      </c>
      <c r="AA2563">
        <f>(INDIRECT("a_"&amp;AA$2)/(AA$2+2))*(($C2563^(AA$2+2)-$H2563^(AA$2+2))/(ε_c1cd^(AA$2+2)))</f>
        <v/>
      </c>
      <c r="AB2563">
        <f>(INDIRECT("a_"&amp;AB$2)/(AB$2+2))*(($C2563^(AB$2+2)-$H2563^(AB$2+2))/(ε_c1cd^(AB$2+2)))</f>
        <v/>
      </c>
      <c r="AC2563">
        <f>(INDIRECT("a_"&amp;AC$2)/(AC$2+2))*(($C2563^(AC$2+2)-$H2563^(AC$2+2))/(ε_c1cd^(AC$2+2)))</f>
        <v/>
      </c>
      <c r="AD2563">
        <f>(INDIRECT("a_"&amp;AD$2)/(AD$2+2))*(($C2563^(AD$2+2)-$H2563^(AD$2+2))/(ε_c1cd^(AD$2+2)))</f>
        <v/>
      </c>
      <c r="AE2563" s="111">
        <f>(b*f_cd/L2563)*SUM(U2563:Y2563)+SUM(Q2563:R2563)</f>
        <v/>
      </c>
      <c r="AF2563" s="112">
        <f>AE2563*(K2563-y+e)</f>
        <v/>
      </c>
      <c r="AG2563" s="113">
        <f>(b*f_cd/(L2563^2))*SUM(Z2563:AD2563)+SUM(S2563:T2563)-AF2563</f>
        <v/>
      </c>
      <c r="AH2563" s="114">
        <f>AG2563&lt;0</f>
        <v/>
      </c>
      <c r="AI2563" s="115">
        <f>IF(A2563=1,FALSE,(AND(AQ2563,AH2563,NOT(AI2562))))</f>
        <v/>
      </c>
      <c r="AJ2563" s="116">
        <f>(b*f_cd/L2563)*(a_1/2*J2563^2+a_2/3*J2563^3+a_3/4*J2563^4+a_4/5*J2563^5+a_5/6*J2563^6)+SUM(Q2563:R2563)</f>
        <v/>
      </c>
      <c r="AK2563">
        <f>AJ2563*(K2563-y+e)</f>
        <v/>
      </c>
      <c r="AL2563" s="118">
        <f>(b*f_cd/(L2563^2))*(a_1/3*J2563^3+a_2/4*J2563^4+a_3/5*J2563^5+a_4/6*J2563^6+a_5/7*J2563^7)+SUM(S2563:T2563)-AK2563</f>
        <v/>
      </c>
      <c r="AM2563" s="114">
        <f>AL2563&gt;0</f>
        <v/>
      </c>
      <c r="AN2563" s="115">
        <f>IF(A2563=1,FALSE,(AND(AQ2563,AM2563,NOT(AN2562))))</f>
        <v/>
      </c>
      <c r="AO2563">
        <f>IF(D2563=1,AND(AH2563,NOT(AI2563)),AND(AM2563,NOT(AN2563)))</f>
        <v/>
      </c>
      <c r="AP2563" s="119">
        <f>IF(D2563=1,AI2563,AN2563)</f>
        <v/>
      </c>
      <c r="AQ2563" s="125">
        <f>ABS(E2563)&lt;$AQ$2</f>
        <v/>
      </c>
      <c r="AS2563">
        <f>IF(AP2563,MAX(AS$3:AS2561)+1,"")</f>
        <v/>
      </c>
    </row>
    <row r="2564">
      <c r="A2564" t="n">
        <v>2474</v>
      </c>
      <c r="B2564" s="131">
        <f>IF(A2564=1,0,IF(AP2564,0.1*ε_cu1cd,0))</f>
        <v/>
      </c>
      <c r="C2564" s="131">
        <f>IF(A2564=1,0.1*ε_cu1cd,C2563+B2563)</f>
        <v/>
      </c>
      <c r="D2564" s="113">
        <f>IF('Нормальний переріз'!$D$68&gt;0,1,2)</f>
        <v/>
      </c>
      <c r="E2564" s="144">
        <f>IF(D2564=1,F2564,G2564)</f>
        <v/>
      </c>
      <c r="F2564" s="124">
        <f>IF(AI2563,0.11*ε_cu1cd,IF(AH2563,F2563*0.01,F2563))</f>
        <v/>
      </c>
      <c r="G2564" s="124">
        <f>IF(AP2563,-0.1*ε_cu1cd,IF(AM2563,G2563*0.01,G2563))</f>
        <v/>
      </c>
      <c r="H2564" s="113">
        <f>IF(A2564=1,E2564,IF(AO2563,H2563-E2563+E2564,IF(AP2563,0.8*H2563,H2563+E2564)))</f>
        <v/>
      </c>
      <c r="I2564" s="169">
        <f>(C2564-H2564)/h</f>
        <v/>
      </c>
      <c r="J2564">
        <f>C2564/(ε_c1cd)</f>
        <v/>
      </c>
      <c r="K2564">
        <f>C2564/I2564</f>
        <v/>
      </c>
      <c r="L2564" s="131">
        <f>I2564/(ε_c1cd)</f>
        <v/>
      </c>
      <c r="M2564">
        <f>I2564*(K2564-Z_s1)</f>
        <v/>
      </c>
      <c r="N2564">
        <f>I2564*(K2564-Z_s2)</f>
        <v/>
      </c>
      <c r="O2564">
        <f>E_s*M2564</f>
        <v/>
      </c>
      <c r="P2564">
        <f>E_s*N2564</f>
        <v/>
      </c>
      <c r="Q2564">
        <f>O2564*A_s1</f>
        <v/>
      </c>
      <c r="R2564">
        <f>P2564*A_s2</f>
        <v/>
      </c>
      <c r="S2564">
        <f>Q2564*($K2564-Z_s1)</f>
        <v/>
      </c>
      <c r="T2564">
        <f>R2564*($K2564-Z_s2)</f>
        <v/>
      </c>
      <c r="U2564">
        <f>(INDIRECT("a_"&amp;U$2)/(U$2+1))*(($C2564^(U$2+1)-$H2564^(U$2+1))/(ε_c1cd^(U$2+1)))</f>
        <v/>
      </c>
      <c r="V2564">
        <f>(INDIRECT("a_"&amp;V$2)/(V$2+1))*(($C2564^(V$2+1)-$H2564^(V$2+1))/(ε_c1cd^(V$2+1)))</f>
        <v/>
      </c>
      <c r="W2564">
        <f>(INDIRECT("a_"&amp;W$2)/(W$2+1))*(($C2564^(W$2+1)-$H2564^(W$2+1))/(ε_c1cd^(W$2+1)))</f>
        <v/>
      </c>
      <c r="X2564">
        <f>(INDIRECT("a_"&amp;X$2)/(X$2+1))*(($C2564^(X$2+1)-$H2564^(X$2+1))/(ε_c1cd^(X$2+1)))</f>
        <v/>
      </c>
      <c r="Y2564">
        <f>(INDIRECT("a_"&amp;Y$2)/(Y$2+1))*(($C2564^(Y$2+1)-$H2564^(Y$2+1))/(ε_c1cd^(Y$2+1)))</f>
        <v/>
      </c>
      <c r="Z2564">
        <f>(INDIRECT("a_"&amp;Z$2)/(Z$2+2))*(($C2564^(Z$2+2)-$H2564^(Z$2+2))/(ε_c1cd^(Z$2+2)))</f>
        <v/>
      </c>
      <c r="AA2564">
        <f>(INDIRECT("a_"&amp;AA$2)/(AA$2+2))*(($C2564^(AA$2+2)-$H2564^(AA$2+2))/(ε_c1cd^(AA$2+2)))</f>
        <v/>
      </c>
      <c r="AB2564">
        <f>(INDIRECT("a_"&amp;AB$2)/(AB$2+2))*(($C2564^(AB$2+2)-$H2564^(AB$2+2))/(ε_c1cd^(AB$2+2)))</f>
        <v/>
      </c>
      <c r="AC2564">
        <f>(INDIRECT("a_"&amp;AC$2)/(AC$2+2))*(($C2564^(AC$2+2)-$H2564^(AC$2+2))/(ε_c1cd^(AC$2+2)))</f>
        <v/>
      </c>
      <c r="AD2564">
        <f>(INDIRECT("a_"&amp;AD$2)/(AD$2+2))*(($C2564^(AD$2+2)-$H2564^(AD$2+2))/(ε_c1cd^(AD$2+2)))</f>
        <v/>
      </c>
      <c r="AE2564" s="111">
        <f>(b*f_cd/L2564)*SUM(U2564:Y2564)+SUM(Q2564:R2564)</f>
        <v/>
      </c>
      <c r="AF2564" s="112">
        <f>AE2564*(K2564-y+e)</f>
        <v/>
      </c>
      <c r="AG2564" s="113">
        <f>(b*f_cd/(L2564^2))*SUM(Z2564:AD2564)+SUM(S2564:T2564)-AF2564</f>
        <v/>
      </c>
      <c r="AH2564" s="114">
        <f>AG2564&lt;0</f>
        <v/>
      </c>
      <c r="AI2564" s="115">
        <f>IF(A2564=1,FALSE,(AND(AQ2564,AH2564,NOT(AI2563))))</f>
        <v/>
      </c>
      <c r="AJ2564" s="116">
        <f>(b*f_cd/L2564)*(a_1/2*J2564^2+a_2/3*J2564^3+a_3/4*J2564^4+a_4/5*J2564^5+a_5/6*J2564^6)+SUM(Q2564:R2564)</f>
        <v/>
      </c>
      <c r="AK2564">
        <f>AJ2564*(K2564-y+e)</f>
        <v/>
      </c>
      <c r="AL2564" s="118">
        <f>(b*f_cd/(L2564^2))*(a_1/3*J2564^3+a_2/4*J2564^4+a_3/5*J2564^5+a_4/6*J2564^6+a_5/7*J2564^7)+SUM(S2564:T2564)-AK2564</f>
        <v/>
      </c>
      <c r="AM2564" s="114">
        <f>AL2564&gt;0</f>
        <v/>
      </c>
      <c r="AN2564" s="115">
        <f>IF(A2564=1,FALSE,(AND(AQ2564,AM2564,NOT(AN2563))))</f>
        <v/>
      </c>
      <c r="AO2564">
        <f>IF(D2564=1,AND(AH2564,NOT(AI2564)),AND(AM2564,NOT(AN2564)))</f>
        <v/>
      </c>
      <c r="AP2564" s="119">
        <f>IF(D2564=1,AI2564,AN2564)</f>
        <v/>
      </c>
      <c r="AQ2564" s="125">
        <f>ABS(E2564)&lt;$AQ$2</f>
        <v/>
      </c>
      <c r="AS2564">
        <f>IF(AP2564,MAX(AS$3:AS2562)+1,"")</f>
        <v/>
      </c>
    </row>
    <row r="2565">
      <c r="A2565" t="n">
        <v>2475</v>
      </c>
      <c r="B2565" s="131">
        <f>IF(A2565=1,0,IF(AP2565,0.1*ε_cu1cd,0))</f>
        <v/>
      </c>
      <c r="C2565" s="131">
        <f>IF(A2565=1,0.1*ε_cu1cd,C2564+B2564)</f>
        <v/>
      </c>
      <c r="D2565" s="113">
        <f>IF('Нормальний переріз'!$D$68&gt;0,1,2)</f>
        <v/>
      </c>
      <c r="E2565" s="144">
        <f>IF(D2565=1,F2565,G2565)</f>
        <v/>
      </c>
      <c r="F2565" s="124">
        <f>IF(AI2564,0.11*ε_cu1cd,IF(AH2564,F2564*0.01,F2564))</f>
        <v/>
      </c>
      <c r="G2565" s="124">
        <f>IF(AP2564,-0.1*ε_cu1cd,IF(AM2564,G2564*0.01,G2564))</f>
        <v/>
      </c>
      <c r="H2565" s="113">
        <f>IF(A2565=1,E2565,IF(AO2564,H2564-E2564+E2565,IF(AP2564,0.8*H2564,H2564+E2565)))</f>
        <v/>
      </c>
      <c r="I2565" s="169">
        <f>(C2565-H2565)/h</f>
        <v/>
      </c>
      <c r="J2565">
        <f>C2565/(ε_c1cd)</f>
        <v/>
      </c>
      <c r="K2565">
        <f>C2565/I2565</f>
        <v/>
      </c>
      <c r="L2565" s="131">
        <f>I2565/(ε_c1cd)</f>
        <v/>
      </c>
      <c r="M2565">
        <f>I2565*(K2565-Z_s1)</f>
        <v/>
      </c>
      <c r="N2565">
        <f>I2565*(K2565-Z_s2)</f>
        <v/>
      </c>
      <c r="O2565">
        <f>E_s*M2565</f>
        <v/>
      </c>
      <c r="P2565">
        <f>E_s*N2565</f>
        <v/>
      </c>
      <c r="Q2565">
        <f>O2565*A_s1</f>
        <v/>
      </c>
      <c r="R2565">
        <f>P2565*A_s2</f>
        <v/>
      </c>
      <c r="S2565">
        <f>Q2565*($K2565-Z_s1)</f>
        <v/>
      </c>
      <c r="T2565">
        <f>R2565*($K2565-Z_s2)</f>
        <v/>
      </c>
      <c r="U2565">
        <f>(INDIRECT("a_"&amp;U$2)/(U$2+1))*(($C2565^(U$2+1)-$H2565^(U$2+1))/(ε_c1cd^(U$2+1)))</f>
        <v/>
      </c>
      <c r="V2565">
        <f>(INDIRECT("a_"&amp;V$2)/(V$2+1))*(($C2565^(V$2+1)-$H2565^(V$2+1))/(ε_c1cd^(V$2+1)))</f>
        <v/>
      </c>
      <c r="W2565">
        <f>(INDIRECT("a_"&amp;W$2)/(W$2+1))*(($C2565^(W$2+1)-$H2565^(W$2+1))/(ε_c1cd^(W$2+1)))</f>
        <v/>
      </c>
      <c r="X2565">
        <f>(INDIRECT("a_"&amp;X$2)/(X$2+1))*(($C2565^(X$2+1)-$H2565^(X$2+1))/(ε_c1cd^(X$2+1)))</f>
        <v/>
      </c>
      <c r="Y2565">
        <f>(INDIRECT("a_"&amp;Y$2)/(Y$2+1))*(($C2565^(Y$2+1)-$H2565^(Y$2+1))/(ε_c1cd^(Y$2+1)))</f>
        <v/>
      </c>
      <c r="Z2565">
        <f>(INDIRECT("a_"&amp;Z$2)/(Z$2+2))*(($C2565^(Z$2+2)-$H2565^(Z$2+2))/(ε_c1cd^(Z$2+2)))</f>
        <v/>
      </c>
      <c r="AA2565">
        <f>(INDIRECT("a_"&amp;AA$2)/(AA$2+2))*(($C2565^(AA$2+2)-$H2565^(AA$2+2))/(ε_c1cd^(AA$2+2)))</f>
        <v/>
      </c>
      <c r="AB2565">
        <f>(INDIRECT("a_"&amp;AB$2)/(AB$2+2))*(($C2565^(AB$2+2)-$H2565^(AB$2+2))/(ε_c1cd^(AB$2+2)))</f>
        <v/>
      </c>
      <c r="AC2565">
        <f>(INDIRECT("a_"&amp;AC$2)/(AC$2+2))*(($C2565^(AC$2+2)-$H2565^(AC$2+2))/(ε_c1cd^(AC$2+2)))</f>
        <v/>
      </c>
      <c r="AD2565">
        <f>(INDIRECT("a_"&amp;AD$2)/(AD$2+2))*(($C2565^(AD$2+2)-$H2565^(AD$2+2))/(ε_c1cd^(AD$2+2)))</f>
        <v/>
      </c>
      <c r="AE2565" s="111">
        <f>(b*f_cd/L2565)*SUM(U2565:Y2565)+SUM(Q2565:R2565)</f>
        <v/>
      </c>
      <c r="AF2565" s="112">
        <f>AE2565*(K2565-y+e)</f>
        <v/>
      </c>
      <c r="AG2565" s="113">
        <f>(b*f_cd/(L2565^2))*SUM(Z2565:AD2565)+SUM(S2565:T2565)-AF2565</f>
        <v/>
      </c>
      <c r="AH2565" s="114">
        <f>AG2565&lt;0</f>
        <v/>
      </c>
      <c r="AI2565" s="115">
        <f>IF(A2565=1,FALSE,(AND(AQ2565,AH2565,NOT(AI2564))))</f>
        <v/>
      </c>
      <c r="AJ2565" s="116">
        <f>(b*f_cd/L2565)*(a_1/2*J2565^2+a_2/3*J2565^3+a_3/4*J2565^4+a_4/5*J2565^5+a_5/6*J2565^6)+SUM(Q2565:R2565)</f>
        <v/>
      </c>
      <c r="AK2565">
        <f>AJ2565*(K2565-y+e)</f>
        <v/>
      </c>
      <c r="AL2565" s="118">
        <f>(b*f_cd/(L2565^2))*(a_1/3*J2565^3+a_2/4*J2565^4+a_3/5*J2565^5+a_4/6*J2565^6+a_5/7*J2565^7)+SUM(S2565:T2565)-AK2565</f>
        <v/>
      </c>
      <c r="AM2565" s="114">
        <f>AL2565&gt;0</f>
        <v/>
      </c>
      <c r="AN2565" s="115">
        <f>IF(A2565=1,FALSE,(AND(AQ2565,AM2565,NOT(AN2564))))</f>
        <v/>
      </c>
      <c r="AO2565">
        <f>IF(D2565=1,AND(AH2565,NOT(AI2565)),AND(AM2565,NOT(AN2565)))</f>
        <v/>
      </c>
      <c r="AP2565" s="119">
        <f>IF(D2565=1,AI2565,AN2565)</f>
        <v/>
      </c>
      <c r="AQ2565" s="125">
        <f>ABS(E2565)&lt;$AQ$2</f>
        <v/>
      </c>
      <c r="AS2565">
        <f>IF(AP2565,MAX(AS$3:AS2563)+1,"")</f>
        <v/>
      </c>
    </row>
    <row r="2566">
      <c r="A2566" t="n">
        <v>2476</v>
      </c>
      <c r="B2566" s="131">
        <f>IF(A2566=1,0,IF(AP2566,0.1*ε_cu1cd,0))</f>
        <v/>
      </c>
      <c r="C2566" s="131">
        <f>IF(A2566=1,0.1*ε_cu1cd,C2565+B2565)</f>
        <v/>
      </c>
      <c r="D2566" s="113">
        <f>IF('Нормальний переріз'!$D$68&gt;0,1,2)</f>
        <v/>
      </c>
      <c r="E2566" s="144">
        <f>IF(D2566=1,F2566,G2566)</f>
        <v/>
      </c>
      <c r="F2566" s="124">
        <f>IF(AI2565,0.11*ε_cu1cd,IF(AH2565,F2565*0.01,F2565))</f>
        <v/>
      </c>
      <c r="G2566" s="124">
        <f>IF(AP2565,-0.1*ε_cu1cd,IF(AM2565,G2565*0.01,G2565))</f>
        <v/>
      </c>
      <c r="H2566" s="113">
        <f>IF(A2566=1,E2566,IF(AO2565,H2565-E2565+E2566,IF(AP2565,0.8*H2565,H2565+E2566)))</f>
        <v/>
      </c>
      <c r="I2566" s="169">
        <f>(C2566-H2566)/h</f>
        <v/>
      </c>
      <c r="J2566">
        <f>C2566/(ε_c1cd)</f>
        <v/>
      </c>
      <c r="K2566">
        <f>C2566/I2566</f>
        <v/>
      </c>
      <c r="L2566" s="131">
        <f>I2566/(ε_c1cd)</f>
        <v/>
      </c>
      <c r="M2566">
        <f>I2566*(K2566-Z_s1)</f>
        <v/>
      </c>
      <c r="N2566">
        <f>I2566*(K2566-Z_s2)</f>
        <v/>
      </c>
      <c r="O2566">
        <f>E_s*M2566</f>
        <v/>
      </c>
      <c r="P2566">
        <f>E_s*N2566</f>
        <v/>
      </c>
      <c r="Q2566">
        <f>O2566*A_s1</f>
        <v/>
      </c>
      <c r="R2566">
        <f>P2566*A_s2</f>
        <v/>
      </c>
      <c r="S2566">
        <f>Q2566*($K2566-Z_s1)</f>
        <v/>
      </c>
      <c r="T2566">
        <f>R2566*($K2566-Z_s2)</f>
        <v/>
      </c>
      <c r="U2566">
        <f>(INDIRECT("a_"&amp;U$2)/(U$2+1))*(($C2566^(U$2+1)-$H2566^(U$2+1))/(ε_c1cd^(U$2+1)))</f>
        <v/>
      </c>
      <c r="V2566">
        <f>(INDIRECT("a_"&amp;V$2)/(V$2+1))*(($C2566^(V$2+1)-$H2566^(V$2+1))/(ε_c1cd^(V$2+1)))</f>
        <v/>
      </c>
      <c r="W2566">
        <f>(INDIRECT("a_"&amp;W$2)/(W$2+1))*(($C2566^(W$2+1)-$H2566^(W$2+1))/(ε_c1cd^(W$2+1)))</f>
        <v/>
      </c>
      <c r="X2566">
        <f>(INDIRECT("a_"&amp;X$2)/(X$2+1))*(($C2566^(X$2+1)-$H2566^(X$2+1))/(ε_c1cd^(X$2+1)))</f>
        <v/>
      </c>
      <c r="Y2566">
        <f>(INDIRECT("a_"&amp;Y$2)/(Y$2+1))*(($C2566^(Y$2+1)-$H2566^(Y$2+1))/(ε_c1cd^(Y$2+1)))</f>
        <v/>
      </c>
      <c r="Z2566">
        <f>(INDIRECT("a_"&amp;Z$2)/(Z$2+2))*(($C2566^(Z$2+2)-$H2566^(Z$2+2))/(ε_c1cd^(Z$2+2)))</f>
        <v/>
      </c>
      <c r="AA2566">
        <f>(INDIRECT("a_"&amp;AA$2)/(AA$2+2))*(($C2566^(AA$2+2)-$H2566^(AA$2+2))/(ε_c1cd^(AA$2+2)))</f>
        <v/>
      </c>
      <c r="AB2566">
        <f>(INDIRECT("a_"&amp;AB$2)/(AB$2+2))*(($C2566^(AB$2+2)-$H2566^(AB$2+2))/(ε_c1cd^(AB$2+2)))</f>
        <v/>
      </c>
      <c r="AC2566">
        <f>(INDIRECT("a_"&amp;AC$2)/(AC$2+2))*(($C2566^(AC$2+2)-$H2566^(AC$2+2))/(ε_c1cd^(AC$2+2)))</f>
        <v/>
      </c>
      <c r="AD2566">
        <f>(INDIRECT("a_"&amp;AD$2)/(AD$2+2))*(($C2566^(AD$2+2)-$H2566^(AD$2+2))/(ε_c1cd^(AD$2+2)))</f>
        <v/>
      </c>
      <c r="AE2566" s="111">
        <f>(b*f_cd/L2566)*SUM(U2566:Y2566)+SUM(Q2566:R2566)</f>
        <v/>
      </c>
      <c r="AF2566" s="112">
        <f>AE2566*(K2566-y+e)</f>
        <v/>
      </c>
      <c r="AG2566" s="113">
        <f>(b*f_cd/(L2566^2))*SUM(Z2566:AD2566)+SUM(S2566:T2566)-AF2566</f>
        <v/>
      </c>
      <c r="AH2566" s="114">
        <f>AG2566&lt;0</f>
        <v/>
      </c>
      <c r="AI2566" s="115">
        <f>IF(A2566=1,FALSE,(AND(AQ2566,AH2566,NOT(AI2565))))</f>
        <v/>
      </c>
      <c r="AJ2566" s="116">
        <f>(b*f_cd/L2566)*(a_1/2*J2566^2+a_2/3*J2566^3+a_3/4*J2566^4+a_4/5*J2566^5+a_5/6*J2566^6)+SUM(Q2566:R2566)</f>
        <v/>
      </c>
      <c r="AK2566">
        <f>AJ2566*(K2566-y+e)</f>
        <v/>
      </c>
      <c r="AL2566" s="118">
        <f>(b*f_cd/(L2566^2))*(a_1/3*J2566^3+a_2/4*J2566^4+a_3/5*J2566^5+a_4/6*J2566^6+a_5/7*J2566^7)+SUM(S2566:T2566)-AK2566</f>
        <v/>
      </c>
      <c r="AM2566" s="114">
        <f>AL2566&gt;0</f>
        <v/>
      </c>
      <c r="AN2566" s="115">
        <f>IF(A2566=1,FALSE,(AND(AQ2566,AM2566,NOT(AN2565))))</f>
        <v/>
      </c>
      <c r="AO2566">
        <f>IF(D2566=1,AND(AH2566,NOT(AI2566)),AND(AM2566,NOT(AN2566)))</f>
        <v/>
      </c>
      <c r="AP2566" s="119">
        <f>IF(D2566=1,AI2566,AN2566)</f>
        <v/>
      </c>
      <c r="AQ2566" s="125">
        <f>ABS(E2566)&lt;$AQ$2</f>
        <v/>
      </c>
      <c r="AS2566">
        <f>IF(AP2566,MAX(AS$3:AS2564)+1,"")</f>
        <v/>
      </c>
    </row>
    <row r="2567">
      <c r="A2567" t="n">
        <v>2477</v>
      </c>
      <c r="B2567" s="131">
        <f>IF(A2567=1,0,IF(AP2567,0.1*ε_cu1cd,0))</f>
        <v/>
      </c>
      <c r="C2567" s="131">
        <f>IF(A2567=1,0.1*ε_cu1cd,C2566+B2566)</f>
        <v/>
      </c>
      <c r="D2567" s="113">
        <f>IF('Нормальний переріз'!$D$68&gt;0,1,2)</f>
        <v/>
      </c>
      <c r="E2567" s="144">
        <f>IF(D2567=1,F2567,G2567)</f>
        <v/>
      </c>
      <c r="F2567" s="124">
        <f>IF(AI2566,0.11*ε_cu1cd,IF(AH2566,F2566*0.01,F2566))</f>
        <v/>
      </c>
      <c r="G2567" s="124">
        <f>IF(AP2566,-0.1*ε_cu1cd,IF(AM2566,G2566*0.01,G2566))</f>
        <v/>
      </c>
      <c r="H2567" s="113">
        <f>IF(A2567=1,E2567,IF(AO2566,H2566-E2566+E2567,IF(AP2566,0.8*H2566,H2566+E2567)))</f>
        <v/>
      </c>
      <c r="I2567" s="169">
        <f>(C2567-H2567)/h</f>
        <v/>
      </c>
      <c r="J2567">
        <f>C2567/(ε_c1cd)</f>
        <v/>
      </c>
      <c r="K2567">
        <f>C2567/I2567</f>
        <v/>
      </c>
      <c r="L2567" s="131">
        <f>I2567/(ε_c1cd)</f>
        <v/>
      </c>
      <c r="M2567">
        <f>I2567*(K2567-Z_s1)</f>
        <v/>
      </c>
      <c r="N2567">
        <f>I2567*(K2567-Z_s2)</f>
        <v/>
      </c>
      <c r="O2567">
        <f>E_s*M2567</f>
        <v/>
      </c>
      <c r="P2567">
        <f>E_s*N2567</f>
        <v/>
      </c>
      <c r="Q2567">
        <f>O2567*A_s1</f>
        <v/>
      </c>
      <c r="R2567">
        <f>P2567*A_s2</f>
        <v/>
      </c>
      <c r="S2567">
        <f>Q2567*($K2567-Z_s1)</f>
        <v/>
      </c>
      <c r="T2567">
        <f>R2567*($K2567-Z_s2)</f>
        <v/>
      </c>
      <c r="U2567">
        <f>(INDIRECT("a_"&amp;U$2)/(U$2+1))*(($C2567^(U$2+1)-$H2567^(U$2+1))/(ε_c1cd^(U$2+1)))</f>
        <v/>
      </c>
      <c r="V2567">
        <f>(INDIRECT("a_"&amp;V$2)/(V$2+1))*(($C2567^(V$2+1)-$H2567^(V$2+1))/(ε_c1cd^(V$2+1)))</f>
        <v/>
      </c>
      <c r="W2567">
        <f>(INDIRECT("a_"&amp;W$2)/(W$2+1))*(($C2567^(W$2+1)-$H2567^(W$2+1))/(ε_c1cd^(W$2+1)))</f>
        <v/>
      </c>
      <c r="X2567">
        <f>(INDIRECT("a_"&amp;X$2)/(X$2+1))*(($C2567^(X$2+1)-$H2567^(X$2+1))/(ε_c1cd^(X$2+1)))</f>
        <v/>
      </c>
      <c r="Y2567">
        <f>(INDIRECT("a_"&amp;Y$2)/(Y$2+1))*(($C2567^(Y$2+1)-$H2567^(Y$2+1))/(ε_c1cd^(Y$2+1)))</f>
        <v/>
      </c>
      <c r="Z2567">
        <f>(INDIRECT("a_"&amp;Z$2)/(Z$2+2))*(($C2567^(Z$2+2)-$H2567^(Z$2+2))/(ε_c1cd^(Z$2+2)))</f>
        <v/>
      </c>
      <c r="AA2567">
        <f>(INDIRECT("a_"&amp;AA$2)/(AA$2+2))*(($C2567^(AA$2+2)-$H2567^(AA$2+2))/(ε_c1cd^(AA$2+2)))</f>
        <v/>
      </c>
      <c r="AB2567">
        <f>(INDIRECT("a_"&amp;AB$2)/(AB$2+2))*(($C2567^(AB$2+2)-$H2567^(AB$2+2))/(ε_c1cd^(AB$2+2)))</f>
        <v/>
      </c>
      <c r="AC2567">
        <f>(INDIRECT("a_"&amp;AC$2)/(AC$2+2))*(($C2567^(AC$2+2)-$H2567^(AC$2+2))/(ε_c1cd^(AC$2+2)))</f>
        <v/>
      </c>
      <c r="AD2567">
        <f>(INDIRECT("a_"&amp;AD$2)/(AD$2+2))*(($C2567^(AD$2+2)-$H2567^(AD$2+2))/(ε_c1cd^(AD$2+2)))</f>
        <v/>
      </c>
      <c r="AE2567" s="111">
        <f>(b*f_cd/L2567)*SUM(U2567:Y2567)+SUM(Q2567:R2567)</f>
        <v/>
      </c>
      <c r="AF2567" s="112">
        <f>AE2567*(K2567-y+e)</f>
        <v/>
      </c>
      <c r="AG2567" s="113">
        <f>(b*f_cd/(L2567^2))*SUM(Z2567:AD2567)+SUM(S2567:T2567)-AF2567</f>
        <v/>
      </c>
      <c r="AH2567" s="114">
        <f>AG2567&lt;0</f>
        <v/>
      </c>
      <c r="AI2567" s="115">
        <f>IF(A2567=1,FALSE,(AND(AQ2567,AH2567,NOT(AI2566))))</f>
        <v/>
      </c>
      <c r="AJ2567" s="116">
        <f>(b*f_cd/L2567)*(a_1/2*J2567^2+a_2/3*J2567^3+a_3/4*J2567^4+a_4/5*J2567^5+a_5/6*J2567^6)+SUM(Q2567:R2567)</f>
        <v/>
      </c>
      <c r="AK2567">
        <f>AJ2567*(K2567-y+e)</f>
        <v/>
      </c>
      <c r="AL2567" s="118">
        <f>(b*f_cd/(L2567^2))*(a_1/3*J2567^3+a_2/4*J2567^4+a_3/5*J2567^5+a_4/6*J2567^6+a_5/7*J2567^7)+SUM(S2567:T2567)-AK2567</f>
        <v/>
      </c>
      <c r="AM2567" s="114">
        <f>AL2567&gt;0</f>
        <v/>
      </c>
      <c r="AN2567" s="115">
        <f>IF(A2567=1,FALSE,(AND(AQ2567,AM2567,NOT(AN2566))))</f>
        <v/>
      </c>
      <c r="AO2567">
        <f>IF(D2567=1,AND(AH2567,NOT(AI2567)),AND(AM2567,NOT(AN2567)))</f>
        <v/>
      </c>
      <c r="AP2567" s="119">
        <f>IF(D2567=1,AI2567,AN2567)</f>
        <v/>
      </c>
      <c r="AQ2567" s="125">
        <f>ABS(E2567)&lt;$AQ$2</f>
        <v/>
      </c>
      <c r="AS2567">
        <f>IF(AP2567,MAX(AS$3:AS2565)+1,"")</f>
        <v/>
      </c>
    </row>
    <row r="2568">
      <c r="A2568" t="n">
        <v>2478</v>
      </c>
      <c r="B2568" s="131">
        <f>IF(A2568=1,0,IF(AP2568,0.1*ε_cu1cd,0))</f>
        <v/>
      </c>
      <c r="C2568" s="131">
        <f>IF(A2568=1,0.1*ε_cu1cd,C2567+B2567)</f>
        <v/>
      </c>
      <c r="D2568" s="113">
        <f>IF('Нормальний переріз'!$D$68&gt;0,1,2)</f>
        <v/>
      </c>
      <c r="E2568" s="144">
        <f>IF(D2568=1,F2568,G2568)</f>
        <v/>
      </c>
      <c r="F2568" s="124">
        <f>IF(AI2567,0.11*ε_cu1cd,IF(AH2567,F2567*0.01,F2567))</f>
        <v/>
      </c>
      <c r="G2568" s="124">
        <f>IF(AP2567,-0.1*ε_cu1cd,IF(AM2567,G2567*0.01,G2567))</f>
        <v/>
      </c>
      <c r="H2568" s="113">
        <f>IF(A2568=1,E2568,IF(AO2567,H2567-E2567+E2568,IF(AP2567,0.8*H2567,H2567+E2568)))</f>
        <v/>
      </c>
      <c r="I2568" s="169">
        <f>(C2568-H2568)/h</f>
        <v/>
      </c>
      <c r="J2568">
        <f>C2568/(ε_c1cd)</f>
        <v/>
      </c>
      <c r="K2568">
        <f>C2568/I2568</f>
        <v/>
      </c>
      <c r="L2568" s="131">
        <f>I2568/(ε_c1cd)</f>
        <v/>
      </c>
      <c r="M2568">
        <f>I2568*(K2568-Z_s1)</f>
        <v/>
      </c>
      <c r="N2568">
        <f>I2568*(K2568-Z_s2)</f>
        <v/>
      </c>
      <c r="O2568">
        <f>E_s*M2568</f>
        <v/>
      </c>
      <c r="P2568">
        <f>E_s*N2568</f>
        <v/>
      </c>
      <c r="Q2568">
        <f>O2568*A_s1</f>
        <v/>
      </c>
      <c r="R2568">
        <f>P2568*A_s2</f>
        <v/>
      </c>
      <c r="S2568">
        <f>Q2568*($K2568-Z_s1)</f>
        <v/>
      </c>
      <c r="T2568">
        <f>R2568*($K2568-Z_s2)</f>
        <v/>
      </c>
      <c r="U2568">
        <f>(INDIRECT("a_"&amp;U$2)/(U$2+1))*(($C2568^(U$2+1)-$H2568^(U$2+1))/(ε_c1cd^(U$2+1)))</f>
        <v/>
      </c>
      <c r="V2568">
        <f>(INDIRECT("a_"&amp;V$2)/(V$2+1))*(($C2568^(V$2+1)-$H2568^(V$2+1))/(ε_c1cd^(V$2+1)))</f>
        <v/>
      </c>
      <c r="W2568">
        <f>(INDIRECT("a_"&amp;W$2)/(W$2+1))*(($C2568^(W$2+1)-$H2568^(W$2+1))/(ε_c1cd^(W$2+1)))</f>
        <v/>
      </c>
      <c r="X2568">
        <f>(INDIRECT("a_"&amp;X$2)/(X$2+1))*(($C2568^(X$2+1)-$H2568^(X$2+1))/(ε_c1cd^(X$2+1)))</f>
        <v/>
      </c>
      <c r="Y2568">
        <f>(INDIRECT("a_"&amp;Y$2)/(Y$2+1))*(($C2568^(Y$2+1)-$H2568^(Y$2+1))/(ε_c1cd^(Y$2+1)))</f>
        <v/>
      </c>
      <c r="Z2568">
        <f>(INDIRECT("a_"&amp;Z$2)/(Z$2+2))*(($C2568^(Z$2+2)-$H2568^(Z$2+2))/(ε_c1cd^(Z$2+2)))</f>
        <v/>
      </c>
      <c r="AA2568">
        <f>(INDIRECT("a_"&amp;AA$2)/(AA$2+2))*(($C2568^(AA$2+2)-$H2568^(AA$2+2))/(ε_c1cd^(AA$2+2)))</f>
        <v/>
      </c>
      <c r="AB2568">
        <f>(INDIRECT("a_"&amp;AB$2)/(AB$2+2))*(($C2568^(AB$2+2)-$H2568^(AB$2+2))/(ε_c1cd^(AB$2+2)))</f>
        <v/>
      </c>
      <c r="AC2568">
        <f>(INDIRECT("a_"&amp;AC$2)/(AC$2+2))*(($C2568^(AC$2+2)-$H2568^(AC$2+2))/(ε_c1cd^(AC$2+2)))</f>
        <v/>
      </c>
      <c r="AD2568">
        <f>(INDIRECT("a_"&amp;AD$2)/(AD$2+2))*(($C2568^(AD$2+2)-$H2568^(AD$2+2))/(ε_c1cd^(AD$2+2)))</f>
        <v/>
      </c>
      <c r="AE2568" s="111">
        <f>(b*f_cd/L2568)*SUM(U2568:Y2568)+SUM(Q2568:R2568)</f>
        <v/>
      </c>
      <c r="AF2568" s="112">
        <f>AE2568*(K2568-y+e)</f>
        <v/>
      </c>
      <c r="AG2568" s="113">
        <f>(b*f_cd/(L2568^2))*SUM(Z2568:AD2568)+SUM(S2568:T2568)-AF2568</f>
        <v/>
      </c>
      <c r="AH2568" s="114">
        <f>AG2568&lt;0</f>
        <v/>
      </c>
      <c r="AI2568" s="115">
        <f>IF(A2568=1,FALSE,(AND(AQ2568,AH2568,NOT(AI2567))))</f>
        <v/>
      </c>
      <c r="AJ2568" s="116">
        <f>(b*f_cd/L2568)*(a_1/2*J2568^2+a_2/3*J2568^3+a_3/4*J2568^4+a_4/5*J2568^5+a_5/6*J2568^6)+SUM(Q2568:R2568)</f>
        <v/>
      </c>
      <c r="AK2568">
        <f>AJ2568*(K2568-y+e)</f>
        <v/>
      </c>
      <c r="AL2568" s="118">
        <f>(b*f_cd/(L2568^2))*(a_1/3*J2568^3+a_2/4*J2568^4+a_3/5*J2568^5+a_4/6*J2568^6+a_5/7*J2568^7)+SUM(S2568:T2568)-AK2568</f>
        <v/>
      </c>
      <c r="AM2568" s="114">
        <f>AL2568&gt;0</f>
        <v/>
      </c>
      <c r="AN2568" s="115">
        <f>IF(A2568=1,FALSE,(AND(AQ2568,AM2568,NOT(AN2567))))</f>
        <v/>
      </c>
      <c r="AO2568">
        <f>IF(D2568=1,AND(AH2568,NOT(AI2568)),AND(AM2568,NOT(AN2568)))</f>
        <v/>
      </c>
      <c r="AP2568" s="119">
        <f>IF(D2568=1,AI2568,AN2568)</f>
        <v/>
      </c>
      <c r="AQ2568" s="125">
        <f>ABS(E2568)&lt;$AQ$2</f>
        <v/>
      </c>
      <c r="AS2568">
        <f>IF(AP2568,MAX(AS$3:AS2566)+1,"")</f>
        <v/>
      </c>
    </row>
    <row r="2569">
      <c r="A2569" t="n">
        <v>2479</v>
      </c>
      <c r="B2569" s="131">
        <f>IF(A2569=1,0,IF(AP2569,0.1*ε_cu1cd,0))</f>
        <v/>
      </c>
      <c r="C2569" s="131">
        <f>IF(A2569=1,0.1*ε_cu1cd,C2568+B2568)</f>
        <v/>
      </c>
      <c r="D2569" s="113">
        <f>IF('Нормальний переріз'!$D$68&gt;0,1,2)</f>
        <v/>
      </c>
      <c r="E2569" s="144">
        <f>IF(D2569=1,F2569,G2569)</f>
        <v/>
      </c>
      <c r="F2569" s="124">
        <f>IF(AI2568,0.11*ε_cu1cd,IF(AH2568,F2568*0.01,F2568))</f>
        <v/>
      </c>
      <c r="G2569" s="124">
        <f>IF(AP2568,-0.1*ε_cu1cd,IF(AM2568,G2568*0.01,G2568))</f>
        <v/>
      </c>
      <c r="H2569" s="113">
        <f>IF(A2569=1,E2569,IF(AO2568,H2568-E2568+E2569,IF(AP2568,0.8*H2568,H2568+E2569)))</f>
        <v/>
      </c>
      <c r="I2569" s="169">
        <f>(C2569-H2569)/h</f>
        <v/>
      </c>
      <c r="J2569">
        <f>C2569/(ε_c1cd)</f>
        <v/>
      </c>
      <c r="K2569">
        <f>C2569/I2569</f>
        <v/>
      </c>
      <c r="L2569" s="131">
        <f>I2569/(ε_c1cd)</f>
        <v/>
      </c>
      <c r="M2569">
        <f>I2569*(K2569-Z_s1)</f>
        <v/>
      </c>
      <c r="N2569">
        <f>I2569*(K2569-Z_s2)</f>
        <v/>
      </c>
      <c r="O2569">
        <f>E_s*M2569</f>
        <v/>
      </c>
      <c r="P2569">
        <f>E_s*N2569</f>
        <v/>
      </c>
      <c r="Q2569">
        <f>O2569*A_s1</f>
        <v/>
      </c>
      <c r="R2569">
        <f>P2569*A_s2</f>
        <v/>
      </c>
      <c r="S2569">
        <f>Q2569*($K2569-Z_s1)</f>
        <v/>
      </c>
      <c r="T2569">
        <f>R2569*($K2569-Z_s2)</f>
        <v/>
      </c>
      <c r="U2569">
        <f>(INDIRECT("a_"&amp;U$2)/(U$2+1))*(($C2569^(U$2+1)-$H2569^(U$2+1))/(ε_c1cd^(U$2+1)))</f>
        <v/>
      </c>
      <c r="V2569">
        <f>(INDIRECT("a_"&amp;V$2)/(V$2+1))*(($C2569^(V$2+1)-$H2569^(V$2+1))/(ε_c1cd^(V$2+1)))</f>
        <v/>
      </c>
      <c r="W2569">
        <f>(INDIRECT("a_"&amp;W$2)/(W$2+1))*(($C2569^(W$2+1)-$H2569^(W$2+1))/(ε_c1cd^(W$2+1)))</f>
        <v/>
      </c>
      <c r="X2569">
        <f>(INDIRECT("a_"&amp;X$2)/(X$2+1))*(($C2569^(X$2+1)-$H2569^(X$2+1))/(ε_c1cd^(X$2+1)))</f>
        <v/>
      </c>
      <c r="Y2569">
        <f>(INDIRECT("a_"&amp;Y$2)/(Y$2+1))*(($C2569^(Y$2+1)-$H2569^(Y$2+1))/(ε_c1cd^(Y$2+1)))</f>
        <v/>
      </c>
      <c r="Z2569">
        <f>(INDIRECT("a_"&amp;Z$2)/(Z$2+2))*(($C2569^(Z$2+2)-$H2569^(Z$2+2))/(ε_c1cd^(Z$2+2)))</f>
        <v/>
      </c>
      <c r="AA2569">
        <f>(INDIRECT("a_"&amp;AA$2)/(AA$2+2))*(($C2569^(AA$2+2)-$H2569^(AA$2+2))/(ε_c1cd^(AA$2+2)))</f>
        <v/>
      </c>
      <c r="AB2569">
        <f>(INDIRECT("a_"&amp;AB$2)/(AB$2+2))*(($C2569^(AB$2+2)-$H2569^(AB$2+2))/(ε_c1cd^(AB$2+2)))</f>
        <v/>
      </c>
      <c r="AC2569">
        <f>(INDIRECT("a_"&amp;AC$2)/(AC$2+2))*(($C2569^(AC$2+2)-$H2569^(AC$2+2))/(ε_c1cd^(AC$2+2)))</f>
        <v/>
      </c>
      <c r="AD2569">
        <f>(INDIRECT("a_"&amp;AD$2)/(AD$2+2))*(($C2569^(AD$2+2)-$H2569^(AD$2+2))/(ε_c1cd^(AD$2+2)))</f>
        <v/>
      </c>
      <c r="AE2569" s="111">
        <f>(b*f_cd/L2569)*SUM(U2569:Y2569)+SUM(Q2569:R2569)</f>
        <v/>
      </c>
      <c r="AF2569" s="112">
        <f>AE2569*(K2569-y+e)</f>
        <v/>
      </c>
      <c r="AG2569" s="113">
        <f>(b*f_cd/(L2569^2))*SUM(Z2569:AD2569)+SUM(S2569:T2569)-AF2569</f>
        <v/>
      </c>
      <c r="AH2569" s="114">
        <f>AG2569&lt;0</f>
        <v/>
      </c>
      <c r="AI2569" s="115">
        <f>IF(A2569=1,FALSE,(AND(AQ2569,AH2569,NOT(AI2568))))</f>
        <v/>
      </c>
      <c r="AJ2569" s="116">
        <f>(b*f_cd/L2569)*(a_1/2*J2569^2+a_2/3*J2569^3+a_3/4*J2569^4+a_4/5*J2569^5+a_5/6*J2569^6)+SUM(Q2569:R2569)</f>
        <v/>
      </c>
      <c r="AK2569">
        <f>AJ2569*(K2569-y+e)</f>
        <v/>
      </c>
      <c r="AL2569" s="118">
        <f>(b*f_cd/(L2569^2))*(a_1/3*J2569^3+a_2/4*J2569^4+a_3/5*J2569^5+a_4/6*J2569^6+a_5/7*J2569^7)+SUM(S2569:T2569)-AK2569</f>
        <v/>
      </c>
      <c r="AM2569" s="114">
        <f>AL2569&gt;0</f>
        <v/>
      </c>
      <c r="AN2569" s="115">
        <f>IF(A2569=1,FALSE,(AND(AQ2569,AM2569,NOT(AN2568))))</f>
        <v/>
      </c>
      <c r="AO2569">
        <f>IF(D2569=1,AND(AH2569,NOT(AI2569)),AND(AM2569,NOT(AN2569)))</f>
        <v/>
      </c>
      <c r="AP2569" s="119">
        <f>IF(D2569=1,AI2569,AN2569)</f>
        <v/>
      </c>
      <c r="AQ2569" s="125">
        <f>ABS(E2569)&lt;$AQ$2</f>
        <v/>
      </c>
      <c r="AS2569">
        <f>IF(AP2569,MAX(AS$3:AS2567)+1,"")</f>
        <v/>
      </c>
    </row>
    <row r="2570">
      <c r="A2570" t="n">
        <v>2480</v>
      </c>
      <c r="B2570" s="131">
        <f>IF(A2570=1,0,IF(AP2570,0.1*ε_cu1cd,0))</f>
        <v/>
      </c>
      <c r="C2570" s="131">
        <f>IF(A2570=1,0.1*ε_cu1cd,C2569+B2569)</f>
        <v/>
      </c>
      <c r="D2570" s="113">
        <f>IF('Нормальний переріз'!$D$68&gt;0,1,2)</f>
        <v/>
      </c>
      <c r="E2570" s="144">
        <f>IF(D2570=1,F2570,G2570)</f>
        <v/>
      </c>
      <c r="F2570" s="124">
        <f>IF(AI2569,0.11*ε_cu1cd,IF(AH2569,F2569*0.01,F2569))</f>
        <v/>
      </c>
      <c r="G2570" s="124">
        <f>IF(AP2569,-0.1*ε_cu1cd,IF(AM2569,G2569*0.01,G2569))</f>
        <v/>
      </c>
      <c r="H2570" s="113">
        <f>IF(A2570=1,E2570,IF(AO2569,H2569-E2569+E2570,IF(AP2569,0.8*H2569,H2569+E2570)))</f>
        <v/>
      </c>
      <c r="I2570" s="169">
        <f>(C2570-H2570)/h</f>
        <v/>
      </c>
      <c r="J2570">
        <f>C2570/(ε_c1cd)</f>
        <v/>
      </c>
      <c r="K2570">
        <f>C2570/I2570</f>
        <v/>
      </c>
      <c r="L2570" s="131">
        <f>I2570/(ε_c1cd)</f>
        <v/>
      </c>
      <c r="M2570">
        <f>I2570*(K2570-Z_s1)</f>
        <v/>
      </c>
      <c r="N2570">
        <f>I2570*(K2570-Z_s2)</f>
        <v/>
      </c>
      <c r="O2570">
        <f>E_s*M2570</f>
        <v/>
      </c>
      <c r="P2570">
        <f>E_s*N2570</f>
        <v/>
      </c>
      <c r="Q2570">
        <f>O2570*A_s1</f>
        <v/>
      </c>
      <c r="R2570">
        <f>P2570*A_s2</f>
        <v/>
      </c>
      <c r="S2570">
        <f>Q2570*($K2570-Z_s1)</f>
        <v/>
      </c>
      <c r="T2570">
        <f>R2570*($K2570-Z_s2)</f>
        <v/>
      </c>
      <c r="U2570">
        <f>(INDIRECT("a_"&amp;U$2)/(U$2+1))*(($C2570^(U$2+1)-$H2570^(U$2+1))/(ε_c1cd^(U$2+1)))</f>
        <v/>
      </c>
      <c r="V2570">
        <f>(INDIRECT("a_"&amp;V$2)/(V$2+1))*(($C2570^(V$2+1)-$H2570^(V$2+1))/(ε_c1cd^(V$2+1)))</f>
        <v/>
      </c>
      <c r="W2570">
        <f>(INDIRECT("a_"&amp;W$2)/(W$2+1))*(($C2570^(W$2+1)-$H2570^(W$2+1))/(ε_c1cd^(W$2+1)))</f>
        <v/>
      </c>
      <c r="X2570">
        <f>(INDIRECT("a_"&amp;X$2)/(X$2+1))*(($C2570^(X$2+1)-$H2570^(X$2+1))/(ε_c1cd^(X$2+1)))</f>
        <v/>
      </c>
      <c r="Y2570">
        <f>(INDIRECT("a_"&amp;Y$2)/(Y$2+1))*(($C2570^(Y$2+1)-$H2570^(Y$2+1))/(ε_c1cd^(Y$2+1)))</f>
        <v/>
      </c>
      <c r="Z2570">
        <f>(INDIRECT("a_"&amp;Z$2)/(Z$2+2))*(($C2570^(Z$2+2)-$H2570^(Z$2+2))/(ε_c1cd^(Z$2+2)))</f>
        <v/>
      </c>
      <c r="AA2570">
        <f>(INDIRECT("a_"&amp;AA$2)/(AA$2+2))*(($C2570^(AA$2+2)-$H2570^(AA$2+2))/(ε_c1cd^(AA$2+2)))</f>
        <v/>
      </c>
      <c r="AB2570">
        <f>(INDIRECT("a_"&amp;AB$2)/(AB$2+2))*(($C2570^(AB$2+2)-$H2570^(AB$2+2))/(ε_c1cd^(AB$2+2)))</f>
        <v/>
      </c>
      <c r="AC2570">
        <f>(INDIRECT("a_"&amp;AC$2)/(AC$2+2))*(($C2570^(AC$2+2)-$H2570^(AC$2+2))/(ε_c1cd^(AC$2+2)))</f>
        <v/>
      </c>
      <c r="AD2570">
        <f>(INDIRECT("a_"&amp;AD$2)/(AD$2+2))*(($C2570^(AD$2+2)-$H2570^(AD$2+2))/(ε_c1cd^(AD$2+2)))</f>
        <v/>
      </c>
      <c r="AE2570" s="111">
        <f>(b*f_cd/L2570)*SUM(U2570:Y2570)+SUM(Q2570:R2570)</f>
        <v/>
      </c>
      <c r="AF2570" s="112">
        <f>AE2570*(K2570-y+e)</f>
        <v/>
      </c>
      <c r="AG2570" s="113">
        <f>(b*f_cd/(L2570^2))*SUM(Z2570:AD2570)+SUM(S2570:T2570)-AF2570</f>
        <v/>
      </c>
      <c r="AH2570" s="114">
        <f>AG2570&lt;0</f>
        <v/>
      </c>
      <c r="AI2570" s="115">
        <f>IF(A2570=1,FALSE,(AND(AQ2570,AH2570,NOT(AI2569))))</f>
        <v/>
      </c>
      <c r="AJ2570" s="116">
        <f>(b*f_cd/L2570)*(a_1/2*J2570^2+a_2/3*J2570^3+a_3/4*J2570^4+a_4/5*J2570^5+a_5/6*J2570^6)+SUM(Q2570:R2570)</f>
        <v/>
      </c>
      <c r="AK2570">
        <f>AJ2570*(K2570-y+e)</f>
        <v/>
      </c>
      <c r="AL2570" s="118">
        <f>(b*f_cd/(L2570^2))*(a_1/3*J2570^3+a_2/4*J2570^4+a_3/5*J2570^5+a_4/6*J2570^6+a_5/7*J2570^7)+SUM(S2570:T2570)-AK2570</f>
        <v/>
      </c>
      <c r="AM2570" s="114">
        <f>AL2570&gt;0</f>
        <v/>
      </c>
      <c r="AN2570" s="115">
        <f>IF(A2570=1,FALSE,(AND(AQ2570,AM2570,NOT(AN2569))))</f>
        <v/>
      </c>
      <c r="AO2570">
        <f>IF(D2570=1,AND(AH2570,NOT(AI2570)),AND(AM2570,NOT(AN2570)))</f>
        <v/>
      </c>
      <c r="AP2570" s="119">
        <f>IF(D2570=1,AI2570,AN2570)</f>
        <v/>
      </c>
      <c r="AQ2570" s="125">
        <f>ABS(E2570)&lt;$AQ$2</f>
        <v/>
      </c>
      <c r="AS2570">
        <f>IF(AP2570,MAX(AS$3:AS2568)+1,"")</f>
        <v/>
      </c>
    </row>
    <row r="2571">
      <c r="A2571" t="n">
        <v>2481</v>
      </c>
      <c r="B2571" s="131">
        <f>IF(A2571=1,0,IF(AP2571,0.1*ε_cu1cd,0))</f>
        <v/>
      </c>
      <c r="C2571" s="131">
        <f>IF(A2571=1,0.1*ε_cu1cd,C2570+B2570)</f>
        <v/>
      </c>
      <c r="D2571" s="113">
        <f>IF('Нормальний переріз'!$D$68&gt;0,1,2)</f>
        <v/>
      </c>
      <c r="E2571" s="144">
        <f>IF(D2571=1,F2571,G2571)</f>
        <v/>
      </c>
      <c r="F2571" s="124">
        <f>IF(AI2570,0.11*ε_cu1cd,IF(AH2570,F2570*0.01,F2570))</f>
        <v/>
      </c>
      <c r="G2571" s="124">
        <f>IF(AP2570,-0.1*ε_cu1cd,IF(AM2570,G2570*0.01,G2570))</f>
        <v/>
      </c>
      <c r="H2571" s="113">
        <f>IF(A2571=1,E2571,IF(AO2570,H2570-E2570+E2571,IF(AP2570,0.8*H2570,H2570+E2571)))</f>
        <v/>
      </c>
      <c r="I2571" s="169">
        <f>(C2571-H2571)/h</f>
        <v/>
      </c>
      <c r="J2571">
        <f>C2571/(ε_c1cd)</f>
        <v/>
      </c>
      <c r="K2571">
        <f>C2571/I2571</f>
        <v/>
      </c>
      <c r="L2571" s="131">
        <f>I2571/(ε_c1cd)</f>
        <v/>
      </c>
      <c r="M2571">
        <f>I2571*(K2571-Z_s1)</f>
        <v/>
      </c>
      <c r="N2571">
        <f>I2571*(K2571-Z_s2)</f>
        <v/>
      </c>
      <c r="O2571">
        <f>E_s*M2571</f>
        <v/>
      </c>
      <c r="P2571">
        <f>E_s*N2571</f>
        <v/>
      </c>
      <c r="Q2571">
        <f>O2571*A_s1</f>
        <v/>
      </c>
      <c r="R2571">
        <f>P2571*A_s2</f>
        <v/>
      </c>
      <c r="S2571">
        <f>Q2571*($K2571-Z_s1)</f>
        <v/>
      </c>
      <c r="T2571">
        <f>R2571*($K2571-Z_s2)</f>
        <v/>
      </c>
      <c r="U2571">
        <f>(INDIRECT("a_"&amp;U$2)/(U$2+1))*(($C2571^(U$2+1)-$H2571^(U$2+1))/(ε_c1cd^(U$2+1)))</f>
        <v/>
      </c>
      <c r="V2571">
        <f>(INDIRECT("a_"&amp;V$2)/(V$2+1))*(($C2571^(V$2+1)-$H2571^(V$2+1))/(ε_c1cd^(V$2+1)))</f>
        <v/>
      </c>
      <c r="W2571">
        <f>(INDIRECT("a_"&amp;W$2)/(W$2+1))*(($C2571^(W$2+1)-$H2571^(W$2+1))/(ε_c1cd^(W$2+1)))</f>
        <v/>
      </c>
      <c r="X2571">
        <f>(INDIRECT("a_"&amp;X$2)/(X$2+1))*(($C2571^(X$2+1)-$H2571^(X$2+1))/(ε_c1cd^(X$2+1)))</f>
        <v/>
      </c>
      <c r="Y2571">
        <f>(INDIRECT("a_"&amp;Y$2)/(Y$2+1))*(($C2571^(Y$2+1)-$H2571^(Y$2+1))/(ε_c1cd^(Y$2+1)))</f>
        <v/>
      </c>
      <c r="Z2571">
        <f>(INDIRECT("a_"&amp;Z$2)/(Z$2+2))*(($C2571^(Z$2+2)-$H2571^(Z$2+2))/(ε_c1cd^(Z$2+2)))</f>
        <v/>
      </c>
      <c r="AA2571">
        <f>(INDIRECT("a_"&amp;AA$2)/(AA$2+2))*(($C2571^(AA$2+2)-$H2571^(AA$2+2))/(ε_c1cd^(AA$2+2)))</f>
        <v/>
      </c>
      <c r="AB2571">
        <f>(INDIRECT("a_"&amp;AB$2)/(AB$2+2))*(($C2571^(AB$2+2)-$H2571^(AB$2+2))/(ε_c1cd^(AB$2+2)))</f>
        <v/>
      </c>
      <c r="AC2571">
        <f>(INDIRECT("a_"&amp;AC$2)/(AC$2+2))*(($C2571^(AC$2+2)-$H2571^(AC$2+2))/(ε_c1cd^(AC$2+2)))</f>
        <v/>
      </c>
      <c r="AD2571">
        <f>(INDIRECT("a_"&amp;AD$2)/(AD$2+2))*(($C2571^(AD$2+2)-$H2571^(AD$2+2))/(ε_c1cd^(AD$2+2)))</f>
        <v/>
      </c>
      <c r="AE2571" s="111">
        <f>(b*f_cd/L2571)*SUM(U2571:Y2571)+SUM(Q2571:R2571)</f>
        <v/>
      </c>
      <c r="AF2571" s="112">
        <f>AE2571*(K2571-y+e)</f>
        <v/>
      </c>
      <c r="AG2571" s="113">
        <f>(b*f_cd/(L2571^2))*SUM(Z2571:AD2571)+SUM(S2571:T2571)-AF2571</f>
        <v/>
      </c>
      <c r="AH2571" s="114">
        <f>AG2571&lt;0</f>
        <v/>
      </c>
      <c r="AI2571" s="115">
        <f>IF(A2571=1,FALSE,(AND(AQ2571,AH2571,NOT(AI2570))))</f>
        <v/>
      </c>
      <c r="AJ2571" s="116">
        <f>(b*f_cd/L2571)*(a_1/2*J2571^2+a_2/3*J2571^3+a_3/4*J2571^4+a_4/5*J2571^5+a_5/6*J2571^6)+SUM(Q2571:R2571)</f>
        <v/>
      </c>
      <c r="AK2571">
        <f>AJ2571*(K2571-y+e)</f>
        <v/>
      </c>
      <c r="AL2571" s="118">
        <f>(b*f_cd/(L2571^2))*(a_1/3*J2571^3+a_2/4*J2571^4+a_3/5*J2571^5+a_4/6*J2571^6+a_5/7*J2571^7)+SUM(S2571:T2571)-AK2571</f>
        <v/>
      </c>
      <c r="AM2571" s="114">
        <f>AL2571&gt;0</f>
        <v/>
      </c>
      <c r="AN2571" s="115">
        <f>IF(A2571=1,FALSE,(AND(AQ2571,AM2571,NOT(AN2570))))</f>
        <v/>
      </c>
      <c r="AO2571">
        <f>IF(D2571=1,AND(AH2571,NOT(AI2571)),AND(AM2571,NOT(AN2571)))</f>
        <v/>
      </c>
      <c r="AP2571" s="119">
        <f>IF(D2571=1,AI2571,AN2571)</f>
        <v/>
      </c>
      <c r="AQ2571" s="125">
        <f>ABS(E2571)&lt;$AQ$2</f>
        <v/>
      </c>
      <c r="AS2571">
        <f>IF(AP2571,MAX(AS$3:AS2569)+1,"")</f>
        <v/>
      </c>
    </row>
    <row r="2572">
      <c r="A2572" t="n">
        <v>2482</v>
      </c>
      <c r="B2572" s="131">
        <f>IF(A2572=1,0,IF(AP2572,0.1*ε_cu1cd,0))</f>
        <v/>
      </c>
      <c r="C2572" s="131">
        <f>IF(A2572=1,0.1*ε_cu1cd,C2571+B2571)</f>
        <v/>
      </c>
      <c r="D2572" s="113">
        <f>IF('Нормальний переріз'!$D$68&gt;0,1,2)</f>
        <v/>
      </c>
      <c r="E2572" s="144">
        <f>IF(D2572=1,F2572,G2572)</f>
        <v/>
      </c>
      <c r="F2572" s="124">
        <f>IF(AI2571,0.11*ε_cu1cd,IF(AH2571,F2571*0.01,F2571))</f>
        <v/>
      </c>
      <c r="G2572" s="124">
        <f>IF(AP2571,-0.1*ε_cu1cd,IF(AM2571,G2571*0.01,G2571))</f>
        <v/>
      </c>
      <c r="H2572" s="113">
        <f>IF(A2572=1,E2572,IF(AO2571,H2571-E2571+E2572,IF(AP2571,0.8*H2571,H2571+E2572)))</f>
        <v/>
      </c>
      <c r="I2572" s="169">
        <f>(C2572-H2572)/h</f>
        <v/>
      </c>
      <c r="J2572">
        <f>C2572/(ε_c1cd)</f>
        <v/>
      </c>
      <c r="K2572">
        <f>C2572/I2572</f>
        <v/>
      </c>
      <c r="L2572" s="131">
        <f>I2572/(ε_c1cd)</f>
        <v/>
      </c>
      <c r="M2572">
        <f>I2572*(K2572-Z_s1)</f>
        <v/>
      </c>
      <c r="N2572">
        <f>I2572*(K2572-Z_s2)</f>
        <v/>
      </c>
      <c r="O2572">
        <f>E_s*M2572</f>
        <v/>
      </c>
      <c r="P2572">
        <f>E_s*N2572</f>
        <v/>
      </c>
      <c r="Q2572">
        <f>O2572*A_s1</f>
        <v/>
      </c>
      <c r="R2572">
        <f>P2572*A_s2</f>
        <v/>
      </c>
      <c r="S2572">
        <f>Q2572*($K2572-Z_s1)</f>
        <v/>
      </c>
      <c r="T2572">
        <f>R2572*($K2572-Z_s2)</f>
        <v/>
      </c>
      <c r="U2572">
        <f>(INDIRECT("a_"&amp;U$2)/(U$2+1))*(($C2572^(U$2+1)-$H2572^(U$2+1))/(ε_c1cd^(U$2+1)))</f>
        <v/>
      </c>
      <c r="V2572">
        <f>(INDIRECT("a_"&amp;V$2)/(V$2+1))*(($C2572^(V$2+1)-$H2572^(V$2+1))/(ε_c1cd^(V$2+1)))</f>
        <v/>
      </c>
      <c r="W2572">
        <f>(INDIRECT("a_"&amp;W$2)/(W$2+1))*(($C2572^(W$2+1)-$H2572^(W$2+1))/(ε_c1cd^(W$2+1)))</f>
        <v/>
      </c>
      <c r="X2572">
        <f>(INDIRECT("a_"&amp;X$2)/(X$2+1))*(($C2572^(X$2+1)-$H2572^(X$2+1))/(ε_c1cd^(X$2+1)))</f>
        <v/>
      </c>
      <c r="Y2572">
        <f>(INDIRECT("a_"&amp;Y$2)/(Y$2+1))*(($C2572^(Y$2+1)-$H2572^(Y$2+1))/(ε_c1cd^(Y$2+1)))</f>
        <v/>
      </c>
      <c r="Z2572">
        <f>(INDIRECT("a_"&amp;Z$2)/(Z$2+2))*(($C2572^(Z$2+2)-$H2572^(Z$2+2))/(ε_c1cd^(Z$2+2)))</f>
        <v/>
      </c>
      <c r="AA2572">
        <f>(INDIRECT("a_"&amp;AA$2)/(AA$2+2))*(($C2572^(AA$2+2)-$H2572^(AA$2+2))/(ε_c1cd^(AA$2+2)))</f>
        <v/>
      </c>
      <c r="AB2572">
        <f>(INDIRECT("a_"&amp;AB$2)/(AB$2+2))*(($C2572^(AB$2+2)-$H2572^(AB$2+2))/(ε_c1cd^(AB$2+2)))</f>
        <v/>
      </c>
      <c r="AC2572">
        <f>(INDIRECT("a_"&amp;AC$2)/(AC$2+2))*(($C2572^(AC$2+2)-$H2572^(AC$2+2))/(ε_c1cd^(AC$2+2)))</f>
        <v/>
      </c>
      <c r="AD2572">
        <f>(INDIRECT("a_"&amp;AD$2)/(AD$2+2))*(($C2572^(AD$2+2)-$H2572^(AD$2+2))/(ε_c1cd^(AD$2+2)))</f>
        <v/>
      </c>
      <c r="AE2572" s="111">
        <f>(b*f_cd/L2572)*SUM(U2572:Y2572)+SUM(Q2572:R2572)</f>
        <v/>
      </c>
      <c r="AF2572" s="112">
        <f>AE2572*(K2572-y+e)</f>
        <v/>
      </c>
      <c r="AG2572" s="113">
        <f>(b*f_cd/(L2572^2))*SUM(Z2572:AD2572)+SUM(S2572:T2572)-AF2572</f>
        <v/>
      </c>
      <c r="AH2572" s="114">
        <f>AG2572&lt;0</f>
        <v/>
      </c>
      <c r="AI2572" s="115">
        <f>IF(A2572=1,FALSE,(AND(AQ2572,AH2572,NOT(AI2571))))</f>
        <v/>
      </c>
      <c r="AJ2572" s="116">
        <f>(b*f_cd/L2572)*(a_1/2*J2572^2+a_2/3*J2572^3+a_3/4*J2572^4+a_4/5*J2572^5+a_5/6*J2572^6)+SUM(Q2572:R2572)</f>
        <v/>
      </c>
      <c r="AK2572">
        <f>AJ2572*(K2572-y+e)</f>
        <v/>
      </c>
      <c r="AL2572" s="118">
        <f>(b*f_cd/(L2572^2))*(a_1/3*J2572^3+a_2/4*J2572^4+a_3/5*J2572^5+a_4/6*J2572^6+a_5/7*J2572^7)+SUM(S2572:T2572)-AK2572</f>
        <v/>
      </c>
      <c r="AM2572" s="114">
        <f>AL2572&gt;0</f>
        <v/>
      </c>
      <c r="AN2572" s="115">
        <f>IF(A2572=1,FALSE,(AND(AQ2572,AM2572,NOT(AN2571))))</f>
        <v/>
      </c>
      <c r="AO2572">
        <f>IF(D2572=1,AND(AH2572,NOT(AI2572)),AND(AM2572,NOT(AN2572)))</f>
        <v/>
      </c>
      <c r="AP2572" s="119">
        <f>IF(D2572=1,AI2572,AN2572)</f>
        <v/>
      </c>
      <c r="AQ2572" s="125">
        <f>ABS(E2572)&lt;$AQ$2</f>
        <v/>
      </c>
      <c r="AS2572">
        <f>IF(AP2572,MAX(AS$3:AS2570)+1,"")</f>
        <v/>
      </c>
    </row>
    <row r="2573">
      <c r="A2573" t="n">
        <v>2483</v>
      </c>
      <c r="B2573" s="131">
        <f>IF(A2573=1,0,IF(AP2573,0.1*ε_cu1cd,0))</f>
        <v/>
      </c>
      <c r="C2573" s="131">
        <f>IF(A2573=1,0.1*ε_cu1cd,C2572+B2572)</f>
        <v/>
      </c>
      <c r="D2573" s="113">
        <f>IF('Нормальний переріз'!$D$68&gt;0,1,2)</f>
        <v/>
      </c>
      <c r="E2573" s="144">
        <f>IF(D2573=1,F2573,G2573)</f>
        <v/>
      </c>
      <c r="F2573" s="124">
        <f>IF(AI2572,0.11*ε_cu1cd,IF(AH2572,F2572*0.01,F2572))</f>
        <v/>
      </c>
      <c r="G2573" s="124">
        <f>IF(AP2572,-0.1*ε_cu1cd,IF(AM2572,G2572*0.01,G2572))</f>
        <v/>
      </c>
      <c r="H2573" s="113">
        <f>IF(A2573=1,E2573,IF(AO2572,H2572-E2572+E2573,IF(AP2572,0.8*H2572,H2572+E2573)))</f>
        <v/>
      </c>
      <c r="I2573" s="169">
        <f>(C2573-H2573)/h</f>
        <v/>
      </c>
      <c r="J2573">
        <f>C2573/(ε_c1cd)</f>
        <v/>
      </c>
      <c r="K2573">
        <f>C2573/I2573</f>
        <v/>
      </c>
      <c r="L2573" s="131">
        <f>I2573/(ε_c1cd)</f>
        <v/>
      </c>
      <c r="M2573">
        <f>I2573*(K2573-Z_s1)</f>
        <v/>
      </c>
      <c r="N2573">
        <f>I2573*(K2573-Z_s2)</f>
        <v/>
      </c>
      <c r="O2573">
        <f>E_s*M2573</f>
        <v/>
      </c>
      <c r="P2573">
        <f>E_s*N2573</f>
        <v/>
      </c>
      <c r="Q2573">
        <f>O2573*A_s1</f>
        <v/>
      </c>
      <c r="R2573">
        <f>P2573*A_s2</f>
        <v/>
      </c>
      <c r="S2573">
        <f>Q2573*($K2573-Z_s1)</f>
        <v/>
      </c>
      <c r="T2573">
        <f>R2573*($K2573-Z_s2)</f>
        <v/>
      </c>
      <c r="U2573">
        <f>(INDIRECT("a_"&amp;U$2)/(U$2+1))*(($C2573^(U$2+1)-$H2573^(U$2+1))/(ε_c1cd^(U$2+1)))</f>
        <v/>
      </c>
      <c r="V2573">
        <f>(INDIRECT("a_"&amp;V$2)/(V$2+1))*(($C2573^(V$2+1)-$H2573^(V$2+1))/(ε_c1cd^(V$2+1)))</f>
        <v/>
      </c>
      <c r="W2573">
        <f>(INDIRECT("a_"&amp;W$2)/(W$2+1))*(($C2573^(W$2+1)-$H2573^(W$2+1))/(ε_c1cd^(W$2+1)))</f>
        <v/>
      </c>
      <c r="X2573">
        <f>(INDIRECT("a_"&amp;X$2)/(X$2+1))*(($C2573^(X$2+1)-$H2573^(X$2+1))/(ε_c1cd^(X$2+1)))</f>
        <v/>
      </c>
      <c r="Y2573">
        <f>(INDIRECT("a_"&amp;Y$2)/(Y$2+1))*(($C2573^(Y$2+1)-$H2573^(Y$2+1))/(ε_c1cd^(Y$2+1)))</f>
        <v/>
      </c>
      <c r="Z2573">
        <f>(INDIRECT("a_"&amp;Z$2)/(Z$2+2))*(($C2573^(Z$2+2)-$H2573^(Z$2+2))/(ε_c1cd^(Z$2+2)))</f>
        <v/>
      </c>
      <c r="AA2573">
        <f>(INDIRECT("a_"&amp;AA$2)/(AA$2+2))*(($C2573^(AA$2+2)-$H2573^(AA$2+2))/(ε_c1cd^(AA$2+2)))</f>
        <v/>
      </c>
      <c r="AB2573">
        <f>(INDIRECT("a_"&amp;AB$2)/(AB$2+2))*(($C2573^(AB$2+2)-$H2573^(AB$2+2))/(ε_c1cd^(AB$2+2)))</f>
        <v/>
      </c>
      <c r="AC2573">
        <f>(INDIRECT("a_"&amp;AC$2)/(AC$2+2))*(($C2573^(AC$2+2)-$H2573^(AC$2+2))/(ε_c1cd^(AC$2+2)))</f>
        <v/>
      </c>
      <c r="AD2573">
        <f>(INDIRECT("a_"&amp;AD$2)/(AD$2+2))*(($C2573^(AD$2+2)-$H2573^(AD$2+2))/(ε_c1cd^(AD$2+2)))</f>
        <v/>
      </c>
      <c r="AE2573" s="111">
        <f>(b*f_cd/L2573)*SUM(U2573:Y2573)+SUM(Q2573:R2573)</f>
        <v/>
      </c>
      <c r="AF2573" s="112">
        <f>AE2573*(K2573-y+e)</f>
        <v/>
      </c>
      <c r="AG2573" s="113">
        <f>(b*f_cd/(L2573^2))*SUM(Z2573:AD2573)+SUM(S2573:T2573)-AF2573</f>
        <v/>
      </c>
      <c r="AH2573" s="114">
        <f>AG2573&lt;0</f>
        <v/>
      </c>
      <c r="AI2573" s="115">
        <f>IF(A2573=1,FALSE,(AND(AQ2573,AH2573,NOT(AI2572))))</f>
        <v/>
      </c>
      <c r="AJ2573" s="116">
        <f>(b*f_cd/L2573)*(a_1/2*J2573^2+a_2/3*J2573^3+a_3/4*J2573^4+a_4/5*J2573^5+a_5/6*J2573^6)+SUM(Q2573:R2573)</f>
        <v/>
      </c>
      <c r="AK2573">
        <f>AJ2573*(K2573-y+e)</f>
        <v/>
      </c>
      <c r="AL2573" s="118">
        <f>(b*f_cd/(L2573^2))*(a_1/3*J2573^3+a_2/4*J2573^4+a_3/5*J2573^5+a_4/6*J2573^6+a_5/7*J2573^7)+SUM(S2573:T2573)-AK2573</f>
        <v/>
      </c>
      <c r="AM2573" s="114">
        <f>AL2573&gt;0</f>
        <v/>
      </c>
      <c r="AN2573" s="115">
        <f>IF(A2573=1,FALSE,(AND(AQ2573,AM2573,NOT(AN2572))))</f>
        <v/>
      </c>
      <c r="AO2573">
        <f>IF(D2573=1,AND(AH2573,NOT(AI2573)),AND(AM2573,NOT(AN2573)))</f>
        <v/>
      </c>
      <c r="AP2573" s="119">
        <f>IF(D2573=1,AI2573,AN2573)</f>
        <v/>
      </c>
      <c r="AQ2573" s="125">
        <f>ABS(E2573)&lt;$AQ$2</f>
        <v/>
      </c>
      <c r="AS2573">
        <f>IF(AP2573,MAX(AS$3:AS2571)+1,"")</f>
        <v/>
      </c>
    </row>
    <row r="2574">
      <c r="A2574" t="n">
        <v>2484</v>
      </c>
      <c r="B2574" s="131">
        <f>IF(A2574=1,0,IF(AP2574,0.1*ε_cu1cd,0))</f>
        <v/>
      </c>
      <c r="C2574" s="131">
        <f>IF(A2574=1,0.1*ε_cu1cd,C2573+B2573)</f>
        <v/>
      </c>
      <c r="D2574" s="113">
        <f>IF('Нормальний переріз'!$D$68&gt;0,1,2)</f>
        <v/>
      </c>
      <c r="E2574" s="144">
        <f>IF(D2574=1,F2574,G2574)</f>
        <v/>
      </c>
      <c r="F2574" s="124">
        <f>IF(AI2573,0.11*ε_cu1cd,IF(AH2573,F2573*0.01,F2573))</f>
        <v/>
      </c>
      <c r="G2574" s="124">
        <f>IF(AP2573,-0.1*ε_cu1cd,IF(AM2573,G2573*0.01,G2573))</f>
        <v/>
      </c>
      <c r="H2574" s="113">
        <f>IF(A2574=1,E2574,IF(AO2573,H2573-E2573+E2574,IF(AP2573,0.8*H2573,H2573+E2574)))</f>
        <v/>
      </c>
      <c r="I2574" s="169">
        <f>(C2574-H2574)/h</f>
        <v/>
      </c>
      <c r="J2574">
        <f>C2574/(ε_c1cd)</f>
        <v/>
      </c>
      <c r="K2574">
        <f>C2574/I2574</f>
        <v/>
      </c>
      <c r="L2574" s="131">
        <f>I2574/(ε_c1cd)</f>
        <v/>
      </c>
      <c r="M2574">
        <f>I2574*(K2574-Z_s1)</f>
        <v/>
      </c>
      <c r="N2574">
        <f>I2574*(K2574-Z_s2)</f>
        <v/>
      </c>
      <c r="O2574">
        <f>E_s*M2574</f>
        <v/>
      </c>
      <c r="P2574">
        <f>E_s*N2574</f>
        <v/>
      </c>
      <c r="Q2574">
        <f>O2574*A_s1</f>
        <v/>
      </c>
      <c r="R2574">
        <f>P2574*A_s2</f>
        <v/>
      </c>
      <c r="S2574">
        <f>Q2574*($K2574-Z_s1)</f>
        <v/>
      </c>
      <c r="T2574">
        <f>R2574*($K2574-Z_s2)</f>
        <v/>
      </c>
      <c r="U2574">
        <f>(INDIRECT("a_"&amp;U$2)/(U$2+1))*(($C2574^(U$2+1)-$H2574^(U$2+1))/(ε_c1cd^(U$2+1)))</f>
        <v/>
      </c>
      <c r="V2574">
        <f>(INDIRECT("a_"&amp;V$2)/(V$2+1))*(($C2574^(V$2+1)-$H2574^(V$2+1))/(ε_c1cd^(V$2+1)))</f>
        <v/>
      </c>
      <c r="W2574">
        <f>(INDIRECT("a_"&amp;W$2)/(W$2+1))*(($C2574^(W$2+1)-$H2574^(W$2+1))/(ε_c1cd^(W$2+1)))</f>
        <v/>
      </c>
      <c r="X2574">
        <f>(INDIRECT("a_"&amp;X$2)/(X$2+1))*(($C2574^(X$2+1)-$H2574^(X$2+1))/(ε_c1cd^(X$2+1)))</f>
        <v/>
      </c>
      <c r="Y2574">
        <f>(INDIRECT("a_"&amp;Y$2)/(Y$2+1))*(($C2574^(Y$2+1)-$H2574^(Y$2+1))/(ε_c1cd^(Y$2+1)))</f>
        <v/>
      </c>
      <c r="Z2574">
        <f>(INDIRECT("a_"&amp;Z$2)/(Z$2+2))*(($C2574^(Z$2+2)-$H2574^(Z$2+2))/(ε_c1cd^(Z$2+2)))</f>
        <v/>
      </c>
      <c r="AA2574">
        <f>(INDIRECT("a_"&amp;AA$2)/(AA$2+2))*(($C2574^(AA$2+2)-$H2574^(AA$2+2))/(ε_c1cd^(AA$2+2)))</f>
        <v/>
      </c>
      <c r="AB2574">
        <f>(INDIRECT("a_"&amp;AB$2)/(AB$2+2))*(($C2574^(AB$2+2)-$H2574^(AB$2+2))/(ε_c1cd^(AB$2+2)))</f>
        <v/>
      </c>
      <c r="AC2574">
        <f>(INDIRECT("a_"&amp;AC$2)/(AC$2+2))*(($C2574^(AC$2+2)-$H2574^(AC$2+2))/(ε_c1cd^(AC$2+2)))</f>
        <v/>
      </c>
      <c r="AD2574">
        <f>(INDIRECT("a_"&amp;AD$2)/(AD$2+2))*(($C2574^(AD$2+2)-$H2574^(AD$2+2))/(ε_c1cd^(AD$2+2)))</f>
        <v/>
      </c>
      <c r="AE2574" s="111">
        <f>(b*f_cd/L2574)*SUM(U2574:Y2574)+SUM(Q2574:R2574)</f>
        <v/>
      </c>
      <c r="AF2574" s="112">
        <f>AE2574*(K2574-y+e)</f>
        <v/>
      </c>
      <c r="AG2574" s="113">
        <f>(b*f_cd/(L2574^2))*SUM(Z2574:AD2574)+SUM(S2574:T2574)-AF2574</f>
        <v/>
      </c>
      <c r="AH2574" s="114">
        <f>AG2574&lt;0</f>
        <v/>
      </c>
      <c r="AI2574" s="115">
        <f>IF(A2574=1,FALSE,(AND(AQ2574,AH2574,NOT(AI2573))))</f>
        <v/>
      </c>
      <c r="AJ2574" s="116">
        <f>(b*f_cd/L2574)*(a_1/2*J2574^2+a_2/3*J2574^3+a_3/4*J2574^4+a_4/5*J2574^5+a_5/6*J2574^6)+SUM(Q2574:R2574)</f>
        <v/>
      </c>
      <c r="AK2574">
        <f>AJ2574*(K2574-y+e)</f>
        <v/>
      </c>
      <c r="AL2574" s="118">
        <f>(b*f_cd/(L2574^2))*(a_1/3*J2574^3+a_2/4*J2574^4+a_3/5*J2574^5+a_4/6*J2574^6+a_5/7*J2574^7)+SUM(S2574:T2574)-AK2574</f>
        <v/>
      </c>
      <c r="AM2574" s="114">
        <f>AL2574&gt;0</f>
        <v/>
      </c>
      <c r="AN2574" s="115">
        <f>IF(A2574=1,FALSE,(AND(AQ2574,AM2574,NOT(AN2573))))</f>
        <v/>
      </c>
      <c r="AO2574">
        <f>IF(D2574=1,AND(AH2574,NOT(AI2574)),AND(AM2574,NOT(AN2574)))</f>
        <v/>
      </c>
      <c r="AP2574" s="119">
        <f>IF(D2574=1,AI2574,AN2574)</f>
        <v/>
      </c>
      <c r="AQ2574" s="125">
        <f>ABS(E2574)&lt;$AQ$2</f>
        <v/>
      </c>
      <c r="AS2574">
        <f>IF(AP2574,MAX(AS$3:AS2572)+1,"")</f>
        <v/>
      </c>
    </row>
    <row r="2575">
      <c r="A2575" t="n">
        <v>2485</v>
      </c>
      <c r="B2575" s="131">
        <f>IF(A2575=1,0,IF(AP2575,0.1*ε_cu1cd,0))</f>
        <v/>
      </c>
      <c r="C2575" s="131">
        <f>IF(A2575=1,0.1*ε_cu1cd,C2574+B2574)</f>
        <v/>
      </c>
      <c r="D2575" s="113">
        <f>IF('Нормальний переріз'!$D$68&gt;0,1,2)</f>
        <v/>
      </c>
      <c r="E2575" s="144">
        <f>IF(D2575=1,F2575,G2575)</f>
        <v/>
      </c>
      <c r="F2575" s="124">
        <f>IF(AI2574,0.11*ε_cu1cd,IF(AH2574,F2574*0.01,F2574))</f>
        <v/>
      </c>
      <c r="G2575" s="124">
        <f>IF(AP2574,-0.1*ε_cu1cd,IF(AM2574,G2574*0.01,G2574))</f>
        <v/>
      </c>
      <c r="H2575" s="113">
        <f>IF(A2575=1,E2575,IF(AO2574,H2574-E2574+E2575,IF(AP2574,0.8*H2574,H2574+E2575)))</f>
        <v/>
      </c>
      <c r="I2575" s="169">
        <f>(C2575-H2575)/h</f>
        <v/>
      </c>
      <c r="J2575">
        <f>C2575/(ε_c1cd)</f>
        <v/>
      </c>
      <c r="K2575">
        <f>C2575/I2575</f>
        <v/>
      </c>
      <c r="L2575" s="131">
        <f>I2575/(ε_c1cd)</f>
        <v/>
      </c>
      <c r="M2575">
        <f>I2575*(K2575-Z_s1)</f>
        <v/>
      </c>
      <c r="N2575">
        <f>I2575*(K2575-Z_s2)</f>
        <v/>
      </c>
      <c r="O2575">
        <f>E_s*M2575</f>
        <v/>
      </c>
      <c r="P2575">
        <f>E_s*N2575</f>
        <v/>
      </c>
      <c r="Q2575">
        <f>O2575*A_s1</f>
        <v/>
      </c>
      <c r="R2575">
        <f>P2575*A_s2</f>
        <v/>
      </c>
      <c r="S2575">
        <f>Q2575*($K2575-Z_s1)</f>
        <v/>
      </c>
      <c r="T2575">
        <f>R2575*($K2575-Z_s2)</f>
        <v/>
      </c>
      <c r="U2575">
        <f>(INDIRECT("a_"&amp;U$2)/(U$2+1))*(($C2575^(U$2+1)-$H2575^(U$2+1))/(ε_c1cd^(U$2+1)))</f>
        <v/>
      </c>
      <c r="V2575">
        <f>(INDIRECT("a_"&amp;V$2)/(V$2+1))*(($C2575^(V$2+1)-$H2575^(V$2+1))/(ε_c1cd^(V$2+1)))</f>
        <v/>
      </c>
      <c r="W2575">
        <f>(INDIRECT("a_"&amp;W$2)/(W$2+1))*(($C2575^(W$2+1)-$H2575^(W$2+1))/(ε_c1cd^(W$2+1)))</f>
        <v/>
      </c>
      <c r="X2575">
        <f>(INDIRECT("a_"&amp;X$2)/(X$2+1))*(($C2575^(X$2+1)-$H2575^(X$2+1))/(ε_c1cd^(X$2+1)))</f>
        <v/>
      </c>
      <c r="Y2575">
        <f>(INDIRECT("a_"&amp;Y$2)/(Y$2+1))*(($C2575^(Y$2+1)-$H2575^(Y$2+1))/(ε_c1cd^(Y$2+1)))</f>
        <v/>
      </c>
      <c r="Z2575">
        <f>(INDIRECT("a_"&amp;Z$2)/(Z$2+2))*(($C2575^(Z$2+2)-$H2575^(Z$2+2))/(ε_c1cd^(Z$2+2)))</f>
        <v/>
      </c>
      <c r="AA2575">
        <f>(INDIRECT("a_"&amp;AA$2)/(AA$2+2))*(($C2575^(AA$2+2)-$H2575^(AA$2+2))/(ε_c1cd^(AA$2+2)))</f>
        <v/>
      </c>
      <c r="AB2575">
        <f>(INDIRECT("a_"&amp;AB$2)/(AB$2+2))*(($C2575^(AB$2+2)-$H2575^(AB$2+2))/(ε_c1cd^(AB$2+2)))</f>
        <v/>
      </c>
      <c r="AC2575">
        <f>(INDIRECT("a_"&amp;AC$2)/(AC$2+2))*(($C2575^(AC$2+2)-$H2575^(AC$2+2))/(ε_c1cd^(AC$2+2)))</f>
        <v/>
      </c>
      <c r="AD2575">
        <f>(INDIRECT("a_"&amp;AD$2)/(AD$2+2))*(($C2575^(AD$2+2)-$H2575^(AD$2+2))/(ε_c1cd^(AD$2+2)))</f>
        <v/>
      </c>
      <c r="AE2575" s="111">
        <f>(b*f_cd/L2575)*SUM(U2575:Y2575)+SUM(Q2575:R2575)</f>
        <v/>
      </c>
      <c r="AF2575" s="112">
        <f>AE2575*(K2575-y+e)</f>
        <v/>
      </c>
      <c r="AG2575" s="113">
        <f>(b*f_cd/(L2575^2))*SUM(Z2575:AD2575)+SUM(S2575:T2575)-AF2575</f>
        <v/>
      </c>
      <c r="AH2575" s="114">
        <f>AG2575&lt;0</f>
        <v/>
      </c>
      <c r="AI2575" s="115">
        <f>IF(A2575=1,FALSE,(AND(AQ2575,AH2575,NOT(AI2574))))</f>
        <v/>
      </c>
      <c r="AJ2575" s="116">
        <f>(b*f_cd/L2575)*(a_1/2*J2575^2+a_2/3*J2575^3+a_3/4*J2575^4+a_4/5*J2575^5+a_5/6*J2575^6)+SUM(Q2575:R2575)</f>
        <v/>
      </c>
      <c r="AK2575">
        <f>AJ2575*(K2575-y+e)</f>
        <v/>
      </c>
      <c r="AL2575" s="118">
        <f>(b*f_cd/(L2575^2))*(a_1/3*J2575^3+a_2/4*J2575^4+a_3/5*J2575^5+a_4/6*J2575^6+a_5/7*J2575^7)+SUM(S2575:T2575)-AK2575</f>
        <v/>
      </c>
      <c r="AM2575" s="114">
        <f>AL2575&gt;0</f>
        <v/>
      </c>
      <c r="AN2575" s="115">
        <f>IF(A2575=1,FALSE,(AND(AQ2575,AM2575,NOT(AN2574))))</f>
        <v/>
      </c>
      <c r="AO2575">
        <f>IF(D2575=1,AND(AH2575,NOT(AI2575)),AND(AM2575,NOT(AN2575)))</f>
        <v/>
      </c>
      <c r="AP2575" s="119">
        <f>IF(D2575=1,AI2575,AN2575)</f>
        <v/>
      </c>
      <c r="AQ2575" s="125">
        <f>ABS(E2575)&lt;$AQ$2</f>
        <v/>
      </c>
      <c r="AS2575">
        <f>IF(AP2575,MAX(AS$3:AS2573)+1,"")</f>
        <v/>
      </c>
    </row>
    <row r="2576">
      <c r="A2576" t="n">
        <v>2486</v>
      </c>
      <c r="B2576" s="131">
        <f>IF(A2576=1,0,IF(AP2576,0.1*ε_cu1cd,0))</f>
        <v/>
      </c>
      <c r="C2576" s="131">
        <f>IF(A2576=1,0.1*ε_cu1cd,C2575+B2575)</f>
        <v/>
      </c>
      <c r="D2576" s="113">
        <f>IF('Нормальний переріз'!$D$68&gt;0,1,2)</f>
        <v/>
      </c>
      <c r="E2576" s="144">
        <f>IF(D2576=1,F2576,G2576)</f>
        <v/>
      </c>
      <c r="F2576" s="124">
        <f>IF(AI2575,0.11*ε_cu1cd,IF(AH2575,F2575*0.01,F2575))</f>
        <v/>
      </c>
      <c r="G2576" s="124">
        <f>IF(AP2575,-0.1*ε_cu1cd,IF(AM2575,G2575*0.01,G2575))</f>
        <v/>
      </c>
      <c r="H2576" s="113">
        <f>IF(A2576=1,E2576,IF(AO2575,H2575-E2575+E2576,IF(AP2575,0.8*H2575,H2575+E2576)))</f>
        <v/>
      </c>
      <c r="I2576" s="169">
        <f>(C2576-H2576)/h</f>
        <v/>
      </c>
      <c r="J2576">
        <f>C2576/(ε_c1cd)</f>
        <v/>
      </c>
      <c r="K2576">
        <f>C2576/I2576</f>
        <v/>
      </c>
      <c r="L2576" s="131">
        <f>I2576/(ε_c1cd)</f>
        <v/>
      </c>
      <c r="M2576">
        <f>I2576*(K2576-Z_s1)</f>
        <v/>
      </c>
      <c r="N2576">
        <f>I2576*(K2576-Z_s2)</f>
        <v/>
      </c>
      <c r="O2576">
        <f>E_s*M2576</f>
        <v/>
      </c>
      <c r="P2576">
        <f>E_s*N2576</f>
        <v/>
      </c>
      <c r="Q2576">
        <f>O2576*A_s1</f>
        <v/>
      </c>
      <c r="R2576">
        <f>P2576*A_s2</f>
        <v/>
      </c>
      <c r="S2576">
        <f>Q2576*($K2576-Z_s1)</f>
        <v/>
      </c>
      <c r="T2576">
        <f>R2576*($K2576-Z_s2)</f>
        <v/>
      </c>
      <c r="U2576">
        <f>(INDIRECT("a_"&amp;U$2)/(U$2+1))*(($C2576^(U$2+1)-$H2576^(U$2+1))/(ε_c1cd^(U$2+1)))</f>
        <v/>
      </c>
      <c r="V2576">
        <f>(INDIRECT("a_"&amp;V$2)/(V$2+1))*(($C2576^(V$2+1)-$H2576^(V$2+1))/(ε_c1cd^(V$2+1)))</f>
        <v/>
      </c>
      <c r="W2576">
        <f>(INDIRECT("a_"&amp;W$2)/(W$2+1))*(($C2576^(W$2+1)-$H2576^(W$2+1))/(ε_c1cd^(W$2+1)))</f>
        <v/>
      </c>
      <c r="X2576">
        <f>(INDIRECT("a_"&amp;X$2)/(X$2+1))*(($C2576^(X$2+1)-$H2576^(X$2+1))/(ε_c1cd^(X$2+1)))</f>
        <v/>
      </c>
      <c r="Y2576">
        <f>(INDIRECT("a_"&amp;Y$2)/(Y$2+1))*(($C2576^(Y$2+1)-$H2576^(Y$2+1))/(ε_c1cd^(Y$2+1)))</f>
        <v/>
      </c>
      <c r="Z2576">
        <f>(INDIRECT("a_"&amp;Z$2)/(Z$2+2))*(($C2576^(Z$2+2)-$H2576^(Z$2+2))/(ε_c1cd^(Z$2+2)))</f>
        <v/>
      </c>
      <c r="AA2576">
        <f>(INDIRECT("a_"&amp;AA$2)/(AA$2+2))*(($C2576^(AA$2+2)-$H2576^(AA$2+2))/(ε_c1cd^(AA$2+2)))</f>
        <v/>
      </c>
      <c r="AB2576">
        <f>(INDIRECT("a_"&amp;AB$2)/(AB$2+2))*(($C2576^(AB$2+2)-$H2576^(AB$2+2))/(ε_c1cd^(AB$2+2)))</f>
        <v/>
      </c>
      <c r="AC2576">
        <f>(INDIRECT("a_"&amp;AC$2)/(AC$2+2))*(($C2576^(AC$2+2)-$H2576^(AC$2+2))/(ε_c1cd^(AC$2+2)))</f>
        <v/>
      </c>
      <c r="AD2576">
        <f>(INDIRECT("a_"&amp;AD$2)/(AD$2+2))*(($C2576^(AD$2+2)-$H2576^(AD$2+2))/(ε_c1cd^(AD$2+2)))</f>
        <v/>
      </c>
      <c r="AE2576" s="111">
        <f>(b*f_cd/L2576)*SUM(U2576:Y2576)+SUM(Q2576:R2576)</f>
        <v/>
      </c>
      <c r="AF2576" s="112">
        <f>AE2576*(K2576-y+e)</f>
        <v/>
      </c>
      <c r="AG2576" s="113">
        <f>(b*f_cd/(L2576^2))*SUM(Z2576:AD2576)+SUM(S2576:T2576)-AF2576</f>
        <v/>
      </c>
      <c r="AH2576" s="114">
        <f>AG2576&lt;0</f>
        <v/>
      </c>
      <c r="AI2576" s="115">
        <f>IF(A2576=1,FALSE,(AND(AQ2576,AH2576,NOT(AI2575))))</f>
        <v/>
      </c>
      <c r="AJ2576" s="116">
        <f>(b*f_cd/L2576)*(a_1/2*J2576^2+a_2/3*J2576^3+a_3/4*J2576^4+a_4/5*J2576^5+a_5/6*J2576^6)+SUM(Q2576:R2576)</f>
        <v/>
      </c>
      <c r="AK2576">
        <f>AJ2576*(K2576-y+e)</f>
        <v/>
      </c>
      <c r="AL2576" s="118">
        <f>(b*f_cd/(L2576^2))*(a_1/3*J2576^3+a_2/4*J2576^4+a_3/5*J2576^5+a_4/6*J2576^6+a_5/7*J2576^7)+SUM(S2576:T2576)-AK2576</f>
        <v/>
      </c>
      <c r="AM2576" s="114">
        <f>AL2576&gt;0</f>
        <v/>
      </c>
      <c r="AN2576" s="115">
        <f>IF(A2576=1,FALSE,(AND(AQ2576,AM2576,NOT(AN2575))))</f>
        <v/>
      </c>
      <c r="AO2576">
        <f>IF(D2576=1,AND(AH2576,NOT(AI2576)),AND(AM2576,NOT(AN2576)))</f>
        <v/>
      </c>
      <c r="AP2576" s="119">
        <f>IF(D2576=1,AI2576,AN2576)</f>
        <v/>
      </c>
      <c r="AQ2576" s="125">
        <f>ABS(E2576)&lt;$AQ$2</f>
        <v/>
      </c>
      <c r="AS2576">
        <f>IF(AP2576,MAX(AS$3:AS2574)+1,"")</f>
        <v/>
      </c>
    </row>
    <row r="2577">
      <c r="A2577" t="n">
        <v>2487</v>
      </c>
      <c r="B2577" s="131">
        <f>IF(A2577=1,0,IF(AP2577,0.1*ε_cu1cd,0))</f>
        <v/>
      </c>
      <c r="C2577" s="131">
        <f>IF(A2577=1,0.1*ε_cu1cd,C2576+B2576)</f>
        <v/>
      </c>
      <c r="D2577" s="113">
        <f>IF('Нормальний переріз'!$D$68&gt;0,1,2)</f>
        <v/>
      </c>
      <c r="E2577" s="144">
        <f>IF(D2577=1,F2577,G2577)</f>
        <v/>
      </c>
      <c r="F2577" s="124">
        <f>IF(AI2576,0.11*ε_cu1cd,IF(AH2576,F2576*0.01,F2576))</f>
        <v/>
      </c>
      <c r="G2577" s="124">
        <f>IF(AP2576,-0.1*ε_cu1cd,IF(AM2576,G2576*0.01,G2576))</f>
        <v/>
      </c>
      <c r="H2577" s="113">
        <f>IF(A2577=1,E2577,IF(AO2576,H2576-E2576+E2577,IF(AP2576,0.8*H2576,H2576+E2577)))</f>
        <v/>
      </c>
      <c r="I2577" s="169">
        <f>(C2577-H2577)/h</f>
        <v/>
      </c>
      <c r="J2577">
        <f>C2577/(ε_c1cd)</f>
        <v/>
      </c>
      <c r="K2577">
        <f>C2577/I2577</f>
        <v/>
      </c>
      <c r="L2577" s="131">
        <f>I2577/(ε_c1cd)</f>
        <v/>
      </c>
      <c r="M2577">
        <f>I2577*(K2577-Z_s1)</f>
        <v/>
      </c>
      <c r="N2577">
        <f>I2577*(K2577-Z_s2)</f>
        <v/>
      </c>
      <c r="O2577">
        <f>E_s*M2577</f>
        <v/>
      </c>
      <c r="P2577">
        <f>E_s*N2577</f>
        <v/>
      </c>
      <c r="Q2577">
        <f>O2577*A_s1</f>
        <v/>
      </c>
      <c r="R2577">
        <f>P2577*A_s2</f>
        <v/>
      </c>
      <c r="S2577">
        <f>Q2577*($K2577-Z_s1)</f>
        <v/>
      </c>
      <c r="T2577">
        <f>R2577*($K2577-Z_s2)</f>
        <v/>
      </c>
      <c r="U2577">
        <f>(INDIRECT("a_"&amp;U$2)/(U$2+1))*(($C2577^(U$2+1)-$H2577^(U$2+1))/(ε_c1cd^(U$2+1)))</f>
        <v/>
      </c>
      <c r="V2577">
        <f>(INDIRECT("a_"&amp;V$2)/(V$2+1))*(($C2577^(V$2+1)-$H2577^(V$2+1))/(ε_c1cd^(V$2+1)))</f>
        <v/>
      </c>
      <c r="W2577">
        <f>(INDIRECT("a_"&amp;W$2)/(W$2+1))*(($C2577^(W$2+1)-$H2577^(W$2+1))/(ε_c1cd^(W$2+1)))</f>
        <v/>
      </c>
      <c r="X2577">
        <f>(INDIRECT("a_"&amp;X$2)/(X$2+1))*(($C2577^(X$2+1)-$H2577^(X$2+1))/(ε_c1cd^(X$2+1)))</f>
        <v/>
      </c>
      <c r="Y2577">
        <f>(INDIRECT("a_"&amp;Y$2)/(Y$2+1))*(($C2577^(Y$2+1)-$H2577^(Y$2+1))/(ε_c1cd^(Y$2+1)))</f>
        <v/>
      </c>
      <c r="Z2577">
        <f>(INDIRECT("a_"&amp;Z$2)/(Z$2+2))*(($C2577^(Z$2+2)-$H2577^(Z$2+2))/(ε_c1cd^(Z$2+2)))</f>
        <v/>
      </c>
      <c r="AA2577">
        <f>(INDIRECT("a_"&amp;AA$2)/(AA$2+2))*(($C2577^(AA$2+2)-$H2577^(AA$2+2))/(ε_c1cd^(AA$2+2)))</f>
        <v/>
      </c>
      <c r="AB2577">
        <f>(INDIRECT("a_"&amp;AB$2)/(AB$2+2))*(($C2577^(AB$2+2)-$H2577^(AB$2+2))/(ε_c1cd^(AB$2+2)))</f>
        <v/>
      </c>
      <c r="AC2577">
        <f>(INDIRECT("a_"&amp;AC$2)/(AC$2+2))*(($C2577^(AC$2+2)-$H2577^(AC$2+2))/(ε_c1cd^(AC$2+2)))</f>
        <v/>
      </c>
      <c r="AD2577">
        <f>(INDIRECT("a_"&amp;AD$2)/(AD$2+2))*(($C2577^(AD$2+2)-$H2577^(AD$2+2))/(ε_c1cd^(AD$2+2)))</f>
        <v/>
      </c>
      <c r="AE2577" s="111">
        <f>(b*f_cd/L2577)*SUM(U2577:Y2577)+SUM(Q2577:R2577)</f>
        <v/>
      </c>
      <c r="AF2577" s="112">
        <f>AE2577*(K2577-y+e)</f>
        <v/>
      </c>
      <c r="AG2577" s="113">
        <f>(b*f_cd/(L2577^2))*SUM(Z2577:AD2577)+SUM(S2577:T2577)-AF2577</f>
        <v/>
      </c>
      <c r="AH2577" s="114">
        <f>AG2577&lt;0</f>
        <v/>
      </c>
      <c r="AI2577" s="115">
        <f>IF(A2577=1,FALSE,(AND(AQ2577,AH2577,NOT(AI2576))))</f>
        <v/>
      </c>
      <c r="AJ2577" s="116">
        <f>(b*f_cd/L2577)*(a_1/2*J2577^2+a_2/3*J2577^3+a_3/4*J2577^4+a_4/5*J2577^5+a_5/6*J2577^6)+SUM(Q2577:R2577)</f>
        <v/>
      </c>
      <c r="AK2577">
        <f>AJ2577*(K2577-y+e)</f>
        <v/>
      </c>
      <c r="AL2577" s="118">
        <f>(b*f_cd/(L2577^2))*(a_1/3*J2577^3+a_2/4*J2577^4+a_3/5*J2577^5+a_4/6*J2577^6+a_5/7*J2577^7)+SUM(S2577:T2577)-AK2577</f>
        <v/>
      </c>
      <c r="AM2577" s="114">
        <f>AL2577&gt;0</f>
        <v/>
      </c>
      <c r="AN2577" s="115">
        <f>IF(A2577=1,FALSE,(AND(AQ2577,AM2577,NOT(AN2576))))</f>
        <v/>
      </c>
      <c r="AO2577">
        <f>IF(D2577=1,AND(AH2577,NOT(AI2577)),AND(AM2577,NOT(AN2577)))</f>
        <v/>
      </c>
      <c r="AP2577" s="119">
        <f>IF(D2577=1,AI2577,AN2577)</f>
        <v/>
      </c>
      <c r="AQ2577" s="125">
        <f>ABS(E2577)&lt;$AQ$2</f>
        <v/>
      </c>
      <c r="AS2577">
        <f>IF(AP2577,MAX(AS$3:AS2575)+1,"")</f>
        <v/>
      </c>
    </row>
    <row r="2578">
      <c r="A2578" t="n">
        <v>2488</v>
      </c>
      <c r="B2578" s="131">
        <f>IF(A2578=1,0,IF(AP2578,0.1*ε_cu1cd,0))</f>
        <v/>
      </c>
      <c r="C2578" s="131">
        <f>IF(A2578=1,0.1*ε_cu1cd,C2577+B2577)</f>
        <v/>
      </c>
      <c r="D2578" s="113">
        <f>IF('Нормальний переріз'!$D$68&gt;0,1,2)</f>
        <v/>
      </c>
      <c r="E2578" s="144">
        <f>IF(D2578=1,F2578,G2578)</f>
        <v/>
      </c>
      <c r="F2578" s="124">
        <f>IF(AI2577,0.11*ε_cu1cd,IF(AH2577,F2577*0.01,F2577))</f>
        <v/>
      </c>
      <c r="G2578" s="124">
        <f>IF(AP2577,-0.1*ε_cu1cd,IF(AM2577,G2577*0.01,G2577))</f>
        <v/>
      </c>
      <c r="H2578" s="113">
        <f>IF(A2578=1,E2578,IF(AO2577,H2577-E2577+E2578,IF(AP2577,0.8*H2577,H2577+E2578)))</f>
        <v/>
      </c>
      <c r="I2578" s="169">
        <f>(C2578-H2578)/h</f>
        <v/>
      </c>
      <c r="J2578">
        <f>C2578/(ε_c1cd)</f>
        <v/>
      </c>
      <c r="K2578">
        <f>C2578/I2578</f>
        <v/>
      </c>
      <c r="L2578" s="131">
        <f>I2578/(ε_c1cd)</f>
        <v/>
      </c>
      <c r="M2578">
        <f>I2578*(K2578-Z_s1)</f>
        <v/>
      </c>
      <c r="N2578">
        <f>I2578*(K2578-Z_s2)</f>
        <v/>
      </c>
      <c r="O2578">
        <f>E_s*M2578</f>
        <v/>
      </c>
      <c r="P2578">
        <f>E_s*N2578</f>
        <v/>
      </c>
      <c r="Q2578">
        <f>O2578*A_s1</f>
        <v/>
      </c>
      <c r="R2578">
        <f>P2578*A_s2</f>
        <v/>
      </c>
      <c r="S2578">
        <f>Q2578*($K2578-Z_s1)</f>
        <v/>
      </c>
      <c r="T2578">
        <f>R2578*($K2578-Z_s2)</f>
        <v/>
      </c>
      <c r="U2578">
        <f>(INDIRECT("a_"&amp;U$2)/(U$2+1))*(($C2578^(U$2+1)-$H2578^(U$2+1))/(ε_c1cd^(U$2+1)))</f>
        <v/>
      </c>
      <c r="V2578">
        <f>(INDIRECT("a_"&amp;V$2)/(V$2+1))*(($C2578^(V$2+1)-$H2578^(V$2+1))/(ε_c1cd^(V$2+1)))</f>
        <v/>
      </c>
      <c r="W2578">
        <f>(INDIRECT("a_"&amp;W$2)/(W$2+1))*(($C2578^(W$2+1)-$H2578^(W$2+1))/(ε_c1cd^(W$2+1)))</f>
        <v/>
      </c>
      <c r="X2578">
        <f>(INDIRECT("a_"&amp;X$2)/(X$2+1))*(($C2578^(X$2+1)-$H2578^(X$2+1))/(ε_c1cd^(X$2+1)))</f>
        <v/>
      </c>
      <c r="Y2578">
        <f>(INDIRECT("a_"&amp;Y$2)/(Y$2+1))*(($C2578^(Y$2+1)-$H2578^(Y$2+1))/(ε_c1cd^(Y$2+1)))</f>
        <v/>
      </c>
      <c r="Z2578">
        <f>(INDIRECT("a_"&amp;Z$2)/(Z$2+2))*(($C2578^(Z$2+2)-$H2578^(Z$2+2))/(ε_c1cd^(Z$2+2)))</f>
        <v/>
      </c>
      <c r="AA2578">
        <f>(INDIRECT("a_"&amp;AA$2)/(AA$2+2))*(($C2578^(AA$2+2)-$H2578^(AA$2+2))/(ε_c1cd^(AA$2+2)))</f>
        <v/>
      </c>
      <c r="AB2578">
        <f>(INDIRECT("a_"&amp;AB$2)/(AB$2+2))*(($C2578^(AB$2+2)-$H2578^(AB$2+2))/(ε_c1cd^(AB$2+2)))</f>
        <v/>
      </c>
      <c r="AC2578">
        <f>(INDIRECT("a_"&amp;AC$2)/(AC$2+2))*(($C2578^(AC$2+2)-$H2578^(AC$2+2))/(ε_c1cd^(AC$2+2)))</f>
        <v/>
      </c>
      <c r="AD2578">
        <f>(INDIRECT("a_"&amp;AD$2)/(AD$2+2))*(($C2578^(AD$2+2)-$H2578^(AD$2+2))/(ε_c1cd^(AD$2+2)))</f>
        <v/>
      </c>
      <c r="AE2578" s="111">
        <f>(b*f_cd/L2578)*SUM(U2578:Y2578)+SUM(Q2578:R2578)</f>
        <v/>
      </c>
      <c r="AF2578" s="112">
        <f>AE2578*(K2578-y+e)</f>
        <v/>
      </c>
      <c r="AG2578" s="113">
        <f>(b*f_cd/(L2578^2))*SUM(Z2578:AD2578)+SUM(S2578:T2578)-AF2578</f>
        <v/>
      </c>
      <c r="AH2578" s="114">
        <f>AG2578&lt;0</f>
        <v/>
      </c>
      <c r="AI2578" s="115">
        <f>IF(A2578=1,FALSE,(AND(AQ2578,AH2578,NOT(AI2577))))</f>
        <v/>
      </c>
      <c r="AJ2578" s="116">
        <f>(b*f_cd/L2578)*(a_1/2*J2578^2+a_2/3*J2578^3+a_3/4*J2578^4+a_4/5*J2578^5+a_5/6*J2578^6)+SUM(Q2578:R2578)</f>
        <v/>
      </c>
      <c r="AK2578">
        <f>AJ2578*(K2578-y+e)</f>
        <v/>
      </c>
      <c r="AL2578" s="118">
        <f>(b*f_cd/(L2578^2))*(a_1/3*J2578^3+a_2/4*J2578^4+a_3/5*J2578^5+a_4/6*J2578^6+a_5/7*J2578^7)+SUM(S2578:T2578)-AK2578</f>
        <v/>
      </c>
      <c r="AM2578" s="114">
        <f>AL2578&gt;0</f>
        <v/>
      </c>
      <c r="AN2578" s="115">
        <f>IF(A2578=1,FALSE,(AND(AQ2578,AM2578,NOT(AN2577))))</f>
        <v/>
      </c>
      <c r="AO2578">
        <f>IF(D2578=1,AND(AH2578,NOT(AI2578)),AND(AM2578,NOT(AN2578)))</f>
        <v/>
      </c>
      <c r="AP2578" s="119">
        <f>IF(D2578=1,AI2578,AN2578)</f>
        <v/>
      </c>
      <c r="AQ2578" s="125">
        <f>ABS(E2578)&lt;$AQ$2</f>
        <v/>
      </c>
      <c r="AS2578">
        <f>IF(AP2578,MAX(AS$3:AS2576)+1,"")</f>
        <v/>
      </c>
    </row>
    <row r="2579">
      <c r="A2579" t="n">
        <v>2489</v>
      </c>
      <c r="B2579" s="131">
        <f>IF(A2579=1,0,IF(AP2579,0.1*ε_cu1cd,0))</f>
        <v/>
      </c>
      <c r="C2579" s="131">
        <f>IF(A2579=1,0.1*ε_cu1cd,C2578+B2578)</f>
        <v/>
      </c>
      <c r="D2579" s="113">
        <f>IF('Нормальний переріз'!$D$68&gt;0,1,2)</f>
        <v/>
      </c>
      <c r="E2579" s="144">
        <f>IF(D2579=1,F2579,G2579)</f>
        <v/>
      </c>
      <c r="F2579" s="124">
        <f>IF(AI2578,0.11*ε_cu1cd,IF(AH2578,F2578*0.01,F2578))</f>
        <v/>
      </c>
      <c r="G2579" s="124">
        <f>IF(AP2578,-0.1*ε_cu1cd,IF(AM2578,G2578*0.01,G2578))</f>
        <v/>
      </c>
      <c r="H2579" s="113">
        <f>IF(A2579=1,E2579,IF(AO2578,H2578-E2578+E2579,IF(AP2578,0.8*H2578,H2578+E2579)))</f>
        <v/>
      </c>
      <c r="I2579" s="169">
        <f>(C2579-H2579)/h</f>
        <v/>
      </c>
      <c r="J2579">
        <f>C2579/(ε_c1cd)</f>
        <v/>
      </c>
      <c r="K2579">
        <f>C2579/I2579</f>
        <v/>
      </c>
      <c r="L2579" s="131">
        <f>I2579/(ε_c1cd)</f>
        <v/>
      </c>
      <c r="M2579">
        <f>I2579*(K2579-Z_s1)</f>
        <v/>
      </c>
      <c r="N2579">
        <f>I2579*(K2579-Z_s2)</f>
        <v/>
      </c>
      <c r="O2579">
        <f>E_s*M2579</f>
        <v/>
      </c>
      <c r="P2579">
        <f>E_s*N2579</f>
        <v/>
      </c>
      <c r="Q2579">
        <f>O2579*A_s1</f>
        <v/>
      </c>
      <c r="R2579">
        <f>P2579*A_s2</f>
        <v/>
      </c>
      <c r="S2579">
        <f>Q2579*($K2579-Z_s1)</f>
        <v/>
      </c>
      <c r="T2579">
        <f>R2579*($K2579-Z_s2)</f>
        <v/>
      </c>
      <c r="U2579">
        <f>(INDIRECT("a_"&amp;U$2)/(U$2+1))*(($C2579^(U$2+1)-$H2579^(U$2+1))/(ε_c1cd^(U$2+1)))</f>
        <v/>
      </c>
      <c r="V2579">
        <f>(INDIRECT("a_"&amp;V$2)/(V$2+1))*(($C2579^(V$2+1)-$H2579^(V$2+1))/(ε_c1cd^(V$2+1)))</f>
        <v/>
      </c>
      <c r="W2579">
        <f>(INDIRECT("a_"&amp;W$2)/(W$2+1))*(($C2579^(W$2+1)-$H2579^(W$2+1))/(ε_c1cd^(W$2+1)))</f>
        <v/>
      </c>
      <c r="X2579">
        <f>(INDIRECT("a_"&amp;X$2)/(X$2+1))*(($C2579^(X$2+1)-$H2579^(X$2+1))/(ε_c1cd^(X$2+1)))</f>
        <v/>
      </c>
      <c r="Y2579">
        <f>(INDIRECT("a_"&amp;Y$2)/(Y$2+1))*(($C2579^(Y$2+1)-$H2579^(Y$2+1))/(ε_c1cd^(Y$2+1)))</f>
        <v/>
      </c>
      <c r="Z2579">
        <f>(INDIRECT("a_"&amp;Z$2)/(Z$2+2))*(($C2579^(Z$2+2)-$H2579^(Z$2+2))/(ε_c1cd^(Z$2+2)))</f>
        <v/>
      </c>
      <c r="AA2579">
        <f>(INDIRECT("a_"&amp;AA$2)/(AA$2+2))*(($C2579^(AA$2+2)-$H2579^(AA$2+2))/(ε_c1cd^(AA$2+2)))</f>
        <v/>
      </c>
      <c r="AB2579">
        <f>(INDIRECT("a_"&amp;AB$2)/(AB$2+2))*(($C2579^(AB$2+2)-$H2579^(AB$2+2))/(ε_c1cd^(AB$2+2)))</f>
        <v/>
      </c>
      <c r="AC2579">
        <f>(INDIRECT("a_"&amp;AC$2)/(AC$2+2))*(($C2579^(AC$2+2)-$H2579^(AC$2+2))/(ε_c1cd^(AC$2+2)))</f>
        <v/>
      </c>
      <c r="AD2579">
        <f>(INDIRECT("a_"&amp;AD$2)/(AD$2+2))*(($C2579^(AD$2+2)-$H2579^(AD$2+2))/(ε_c1cd^(AD$2+2)))</f>
        <v/>
      </c>
      <c r="AE2579" s="111">
        <f>(b*f_cd/L2579)*SUM(U2579:Y2579)+SUM(Q2579:R2579)</f>
        <v/>
      </c>
      <c r="AF2579" s="112">
        <f>AE2579*(K2579-y+e)</f>
        <v/>
      </c>
      <c r="AG2579" s="113">
        <f>(b*f_cd/(L2579^2))*SUM(Z2579:AD2579)+SUM(S2579:T2579)-AF2579</f>
        <v/>
      </c>
      <c r="AH2579" s="114">
        <f>AG2579&lt;0</f>
        <v/>
      </c>
      <c r="AI2579" s="115">
        <f>IF(A2579=1,FALSE,(AND(AQ2579,AH2579,NOT(AI2578))))</f>
        <v/>
      </c>
      <c r="AJ2579" s="116">
        <f>(b*f_cd/L2579)*(a_1/2*J2579^2+a_2/3*J2579^3+a_3/4*J2579^4+a_4/5*J2579^5+a_5/6*J2579^6)+SUM(Q2579:R2579)</f>
        <v/>
      </c>
      <c r="AK2579">
        <f>AJ2579*(K2579-y+e)</f>
        <v/>
      </c>
      <c r="AL2579" s="118">
        <f>(b*f_cd/(L2579^2))*(a_1/3*J2579^3+a_2/4*J2579^4+a_3/5*J2579^5+a_4/6*J2579^6+a_5/7*J2579^7)+SUM(S2579:T2579)-AK2579</f>
        <v/>
      </c>
      <c r="AM2579" s="114">
        <f>AL2579&gt;0</f>
        <v/>
      </c>
      <c r="AN2579" s="115">
        <f>IF(A2579=1,FALSE,(AND(AQ2579,AM2579,NOT(AN2578))))</f>
        <v/>
      </c>
      <c r="AO2579">
        <f>IF(D2579=1,AND(AH2579,NOT(AI2579)),AND(AM2579,NOT(AN2579)))</f>
        <v/>
      </c>
      <c r="AP2579" s="119">
        <f>IF(D2579=1,AI2579,AN2579)</f>
        <v/>
      </c>
      <c r="AQ2579" s="125">
        <f>ABS(E2579)&lt;$AQ$2</f>
        <v/>
      </c>
      <c r="AS2579">
        <f>IF(AP2579,MAX(AS$3:AS2577)+1,"")</f>
        <v/>
      </c>
    </row>
    <row r="2580">
      <c r="A2580" t="n">
        <v>2490</v>
      </c>
      <c r="B2580" s="131">
        <f>IF(A2580=1,0,IF(AP2580,0.1*ε_cu1cd,0))</f>
        <v/>
      </c>
      <c r="C2580" s="131">
        <f>IF(A2580=1,0.1*ε_cu1cd,C2579+B2579)</f>
        <v/>
      </c>
      <c r="D2580" s="113">
        <f>IF('Нормальний переріз'!$D$68&gt;0,1,2)</f>
        <v/>
      </c>
      <c r="E2580" s="144">
        <f>IF(D2580=1,F2580,G2580)</f>
        <v/>
      </c>
      <c r="F2580" s="124">
        <f>IF(AI2579,0.11*ε_cu1cd,IF(AH2579,F2579*0.01,F2579))</f>
        <v/>
      </c>
      <c r="G2580" s="124">
        <f>IF(AP2579,-0.1*ε_cu1cd,IF(AM2579,G2579*0.01,G2579))</f>
        <v/>
      </c>
      <c r="H2580" s="113">
        <f>IF(A2580=1,E2580,IF(AO2579,H2579-E2579+E2580,IF(AP2579,0.8*H2579,H2579+E2580)))</f>
        <v/>
      </c>
      <c r="I2580" s="169">
        <f>(C2580-H2580)/h</f>
        <v/>
      </c>
      <c r="J2580">
        <f>C2580/(ε_c1cd)</f>
        <v/>
      </c>
      <c r="K2580">
        <f>C2580/I2580</f>
        <v/>
      </c>
      <c r="L2580" s="131">
        <f>I2580/(ε_c1cd)</f>
        <v/>
      </c>
      <c r="M2580">
        <f>I2580*(K2580-Z_s1)</f>
        <v/>
      </c>
      <c r="N2580">
        <f>I2580*(K2580-Z_s2)</f>
        <v/>
      </c>
      <c r="O2580">
        <f>E_s*M2580</f>
        <v/>
      </c>
      <c r="P2580">
        <f>E_s*N2580</f>
        <v/>
      </c>
      <c r="Q2580">
        <f>O2580*A_s1</f>
        <v/>
      </c>
      <c r="R2580">
        <f>P2580*A_s2</f>
        <v/>
      </c>
      <c r="S2580">
        <f>Q2580*($K2580-Z_s1)</f>
        <v/>
      </c>
      <c r="T2580">
        <f>R2580*($K2580-Z_s2)</f>
        <v/>
      </c>
      <c r="U2580">
        <f>(INDIRECT("a_"&amp;U$2)/(U$2+1))*(($C2580^(U$2+1)-$H2580^(U$2+1))/(ε_c1cd^(U$2+1)))</f>
        <v/>
      </c>
      <c r="V2580">
        <f>(INDIRECT("a_"&amp;V$2)/(V$2+1))*(($C2580^(V$2+1)-$H2580^(V$2+1))/(ε_c1cd^(V$2+1)))</f>
        <v/>
      </c>
      <c r="W2580">
        <f>(INDIRECT("a_"&amp;W$2)/(W$2+1))*(($C2580^(W$2+1)-$H2580^(W$2+1))/(ε_c1cd^(W$2+1)))</f>
        <v/>
      </c>
      <c r="X2580">
        <f>(INDIRECT("a_"&amp;X$2)/(X$2+1))*(($C2580^(X$2+1)-$H2580^(X$2+1))/(ε_c1cd^(X$2+1)))</f>
        <v/>
      </c>
      <c r="Y2580">
        <f>(INDIRECT("a_"&amp;Y$2)/(Y$2+1))*(($C2580^(Y$2+1)-$H2580^(Y$2+1))/(ε_c1cd^(Y$2+1)))</f>
        <v/>
      </c>
      <c r="Z2580">
        <f>(INDIRECT("a_"&amp;Z$2)/(Z$2+2))*(($C2580^(Z$2+2)-$H2580^(Z$2+2))/(ε_c1cd^(Z$2+2)))</f>
        <v/>
      </c>
      <c r="AA2580">
        <f>(INDIRECT("a_"&amp;AA$2)/(AA$2+2))*(($C2580^(AA$2+2)-$H2580^(AA$2+2))/(ε_c1cd^(AA$2+2)))</f>
        <v/>
      </c>
      <c r="AB2580">
        <f>(INDIRECT("a_"&amp;AB$2)/(AB$2+2))*(($C2580^(AB$2+2)-$H2580^(AB$2+2))/(ε_c1cd^(AB$2+2)))</f>
        <v/>
      </c>
      <c r="AC2580">
        <f>(INDIRECT("a_"&amp;AC$2)/(AC$2+2))*(($C2580^(AC$2+2)-$H2580^(AC$2+2))/(ε_c1cd^(AC$2+2)))</f>
        <v/>
      </c>
      <c r="AD2580">
        <f>(INDIRECT("a_"&amp;AD$2)/(AD$2+2))*(($C2580^(AD$2+2)-$H2580^(AD$2+2))/(ε_c1cd^(AD$2+2)))</f>
        <v/>
      </c>
      <c r="AE2580" s="111">
        <f>(b*f_cd/L2580)*SUM(U2580:Y2580)+SUM(Q2580:R2580)</f>
        <v/>
      </c>
      <c r="AF2580" s="112">
        <f>AE2580*(K2580-y+e)</f>
        <v/>
      </c>
      <c r="AG2580" s="113">
        <f>(b*f_cd/(L2580^2))*SUM(Z2580:AD2580)+SUM(S2580:T2580)-AF2580</f>
        <v/>
      </c>
      <c r="AH2580" s="114">
        <f>AG2580&lt;0</f>
        <v/>
      </c>
      <c r="AI2580" s="115">
        <f>IF(A2580=1,FALSE,(AND(AQ2580,AH2580,NOT(AI2579))))</f>
        <v/>
      </c>
      <c r="AJ2580" s="116">
        <f>(b*f_cd/L2580)*(a_1/2*J2580^2+a_2/3*J2580^3+a_3/4*J2580^4+a_4/5*J2580^5+a_5/6*J2580^6)+SUM(Q2580:R2580)</f>
        <v/>
      </c>
      <c r="AK2580">
        <f>AJ2580*(K2580-y+e)</f>
        <v/>
      </c>
      <c r="AL2580" s="118">
        <f>(b*f_cd/(L2580^2))*(a_1/3*J2580^3+a_2/4*J2580^4+a_3/5*J2580^5+a_4/6*J2580^6+a_5/7*J2580^7)+SUM(S2580:T2580)-AK2580</f>
        <v/>
      </c>
      <c r="AM2580" s="114">
        <f>AL2580&gt;0</f>
        <v/>
      </c>
      <c r="AN2580" s="115">
        <f>IF(A2580=1,FALSE,(AND(AQ2580,AM2580,NOT(AN2579))))</f>
        <v/>
      </c>
      <c r="AO2580">
        <f>IF(D2580=1,AND(AH2580,NOT(AI2580)),AND(AM2580,NOT(AN2580)))</f>
        <v/>
      </c>
      <c r="AP2580" s="119">
        <f>IF(D2580=1,AI2580,AN2580)</f>
        <v/>
      </c>
      <c r="AQ2580" s="125">
        <f>ABS(E2580)&lt;$AQ$2</f>
        <v/>
      </c>
      <c r="AS2580">
        <f>IF(AP2580,MAX(AS$3:AS2578)+1,"")</f>
        <v/>
      </c>
    </row>
    <row r="2581">
      <c r="A2581" t="n">
        <v>2491</v>
      </c>
      <c r="B2581" s="131">
        <f>IF(A2581=1,0,IF(AP2581,0.1*ε_cu1cd,0))</f>
        <v/>
      </c>
      <c r="C2581" s="131">
        <f>IF(A2581=1,0.1*ε_cu1cd,C2580+B2580)</f>
        <v/>
      </c>
      <c r="D2581" s="113">
        <f>IF('Нормальний переріз'!$D$68&gt;0,1,2)</f>
        <v/>
      </c>
      <c r="E2581" s="144">
        <f>IF(D2581=1,F2581,G2581)</f>
        <v/>
      </c>
      <c r="F2581" s="124">
        <f>IF(AI2580,0.11*ε_cu1cd,IF(AH2580,F2580*0.01,F2580))</f>
        <v/>
      </c>
      <c r="G2581" s="124">
        <f>IF(AP2580,-0.1*ε_cu1cd,IF(AM2580,G2580*0.01,G2580))</f>
        <v/>
      </c>
      <c r="H2581" s="113">
        <f>IF(A2581=1,E2581,IF(AO2580,H2580-E2580+E2581,IF(AP2580,0.8*H2580,H2580+E2581)))</f>
        <v/>
      </c>
      <c r="I2581" s="169">
        <f>(C2581-H2581)/h</f>
        <v/>
      </c>
      <c r="J2581">
        <f>C2581/(ε_c1cd)</f>
        <v/>
      </c>
      <c r="K2581">
        <f>C2581/I2581</f>
        <v/>
      </c>
      <c r="L2581" s="131">
        <f>I2581/(ε_c1cd)</f>
        <v/>
      </c>
      <c r="M2581">
        <f>I2581*(K2581-Z_s1)</f>
        <v/>
      </c>
      <c r="N2581">
        <f>I2581*(K2581-Z_s2)</f>
        <v/>
      </c>
      <c r="O2581">
        <f>E_s*M2581</f>
        <v/>
      </c>
      <c r="P2581">
        <f>E_s*N2581</f>
        <v/>
      </c>
      <c r="Q2581">
        <f>O2581*A_s1</f>
        <v/>
      </c>
      <c r="R2581">
        <f>P2581*A_s2</f>
        <v/>
      </c>
      <c r="S2581">
        <f>Q2581*($K2581-Z_s1)</f>
        <v/>
      </c>
      <c r="T2581">
        <f>R2581*($K2581-Z_s2)</f>
        <v/>
      </c>
      <c r="U2581">
        <f>(INDIRECT("a_"&amp;U$2)/(U$2+1))*(($C2581^(U$2+1)-$H2581^(U$2+1))/(ε_c1cd^(U$2+1)))</f>
        <v/>
      </c>
      <c r="V2581">
        <f>(INDIRECT("a_"&amp;V$2)/(V$2+1))*(($C2581^(V$2+1)-$H2581^(V$2+1))/(ε_c1cd^(V$2+1)))</f>
        <v/>
      </c>
      <c r="W2581">
        <f>(INDIRECT("a_"&amp;W$2)/(W$2+1))*(($C2581^(W$2+1)-$H2581^(W$2+1))/(ε_c1cd^(W$2+1)))</f>
        <v/>
      </c>
      <c r="X2581">
        <f>(INDIRECT("a_"&amp;X$2)/(X$2+1))*(($C2581^(X$2+1)-$H2581^(X$2+1))/(ε_c1cd^(X$2+1)))</f>
        <v/>
      </c>
      <c r="Y2581">
        <f>(INDIRECT("a_"&amp;Y$2)/(Y$2+1))*(($C2581^(Y$2+1)-$H2581^(Y$2+1))/(ε_c1cd^(Y$2+1)))</f>
        <v/>
      </c>
      <c r="Z2581">
        <f>(INDIRECT("a_"&amp;Z$2)/(Z$2+2))*(($C2581^(Z$2+2)-$H2581^(Z$2+2))/(ε_c1cd^(Z$2+2)))</f>
        <v/>
      </c>
      <c r="AA2581">
        <f>(INDIRECT("a_"&amp;AA$2)/(AA$2+2))*(($C2581^(AA$2+2)-$H2581^(AA$2+2))/(ε_c1cd^(AA$2+2)))</f>
        <v/>
      </c>
      <c r="AB2581">
        <f>(INDIRECT("a_"&amp;AB$2)/(AB$2+2))*(($C2581^(AB$2+2)-$H2581^(AB$2+2))/(ε_c1cd^(AB$2+2)))</f>
        <v/>
      </c>
      <c r="AC2581">
        <f>(INDIRECT("a_"&amp;AC$2)/(AC$2+2))*(($C2581^(AC$2+2)-$H2581^(AC$2+2))/(ε_c1cd^(AC$2+2)))</f>
        <v/>
      </c>
      <c r="AD2581">
        <f>(INDIRECT("a_"&amp;AD$2)/(AD$2+2))*(($C2581^(AD$2+2)-$H2581^(AD$2+2))/(ε_c1cd^(AD$2+2)))</f>
        <v/>
      </c>
      <c r="AE2581" s="111">
        <f>(b*f_cd/L2581)*SUM(U2581:Y2581)+SUM(Q2581:R2581)</f>
        <v/>
      </c>
      <c r="AF2581" s="112">
        <f>AE2581*(K2581-y+e)</f>
        <v/>
      </c>
      <c r="AG2581" s="113">
        <f>(b*f_cd/(L2581^2))*SUM(Z2581:AD2581)+SUM(S2581:T2581)-AF2581</f>
        <v/>
      </c>
      <c r="AH2581" s="114">
        <f>AG2581&lt;0</f>
        <v/>
      </c>
      <c r="AI2581" s="115">
        <f>IF(A2581=1,FALSE,(AND(AQ2581,AH2581,NOT(AI2580))))</f>
        <v/>
      </c>
      <c r="AJ2581" s="116">
        <f>(b*f_cd/L2581)*(a_1/2*J2581^2+a_2/3*J2581^3+a_3/4*J2581^4+a_4/5*J2581^5+a_5/6*J2581^6)+SUM(Q2581:R2581)</f>
        <v/>
      </c>
      <c r="AK2581">
        <f>AJ2581*(K2581-y+e)</f>
        <v/>
      </c>
      <c r="AL2581" s="118">
        <f>(b*f_cd/(L2581^2))*(a_1/3*J2581^3+a_2/4*J2581^4+a_3/5*J2581^5+a_4/6*J2581^6+a_5/7*J2581^7)+SUM(S2581:T2581)-AK2581</f>
        <v/>
      </c>
      <c r="AM2581" s="114">
        <f>AL2581&gt;0</f>
        <v/>
      </c>
      <c r="AN2581" s="115">
        <f>IF(A2581=1,FALSE,(AND(AQ2581,AM2581,NOT(AN2580))))</f>
        <v/>
      </c>
      <c r="AO2581">
        <f>IF(D2581=1,AND(AH2581,NOT(AI2581)),AND(AM2581,NOT(AN2581)))</f>
        <v/>
      </c>
      <c r="AP2581" s="119">
        <f>IF(D2581=1,AI2581,AN2581)</f>
        <v/>
      </c>
      <c r="AQ2581" s="125">
        <f>ABS(E2581)&lt;$AQ$2</f>
        <v/>
      </c>
      <c r="AS2581">
        <f>IF(AP2581,MAX(AS$3:AS2579)+1,"")</f>
        <v/>
      </c>
    </row>
    <row r="2582">
      <c r="A2582" t="n">
        <v>2492</v>
      </c>
      <c r="B2582" s="131">
        <f>IF(A2582=1,0,IF(AP2582,0.1*ε_cu1cd,0))</f>
        <v/>
      </c>
      <c r="C2582" s="131">
        <f>IF(A2582=1,0.1*ε_cu1cd,C2581+B2581)</f>
        <v/>
      </c>
      <c r="D2582" s="113">
        <f>IF('Нормальний переріз'!$D$68&gt;0,1,2)</f>
        <v/>
      </c>
      <c r="E2582" s="144">
        <f>IF(D2582=1,F2582,G2582)</f>
        <v/>
      </c>
      <c r="F2582" s="124">
        <f>IF(AI2581,0.11*ε_cu1cd,IF(AH2581,F2581*0.01,F2581))</f>
        <v/>
      </c>
      <c r="G2582" s="124">
        <f>IF(AP2581,-0.1*ε_cu1cd,IF(AM2581,G2581*0.01,G2581))</f>
        <v/>
      </c>
      <c r="H2582" s="113">
        <f>IF(A2582=1,E2582,IF(AO2581,H2581-E2581+E2582,IF(AP2581,0.8*H2581,H2581+E2582)))</f>
        <v/>
      </c>
      <c r="I2582" s="169">
        <f>(C2582-H2582)/h</f>
        <v/>
      </c>
      <c r="J2582">
        <f>C2582/(ε_c1cd)</f>
        <v/>
      </c>
      <c r="K2582">
        <f>C2582/I2582</f>
        <v/>
      </c>
      <c r="L2582" s="131">
        <f>I2582/(ε_c1cd)</f>
        <v/>
      </c>
      <c r="M2582">
        <f>I2582*(K2582-Z_s1)</f>
        <v/>
      </c>
      <c r="N2582">
        <f>I2582*(K2582-Z_s2)</f>
        <v/>
      </c>
      <c r="O2582">
        <f>E_s*M2582</f>
        <v/>
      </c>
      <c r="P2582">
        <f>E_s*N2582</f>
        <v/>
      </c>
      <c r="Q2582">
        <f>O2582*A_s1</f>
        <v/>
      </c>
      <c r="R2582">
        <f>P2582*A_s2</f>
        <v/>
      </c>
      <c r="S2582">
        <f>Q2582*($K2582-Z_s1)</f>
        <v/>
      </c>
      <c r="T2582">
        <f>R2582*($K2582-Z_s2)</f>
        <v/>
      </c>
      <c r="U2582">
        <f>(INDIRECT("a_"&amp;U$2)/(U$2+1))*(($C2582^(U$2+1)-$H2582^(U$2+1))/(ε_c1cd^(U$2+1)))</f>
        <v/>
      </c>
      <c r="V2582">
        <f>(INDIRECT("a_"&amp;V$2)/(V$2+1))*(($C2582^(V$2+1)-$H2582^(V$2+1))/(ε_c1cd^(V$2+1)))</f>
        <v/>
      </c>
      <c r="W2582">
        <f>(INDIRECT("a_"&amp;W$2)/(W$2+1))*(($C2582^(W$2+1)-$H2582^(W$2+1))/(ε_c1cd^(W$2+1)))</f>
        <v/>
      </c>
      <c r="X2582">
        <f>(INDIRECT("a_"&amp;X$2)/(X$2+1))*(($C2582^(X$2+1)-$H2582^(X$2+1))/(ε_c1cd^(X$2+1)))</f>
        <v/>
      </c>
      <c r="Y2582">
        <f>(INDIRECT("a_"&amp;Y$2)/(Y$2+1))*(($C2582^(Y$2+1)-$H2582^(Y$2+1))/(ε_c1cd^(Y$2+1)))</f>
        <v/>
      </c>
      <c r="Z2582">
        <f>(INDIRECT("a_"&amp;Z$2)/(Z$2+2))*(($C2582^(Z$2+2)-$H2582^(Z$2+2))/(ε_c1cd^(Z$2+2)))</f>
        <v/>
      </c>
      <c r="AA2582">
        <f>(INDIRECT("a_"&amp;AA$2)/(AA$2+2))*(($C2582^(AA$2+2)-$H2582^(AA$2+2))/(ε_c1cd^(AA$2+2)))</f>
        <v/>
      </c>
      <c r="AB2582">
        <f>(INDIRECT("a_"&amp;AB$2)/(AB$2+2))*(($C2582^(AB$2+2)-$H2582^(AB$2+2))/(ε_c1cd^(AB$2+2)))</f>
        <v/>
      </c>
      <c r="AC2582">
        <f>(INDIRECT("a_"&amp;AC$2)/(AC$2+2))*(($C2582^(AC$2+2)-$H2582^(AC$2+2))/(ε_c1cd^(AC$2+2)))</f>
        <v/>
      </c>
      <c r="AD2582">
        <f>(INDIRECT("a_"&amp;AD$2)/(AD$2+2))*(($C2582^(AD$2+2)-$H2582^(AD$2+2))/(ε_c1cd^(AD$2+2)))</f>
        <v/>
      </c>
      <c r="AE2582" s="111">
        <f>(b*f_cd/L2582)*SUM(U2582:Y2582)+SUM(Q2582:R2582)</f>
        <v/>
      </c>
      <c r="AF2582" s="112">
        <f>AE2582*(K2582-y+e)</f>
        <v/>
      </c>
      <c r="AG2582" s="113">
        <f>(b*f_cd/(L2582^2))*SUM(Z2582:AD2582)+SUM(S2582:T2582)-AF2582</f>
        <v/>
      </c>
      <c r="AH2582" s="114">
        <f>AG2582&lt;0</f>
        <v/>
      </c>
      <c r="AI2582" s="115">
        <f>IF(A2582=1,FALSE,(AND(AQ2582,AH2582,NOT(AI2581))))</f>
        <v/>
      </c>
      <c r="AJ2582" s="116">
        <f>(b*f_cd/L2582)*(a_1/2*J2582^2+a_2/3*J2582^3+a_3/4*J2582^4+a_4/5*J2582^5+a_5/6*J2582^6)+SUM(Q2582:R2582)</f>
        <v/>
      </c>
      <c r="AK2582">
        <f>AJ2582*(K2582-y+e)</f>
        <v/>
      </c>
      <c r="AL2582" s="118">
        <f>(b*f_cd/(L2582^2))*(a_1/3*J2582^3+a_2/4*J2582^4+a_3/5*J2582^5+a_4/6*J2582^6+a_5/7*J2582^7)+SUM(S2582:T2582)-AK2582</f>
        <v/>
      </c>
      <c r="AM2582" s="114">
        <f>AL2582&gt;0</f>
        <v/>
      </c>
      <c r="AN2582" s="115">
        <f>IF(A2582=1,FALSE,(AND(AQ2582,AM2582,NOT(AN2581))))</f>
        <v/>
      </c>
      <c r="AO2582">
        <f>IF(D2582=1,AND(AH2582,NOT(AI2582)),AND(AM2582,NOT(AN2582)))</f>
        <v/>
      </c>
      <c r="AP2582" s="119">
        <f>IF(D2582=1,AI2582,AN2582)</f>
        <v/>
      </c>
      <c r="AQ2582" s="125">
        <f>ABS(E2582)&lt;$AQ$2</f>
        <v/>
      </c>
      <c r="AS2582">
        <f>IF(AP2582,MAX(AS$3:AS2580)+1,"")</f>
        <v/>
      </c>
    </row>
    <row r="2583">
      <c r="A2583" t="n">
        <v>2493</v>
      </c>
      <c r="B2583" s="131">
        <f>IF(A2583=1,0,IF(AP2583,0.1*ε_cu1cd,0))</f>
        <v/>
      </c>
      <c r="C2583" s="131">
        <f>IF(A2583=1,0.1*ε_cu1cd,C2582+B2582)</f>
        <v/>
      </c>
      <c r="D2583" s="113">
        <f>IF('Нормальний переріз'!$D$68&gt;0,1,2)</f>
        <v/>
      </c>
      <c r="E2583" s="144">
        <f>IF(D2583=1,F2583,G2583)</f>
        <v/>
      </c>
      <c r="F2583" s="124">
        <f>IF(AI2582,0.11*ε_cu1cd,IF(AH2582,F2582*0.01,F2582))</f>
        <v/>
      </c>
      <c r="G2583" s="124">
        <f>IF(AP2582,-0.1*ε_cu1cd,IF(AM2582,G2582*0.01,G2582))</f>
        <v/>
      </c>
      <c r="H2583" s="113">
        <f>IF(A2583=1,E2583,IF(AO2582,H2582-E2582+E2583,IF(AP2582,0.8*H2582,H2582+E2583)))</f>
        <v/>
      </c>
      <c r="I2583" s="169">
        <f>(C2583-H2583)/h</f>
        <v/>
      </c>
      <c r="J2583">
        <f>C2583/(ε_c1cd)</f>
        <v/>
      </c>
      <c r="K2583">
        <f>C2583/I2583</f>
        <v/>
      </c>
      <c r="L2583" s="131">
        <f>I2583/(ε_c1cd)</f>
        <v/>
      </c>
      <c r="M2583">
        <f>I2583*(K2583-Z_s1)</f>
        <v/>
      </c>
      <c r="N2583">
        <f>I2583*(K2583-Z_s2)</f>
        <v/>
      </c>
      <c r="O2583">
        <f>E_s*M2583</f>
        <v/>
      </c>
      <c r="P2583">
        <f>E_s*N2583</f>
        <v/>
      </c>
      <c r="Q2583">
        <f>O2583*A_s1</f>
        <v/>
      </c>
      <c r="R2583">
        <f>P2583*A_s2</f>
        <v/>
      </c>
      <c r="S2583">
        <f>Q2583*($K2583-Z_s1)</f>
        <v/>
      </c>
      <c r="T2583">
        <f>R2583*($K2583-Z_s2)</f>
        <v/>
      </c>
      <c r="U2583">
        <f>(INDIRECT("a_"&amp;U$2)/(U$2+1))*(($C2583^(U$2+1)-$H2583^(U$2+1))/(ε_c1cd^(U$2+1)))</f>
        <v/>
      </c>
      <c r="V2583">
        <f>(INDIRECT("a_"&amp;V$2)/(V$2+1))*(($C2583^(V$2+1)-$H2583^(V$2+1))/(ε_c1cd^(V$2+1)))</f>
        <v/>
      </c>
      <c r="W2583">
        <f>(INDIRECT("a_"&amp;W$2)/(W$2+1))*(($C2583^(W$2+1)-$H2583^(W$2+1))/(ε_c1cd^(W$2+1)))</f>
        <v/>
      </c>
      <c r="X2583">
        <f>(INDIRECT("a_"&amp;X$2)/(X$2+1))*(($C2583^(X$2+1)-$H2583^(X$2+1))/(ε_c1cd^(X$2+1)))</f>
        <v/>
      </c>
      <c r="Y2583">
        <f>(INDIRECT("a_"&amp;Y$2)/(Y$2+1))*(($C2583^(Y$2+1)-$H2583^(Y$2+1))/(ε_c1cd^(Y$2+1)))</f>
        <v/>
      </c>
      <c r="Z2583">
        <f>(INDIRECT("a_"&amp;Z$2)/(Z$2+2))*(($C2583^(Z$2+2)-$H2583^(Z$2+2))/(ε_c1cd^(Z$2+2)))</f>
        <v/>
      </c>
      <c r="AA2583">
        <f>(INDIRECT("a_"&amp;AA$2)/(AA$2+2))*(($C2583^(AA$2+2)-$H2583^(AA$2+2))/(ε_c1cd^(AA$2+2)))</f>
        <v/>
      </c>
      <c r="AB2583">
        <f>(INDIRECT("a_"&amp;AB$2)/(AB$2+2))*(($C2583^(AB$2+2)-$H2583^(AB$2+2))/(ε_c1cd^(AB$2+2)))</f>
        <v/>
      </c>
      <c r="AC2583">
        <f>(INDIRECT("a_"&amp;AC$2)/(AC$2+2))*(($C2583^(AC$2+2)-$H2583^(AC$2+2))/(ε_c1cd^(AC$2+2)))</f>
        <v/>
      </c>
      <c r="AD2583">
        <f>(INDIRECT("a_"&amp;AD$2)/(AD$2+2))*(($C2583^(AD$2+2)-$H2583^(AD$2+2))/(ε_c1cd^(AD$2+2)))</f>
        <v/>
      </c>
      <c r="AE2583" s="111">
        <f>(b*f_cd/L2583)*SUM(U2583:Y2583)+SUM(Q2583:R2583)</f>
        <v/>
      </c>
      <c r="AF2583" s="112">
        <f>AE2583*(K2583-y+e)</f>
        <v/>
      </c>
      <c r="AG2583" s="113">
        <f>(b*f_cd/(L2583^2))*SUM(Z2583:AD2583)+SUM(S2583:T2583)-AF2583</f>
        <v/>
      </c>
      <c r="AH2583" s="114">
        <f>AG2583&lt;0</f>
        <v/>
      </c>
      <c r="AI2583" s="115">
        <f>IF(A2583=1,FALSE,(AND(AQ2583,AH2583,NOT(AI2582))))</f>
        <v/>
      </c>
      <c r="AJ2583" s="116">
        <f>(b*f_cd/L2583)*(a_1/2*J2583^2+a_2/3*J2583^3+a_3/4*J2583^4+a_4/5*J2583^5+a_5/6*J2583^6)+SUM(Q2583:R2583)</f>
        <v/>
      </c>
      <c r="AK2583">
        <f>AJ2583*(K2583-y+e)</f>
        <v/>
      </c>
      <c r="AL2583" s="118">
        <f>(b*f_cd/(L2583^2))*(a_1/3*J2583^3+a_2/4*J2583^4+a_3/5*J2583^5+a_4/6*J2583^6+a_5/7*J2583^7)+SUM(S2583:T2583)-AK2583</f>
        <v/>
      </c>
      <c r="AM2583" s="114">
        <f>AL2583&gt;0</f>
        <v/>
      </c>
      <c r="AN2583" s="115">
        <f>IF(A2583=1,FALSE,(AND(AQ2583,AM2583,NOT(AN2582))))</f>
        <v/>
      </c>
      <c r="AO2583">
        <f>IF(D2583=1,AND(AH2583,NOT(AI2583)),AND(AM2583,NOT(AN2583)))</f>
        <v/>
      </c>
      <c r="AP2583" s="119">
        <f>IF(D2583=1,AI2583,AN2583)</f>
        <v/>
      </c>
      <c r="AQ2583" s="125">
        <f>ABS(E2583)&lt;$AQ$2</f>
        <v/>
      </c>
      <c r="AS2583">
        <f>IF(AP2583,MAX(AS$3:AS2581)+1,"")</f>
        <v/>
      </c>
    </row>
    <row r="2584">
      <c r="A2584" t="n">
        <v>2494</v>
      </c>
      <c r="B2584" s="131">
        <f>IF(A2584=1,0,IF(AP2584,0.1*ε_cu1cd,0))</f>
        <v/>
      </c>
      <c r="C2584" s="131">
        <f>IF(A2584=1,0.1*ε_cu1cd,C2583+B2583)</f>
        <v/>
      </c>
      <c r="D2584" s="113">
        <f>IF('Нормальний переріз'!$D$68&gt;0,1,2)</f>
        <v/>
      </c>
      <c r="E2584" s="144">
        <f>IF(D2584=1,F2584,G2584)</f>
        <v/>
      </c>
      <c r="F2584" s="124">
        <f>IF(AI2583,0.11*ε_cu1cd,IF(AH2583,F2583*0.01,F2583))</f>
        <v/>
      </c>
      <c r="G2584" s="124">
        <f>IF(AP2583,-0.1*ε_cu1cd,IF(AM2583,G2583*0.01,G2583))</f>
        <v/>
      </c>
      <c r="H2584" s="113">
        <f>IF(A2584=1,E2584,IF(AO2583,H2583-E2583+E2584,IF(AP2583,0.8*H2583,H2583+E2584)))</f>
        <v/>
      </c>
      <c r="I2584" s="169">
        <f>(C2584-H2584)/h</f>
        <v/>
      </c>
      <c r="J2584">
        <f>C2584/(ε_c1cd)</f>
        <v/>
      </c>
      <c r="K2584">
        <f>C2584/I2584</f>
        <v/>
      </c>
      <c r="L2584" s="131">
        <f>I2584/(ε_c1cd)</f>
        <v/>
      </c>
      <c r="M2584">
        <f>I2584*(K2584-Z_s1)</f>
        <v/>
      </c>
      <c r="N2584">
        <f>I2584*(K2584-Z_s2)</f>
        <v/>
      </c>
      <c r="O2584">
        <f>E_s*M2584</f>
        <v/>
      </c>
      <c r="P2584">
        <f>E_s*N2584</f>
        <v/>
      </c>
      <c r="Q2584">
        <f>O2584*A_s1</f>
        <v/>
      </c>
      <c r="R2584">
        <f>P2584*A_s2</f>
        <v/>
      </c>
      <c r="S2584">
        <f>Q2584*($K2584-Z_s1)</f>
        <v/>
      </c>
      <c r="T2584">
        <f>R2584*($K2584-Z_s2)</f>
        <v/>
      </c>
      <c r="U2584">
        <f>(INDIRECT("a_"&amp;U$2)/(U$2+1))*(($C2584^(U$2+1)-$H2584^(U$2+1))/(ε_c1cd^(U$2+1)))</f>
        <v/>
      </c>
      <c r="V2584">
        <f>(INDIRECT("a_"&amp;V$2)/(V$2+1))*(($C2584^(V$2+1)-$H2584^(V$2+1))/(ε_c1cd^(V$2+1)))</f>
        <v/>
      </c>
      <c r="W2584">
        <f>(INDIRECT("a_"&amp;W$2)/(W$2+1))*(($C2584^(W$2+1)-$H2584^(W$2+1))/(ε_c1cd^(W$2+1)))</f>
        <v/>
      </c>
      <c r="X2584">
        <f>(INDIRECT("a_"&amp;X$2)/(X$2+1))*(($C2584^(X$2+1)-$H2584^(X$2+1))/(ε_c1cd^(X$2+1)))</f>
        <v/>
      </c>
      <c r="Y2584">
        <f>(INDIRECT("a_"&amp;Y$2)/(Y$2+1))*(($C2584^(Y$2+1)-$H2584^(Y$2+1))/(ε_c1cd^(Y$2+1)))</f>
        <v/>
      </c>
      <c r="Z2584">
        <f>(INDIRECT("a_"&amp;Z$2)/(Z$2+2))*(($C2584^(Z$2+2)-$H2584^(Z$2+2))/(ε_c1cd^(Z$2+2)))</f>
        <v/>
      </c>
      <c r="AA2584">
        <f>(INDIRECT("a_"&amp;AA$2)/(AA$2+2))*(($C2584^(AA$2+2)-$H2584^(AA$2+2))/(ε_c1cd^(AA$2+2)))</f>
        <v/>
      </c>
      <c r="AB2584">
        <f>(INDIRECT("a_"&amp;AB$2)/(AB$2+2))*(($C2584^(AB$2+2)-$H2584^(AB$2+2))/(ε_c1cd^(AB$2+2)))</f>
        <v/>
      </c>
      <c r="AC2584">
        <f>(INDIRECT("a_"&amp;AC$2)/(AC$2+2))*(($C2584^(AC$2+2)-$H2584^(AC$2+2))/(ε_c1cd^(AC$2+2)))</f>
        <v/>
      </c>
      <c r="AD2584">
        <f>(INDIRECT("a_"&amp;AD$2)/(AD$2+2))*(($C2584^(AD$2+2)-$H2584^(AD$2+2))/(ε_c1cd^(AD$2+2)))</f>
        <v/>
      </c>
      <c r="AE2584" s="111">
        <f>(b*f_cd/L2584)*SUM(U2584:Y2584)+SUM(Q2584:R2584)</f>
        <v/>
      </c>
      <c r="AF2584" s="112">
        <f>AE2584*(K2584-y+e)</f>
        <v/>
      </c>
      <c r="AG2584" s="113">
        <f>(b*f_cd/(L2584^2))*SUM(Z2584:AD2584)+SUM(S2584:T2584)-AF2584</f>
        <v/>
      </c>
      <c r="AH2584" s="114">
        <f>AG2584&lt;0</f>
        <v/>
      </c>
      <c r="AI2584" s="115">
        <f>IF(A2584=1,FALSE,(AND(AQ2584,AH2584,NOT(AI2583))))</f>
        <v/>
      </c>
      <c r="AJ2584" s="116">
        <f>(b*f_cd/L2584)*(a_1/2*J2584^2+a_2/3*J2584^3+a_3/4*J2584^4+a_4/5*J2584^5+a_5/6*J2584^6)+SUM(Q2584:R2584)</f>
        <v/>
      </c>
      <c r="AK2584">
        <f>AJ2584*(K2584-y+e)</f>
        <v/>
      </c>
      <c r="AL2584" s="118">
        <f>(b*f_cd/(L2584^2))*(a_1/3*J2584^3+a_2/4*J2584^4+a_3/5*J2584^5+a_4/6*J2584^6+a_5/7*J2584^7)+SUM(S2584:T2584)-AK2584</f>
        <v/>
      </c>
      <c r="AM2584" s="114">
        <f>AL2584&gt;0</f>
        <v/>
      </c>
      <c r="AN2584" s="115">
        <f>IF(A2584=1,FALSE,(AND(AQ2584,AM2584,NOT(AN2583))))</f>
        <v/>
      </c>
      <c r="AO2584">
        <f>IF(D2584=1,AND(AH2584,NOT(AI2584)),AND(AM2584,NOT(AN2584)))</f>
        <v/>
      </c>
      <c r="AP2584" s="119">
        <f>IF(D2584=1,AI2584,AN2584)</f>
        <v/>
      </c>
      <c r="AQ2584" s="125">
        <f>ABS(E2584)&lt;$AQ$2</f>
        <v/>
      </c>
      <c r="AS2584">
        <f>IF(AP2584,MAX(AS$3:AS2582)+1,"")</f>
        <v/>
      </c>
    </row>
    <row r="2585">
      <c r="A2585" t="n">
        <v>2495</v>
      </c>
      <c r="B2585" s="131">
        <f>IF(A2585=1,0,IF(AP2585,0.1*ε_cu1cd,0))</f>
        <v/>
      </c>
      <c r="C2585" s="131">
        <f>IF(A2585=1,0.1*ε_cu1cd,C2584+B2584)</f>
        <v/>
      </c>
      <c r="D2585" s="113">
        <f>IF('Нормальний переріз'!$D$68&gt;0,1,2)</f>
        <v/>
      </c>
      <c r="E2585" s="144">
        <f>IF(D2585=1,F2585,G2585)</f>
        <v/>
      </c>
      <c r="F2585" s="124">
        <f>IF(AI2584,0.11*ε_cu1cd,IF(AH2584,F2584*0.01,F2584))</f>
        <v/>
      </c>
      <c r="G2585" s="124">
        <f>IF(AP2584,-0.1*ε_cu1cd,IF(AM2584,G2584*0.01,G2584))</f>
        <v/>
      </c>
      <c r="H2585" s="113">
        <f>IF(A2585=1,E2585,IF(AO2584,H2584-E2584+E2585,IF(AP2584,0.8*H2584,H2584+E2585)))</f>
        <v/>
      </c>
      <c r="I2585" s="169">
        <f>(C2585-H2585)/h</f>
        <v/>
      </c>
      <c r="J2585">
        <f>C2585/(ε_c1cd)</f>
        <v/>
      </c>
      <c r="K2585">
        <f>C2585/I2585</f>
        <v/>
      </c>
      <c r="L2585" s="131">
        <f>I2585/(ε_c1cd)</f>
        <v/>
      </c>
      <c r="M2585">
        <f>I2585*(K2585-Z_s1)</f>
        <v/>
      </c>
      <c r="N2585">
        <f>I2585*(K2585-Z_s2)</f>
        <v/>
      </c>
      <c r="O2585">
        <f>E_s*M2585</f>
        <v/>
      </c>
      <c r="P2585">
        <f>E_s*N2585</f>
        <v/>
      </c>
      <c r="Q2585">
        <f>O2585*A_s1</f>
        <v/>
      </c>
      <c r="R2585">
        <f>P2585*A_s2</f>
        <v/>
      </c>
      <c r="S2585">
        <f>Q2585*($K2585-Z_s1)</f>
        <v/>
      </c>
      <c r="T2585">
        <f>R2585*($K2585-Z_s2)</f>
        <v/>
      </c>
      <c r="U2585">
        <f>(INDIRECT("a_"&amp;U$2)/(U$2+1))*(($C2585^(U$2+1)-$H2585^(U$2+1))/(ε_c1cd^(U$2+1)))</f>
        <v/>
      </c>
      <c r="V2585">
        <f>(INDIRECT("a_"&amp;V$2)/(V$2+1))*(($C2585^(V$2+1)-$H2585^(V$2+1))/(ε_c1cd^(V$2+1)))</f>
        <v/>
      </c>
      <c r="W2585">
        <f>(INDIRECT("a_"&amp;W$2)/(W$2+1))*(($C2585^(W$2+1)-$H2585^(W$2+1))/(ε_c1cd^(W$2+1)))</f>
        <v/>
      </c>
      <c r="X2585">
        <f>(INDIRECT("a_"&amp;X$2)/(X$2+1))*(($C2585^(X$2+1)-$H2585^(X$2+1))/(ε_c1cd^(X$2+1)))</f>
        <v/>
      </c>
      <c r="Y2585">
        <f>(INDIRECT("a_"&amp;Y$2)/(Y$2+1))*(($C2585^(Y$2+1)-$H2585^(Y$2+1))/(ε_c1cd^(Y$2+1)))</f>
        <v/>
      </c>
      <c r="Z2585">
        <f>(INDIRECT("a_"&amp;Z$2)/(Z$2+2))*(($C2585^(Z$2+2)-$H2585^(Z$2+2))/(ε_c1cd^(Z$2+2)))</f>
        <v/>
      </c>
      <c r="AA2585">
        <f>(INDIRECT("a_"&amp;AA$2)/(AA$2+2))*(($C2585^(AA$2+2)-$H2585^(AA$2+2))/(ε_c1cd^(AA$2+2)))</f>
        <v/>
      </c>
      <c r="AB2585">
        <f>(INDIRECT("a_"&amp;AB$2)/(AB$2+2))*(($C2585^(AB$2+2)-$H2585^(AB$2+2))/(ε_c1cd^(AB$2+2)))</f>
        <v/>
      </c>
      <c r="AC2585">
        <f>(INDIRECT("a_"&amp;AC$2)/(AC$2+2))*(($C2585^(AC$2+2)-$H2585^(AC$2+2))/(ε_c1cd^(AC$2+2)))</f>
        <v/>
      </c>
      <c r="AD2585">
        <f>(INDIRECT("a_"&amp;AD$2)/(AD$2+2))*(($C2585^(AD$2+2)-$H2585^(AD$2+2))/(ε_c1cd^(AD$2+2)))</f>
        <v/>
      </c>
      <c r="AE2585" s="111">
        <f>(b*f_cd/L2585)*SUM(U2585:Y2585)+SUM(Q2585:R2585)</f>
        <v/>
      </c>
      <c r="AF2585" s="112">
        <f>AE2585*(K2585-y+e)</f>
        <v/>
      </c>
      <c r="AG2585" s="113">
        <f>(b*f_cd/(L2585^2))*SUM(Z2585:AD2585)+SUM(S2585:T2585)-AF2585</f>
        <v/>
      </c>
      <c r="AH2585" s="114">
        <f>AG2585&lt;0</f>
        <v/>
      </c>
      <c r="AI2585" s="115">
        <f>IF(A2585=1,FALSE,(AND(AQ2585,AH2585,NOT(AI2584))))</f>
        <v/>
      </c>
      <c r="AJ2585" s="116">
        <f>(b*f_cd/L2585)*(a_1/2*J2585^2+a_2/3*J2585^3+a_3/4*J2585^4+a_4/5*J2585^5+a_5/6*J2585^6)+SUM(Q2585:R2585)</f>
        <v/>
      </c>
      <c r="AK2585">
        <f>AJ2585*(K2585-y+e)</f>
        <v/>
      </c>
      <c r="AL2585" s="118">
        <f>(b*f_cd/(L2585^2))*(a_1/3*J2585^3+a_2/4*J2585^4+a_3/5*J2585^5+a_4/6*J2585^6+a_5/7*J2585^7)+SUM(S2585:T2585)-AK2585</f>
        <v/>
      </c>
      <c r="AM2585" s="114">
        <f>AL2585&gt;0</f>
        <v/>
      </c>
      <c r="AN2585" s="115">
        <f>IF(A2585=1,FALSE,(AND(AQ2585,AM2585,NOT(AN2584))))</f>
        <v/>
      </c>
      <c r="AO2585">
        <f>IF(D2585=1,AND(AH2585,NOT(AI2585)),AND(AM2585,NOT(AN2585)))</f>
        <v/>
      </c>
      <c r="AP2585" s="119">
        <f>IF(D2585=1,AI2585,AN2585)</f>
        <v/>
      </c>
      <c r="AQ2585" s="125">
        <f>ABS(E2585)&lt;$AQ$2</f>
        <v/>
      </c>
      <c r="AS2585">
        <f>IF(AP2585,MAX(AS$3:AS2583)+1,"")</f>
        <v/>
      </c>
    </row>
    <row r="2586">
      <c r="A2586" t="n">
        <v>2496</v>
      </c>
      <c r="B2586" s="131">
        <f>IF(A2586=1,0,IF(AP2586,0.1*ε_cu1cd,0))</f>
        <v/>
      </c>
      <c r="C2586" s="131">
        <f>IF(A2586=1,0.1*ε_cu1cd,C2585+B2585)</f>
        <v/>
      </c>
      <c r="D2586" s="113">
        <f>IF('Нормальний переріз'!$D$68&gt;0,1,2)</f>
        <v/>
      </c>
      <c r="E2586" s="144">
        <f>IF(D2586=1,F2586,G2586)</f>
        <v/>
      </c>
      <c r="F2586" s="124">
        <f>IF(AI2585,0.11*ε_cu1cd,IF(AH2585,F2585*0.01,F2585))</f>
        <v/>
      </c>
      <c r="G2586" s="124">
        <f>IF(AP2585,-0.1*ε_cu1cd,IF(AM2585,G2585*0.01,G2585))</f>
        <v/>
      </c>
      <c r="H2586" s="113">
        <f>IF(A2586=1,E2586,IF(AO2585,H2585-E2585+E2586,IF(AP2585,0.8*H2585,H2585+E2586)))</f>
        <v/>
      </c>
      <c r="I2586" s="169">
        <f>(C2586-H2586)/h</f>
        <v/>
      </c>
      <c r="J2586">
        <f>C2586/(ε_c1cd)</f>
        <v/>
      </c>
      <c r="K2586">
        <f>C2586/I2586</f>
        <v/>
      </c>
      <c r="L2586" s="131">
        <f>I2586/(ε_c1cd)</f>
        <v/>
      </c>
      <c r="M2586">
        <f>I2586*(K2586-Z_s1)</f>
        <v/>
      </c>
      <c r="N2586">
        <f>I2586*(K2586-Z_s2)</f>
        <v/>
      </c>
      <c r="O2586">
        <f>E_s*M2586</f>
        <v/>
      </c>
      <c r="P2586">
        <f>E_s*N2586</f>
        <v/>
      </c>
      <c r="Q2586">
        <f>O2586*A_s1</f>
        <v/>
      </c>
      <c r="R2586">
        <f>P2586*A_s2</f>
        <v/>
      </c>
      <c r="S2586">
        <f>Q2586*($K2586-Z_s1)</f>
        <v/>
      </c>
      <c r="T2586">
        <f>R2586*($K2586-Z_s2)</f>
        <v/>
      </c>
      <c r="U2586">
        <f>(INDIRECT("a_"&amp;U$2)/(U$2+1))*(($C2586^(U$2+1)-$H2586^(U$2+1))/(ε_c1cd^(U$2+1)))</f>
        <v/>
      </c>
      <c r="V2586">
        <f>(INDIRECT("a_"&amp;V$2)/(V$2+1))*(($C2586^(V$2+1)-$H2586^(V$2+1))/(ε_c1cd^(V$2+1)))</f>
        <v/>
      </c>
      <c r="W2586">
        <f>(INDIRECT("a_"&amp;W$2)/(W$2+1))*(($C2586^(W$2+1)-$H2586^(W$2+1))/(ε_c1cd^(W$2+1)))</f>
        <v/>
      </c>
      <c r="X2586">
        <f>(INDIRECT("a_"&amp;X$2)/(X$2+1))*(($C2586^(X$2+1)-$H2586^(X$2+1))/(ε_c1cd^(X$2+1)))</f>
        <v/>
      </c>
      <c r="Y2586">
        <f>(INDIRECT("a_"&amp;Y$2)/(Y$2+1))*(($C2586^(Y$2+1)-$H2586^(Y$2+1))/(ε_c1cd^(Y$2+1)))</f>
        <v/>
      </c>
      <c r="Z2586">
        <f>(INDIRECT("a_"&amp;Z$2)/(Z$2+2))*(($C2586^(Z$2+2)-$H2586^(Z$2+2))/(ε_c1cd^(Z$2+2)))</f>
        <v/>
      </c>
      <c r="AA2586">
        <f>(INDIRECT("a_"&amp;AA$2)/(AA$2+2))*(($C2586^(AA$2+2)-$H2586^(AA$2+2))/(ε_c1cd^(AA$2+2)))</f>
        <v/>
      </c>
      <c r="AB2586">
        <f>(INDIRECT("a_"&amp;AB$2)/(AB$2+2))*(($C2586^(AB$2+2)-$H2586^(AB$2+2))/(ε_c1cd^(AB$2+2)))</f>
        <v/>
      </c>
      <c r="AC2586">
        <f>(INDIRECT("a_"&amp;AC$2)/(AC$2+2))*(($C2586^(AC$2+2)-$H2586^(AC$2+2))/(ε_c1cd^(AC$2+2)))</f>
        <v/>
      </c>
      <c r="AD2586">
        <f>(INDIRECT("a_"&amp;AD$2)/(AD$2+2))*(($C2586^(AD$2+2)-$H2586^(AD$2+2))/(ε_c1cd^(AD$2+2)))</f>
        <v/>
      </c>
      <c r="AE2586" s="111">
        <f>(b*f_cd/L2586)*SUM(U2586:Y2586)+SUM(Q2586:R2586)</f>
        <v/>
      </c>
      <c r="AF2586" s="112">
        <f>AE2586*(K2586-y+e)</f>
        <v/>
      </c>
      <c r="AG2586" s="113">
        <f>(b*f_cd/(L2586^2))*SUM(Z2586:AD2586)+SUM(S2586:T2586)-AF2586</f>
        <v/>
      </c>
      <c r="AH2586" s="114">
        <f>AG2586&lt;0</f>
        <v/>
      </c>
      <c r="AI2586" s="115">
        <f>IF(A2586=1,FALSE,(AND(AQ2586,AH2586,NOT(AI2585))))</f>
        <v/>
      </c>
      <c r="AJ2586" s="116">
        <f>(b*f_cd/L2586)*(a_1/2*J2586^2+a_2/3*J2586^3+a_3/4*J2586^4+a_4/5*J2586^5+a_5/6*J2586^6)+SUM(Q2586:R2586)</f>
        <v/>
      </c>
      <c r="AK2586">
        <f>AJ2586*(K2586-y+e)</f>
        <v/>
      </c>
      <c r="AL2586" s="118">
        <f>(b*f_cd/(L2586^2))*(a_1/3*J2586^3+a_2/4*J2586^4+a_3/5*J2586^5+a_4/6*J2586^6+a_5/7*J2586^7)+SUM(S2586:T2586)-AK2586</f>
        <v/>
      </c>
      <c r="AM2586" s="114">
        <f>AL2586&gt;0</f>
        <v/>
      </c>
      <c r="AN2586" s="115">
        <f>IF(A2586=1,FALSE,(AND(AQ2586,AM2586,NOT(AN2585))))</f>
        <v/>
      </c>
      <c r="AO2586">
        <f>IF(D2586=1,AND(AH2586,NOT(AI2586)),AND(AM2586,NOT(AN2586)))</f>
        <v/>
      </c>
      <c r="AP2586" s="119">
        <f>IF(D2586=1,AI2586,AN2586)</f>
        <v/>
      </c>
      <c r="AQ2586" s="125">
        <f>ABS(E2586)&lt;$AQ$2</f>
        <v/>
      </c>
      <c r="AS2586">
        <f>IF(AP2586,MAX(AS$3:AS2584)+1,"")</f>
        <v/>
      </c>
    </row>
    <row r="2587">
      <c r="A2587" t="n">
        <v>2497</v>
      </c>
      <c r="B2587" s="131">
        <f>IF(A2587=1,0,IF(AP2587,0.1*ε_cu1cd,0))</f>
        <v/>
      </c>
      <c r="C2587" s="131">
        <f>IF(A2587=1,0.1*ε_cu1cd,C2586+B2586)</f>
        <v/>
      </c>
      <c r="D2587" s="113">
        <f>IF('Нормальний переріз'!$D$68&gt;0,1,2)</f>
        <v/>
      </c>
      <c r="E2587" s="144">
        <f>IF(D2587=1,F2587,G2587)</f>
        <v/>
      </c>
      <c r="F2587" s="124">
        <f>IF(AI2586,0.11*ε_cu1cd,IF(AH2586,F2586*0.01,F2586))</f>
        <v/>
      </c>
      <c r="G2587" s="124">
        <f>IF(AP2586,-0.1*ε_cu1cd,IF(AM2586,G2586*0.01,G2586))</f>
        <v/>
      </c>
      <c r="H2587" s="113">
        <f>IF(A2587=1,E2587,IF(AO2586,H2586-E2586+E2587,IF(AP2586,0.8*H2586,H2586+E2587)))</f>
        <v/>
      </c>
      <c r="I2587" s="169">
        <f>(C2587-H2587)/h</f>
        <v/>
      </c>
      <c r="J2587">
        <f>C2587/(ε_c1cd)</f>
        <v/>
      </c>
      <c r="K2587">
        <f>C2587/I2587</f>
        <v/>
      </c>
      <c r="L2587" s="131">
        <f>I2587/(ε_c1cd)</f>
        <v/>
      </c>
      <c r="M2587">
        <f>I2587*(K2587-Z_s1)</f>
        <v/>
      </c>
      <c r="N2587">
        <f>I2587*(K2587-Z_s2)</f>
        <v/>
      </c>
      <c r="O2587">
        <f>E_s*M2587</f>
        <v/>
      </c>
      <c r="P2587">
        <f>E_s*N2587</f>
        <v/>
      </c>
      <c r="Q2587">
        <f>O2587*A_s1</f>
        <v/>
      </c>
      <c r="R2587">
        <f>P2587*A_s2</f>
        <v/>
      </c>
      <c r="S2587">
        <f>Q2587*($K2587-Z_s1)</f>
        <v/>
      </c>
      <c r="T2587">
        <f>R2587*($K2587-Z_s2)</f>
        <v/>
      </c>
      <c r="U2587">
        <f>(INDIRECT("a_"&amp;U$2)/(U$2+1))*(($C2587^(U$2+1)-$H2587^(U$2+1))/(ε_c1cd^(U$2+1)))</f>
        <v/>
      </c>
      <c r="V2587">
        <f>(INDIRECT("a_"&amp;V$2)/(V$2+1))*(($C2587^(V$2+1)-$H2587^(V$2+1))/(ε_c1cd^(V$2+1)))</f>
        <v/>
      </c>
      <c r="W2587">
        <f>(INDIRECT("a_"&amp;W$2)/(W$2+1))*(($C2587^(W$2+1)-$H2587^(W$2+1))/(ε_c1cd^(W$2+1)))</f>
        <v/>
      </c>
      <c r="X2587">
        <f>(INDIRECT("a_"&amp;X$2)/(X$2+1))*(($C2587^(X$2+1)-$H2587^(X$2+1))/(ε_c1cd^(X$2+1)))</f>
        <v/>
      </c>
      <c r="Y2587">
        <f>(INDIRECT("a_"&amp;Y$2)/(Y$2+1))*(($C2587^(Y$2+1)-$H2587^(Y$2+1))/(ε_c1cd^(Y$2+1)))</f>
        <v/>
      </c>
      <c r="Z2587">
        <f>(INDIRECT("a_"&amp;Z$2)/(Z$2+2))*(($C2587^(Z$2+2)-$H2587^(Z$2+2))/(ε_c1cd^(Z$2+2)))</f>
        <v/>
      </c>
      <c r="AA2587">
        <f>(INDIRECT("a_"&amp;AA$2)/(AA$2+2))*(($C2587^(AA$2+2)-$H2587^(AA$2+2))/(ε_c1cd^(AA$2+2)))</f>
        <v/>
      </c>
      <c r="AB2587">
        <f>(INDIRECT("a_"&amp;AB$2)/(AB$2+2))*(($C2587^(AB$2+2)-$H2587^(AB$2+2))/(ε_c1cd^(AB$2+2)))</f>
        <v/>
      </c>
      <c r="AC2587">
        <f>(INDIRECT("a_"&amp;AC$2)/(AC$2+2))*(($C2587^(AC$2+2)-$H2587^(AC$2+2))/(ε_c1cd^(AC$2+2)))</f>
        <v/>
      </c>
      <c r="AD2587">
        <f>(INDIRECT("a_"&amp;AD$2)/(AD$2+2))*(($C2587^(AD$2+2)-$H2587^(AD$2+2))/(ε_c1cd^(AD$2+2)))</f>
        <v/>
      </c>
      <c r="AE2587" s="111">
        <f>(b*f_cd/L2587)*SUM(U2587:Y2587)+SUM(Q2587:R2587)</f>
        <v/>
      </c>
      <c r="AF2587" s="112">
        <f>AE2587*(K2587-y+e)</f>
        <v/>
      </c>
      <c r="AG2587" s="113">
        <f>(b*f_cd/(L2587^2))*SUM(Z2587:AD2587)+SUM(S2587:T2587)-AF2587</f>
        <v/>
      </c>
      <c r="AH2587" s="114">
        <f>AG2587&lt;0</f>
        <v/>
      </c>
      <c r="AI2587" s="115">
        <f>IF(A2587=1,FALSE,(AND(AQ2587,AH2587,NOT(AI2586))))</f>
        <v/>
      </c>
      <c r="AJ2587" s="116">
        <f>(b*f_cd/L2587)*(a_1/2*J2587^2+a_2/3*J2587^3+a_3/4*J2587^4+a_4/5*J2587^5+a_5/6*J2587^6)+SUM(Q2587:R2587)</f>
        <v/>
      </c>
      <c r="AK2587">
        <f>AJ2587*(K2587-y+e)</f>
        <v/>
      </c>
      <c r="AL2587" s="118">
        <f>(b*f_cd/(L2587^2))*(a_1/3*J2587^3+a_2/4*J2587^4+a_3/5*J2587^5+a_4/6*J2587^6+a_5/7*J2587^7)+SUM(S2587:T2587)-AK2587</f>
        <v/>
      </c>
      <c r="AM2587" s="114">
        <f>AL2587&gt;0</f>
        <v/>
      </c>
      <c r="AN2587" s="115">
        <f>IF(A2587=1,FALSE,(AND(AQ2587,AM2587,NOT(AN2586))))</f>
        <v/>
      </c>
      <c r="AO2587">
        <f>IF(D2587=1,AND(AH2587,NOT(AI2587)),AND(AM2587,NOT(AN2587)))</f>
        <v/>
      </c>
      <c r="AP2587" s="119">
        <f>IF(D2587=1,AI2587,AN2587)</f>
        <v/>
      </c>
      <c r="AQ2587" s="125">
        <f>ABS(E2587)&lt;$AQ$2</f>
        <v/>
      </c>
      <c r="AS2587">
        <f>IF(AP2587,MAX(AS$3:AS2585)+1,"")</f>
        <v/>
      </c>
    </row>
    <row r="2588">
      <c r="A2588" t="n">
        <v>2498</v>
      </c>
      <c r="B2588" s="131">
        <f>IF(A2588=1,0,IF(AP2588,0.1*ε_cu1cd,0))</f>
        <v/>
      </c>
      <c r="C2588" s="131">
        <f>IF(A2588=1,0.1*ε_cu1cd,C2587+B2587)</f>
        <v/>
      </c>
      <c r="D2588" s="113">
        <f>IF('Нормальний переріз'!$D$68&gt;0,1,2)</f>
        <v/>
      </c>
      <c r="E2588" s="144">
        <f>IF(D2588=1,F2588,G2588)</f>
        <v/>
      </c>
      <c r="F2588" s="124">
        <f>IF(AI2587,0.11*ε_cu1cd,IF(AH2587,F2587*0.01,F2587))</f>
        <v/>
      </c>
      <c r="G2588" s="124">
        <f>IF(AP2587,-0.1*ε_cu1cd,IF(AM2587,G2587*0.01,G2587))</f>
        <v/>
      </c>
      <c r="H2588" s="113">
        <f>IF(A2588=1,E2588,IF(AO2587,H2587-E2587+E2588,IF(AP2587,0.8*H2587,H2587+E2588)))</f>
        <v/>
      </c>
      <c r="I2588" s="169">
        <f>(C2588-H2588)/h</f>
        <v/>
      </c>
      <c r="J2588">
        <f>C2588/(ε_c1cd)</f>
        <v/>
      </c>
      <c r="K2588">
        <f>C2588/I2588</f>
        <v/>
      </c>
      <c r="L2588" s="131">
        <f>I2588/(ε_c1cd)</f>
        <v/>
      </c>
      <c r="M2588">
        <f>I2588*(K2588-Z_s1)</f>
        <v/>
      </c>
      <c r="N2588">
        <f>I2588*(K2588-Z_s2)</f>
        <v/>
      </c>
      <c r="O2588">
        <f>E_s*M2588</f>
        <v/>
      </c>
      <c r="P2588">
        <f>E_s*N2588</f>
        <v/>
      </c>
      <c r="Q2588">
        <f>O2588*A_s1</f>
        <v/>
      </c>
      <c r="R2588">
        <f>P2588*A_s2</f>
        <v/>
      </c>
      <c r="S2588">
        <f>Q2588*($K2588-Z_s1)</f>
        <v/>
      </c>
      <c r="T2588">
        <f>R2588*($K2588-Z_s2)</f>
        <v/>
      </c>
      <c r="U2588">
        <f>(INDIRECT("a_"&amp;U$2)/(U$2+1))*(($C2588^(U$2+1)-$H2588^(U$2+1))/(ε_c1cd^(U$2+1)))</f>
        <v/>
      </c>
      <c r="V2588">
        <f>(INDIRECT("a_"&amp;V$2)/(V$2+1))*(($C2588^(V$2+1)-$H2588^(V$2+1))/(ε_c1cd^(V$2+1)))</f>
        <v/>
      </c>
      <c r="W2588">
        <f>(INDIRECT("a_"&amp;W$2)/(W$2+1))*(($C2588^(W$2+1)-$H2588^(W$2+1))/(ε_c1cd^(W$2+1)))</f>
        <v/>
      </c>
      <c r="X2588">
        <f>(INDIRECT("a_"&amp;X$2)/(X$2+1))*(($C2588^(X$2+1)-$H2588^(X$2+1))/(ε_c1cd^(X$2+1)))</f>
        <v/>
      </c>
      <c r="Y2588">
        <f>(INDIRECT("a_"&amp;Y$2)/(Y$2+1))*(($C2588^(Y$2+1)-$H2588^(Y$2+1))/(ε_c1cd^(Y$2+1)))</f>
        <v/>
      </c>
      <c r="Z2588">
        <f>(INDIRECT("a_"&amp;Z$2)/(Z$2+2))*(($C2588^(Z$2+2)-$H2588^(Z$2+2))/(ε_c1cd^(Z$2+2)))</f>
        <v/>
      </c>
      <c r="AA2588">
        <f>(INDIRECT("a_"&amp;AA$2)/(AA$2+2))*(($C2588^(AA$2+2)-$H2588^(AA$2+2))/(ε_c1cd^(AA$2+2)))</f>
        <v/>
      </c>
      <c r="AB2588">
        <f>(INDIRECT("a_"&amp;AB$2)/(AB$2+2))*(($C2588^(AB$2+2)-$H2588^(AB$2+2))/(ε_c1cd^(AB$2+2)))</f>
        <v/>
      </c>
      <c r="AC2588">
        <f>(INDIRECT("a_"&amp;AC$2)/(AC$2+2))*(($C2588^(AC$2+2)-$H2588^(AC$2+2))/(ε_c1cd^(AC$2+2)))</f>
        <v/>
      </c>
      <c r="AD2588">
        <f>(INDIRECT("a_"&amp;AD$2)/(AD$2+2))*(($C2588^(AD$2+2)-$H2588^(AD$2+2))/(ε_c1cd^(AD$2+2)))</f>
        <v/>
      </c>
      <c r="AE2588" s="111">
        <f>(b*f_cd/L2588)*SUM(U2588:Y2588)+SUM(Q2588:R2588)</f>
        <v/>
      </c>
      <c r="AF2588" s="112">
        <f>AE2588*(K2588-y+e)</f>
        <v/>
      </c>
      <c r="AG2588" s="113">
        <f>(b*f_cd/(L2588^2))*SUM(Z2588:AD2588)+SUM(S2588:T2588)-AF2588</f>
        <v/>
      </c>
      <c r="AH2588" s="114">
        <f>AG2588&lt;0</f>
        <v/>
      </c>
      <c r="AI2588" s="115">
        <f>IF(A2588=1,FALSE,(AND(AQ2588,AH2588,NOT(AI2587))))</f>
        <v/>
      </c>
      <c r="AJ2588" s="116">
        <f>(b*f_cd/L2588)*(a_1/2*J2588^2+a_2/3*J2588^3+a_3/4*J2588^4+a_4/5*J2588^5+a_5/6*J2588^6)+SUM(Q2588:R2588)</f>
        <v/>
      </c>
      <c r="AK2588">
        <f>AJ2588*(K2588-y+e)</f>
        <v/>
      </c>
      <c r="AL2588" s="118">
        <f>(b*f_cd/(L2588^2))*(a_1/3*J2588^3+a_2/4*J2588^4+a_3/5*J2588^5+a_4/6*J2588^6+a_5/7*J2588^7)+SUM(S2588:T2588)-AK2588</f>
        <v/>
      </c>
      <c r="AM2588" s="114">
        <f>AL2588&gt;0</f>
        <v/>
      </c>
      <c r="AN2588" s="115">
        <f>IF(A2588=1,FALSE,(AND(AQ2588,AM2588,NOT(AN2587))))</f>
        <v/>
      </c>
      <c r="AO2588">
        <f>IF(D2588=1,AND(AH2588,NOT(AI2588)),AND(AM2588,NOT(AN2588)))</f>
        <v/>
      </c>
      <c r="AP2588" s="119">
        <f>IF(D2588=1,AI2588,AN2588)</f>
        <v/>
      </c>
      <c r="AQ2588" s="125">
        <f>ABS(E2588)&lt;$AQ$2</f>
        <v/>
      </c>
      <c r="AS2588">
        <f>IF(AP2588,MAX(AS$3:AS2586)+1,"")</f>
        <v/>
      </c>
    </row>
    <row r="2589">
      <c r="A2589" t="n">
        <v>2499</v>
      </c>
      <c r="B2589" s="131">
        <f>IF(A2589=1,0,IF(AP2589,0.1*ε_cu1cd,0))</f>
        <v/>
      </c>
      <c r="C2589" s="131">
        <f>IF(A2589=1,0.1*ε_cu1cd,C2588+B2588)</f>
        <v/>
      </c>
      <c r="D2589" s="113">
        <f>IF('Нормальний переріз'!$D$68&gt;0,1,2)</f>
        <v/>
      </c>
      <c r="E2589" s="144">
        <f>IF(D2589=1,F2589,G2589)</f>
        <v/>
      </c>
      <c r="F2589" s="124">
        <f>IF(AI2588,0.11*ε_cu1cd,IF(AH2588,F2588*0.01,F2588))</f>
        <v/>
      </c>
      <c r="G2589" s="124">
        <f>IF(AP2588,-0.1*ε_cu1cd,IF(AM2588,G2588*0.01,G2588))</f>
        <v/>
      </c>
      <c r="H2589" s="113">
        <f>IF(A2589=1,E2589,IF(AO2588,H2588-E2588+E2589,IF(AP2588,0.8*H2588,H2588+E2589)))</f>
        <v/>
      </c>
      <c r="I2589" s="169">
        <f>(C2589-H2589)/h</f>
        <v/>
      </c>
      <c r="J2589">
        <f>C2589/(ε_c1cd)</f>
        <v/>
      </c>
      <c r="K2589">
        <f>C2589/I2589</f>
        <v/>
      </c>
      <c r="L2589" s="131">
        <f>I2589/(ε_c1cd)</f>
        <v/>
      </c>
      <c r="M2589">
        <f>I2589*(K2589-Z_s1)</f>
        <v/>
      </c>
      <c r="N2589">
        <f>I2589*(K2589-Z_s2)</f>
        <v/>
      </c>
      <c r="O2589">
        <f>E_s*M2589</f>
        <v/>
      </c>
      <c r="P2589">
        <f>E_s*N2589</f>
        <v/>
      </c>
      <c r="Q2589">
        <f>O2589*A_s1</f>
        <v/>
      </c>
      <c r="R2589">
        <f>P2589*A_s2</f>
        <v/>
      </c>
      <c r="S2589">
        <f>Q2589*($K2589-Z_s1)</f>
        <v/>
      </c>
      <c r="T2589">
        <f>R2589*($K2589-Z_s2)</f>
        <v/>
      </c>
      <c r="U2589">
        <f>(INDIRECT("a_"&amp;U$2)/(U$2+1))*(($C2589^(U$2+1)-$H2589^(U$2+1))/(ε_c1cd^(U$2+1)))</f>
        <v/>
      </c>
      <c r="V2589">
        <f>(INDIRECT("a_"&amp;V$2)/(V$2+1))*(($C2589^(V$2+1)-$H2589^(V$2+1))/(ε_c1cd^(V$2+1)))</f>
        <v/>
      </c>
      <c r="W2589">
        <f>(INDIRECT("a_"&amp;W$2)/(W$2+1))*(($C2589^(W$2+1)-$H2589^(W$2+1))/(ε_c1cd^(W$2+1)))</f>
        <v/>
      </c>
      <c r="X2589">
        <f>(INDIRECT("a_"&amp;X$2)/(X$2+1))*(($C2589^(X$2+1)-$H2589^(X$2+1))/(ε_c1cd^(X$2+1)))</f>
        <v/>
      </c>
      <c r="Y2589">
        <f>(INDIRECT("a_"&amp;Y$2)/(Y$2+1))*(($C2589^(Y$2+1)-$H2589^(Y$2+1))/(ε_c1cd^(Y$2+1)))</f>
        <v/>
      </c>
      <c r="Z2589">
        <f>(INDIRECT("a_"&amp;Z$2)/(Z$2+2))*(($C2589^(Z$2+2)-$H2589^(Z$2+2))/(ε_c1cd^(Z$2+2)))</f>
        <v/>
      </c>
      <c r="AA2589">
        <f>(INDIRECT("a_"&amp;AA$2)/(AA$2+2))*(($C2589^(AA$2+2)-$H2589^(AA$2+2))/(ε_c1cd^(AA$2+2)))</f>
        <v/>
      </c>
      <c r="AB2589">
        <f>(INDIRECT("a_"&amp;AB$2)/(AB$2+2))*(($C2589^(AB$2+2)-$H2589^(AB$2+2))/(ε_c1cd^(AB$2+2)))</f>
        <v/>
      </c>
      <c r="AC2589">
        <f>(INDIRECT("a_"&amp;AC$2)/(AC$2+2))*(($C2589^(AC$2+2)-$H2589^(AC$2+2))/(ε_c1cd^(AC$2+2)))</f>
        <v/>
      </c>
      <c r="AD2589">
        <f>(INDIRECT("a_"&amp;AD$2)/(AD$2+2))*(($C2589^(AD$2+2)-$H2589^(AD$2+2))/(ε_c1cd^(AD$2+2)))</f>
        <v/>
      </c>
      <c r="AE2589" s="111">
        <f>(b*f_cd/L2589)*SUM(U2589:Y2589)+SUM(Q2589:R2589)</f>
        <v/>
      </c>
      <c r="AF2589" s="112">
        <f>AE2589*(K2589-y+e)</f>
        <v/>
      </c>
      <c r="AG2589" s="113">
        <f>(b*f_cd/(L2589^2))*SUM(Z2589:AD2589)+SUM(S2589:T2589)-AF2589</f>
        <v/>
      </c>
      <c r="AH2589" s="114">
        <f>AG2589&lt;0</f>
        <v/>
      </c>
      <c r="AI2589" s="115">
        <f>IF(A2589=1,FALSE,(AND(AQ2589,AH2589,NOT(AI2588))))</f>
        <v/>
      </c>
      <c r="AJ2589" s="116">
        <f>(b*f_cd/L2589)*(a_1/2*J2589^2+a_2/3*J2589^3+a_3/4*J2589^4+a_4/5*J2589^5+a_5/6*J2589^6)+SUM(Q2589:R2589)</f>
        <v/>
      </c>
      <c r="AK2589">
        <f>AJ2589*(K2589-y+e)</f>
        <v/>
      </c>
      <c r="AL2589" s="118">
        <f>(b*f_cd/(L2589^2))*(a_1/3*J2589^3+a_2/4*J2589^4+a_3/5*J2589^5+a_4/6*J2589^6+a_5/7*J2589^7)+SUM(S2589:T2589)-AK2589</f>
        <v/>
      </c>
      <c r="AM2589" s="114">
        <f>AL2589&gt;0</f>
        <v/>
      </c>
      <c r="AN2589" s="115">
        <f>IF(A2589=1,FALSE,(AND(AQ2589,AM2589,NOT(AN2588))))</f>
        <v/>
      </c>
      <c r="AO2589">
        <f>IF(D2589=1,AND(AH2589,NOT(AI2589)),AND(AM2589,NOT(AN2589)))</f>
        <v/>
      </c>
      <c r="AP2589" s="119">
        <f>IF(D2589=1,AI2589,AN2589)</f>
        <v/>
      </c>
      <c r="AQ2589" s="125">
        <f>ABS(E2589)&lt;$AQ$2</f>
        <v/>
      </c>
      <c r="AS2589">
        <f>IF(AP2589,MAX(AS$3:AS2587)+1,"")</f>
        <v/>
      </c>
    </row>
    <row r="2590">
      <c r="A2590" t="n">
        <v>2500</v>
      </c>
      <c r="B2590" s="131">
        <f>IF(A2590=1,0,IF(AP2590,0.1*ε_cu1cd,0))</f>
        <v/>
      </c>
      <c r="C2590" s="131">
        <f>IF(A2590=1,0.1*ε_cu1cd,C2589+B2589)</f>
        <v/>
      </c>
      <c r="D2590" s="113">
        <f>IF('Нормальний переріз'!$D$68&gt;0,1,2)</f>
        <v/>
      </c>
      <c r="E2590" s="144">
        <f>IF(D2590=1,F2590,G2590)</f>
        <v/>
      </c>
      <c r="F2590" s="124">
        <f>IF(AI2589,0.11*ε_cu1cd,IF(AH2589,F2589*0.01,F2589))</f>
        <v/>
      </c>
      <c r="G2590" s="124">
        <f>IF(AP2589,-0.1*ε_cu1cd,IF(AM2589,G2589*0.01,G2589))</f>
        <v/>
      </c>
      <c r="H2590" s="113">
        <f>IF(A2590=1,E2590,IF(AO2589,H2589-E2589+E2590,IF(AP2589,0.8*H2589,H2589+E2590)))</f>
        <v/>
      </c>
      <c r="I2590" s="169">
        <f>(C2590-H2590)/h</f>
        <v/>
      </c>
      <c r="J2590">
        <f>C2590/(ε_c1cd)</f>
        <v/>
      </c>
      <c r="K2590">
        <f>C2590/I2590</f>
        <v/>
      </c>
      <c r="L2590" s="131">
        <f>I2590/(ε_c1cd)</f>
        <v/>
      </c>
      <c r="M2590">
        <f>I2590*(K2590-Z_s1)</f>
        <v/>
      </c>
      <c r="N2590">
        <f>I2590*(K2590-Z_s2)</f>
        <v/>
      </c>
      <c r="O2590">
        <f>E_s*M2590</f>
        <v/>
      </c>
      <c r="P2590">
        <f>E_s*N2590</f>
        <v/>
      </c>
      <c r="Q2590">
        <f>O2590*A_s1</f>
        <v/>
      </c>
      <c r="R2590">
        <f>P2590*A_s2</f>
        <v/>
      </c>
      <c r="S2590">
        <f>Q2590*($K2590-Z_s1)</f>
        <v/>
      </c>
      <c r="T2590">
        <f>R2590*($K2590-Z_s2)</f>
        <v/>
      </c>
      <c r="U2590">
        <f>(INDIRECT("a_"&amp;U$2)/(U$2+1))*(($C2590^(U$2+1)-$H2590^(U$2+1))/(ε_c1cd^(U$2+1)))</f>
        <v/>
      </c>
      <c r="V2590">
        <f>(INDIRECT("a_"&amp;V$2)/(V$2+1))*(($C2590^(V$2+1)-$H2590^(V$2+1))/(ε_c1cd^(V$2+1)))</f>
        <v/>
      </c>
      <c r="W2590">
        <f>(INDIRECT("a_"&amp;W$2)/(W$2+1))*(($C2590^(W$2+1)-$H2590^(W$2+1))/(ε_c1cd^(W$2+1)))</f>
        <v/>
      </c>
      <c r="X2590">
        <f>(INDIRECT("a_"&amp;X$2)/(X$2+1))*(($C2590^(X$2+1)-$H2590^(X$2+1))/(ε_c1cd^(X$2+1)))</f>
        <v/>
      </c>
      <c r="Y2590">
        <f>(INDIRECT("a_"&amp;Y$2)/(Y$2+1))*(($C2590^(Y$2+1)-$H2590^(Y$2+1))/(ε_c1cd^(Y$2+1)))</f>
        <v/>
      </c>
      <c r="Z2590">
        <f>(INDIRECT("a_"&amp;Z$2)/(Z$2+2))*(($C2590^(Z$2+2)-$H2590^(Z$2+2))/(ε_c1cd^(Z$2+2)))</f>
        <v/>
      </c>
      <c r="AA2590">
        <f>(INDIRECT("a_"&amp;AA$2)/(AA$2+2))*(($C2590^(AA$2+2)-$H2590^(AA$2+2))/(ε_c1cd^(AA$2+2)))</f>
        <v/>
      </c>
      <c r="AB2590">
        <f>(INDIRECT("a_"&amp;AB$2)/(AB$2+2))*(($C2590^(AB$2+2)-$H2590^(AB$2+2))/(ε_c1cd^(AB$2+2)))</f>
        <v/>
      </c>
      <c r="AC2590">
        <f>(INDIRECT("a_"&amp;AC$2)/(AC$2+2))*(($C2590^(AC$2+2)-$H2590^(AC$2+2))/(ε_c1cd^(AC$2+2)))</f>
        <v/>
      </c>
      <c r="AD2590">
        <f>(INDIRECT("a_"&amp;AD$2)/(AD$2+2))*(($C2590^(AD$2+2)-$H2590^(AD$2+2))/(ε_c1cd^(AD$2+2)))</f>
        <v/>
      </c>
      <c r="AE2590" s="111">
        <f>(b*f_cd/L2590)*SUM(U2590:Y2590)+SUM(Q2590:R2590)</f>
        <v/>
      </c>
      <c r="AF2590" s="112">
        <f>AE2590*(K2590-y+e)</f>
        <v/>
      </c>
      <c r="AG2590" s="113">
        <f>(b*f_cd/(L2590^2))*SUM(Z2590:AD2590)+SUM(S2590:T2590)-AF2590</f>
        <v/>
      </c>
      <c r="AH2590" s="114">
        <f>AG2590&lt;0</f>
        <v/>
      </c>
      <c r="AI2590" s="115">
        <f>IF(A2590=1,FALSE,(AND(AQ2590,AH2590,NOT(AI2589))))</f>
        <v/>
      </c>
      <c r="AJ2590" s="116">
        <f>(b*f_cd/L2590)*(a_1/2*J2590^2+a_2/3*J2590^3+a_3/4*J2590^4+a_4/5*J2590^5+a_5/6*J2590^6)+SUM(Q2590:R2590)</f>
        <v/>
      </c>
      <c r="AK2590">
        <f>AJ2590*(K2590-y+e)</f>
        <v/>
      </c>
      <c r="AL2590" s="118">
        <f>(b*f_cd/(L2590^2))*(a_1/3*J2590^3+a_2/4*J2590^4+a_3/5*J2590^5+a_4/6*J2590^6+a_5/7*J2590^7)+SUM(S2590:T2590)-AK2590</f>
        <v/>
      </c>
      <c r="AM2590" s="114">
        <f>AL2590&gt;0</f>
        <v/>
      </c>
      <c r="AN2590" s="115">
        <f>IF(A2590=1,FALSE,(AND(AQ2590,AM2590,NOT(AN2589))))</f>
        <v/>
      </c>
      <c r="AO2590">
        <f>IF(D2590=1,AND(AH2590,NOT(AI2590)),AND(AM2590,NOT(AN2590)))</f>
        <v/>
      </c>
      <c r="AP2590" s="119">
        <f>IF(D2590=1,AI2590,AN2590)</f>
        <v/>
      </c>
      <c r="AQ2590" s="125">
        <f>ABS(E2590)&lt;$AQ$2</f>
        <v/>
      </c>
      <c r="AS2590">
        <f>IF(AP2590,MAX(AS$3:AS2588)+1,"")</f>
        <v/>
      </c>
    </row>
    <row r="2591">
      <c r="A2591" t="n">
        <v>2501</v>
      </c>
      <c r="B2591" s="131">
        <f>IF(A2591=1,0,IF(AP2591,0.1*ε_cu1cd,0))</f>
        <v/>
      </c>
      <c r="C2591" s="131">
        <f>IF(A2591=1,0.1*ε_cu1cd,C2590+B2590)</f>
        <v/>
      </c>
      <c r="D2591" s="113">
        <f>IF('Нормальний переріз'!$D$68&gt;0,1,2)</f>
        <v/>
      </c>
      <c r="E2591" s="144">
        <f>IF(D2591=1,F2591,G2591)</f>
        <v/>
      </c>
      <c r="F2591" s="124">
        <f>IF(AI2590,0.11*ε_cu1cd,IF(AH2590,F2590*0.01,F2590))</f>
        <v/>
      </c>
      <c r="G2591" s="124">
        <f>IF(AP2590,-0.1*ε_cu1cd,IF(AM2590,G2590*0.01,G2590))</f>
        <v/>
      </c>
      <c r="H2591" s="113">
        <f>IF(A2591=1,E2591,IF(AO2590,H2590-E2590+E2591,IF(AP2590,0.8*H2590,H2590+E2591)))</f>
        <v/>
      </c>
      <c r="I2591" s="169">
        <f>(C2591-H2591)/h</f>
        <v/>
      </c>
      <c r="J2591">
        <f>C2591/(ε_c1cd)</f>
        <v/>
      </c>
      <c r="K2591">
        <f>C2591/I2591</f>
        <v/>
      </c>
      <c r="L2591" s="131">
        <f>I2591/(ε_c1cd)</f>
        <v/>
      </c>
      <c r="M2591">
        <f>I2591*(K2591-Z_s1)</f>
        <v/>
      </c>
      <c r="N2591">
        <f>I2591*(K2591-Z_s2)</f>
        <v/>
      </c>
      <c r="O2591">
        <f>E_s*M2591</f>
        <v/>
      </c>
      <c r="P2591">
        <f>E_s*N2591</f>
        <v/>
      </c>
      <c r="Q2591">
        <f>O2591*A_s1</f>
        <v/>
      </c>
      <c r="R2591">
        <f>P2591*A_s2</f>
        <v/>
      </c>
      <c r="S2591">
        <f>Q2591*($K2591-Z_s1)</f>
        <v/>
      </c>
      <c r="T2591">
        <f>R2591*($K2591-Z_s2)</f>
        <v/>
      </c>
      <c r="U2591">
        <f>(INDIRECT("a_"&amp;U$2)/(U$2+1))*(($C2591^(U$2+1)-$H2591^(U$2+1))/(ε_c1cd^(U$2+1)))</f>
        <v/>
      </c>
      <c r="V2591">
        <f>(INDIRECT("a_"&amp;V$2)/(V$2+1))*(($C2591^(V$2+1)-$H2591^(V$2+1))/(ε_c1cd^(V$2+1)))</f>
        <v/>
      </c>
      <c r="W2591">
        <f>(INDIRECT("a_"&amp;W$2)/(W$2+1))*(($C2591^(W$2+1)-$H2591^(W$2+1))/(ε_c1cd^(W$2+1)))</f>
        <v/>
      </c>
      <c r="X2591">
        <f>(INDIRECT("a_"&amp;X$2)/(X$2+1))*(($C2591^(X$2+1)-$H2591^(X$2+1))/(ε_c1cd^(X$2+1)))</f>
        <v/>
      </c>
      <c r="Y2591">
        <f>(INDIRECT("a_"&amp;Y$2)/(Y$2+1))*(($C2591^(Y$2+1)-$H2591^(Y$2+1))/(ε_c1cd^(Y$2+1)))</f>
        <v/>
      </c>
      <c r="Z2591">
        <f>(INDIRECT("a_"&amp;Z$2)/(Z$2+2))*(($C2591^(Z$2+2)-$H2591^(Z$2+2))/(ε_c1cd^(Z$2+2)))</f>
        <v/>
      </c>
      <c r="AA2591">
        <f>(INDIRECT("a_"&amp;AA$2)/(AA$2+2))*(($C2591^(AA$2+2)-$H2591^(AA$2+2))/(ε_c1cd^(AA$2+2)))</f>
        <v/>
      </c>
      <c r="AB2591">
        <f>(INDIRECT("a_"&amp;AB$2)/(AB$2+2))*(($C2591^(AB$2+2)-$H2591^(AB$2+2))/(ε_c1cd^(AB$2+2)))</f>
        <v/>
      </c>
      <c r="AC2591">
        <f>(INDIRECT("a_"&amp;AC$2)/(AC$2+2))*(($C2591^(AC$2+2)-$H2591^(AC$2+2))/(ε_c1cd^(AC$2+2)))</f>
        <v/>
      </c>
      <c r="AD2591">
        <f>(INDIRECT("a_"&amp;AD$2)/(AD$2+2))*(($C2591^(AD$2+2)-$H2591^(AD$2+2))/(ε_c1cd^(AD$2+2)))</f>
        <v/>
      </c>
      <c r="AE2591" s="111">
        <f>(b*f_cd/L2591)*SUM(U2591:Y2591)+SUM(Q2591:R2591)</f>
        <v/>
      </c>
      <c r="AF2591" s="112">
        <f>AE2591*(K2591-y+e)</f>
        <v/>
      </c>
      <c r="AG2591" s="113">
        <f>(b*f_cd/(L2591^2))*SUM(Z2591:AD2591)+SUM(S2591:T2591)-AF2591</f>
        <v/>
      </c>
      <c r="AH2591" s="114">
        <f>AG2591&lt;0</f>
        <v/>
      </c>
      <c r="AI2591" s="115">
        <f>IF(A2591=1,FALSE,(AND(AQ2591,AH2591,NOT(AI2590))))</f>
        <v/>
      </c>
      <c r="AJ2591" s="116">
        <f>(b*f_cd/L2591)*(a_1/2*J2591^2+a_2/3*J2591^3+a_3/4*J2591^4+a_4/5*J2591^5+a_5/6*J2591^6)+SUM(Q2591:R2591)</f>
        <v/>
      </c>
      <c r="AK2591">
        <f>AJ2591*(K2591-y+e)</f>
        <v/>
      </c>
      <c r="AL2591" s="118">
        <f>(b*f_cd/(L2591^2))*(a_1/3*J2591^3+a_2/4*J2591^4+a_3/5*J2591^5+a_4/6*J2591^6+a_5/7*J2591^7)+SUM(S2591:T2591)-AK2591</f>
        <v/>
      </c>
      <c r="AM2591" s="114">
        <f>AL2591&gt;0</f>
        <v/>
      </c>
      <c r="AN2591" s="115">
        <f>IF(A2591=1,FALSE,(AND(AQ2591,AM2591,NOT(AN2590))))</f>
        <v/>
      </c>
      <c r="AO2591">
        <f>IF(D2591=1,AND(AH2591,NOT(AI2591)),AND(AM2591,NOT(AN2591)))</f>
        <v/>
      </c>
      <c r="AP2591" s="119">
        <f>IF(D2591=1,AI2591,AN2591)</f>
        <v/>
      </c>
      <c r="AQ2591" s="125">
        <f>ABS(E2591)&lt;$AQ$2</f>
        <v/>
      </c>
      <c r="AS2591">
        <f>IF(AP2591,MAX(AS$3:AS2589)+1,"")</f>
        <v/>
      </c>
    </row>
    <row r="2592">
      <c r="A2592" t="n">
        <v>2502</v>
      </c>
      <c r="B2592" s="131">
        <f>IF(A2592=1,0,IF(AP2592,0.1*ε_cu1cd,0))</f>
        <v/>
      </c>
      <c r="C2592" s="131">
        <f>IF(A2592=1,0.1*ε_cu1cd,C2591+B2591)</f>
        <v/>
      </c>
      <c r="D2592" s="113">
        <f>IF('Нормальний переріз'!$D$68&gt;0,1,2)</f>
        <v/>
      </c>
      <c r="E2592" s="144">
        <f>IF(D2592=1,F2592,G2592)</f>
        <v/>
      </c>
      <c r="F2592" s="124">
        <f>IF(AI2591,0.11*ε_cu1cd,IF(AH2591,F2591*0.01,F2591))</f>
        <v/>
      </c>
      <c r="G2592" s="124">
        <f>IF(AP2591,-0.1*ε_cu1cd,IF(AM2591,G2591*0.01,G2591))</f>
        <v/>
      </c>
      <c r="H2592" s="113">
        <f>IF(A2592=1,E2592,IF(AO2591,H2591-E2591+E2592,IF(AP2591,0.8*H2591,H2591+E2592)))</f>
        <v/>
      </c>
      <c r="I2592" s="169">
        <f>(C2592-H2592)/h</f>
        <v/>
      </c>
      <c r="J2592">
        <f>C2592/(ε_c1cd)</f>
        <v/>
      </c>
      <c r="K2592">
        <f>C2592/I2592</f>
        <v/>
      </c>
      <c r="L2592" s="131">
        <f>I2592/(ε_c1cd)</f>
        <v/>
      </c>
      <c r="M2592">
        <f>I2592*(K2592-Z_s1)</f>
        <v/>
      </c>
      <c r="N2592">
        <f>I2592*(K2592-Z_s2)</f>
        <v/>
      </c>
      <c r="O2592">
        <f>E_s*M2592</f>
        <v/>
      </c>
      <c r="P2592">
        <f>E_s*N2592</f>
        <v/>
      </c>
      <c r="Q2592">
        <f>O2592*A_s1</f>
        <v/>
      </c>
      <c r="R2592">
        <f>P2592*A_s2</f>
        <v/>
      </c>
      <c r="S2592">
        <f>Q2592*($K2592-Z_s1)</f>
        <v/>
      </c>
      <c r="T2592">
        <f>R2592*($K2592-Z_s2)</f>
        <v/>
      </c>
      <c r="U2592">
        <f>(INDIRECT("a_"&amp;U$2)/(U$2+1))*(($C2592^(U$2+1)-$H2592^(U$2+1))/(ε_c1cd^(U$2+1)))</f>
        <v/>
      </c>
      <c r="V2592">
        <f>(INDIRECT("a_"&amp;V$2)/(V$2+1))*(($C2592^(V$2+1)-$H2592^(V$2+1))/(ε_c1cd^(V$2+1)))</f>
        <v/>
      </c>
      <c r="W2592">
        <f>(INDIRECT("a_"&amp;W$2)/(W$2+1))*(($C2592^(W$2+1)-$H2592^(W$2+1))/(ε_c1cd^(W$2+1)))</f>
        <v/>
      </c>
      <c r="X2592">
        <f>(INDIRECT("a_"&amp;X$2)/(X$2+1))*(($C2592^(X$2+1)-$H2592^(X$2+1))/(ε_c1cd^(X$2+1)))</f>
        <v/>
      </c>
      <c r="Y2592">
        <f>(INDIRECT("a_"&amp;Y$2)/(Y$2+1))*(($C2592^(Y$2+1)-$H2592^(Y$2+1))/(ε_c1cd^(Y$2+1)))</f>
        <v/>
      </c>
      <c r="Z2592">
        <f>(INDIRECT("a_"&amp;Z$2)/(Z$2+2))*(($C2592^(Z$2+2)-$H2592^(Z$2+2))/(ε_c1cd^(Z$2+2)))</f>
        <v/>
      </c>
      <c r="AA2592">
        <f>(INDIRECT("a_"&amp;AA$2)/(AA$2+2))*(($C2592^(AA$2+2)-$H2592^(AA$2+2))/(ε_c1cd^(AA$2+2)))</f>
        <v/>
      </c>
      <c r="AB2592">
        <f>(INDIRECT("a_"&amp;AB$2)/(AB$2+2))*(($C2592^(AB$2+2)-$H2592^(AB$2+2))/(ε_c1cd^(AB$2+2)))</f>
        <v/>
      </c>
      <c r="AC2592">
        <f>(INDIRECT("a_"&amp;AC$2)/(AC$2+2))*(($C2592^(AC$2+2)-$H2592^(AC$2+2))/(ε_c1cd^(AC$2+2)))</f>
        <v/>
      </c>
      <c r="AD2592">
        <f>(INDIRECT("a_"&amp;AD$2)/(AD$2+2))*(($C2592^(AD$2+2)-$H2592^(AD$2+2))/(ε_c1cd^(AD$2+2)))</f>
        <v/>
      </c>
      <c r="AE2592" s="111">
        <f>(b*f_cd/L2592)*SUM(U2592:Y2592)+SUM(Q2592:R2592)</f>
        <v/>
      </c>
      <c r="AF2592" s="112">
        <f>AE2592*(K2592-y+e)</f>
        <v/>
      </c>
      <c r="AG2592" s="113">
        <f>(b*f_cd/(L2592^2))*SUM(Z2592:AD2592)+SUM(S2592:T2592)-AF2592</f>
        <v/>
      </c>
      <c r="AH2592" s="114">
        <f>AG2592&lt;0</f>
        <v/>
      </c>
      <c r="AI2592" s="115">
        <f>IF(A2592=1,FALSE,(AND(AQ2592,AH2592,NOT(AI2591))))</f>
        <v/>
      </c>
      <c r="AJ2592" s="116">
        <f>(b*f_cd/L2592)*(a_1/2*J2592^2+a_2/3*J2592^3+a_3/4*J2592^4+a_4/5*J2592^5+a_5/6*J2592^6)+SUM(Q2592:R2592)</f>
        <v/>
      </c>
      <c r="AK2592">
        <f>AJ2592*(K2592-y+e)</f>
        <v/>
      </c>
      <c r="AL2592" s="118">
        <f>(b*f_cd/(L2592^2))*(a_1/3*J2592^3+a_2/4*J2592^4+a_3/5*J2592^5+a_4/6*J2592^6+a_5/7*J2592^7)+SUM(S2592:T2592)-AK2592</f>
        <v/>
      </c>
      <c r="AM2592" s="114">
        <f>AL2592&gt;0</f>
        <v/>
      </c>
      <c r="AN2592" s="115">
        <f>IF(A2592=1,FALSE,(AND(AQ2592,AM2592,NOT(AN2591))))</f>
        <v/>
      </c>
      <c r="AO2592">
        <f>IF(D2592=1,AND(AH2592,NOT(AI2592)),AND(AM2592,NOT(AN2592)))</f>
        <v/>
      </c>
      <c r="AP2592" s="119">
        <f>IF(D2592=1,AI2592,AN2592)</f>
        <v/>
      </c>
      <c r="AQ2592" s="125">
        <f>ABS(E2592)&lt;$AQ$2</f>
        <v/>
      </c>
      <c r="AS2592">
        <f>IF(AP2592,MAX(AS$3:AS2590)+1,"")</f>
        <v/>
      </c>
    </row>
    <row r="2593">
      <c r="A2593" t="n">
        <v>2503</v>
      </c>
      <c r="B2593" s="131">
        <f>IF(A2593=1,0,IF(AP2593,0.1*ε_cu1cd,0))</f>
        <v/>
      </c>
      <c r="C2593" s="131">
        <f>IF(A2593=1,0.1*ε_cu1cd,C2592+B2592)</f>
        <v/>
      </c>
      <c r="D2593" s="113">
        <f>IF('Нормальний переріз'!$D$68&gt;0,1,2)</f>
        <v/>
      </c>
      <c r="E2593" s="144">
        <f>IF(D2593=1,F2593,G2593)</f>
        <v/>
      </c>
      <c r="F2593" s="124">
        <f>IF(AI2592,0.11*ε_cu1cd,IF(AH2592,F2592*0.01,F2592))</f>
        <v/>
      </c>
      <c r="G2593" s="124">
        <f>IF(AP2592,-0.1*ε_cu1cd,IF(AM2592,G2592*0.01,G2592))</f>
        <v/>
      </c>
      <c r="H2593" s="113">
        <f>IF(A2593=1,E2593,IF(AO2592,H2592-E2592+E2593,IF(AP2592,0.8*H2592,H2592+E2593)))</f>
        <v/>
      </c>
      <c r="I2593" s="169">
        <f>(C2593-H2593)/h</f>
        <v/>
      </c>
      <c r="J2593">
        <f>C2593/(ε_c1cd)</f>
        <v/>
      </c>
      <c r="K2593">
        <f>C2593/I2593</f>
        <v/>
      </c>
      <c r="L2593" s="131">
        <f>I2593/(ε_c1cd)</f>
        <v/>
      </c>
      <c r="M2593">
        <f>I2593*(K2593-Z_s1)</f>
        <v/>
      </c>
      <c r="N2593">
        <f>I2593*(K2593-Z_s2)</f>
        <v/>
      </c>
      <c r="O2593">
        <f>E_s*M2593</f>
        <v/>
      </c>
      <c r="P2593">
        <f>E_s*N2593</f>
        <v/>
      </c>
      <c r="Q2593">
        <f>O2593*A_s1</f>
        <v/>
      </c>
      <c r="R2593">
        <f>P2593*A_s2</f>
        <v/>
      </c>
      <c r="S2593">
        <f>Q2593*($K2593-Z_s1)</f>
        <v/>
      </c>
      <c r="T2593">
        <f>R2593*($K2593-Z_s2)</f>
        <v/>
      </c>
      <c r="U2593">
        <f>(INDIRECT("a_"&amp;U$2)/(U$2+1))*(($C2593^(U$2+1)-$H2593^(U$2+1))/(ε_c1cd^(U$2+1)))</f>
        <v/>
      </c>
      <c r="V2593">
        <f>(INDIRECT("a_"&amp;V$2)/(V$2+1))*(($C2593^(V$2+1)-$H2593^(V$2+1))/(ε_c1cd^(V$2+1)))</f>
        <v/>
      </c>
      <c r="W2593">
        <f>(INDIRECT("a_"&amp;W$2)/(W$2+1))*(($C2593^(W$2+1)-$H2593^(W$2+1))/(ε_c1cd^(W$2+1)))</f>
        <v/>
      </c>
      <c r="X2593">
        <f>(INDIRECT("a_"&amp;X$2)/(X$2+1))*(($C2593^(X$2+1)-$H2593^(X$2+1))/(ε_c1cd^(X$2+1)))</f>
        <v/>
      </c>
      <c r="Y2593">
        <f>(INDIRECT("a_"&amp;Y$2)/(Y$2+1))*(($C2593^(Y$2+1)-$H2593^(Y$2+1))/(ε_c1cd^(Y$2+1)))</f>
        <v/>
      </c>
      <c r="Z2593">
        <f>(INDIRECT("a_"&amp;Z$2)/(Z$2+2))*(($C2593^(Z$2+2)-$H2593^(Z$2+2))/(ε_c1cd^(Z$2+2)))</f>
        <v/>
      </c>
      <c r="AA2593">
        <f>(INDIRECT("a_"&amp;AA$2)/(AA$2+2))*(($C2593^(AA$2+2)-$H2593^(AA$2+2))/(ε_c1cd^(AA$2+2)))</f>
        <v/>
      </c>
      <c r="AB2593">
        <f>(INDIRECT("a_"&amp;AB$2)/(AB$2+2))*(($C2593^(AB$2+2)-$H2593^(AB$2+2))/(ε_c1cd^(AB$2+2)))</f>
        <v/>
      </c>
      <c r="AC2593">
        <f>(INDIRECT("a_"&amp;AC$2)/(AC$2+2))*(($C2593^(AC$2+2)-$H2593^(AC$2+2))/(ε_c1cd^(AC$2+2)))</f>
        <v/>
      </c>
      <c r="AD2593">
        <f>(INDIRECT("a_"&amp;AD$2)/(AD$2+2))*(($C2593^(AD$2+2)-$H2593^(AD$2+2))/(ε_c1cd^(AD$2+2)))</f>
        <v/>
      </c>
      <c r="AE2593" s="111">
        <f>(b*f_cd/L2593)*SUM(U2593:Y2593)+SUM(Q2593:R2593)</f>
        <v/>
      </c>
      <c r="AF2593" s="112">
        <f>AE2593*(K2593-y+e)</f>
        <v/>
      </c>
      <c r="AG2593" s="113">
        <f>(b*f_cd/(L2593^2))*SUM(Z2593:AD2593)+SUM(S2593:T2593)-AF2593</f>
        <v/>
      </c>
      <c r="AH2593" s="114">
        <f>AG2593&lt;0</f>
        <v/>
      </c>
      <c r="AI2593" s="115">
        <f>IF(A2593=1,FALSE,(AND(AQ2593,AH2593,NOT(AI2592))))</f>
        <v/>
      </c>
      <c r="AJ2593" s="116">
        <f>(b*f_cd/L2593)*(a_1/2*J2593^2+a_2/3*J2593^3+a_3/4*J2593^4+a_4/5*J2593^5+a_5/6*J2593^6)+SUM(Q2593:R2593)</f>
        <v/>
      </c>
      <c r="AK2593">
        <f>AJ2593*(K2593-y+e)</f>
        <v/>
      </c>
      <c r="AL2593" s="118">
        <f>(b*f_cd/(L2593^2))*(a_1/3*J2593^3+a_2/4*J2593^4+a_3/5*J2593^5+a_4/6*J2593^6+a_5/7*J2593^7)+SUM(S2593:T2593)-AK2593</f>
        <v/>
      </c>
      <c r="AM2593" s="114">
        <f>AL2593&gt;0</f>
        <v/>
      </c>
      <c r="AN2593" s="115">
        <f>IF(A2593=1,FALSE,(AND(AQ2593,AM2593,NOT(AN2592))))</f>
        <v/>
      </c>
      <c r="AO2593">
        <f>IF(D2593=1,AND(AH2593,NOT(AI2593)),AND(AM2593,NOT(AN2593)))</f>
        <v/>
      </c>
      <c r="AP2593" s="119">
        <f>IF(D2593=1,AI2593,AN2593)</f>
        <v/>
      </c>
      <c r="AQ2593" s="125">
        <f>ABS(E2593)&lt;$AQ$2</f>
        <v/>
      </c>
      <c r="AS2593">
        <f>IF(AP2593,MAX(AS$3:AS2591)+1,"")</f>
        <v/>
      </c>
    </row>
    <row r="2594">
      <c r="A2594" t="n">
        <v>2504</v>
      </c>
      <c r="B2594" s="131">
        <f>IF(A2594=1,0,IF(AP2594,0.1*ε_cu1cd,0))</f>
        <v/>
      </c>
      <c r="C2594" s="131">
        <f>IF(A2594=1,0.1*ε_cu1cd,C2593+B2593)</f>
        <v/>
      </c>
      <c r="D2594" s="113">
        <f>IF('Нормальний переріз'!$D$68&gt;0,1,2)</f>
        <v/>
      </c>
      <c r="E2594" s="144">
        <f>IF(D2594=1,F2594,G2594)</f>
        <v/>
      </c>
      <c r="F2594" s="124">
        <f>IF(AI2593,0.11*ε_cu1cd,IF(AH2593,F2593*0.01,F2593))</f>
        <v/>
      </c>
      <c r="G2594" s="124">
        <f>IF(AP2593,-0.1*ε_cu1cd,IF(AM2593,G2593*0.01,G2593))</f>
        <v/>
      </c>
      <c r="H2594" s="113">
        <f>IF(A2594=1,E2594,IF(AO2593,H2593-E2593+E2594,IF(AP2593,0.8*H2593,H2593+E2594)))</f>
        <v/>
      </c>
      <c r="I2594" s="169">
        <f>(C2594-H2594)/h</f>
        <v/>
      </c>
      <c r="J2594">
        <f>C2594/(ε_c1cd)</f>
        <v/>
      </c>
      <c r="K2594">
        <f>C2594/I2594</f>
        <v/>
      </c>
      <c r="L2594" s="131">
        <f>I2594/(ε_c1cd)</f>
        <v/>
      </c>
      <c r="M2594">
        <f>I2594*(K2594-Z_s1)</f>
        <v/>
      </c>
      <c r="N2594">
        <f>I2594*(K2594-Z_s2)</f>
        <v/>
      </c>
      <c r="O2594">
        <f>E_s*M2594</f>
        <v/>
      </c>
      <c r="P2594">
        <f>E_s*N2594</f>
        <v/>
      </c>
      <c r="Q2594">
        <f>O2594*A_s1</f>
        <v/>
      </c>
      <c r="R2594">
        <f>P2594*A_s2</f>
        <v/>
      </c>
      <c r="S2594">
        <f>Q2594*($K2594-Z_s1)</f>
        <v/>
      </c>
      <c r="T2594">
        <f>R2594*($K2594-Z_s2)</f>
        <v/>
      </c>
      <c r="U2594">
        <f>(INDIRECT("a_"&amp;U$2)/(U$2+1))*(($C2594^(U$2+1)-$H2594^(U$2+1))/(ε_c1cd^(U$2+1)))</f>
        <v/>
      </c>
      <c r="V2594">
        <f>(INDIRECT("a_"&amp;V$2)/(V$2+1))*(($C2594^(V$2+1)-$H2594^(V$2+1))/(ε_c1cd^(V$2+1)))</f>
        <v/>
      </c>
      <c r="W2594">
        <f>(INDIRECT("a_"&amp;W$2)/(W$2+1))*(($C2594^(W$2+1)-$H2594^(W$2+1))/(ε_c1cd^(W$2+1)))</f>
        <v/>
      </c>
      <c r="X2594">
        <f>(INDIRECT("a_"&amp;X$2)/(X$2+1))*(($C2594^(X$2+1)-$H2594^(X$2+1))/(ε_c1cd^(X$2+1)))</f>
        <v/>
      </c>
      <c r="Y2594">
        <f>(INDIRECT("a_"&amp;Y$2)/(Y$2+1))*(($C2594^(Y$2+1)-$H2594^(Y$2+1))/(ε_c1cd^(Y$2+1)))</f>
        <v/>
      </c>
      <c r="Z2594">
        <f>(INDIRECT("a_"&amp;Z$2)/(Z$2+2))*(($C2594^(Z$2+2)-$H2594^(Z$2+2))/(ε_c1cd^(Z$2+2)))</f>
        <v/>
      </c>
      <c r="AA2594">
        <f>(INDIRECT("a_"&amp;AA$2)/(AA$2+2))*(($C2594^(AA$2+2)-$H2594^(AA$2+2))/(ε_c1cd^(AA$2+2)))</f>
        <v/>
      </c>
      <c r="AB2594">
        <f>(INDIRECT("a_"&amp;AB$2)/(AB$2+2))*(($C2594^(AB$2+2)-$H2594^(AB$2+2))/(ε_c1cd^(AB$2+2)))</f>
        <v/>
      </c>
      <c r="AC2594">
        <f>(INDIRECT("a_"&amp;AC$2)/(AC$2+2))*(($C2594^(AC$2+2)-$H2594^(AC$2+2))/(ε_c1cd^(AC$2+2)))</f>
        <v/>
      </c>
      <c r="AD2594">
        <f>(INDIRECT("a_"&amp;AD$2)/(AD$2+2))*(($C2594^(AD$2+2)-$H2594^(AD$2+2))/(ε_c1cd^(AD$2+2)))</f>
        <v/>
      </c>
      <c r="AE2594" s="111">
        <f>(b*f_cd/L2594)*SUM(U2594:Y2594)+SUM(Q2594:R2594)</f>
        <v/>
      </c>
      <c r="AF2594" s="112">
        <f>AE2594*(K2594-y+e)</f>
        <v/>
      </c>
      <c r="AG2594" s="113">
        <f>(b*f_cd/(L2594^2))*SUM(Z2594:AD2594)+SUM(S2594:T2594)-AF2594</f>
        <v/>
      </c>
      <c r="AH2594" s="114">
        <f>AG2594&lt;0</f>
        <v/>
      </c>
      <c r="AI2594" s="115">
        <f>IF(A2594=1,FALSE,(AND(AQ2594,AH2594,NOT(AI2593))))</f>
        <v/>
      </c>
      <c r="AJ2594" s="116">
        <f>(b*f_cd/L2594)*(a_1/2*J2594^2+a_2/3*J2594^3+a_3/4*J2594^4+a_4/5*J2594^5+a_5/6*J2594^6)+SUM(Q2594:R2594)</f>
        <v/>
      </c>
      <c r="AK2594">
        <f>AJ2594*(K2594-y+e)</f>
        <v/>
      </c>
      <c r="AL2594" s="118">
        <f>(b*f_cd/(L2594^2))*(a_1/3*J2594^3+a_2/4*J2594^4+a_3/5*J2594^5+a_4/6*J2594^6+a_5/7*J2594^7)+SUM(S2594:T2594)-AK2594</f>
        <v/>
      </c>
      <c r="AM2594" s="114">
        <f>AL2594&gt;0</f>
        <v/>
      </c>
      <c r="AN2594" s="115">
        <f>IF(A2594=1,FALSE,(AND(AQ2594,AM2594,NOT(AN2593))))</f>
        <v/>
      </c>
      <c r="AO2594">
        <f>IF(D2594=1,AND(AH2594,NOT(AI2594)),AND(AM2594,NOT(AN2594)))</f>
        <v/>
      </c>
      <c r="AP2594" s="119">
        <f>IF(D2594=1,AI2594,AN2594)</f>
        <v/>
      </c>
      <c r="AQ2594" s="125">
        <f>ABS(E2594)&lt;$AQ$2</f>
        <v/>
      </c>
      <c r="AS2594">
        <f>IF(AP2594,MAX(AS$3:AS2592)+1,"")</f>
        <v/>
      </c>
    </row>
    <row r="2595">
      <c r="A2595" t="n">
        <v>2505</v>
      </c>
      <c r="B2595" s="131">
        <f>IF(A2595=1,0,IF(AP2595,0.1*ε_cu1cd,0))</f>
        <v/>
      </c>
      <c r="C2595" s="131">
        <f>IF(A2595=1,0.1*ε_cu1cd,C2594+B2594)</f>
        <v/>
      </c>
      <c r="D2595" s="113">
        <f>IF('Нормальний переріз'!$D$68&gt;0,1,2)</f>
        <v/>
      </c>
      <c r="E2595" s="144">
        <f>IF(D2595=1,F2595,G2595)</f>
        <v/>
      </c>
      <c r="F2595" s="124">
        <f>IF(AI2594,0.11*ε_cu1cd,IF(AH2594,F2594*0.01,F2594))</f>
        <v/>
      </c>
      <c r="G2595" s="124">
        <f>IF(AP2594,-0.1*ε_cu1cd,IF(AM2594,G2594*0.01,G2594))</f>
        <v/>
      </c>
      <c r="H2595" s="113">
        <f>IF(A2595=1,E2595,IF(AO2594,H2594-E2594+E2595,IF(AP2594,0.8*H2594,H2594+E2595)))</f>
        <v/>
      </c>
      <c r="I2595" s="169">
        <f>(C2595-H2595)/h</f>
        <v/>
      </c>
      <c r="J2595">
        <f>C2595/(ε_c1cd)</f>
        <v/>
      </c>
      <c r="K2595">
        <f>C2595/I2595</f>
        <v/>
      </c>
      <c r="L2595" s="131">
        <f>I2595/(ε_c1cd)</f>
        <v/>
      </c>
      <c r="M2595">
        <f>I2595*(K2595-Z_s1)</f>
        <v/>
      </c>
      <c r="N2595">
        <f>I2595*(K2595-Z_s2)</f>
        <v/>
      </c>
      <c r="O2595">
        <f>E_s*M2595</f>
        <v/>
      </c>
      <c r="P2595">
        <f>E_s*N2595</f>
        <v/>
      </c>
      <c r="Q2595">
        <f>O2595*A_s1</f>
        <v/>
      </c>
      <c r="R2595">
        <f>P2595*A_s2</f>
        <v/>
      </c>
      <c r="S2595">
        <f>Q2595*($K2595-Z_s1)</f>
        <v/>
      </c>
      <c r="T2595">
        <f>R2595*($K2595-Z_s2)</f>
        <v/>
      </c>
      <c r="U2595">
        <f>(INDIRECT("a_"&amp;U$2)/(U$2+1))*(($C2595^(U$2+1)-$H2595^(U$2+1))/(ε_c1cd^(U$2+1)))</f>
        <v/>
      </c>
      <c r="V2595">
        <f>(INDIRECT("a_"&amp;V$2)/(V$2+1))*(($C2595^(V$2+1)-$H2595^(V$2+1))/(ε_c1cd^(V$2+1)))</f>
        <v/>
      </c>
      <c r="W2595">
        <f>(INDIRECT("a_"&amp;W$2)/(W$2+1))*(($C2595^(W$2+1)-$H2595^(W$2+1))/(ε_c1cd^(W$2+1)))</f>
        <v/>
      </c>
      <c r="X2595">
        <f>(INDIRECT("a_"&amp;X$2)/(X$2+1))*(($C2595^(X$2+1)-$H2595^(X$2+1))/(ε_c1cd^(X$2+1)))</f>
        <v/>
      </c>
      <c r="Y2595">
        <f>(INDIRECT("a_"&amp;Y$2)/(Y$2+1))*(($C2595^(Y$2+1)-$H2595^(Y$2+1))/(ε_c1cd^(Y$2+1)))</f>
        <v/>
      </c>
      <c r="Z2595">
        <f>(INDIRECT("a_"&amp;Z$2)/(Z$2+2))*(($C2595^(Z$2+2)-$H2595^(Z$2+2))/(ε_c1cd^(Z$2+2)))</f>
        <v/>
      </c>
      <c r="AA2595">
        <f>(INDIRECT("a_"&amp;AA$2)/(AA$2+2))*(($C2595^(AA$2+2)-$H2595^(AA$2+2))/(ε_c1cd^(AA$2+2)))</f>
        <v/>
      </c>
      <c r="AB2595">
        <f>(INDIRECT("a_"&amp;AB$2)/(AB$2+2))*(($C2595^(AB$2+2)-$H2595^(AB$2+2))/(ε_c1cd^(AB$2+2)))</f>
        <v/>
      </c>
      <c r="AC2595">
        <f>(INDIRECT("a_"&amp;AC$2)/(AC$2+2))*(($C2595^(AC$2+2)-$H2595^(AC$2+2))/(ε_c1cd^(AC$2+2)))</f>
        <v/>
      </c>
      <c r="AD2595">
        <f>(INDIRECT("a_"&amp;AD$2)/(AD$2+2))*(($C2595^(AD$2+2)-$H2595^(AD$2+2))/(ε_c1cd^(AD$2+2)))</f>
        <v/>
      </c>
      <c r="AE2595" s="111">
        <f>(b*f_cd/L2595)*SUM(U2595:Y2595)+SUM(Q2595:R2595)</f>
        <v/>
      </c>
      <c r="AF2595" s="112">
        <f>AE2595*(K2595-y+e)</f>
        <v/>
      </c>
      <c r="AG2595" s="113">
        <f>(b*f_cd/(L2595^2))*SUM(Z2595:AD2595)+SUM(S2595:T2595)-AF2595</f>
        <v/>
      </c>
      <c r="AH2595" s="114">
        <f>AG2595&lt;0</f>
        <v/>
      </c>
      <c r="AI2595" s="115">
        <f>IF(A2595=1,FALSE,(AND(AQ2595,AH2595,NOT(AI2594))))</f>
        <v/>
      </c>
      <c r="AJ2595" s="116">
        <f>(b*f_cd/L2595)*(a_1/2*J2595^2+a_2/3*J2595^3+a_3/4*J2595^4+a_4/5*J2595^5+a_5/6*J2595^6)+SUM(Q2595:R2595)</f>
        <v/>
      </c>
      <c r="AK2595">
        <f>AJ2595*(K2595-y+e)</f>
        <v/>
      </c>
      <c r="AL2595" s="118">
        <f>(b*f_cd/(L2595^2))*(a_1/3*J2595^3+a_2/4*J2595^4+a_3/5*J2595^5+a_4/6*J2595^6+a_5/7*J2595^7)+SUM(S2595:T2595)-AK2595</f>
        <v/>
      </c>
      <c r="AM2595" s="114">
        <f>AL2595&gt;0</f>
        <v/>
      </c>
      <c r="AN2595" s="115">
        <f>IF(A2595=1,FALSE,(AND(AQ2595,AM2595,NOT(AN2594))))</f>
        <v/>
      </c>
      <c r="AO2595">
        <f>IF(D2595=1,AND(AH2595,NOT(AI2595)),AND(AM2595,NOT(AN2595)))</f>
        <v/>
      </c>
      <c r="AP2595" s="119">
        <f>IF(D2595=1,AI2595,AN2595)</f>
        <v/>
      </c>
      <c r="AQ2595" s="125">
        <f>ABS(E2595)&lt;$AQ$2</f>
        <v/>
      </c>
      <c r="AS2595">
        <f>IF(AP2595,MAX(AS$3:AS2593)+1,"")</f>
        <v/>
      </c>
    </row>
    <row r="2596">
      <c r="A2596" t="n">
        <v>2506</v>
      </c>
      <c r="B2596" s="131">
        <f>IF(A2596=1,0,IF(AP2596,0.1*ε_cu1cd,0))</f>
        <v/>
      </c>
      <c r="C2596" s="131">
        <f>IF(A2596=1,0.1*ε_cu1cd,C2595+B2595)</f>
        <v/>
      </c>
      <c r="D2596" s="113">
        <f>IF('Нормальний переріз'!$D$68&gt;0,1,2)</f>
        <v/>
      </c>
      <c r="E2596" s="144">
        <f>IF(D2596=1,F2596,G2596)</f>
        <v/>
      </c>
      <c r="F2596" s="124">
        <f>IF(AI2595,0.11*ε_cu1cd,IF(AH2595,F2595*0.01,F2595))</f>
        <v/>
      </c>
      <c r="G2596" s="124">
        <f>IF(AP2595,-0.1*ε_cu1cd,IF(AM2595,G2595*0.01,G2595))</f>
        <v/>
      </c>
      <c r="H2596" s="113">
        <f>IF(A2596=1,E2596,IF(AO2595,H2595-E2595+E2596,IF(AP2595,0.8*H2595,H2595+E2596)))</f>
        <v/>
      </c>
      <c r="I2596" s="169">
        <f>(C2596-H2596)/h</f>
        <v/>
      </c>
      <c r="J2596">
        <f>C2596/(ε_c1cd)</f>
        <v/>
      </c>
      <c r="K2596">
        <f>C2596/I2596</f>
        <v/>
      </c>
      <c r="L2596" s="131">
        <f>I2596/(ε_c1cd)</f>
        <v/>
      </c>
      <c r="M2596">
        <f>I2596*(K2596-Z_s1)</f>
        <v/>
      </c>
      <c r="N2596">
        <f>I2596*(K2596-Z_s2)</f>
        <v/>
      </c>
      <c r="O2596">
        <f>E_s*M2596</f>
        <v/>
      </c>
      <c r="P2596">
        <f>E_s*N2596</f>
        <v/>
      </c>
      <c r="Q2596">
        <f>O2596*A_s1</f>
        <v/>
      </c>
      <c r="R2596">
        <f>P2596*A_s2</f>
        <v/>
      </c>
      <c r="S2596">
        <f>Q2596*($K2596-Z_s1)</f>
        <v/>
      </c>
      <c r="T2596">
        <f>R2596*($K2596-Z_s2)</f>
        <v/>
      </c>
      <c r="U2596">
        <f>(INDIRECT("a_"&amp;U$2)/(U$2+1))*(($C2596^(U$2+1)-$H2596^(U$2+1))/(ε_c1cd^(U$2+1)))</f>
        <v/>
      </c>
      <c r="V2596">
        <f>(INDIRECT("a_"&amp;V$2)/(V$2+1))*(($C2596^(V$2+1)-$H2596^(V$2+1))/(ε_c1cd^(V$2+1)))</f>
        <v/>
      </c>
      <c r="W2596">
        <f>(INDIRECT("a_"&amp;W$2)/(W$2+1))*(($C2596^(W$2+1)-$H2596^(W$2+1))/(ε_c1cd^(W$2+1)))</f>
        <v/>
      </c>
      <c r="X2596">
        <f>(INDIRECT("a_"&amp;X$2)/(X$2+1))*(($C2596^(X$2+1)-$H2596^(X$2+1))/(ε_c1cd^(X$2+1)))</f>
        <v/>
      </c>
      <c r="Y2596">
        <f>(INDIRECT("a_"&amp;Y$2)/(Y$2+1))*(($C2596^(Y$2+1)-$H2596^(Y$2+1))/(ε_c1cd^(Y$2+1)))</f>
        <v/>
      </c>
      <c r="Z2596">
        <f>(INDIRECT("a_"&amp;Z$2)/(Z$2+2))*(($C2596^(Z$2+2)-$H2596^(Z$2+2))/(ε_c1cd^(Z$2+2)))</f>
        <v/>
      </c>
      <c r="AA2596">
        <f>(INDIRECT("a_"&amp;AA$2)/(AA$2+2))*(($C2596^(AA$2+2)-$H2596^(AA$2+2))/(ε_c1cd^(AA$2+2)))</f>
        <v/>
      </c>
      <c r="AB2596">
        <f>(INDIRECT("a_"&amp;AB$2)/(AB$2+2))*(($C2596^(AB$2+2)-$H2596^(AB$2+2))/(ε_c1cd^(AB$2+2)))</f>
        <v/>
      </c>
      <c r="AC2596">
        <f>(INDIRECT("a_"&amp;AC$2)/(AC$2+2))*(($C2596^(AC$2+2)-$H2596^(AC$2+2))/(ε_c1cd^(AC$2+2)))</f>
        <v/>
      </c>
      <c r="AD2596">
        <f>(INDIRECT("a_"&amp;AD$2)/(AD$2+2))*(($C2596^(AD$2+2)-$H2596^(AD$2+2))/(ε_c1cd^(AD$2+2)))</f>
        <v/>
      </c>
      <c r="AE2596" s="111">
        <f>(b*f_cd/L2596)*SUM(U2596:Y2596)+SUM(Q2596:R2596)</f>
        <v/>
      </c>
      <c r="AF2596" s="112">
        <f>AE2596*(K2596-y+e)</f>
        <v/>
      </c>
      <c r="AG2596" s="113">
        <f>(b*f_cd/(L2596^2))*SUM(Z2596:AD2596)+SUM(S2596:T2596)-AF2596</f>
        <v/>
      </c>
      <c r="AH2596" s="114">
        <f>AG2596&lt;0</f>
        <v/>
      </c>
      <c r="AI2596" s="115">
        <f>IF(A2596=1,FALSE,(AND(AQ2596,AH2596,NOT(AI2595))))</f>
        <v/>
      </c>
      <c r="AJ2596" s="116">
        <f>(b*f_cd/L2596)*(a_1/2*J2596^2+a_2/3*J2596^3+a_3/4*J2596^4+a_4/5*J2596^5+a_5/6*J2596^6)+SUM(Q2596:R2596)</f>
        <v/>
      </c>
      <c r="AK2596">
        <f>AJ2596*(K2596-y+e)</f>
        <v/>
      </c>
      <c r="AL2596" s="118">
        <f>(b*f_cd/(L2596^2))*(a_1/3*J2596^3+a_2/4*J2596^4+a_3/5*J2596^5+a_4/6*J2596^6+a_5/7*J2596^7)+SUM(S2596:T2596)-AK2596</f>
        <v/>
      </c>
      <c r="AM2596" s="114">
        <f>AL2596&gt;0</f>
        <v/>
      </c>
      <c r="AN2596" s="115">
        <f>IF(A2596=1,FALSE,(AND(AQ2596,AM2596,NOT(AN2595))))</f>
        <v/>
      </c>
      <c r="AO2596">
        <f>IF(D2596=1,AND(AH2596,NOT(AI2596)),AND(AM2596,NOT(AN2596)))</f>
        <v/>
      </c>
      <c r="AP2596" s="119">
        <f>IF(D2596=1,AI2596,AN2596)</f>
        <v/>
      </c>
      <c r="AQ2596" s="125">
        <f>ABS(E2596)&lt;$AQ$2</f>
        <v/>
      </c>
      <c r="AS2596">
        <f>IF(AP2596,MAX(AS$3:AS2594)+1,"")</f>
        <v/>
      </c>
    </row>
    <row r="2597">
      <c r="A2597" t="n">
        <v>2507</v>
      </c>
      <c r="B2597" s="131">
        <f>IF(A2597=1,0,IF(AP2597,0.1*ε_cu1cd,0))</f>
        <v/>
      </c>
      <c r="C2597" s="131">
        <f>IF(A2597=1,0.1*ε_cu1cd,C2596+B2596)</f>
        <v/>
      </c>
      <c r="D2597" s="113">
        <f>IF('Нормальний переріз'!$D$68&gt;0,1,2)</f>
        <v/>
      </c>
      <c r="E2597" s="144">
        <f>IF(D2597=1,F2597,G2597)</f>
        <v/>
      </c>
      <c r="F2597" s="124">
        <f>IF(AI2596,0.11*ε_cu1cd,IF(AH2596,F2596*0.01,F2596))</f>
        <v/>
      </c>
      <c r="G2597" s="124">
        <f>IF(AP2596,-0.1*ε_cu1cd,IF(AM2596,G2596*0.01,G2596))</f>
        <v/>
      </c>
      <c r="H2597" s="113">
        <f>IF(A2597=1,E2597,IF(AO2596,H2596-E2596+E2597,IF(AP2596,0.8*H2596,H2596+E2597)))</f>
        <v/>
      </c>
      <c r="I2597" s="169">
        <f>(C2597-H2597)/h</f>
        <v/>
      </c>
      <c r="J2597">
        <f>C2597/(ε_c1cd)</f>
        <v/>
      </c>
      <c r="K2597">
        <f>C2597/I2597</f>
        <v/>
      </c>
      <c r="L2597" s="131">
        <f>I2597/(ε_c1cd)</f>
        <v/>
      </c>
      <c r="M2597">
        <f>I2597*(K2597-Z_s1)</f>
        <v/>
      </c>
      <c r="N2597">
        <f>I2597*(K2597-Z_s2)</f>
        <v/>
      </c>
      <c r="O2597">
        <f>E_s*M2597</f>
        <v/>
      </c>
      <c r="P2597">
        <f>E_s*N2597</f>
        <v/>
      </c>
      <c r="Q2597">
        <f>O2597*A_s1</f>
        <v/>
      </c>
      <c r="R2597">
        <f>P2597*A_s2</f>
        <v/>
      </c>
      <c r="S2597">
        <f>Q2597*($K2597-Z_s1)</f>
        <v/>
      </c>
      <c r="T2597">
        <f>R2597*($K2597-Z_s2)</f>
        <v/>
      </c>
      <c r="U2597">
        <f>(INDIRECT("a_"&amp;U$2)/(U$2+1))*(($C2597^(U$2+1)-$H2597^(U$2+1))/(ε_c1cd^(U$2+1)))</f>
        <v/>
      </c>
      <c r="V2597">
        <f>(INDIRECT("a_"&amp;V$2)/(V$2+1))*(($C2597^(V$2+1)-$H2597^(V$2+1))/(ε_c1cd^(V$2+1)))</f>
        <v/>
      </c>
      <c r="W2597">
        <f>(INDIRECT("a_"&amp;W$2)/(W$2+1))*(($C2597^(W$2+1)-$H2597^(W$2+1))/(ε_c1cd^(W$2+1)))</f>
        <v/>
      </c>
      <c r="X2597">
        <f>(INDIRECT("a_"&amp;X$2)/(X$2+1))*(($C2597^(X$2+1)-$H2597^(X$2+1))/(ε_c1cd^(X$2+1)))</f>
        <v/>
      </c>
      <c r="Y2597">
        <f>(INDIRECT("a_"&amp;Y$2)/(Y$2+1))*(($C2597^(Y$2+1)-$H2597^(Y$2+1))/(ε_c1cd^(Y$2+1)))</f>
        <v/>
      </c>
      <c r="Z2597">
        <f>(INDIRECT("a_"&amp;Z$2)/(Z$2+2))*(($C2597^(Z$2+2)-$H2597^(Z$2+2))/(ε_c1cd^(Z$2+2)))</f>
        <v/>
      </c>
      <c r="AA2597">
        <f>(INDIRECT("a_"&amp;AA$2)/(AA$2+2))*(($C2597^(AA$2+2)-$H2597^(AA$2+2))/(ε_c1cd^(AA$2+2)))</f>
        <v/>
      </c>
      <c r="AB2597">
        <f>(INDIRECT("a_"&amp;AB$2)/(AB$2+2))*(($C2597^(AB$2+2)-$H2597^(AB$2+2))/(ε_c1cd^(AB$2+2)))</f>
        <v/>
      </c>
      <c r="AC2597">
        <f>(INDIRECT("a_"&amp;AC$2)/(AC$2+2))*(($C2597^(AC$2+2)-$H2597^(AC$2+2))/(ε_c1cd^(AC$2+2)))</f>
        <v/>
      </c>
      <c r="AD2597">
        <f>(INDIRECT("a_"&amp;AD$2)/(AD$2+2))*(($C2597^(AD$2+2)-$H2597^(AD$2+2))/(ε_c1cd^(AD$2+2)))</f>
        <v/>
      </c>
      <c r="AE2597" s="111">
        <f>(b*f_cd/L2597)*SUM(U2597:Y2597)+SUM(Q2597:R2597)</f>
        <v/>
      </c>
      <c r="AF2597" s="112">
        <f>AE2597*(K2597-y+e)</f>
        <v/>
      </c>
      <c r="AG2597" s="113">
        <f>(b*f_cd/(L2597^2))*SUM(Z2597:AD2597)+SUM(S2597:T2597)-AF2597</f>
        <v/>
      </c>
      <c r="AH2597" s="114">
        <f>AG2597&lt;0</f>
        <v/>
      </c>
      <c r="AI2597" s="115">
        <f>IF(A2597=1,FALSE,(AND(AQ2597,AH2597,NOT(AI2596))))</f>
        <v/>
      </c>
      <c r="AJ2597" s="116">
        <f>(b*f_cd/L2597)*(a_1/2*J2597^2+a_2/3*J2597^3+a_3/4*J2597^4+a_4/5*J2597^5+a_5/6*J2597^6)+SUM(Q2597:R2597)</f>
        <v/>
      </c>
      <c r="AK2597">
        <f>AJ2597*(K2597-y+e)</f>
        <v/>
      </c>
      <c r="AL2597" s="118">
        <f>(b*f_cd/(L2597^2))*(a_1/3*J2597^3+a_2/4*J2597^4+a_3/5*J2597^5+a_4/6*J2597^6+a_5/7*J2597^7)+SUM(S2597:T2597)-AK2597</f>
        <v/>
      </c>
      <c r="AM2597" s="114">
        <f>AL2597&gt;0</f>
        <v/>
      </c>
      <c r="AN2597" s="115">
        <f>IF(A2597=1,FALSE,(AND(AQ2597,AM2597,NOT(AN2596))))</f>
        <v/>
      </c>
      <c r="AO2597">
        <f>IF(D2597=1,AND(AH2597,NOT(AI2597)),AND(AM2597,NOT(AN2597)))</f>
        <v/>
      </c>
      <c r="AP2597" s="119">
        <f>IF(D2597=1,AI2597,AN2597)</f>
        <v/>
      </c>
      <c r="AQ2597" s="125">
        <f>ABS(E2597)&lt;$AQ$2</f>
        <v/>
      </c>
      <c r="AS2597">
        <f>IF(AP2597,MAX(AS$3:AS2595)+1,"")</f>
        <v/>
      </c>
    </row>
    <row r="2598">
      <c r="A2598" t="n">
        <v>2508</v>
      </c>
      <c r="B2598" s="131">
        <f>IF(A2598=1,0,IF(AP2598,0.1*ε_cu1cd,0))</f>
        <v/>
      </c>
      <c r="C2598" s="131">
        <f>IF(A2598=1,0.1*ε_cu1cd,C2597+B2597)</f>
        <v/>
      </c>
      <c r="D2598" s="113">
        <f>IF('Нормальний переріз'!$D$68&gt;0,1,2)</f>
        <v/>
      </c>
      <c r="E2598" s="144">
        <f>IF(D2598=1,F2598,G2598)</f>
        <v/>
      </c>
      <c r="F2598" s="124">
        <f>IF(AI2597,0.11*ε_cu1cd,IF(AH2597,F2597*0.01,F2597))</f>
        <v/>
      </c>
      <c r="G2598" s="124">
        <f>IF(AP2597,-0.1*ε_cu1cd,IF(AM2597,G2597*0.01,G2597))</f>
        <v/>
      </c>
      <c r="H2598" s="113">
        <f>IF(A2598=1,E2598,IF(AO2597,H2597-E2597+E2598,IF(AP2597,0.8*H2597,H2597+E2598)))</f>
        <v/>
      </c>
      <c r="I2598" s="169">
        <f>(C2598-H2598)/h</f>
        <v/>
      </c>
      <c r="J2598">
        <f>C2598/(ε_c1cd)</f>
        <v/>
      </c>
      <c r="K2598">
        <f>C2598/I2598</f>
        <v/>
      </c>
      <c r="L2598" s="131">
        <f>I2598/(ε_c1cd)</f>
        <v/>
      </c>
      <c r="M2598">
        <f>I2598*(K2598-Z_s1)</f>
        <v/>
      </c>
      <c r="N2598">
        <f>I2598*(K2598-Z_s2)</f>
        <v/>
      </c>
      <c r="O2598">
        <f>E_s*M2598</f>
        <v/>
      </c>
      <c r="P2598">
        <f>E_s*N2598</f>
        <v/>
      </c>
      <c r="Q2598">
        <f>O2598*A_s1</f>
        <v/>
      </c>
      <c r="R2598">
        <f>P2598*A_s2</f>
        <v/>
      </c>
      <c r="S2598">
        <f>Q2598*($K2598-Z_s1)</f>
        <v/>
      </c>
      <c r="T2598">
        <f>R2598*($K2598-Z_s2)</f>
        <v/>
      </c>
      <c r="U2598">
        <f>(INDIRECT("a_"&amp;U$2)/(U$2+1))*(($C2598^(U$2+1)-$H2598^(U$2+1))/(ε_c1cd^(U$2+1)))</f>
        <v/>
      </c>
      <c r="V2598">
        <f>(INDIRECT("a_"&amp;V$2)/(V$2+1))*(($C2598^(V$2+1)-$H2598^(V$2+1))/(ε_c1cd^(V$2+1)))</f>
        <v/>
      </c>
      <c r="W2598">
        <f>(INDIRECT("a_"&amp;W$2)/(W$2+1))*(($C2598^(W$2+1)-$H2598^(W$2+1))/(ε_c1cd^(W$2+1)))</f>
        <v/>
      </c>
      <c r="X2598">
        <f>(INDIRECT("a_"&amp;X$2)/(X$2+1))*(($C2598^(X$2+1)-$H2598^(X$2+1))/(ε_c1cd^(X$2+1)))</f>
        <v/>
      </c>
      <c r="Y2598">
        <f>(INDIRECT("a_"&amp;Y$2)/(Y$2+1))*(($C2598^(Y$2+1)-$H2598^(Y$2+1))/(ε_c1cd^(Y$2+1)))</f>
        <v/>
      </c>
      <c r="Z2598">
        <f>(INDIRECT("a_"&amp;Z$2)/(Z$2+2))*(($C2598^(Z$2+2)-$H2598^(Z$2+2))/(ε_c1cd^(Z$2+2)))</f>
        <v/>
      </c>
      <c r="AA2598">
        <f>(INDIRECT("a_"&amp;AA$2)/(AA$2+2))*(($C2598^(AA$2+2)-$H2598^(AA$2+2))/(ε_c1cd^(AA$2+2)))</f>
        <v/>
      </c>
      <c r="AB2598">
        <f>(INDIRECT("a_"&amp;AB$2)/(AB$2+2))*(($C2598^(AB$2+2)-$H2598^(AB$2+2))/(ε_c1cd^(AB$2+2)))</f>
        <v/>
      </c>
      <c r="AC2598">
        <f>(INDIRECT("a_"&amp;AC$2)/(AC$2+2))*(($C2598^(AC$2+2)-$H2598^(AC$2+2))/(ε_c1cd^(AC$2+2)))</f>
        <v/>
      </c>
      <c r="AD2598">
        <f>(INDIRECT("a_"&amp;AD$2)/(AD$2+2))*(($C2598^(AD$2+2)-$H2598^(AD$2+2))/(ε_c1cd^(AD$2+2)))</f>
        <v/>
      </c>
      <c r="AE2598" s="111">
        <f>(b*f_cd/L2598)*SUM(U2598:Y2598)+SUM(Q2598:R2598)</f>
        <v/>
      </c>
      <c r="AF2598" s="112">
        <f>AE2598*(K2598-y+e)</f>
        <v/>
      </c>
      <c r="AG2598" s="113">
        <f>(b*f_cd/(L2598^2))*SUM(Z2598:AD2598)+SUM(S2598:T2598)-AF2598</f>
        <v/>
      </c>
      <c r="AH2598" s="114">
        <f>AG2598&lt;0</f>
        <v/>
      </c>
      <c r="AI2598" s="115">
        <f>IF(A2598=1,FALSE,(AND(AQ2598,AH2598,NOT(AI2597))))</f>
        <v/>
      </c>
      <c r="AJ2598" s="116">
        <f>(b*f_cd/L2598)*(a_1/2*J2598^2+a_2/3*J2598^3+a_3/4*J2598^4+a_4/5*J2598^5+a_5/6*J2598^6)+SUM(Q2598:R2598)</f>
        <v/>
      </c>
      <c r="AK2598">
        <f>AJ2598*(K2598-y+e)</f>
        <v/>
      </c>
      <c r="AL2598" s="118">
        <f>(b*f_cd/(L2598^2))*(a_1/3*J2598^3+a_2/4*J2598^4+a_3/5*J2598^5+a_4/6*J2598^6+a_5/7*J2598^7)+SUM(S2598:T2598)-AK2598</f>
        <v/>
      </c>
      <c r="AM2598" s="114">
        <f>AL2598&gt;0</f>
        <v/>
      </c>
      <c r="AN2598" s="115">
        <f>IF(A2598=1,FALSE,(AND(AQ2598,AM2598,NOT(AN2597))))</f>
        <v/>
      </c>
      <c r="AO2598">
        <f>IF(D2598=1,AND(AH2598,NOT(AI2598)),AND(AM2598,NOT(AN2598)))</f>
        <v/>
      </c>
      <c r="AP2598" s="119">
        <f>IF(D2598=1,AI2598,AN2598)</f>
        <v/>
      </c>
      <c r="AQ2598" s="125">
        <f>ABS(E2598)&lt;$AQ$2</f>
        <v/>
      </c>
      <c r="AS2598">
        <f>IF(AP2598,MAX(AS$3:AS2596)+1,"")</f>
        <v/>
      </c>
    </row>
    <row r="2599">
      <c r="A2599" t="n">
        <v>2509</v>
      </c>
      <c r="B2599" s="131">
        <f>IF(A2599=1,0,IF(AP2599,0.1*ε_cu1cd,0))</f>
        <v/>
      </c>
      <c r="C2599" s="131">
        <f>IF(A2599=1,0.1*ε_cu1cd,C2598+B2598)</f>
        <v/>
      </c>
      <c r="D2599" s="113">
        <f>IF('Нормальний переріз'!$D$68&gt;0,1,2)</f>
        <v/>
      </c>
      <c r="E2599" s="144">
        <f>IF(D2599=1,F2599,G2599)</f>
        <v/>
      </c>
      <c r="F2599" s="124">
        <f>IF(AI2598,0.11*ε_cu1cd,IF(AH2598,F2598*0.01,F2598))</f>
        <v/>
      </c>
      <c r="G2599" s="124">
        <f>IF(AP2598,-0.1*ε_cu1cd,IF(AM2598,G2598*0.01,G2598))</f>
        <v/>
      </c>
      <c r="H2599" s="113">
        <f>IF(A2599=1,E2599,IF(AO2598,H2598-E2598+E2599,IF(AP2598,0.8*H2598,H2598+E2599)))</f>
        <v/>
      </c>
      <c r="I2599" s="169">
        <f>(C2599-H2599)/h</f>
        <v/>
      </c>
      <c r="J2599">
        <f>C2599/(ε_c1cd)</f>
        <v/>
      </c>
      <c r="K2599">
        <f>C2599/I2599</f>
        <v/>
      </c>
      <c r="L2599" s="131">
        <f>I2599/(ε_c1cd)</f>
        <v/>
      </c>
      <c r="M2599">
        <f>I2599*(K2599-Z_s1)</f>
        <v/>
      </c>
      <c r="N2599">
        <f>I2599*(K2599-Z_s2)</f>
        <v/>
      </c>
      <c r="O2599">
        <f>E_s*M2599</f>
        <v/>
      </c>
      <c r="P2599">
        <f>E_s*N2599</f>
        <v/>
      </c>
      <c r="Q2599">
        <f>O2599*A_s1</f>
        <v/>
      </c>
      <c r="R2599">
        <f>P2599*A_s2</f>
        <v/>
      </c>
      <c r="S2599">
        <f>Q2599*($K2599-Z_s1)</f>
        <v/>
      </c>
      <c r="T2599">
        <f>R2599*($K2599-Z_s2)</f>
        <v/>
      </c>
      <c r="U2599">
        <f>(INDIRECT("a_"&amp;U$2)/(U$2+1))*(($C2599^(U$2+1)-$H2599^(U$2+1))/(ε_c1cd^(U$2+1)))</f>
        <v/>
      </c>
      <c r="V2599">
        <f>(INDIRECT("a_"&amp;V$2)/(V$2+1))*(($C2599^(V$2+1)-$H2599^(V$2+1))/(ε_c1cd^(V$2+1)))</f>
        <v/>
      </c>
      <c r="W2599">
        <f>(INDIRECT("a_"&amp;W$2)/(W$2+1))*(($C2599^(W$2+1)-$H2599^(W$2+1))/(ε_c1cd^(W$2+1)))</f>
        <v/>
      </c>
      <c r="X2599">
        <f>(INDIRECT("a_"&amp;X$2)/(X$2+1))*(($C2599^(X$2+1)-$H2599^(X$2+1))/(ε_c1cd^(X$2+1)))</f>
        <v/>
      </c>
      <c r="Y2599">
        <f>(INDIRECT("a_"&amp;Y$2)/(Y$2+1))*(($C2599^(Y$2+1)-$H2599^(Y$2+1))/(ε_c1cd^(Y$2+1)))</f>
        <v/>
      </c>
      <c r="Z2599">
        <f>(INDIRECT("a_"&amp;Z$2)/(Z$2+2))*(($C2599^(Z$2+2)-$H2599^(Z$2+2))/(ε_c1cd^(Z$2+2)))</f>
        <v/>
      </c>
      <c r="AA2599">
        <f>(INDIRECT("a_"&amp;AA$2)/(AA$2+2))*(($C2599^(AA$2+2)-$H2599^(AA$2+2))/(ε_c1cd^(AA$2+2)))</f>
        <v/>
      </c>
      <c r="AB2599">
        <f>(INDIRECT("a_"&amp;AB$2)/(AB$2+2))*(($C2599^(AB$2+2)-$H2599^(AB$2+2))/(ε_c1cd^(AB$2+2)))</f>
        <v/>
      </c>
      <c r="AC2599">
        <f>(INDIRECT("a_"&amp;AC$2)/(AC$2+2))*(($C2599^(AC$2+2)-$H2599^(AC$2+2))/(ε_c1cd^(AC$2+2)))</f>
        <v/>
      </c>
      <c r="AD2599">
        <f>(INDIRECT("a_"&amp;AD$2)/(AD$2+2))*(($C2599^(AD$2+2)-$H2599^(AD$2+2))/(ε_c1cd^(AD$2+2)))</f>
        <v/>
      </c>
      <c r="AE2599" s="111">
        <f>(b*f_cd/L2599)*SUM(U2599:Y2599)+SUM(Q2599:R2599)</f>
        <v/>
      </c>
      <c r="AF2599" s="112">
        <f>AE2599*(K2599-y+e)</f>
        <v/>
      </c>
      <c r="AG2599" s="113">
        <f>(b*f_cd/(L2599^2))*SUM(Z2599:AD2599)+SUM(S2599:T2599)-AF2599</f>
        <v/>
      </c>
      <c r="AH2599" s="114">
        <f>AG2599&lt;0</f>
        <v/>
      </c>
      <c r="AI2599" s="115">
        <f>IF(A2599=1,FALSE,(AND(AQ2599,AH2599,NOT(AI2598))))</f>
        <v/>
      </c>
      <c r="AJ2599" s="116">
        <f>(b*f_cd/L2599)*(a_1/2*J2599^2+a_2/3*J2599^3+a_3/4*J2599^4+a_4/5*J2599^5+a_5/6*J2599^6)+SUM(Q2599:R2599)</f>
        <v/>
      </c>
      <c r="AK2599">
        <f>AJ2599*(K2599-y+e)</f>
        <v/>
      </c>
      <c r="AL2599" s="118">
        <f>(b*f_cd/(L2599^2))*(a_1/3*J2599^3+a_2/4*J2599^4+a_3/5*J2599^5+a_4/6*J2599^6+a_5/7*J2599^7)+SUM(S2599:T2599)-AK2599</f>
        <v/>
      </c>
      <c r="AM2599" s="114">
        <f>AL2599&gt;0</f>
        <v/>
      </c>
      <c r="AN2599" s="115">
        <f>IF(A2599=1,FALSE,(AND(AQ2599,AM2599,NOT(AN2598))))</f>
        <v/>
      </c>
      <c r="AO2599">
        <f>IF(D2599=1,AND(AH2599,NOT(AI2599)),AND(AM2599,NOT(AN2599)))</f>
        <v/>
      </c>
      <c r="AP2599" s="119">
        <f>IF(D2599=1,AI2599,AN2599)</f>
        <v/>
      </c>
      <c r="AQ2599" s="125">
        <f>ABS(E2599)&lt;$AQ$2</f>
        <v/>
      </c>
      <c r="AS2599">
        <f>IF(AP2599,MAX(AS$3:AS2597)+1,"")</f>
        <v/>
      </c>
    </row>
    <row r="2600">
      <c r="A2600" t="n">
        <v>2510</v>
      </c>
      <c r="B2600" s="131">
        <f>IF(A2600=1,0,IF(AP2600,0.1*ε_cu1cd,0))</f>
        <v/>
      </c>
      <c r="C2600" s="131">
        <f>IF(A2600=1,0.1*ε_cu1cd,C2599+B2599)</f>
        <v/>
      </c>
      <c r="D2600" s="113">
        <f>IF('Нормальний переріз'!$D$68&gt;0,1,2)</f>
        <v/>
      </c>
      <c r="E2600" s="144">
        <f>IF(D2600=1,F2600,G2600)</f>
        <v/>
      </c>
      <c r="F2600" s="124">
        <f>IF(AI2599,0.11*ε_cu1cd,IF(AH2599,F2599*0.01,F2599))</f>
        <v/>
      </c>
      <c r="G2600" s="124">
        <f>IF(AP2599,-0.1*ε_cu1cd,IF(AM2599,G2599*0.01,G2599))</f>
        <v/>
      </c>
      <c r="H2600" s="113">
        <f>IF(A2600=1,E2600,IF(AO2599,H2599-E2599+E2600,IF(AP2599,0.8*H2599,H2599+E2600)))</f>
        <v/>
      </c>
      <c r="I2600" s="169">
        <f>(C2600-H2600)/h</f>
        <v/>
      </c>
      <c r="J2600">
        <f>C2600/(ε_c1cd)</f>
        <v/>
      </c>
      <c r="K2600">
        <f>C2600/I2600</f>
        <v/>
      </c>
      <c r="L2600" s="131">
        <f>I2600/(ε_c1cd)</f>
        <v/>
      </c>
      <c r="M2600">
        <f>I2600*(K2600-Z_s1)</f>
        <v/>
      </c>
      <c r="N2600">
        <f>I2600*(K2600-Z_s2)</f>
        <v/>
      </c>
      <c r="O2600">
        <f>E_s*M2600</f>
        <v/>
      </c>
      <c r="P2600">
        <f>E_s*N2600</f>
        <v/>
      </c>
      <c r="Q2600">
        <f>O2600*A_s1</f>
        <v/>
      </c>
      <c r="R2600">
        <f>P2600*A_s2</f>
        <v/>
      </c>
      <c r="S2600">
        <f>Q2600*($K2600-Z_s1)</f>
        <v/>
      </c>
      <c r="T2600">
        <f>R2600*($K2600-Z_s2)</f>
        <v/>
      </c>
      <c r="U2600">
        <f>(INDIRECT("a_"&amp;U$2)/(U$2+1))*(($C2600^(U$2+1)-$H2600^(U$2+1))/(ε_c1cd^(U$2+1)))</f>
        <v/>
      </c>
      <c r="V2600">
        <f>(INDIRECT("a_"&amp;V$2)/(V$2+1))*(($C2600^(V$2+1)-$H2600^(V$2+1))/(ε_c1cd^(V$2+1)))</f>
        <v/>
      </c>
      <c r="W2600">
        <f>(INDIRECT("a_"&amp;W$2)/(W$2+1))*(($C2600^(W$2+1)-$H2600^(W$2+1))/(ε_c1cd^(W$2+1)))</f>
        <v/>
      </c>
      <c r="X2600">
        <f>(INDIRECT("a_"&amp;X$2)/(X$2+1))*(($C2600^(X$2+1)-$H2600^(X$2+1))/(ε_c1cd^(X$2+1)))</f>
        <v/>
      </c>
      <c r="Y2600">
        <f>(INDIRECT("a_"&amp;Y$2)/(Y$2+1))*(($C2600^(Y$2+1)-$H2600^(Y$2+1))/(ε_c1cd^(Y$2+1)))</f>
        <v/>
      </c>
      <c r="Z2600">
        <f>(INDIRECT("a_"&amp;Z$2)/(Z$2+2))*(($C2600^(Z$2+2)-$H2600^(Z$2+2))/(ε_c1cd^(Z$2+2)))</f>
        <v/>
      </c>
      <c r="AA2600">
        <f>(INDIRECT("a_"&amp;AA$2)/(AA$2+2))*(($C2600^(AA$2+2)-$H2600^(AA$2+2))/(ε_c1cd^(AA$2+2)))</f>
        <v/>
      </c>
      <c r="AB2600">
        <f>(INDIRECT("a_"&amp;AB$2)/(AB$2+2))*(($C2600^(AB$2+2)-$H2600^(AB$2+2))/(ε_c1cd^(AB$2+2)))</f>
        <v/>
      </c>
      <c r="AC2600">
        <f>(INDIRECT("a_"&amp;AC$2)/(AC$2+2))*(($C2600^(AC$2+2)-$H2600^(AC$2+2))/(ε_c1cd^(AC$2+2)))</f>
        <v/>
      </c>
      <c r="AD2600">
        <f>(INDIRECT("a_"&amp;AD$2)/(AD$2+2))*(($C2600^(AD$2+2)-$H2600^(AD$2+2))/(ε_c1cd^(AD$2+2)))</f>
        <v/>
      </c>
      <c r="AE2600" s="111">
        <f>(b*f_cd/L2600)*SUM(U2600:Y2600)+SUM(Q2600:R2600)</f>
        <v/>
      </c>
      <c r="AF2600" s="112">
        <f>AE2600*(K2600-y+e)</f>
        <v/>
      </c>
      <c r="AG2600" s="113">
        <f>(b*f_cd/(L2600^2))*SUM(Z2600:AD2600)+SUM(S2600:T2600)-AF2600</f>
        <v/>
      </c>
      <c r="AH2600" s="114">
        <f>AG2600&lt;0</f>
        <v/>
      </c>
      <c r="AI2600" s="115">
        <f>IF(A2600=1,FALSE,(AND(AQ2600,AH2600,NOT(AI2599))))</f>
        <v/>
      </c>
      <c r="AJ2600" s="116">
        <f>(b*f_cd/L2600)*(a_1/2*J2600^2+a_2/3*J2600^3+a_3/4*J2600^4+a_4/5*J2600^5+a_5/6*J2600^6)+SUM(Q2600:R2600)</f>
        <v/>
      </c>
      <c r="AK2600">
        <f>AJ2600*(K2600-y+e)</f>
        <v/>
      </c>
      <c r="AL2600" s="118">
        <f>(b*f_cd/(L2600^2))*(a_1/3*J2600^3+a_2/4*J2600^4+a_3/5*J2600^5+a_4/6*J2600^6+a_5/7*J2600^7)+SUM(S2600:T2600)-AK2600</f>
        <v/>
      </c>
      <c r="AM2600" s="114">
        <f>AL2600&gt;0</f>
        <v/>
      </c>
      <c r="AN2600" s="115">
        <f>IF(A2600=1,FALSE,(AND(AQ2600,AM2600,NOT(AN2599))))</f>
        <v/>
      </c>
      <c r="AO2600">
        <f>IF(D2600=1,AND(AH2600,NOT(AI2600)),AND(AM2600,NOT(AN2600)))</f>
        <v/>
      </c>
      <c r="AP2600" s="119">
        <f>IF(D2600=1,AI2600,AN2600)</f>
        <v/>
      </c>
      <c r="AQ2600" s="125">
        <f>ABS(E2600)&lt;$AQ$2</f>
        <v/>
      </c>
      <c r="AS2600">
        <f>IF(AP2600,MAX(AS$3:AS2598)+1,"")</f>
        <v/>
      </c>
    </row>
    <row r="2601">
      <c r="A2601" t="n">
        <v>2511</v>
      </c>
      <c r="B2601" s="131">
        <f>IF(A2601=1,0,IF(AP2601,0.1*ε_cu1cd,0))</f>
        <v/>
      </c>
      <c r="C2601" s="131">
        <f>IF(A2601=1,0.1*ε_cu1cd,C2600+B2600)</f>
        <v/>
      </c>
      <c r="D2601" s="113">
        <f>IF('Нормальний переріз'!$D$68&gt;0,1,2)</f>
        <v/>
      </c>
      <c r="E2601" s="144">
        <f>IF(D2601=1,F2601,G2601)</f>
        <v/>
      </c>
      <c r="F2601" s="124">
        <f>IF(AI2600,0.11*ε_cu1cd,IF(AH2600,F2600*0.01,F2600))</f>
        <v/>
      </c>
      <c r="G2601" s="124">
        <f>IF(AP2600,-0.1*ε_cu1cd,IF(AM2600,G2600*0.01,G2600))</f>
        <v/>
      </c>
      <c r="H2601" s="113">
        <f>IF(A2601=1,E2601,IF(AO2600,H2600-E2600+E2601,IF(AP2600,0.8*H2600,H2600+E2601)))</f>
        <v/>
      </c>
      <c r="I2601" s="169">
        <f>(C2601-H2601)/h</f>
        <v/>
      </c>
      <c r="J2601">
        <f>C2601/(ε_c1cd)</f>
        <v/>
      </c>
      <c r="K2601">
        <f>C2601/I2601</f>
        <v/>
      </c>
      <c r="L2601" s="131">
        <f>I2601/(ε_c1cd)</f>
        <v/>
      </c>
      <c r="M2601">
        <f>I2601*(K2601-Z_s1)</f>
        <v/>
      </c>
      <c r="N2601">
        <f>I2601*(K2601-Z_s2)</f>
        <v/>
      </c>
      <c r="O2601">
        <f>E_s*M2601</f>
        <v/>
      </c>
      <c r="P2601">
        <f>E_s*N2601</f>
        <v/>
      </c>
      <c r="Q2601">
        <f>O2601*A_s1</f>
        <v/>
      </c>
      <c r="R2601">
        <f>P2601*A_s2</f>
        <v/>
      </c>
      <c r="S2601">
        <f>Q2601*($K2601-Z_s1)</f>
        <v/>
      </c>
      <c r="T2601">
        <f>R2601*($K2601-Z_s2)</f>
        <v/>
      </c>
      <c r="U2601">
        <f>(INDIRECT("a_"&amp;U$2)/(U$2+1))*(($C2601^(U$2+1)-$H2601^(U$2+1))/(ε_c1cd^(U$2+1)))</f>
        <v/>
      </c>
      <c r="V2601">
        <f>(INDIRECT("a_"&amp;V$2)/(V$2+1))*(($C2601^(V$2+1)-$H2601^(V$2+1))/(ε_c1cd^(V$2+1)))</f>
        <v/>
      </c>
      <c r="W2601">
        <f>(INDIRECT("a_"&amp;W$2)/(W$2+1))*(($C2601^(W$2+1)-$H2601^(W$2+1))/(ε_c1cd^(W$2+1)))</f>
        <v/>
      </c>
      <c r="X2601">
        <f>(INDIRECT("a_"&amp;X$2)/(X$2+1))*(($C2601^(X$2+1)-$H2601^(X$2+1))/(ε_c1cd^(X$2+1)))</f>
        <v/>
      </c>
      <c r="Y2601">
        <f>(INDIRECT("a_"&amp;Y$2)/(Y$2+1))*(($C2601^(Y$2+1)-$H2601^(Y$2+1))/(ε_c1cd^(Y$2+1)))</f>
        <v/>
      </c>
      <c r="Z2601">
        <f>(INDIRECT("a_"&amp;Z$2)/(Z$2+2))*(($C2601^(Z$2+2)-$H2601^(Z$2+2))/(ε_c1cd^(Z$2+2)))</f>
        <v/>
      </c>
      <c r="AA2601">
        <f>(INDIRECT("a_"&amp;AA$2)/(AA$2+2))*(($C2601^(AA$2+2)-$H2601^(AA$2+2))/(ε_c1cd^(AA$2+2)))</f>
        <v/>
      </c>
      <c r="AB2601">
        <f>(INDIRECT("a_"&amp;AB$2)/(AB$2+2))*(($C2601^(AB$2+2)-$H2601^(AB$2+2))/(ε_c1cd^(AB$2+2)))</f>
        <v/>
      </c>
      <c r="AC2601">
        <f>(INDIRECT("a_"&amp;AC$2)/(AC$2+2))*(($C2601^(AC$2+2)-$H2601^(AC$2+2))/(ε_c1cd^(AC$2+2)))</f>
        <v/>
      </c>
      <c r="AD2601">
        <f>(INDIRECT("a_"&amp;AD$2)/(AD$2+2))*(($C2601^(AD$2+2)-$H2601^(AD$2+2))/(ε_c1cd^(AD$2+2)))</f>
        <v/>
      </c>
      <c r="AE2601" s="111">
        <f>(b*f_cd/L2601)*SUM(U2601:Y2601)+SUM(Q2601:R2601)</f>
        <v/>
      </c>
      <c r="AF2601" s="112">
        <f>AE2601*(K2601-y+e)</f>
        <v/>
      </c>
      <c r="AG2601" s="113">
        <f>(b*f_cd/(L2601^2))*SUM(Z2601:AD2601)+SUM(S2601:T2601)-AF2601</f>
        <v/>
      </c>
      <c r="AH2601" s="114">
        <f>AG2601&lt;0</f>
        <v/>
      </c>
      <c r="AI2601" s="115">
        <f>IF(A2601=1,FALSE,(AND(AQ2601,AH2601,NOT(AI2600))))</f>
        <v/>
      </c>
      <c r="AJ2601" s="116">
        <f>(b*f_cd/L2601)*(a_1/2*J2601^2+a_2/3*J2601^3+a_3/4*J2601^4+a_4/5*J2601^5+a_5/6*J2601^6)+SUM(Q2601:R2601)</f>
        <v/>
      </c>
      <c r="AK2601">
        <f>AJ2601*(K2601-y+e)</f>
        <v/>
      </c>
      <c r="AL2601" s="118">
        <f>(b*f_cd/(L2601^2))*(a_1/3*J2601^3+a_2/4*J2601^4+a_3/5*J2601^5+a_4/6*J2601^6+a_5/7*J2601^7)+SUM(S2601:T2601)-AK2601</f>
        <v/>
      </c>
      <c r="AM2601" s="114">
        <f>AL2601&gt;0</f>
        <v/>
      </c>
      <c r="AN2601" s="115">
        <f>IF(A2601=1,FALSE,(AND(AQ2601,AM2601,NOT(AN2600))))</f>
        <v/>
      </c>
      <c r="AO2601">
        <f>IF(D2601=1,AND(AH2601,NOT(AI2601)),AND(AM2601,NOT(AN2601)))</f>
        <v/>
      </c>
      <c r="AP2601" s="119">
        <f>IF(D2601=1,AI2601,AN2601)</f>
        <v/>
      </c>
      <c r="AQ2601" s="125">
        <f>ABS(E2601)&lt;$AQ$2</f>
        <v/>
      </c>
      <c r="AS2601">
        <f>IF(AP2601,MAX(AS$3:AS2599)+1,"")</f>
        <v/>
      </c>
    </row>
    <row r="2602">
      <c r="A2602" t="n">
        <v>2512</v>
      </c>
      <c r="B2602" s="131">
        <f>IF(A2602=1,0,IF(AP2602,0.1*ε_cu1cd,0))</f>
        <v/>
      </c>
      <c r="C2602" s="131">
        <f>IF(A2602=1,0.1*ε_cu1cd,C2601+B2601)</f>
        <v/>
      </c>
      <c r="D2602" s="113">
        <f>IF('Нормальний переріз'!$D$68&gt;0,1,2)</f>
        <v/>
      </c>
      <c r="E2602" s="144">
        <f>IF(D2602=1,F2602,G2602)</f>
        <v/>
      </c>
      <c r="F2602" s="124">
        <f>IF(AI2601,0.11*ε_cu1cd,IF(AH2601,F2601*0.01,F2601))</f>
        <v/>
      </c>
      <c r="G2602" s="124">
        <f>IF(AP2601,-0.1*ε_cu1cd,IF(AM2601,G2601*0.01,G2601))</f>
        <v/>
      </c>
      <c r="H2602" s="113">
        <f>IF(A2602=1,E2602,IF(AO2601,H2601-E2601+E2602,IF(AP2601,0.8*H2601,H2601+E2602)))</f>
        <v/>
      </c>
      <c r="I2602" s="169">
        <f>(C2602-H2602)/h</f>
        <v/>
      </c>
      <c r="J2602">
        <f>C2602/(ε_c1cd)</f>
        <v/>
      </c>
      <c r="K2602">
        <f>C2602/I2602</f>
        <v/>
      </c>
      <c r="L2602" s="131">
        <f>I2602/(ε_c1cd)</f>
        <v/>
      </c>
      <c r="M2602">
        <f>I2602*(K2602-Z_s1)</f>
        <v/>
      </c>
      <c r="N2602">
        <f>I2602*(K2602-Z_s2)</f>
        <v/>
      </c>
      <c r="O2602">
        <f>E_s*M2602</f>
        <v/>
      </c>
      <c r="P2602">
        <f>E_s*N2602</f>
        <v/>
      </c>
      <c r="Q2602">
        <f>O2602*A_s1</f>
        <v/>
      </c>
      <c r="R2602">
        <f>P2602*A_s2</f>
        <v/>
      </c>
      <c r="S2602">
        <f>Q2602*($K2602-Z_s1)</f>
        <v/>
      </c>
      <c r="T2602">
        <f>R2602*($K2602-Z_s2)</f>
        <v/>
      </c>
      <c r="U2602">
        <f>(INDIRECT("a_"&amp;U$2)/(U$2+1))*(($C2602^(U$2+1)-$H2602^(U$2+1))/(ε_c1cd^(U$2+1)))</f>
        <v/>
      </c>
      <c r="V2602">
        <f>(INDIRECT("a_"&amp;V$2)/(V$2+1))*(($C2602^(V$2+1)-$H2602^(V$2+1))/(ε_c1cd^(V$2+1)))</f>
        <v/>
      </c>
      <c r="W2602">
        <f>(INDIRECT("a_"&amp;W$2)/(W$2+1))*(($C2602^(W$2+1)-$H2602^(W$2+1))/(ε_c1cd^(W$2+1)))</f>
        <v/>
      </c>
      <c r="X2602">
        <f>(INDIRECT("a_"&amp;X$2)/(X$2+1))*(($C2602^(X$2+1)-$H2602^(X$2+1))/(ε_c1cd^(X$2+1)))</f>
        <v/>
      </c>
      <c r="Y2602">
        <f>(INDIRECT("a_"&amp;Y$2)/(Y$2+1))*(($C2602^(Y$2+1)-$H2602^(Y$2+1))/(ε_c1cd^(Y$2+1)))</f>
        <v/>
      </c>
      <c r="Z2602">
        <f>(INDIRECT("a_"&amp;Z$2)/(Z$2+2))*(($C2602^(Z$2+2)-$H2602^(Z$2+2))/(ε_c1cd^(Z$2+2)))</f>
        <v/>
      </c>
      <c r="AA2602">
        <f>(INDIRECT("a_"&amp;AA$2)/(AA$2+2))*(($C2602^(AA$2+2)-$H2602^(AA$2+2))/(ε_c1cd^(AA$2+2)))</f>
        <v/>
      </c>
      <c r="AB2602">
        <f>(INDIRECT("a_"&amp;AB$2)/(AB$2+2))*(($C2602^(AB$2+2)-$H2602^(AB$2+2))/(ε_c1cd^(AB$2+2)))</f>
        <v/>
      </c>
      <c r="AC2602">
        <f>(INDIRECT("a_"&amp;AC$2)/(AC$2+2))*(($C2602^(AC$2+2)-$H2602^(AC$2+2))/(ε_c1cd^(AC$2+2)))</f>
        <v/>
      </c>
      <c r="AD2602">
        <f>(INDIRECT("a_"&amp;AD$2)/(AD$2+2))*(($C2602^(AD$2+2)-$H2602^(AD$2+2))/(ε_c1cd^(AD$2+2)))</f>
        <v/>
      </c>
      <c r="AE2602" s="111">
        <f>(b*f_cd/L2602)*SUM(U2602:Y2602)+SUM(Q2602:R2602)</f>
        <v/>
      </c>
      <c r="AF2602" s="112">
        <f>AE2602*(K2602-y+e)</f>
        <v/>
      </c>
      <c r="AG2602" s="113">
        <f>(b*f_cd/(L2602^2))*SUM(Z2602:AD2602)+SUM(S2602:T2602)-AF2602</f>
        <v/>
      </c>
      <c r="AH2602" s="114">
        <f>AG2602&lt;0</f>
        <v/>
      </c>
      <c r="AI2602" s="115">
        <f>IF(A2602=1,FALSE,(AND(AQ2602,AH2602,NOT(AI2601))))</f>
        <v/>
      </c>
      <c r="AJ2602" s="116">
        <f>(b*f_cd/L2602)*(a_1/2*J2602^2+a_2/3*J2602^3+a_3/4*J2602^4+a_4/5*J2602^5+a_5/6*J2602^6)+SUM(Q2602:R2602)</f>
        <v/>
      </c>
      <c r="AK2602">
        <f>AJ2602*(K2602-y+e)</f>
        <v/>
      </c>
      <c r="AL2602" s="118">
        <f>(b*f_cd/(L2602^2))*(a_1/3*J2602^3+a_2/4*J2602^4+a_3/5*J2602^5+a_4/6*J2602^6+a_5/7*J2602^7)+SUM(S2602:T2602)-AK2602</f>
        <v/>
      </c>
      <c r="AM2602" s="114">
        <f>AL2602&gt;0</f>
        <v/>
      </c>
      <c r="AN2602" s="115">
        <f>IF(A2602=1,FALSE,(AND(AQ2602,AM2602,NOT(AN2601))))</f>
        <v/>
      </c>
      <c r="AO2602">
        <f>IF(D2602=1,AND(AH2602,NOT(AI2602)),AND(AM2602,NOT(AN2602)))</f>
        <v/>
      </c>
      <c r="AP2602" s="119">
        <f>IF(D2602=1,AI2602,AN2602)</f>
        <v/>
      </c>
      <c r="AQ2602" s="125">
        <f>ABS(E2602)&lt;$AQ$2</f>
        <v/>
      </c>
      <c r="AS2602">
        <f>IF(AP2602,MAX(AS$3:AS2600)+1,"")</f>
        <v/>
      </c>
    </row>
    <row r="2603">
      <c r="A2603" t="n">
        <v>2513</v>
      </c>
      <c r="B2603" s="131">
        <f>IF(A2603=1,0,IF(AP2603,0.1*ε_cu1cd,0))</f>
        <v/>
      </c>
      <c r="C2603" s="131">
        <f>IF(A2603=1,0.1*ε_cu1cd,C2602+B2602)</f>
        <v/>
      </c>
      <c r="D2603" s="113">
        <f>IF('Нормальний переріз'!$D$68&gt;0,1,2)</f>
        <v/>
      </c>
      <c r="E2603" s="144">
        <f>IF(D2603=1,F2603,G2603)</f>
        <v/>
      </c>
      <c r="F2603" s="124">
        <f>IF(AI2602,0.11*ε_cu1cd,IF(AH2602,F2602*0.01,F2602))</f>
        <v/>
      </c>
      <c r="G2603" s="124">
        <f>IF(AP2602,-0.1*ε_cu1cd,IF(AM2602,G2602*0.01,G2602))</f>
        <v/>
      </c>
      <c r="H2603" s="113">
        <f>IF(A2603=1,E2603,IF(AO2602,H2602-E2602+E2603,IF(AP2602,0.8*H2602,H2602+E2603)))</f>
        <v/>
      </c>
      <c r="I2603" s="169">
        <f>(C2603-H2603)/h</f>
        <v/>
      </c>
      <c r="J2603">
        <f>C2603/(ε_c1cd)</f>
        <v/>
      </c>
      <c r="K2603">
        <f>C2603/I2603</f>
        <v/>
      </c>
      <c r="L2603" s="131">
        <f>I2603/(ε_c1cd)</f>
        <v/>
      </c>
      <c r="M2603">
        <f>I2603*(K2603-Z_s1)</f>
        <v/>
      </c>
      <c r="N2603">
        <f>I2603*(K2603-Z_s2)</f>
        <v/>
      </c>
      <c r="O2603">
        <f>E_s*M2603</f>
        <v/>
      </c>
      <c r="P2603">
        <f>E_s*N2603</f>
        <v/>
      </c>
      <c r="Q2603">
        <f>O2603*A_s1</f>
        <v/>
      </c>
      <c r="R2603">
        <f>P2603*A_s2</f>
        <v/>
      </c>
      <c r="S2603">
        <f>Q2603*($K2603-Z_s1)</f>
        <v/>
      </c>
      <c r="T2603">
        <f>R2603*($K2603-Z_s2)</f>
        <v/>
      </c>
      <c r="U2603">
        <f>(INDIRECT("a_"&amp;U$2)/(U$2+1))*(($C2603^(U$2+1)-$H2603^(U$2+1))/(ε_c1cd^(U$2+1)))</f>
        <v/>
      </c>
      <c r="V2603">
        <f>(INDIRECT("a_"&amp;V$2)/(V$2+1))*(($C2603^(V$2+1)-$H2603^(V$2+1))/(ε_c1cd^(V$2+1)))</f>
        <v/>
      </c>
      <c r="W2603">
        <f>(INDIRECT("a_"&amp;W$2)/(W$2+1))*(($C2603^(W$2+1)-$H2603^(W$2+1))/(ε_c1cd^(W$2+1)))</f>
        <v/>
      </c>
      <c r="X2603">
        <f>(INDIRECT("a_"&amp;X$2)/(X$2+1))*(($C2603^(X$2+1)-$H2603^(X$2+1))/(ε_c1cd^(X$2+1)))</f>
        <v/>
      </c>
      <c r="Y2603">
        <f>(INDIRECT("a_"&amp;Y$2)/(Y$2+1))*(($C2603^(Y$2+1)-$H2603^(Y$2+1))/(ε_c1cd^(Y$2+1)))</f>
        <v/>
      </c>
      <c r="Z2603">
        <f>(INDIRECT("a_"&amp;Z$2)/(Z$2+2))*(($C2603^(Z$2+2)-$H2603^(Z$2+2))/(ε_c1cd^(Z$2+2)))</f>
        <v/>
      </c>
      <c r="AA2603">
        <f>(INDIRECT("a_"&amp;AA$2)/(AA$2+2))*(($C2603^(AA$2+2)-$H2603^(AA$2+2))/(ε_c1cd^(AA$2+2)))</f>
        <v/>
      </c>
      <c r="AB2603">
        <f>(INDIRECT("a_"&amp;AB$2)/(AB$2+2))*(($C2603^(AB$2+2)-$H2603^(AB$2+2))/(ε_c1cd^(AB$2+2)))</f>
        <v/>
      </c>
      <c r="AC2603">
        <f>(INDIRECT("a_"&amp;AC$2)/(AC$2+2))*(($C2603^(AC$2+2)-$H2603^(AC$2+2))/(ε_c1cd^(AC$2+2)))</f>
        <v/>
      </c>
      <c r="AD2603">
        <f>(INDIRECT("a_"&amp;AD$2)/(AD$2+2))*(($C2603^(AD$2+2)-$H2603^(AD$2+2))/(ε_c1cd^(AD$2+2)))</f>
        <v/>
      </c>
      <c r="AE2603" s="111">
        <f>(b*f_cd/L2603)*SUM(U2603:Y2603)+SUM(Q2603:R2603)</f>
        <v/>
      </c>
      <c r="AF2603" s="112">
        <f>AE2603*(K2603-y+e)</f>
        <v/>
      </c>
      <c r="AG2603" s="113">
        <f>(b*f_cd/(L2603^2))*SUM(Z2603:AD2603)+SUM(S2603:T2603)-AF2603</f>
        <v/>
      </c>
      <c r="AH2603" s="114">
        <f>AG2603&lt;0</f>
        <v/>
      </c>
      <c r="AI2603" s="115">
        <f>IF(A2603=1,FALSE,(AND(AQ2603,AH2603,NOT(AI2602))))</f>
        <v/>
      </c>
      <c r="AJ2603" s="116">
        <f>(b*f_cd/L2603)*(a_1/2*J2603^2+a_2/3*J2603^3+a_3/4*J2603^4+a_4/5*J2603^5+a_5/6*J2603^6)+SUM(Q2603:R2603)</f>
        <v/>
      </c>
      <c r="AK2603">
        <f>AJ2603*(K2603-y+e)</f>
        <v/>
      </c>
      <c r="AL2603" s="118">
        <f>(b*f_cd/(L2603^2))*(a_1/3*J2603^3+a_2/4*J2603^4+a_3/5*J2603^5+a_4/6*J2603^6+a_5/7*J2603^7)+SUM(S2603:T2603)-AK2603</f>
        <v/>
      </c>
      <c r="AM2603" s="114">
        <f>AL2603&gt;0</f>
        <v/>
      </c>
      <c r="AN2603" s="115">
        <f>IF(A2603=1,FALSE,(AND(AQ2603,AM2603,NOT(AN2602))))</f>
        <v/>
      </c>
      <c r="AO2603">
        <f>IF(D2603=1,AND(AH2603,NOT(AI2603)),AND(AM2603,NOT(AN2603)))</f>
        <v/>
      </c>
      <c r="AP2603" s="119">
        <f>IF(D2603=1,AI2603,AN2603)</f>
        <v/>
      </c>
      <c r="AQ2603" s="125">
        <f>ABS(E2603)&lt;$AQ$2</f>
        <v/>
      </c>
      <c r="AS2603">
        <f>IF(AP2603,MAX(AS$3:AS2601)+1,"")</f>
        <v/>
      </c>
    </row>
    <row r="2604">
      <c r="A2604" t="n">
        <v>2514</v>
      </c>
      <c r="B2604" s="131">
        <f>IF(A2604=1,0,IF(AP2604,0.1*ε_cu1cd,0))</f>
        <v/>
      </c>
      <c r="C2604" s="131">
        <f>IF(A2604=1,0.1*ε_cu1cd,C2603+B2603)</f>
        <v/>
      </c>
      <c r="D2604" s="113">
        <f>IF('Нормальний переріз'!$D$68&gt;0,1,2)</f>
        <v/>
      </c>
      <c r="E2604" s="144">
        <f>IF(D2604=1,F2604,G2604)</f>
        <v/>
      </c>
      <c r="F2604" s="124">
        <f>IF(AI2603,0.11*ε_cu1cd,IF(AH2603,F2603*0.01,F2603))</f>
        <v/>
      </c>
      <c r="G2604" s="124">
        <f>IF(AP2603,-0.1*ε_cu1cd,IF(AM2603,G2603*0.01,G2603))</f>
        <v/>
      </c>
      <c r="H2604" s="113">
        <f>IF(A2604=1,E2604,IF(AO2603,H2603-E2603+E2604,IF(AP2603,0.8*H2603,H2603+E2604)))</f>
        <v/>
      </c>
      <c r="I2604" s="169">
        <f>(C2604-H2604)/h</f>
        <v/>
      </c>
      <c r="J2604">
        <f>C2604/(ε_c1cd)</f>
        <v/>
      </c>
      <c r="K2604">
        <f>C2604/I2604</f>
        <v/>
      </c>
      <c r="L2604" s="131">
        <f>I2604/(ε_c1cd)</f>
        <v/>
      </c>
      <c r="M2604">
        <f>I2604*(K2604-Z_s1)</f>
        <v/>
      </c>
      <c r="N2604">
        <f>I2604*(K2604-Z_s2)</f>
        <v/>
      </c>
      <c r="O2604">
        <f>E_s*M2604</f>
        <v/>
      </c>
      <c r="P2604">
        <f>E_s*N2604</f>
        <v/>
      </c>
      <c r="Q2604">
        <f>O2604*A_s1</f>
        <v/>
      </c>
      <c r="R2604">
        <f>P2604*A_s2</f>
        <v/>
      </c>
      <c r="S2604">
        <f>Q2604*($K2604-Z_s1)</f>
        <v/>
      </c>
      <c r="T2604">
        <f>R2604*($K2604-Z_s2)</f>
        <v/>
      </c>
      <c r="U2604">
        <f>(INDIRECT("a_"&amp;U$2)/(U$2+1))*(($C2604^(U$2+1)-$H2604^(U$2+1))/(ε_c1cd^(U$2+1)))</f>
        <v/>
      </c>
      <c r="V2604">
        <f>(INDIRECT("a_"&amp;V$2)/(V$2+1))*(($C2604^(V$2+1)-$H2604^(V$2+1))/(ε_c1cd^(V$2+1)))</f>
        <v/>
      </c>
      <c r="W2604">
        <f>(INDIRECT("a_"&amp;W$2)/(W$2+1))*(($C2604^(W$2+1)-$H2604^(W$2+1))/(ε_c1cd^(W$2+1)))</f>
        <v/>
      </c>
      <c r="X2604">
        <f>(INDIRECT("a_"&amp;X$2)/(X$2+1))*(($C2604^(X$2+1)-$H2604^(X$2+1))/(ε_c1cd^(X$2+1)))</f>
        <v/>
      </c>
      <c r="Y2604">
        <f>(INDIRECT("a_"&amp;Y$2)/(Y$2+1))*(($C2604^(Y$2+1)-$H2604^(Y$2+1))/(ε_c1cd^(Y$2+1)))</f>
        <v/>
      </c>
      <c r="Z2604">
        <f>(INDIRECT("a_"&amp;Z$2)/(Z$2+2))*(($C2604^(Z$2+2)-$H2604^(Z$2+2))/(ε_c1cd^(Z$2+2)))</f>
        <v/>
      </c>
      <c r="AA2604">
        <f>(INDIRECT("a_"&amp;AA$2)/(AA$2+2))*(($C2604^(AA$2+2)-$H2604^(AA$2+2))/(ε_c1cd^(AA$2+2)))</f>
        <v/>
      </c>
      <c r="AB2604">
        <f>(INDIRECT("a_"&amp;AB$2)/(AB$2+2))*(($C2604^(AB$2+2)-$H2604^(AB$2+2))/(ε_c1cd^(AB$2+2)))</f>
        <v/>
      </c>
      <c r="AC2604">
        <f>(INDIRECT("a_"&amp;AC$2)/(AC$2+2))*(($C2604^(AC$2+2)-$H2604^(AC$2+2))/(ε_c1cd^(AC$2+2)))</f>
        <v/>
      </c>
      <c r="AD2604">
        <f>(INDIRECT("a_"&amp;AD$2)/(AD$2+2))*(($C2604^(AD$2+2)-$H2604^(AD$2+2))/(ε_c1cd^(AD$2+2)))</f>
        <v/>
      </c>
      <c r="AE2604" s="111">
        <f>(b*f_cd/L2604)*SUM(U2604:Y2604)+SUM(Q2604:R2604)</f>
        <v/>
      </c>
      <c r="AF2604" s="112">
        <f>AE2604*(K2604-y+e)</f>
        <v/>
      </c>
      <c r="AG2604" s="113">
        <f>(b*f_cd/(L2604^2))*SUM(Z2604:AD2604)+SUM(S2604:T2604)-AF2604</f>
        <v/>
      </c>
      <c r="AH2604" s="114">
        <f>AG2604&lt;0</f>
        <v/>
      </c>
      <c r="AI2604" s="115">
        <f>IF(A2604=1,FALSE,(AND(AQ2604,AH2604,NOT(AI2603))))</f>
        <v/>
      </c>
      <c r="AJ2604" s="116">
        <f>(b*f_cd/L2604)*(a_1/2*J2604^2+a_2/3*J2604^3+a_3/4*J2604^4+a_4/5*J2604^5+a_5/6*J2604^6)+SUM(Q2604:R2604)</f>
        <v/>
      </c>
      <c r="AK2604">
        <f>AJ2604*(K2604-y+e)</f>
        <v/>
      </c>
      <c r="AL2604" s="118">
        <f>(b*f_cd/(L2604^2))*(a_1/3*J2604^3+a_2/4*J2604^4+a_3/5*J2604^5+a_4/6*J2604^6+a_5/7*J2604^7)+SUM(S2604:T2604)-AK2604</f>
        <v/>
      </c>
      <c r="AM2604" s="114">
        <f>AL2604&gt;0</f>
        <v/>
      </c>
      <c r="AN2604" s="115">
        <f>IF(A2604=1,FALSE,(AND(AQ2604,AM2604,NOT(AN2603))))</f>
        <v/>
      </c>
      <c r="AO2604">
        <f>IF(D2604=1,AND(AH2604,NOT(AI2604)),AND(AM2604,NOT(AN2604)))</f>
        <v/>
      </c>
      <c r="AP2604" s="119">
        <f>IF(D2604=1,AI2604,AN2604)</f>
        <v/>
      </c>
      <c r="AQ2604" s="125">
        <f>ABS(E2604)&lt;$AQ$2</f>
        <v/>
      </c>
      <c r="AS2604">
        <f>IF(AP2604,MAX(AS$3:AS2602)+1,"")</f>
        <v/>
      </c>
    </row>
    <row r="2605">
      <c r="A2605" t="n">
        <v>2515</v>
      </c>
      <c r="B2605" s="131">
        <f>IF(A2605=1,0,IF(AP2605,0.1*ε_cu1cd,0))</f>
        <v/>
      </c>
      <c r="C2605" s="131">
        <f>IF(A2605=1,0.1*ε_cu1cd,C2604+B2604)</f>
        <v/>
      </c>
      <c r="D2605" s="113">
        <f>IF('Нормальний переріз'!$D$68&gt;0,1,2)</f>
        <v/>
      </c>
      <c r="E2605" s="144">
        <f>IF(D2605=1,F2605,G2605)</f>
        <v/>
      </c>
      <c r="F2605" s="124">
        <f>IF(AI2604,0.11*ε_cu1cd,IF(AH2604,F2604*0.01,F2604))</f>
        <v/>
      </c>
      <c r="G2605" s="124">
        <f>IF(AP2604,-0.1*ε_cu1cd,IF(AM2604,G2604*0.01,G2604))</f>
        <v/>
      </c>
      <c r="H2605" s="113">
        <f>IF(A2605=1,E2605,IF(AO2604,H2604-E2604+E2605,IF(AP2604,0.8*H2604,H2604+E2605)))</f>
        <v/>
      </c>
      <c r="I2605" s="169">
        <f>(C2605-H2605)/h</f>
        <v/>
      </c>
      <c r="J2605">
        <f>C2605/(ε_c1cd)</f>
        <v/>
      </c>
      <c r="K2605">
        <f>C2605/I2605</f>
        <v/>
      </c>
      <c r="L2605" s="131">
        <f>I2605/(ε_c1cd)</f>
        <v/>
      </c>
      <c r="M2605">
        <f>I2605*(K2605-Z_s1)</f>
        <v/>
      </c>
      <c r="N2605">
        <f>I2605*(K2605-Z_s2)</f>
        <v/>
      </c>
      <c r="O2605">
        <f>E_s*M2605</f>
        <v/>
      </c>
      <c r="P2605">
        <f>E_s*N2605</f>
        <v/>
      </c>
      <c r="Q2605">
        <f>O2605*A_s1</f>
        <v/>
      </c>
      <c r="R2605">
        <f>P2605*A_s2</f>
        <v/>
      </c>
      <c r="S2605">
        <f>Q2605*($K2605-Z_s1)</f>
        <v/>
      </c>
      <c r="T2605">
        <f>R2605*($K2605-Z_s2)</f>
        <v/>
      </c>
      <c r="U2605">
        <f>(INDIRECT("a_"&amp;U$2)/(U$2+1))*(($C2605^(U$2+1)-$H2605^(U$2+1))/(ε_c1cd^(U$2+1)))</f>
        <v/>
      </c>
      <c r="V2605">
        <f>(INDIRECT("a_"&amp;V$2)/(V$2+1))*(($C2605^(V$2+1)-$H2605^(V$2+1))/(ε_c1cd^(V$2+1)))</f>
        <v/>
      </c>
      <c r="W2605">
        <f>(INDIRECT("a_"&amp;W$2)/(W$2+1))*(($C2605^(W$2+1)-$H2605^(W$2+1))/(ε_c1cd^(W$2+1)))</f>
        <v/>
      </c>
      <c r="X2605">
        <f>(INDIRECT("a_"&amp;X$2)/(X$2+1))*(($C2605^(X$2+1)-$H2605^(X$2+1))/(ε_c1cd^(X$2+1)))</f>
        <v/>
      </c>
      <c r="Y2605">
        <f>(INDIRECT("a_"&amp;Y$2)/(Y$2+1))*(($C2605^(Y$2+1)-$H2605^(Y$2+1))/(ε_c1cd^(Y$2+1)))</f>
        <v/>
      </c>
      <c r="Z2605">
        <f>(INDIRECT("a_"&amp;Z$2)/(Z$2+2))*(($C2605^(Z$2+2)-$H2605^(Z$2+2))/(ε_c1cd^(Z$2+2)))</f>
        <v/>
      </c>
      <c r="AA2605">
        <f>(INDIRECT("a_"&amp;AA$2)/(AA$2+2))*(($C2605^(AA$2+2)-$H2605^(AA$2+2))/(ε_c1cd^(AA$2+2)))</f>
        <v/>
      </c>
      <c r="AB2605">
        <f>(INDIRECT("a_"&amp;AB$2)/(AB$2+2))*(($C2605^(AB$2+2)-$H2605^(AB$2+2))/(ε_c1cd^(AB$2+2)))</f>
        <v/>
      </c>
      <c r="AC2605">
        <f>(INDIRECT("a_"&amp;AC$2)/(AC$2+2))*(($C2605^(AC$2+2)-$H2605^(AC$2+2))/(ε_c1cd^(AC$2+2)))</f>
        <v/>
      </c>
      <c r="AD2605">
        <f>(INDIRECT("a_"&amp;AD$2)/(AD$2+2))*(($C2605^(AD$2+2)-$H2605^(AD$2+2))/(ε_c1cd^(AD$2+2)))</f>
        <v/>
      </c>
      <c r="AE2605" s="111">
        <f>(b*f_cd/L2605)*SUM(U2605:Y2605)+SUM(Q2605:R2605)</f>
        <v/>
      </c>
      <c r="AF2605" s="112">
        <f>AE2605*(K2605-y+e)</f>
        <v/>
      </c>
      <c r="AG2605" s="113">
        <f>(b*f_cd/(L2605^2))*SUM(Z2605:AD2605)+SUM(S2605:T2605)-AF2605</f>
        <v/>
      </c>
      <c r="AH2605" s="114">
        <f>AG2605&lt;0</f>
        <v/>
      </c>
      <c r="AI2605" s="115">
        <f>IF(A2605=1,FALSE,(AND(AQ2605,AH2605,NOT(AI2604))))</f>
        <v/>
      </c>
      <c r="AJ2605" s="116">
        <f>(b*f_cd/L2605)*(a_1/2*J2605^2+a_2/3*J2605^3+a_3/4*J2605^4+a_4/5*J2605^5+a_5/6*J2605^6)+SUM(Q2605:R2605)</f>
        <v/>
      </c>
      <c r="AK2605">
        <f>AJ2605*(K2605-y+e)</f>
        <v/>
      </c>
      <c r="AL2605" s="118">
        <f>(b*f_cd/(L2605^2))*(a_1/3*J2605^3+a_2/4*J2605^4+a_3/5*J2605^5+a_4/6*J2605^6+a_5/7*J2605^7)+SUM(S2605:T2605)-AK2605</f>
        <v/>
      </c>
      <c r="AM2605" s="114">
        <f>AL2605&gt;0</f>
        <v/>
      </c>
      <c r="AN2605" s="115">
        <f>IF(A2605=1,FALSE,(AND(AQ2605,AM2605,NOT(AN2604))))</f>
        <v/>
      </c>
      <c r="AO2605">
        <f>IF(D2605=1,AND(AH2605,NOT(AI2605)),AND(AM2605,NOT(AN2605)))</f>
        <v/>
      </c>
      <c r="AP2605" s="119">
        <f>IF(D2605=1,AI2605,AN2605)</f>
        <v/>
      </c>
      <c r="AQ2605" s="125">
        <f>ABS(E2605)&lt;$AQ$2</f>
        <v/>
      </c>
      <c r="AS2605">
        <f>IF(AP2605,MAX(AS$3:AS2603)+1,"")</f>
        <v/>
      </c>
    </row>
    <row r="2606">
      <c r="A2606" t="n">
        <v>2516</v>
      </c>
      <c r="B2606" s="131">
        <f>IF(A2606=1,0,IF(AP2606,0.1*ε_cu1cd,0))</f>
        <v/>
      </c>
      <c r="C2606" s="131">
        <f>IF(A2606=1,0.1*ε_cu1cd,C2605+B2605)</f>
        <v/>
      </c>
      <c r="D2606" s="113">
        <f>IF('Нормальний переріз'!$D$68&gt;0,1,2)</f>
        <v/>
      </c>
      <c r="E2606" s="144">
        <f>IF(D2606=1,F2606,G2606)</f>
        <v/>
      </c>
      <c r="F2606" s="124">
        <f>IF(AI2605,0.11*ε_cu1cd,IF(AH2605,F2605*0.01,F2605))</f>
        <v/>
      </c>
      <c r="G2606" s="124">
        <f>IF(AP2605,-0.1*ε_cu1cd,IF(AM2605,G2605*0.01,G2605))</f>
        <v/>
      </c>
      <c r="H2606" s="113">
        <f>IF(A2606=1,E2606,IF(AO2605,H2605-E2605+E2606,IF(AP2605,0.8*H2605,H2605+E2606)))</f>
        <v/>
      </c>
      <c r="I2606" s="169">
        <f>(C2606-H2606)/h</f>
        <v/>
      </c>
      <c r="J2606">
        <f>C2606/(ε_c1cd)</f>
        <v/>
      </c>
      <c r="K2606">
        <f>C2606/I2606</f>
        <v/>
      </c>
      <c r="L2606" s="131">
        <f>I2606/(ε_c1cd)</f>
        <v/>
      </c>
      <c r="M2606">
        <f>I2606*(K2606-Z_s1)</f>
        <v/>
      </c>
      <c r="N2606">
        <f>I2606*(K2606-Z_s2)</f>
        <v/>
      </c>
      <c r="O2606">
        <f>E_s*M2606</f>
        <v/>
      </c>
      <c r="P2606">
        <f>E_s*N2606</f>
        <v/>
      </c>
      <c r="Q2606">
        <f>O2606*A_s1</f>
        <v/>
      </c>
      <c r="R2606">
        <f>P2606*A_s2</f>
        <v/>
      </c>
      <c r="S2606">
        <f>Q2606*($K2606-Z_s1)</f>
        <v/>
      </c>
      <c r="T2606">
        <f>R2606*($K2606-Z_s2)</f>
        <v/>
      </c>
      <c r="U2606">
        <f>(INDIRECT("a_"&amp;U$2)/(U$2+1))*(($C2606^(U$2+1)-$H2606^(U$2+1))/(ε_c1cd^(U$2+1)))</f>
        <v/>
      </c>
      <c r="V2606">
        <f>(INDIRECT("a_"&amp;V$2)/(V$2+1))*(($C2606^(V$2+1)-$H2606^(V$2+1))/(ε_c1cd^(V$2+1)))</f>
        <v/>
      </c>
      <c r="W2606">
        <f>(INDIRECT("a_"&amp;W$2)/(W$2+1))*(($C2606^(W$2+1)-$H2606^(W$2+1))/(ε_c1cd^(W$2+1)))</f>
        <v/>
      </c>
      <c r="X2606">
        <f>(INDIRECT("a_"&amp;X$2)/(X$2+1))*(($C2606^(X$2+1)-$H2606^(X$2+1))/(ε_c1cd^(X$2+1)))</f>
        <v/>
      </c>
      <c r="Y2606">
        <f>(INDIRECT("a_"&amp;Y$2)/(Y$2+1))*(($C2606^(Y$2+1)-$H2606^(Y$2+1))/(ε_c1cd^(Y$2+1)))</f>
        <v/>
      </c>
      <c r="Z2606">
        <f>(INDIRECT("a_"&amp;Z$2)/(Z$2+2))*(($C2606^(Z$2+2)-$H2606^(Z$2+2))/(ε_c1cd^(Z$2+2)))</f>
        <v/>
      </c>
      <c r="AA2606">
        <f>(INDIRECT("a_"&amp;AA$2)/(AA$2+2))*(($C2606^(AA$2+2)-$H2606^(AA$2+2))/(ε_c1cd^(AA$2+2)))</f>
        <v/>
      </c>
      <c r="AB2606">
        <f>(INDIRECT("a_"&amp;AB$2)/(AB$2+2))*(($C2606^(AB$2+2)-$H2606^(AB$2+2))/(ε_c1cd^(AB$2+2)))</f>
        <v/>
      </c>
      <c r="AC2606">
        <f>(INDIRECT("a_"&amp;AC$2)/(AC$2+2))*(($C2606^(AC$2+2)-$H2606^(AC$2+2))/(ε_c1cd^(AC$2+2)))</f>
        <v/>
      </c>
      <c r="AD2606">
        <f>(INDIRECT("a_"&amp;AD$2)/(AD$2+2))*(($C2606^(AD$2+2)-$H2606^(AD$2+2))/(ε_c1cd^(AD$2+2)))</f>
        <v/>
      </c>
      <c r="AE2606" s="111">
        <f>(b*f_cd/L2606)*SUM(U2606:Y2606)+SUM(Q2606:R2606)</f>
        <v/>
      </c>
      <c r="AF2606" s="112">
        <f>AE2606*(K2606-y+e)</f>
        <v/>
      </c>
      <c r="AG2606" s="113">
        <f>(b*f_cd/(L2606^2))*SUM(Z2606:AD2606)+SUM(S2606:T2606)-AF2606</f>
        <v/>
      </c>
      <c r="AH2606" s="114">
        <f>AG2606&lt;0</f>
        <v/>
      </c>
      <c r="AI2606" s="115">
        <f>IF(A2606=1,FALSE,(AND(AQ2606,AH2606,NOT(AI2605))))</f>
        <v/>
      </c>
      <c r="AJ2606" s="116">
        <f>(b*f_cd/L2606)*(a_1/2*J2606^2+a_2/3*J2606^3+a_3/4*J2606^4+a_4/5*J2606^5+a_5/6*J2606^6)+SUM(Q2606:R2606)</f>
        <v/>
      </c>
      <c r="AK2606">
        <f>AJ2606*(K2606-y+e)</f>
        <v/>
      </c>
      <c r="AL2606" s="118">
        <f>(b*f_cd/(L2606^2))*(a_1/3*J2606^3+a_2/4*J2606^4+a_3/5*J2606^5+a_4/6*J2606^6+a_5/7*J2606^7)+SUM(S2606:T2606)-AK2606</f>
        <v/>
      </c>
      <c r="AM2606" s="114">
        <f>AL2606&gt;0</f>
        <v/>
      </c>
      <c r="AN2606" s="115">
        <f>IF(A2606=1,FALSE,(AND(AQ2606,AM2606,NOT(AN2605))))</f>
        <v/>
      </c>
      <c r="AO2606">
        <f>IF(D2606=1,AND(AH2606,NOT(AI2606)),AND(AM2606,NOT(AN2606)))</f>
        <v/>
      </c>
      <c r="AP2606" s="119">
        <f>IF(D2606=1,AI2606,AN2606)</f>
        <v/>
      </c>
      <c r="AQ2606" s="125">
        <f>ABS(E2606)&lt;$AQ$2</f>
        <v/>
      </c>
      <c r="AS2606">
        <f>IF(AP2606,MAX(AS$3:AS2604)+1,"")</f>
        <v/>
      </c>
    </row>
    <row r="2607">
      <c r="A2607" t="n">
        <v>2517</v>
      </c>
      <c r="B2607" s="131">
        <f>IF(A2607=1,0,IF(AP2607,0.1*ε_cu1cd,0))</f>
        <v/>
      </c>
      <c r="C2607" s="131">
        <f>IF(A2607=1,0.1*ε_cu1cd,C2606+B2606)</f>
        <v/>
      </c>
      <c r="D2607" s="113">
        <f>IF('Нормальний переріз'!$D$68&gt;0,1,2)</f>
        <v/>
      </c>
      <c r="E2607" s="144">
        <f>IF(D2607=1,F2607,G2607)</f>
        <v/>
      </c>
      <c r="F2607" s="124">
        <f>IF(AI2606,0.11*ε_cu1cd,IF(AH2606,F2606*0.01,F2606))</f>
        <v/>
      </c>
      <c r="G2607" s="124">
        <f>IF(AP2606,-0.1*ε_cu1cd,IF(AM2606,G2606*0.01,G2606))</f>
        <v/>
      </c>
      <c r="H2607" s="113">
        <f>IF(A2607=1,E2607,IF(AO2606,H2606-E2606+E2607,IF(AP2606,0.8*H2606,H2606+E2607)))</f>
        <v/>
      </c>
      <c r="I2607" s="169">
        <f>(C2607-H2607)/h</f>
        <v/>
      </c>
      <c r="J2607">
        <f>C2607/(ε_c1cd)</f>
        <v/>
      </c>
      <c r="K2607">
        <f>C2607/I2607</f>
        <v/>
      </c>
      <c r="L2607" s="131">
        <f>I2607/(ε_c1cd)</f>
        <v/>
      </c>
      <c r="M2607">
        <f>I2607*(K2607-Z_s1)</f>
        <v/>
      </c>
      <c r="N2607">
        <f>I2607*(K2607-Z_s2)</f>
        <v/>
      </c>
      <c r="O2607">
        <f>E_s*M2607</f>
        <v/>
      </c>
      <c r="P2607">
        <f>E_s*N2607</f>
        <v/>
      </c>
      <c r="Q2607">
        <f>O2607*A_s1</f>
        <v/>
      </c>
      <c r="R2607">
        <f>P2607*A_s2</f>
        <v/>
      </c>
      <c r="S2607">
        <f>Q2607*($K2607-Z_s1)</f>
        <v/>
      </c>
      <c r="T2607">
        <f>R2607*($K2607-Z_s2)</f>
        <v/>
      </c>
      <c r="U2607">
        <f>(INDIRECT("a_"&amp;U$2)/(U$2+1))*(($C2607^(U$2+1)-$H2607^(U$2+1))/(ε_c1cd^(U$2+1)))</f>
        <v/>
      </c>
      <c r="V2607">
        <f>(INDIRECT("a_"&amp;V$2)/(V$2+1))*(($C2607^(V$2+1)-$H2607^(V$2+1))/(ε_c1cd^(V$2+1)))</f>
        <v/>
      </c>
      <c r="W2607">
        <f>(INDIRECT("a_"&amp;W$2)/(W$2+1))*(($C2607^(W$2+1)-$H2607^(W$2+1))/(ε_c1cd^(W$2+1)))</f>
        <v/>
      </c>
      <c r="X2607">
        <f>(INDIRECT("a_"&amp;X$2)/(X$2+1))*(($C2607^(X$2+1)-$H2607^(X$2+1))/(ε_c1cd^(X$2+1)))</f>
        <v/>
      </c>
      <c r="Y2607">
        <f>(INDIRECT("a_"&amp;Y$2)/(Y$2+1))*(($C2607^(Y$2+1)-$H2607^(Y$2+1))/(ε_c1cd^(Y$2+1)))</f>
        <v/>
      </c>
      <c r="Z2607">
        <f>(INDIRECT("a_"&amp;Z$2)/(Z$2+2))*(($C2607^(Z$2+2)-$H2607^(Z$2+2))/(ε_c1cd^(Z$2+2)))</f>
        <v/>
      </c>
      <c r="AA2607">
        <f>(INDIRECT("a_"&amp;AA$2)/(AA$2+2))*(($C2607^(AA$2+2)-$H2607^(AA$2+2))/(ε_c1cd^(AA$2+2)))</f>
        <v/>
      </c>
      <c r="AB2607">
        <f>(INDIRECT("a_"&amp;AB$2)/(AB$2+2))*(($C2607^(AB$2+2)-$H2607^(AB$2+2))/(ε_c1cd^(AB$2+2)))</f>
        <v/>
      </c>
      <c r="AC2607">
        <f>(INDIRECT("a_"&amp;AC$2)/(AC$2+2))*(($C2607^(AC$2+2)-$H2607^(AC$2+2))/(ε_c1cd^(AC$2+2)))</f>
        <v/>
      </c>
      <c r="AD2607">
        <f>(INDIRECT("a_"&amp;AD$2)/(AD$2+2))*(($C2607^(AD$2+2)-$H2607^(AD$2+2))/(ε_c1cd^(AD$2+2)))</f>
        <v/>
      </c>
      <c r="AE2607" s="111">
        <f>(b*f_cd/L2607)*SUM(U2607:Y2607)+SUM(Q2607:R2607)</f>
        <v/>
      </c>
      <c r="AF2607" s="112">
        <f>AE2607*(K2607-y+e)</f>
        <v/>
      </c>
      <c r="AG2607" s="113">
        <f>(b*f_cd/(L2607^2))*SUM(Z2607:AD2607)+SUM(S2607:T2607)-AF2607</f>
        <v/>
      </c>
      <c r="AH2607" s="114">
        <f>AG2607&lt;0</f>
        <v/>
      </c>
      <c r="AI2607" s="115">
        <f>IF(A2607=1,FALSE,(AND(AQ2607,AH2607,NOT(AI2606))))</f>
        <v/>
      </c>
      <c r="AJ2607" s="116">
        <f>(b*f_cd/L2607)*(a_1/2*J2607^2+a_2/3*J2607^3+a_3/4*J2607^4+a_4/5*J2607^5+a_5/6*J2607^6)+SUM(Q2607:R2607)</f>
        <v/>
      </c>
      <c r="AK2607">
        <f>AJ2607*(K2607-y+e)</f>
        <v/>
      </c>
      <c r="AL2607" s="118">
        <f>(b*f_cd/(L2607^2))*(a_1/3*J2607^3+a_2/4*J2607^4+a_3/5*J2607^5+a_4/6*J2607^6+a_5/7*J2607^7)+SUM(S2607:T2607)-AK2607</f>
        <v/>
      </c>
      <c r="AM2607" s="114">
        <f>AL2607&gt;0</f>
        <v/>
      </c>
      <c r="AN2607" s="115">
        <f>IF(A2607=1,FALSE,(AND(AQ2607,AM2607,NOT(AN2606))))</f>
        <v/>
      </c>
      <c r="AO2607">
        <f>IF(D2607=1,AND(AH2607,NOT(AI2607)),AND(AM2607,NOT(AN2607)))</f>
        <v/>
      </c>
      <c r="AP2607" s="119">
        <f>IF(D2607=1,AI2607,AN2607)</f>
        <v/>
      </c>
      <c r="AQ2607" s="125">
        <f>ABS(E2607)&lt;$AQ$2</f>
        <v/>
      </c>
      <c r="AS2607">
        <f>IF(AP2607,MAX(AS$3:AS2605)+1,"")</f>
        <v/>
      </c>
    </row>
    <row r="2608">
      <c r="A2608" t="n">
        <v>2518</v>
      </c>
      <c r="B2608" s="131">
        <f>IF(A2608=1,0,IF(AP2608,0.1*ε_cu1cd,0))</f>
        <v/>
      </c>
      <c r="C2608" s="131">
        <f>IF(A2608=1,0.1*ε_cu1cd,C2607+B2607)</f>
        <v/>
      </c>
      <c r="D2608" s="113">
        <f>IF('Нормальний переріз'!$D$68&gt;0,1,2)</f>
        <v/>
      </c>
      <c r="E2608" s="144">
        <f>IF(D2608=1,F2608,G2608)</f>
        <v/>
      </c>
      <c r="F2608" s="124">
        <f>IF(AI2607,0.11*ε_cu1cd,IF(AH2607,F2607*0.01,F2607))</f>
        <v/>
      </c>
      <c r="G2608" s="124">
        <f>IF(AP2607,-0.1*ε_cu1cd,IF(AM2607,G2607*0.01,G2607))</f>
        <v/>
      </c>
      <c r="H2608" s="113">
        <f>IF(A2608=1,E2608,IF(AO2607,H2607-E2607+E2608,IF(AP2607,0.8*H2607,H2607+E2608)))</f>
        <v/>
      </c>
      <c r="I2608" s="169">
        <f>(C2608-H2608)/h</f>
        <v/>
      </c>
      <c r="J2608">
        <f>C2608/(ε_c1cd)</f>
        <v/>
      </c>
      <c r="K2608">
        <f>C2608/I2608</f>
        <v/>
      </c>
      <c r="L2608" s="131">
        <f>I2608/(ε_c1cd)</f>
        <v/>
      </c>
      <c r="M2608">
        <f>I2608*(K2608-Z_s1)</f>
        <v/>
      </c>
      <c r="N2608">
        <f>I2608*(K2608-Z_s2)</f>
        <v/>
      </c>
      <c r="O2608">
        <f>E_s*M2608</f>
        <v/>
      </c>
      <c r="P2608">
        <f>E_s*N2608</f>
        <v/>
      </c>
      <c r="Q2608">
        <f>O2608*A_s1</f>
        <v/>
      </c>
      <c r="R2608">
        <f>P2608*A_s2</f>
        <v/>
      </c>
      <c r="S2608">
        <f>Q2608*($K2608-Z_s1)</f>
        <v/>
      </c>
      <c r="T2608">
        <f>R2608*($K2608-Z_s2)</f>
        <v/>
      </c>
      <c r="U2608">
        <f>(INDIRECT("a_"&amp;U$2)/(U$2+1))*(($C2608^(U$2+1)-$H2608^(U$2+1))/(ε_c1cd^(U$2+1)))</f>
        <v/>
      </c>
      <c r="V2608">
        <f>(INDIRECT("a_"&amp;V$2)/(V$2+1))*(($C2608^(V$2+1)-$H2608^(V$2+1))/(ε_c1cd^(V$2+1)))</f>
        <v/>
      </c>
      <c r="W2608">
        <f>(INDIRECT("a_"&amp;W$2)/(W$2+1))*(($C2608^(W$2+1)-$H2608^(W$2+1))/(ε_c1cd^(W$2+1)))</f>
        <v/>
      </c>
      <c r="X2608">
        <f>(INDIRECT("a_"&amp;X$2)/(X$2+1))*(($C2608^(X$2+1)-$H2608^(X$2+1))/(ε_c1cd^(X$2+1)))</f>
        <v/>
      </c>
      <c r="Y2608">
        <f>(INDIRECT("a_"&amp;Y$2)/(Y$2+1))*(($C2608^(Y$2+1)-$H2608^(Y$2+1))/(ε_c1cd^(Y$2+1)))</f>
        <v/>
      </c>
      <c r="Z2608">
        <f>(INDIRECT("a_"&amp;Z$2)/(Z$2+2))*(($C2608^(Z$2+2)-$H2608^(Z$2+2))/(ε_c1cd^(Z$2+2)))</f>
        <v/>
      </c>
      <c r="AA2608">
        <f>(INDIRECT("a_"&amp;AA$2)/(AA$2+2))*(($C2608^(AA$2+2)-$H2608^(AA$2+2))/(ε_c1cd^(AA$2+2)))</f>
        <v/>
      </c>
      <c r="AB2608">
        <f>(INDIRECT("a_"&amp;AB$2)/(AB$2+2))*(($C2608^(AB$2+2)-$H2608^(AB$2+2))/(ε_c1cd^(AB$2+2)))</f>
        <v/>
      </c>
      <c r="AC2608">
        <f>(INDIRECT("a_"&amp;AC$2)/(AC$2+2))*(($C2608^(AC$2+2)-$H2608^(AC$2+2))/(ε_c1cd^(AC$2+2)))</f>
        <v/>
      </c>
      <c r="AD2608">
        <f>(INDIRECT("a_"&amp;AD$2)/(AD$2+2))*(($C2608^(AD$2+2)-$H2608^(AD$2+2))/(ε_c1cd^(AD$2+2)))</f>
        <v/>
      </c>
      <c r="AE2608" s="111">
        <f>(b*f_cd/L2608)*SUM(U2608:Y2608)+SUM(Q2608:R2608)</f>
        <v/>
      </c>
      <c r="AF2608" s="112">
        <f>AE2608*(K2608-y+e)</f>
        <v/>
      </c>
      <c r="AG2608" s="113">
        <f>(b*f_cd/(L2608^2))*SUM(Z2608:AD2608)+SUM(S2608:T2608)-AF2608</f>
        <v/>
      </c>
      <c r="AH2608" s="114">
        <f>AG2608&lt;0</f>
        <v/>
      </c>
      <c r="AI2608" s="115">
        <f>IF(A2608=1,FALSE,(AND(AQ2608,AH2608,NOT(AI2607))))</f>
        <v/>
      </c>
      <c r="AJ2608" s="116">
        <f>(b*f_cd/L2608)*(a_1/2*J2608^2+a_2/3*J2608^3+a_3/4*J2608^4+a_4/5*J2608^5+a_5/6*J2608^6)+SUM(Q2608:R2608)</f>
        <v/>
      </c>
      <c r="AK2608">
        <f>AJ2608*(K2608-y+e)</f>
        <v/>
      </c>
      <c r="AL2608" s="118">
        <f>(b*f_cd/(L2608^2))*(a_1/3*J2608^3+a_2/4*J2608^4+a_3/5*J2608^5+a_4/6*J2608^6+a_5/7*J2608^7)+SUM(S2608:T2608)-AK2608</f>
        <v/>
      </c>
      <c r="AM2608" s="114">
        <f>AL2608&gt;0</f>
        <v/>
      </c>
      <c r="AN2608" s="115">
        <f>IF(A2608=1,FALSE,(AND(AQ2608,AM2608,NOT(AN2607))))</f>
        <v/>
      </c>
      <c r="AO2608">
        <f>IF(D2608=1,AND(AH2608,NOT(AI2608)),AND(AM2608,NOT(AN2608)))</f>
        <v/>
      </c>
      <c r="AP2608" s="119">
        <f>IF(D2608=1,AI2608,AN2608)</f>
        <v/>
      </c>
      <c r="AQ2608" s="125">
        <f>ABS(E2608)&lt;$AQ$2</f>
        <v/>
      </c>
      <c r="AS2608">
        <f>IF(AP2608,MAX(AS$3:AS2606)+1,"")</f>
        <v/>
      </c>
    </row>
    <row r="2609">
      <c r="A2609" t="n">
        <v>2519</v>
      </c>
      <c r="B2609" s="131">
        <f>IF(A2609=1,0,IF(AP2609,0.1*ε_cu1cd,0))</f>
        <v/>
      </c>
      <c r="C2609" s="131">
        <f>IF(A2609=1,0.1*ε_cu1cd,C2608+B2608)</f>
        <v/>
      </c>
      <c r="D2609" s="113">
        <f>IF('Нормальний переріз'!$D$68&gt;0,1,2)</f>
        <v/>
      </c>
      <c r="E2609" s="144">
        <f>IF(D2609=1,F2609,G2609)</f>
        <v/>
      </c>
      <c r="F2609" s="124">
        <f>IF(AI2608,0.11*ε_cu1cd,IF(AH2608,F2608*0.01,F2608))</f>
        <v/>
      </c>
      <c r="G2609" s="124">
        <f>IF(AP2608,-0.1*ε_cu1cd,IF(AM2608,G2608*0.01,G2608))</f>
        <v/>
      </c>
      <c r="H2609" s="113">
        <f>IF(A2609=1,E2609,IF(AO2608,H2608-E2608+E2609,IF(AP2608,0.8*H2608,H2608+E2609)))</f>
        <v/>
      </c>
      <c r="I2609" s="169">
        <f>(C2609-H2609)/h</f>
        <v/>
      </c>
      <c r="J2609">
        <f>C2609/(ε_c1cd)</f>
        <v/>
      </c>
      <c r="K2609">
        <f>C2609/I2609</f>
        <v/>
      </c>
      <c r="L2609" s="131">
        <f>I2609/(ε_c1cd)</f>
        <v/>
      </c>
      <c r="M2609">
        <f>I2609*(K2609-Z_s1)</f>
        <v/>
      </c>
      <c r="N2609">
        <f>I2609*(K2609-Z_s2)</f>
        <v/>
      </c>
      <c r="O2609">
        <f>E_s*M2609</f>
        <v/>
      </c>
      <c r="P2609">
        <f>E_s*N2609</f>
        <v/>
      </c>
      <c r="Q2609">
        <f>O2609*A_s1</f>
        <v/>
      </c>
      <c r="R2609">
        <f>P2609*A_s2</f>
        <v/>
      </c>
      <c r="S2609">
        <f>Q2609*($K2609-Z_s1)</f>
        <v/>
      </c>
      <c r="T2609">
        <f>R2609*($K2609-Z_s2)</f>
        <v/>
      </c>
      <c r="U2609">
        <f>(INDIRECT("a_"&amp;U$2)/(U$2+1))*(($C2609^(U$2+1)-$H2609^(U$2+1))/(ε_c1cd^(U$2+1)))</f>
        <v/>
      </c>
      <c r="V2609">
        <f>(INDIRECT("a_"&amp;V$2)/(V$2+1))*(($C2609^(V$2+1)-$H2609^(V$2+1))/(ε_c1cd^(V$2+1)))</f>
        <v/>
      </c>
      <c r="W2609">
        <f>(INDIRECT("a_"&amp;W$2)/(W$2+1))*(($C2609^(W$2+1)-$H2609^(W$2+1))/(ε_c1cd^(W$2+1)))</f>
        <v/>
      </c>
      <c r="X2609">
        <f>(INDIRECT("a_"&amp;X$2)/(X$2+1))*(($C2609^(X$2+1)-$H2609^(X$2+1))/(ε_c1cd^(X$2+1)))</f>
        <v/>
      </c>
      <c r="Y2609">
        <f>(INDIRECT("a_"&amp;Y$2)/(Y$2+1))*(($C2609^(Y$2+1)-$H2609^(Y$2+1))/(ε_c1cd^(Y$2+1)))</f>
        <v/>
      </c>
      <c r="Z2609">
        <f>(INDIRECT("a_"&amp;Z$2)/(Z$2+2))*(($C2609^(Z$2+2)-$H2609^(Z$2+2))/(ε_c1cd^(Z$2+2)))</f>
        <v/>
      </c>
      <c r="AA2609">
        <f>(INDIRECT("a_"&amp;AA$2)/(AA$2+2))*(($C2609^(AA$2+2)-$H2609^(AA$2+2))/(ε_c1cd^(AA$2+2)))</f>
        <v/>
      </c>
      <c r="AB2609">
        <f>(INDIRECT("a_"&amp;AB$2)/(AB$2+2))*(($C2609^(AB$2+2)-$H2609^(AB$2+2))/(ε_c1cd^(AB$2+2)))</f>
        <v/>
      </c>
      <c r="AC2609">
        <f>(INDIRECT("a_"&amp;AC$2)/(AC$2+2))*(($C2609^(AC$2+2)-$H2609^(AC$2+2))/(ε_c1cd^(AC$2+2)))</f>
        <v/>
      </c>
      <c r="AD2609">
        <f>(INDIRECT("a_"&amp;AD$2)/(AD$2+2))*(($C2609^(AD$2+2)-$H2609^(AD$2+2))/(ε_c1cd^(AD$2+2)))</f>
        <v/>
      </c>
      <c r="AE2609" s="111">
        <f>(b*f_cd/L2609)*SUM(U2609:Y2609)+SUM(Q2609:R2609)</f>
        <v/>
      </c>
      <c r="AF2609" s="112">
        <f>AE2609*(K2609-y+e)</f>
        <v/>
      </c>
      <c r="AG2609" s="113">
        <f>(b*f_cd/(L2609^2))*SUM(Z2609:AD2609)+SUM(S2609:T2609)-AF2609</f>
        <v/>
      </c>
      <c r="AH2609" s="114">
        <f>AG2609&lt;0</f>
        <v/>
      </c>
      <c r="AI2609" s="115">
        <f>IF(A2609=1,FALSE,(AND(AQ2609,AH2609,NOT(AI2608))))</f>
        <v/>
      </c>
      <c r="AJ2609" s="116">
        <f>(b*f_cd/L2609)*(a_1/2*J2609^2+a_2/3*J2609^3+a_3/4*J2609^4+a_4/5*J2609^5+a_5/6*J2609^6)+SUM(Q2609:R2609)</f>
        <v/>
      </c>
      <c r="AK2609">
        <f>AJ2609*(K2609-y+e)</f>
        <v/>
      </c>
      <c r="AL2609" s="118">
        <f>(b*f_cd/(L2609^2))*(a_1/3*J2609^3+a_2/4*J2609^4+a_3/5*J2609^5+a_4/6*J2609^6+a_5/7*J2609^7)+SUM(S2609:T2609)-AK2609</f>
        <v/>
      </c>
      <c r="AM2609" s="114">
        <f>AL2609&gt;0</f>
        <v/>
      </c>
      <c r="AN2609" s="115">
        <f>IF(A2609=1,FALSE,(AND(AQ2609,AM2609,NOT(AN2608))))</f>
        <v/>
      </c>
      <c r="AO2609">
        <f>IF(D2609=1,AND(AH2609,NOT(AI2609)),AND(AM2609,NOT(AN2609)))</f>
        <v/>
      </c>
      <c r="AP2609" s="119">
        <f>IF(D2609=1,AI2609,AN2609)</f>
        <v/>
      </c>
      <c r="AQ2609" s="125">
        <f>ABS(E2609)&lt;$AQ$2</f>
        <v/>
      </c>
      <c r="AS2609">
        <f>IF(AP2609,MAX(AS$3:AS2607)+1,"")</f>
        <v/>
      </c>
    </row>
    <row r="2610">
      <c r="A2610" t="n">
        <v>2520</v>
      </c>
      <c r="B2610" s="131">
        <f>IF(A2610=1,0,IF(AP2610,0.1*ε_cu1cd,0))</f>
        <v/>
      </c>
      <c r="C2610" s="131">
        <f>IF(A2610=1,0.1*ε_cu1cd,C2609+B2609)</f>
        <v/>
      </c>
      <c r="D2610" s="113">
        <f>IF('Нормальний переріз'!$D$68&gt;0,1,2)</f>
        <v/>
      </c>
      <c r="E2610" s="144">
        <f>IF(D2610=1,F2610,G2610)</f>
        <v/>
      </c>
      <c r="F2610" s="124">
        <f>IF(AI2609,0.11*ε_cu1cd,IF(AH2609,F2609*0.01,F2609))</f>
        <v/>
      </c>
      <c r="G2610" s="124">
        <f>IF(AP2609,-0.1*ε_cu1cd,IF(AM2609,G2609*0.01,G2609))</f>
        <v/>
      </c>
      <c r="H2610" s="113">
        <f>IF(A2610=1,E2610,IF(AO2609,H2609-E2609+E2610,IF(AP2609,0.8*H2609,H2609+E2610)))</f>
        <v/>
      </c>
      <c r="I2610" s="169">
        <f>(C2610-H2610)/h</f>
        <v/>
      </c>
      <c r="J2610">
        <f>C2610/(ε_c1cd)</f>
        <v/>
      </c>
      <c r="K2610">
        <f>C2610/I2610</f>
        <v/>
      </c>
      <c r="L2610" s="131">
        <f>I2610/(ε_c1cd)</f>
        <v/>
      </c>
      <c r="M2610">
        <f>I2610*(K2610-Z_s1)</f>
        <v/>
      </c>
      <c r="N2610">
        <f>I2610*(K2610-Z_s2)</f>
        <v/>
      </c>
      <c r="O2610">
        <f>E_s*M2610</f>
        <v/>
      </c>
      <c r="P2610">
        <f>E_s*N2610</f>
        <v/>
      </c>
      <c r="Q2610">
        <f>O2610*A_s1</f>
        <v/>
      </c>
      <c r="R2610">
        <f>P2610*A_s2</f>
        <v/>
      </c>
      <c r="S2610">
        <f>Q2610*($K2610-Z_s1)</f>
        <v/>
      </c>
      <c r="T2610">
        <f>R2610*($K2610-Z_s2)</f>
        <v/>
      </c>
      <c r="U2610">
        <f>(INDIRECT("a_"&amp;U$2)/(U$2+1))*(($C2610^(U$2+1)-$H2610^(U$2+1))/(ε_c1cd^(U$2+1)))</f>
        <v/>
      </c>
      <c r="V2610">
        <f>(INDIRECT("a_"&amp;V$2)/(V$2+1))*(($C2610^(V$2+1)-$H2610^(V$2+1))/(ε_c1cd^(V$2+1)))</f>
        <v/>
      </c>
      <c r="W2610">
        <f>(INDIRECT("a_"&amp;W$2)/(W$2+1))*(($C2610^(W$2+1)-$H2610^(W$2+1))/(ε_c1cd^(W$2+1)))</f>
        <v/>
      </c>
      <c r="X2610">
        <f>(INDIRECT("a_"&amp;X$2)/(X$2+1))*(($C2610^(X$2+1)-$H2610^(X$2+1))/(ε_c1cd^(X$2+1)))</f>
        <v/>
      </c>
      <c r="Y2610">
        <f>(INDIRECT("a_"&amp;Y$2)/(Y$2+1))*(($C2610^(Y$2+1)-$H2610^(Y$2+1))/(ε_c1cd^(Y$2+1)))</f>
        <v/>
      </c>
      <c r="Z2610">
        <f>(INDIRECT("a_"&amp;Z$2)/(Z$2+2))*(($C2610^(Z$2+2)-$H2610^(Z$2+2))/(ε_c1cd^(Z$2+2)))</f>
        <v/>
      </c>
      <c r="AA2610">
        <f>(INDIRECT("a_"&amp;AA$2)/(AA$2+2))*(($C2610^(AA$2+2)-$H2610^(AA$2+2))/(ε_c1cd^(AA$2+2)))</f>
        <v/>
      </c>
      <c r="AB2610">
        <f>(INDIRECT("a_"&amp;AB$2)/(AB$2+2))*(($C2610^(AB$2+2)-$H2610^(AB$2+2))/(ε_c1cd^(AB$2+2)))</f>
        <v/>
      </c>
      <c r="AC2610">
        <f>(INDIRECT("a_"&amp;AC$2)/(AC$2+2))*(($C2610^(AC$2+2)-$H2610^(AC$2+2))/(ε_c1cd^(AC$2+2)))</f>
        <v/>
      </c>
      <c r="AD2610">
        <f>(INDIRECT("a_"&amp;AD$2)/(AD$2+2))*(($C2610^(AD$2+2)-$H2610^(AD$2+2))/(ε_c1cd^(AD$2+2)))</f>
        <v/>
      </c>
      <c r="AE2610" s="111">
        <f>(b*f_cd/L2610)*SUM(U2610:Y2610)+SUM(Q2610:R2610)</f>
        <v/>
      </c>
      <c r="AF2610" s="112">
        <f>AE2610*(K2610-y+e)</f>
        <v/>
      </c>
      <c r="AG2610" s="113">
        <f>(b*f_cd/(L2610^2))*SUM(Z2610:AD2610)+SUM(S2610:T2610)-AF2610</f>
        <v/>
      </c>
      <c r="AH2610" s="114">
        <f>AG2610&lt;0</f>
        <v/>
      </c>
      <c r="AI2610" s="115">
        <f>IF(A2610=1,FALSE,(AND(AQ2610,AH2610,NOT(AI2609))))</f>
        <v/>
      </c>
      <c r="AJ2610" s="116">
        <f>(b*f_cd/L2610)*(a_1/2*J2610^2+a_2/3*J2610^3+a_3/4*J2610^4+a_4/5*J2610^5+a_5/6*J2610^6)+SUM(Q2610:R2610)</f>
        <v/>
      </c>
      <c r="AK2610">
        <f>AJ2610*(K2610-y+e)</f>
        <v/>
      </c>
      <c r="AL2610" s="118">
        <f>(b*f_cd/(L2610^2))*(a_1/3*J2610^3+a_2/4*J2610^4+a_3/5*J2610^5+a_4/6*J2610^6+a_5/7*J2610^7)+SUM(S2610:T2610)-AK2610</f>
        <v/>
      </c>
      <c r="AM2610" s="114">
        <f>AL2610&gt;0</f>
        <v/>
      </c>
      <c r="AN2610" s="115">
        <f>IF(A2610=1,FALSE,(AND(AQ2610,AM2610,NOT(AN2609))))</f>
        <v/>
      </c>
      <c r="AO2610">
        <f>IF(D2610=1,AND(AH2610,NOT(AI2610)),AND(AM2610,NOT(AN2610)))</f>
        <v/>
      </c>
      <c r="AP2610" s="119">
        <f>IF(D2610=1,AI2610,AN2610)</f>
        <v/>
      </c>
      <c r="AQ2610" s="125">
        <f>ABS(E2610)&lt;$AQ$2</f>
        <v/>
      </c>
      <c r="AS2610">
        <f>IF(AP2610,MAX(AS$3:AS2608)+1,"")</f>
        <v/>
      </c>
    </row>
    <row r="2611">
      <c r="A2611" t="n">
        <v>2521</v>
      </c>
      <c r="B2611" s="131">
        <f>IF(A2611=1,0,IF(AP2611,0.1*ε_cu1cd,0))</f>
        <v/>
      </c>
      <c r="C2611" s="131">
        <f>IF(A2611=1,0.1*ε_cu1cd,C2610+B2610)</f>
        <v/>
      </c>
      <c r="D2611" s="113">
        <f>IF('Нормальний переріз'!$D$68&gt;0,1,2)</f>
        <v/>
      </c>
      <c r="E2611" s="144">
        <f>IF(D2611=1,F2611,G2611)</f>
        <v/>
      </c>
      <c r="F2611" s="124">
        <f>IF(AI2610,0.11*ε_cu1cd,IF(AH2610,F2610*0.01,F2610))</f>
        <v/>
      </c>
      <c r="G2611" s="124">
        <f>IF(AP2610,-0.1*ε_cu1cd,IF(AM2610,G2610*0.01,G2610))</f>
        <v/>
      </c>
      <c r="H2611" s="113">
        <f>IF(A2611=1,E2611,IF(AO2610,H2610-E2610+E2611,IF(AP2610,0.8*H2610,H2610+E2611)))</f>
        <v/>
      </c>
      <c r="I2611" s="169">
        <f>(C2611-H2611)/h</f>
        <v/>
      </c>
      <c r="J2611">
        <f>C2611/(ε_c1cd)</f>
        <v/>
      </c>
      <c r="K2611">
        <f>C2611/I2611</f>
        <v/>
      </c>
      <c r="L2611" s="131">
        <f>I2611/(ε_c1cd)</f>
        <v/>
      </c>
      <c r="M2611">
        <f>I2611*(K2611-Z_s1)</f>
        <v/>
      </c>
      <c r="N2611">
        <f>I2611*(K2611-Z_s2)</f>
        <v/>
      </c>
      <c r="O2611">
        <f>E_s*M2611</f>
        <v/>
      </c>
      <c r="P2611">
        <f>E_s*N2611</f>
        <v/>
      </c>
      <c r="Q2611">
        <f>O2611*A_s1</f>
        <v/>
      </c>
      <c r="R2611">
        <f>P2611*A_s2</f>
        <v/>
      </c>
      <c r="S2611">
        <f>Q2611*($K2611-Z_s1)</f>
        <v/>
      </c>
      <c r="T2611">
        <f>R2611*($K2611-Z_s2)</f>
        <v/>
      </c>
      <c r="U2611">
        <f>(INDIRECT("a_"&amp;U$2)/(U$2+1))*(($C2611^(U$2+1)-$H2611^(U$2+1))/(ε_c1cd^(U$2+1)))</f>
        <v/>
      </c>
      <c r="V2611">
        <f>(INDIRECT("a_"&amp;V$2)/(V$2+1))*(($C2611^(V$2+1)-$H2611^(V$2+1))/(ε_c1cd^(V$2+1)))</f>
        <v/>
      </c>
      <c r="W2611">
        <f>(INDIRECT("a_"&amp;W$2)/(W$2+1))*(($C2611^(W$2+1)-$H2611^(W$2+1))/(ε_c1cd^(W$2+1)))</f>
        <v/>
      </c>
      <c r="X2611">
        <f>(INDIRECT("a_"&amp;X$2)/(X$2+1))*(($C2611^(X$2+1)-$H2611^(X$2+1))/(ε_c1cd^(X$2+1)))</f>
        <v/>
      </c>
      <c r="Y2611">
        <f>(INDIRECT("a_"&amp;Y$2)/(Y$2+1))*(($C2611^(Y$2+1)-$H2611^(Y$2+1))/(ε_c1cd^(Y$2+1)))</f>
        <v/>
      </c>
      <c r="Z2611">
        <f>(INDIRECT("a_"&amp;Z$2)/(Z$2+2))*(($C2611^(Z$2+2)-$H2611^(Z$2+2))/(ε_c1cd^(Z$2+2)))</f>
        <v/>
      </c>
      <c r="AA2611">
        <f>(INDIRECT("a_"&amp;AA$2)/(AA$2+2))*(($C2611^(AA$2+2)-$H2611^(AA$2+2))/(ε_c1cd^(AA$2+2)))</f>
        <v/>
      </c>
      <c r="AB2611">
        <f>(INDIRECT("a_"&amp;AB$2)/(AB$2+2))*(($C2611^(AB$2+2)-$H2611^(AB$2+2))/(ε_c1cd^(AB$2+2)))</f>
        <v/>
      </c>
      <c r="AC2611">
        <f>(INDIRECT("a_"&amp;AC$2)/(AC$2+2))*(($C2611^(AC$2+2)-$H2611^(AC$2+2))/(ε_c1cd^(AC$2+2)))</f>
        <v/>
      </c>
      <c r="AD2611">
        <f>(INDIRECT("a_"&amp;AD$2)/(AD$2+2))*(($C2611^(AD$2+2)-$H2611^(AD$2+2))/(ε_c1cd^(AD$2+2)))</f>
        <v/>
      </c>
      <c r="AE2611" s="111">
        <f>(b*f_cd/L2611)*SUM(U2611:Y2611)+SUM(Q2611:R2611)</f>
        <v/>
      </c>
      <c r="AF2611" s="112">
        <f>AE2611*(K2611-y+e)</f>
        <v/>
      </c>
      <c r="AG2611" s="113">
        <f>(b*f_cd/(L2611^2))*SUM(Z2611:AD2611)+SUM(S2611:T2611)-AF2611</f>
        <v/>
      </c>
      <c r="AH2611" s="114">
        <f>AG2611&lt;0</f>
        <v/>
      </c>
      <c r="AI2611" s="115">
        <f>IF(A2611=1,FALSE,(AND(AQ2611,AH2611,NOT(AI2610))))</f>
        <v/>
      </c>
      <c r="AJ2611" s="116">
        <f>(b*f_cd/L2611)*(a_1/2*J2611^2+a_2/3*J2611^3+a_3/4*J2611^4+a_4/5*J2611^5+a_5/6*J2611^6)+SUM(Q2611:R2611)</f>
        <v/>
      </c>
      <c r="AK2611">
        <f>AJ2611*(K2611-y+e)</f>
        <v/>
      </c>
      <c r="AL2611" s="118">
        <f>(b*f_cd/(L2611^2))*(a_1/3*J2611^3+a_2/4*J2611^4+a_3/5*J2611^5+a_4/6*J2611^6+a_5/7*J2611^7)+SUM(S2611:T2611)-AK2611</f>
        <v/>
      </c>
      <c r="AM2611" s="114">
        <f>AL2611&gt;0</f>
        <v/>
      </c>
      <c r="AN2611" s="115">
        <f>IF(A2611=1,FALSE,(AND(AQ2611,AM2611,NOT(AN2610))))</f>
        <v/>
      </c>
      <c r="AO2611">
        <f>IF(D2611=1,AND(AH2611,NOT(AI2611)),AND(AM2611,NOT(AN2611)))</f>
        <v/>
      </c>
      <c r="AP2611" s="119">
        <f>IF(D2611=1,AI2611,AN2611)</f>
        <v/>
      </c>
      <c r="AQ2611" s="125">
        <f>ABS(E2611)&lt;$AQ$2</f>
        <v/>
      </c>
      <c r="AS2611">
        <f>IF(AP2611,MAX(AS$3:AS2609)+1,"")</f>
        <v/>
      </c>
    </row>
    <row r="2612">
      <c r="A2612" t="n">
        <v>2522</v>
      </c>
      <c r="B2612" s="131">
        <f>IF(A2612=1,0,IF(AP2612,0.1*ε_cu1cd,0))</f>
        <v/>
      </c>
      <c r="C2612" s="131">
        <f>IF(A2612=1,0.1*ε_cu1cd,C2611+B2611)</f>
        <v/>
      </c>
      <c r="D2612" s="113">
        <f>IF('Нормальний переріз'!$D$68&gt;0,1,2)</f>
        <v/>
      </c>
      <c r="E2612" s="144">
        <f>IF(D2612=1,F2612,G2612)</f>
        <v/>
      </c>
      <c r="F2612" s="124">
        <f>IF(AI2611,0.11*ε_cu1cd,IF(AH2611,F2611*0.01,F2611))</f>
        <v/>
      </c>
      <c r="G2612" s="124">
        <f>IF(AP2611,-0.1*ε_cu1cd,IF(AM2611,G2611*0.01,G2611))</f>
        <v/>
      </c>
      <c r="H2612" s="113">
        <f>IF(A2612=1,E2612,IF(AO2611,H2611-E2611+E2612,IF(AP2611,0.8*H2611,H2611+E2612)))</f>
        <v/>
      </c>
      <c r="I2612" s="169">
        <f>(C2612-H2612)/h</f>
        <v/>
      </c>
      <c r="J2612">
        <f>C2612/(ε_c1cd)</f>
        <v/>
      </c>
      <c r="K2612">
        <f>C2612/I2612</f>
        <v/>
      </c>
      <c r="L2612" s="131">
        <f>I2612/(ε_c1cd)</f>
        <v/>
      </c>
      <c r="M2612">
        <f>I2612*(K2612-Z_s1)</f>
        <v/>
      </c>
      <c r="N2612">
        <f>I2612*(K2612-Z_s2)</f>
        <v/>
      </c>
      <c r="O2612">
        <f>E_s*M2612</f>
        <v/>
      </c>
      <c r="P2612">
        <f>E_s*N2612</f>
        <v/>
      </c>
      <c r="Q2612">
        <f>O2612*A_s1</f>
        <v/>
      </c>
      <c r="R2612">
        <f>P2612*A_s2</f>
        <v/>
      </c>
      <c r="S2612">
        <f>Q2612*($K2612-Z_s1)</f>
        <v/>
      </c>
      <c r="T2612">
        <f>R2612*($K2612-Z_s2)</f>
        <v/>
      </c>
      <c r="U2612">
        <f>(INDIRECT("a_"&amp;U$2)/(U$2+1))*(($C2612^(U$2+1)-$H2612^(U$2+1))/(ε_c1cd^(U$2+1)))</f>
        <v/>
      </c>
      <c r="V2612">
        <f>(INDIRECT("a_"&amp;V$2)/(V$2+1))*(($C2612^(V$2+1)-$H2612^(V$2+1))/(ε_c1cd^(V$2+1)))</f>
        <v/>
      </c>
      <c r="W2612">
        <f>(INDIRECT("a_"&amp;W$2)/(W$2+1))*(($C2612^(W$2+1)-$H2612^(W$2+1))/(ε_c1cd^(W$2+1)))</f>
        <v/>
      </c>
      <c r="X2612">
        <f>(INDIRECT("a_"&amp;X$2)/(X$2+1))*(($C2612^(X$2+1)-$H2612^(X$2+1))/(ε_c1cd^(X$2+1)))</f>
        <v/>
      </c>
      <c r="Y2612">
        <f>(INDIRECT("a_"&amp;Y$2)/(Y$2+1))*(($C2612^(Y$2+1)-$H2612^(Y$2+1))/(ε_c1cd^(Y$2+1)))</f>
        <v/>
      </c>
      <c r="Z2612">
        <f>(INDIRECT("a_"&amp;Z$2)/(Z$2+2))*(($C2612^(Z$2+2)-$H2612^(Z$2+2))/(ε_c1cd^(Z$2+2)))</f>
        <v/>
      </c>
      <c r="AA2612">
        <f>(INDIRECT("a_"&amp;AA$2)/(AA$2+2))*(($C2612^(AA$2+2)-$H2612^(AA$2+2))/(ε_c1cd^(AA$2+2)))</f>
        <v/>
      </c>
      <c r="AB2612">
        <f>(INDIRECT("a_"&amp;AB$2)/(AB$2+2))*(($C2612^(AB$2+2)-$H2612^(AB$2+2))/(ε_c1cd^(AB$2+2)))</f>
        <v/>
      </c>
      <c r="AC2612">
        <f>(INDIRECT("a_"&amp;AC$2)/(AC$2+2))*(($C2612^(AC$2+2)-$H2612^(AC$2+2))/(ε_c1cd^(AC$2+2)))</f>
        <v/>
      </c>
      <c r="AD2612">
        <f>(INDIRECT("a_"&amp;AD$2)/(AD$2+2))*(($C2612^(AD$2+2)-$H2612^(AD$2+2))/(ε_c1cd^(AD$2+2)))</f>
        <v/>
      </c>
      <c r="AE2612" s="111">
        <f>(b*f_cd/L2612)*SUM(U2612:Y2612)+SUM(Q2612:R2612)</f>
        <v/>
      </c>
      <c r="AF2612" s="112">
        <f>AE2612*(K2612-y+e)</f>
        <v/>
      </c>
      <c r="AG2612" s="113">
        <f>(b*f_cd/(L2612^2))*SUM(Z2612:AD2612)+SUM(S2612:T2612)-AF2612</f>
        <v/>
      </c>
      <c r="AH2612" s="114">
        <f>AG2612&lt;0</f>
        <v/>
      </c>
      <c r="AI2612" s="115">
        <f>IF(A2612=1,FALSE,(AND(AQ2612,AH2612,NOT(AI2611))))</f>
        <v/>
      </c>
      <c r="AJ2612" s="116">
        <f>(b*f_cd/L2612)*(a_1/2*J2612^2+a_2/3*J2612^3+a_3/4*J2612^4+a_4/5*J2612^5+a_5/6*J2612^6)+SUM(Q2612:R2612)</f>
        <v/>
      </c>
      <c r="AK2612">
        <f>AJ2612*(K2612-y+e)</f>
        <v/>
      </c>
      <c r="AL2612" s="118">
        <f>(b*f_cd/(L2612^2))*(a_1/3*J2612^3+a_2/4*J2612^4+a_3/5*J2612^5+a_4/6*J2612^6+a_5/7*J2612^7)+SUM(S2612:T2612)-AK2612</f>
        <v/>
      </c>
      <c r="AM2612" s="114">
        <f>AL2612&gt;0</f>
        <v/>
      </c>
      <c r="AN2612" s="115">
        <f>IF(A2612=1,FALSE,(AND(AQ2612,AM2612,NOT(AN2611))))</f>
        <v/>
      </c>
      <c r="AO2612">
        <f>IF(D2612=1,AND(AH2612,NOT(AI2612)),AND(AM2612,NOT(AN2612)))</f>
        <v/>
      </c>
      <c r="AP2612" s="119">
        <f>IF(D2612=1,AI2612,AN2612)</f>
        <v/>
      </c>
      <c r="AQ2612" s="125">
        <f>ABS(E2612)&lt;$AQ$2</f>
        <v/>
      </c>
      <c r="AS2612">
        <f>IF(AP2612,MAX(AS$3:AS2610)+1,"")</f>
        <v/>
      </c>
    </row>
    <row r="2613">
      <c r="A2613" t="n">
        <v>2523</v>
      </c>
      <c r="B2613" s="131">
        <f>IF(A2613=1,0,IF(AP2613,0.1*ε_cu1cd,0))</f>
        <v/>
      </c>
      <c r="C2613" s="131">
        <f>IF(A2613=1,0.1*ε_cu1cd,C2612+B2612)</f>
        <v/>
      </c>
      <c r="D2613" s="113">
        <f>IF('Нормальний переріз'!$D$68&gt;0,1,2)</f>
        <v/>
      </c>
      <c r="E2613" s="144">
        <f>IF(D2613=1,F2613,G2613)</f>
        <v/>
      </c>
      <c r="F2613" s="124">
        <f>IF(AI2612,0.11*ε_cu1cd,IF(AH2612,F2612*0.01,F2612))</f>
        <v/>
      </c>
      <c r="G2613" s="124">
        <f>IF(AP2612,-0.1*ε_cu1cd,IF(AM2612,G2612*0.01,G2612))</f>
        <v/>
      </c>
      <c r="H2613" s="113">
        <f>IF(A2613=1,E2613,IF(AO2612,H2612-E2612+E2613,IF(AP2612,0.8*H2612,H2612+E2613)))</f>
        <v/>
      </c>
      <c r="I2613" s="169">
        <f>(C2613-H2613)/h</f>
        <v/>
      </c>
      <c r="J2613">
        <f>C2613/(ε_c1cd)</f>
        <v/>
      </c>
      <c r="K2613">
        <f>C2613/I2613</f>
        <v/>
      </c>
      <c r="L2613" s="131">
        <f>I2613/(ε_c1cd)</f>
        <v/>
      </c>
      <c r="M2613">
        <f>I2613*(K2613-Z_s1)</f>
        <v/>
      </c>
      <c r="N2613">
        <f>I2613*(K2613-Z_s2)</f>
        <v/>
      </c>
      <c r="O2613">
        <f>E_s*M2613</f>
        <v/>
      </c>
      <c r="P2613">
        <f>E_s*N2613</f>
        <v/>
      </c>
      <c r="Q2613">
        <f>O2613*A_s1</f>
        <v/>
      </c>
      <c r="R2613">
        <f>P2613*A_s2</f>
        <v/>
      </c>
      <c r="S2613">
        <f>Q2613*($K2613-Z_s1)</f>
        <v/>
      </c>
      <c r="T2613">
        <f>R2613*($K2613-Z_s2)</f>
        <v/>
      </c>
      <c r="U2613">
        <f>(INDIRECT("a_"&amp;U$2)/(U$2+1))*(($C2613^(U$2+1)-$H2613^(U$2+1))/(ε_c1cd^(U$2+1)))</f>
        <v/>
      </c>
      <c r="V2613">
        <f>(INDIRECT("a_"&amp;V$2)/(V$2+1))*(($C2613^(V$2+1)-$H2613^(V$2+1))/(ε_c1cd^(V$2+1)))</f>
        <v/>
      </c>
      <c r="W2613">
        <f>(INDIRECT("a_"&amp;W$2)/(W$2+1))*(($C2613^(W$2+1)-$H2613^(W$2+1))/(ε_c1cd^(W$2+1)))</f>
        <v/>
      </c>
      <c r="X2613">
        <f>(INDIRECT("a_"&amp;X$2)/(X$2+1))*(($C2613^(X$2+1)-$H2613^(X$2+1))/(ε_c1cd^(X$2+1)))</f>
        <v/>
      </c>
      <c r="Y2613">
        <f>(INDIRECT("a_"&amp;Y$2)/(Y$2+1))*(($C2613^(Y$2+1)-$H2613^(Y$2+1))/(ε_c1cd^(Y$2+1)))</f>
        <v/>
      </c>
      <c r="Z2613">
        <f>(INDIRECT("a_"&amp;Z$2)/(Z$2+2))*(($C2613^(Z$2+2)-$H2613^(Z$2+2))/(ε_c1cd^(Z$2+2)))</f>
        <v/>
      </c>
      <c r="AA2613">
        <f>(INDIRECT("a_"&amp;AA$2)/(AA$2+2))*(($C2613^(AA$2+2)-$H2613^(AA$2+2))/(ε_c1cd^(AA$2+2)))</f>
        <v/>
      </c>
      <c r="AB2613">
        <f>(INDIRECT("a_"&amp;AB$2)/(AB$2+2))*(($C2613^(AB$2+2)-$H2613^(AB$2+2))/(ε_c1cd^(AB$2+2)))</f>
        <v/>
      </c>
      <c r="AC2613">
        <f>(INDIRECT("a_"&amp;AC$2)/(AC$2+2))*(($C2613^(AC$2+2)-$H2613^(AC$2+2))/(ε_c1cd^(AC$2+2)))</f>
        <v/>
      </c>
      <c r="AD2613">
        <f>(INDIRECT("a_"&amp;AD$2)/(AD$2+2))*(($C2613^(AD$2+2)-$H2613^(AD$2+2))/(ε_c1cd^(AD$2+2)))</f>
        <v/>
      </c>
      <c r="AE2613" s="111">
        <f>(b*f_cd/L2613)*SUM(U2613:Y2613)+SUM(Q2613:R2613)</f>
        <v/>
      </c>
      <c r="AF2613" s="112">
        <f>AE2613*(K2613-y+e)</f>
        <v/>
      </c>
      <c r="AG2613" s="113">
        <f>(b*f_cd/(L2613^2))*SUM(Z2613:AD2613)+SUM(S2613:T2613)-AF2613</f>
        <v/>
      </c>
      <c r="AH2613" s="114">
        <f>AG2613&lt;0</f>
        <v/>
      </c>
      <c r="AI2613" s="115">
        <f>IF(A2613=1,FALSE,(AND(AQ2613,AH2613,NOT(AI2612))))</f>
        <v/>
      </c>
      <c r="AJ2613" s="116">
        <f>(b*f_cd/L2613)*(a_1/2*J2613^2+a_2/3*J2613^3+a_3/4*J2613^4+a_4/5*J2613^5+a_5/6*J2613^6)+SUM(Q2613:R2613)</f>
        <v/>
      </c>
      <c r="AK2613">
        <f>AJ2613*(K2613-y+e)</f>
        <v/>
      </c>
      <c r="AL2613" s="118">
        <f>(b*f_cd/(L2613^2))*(a_1/3*J2613^3+a_2/4*J2613^4+a_3/5*J2613^5+a_4/6*J2613^6+a_5/7*J2613^7)+SUM(S2613:T2613)-AK2613</f>
        <v/>
      </c>
      <c r="AM2613" s="114">
        <f>AL2613&gt;0</f>
        <v/>
      </c>
      <c r="AN2613" s="115">
        <f>IF(A2613=1,FALSE,(AND(AQ2613,AM2613,NOT(AN2612))))</f>
        <v/>
      </c>
      <c r="AO2613">
        <f>IF(D2613=1,AND(AH2613,NOT(AI2613)),AND(AM2613,NOT(AN2613)))</f>
        <v/>
      </c>
      <c r="AP2613" s="119">
        <f>IF(D2613=1,AI2613,AN2613)</f>
        <v/>
      </c>
      <c r="AQ2613" s="125">
        <f>ABS(E2613)&lt;$AQ$2</f>
        <v/>
      </c>
      <c r="AS2613">
        <f>IF(AP2613,MAX(AS$3:AS2611)+1,"")</f>
        <v/>
      </c>
    </row>
    <row r="2614">
      <c r="A2614" t="n">
        <v>2524</v>
      </c>
      <c r="B2614" s="131">
        <f>IF(A2614=1,0,IF(AP2614,0.1*ε_cu1cd,0))</f>
        <v/>
      </c>
      <c r="C2614" s="131">
        <f>IF(A2614=1,0.1*ε_cu1cd,C2613+B2613)</f>
        <v/>
      </c>
      <c r="D2614" s="113">
        <f>IF('Нормальний переріз'!$D$68&gt;0,1,2)</f>
        <v/>
      </c>
      <c r="E2614" s="144">
        <f>IF(D2614=1,F2614,G2614)</f>
        <v/>
      </c>
      <c r="F2614" s="124">
        <f>IF(AI2613,0.11*ε_cu1cd,IF(AH2613,F2613*0.01,F2613))</f>
        <v/>
      </c>
      <c r="G2614" s="124">
        <f>IF(AP2613,-0.1*ε_cu1cd,IF(AM2613,G2613*0.01,G2613))</f>
        <v/>
      </c>
      <c r="H2614" s="113">
        <f>IF(A2614=1,E2614,IF(AO2613,H2613-E2613+E2614,IF(AP2613,0.8*H2613,H2613+E2614)))</f>
        <v/>
      </c>
      <c r="I2614" s="169">
        <f>(C2614-H2614)/h</f>
        <v/>
      </c>
      <c r="J2614">
        <f>C2614/(ε_c1cd)</f>
        <v/>
      </c>
      <c r="K2614">
        <f>C2614/I2614</f>
        <v/>
      </c>
      <c r="L2614" s="131">
        <f>I2614/(ε_c1cd)</f>
        <v/>
      </c>
      <c r="M2614">
        <f>I2614*(K2614-Z_s1)</f>
        <v/>
      </c>
      <c r="N2614">
        <f>I2614*(K2614-Z_s2)</f>
        <v/>
      </c>
      <c r="O2614">
        <f>E_s*M2614</f>
        <v/>
      </c>
      <c r="P2614">
        <f>E_s*N2614</f>
        <v/>
      </c>
      <c r="Q2614">
        <f>O2614*A_s1</f>
        <v/>
      </c>
      <c r="R2614">
        <f>P2614*A_s2</f>
        <v/>
      </c>
      <c r="S2614">
        <f>Q2614*($K2614-Z_s1)</f>
        <v/>
      </c>
      <c r="T2614">
        <f>R2614*($K2614-Z_s2)</f>
        <v/>
      </c>
      <c r="U2614">
        <f>(INDIRECT("a_"&amp;U$2)/(U$2+1))*(($C2614^(U$2+1)-$H2614^(U$2+1))/(ε_c1cd^(U$2+1)))</f>
        <v/>
      </c>
      <c r="V2614">
        <f>(INDIRECT("a_"&amp;V$2)/(V$2+1))*(($C2614^(V$2+1)-$H2614^(V$2+1))/(ε_c1cd^(V$2+1)))</f>
        <v/>
      </c>
      <c r="W2614">
        <f>(INDIRECT("a_"&amp;W$2)/(W$2+1))*(($C2614^(W$2+1)-$H2614^(W$2+1))/(ε_c1cd^(W$2+1)))</f>
        <v/>
      </c>
      <c r="X2614">
        <f>(INDIRECT("a_"&amp;X$2)/(X$2+1))*(($C2614^(X$2+1)-$H2614^(X$2+1))/(ε_c1cd^(X$2+1)))</f>
        <v/>
      </c>
      <c r="Y2614">
        <f>(INDIRECT("a_"&amp;Y$2)/(Y$2+1))*(($C2614^(Y$2+1)-$H2614^(Y$2+1))/(ε_c1cd^(Y$2+1)))</f>
        <v/>
      </c>
      <c r="Z2614">
        <f>(INDIRECT("a_"&amp;Z$2)/(Z$2+2))*(($C2614^(Z$2+2)-$H2614^(Z$2+2))/(ε_c1cd^(Z$2+2)))</f>
        <v/>
      </c>
      <c r="AA2614">
        <f>(INDIRECT("a_"&amp;AA$2)/(AA$2+2))*(($C2614^(AA$2+2)-$H2614^(AA$2+2))/(ε_c1cd^(AA$2+2)))</f>
        <v/>
      </c>
      <c r="AB2614">
        <f>(INDIRECT("a_"&amp;AB$2)/(AB$2+2))*(($C2614^(AB$2+2)-$H2614^(AB$2+2))/(ε_c1cd^(AB$2+2)))</f>
        <v/>
      </c>
      <c r="AC2614">
        <f>(INDIRECT("a_"&amp;AC$2)/(AC$2+2))*(($C2614^(AC$2+2)-$H2614^(AC$2+2))/(ε_c1cd^(AC$2+2)))</f>
        <v/>
      </c>
      <c r="AD2614">
        <f>(INDIRECT("a_"&amp;AD$2)/(AD$2+2))*(($C2614^(AD$2+2)-$H2614^(AD$2+2))/(ε_c1cd^(AD$2+2)))</f>
        <v/>
      </c>
      <c r="AE2614" s="111">
        <f>(b*f_cd/L2614)*SUM(U2614:Y2614)+SUM(Q2614:R2614)</f>
        <v/>
      </c>
      <c r="AF2614" s="112">
        <f>AE2614*(K2614-y+e)</f>
        <v/>
      </c>
      <c r="AG2614" s="113">
        <f>(b*f_cd/(L2614^2))*SUM(Z2614:AD2614)+SUM(S2614:T2614)-AF2614</f>
        <v/>
      </c>
      <c r="AH2614" s="114">
        <f>AG2614&lt;0</f>
        <v/>
      </c>
      <c r="AI2614" s="115">
        <f>IF(A2614=1,FALSE,(AND(AQ2614,AH2614,NOT(AI2613))))</f>
        <v/>
      </c>
      <c r="AJ2614" s="116">
        <f>(b*f_cd/L2614)*(a_1/2*J2614^2+a_2/3*J2614^3+a_3/4*J2614^4+a_4/5*J2614^5+a_5/6*J2614^6)+SUM(Q2614:R2614)</f>
        <v/>
      </c>
      <c r="AK2614">
        <f>AJ2614*(K2614-y+e)</f>
        <v/>
      </c>
      <c r="AL2614" s="118">
        <f>(b*f_cd/(L2614^2))*(a_1/3*J2614^3+a_2/4*J2614^4+a_3/5*J2614^5+a_4/6*J2614^6+a_5/7*J2614^7)+SUM(S2614:T2614)-AK2614</f>
        <v/>
      </c>
      <c r="AM2614" s="114">
        <f>AL2614&gt;0</f>
        <v/>
      </c>
      <c r="AN2614" s="115">
        <f>IF(A2614=1,FALSE,(AND(AQ2614,AM2614,NOT(AN2613))))</f>
        <v/>
      </c>
      <c r="AO2614">
        <f>IF(D2614=1,AND(AH2614,NOT(AI2614)),AND(AM2614,NOT(AN2614)))</f>
        <v/>
      </c>
      <c r="AP2614" s="119">
        <f>IF(D2614=1,AI2614,AN2614)</f>
        <v/>
      </c>
      <c r="AQ2614" s="125">
        <f>ABS(E2614)&lt;$AQ$2</f>
        <v/>
      </c>
      <c r="AS2614">
        <f>IF(AP2614,MAX(AS$3:AS2612)+1,"")</f>
        <v/>
      </c>
    </row>
    <row r="2615">
      <c r="A2615" t="n">
        <v>2525</v>
      </c>
      <c r="B2615" s="131">
        <f>IF(A2615=1,0,IF(AP2615,0.1*ε_cu1cd,0))</f>
        <v/>
      </c>
      <c r="C2615" s="131">
        <f>IF(A2615=1,0.1*ε_cu1cd,C2614+B2614)</f>
        <v/>
      </c>
      <c r="D2615" s="113">
        <f>IF('Нормальний переріз'!$D$68&gt;0,1,2)</f>
        <v/>
      </c>
      <c r="E2615" s="144">
        <f>IF(D2615=1,F2615,G2615)</f>
        <v/>
      </c>
      <c r="F2615" s="124">
        <f>IF(AI2614,0.11*ε_cu1cd,IF(AH2614,F2614*0.01,F2614))</f>
        <v/>
      </c>
      <c r="G2615" s="124">
        <f>IF(AP2614,-0.1*ε_cu1cd,IF(AM2614,G2614*0.01,G2614))</f>
        <v/>
      </c>
      <c r="H2615" s="113">
        <f>IF(A2615=1,E2615,IF(AO2614,H2614-E2614+E2615,IF(AP2614,0.8*H2614,H2614+E2615)))</f>
        <v/>
      </c>
      <c r="I2615" s="169">
        <f>(C2615-H2615)/h</f>
        <v/>
      </c>
      <c r="J2615">
        <f>C2615/(ε_c1cd)</f>
        <v/>
      </c>
      <c r="K2615">
        <f>C2615/I2615</f>
        <v/>
      </c>
      <c r="L2615" s="131">
        <f>I2615/(ε_c1cd)</f>
        <v/>
      </c>
      <c r="M2615">
        <f>I2615*(K2615-Z_s1)</f>
        <v/>
      </c>
      <c r="N2615">
        <f>I2615*(K2615-Z_s2)</f>
        <v/>
      </c>
      <c r="O2615">
        <f>E_s*M2615</f>
        <v/>
      </c>
      <c r="P2615">
        <f>E_s*N2615</f>
        <v/>
      </c>
      <c r="Q2615">
        <f>O2615*A_s1</f>
        <v/>
      </c>
      <c r="R2615">
        <f>P2615*A_s2</f>
        <v/>
      </c>
      <c r="S2615">
        <f>Q2615*($K2615-Z_s1)</f>
        <v/>
      </c>
      <c r="T2615">
        <f>R2615*($K2615-Z_s2)</f>
        <v/>
      </c>
      <c r="U2615">
        <f>(INDIRECT("a_"&amp;U$2)/(U$2+1))*(($C2615^(U$2+1)-$H2615^(U$2+1))/(ε_c1cd^(U$2+1)))</f>
        <v/>
      </c>
      <c r="V2615">
        <f>(INDIRECT("a_"&amp;V$2)/(V$2+1))*(($C2615^(V$2+1)-$H2615^(V$2+1))/(ε_c1cd^(V$2+1)))</f>
        <v/>
      </c>
      <c r="W2615">
        <f>(INDIRECT("a_"&amp;W$2)/(W$2+1))*(($C2615^(W$2+1)-$H2615^(W$2+1))/(ε_c1cd^(W$2+1)))</f>
        <v/>
      </c>
      <c r="X2615">
        <f>(INDIRECT("a_"&amp;X$2)/(X$2+1))*(($C2615^(X$2+1)-$H2615^(X$2+1))/(ε_c1cd^(X$2+1)))</f>
        <v/>
      </c>
      <c r="Y2615">
        <f>(INDIRECT("a_"&amp;Y$2)/(Y$2+1))*(($C2615^(Y$2+1)-$H2615^(Y$2+1))/(ε_c1cd^(Y$2+1)))</f>
        <v/>
      </c>
      <c r="Z2615">
        <f>(INDIRECT("a_"&amp;Z$2)/(Z$2+2))*(($C2615^(Z$2+2)-$H2615^(Z$2+2))/(ε_c1cd^(Z$2+2)))</f>
        <v/>
      </c>
      <c r="AA2615">
        <f>(INDIRECT("a_"&amp;AA$2)/(AA$2+2))*(($C2615^(AA$2+2)-$H2615^(AA$2+2))/(ε_c1cd^(AA$2+2)))</f>
        <v/>
      </c>
      <c r="AB2615">
        <f>(INDIRECT("a_"&amp;AB$2)/(AB$2+2))*(($C2615^(AB$2+2)-$H2615^(AB$2+2))/(ε_c1cd^(AB$2+2)))</f>
        <v/>
      </c>
      <c r="AC2615">
        <f>(INDIRECT("a_"&amp;AC$2)/(AC$2+2))*(($C2615^(AC$2+2)-$H2615^(AC$2+2))/(ε_c1cd^(AC$2+2)))</f>
        <v/>
      </c>
      <c r="AD2615">
        <f>(INDIRECT("a_"&amp;AD$2)/(AD$2+2))*(($C2615^(AD$2+2)-$H2615^(AD$2+2))/(ε_c1cd^(AD$2+2)))</f>
        <v/>
      </c>
      <c r="AE2615" s="111">
        <f>(b*f_cd/L2615)*SUM(U2615:Y2615)+SUM(Q2615:R2615)</f>
        <v/>
      </c>
      <c r="AF2615" s="112">
        <f>AE2615*(K2615-y+e)</f>
        <v/>
      </c>
      <c r="AG2615" s="113">
        <f>(b*f_cd/(L2615^2))*SUM(Z2615:AD2615)+SUM(S2615:T2615)-AF2615</f>
        <v/>
      </c>
      <c r="AH2615" s="114">
        <f>AG2615&lt;0</f>
        <v/>
      </c>
      <c r="AI2615" s="115">
        <f>IF(A2615=1,FALSE,(AND(AQ2615,AH2615,NOT(AI2614))))</f>
        <v/>
      </c>
      <c r="AJ2615" s="116">
        <f>(b*f_cd/L2615)*(a_1/2*J2615^2+a_2/3*J2615^3+a_3/4*J2615^4+a_4/5*J2615^5+a_5/6*J2615^6)+SUM(Q2615:R2615)</f>
        <v/>
      </c>
      <c r="AK2615">
        <f>AJ2615*(K2615-y+e)</f>
        <v/>
      </c>
      <c r="AL2615" s="118">
        <f>(b*f_cd/(L2615^2))*(a_1/3*J2615^3+a_2/4*J2615^4+a_3/5*J2615^5+a_4/6*J2615^6+a_5/7*J2615^7)+SUM(S2615:T2615)-AK2615</f>
        <v/>
      </c>
      <c r="AM2615" s="114">
        <f>AL2615&gt;0</f>
        <v/>
      </c>
      <c r="AN2615" s="115">
        <f>IF(A2615=1,FALSE,(AND(AQ2615,AM2615,NOT(AN2614))))</f>
        <v/>
      </c>
      <c r="AO2615">
        <f>IF(D2615=1,AND(AH2615,NOT(AI2615)),AND(AM2615,NOT(AN2615)))</f>
        <v/>
      </c>
      <c r="AP2615" s="119">
        <f>IF(D2615=1,AI2615,AN2615)</f>
        <v/>
      </c>
      <c r="AQ2615" s="125">
        <f>ABS(E2615)&lt;$AQ$2</f>
        <v/>
      </c>
      <c r="AS2615">
        <f>IF(AP2615,MAX(AS$3:AS2613)+1,"")</f>
        <v/>
      </c>
    </row>
    <row r="2616">
      <c r="A2616" t="n">
        <v>2526</v>
      </c>
      <c r="B2616" s="131">
        <f>IF(A2616=1,0,IF(AP2616,0.1*ε_cu1cd,0))</f>
        <v/>
      </c>
      <c r="C2616" s="131">
        <f>IF(A2616=1,0.1*ε_cu1cd,C2615+B2615)</f>
        <v/>
      </c>
      <c r="D2616" s="113">
        <f>IF('Нормальний переріз'!$D$68&gt;0,1,2)</f>
        <v/>
      </c>
      <c r="E2616" s="144">
        <f>IF(D2616=1,F2616,G2616)</f>
        <v/>
      </c>
      <c r="F2616" s="124">
        <f>IF(AI2615,0.11*ε_cu1cd,IF(AH2615,F2615*0.01,F2615))</f>
        <v/>
      </c>
      <c r="G2616" s="124">
        <f>IF(AP2615,-0.1*ε_cu1cd,IF(AM2615,G2615*0.01,G2615))</f>
        <v/>
      </c>
      <c r="H2616" s="113">
        <f>IF(A2616=1,E2616,IF(AO2615,H2615-E2615+E2616,IF(AP2615,0.8*H2615,H2615+E2616)))</f>
        <v/>
      </c>
      <c r="I2616" s="169">
        <f>(C2616-H2616)/h</f>
        <v/>
      </c>
      <c r="J2616">
        <f>C2616/(ε_c1cd)</f>
        <v/>
      </c>
      <c r="K2616">
        <f>C2616/I2616</f>
        <v/>
      </c>
      <c r="L2616" s="131">
        <f>I2616/(ε_c1cd)</f>
        <v/>
      </c>
      <c r="M2616">
        <f>I2616*(K2616-Z_s1)</f>
        <v/>
      </c>
      <c r="N2616">
        <f>I2616*(K2616-Z_s2)</f>
        <v/>
      </c>
      <c r="O2616">
        <f>E_s*M2616</f>
        <v/>
      </c>
      <c r="P2616">
        <f>E_s*N2616</f>
        <v/>
      </c>
      <c r="Q2616">
        <f>O2616*A_s1</f>
        <v/>
      </c>
      <c r="R2616">
        <f>P2616*A_s2</f>
        <v/>
      </c>
      <c r="S2616">
        <f>Q2616*($K2616-Z_s1)</f>
        <v/>
      </c>
      <c r="T2616">
        <f>R2616*($K2616-Z_s2)</f>
        <v/>
      </c>
      <c r="U2616">
        <f>(INDIRECT("a_"&amp;U$2)/(U$2+1))*(($C2616^(U$2+1)-$H2616^(U$2+1))/(ε_c1cd^(U$2+1)))</f>
        <v/>
      </c>
      <c r="V2616">
        <f>(INDIRECT("a_"&amp;V$2)/(V$2+1))*(($C2616^(V$2+1)-$H2616^(V$2+1))/(ε_c1cd^(V$2+1)))</f>
        <v/>
      </c>
      <c r="W2616">
        <f>(INDIRECT("a_"&amp;W$2)/(W$2+1))*(($C2616^(W$2+1)-$H2616^(W$2+1))/(ε_c1cd^(W$2+1)))</f>
        <v/>
      </c>
      <c r="X2616">
        <f>(INDIRECT("a_"&amp;X$2)/(X$2+1))*(($C2616^(X$2+1)-$H2616^(X$2+1))/(ε_c1cd^(X$2+1)))</f>
        <v/>
      </c>
      <c r="Y2616">
        <f>(INDIRECT("a_"&amp;Y$2)/(Y$2+1))*(($C2616^(Y$2+1)-$H2616^(Y$2+1))/(ε_c1cd^(Y$2+1)))</f>
        <v/>
      </c>
      <c r="Z2616">
        <f>(INDIRECT("a_"&amp;Z$2)/(Z$2+2))*(($C2616^(Z$2+2)-$H2616^(Z$2+2))/(ε_c1cd^(Z$2+2)))</f>
        <v/>
      </c>
      <c r="AA2616">
        <f>(INDIRECT("a_"&amp;AA$2)/(AA$2+2))*(($C2616^(AA$2+2)-$H2616^(AA$2+2))/(ε_c1cd^(AA$2+2)))</f>
        <v/>
      </c>
      <c r="AB2616">
        <f>(INDIRECT("a_"&amp;AB$2)/(AB$2+2))*(($C2616^(AB$2+2)-$H2616^(AB$2+2))/(ε_c1cd^(AB$2+2)))</f>
        <v/>
      </c>
      <c r="AC2616">
        <f>(INDIRECT("a_"&amp;AC$2)/(AC$2+2))*(($C2616^(AC$2+2)-$H2616^(AC$2+2))/(ε_c1cd^(AC$2+2)))</f>
        <v/>
      </c>
      <c r="AD2616">
        <f>(INDIRECT("a_"&amp;AD$2)/(AD$2+2))*(($C2616^(AD$2+2)-$H2616^(AD$2+2))/(ε_c1cd^(AD$2+2)))</f>
        <v/>
      </c>
      <c r="AE2616" s="111">
        <f>(b*f_cd/L2616)*SUM(U2616:Y2616)+SUM(Q2616:R2616)</f>
        <v/>
      </c>
      <c r="AF2616" s="112">
        <f>AE2616*(K2616-y+e)</f>
        <v/>
      </c>
      <c r="AG2616" s="113">
        <f>(b*f_cd/(L2616^2))*SUM(Z2616:AD2616)+SUM(S2616:T2616)-AF2616</f>
        <v/>
      </c>
      <c r="AH2616" s="114">
        <f>AG2616&lt;0</f>
        <v/>
      </c>
      <c r="AI2616" s="115">
        <f>IF(A2616=1,FALSE,(AND(AQ2616,AH2616,NOT(AI2615))))</f>
        <v/>
      </c>
      <c r="AJ2616" s="116">
        <f>(b*f_cd/L2616)*(a_1/2*J2616^2+a_2/3*J2616^3+a_3/4*J2616^4+a_4/5*J2616^5+a_5/6*J2616^6)+SUM(Q2616:R2616)</f>
        <v/>
      </c>
      <c r="AK2616">
        <f>AJ2616*(K2616-y+e)</f>
        <v/>
      </c>
      <c r="AL2616" s="118">
        <f>(b*f_cd/(L2616^2))*(a_1/3*J2616^3+a_2/4*J2616^4+a_3/5*J2616^5+a_4/6*J2616^6+a_5/7*J2616^7)+SUM(S2616:T2616)-AK2616</f>
        <v/>
      </c>
      <c r="AM2616" s="114">
        <f>AL2616&gt;0</f>
        <v/>
      </c>
      <c r="AN2616" s="115">
        <f>IF(A2616=1,FALSE,(AND(AQ2616,AM2616,NOT(AN2615))))</f>
        <v/>
      </c>
      <c r="AO2616">
        <f>IF(D2616=1,AND(AH2616,NOT(AI2616)),AND(AM2616,NOT(AN2616)))</f>
        <v/>
      </c>
      <c r="AP2616" s="119">
        <f>IF(D2616=1,AI2616,AN2616)</f>
        <v/>
      </c>
      <c r="AQ2616" s="125">
        <f>ABS(E2616)&lt;$AQ$2</f>
        <v/>
      </c>
      <c r="AS2616">
        <f>IF(AP2616,MAX(AS$3:AS2614)+1,"")</f>
        <v/>
      </c>
    </row>
    <row r="2617">
      <c r="A2617" t="n">
        <v>2527</v>
      </c>
      <c r="B2617" s="131">
        <f>IF(A2617=1,0,IF(AP2617,0.1*ε_cu1cd,0))</f>
        <v/>
      </c>
      <c r="C2617" s="131">
        <f>IF(A2617=1,0.1*ε_cu1cd,C2616+B2616)</f>
        <v/>
      </c>
      <c r="D2617" s="113">
        <f>IF('Нормальний переріз'!$D$68&gt;0,1,2)</f>
        <v/>
      </c>
      <c r="E2617" s="144">
        <f>IF(D2617=1,F2617,G2617)</f>
        <v/>
      </c>
      <c r="F2617" s="124">
        <f>IF(AI2616,0.11*ε_cu1cd,IF(AH2616,F2616*0.01,F2616))</f>
        <v/>
      </c>
      <c r="G2617" s="124">
        <f>IF(AP2616,-0.1*ε_cu1cd,IF(AM2616,G2616*0.01,G2616))</f>
        <v/>
      </c>
      <c r="H2617" s="113">
        <f>IF(A2617=1,E2617,IF(AO2616,H2616-E2616+E2617,IF(AP2616,0.8*H2616,H2616+E2617)))</f>
        <v/>
      </c>
      <c r="I2617" s="169">
        <f>(C2617-H2617)/h</f>
        <v/>
      </c>
      <c r="J2617">
        <f>C2617/(ε_c1cd)</f>
        <v/>
      </c>
      <c r="K2617">
        <f>C2617/I2617</f>
        <v/>
      </c>
      <c r="L2617" s="131">
        <f>I2617/(ε_c1cd)</f>
        <v/>
      </c>
      <c r="M2617">
        <f>I2617*(K2617-Z_s1)</f>
        <v/>
      </c>
      <c r="N2617">
        <f>I2617*(K2617-Z_s2)</f>
        <v/>
      </c>
      <c r="O2617">
        <f>E_s*M2617</f>
        <v/>
      </c>
      <c r="P2617">
        <f>E_s*N2617</f>
        <v/>
      </c>
      <c r="Q2617">
        <f>O2617*A_s1</f>
        <v/>
      </c>
      <c r="R2617">
        <f>P2617*A_s2</f>
        <v/>
      </c>
      <c r="S2617">
        <f>Q2617*($K2617-Z_s1)</f>
        <v/>
      </c>
      <c r="T2617">
        <f>R2617*($K2617-Z_s2)</f>
        <v/>
      </c>
      <c r="U2617">
        <f>(INDIRECT("a_"&amp;U$2)/(U$2+1))*(($C2617^(U$2+1)-$H2617^(U$2+1))/(ε_c1cd^(U$2+1)))</f>
        <v/>
      </c>
      <c r="V2617">
        <f>(INDIRECT("a_"&amp;V$2)/(V$2+1))*(($C2617^(V$2+1)-$H2617^(V$2+1))/(ε_c1cd^(V$2+1)))</f>
        <v/>
      </c>
      <c r="W2617">
        <f>(INDIRECT("a_"&amp;W$2)/(W$2+1))*(($C2617^(W$2+1)-$H2617^(W$2+1))/(ε_c1cd^(W$2+1)))</f>
        <v/>
      </c>
      <c r="X2617">
        <f>(INDIRECT("a_"&amp;X$2)/(X$2+1))*(($C2617^(X$2+1)-$H2617^(X$2+1))/(ε_c1cd^(X$2+1)))</f>
        <v/>
      </c>
      <c r="Y2617">
        <f>(INDIRECT("a_"&amp;Y$2)/(Y$2+1))*(($C2617^(Y$2+1)-$H2617^(Y$2+1))/(ε_c1cd^(Y$2+1)))</f>
        <v/>
      </c>
      <c r="Z2617">
        <f>(INDIRECT("a_"&amp;Z$2)/(Z$2+2))*(($C2617^(Z$2+2)-$H2617^(Z$2+2))/(ε_c1cd^(Z$2+2)))</f>
        <v/>
      </c>
      <c r="AA2617">
        <f>(INDIRECT("a_"&amp;AA$2)/(AA$2+2))*(($C2617^(AA$2+2)-$H2617^(AA$2+2))/(ε_c1cd^(AA$2+2)))</f>
        <v/>
      </c>
      <c r="AB2617">
        <f>(INDIRECT("a_"&amp;AB$2)/(AB$2+2))*(($C2617^(AB$2+2)-$H2617^(AB$2+2))/(ε_c1cd^(AB$2+2)))</f>
        <v/>
      </c>
      <c r="AC2617">
        <f>(INDIRECT("a_"&amp;AC$2)/(AC$2+2))*(($C2617^(AC$2+2)-$H2617^(AC$2+2))/(ε_c1cd^(AC$2+2)))</f>
        <v/>
      </c>
      <c r="AD2617">
        <f>(INDIRECT("a_"&amp;AD$2)/(AD$2+2))*(($C2617^(AD$2+2)-$H2617^(AD$2+2))/(ε_c1cd^(AD$2+2)))</f>
        <v/>
      </c>
      <c r="AE2617" s="111">
        <f>(b*f_cd/L2617)*SUM(U2617:Y2617)+SUM(Q2617:R2617)</f>
        <v/>
      </c>
      <c r="AF2617" s="112">
        <f>AE2617*(K2617-y+e)</f>
        <v/>
      </c>
      <c r="AG2617" s="113">
        <f>(b*f_cd/(L2617^2))*SUM(Z2617:AD2617)+SUM(S2617:T2617)-AF2617</f>
        <v/>
      </c>
      <c r="AH2617" s="114">
        <f>AG2617&lt;0</f>
        <v/>
      </c>
      <c r="AI2617" s="115">
        <f>IF(A2617=1,FALSE,(AND(AQ2617,AH2617,NOT(AI2616))))</f>
        <v/>
      </c>
      <c r="AJ2617" s="116">
        <f>(b*f_cd/L2617)*(a_1/2*J2617^2+a_2/3*J2617^3+a_3/4*J2617^4+a_4/5*J2617^5+a_5/6*J2617^6)+SUM(Q2617:R2617)</f>
        <v/>
      </c>
      <c r="AK2617">
        <f>AJ2617*(K2617-y+e)</f>
        <v/>
      </c>
      <c r="AL2617" s="118">
        <f>(b*f_cd/(L2617^2))*(a_1/3*J2617^3+a_2/4*J2617^4+a_3/5*J2617^5+a_4/6*J2617^6+a_5/7*J2617^7)+SUM(S2617:T2617)-AK2617</f>
        <v/>
      </c>
      <c r="AM2617" s="114">
        <f>AL2617&gt;0</f>
        <v/>
      </c>
      <c r="AN2617" s="115">
        <f>IF(A2617=1,FALSE,(AND(AQ2617,AM2617,NOT(AN2616))))</f>
        <v/>
      </c>
      <c r="AO2617">
        <f>IF(D2617=1,AND(AH2617,NOT(AI2617)),AND(AM2617,NOT(AN2617)))</f>
        <v/>
      </c>
      <c r="AP2617" s="119">
        <f>IF(D2617=1,AI2617,AN2617)</f>
        <v/>
      </c>
      <c r="AQ2617" s="125">
        <f>ABS(E2617)&lt;$AQ$2</f>
        <v/>
      </c>
      <c r="AS2617">
        <f>IF(AP2617,MAX(AS$3:AS2615)+1,"")</f>
        <v/>
      </c>
    </row>
    <row r="2618">
      <c r="A2618" t="n">
        <v>2528</v>
      </c>
      <c r="B2618" s="131">
        <f>IF(A2618=1,0,IF(AP2618,0.1*ε_cu1cd,0))</f>
        <v/>
      </c>
      <c r="C2618" s="131">
        <f>IF(A2618=1,0.1*ε_cu1cd,C2617+B2617)</f>
        <v/>
      </c>
      <c r="D2618" s="113">
        <f>IF('Нормальний переріз'!$D$68&gt;0,1,2)</f>
        <v/>
      </c>
      <c r="E2618" s="144">
        <f>IF(D2618=1,F2618,G2618)</f>
        <v/>
      </c>
      <c r="F2618" s="124">
        <f>IF(AI2617,0.11*ε_cu1cd,IF(AH2617,F2617*0.01,F2617))</f>
        <v/>
      </c>
      <c r="G2618" s="124">
        <f>IF(AP2617,-0.1*ε_cu1cd,IF(AM2617,G2617*0.01,G2617))</f>
        <v/>
      </c>
      <c r="H2618" s="113">
        <f>IF(A2618=1,E2618,IF(AO2617,H2617-E2617+E2618,IF(AP2617,0.8*H2617,H2617+E2618)))</f>
        <v/>
      </c>
      <c r="I2618" s="169">
        <f>(C2618-H2618)/h</f>
        <v/>
      </c>
      <c r="J2618">
        <f>C2618/(ε_c1cd)</f>
        <v/>
      </c>
      <c r="K2618">
        <f>C2618/I2618</f>
        <v/>
      </c>
      <c r="L2618" s="131">
        <f>I2618/(ε_c1cd)</f>
        <v/>
      </c>
      <c r="M2618">
        <f>I2618*(K2618-Z_s1)</f>
        <v/>
      </c>
      <c r="N2618">
        <f>I2618*(K2618-Z_s2)</f>
        <v/>
      </c>
      <c r="O2618">
        <f>E_s*M2618</f>
        <v/>
      </c>
      <c r="P2618">
        <f>E_s*N2618</f>
        <v/>
      </c>
      <c r="Q2618">
        <f>O2618*A_s1</f>
        <v/>
      </c>
      <c r="R2618">
        <f>P2618*A_s2</f>
        <v/>
      </c>
      <c r="S2618">
        <f>Q2618*($K2618-Z_s1)</f>
        <v/>
      </c>
      <c r="T2618">
        <f>R2618*($K2618-Z_s2)</f>
        <v/>
      </c>
      <c r="U2618">
        <f>(INDIRECT("a_"&amp;U$2)/(U$2+1))*(($C2618^(U$2+1)-$H2618^(U$2+1))/(ε_c1cd^(U$2+1)))</f>
        <v/>
      </c>
      <c r="V2618">
        <f>(INDIRECT("a_"&amp;V$2)/(V$2+1))*(($C2618^(V$2+1)-$H2618^(V$2+1))/(ε_c1cd^(V$2+1)))</f>
        <v/>
      </c>
      <c r="W2618">
        <f>(INDIRECT("a_"&amp;W$2)/(W$2+1))*(($C2618^(W$2+1)-$H2618^(W$2+1))/(ε_c1cd^(W$2+1)))</f>
        <v/>
      </c>
      <c r="X2618">
        <f>(INDIRECT("a_"&amp;X$2)/(X$2+1))*(($C2618^(X$2+1)-$H2618^(X$2+1))/(ε_c1cd^(X$2+1)))</f>
        <v/>
      </c>
      <c r="Y2618">
        <f>(INDIRECT("a_"&amp;Y$2)/(Y$2+1))*(($C2618^(Y$2+1)-$H2618^(Y$2+1))/(ε_c1cd^(Y$2+1)))</f>
        <v/>
      </c>
      <c r="Z2618">
        <f>(INDIRECT("a_"&amp;Z$2)/(Z$2+2))*(($C2618^(Z$2+2)-$H2618^(Z$2+2))/(ε_c1cd^(Z$2+2)))</f>
        <v/>
      </c>
      <c r="AA2618">
        <f>(INDIRECT("a_"&amp;AA$2)/(AA$2+2))*(($C2618^(AA$2+2)-$H2618^(AA$2+2))/(ε_c1cd^(AA$2+2)))</f>
        <v/>
      </c>
      <c r="AB2618">
        <f>(INDIRECT("a_"&amp;AB$2)/(AB$2+2))*(($C2618^(AB$2+2)-$H2618^(AB$2+2))/(ε_c1cd^(AB$2+2)))</f>
        <v/>
      </c>
      <c r="AC2618">
        <f>(INDIRECT("a_"&amp;AC$2)/(AC$2+2))*(($C2618^(AC$2+2)-$H2618^(AC$2+2))/(ε_c1cd^(AC$2+2)))</f>
        <v/>
      </c>
      <c r="AD2618">
        <f>(INDIRECT("a_"&amp;AD$2)/(AD$2+2))*(($C2618^(AD$2+2)-$H2618^(AD$2+2))/(ε_c1cd^(AD$2+2)))</f>
        <v/>
      </c>
      <c r="AE2618" s="111">
        <f>(b*f_cd/L2618)*SUM(U2618:Y2618)+SUM(Q2618:R2618)</f>
        <v/>
      </c>
      <c r="AF2618" s="112">
        <f>AE2618*(K2618-y+e)</f>
        <v/>
      </c>
      <c r="AG2618" s="113">
        <f>(b*f_cd/(L2618^2))*SUM(Z2618:AD2618)+SUM(S2618:T2618)-AF2618</f>
        <v/>
      </c>
      <c r="AH2618" s="114">
        <f>AG2618&lt;0</f>
        <v/>
      </c>
      <c r="AI2618" s="115">
        <f>IF(A2618=1,FALSE,(AND(AQ2618,AH2618,NOT(AI2617))))</f>
        <v/>
      </c>
      <c r="AJ2618" s="116">
        <f>(b*f_cd/L2618)*(a_1/2*J2618^2+a_2/3*J2618^3+a_3/4*J2618^4+a_4/5*J2618^5+a_5/6*J2618^6)+SUM(Q2618:R2618)</f>
        <v/>
      </c>
      <c r="AK2618">
        <f>AJ2618*(K2618-y+e)</f>
        <v/>
      </c>
      <c r="AL2618" s="118">
        <f>(b*f_cd/(L2618^2))*(a_1/3*J2618^3+a_2/4*J2618^4+a_3/5*J2618^5+a_4/6*J2618^6+a_5/7*J2618^7)+SUM(S2618:T2618)-AK2618</f>
        <v/>
      </c>
      <c r="AM2618" s="114">
        <f>AL2618&gt;0</f>
        <v/>
      </c>
      <c r="AN2618" s="115">
        <f>IF(A2618=1,FALSE,(AND(AQ2618,AM2618,NOT(AN2617))))</f>
        <v/>
      </c>
      <c r="AO2618">
        <f>IF(D2618=1,AND(AH2618,NOT(AI2618)),AND(AM2618,NOT(AN2618)))</f>
        <v/>
      </c>
      <c r="AP2618" s="119">
        <f>IF(D2618=1,AI2618,AN2618)</f>
        <v/>
      </c>
      <c r="AQ2618" s="125">
        <f>ABS(E2618)&lt;$AQ$2</f>
        <v/>
      </c>
      <c r="AS2618">
        <f>IF(AP2618,MAX(AS$3:AS2616)+1,"")</f>
        <v/>
      </c>
    </row>
    <row r="2619">
      <c r="A2619" t="n">
        <v>2529</v>
      </c>
      <c r="B2619" s="131">
        <f>IF(A2619=1,0,IF(AP2619,0.1*ε_cu1cd,0))</f>
        <v/>
      </c>
      <c r="C2619" s="131">
        <f>IF(A2619=1,0.1*ε_cu1cd,C2618+B2618)</f>
        <v/>
      </c>
      <c r="D2619" s="113">
        <f>IF('Нормальний переріз'!$D$68&gt;0,1,2)</f>
        <v/>
      </c>
      <c r="E2619" s="144">
        <f>IF(D2619=1,F2619,G2619)</f>
        <v/>
      </c>
      <c r="F2619" s="124">
        <f>IF(AI2618,0.11*ε_cu1cd,IF(AH2618,F2618*0.01,F2618))</f>
        <v/>
      </c>
      <c r="G2619" s="124">
        <f>IF(AP2618,-0.1*ε_cu1cd,IF(AM2618,G2618*0.01,G2618))</f>
        <v/>
      </c>
      <c r="H2619" s="113">
        <f>IF(A2619=1,E2619,IF(AO2618,H2618-E2618+E2619,IF(AP2618,0.8*H2618,H2618+E2619)))</f>
        <v/>
      </c>
      <c r="I2619" s="169">
        <f>(C2619-H2619)/h</f>
        <v/>
      </c>
      <c r="J2619">
        <f>C2619/(ε_c1cd)</f>
        <v/>
      </c>
      <c r="K2619">
        <f>C2619/I2619</f>
        <v/>
      </c>
      <c r="L2619" s="131">
        <f>I2619/(ε_c1cd)</f>
        <v/>
      </c>
      <c r="M2619">
        <f>I2619*(K2619-Z_s1)</f>
        <v/>
      </c>
      <c r="N2619">
        <f>I2619*(K2619-Z_s2)</f>
        <v/>
      </c>
      <c r="O2619">
        <f>E_s*M2619</f>
        <v/>
      </c>
      <c r="P2619">
        <f>E_s*N2619</f>
        <v/>
      </c>
      <c r="Q2619">
        <f>O2619*A_s1</f>
        <v/>
      </c>
      <c r="R2619">
        <f>P2619*A_s2</f>
        <v/>
      </c>
      <c r="S2619">
        <f>Q2619*($K2619-Z_s1)</f>
        <v/>
      </c>
      <c r="T2619">
        <f>R2619*($K2619-Z_s2)</f>
        <v/>
      </c>
      <c r="U2619">
        <f>(INDIRECT("a_"&amp;U$2)/(U$2+1))*(($C2619^(U$2+1)-$H2619^(U$2+1))/(ε_c1cd^(U$2+1)))</f>
        <v/>
      </c>
      <c r="V2619">
        <f>(INDIRECT("a_"&amp;V$2)/(V$2+1))*(($C2619^(V$2+1)-$H2619^(V$2+1))/(ε_c1cd^(V$2+1)))</f>
        <v/>
      </c>
      <c r="W2619">
        <f>(INDIRECT("a_"&amp;W$2)/(W$2+1))*(($C2619^(W$2+1)-$H2619^(W$2+1))/(ε_c1cd^(W$2+1)))</f>
        <v/>
      </c>
      <c r="X2619">
        <f>(INDIRECT("a_"&amp;X$2)/(X$2+1))*(($C2619^(X$2+1)-$H2619^(X$2+1))/(ε_c1cd^(X$2+1)))</f>
        <v/>
      </c>
      <c r="Y2619">
        <f>(INDIRECT("a_"&amp;Y$2)/(Y$2+1))*(($C2619^(Y$2+1)-$H2619^(Y$2+1))/(ε_c1cd^(Y$2+1)))</f>
        <v/>
      </c>
      <c r="Z2619">
        <f>(INDIRECT("a_"&amp;Z$2)/(Z$2+2))*(($C2619^(Z$2+2)-$H2619^(Z$2+2))/(ε_c1cd^(Z$2+2)))</f>
        <v/>
      </c>
      <c r="AA2619">
        <f>(INDIRECT("a_"&amp;AA$2)/(AA$2+2))*(($C2619^(AA$2+2)-$H2619^(AA$2+2))/(ε_c1cd^(AA$2+2)))</f>
        <v/>
      </c>
      <c r="AB2619">
        <f>(INDIRECT("a_"&amp;AB$2)/(AB$2+2))*(($C2619^(AB$2+2)-$H2619^(AB$2+2))/(ε_c1cd^(AB$2+2)))</f>
        <v/>
      </c>
      <c r="AC2619">
        <f>(INDIRECT("a_"&amp;AC$2)/(AC$2+2))*(($C2619^(AC$2+2)-$H2619^(AC$2+2))/(ε_c1cd^(AC$2+2)))</f>
        <v/>
      </c>
      <c r="AD2619">
        <f>(INDIRECT("a_"&amp;AD$2)/(AD$2+2))*(($C2619^(AD$2+2)-$H2619^(AD$2+2))/(ε_c1cd^(AD$2+2)))</f>
        <v/>
      </c>
      <c r="AE2619" s="111">
        <f>(b*f_cd/L2619)*SUM(U2619:Y2619)+SUM(Q2619:R2619)</f>
        <v/>
      </c>
      <c r="AF2619" s="112">
        <f>AE2619*(K2619-y+e)</f>
        <v/>
      </c>
      <c r="AG2619" s="113">
        <f>(b*f_cd/(L2619^2))*SUM(Z2619:AD2619)+SUM(S2619:T2619)-AF2619</f>
        <v/>
      </c>
      <c r="AH2619" s="114">
        <f>AG2619&lt;0</f>
        <v/>
      </c>
      <c r="AI2619" s="115">
        <f>IF(A2619=1,FALSE,(AND(AQ2619,AH2619,NOT(AI2618))))</f>
        <v/>
      </c>
      <c r="AJ2619" s="116">
        <f>(b*f_cd/L2619)*(a_1/2*J2619^2+a_2/3*J2619^3+a_3/4*J2619^4+a_4/5*J2619^5+a_5/6*J2619^6)+SUM(Q2619:R2619)</f>
        <v/>
      </c>
      <c r="AK2619">
        <f>AJ2619*(K2619-y+e)</f>
        <v/>
      </c>
      <c r="AL2619" s="118">
        <f>(b*f_cd/(L2619^2))*(a_1/3*J2619^3+a_2/4*J2619^4+a_3/5*J2619^5+a_4/6*J2619^6+a_5/7*J2619^7)+SUM(S2619:T2619)-AK2619</f>
        <v/>
      </c>
      <c r="AM2619" s="114">
        <f>AL2619&gt;0</f>
        <v/>
      </c>
      <c r="AN2619" s="115">
        <f>IF(A2619=1,FALSE,(AND(AQ2619,AM2619,NOT(AN2618))))</f>
        <v/>
      </c>
      <c r="AO2619">
        <f>IF(D2619=1,AND(AH2619,NOT(AI2619)),AND(AM2619,NOT(AN2619)))</f>
        <v/>
      </c>
      <c r="AP2619" s="119">
        <f>IF(D2619=1,AI2619,AN2619)</f>
        <v/>
      </c>
      <c r="AQ2619" s="125">
        <f>ABS(E2619)&lt;$AQ$2</f>
        <v/>
      </c>
      <c r="AS2619">
        <f>IF(AP2619,MAX(AS$3:AS2617)+1,"")</f>
        <v/>
      </c>
    </row>
    <row r="2620">
      <c r="A2620" t="n">
        <v>2530</v>
      </c>
      <c r="B2620" s="131">
        <f>IF(A2620=1,0,IF(AP2620,0.1*ε_cu1cd,0))</f>
        <v/>
      </c>
      <c r="C2620" s="131">
        <f>IF(A2620=1,0.1*ε_cu1cd,C2619+B2619)</f>
        <v/>
      </c>
      <c r="D2620" s="113">
        <f>IF('Нормальний переріз'!$D$68&gt;0,1,2)</f>
        <v/>
      </c>
      <c r="E2620" s="144">
        <f>IF(D2620=1,F2620,G2620)</f>
        <v/>
      </c>
      <c r="F2620" s="124">
        <f>IF(AI2619,0.11*ε_cu1cd,IF(AH2619,F2619*0.01,F2619))</f>
        <v/>
      </c>
      <c r="G2620" s="124">
        <f>IF(AP2619,-0.1*ε_cu1cd,IF(AM2619,G2619*0.01,G2619))</f>
        <v/>
      </c>
      <c r="H2620" s="113">
        <f>IF(A2620=1,E2620,IF(AO2619,H2619-E2619+E2620,IF(AP2619,0.8*H2619,H2619+E2620)))</f>
        <v/>
      </c>
      <c r="I2620" s="169">
        <f>(C2620-H2620)/h</f>
        <v/>
      </c>
      <c r="J2620">
        <f>C2620/(ε_c1cd)</f>
        <v/>
      </c>
      <c r="K2620">
        <f>C2620/I2620</f>
        <v/>
      </c>
      <c r="L2620" s="131">
        <f>I2620/(ε_c1cd)</f>
        <v/>
      </c>
      <c r="M2620">
        <f>I2620*(K2620-Z_s1)</f>
        <v/>
      </c>
      <c r="N2620">
        <f>I2620*(K2620-Z_s2)</f>
        <v/>
      </c>
      <c r="O2620">
        <f>E_s*M2620</f>
        <v/>
      </c>
      <c r="P2620">
        <f>E_s*N2620</f>
        <v/>
      </c>
      <c r="Q2620">
        <f>O2620*A_s1</f>
        <v/>
      </c>
      <c r="R2620">
        <f>P2620*A_s2</f>
        <v/>
      </c>
      <c r="S2620">
        <f>Q2620*($K2620-Z_s1)</f>
        <v/>
      </c>
      <c r="T2620">
        <f>R2620*($K2620-Z_s2)</f>
        <v/>
      </c>
      <c r="U2620">
        <f>(INDIRECT("a_"&amp;U$2)/(U$2+1))*(($C2620^(U$2+1)-$H2620^(U$2+1))/(ε_c1cd^(U$2+1)))</f>
        <v/>
      </c>
      <c r="V2620">
        <f>(INDIRECT("a_"&amp;V$2)/(V$2+1))*(($C2620^(V$2+1)-$H2620^(V$2+1))/(ε_c1cd^(V$2+1)))</f>
        <v/>
      </c>
      <c r="W2620">
        <f>(INDIRECT("a_"&amp;W$2)/(W$2+1))*(($C2620^(W$2+1)-$H2620^(W$2+1))/(ε_c1cd^(W$2+1)))</f>
        <v/>
      </c>
      <c r="X2620">
        <f>(INDIRECT("a_"&amp;X$2)/(X$2+1))*(($C2620^(X$2+1)-$H2620^(X$2+1))/(ε_c1cd^(X$2+1)))</f>
        <v/>
      </c>
      <c r="Y2620">
        <f>(INDIRECT("a_"&amp;Y$2)/(Y$2+1))*(($C2620^(Y$2+1)-$H2620^(Y$2+1))/(ε_c1cd^(Y$2+1)))</f>
        <v/>
      </c>
      <c r="Z2620">
        <f>(INDIRECT("a_"&amp;Z$2)/(Z$2+2))*(($C2620^(Z$2+2)-$H2620^(Z$2+2))/(ε_c1cd^(Z$2+2)))</f>
        <v/>
      </c>
      <c r="AA2620">
        <f>(INDIRECT("a_"&amp;AA$2)/(AA$2+2))*(($C2620^(AA$2+2)-$H2620^(AA$2+2))/(ε_c1cd^(AA$2+2)))</f>
        <v/>
      </c>
      <c r="AB2620">
        <f>(INDIRECT("a_"&amp;AB$2)/(AB$2+2))*(($C2620^(AB$2+2)-$H2620^(AB$2+2))/(ε_c1cd^(AB$2+2)))</f>
        <v/>
      </c>
      <c r="AC2620">
        <f>(INDIRECT("a_"&amp;AC$2)/(AC$2+2))*(($C2620^(AC$2+2)-$H2620^(AC$2+2))/(ε_c1cd^(AC$2+2)))</f>
        <v/>
      </c>
      <c r="AD2620">
        <f>(INDIRECT("a_"&amp;AD$2)/(AD$2+2))*(($C2620^(AD$2+2)-$H2620^(AD$2+2))/(ε_c1cd^(AD$2+2)))</f>
        <v/>
      </c>
      <c r="AE2620" s="111">
        <f>(b*f_cd/L2620)*SUM(U2620:Y2620)+SUM(Q2620:R2620)</f>
        <v/>
      </c>
      <c r="AF2620" s="112">
        <f>AE2620*(K2620-y+e)</f>
        <v/>
      </c>
      <c r="AG2620" s="113">
        <f>(b*f_cd/(L2620^2))*SUM(Z2620:AD2620)+SUM(S2620:T2620)-AF2620</f>
        <v/>
      </c>
      <c r="AH2620" s="114">
        <f>AG2620&lt;0</f>
        <v/>
      </c>
      <c r="AI2620" s="115">
        <f>IF(A2620=1,FALSE,(AND(AQ2620,AH2620,NOT(AI2619))))</f>
        <v/>
      </c>
      <c r="AJ2620" s="116">
        <f>(b*f_cd/L2620)*(a_1/2*J2620^2+a_2/3*J2620^3+a_3/4*J2620^4+a_4/5*J2620^5+a_5/6*J2620^6)+SUM(Q2620:R2620)</f>
        <v/>
      </c>
      <c r="AK2620">
        <f>AJ2620*(K2620-y+e)</f>
        <v/>
      </c>
      <c r="AL2620" s="118">
        <f>(b*f_cd/(L2620^2))*(a_1/3*J2620^3+a_2/4*J2620^4+a_3/5*J2620^5+a_4/6*J2620^6+a_5/7*J2620^7)+SUM(S2620:T2620)-AK2620</f>
        <v/>
      </c>
      <c r="AM2620" s="114">
        <f>AL2620&gt;0</f>
        <v/>
      </c>
      <c r="AN2620" s="115">
        <f>IF(A2620=1,FALSE,(AND(AQ2620,AM2620,NOT(AN2619))))</f>
        <v/>
      </c>
      <c r="AO2620">
        <f>IF(D2620=1,AND(AH2620,NOT(AI2620)),AND(AM2620,NOT(AN2620)))</f>
        <v/>
      </c>
      <c r="AP2620" s="119">
        <f>IF(D2620=1,AI2620,AN2620)</f>
        <v/>
      </c>
      <c r="AQ2620" s="125">
        <f>ABS(E2620)&lt;$AQ$2</f>
        <v/>
      </c>
      <c r="AS2620">
        <f>IF(AP2620,MAX(AS$3:AS2618)+1,"")</f>
        <v/>
      </c>
    </row>
    <row r="2621">
      <c r="A2621" t="n">
        <v>2531</v>
      </c>
      <c r="B2621" s="131">
        <f>IF(A2621=1,0,IF(AP2621,0.1*ε_cu1cd,0))</f>
        <v/>
      </c>
      <c r="C2621" s="131">
        <f>IF(A2621=1,0.1*ε_cu1cd,C2620+B2620)</f>
        <v/>
      </c>
      <c r="D2621" s="113">
        <f>IF('Нормальний переріз'!$D$68&gt;0,1,2)</f>
        <v/>
      </c>
      <c r="E2621" s="144">
        <f>IF(D2621=1,F2621,G2621)</f>
        <v/>
      </c>
      <c r="F2621" s="124">
        <f>IF(AI2620,0.11*ε_cu1cd,IF(AH2620,F2620*0.01,F2620))</f>
        <v/>
      </c>
      <c r="G2621" s="124">
        <f>IF(AP2620,-0.1*ε_cu1cd,IF(AM2620,G2620*0.01,G2620))</f>
        <v/>
      </c>
      <c r="H2621" s="113">
        <f>IF(A2621=1,E2621,IF(AO2620,H2620-E2620+E2621,IF(AP2620,0.8*H2620,H2620+E2621)))</f>
        <v/>
      </c>
      <c r="I2621" s="169">
        <f>(C2621-H2621)/h</f>
        <v/>
      </c>
      <c r="J2621">
        <f>C2621/(ε_c1cd)</f>
        <v/>
      </c>
      <c r="K2621">
        <f>C2621/I2621</f>
        <v/>
      </c>
      <c r="L2621" s="131">
        <f>I2621/(ε_c1cd)</f>
        <v/>
      </c>
      <c r="M2621">
        <f>I2621*(K2621-Z_s1)</f>
        <v/>
      </c>
      <c r="N2621">
        <f>I2621*(K2621-Z_s2)</f>
        <v/>
      </c>
      <c r="O2621">
        <f>E_s*M2621</f>
        <v/>
      </c>
      <c r="P2621">
        <f>E_s*N2621</f>
        <v/>
      </c>
      <c r="Q2621">
        <f>O2621*A_s1</f>
        <v/>
      </c>
      <c r="R2621">
        <f>P2621*A_s2</f>
        <v/>
      </c>
      <c r="S2621">
        <f>Q2621*($K2621-Z_s1)</f>
        <v/>
      </c>
      <c r="T2621">
        <f>R2621*($K2621-Z_s2)</f>
        <v/>
      </c>
      <c r="U2621">
        <f>(INDIRECT("a_"&amp;U$2)/(U$2+1))*(($C2621^(U$2+1)-$H2621^(U$2+1))/(ε_c1cd^(U$2+1)))</f>
        <v/>
      </c>
      <c r="V2621">
        <f>(INDIRECT("a_"&amp;V$2)/(V$2+1))*(($C2621^(V$2+1)-$H2621^(V$2+1))/(ε_c1cd^(V$2+1)))</f>
        <v/>
      </c>
      <c r="W2621">
        <f>(INDIRECT("a_"&amp;W$2)/(W$2+1))*(($C2621^(W$2+1)-$H2621^(W$2+1))/(ε_c1cd^(W$2+1)))</f>
        <v/>
      </c>
      <c r="X2621">
        <f>(INDIRECT("a_"&amp;X$2)/(X$2+1))*(($C2621^(X$2+1)-$H2621^(X$2+1))/(ε_c1cd^(X$2+1)))</f>
        <v/>
      </c>
      <c r="Y2621">
        <f>(INDIRECT("a_"&amp;Y$2)/(Y$2+1))*(($C2621^(Y$2+1)-$H2621^(Y$2+1))/(ε_c1cd^(Y$2+1)))</f>
        <v/>
      </c>
      <c r="Z2621">
        <f>(INDIRECT("a_"&amp;Z$2)/(Z$2+2))*(($C2621^(Z$2+2)-$H2621^(Z$2+2))/(ε_c1cd^(Z$2+2)))</f>
        <v/>
      </c>
      <c r="AA2621">
        <f>(INDIRECT("a_"&amp;AA$2)/(AA$2+2))*(($C2621^(AA$2+2)-$H2621^(AA$2+2))/(ε_c1cd^(AA$2+2)))</f>
        <v/>
      </c>
      <c r="AB2621">
        <f>(INDIRECT("a_"&amp;AB$2)/(AB$2+2))*(($C2621^(AB$2+2)-$H2621^(AB$2+2))/(ε_c1cd^(AB$2+2)))</f>
        <v/>
      </c>
      <c r="AC2621">
        <f>(INDIRECT("a_"&amp;AC$2)/(AC$2+2))*(($C2621^(AC$2+2)-$H2621^(AC$2+2))/(ε_c1cd^(AC$2+2)))</f>
        <v/>
      </c>
      <c r="AD2621">
        <f>(INDIRECT("a_"&amp;AD$2)/(AD$2+2))*(($C2621^(AD$2+2)-$H2621^(AD$2+2))/(ε_c1cd^(AD$2+2)))</f>
        <v/>
      </c>
      <c r="AE2621" s="111">
        <f>(b*f_cd/L2621)*SUM(U2621:Y2621)+SUM(Q2621:R2621)</f>
        <v/>
      </c>
      <c r="AF2621" s="112">
        <f>AE2621*(K2621-y+e)</f>
        <v/>
      </c>
      <c r="AG2621" s="113">
        <f>(b*f_cd/(L2621^2))*SUM(Z2621:AD2621)+SUM(S2621:T2621)-AF2621</f>
        <v/>
      </c>
      <c r="AH2621" s="114">
        <f>AG2621&lt;0</f>
        <v/>
      </c>
      <c r="AI2621" s="115">
        <f>IF(A2621=1,FALSE,(AND(AQ2621,AH2621,NOT(AI2620))))</f>
        <v/>
      </c>
      <c r="AJ2621" s="116">
        <f>(b*f_cd/L2621)*(a_1/2*J2621^2+a_2/3*J2621^3+a_3/4*J2621^4+a_4/5*J2621^5+a_5/6*J2621^6)+SUM(Q2621:R2621)</f>
        <v/>
      </c>
      <c r="AK2621">
        <f>AJ2621*(K2621-y+e)</f>
        <v/>
      </c>
      <c r="AL2621" s="118">
        <f>(b*f_cd/(L2621^2))*(a_1/3*J2621^3+a_2/4*J2621^4+a_3/5*J2621^5+a_4/6*J2621^6+a_5/7*J2621^7)+SUM(S2621:T2621)-AK2621</f>
        <v/>
      </c>
      <c r="AM2621" s="114">
        <f>AL2621&gt;0</f>
        <v/>
      </c>
      <c r="AN2621" s="115">
        <f>IF(A2621=1,FALSE,(AND(AQ2621,AM2621,NOT(AN2620))))</f>
        <v/>
      </c>
      <c r="AO2621">
        <f>IF(D2621=1,AND(AH2621,NOT(AI2621)),AND(AM2621,NOT(AN2621)))</f>
        <v/>
      </c>
      <c r="AP2621" s="119">
        <f>IF(D2621=1,AI2621,AN2621)</f>
        <v/>
      </c>
      <c r="AQ2621" s="125">
        <f>ABS(E2621)&lt;$AQ$2</f>
        <v/>
      </c>
      <c r="AS2621">
        <f>IF(AP2621,MAX(AS$3:AS2619)+1,"")</f>
        <v/>
      </c>
    </row>
    <row r="2622">
      <c r="A2622" t="n">
        <v>2532</v>
      </c>
      <c r="B2622" s="131">
        <f>IF(A2622=1,0,IF(AP2622,0.1*ε_cu1cd,0))</f>
        <v/>
      </c>
      <c r="C2622" s="131">
        <f>IF(A2622=1,0.1*ε_cu1cd,C2621+B2621)</f>
        <v/>
      </c>
      <c r="D2622" s="113">
        <f>IF('Нормальний переріз'!$D$68&gt;0,1,2)</f>
        <v/>
      </c>
      <c r="E2622" s="144">
        <f>IF(D2622=1,F2622,G2622)</f>
        <v/>
      </c>
      <c r="F2622" s="124">
        <f>IF(AI2621,0.11*ε_cu1cd,IF(AH2621,F2621*0.01,F2621))</f>
        <v/>
      </c>
      <c r="G2622" s="124">
        <f>IF(AP2621,-0.1*ε_cu1cd,IF(AM2621,G2621*0.01,G2621))</f>
        <v/>
      </c>
      <c r="H2622" s="113">
        <f>IF(A2622=1,E2622,IF(AO2621,H2621-E2621+E2622,IF(AP2621,0.8*H2621,H2621+E2622)))</f>
        <v/>
      </c>
      <c r="I2622" s="169">
        <f>(C2622-H2622)/h</f>
        <v/>
      </c>
      <c r="J2622">
        <f>C2622/(ε_c1cd)</f>
        <v/>
      </c>
      <c r="K2622">
        <f>C2622/I2622</f>
        <v/>
      </c>
      <c r="L2622" s="131">
        <f>I2622/(ε_c1cd)</f>
        <v/>
      </c>
      <c r="M2622">
        <f>I2622*(K2622-Z_s1)</f>
        <v/>
      </c>
      <c r="N2622">
        <f>I2622*(K2622-Z_s2)</f>
        <v/>
      </c>
      <c r="O2622">
        <f>E_s*M2622</f>
        <v/>
      </c>
      <c r="P2622">
        <f>E_s*N2622</f>
        <v/>
      </c>
      <c r="Q2622">
        <f>O2622*A_s1</f>
        <v/>
      </c>
      <c r="R2622">
        <f>P2622*A_s2</f>
        <v/>
      </c>
      <c r="S2622">
        <f>Q2622*($K2622-Z_s1)</f>
        <v/>
      </c>
      <c r="T2622">
        <f>R2622*($K2622-Z_s2)</f>
        <v/>
      </c>
      <c r="U2622">
        <f>(INDIRECT("a_"&amp;U$2)/(U$2+1))*(($C2622^(U$2+1)-$H2622^(U$2+1))/(ε_c1cd^(U$2+1)))</f>
        <v/>
      </c>
      <c r="V2622">
        <f>(INDIRECT("a_"&amp;V$2)/(V$2+1))*(($C2622^(V$2+1)-$H2622^(V$2+1))/(ε_c1cd^(V$2+1)))</f>
        <v/>
      </c>
      <c r="W2622">
        <f>(INDIRECT("a_"&amp;W$2)/(W$2+1))*(($C2622^(W$2+1)-$H2622^(W$2+1))/(ε_c1cd^(W$2+1)))</f>
        <v/>
      </c>
      <c r="X2622">
        <f>(INDIRECT("a_"&amp;X$2)/(X$2+1))*(($C2622^(X$2+1)-$H2622^(X$2+1))/(ε_c1cd^(X$2+1)))</f>
        <v/>
      </c>
      <c r="Y2622">
        <f>(INDIRECT("a_"&amp;Y$2)/(Y$2+1))*(($C2622^(Y$2+1)-$H2622^(Y$2+1))/(ε_c1cd^(Y$2+1)))</f>
        <v/>
      </c>
      <c r="Z2622">
        <f>(INDIRECT("a_"&amp;Z$2)/(Z$2+2))*(($C2622^(Z$2+2)-$H2622^(Z$2+2))/(ε_c1cd^(Z$2+2)))</f>
        <v/>
      </c>
      <c r="AA2622">
        <f>(INDIRECT("a_"&amp;AA$2)/(AA$2+2))*(($C2622^(AA$2+2)-$H2622^(AA$2+2))/(ε_c1cd^(AA$2+2)))</f>
        <v/>
      </c>
      <c r="AB2622">
        <f>(INDIRECT("a_"&amp;AB$2)/(AB$2+2))*(($C2622^(AB$2+2)-$H2622^(AB$2+2))/(ε_c1cd^(AB$2+2)))</f>
        <v/>
      </c>
      <c r="AC2622">
        <f>(INDIRECT("a_"&amp;AC$2)/(AC$2+2))*(($C2622^(AC$2+2)-$H2622^(AC$2+2))/(ε_c1cd^(AC$2+2)))</f>
        <v/>
      </c>
      <c r="AD2622">
        <f>(INDIRECT("a_"&amp;AD$2)/(AD$2+2))*(($C2622^(AD$2+2)-$H2622^(AD$2+2))/(ε_c1cd^(AD$2+2)))</f>
        <v/>
      </c>
      <c r="AE2622" s="111">
        <f>(b*f_cd/L2622)*SUM(U2622:Y2622)+SUM(Q2622:R2622)</f>
        <v/>
      </c>
      <c r="AF2622" s="112">
        <f>AE2622*(K2622-y+e)</f>
        <v/>
      </c>
      <c r="AG2622" s="113">
        <f>(b*f_cd/(L2622^2))*SUM(Z2622:AD2622)+SUM(S2622:T2622)-AF2622</f>
        <v/>
      </c>
      <c r="AH2622" s="114">
        <f>AG2622&lt;0</f>
        <v/>
      </c>
      <c r="AI2622" s="115">
        <f>IF(A2622=1,FALSE,(AND(AQ2622,AH2622,NOT(AI2621))))</f>
        <v/>
      </c>
      <c r="AJ2622" s="116">
        <f>(b*f_cd/L2622)*(a_1/2*J2622^2+a_2/3*J2622^3+a_3/4*J2622^4+a_4/5*J2622^5+a_5/6*J2622^6)+SUM(Q2622:R2622)</f>
        <v/>
      </c>
      <c r="AK2622">
        <f>AJ2622*(K2622-y+e)</f>
        <v/>
      </c>
      <c r="AL2622" s="118">
        <f>(b*f_cd/(L2622^2))*(a_1/3*J2622^3+a_2/4*J2622^4+a_3/5*J2622^5+a_4/6*J2622^6+a_5/7*J2622^7)+SUM(S2622:T2622)-AK2622</f>
        <v/>
      </c>
      <c r="AM2622" s="114">
        <f>AL2622&gt;0</f>
        <v/>
      </c>
      <c r="AN2622" s="115">
        <f>IF(A2622=1,FALSE,(AND(AQ2622,AM2622,NOT(AN2621))))</f>
        <v/>
      </c>
      <c r="AO2622">
        <f>IF(D2622=1,AND(AH2622,NOT(AI2622)),AND(AM2622,NOT(AN2622)))</f>
        <v/>
      </c>
      <c r="AP2622" s="119">
        <f>IF(D2622=1,AI2622,AN2622)</f>
        <v/>
      </c>
      <c r="AQ2622" s="125">
        <f>ABS(E2622)&lt;$AQ$2</f>
        <v/>
      </c>
      <c r="AS2622">
        <f>IF(AP2622,MAX(AS$3:AS2620)+1,"")</f>
        <v/>
      </c>
    </row>
    <row r="2623">
      <c r="A2623" t="n">
        <v>2533</v>
      </c>
      <c r="B2623" s="131">
        <f>IF(A2623=1,0,IF(AP2623,0.1*ε_cu1cd,0))</f>
        <v/>
      </c>
      <c r="C2623" s="131">
        <f>IF(A2623=1,0.1*ε_cu1cd,C2622+B2622)</f>
        <v/>
      </c>
      <c r="D2623" s="113">
        <f>IF('Нормальний переріз'!$D$68&gt;0,1,2)</f>
        <v/>
      </c>
      <c r="E2623" s="144">
        <f>IF(D2623=1,F2623,G2623)</f>
        <v/>
      </c>
      <c r="F2623" s="124">
        <f>IF(AI2622,0.11*ε_cu1cd,IF(AH2622,F2622*0.01,F2622))</f>
        <v/>
      </c>
      <c r="G2623" s="124">
        <f>IF(AP2622,-0.1*ε_cu1cd,IF(AM2622,G2622*0.01,G2622))</f>
        <v/>
      </c>
      <c r="H2623" s="113">
        <f>IF(A2623=1,E2623,IF(AO2622,H2622-E2622+E2623,IF(AP2622,0.8*H2622,H2622+E2623)))</f>
        <v/>
      </c>
      <c r="I2623" s="169">
        <f>(C2623-H2623)/h</f>
        <v/>
      </c>
      <c r="J2623">
        <f>C2623/(ε_c1cd)</f>
        <v/>
      </c>
      <c r="K2623">
        <f>C2623/I2623</f>
        <v/>
      </c>
      <c r="L2623" s="131">
        <f>I2623/(ε_c1cd)</f>
        <v/>
      </c>
      <c r="M2623">
        <f>I2623*(K2623-Z_s1)</f>
        <v/>
      </c>
      <c r="N2623">
        <f>I2623*(K2623-Z_s2)</f>
        <v/>
      </c>
      <c r="O2623">
        <f>E_s*M2623</f>
        <v/>
      </c>
      <c r="P2623">
        <f>E_s*N2623</f>
        <v/>
      </c>
      <c r="Q2623">
        <f>O2623*A_s1</f>
        <v/>
      </c>
      <c r="R2623">
        <f>P2623*A_s2</f>
        <v/>
      </c>
      <c r="S2623">
        <f>Q2623*($K2623-Z_s1)</f>
        <v/>
      </c>
      <c r="T2623">
        <f>R2623*($K2623-Z_s2)</f>
        <v/>
      </c>
      <c r="U2623">
        <f>(INDIRECT("a_"&amp;U$2)/(U$2+1))*(($C2623^(U$2+1)-$H2623^(U$2+1))/(ε_c1cd^(U$2+1)))</f>
        <v/>
      </c>
      <c r="V2623">
        <f>(INDIRECT("a_"&amp;V$2)/(V$2+1))*(($C2623^(V$2+1)-$H2623^(V$2+1))/(ε_c1cd^(V$2+1)))</f>
        <v/>
      </c>
      <c r="W2623">
        <f>(INDIRECT("a_"&amp;W$2)/(W$2+1))*(($C2623^(W$2+1)-$H2623^(W$2+1))/(ε_c1cd^(W$2+1)))</f>
        <v/>
      </c>
      <c r="X2623">
        <f>(INDIRECT("a_"&amp;X$2)/(X$2+1))*(($C2623^(X$2+1)-$H2623^(X$2+1))/(ε_c1cd^(X$2+1)))</f>
        <v/>
      </c>
      <c r="Y2623">
        <f>(INDIRECT("a_"&amp;Y$2)/(Y$2+1))*(($C2623^(Y$2+1)-$H2623^(Y$2+1))/(ε_c1cd^(Y$2+1)))</f>
        <v/>
      </c>
      <c r="Z2623">
        <f>(INDIRECT("a_"&amp;Z$2)/(Z$2+2))*(($C2623^(Z$2+2)-$H2623^(Z$2+2))/(ε_c1cd^(Z$2+2)))</f>
        <v/>
      </c>
      <c r="AA2623">
        <f>(INDIRECT("a_"&amp;AA$2)/(AA$2+2))*(($C2623^(AA$2+2)-$H2623^(AA$2+2))/(ε_c1cd^(AA$2+2)))</f>
        <v/>
      </c>
      <c r="AB2623">
        <f>(INDIRECT("a_"&amp;AB$2)/(AB$2+2))*(($C2623^(AB$2+2)-$H2623^(AB$2+2))/(ε_c1cd^(AB$2+2)))</f>
        <v/>
      </c>
      <c r="AC2623">
        <f>(INDIRECT("a_"&amp;AC$2)/(AC$2+2))*(($C2623^(AC$2+2)-$H2623^(AC$2+2))/(ε_c1cd^(AC$2+2)))</f>
        <v/>
      </c>
      <c r="AD2623">
        <f>(INDIRECT("a_"&amp;AD$2)/(AD$2+2))*(($C2623^(AD$2+2)-$H2623^(AD$2+2))/(ε_c1cd^(AD$2+2)))</f>
        <v/>
      </c>
      <c r="AE2623" s="111">
        <f>(b*f_cd/L2623)*SUM(U2623:Y2623)+SUM(Q2623:R2623)</f>
        <v/>
      </c>
      <c r="AF2623" s="112">
        <f>AE2623*(K2623-y+e)</f>
        <v/>
      </c>
      <c r="AG2623" s="113">
        <f>(b*f_cd/(L2623^2))*SUM(Z2623:AD2623)+SUM(S2623:T2623)-AF2623</f>
        <v/>
      </c>
      <c r="AH2623" s="114">
        <f>AG2623&lt;0</f>
        <v/>
      </c>
      <c r="AI2623" s="115">
        <f>IF(A2623=1,FALSE,(AND(AQ2623,AH2623,NOT(AI2622))))</f>
        <v/>
      </c>
      <c r="AJ2623" s="116">
        <f>(b*f_cd/L2623)*(a_1/2*J2623^2+a_2/3*J2623^3+a_3/4*J2623^4+a_4/5*J2623^5+a_5/6*J2623^6)+SUM(Q2623:R2623)</f>
        <v/>
      </c>
      <c r="AK2623">
        <f>AJ2623*(K2623-y+e)</f>
        <v/>
      </c>
      <c r="AL2623" s="118">
        <f>(b*f_cd/(L2623^2))*(a_1/3*J2623^3+a_2/4*J2623^4+a_3/5*J2623^5+a_4/6*J2623^6+a_5/7*J2623^7)+SUM(S2623:T2623)-AK2623</f>
        <v/>
      </c>
      <c r="AM2623" s="114">
        <f>AL2623&gt;0</f>
        <v/>
      </c>
      <c r="AN2623" s="115">
        <f>IF(A2623=1,FALSE,(AND(AQ2623,AM2623,NOT(AN2622))))</f>
        <v/>
      </c>
      <c r="AO2623">
        <f>IF(D2623=1,AND(AH2623,NOT(AI2623)),AND(AM2623,NOT(AN2623)))</f>
        <v/>
      </c>
      <c r="AP2623" s="119">
        <f>IF(D2623=1,AI2623,AN2623)</f>
        <v/>
      </c>
      <c r="AQ2623" s="125">
        <f>ABS(E2623)&lt;$AQ$2</f>
        <v/>
      </c>
      <c r="AS2623">
        <f>IF(AP2623,MAX(AS$3:AS2621)+1,"")</f>
        <v/>
      </c>
    </row>
    <row r="2624">
      <c r="A2624" t="n">
        <v>2534</v>
      </c>
      <c r="B2624" s="131">
        <f>IF(A2624=1,0,IF(AP2624,0.1*ε_cu1cd,0))</f>
        <v/>
      </c>
      <c r="C2624" s="131">
        <f>IF(A2624=1,0.1*ε_cu1cd,C2623+B2623)</f>
        <v/>
      </c>
      <c r="D2624" s="113">
        <f>IF('Нормальний переріз'!$D$68&gt;0,1,2)</f>
        <v/>
      </c>
      <c r="E2624" s="144">
        <f>IF(D2624=1,F2624,G2624)</f>
        <v/>
      </c>
      <c r="F2624" s="124">
        <f>IF(AI2623,0.11*ε_cu1cd,IF(AH2623,F2623*0.01,F2623))</f>
        <v/>
      </c>
      <c r="G2624" s="124">
        <f>IF(AP2623,-0.1*ε_cu1cd,IF(AM2623,G2623*0.01,G2623))</f>
        <v/>
      </c>
      <c r="H2624" s="113">
        <f>IF(A2624=1,E2624,IF(AO2623,H2623-E2623+E2624,IF(AP2623,0.8*H2623,H2623+E2624)))</f>
        <v/>
      </c>
      <c r="I2624" s="169">
        <f>(C2624-H2624)/h</f>
        <v/>
      </c>
      <c r="J2624">
        <f>C2624/(ε_c1cd)</f>
        <v/>
      </c>
      <c r="K2624">
        <f>C2624/I2624</f>
        <v/>
      </c>
      <c r="L2624" s="131">
        <f>I2624/(ε_c1cd)</f>
        <v/>
      </c>
      <c r="M2624">
        <f>I2624*(K2624-Z_s1)</f>
        <v/>
      </c>
      <c r="N2624">
        <f>I2624*(K2624-Z_s2)</f>
        <v/>
      </c>
      <c r="O2624">
        <f>E_s*M2624</f>
        <v/>
      </c>
      <c r="P2624">
        <f>E_s*N2624</f>
        <v/>
      </c>
      <c r="Q2624">
        <f>O2624*A_s1</f>
        <v/>
      </c>
      <c r="R2624">
        <f>P2624*A_s2</f>
        <v/>
      </c>
      <c r="S2624">
        <f>Q2624*($K2624-Z_s1)</f>
        <v/>
      </c>
      <c r="T2624">
        <f>R2624*($K2624-Z_s2)</f>
        <v/>
      </c>
      <c r="U2624">
        <f>(INDIRECT("a_"&amp;U$2)/(U$2+1))*(($C2624^(U$2+1)-$H2624^(U$2+1))/(ε_c1cd^(U$2+1)))</f>
        <v/>
      </c>
      <c r="V2624">
        <f>(INDIRECT("a_"&amp;V$2)/(V$2+1))*(($C2624^(V$2+1)-$H2624^(V$2+1))/(ε_c1cd^(V$2+1)))</f>
        <v/>
      </c>
      <c r="W2624">
        <f>(INDIRECT("a_"&amp;W$2)/(W$2+1))*(($C2624^(W$2+1)-$H2624^(W$2+1))/(ε_c1cd^(W$2+1)))</f>
        <v/>
      </c>
      <c r="X2624">
        <f>(INDIRECT("a_"&amp;X$2)/(X$2+1))*(($C2624^(X$2+1)-$H2624^(X$2+1))/(ε_c1cd^(X$2+1)))</f>
        <v/>
      </c>
      <c r="Y2624">
        <f>(INDIRECT("a_"&amp;Y$2)/(Y$2+1))*(($C2624^(Y$2+1)-$H2624^(Y$2+1))/(ε_c1cd^(Y$2+1)))</f>
        <v/>
      </c>
      <c r="Z2624">
        <f>(INDIRECT("a_"&amp;Z$2)/(Z$2+2))*(($C2624^(Z$2+2)-$H2624^(Z$2+2))/(ε_c1cd^(Z$2+2)))</f>
        <v/>
      </c>
      <c r="AA2624">
        <f>(INDIRECT("a_"&amp;AA$2)/(AA$2+2))*(($C2624^(AA$2+2)-$H2624^(AA$2+2))/(ε_c1cd^(AA$2+2)))</f>
        <v/>
      </c>
      <c r="AB2624">
        <f>(INDIRECT("a_"&amp;AB$2)/(AB$2+2))*(($C2624^(AB$2+2)-$H2624^(AB$2+2))/(ε_c1cd^(AB$2+2)))</f>
        <v/>
      </c>
      <c r="AC2624">
        <f>(INDIRECT("a_"&amp;AC$2)/(AC$2+2))*(($C2624^(AC$2+2)-$H2624^(AC$2+2))/(ε_c1cd^(AC$2+2)))</f>
        <v/>
      </c>
      <c r="AD2624">
        <f>(INDIRECT("a_"&amp;AD$2)/(AD$2+2))*(($C2624^(AD$2+2)-$H2624^(AD$2+2))/(ε_c1cd^(AD$2+2)))</f>
        <v/>
      </c>
      <c r="AE2624" s="111">
        <f>(b*f_cd/L2624)*SUM(U2624:Y2624)+SUM(Q2624:R2624)</f>
        <v/>
      </c>
      <c r="AF2624" s="112">
        <f>AE2624*(K2624-y+e)</f>
        <v/>
      </c>
      <c r="AG2624" s="113">
        <f>(b*f_cd/(L2624^2))*SUM(Z2624:AD2624)+SUM(S2624:T2624)-AF2624</f>
        <v/>
      </c>
      <c r="AH2624" s="114">
        <f>AG2624&lt;0</f>
        <v/>
      </c>
      <c r="AI2624" s="115">
        <f>IF(A2624=1,FALSE,(AND(AQ2624,AH2624,NOT(AI2623))))</f>
        <v/>
      </c>
      <c r="AJ2624" s="116">
        <f>(b*f_cd/L2624)*(a_1/2*J2624^2+a_2/3*J2624^3+a_3/4*J2624^4+a_4/5*J2624^5+a_5/6*J2624^6)+SUM(Q2624:R2624)</f>
        <v/>
      </c>
      <c r="AK2624">
        <f>AJ2624*(K2624-y+e)</f>
        <v/>
      </c>
      <c r="AL2624" s="118">
        <f>(b*f_cd/(L2624^2))*(a_1/3*J2624^3+a_2/4*J2624^4+a_3/5*J2624^5+a_4/6*J2624^6+a_5/7*J2624^7)+SUM(S2624:T2624)-AK2624</f>
        <v/>
      </c>
      <c r="AM2624" s="114">
        <f>AL2624&gt;0</f>
        <v/>
      </c>
      <c r="AN2624" s="115">
        <f>IF(A2624=1,FALSE,(AND(AQ2624,AM2624,NOT(AN2623))))</f>
        <v/>
      </c>
      <c r="AO2624">
        <f>IF(D2624=1,AND(AH2624,NOT(AI2624)),AND(AM2624,NOT(AN2624)))</f>
        <v/>
      </c>
      <c r="AP2624" s="119">
        <f>IF(D2624=1,AI2624,AN2624)</f>
        <v/>
      </c>
      <c r="AQ2624" s="125">
        <f>ABS(E2624)&lt;$AQ$2</f>
        <v/>
      </c>
      <c r="AS2624">
        <f>IF(AP2624,MAX(AS$3:AS2622)+1,"")</f>
        <v/>
      </c>
    </row>
    <row r="2625">
      <c r="A2625" t="n">
        <v>2535</v>
      </c>
      <c r="B2625" s="131">
        <f>IF(A2625=1,0,IF(AP2625,0.1*ε_cu1cd,0))</f>
        <v/>
      </c>
      <c r="C2625" s="131">
        <f>IF(A2625=1,0.1*ε_cu1cd,C2624+B2624)</f>
        <v/>
      </c>
      <c r="D2625" s="113">
        <f>IF('Нормальний переріз'!$D$68&gt;0,1,2)</f>
        <v/>
      </c>
      <c r="E2625" s="144">
        <f>IF(D2625=1,F2625,G2625)</f>
        <v/>
      </c>
      <c r="F2625" s="124">
        <f>IF(AI2624,0.11*ε_cu1cd,IF(AH2624,F2624*0.01,F2624))</f>
        <v/>
      </c>
      <c r="G2625" s="124">
        <f>IF(AP2624,-0.1*ε_cu1cd,IF(AM2624,G2624*0.01,G2624))</f>
        <v/>
      </c>
      <c r="H2625" s="113">
        <f>IF(A2625=1,E2625,IF(AO2624,H2624-E2624+E2625,IF(AP2624,0.8*H2624,H2624+E2625)))</f>
        <v/>
      </c>
      <c r="I2625" s="169">
        <f>(C2625-H2625)/h</f>
        <v/>
      </c>
      <c r="J2625">
        <f>C2625/(ε_c1cd)</f>
        <v/>
      </c>
      <c r="K2625">
        <f>C2625/I2625</f>
        <v/>
      </c>
      <c r="L2625" s="131">
        <f>I2625/(ε_c1cd)</f>
        <v/>
      </c>
      <c r="M2625">
        <f>I2625*(K2625-Z_s1)</f>
        <v/>
      </c>
      <c r="N2625">
        <f>I2625*(K2625-Z_s2)</f>
        <v/>
      </c>
      <c r="O2625">
        <f>E_s*M2625</f>
        <v/>
      </c>
      <c r="P2625">
        <f>E_s*N2625</f>
        <v/>
      </c>
      <c r="Q2625">
        <f>O2625*A_s1</f>
        <v/>
      </c>
      <c r="R2625">
        <f>P2625*A_s2</f>
        <v/>
      </c>
      <c r="S2625">
        <f>Q2625*($K2625-Z_s1)</f>
        <v/>
      </c>
      <c r="T2625">
        <f>R2625*($K2625-Z_s2)</f>
        <v/>
      </c>
      <c r="U2625">
        <f>(INDIRECT("a_"&amp;U$2)/(U$2+1))*(($C2625^(U$2+1)-$H2625^(U$2+1))/(ε_c1cd^(U$2+1)))</f>
        <v/>
      </c>
      <c r="V2625">
        <f>(INDIRECT("a_"&amp;V$2)/(V$2+1))*(($C2625^(V$2+1)-$H2625^(V$2+1))/(ε_c1cd^(V$2+1)))</f>
        <v/>
      </c>
      <c r="W2625">
        <f>(INDIRECT("a_"&amp;W$2)/(W$2+1))*(($C2625^(W$2+1)-$H2625^(W$2+1))/(ε_c1cd^(W$2+1)))</f>
        <v/>
      </c>
      <c r="X2625">
        <f>(INDIRECT("a_"&amp;X$2)/(X$2+1))*(($C2625^(X$2+1)-$H2625^(X$2+1))/(ε_c1cd^(X$2+1)))</f>
        <v/>
      </c>
      <c r="Y2625">
        <f>(INDIRECT("a_"&amp;Y$2)/(Y$2+1))*(($C2625^(Y$2+1)-$H2625^(Y$2+1))/(ε_c1cd^(Y$2+1)))</f>
        <v/>
      </c>
      <c r="Z2625">
        <f>(INDIRECT("a_"&amp;Z$2)/(Z$2+2))*(($C2625^(Z$2+2)-$H2625^(Z$2+2))/(ε_c1cd^(Z$2+2)))</f>
        <v/>
      </c>
      <c r="AA2625">
        <f>(INDIRECT("a_"&amp;AA$2)/(AA$2+2))*(($C2625^(AA$2+2)-$H2625^(AA$2+2))/(ε_c1cd^(AA$2+2)))</f>
        <v/>
      </c>
      <c r="AB2625">
        <f>(INDIRECT("a_"&amp;AB$2)/(AB$2+2))*(($C2625^(AB$2+2)-$H2625^(AB$2+2))/(ε_c1cd^(AB$2+2)))</f>
        <v/>
      </c>
      <c r="AC2625">
        <f>(INDIRECT("a_"&amp;AC$2)/(AC$2+2))*(($C2625^(AC$2+2)-$H2625^(AC$2+2))/(ε_c1cd^(AC$2+2)))</f>
        <v/>
      </c>
      <c r="AD2625">
        <f>(INDIRECT("a_"&amp;AD$2)/(AD$2+2))*(($C2625^(AD$2+2)-$H2625^(AD$2+2))/(ε_c1cd^(AD$2+2)))</f>
        <v/>
      </c>
      <c r="AE2625" s="111">
        <f>(b*f_cd/L2625)*SUM(U2625:Y2625)+SUM(Q2625:R2625)</f>
        <v/>
      </c>
      <c r="AF2625" s="112">
        <f>AE2625*(K2625-y+e)</f>
        <v/>
      </c>
      <c r="AG2625" s="113">
        <f>(b*f_cd/(L2625^2))*SUM(Z2625:AD2625)+SUM(S2625:T2625)-AF2625</f>
        <v/>
      </c>
      <c r="AH2625" s="114">
        <f>AG2625&lt;0</f>
        <v/>
      </c>
      <c r="AI2625" s="115">
        <f>IF(A2625=1,FALSE,(AND(AQ2625,AH2625,NOT(AI2624))))</f>
        <v/>
      </c>
      <c r="AJ2625" s="116">
        <f>(b*f_cd/L2625)*(a_1/2*J2625^2+a_2/3*J2625^3+a_3/4*J2625^4+a_4/5*J2625^5+a_5/6*J2625^6)+SUM(Q2625:R2625)</f>
        <v/>
      </c>
      <c r="AK2625">
        <f>AJ2625*(K2625-y+e)</f>
        <v/>
      </c>
      <c r="AL2625" s="118">
        <f>(b*f_cd/(L2625^2))*(a_1/3*J2625^3+a_2/4*J2625^4+a_3/5*J2625^5+a_4/6*J2625^6+a_5/7*J2625^7)+SUM(S2625:T2625)-AK2625</f>
        <v/>
      </c>
      <c r="AM2625" s="114">
        <f>AL2625&gt;0</f>
        <v/>
      </c>
      <c r="AN2625" s="115">
        <f>IF(A2625=1,FALSE,(AND(AQ2625,AM2625,NOT(AN2624))))</f>
        <v/>
      </c>
      <c r="AO2625">
        <f>IF(D2625=1,AND(AH2625,NOT(AI2625)),AND(AM2625,NOT(AN2625)))</f>
        <v/>
      </c>
      <c r="AP2625" s="119">
        <f>IF(D2625=1,AI2625,AN2625)</f>
        <v/>
      </c>
      <c r="AQ2625" s="125">
        <f>ABS(E2625)&lt;$AQ$2</f>
        <v/>
      </c>
      <c r="AS2625">
        <f>IF(AP2625,MAX(AS$3:AS2623)+1,"")</f>
        <v/>
      </c>
    </row>
    <row r="2626">
      <c r="A2626" t="n">
        <v>2536</v>
      </c>
      <c r="B2626" s="131">
        <f>IF(A2626=1,0,IF(AP2626,0.1*ε_cu1cd,0))</f>
        <v/>
      </c>
      <c r="C2626" s="131">
        <f>IF(A2626=1,0.1*ε_cu1cd,C2625+B2625)</f>
        <v/>
      </c>
      <c r="D2626" s="113">
        <f>IF('Нормальний переріз'!$D$68&gt;0,1,2)</f>
        <v/>
      </c>
      <c r="E2626" s="144">
        <f>IF(D2626=1,F2626,G2626)</f>
        <v/>
      </c>
      <c r="F2626" s="124">
        <f>IF(AI2625,0.11*ε_cu1cd,IF(AH2625,F2625*0.01,F2625))</f>
        <v/>
      </c>
      <c r="G2626" s="124">
        <f>IF(AP2625,-0.1*ε_cu1cd,IF(AM2625,G2625*0.01,G2625))</f>
        <v/>
      </c>
      <c r="H2626" s="113">
        <f>IF(A2626=1,E2626,IF(AO2625,H2625-E2625+E2626,IF(AP2625,0.8*H2625,H2625+E2626)))</f>
        <v/>
      </c>
      <c r="I2626" s="169">
        <f>(C2626-H2626)/h</f>
        <v/>
      </c>
      <c r="J2626">
        <f>C2626/(ε_c1cd)</f>
        <v/>
      </c>
      <c r="K2626">
        <f>C2626/I2626</f>
        <v/>
      </c>
      <c r="L2626" s="131">
        <f>I2626/(ε_c1cd)</f>
        <v/>
      </c>
      <c r="M2626">
        <f>I2626*(K2626-Z_s1)</f>
        <v/>
      </c>
      <c r="N2626">
        <f>I2626*(K2626-Z_s2)</f>
        <v/>
      </c>
      <c r="O2626">
        <f>E_s*M2626</f>
        <v/>
      </c>
      <c r="P2626">
        <f>E_s*N2626</f>
        <v/>
      </c>
      <c r="Q2626">
        <f>O2626*A_s1</f>
        <v/>
      </c>
      <c r="R2626">
        <f>P2626*A_s2</f>
        <v/>
      </c>
      <c r="S2626">
        <f>Q2626*($K2626-Z_s1)</f>
        <v/>
      </c>
      <c r="T2626">
        <f>R2626*($K2626-Z_s2)</f>
        <v/>
      </c>
      <c r="U2626">
        <f>(INDIRECT("a_"&amp;U$2)/(U$2+1))*(($C2626^(U$2+1)-$H2626^(U$2+1))/(ε_c1cd^(U$2+1)))</f>
        <v/>
      </c>
      <c r="V2626">
        <f>(INDIRECT("a_"&amp;V$2)/(V$2+1))*(($C2626^(V$2+1)-$H2626^(V$2+1))/(ε_c1cd^(V$2+1)))</f>
        <v/>
      </c>
      <c r="W2626">
        <f>(INDIRECT("a_"&amp;W$2)/(W$2+1))*(($C2626^(W$2+1)-$H2626^(W$2+1))/(ε_c1cd^(W$2+1)))</f>
        <v/>
      </c>
      <c r="X2626">
        <f>(INDIRECT("a_"&amp;X$2)/(X$2+1))*(($C2626^(X$2+1)-$H2626^(X$2+1))/(ε_c1cd^(X$2+1)))</f>
        <v/>
      </c>
      <c r="Y2626">
        <f>(INDIRECT("a_"&amp;Y$2)/(Y$2+1))*(($C2626^(Y$2+1)-$H2626^(Y$2+1))/(ε_c1cd^(Y$2+1)))</f>
        <v/>
      </c>
      <c r="Z2626">
        <f>(INDIRECT("a_"&amp;Z$2)/(Z$2+2))*(($C2626^(Z$2+2)-$H2626^(Z$2+2))/(ε_c1cd^(Z$2+2)))</f>
        <v/>
      </c>
      <c r="AA2626">
        <f>(INDIRECT("a_"&amp;AA$2)/(AA$2+2))*(($C2626^(AA$2+2)-$H2626^(AA$2+2))/(ε_c1cd^(AA$2+2)))</f>
        <v/>
      </c>
      <c r="AB2626">
        <f>(INDIRECT("a_"&amp;AB$2)/(AB$2+2))*(($C2626^(AB$2+2)-$H2626^(AB$2+2))/(ε_c1cd^(AB$2+2)))</f>
        <v/>
      </c>
      <c r="AC2626">
        <f>(INDIRECT("a_"&amp;AC$2)/(AC$2+2))*(($C2626^(AC$2+2)-$H2626^(AC$2+2))/(ε_c1cd^(AC$2+2)))</f>
        <v/>
      </c>
      <c r="AD2626">
        <f>(INDIRECT("a_"&amp;AD$2)/(AD$2+2))*(($C2626^(AD$2+2)-$H2626^(AD$2+2))/(ε_c1cd^(AD$2+2)))</f>
        <v/>
      </c>
      <c r="AE2626" s="111">
        <f>(b*f_cd/L2626)*SUM(U2626:Y2626)+SUM(Q2626:R2626)</f>
        <v/>
      </c>
      <c r="AF2626" s="112">
        <f>AE2626*(K2626-y+e)</f>
        <v/>
      </c>
      <c r="AG2626" s="113">
        <f>(b*f_cd/(L2626^2))*SUM(Z2626:AD2626)+SUM(S2626:T2626)-AF2626</f>
        <v/>
      </c>
      <c r="AH2626" s="114">
        <f>AG2626&lt;0</f>
        <v/>
      </c>
      <c r="AI2626" s="115">
        <f>IF(A2626=1,FALSE,(AND(AQ2626,AH2626,NOT(AI2625))))</f>
        <v/>
      </c>
      <c r="AJ2626" s="116">
        <f>(b*f_cd/L2626)*(a_1/2*J2626^2+a_2/3*J2626^3+a_3/4*J2626^4+a_4/5*J2626^5+a_5/6*J2626^6)+SUM(Q2626:R2626)</f>
        <v/>
      </c>
      <c r="AK2626">
        <f>AJ2626*(K2626-y+e)</f>
        <v/>
      </c>
      <c r="AL2626" s="118">
        <f>(b*f_cd/(L2626^2))*(a_1/3*J2626^3+a_2/4*J2626^4+a_3/5*J2626^5+a_4/6*J2626^6+a_5/7*J2626^7)+SUM(S2626:T2626)-AK2626</f>
        <v/>
      </c>
      <c r="AM2626" s="114">
        <f>AL2626&gt;0</f>
        <v/>
      </c>
      <c r="AN2626" s="115">
        <f>IF(A2626=1,FALSE,(AND(AQ2626,AM2626,NOT(AN2625))))</f>
        <v/>
      </c>
      <c r="AO2626">
        <f>IF(D2626=1,AND(AH2626,NOT(AI2626)),AND(AM2626,NOT(AN2626)))</f>
        <v/>
      </c>
      <c r="AP2626" s="119">
        <f>IF(D2626=1,AI2626,AN2626)</f>
        <v/>
      </c>
      <c r="AQ2626" s="125">
        <f>ABS(E2626)&lt;$AQ$2</f>
        <v/>
      </c>
      <c r="AS2626">
        <f>IF(AP2626,MAX(AS$3:AS2624)+1,"")</f>
        <v/>
      </c>
    </row>
    <row r="2627">
      <c r="A2627" t="n">
        <v>2537</v>
      </c>
      <c r="B2627" s="131">
        <f>IF(A2627=1,0,IF(AP2627,0.1*ε_cu1cd,0))</f>
        <v/>
      </c>
      <c r="C2627" s="131">
        <f>IF(A2627=1,0.1*ε_cu1cd,C2626+B2626)</f>
        <v/>
      </c>
      <c r="D2627" s="113">
        <f>IF('Нормальний переріз'!$D$68&gt;0,1,2)</f>
        <v/>
      </c>
      <c r="E2627" s="144">
        <f>IF(D2627=1,F2627,G2627)</f>
        <v/>
      </c>
      <c r="F2627" s="124">
        <f>IF(AI2626,0.11*ε_cu1cd,IF(AH2626,F2626*0.01,F2626))</f>
        <v/>
      </c>
      <c r="G2627" s="124">
        <f>IF(AP2626,-0.1*ε_cu1cd,IF(AM2626,G2626*0.01,G2626))</f>
        <v/>
      </c>
      <c r="H2627" s="113">
        <f>IF(A2627=1,E2627,IF(AO2626,H2626-E2626+E2627,IF(AP2626,0.8*H2626,H2626+E2627)))</f>
        <v/>
      </c>
      <c r="I2627" s="169">
        <f>(C2627-H2627)/h</f>
        <v/>
      </c>
      <c r="J2627">
        <f>C2627/(ε_c1cd)</f>
        <v/>
      </c>
      <c r="K2627">
        <f>C2627/I2627</f>
        <v/>
      </c>
      <c r="L2627" s="131">
        <f>I2627/(ε_c1cd)</f>
        <v/>
      </c>
      <c r="M2627">
        <f>I2627*(K2627-Z_s1)</f>
        <v/>
      </c>
      <c r="N2627">
        <f>I2627*(K2627-Z_s2)</f>
        <v/>
      </c>
      <c r="O2627">
        <f>E_s*M2627</f>
        <v/>
      </c>
      <c r="P2627">
        <f>E_s*N2627</f>
        <v/>
      </c>
      <c r="Q2627">
        <f>O2627*A_s1</f>
        <v/>
      </c>
      <c r="R2627">
        <f>P2627*A_s2</f>
        <v/>
      </c>
      <c r="S2627">
        <f>Q2627*($K2627-Z_s1)</f>
        <v/>
      </c>
      <c r="T2627">
        <f>R2627*($K2627-Z_s2)</f>
        <v/>
      </c>
      <c r="U2627">
        <f>(INDIRECT("a_"&amp;U$2)/(U$2+1))*(($C2627^(U$2+1)-$H2627^(U$2+1))/(ε_c1cd^(U$2+1)))</f>
        <v/>
      </c>
      <c r="V2627">
        <f>(INDIRECT("a_"&amp;V$2)/(V$2+1))*(($C2627^(V$2+1)-$H2627^(V$2+1))/(ε_c1cd^(V$2+1)))</f>
        <v/>
      </c>
      <c r="W2627">
        <f>(INDIRECT("a_"&amp;W$2)/(W$2+1))*(($C2627^(W$2+1)-$H2627^(W$2+1))/(ε_c1cd^(W$2+1)))</f>
        <v/>
      </c>
      <c r="X2627">
        <f>(INDIRECT("a_"&amp;X$2)/(X$2+1))*(($C2627^(X$2+1)-$H2627^(X$2+1))/(ε_c1cd^(X$2+1)))</f>
        <v/>
      </c>
      <c r="Y2627">
        <f>(INDIRECT("a_"&amp;Y$2)/(Y$2+1))*(($C2627^(Y$2+1)-$H2627^(Y$2+1))/(ε_c1cd^(Y$2+1)))</f>
        <v/>
      </c>
      <c r="Z2627">
        <f>(INDIRECT("a_"&amp;Z$2)/(Z$2+2))*(($C2627^(Z$2+2)-$H2627^(Z$2+2))/(ε_c1cd^(Z$2+2)))</f>
        <v/>
      </c>
      <c r="AA2627">
        <f>(INDIRECT("a_"&amp;AA$2)/(AA$2+2))*(($C2627^(AA$2+2)-$H2627^(AA$2+2))/(ε_c1cd^(AA$2+2)))</f>
        <v/>
      </c>
      <c r="AB2627">
        <f>(INDIRECT("a_"&amp;AB$2)/(AB$2+2))*(($C2627^(AB$2+2)-$H2627^(AB$2+2))/(ε_c1cd^(AB$2+2)))</f>
        <v/>
      </c>
      <c r="AC2627">
        <f>(INDIRECT("a_"&amp;AC$2)/(AC$2+2))*(($C2627^(AC$2+2)-$H2627^(AC$2+2))/(ε_c1cd^(AC$2+2)))</f>
        <v/>
      </c>
      <c r="AD2627">
        <f>(INDIRECT("a_"&amp;AD$2)/(AD$2+2))*(($C2627^(AD$2+2)-$H2627^(AD$2+2))/(ε_c1cd^(AD$2+2)))</f>
        <v/>
      </c>
      <c r="AE2627" s="111">
        <f>(b*f_cd/L2627)*SUM(U2627:Y2627)+SUM(Q2627:R2627)</f>
        <v/>
      </c>
      <c r="AF2627" s="112">
        <f>AE2627*(K2627-y+e)</f>
        <v/>
      </c>
      <c r="AG2627" s="113">
        <f>(b*f_cd/(L2627^2))*SUM(Z2627:AD2627)+SUM(S2627:T2627)-AF2627</f>
        <v/>
      </c>
      <c r="AH2627" s="114">
        <f>AG2627&lt;0</f>
        <v/>
      </c>
      <c r="AI2627" s="115">
        <f>IF(A2627=1,FALSE,(AND(AQ2627,AH2627,NOT(AI2626))))</f>
        <v/>
      </c>
      <c r="AJ2627" s="116">
        <f>(b*f_cd/L2627)*(a_1/2*J2627^2+a_2/3*J2627^3+a_3/4*J2627^4+a_4/5*J2627^5+a_5/6*J2627^6)+SUM(Q2627:R2627)</f>
        <v/>
      </c>
      <c r="AK2627">
        <f>AJ2627*(K2627-y+e)</f>
        <v/>
      </c>
      <c r="AL2627" s="118">
        <f>(b*f_cd/(L2627^2))*(a_1/3*J2627^3+a_2/4*J2627^4+a_3/5*J2627^5+a_4/6*J2627^6+a_5/7*J2627^7)+SUM(S2627:T2627)-AK2627</f>
        <v/>
      </c>
      <c r="AM2627" s="114">
        <f>AL2627&gt;0</f>
        <v/>
      </c>
      <c r="AN2627" s="115">
        <f>IF(A2627=1,FALSE,(AND(AQ2627,AM2627,NOT(AN2626))))</f>
        <v/>
      </c>
      <c r="AO2627">
        <f>IF(D2627=1,AND(AH2627,NOT(AI2627)),AND(AM2627,NOT(AN2627)))</f>
        <v/>
      </c>
      <c r="AP2627" s="119">
        <f>IF(D2627=1,AI2627,AN2627)</f>
        <v/>
      </c>
      <c r="AQ2627" s="125">
        <f>ABS(E2627)&lt;$AQ$2</f>
        <v/>
      </c>
      <c r="AS2627">
        <f>IF(AP2627,MAX(AS$3:AS2625)+1,"")</f>
        <v/>
      </c>
    </row>
    <row r="2628">
      <c r="A2628" t="n">
        <v>2538</v>
      </c>
      <c r="B2628" s="131">
        <f>IF(A2628=1,0,IF(AP2628,0.1*ε_cu1cd,0))</f>
        <v/>
      </c>
      <c r="C2628" s="131">
        <f>IF(A2628=1,0.1*ε_cu1cd,C2627+B2627)</f>
        <v/>
      </c>
      <c r="D2628" s="113">
        <f>IF('Нормальний переріз'!$D$68&gt;0,1,2)</f>
        <v/>
      </c>
      <c r="E2628" s="144">
        <f>IF(D2628=1,F2628,G2628)</f>
        <v/>
      </c>
      <c r="F2628" s="124">
        <f>IF(AI2627,0.11*ε_cu1cd,IF(AH2627,F2627*0.01,F2627))</f>
        <v/>
      </c>
      <c r="G2628" s="124">
        <f>IF(AP2627,-0.1*ε_cu1cd,IF(AM2627,G2627*0.01,G2627))</f>
        <v/>
      </c>
      <c r="H2628" s="113">
        <f>IF(A2628=1,E2628,IF(AO2627,H2627-E2627+E2628,IF(AP2627,0.8*H2627,H2627+E2628)))</f>
        <v/>
      </c>
      <c r="I2628" s="169">
        <f>(C2628-H2628)/h</f>
        <v/>
      </c>
      <c r="J2628">
        <f>C2628/(ε_c1cd)</f>
        <v/>
      </c>
      <c r="K2628">
        <f>C2628/I2628</f>
        <v/>
      </c>
      <c r="L2628" s="131">
        <f>I2628/(ε_c1cd)</f>
        <v/>
      </c>
      <c r="M2628">
        <f>I2628*(K2628-Z_s1)</f>
        <v/>
      </c>
      <c r="N2628">
        <f>I2628*(K2628-Z_s2)</f>
        <v/>
      </c>
      <c r="O2628">
        <f>E_s*M2628</f>
        <v/>
      </c>
      <c r="P2628">
        <f>E_s*N2628</f>
        <v/>
      </c>
      <c r="Q2628">
        <f>O2628*A_s1</f>
        <v/>
      </c>
      <c r="R2628">
        <f>P2628*A_s2</f>
        <v/>
      </c>
      <c r="S2628">
        <f>Q2628*($K2628-Z_s1)</f>
        <v/>
      </c>
      <c r="T2628">
        <f>R2628*($K2628-Z_s2)</f>
        <v/>
      </c>
      <c r="U2628">
        <f>(INDIRECT("a_"&amp;U$2)/(U$2+1))*(($C2628^(U$2+1)-$H2628^(U$2+1))/(ε_c1cd^(U$2+1)))</f>
        <v/>
      </c>
      <c r="V2628">
        <f>(INDIRECT("a_"&amp;V$2)/(V$2+1))*(($C2628^(V$2+1)-$H2628^(V$2+1))/(ε_c1cd^(V$2+1)))</f>
        <v/>
      </c>
      <c r="W2628">
        <f>(INDIRECT("a_"&amp;W$2)/(W$2+1))*(($C2628^(W$2+1)-$H2628^(W$2+1))/(ε_c1cd^(W$2+1)))</f>
        <v/>
      </c>
      <c r="X2628">
        <f>(INDIRECT("a_"&amp;X$2)/(X$2+1))*(($C2628^(X$2+1)-$H2628^(X$2+1))/(ε_c1cd^(X$2+1)))</f>
        <v/>
      </c>
      <c r="Y2628">
        <f>(INDIRECT("a_"&amp;Y$2)/(Y$2+1))*(($C2628^(Y$2+1)-$H2628^(Y$2+1))/(ε_c1cd^(Y$2+1)))</f>
        <v/>
      </c>
      <c r="Z2628">
        <f>(INDIRECT("a_"&amp;Z$2)/(Z$2+2))*(($C2628^(Z$2+2)-$H2628^(Z$2+2))/(ε_c1cd^(Z$2+2)))</f>
        <v/>
      </c>
      <c r="AA2628">
        <f>(INDIRECT("a_"&amp;AA$2)/(AA$2+2))*(($C2628^(AA$2+2)-$H2628^(AA$2+2))/(ε_c1cd^(AA$2+2)))</f>
        <v/>
      </c>
      <c r="AB2628">
        <f>(INDIRECT("a_"&amp;AB$2)/(AB$2+2))*(($C2628^(AB$2+2)-$H2628^(AB$2+2))/(ε_c1cd^(AB$2+2)))</f>
        <v/>
      </c>
      <c r="AC2628">
        <f>(INDIRECT("a_"&amp;AC$2)/(AC$2+2))*(($C2628^(AC$2+2)-$H2628^(AC$2+2))/(ε_c1cd^(AC$2+2)))</f>
        <v/>
      </c>
      <c r="AD2628">
        <f>(INDIRECT("a_"&amp;AD$2)/(AD$2+2))*(($C2628^(AD$2+2)-$H2628^(AD$2+2))/(ε_c1cd^(AD$2+2)))</f>
        <v/>
      </c>
      <c r="AE2628" s="111">
        <f>(b*f_cd/L2628)*SUM(U2628:Y2628)+SUM(Q2628:R2628)</f>
        <v/>
      </c>
      <c r="AF2628" s="112">
        <f>AE2628*(K2628-y+e)</f>
        <v/>
      </c>
      <c r="AG2628" s="113">
        <f>(b*f_cd/(L2628^2))*SUM(Z2628:AD2628)+SUM(S2628:T2628)-AF2628</f>
        <v/>
      </c>
      <c r="AH2628" s="114">
        <f>AG2628&lt;0</f>
        <v/>
      </c>
      <c r="AI2628" s="115">
        <f>IF(A2628=1,FALSE,(AND(AQ2628,AH2628,NOT(AI2627))))</f>
        <v/>
      </c>
      <c r="AJ2628" s="116">
        <f>(b*f_cd/L2628)*(a_1/2*J2628^2+a_2/3*J2628^3+a_3/4*J2628^4+a_4/5*J2628^5+a_5/6*J2628^6)+SUM(Q2628:R2628)</f>
        <v/>
      </c>
      <c r="AK2628">
        <f>AJ2628*(K2628-y+e)</f>
        <v/>
      </c>
      <c r="AL2628" s="118">
        <f>(b*f_cd/(L2628^2))*(a_1/3*J2628^3+a_2/4*J2628^4+a_3/5*J2628^5+a_4/6*J2628^6+a_5/7*J2628^7)+SUM(S2628:T2628)-AK2628</f>
        <v/>
      </c>
      <c r="AM2628" s="114">
        <f>AL2628&gt;0</f>
        <v/>
      </c>
      <c r="AN2628" s="115">
        <f>IF(A2628=1,FALSE,(AND(AQ2628,AM2628,NOT(AN2627))))</f>
        <v/>
      </c>
      <c r="AO2628">
        <f>IF(D2628=1,AND(AH2628,NOT(AI2628)),AND(AM2628,NOT(AN2628)))</f>
        <v/>
      </c>
      <c r="AP2628" s="119">
        <f>IF(D2628=1,AI2628,AN2628)</f>
        <v/>
      </c>
      <c r="AQ2628" s="125">
        <f>ABS(E2628)&lt;$AQ$2</f>
        <v/>
      </c>
      <c r="AS2628">
        <f>IF(AP2628,MAX(AS$3:AS2626)+1,"")</f>
        <v/>
      </c>
    </row>
    <row r="2629">
      <c r="A2629" t="n">
        <v>2539</v>
      </c>
      <c r="B2629" s="131">
        <f>IF(A2629=1,0,IF(AP2629,0.1*ε_cu1cd,0))</f>
        <v/>
      </c>
      <c r="C2629" s="131">
        <f>IF(A2629=1,0.1*ε_cu1cd,C2628+B2628)</f>
        <v/>
      </c>
      <c r="D2629" s="113">
        <f>IF('Нормальний переріз'!$D$68&gt;0,1,2)</f>
        <v/>
      </c>
      <c r="E2629" s="144">
        <f>IF(D2629=1,F2629,G2629)</f>
        <v/>
      </c>
      <c r="F2629" s="124">
        <f>IF(AI2628,0.11*ε_cu1cd,IF(AH2628,F2628*0.01,F2628))</f>
        <v/>
      </c>
      <c r="G2629" s="124">
        <f>IF(AP2628,-0.1*ε_cu1cd,IF(AM2628,G2628*0.01,G2628))</f>
        <v/>
      </c>
      <c r="H2629" s="113">
        <f>IF(A2629=1,E2629,IF(AO2628,H2628-E2628+E2629,IF(AP2628,0.8*H2628,H2628+E2629)))</f>
        <v/>
      </c>
      <c r="I2629" s="169">
        <f>(C2629-H2629)/h</f>
        <v/>
      </c>
      <c r="J2629">
        <f>C2629/(ε_c1cd)</f>
        <v/>
      </c>
      <c r="K2629">
        <f>C2629/I2629</f>
        <v/>
      </c>
      <c r="L2629" s="131">
        <f>I2629/(ε_c1cd)</f>
        <v/>
      </c>
      <c r="M2629">
        <f>I2629*(K2629-Z_s1)</f>
        <v/>
      </c>
      <c r="N2629">
        <f>I2629*(K2629-Z_s2)</f>
        <v/>
      </c>
      <c r="O2629">
        <f>E_s*M2629</f>
        <v/>
      </c>
      <c r="P2629">
        <f>E_s*N2629</f>
        <v/>
      </c>
      <c r="Q2629">
        <f>O2629*A_s1</f>
        <v/>
      </c>
      <c r="R2629">
        <f>P2629*A_s2</f>
        <v/>
      </c>
      <c r="S2629">
        <f>Q2629*($K2629-Z_s1)</f>
        <v/>
      </c>
      <c r="T2629">
        <f>R2629*($K2629-Z_s2)</f>
        <v/>
      </c>
      <c r="U2629">
        <f>(INDIRECT("a_"&amp;U$2)/(U$2+1))*(($C2629^(U$2+1)-$H2629^(U$2+1))/(ε_c1cd^(U$2+1)))</f>
        <v/>
      </c>
      <c r="V2629">
        <f>(INDIRECT("a_"&amp;V$2)/(V$2+1))*(($C2629^(V$2+1)-$H2629^(V$2+1))/(ε_c1cd^(V$2+1)))</f>
        <v/>
      </c>
      <c r="W2629">
        <f>(INDIRECT("a_"&amp;W$2)/(W$2+1))*(($C2629^(W$2+1)-$H2629^(W$2+1))/(ε_c1cd^(W$2+1)))</f>
        <v/>
      </c>
      <c r="X2629">
        <f>(INDIRECT("a_"&amp;X$2)/(X$2+1))*(($C2629^(X$2+1)-$H2629^(X$2+1))/(ε_c1cd^(X$2+1)))</f>
        <v/>
      </c>
      <c r="Y2629">
        <f>(INDIRECT("a_"&amp;Y$2)/(Y$2+1))*(($C2629^(Y$2+1)-$H2629^(Y$2+1))/(ε_c1cd^(Y$2+1)))</f>
        <v/>
      </c>
      <c r="Z2629">
        <f>(INDIRECT("a_"&amp;Z$2)/(Z$2+2))*(($C2629^(Z$2+2)-$H2629^(Z$2+2))/(ε_c1cd^(Z$2+2)))</f>
        <v/>
      </c>
      <c r="AA2629">
        <f>(INDIRECT("a_"&amp;AA$2)/(AA$2+2))*(($C2629^(AA$2+2)-$H2629^(AA$2+2))/(ε_c1cd^(AA$2+2)))</f>
        <v/>
      </c>
      <c r="AB2629">
        <f>(INDIRECT("a_"&amp;AB$2)/(AB$2+2))*(($C2629^(AB$2+2)-$H2629^(AB$2+2))/(ε_c1cd^(AB$2+2)))</f>
        <v/>
      </c>
      <c r="AC2629">
        <f>(INDIRECT("a_"&amp;AC$2)/(AC$2+2))*(($C2629^(AC$2+2)-$H2629^(AC$2+2))/(ε_c1cd^(AC$2+2)))</f>
        <v/>
      </c>
      <c r="AD2629">
        <f>(INDIRECT("a_"&amp;AD$2)/(AD$2+2))*(($C2629^(AD$2+2)-$H2629^(AD$2+2))/(ε_c1cd^(AD$2+2)))</f>
        <v/>
      </c>
      <c r="AE2629" s="111">
        <f>(b*f_cd/L2629)*SUM(U2629:Y2629)+SUM(Q2629:R2629)</f>
        <v/>
      </c>
      <c r="AF2629" s="112">
        <f>AE2629*(K2629-y+e)</f>
        <v/>
      </c>
      <c r="AG2629" s="113">
        <f>(b*f_cd/(L2629^2))*SUM(Z2629:AD2629)+SUM(S2629:T2629)-AF2629</f>
        <v/>
      </c>
      <c r="AH2629" s="114">
        <f>AG2629&lt;0</f>
        <v/>
      </c>
      <c r="AI2629" s="115">
        <f>IF(A2629=1,FALSE,(AND(AQ2629,AH2629,NOT(AI2628))))</f>
        <v/>
      </c>
      <c r="AJ2629" s="116">
        <f>(b*f_cd/L2629)*(a_1/2*J2629^2+a_2/3*J2629^3+a_3/4*J2629^4+a_4/5*J2629^5+a_5/6*J2629^6)+SUM(Q2629:R2629)</f>
        <v/>
      </c>
      <c r="AK2629">
        <f>AJ2629*(K2629-y+e)</f>
        <v/>
      </c>
      <c r="AL2629" s="118">
        <f>(b*f_cd/(L2629^2))*(a_1/3*J2629^3+a_2/4*J2629^4+a_3/5*J2629^5+a_4/6*J2629^6+a_5/7*J2629^7)+SUM(S2629:T2629)-AK2629</f>
        <v/>
      </c>
      <c r="AM2629" s="114">
        <f>AL2629&gt;0</f>
        <v/>
      </c>
      <c r="AN2629" s="115">
        <f>IF(A2629=1,FALSE,(AND(AQ2629,AM2629,NOT(AN2628))))</f>
        <v/>
      </c>
      <c r="AO2629">
        <f>IF(D2629=1,AND(AH2629,NOT(AI2629)),AND(AM2629,NOT(AN2629)))</f>
        <v/>
      </c>
      <c r="AP2629" s="119">
        <f>IF(D2629=1,AI2629,AN2629)</f>
        <v/>
      </c>
      <c r="AQ2629" s="125">
        <f>ABS(E2629)&lt;$AQ$2</f>
        <v/>
      </c>
      <c r="AS2629">
        <f>IF(AP2629,MAX(AS$3:AS2627)+1,"")</f>
        <v/>
      </c>
    </row>
    <row r="2630">
      <c r="A2630" t="n">
        <v>2540</v>
      </c>
      <c r="B2630" s="131">
        <f>IF(A2630=1,0,IF(AP2630,0.1*ε_cu1cd,0))</f>
        <v/>
      </c>
      <c r="C2630" s="131">
        <f>IF(A2630=1,0.1*ε_cu1cd,C2629+B2629)</f>
        <v/>
      </c>
      <c r="D2630" s="113">
        <f>IF('Нормальний переріз'!$D$68&gt;0,1,2)</f>
        <v/>
      </c>
      <c r="E2630" s="144">
        <f>IF(D2630=1,F2630,G2630)</f>
        <v/>
      </c>
      <c r="F2630" s="124">
        <f>IF(AI2629,0.11*ε_cu1cd,IF(AH2629,F2629*0.01,F2629))</f>
        <v/>
      </c>
      <c r="G2630" s="124">
        <f>IF(AP2629,-0.1*ε_cu1cd,IF(AM2629,G2629*0.01,G2629))</f>
        <v/>
      </c>
      <c r="H2630" s="113">
        <f>IF(A2630=1,E2630,IF(AO2629,H2629-E2629+E2630,IF(AP2629,0.8*H2629,H2629+E2630)))</f>
        <v/>
      </c>
      <c r="I2630" s="169">
        <f>(C2630-H2630)/h</f>
        <v/>
      </c>
      <c r="J2630">
        <f>C2630/(ε_c1cd)</f>
        <v/>
      </c>
      <c r="K2630">
        <f>C2630/I2630</f>
        <v/>
      </c>
      <c r="L2630" s="131">
        <f>I2630/(ε_c1cd)</f>
        <v/>
      </c>
      <c r="M2630">
        <f>I2630*(K2630-Z_s1)</f>
        <v/>
      </c>
      <c r="N2630">
        <f>I2630*(K2630-Z_s2)</f>
        <v/>
      </c>
      <c r="O2630">
        <f>E_s*M2630</f>
        <v/>
      </c>
      <c r="P2630">
        <f>E_s*N2630</f>
        <v/>
      </c>
      <c r="Q2630">
        <f>O2630*A_s1</f>
        <v/>
      </c>
      <c r="R2630">
        <f>P2630*A_s2</f>
        <v/>
      </c>
      <c r="S2630">
        <f>Q2630*($K2630-Z_s1)</f>
        <v/>
      </c>
      <c r="T2630">
        <f>R2630*($K2630-Z_s2)</f>
        <v/>
      </c>
      <c r="U2630">
        <f>(INDIRECT("a_"&amp;U$2)/(U$2+1))*(($C2630^(U$2+1)-$H2630^(U$2+1))/(ε_c1cd^(U$2+1)))</f>
        <v/>
      </c>
      <c r="V2630">
        <f>(INDIRECT("a_"&amp;V$2)/(V$2+1))*(($C2630^(V$2+1)-$H2630^(V$2+1))/(ε_c1cd^(V$2+1)))</f>
        <v/>
      </c>
      <c r="W2630">
        <f>(INDIRECT("a_"&amp;W$2)/(W$2+1))*(($C2630^(W$2+1)-$H2630^(W$2+1))/(ε_c1cd^(W$2+1)))</f>
        <v/>
      </c>
      <c r="X2630">
        <f>(INDIRECT("a_"&amp;X$2)/(X$2+1))*(($C2630^(X$2+1)-$H2630^(X$2+1))/(ε_c1cd^(X$2+1)))</f>
        <v/>
      </c>
      <c r="Y2630">
        <f>(INDIRECT("a_"&amp;Y$2)/(Y$2+1))*(($C2630^(Y$2+1)-$H2630^(Y$2+1))/(ε_c1cd^(Y$2+1)))</f>
        <v/>
      </c>
      <c r="Z2630">
        <f>(INDIRECT("a_"&amp;Z$2)/(Z$2+2))*(($C2630^(Z$2+2)-$H2630^(Z$2+2))/(ε_c1cd^(Z$2+2)))</f>
        <v/>
      </c>
      <c r="AA2630">
        <f>(INDIRECT("a_"&amp;AA$2)/(AA$2+2))*(($C2630^(AA$2+2)-$H2630^(AA$2+2))/(ε_c1cd^(AA$2+2)))</f>
        <v/>
      </c>
      <c r="AB2630">
        <f>(INDIRECT("a_"&amp;AB$2)/(AB$2+2))*(($C2630^(AB$2+2)-$H2630^(AB$2+2))/(ε_c1cd^(AB$2+2)))</f>
        <v/>
      </c>
      <c r="AC2630">
        <f>(INDIRECT("a_"&amp;AC$2)/(AC$2+2))*(($C2630^(AC$2+2)-$H2630^(AC$2+2))/(ε_c1cd^(AC$2+2)))</f>
        <v/>
      </c>
      <c r="AD2630">
        <f>(INDIRECT("a_"&amp;AD$2)/(AD$2+2))*(($C2630^(AD$2+2)-$H2630^(AD$2+2))/(ε_c1cd^(AD$2+2)))</f>
        <v/>
      </c>
      <c r="AE2630" s="111">
        <f>(b*f_cd/L2630)*SUM(U2630:Y2630)+SUM(Q2630:R2630)</f>
        <v/>
      </c>
      <c r="AF2630" s="112">
        <f>AE2630*(K2630-y+e)</f>
        <v/>
      </c>
      <c r="AG2630" s="113">
        <f>(b*f_cd/(L2630^2))*SUM(Z2630:AD2630)+SUM(S2630:T2630)-AF2630</f>
        <v/>
      </c>
      <c r="AH2630" s="114">
        <f>AG2630&lt;0</f>
        <v/>
      </c>
      <c r="AI2630" s="115">
        <f>IF(A2630=1,FALSE,(AND(AQ2630,AH2630,NOT(AI2629))))</f>
        <v/>
      </c>
      <c r="AJ2630" s="116">
        <f>(b*f_cd/L2630)*(a_1/2*J2630^2+a_2/3*J2630^3+a_3/4*J2630^4+a_4/5*J2630^5+a_5/6*J2630^6)+SUM(Q2630:R2630)</f>
        <v/>
      </c>
      <c r="AK2630">
        <f>AJ2630*(K2630-y+e)</f>
        <v/>
      </c>
      <c r="AL2630" s="118">
        <f>(b*f_cd/(L2630^2))*(a_1/3*J2630^3+a_2/4*J2630^4+a_3/5*J2630^5+a_4/6*J2630^6+a_5/7*J2630^7)+SUM(S2630:T2630)-AK2630</f>
        <v/>
      </c>
      <c r="AM2630" s="114">
        <f>AL2630&gt;0</f>
        <v/>
      </c>
      <c r="AN2630" s="115">
        <f>IF(A2630=1,FALSE,(AND(AQ2630,AM2630,NOT(AN2629))))</f>
        <v/>
      </c>
      <c r="AO2630">
        <f>IF(D2630=1,AND(AH2630,NOT(AI2630)),AND(AM2630,NOT(AN2630)))</f>
        <v/>
      </c>
      <c r="AP2630" s="119">
        <f>IF(D2630=1,AI2630,AN2630)</f>
        <v/>
      </c>
      <c r="AQ2630" s="125">
        <f>ABS(E2630)&lt;$AQ$2</f>
        <v/>
      </c>
      <c r="AS2630">
        <f>IF(AP2630,MAX(AS$3:AS2628)+1,"")</f>
        <v/>
      </c>
    </row>
    <row r="2631">
      <c r="A2631" t="n">
        <v>2541</v>
      </c>
      <c r="B2631" s="131">
        <f>IF(A2631=1,0,IF(AP2631,0.1*ε_cu1cd,0))</f>
        <v/>
      </c>
      <c r="C2631" s="131">
        <f>IF(A2631=1,0.1*ε_cu1cd,C2630+B2630)</f>
        <v/>
      </c>
      <c r="D2631" s="113">
        <f>IF('Нормальний переріз'!$D$68&gt;0,1,2)</f>
        <v/>
      </c>
      <c r="E2631" s="144">
        <f>IF(D2631=1,F2631,G2631)</f>
        <v/>
      </c>
      <c r="F2631" s="124">
        <f>IF(AI2630,0.11*ε_cu1cd,IF(AH2630,F2630*0.01,F2630))</f>
        <v/>
      </c>
      <c r="G2631" s="124">
        <f>IF(AP2630,-0.1*ε_cu1cd,IF(AM2630,G2630*0.01,G2630))</f>
        <v/>
      </c>
      <c r="H2631" s="113">
        <f>IF(A2631=1,E2631,IF(AO2630,H2630-E2630+E2631,IF(AP2630,0.8*H2630,H2630+E2631)))</f>
        <v/>
      </c>
      <c r="I2631" s="169">
        <f>(C2631-H2631)/h</f>
        <v/>
      </c>
      <c r="J2631">
        <f>C2631/(ε_c1cd)</f>
        <v/>
      </c>
      <c r="K2631">
        <f>C2631/I2631</f>
        <v/>
      </c>
      <c r="L2631" s="131">
        <f>I2631/(ε_c1cd)</f>
        <v/>
      </c>
      <c r="M2631">
        <f>I2631*(K2631-Z_s1)</f>
        <v/>
      </c>
      <c r="N2631">
        <f>I2631*(K2631-Z_s2)</f>
        <v/>
      </c>
      <c r="O2631">
        <f>E_s*M2631</f>
        <v/>
      </c>
      <c r="P2631">
        <f>E_s*N2631</f>
        <v/>
      </c>
      <c r="Q2631">
        <f>O2631*A_s1</f>
        <v/>
      </c>
      <c r="R2631">
        <f>P2631*A_s2</f>
        <v/>
      </c>
      <c r="S2631">
        <f>Q2631*($K2631-Z_s1)</f>
        <v/>
      </c>
      <c r="T2631">
        <f>R2631*($K2631-Z_s2)</f>
        <v/>
      </c>
      <c r="U2631">
        <f>(INDIRECT("a_"&amp;U$2)/(U$2+1))*(($C2631^(U$2+1)-$H2631^(U$2+1))/(ε_c1cd^(U$2+1)))</f>
        <v/>
      </c>
      <c r="V2631">
        <f>(INDIRECT("a_"&amp;V$2)/(V$2+1))*(($C2631^(V$2+1)-$H2631^(V$2+1))/(ε_c1cd^(V$2+1)))</f>
        <v/>
      </c>
      <c r="W2631">
        <f>(INDIRECT("a_"&amp;W$2)/(W$2+1))*(($C2631^(W$2+1)-$H2631^(W$2+1))/(ε_c1cd^(W$2+1)))</f>
        <v/>
      </c>
      <c r="X2631">
        <f>(INDIRECT("a_"&amp;X$2)/(X$2+1))*(($C2631^(X$2+1)-$H2631^(X$2+1))/(ε_c1cd^(X$2+1)))</f>
        <v/>
      </c>
      <c r="Y2631">
        <f>(INDIRECT("a_"&amp;Y$2)/(Y$2+1))*(($C2631^(Y$2+1)-$H2631^(Y$2+1))/(ε_c1cd^(Y$2+1)))</f>
        <v/>
      </c>
      <c r="Z2631">
        <f>(INDIRECT("a_"&amp;Z$2)/(Z$2+2))*(($C2631^(Z$2+2)-$H2631^(Z$2+2))/(ε_c1cd^(Z$2+2)))</f>
        <v/>
      </c>
      <c r="AA2631">
        <f>(INDIRECT("a_"&amp;AA$2)/(AA$2+2))*(($C2631^(AA$2+2)-$H2631^(AA$2+2))/(ε_c1cd^(AA$2+2)))</f>
        <v/>
      </c>
      <c r="AB2631">
        <f>(INDIRECT("a_"&amp;AB$2)/(AB$2+2))*(($C2631^(AB$2+2)-$H2631^(AB$2+2))/(ε_c1cd^(AB$2+2)))</f>
        <v/>
      </c>
      <c r="AC2631">
        <f>(INDIRECT("a_"&amp;AC$2)/(AC$2+2))*(($C2631^(AC$2+2)-$H2631^(AC$2+2))/(ε_c1cd^(AC$2+2)))</f>
        <v/>
      </c>
      <c r="AD2631">
        <f>(INDIRECT("a_"&amp;AD$2)/(AD$2+2))*(($C2631^(AD$2+2)-$H2631^(AD$2+2))/(ε_c1cd^(AD$2+2)))</f>
        <v/>
      </c>
      <c r="AE2631" s="111">
        <f>(b*f_cd/L2631)*SUM(U2631:Y2631)+SUM(Q2631:R2631)</f>
        <v/>
      </c>
      <c r="AF2631" s="112">
        <f>AE2631*(K2631-y+e)</f>
        <v/>
      </c>
      <c r="AG2631" s="113">
        <f>(b*f_cd/(L2631^2))*SUM(Z2631:AD2631)+SUM(S2631:T2631)-AF2631</f>
        <v/>
      </c>
      <c r="AH2631" s="114">
        <f>AG2631&lt;0</f>
        <v/>
      </c>
      <c r="AI2631" s="115">
        <f>IF(A2631=1,FALSE,(AND(AQ2631,AH2631,NOT(AI2630))))</f>
        <v/>
      </c>
      <c r="AJ2631" s="116">
        <f>(b*f_cd/L2631)*(a_1/2*J2631^2+a_2/3*J2631^3+a_3/4*J2631^4+a_4/5*J2631^5+a_5/6*J2631^6)+SUM(Q2631:R2631)</f>
        <v/>
      </c>
      <c r="AK2631">
        <f>AJ2631*(K2631-y+e)</f>
        <v/>
      </c>
      <c r="AL2631" s="118">
        <f>(b*f_cd/(L2631^2))*(a_1/3*J2631^3+a_2/4*J2631^4+a_3/5*J2631^5+a_4/6*J2631^6+a_5/7*J2631^7)+SUM(S2631:T2631)-AK2631</f>
        <v/>
      </c>
      <c r="AM2631" s="114">
        <f>AL2631&gt;0</f>
        <v/>
      </c>
      <c r="AN2631" s="115">
        <f>IF(A2631=1,FALSE,(AND(AQ2631,AM2631,NOT(AN2630))))</f>
        <v/>
      </c>
      <c r="AO2631">
        <f>IF(D2631=1,AND(AH2631,NOT(AI2631)),AND(AM2631,NOT(AN2631)))</f>
        <v/>
      </c>
      <c r="AP2631" s="119">
        <f>IF(D2631=1,AI2631,AN2631)</f>
        <v/>
      </c>
      <c r="AQ2631" s="125">
        <f>ABS(E2631)&lt;$AQ$2</f>
        <v/>
      </c>
      <c r="AS2631">
        <f>IF(AP2631,MAX(AS$3:AS2629)+1,"")</f>
        <v/>
      </c>
    </row>
    <row r="2632">
      <c r="A2632" t="n">
        <v>2542</v>
      </c>
      <c r="B2632" s="131">
        <f>IF(A2632=1,0,IF(AP2632,0.1*ε_cu1cd,0))</f>
        <v/>
      </c>
      <c r="C2632" s="131">
        <f>IF(A2632=1,0.1*ε_cu1cd,C2631+B2631)</f>
        <v/>
      </c>
      <c r="D2632" s="113">
        <f>IF('Нормальний переріз'!$D$68&gt;0,1,2)</f>
        <v/>
      </c>
      <c r="E2632" s="144">
        <f>IF(D2632=1,F2632,G2632)</f>
        <v/>
      </c>
      <c r="F2632" s="124">
        <f>IF(AI2631,0.11*ε_cu1cd,IF(AH2631,F2631*0.01,F2631))</f>
        <v/>
      </c>
      <c r="G2632" s="124">
        <f>IF(AP2631,-0.1*ε_cu1cd,IF(AM2631,G2631*0.01,G2631))</f>
        <v/>
      </c>
      <c r="H2632" s="113">
        <f>IF(A2632=1,E2632,IF(AO2631,H2631-E2631+E2632,IF(AP2631,0.8*H2631,H2631+E2632)))</f>
        <v/>
      </c>
      <c r="I2632" s="169">
        <f>(C2632-H2632)/h</f>
        <v/>
      </c>
      <c r="J2632">
        <f>C2632/(ε_c1cd)</f>
        <v/>
      </c>
      <c r="K2632">
        <f>C2632/I2632</f>
        <v/>
      </c>
      <c r="L2632" s="131">
        <f>I2632/(ε_c1cd)</f>
        <v/>
      </c>
      <c r="M2632">
        <f>I2632*(K2632-Z_s1)</f>
        <v/>
      </c>
      <c r="N2632">
        <f>I2632*(K2632-Z_s2)</f>
        <v/>
      </c>
      <c r="O2632">
        <f>E_s*M2632</f>
        <v/>
      </c>
      <c r="P2632">
        <f>E_s*N2632</f>
        <v/>
      </c>
      <c r="Q2632">
        <f>O2632*A_s1</f>
        <v/>
      </c>
      <c r="R2632">
        <f>P2632*A_s2</f>
        <v/>
      </c>
      <c r="S2632">
        <f>Q2632*($K2632-Z_s1)</f>
        <v/>
      </c>
      <c r="T2632">
        <f>R2632*($K2632-Z_s2)</f>
        <v/>
      </c>
      <c r="U2632">
        <f>(INDIRECT("a_"&amp;U$2)/(U$2+1))*(($C2632^(U$2+1)-$H2632^(U$2+1))/(ε_c1cd^(U$2+1)))</f>
        <v/>
      </c>
      <c r="V2632">
        <f>(INDIRECT("a_"&amp;V$2)/(V$2+1))*(($C2632^(V$2+1)-$H2632^(V$2+1))/(ε_c1cd^(V$2+1)))</f>
        <v/>
      </c>
      <c r="W2632">
        <f>(INDIRECT("a_"&amp;W$2)/(W$2+1))*(($C2632^(W$2+1)-$H2632^(W$2+1))/(ε_c1cd^(W$2+1)))</f>
        <v/>
      </c>
      <c r="X2632">
        <f>(INDIRECT("a_"&amp;X$2)/(X$2+1))*(($C2632^(X$2+1)-$H2632^(X$2+1))/(ε_c1cd^(X$2+1)))</f>
        <v/>
      </c>
      <c r="Y2632">
        <f>(INDIRECT("a_"&amp;Y$2)/(Y$2+1))*(($C2632^(Y$2+1)-$H2632^(Y$2+1))/(ε_c1cd^(Y$2+1)))</f>
        <v/>
      </c>
      <c r="Z2632">
        <f>(INDIRECT("a_"&amp;Z$2)/(Z$2+2))*(($C2632^(Z$2+2)-$H2632^(Z$2+2))/(ε_c1cd^(Z$2+2)))</f>
        <v/>
      </c>
      <c r="AA2632">
        <f>(INDIRECT("a_"&amp;AA$2)/(AA$2+2))*(($C2632^(AA$2+2)-$H2632^(AA$2+2))/(ε_c1cd^(AA$2+2)))</f>
        <v/>
      </c>
      <c r="AB2632">
        <f>(INDIRECT("a_"&amp;AB$2)/(AB$2+2))*(($C2632^(AB$2+2)-$H2632^(AB$2+2))/(ε_c1cd^(AB$2+2)))</f>
        <v/>
      </c>
      <c r="AC2632">
        <f>(INDIRECT("a_"&amp;AC$2)/(AC$2+2))*(($C2632^(AC$2+2)-$H2632^(AC$2+2))/(ε_c1cd^(AC$2+2)))</f>
        <v/>
      </c>
      <c r="AD2632">
        <f>(INDIRECT("a_"&amp;AD$2)/(AD$2+2))*(($C2632^(AD$2+2)-$H2632^(AD$2+2))/(ε_c1cd^(AD$2+2)))</f>
        <v/>
      </c>
      <c r="AE2632" s="111">
        <f>(b*f_cd/L2632)*SUM(U2632:Y2632)+SUM(Q2632:R2632)</f>
        <v/>
      </c>
      <c r="AF2632" s="112">
        <f>AE2632*(K2632-y+e)</f>
        <v/>
      </c>
      <c r="AG2632" s="113">
        <f>(b*f_cd/(L2632^2))*SUM(Z2632:AD2632)+SUM(S2632:T2632)-AF2632</f>
        <v/>
      </c>
      <c r="AH2632" s="114">
        <f>AG2632&lt;0</f>
        <v/>
      </c>
      <c r="AI2632" s="115">
        <f>IF(A2632=1,FALSE,(AND(AQ2632,AH2632,NOT(AI2631))))</f>
        <v/>
      </c>
      <c r="AJ2632" s="116">
        <f>(b*f_cd/L2632)*(a_1/2*J2632^2+a_2/3*J2632^3+a_3/4*J2632^4+a_4/5*J2632^5+a_5/6*J2632^6)+SUM(Q2632:R2632)</f>
        <v/>
      </c>
      <c r="AK2632">
        <f>AJ2632*(K2632-y+e)</f>
        <v/>
      </c>
      <c r="AL2632" s="118">
        <f>(b*f_cd/(L2632^2))*(a_1/3*J2632^3+a_2/4*J2632^4+a_3/5*J2632^5+a_4/6*J2632^6+a_5/7*J2632^7)+SUM(S2632:T2632)-AK2632</f>
        <v/>
      </c>
      <c r="AM2632" s="114">
        <f>AL2632&gt;0</f>
        <v/>
      </c>
      <c r="AN2632" s="115">
        <f>IF(A2632=1,FALSE,(AND(AQ2632,AM2632,NOT(AN2631))))</f>
        <v/>
      </c>
      <c r="AO2632">
        <f>IF(D2632=1,AND(AH2632,NOT(AI2632)),AND(AM2632,NOT(AN2632)))</f>
        <v/>
      </c>
      <c r="AP2632" s="119">
        <f>IF(D2632=1,AI2632,AN2632)</f>
        <v/>
      </c>
      <c r="AQ2632" s="125">
        <f>ABS(E2632)&lt;$AQ$2</f>
        <v/>
      </c>
      <c r="AS2632">
        <f>IF(AP2632,MAX(AS$3:AS2630)+1,"")</f>
        <v/>
      </c>
    </row>
    <row r="2633">
      <c r="A2633" t="n">
        <v>2543</v>
      </c>
      <c r="B2633" s="131">
        <f>IF(A2633=1,0,IF(AP2633,0.1*ε_cu1cd,0))</f>
        <v/>
      </c>
      <c r="C2633" s="131">
        <f>IF(A2633=1,0.1*ε_cu1cd,C2632+B2632)</f>
        <v/>
      </c>
      <c r="D2633" s="113">
        <f>IF('Нормальний переріз'!$D$68&gt;0,1,2)</f>
        <v/>
      </c>
      <c r="E2633" s="144">
        <f>IF(D2633=1,F2633,G2633)</f>
        <v/>
      </c>
      <c r="F2633" s="124">
        <f>IF(AI2632,0.11*ε_cu1cd,IF(AH2632,F2632*0.01,F2632))</f>
        <v/>
      </c>
      <c r="G2633" s="124">
        <f>IF(AP2632,-0.1*ε_cu1cd,IF(AM2632,G2632*0.01,G2632))</f>
        <v/>
      </c>
      <c r="H2633" s="113">
        <f>IF(A2633=1,E2633,IF(AO2632,H2632-E2632+E2633,IF(AP2632,0.8*H2632,H2632+E2633)))</f>
        <v/>
      </c>
      <c r="I2633" s="169">
        <f>(C2633-H2633)/h</f>
        <v/>
      </c>
      <c r="J2633">
        <f>C2633/(ε_c1cd)</f>
        <v/>
      </c>
      <c r="K2633">
        <f>C2633/I2633</f>
        <v/>
      </c>
      <c r="L2633" s="131">
        <f>I2633/(ε_c1cd)</f>
        <v/>
      </c>
      <c r="M2633">
        <f>I2633*(K2633-Z_s1)</f>
        <v/>
      </c>
      <c r="N2633">
        <f>I2633*(K2633-Z_s2)</f>
        <v/>
      </c>
      <c r="O2633">
        <f>E_s*M2633</f>
        <v/>
      </c>
      <c r="P2633">
        <f>E_s*N2633</f>
        <v/>
      </c>
      <c r="Q2633">
        <f>O2633*A_s1</f>
        <v/>
      </c>
      <c r="R2633">
        <f>P2633*A_s2</f>
        <v/>
      </c>
      <c r="S2633">
        <f>Q2633*($K2633-Z_s1)</f>
        <v/>
      </c>
      <c r="T2633">
        <f>R2633*($K2633-Z_s2)</f>
        <v/>
      </c>
      <c r="U2633">
        <f>(INDIRECT("a_"&amp;U$2)/(U$2+1))*(($C2633^(U$2+1)-$H2633^(U$2+1))/(ε_c1cd^(U$2+1)))</f>
        <v/>
      </c>
      <c r="V2633">
        <f>(INDIRECT("a_"&amp;V$2)/(V$2+1))*(($C2633^(V$2+1)-$H2633^(V$2+1))/(ε_c1cd^(V$2+1)))</f>
        <v/>
      </c>
      <c r="W2633">
        <f>(INDIRECT("a_"&amp;W$2)/(W$2+1))*(($C2633^(W$2+1)-$H2633^(W$2+1))/(ε_c1cd^(W$2+1)))</f>
        <v/>
      </c>
      <c r="X2633">
        <f>(INDIRECT("a_"&amp;X$2)/(X$2+1))*(($C2633^(X$2+1)-$H2633^(X$2+1))/(ε_c1cd^(X$2+1)))</f>
        <v/>
      </c>
      <c r="Y2633">
        <f>(INDIRECT("a_"&amp;Y$2)/(Y$2+1))*(($C2633^(Y$2+1)-$H2633^(Y$2+1))/(ε_c1cd^(Y$2+1)))</f>
        <v/>
      </c>
      <c r="Z2633">
        <f>(INDIRECT("a_"&amp;Z$2)/(Z$2+2))*(($C2633^(Z$2+2)-$H2633^(Z$2+2))/(ε_c1cd^(Z$2+2)))</f>
        <v/>
      </c>
      <c r="AA2633">
        <f>(INDIRECT("a_"&amp;AA$2)/(AA$2+2))*(($C2633^(AA$2+2)-$H2633^(AA$2+2))/(ε_c1cd^(AA$2+2)))</f>
        <v/>
      </c>
      <c r="AB2633">
        <f>(INDIRECT("a_"&amp;AB$2)/(AB$2+2))*(($C2633^(AB$2+2)-$H2633^(AB$2+2))/(ε_c1cd^(AB$2+2)))</f>
        <v/>
      </c>
      <c r="AC2633">
        <f>(INDIRECT("a_"&amp;AC$2)/(AC$2+2))*(($C2633^(AC$2+2)-$H2633^(AC$2+2))/(ε_c1cd^(AC$2+2)))</f>
        <v/>
      </c>
      <c r="AD2633">
        <f>(INDIRECT("a_"&amp;AD$2)/(AD$2+2))*(($C2633^(AD$2+2)-$H2633^(AD$2+2))/(ε_c1cd^(AD$2+2)))</f>
        <v/>
      </c>
      <c r="AE2633" s="111">
        <f>(b*f_cd/L2633)*SUM(U2633:Y2633)+SUM(Q2633:R2633)</f>
        <v/>
      </c>
      <c r="AF2633" s="112">
        <f>AE2633*(K2633-y+e)</f>
        <v/>
      </c>
      <c r="AG2633" s="113">
        <f>(b*f_cd/(L2633^2))*SUM(Z2633:AD2633)+SUM(S2633:T2633)-AF2633</f>
        <v/>
      </c>
      <c r="AH2633" s="114">
        <f>AG2633&lt;0</f>
        <v/>
      </c>
      <c r="AI2633" s="115">
        <f>IF(A2633=1,FALSE,(AND(AQ2633,AH2633,NOT(AI2632))))</f>
        <v/>
      </c>
      <c r="AJ2633" s="116">
        <f>(b*f_cd/L2633)*(a_1/2*J2633^2+a_2/3*J2633^3+a_3/4*J2633^4+a_4/5*J2633^5+a_5/6*J2633^6)+SUM(Q2633:R2633)</f>
        <v/>
      </c>
      <c r="AK2633">
        <f>AJ2633*(K2633-y+e)</f>
        <v/>
      </c>
      <c r="AL2633" s="118">
        <f>(b*f_cd/(L2633^2))*(a_1/3*J2633^3+a_2/4*J2633^4+a_3/5*J2633^5+a_4/6*J2633^6+a_5/7*J2633^7)+SUM(S2633:T2633)-AK2633</f>
        <v/>
      </c>
      <c r="AM2633" s="114">
        <f>AL2633&gt;0</f>
        <v/>
      </c>
      <c r="AN2633" s="115">
        <f>IF(A2633=1,FALSE,(AND(AQ2633,AM2633,NOT(AN2632))))</f>
        <v/>
      </c>
      <c r="AO2633">
        <f>IF(D2633=1,AND(AH2633,NOT(AI2633)),AND(AM2633,NOT(AN2633)))</f>
        <v/>
      </c>
      <c r="AP2633" s="119">
        <f>IF(D2633=1,AI2633,AN2633)</f>
        <v/>
      </c>
      <c r="AQ2633" s="125">
        <f>ABS(E2633)&lt;$AQ$2</f>
        <v/>
      </c>
      <c r="AS2633">
        <f>IF(AP2633,MAX(AS$3:AS2631)+1,"")</f>
        <v/>
      </c>
    </row>
    <row r="2634">
      <c r="A2634" t="n">
        <v>2544</v>
      </c>
      <c r="B2634" s="131">
        <f>IF(A2634=1,0,IF(AP2634,0.1*ε_cu1cd,0))</f>
        <v/>
      </c>
      <c r="C2634" s="131">
        <f>IF(A2634=1,0.1*ε_cu1cd,C2633+B2633)</f>
        <v/>
      </c>
      <c r="D2634" s="113">
        <f>IF('Нормальний переріз'!$D$68&gt;0,1,2)</f>
        <v/>
      </c>
      <c r="E2634" s="144">
        <f>IF(D2634=1,F2634,G2634)</f>
        <v/>
      </c>
      <c r="F2634" s="124">
        <f>IF(AI2633,0.11*ε_cu1cd,IF(AH2633,F2633*0.01,F2633))</f>
        <v/>
      </c>
      <c r="G2634" s="124">
        <f>IF(AP2633,-0.1*ε_cu1cd,IF(AM2633,G2633*0.01,G2633))</f>
        <v/>
      </c>
      <c r="H2634" s="113">
        <f>IF(A2634=1,E2634,IF(AO2633,H2633-E2633+E2634,IF(AP2633,0.8*H2633,H2633+E2634)))</f>
        <v/>
      </c>
      <c r="I2634" s="169">
        <f>(C2634-H2634)/h</f>
        <v/>
      </c>
      <c r="J2634">
        <f>C2634/(ε_c1cd)</f>
        <v/>
      </c>
      <c r="K2634">
        <f>C2634/I2634</f>
        <v/>
      </c>
      <c r="L2634" s="131">
        <f>I2634/(ε_c1cd)</f>
        <v/>
      </c>
      <c r="M2634">
        <f>I2634*(K2634-Z_s1)</f>
        <v/>
      </c>
      <c r="N2634">
        <f>I2634*(K2634-Z_s2)</f>
        <v/>
      </c>
      <c r="O2634">
        <f>E_s*M2634</f>
        <v/>
      </c>
      <c r="P2634">
        <f>E_s*N2634</f>
        <v/>
      </c>
      <c r="Q2634">
        <f>O2634*A_s1</f>
        <v/>
      </c>
      <c r="R2634">
        <f>P2634*A_s2</f>
        <v/>
      </c>
      <c r="S2634">
        <f>Q2634*($K2634-Z_s1)</f>
        <v/>
      </c>
      <c r="T2634">
        <f>R2634*($K2634-Z_s2)</f>
        <v/>
      </c>
      <c r="U2634">
        <f>(INDIRECT("a_"&amp;U$2)/(U$2+1))*(($C2634^(U$2+1)-$H2634^(U$2+1))/(ε_c1cd^(U$2+1)))</f>
        <v/>
      </c>
      <c r="V2634">
        <f>(INDIRECT("a_"&amp;V$2)/(V$2+1))*(($C2634^(V$2+1)-$H2634^(V$2+1))/(ε_c1cd^(V$2+1)))</f>
        <v/>
      </c>
      <c r="W2634">
        <f>(INDIRECT("a_"&amp;W$2)/(W$2+1))*(($C2634^(W$2+1)-$H2634^(W$2+1))/(ε_c1cd^(W$2+1)))</f>
        <v/>
      </c>
      <c r="X2634">
        <f>(INDIRECT("a_"&amp;X$2)/(X$2+1))*(($C2634^(X$2+1)-$H2634^(X$2+1))/(ε_c1cd^(X$2+1)))</f>
        <v/>
      </c>
      <c r="Y2634">
        <f>(INDIRECT("a_"&amp;Y$2)/(Y$2+1))*(($C2634^(Y$2+1)-$H2634^(Y$2+1))/(ε_c1cd^(Y$2+1)))</f>
        <v/>
      </c>
      <c r="Z2634">
        <f>(INDIRECT("a_"&amp;Z$2)/(Z$2+2))*(($C2634^(Z$2+2)-$H2634^(Z$2+2))/(ε_c1cd^(Z$2+2)))</f>
        <v/>
      </c>
      <c r="AA2634">
        <f>(INDIRECT("a_"&amp;AA$2)/(AA$2+2))*(($C2634^(AA$2+2)-$H2634^(AA$2+2))/(ε_c1cd^(AA$2+2)))</f>
        <v/>
      </c>
      <c r="AB2634">
        <f>(INDIRECT("a_"&amp;AB$2)/(AB$2+2))*(($C2634^(AB$2+2)-$H2634^(AB$2+2))/(ε_c1cd^(AB$2+2)))</f>
        <v/>
      </c>
      <c r="AC2634">
        <f>(INDIRECT("a_"&amp;AC$2)/(AC$2+2))*(($C2634^(AC$2+2)-$H2634^(AC$2+2))/(ε_c1cd^(AC$2+2)))</f>
        <v/>
      </c>
      <c r="AD2634">
        <f>(INDIRECT("a_"&amp;AD$2)/(AD$2+2))*(($C2634^(AD$2+2)-$H2634^(AD$2+2))/(ε_c1cd^(AD$2+2)))</f>
        <v/>
      </c>
      <c r="AE2634" s="111">
        <f>(b*f_cd/L2634)*SUM(U2634:Y2634)+SUM(Q2634:R2634)</f>
        <v/>
      </c>
      <c r="AF2634" s="112">
        <f>AE2634*(K2634-y+e)</f>
        <v/>
      </c>
      <c r="AG2634" s="113">
        <f>(b*f_cd/(L2634^2))*SUM(Z2634:AD2634)+SUM(S2634:T2634)-AF2634</f>
        <v/>
      </c>
      <c r="AH2634" s="114">
        <f>AG2634&lt;0</f>
        <v/>
      </c>
      <c r="AI2634" s="115">
        <f>IF(A2634=1,FALSE,(AND(AQ2634,AH2634,NOT(AI2633))))</f>
        <v/>
      </c>
      <c r="AJ2634" s="116">
        <f>(b*f_cd/L2634)*(a_1/2*J2634^2+a_2/3*J2634^3+a_3/4*J2634^4+a_4/5*J2634^5+a_5/6*J2634^6)+SUM(Q2634:R2634)</f>
        <v/>
      </c>
      <c r="AK2634">
        <f>AJ2634*(K2634-y+e)</f>
        <v/>
      </c>
      <c r="AL2634" s="118">
        <f>(b*f_cd/(L2634^2))*(a_1/3*J2634^3+a_2/4*J2634^4+a_3/5*J2634^5+a_4/6*J2634^6+a_5/7*J2634^7)+SUM(S2634:T2634)-AK2634</f>
        <v/>
      </c>
      <c r="AM2634" s="114">
        <f>AL2634&gt;0</f>
        <v/>
      </c>
      <c r="AN2634" s="115">
        <f>IF(A2634=1,FALSE,(AND(AQ2634,AM2634,NOT(AN2633))))</f>
        <v/>
      </c>
      <c r="AO2634">
        <f>IF(D2634=1,AND(AH2634,NOT(AI2634)),AND(AM2634,NOT(AN2634)))</f>
        <v/>
      </c>
      <c r="AP2634" s="119">
        <f>IF(D2634=1,AI2634,AN2634)</f>
        <v/>
      </c>
      <c r="AQ2634" s="125">
        <f>ABS(E2634)&lt;$AQ$2</f>
        <v/>
      </c>
      <c r="AS2634">
        <f>IF(AP2634,MAX(AS$3:AS2632)+1,"")</f>
        <v/>
      </c>
    </row>
    <row r="2635">
      <c r="A2635" t="n">
        <v>2545</v>
      </c>
      <c r="B2635" s="131">
        <f>IF(A2635=1,0,IF(AP2635,0.1*ε_cu1cd,0))</f>
        <v/>
      </c>
      <c r="C2635" s="131">
        <f>IF(A2635=1,0.1*ε_cu1cd,C2634+B2634)</f>
        <v/>
      </c>
      <c r="D2635" s="113">
        <f>IF('Нормальний переріз'!$D$68&gt;0,1,2)</f>
        <v/>
      </c>
      <c r="E2635" s="144">
        <f>IF(D2635=1,F2635,G2635)</f>
        <v/>
      </c>
      <c r="F2635" s="124">
        <f>IF(AI2634,0.11*ε_cu1cd,IF(AH2634,F2634*0.01,F2634))</f>
        <v/>
      </c>
      <c r="G2635" s="124">
        <f>IF(AP2634,-0.1*ε_cu1cd,IF(AM2634,G2634*0.01,G2634))</f>
        <v/>
      </c>
      <c r="H2635" s="113">
        <f>IF(A2635=1,E2635,IF(AO2634,H2634-E2634+E2635,IF(AP2634,0.8*H2634,H2634+E2635)))</f>
        <v/>
      </c>
      <c r="I2635" s="169">
        <f>(C2635-H2635)/h</f>
        <v/>
      </c>
      <c r="J2635">
        <f>C2635/(ε_c1cd)</f>
        <v/>
      </c>
      <c r="K2635">
        <f>C2635/I2635</f>
        <v/>
      </c>
      <c r="L2635" s="131">
        <f>I2635/(ε_c1cd)</f>
        <v/>
      </c>
      <c r="M2635">
        <f>I2635*(K2635-Z_s1)</f>
        <v/>
      </c>
      <c r="N2635">
        <f>I2635*(K2635-Z_s2)</f>
        <v/>
      </c>
      <c r="O2635">
        <f>E_s*M2635</f>
        <v/>
      </c>
      <c r="P2635">
        <f>E_s*N2635</f>
        <v/>
      </c>
      <c r="Q2635">
        <f>O2635*A_s1</f>
        <v/>
      </c>
      <c r="R2635">
        <f>P2635*A_s2</f>
        <v/>
      </c>
      <c r="S2635">
        <f>Q2635*($K2635-Z_s1)</f>
        <v/>
      </c>
      <c r="T2635">
        <f>R2635*($K2635-Z_s2)</f>
        <v/>
      </c>
      <c r="U2635">
        <f>(INDIRECT("a_"&amp;U$2)/(U$2+1))*(($C2635^(U$2+1)-$H2635^(U$2+1))/(ε_c1cd^(U$2+1)))</f>
        <v/>
      </c>
      <c r="V2635">
        <f>(INDIRECT("a_"&amp;V$2)/(V$2+1))*(($C2635^(V$2+1)-$H2635^(V$2+1))/(ε_c1cd^(V$2+1)))</f>
        <v/>
      </c>
      <c r="W2635">
        <f>(INDIRECT("a_"&amp;W$2)/(W$2+1))*(($C2635^(W$2+1)-$H2635^(W$2+1))/(ε_c1cd^(W$2+1)))</f>
        <v/>
      </c>
      <c r="X2635">
        <f>(INDIRECT("a_"&amp;X$2)/(X$2+1))*(($C2635^(X$2+1)-$H2635^(X$2+1))/(ε_c1cd^(X$2+1)))</f>
        <v/>
      </c>
      <c r="Y2635">
        <f>(INDIRECT("a_"&amp;Y$2)/(Y$2+1))*(($C2635^(Y$2+1)-$H2635^(Y$2+1))/(ε_c1cd^(Y$2+1)))</f>
        <v/>
      </c>
      <c r="Z2635">
        <f>(INDIRECT("a_"&amp;Z$2)/(Z$2+2))*(($C2635^(Z$2+2)-$H2635^(Z$2+2))/(ε_c1cd^(Z$2+2)))</f>
        <v/>
      </c>
      <c r="AA2635">
        <f>(INDIRECT("a_"&amp;AA$2)/(AA$2+2))*(($C2635^(AA$2+2)-$H2635^(AA$2+2))/(ε_c1cd^(AA$2+2)))</f>
        <v/>
      </c>
      <c r="AB2635">
        <f>(INDIRECT("a_"&amp;AB$2)/(AB$2+2))*(($C2635^(AB$2+2)-$H2635^(AB$2+2))/(ε_c1cd^(AB$2+2)))</f>
        <v/>
      </c>
      <c r="AC2635">
        <f>(INDIRECT("a_"&amp;AC$2)/(AC$2+2))*(($C2635^(AC$2+2)-$H2635^(AC$2+2))/(ε_c1cd^(AC$2+2)))</f>
        <v/>
      </c>
      <c r="AD2635">
        <f>(INDIRECT("a_"&amp;AD$2)/(AD$2+2))*(($C2635^(AD$2+2)-$H2635^(AD$2+2))/(ε_c1cd^(AD$2+2)))</f>
        <v/>
      </c>
      <c r="AE2635" s="111">
        <f>(b*f_cd/L2635)*SUM(U2635:Y2635)+SUM(Q2635:R2635)</f>
        <v/>
      </c>
      <c r="AF2635" s="112">
        <f>AE2635*(K2635-y+e)</f>
        <v/>
      </c>
      <c r="AG2635" s="113">
        <f>(b*f_cd/(L2635^2))*SUM(Z2635:AD2635)+SUM(S2635:T2635)-AF2635</f>
        <v/>
      </c>
      <c r="AH2635" s="114">
        <f>AG2635&lt;0</f>
        <v/>
      </c>
      <c r="AI2635" s="115">
        <f>IF(A2635=1,FALSE,(AND(AQ2635,AH2635,NOT(AI2634))))</f>
        <v/>
      </c>
      <c r="AJ2635" s="116">
        <f>(b*f_cd/L2635)*(a_1/2*J2635^2+a_2/3*J2635^3+a_3/4*J2635^4+a_4/5*J2635^5+a_5/6*J2635^6)+SUM(Q2635:R2635)</f>
        <v/>
      </c>
      <c r="AK2635">
        <f>AJ2635*(K2635-y+e)</f>
        <v/>
      </c>
      <c r="AL2635" s="118">
        <f>(b*f_cd/(L2635^2))*(a_1/3*J2635^3+a_2/4*J2635^4+a_3/5*J2635^5+a_4/6*J2635^6+a_5/7*J2635^7)+SUM(S2635:T2635)-AK2635</f>
        <v/>
      </c>
      <c r="AM2635" s="114">
        <f>AL2635&gt;0</f>
        <v/>
      </c>
      <c r="AN2635" s="115">
        <f>IF(A2635=1,FALSE,(AND(AQ2635,AM2635,NOT(AN2634))))</f>
        <v/>
      </c>
      <c r="AO2635">
        <f>IF(D2635=1,AND(AH2635,NOT(AI2635)),AND(AM2635,NOT(AN2635)))</f>
        <v/>
      </c>
      <c r="AP2635" s="119">
        <f>IF(D2635=1,AI2635,AN2635)</f>
        <v/>
      </c>
      <c r="AQ2635" s="125">
        <f>ABS(E2635)&lt;$AQ$2</f>
        <v/>
      </c>
      <c r="AS2635">
        <f>IF(AP2635,MAX(AS$3:AS2633)+1,"")</f>
        <v/>
      </c>
    </row>
    <row r="2636">
      <c r="A2636" t="n">
        <v>2546</v>
      </c>
      <c r="B2636" s="131">
        <f>IF(A2636=1,0,IF(AP2636,0.1*ε_cu1cd,0))</f>
        <v/>
      </c>
      <c r="C2636" s="131">
        <f>IF(A2636=1,0.1*ε_cu1cd,C2635+B2635)</f>
        <v/>
      </c>
      <c r="D2636" s="113">
        <f>IF('Нормальний переріз'!$D$68&gt;0,1,2)</f>
        <v/>
      </c>
      <c r="E2636" s="144">
        <f>IF(D2636=1,F2636,G2636)</f>
        <v/>
      </c>
      <c r="F2636" s="124">
        <f>IF(AI2635,0.11*ε_cu1cd,IF(AH2635,F2635*0.01,F2635))</f>
        <v/>
      </c>
      <c r="G2636" s="124">
        <f>IF(AP2635,-0.1*ε_cu1cd,IF(AM2635,G2635*0.01,G2635))</f>
        <v/>
      </c>
      <c r="H2636" s="113">
        <f>IF(A2636=1,E2636,IF(AO2635,H2635-E2635+E2636,IF(AP2635,0.8*H2635,H2635+E2636)))</f>
        <v/>
      </c>
      <c r="I2636" s="169">
        <f>(C2636-H2636)/h</f>
        <v/>
      </c>
      <c r="J2636">
        <f>C2636/(ε_c1cd)</f>
        <v/>
      </c>
      <c r="K2636">
        <f>C2636/I2636</f>
        <v/>
      </c>
      <c r="L2636" s="131">
        <f>I2636/(ε_c1cd)</f>
        <v/>
      </c>
      <c r="M2636">
        <f>I2636*(K2636-Z_s1)</f>
        <v/>
      </c>
      <c r="N2636">
        <f>I2636*(K2636-Z_s2)</f>
        <v/>
      </c>
      <c r="O2636">
        <f>E_s*M2636</f>
        <v/>
      </c>
      <c r="P2636">
        <f>E_s*N2636</f>
        <v/>
      </c>
      <c r="Q2636">
        <f>O2636*A_s1</f>
        <v/>
      </c>
      <c r="R2636">
        <f>P2636*A_s2</f>
        <v/>
      </c>
      <c r="S2636">
        <f>Q2636*($K2636-Z_s1)</f>
        <v/>
      </c>
      <c r="T2636">
        <f>R2636*($K2636-Z_s2)</f>
        <v/>
      </c>
      <c r="U2636">
        <f>(INDIRECT("a_"&amp;U$2)/(U$2+1))*(($C2636^(U$2+1)-$H2636^(U$2+1))/(ε_c1cd^(U$2+1)))</f>
        <v/>
      </c>
      <c r="V2636">
        <f>(INDIRECT("a_"&amp;V$2)/(V$2+1))*(($C2636^(V$2+1)-$H2636^(V$2+1))/(ε_c1cd^(V$2+1)))</f>
        <v/>
      </c>
      <c r="W2636">
        <f>(INDIRECT("a_"&amp;W$2)/(W$2+1))*(($C2636^(W$2+1)-$H2636^(W$2+1))/(ε_c1cd^(W$2+1)))</f>
        <v/>
      </c>
      <c r="X2636">
        <f>(INDIRECT("a_"&amp;X$2)/(X$2+1))*(($C2636^(X$2+1)-$H2636^(X$2+1))/(ε_c1cd^(X$2+1)))</f>
        <v/>
      </c>
      <c r="Y2636">
        <f>(INDIRECT("a_"&amp;Y$2)/(Y$2+1))*(($C2636^(Y$2+1)-$H2636^(Y$2+1))/(ε_c1cd^(Y$2+1)))</f>
        <v/>
      </c>
      <c r="Z2636">
        <f>(INDIRECT("a_"&amp;Z$2)/(Z$2+2))*(($C2636^(Z$2+2)-$H2636^(Z$2+2))/(ε_c1cd^(Z$2+2)))</f>
        <v/>
      </c>
      <c r="AA2636">
        <f>(INDIRECT("a_"&amp;AA$2)/(AA$2+2))*(($C2636^(AA$2+2)-$H2636^(AA$2+2))/(ε_c1cd^(AA$2+2)))</f>
        <v/>
      </c>
      <c r="AB2636">
        <f>(INDIRECT("a_"&amp;AB$2)/(AB$2+2))*(($C2636^(AB$2+2)-$H2636^(AB$2+2))/(ε_c1cd^(AB$2+2)))</f>
        <v/>
      </c>
      <c r="AC2636">
        <f>(INDIRECT("a_"&amp;AC$2)/(AC$2+2))*(($C2636^(AC$2+2)-$H2636^(AC$2+2))/(ε_c1cd^(AC$2+2)))</f>
        <v/>
      </c>
      <c r="AD2636">
        <f>(INDIRECT("a_"&amp;AD$2)/(AD$2+2))*(($C2636^(AD$2+2)-$H2636^(AD$2+2))/(ε_c1cd^(AD$2+2)))</f>
        <v/>
      </c>
      <c r="AE2636" s="111">
        <f>(b*f_cd/L2636)*SUM(U2636:Y2636)+SUM(Q2636:R2636)</f>
        <v/>
      </c>
      <c r="AF2636" s="112">
        <f>AE2636*(K2636-y+e)</f>
        <v/>
      </c>
      <c r="AG2636" s="113">
        <f>(b*f_cd/(L2636^2))*SUM(Z2636:AD2636)+SUM(S2636:T2636)-AF2636</f>
        <v/>
      </c>
      <c r="AH2636" s="114">
        <f>AG2636&lt;0</f>
        <v/>
      </c>
      <c r="AI2636" s="115">
        <f>IF(A2636=1,FALSE,(AND(AQ2636,AH2636,NOT(AI2635))))</f>
        <v/>
      </c>
      <c r="AJ2636" s="116">
        <f>(b*f_cd/L2636)*(a_1/2*J2636^2+a_2/3*J2636^3+a_3/4*J2636^4+a_4/5*J2636^5+a_5/6*J2636^6)+SUM(Q2636:R2636)</f>
        <v/>
      </c>
      <c r="AK2636">
        <f>AJ2636*(K2636-y+e)</f>
        <v/>
      </c>
      <c r="AL2636" s="118">
        <f>(b*f_cd/(L2636^2))*(a_1/3*J2636^3+a_2/4*J2636^4+a_3/5*J2636^5+a_4/6*J2636^6+a_5/7*J2636^7)+SUM(S2636:T2636)-AK2636</f>
        <v/>
      </c>
      <c r="AM2636" s="114">
        <f>AL2636&gt;0</f>
        <v/>
      </c>
      <c r="AN2636" s="115">
        <f>IF(A2636=1,FALSE,(AND(AQ2636,AM2636,NOT(AN2635))))</f>
        <v/>
      </c>
      <c r="AO2636">
        <f>IF(D2636=1,AND(AH2636,NOT(AI2636)),AND(AM2636,NOT(AN2636)))</f>
        <v/>
      </c>
      <c r="AP2636" s="119">
        <f>IF(D2636=1,AI2636,AN2636)</f>
        <v/>
      </c>
      <c r="AQ2636" s="125">
        <f>ABS(E2636)&lt;$AQ$2</f>
        <v/>
      </c>
      <c r="AS2636">
        <f>IF(AP2636,MAX(AS$3:AS2634)+1,"")</f>
        <v/>
      </c>
    </row>
    <row r="2637">
      <c r="A2637" t="n">
        <v>2547</v>
      </c>
      <c r="B2637" s="131">
        <f>IF(A2637=1,0,IF(AP2637,0.1*ε_cu1cd,0))</f>
        <v/>
      </c>
      <c r="C2637" s="131">
        <f>IF(A2637=1,0.1*ε_cu1cd,C2636+B2636)</f>
        <v/>
      </c>
      <c r="D2637" s="113">
        <f>IF('Нормальний переріз'!$D$68&gt;0,1,2)</f>
        <v/>
      </c>
      <c r="E2637" s="144">
        <f>IF(D2637=1,F2637,G2637)</f>
        <v/>
      </c>
      <c r="F2637" s="124">
        <f>IF(AI2636,0.11*ε_cu1cd,IF(AH2636,F2636*0.01,F2636))</f>
        <v/>
      </c>
      <c r="G2637" s="124">
        <f>IF(AP2636,-0.1*ε_cu1cd,IF(AM2636,G2636*0.01,G2636))</f>
        <v/>
      </c>
      <c r="H2637" s="113">
        <f>IF(A2637=1,E2637,IF(AO2636,H2636-E2636+E2637,IF(AP2636,0.8*H2636,H2636+E2637)))</f>
        <v/>
      </c>
      <c r="I2637" s="169">
        <f>(C2637-H2637)/h</f>
        <v/>
      </c>
      <c r="J2637">
        <f>C2637/(ε_c1cd)</f>
        <v/>
      </c>
      <c r="K2637">
        <f>C2637/I2637</f>
        <v/>
      </c>
      <c r="L2637" s="131">
        <f>I2637/(ε_c1cd)</f>
        <v/>
      </c>
      <c r="M2637">
        <f>I2637*(K2637-Z_s1)</f>
        <v/>
      </c>
      <c r="N2637">
        <f>I2637*(K2637-Z_s2)</f>
        <v/>
      </c>
      <c r="O2637">
        <f>E_s*M2637</f>
        <v/>
      </c>
      <c r="P2637">
        <f>E_s*N2637</f>
        <v/>
      </c>
      <c r="Q2637">
        <f>O2637*A_s1</f>
        <v/>
      </c>
      <c r="R2637">
        <f>P2637*A_s2</f>
        <v/>
      </c>
      <c r="S2637">
        <f>Q2637*($K2637-Z_s1)</f>
        <v/>
      </c>
      <c r="T2637">
        <f>R2637*($K2637-Z_s2)</f>
        <v/>
      </c>
      <c r="U2637">
        <f>(INDIRECT("a_"&amp;U$2)/(U$2+1))*(($C2637^(U$2+1)-$H2637^(U$2+1))/(ε_c1cd^(U$2+1)))</f>
        <v/>
      </c>
      <c r="V2637">
        <f>(INDIRECT("a_"&amp;V$2)/(V$2+1))*(($C2637^(V$2+1)-$H2637^(V$2+1))/(ε_c1cd^(V$2+1)))</f>
        <v/>
      </c>
      <c r="W2637">
        <f>(INDIRECT("a_"&amp;W$2)/(W$2+1))*(($C2637^(W$2+1)-$H2637^(W$2+1))/(ε_c1cd^(W$2+1)))</f>
        <v/>
      </c>
      <c r="X2637">
        <f>(INDIRECT("a_"&amp;X$2)/(X$2+1))*(($C2637^(X$2+1)-$H2637^(X$2+1))/(ε_c1cd^(X$2+1)))</f>
        <v/>
      </c>
      <c r="Y2637">
        <f>(INDIRECT("a_"&amp;Y$2)/(Y$2+1))*(($C2637^(Y$2+1)-$H2637^(Y$2+1))/(ε_c1cd^(Y$2+1)))</f>
        <v/>
      </c>
      <c r="Z2637">
        <f>(INDIRECT("a_"&amp;Z$2)/(Z$2+2))*(($C2637^(Z$2+2)-$H2637^(Z$2+2))/(ε_c1cd^(Z$2+2)))</f>
        <v/>
      </c>
      <c r="AA2637">
        <f>(INDIRECT("a_"&amp;AA$2)/(AA$2+2))*(($C2637^(AA$2+2)-$H2637^(AA$2+2))/(ε_c1cd^(AA$2+2)))</f>
        <v/>
      </c>
      <c r="AB2637">
        <f>(INDIRECT("a_"&amp;AB$2)/(AB$2+2))*(($C2637^(AB$2+2)-$H2637^(AB$2+2))/(ε_c1cd^(AB$2+2)))</f>
        <v/>
      </c>
      <c r="AC2637">
        <f>(INDIRECT("a_"&amp;AC$2)/(AC$2+2))*(($C2637^(AC$2+2)-$H2637^(AC$2+2))/(ε_c1cd^(AC$2+2)))</f>
        <v/>
      </c>
      <c r="AD2637">
        <f>(INDIRECT("a_"&amp;AD$2)/(AD$2+2))*(($C2637^(AD$2+2)-$H2637^(AD$2+2))/(ε_c1cd^(AD$2+2)))</f>
        <v/>
      </c>
      <c r="AE2637" s="111">
        <f>(b*f_cd/L2637)*SUM(U2637:Y2637)+SUM(Q2637:R2637)</f>
        <v/>
      </c>
      <c r="AF2637" s="112">
        <f>AE2637*(K2637-y+e)</f>
        <v/>
      </c>
      <c r="AG2637" s="113">
        <f>(b*f_cd/(L2637^2))*SUM(Z2637:AD2637)+SUM(S2637:T2637)-AF2637</f>
        <v/>
      </c>
      <c r="AH2637" s="114">
        <f>AG2637&lt;0</f>
        <v/>
      </c>
      <c r="AI2637" s="115">
        <f>IF(A2637=1,FALSE,(AND(AQ2637,AH2637,NOT(AI2636))))</f>
        <v/>
      </c>
      <c r="AJ2637" s="116">
        <f>(b*f_cd/L2637)*(a_1/2*J2637^2+a_2/3*J2637^3+a_3/4*J2637^4+a_4/5*J2637^5+a_5/6*J2637^6)+SUM(Q2637:R2637)</f>
        <v/>
      </c>
      <c r="AK2637">
        <f>AJ2637*(K2637-y+e)</f>
        <v/>
      </c>
      <c r="AL2637" s="118">
        <f>(b*f_cd/(L2637^2))*(a_1/3*J2637^3+a_2/4*J2637^4+a_3/5*J2637^5+a_4/6*J2637^6+a_5/7*J2637^7)+SUM(S2637:T2637)-AK2637</f>
        <v/>
      </c>
      <c r="AM2637" s="114">
        <f>AL2637&gt;0</f>
        <v/>
      </c>
      <c r="AN2637" s="115">
        <f>IF(A2637=1,FALSE,(AND(AQ2637,AM2637,NOT(AN2636))))</f>
        <v/>
      </c>
      <c r="AO2637">
        <f>IF(D2637=1,AND(AH2637,NOT(AI2637)),AND(AM2637,NOT(AN2637)))</f>
        <v/>
      </c>
      <c r="AP2637" s="119">
        <f>IF(D2637=1,AI2637,AN2637)</f>
        <v/>
      </c>
      <c r="AQ2637" s="125">
        <f>ABS(E2637)&lt;$AQ$2</f>
        <v/>
      </c>
      <c r="AS2637">
        <f>IF(AP2637,MAX(AS$3:AS2635)+1,"")</f>
        <v/>
      </c>
    </row>
    <row r="2638">
      <c r="A2638" t="n">
        <v>2548</v>
      </c>
      <c r="B2638" s="131">
        <f>IF(A2638=1,0,IF(AP2638,0.1*ε_cu1cd,0))</f>
        <v/>
      </c>
      <c r="C2638" s="131">
        <f>IF(A2638=1,0.1*ε_cu1cd,C2637+B2637)</f>
        <v/>
      </c>
      <c r="D2638" s="113">
        <f>IF('Нормальний переріз'!$D$68&gt;0,1,2)</f>
        <v/>
      </c>
      <c r="E2638" s="144">
        <f>IF(D2638=1,F2638,G2638)</f>
        <v/>
      </c>
      <c r="F2638" s="124">
        <f>IF(AI2637,0.11*ε_cu1cd,IF(AH2637,F2637*0.01,F2637))</f>
        <v/>
      </c>
      <c r="G2638" s="124">
        <f>IF(AP2637,-0.1*ε_cu1cd,IF(AM2637,G2637*0.01,G2637))</f>
        <v/>
      </c>
      <c r="H2638" s="113">
        <f>IF(A2638=1,E2638,IF(AO2637,H2637-E2637+E2638,IF(AP2637,0.8*H2637,H2637+E2638)))</f>
        <v/>
      </c>
      <c r="I2638" s="169">
        <f>(C2638-H2638)/h</f>
        <v/>
      </c>
      <c r="J2638">
        <f>C2638/(ε_c1cd)</f>
        <v/>
      </c>
      <c r="K2638">
        <f>C2638/I2638</f>
        <v/>
      </c>
      <c r="L2638" s="131">
        <f>I2638/(ε_c1cd)</f>
        <v/>
      </c>
      <c r="M2638">
        <f>I2638*(K2638-Z_s1)</f>
        <v/>
      </c>
      <c r="N2638">
        <f>I2638*(K2638-Z_s2)</f>
        <v/>
      </c>
      <c r="O2638">
        <f>E_s*M2638</f>
        <v/>
      </c>
      <c r="P2638">
        <f>E_s*N2638</f>
        <v/>
      </c>
      <c r="Q2638">
        <f>O2638*A_s1</f>
        <v/>
      </c>
      <c r="R2638">
        <f>P2638*A_s2</f>
        <v/>
      </c>
      <c r="S2638">
        <f>Q2638*($K2638-Z_s1)</f>
        <v/>
      </c>
      <c r="T2638">
        <f>R2638*($K2638-Z_s2)</f>
        <v/>
      </c>
      <c r="U2638">
        <f>(INDIRECT("a_"&amp;U$2)/(U$2+1))*(($C2638^(U$2+1)-$H2638^(U$2+1))/(ε_c1cd^(U$2+1)))</f>
        <v/>
      </c>
      <c r="V2638">
        <f>(INDIRECT("a_"&amp;V$2)/(V$2+1))*(($C2638^(V$2+1)-$H2638^(V$2+1))/(ε_c1cd^(V$2+1)))</f>
        <v/>
      </c>
      <c r="W2638">
        <f>(INDIRECT("a_"&amp;W$2)/(W$2+1))*(($C2638^(W$2+1)-$H2638^(W$2+1))/(ε_c1cd^(W$2+1)))</f>
        <v/>
      </c>
      <c r="X2638">
        <f>(INDIRECT("a_"&amp;X$2)/(X$2+1))*(($C2638^(X$2+1)-$H2638^(X$2+1))/(ε_c1cd^(X$2+1)))</f>
        <v/>
      </c>
      <c r="Y2638">
        <f>(INDIRECT("a_"&amp;Y$2)/(Y$2+1))*(($C2638^(Y$2+1)-$H2638^(Y$2+1))/(ε_c1cd^(Y$2+1)))</f>
        <v/>
      </c>
      <c r="Z2638">
        <f>(INDIRECT("a_"&amp;Z$2)/(Z$2+2))*(($C2638^(Z$2+2)-$H2638^(Z$2+2))/(ε_c1cd^(Z$2+2)))</f>
        <v/>
      </c>
      <c r="AA2638">
        <f>(INDIRECT("a_"&amp;AA$2)/(AA$2+2))*(($C2638^(AA$2+2)-$H2638^(AA$2+2))/(ε_c1cd^(AA$2+2)))</f>
        <v/>
      </c>
      <c r="AB2638">
        <f>(INDIRECT("a_"&amp;AB$2)/(AB$2+2))*(($C2638^(AB$2+2)-$H2638^(AB$2+2))/(ε_c1cd^(AB$2+2)))</f>
        <v/>
      </c>
      <c r="AC2638">
        <f>(INDIRECT("a_"&amp;AC$2)/(AC$2+2))*(($C2638^(AC$2+2)-$H2638^(AC$2+2))/(ε_c1cd^(AC$2+2)))</f>
        <v/>
      </c>
      <c r="AD2638">
        <f>(INDIRECT("a_"&amp;AD$2)/(AD$2+2))*(($C2638^(AD$2+2)-$H2638^(AD$2+2))/(ε_c1cd^(AD$2+2)))</f>
        <v/>
      </c>
      <c r="AE2638" s="111">
        <f>(b*f_cd/L2638)*SUM(U2638:Y2638)+SUM(Q2638:R2638)</f>
        <v/>
      </c>
      <c r="AF2638" s="112">
        <f>AE2638*(K2638-y+e)</f>
        <v/>
      </c>
      <c r="AG2638" s="113">
        <f>(b*f_cd/(L2638^2))*SUM(Z2638:AD2638)+SUM(S2638:T2638)-AF2638</f>
        <v/>
      </c>
      <c r="AH2638" s="114">
        <f>AG2638&lt;0</f>
        <v/>
      </c>
      <c r="AI2638" s="115">
        <f>IF(A2638=1,FALSE,(AND(AQ2638,AH2638,NOT(AI2637))))</f>
        <v/>
      </c>
      <c r="AJ2638" s="116">
        <f>(b*f_cd/L2638)*(a_1/2*J2638^2+a_2/3*J2638^3+a_3/4*J2638^4+a_4/5*J2638^5+a_5/6*J2638^6)+SUM(Q2638:R2638)</f>
        <v/>
      </c>
      <c r="AK2638">
        <f>AJ2638*(K2638-y+e)</f>
        <v/>
      </c>
      <c r="AL2638" s="118">
        <f>(b*f_cd/(L2638^2))*(a_1/3*J2638^3+a_2/4*J2638^4+a_3/5*J2638^5+a_4/6*J2638^6+a_5/7*J2638^7)+SUM(S2638:T2638)-AK2638</f>
        <v/>
      </c>
      <c r="AM2638" s="114">
        <f>AL2638&gt;0</f>
        <v/>
      </c>
      <c r="AN2638" s="115">
        <f>IF(A2638=1,FALSE,(AND(AQ2638,AM2638,NOT(AN2637))))</f>
        <v/>
      </c>
      <c r="AO2638">
        <f>IF(D2638=1,AND(AH2638,NOT(AI2638)),AND(AM2638,NOT(AN2638)))</f>
        <v/>
      </c>
      <c r="AP2638" s="119">
        <f>IF(D2638=1,AI2638,AN2638)</f>
        <v/>
      </c>
      <c r="AQ2638" s="125">
        <f>ABS(E2638)&lt;$AQ$2</f>
        <v/>
      </c>
      <c r="AS2638">
        <f>IF(AP2638,MAX(AS$3:AS2636)+1,"")</f>
        <v/>
      </c>
    </row>
    <row r="2639">
      <c r="A2639" t="n">
        <v>2549</v>
      </c>
      <c r="B2639" s="131">
        <f>IF(A2639=1,0,IF(AP2639,0.1*ε_cu1cd,0))</f>
        <v/>
      </c>
      <c r="C2639" s="131">
        <f>IF(A2639=1,0.1*ε_cu1cd,C2638+B2638)</f>
        <v/>
      </c>
      <c r="D2639" s="113">
        <f>IF('Нормальний переріз'!$D$68&gt;0,1,2)</f>
        <v/>
      </c>
      <c r="E2639" s="144">
        <f>IF(D2639=1,F2639,G2639)</f>
        <v/>
      </c>
      <c r="F2639" s="124">
        <f>IF(AI2638,0.11*ε_cu1cd,IF(AH2638,F2638*0.01,F2638))</f>
        <v/>
      </c>
      <c r="G2639" s="124">
        <f>IF(AP2638,-0.1*ε_cu1cd,IF(AM2638,G2638*0.01,G2638))</f>
        <v/>
      </c>
      <c r="H2639" s="113">
        <f>IF(A2639=1,E2639,IF(AO2638,H2638-E2638+E2639,IF(AP2638,0.8*H2638,H2638+E2639)))</f>
        <v/>
      </c>
      <c r="I2639" s="169">
        <f>(C2639-H2639)/h</f>
        <v/>
      </c>
      <c r="J2639">
        <f>C2639/(ε_c1cd)</f>
        <v/>
      </c>
      <c r="K2639">
        <f>C2639/I2639</f>
        <v/>
      </c>
      <c r="L2639" s="131">
        <f>I2639/(ε_c1cd)</f>
        <v/>
      </c>
      <c r="M2639">
        <f>I2639*(K2639-Z_s1)</f>
        <v/>
      </c>
      <c r="N2639">
        <f>I2639*(K2639-Z_s2)</f>
        <v/>
      </c>
      <c r="O2639">
        <f>E_s*M2639</f>
        <v/>
      </c>
      <c r="P2639">
        <f>E_s*N2639</f>
        <v/>
      </c>
      <c r="Q2639">
        <f>O2639*A_s1</f>
        <v/>
      </c>
      <c r="R2639">
        <f>P2639*A_s2</f>
        <v/>
      </c>
      <c r="S2639">
        <f>Q2639*($K2639-Z_s1)</f>
        <v/>
      </c>
      <c r="T2639">
        <f>R2639*($K2639-Z_s2)</f>
        <v/>
      </c>
      <c r="U2639">
        <f>(INDIRECT("a_"&amp;U$2)/(U$2+1))*(($C2639^(U$2+1)-$H2639^(U$2+1))/(ε_c1cd^(U$2+1)))</f>
        <v/>
      </c>
      <c r="V2639">
        <f>(INDIRECT("a_"&amp;V$2)/(V$2+1))*(($C2639^(V$2+1)-$H2639^(V$2+1))/(ε_c1cd^(V$2+1)))</f>
        <v/>
      </c>
      <c r="W2639">
        <f>(INDIRECT("a_"&amp;W$2)/(W$2+1))*(($C2639^(W$2+1)-$H2639^(W$2+1))/(ε_c1cd^(W$2+1)))</f>
        <v/>
      </c>
      <c r="X2639">
        <f>(INDIRECT("a_"&amp;X$2)/(X$2+1))*(($C2639^(X$2+1)-$H2639^(X$2+1))/(ε_c1cd^(X$2+1)))</f>
        <v/>
      </c>
      <c r="Y2639">
        <f>(INDIRECT("a_"&amp;Y$2)/(Y$2+1))*(($C2639^(Y$2+1)-$H2639^(Y$2+1))/(ε_c1cd^(Y$2+1)))</f>
        <v/>
      </c>
      <c r="Z2639">
        <f>(INDIRECT("a_"&amp;Z$2)/(Z$2+2))*(($C2639^(Z$2+2)-$H2639^(Z$2+2))/(ε_c1cd^(Z$2+2)))</f>
        <v/>
      </c>
      <c r="AA2639">
        <f>(INDIRECT("a_"&amp;AA$2)/(AA$2+2))*(($C2639^(AA$2+2)-$H2639^(AA$2+2))/(ε_c1cd^(AA$2+2)))</f>
        <v/>
      </c>
      <c r="AB2639">
        <f>(INDIRECT("a_"&amp;AB$2)/(AB$2+2))*(($C2639^(AB$2+2)-$H2639^(AB$2+2))/(ε_c1cd^(AB$2+2)))</f>
        <v/>
      </c>
      <c r="AC2639">
        <f>(INDIRECT("a_"&amp;AC$2)/(AC$2+2))*(($C2639^(AC$2+2)-$H2639^(AC$2+2))/(ε_c1cd^(AC$2+2)))</f>
        <v/>
      </c>
      <c r="AD2639">
        <f>(INDIRECT("a_"&amp;AD$2)/(AD$2+2))*(($C2639^(AD$2+2)-$H2639^(AD$2+2))/(ε_c1cd^(AD$2+2)))</f>
        <v/>
      </c>
      <c r="AE2639" s="111">
        <f>(b*f_cd/L2639)*SUM(U2639:Y2639)+SUM(Q2639:R2639)</f>
        <v/>
      </c>
      <c r="AF2639" s="112">
        <f>AE2639*(K2639-y+e)</f>
        <v/>
      </c>
      <c r="AG2639" s="113">
        <f>(b*f_cd/(L2639^2))*SUM(Z2639:AD2639)+SUM(S2639:T2639)-AF2639</f>
        <v/>
      </c>
      <c r="AH2639" s="114">
        <f>AG2639&lt;0</f>
        <v/>
      </c>
      <c r="AI2639" s="115">
        <f>IF(A2639=1,FALSE,(AND(AQ2639,AH2639,NOT(AI2638))))</f>
        <v/>
      </c>
      <c r="AJ2639" s="116">
        <f>(b*f_cd/L2639)*(a_1/2*J2639^2+a_2/3*J2639^3+a_3/4*J2639^4+a_4/5*J2639^5+a_5/6*J2639^6)+SUM(Q2639:R2639)</f>
        <v/>
      </c>
      <c r="AK2639">
        <f>AJ2639*(K2639-y+e)</f>
        <v/>
      </c>
      <c r="AL2639" s="118">
        <f>(b*f_cd/(L2639^2))*(a_1/3*J2639^3+a_2/4*J2639^4+a_3/5*J2639^5+a_4/6*J2639^6+a_5/7*J2639^7)+SUM(S2639:T2639)-AK2639</f>
        <v/>
      </c>
      <c r="AM2639" s="114">
        <f>AL2639&gt;0</f>
        <v/>
      </c>
      <c r="AN2639" s="115">
        <f>IF(A2639=1,FALSE,(AND(AQ2639,AM2639,NOT(AN2638))))</f>
        <v/>
      </c>
      <c r="AO2639">
        <f>IF(D2639=1,AND(AH2639,NOT(AI2639)),AND(AM2639,NOT(AN2639)))</f>
        <v/>
      </c>
      <c r="AP2639" s="119">
        <f>IF(D2639=1,AI2639,AN2639)</f>
        <v/>
      </c>
      <c r="AQ2639" s="125">
        <f>ABS(E2639)&lt;$AQ$2</f>
        <v/>
      </c>
      <c r="AS2639">
        <f>IF(AP2639,MAX(AS$3:AS2637)+1,"")</f>
        <v/>
      </c>
    </row>
    <row r="2640">
      <c r="A2640" t="n">
        <v>2550</v>
      </c>
      <c r="B2640" s="131">
        <f>IF(A2640=1,0,IF(AP2640,0.1*ε_cu1cd,0))</f>
        <v/>
      </c>
      <c r="C2640" s="131">
        <f>IF(A2640=1,0.1*ε_cu1cd,C2639+B2639)</f>
        <v/>
      </c>
      <c r="D2640" s="113">
        <f>IF('Нормальний переріз'!$D$68&gt;0,1,2)</f>
        <v/>
      </c>
      <c r="E2640" s="144">
        <f>IF(D2640=1,F2640,G2640)</f>
        <v/>
      </c>
      <c r="F2640" s="124">
        <f>IF(AI2639,0.11*ε_cu1cd,IF(AH2639,F2639*0.01,F2639))</f>
        <v/>
      </c>
      <c r="G2640" s="124">
        <f>IF(AP2639,-0.1*ε_cu1cd,IF(AM2639,G2639*0.01,G2639))</f>
        <v/>
      </c>
      <c r="H2640" s="113">
        <f>IF(A2640=1,E2640,IF(AO2639,H2639-E2639+E2640,IF(AP2639,0.8*H2639,H2639+E2640)))</f>
        <v/>
      </c>
      <c r="I2640" s="169">
        <f>(C2640-H2640)/h</f>
        <v/>
      </c>
      <c r="J2640">
        <f>C2640/(ε_c1cd)</f>
        <v/>
      </c>
      <c r="K2640">
        <f>C2640/I2640</f>
        <v/>
      </c>
      <c r="L2640" s="131">
        <f>I2640/(ε_c1cd)</f>
        <v/>
      </c>
      <c r="M2640">
        <f>I2640*(K2640-Z_s1)</f>
        <v/>
      </c>
      <c r="N2640">
        <f>I2640*(K2640-Z_s2)</f>
        <v/>
      </c>
      <c r="O2640">
        <f>E_s*M2640</f>
        <v/>
      </c>
      <c r="P2640">
        <f>E_s*N2640</f>
        <v/>
      </c>
      <c r="Q2640">
        <f>O2640*A_s1</f>
        <v/>
      </c>
      <c r="R2640">
        <f>P2640*A_s2</f>
        <v/>
      </c>
      <c r="S2640">
        <f>Q2640*($K2640-Z_s1)</f>
        <v/>
      </c>
      <c r="T2640">
        <f>R2640*($K2640-Z_s2)</f>
        <v/>
      </c>
      <c r="U2640">
        <f>(INDIRECT("a_"&amp;U$2)/(U$2+1))*(($C2640^(U$2+1)-$H2640^(U$2+1))/(ε_c1cd^(U$2+1)))</f>
        <v/>
      </c>
      <c r="V2640">
        <f>(INDIRECT("a_"&amp;V$2)/(V$2+1))*(($C2640^(V$2+1)-$H2640^(V$2+1))/(ε_c1cd^(V$2+1)))</f>
        <v/>
      </c>
      <c r="W2640">
        <f>(INDIRECT("a_"&amp;W$2)/(W$2+1))*(($C2640^(W$2+1)-$H2640^(W$2+1))/(ε_c1cd^(W$2+1)))</f>
        <v/>
      </c>
      <c r="X2640">
        <f>(INDIRECT("a_"&amp;X$2)/(X$2+1))*(($C2640^(X$2+1)-$H2640^(X$2+1))/(ε_c1cd^(X$2+1)))</f>
        <v/>
      </c>
      <c r="Y2640">
        <f>(INDIRECT("a_"&amp;Y$2)/(Y$2+1))*(($C2640^(Y$2+1)-$H2640^(Y$2+1))/(ε_c1cd^(Y$2+1)))</f>
        <v/>
      </c>
      <c r="Z2640">
        <f>(INDIRECT("a_"&amp;Z$2)/(Z$2+2))*(($C2640^(Z$2+2)-$H2640^(Z$2+2))/(ε_c1cd^(Z$2+2)))</f>
        <v/>
      </c>
      <c r="AA2640">
        <f>(INDIRECT("a_"&amp;AA$2)/(AA$2+2))*(($C2640^(AA$2+2)-$H2640^(AA$2+2))/(ε_c1cd^(AA$2+2)))</f>
        <v/>
      </c>
      <c r="AB2640">
        <f>(INDIRECT("a_"&amp;AB$2)/(AB$2+2))*(($C2640^(AB$2+2)-$H2640^(AB$2+2))/(ε_c1cd^(AB$2+2)))</f>
        <v/>
      </c>
      <c r="AC2640">
        <f>(INDIRECT("a_"&amp;AC$2)/(AC$2+2))*(($C2640^(AC$2+2)-$H2640^(AC$2+2))/(ε_c1cd^(AC$2+2)))</f>
        <v/>
      </c>
      <c r="AD2640">
        <f>(INDIRECT("a_"&amp;AD$2)/(AD$2+2))*(($C2640^(AD$2+2)-$H2640^(AD$2+2))/(ε_c1cd^(AD$2+2)))</f>
        <v/>
      </c>
      <c r="AE2640" s="111">
        <f>(b*f_cd/L2640)*SUM(U2640:Y2640)+SUM(Q2640:R2640)</f>
        <v/>
      </c>
      <c r="AF2640" s="112">
        <f>AE2640*(K2640-y+e)</f>
        <v/>
      </c>
      <c r="AG2640" s="113">
        <f>(b*f_cd/(L2640^2))*SUM(Z2640:AD2640)+SUM(S2640:T2640)-AF2640</f>
        <v/>
      </c>
      <c r="AH2640" s="114">
        <f>AG2640&lt;0</f>
        <v/>
      </c>
      <c r="AI2640" s="115">
        <f>IF(A2640=1,FALSE,(AND(AQ2640,AH2640,NOT(AI2639))))</f>
        <v/>
      </c>
      <c r="AJ2640" s="116">
        <f>(b*f_cd/L2640)*(a_1/2*J2640^2+a_2/3*J2640^3+a_3/4*J2640^4+a_4/5*J2640^5+a_5/6*J2640^6)+SUM(Q2640:R2640)</f>
        <v/>
      </c>
      <c r="AK2640">
        <f>AJ2640*(K2640-y+e)</f>
        <v/>
      </c>
      <c r="AL2640" s="118">
        <f>(b*f_cd/(L2640^2))*(a_1/3*J2640^3+a_2/4*J2640^4+a_3/5*J2640^5+a_4/6*J2640^6+a_5/7*J2640^7)+SUM(S2640:T2640)-AK2640</f>
        <v/>
      </c>
      <c r="AM2640" s="114">
        <f>AL2640&gt;0</f>
        <v/>
      </c>
      <c r="AN2640" s="115">
        <f>IF(A2640=1,FALSE,(AND(AQ2640,AM2640,NOT(AN2639))))</f>
        <v/>
      </c>
      <c r="AO2640">
        <f>IF(D2640=1,AND(AH2640,NOT(AI2640)),AND(AM2640,NOT(AN2640)))</f>
        <v/>
      </c>
      <c r="AP2640" s="119">
        <f>IF(D2640=1,AI2640,AN2640)</f>
        <v/>
      </c>
      <c r="AQ2640" s="125">
        <f>ABS(E2640)&lt;$AQ$2</f>
        <v/>
      </c>
      <c r="AS2640">
        <f>IF(AP2640,MAX(AS$3:AS2638)+1,"")</f>
        <v/>
      </c>
    </row>
    <row r="2641">
      <c r="A2641" t="n">
        <v>2551</v>
      </c>
      <c r="B2641" s="131">
        <f>IF(A2641=1,0,IF(AP2641,0.1*ε_cu1cd,0))</f>
        <v/>
      </c>
      <c r="C2641" s="131">
        <f>IF(A2641=1,0.1*ε_cu1cd,C2640+B2640)</f>
        <v/>
      </c>
      <c r="D2641" s="113">
        <f>IF('Нормальний переріз'!$D$68&gt;0,1,2)</f>
        <v/>
      </c>
      <c r="E2641" s="144">
        <f>IF(D2641=1,F2641,G2641)</f>
        <v/>
      </c>
      <c r="F2641" s="124">
        <f>IF(AI2640,0.11*ε_cu1cd,IF(AH2640,F2640*0.01,F2640))</f>
        <v/>
      </c>
      <c r="G2641" s="124">
        <f>IF(AP2640,-0.1*ε_cu1cd,IF(AM2640,G2640*0.01,G2640))</f>
        <v/>
      </c>
      <c r="H2641" s="113">
        <f>IF(A2641=1,E2641,IF(AO2640,H2640-E2640+E2641,IF(AP2640,0.8*H2640,H2640+E2641)))</f>
        <v/>
      </c>
      <c r="I2641" s="169">
        <f>(C2641-H2641)/h</f>
        <v/>
      </c>
      <c r="J2641">
        <f>C2641/(ε_c1cd)</f>
        <v/>
      </c>
      <c r="K2641">
        <f>C2641/I2641</f>
        <v/>
      </c>
      <c r="L2641" s="131">
        <f>I2641/(ε_c1cd)</f>
        <v/>
      </c>
      <c r="M2641">
        <f>I2641*(K2641-Z_s1)</f>
        <v/>
      </c>
      <c r="N2641">
        <f>I2641*(K2641-Z_s2)</f>
        <v/>
      </c>
      <c r="O2641">
        <f>E_s*M2641</f>
        <v/>
      </c>
      <c r="P2641">
        <f>E_s*N2641</f>
        <v/>
      </c>
      <c r="Q2641">
        <f>O2641*A_s1</f>
        <v/>
      </c>
      <c r="R2641">
        <f>P2641*A_s2</f>
        <v/>
      </c>
      <c r="S2641">
        <f>Q2641*($K2641-Z_s1)</f>
        <v/>
      </c>
      <c r="T2641">
        <f>R2641*($K2641-Z_s2)</f>
        <v/>
      </c>
      <c r="U2641">
        <f>(INDIRECT("a_"&amp;U$2)/(U$2+1))*(($C2641^(U$2+1)-$H2641^(U$2+1))/(ε_c1cd^(U$2+1)))</f>
        <v/>
      </c>
      <c r="V2641">
        <f>(INDIRECT("a_"&amp;V$2)/(V$2+1))*(($C2641^(V$2+1)-$H2641^(V$2+1))/(ε_c1cd^(V$2+1)))</f>
        <v/>
      </c>
      <c r="W2641">
        <f>(INDIRECT("a_"&amp;W$2)/(W$2+1))*(($C2641^(W$2+1)-$H2641^(W$2+1))/(ε_c1cd^(W$2+1)))</f>
        <v/>
      </c>
      <c r="X2641">
        <f>(INDIRECT("a_"&amp;X$2)/(X$2+1))*(($C2641^(X$2+1)-$H2641^(X$2+1))/(ε_c1cd^(X$2+1)))</f>
        <v/>
      </c>
      <c r="Y2641">
        <f>(INDIRECT("a_"&amp;Y$2)/(Y$2+1))*(($C2641^(Y$2+1)-$H2641^(Y$2+1))/(ε_c1cd^(Y$2+1)))</f>
        <v/>
      </c>
      <c r="Z2641">
        <f>(INDIRECT("a_"&amp;Z$2)/(Z$2+2))*(($C2641^(Z$2+2)-$H2641^(Z$2+2))/(ε_c1cd^(Z$2+2)))</f>
        <v/>
      </c>
      <c r="AA2641">
        <f>(INDIRECT("a_"&amp;AA$2)/(AA$2+2))*(($C2641^(AA$2+2)-$H2641^(AA$2+2))/(ε_c1cd^(AA$2+2)))</f>
        <v/>
      </c>
      <c r="AB2641">
        <f>(INDIRECT("a_"&amp;AB$2)/(AB$2+2))*(($C2641^(AB$2+2)-$H2641^(AB$2+2))/(ε_c1cd^(AB$2+2)))</f>
        <v/>
      </c>
      <c r="AC2641">
        <f>(INDIRECT("a_"&amp;AC$2)/(AC$2+2))*(($C2641^(AC$2+2)-$H2641^(AC$2+2))/(ε_c1cd^(AC$2+2)))</f>
        <v/>
      </c>
      <c r="AD2641">
        <f>(INDIRECT("a_"&amp;AD$2)/(AD$2+2))*(($C2641^(AD$2+2)-$H2641^(AD$2+2))/(ε_c1cd^(AD$2+2)))</f>
        <v/>
      </c>
      <c r="AE2641" s="111">
        <f>(b*f_cd/L2641)*SUM(U2641:Y2641)+SUM(Q2641:R2641)</f>
        <v/>
      </c>
      <c r="AF2641" s="112">
        <f>AE2641*(K2641-y+e)</f>
        <v/>
      </c>
      <c r="AG2641" s="113">
        <f>(b*f_cd/(L2641^2))*SUM(Z2641:AD2641)+SUM(S2641:T2641)-AF2641</f>
        <v/>
      </c>
      <c r="AH2641" s="114">
        <f>AG2641&lt;0</f>
        <v/>
      </c>
      <c r="AI2641" s="115">
        <f>IF(A2641=1,FALSE,(AND(AQ2641,AH2641,NOT(AI2640))))</f>
        <v/>
      </c>
      <c r="AJ2641" s="116">
        <f>(b*f_cd/L2641)*(a_1/2*J2641^2+a_2/3*J2641^3+a_3/4*J2641^4+a_4/5*J2641^5+a_5/6*J2641^6)+SUM(Q2641:R2641)</f>
        <v/>
      </c>
      <c r="AK2641">
        <f>AJ2641*(K2641-y+e)</f>
        <v/>
      </c>
      <c r="AL2641" s="118">
        <f>(b*f_cd/(L2641^2))*(a_1/3*J2641^3+a_2/4*J2641^4+a_3/5*J2641^5+a_4/6*J2641^6+a_5/7*J2641^7)+SUM(S2641:T2641)-AK2641</f>
        <v/>
      </c>
      <c r="AM2641" s="114">
        <f>AL2641&gt;0</f>
        <v/>
      </c>
      <c r="AN2641" s="115">
        <f>IF(A2641=1,FALSE,(AND(AQ2641,AM2641,NOT(AN2640))))</f>
        <v/>
      </c>
      <c r="AO2641">
        <f>IF(D2641=1,AND(AH2641,NOT(AI2641)),AND(AM2641,NOT(AN2641)))</f>
        <v/>
      </c>
      <c r="AP2641" s="119">
        <f>IF(D2641=1,AI2641,AN2641)</f>
        <v/>
      </c>
      <c r="AQ2641" s="125">
        <f>ABS(E2641)&lt;$AQ$2</f>
        <v/>
      </c>
      <c r="AS2641">
        <f>IF(AP2641,MAX(AS$3:AS2639)+1,"")</f>
        <v/>
      </c>
    </row>
    <row r="2642">
      <c r="A2642" t="n">
        <v>2552</v>
      </c>
      <c r="B2642" s="131">
        <f>IF(A2642=1,0,IF(AP2642,0.1*ε_cu1cd,0))</f>
        <v/>
      </c>
      <c r="C2642" s="131">
        <f>IF(A2642=1,0.1*ε_cu1cd,C2641+B2641)</f>
        <v/>
      </c>
      <c r="D2642" s="113">
        <f>IF('Нормальний переріз'!$D$68&gt;0,1,2)</f>
        <v/>
      </c>
      <c r="E2642" s="144">
        <f>IF(D2642=1,F2642,G2642)</f>
        <v/>
      </c>
      <c r="F2642" s="124">
        <f>IF(AI2641,0.11*ε_cu1cd,IF(AH2641,F2641*0.01,F2641))</f>
        <v/>
      </c>
      <c r="G2642" s="124">
        <f>IF(AP2641,-0.1*ε_cu1cd,IF(AM2641,G2641*0.01,G2641))</f>
        <v/>
      </c>
      <c r="H2642" s="113">
        <f>IF(A2642=1,E2642,IF(AO2641,H2641-E2641+E2642,IF(AP2641,0.8*H2641,H2641+E2642)))</f>
        <v/>
      </c>
      <c r="I2642" s="169">
        <f>(C2642-H2642)/h</f>
        <v/>
      </c>
      <c r="J2642">
        <f>C2642/(ε_c1cd)</f>
        <v/>
      </c>
      <c r="K2642">
        <f>C2642/I2642</f>
        <v/>
      </c>
      <c r="L2642" s="131">
        <f>I2642/(ε_c1cd)</f>
        <v/>
      </c>
      <c r="M2642">
        <f>I2642*(K2642-Z_s1)</f>
        <v/>
      </c>
      <c r="N2642">
        <f>I2642*(K2642-Z_s2)</f>
        <v/>
      </c>
      <c r="O2642">
        <f>E_s*M2642</f>
        <v/>
      </c>
      <c r="P2642">
        <f>E_s*N2642</f>
        <v/>
      </c>
      <c r="Q2642">
        <f>O2642*A_s1</f>
        <v/>
      </c>
      <c r="R2642">
        <f>P2642*A_s2</f>
        <v/>
      </c>
      <c r="S2642">
        <f>Q2642*($K2642-Z_s1)</f>
        <v/>
      </c>
      <c r="T2642">
        <f>R2642*($K2642-Z_s2)</f>
        <v/>
      </c>
      <c r="U2642">
        <f>(INDIRECT("a_"&amp;U$2)/(U$2+1))*(($C2642^(U$2+1)-$H2642^(U$2+1))/(ε_c1cd^(U$2+1)))</f>
        <v/>
      </c>
      <c r="V2642">
        <f>(INDIRECT("a_"&amp;V$2)/(V$2+1))*(($C2642^(V$2+1)-$H2642^(V$2+1))/(ε_c1cd^(V$2+1)))</f>
        <v/>
      </c>
      <c r="W2642">
        <f>(INDIRECT("a_"&amp;W$2)/(W$2+1))*(($C2642^(W$2+1)-$H2642^(W$2+1))/(ε_c1cd^(W$2+1)))</f>
        <v/>
      </c>
      <c r="X2642">
        <f>(INDIRECT("a_"&amp;X$2)/(X$2+1))*(($C2642^(X$2+1)-$H2642^(X$2+1))/(ε_c1cd^(X$2+1)))</f>
        <v/>
      </c>
      <c r="Y2642">
        <f>(INDIRECT("a_"&amp;Y$2)/(Y$2+1))*(($C2642^(Y$2+1)-$H2642^(Y$2+1))/(ε_c1cd^(Y$2+1)))</f>
        <v/>
      </c>
      <c r="Z2642">
        <f>(INDIRECT("a_"&amp;Z$2)/(Z$2+2))*(($C2642^(Z$2+2)-$H2642^(Z$2+2))/(ε_c1cd^(Z$2+2)))</f>
        <v/>
      </c>
      <c r="AA2642">
        <f>(INDIRECT("a_"&amp;AA$2)/(AA$2+2))*(($C2642^(AA$2+2)-$H2642^(AA$2+2))/(ε_c1cd^(AA$2+2)))</f>
        <v/>
      </c>
      <c r="AB2642">
        <f>(INDIRECT("a_"&amp;AB$2)/(AB$2+2))*(($C2642^(AB$2+2)-$H2642^(AB$2+2))/(ε_c1cd^(AB$2+2)))</f>
        <v/>
      </c>
      <c r="AC2642">
        <f>(INDIRECT("a_"&amp;AC$2)/(AC$2+2))*(($C2642^(AC$2+2)-$H2642^(AC$2+2))/(ε_c1cd^(AC$2+2)))</f>
        <v/>
      </c>
      <c r="AD2642">
        <f>(INDIRECT("a_"&amp;AD$2)/(AD$2+2))*(($C2642^(AD$2+2)-$H2642^(AD$2+2))/(ε_c1cd^(AD$2+2)))</f>
        <v/>
      </c>
      <c r="AE2642" s="111">
        <f>(b*f_cd/L2642)*SUM(U2642:Y2642)+SUM(Q2642:R2642)</f>
        <v/>
      </c>
      <c r="AF2642" s="112">
        <f>AE2642*(K2642-y+e)</f>
        <v/>
      </c>
      <c r="AG2642" s="113">
        <f>(b*f_cd/(L2642^2))*SUM(Z2642:AD2642)+SUM(S2642:T2642)-AF2642</f>
        <v/>
      </c>
      <c r="AH2642" s="114">
        <f>AG2642&lt;0</f>
        <v/>
      </c>
      <c r="AI2642" s="115">
        <f>IF(A2642=1,FALSE,(AND(AQ2642,AH2642,NOT(AI2641))))</f>
        <v/>
      </c>
      <c r="AJ2642" s="116">
        <f>(b*f_cd/L2642)*(a_1/2*J2642^2+a_2/3*J2642^3+a_3/4*J2642^4+a_4/5*J2642^5+a_5/6*J2642^6)+SUM(Q2642:R2642)</f>
        <v/>
      </c>
      <c r="AK2642">
        <f>AJ2642*(K2642-y+e)</f>
        <v/>
      </c>
      <c r="AL2642" s="118">
        <f>(b*f_cd/(L2642^2))*(a_1/3*J2642^3+a_2/4*J2642^4+a_3/5*J2642^5+a_4/6*J2642^6+a_5/7*J2642^7)+SUM(S2642:T2642)-AK2642</f>
        <v/>
      </c>
      <c r="AM2642" s="114">
        <f>AL2642&gt;0</f>
        <v/>
      </c>
      <c r="AN2642" s="115">
        <f>IF(A2642=1,FALSE,(AND(AQ2642,AM2642,NOT(AN2641))))</f>
        <v/>
      </c>
      <c r="AO2642">
        <f>IF(D2642=1,AND(AH2642,NOT(AI2642)),AND(AM2642,NOT(AN2642)))</f>
        <v/>
      </c>
      <c r="AP2642" s="119">
        <f>IF(D2642=1,AI2642,AN2642)</f>
        <v/>
      </c>
      <c r="AQ2642" s="125">
        <f>ABS(E2642)&lt;$AQ$2</f>
        <v/>
      </c>
      <c r="AS2642">
        <f>IF(AP2642,MAX(AS$3:AS2640)+1,"")</f>
        <v/>
      </c>
    </row>
    <row r="2643">
      <c r="A2643" t="n">
        <v>2553</v>
      </c>
      <c r="B2643" s="131">
        <f>IF(A2643=1,0,IF(AP2643,0.1*ε_cu1cd,0))</f>
        <v/>
      </c>
      <c r="C2643" s="131">
        <f>IF(A2643=1,0.1*ε_cu1cd,C2642+B2642)</f>
        <v/>
      </c>
      <c r="D2643" s="113">
        <f>IF('Нормальний переріз'!$D$68&gt;0,1,2)</f>
        <v/>
      </c>
      <c r="E2643" s="144">
        <f>IF(D2643=1,F2643,G2643)</f>
        <v/>
      </c>
      <c r="F2643" s="124">
        <f>IF(AI2642,0.11*ε_cu1cd,IF(AH2642,F2642*0.01,F2642))</f>
        <v/>
      </c>
      <c r="G2643" s="124">
        <f>IF(AP2642,-0.1*ε_cu1cd,IF(AM2642,G2642*0.01,G2642))</f>
        <v/>
      </c>
      <c r="H2643" s="113">
        <f>IF(A2643=1,E2643,IF(AO2642,H2642-E2642+E2643,IF(AP2642,0.8*H2642,H2642+E2643)))</f>
        <v/>
      </c>
      <c r="I2643" s="169">
        <f>(C2643-H2643)/h</f>
        <v/>
      </c>
      <c r="J2643">
        <f>C2643/(ε_c1cd)</f>
        <v/>
      </c>
      <c r="K2643">
        <f>C2643/I2643</f>
        <v/>
      </c>
      <c r="L2643" s="131">
        <f>I2643/(ε_c1cd)</f>
        <v/>
      </c>
      <c r="M2643">
        <f>I2643*(K2643-Z_s1)</f>
        <v/>
      </c>
      <c r="N2643">
        <f>I2643*(K2643-Z_s2)</f>
        <v/>
      </c>
      <c r="O2643">
        <f>E_s*M2643</f>
        <v/>
      </c>
      <c r="P2643">
        <f>E_s*N2643</f>
        <v/>
      </c>
      <c r="Q2643">
        <f>O2643*A_s1</f>
        <v/>
      </c>
      <c r="R2643">
        <f>P2643*A_s2</f>
        <v/>
      </c>
      <c r="S2643">
        <f>Q2643*($K2643-Z_s1)</f>
        <v/>
      </c>
      <c r="T2643">
        <f>R2643*($K2643-Z_s2)</f>
        <v/>
      </c>
      <c r="U2643">
        <f>(INDIRECT("a_"&amp;U$2)/(U$2+1))*(($C2643^(U$2+1)-$H2643^(U$2+1))/(ε_c1cd^(U$2+1)))</f>
        <v/>
      </c>
      <c r="V2643">
        <f>(INDIRECT("a_"&amp;V$2)/(V$2+1))*(($C2643^(V$2+1)-$H2643^(V$2+1))/(ε_c1cd^(V$2+1)))</f>
        <v/>
      </c>
      <c r="W2643">
        <f>(INDIRECT("a_"&amp;W$2)/(W$2+1))*(($C2643^(W$2+1)-$H2643^(W$2+1))/(ε_c1cd^(W$2+1)))</f>
        <v/>
      </c>
      <c r="X2643">
        <f>(INDIRECT("a_"&amp;X$2)/(X$2+1))*(($C2643^(X$2+1)-$H2643^(X$2+1))/(ε_c1cd^(X$2+1)))</f>
        <v/>
      </c>
      <c r="Y2643">
        <f>(INDIRECT("a_"&amp;Y$2)/(Y$2+1))*(($C2643^(Y$2+1)-$H2643^(Y$2+1))/(ε_c1cd^(Y$2+1)))</f>
        <v/>
      </c>
      <c r="Z2643">
        <f>(INDIRECT("a_"&amp;Z$2)/(Z$2+2))*(($C2643^(Z$2+2)-$H2643^(Z$2+2))/(ε_c1cd^(Z$2+2)))</f>
        <v/>
      </c>
      <c r="AA2643">
        <f>(INDIRECT("a_"&amp;AA$2)/(AA$2+2))*(($C2643^(AA$2+2)-$H2643^(AA$2+2))/(ε_c1cd^(AA$2+2)))</f>
        <v/>
      </c>
      <c r="AB2643">
        <f>(INDIRECT("a_"&amp;AB$2)/(AB$2+2))*(($C2643^(AB$2+2)-$H2643^(AB$2+2))/(ε_c1cd^(AB$2+2)))</f>
        <v/>
      </c>
      <c r="AC2643">
        <f>(INDIRECT("a_"&amp;AC$2)/(AC$2+2))*(($C2643^(AC$2+2)-$H2643^(AC$2+2))/(ε_c1cd^(AC$2+2)))</f>
        <v/>
      </c>
      <c r="AD2643">
        <f>(INDIRECT("a_"&amp;AD$2)/(AD$2+2))*(($C2643^(AD$2+2)-$H2643^(AD$2+2))/(ε_c1cd^(AD$2+2)))</f>
        <v/>
      </c>
      <c r="AE2643" s="111">
        <f>(b*f_cd/L2643)*SUM(U2643:Y2643)+SUM(Q2643:R2643)</f>
        <v/>
      </c>
      <c r="AF2643" s="112">
        <f>AE2643*(K2643-y+e)</f>
        <v/>
      </c>
      <c r="AG2643" s="113">
        <f>(b*f_cd/(L2643^2))*SUM(Z2643:AD2643)+SUM(S2643:T2643)-AF2643</f>
        <v/>
      </c>
      <c r="AH2643" s="114">
        <f>AG2643&lt;0</f>
        <v/>
      </c>
      <c r="AI2643" s="115">
        <f>IF(A2643=1,FALSE,(AND(AQ2643,AH2643,NOT(AI2642))))</f>
        <v/>
      </c>
      <c r="AJ2643" s="116">
        <f>(b*f_cd/L2643)*(a_1/2*J2643^2+a_2/3*J2643^3+a_3/4*J2643^4+a_4/5*J2643^5+a_5/6*J2643^6)+SUM(Q2643:R2643)</f>
        <v/>
      </c>
      <c r="AK2643">
        <f>AJ2643*(K2643-y+e)</f>
        <v/>
      </c>
      <c r="AL2643" s="118">
        <f>(b*f_cd/(L2643^2))*(a_1/3*J2643^3+a_2/4*J2643^4+a_3/5*J2643^5+a_4/6*J2643^6+a_5/7*J2643^7)+SUM(S2643:T2643)-AK2643</f>
        <v/>
      </c>
      <c r="AM2643" s="114">
        <f>AL2643&gt;0</f>
        <v/>
      </c>
      <c r="AN2643" s="115">
        <f>IF(A2643=1,FALSE,(AND(AQ2643,AM2643,NOT(AN2642))))</f>
        <v/>
      </c>
      <c r="AO2643">
        <f>IF(D2643=1,AND(AH2643,NOT(AI2643)),AND(AM2643,NOT(AN2643)))</f>
        <v/>
      </c>
      <c r="AP2643" s="119">
        <f>IF(D2643=1,AI2643,AN2643)</f>
        <v/>
      </c>
      <c r="AQ2643" s="125">
        <f>ABS(E2643)&lt;$AQ$2</f>
        <v/>
      </c>
      <c r="AS2643">
        <f>IF(AP2643,MAX(AS$3:AS2641)+1,"")</f>
        <v/>
      </c>
    </row>
    <row r="2644">
      <c r="A2644" t="n">
        <v>2554</v>
      </c>
      <c r="B2644" s="131">
        <f>IF(A2644=1,0,IF(AP2644,0.1*ε_cu1cd,0))</f>
        <v/>
      </c>
      <c r="C2644" s="131">
        <f>IF(A2644=1,0.1*ε_cu1cd,C2643+B2643)</f>
        <v/>
      </c>
      <c r="D2644" s="113">
        <f>IF('Нормальний переріз'!$D$68&gt;0,1,2)</f>
        <v/>
      </c>
      <c r="E2644" s="144">
        <f>IF(D2644=1,F2644,G2644)</f>
        <v/>
      </c>
      <c r="F2644" s="124">
        <f>IF(AI2643,0.11*ε_cu1cd,IF(AH2643,F2643*0.01,F2643))</f>
        <v/>
      </c>
      <c r="G2644" s="124">
        <f>IF(AP2643,-0.1*ε_cu1cd,IF(AM2643,G2643*0.01,G2643))</f>
        <v/>
      </c>
      <c r="H2644" s="113">
        <f>IF(A2644=1,E2644,IF(AO2643,H2643-E2643+E2644,IF(AP2643,0.8*H2643,H2643+E2644)))</f>
        <v/>
      </c>
      <c r="I2644" s="169">
        <f>(C2644-H2644)/h</f>
        <v/>
      </c>
      <c r="J2644">
        <f>C2644/(ε_c1cd)</f>
        <v/>
      </c>
      <c r="K2644">
        <f>C2644/I2644</f>
        <v/>
      </c>
      <c r="L2644" s="131">
        <f>I2644/(ε_c1cd)</f>
        <v/>
      </c>
      <c r="M2644">
        <f>I2644*(K2644-Z_s1)</f>
        <v/>
      </c>
      <c r="N2644">
        <f>I2644*(K2644-Z_s2)</f>
        <v/>
      </c>
      <c r="O2644">
        <f>E_s*M2644</f>
        <v/>
      </c>
      <c r="P2644">
        <f>E_s*N2644</f>
        <v/>
      </c>
      <c r="Q2644">
        <f>O2644*A_s1</f>
        <v/>
      </c>
      <c r="R2644">
        <f>P2644*A_s2</f>
        <v/>
      </c>
      <c r="S2644">
        <f>Q2644*($K2644-Z_s1)</f>
        <v/>
      </c>
      <c r="T2644">
        <f>R2644*($K2644-Z_s2)</f>
        <v/>
      </c>
      <c r="U2644">
        <f>(INDIRECT("a_"&amp;U$2)/(U$2+1))*(($C2644^(U$2+1)-$H2644^(U$2+1))/(ε_c1cd^(U$2+1)))</f>
        <v/>
      </c>
      <c r="V2644">
        <f>(INDIRECT("a_"&amp;V$2)/(V$2+1))*(($C2644^(V$2+1)-$H2644^(V$2+1))/(ε_c1cd^(V$2+1)))</f>
        <v/>
      </c>
      <c r="W2644">
        <f>(INDIRECT("a_"&amp;W$2)/(W$2+1))*(($C2644^(W$2+1)-$H2644^(W$2+1))/(ε_c1cd^(W$2+1)))</f>
        <v/>
      </c>
      <c r="X2644">
        <f>(INDIRECT("a_"&amp;X$2)/(X$2+1))*(($C2644^(X$2+1)-$H2644^(X$2+1))/(ε_c1cd^(X$2+1)))</f>
        <v/>
      </c>
      <c r="Y2644">
        <f>(INDIRECT("a_"&amp;Y$2)/(Y$2+1))*(($C2644^(Y$2+1)-$H2644^(Y$2+1))/(ε_c1cd^(Y$2+1)))</f>
        <v/>
      </c>
      <c r="Z2644">
        <f>(INDIRECT("a_"&amp;Z$2)/(Z$2+2))*(($C2644^(Z$2+2)-$H2644^(Z$2+2))/(ε_c1cd^(Z$2+2)))</f>
        <v/>
      </c>
      <c r="AA2644">
        <f>(INDIRECT("a_"&amp;AA$2)/(AA$2+2))*(($C2644^(AA$2+2)-$H2644^(AA$2+2))/(ε_c1cd^(AA$2+2)))</f>
        <v/>
      </c>
      <c r="AB2644">
        <f>(INDIRECT("a_"&amp;AB$2)/(AB$2+2))*(($C2644^(AB$2+2)-$H2644^(AB$2+2))/(ε_c1cd^(AB$2+2)))</f>
        <v/>
      </c>
      <c r="AC2644">
        <f>(INDIRECT("a_"&amp;AC$2)/(AC$2+2))*(($C2644^(AC$2+2)-$H2644^(AC$2+2))/(ε_c1cd^(AC$2+2)))</f>
        <v/>
      </c>
      <c r="AD2644">
        <f>(INDIRECT("a_"&amp;AD$2)/(AD$2+2))*(($C2644^(AD$2+2)-$H2644^(AD$2+2))/(ε_c1cd^(AD$2+2)))</f>
        <v/>
      </c>
      <c r="AE2644" s="111">
        <f>(b*f_cd/L2644)*SUM(U2644:Y2644)+SUM(Q2644:R2644)</f>
        <v/>
      </c>
      <c r="AF2644" s="112">
        <f>AE2644*(K2644-y+e)</f>
        <v/>
      </c>
      <c r="AG2644" s="113">
        <f>(b*f_cd/(L2644^2))*SUM(Z2644:AD2644)+SUM(S2644:T2644)-AF2644</f>
        <v/>
      </c>
      <c r="AH2644" s="114">
        <f>AG2644&lt;0</f>
        <v/>
      </c>
      <c r="AI2644" s="115">
        <f>IF(A2644=1,FALSE,(AND(AQ2644,AH2644,NOT(AI2643))))</f>
        <v/>
      </c>
      <c r="AJ2644" s="116">
        <f>(b*f_cd/L2644)*(a_1/2*J2644^2+a_2/3*J2644^3+a_3/4*J2644^4+a_4/5*J2644^5+a_5/6*J2644^6)+SUM(Q2644:R2644)</f>
        <v/>
      </c>
      <c r="AK2644">
        <f>AJ2644*(K2644-y+e)</f>
        <v/>
      </c>
      <c r="AL2644" s="118">
        <f>(b*f_cd/(L2644^2))*(a_1/3*J2644^3+a_2/4*J2644^4+a_3/5*J2644^5+a_4/6*J2644^6+a_5/7*J2644^7)+SUM(S2644:T2644)-AK2644</f>
        <v/>
      </c>
      <c r="AM2644" s="114">
        <f>AL2644&gt;0</f>
        <v/>
      </c>
      <c r="AN2644" s="115">
        <f>IF(A2644=1,FALSE,(AND(AQ2644,AM2644,NOT(AN2643))))</f>
        <v/>
      </c>
      <c r="AO2644">
        <f>IF(D2644=1,AND(AH2644,NOT(AI2644)),AND(AM2644,NOT(AN2644)))</f>
        <v/>
      </c>
      <c r="AP2644" s="119">
        <f>IF(D2644=1,AI2644,AN2644)</f>
        <v/>
      </c>
      <c r="AQ2644" s="125">
        <f>ABS(E2644)&lt;$AQ$2</f>
        <v/>
      </c>
      <c r="AS2644">
        <f>IF(AP2644,MAX(AS$3:AS2642)+1,"")</f>
        <v/>
      </c>
    </row>
    <row r="2645">
      <c r="A2645" t="n">
        <v>2555</v>
      </c>
      <c r="B2645" s="131">
        <f>IF(A2645=1,0,IF(AP2645,0.1*ε_cu1cd,0))</f>
        <v/>
      </c>
      <c r="C2645" s="131">
        <f>IF(A2645=1,0.1*ε_cu1cd,C2644+B2644)</f>
        <v/>
      </c>
      <c r="D2645" s="113">
        <f>IF('Нормальний переріз'!$D$68&gt;0,1,2)</f>
        <v/>
      </c>
      <c r="E2645" s="144">
        <f>IF(D2645=1,F2645,G2645)</f>
        <v/>
      </c>
      <c r="F2645" s="124">
        <f>IF(AI2644,0.11*ε_cu1cd,IF(AH2644,F2644*0.01,F2644))</f>
        <v/>
      </c>
      <c r="G2645" s="124">
        <f>IF(AP2644,-0.1*ε_cu1cd,IF(AM2644,G2644*0.01,G2644))</f>
        <v/>
      </c>
      <c r="H2645" s="113">
        <f>IF(A2645=1,E2645,IF(AO2644,H2644-E2644+E2645,IF(AP2644,0.8*H2644,H2644+E2645)))</f>
        <v/>
      </c>
      <c r="I2645" s="169">
        <f>(C2645-H2645)/h</f>
        <v/>
      </c>
      <c r="J2645">
        <f>C2645/(ε_c1cd)</f>
        <v/>
      </c>
      <c r="K2645">
        <f>C2645/I2645</f>
        <v/>
      </c>
      <c r="L2645" s="131">
        <f>I2645/(ε_c1cd)</f>
        <v/>
      </c>
      <c r="M2645">
        <f>I2645*(K2645-Z_s1)</f>
        <v/>
      </c>
      <c r="N2645">
        <f>I2645*(K2645-Z_s2)</f>
        <v/>
      </c>
      <c r="O2645">
        <f>E_s*M2645</f>
        <v/>
      </c>
      <c r="P2645">
        <f>E_s*N2645</f>
        <v/>
      </c>
      <c r="Q2645">
        <f>O2645*A_s1</f>
        <v/>
      </c>
      <c r="R2645">
        <f>P2645*A_s2</f>
        <v/>
      </c>
      <c r="S2645">
        <f>Q2645*($K2645-Z_s1)</f>
        <v/>
      </c>
      <c r="T2645">
        <f>R2645*($K2645-Z_s2)</f>
        <v/>
      </c>
      <c r="U2645">
        <f>(INDIRECT("a_"&amp;U$2)/(U$2+1))*(($C2645^(U$2+1)-$H2645^(U$2+1))/(ε_c1cd^(U$2+1)))</f>
        <v/>
      </c>
      <c r="V2645">
        <f>(INDIRECT("a_"&amp;V$2)/(V$2+1))*(($C2645^(V$2+1)-$H2645^(V$2+1))/(ε_c1cd^(V$2+1)))</f>
        <v/>
      </c>
      <c r="W2645">
        <f>(INDIRECT("a_"&amp;W$2)/(W$2+1))*(($C2645^(W$2+1)-$H2645^(W$2+1))/(ε_c1cd^(W$2+1)))</f>
        <v/>
      </c>
      <c r="X2645">
        <f>(INDIRECT("a_"&amp;X$2)/(X$2+1))*(($C2645^(X$2+1)-$H2645^(X$2+1))/(ε_c1cd^(X$2+1)))</f>
        <v/>
      </c>
      <c r="Y2645">
        <f>(INDIRECT("a_"&amp;Y$2)/(Y$2+1))*(($C2645^(Y$2+1)-$H2645^(Y$2+1))/(ε_c1cd^(Y$2+1)))</f>
        <v/>
      </c>
      <c r="Z2645">
        <f>(INDIRECT("a_"&amp;Z$2)/(Z$2+2))*(($C2645^(Z$2+2)-$H2645^(Z$2+2))/(ε_c1cd^(Z$2+2)))</f>
        <v/>
      </c>
      <c r="AA2645">
        <f>(INDIRECT("a_"&amp;AA$2)/(AA$2+2))*(($C2645^(AA$2+2)-$H2645^(AA$2+2))/(ε_c1cd^(AA$2+2)))</f>
        <v/>
      </c>
      <c r="AB2645">
        <f>(INDIRECT("a_"&amp;AB$2)/(AB$2+2))*(($C2645^(AB$2+2)-$H2645^(AB$2+2))/(ε_c1cd^(AB$2+2)))</f>
        <v/>
      </c>
      <c r="AC2645">
        <f>(INDIRECT("a_"&amp;AC$2)/(AC$2+2))*(($C2645^(AC$2+2)-$H2645^(AC$2+2))/(ε_c1cd^(AC$2+2)))</f>
        <v/>
      </c>
      <c r="AD2645">
        <f>(INDIRECT("a_"&amp;AD$2)/(AD$2+2))*(($C2645^(AD$2+2)-$H2645^(AD$2+2))/(ε_c1cd^(AD$2+2)))</f>
        <v/>
      </c>
      <c r="AE2645" s="111">
        <f>(b*f_cd/L2645)*SUM(U2645:Y2645)+SUM(Q2645:R2645)</f>
        <v/>
      </c>
      <c r="AF2645" s="112">
        <f>AE2645*(K2645-y+e)</f>
        <v/>
      </c>
      <c r="AG2645" s="113">
        <f>(b*f_cd/(L2645^2))*SUM(Z2645:AD2645)+SUM(S2645:T2645)-AF2645</f>
        <v/>
      </c>
      <c r="AH2645" s="114">
        <f>AG2645&lt;0</f>
        <v/>
      </c>
      <c r="AI2645" s="115">
        <f>IF(A2645=1,FALSE,(AND(AQ2645,AH2645,NOT(AI2644))))</f>
        <v/>
      </c>
      <c r="AJ2645" s="116">
        <f>(b*f_cd/L2645)*(a_1/2*J2645^2+a_2/3*J2645^3+a_3/4*J2645^4+a_4/5*J2645^5+a_5/6*J2645^6)+SUM(Q2645:R2645)</f>
        <v/>
      </c>
      <c r="AK2645">
        <f>AJ2645*(K2645-y+e)</f>
        <v/>
      </c>
      <c r="AL2645" s="118">
        <f>(b*f_cd/(L2645^2))*(a_1/3*J2645^3+a_2/4*J2645^4+a_3/5*J2645^5+a_4/6*J2645^6+a_5/7*J2645^7)+SUM(S2645:T2645)-AK2645</f>
        <v/>
      </c>
      <c r="AM2645" s="114">
        <f>AL2645&gt;0</f>
        <v/>
      </c>
      <c r="AN2645" s="115">
        <f>IF(A2645=1,FALSE,(AND(AQ2645,AM2645,NOT(AN2644))))</f>
        <v/>
      </c>
      <c r="AO2645">
        <f>IF(D2645=1,AND(AH2645,NOT(AI2645)),AND(AM2645,NOT(AN2645)))</f>
        <v/>
      </c>
      <c r="AP2645" s="119">
        <f>IF(D2645=1,AI2645,AN2645)</f>
        <v/>
      </c>
      <c r="AQ2645" s="125">
        <f>ABS(E2645)&lt;$AQ$2</f>
        <v/>
      </c>
      <c r="AS2645">
        <f>IF(AP2645,MAX(AS$3:AS2643)+1,"")</f>
        <v/>
      </c>
    </row>
    <row r="2646">
      <c r="A2646" t="n">
        <v>2556</v>
      </c>
      <c r="B2646" s="131">
        <f>IF(A2646=1,0,IF(AP2646,0.1*ε_cu1cd,0))</f>
        <v/>
      </c>
      <c r="C2646" s="131">
        <f>IF(A2646=1,0.1*ε_cu1cd,C2645+B2645)</f>
        <v/>
      </c>
      <c r="D2646" s="113">
        <f>IF('Нормальний переріз'!$D$68&gt;0,1,2)</f>
        <v/>
      </c>
      <c r="E2646" s="144">
        <f>IF(D2646=1,F2646,G2646)</f>
        <v/>
      </c>
      <c r="F2646" s="124">
        <f>IF(AI2645,0.11*ε_cu1cd,IF(AH2645,F2645*0.01,F2645))</f>
        <v/>
      </c>
      <c r="G2646" s="124">
        <f>IF(AP2645,-0.1*ε_cu1cd,IF(AM2645,G2645*0.01,G2645))</f>
        <v/>
      </c>
      <c r="H2646" s="113">
        <f>IF(A2646=1,E2646,IF(AO2645,H2645-E2645+E2646,IF(AP2645,0.8*H2645,H2645+E2646)))</f>
        <v/>
      </c>
      <c r="I2646" s="169">
        <f>(C2646-H2646)/h</f>
        <v/>
      </c>
      <c r="J2646">
        <f>C2646/(ε_c1cd)</f>
        <v/>
      </c>
      <c r="K2646">
        <f>C2646/I2646</f>
        <v/>
      </c>
      <c r="L2646" s="131">
        <f>I2646/(ε_c1cd)</f>
        <v/>
      </c>
      <c r="M2646">
        <f>I2646*(K2646-Z_s1)</f>
        <v/>
      </c>
      <c r="N2646">
        <f>I2646*(K2646-Z_s2)</f>
        <v/>
      </c>
      <c r="O2646">
        <f>E_s*M2646</f>
        <v/>
      </c>
      <c r="P2646">
        <f>E_s*N2646</f>
        <v/>
      </c>
      <c r="Q2646">
        <f>O2646*A_s1</f>
        <v/>
      </c>
      <c r="R2646">
        <f>P2646*A_s2</f>
        <v/>
      </c>
      <c r="S2646">
        <f>Q2646*($K2646-Z_s1)</f>
        <v/>
      </c>
      <c r="T2646">
        <f>R2646*($K2646-Z_s2)</f>
        <v/>
      </c>
      <c r="U2646">
        <f>(INDIRECT("a_"&amp;U$2)/(U$2+1))*(($C2646^(U$2+1)-$H2646^(U$2+1))/(ε_c1cd^(U$2+1)))</f>
        <v/>
      </c>
      <c r="V2646">
        <f>(INDIRECT("a_"&amp;V$2)/(V$2+1))*(($C2646^(V$2+1)-$H2646^(V$2+1))/(ε_c1cd^(V$2+1)))</f>
        <v/>
      </c>
      <c r="W2646">
        <f>(INDIRECT("a_"&amp;W$2)/(W$2+1))*(($C2646^(W$2+1)-$H2646^(W$2+1))/(ε_c1cd^(W$2+1)))</f>
        <v/>
      </c>
      <c r="X2646">
        <f>(INDIRECT("a_"&amp;X$2)/(X$2+1))*(($C2646^(X$2+1)-$H2646^(X$2+1))/(ε_c1cd^(X$2+1)))</f>
        <v/>
      </c>
      <c r="Y2646">
        <f>(INDIRECT("a_"&amp;Y$2)/(Y$2+1))*(($C2646^(Y$2+1)-$H2646^(Y$2+1))/(ε_c1cd^(Y$2+1)))</f>
        <v/>
      </c>
      <c r="Z2646">
        <f>(INDIRECT("a_"&amp;Z$2)/(Z$2+2))*(($C2646^(Z$2+2)-$H2646^(Z$2+2))/(ε_c1cd^(Z$2+2)))</f>
        <v/>
      </c>
      <c r="AA2646">
        <f>(INDIRECT("a_"&amp;AA$2)/(AA$2+2))*(($C2646^(AA$2+2)-$H2646^(AA$2+2))/(ε_c1cd^(AA$2+2)))</f>
        <v/>
      </c>
      <c r="AB2646">
        <f>(INDIRECT("a_"&amp;AB$2)/(AB$2+2))*(($C2646^(AB$2+2)-$H2646^(AB$2+2))/(ε_c1cd^(AB$2+2)))</f>
        <v/>
      </c>
      <c r="AC2646">
        <f>(INDIRECT("a_"&amp;AC$2)/(AC$2+2))*(($C2646^(AC$2+2)-$H2646^(AC$2+2))/(ε_c1cd^(AC$2+2)))</f>
        <v/>
      </c>
      <c r="AD2646">
        <f>(INDIRECT("a_"&amp;AD$2)/(AD$2+2))*(($C2646^(AD$2+2)-$H2646^(AD$2+2))/(ε_c1cd^(AD$2+2)))</f>
        <v/>
      </c>
      <c r="AE2646" s="111">
        <f>(b*f_cd/L2646)*SUM(U2646:Y2646)+SUM(Q2646:R2646)</f>
        <v/>
      </c>
      <c r="AF2646" s="112">
        <f>AE2646*(K2646-y+e)</f>
        <v/>
      </c>
      <c r="AG2646" s="113">
        <f>(b*f_cd/(L2646^2))*SUM(Z2646:AD2646)+SUM(S2646:T2646)-AF2646</f>
        <v/>
      </c>
      <c r="AH2646" s="114">
        <f>AG2646&lt;0</f>
        <v/>
      </c>
      <c r="AI2646" s="115">
        <f>IF(A2646=1,FALSE,(AND(AQ2646,AH2646,NOT(AI2645))))</f>
        <v/>
      </c>
      <c r="AJ2646" s="116">
        <f>(b*f_cd/L2646)*(a_1/2*J2646^2+a_2/3*J2646^3+a_3/4*J2646^4+a_4/5*J2646^5+a_5/6*J2646^6)+SUM(Q2646:R2646)</f>
        <v/>
      </c>
      <c r="AK2646">
        <f>AJ2646*(K2646-y+e)</f>
        <v/>
      </c>
      <c r="AL2646" s="118">
        <f>(b*f_cd/(L2646^2))*(a_1/3*J2646^3+a_2/4*J2646^4+a_3/5*J2646^5+a_4/6*J2646^6+a_5/7*J2646^7)+SUM(S2646:T2646)-AK2646</f>
        <v/>
      </c>
      <c r="AM2646" s="114">
        <f>AL2646&gt;0</f>
        <v/>
      </c>
      <c r="AN2646" s="115">
        <f>IF(A2646=1,FALSE,(AND(AQ2646,AM2646,NOT(AN2645))))</f>
        <v/>
      </c>
      <c r="AO2646">
        <f>IF(D2646=1,AND(AH2646,NOT(AI2646)),AND(AM2646,NOT(AN2646)))</f>
        <v/>
      </c>
      <c r="AP2646" s="119">
        <f>IF(D2646=1,AI2646,AN2646)</f>
        <v/>
      </c>
      <c r="AQ2646" s="125">
        <f>ABS(E2646)&lt;$AQ$2</f>
        <v/>
      </c>
      <c r="AS2646">
        <f>IF(AP2646,MAX(AS$3:AS2644)+1,"")</f>
        <v/>
      </c>
    </row>
    <row r="2647">
      <c r="A2647" t="n">
        <v>2557</v>
      </c>
      <c r="B2647" s="131">
        <f>IF(A2647=1,0,IF(AP2647,0.1*ε_cu1cd,0))</f>
        <v/>
      </c>
      <c r="C2647" s="131">
        <f>IF(A2647=1,0.1*ε_cu1cd,C2646+B2646)</f>
        <v/>
      </c>
      <c r="D2647" s="113">
        <f>IF('Нормальний переріз'!$D$68&gt;0,1,2)</f>
        <v/>
      </c>
      <c r="E2647" s="144">
        <f>IF(D2647=1,F2647,G2647)</f>
        <v/>
      </c>
      <c r="F2647" s="124">
        <f>IF(AI2646,0.11*ε_cu1cd,IF(AH2646,F2646*0.01,F2646))</f>
        <v/>
      </c>
      <c r="G2647" s="124">
        <f>IF(AP2646,-0.1*ε_cu1cd,IF(AM2646,G2646*0.01,G2646))</f>
        <v/>
      </c>
      <c r="H2647" s="113">
        <f>IF(A2647=1,E2647,IF(AO2646,H2646-E2646+E2647,IF(AP2646,0.8*H2646,H2646+E2647)))</f>
        <v/>
      </c>
      <c r="I2647" s="169">
        <f>(C2647-H2647)/h</f>
        <v/>
      </c>
      <c r="J2647">
        <f>C2647/(ε_c1cd)</f>
        <v/>
      </c>
      <c r="K2647">
        <f>C2647/I2647</f>
        <v/>
      </c>
      <c r="L2647" s="131">
        <f>I2647/(ε_c1cd)</f>
        <v/>
      </c>
      <c r="M2647">
        <f>I2647*(K2647-Z_s1)</f>
        <v/>
      </c>
      <c r="N2647">
        <f>I2647*(K2647-Z_s2)</f>
        <v/>
      </c>
      <c r="O2647">
        <f>E_s*M2647</f>
        <v/>
      </c>
      <c r="P2647">
        <f>E_s*N2647</f>
        <v/>
      </c>
      <c r="Q2647">
        <f>O2647*A_s1</f>
        <v/>
      </c>
      <c r="R2647">
        <f>P2647*A_s2</f>
        <v/>
      </c>
      <c r="S2647">
        <f>Q2647*($K2647-Z_s1)</f>
        <v/>
      </c>
      <c r="T2647">
        <f>R2647*($K2647-Z_s2)</f>
        <v/>
      </c>
      <c r="U2647">
        <f>(INDIRECT("a_"&amp;U$2)/(U$2+1))*(($C2647^(U$2+1)-$H2647^(U$2+1))/(ε_c1cd^(U$2+1)))</f>
        <v/>
      </c>
      <c r="V2647">
        <f>(INDIRECT("a_"&amp;V$2)/(V$2+1))*(($C2647^(V$2+1)-$H2647^(V$2+1))/(ε_c1cd^(V$2+1)))</f>
        <v/>
      </c>
      <c r="W2647">
        <f>(INDIRECT("a_"&amp;W$2)/(W$2+1))*(($C2647^(W$2+1)-$H2647^(W$2+1))/(ε_c1cd^(W$2+1)))</f>
        <v/>
      </c>
      <c r="X2647">
        <f>(INDIRECT("a_"&amp;X$2)/(X$2+1))*(($C2647^(X$2+1)-$H2647^(X$2+1))/(ε_c1cd^(X$2+1)))</f>
        <v/>
      </c>
      <c r="Y2647">
        <f>(INDIRECT("a_"&amp;Y$2)/(Y$2+1))*(($C2647^(Y$2+1)-$H2647^(Y$2+1))/(ε_c1cd^(Y$2+1)))</f>
        <v/>
      </c>
      <c r="Z2647">
        <f>(INDIRECT("a_"&amp;Z$2)/(Z$2+2))*(($C2647^(Z$2+2)-$H2647^(Z$2+2))/(ε_c1cd^(Z$2+2)))</f>
        <v/>
      </c>
      <c r="AA2647">
        <f>(INDIRECT("a_"&amp;AA$2)/(AA$2+2))*(($C2647^(AA$2+2)-$H2647^(AA$2+2))/(ε_c1cd^(AA$2+2)))</f>
        <v/>
      </c>
      <c r="AB2647">
        <f>(INDIRECT("a_"&amp;AB$2)/(AB$2+2))*(($C2647^(AB$2+2)-$H2647^(AB$2+2))/(ε_c1cd^(AB$2+2)))</f>
        <v/>
      </c>
      <c r="AC2647">
        <f>(INDIRECT("a_"&amp;AC$2)/(AC$2+2))*(($C2647^(AC$2+2)-$H2647^(AC$2+2))/(ε_c1cd^(AC$2+2)))</f>
        <v/>
      </c>
      <c r="AD2647">
        <f>(INDIRECT("a_"&amp;AD$2)/(AD$2+2))*(($C2647^(AD$2+2)-$H2647^(AD$2+2))/(ε_c1cd^(AD$2+2)))</f>
        <v/>
      </c>
      <c r="AE2647" s="111">
        <f>(b*f_cd/L2647)*SUM(U2647:Y2647)+SUM(Q2647:R2647)</f>
        <v/>
      </c>
      <c r="AF2647" s="112">
        <f>AE2647*(K2647-y+e)</f>
        <v/>
      </c>
      <c r="AG2647" s="113">
        <f>(b*f_cd/(L2647^2))*SUM(Z2647:AD2647)+SUM(S2647:T2647)-AF2647</f>
        <v/>
      </c>
      <c r="AH2647" s="114">
        <f>AG2647&lt;0</f>
        <v/>
      </c>
      <c r="AI2647" s="115">
        <f>IF(A2647=1,FALSE,(AND(AQ2647,AH2647,NOT(AI2646))))</f>
        <v/>
      </c>
      <c r="AJ2647" s="116">
        <f>(b*f_cd/L2647)*(a_1/2*J2647^2+a_2/3*J2647^3+a_3/4*J2647^4+a_4/5*J2647^5+a_5/6*J2647^6)+SUM(Q2647:R2647)</f>
        <v/>
      </c>
      <c r="AK2647">
        <f>AJ2647*(K2647-y+e)</f>
        <v/>
      </c>
      <c r="AL2647" s="118">
        <f>(b*f_cd/(L2647^2))*(a_1/3*J2647^3+a_2/4*J2647^4+a_3/5*J2647^5+a_4/6*J2647^6+a_5/7*J2647^7)+SUM(S2647:T2647)-AK2647</f>
        <v/>
      </c>
      <c r="AM2647" s="114">
        <f>AL2647&gt;0</f>
        <v/>
      </c>
      <c r="AN2647" s="115">
        <f>IF(A2647=1,FALSE,(AND(AQ2647,AM2647,NOT(AN2646))))</f>
        <v/>
      </c>
      <c r="AO2647">
        <f>IF(D2647=1,AND(AH2647,NOT(AI2647)),AND(AM2647,NOT(AN2647)))</f>
        <v/>
      </c>
      <c r="AP2647" s="119">
        <f>IF(D2647=1,AI2647,AN2647)</f>
        <v/>
      </c>
      <c r="AQ2647" s="125">
        <f>ABS(E2647)&lt;$AQ$2</f>
        <v/>
      </c>
      <c r="AS2647">
        <f>IF(AP2647,MAX(AS$3:AS2645)+1,"")</f>
        <v/>
      </c>
    </row>
    <row r="2648">
      <c r="A2648" t="n">
        <v>2558</v>
      </c>
      <c r="B2648" s="131">
        <f>IF(A2648=1,0,IF(AP2648,0.1*ε_cu1cd,0))</f>
        <v/>
      </c>
      <c r="C2648" s="131">
        <f>IF(A2648=1,0.1*ε_cu1cd,C2647+B2647)</f>
        <v/>
      </c>
      <c r="D2648" s="113">
        <f>IF('Нормальний переріз'!$D$68&gt;0,1,2)</f>
        <v/>
      </c>
      <c r="E2648" s="144">
        <f>IF(D2648=1,F2648,G2648)</f>
        <v/>
      </c>
      <c r="F2648" s="124">
        <f>IF(AI2647,0.11*ε_cu1cd,IF(AH2647,F2647*0.01,F2647))</f>
        <v/>
      </c>
      <c r="G2648" s="124">
        <f>IF(AP2647,-0.1*ε_cu1cd,IF(AM2647,G2647*0.01,G2647))</f>
        <v/>
      </c>
      <c r="H2648" s="113">
        <f>IF(A2648=1,E2648,IF(AO2647,H2647-E2647+E2648,IF(AP2647,0.8*H2647,H2647+E2648)))</f>
        <v/>
      </c>
      <c r="I2648" s="169">
        <f>(C2648-H2648)/h</f>
        <v/>
      </c>
      <c r="J2648">
        <f>C2648/(ε_c1cd)</f>
        <v/>
      </c>
      <c r="K2648">
        <f>C2648/I2648</f>
        <v/>
      </c>
      <c r="L2648" s="131">
        <f>I2648/(ε_c1cd)</f>
        <v/>
      </c>
      <c r="M2648">
        <f>I2648*(K2648-Z_s1)</f>
        <v/>
      </c>
      <c r="N2648">
        <f>I2648*(K2648-Z_s2)</f>
        <v/>
      </c>
      <c r="O2648">
        <f>E_s*M2648</f>
        <v/>
      </c>
      <c r="P2648">
        <f>E_s*N2648</f>
        <v/>
      </c>
      <c r="Q2648">
        <f>O2648*A_s1</f>
        <v/>
      </c>
      <c r="R2648">
        <f>P2648*A_s2</f>
        <v/>
      </c>
      <c r="S2648">
        <f>Q2648*($K2648-Z_s1)</f>
        <v/>
      </c>
      <c r="T2648">
        <f>R2648*($K2648-Z_s2)</f>
        <v/>
      </c>
      <c r="U2648">
        <f>(INDIRECT("a_"&amp;U$2)/(U$2+1))*(($C2648^(U$2+1)-$H2648^(U$2+1))/(ε_c1cd^(U$2+1)))</f>
        <v/>
      </c>
      <c r="V2648">
        <f>(INDIRECT("a_"&amp;V$2)/(V$2+1))*(($C2648^(V$2+1)-$H2648^(V$2+1))/(ε_c1cd^(V$2+1)))</f>
        <v/>
      </c>
      <c r="W2648">
        <f>(INDIRECT("a_"&amp;W$2)/(W$2+1))*(($C2648^(W$2+1)-$H2648^(W$2+1))/(ε_c1cd^(W$2+1)))</f>
        <v/>
      </c>
      <c r="X2648">
        <f>(INDIRECT("a_"&amp;X$2)/(X$2+1))*(($C2648^(X$2+1)-$H2648^(X$2+1))/(ε_c1cd^(X$2+1)))</f>
        <v/>
      </c>
      <c r="Y2648">
        <f>(INDIRECT("a_"&amp;Y$2)/(Y$2+1))*(($C2648^(Y$2+1)-$H2648^(Y$2+1))/(ε_c1cd^(Y$2+1)))</f>
        <v/>
      </c>
      <c r="Z2648">
        <f>(INDIRECT("a_"&amp;Z$2)/(Z$2+2))*(($C2648^(Z$2+2)-$H2648^(Z$2+2))/(ε_c1cd^(Z$2+2)))</f>
        <v/>
      </c>
      <c r="AA2648">
        <f>(INDIRECT("a_"&amp;AA$2)/(AA$2+2))*(($C2648^(AA$2+2)-$H2648^(AA$2+2))/(ε_c1cd^(AA$2+2)))</f>
        <v/>
      </c>
      <c r="AB2648">
        <f>(INDIRECT("a_"&amp;AB$2)/(AB$2+2))*(($C2648^(AB$2+2)-$H2648^(AB$2+2))/(ε_c1cd^(AB$2+2)))</f>
        <v/>
      </c>
      <c r="AC2648">
        <f>(INDIRECT("a_"&amp;AC$2)/(AC$2+2))*(($C2648^(AC$2+2)-$H2648^(AC$2+2))/(ε_c1cd^(AC$2+2)))</f>
        <v/>
      </c>
      <c r="AD2648">
        <f>(INDIRECT("a_"&amp;AD$2)/(AD$2+2))*(($C2648^(AD$2+2)-$H2648^(AD$2+2))/(ε_c1cd^(AD$2+2)))</f>
        <v/>
      </c>
      <c r="AE2648" s="111">
        <f>(b*f_cd/L2648)*SUM(U2648:Y2648)+SUM(Q2648:R2648)</f>
        <v/>
      </c>
      <c r="AF2648" s="112">
        <f>AE2648*(K2648-y+e)</f>
        <v/>
      </c>
      <c r="AG2648" s="113">
        <f>(b*f_cd/(L2648^2))*SUM(Z2648:AD2648)+SUM(S2648:T2648)-AF2648</f>
        <v/>
      </c>
      <c r="AH2648" s="114">
        <f>AG2648&lt;0</f>
        <v/>
      </c>
      <c r="AI2648" s="115">
        <f>IF(A2648=1,FALSE,(AND(AQ2648,AH2648,NOT(AI2647))))</f>
        <v/>
      </c>
      <c r="AJ2648" s="116">
        <f>(b*f_cd/L2648)*(a_1/2*J2648^2+a_2/3*J2648^3+a_3/4*J2648^4+a_4/5*J2648^5+a_5/6*J2648^6)+SUM(Q2648:R2648)</f>
        <v/>
      </c>
      <c r="AK2648">
        <f>AJ2648*(K2648-y+e)</f>
        <v/>
      </c>
      <c r="AL2648" s="118">
        <f>(b*f_cd/(L2648^2))*(a_1/3*J2648^3+a_2/4*J2648^4+a_3/5*J2648^5+a_4/6*J2648^6+a_5/7*J2648^7)+SUM(S2648:T2648)-AK2648</f>
        <v/>
      </c>
      <c r="AM2648" s="114">
        <f>AL2648&gt;0</f>
        <v/>
      </c>
      <c r="AN2648" s="115">
        <f>IF(A2648=1,FALSE,(AND(AQ2648,AM2648,NOT(AN2647))))</f>
        <v/>
      </c>
      <c r="AO2648">
        <f>IF(D2648=1,AND(AH2648,NOT(AI2648)),AND(AM2648,NOT(AN2648)))</f>
        <v/>
      </c>
      <c r="AP2648" s="119">
        <f>IF(D2648=1,AI2648,AN2648)</f>
        <v/>
      </c>
      <c r="AQ2648" s="125">
        <f>ABS(E2648)&lt;$AQ$2</f>
        <v/>
      </c>
      <c r="AS2648">
        <f>IF(AP2648,MAX(AS$3:AS2646)+1,"")</f>
        <v/>
      </c>
    </row>
    <row r="2649">
      <c r="A2649" t="n">
        <v>2559</v>
      </c>
      <c r="B2649" s="131">
        <f>IF(A2649=1,0,IF(AP2649,0.1*ε_cu1cd,0))</f>
        <v/>
      </c>
      <c r="C2649" s="131">
        <f>IF(A2649=1,0.1*ε_cu1cd,C2648+B2648)</f>
        <v/>
      </c>
      <c r="D2649" s="113">
        <f>IF('Нормальний переріз'!$D$68&gt;0,1,2)</f>
        <v/>
      </c>
      <c r="E2649" s="144">
        <f>IF(D2649=1,F2649,G2649)</f>
        <v/>
      </c>
      <c r="F2649" s="124">
        <f>IF(AI2648,0.11*ε_cu1cd,IF(AH2648,F2648*0.01,F2648))</f>
        <v/>
      </c>
      <c r="G2649" s="124">
        <f>IF(AP2648,-0.1*ε_cu1cd,IF(AM2648,G2648*0.01,G2648))</f>
        <v/>
      </c>
      <c r="H2649" s="113">
        <f>IF(A2649=1,E2649,IF(AO2648,H2648-E2648+E2649,IF(AP2648,0.8*H2648,H2648+E2649)))</f>
        <v/>
      </c>
      <c r="I2649" s="169">
        <f>(C2649-H2649)/h</f>
        <v/>
      </c>
      <c r="J2649">
        <f>C2649/(ε_c1cd)</f>
        <v/>
      </c>
      <c r="K2649">
        <f>C2649/I2649</f>
        <v/>
      </c>
      <c r="L2649" s="131">
        <f>I2649/(ε_c1cd)</f>
        <v/>
      </c>
      <c r="M2649">
        <f>I2649*(K2649-Z_s1)</f>
        <v/>
      </c>
      <c r="N2649">
        <f>I2649*(K2649-Z_s2)</f>
        <v/>
      </c>
      <c r="O2649">
        <f>E_s*M2649</f>
        <v/>
      </c>
      <c r="P2649">
        <f>E_s*N2649</f>
        <v/>
      </c>
      <c r="Q2649">
        <f>O2649*A_s1</f>
        <v/>
      </c>
      <c r="R2649">
        <f>P2649*A_s2</f>
        <v/>
      </c>
      <c r="S2649">
        <f>Q2649*($K2649-Z_s1)</f>
        <v/>
      </c>
      <c r="T2649">
        <f>R2649*($K2649-Z_s2)</f>
        <v/>
      </c>
      <c r="U2649">
        <f>(INDIRECT("a_"&amp;U$2)/(U$2+1))*(($C2649^(U$2+1)-$H2649^(U$2+1))/(ε_c1cd^(U$2+1)))</f>
        <v/>
      </c>
      <c r="V2649">
        <f>(INDIRECT("a_"&amp;V$2)/(V$2+1))*(($C2649^(V$2+1)-$H2649^(V$2+1))/(ε_c1cd^(V$2+1)))</f>
        <v/>
      </c>
      <c r="W2649">
        <f>(INDIRECT("a_"&amp;W$2)/(W$2+1))*(($C2649^(W$2+1)-$H2649^(W$2+1))/(ε_c1cd^(W$2+1)))</f>
        <v/>
      </c>
      <c r="X2649">
        <f>(INDIRECT("a_"&amp;X$2)/(X$2+1))*(($C2649^(X$2+1)-$H2649^(X$2+1))/(ε_c1cd^(X$2+1)))</f>
        <v/>
      </c>
      <c r="Y2649">
        <f>(INDIRECT("a_"&amp;Y$2)/(Y$2+1))*(($C2649^(Y$2+1)-$H2649^(Y$2+1))/(ε_c1cd^(Y$2+1)))</f>
        <v/>
      </c>
      <c r="Z2649">
        <f>(INDIRECT("a_"&amp;Z$2)/(Z$2+2))*(($C2649^(Z$2+2)-$H2649^(Z$2+2))/(ε_c1cd^(Z$2+2)))</f>
        <v/>
      </c>
      <c r="AA2649">
        <f>(INDIRECT("a_"&amp;AA$2)/(AA$2+2))*(($C2649^(AA$2+2)-$H2649^(AA$2+2))/(ε_c1cd^(AA$2+2)))</f>
        <v/>
      </c>
      <c r="AB2649">
        <f>(INDIRECT("a_"&amp;AB$2)/(AB$2+2))*(($C2649^(AB$2+2)-$H2649^(AB$2+2))/(ε_c1cd^(AB$2+2)))</f>
        <v/>
      </c>
      <c r="AC2649">
        <f>(INDIRECT("a_"&amp;AC$2)/(AC$2+2))*(($C2649^(AC$2+2)-$H2649^(AC$2+2))/(ε_c1cd^(AC$2+2)))</f>
        <v/>
      </c>
      <c r="AD2649">
        <f>(INDIRECT("a_"&amp;AD$2)/(AD$2+2))*(($C2649^(AD$2+2)-$H2649^(AD$2+2))/(ε_c1cd^(AD$2+2)))</f>
        <v/>
      </c>
      <c r="AE2649" s="111">
        <f>(b*f_cd/L2649)*SUM(U2649:Y2649)+SUM(Q2649:R2649)</f>
        <v/>
      </c>
      <c r="AF2649" s="112">
        <f>AE2649*(K2649-y+e)</f>
        <v/>
      </c>
      <c r="AG2649" s="113">
        <f>(b*f_cd/(L2649^2))*SUM(Z2649:AD2649)+SUM(S2649:T2649)-AF2649</f>
        <v/>
      </c>
      <c r="AH2649" s="114">
        <f>AG2649&lt;0</f>
        <v/>
      </c>
      <c r="AI2649" s="115">
        <f>IF(A2649=1,FALSE,(AND(AQ2649,AH2649,NOT(AI2648))))</f>
        <v/>
      </c>
      <c r="AJ2649" s="116">
        <f>(b*f_cd/L2649)*(a_1/2*J2649^2+a_2/3*J2649^3+a_3/4*J2649^4+a_4/5*J2649^5+a_5/6*J2649^6)+SUM(Q2649:R2649)</f>
        <v/>
      </c>
      <c r="AK2649">
        <f>AJ2649*(K2649-y+e)</f>
        <v/>
      </c>
      <c r="AL2649" s="118">
        <f>(b*f_cd/(L2649^2))*(a_1/3*J2649^3+a_2/4*J2649^4+a_3/5*J2649^5+a_4/6*J2649^6+a_5/7*J2649^7)+SUM(S2649:T2649)-AK2649</f>
        <v/>
      </c>
      <c r="AM2649" s="114">
        <f>AL2649&gt;0</f>
        <v/>
      </c>
      <c r="AN2649" s="115">
        <f>IF(A2649=1,FALSE,(AND(AQ2649,AM2649,NOT(AN2648))))</f>
        <v/>
      </c>
      <c r="AO2649">
        <f>IF(D2649=1,AND(AH2649,NOT(AI2649)),AND(AM2649,NOT(AN2649)))</f>
        <v/>
      </c>
      <c r="AP2649" s="119">
        <f>IF(D2649=1,AI2649,AN2649)</f>
        <v/>
      </c>
      <c r="AQ2649" s="125">
        <f>ABS(E2649)&lt;$AQ$2</f>
        <v/>
      </c>
      <c r="AS2649">
        <f>IF(AP2649,MAX(AS$3:AS2647)+1,"")</f>
        <v/>
      </c>
    </row>
    <row r="2650">
      <c r="A2650" t="n">
        <v>2560</v>
      </c>
      <c r="B2650" s="131">
        <f>IF(A2650=1,0,IF(AP2650,0.1*ε_cu1cd,0))</f>
        <v/>
      </c>
      <c r="C2650" s="131">
        <f>IF(A2650=1,0.1*ε_cu1cd,C2649+B2649)</f>
        <v/>
      </c>
      <c r="D2650" s="113">
        <f>IF('Нормальний переріз'!$D$68&gt;0,1,2)</f>
        <v/>
      </c>
      <c r="E2650" s="144">
        <f>IF(D2650=1,F2650,G2650)</f>
        <v/>
      </c>
      <c r="F2650" s="124">
        <f>IF(AI2649,0.11*ε_cu1cd,IF(AH2649,F2649*0.01,F2649))</f>
        <v/>
      </c>
      <c r="G2650" s="124">
        <f>IF(AP2649,-0.1*ε_cu1cd,IF(AM2649,G2649*0.01,G2649))</f>
        <v/>
      </c>
      <c r="H2650" s="113">
        <f>IF(A2650=1,E2650,IF(AO2649,H2649-E2649+E2650,IF(AP2649,0.8*H2649,H2649+E2650)))</f>
        <v/>
      </c>
      <c r="I2650" s="169">
        <f>(C2650-H2650)/h</f>
        <v/>
      </c>
      <c r="J2650">
        <f>C2650/(ε_c1cd)</f>
        <v/>
      </c>
      <c r="K2650">
        <f>C2650/I2650</f>
        <v/>
      </c>
      <c r="L2650" s="131">
        <f>I2650/(ε_c1cd)</f>
        <v/>
      </c>
      <c r="M2650">
        <f>I2650*(K2650-Z_s1)</f>
        <v/>
      </c>
      <c r="N2650">
        <f>I2650*(K2650-Z_s2)</f>
        <v/>
      </c>
      <c r="O2650">
        <f>E_s*M2650</f>
        <v/>
      </c>
      <c r="P2650">
        <f>E_s*N2650</f>
        <v/>
      </c>
      <c r="Q2650">
        <f>O2650*A_s1</f>
        <v/>
      </c>
      <c r="R2650">
        <f>P2650*A_s2</f>
        <v/>
      </c>
      <c r="S2650">
        <f>Q2650*($K2650-Z_s1)</f>
        <v/>
      </c>
      <c r="T2650">
        <f>R2650*($K2650-Z_s2)</f>
        <v/>
      </c>
      <c r="U2650">
        <f>(INDIRECT("a_"&amp;U$2)/(U$2+1))*(($C2650^(U$2+1)-$H2650^(U$2+1))/(ε_c1cd^(U$2+1)))</f>
        <v/>
      </c>
      <c r="V2650">
        <f>(INDIRECT("a_"&amp;V$2)/(V$2+1))*(($C2650^(V$2+1)-$H2650^(V$2+1))/(ε_c1cd^(V$2+1)))</f>
        <v/>
      </c>
      <c r="W2650">
        <f>(INDIRECT("a_"&amp;W$2)/(W$2+1))*(($C2650^(W$2+1)-$H2650^(W$2+1))/(ε_c1cd^(W$2+1)))</f>
        <v/>
      </c>
      <c r="X2650">
        <f>(INDIRECT("a_"&amp;X$2)/(X$2+1))*(($C2650^(X$2+1)-$H2650^(X$2+1))/(ε_c1cd^(X$2+1)))</f>
        <v/>
      </c>
      <c r="Y2650">
        <f>(INDIRECT("a_"&amp;Y$2)/(Y$2+1))*(($C2650^(Y$2+1)-$H2650^(Y$2+1))/(ε_c1cd^(Y$2+1)))</f>
        <v/>
      </c>
      <c r="Z2650">
        <f>(INDIRECT("a_"&amp;Z$2)/(Z$2+2))*(($C2650^(Z$2+2)-$H2650^(Z$2+2))/(ε_c1cd^(Z$2+2)))</f>
        <v/>
      </c>
      <c r="AA2650">
        <f>(INDIRECT("a_"&amp;AA$2)/(AA$2+2))*(($C2650^(AA$2+2)-$H2650^(AA$2+2))/(ε_c1cd^(AA$2+2)))</f>
        <v/>
      </c>
      <c r="AB2650">
        <f>(INDIRECT("a_"&amp;AB$2)/(AB$2+2))*(($C2650^(AB$2+2)-$H2650^(AB$2+2))/(ε_c1cd^(AB$2+2)))</f>
        <v/>
      </c>
      <c r="AC2650">
        <f>(INDIRECT("a_"&amp;AC$2)/(AC$2+2))*(($C2650^(AC$2+2)-$H2650^(AC$2+2))/(ε_c1cd^(AC$2+2)))</f>
        <v/>
      </c>
      <c r="AD2650">
        <f>(INDIRECT("a_"&amp;AD$2)/(AD$2+2))*(($C2650^(AD$2+2)-$H2650^(AD$2+2))/(ε_c1cd^(AD$2+2)))</f>
        <v/>
      </c>
      <c r="AE2650" s="111">
        <f>(b*f_cd/L2650)*SUM(U2650:Y2650)+SUM(Q2650:R2650)</f>
        <v/>
      </c>
      <c r="AF2650" s="112">
        <f>AE2650*(K2650-y+e)</f>
        <v/>
      </c>
      <c r="AG2650" s="113">
        <f>(b*f_cd/(L2650^2))*SUM(Z2650:AD2650)+SUM(S2650:T2650)-AF2650</f>
        <v/>
      </c>
      <c r="AH2650" s="114">
        <f>AG2650&lt;0</f>
        <v/>
      </c>
      <c r="AI2650" s="115">
        <f>IF(A2650=1,FALSE,(AND(AQ2650,AH2650,NOT(AI2649))))</f>
        <v/>
      </c>
      <c r="AJ2650" s="116">
        <f>(b*f_cd/L2650)*(a_1/2*J2650^2+a_2/3*J2650^3+a_3/4*J2650^4+a_4/5*J2650^5+a_5/6*J2650^6)+SUM(Q2650:R2650)</f>
        <v/>
      </c>
      <c r="AK2650">
        <f>AJ2650*(K2650-y+e)</f>
        <v/>
      </c>
      <c r="AL2650" s="118">
        <f>(b*f_cd/(L2650^2))*(a_1/3*J2650^3+a_2/4*J2650^4+a_3/5*J2650^5+a_4/6*J2650^6+a_5/7*J2650^7)+SUM(S2650:T2650)-AK2650</f>
        <v/>
      </c>
      <c r="AM2650" s="114">
        <f>AL2650&gt;0</f>
        <v/>
      </c>
      <c r="AN2650" s="115">
        <f>IF(A2650=1,FALSE,(AND(AQ2650,AM2650,NOT(AN2649))))</f>
        <v/>
      </c>
      <c r="AO2650">
        <f>IF(D2650=1,AND(AH2650,NOT(AI2650)),AND(AM2650,NOT(AN2650)))</f>
        <v/>
      </c>
      <c r="AP2650" s="119">
        <f>IF(D2650=1,AI2650,AN2650)</f>
        <v/>
      </c>
      <c r="AQ2650" s="125">
        <f>ABS(E2650)&lt;$AQ$2</f>
        <v/>
      </c>
      <c r="AS2650">
        <f>IF(AP2650,MAX(AS$3:AS2648)+1,"")</f>
        <v/>
      </c>
    </row>
    <row r="2651">
      <c r="A2651" t="n">
        <v>2561</v>
      </c>
      <c r="B2651" s="131">
        <f>IF(A2651=1,0,IF(AP2651,0.1*ε_cu1cd,0))</f>
        <v/>
      </c>
      <c r="C2651" s="131">
        <f>IF(A2651=1,0.1*ε_cu1cd,C2650+B2650)</f>
        <v/>
      </c>
      <c r="D2651" s="113">
        <f>IF('Нормальний переріз'!$D$68&gt;0,1,2)</f>
        <v/>
      </c>
      <c r="E2651" s="144">
        <f>IF(D2651=1,F2651,G2651)</f>
        <v/>
      </c>
      <c r="F2651" s="124">
        <f>IF(AI2650,0.11*ε_cu1cd,IF(AH2650,F2650*0.01,F2650))</f>
        <v/>
      </c>
      <c r="G2651" s="124">
        <f>IF(AP2650,-0.1*ε_cu1cd,IF(AM2650,G2650*0.01,G2650))</f>
        <v/>
      </c>
      <c r="H2651" s="113">
        <f>IF(A2651=1,E2651,IF(AO2650,H2650-E2650+E2651,IF(AP2650,0.8*H2650,H2650+E2651)))</f>
        <v/>
      </c>
      <c r="I2651" s="169">
        <f>(C2651-H2651)/h</f>
        <v/>
      </c>
      <c r="J2651">
        <f>C2651/(ε_c1cd)</f>
        <v/>
      </c>
      <c r="K2651">
        <f>C2651/I2651</f>
        <v/>
      </c>
      <c r="L2651" s="131">
        <f>I2651/(ε_c1cd)</f>
        <v/>
      </c>
      <c r="M2651">
        <f>I2651*(K2651-Z_s1)</f>
        <v/>
      </c>
      <c r="N2651">
        <f>I2651*(K2651-Z_s2)</f>
        <v/>
      </c>
      <c r="O2651">
        <f>E_s*M2651</f>
        <v/>
      </c>
      <c r="P2651">
        <f>E_s*N2651</f>
        <v/>
      </c>
      <c r="Q2651">
        <f>O2651*A_s1</f>
        <v/>
      </c>
      <c r="R2651">
        <f>P2651*A_s2</f>
        <v/>
      </c>
      <c r="S2651">
        <f>Q2651*($K2651-Z_s1)</f>
        <v/>
      </c>
      <c r="T2651">
        <f>R2651*($K2651-Z_s2)</f>
        <v/>
      </c>
      <c r="U2651">
        <f>(INDIRECT("a_"&amp;U$2)/(U$2+1))*(($C2651^(U$2+1)-$H2651^(U$2+1))/(ε_c1cd^(U$2+1)))</f>
        <v/>
      </c>
      <c r="V2651">
        <f>(INDIRECT("a_"&amp;V$2)/(V$2+1))*(($C2651^(V$2+1)-$H2651^(V$2+1))/(ε_c1cd^(V$2+1)))</f>
        <v/>
      </c>
      <c r="W2651">
        <f>(INDIRECT("a_"&amp;W$2)/(W$2+1))*(($C2651^(W$2+1)-$H2651^(W$2+1))/(ε_c1cd^(W$2+1)))</f>
        <v/>
      </c>
      <c r="X2651">
        <f>(INDIRECT("a_"&amp;X$2)/(X$2+1))*(($C2651^(X$2+1)-$H2651^(X$2+1))/(ε_c1cd^(X$2+1)))</f>
        <v/>
      </c>
      <c r="Y2651">
        <f>(INDIRECT("a_"&amp;Y$2)/(Y$2+1))*(($C2651^(Y$2+1)-$H2651^(Y$2+1))/(ε_c1cd^(Y$2+1)))</f>
        <v/>
      </c>
      <c r="Z2651">
        <f>(INDIRECT("a_"&amp;Z$2)/(Z$2+2))*(($C2651^(Z$2+2)-$H2651^(Z$2+2))/(ε_c1cd^(Z$2+2)))</f>
        <v/>
      </c>
      <c r="AA2651">
        <f>(INDIRECT("a_"&amp;AA$2)/(AA$2+2))*(($C2651^(AA$2+2)-$H2651^(AA$2+2))/(ε_c1cd^(AA$2+2)))</f>
        <v/>
      </c>
      <c r="AB2651">
        <f>(INDIRECT("a_"&amp;AB$2)/(AB$2+2))*(($C2651^(AB$2+2)-$H2651^(AB$2+2))/(ε_c1cd^(AB$2+2)))</f>
        <v/>
      </c>
      <c r="AC2651">
        <f>(INDIRECT("a_"&amp;AC$2)/(AC$2+2))*(($C2651^(AC$2+2)-$H2651^(AC$2+2))/(ε_c1cd^(AC$2+2)))</f>
        <v/>
      </c>
      <c r="AD2651">
        <f>(INDIRECT("a_"&amp;AD$2)/(AD$2+2))*(($C2651^(AD$2+2)-$H2651^(AD$2+2))/(ε_c1cd^(AD$2+2)))</f>
        <v/>
      </c>
      <c r="AE2651" s="111">
        <f>(b*f_cd/L2651)*SUM(U2651:Y2651)+SUM(Q2651:R2651)</f>
        <v/>
      </c>
      <c r="AF2651" s="112">
        <f>AE2651*(K2651-y+e)</f>
        <v/>
      </c>
      <c r="AG2651" s="113">
        <f>(b*f_cd/(L2651^2))*SUM(Z2651:AD2651)+SUM(S2651:T2651)-AF2651</f>
        <v/>
      </c>
      <c r="AH2651" s="114">
        <f>AG2651&lt;0</f>
        <v/>
      </c>
      <c r="AI2651" s="115">
        <f>IF(A2651=1,FALSE,(AND(AQ2651,AH2651,NOT(AI2650))))</f>
        <v/>
      </c>
      <c r="AJ2651" s="116">
        <f>(b*f_cd/L2651)*(a_1/2*J2651^2+a_2/3*J2651^3+a_3/4*J2651^4+a_4/5*J2651^5+a_5/6*J2651^6)+SUM(Q2651:R2651)</f>
        <v/>
      </c>
      <c r="AK2651">
        <f>AJ2651*(K2651-y+e)</f>
        <v/>
      </c>
      <c r="AL2651" s="118">
        <f>(b*f_cd/(L2651^2))*(a_1/3*J2651^3+a_2/4*J2651^4+a_3/5*J2651^5+a_4/6*J2651^6+a_5/7*J2651^7)+SUM(S2651:T2651)-AK2651</f>
        <v/>
      </c>
      <c r="AM2651" s="114">
        <f>AL2651&gt;0</f>
        <v/>
      </c>
      <c r="AN2651" s="115">
        <f>IF(A2651=1,FALSE,(AND(AQ2651,AM2651,NOT(AN2650))))</f>
        <v/>
      </c>
      <c r="AO2651">
        <f>IF(D2651=1,AND(AH2651,NOT(AI2651)),AND(AM2651,NOT(AN2651)))</f>
        <v/>
      </c>
      <c r="AP2651" s="119">
        <f>IF(D2651=1,AI2651,AN2651)</f>
        <v/>
      </c>
      <c r="AQ2651" s="125">
        <f>ABS(E2651)&lt;$AQ$2</f>
        <v/>
      </c>
      <c r="AS2651">
        <f>IF(AP2651,MAX(AS$3:AS2649)+1,"")</f>
        <v/>
      </c>
    </row>
    <row r="2652">
      <c r="A2652" t="n">
        <v>2562</v>
      </c>
      <c r="B2652" s="131">
        <f>IF(A2652=1,0,IF(AP2652,0.1*ε_cu1cd,0))</f>
        <v/>
      </c>
      <c r="C2652" s="131">
        <f>IF(A2652=1,0.1*ε_cu1cd,C2651+B2651)</f>
        <v/>
      </c>
      <c r="D2652" s="113">
        <f>IF('Нормальний переріз'!$D$68&gt;0,1,2)</f>
        <v/>
      </c>
      <c r="E2652" s="144">
        <f>IF(D2652=1,F2652,G2652)</f>
        <v/>
      </c>
      <c r="F2652" s="124">
        <f>IF(AI2651,0.11*ε_cu1cd,IF(AH2651,F2651*0.01,F2651))</f>
        <v/>
      </c>
      <c r="G2652" s="124">
        <f>IF(AP2651,-0.1*ε_cu1cd,IF(AM2651,G2651*0.01,G2651))</f>
        <v/>
      </c>
      <c r="H2652" s="113">
        <f>IF(A2652=1,E2652,IF(AO2651,H2651-E2651+E2652,IF(AP2651,0.8*H2651,H2651+E2652)))</f>
        <v/>
      </c>
      <c r="I2652" s="169">
        <f>(C2652-H2652)/h</f>
        <v/>
      </c>
      <c r="J2652">
        <f>C2652/(ε_c1cd)</f>
        <v/>
      </c>
      <c r="K2652">
        <f>C2652/I2652</f>
        <v/>
      </c>
      <c r="L2652" s="131">
        <f>I2652/(ε_c1cd)</f>
        <v/>
      </c>
      <c r="M2652">
        <f>I2652*(K2652-Z_s1)</f>
        <v/>
      </c>
      <c r="N2652">
        <f>I2652*(K2652-Z_s2)</f>
        <v/>
      </c>
      <c r="O2652">
        <f>E_s*M2652</f>
        <v/>
      </c>
      <c r="P2652">
        <f>E_s*N2652</f>
        <v/>
      </c>
      <c r="Q2652">
        <f>O2652*A_s1</f>
        <v/>
      </c>
      <c r="R2652">
        <f>P2652*A_s2</f>
        <v/>
      </c>
      <c r="S2652">
        <f>Q2652*($K2652-Z_s1)</f>
        <v/>
      </c>
      <c r="T2652">
        <f>R2652*($K2652-Z_s2)</f>
        <v/>
      </c>
      <c r="U2652">
        <f>(INDIRECT("a_"&amp;U$2)/(U$2+1))*(($C2652^(U$2+1)-$H2652^(U$2+1))/(ε_c1cd^(U$2+1)))</f>
        <v/>
      </c>
      <c r="V2652">
        <f>(INDIRECT("a_"&amp;V$2)/(V$2+1))*(($C2652^(V$2+1)-$H2652^(V$2+1))/(ε_c1cd^(V$2+1)))</f>
        <v/>
      </c>
      <c r="W2652">
        <f>(INDIRECT("a_"&amp;W$2)/(W$2+1))*(($C2652^(W$2+1)-$H2652^(W$2+1))/(ε_c1cd^(W$2+1)))</f>
        <v/>
      </c>
      <c r="X2652">
        <f>(INDIRECT("a_"&amp;X$2)/(X$2+1))*(($C2652^(X$2+1)-$H2652^(X$2+1))/(ε_c1cd^(X$2+1)))</f>
        <v/>
      </c>
      <c r="Y2652">
        <f>(INDIRECT("a_"&amp;Y$2)/(Y$2+1))*(($C2652^(Y$2+1)-$H2652^(Y$2+1))/(ε_c1cd^(Y$2+1)))</f>
        <v/>
      </c>
      <c r="Z2652">
        <f>(INDIRECT("a_"&amp;Z$2)/(Z$2+2))*(($C2652^(Z$2+2)-$H2652^(Z$2+2))/(ε_c1cd^(Z$2+2)))</f>
        <v/>
      </c>
      <c r="AA2652">
        <f>(INDIRECT("a_"&amp;AA$2)/(AA$2+2))*(($C2652^(AA$2+2)-$H2652^(AA$2+2))/(ε_c1cd^(AA$2+2)))</f>
        <v/>
      </c>
      <c r="AB2652">
        <f>(INDIRECT("a_"&amp;AB$2)/(AB$2+2))*(($C2652^(AB$2+2)-$H2652^(AB$2+2))/(ε_c1cd^(AB$2+2)))</f>
        <v/>
      </c>
      <c r="AC2652">
        <f>(INDIRECT("a_"&amp;AC$2)/(AC$2+2))*(($C2652^(AC$2+2)-$H2652^(AC$2+2))/(ε_c1cd^(AC$2+2)))</f>
        <v/>
      </c>
      <c r="AD2652">
        <f>(INDIRECT("a_"&amp;AD$2)/(AD$2+2))*(($C2652^(AD$2+2)-$H2652^(AD$2+2))/(ε_c1cd^(AD$2+2)))</f>
        <v/>
      </c>
      <c r="AE2652" s="111">
        <f>(b*f_cd/L2652)*SUM(U2652:Y2652)+SUM(Q2652:R2652)</f>
        <v/>
      </c>
      <c r="AF2652" s="112">
        <f>AE2652*(K2652-y+e)</f>
        <v/>
      </c>
      <c r="AG2652" s="113">
        <f>(b*f_cd/(L2652^2))*SUM(Z2652:AD2652)+SUM(S2652:T2652)-AF2652</f>
        <v/>
      </c>
      <c r="AH2652" s="114">
        <f>AG2652&lt;0</f>
        <v/>
      </c>
      <c r="AI2652" s="115">
        <f>IF(A2652=1,FALSE,(AND(AQ2652,AH2652,NOT(AI2651))))</f>
        <v/>
      </c>
      <c r="AJ2652" s="116">
        <f>(b*f_cd/L2652)*(a_1/2*J2652^2+a_2/3*J2652^3+a_3/4*J2652^4+a_4/5*J2652^5+a_5/6*J2652^6)+SUM(Q2652:R2652)</f>
        <v/>
      </c>
      <c r="AK2652">
        <f>AJ2652*(K2652-y+e)</f>
        <v/>
      </c>
      <c r="AL2652" s="118">
        <f>(b*f_cd/(L2652^2))*(a_1/3*J2652^3+a_2/4*J2652^4+a_3/5*J2652^5+a_4/6*J2652^6+a_5/7*J2652^7)+SUM(S2652:T2652)-AK2652</f>
        <v/>
      </c>
      <c r="AM2652" s="114">
        <f>AL2652&gt;0</f>
        <v/>
      </c>
      <c r="AN2652" s="115">
        <f>IF(A2652=1,FALSE,(AND(AQ2652,AM2652,NOT(AN2651))))</f>
        <v/>
      </c>
      <c r="AO2652">
        <f>IF(D2652=1,AND(AH2652,NOT(AI2652)),AND(AM2652,NOT(AN2652)))</f>
        <v/>
      </c>
      <c r="AP2652" s="119">
        <f>IF(D2652=1,AI2652,AN2652)</f>
        <v/>
      </c>
      <c r="AQ2652" s="125">
        <f>ABS(E2652)&lt;$AQ$2</f>
        <v/>
      </c>
      <c r="AS2652">
        <f>IF(AP2652,MAX(AS$3:AS2650)+1,"")</f>
        <v/>
      </c>
    </row>
    <row r="2653">
      <c r="A2653" t="n">
        <v>2563</v>
      </c>
      <c r="B2653" s="131">
        <f>IF(A2653=1,0,IF(AP2653,0.1*ε_cu1cd,0))</f>
        <v/>
      </c>
      <c r="C2653" s="131">
        <f>IF(A2653=1,0.1*ε_cu1cd,C2652+B2652)</f>
        <v/>
      </c>
      <c r="D2653" s="113">
        <f>IF('Нормальний переріз'!$D$68&gt;0,1,2)</f>
        <v/>
      </c>
      <c r="E2653" s="144">
        <f>IF(D2653=1,F2653,G2653)</f>
        <v/>
      </c>
      <c r="F2653" s="124">
        <f>IF(AI2652,0.11*ε_cu1cd,IF(AH2652,F2652*0.01,F2652))</f>
        <v/>
      </c>
      <c r="G2653" s="124">
        <f>IF(AP2652,-0.1*ε_cu1cd,IF(AM2652,G2652*0.01,G2652))</f>
        <v/>
      </c>
      <c r="H2653" s="113">
        <f>IF(A2653=1,E2653,IF(AO2652,H2652-E2652+E2653,IF(AP2652,0.8*H2652,H2652+E2653)))</f>
        <v/>
      </c>
      <c r="I2653" s="169">
        <f>(C2653-H2653)/h</f>
        <v/>
      </c>
      <c r="J2653">
        <f>C2653/(ε_c1cd)</f>
        <v/>
      </c>
      <c r="K2653">
        <f>C2653/I2653</f>
        <v/>
      </c>
      <c r="L2653" s="131">
        <f>I2653/(ε_c1cd)</f>
        <v/>
      </c>
      <c r="M2653">
        <f>I2653*(K2653-Z_s1)</f>
        <v/>
      </c>
      <c r="N2653">
        <f>I2653*(K2653-Z_s2)</f>
        <v/>
      </c>
      <c r="O2653">
        <f>E_s*M2653</f>
        <v/>
      </c>
      <c r="P2653">
        <f>E_s*N2653</f>
        <v/>
      </c>
      <c r="Q2653">
        <f>O2653*A_s1</f>
        <v/>
      </c>
      <c r="R2653">
        <f>P2653*A_s2</f>
        <v/>
      </c>
      <c r="S2653">
        <f>Q2653*($K2653-Z_s1)</f>
        <v/>
      </c>
      <c r="T2653">
        <f>R2653*($K2653-Z_s2)</f>
        <v/>
      </c>
      <c r="U2653">
        <f>(INDIRECT("a_"&amp;U$2)/(U$2+1))*(($C2653^(U$2+1)-$H2653^(U$2+1))/(ε_c1cd^(U$2+1)))</f>
        <v/>
      </c>
      <c r="V2653">
        <f>(INDIRECT("a_"&amp;V$2)/(V$2+1))*(($C2653^(V$2+1)-$H2653^(V$2+1))/(ε_c1cd^(V$2+1)))</f>
        <v/>
      </c>
      <c r="W2653">
        <f>(INDIRECT("a_"&amp;W$2)/(W$2+1))*(($C2653^(W$2+1)-$H2653^(W$2+1))/(ε_c1cd^(W$2+1)))</f>
        <v/>
      </c>
      <c r="X2653">
        <f>(INDIRECT("a_"&amp;X$2)/(X$2+1))*(($C2653^(X$2+1)-$H2653^(X$2+1))/(ε_c1cd^(X$2+1)))</f>
        <v/>
      </c>
      <c r="Y2653">
        <f>(INDIRECT("a_"&amp;Y$2)/(Y$2+1))*(($C2653^(Y$2+1)-$H2653^(Y$2+1))/(ε_c1cd^(Y$2+1)))</f>
        <v/>
      </c>
      <c r="Z2653">
        <f>(INDIRECT("a_"&amp;Z$2)/(Z$2+2))*(($C2653^(Z$2+2)-$H2653^(Z$2+2))/(ε_c1cd^(Z$2+2)))</f>
        <v/>
      </c>
      <c r="AA2653">
        <f>(INDIRECT("a_"&amp;AA$2)/(AA$2+2))*(($C2653^(AA$2+2)-$H2653^(AA$2+2))/(ε_c1cd^(AA$2+2)))</f>
        <v/>
      </c>
      <c r="AB2653">
        <f>(INDIRECT("a_"&amp;AB$2)/(AB$2+2))*(($C2653^(AB$2+2)-$H2653^(AB$2+2))/(ε_c1cd^(AB$2+2)))</f>
        <v/>
      </c>
      <c r="AC2653">
        <f>(INDIRECT("a_"&amp;AC$2)/(AC$2+2))*(($C2653^(AC$2+2)-$H2653^(AC$2+2))/(ε_c1cd^(AC$2+2)))</f>
        <v/>
      </c>
      <c r="AD2653">
        <f>(INDIRECT("a_"&amp;AD$2)/(AD$2+2))*(($C2653^(AD$2+2)-$H2653^(AD$2+2))/(ε_c1cd^(AD$2+2)))</f>
        <v/>
      </c>
      <c r="AE2653" s="111">
        <f>(b*f_cd/L2653)*SUM(U2653:Y2653)+SUM(Q2653:R2653)</f>
        <v/>
      </c>
      <c r="AF2653" s="112">
        <f>AE2653*(K2653-y+e)</f>
        <v/>
      </c>
      <c r="AG2653" s="113">
        <f>(b*f_cd/(L2653^2))*SUM(Z2653:AD2653)+SUM(S2653:T2653)-AF2653</f>
        <v/>
      </c>
      <c r="AH2653" s="114">
        <f>AG2653&lt;0</f>
        <v/>
      </c>
      <c r="AI2653" s="115">
        <f>IF(A2653=1,FALSE,(AND(AQ2653,AH2653,NOT(AI2652))))</f>
        <v/>
      </c>
      <c r="AJ2653" s="116">
        <f>(b*f_cd/L2653)*(a_1/2*J2653^2+a_2/3*J2653^3+a_3/4*J2653^4+a_4/5*J2653^5+a_5/6*J2653^6)+SUM(Q2653:R2653)</f>
        <v/>
      </c>
      <c r="AK2653">
        <f>AJ2653*(K2653-y+e)</f>
        <v/>
      </c>
      <c r="AL2653" s="118">
        <f>(b*f_cd/(L2653^2))*(a_1/3*J2653^3+a_2/4*J2653^4+a_3/5*J2653^5+a_4/6*J2653^6+a_5/7*J2653^7)+SUM(S2653:T2653)-AK2653</f>
        <v/>
      </c>
      <c r="AM2653" s="114">
        <f>AL2653&gt;0</f>
        <v/>
      </c>
      <c r="AN2653" s="115">
        <f>IF(A2653=1,FALSE,(AND(AQ2653,AM2653,NOT(AN2652))))</f>
        <v/>
      </c>
      <c r="AO2653">
        <f>IF(D2653=1,AND(AH2653,NOT(AI2653)),AND(AM2653,NOT(AN2653)))</f>
        <v/>
      </c>
      <c r="AP2653" s="119">
        <f>IF(D2653=1,AI2653,AN2653)</f>
        <v/>
      </c>
      <c r="AQ2653" s="125">
        <f>ABS(E2653)&lt;$AQ$2</f>
        <v/>
      </c>
      <c r="AS2653">
        <f>IF(AP2653,MAX(AS$3:AS2651)+1,"")</f>
        <v/>
      </c>
    </row>
    <row r="2654">
      <c r="A2654" t="n">
        <v>2564</v>
      </c>
      <c r="B2654" s="131">
        <f>IF(A2654=1,0,IF(AP2654,0.1*ε_cu1cd,0))</f>
        <v/>
      </c>
      <c r="C2654" s="131">
        <f>IF(A2654=1,0.1*ε_cu1cd,C2653+B2653)</f>
        <v/>
      </c>
      <c r="D2654" s="113">
        <f>IF('Нормальний переріз'!$D$68&gt;0,1,2)</f>
        <v/>
      </c>
      <c r="E2654" s="144">
        <f>IF(D2654=1,F2654,G2654)</f>
        <v/>
      </c>
      <c r="F2654" s="124">
        <f>IF(AI2653,0.11*ε_cu1cd,IF(AH2653,F2653*0.01,F2653))</f>
        <v/>
      </c>
      <c r="G2654" s="124">
        <f>IF(AP2653,-0.1*ε_cu1cd,IF(AM2653,G2653*0.01,G2653))</f>
        <v/>
      </c>
      <c r="H2654" s="113">
        <f>IF(A2654=1,E2654,IF(AO2653,H2653-E2653+E2654,IF(AP2653,0.8*H2653,H2653+E2654)))</f>
        <v/>
      </c>
      <c r="I2654" s="169">
        <f>(C2654-H2654)/h</f>
        <v/>
      </c>
      <c r="J2654">
        <f>C2654/(ε_c1cd)</f>
        <v/>
      </c>
      <c r="K2654">
        <f>C2654/I2654</f>
        <v/>
      </c>
      <c r="L2654" s="131">
        <f>I2654/(ε_c1cd)</f>
        <v/>
      </c>
      <c r="M2654">
        <f>I2654*(K2654-Z_s1)</f>
        <v/>
      </c>
      <c r="N2654">
        <f>I2654*(K2654-Z_s2)</f>
        <v/>
      </c>
      <c r="O2654">
        <f>E_s*M2654</f>
        <v/>
      </c>
      <c r="P2654">
        <f>E_s*N2654</f>
        <v/>
      </c>
      <c r="Q2654">
        <f>O2654*A_s1</f>
        <v/>
      </c>
      <c r="R2654">
        <f>P2654*A_s2</f>
        <v/>
      </c>
      <c r="S2654">
        <f>Q2654*($K2654-Z_s1)</f>
        <v/>
      </c>
      <c r="T2654">
        <f>R2654*($K2654-Z_s2)</f>
        <v/>
      </c>
      <c r="U2654">
        <f>(INDIRECT("a_"&amp;U$2)/(U$2+1))*(($C2654^(U$2+1)-$H2654^(U$2+1))/(ε_c1cd^(U$2+1)))</f>
        <v/>
      </c>
      <c r="V2654">
        <f>(INDIRECT("a_"&amp;V$2)/(V$2+1))*(($C2654^(V$2+1)-$H2654^(V$2+1))/(ε_c1cd^(V$2+1)))</f>
        <v/>
      </c>
      <c r="W2654">
        <f>(INDIRECT("a_"&amp;W$2)/(W$2+1))*(($C2654^(W$2+1)-$H2654^(W$2+1))/(ε_c1cd^(W$2+1)))</f>
        <v/>
      </c>
      <c r="X2654">
        <f>(INDIRECT("a_"&amp;X$2)/(X$2+1))*(($C2654^(X$2+1)-$H2654^(X$2+1))/(ε_c1cd^(X$2+1)))</f>
        <v/>
      </c>
      <c r="Y2654">
        <f>(INDIRECT("a_"&amp;Y$2)/(Y$2+1))*(($C2654^(Y$2+1)-$H2654^(Y$2+1))/(ε_c1cd^(Y$2+1)))</f>
        <v/>
      </c>
      <c r="Z2654">
        <f>(INDIRECT("a_"&amp;Z$2)/(Z$2+2))*(($C2654^(Z$2+2)-$H2654^(Z$2+2))/(ε_c1cd^(Z$2+2)))</f>
        <v/>
      </c>
      <c r="AA2654">
        <f>(INDIRECT("a_"&amp;AA$2)/(AA$2+2))*(($C2654^(AA$2+2)-$H2654^(AA$2+2))/(ε_c1cd^(AA$2+2)))</f>
        <v/>
      </c>
      <c r="AB2654">
        <f>(INDIRECT("a_"&amp;AB$2)/(AB$2+2))*(($C2654^(AB$2+2)-$H2654^(AB$2+2))/(ε_c1cd^(AB$2+2)))</f>
        <v/>
      </c>
      <c r="AC2654">
        <f>(INDIRECT("a_"&amp;AC$2)/(AC$2+2))*(($C2654^(AC$2+2)-$H2654^(AC$2+2))/(ε_c1cd^(AC$2+2)))</f>
        <v/>
      </c>
      <c r="AD2654">
        <f>(INDIRECT("a_"&amp;AD$2)/(AD$2+2))*(($C2654^(AD$2+2)-$H2654^(AD$2+2))/(ε_c1cd^(AD$2+2)))</f>
        <v/>
      </c>
      <c r="AE2654" s="111">
        <f>(b*f_cd/L2654)*SUM(U2654:Y2654)+SUM(Q2654:R2654)</f>
        <v/>
      </c>
      <c r="AF2654" s="112">
        <f>AE2654*(K2654-y+e)</f>
        <v/>
      </c>
      <c r="AG2654" s="113">
        <f>(b*f_cd/(L2654^2))*SUM(Z2654:AD2654)+SUM(S2654:T2654)-AF2654</f>
        <v/>
      </c>
      <c r="AH2654" s="114">
        <f>AG2654&lt;0</f>
        <v/>
      </c>
      <c r="AI2654" s="115">
        <f>IF(A2654=1,FALSE,(AND(AQ2654,AH2654,NOT(AI2653))))</f>
        <v/>
      </c>
      <c r="AJ2654" s="116">
        <f>(b*f_cd/L2654)*(a_1/2*J2654^2+a_2/3*J2654^3+a_3/4*J2654^4+a_4/5*J2654^5+a_5/6*J2654^6)+SUM(Q2654:R2654)</f>
        <v/>
      </c>
      <c r="AK2654">
        <f>AJ2654*(K2654-y+e)</f>
        <v/>
      </c>
      <c r="AL2654" s="118">
        <f>(b*f_cd/(L2654^2))*(a_1/3*J2654^3+a_2/4*J2654^4+a_3/5*J2654^5+a_4/6*J2654^6+a_5/7*J2654^7)+SUM(S2654:T2654)-AK2654</f>
        <v/>
      </c>
      <c r="AM2654" s="114">
        <f>AL2654&gt;0</f>
        <v/>
      </c>
      <c r="AN2654" s="115">
        <f>IF(A2654=1,FALSE,(AND(AQ2654,AM2654,NOT(AN2653))))</f>
        <v/>
      </c>
      <c r="AO2654">
        <f>IF(D2654=1,AND(AH2654,NOT(AI2654)),AND(AM2654,NOT(AN2654)))</f>
        <v/>
      </c>
      <c r="AP2654" s="119">
        <f>IF(D2654=1,AI2654,AN2654)</f>
        <v/>
      </c>
      <c r="AQ2654" s="125">
        <f>ABS(E2654)&lt;$AQ$2</f>
        <v/>
      </c>
      <c r="AS2654">
        <f>IF(AP2654,MAX(AS$3:AS2652)+1,"")</f>
        <v/>
      </c>
    </row>
    <row r="2655">
      <c r="A2655" t="n">
        <v>2565</v>
      </c>
      <c r="B2655" s="131">
        <f>IF(A2655=1,0,IF(AP2655,0.1*ε_cu1cd,0))</f>
        <v/>
      </c>
      <c r="C2655" s="131">
        <f>IF(A2655=1,0.1*ε_cu1cd,C2654+B2654)</f>
        <v/>
      </c>
      <c r="D2655" s="113">
        <f>IF('Нормальний переріз'!$D$68&gt;0,1,2)</f>
        <v/>
      </c>
      <c r="E2655" s="144">
        <f>IF(D2655=1,F2655,G2655)</f>
        <v/>
      </c>
      <c r="F2655" s="124">
        <f>IF(AI2654,0.11*ε_cu1cd,IF(AH2654,F2654*0.01,F2654))</f>
        <v/>
      </c>
      <c r="G2655" s="124">
        <f>IF(AP2654,-0.1*ε_cu1cd,IF(AM2654,G2654*0.01,G2654))</f>
        <v/>
      </c>
      <c r="H2655" s="113">
        <f>IF(A2655=1,E2655,IF(AO2654,H2654-E2654+E2655,IF(AP2654,0.8*H2654,H2654+E2655)))</f>
        <v/>
      </c>
      <c r="I2655" s="169">
        <f>(C2655-H2655)/h</f>
        <v/>
      </c>
      <c r="J2655">
        <f>C2655/(ε_c1cd)</f>
        <v/>
      </c>
      <c r="K2655">
        <f>C2655/I2655</f>
        <v/>
      </c>
      <c r="L2655" s="131">
        <f>I2655/(ε_c1cd)</f>
        <v/>
      </c>
      <c r="M2655">
        <f>I2655*(K2655-Z_s1)</f>
        <v/>
      </c>
      <c r="N2655">
        <f>I2655*(K2655-Z_s2)</f>
        <v/>
      </c>
      <c r="O2655">
        <f>E_s*M2655</f>
        <v/>
      </c>
      <c r="P2655">
        <f>E_s*N2655</f>
        <v/>
      </c>
      <c r="Q2655">
        <f>O2655*A_s1</f>
        <v/>
      </c>
      <c r="R2655">
        <f>P2655*A_s2</f>
        <v/>
      </c>
      <c r="S2655">
        <f>Q2655*($K2655-Z_s1)</f>
        <v/>
      </c>
      <c r="T2655">
        <f>R2655*($K2655-Z_s2)</f>
        <v/>
      </c>
      <c r="U2655">
        <f>(INDIRECT("a_"&amp;U$2)/(U$2+1))*(($C2655^(U$2+1)-$H2655^(U$2+1))/(ε_c1cd^(U$2+1)))</f>
        <v/>
      </c>
      <c r="V2655">
        <f>(INDIRECT("a_"&amp;V$2)/(V$2+1))*(($C2655^(V$2+1)-$H2655^(V$2+1))/(ε_c1cd^(V$2+1)))</f>
        <v/>
      </c>
      <c r="W2655">
        <f>(INDIRECT("a_"&amp;W$2)/(W$2+1))*(($C2655^(W$2+1)-$H2655^(W$2+1))/(ε_c1cd^(W$2+1)))</f>
        <v/>
      </c>
      <c r="X2655">
        <f>(INDIRECT("a_"&amp;X$2)/(X$2+1))*(($C2655^(X$2+1)-$H2655^(X$2+1))/(ε_c1cd^(X$2+1)))</f>
        <v/>
      </c>
      <c r="Y2655">
        <f>(INDIRECT("a_"&amp;Y$2)/(Y$2+1))*(($C2655^(Y$2+1)-$H2655^(Y$2+1))/(ε_c1cd^(Y$2+1)))</f>
        <v/>
      </c>
      <c r="Z2655">
        <f>(INDIRECT("a_"&amp;Z$2)/(Z$2+2))*(($C2655^(Z$2+2)-$H2655^(Z$2+2))/(ε_c1cd^(Z$2+2)))</f>
        <v/>
      </c>
      <c r="AA2655">
        <f>(INDIRECT("a_"&amp;AA$2)/(AA$2+2))*(($C2655^(AA$2+2)-$H2655^(AA$2+2))/(ε_c1cd^(AA$2+2)))</f>
        <v/>
      </c>
      <c r="AB2655">
        <f>(INDIRECT("a_"&amp;AB$2)/(AB$2+2))*(($C2655^(AB$2+2)-$H2655^(AB$2+2))/(ε_c1cd^(AB$2+2)))</f>
        <v/>
      </c>
      <c r="AC2655">
        <f>(INDIRECT("a_"&amp;AC$2)/(AC$2+2))*(($C2655^(AC$2+2)-$H2655^(AC$2+2))/(ε_c1cd^(AC$2+2)))</f>
        <v/>
      </c>
      <c r="AD2655">
        <f>(INDIRECT("a_"&amp;AD$2)/(AD$2+2))*(($C2655^(AD$2+2)-$H2655^(AD$2+2))/(ε_c1cd^(AD$2+2)))</f>
        <v/>
      </c>
      <c r="AE2655" s="111">
        <f>(b*f_cd/L2655)*SUM(U2655:Y2655)+SUM(Q2655:R2655)</f>
        <v/>
      </c>
      <c r="AF2655" s="112">
        <f>AE2655*(K2655-y+e)</f>
        <v/>
      </c>
      <c r="AG2655" s="113">
        <f>(b*f_cd/(L2655^2))*SUM(Z2655:AD2655)+SUM(S2655:T2655)-AF2655</f>
        <v/>
      </c>
      <c r="AH2655" s="114">
        <f>AG2655&lt;0</f>
        <v/>
      </c>
      <c r="AI2655" s="115">
        <f>IF(A2655=1,FALSE,(AND(AQ2655,AH2655,NOT(AI2654))))</f>
        <v/>
      </c>
      <c r="AJ2655" s="116">
        <f>(b*f_cd/L2655)*(a_1/2*J2655^2+a_2/3*J2655^3+a_3/4*J2655^4+a_4/5*J2655^5+a_5/6*J2655^6)+SUM(Q2655:R2655)</f>
        <v/>
      </c>
      <c r="AK2655">
        <f>AJ2655*(K2655-y+e)</f>
        <v/>
      </c>
      <c r="AL2655" s="118">
        <f>(b*f_cd/(L2655^2))*(a_1/3*J2655^3+a_2/4*J2655^4+a_3/5*J2655^5+a_4/6*J2655^6+a_5/7*J2655^7)+SUM(S2655:T2655)-AK2655</f>
        <v/>
      </c>
      <c r="AM2655" s="114">
        <f>AL2655&gt;0</f>
        <v/>
      </c>
      <c r="AN2655" s="115">
        <f>IF(A2655=1,FALSE,(AND(AQ2655,AM2655,NOT(AN2654))))</f>
        <v/>
      </c>
      <c r="AO2655">
        <f>IF(D2655=1,AND(AH2655,NOT(AI2655)),AND(AM2655,NOT(AN2655)))</f>
        <v/>
      </c>
      <c r="AP2655" s="119">
        <f>IF(D2655=1,AI2655,AN2655)</f>
        <v/>
      </c>
      <c r="AQ2655" s="125">
        <f>ABS(E2655)&lt;$AQ$2</f>
        <v/>
      </c>
      <c r="AS2655">
        <f>IF(AP2655,MAX(AS$3:AS2653)+1,"")</f>
        <v/>
      </c>
    </row>
    <row r="2656">
      <c r="A2656" t="n">
        <v>2566</v>
      </c>
      <c r="B2656" s="131">
        <f>IF(A2656=1,0,IF(AP2656,0.1*ε_cu1cd,0))</f>
        <v/>
      </c>
      <c r="C2656" s="131">
        <f>IF(A2656=1,0.1*ε_cu1cd,C2655+B2655)</f>
        <v/>
      </c>
      <c r="D2656" s="113">
        <f>IF('Нормальний переріз'!$D$68&gt;0,1,2)</f>
        <v/>
      </c>
      <c r="E2656" s="144">
        <f>IF(D2656=1,F2656,G2656)</f>
        <v/>
      </c>
      <c r="F2656" s="124">
        <f>IF(AI2655,0.11*ε_cu1cd,IF(AH2655,F2655*0.01,F2655))</f>
        <v/>
      </c>
      <c r="G2656" s="124">
        <f>IF(AP2655,-0.1*ε_cu1cd,IF(AM2655,G2655*0.01,G2655))</f>
        <v/>
      </c>
      <c r="H2656" s="113">
        <f>IF(A2656=1,E2656,IF(AO2655,H2655-E2655+E2656,IF(AP2655,0.8*H2655,H2655+E2656)))</f>
        <v/>
      </c>
      <c r="I2656" s="169">
        <f>(C2656-H2656)/h</f>
        <v/>
      </c>
      <c r="J2656">
        <f>C2656/(ε_c1cd)</f>
        <v/>
      </c>
      <c r="K2656">
        <f>C2656/I2656</f>
        <v/>
      </c>
      <c r="L2656" s="131">
        <f>I2656/(ε_c1cd)</f>
        <v/>
      </c>
      <c r="M2656">
        <f>I2656*(K2656-Z_s1)</f>
        <v/>
      </c>
      <c r="N2656">
        <f>I2656*(K2656-Z_s2)</f>
        <v/>
      </c>
      <c r="O2656">
        <f>E_s*M2656</f>
        <v/>
      </c>
      <c r="P2656">
        <f>E_s*N2656</f>
        <v/>
      </c>
      <c r="Q2656">
        <f>O2656*A_s1</f>
        <v/>
      </c>
      <c r="R2656">
        <f>P2656*A_s2</f>
        <v/>
      </c>
      <c r="S2656">
        <f>Q2656*($K2656-Z_s1)</f>
        <v/>
      </c>
      <c r="T2656">
        <f>R2656*($K2656-Z_s2)</f>
        <v/>
      </c>
      <c r="U2656">
        <f>(INDIRECT("a_"&amp;U$2)/(U$2+1))*(($C2656^(U$2+1)-$H2656^(U$2+1))/(ε_c1cd^(U$2+1)))</f>
        <v/>
      </c>
      <c r="V2656">
        <f>(INDIRECT("a_"&amp;V$2)/(V$2+1))*(($C2656^(V$2+1)-$H2656^(V$2+1))/(ε_c1cd^(V$2+1)))</f>
        <v/>
      </c>
      <c r="W2656">
        <f>(INDIRECT("a_"&amp;W$2)/(W$2+1))*(($C2656^(W$2+1)-$H2656^(W$2+1))/(ε_c1cd^(W$2+1)))</f>
        <v/>
      </c>
      <c r="X2656">
        <f>(INDIRECT("a_"&amp;X$2)/(X$2+1))*(($C2656^(X$2+1)-$H2656^(X$2+1))/(ε_c1cd^(X$2+1)))</f>
        <v/>
      </c>
      <c r="Y2656">
        <f>(INDIRECT("a_"&amp;Y$2)/(Y$2+1))*(($C2656^(Y$2+1)-$H2656^(Y$2+1))/(ε_c1cd^(Y$2+1)))</f>
        <v/>
      </c>
      <c r="Z2656">
        <f>(INDIRECT("a_"&amp;Z$2)/(Z$2+2))*(($C2656^(Z$2+2)-$H2656^(Z$2+2))/(ε_c1cd^(Z$2+2)))</f>
        <v/>
      </c>
      <c r="AA2656">
        <f>(INDIRECT("a_"&amp;AA$2)/(AA$2+2))*(($C2656^(AA$2+2)-$H2656^(AA$2+2))/(ε_c1cd^(AA$2+2)))</f>
        <v/>
      </c>
      <c r="AB2656">
        <f>(INDIRECT("a_"&amp;AB$2)/(AB$2+2))*(($C2656^(AB$2+2)-$H2656^(AB$2+2))/(ε_c1cd^(AB$2+2)))</f>
        <v/>
      </c>
      <c r="AC2656">
        <f>(INDIRECT("a_"&amp;AC$2)/(AC$2+2))*(($C2656^(AC$2+2)-$H2656^(AC$2+2))/(ε_c1cd^(AC$2+2)))</f>
        <v/>
      </c>
      <c r="AD2656">
        <f>(INDIRECT("a_"&amp;AD$2)/(AD$2+2))*(($C2656^(AD$2+2)-$H2656^(AD$2+2))/(ε_c1cd^(AD$2+2)))</f>
        <v/>
      </c>
      <c r="AE2656" s="111">
        <f>(b*f_cd/L2656)*SUM(U2656:Y2656)+SUM(Q2656:R2656)</f>
        <v/>
      </c>
      <c r="AF2656" s="112">
        <f>AE2656*(K2656-y+e)</f>
        <v/>
      </c>
      <c r="AG2656" s="113">
        <f>(b*f_cd/(L2656^2))*SUM(Z2656:AD2656)+SUM(S2656:T2656)-AF2656</f>
        <v/>
      </c>
      <c r="AH2656" s="114">
        <f>AG2656&lt;0</f>
        <v/>
      </c>
      <c r="AI2656" s="115">
        <f>IF(A2656=1,FALSE,(AND(AQ2656,AH2656,NOT(AI2655))))</f>
        <v/>
      </c>
      <c r="AJ2656" s="116">
        <f>(b*f_cd/L2656)*(a_1/2*J2656^2+a_2/3*J2656^3+a_3/4*J2656^4+a_4/5*J2656^5+a_5/6*J2656^6)+SUM(Q2656:R2656)</f>
        <v/>
      </c>
      <c r="AK2656">
        <f>AJ2656*(K2656-y+e)</f>
        <v/>
      </c>
      <c r="AL2656" s="118">
        <f>(b*f_cd/(L2656^2))*(a_1/3*J2656^3+a_2/4*J2656^4+a_3/5*J2656^5+a_4/6*J2656^6+a_5/7*J2656^7)+SUM(S2656:T2656)-AK2656</f>
        <v/>
      </c>
      <c r="AM2656" s="114">
        <f>AL2656&gt;0</f>
        <v/>
      </c>
      <c r="AN2656" s="115">
        <f>IF(A2656=1,FALSE,(AND(AQ2656,AM2656,NOT(AN2655))))</f>
        <v/>
      </c>
      <c r="AO2656">
        <f>IF(D2656=1,AND(AH2656,NOT(AI2656)),AND(AM2656,NOT(AN2656)))</f>
        <v/>
      </c>
      <c r="AP2656" s="119">
        <f>IF(D2656=1,AI2656,AN2656)</f>
        <v/>
      </c>
      <c r="AQ2656" s="125">
        <f>ABS(E2656)&lt;$AQ$2</f>
        <v/>
      </c>
      <c r="AS2656">
        <f>IF(AP2656,MAX(AS$3:AS2654)+1,"")</f>
        <v/>
      </c>
    </row>
    <row r="2657">
      <c r="A2657" t="n">
        <v>2567</v>
      </c>
      <c r="B2657" s="131">
        <f>IF(A2657=1,0,IF(AP2657,0.1*ε_cu1cd,0))</f>
        <v/>
      </c>
      <c r="C2657" s="131">
        <f>IF(A2657=1,0.1*ε_cu1cd,C2656+B2656)</f>
        <v/>
      </c>
      <c r="D2657" s="113">
        <f>IF('Нормальний переріз'!$D$68&gt;0,1,2)</f>
        <v/>
      </c>
      <c r="E2657" s="144">
        <f>IF(D2657=1,F2657,G2657)</f>
        <v/>
      </c>
      <c r="F2657" s="124">
        <f>IF(AI2656,0.11*ε_cu1cd,IF(AH2656,F2656*0.01,F2656))</f>
        <v/>
      </c>
      <c r="G2657" s="124">
        <f>IF(AP2656,-0.1*ε_cu1cd,IF(AM2656,G2656*0.01,G2656))</f>
        <v/>
      </c>
      <c r="H2657" s="113">
        <f>IF(A2657=1,E2657,IF(AO2656,H2656-E2656+E2657,IF(AP2656,0.8*H2656,H2656+E2657)))</f>
        <v/>
      </c>
      <c r="I2657" s="169">
        <f>(C2657-H2657)/h</f>
        <v/>
      </c>
      <c r="J2657">
        <f>C2657/(ε_c1cd)</f>
        <v/>
      </c>
      <c r="K2657">
        <f>C2657/I2657</f>
        <v/>
      </c>
      <c r="L2657" s="131">
        <f>I2657/(ε_c1cd)</f>
        <v/>
      </c>
      <c r="M2657">
        <f>I2657*(K2657-Z_s1)</f>
        <v/>
      </c>
      <c r="N2657">
        <f>I2657*(K2657-Z_s2)</f>
        <v/>
      </c>
      <c r="O2657">
        <f>E_s*M2657</f>
        <v/>
      </c>
      <c r="P2657">
        <f>E_s*N2657</f>
        <v/>
      </c>
      <c r="Q2657">
        <f>O2657*A_s1</f>
        <v/>
      </c>
      <c r="R2657">
        <f>P2657*A_s2</f>
        <v/>
      </c>
      <c r="S2657">
        <f>Q2657*($K2657-Z_s1)</f>
        <v/>
      </c>
      <c r="T2657">
        <f>R2657*($K2657-Z_s2)</f>
        <v/>
      </c>
      <c r="U2657">
        <f>(INDIRECT("a_"&amp;U$2)/(U$2+1))*(($C2657^(U$2+1)-$H2657^(U$2+1))/(ε_c1cd^(U$2+1)))</f>
        <v/>
      </c>
      <c r="V2657">
        <f>(INDIRECT("a_"&amp;V$2)/(V$2+1))*(($C2657^(V$2+1)-$H2657^(V$2+1))/(ε_c1cd^(V$2+1)))</f>
        <v/>
      </c>
      <c r="W2657">
        <f>(INDIRECT("a_"&amp;W$2)/(W$2+1))*(($C2657^(W$2+1)-$H2657^(W$2+1))/(ε_c1cd^(W$2+1)))</f>
        <v/>
      </c>
      <c r="X2657">
        <f>(INDIRECT("a_"&amp;X$2)/(X$2+1))*(($C2657^(X$2+1)-$H2657^(X$2+1))/(ε_c1cd^(X$2+1)))</f>
        <v/>
      </c>
      <c r="Y2657">
        <f>(INDIRECT("a_"&amp;Y$2)/(Y$2+1))*(($C2657^(Y$2+1)-$H2657^(Y$2+1))/(ε_c1cd^(Y$2+1)))</f>
        <v/>
      </c>
      <c r="Z2657">
        <f>(INDIRECT("a_"&amp;Z$2)/(Z$2+2))*(($C2657^(Z$2+2)-$H2657^(Z$2+2))/(ε_c1cd^(Z$2+2)))</f>
        <v/>
      </c>
      <c r="AA2657">
        <f>(INDIRECT("a_"&amp;AA$2)/(AA$2+2))*(($C2657^(AA$2+2)-$H2657^(AA$2+2))/(ε_c1cd^(AA$2+2)))</f>
        <v/>
      </c>
      <c r="AB2657">
        <f>(INDIRECT("a_"&amp;AB$2)/(AB$2+2))*(($C2657^(AB$2+2)-$H2657^(AB$2+2))/(ε_c1cd^(AB$2+2)))</f>
        <v/>
      </c>
      <c r="AC2657">
        <f>(INDIRECT("a_"&amp;AC$2)/(AC$2+2))*(($C2657^(AC$2+2)-$H2657^(AC$2+2))/(ε_c1cd^(AC$2+2)))</f>
        <v/>
      </c>
      <c r="AD2657">
        <f>(INDIRECT("a_"&amp;AD$2)/(AD$2+2))*(($C2657^(AD$2+2)-$H2657^(AD$2+2))/(ε_c1cd^(AD$2+2)))</f>
        <v/>
      </c>
      <c r="AE2657" s="111">
        <f>(b*f_cd/L2657)*SUM(U2657:Y2657)+SUM(Q2657:R2657)</f>
        <v/>
      </c>
      <c r="AF2657" s="112">
        <f>AE2657*(K2657-y+e)</f>
        <v/>
      </c>
      <c r="AG2657" s="113">
        <f>(b*f_cd/(L2657^2))*SUM(Z2657:AD2657)+SUM(S2657:T2657)-AF2657</f>
        <v/>
      </c>
      <c r="AH2657" s="114">
        <f>AG2657&lt;0</f>
        <v/>
      </c>
      <c r="AI2657" s="115">
        <f>IF(A2657=1,FALSE,(AND(AQ2657,AH2657,NOT(AI2656))))</f>
        <v/>
      </c>
      <c r="AJ2657" s="116">
        <f>(b*f_cd/L2657)*(a_1/2*J2657^2+a_2/3*J2657^3+a_3/4*J2657^4+a_4/5*J2657^5+a_5/6*J2657^6)+SUM(Q2657:R2657)</f>
        <v/>
      </c>
      <c r="AK2657">
        <f>AJ2657*(K2657-y+e)</f>
        <v/>
      </c>
      <c r="AL2657" s="118">
        <f>(b*f_cd/(L2657^2))*(a_1/3*J2657^3+a_2/4*J2657^4+a_3/5*J2657^5+a_4/6*J2657^6+a_5/7*J2657^7)+SUM(S2657:T2657)-AK2657</f>
        <v/>
      </c>
      <c r="AM2657" s="114">
        <f>AL2657&gt;0</f>
        <v/>
      </c>
      <c r="AN2657" s="115">
        <f>IF(A2657=1,FALSE,(AND(AQ2657,AM2657,NOT(AN2656))))</f>
        <v/>
      </c>
      <c r="AO2657">
        <f>IF(D2657=1,AND(AH2657,NOT(AI2657)),AND(AM2657,NOT(AN2657)))</f>
        <v/>
      </c>
      <c r="AP2657" s="119">
        <f>IF(D2657=1,AI2657,AN2657)</f>
        <v/>
      </c>
      <c r="AQ2657" s="125">
        <f>ABS(E2657)&lt;$AQ$2</f>
        <v/>
      </c>
      <c r="AS2657">
        <f>IF(AP2657,MAX(AS$3:AS2655)+1,"")</f>
        <v/>
      </c>
    </row>
    <row r="2658">
      <c r="A2658" t="n">
        <v>2568</v>
      </c>
      <c r="B2658" s="131">
        <f>IF(A2658=1,0,IF(AP2658,0.1*ε_cu1cd,0))</f>
        <v/>
      </c>
      <c r="C2658" s="131">
        <f>IF(A2658=1,0.1*ε_cu1cd,C2657+B2657)</f>
        <v/>
      </c>
      <c r="D2658" s="113">
        <f>IF('Нормальний переріз'!$D$68&gt;0,1,2)</f>
        <v/>
      </c>
      <c r="E2658" s="144">
        <f>IF(D2658=1,F2658,G2658)</f>
        <v/>
      </c>
      <c r="F2658" s="124">
        <f>IF(AI2657,0.11*ε_cu1cd,IF(AH2657,F2657*0.01,F2657))</f>
        <v/>
      </c>
      <c r="G2658" s="124">
        <f>IF(AP2657,-0.1*ε_cu1cd,IF(AM2657,G2657*0.01,G2657))</f>
        <v/>
      </c>
      <c r="H2658" s="113">
        <f>IF(A2658=1,E2658,IF(AO2657,H2657-E2657+E2658,IF(AP2657,0.8*H2657,H2657+E2658)))</f>
        <v/>
      </c>
      <c r="I2658" s="169">
        <f>(C2658-H2658)/h</f>
        <v/>
      </c>
      <c r="J2658">
        <f>C2658/(ε_c1cd)</f>
        <v/>
      </c>
      <c r="K2658">
        <f>C2658/I2658</f>
        <v/>
      </c>
      <c r="L2658" s="131">
        <f>I2658/(ε_c1cd)</f>
        <v/>
      </c>
      <c r="M2658">
        <f>I2658*(K2658-Z_s1)</f>
        <v/>
      </c>
      <c r="N2658">
        <f>I2658*(K2658-Z_s2)</f>
        <v/>
      </c>
      <c r="O2658">
        <f>E_s*M2658</f>
        <v/>
      </c>
      <c r="P2658">
        <f>E_s*N2658</f>
        <v/>
      </c>
      <c r="Q2658">
        <f>O2658*A_s1</f>
        <v/>
      </c>
      <c r="R2658">
        <f>P2658*A_s2</f>
        <v/>
      </c>
      <c r="S2658">
        <f>Q2658*($K2658-Z_s1)</f>
        <v/>
      </c>
      <c r="T2658">
        <f>R2658*($K2658-Z_s2)</f>
        <v/>
      </c>
      <c r="U2658">
        <f>(INDIRECT("a_"&amp;U$2)/(U$2+1))*(($C2658^(U$2+1)-$H2658^(U$2+1))/(ε_c1cd^(U$2+1)))</f>
        <v/>
      </c>
      <c r="V2658">
        <f>(INDIRECT("a_"&amp;V$2)/(V$2+1))*(($C2658^(V$2+1)-$H2658^(V$2+1))/(ε_c1cd^(V$2+1)))</f>
        <v/>
      </c>
      <c r="W2658">
        <f>(INDIRECT("a_"&amp;W$2)/(W$2+1))*(($C2658^(W$2+1)-$H2658^(W$2+1))/(ε_c1cd^(W$2+1)))</f>
        <v/>
      </c>
      <c r="X2658">
        <f>(INDIRECT("a_"&amp;X$2)/(X$2+1))*(($C2658^(X$2+1)-$H2658^(X$2+1))/(ε_c1cd^(X$2+1)))</f>
        <v/>
      </c>
      <c r="Y2658">
        <f>(INDIRECT("a_"&amp;Y$2)/(Y$2+1))*(($C2658^(Y$2+1)-$H2658^(Y$2+1))/(ε_c1cd^(Y$2+1)))</f>
        <v/>
      </c>
      <c r="Z2658">
        <f>(INDIRECT("a_"&amp;Z$2)/(Z$2+2))*(($C2658^(Z$2+2)-$H2658^(Z$2+2))/(ε_c1cd^(Z$2+2)))</f>
        <v/>
      </c>
      <c r="AA2658">
        <f>(INDIRECT("a_"&amp;AA$2)/(AA$2+2))*(($C2658^(AA$2+2)-$H2658^(AA$2+2))/(ε_c1cd^(AA$2+2)))</f>
        <v/>
      </c>
      <c r="AB2658">
        <f>(INDIRECT("a_"&amp;AB$2)/(AB$2+2))*(($C2658^(AB$2+2)-$H2658^(AB$2+2))/(ε_c1cd^(AB$2+2)))</f>
        <v/>
      </c>
      <c r="AC2658">
        <f>(INDIRECT("a_"&amp;AC$2)/(AC$2+2))*(($C2658^(AC$2+2)-$H2658^(AC$2+2))/(ε_c1cd^(AC$2+2)))</f>
        <v/>
      </c>
      <c r="AD2658">
        <f>(INDIRECT("a_"&amp;AD$2)/(AD$2+2))*(($C2658^(AD$2+2)-$H2658^(AD$2+2))/(ε_c1cd^(AD$2+2)))</f>
        <v/>
      </c>
      <c r="AE2658" s="111">
        <f>(b*f_cd/L2658)*SUM(U2658:Y2658)+SUM(Q2658:R2658)</f>
        <v/>
      </c>
      <c r="AF2658" s="112">
        <f>AE2658*(K2658-y+e)</f>
        <v/>
      </c>
      <c r="AG2658" s="113">
        <f>(b*f_cd/(L2658^2))*SUM(Z2658:AD2658)+SUM(S2658:T2658)-AF2658</f>
        <v/>
      </c>
      <c r="AH2658" s="114">
        <f>AG2658&lt;0</f>
        <v/>
      </c>
      <c r="AI2658" s="115">
        <f>IF(A2658=1,FALSE,(AND(AQ2658,AH2658,NOT(AI2657))))</f>
        <v/>
      </c>
      <c r="AJ2658" s="116">
        <f>(b*f_cd/L2658)*(a_1/2*J2658^2+a_2/3*J2658^3+a_3/4*J2658^4+a_4/5*J2658^5+a_5/6*J2658^6)+SUM(Q2658:R2658)</f>
        <v/>
      </c>
      <c r="AK2658">
        <f>AJ2658*(K2658-y+e)</f>
        <v/>
      </c>
      <c r="AL2658" s="118">
        <f>(b*f_cd/(L2658^2))*(a_1/3*J2658^3+a_2/4*J2658^4+a_3/5*J2658^5+a_4/6*J2658^6+a_5/7*J2658^7)+SUM(S2658:T2658)-AK2658</f>
        <v/>
      </c>
      <c r="AM2658" s="114">
        <f>AL2658&gt;0</f>
        <v/>
      </c>
      <c r="AN2658" s="115">
        <f>IF(A2658=1,FALSE,(AND(AQ2658,AM2658,NOT(AN2657))))</f>
        <v/>
      </c>
      <c r="AO2658">
        <f>IF(D2658=1,AND(AH2658,NOT(AI2658)),AND(AM2658,NOT(AN2658)))</f>
        <v/>
      </c>
      <c r="AP2658" s="119">
        <f>IF(D2658=1,AI2658,AN2658)</f>
        <v/>
      </c>
      <c r="AQ2658" s="125">
        <f>ABS(E2658)&lt;$AQ$2</f>
        <v/>
      </c>
      <c r="AS2658">
        <f>IF(AP2658,MAX(AS$3:AS2656)+1,"")</f>
        <v/>
      </c>
    </row>
    <row r="2659">
      <c r="A2659" t="n">
        <v>2569</v>
      </c>
      <c r="B2659" s="131">
        <f>IF(A2659=1,0,IF(AP2659,0.1*ε_cu1cd,0))</f>
        <v/>
      </c>
      <c r="C2659" s="131">
        <f>IF(A2659=1,0.1*ε_cu1cd,C2658+B2658)</f>
        <v/>
      </c>
      <c r="D2659" s="113">
        <f>IF('Нормальний переріз'!$D$68&gt;0,1,2)</f>
        <v/>
      </c>
      <c r="E2659" s="144">
        <f>IF(D2659=1,F2659,G2659)</f>
        <v/>
      </c>
      <c r="F2659" s="124">
        <f>IF(AI2658,0.11*ε_cu1cd,IF(AH2658,F2658*0.01,F2658))</f>
        <v/>
      </c>
      <c r="G2659" s="124">
        <f>IF(AP2658,-0.1*ε_cu1cd,IF(AM2658,G2658*0.01,G2658))</f>
        <v/>
      </c>
      <c r="H2659" s="113">
        <f>IF(A2659=1,E2659,IF(AO2658,H2658-E2658+E2659,IF(AP2658,0.8*H2658,H2658+E2659)))</f>
        <v/>
      </c>
      <c r="I2659" s="169">
        <f>(C2659-H2659)/h</f>
        <v/>
      </c>
      <c r="J2659">
        <f>C2659/(ε_c1cd)</f>
        <v/>
      </c>
      <c r="K2659">
        <f>C2659/I2659</f>
        <v/>
      </c>
      <c r="L2659" s="131">
        <f>I2659/(ε_c1cd)</f>
        <v/>
      </c>
      <c r="M2659">
        <f>I2659*(K2659-Z_s1)</f>
        <v/>
      </c>
      <c r="N2659">
        <f>I2659*(K2659-Z_s2)</f>
        <v/>
      </c>
      <c r="O2659">
        <f>E_s*M2659</f>
        <v/>
      </c>
      <c r="P2659">
        <f>E_s*N2659</f>
        <v/>
      </c>
      <c r="Q2659">
        <f>O2659*A_s1</f>
        <v/>
      </c>
      <c r="R2659">
        <f>P2659*A_s2</f>
        <v/>
      </c>
      <c r="S2659">
        <f>Q2659*($K2659-Z_s1)</f>
        <v/>
      </c>
      <c r="T2659">
        <f>R2659*($K2659-Z_s2)</f>
        <v/>
      </c>
      <c r="U2659">
        <f>(INDIRECT("a_"&amp;U$2)/(U$2+1))*(($C2659^(U$2+1)-$H2659^(U$2+1))/(ε_c1cd^(U$2+1)))</f>
        <v/>
      </c>
      <c r="V2659">
        <f>(INDIRECT("a_"&amp;V$2)/(V$2+1))*(($C2659^(V$2+1)-$H2659^(V$2+1))/(ε_c1cd^(V$2+1)))</f>
        <v/>
      </c>
      <c r="W2659">
        <f>(INDIRECT("a_"&amp;W$2)/(W$2+1))*(($C2659^(W$2+1)-$H2659^(W$2+1))/(ε_c1cd^(W$2+1)))</f>
        <v/>
      </c>
      <c r="X2659">
        <f>(INDIRECT("a_"&amp;X$2)/(X$2+1))*(($C2659^(X$2+1)-$H2659^(X$2+1))/(ε_c1cd^(X$2+1)))</f>
        <v/>
      </c>
      <c r="Y2659">
        <f>(INDIRECT("a_"&amp;Y$2)/(Y$2+1))*(($C2659^(Y$2+1)-$H2659^(Y$2+1))/(ε_c1cd^(Y$2+1)))</f>
        <v/>
      </c>
      <c r="Z2659">
        <f>(INDIRECT("a_"&amp;Z$2)/(Z$2+2))*(($C2659^(Z$2+2)-$H2659^(Z$2+2))/(ε_c1cd^(Z$2+2)))</f>
        <v/>
      </c>
      <c r="AA2659">
        <f>(INDIRECT("a_"&amp;AA$2)/(AA$2+2))*(($C2659^(AA$2+2)-$H2659^(AA$2+2))/(ε_c1cd^(AA$2+2)))</f>
        <v/>
      </c>
      <c r="AB2659">
        <f>(INDIRECT("a_"&amp;AB$2)/(AB$2+2))*(($C2659^(AB$2+2)-$H2659^(AB$2+2))/(ε_c1cd^(AB$2+2)))</f>
        <v/>
      </c>
      <c r="AC2659">
        <f>(INDIRECT("a_"&amp;AC$2)/(AC$2+2))*(($C2659^(AC$2+2)-$H2659^(AC$2+2))/(ε_c1cd^(AC$2+2)))</f>
        <v/>
      </c>
      <c r="AD2659">
        <f>(INDIRECT("a_"&amp;AD$2)/(AD$2+2))*(($C2659^(AD$2+2)-$H2659^(AD$2+2))/(ε_c1cd^(AD$2+2)))</f>
        <v/>
      </c>
      <c r="AE2659" s="111">
        <f>(b*f_cd/L2659)*SUM(U2659:Y2659)+SUM(Q2659:R2659)</f>
        <v/>
      </c>
      <c r="AF2659" s="112">
        <f>AE2659*(K2659-y+e)</f>
        <v/>
      </c>
      <c r="AG2659" s="113">
        <f>(b*f_cd/(L2659^2))*SUM(Z2659:AD2659)+SUM(S2659:T2659)-AF2659</f>
        <v/>
      </c>
      <c r="AH2659" s="114">
        <f>AG2659&lt;0</f>
        <v/>
      </c>
      <c r="AI2659" s="115">
        <f>IF(A2659=1,FALSE,(AND(AQ2659,AH2659,NOT(AI2658))))</f>
        <v/>
      </c>
      <c r="AJ2659" s="116">
        <f>(b*f_cd/L2659)*(a_1/2*J2659^2+a_2/3*J2659^3+a_3/4*J2659^4+a_4/5*J2659^5+a_5/6*J2659^6)+SUM(Q2659:R2659)</f>
        <v/>
      </c>
      <c r="AK2659">
        <f>AJ2659*(K2659-y+e)</f>
        <v/>
      </c>
      <c r="AL2659" s="118">
        <f>(b*f_cd/(L2659^2))*(a_1/3*J2659^3+a_2/4*J2659^4+a_3/5*J2659^5+a_4/6*J2659^6+a_5/7*J2659^7)+SUM(S2659:T2659)-AK2659</f>
        <v/>
      </c>
      <c r="AM2659" s="114">
        <f>AL2659&gt;0</f>
        <v/>
      </c>
      <c r="AN2659" s="115">
        <f>IF(A2659=1,FALSE,(AND(AQ2659,AM2659,NOT(AN2658))))</f>
        <v/>
      </c>
      <c r="AO2659">
        <f>IF(D2659=1,AND(AH2659,NOT(AI2659)),AND(AM2659,NOT(AN2659)))</f>
        <v/>
      </c>
      <c r="AP2659" s="119">
        <f>IF(D2659=1,AI2659,AN2659)</f>
        <v/>
      </c>
      <c r="AQ2659" s="125">
        <f>ABS(E2659)&lt;$AQ$2</f>
        <v/>
      </c>
      <c r="AS2659">
        <f>IF(AP2659,MAX(AS$3:AS2657)+1,"")</f>
        <v/>
      </c>
    </row>
    <row r="2660">
      <c r="A2660" t="n">
        <v>2570</v>
      </c>
      <c r="B2660" s="131">
        <f>IF(A2660=1,0,IF(AP2660,0.1*ε_cu1cd,0))</f>
        <v/>
      </c>
      <c r="C2660" s="131">
        <f>IF(A2660=1,0.1*ε_cu1cd,C2659+B2659)</f>
        <v/>
      </c>
      <c r="D2660" s="113">
        <f>IF('Нормальний переріз'!$D$68&gt;0,1,2)</f>
        <v/>
      </c>
      <c r="E2660" s="144">
        <f>IF(D2660=1,F2660,G2660)</f>
        <v/>
      </c>
      <c r="F2660" s="124">
        <f>IF(AI2659,0.11*ε_cu1cd,IF(AH2659,F2659*0.01,F2659))</f>
        <v/>
      </c>
      <c r="G2660" s="124">
        <f>IF(AP2659,-0.1*ε_cu1cd,IF(AM2659,G2659*0.01,G2659))</f>
        <v/>
      </c>
      <c r="H2660" s="113">
        <f>IF(A2660=1,E2660,IF(AO2659,H2659-E2659+E2660,IF(AP2659,0.8*H2659,H2659+E2660)))</f>
        <v/>
      </c>
      <c r="I2660" s="169">
        <f>(C2660-H2660)/h</f>
        <v/>
      </c>
      <c r="J2660">
        <f>C2660/(ε_c1cd)</f>
        <v/>
      </c>
      <c r="K2660">
        <f>C2660/I2660</f>
        <v/>
      </c>
      <c r="L2660" s="131">
        <f>I2660/(ε_c1cd)</f>
        <v/>
      </c>
      <c r="M2660">
        <f>I2660*(K2660-Z_s1)</f>
        <v/>
      </c>
      <c r="N2660">
        <f>I2660*(K2660-Z_s2)</f>
        <v/>
      </c>
      <c r="O2660">
        <f>E_s*M2660</f>
        <v/>
      </c>
      <c r="P2660">
        <f>E_s*N2660</f>
        <v/>
      </c>
      <c r="Q2660">
        <f>O2660*A_s1</f>
        <v/>
      </c>
      <c r="R2660">
        <f>P2660*A_s2</f>
        <v/>
      </c>
      <c r="S2660">
        <f>Q2660*($K2660-Z_s1)</f>
        <v/>
      </c>
      <c r="T2660">
        <f>R2660*($K2660-Z_s2)</f>
        <v/>
      </c>
      <c r="U2660">
        <f>(INDIRECT("a_"&amp;U$2)/(U$2+1))*(($C2660^(U$2+1)-$H2660^(U$2+1))/(ε_c1cd^(U$2+1)))</f>
        <v/>
      </c>
      <c r="V2660">
        <f>(INDIRECT("a_"&amp;V$2)/(V$2+1))*(($C2660^(V$2+1)-$H2660^(V$2+1))/(ε_c1cd^(V$2+1)))</f>
        <v/>
      </c>
      <c r="W2660">
        <f>(INDIRECT("a_"&amp;W$2)/(W$2+1))*(($C2660^(W$2+1)-$H2660^(W$2+1))/(ε_c1cd^(W$2+1)))</f>
        <v/>
      </c>
      <c r="X2660">
        <f>(INDIRECT("a_"&amp;X$2)/(X$2+1))*(($C2660^(X$2+1)-$H2660^(X$2+1))/(ε_c1cd^(X$2+1)))</f>
        <v/>
      </c>
      <c r="Y2660">
        <f>(INDIRECT("a_"&amp;Y$2)/(Y$2+1))*(($C2660^(Y$2+1)-$H2660^(Y$2+1))/(ε_c1cd^(Y$2+1)))</f>
        <v/>
      </c>
      <c r="Z2660">
        <f>(INDIRECT("a_"&amp;Z$2)/(Z$2+2))*(($C2660^(Z$2+2)-$H2660^(Z$2+2))/(ε_c1cd^(Z$2+2)))</f>
        <v/>
      </c>
      <c r="AA2660">
        <f>(INDIRECT("a_"&amp;AA$2)/(AA$2+2))*(($C2660^(AA$2+2)-$H2660^(AA$2+2))/(ε_c1cd^(AA$2+2)))</f>
        <v/>
      </c>
      <c r="AB2660">
        <f>(INDIRECT("a_"&amp;AB$2)/(AB$2+2))*(($C2660^(AB$2+2)-$H2660^(AB$2+2))/(ε_c1cd^(AB$2+2)))</f>
        <v/>
      </c>
      <c r="AC2660">
        <f>(INDIRECT("a_"&amp;AC$2)/(AC$2+2))*(($C2660^(AC$2+2)-$H2660^(AC$2+2))/(ε_c1cd^(AC$2+2)))</f>
        <v/>
      </c>
      <c r="AD2660">
        <f>(INDIRECT("a_"&amp;AD$2)/(AD$2+2))*(($C2660^(AD$2+2)-$H2660^(AD$2+2))/(ε_c1cd^(AD$2+2)))</f>
        <v/>
      </c>
      <c r="AE2660" s="111">
        <f>(b*f_cd/L2660)*SUM(U2660:Y2660)+SUM(Q2660:R2660)</f>
        <v/>
      </c>
      <c r="AF2660" s="112">
        <f>AE2660*(K2660-y+e)</f>
        <v/>
      </c>
      <c r="AG2660" s="113">
        <f>(b*f_cd/(L2660^2))*SUM(Z2660:AD2660)+SUM(S2660:T2660)-AF2660</f>
        <v/>
      </c>
      <c r="AH2660" s="114">
        <f>AG2660&lt;0</f>
        <v/>
      </c>
      <c r="AI2660" s="115">
        <f>IF(A2660=1,FALSE,(AND(AQ2660,AH2660,NOT(AI2659))))</f>
        <v/>
      </c>
      <c r="AJ2660" s="116">
        <f>(b*f_cd/L2660)*(a_1/2*J2660^2+a_2/3*J2660^3+a_3/4*J2660^4+a_4/5*J2660^5+a_5/6*J2660^6)+SUM(Q2660:R2660)</f>
        <v/>
      </c>
      <c r="AK2660">
        <f>AJ2660*(K2660-y+e)</f>
        <v/>
      </c>
      <c r="AL2660" s="118">
        <f>(b*f_cd/(L2660^2))*(a_1/3*J2660^3+a_2/4*J2660^4+a_3/5*J2660^5+a_4/6*J2660^6+a_5/7*J2660^7)+SUM(S2660:T2660)-AK2660</f>
        <v/>
      </c>
      <c r="AM2660" s="114">
        <f>AL2660&gt;0</f>
        <v/>
      </c>
      <c r="AN2660" s="115">
        <f>IF(A2660=1,FALSE,(AND(AQ2660,AM2660,NOT(AN2659))))</f>
        <v/>
      </c>
      <c r="AO2660">
        <f>IF(D2660=1,AND(AH2660,NOT(AI2660)),AND(AM2660,NOT(AN2660)))</f>
        <v/>
      </c>
      <c r="AP2660" s="119">
        <f>IF(D2660=1,AI2660,AN2660)</f>
        <v/>
      </c>
      <c r="AQ2660" s="125">
        <f>ABS(E2660)&lt;$AQ$2</f>
        <v/>
      </c>
      <c r="AS2660">
        <f>IF(AP2660,MAX(AS$3:AS2658)+1,"")</f>
        <v/>
      </c>
    </row>
    <row r="2661">
      <c r="A2661" t="n">
        <v>2571</v>
      </c>
      <c r="B2661" s="131">
        <f>IF(A2661=1,0,IF(AP2661,0.1*ε_cu1cd,0))</f>
        <v/>
      </c>
      <c r="C2661" s="131">
        <f>IF(A2661=1,0.1*ε_cu1cd,C2660+B2660)</f>
        <v/>
      </c>
      <c r="D2661" s="113">
        <f>IF('Нормальний переріз'!$D$68&gt;0,1,2)</f>
        <v/>
      </c>
      <c r="E2661" s="144">
        <f>IF(D2661=1,F2661,G2661)</f>
        <v/>
      </c>
      <c r="F2661" s="124">
        <f>IF(AI2660,0.11*ε_cu1cd,IF(AH2660,F2660*0.01,F2660))</f>
        <v/>
      </c>
      <c r="G2661" s="124">
        <f>IF(AP2660,-0.1*ε_cu1cd,IF(AM2660,G2660*0.01,G2660))</f>
        <v/>
      </c>
      <c r="H2661" s="113">
        <f>IF(A2661=1,E2661,IF(AO2660,H2660-E2660+E2661,IF(AP2660,0.8*H2660,H2660+E2661)))</f>
        <v/>
      </c>
      <c r="I2661" s="169">
        <f>(C2661-H2661)/h</f>
        <v/>
      </c>
      <c r="J2661">
        <f>C2661/(ε_c1cd)</f>
        <v/>
      </c>
      <c r="K2661">
        <f>C2661/I2661</f>
        <v/>
      </c>
      <c r="L2661" s="131">
        <f>I2661/(ε_c1cd)</f>
        <v/>
      </c>
      <c r="M2661">
        <f>I2661*(K2661-Z_s1)</f>
        <v/>
      </c>
      <c r="N2661">
        <f>I2661*(K2661-Z_s2)</f>
        <v/>
      </c>
      <c r="O2661">
        <f>E_s*M2661</f>
        <v/>
      </c>
      <c r="P2661">
        <f>E_s*N2661</f>
        <v/>
      </c>
      <c r="Q2661">
        <f>O2661*A_s1</f>
        <v/>
      </c>
      <c r="R2661">
        <f>P2661*A_s2</f>
        <v/>
      </c>
      <c r="S2661">
        <f>Q2661*($K2661-Z_s1)</f>
        <v/>
      </c>
      <c r="T2661">
        <f>R2661*($K2661-Z_s2)</f>
        <v/>
      </c>
      <c r="U2661">
        <f>(INDIRECT("a_"&amp;U$2)/(U$2+1))*(($C2661^(U$2+1)-$H2661^(U$2+1))/(ε_c1cd^(U$2+1)))</f>
        <v/>
      </c>
      <c r="V2661">
        <f>(INDIRECT("a_"&amp;V$2)/(V$2+1))*(($C2661^(V$2+1)-$H2661^(V$2+1))/(ε_c1cd^(V$2+1)))</f>
        <v/>
      </c>
      <c r="W2661">
        <f>(INDIRECT("a_"&amp;W$2)/(W$2+1))*(($C2661^(W$2+1)-$H2661^(W$2+1))/(ε_c1cd^(W$2+1)))</f>
        <v/>
      </c>
      <c r="X2661">
        <f>(INDIRECT("a_"&amp;X$2)/(X$2+1))*(($C2661^(X$2+1)-$H2661^(X$2+1))/(ε_c1cd^(X$2+1)))</f>
        <v/>
      </c>
      <c r="Y2661">
        <f>(INDIRECT("a_"&amp;Y$2)/(Y$2+1))*(($C2661^(Y$2+1)-$H2661^(Y$2+1))/(ε_c1cd^(Y$2+1)))</f>
        <v/>
      </c>
      <c r="Z2661">
        <f>(INDIRECT("a_"&amp;Z$2)/(Z$2+2))*(($C2661^(Z$2+2)-$H2661^(Z$2+2))/(ε_c1cd^(Z$2+2)))</f>
        <v/>
      </c>
      <c r="AA2661">
        <f>(INDIRECT("a_"&amp;AA$2)/(AA$2+2))*(($C2661^(AA$2+2)-$H2661^(AA$2+2))/(ε_c1cd^(AA$2+2)))</f>
        <v/>
      </c>
      <c r="AB2661">
        <f>(INDIRECT("a_"&amp;AB$2)/(AB$2+2))*(($C2661^(AB$2+2)-$H2661^(AB$2+2))/(ε_c1cd^(AB$2+2)))</f>
        <v/>
      </c>
      <c r="AC2661">
        <f>(INDIRECT("a_"&amp;AC$2)/(AC$2+2))*(($C2661^(AC$2+2)-$H2661^(AC$2+2))/(ε_c1cd^(AC$2+2)))</f>
        <v/>
      </c>
      <c r="AD2661">
        <f>(INDIRECT("a_"&amp;AD$2)/(AD$2+2))*(($C2661^(AD$2+2)-$H2661^(AD$2+2))/(ε_c1cd^(AD$2+2)))</f>
        <v/>
      </c>
      <c r="AE2661" s="111">
        <f>(b*f_cd/L2661)*SUM(U2661:Y2661)+SUM(Q2661:R2661)</f>
        <v/>
      </c>
      <c r="AF2661" s="112">
        <f>AE2661*(K2661-y+e)</f>
        <v/>
      </c>
      <c r="AG2661" s="113">
        <f>(b*f_cd/(L2661^2))*SUM(Z2661:AD2661)+SUM(S2661:T2661)-AF2661</f>
        <v/>
      </c>
      <c r="AH2661" s="114">
        <f>AG2661&lt;0</f>
        <v/>
      </c>
      <c r="AI2661" s="115">
        <f>IF(A2661=1,FALSE,(AND(AQ2661,AH2661,NOT(AI2660))))</f>
        <v/>
      </c>
      <c r="AJ2661" s="116">
        <f>(b*f_cd/L2661)*(a_1/2*J2661^2+a_2/3*J2661^3+a_3/4*J2661^4+a_4/5*J2661^5+a_5/6*J2661^6)+SUM(Q2661:R2661)</f>
        <v/>
      </c>
      <c r="AK2661">
        <f>AJ2661*(K2661-y+e)</f>
        <v/>
      </c>
      <c r="AL2661" s="118">
        <f>(b*f_cd/(L2661^2))*(a_1/3*J2661^3+a_2/4*J2661^4+a_3/5*J2661^5+a_4/6*J2661^6+a_5/7*J2661^7)+SUM(S2661:T2661)-AK2661</f>
        <v/>
      </c>
      <c r="AM2661" s="114">
        <f>AL2661&gt;0</f>
        <v/>
      </c>
      <c r="AN2661" s="115">
        <f>IF(A2661=1,FALSE,(AND(AQ2661,AM2661,NOT(AN2660))))</f>
        <v/>
      </c>
      <c r="AO2661">
        <f>IF(D2661=1,AND(AH2661,NOT(AI2661)),AND(AM2661,NOT(AN2661)))</f>
        <v/>
      </c>
      <c r="AP2661" s="119">
        <f>IF(D2661=1,AI2661,AN2661)</f>
        <v/>
      </c>
      <c r="AQ2661" s="125">
        <f>ABS(E2661)&lt;$AQ$2</f>
        <v/>
      </c>
      <c r="AS2661">
        <f>IF(AP2661,MAX(AS$3:AS2659)+1,"")</f>
        <v/>
      </c>
    </row>
    <row r="2662">
      <c r="A2662" t="n">
        <v>2572</v>
      </c>
      <c r="B2662" s="131">
        <f>IF(A2662=1,0,IF(AP2662,0.1*ε_cu1cd,0))</f>
        <v/>
      </c>
      <c r="C2662" s="131">
        <f>IF(A2662=1,0.1*ε_cu1cd,C2661+B2661)</f>
        <v/>
      </c>
      <c r="D2662" s="113">
        <f>IF('Нормальний переріз'!$D$68&gt;0,1,2)</f>
        <v/>
      </c>
      <c r="E2662" s="144">
        <f>IF(D2662=1,F2662,G2662)</f>
        <v/>
      </c>
      <c r="F2662" s="124">
        <f>IF(AI2661,0.11*ε_cu1cd,IF(AH2661,F2661*0.01,F2661))</f>
        <v/>
      </c>
      <c r="G2662" s="124">
        <f>IF(AP2661,-0.1*ε_cu1cd,IF(AM2661,G2661*0.01,G2661))</f>
        <v/>
      </c>
      <c r="H2662" s="113">
        <f>IF(A2662=1,E2662,IF(AO2661,H2661-E2661+E2662,IF(AP2661,0.8*H2661,H2661+E2662)))</f>
        <v/>
      </c>
      <c r="I2662" s="169">
        <f>(C2662-H2662)/h</f>
        <v/>
      </c>
      <c r="J2662">
        <f>C2662/(ε_c1cd)</f>
        <v/>
      </c>
      <c r="K2662">
        <f>C2662/I2662</f>
        <v/>
      </c>
      <c r="L2662" s="131">
        <f>I2662/(ε_c1cd)</f>
        <v/>
      </c>
      <c r="M2662">
        <f>I2662*(K2662-Z_s1)</f>
        <v/>
      </c>
      <c r="N2662">
        <f>I2662*(K2662-Z_s2)</f>
        <v/>
      </c>
      <c r="O2662">
        <f>E_s*M2662</f>
        <v/>
      </c>
      <c r="P2662">
        <f>E_s*N2662</f>
        <v/>
      </c>
      <c r="Q2662">
        <f>O2662*A_s1</f>
        <v/>
      </c>
      <c r="R2662">
        <f>P2662*A_s2</f>
        <v/>
      </c>
      <c r="S2662">
        <f>Q2662*($K2662-Z_s1)</f>
        <v/>
      </c>
      <c r="T2662">
        <f>R2662*($K2662-Z_s2)</f>
        <v/>
      </c>
      <c r="U2662">
        <f>(INDIRECT("a_"&amp;U$2)/(U$2+1))*(($C2662^(U$2+1)-$H2662^(U$2+1))/(ε_c1cd^(U$2+1)))</f>
        <v/>
      </c>
      <c r="V2662">
        <f>(INDIRECT("a_"&amp;V$2)/(V$2+1))*(($C2662^(V$2+1)-$H2662^(V$2+1))/(ε_c1cd^(V$2+1)))</f>
        <v/>
      </c>
      <c r="W2662">
        <f>(INDIRECT("a_"&amp;W$2)/(W$2+1))*(($C2662^(W$2+1)-$H2662^(W$2+1))/(ε_c1cd^(W$2+1)))</f>
        <v/>
      </c>
      <c r="X2662">
        <f>(INDIRECT("a_"&amp;X$2)/(X$2+1))*(($C2662^(X$2+1)-$H2662^(X$2+1))/(ε_c1cd^(X$2+1)))</f>
        <v/>
      </c>
      <c r="Y2662">
        <f>(INDIRECT("a_"&amp;Y$2)/(Y$2+1))*(($C2662^(Y$2+1)-$H2662^(Y$2+1))/(ε_c1cd^(Y$2+1)))</f>
        <v/>
      </c>
      <c r="Z2662">
        <f>(INDIRECT("a_"&amp;Z$2)/(Z$2+2))*(($C2662^(Z$2+2)-$H2662^(Z$2+2))/(ε_c1cd^(Z$2+2)))</f>
        <v/>
      </c>
      <c r="AA2662">
        <f>(INDIRECT("a_"&amp;AA$2)/(AA$2+2))*(($C2662^(AA$2+2)-$H2662^(AA$2+2))/(ε_c1cd^(AA$2+2)))</f>
        <v/>
      </c>
      <c r="AB2662">
        <f>(INDIRECT("a_"&amp;AB$2)/(AB$2+2))*(($C2662^(AB$2+2)-$H2662^(AB$2+2))/(ε_c1cd^(AB$2+2)))</f>
        <v/>
      </c>
      <c r="AC2662">
        <f>(INDIRECT("a_"&amp;AC$2)/(AC$2+2))*(($C2662^(AC$2+2)-$H2662^(AC$2+2))/(ε_c1cd^(AC$2+2)))</f>
        <v/>
      </c>
      <c r="AD2662">
        <f>(INDIRECT("a_"&amp;AD$2)/(AD$2+2))*(($C2662^(AD$2+2)-$H2662^(AD$2+2))/(ε_c1cd^(AD$2+2)))</f>
        <v/>
      </c>
      <c r="AE2662" s="111">
        <f>(b*f_cd/L2662)*SUM(U2662:Y2662)+SUM(Q2662:R2662)</f>
        <v/>
      </c>
      <c r="AF2662" s="112">
        <f>AE2662*(K2662-y+e)</f>
        <v/>
      </c>
      <c r="AG2662" s="113">
        <f>(b*f_cd/(L2662^2))*SUM(Z2662:AD2662)+SUM(S2662:T2662)-AF2662</f>
        <v/>
      </c>
      <c r="AH2662" s="114">
        <f>AG2662&lt;0</f>
        <v/>
      </c>
      <c r="AI2662" s="115">
        <f>IF(A2662=1,FALSE,(AND(AQ2662,AH2662,NOT(AI2661))))</f>
        <v/>
      </c>
      <c r="AJ2662" s="116">
        <f>(b*f_cd/L2662)*(a_1/2*J2662^2+a_2/3*J2662^3+a_3/4*J2662^4+a_4/5*J2662^5+a_5/6*J2662^6)+SUM(Q2662:R2662)</f>
        <v/>
      </c>
      <c r="AK2662">
        <f>AJ2662*(K2662-y+e)</f>
        <v/>
      </c>
      <c r="AL2662" s="118">
        <f>(b*f_cd/(L2662^2))*(a_1/3*J2662^3+a_2/4*J2662^4+a_3/5*J2662^5+a_4/6*J2662^6+a_5/7*J2662^7)+SUM(S2662:T2662)-AK2662</f>
        <v/>
      </c>
      <c r="AM2662" s="114">
        <f>AL2662&gt;0</f>
        <v/>
      </c>
      <c r="AN2662" s="115">
        <f>IF(A2662=1,FALSE,(AND(AQ2662,AM2662,NOT(AN2661))))</f>
        <v/>
      </c>
      <c r="AO2662">
        <f>IF(D2662=1,AND(AH2662,NOT(AI2662)),AND(AM2662,NOT(AN2662)))</f>
        <v/>
      </c>
      <c r="AP2662" s="119">
        <f>IF(D2662=1,AI2662,AN2662)</f>
        <v/>
      </c>
      <c r="AQ2662" s="125">
        <f>ABS(E2662)&lt;$AQ$2</f>
        <v/>
      </c>
      <c r="AS2662">
        <f>IF(AP2662,MAX(AS$3:AS2660)+1,"")</f>
        <v/>
      </c>
    </row>
    <row r="2663">
      <c r="A2663" t="n">
        <v>2573</v>
      </c>
      <c r="B2663" s="131">
        <f>IF(A2663=1,0,IF(AP2663,0.1*ε_cu1cd,0))</f>
        <v/>
      </c>
      <c r="C2663" s="131">
        <f>IF(A2663=1,0.1*ε_cu1cd,C2662+B2662)</f>
        <v/>
      </c>
      <c r="D2663" s="113">
        <f>IF('Нормальний переріз'!$D$68&gt;0,1,2)</f>
        <v/>
      </c>
      <c r="E2663" s="144">
        <f>IF(D2663=1,F2663,G2663)</f>
        <v/>
      </c>
      <c r="F2663" s="124">
        <f>IF(AI2662,0.11*ε_cu1cd,IF(AH2662,F2662*0.01,F2662))</f>
        <v/>
      </c>
      <c r="G2663" s="124">
        <f>IF(AP2662,-0.1*ε_cu1cd,IF(AM2662,G2662*0.01,G2662))</f>
        <v/>
      </c>
      <c r="H2663" s="113">
        <f>IF(A2663=1,E2663,IF(AO2662,H2662-E2662+E2663,IF(AP2662,0.8*H2662,H2662+E2663)))</f>
        <v/>
      </c>
      <c r="I2663" s="169">
        <f>(C2663-H2663)/h</f>
        <v/>
      </c>
      <c r="J2663">
        <f>C2663/(ε_c1cd)</f>
        <v/>
      </c>
      <c r="K2663">
        <f>C2663/I2663</f>
        <v/>
      </c>
      <c r="L2663" s="131">
        <f>I2663/(ε_c1cd)</f>
        <v/>
      </c>
      <c r="M2663">
        <f>I2663*(K2663-Z_s1)</f>
        <v/>
      </c>
      <c r="N2663">
        <f>I2663*(K2663-Z_s2)</f>
        <v/>
      </c>
      <c r="O2663">
        <f>E_s*M2663</f>
        <v/>
      </c>
      <c r="P2663">
        <f>E_s*N2663</f>
        <v/>
      </c>
      <c r="Q2663">
        <f>O2663*A_s1</f>
        <v/>
      </c>
      <c r="R2663">
        <f>P2663*A_s2</f>
        <v/>
      </c>
      <c r="S2663">
        <f>Q2663*($K2663-Z_s1)</f>
        <v/>
      </c>
      <c r="T2663">
        <f>R2663*($K2663-Z_s2)</f>
        <v/>
      </c>
      <c r="U2663">
        <f>(INDIRECT("a_"&amp;U$2)/(U$2+1))*(($C2663^(U$2+1)-$H2663^(U$2+1))/(ε_c1cd^(U$2+1)))</f>
        <v/>
      </c>
      <c r="V2663">
        <f>(INDIRECT("a_"&amp;V$2)/(V$2+1))*(($C2663^(V$2+1)-$H2663^(V$2+1))/(ε_c1cd^(V$2+1)))</f>
        <v/>
      </c>
      <c r="W2663">
        <f>(INDIRECT("a_"&amp;W$2)/(W$2+1))*(($C2663^(W$2+1)-$H2663^(W$2+1))/(ε_c1cd^(W$2+1)))</f>
        <v/>
      </c>
      <c r="X2663">
        <f>(INDIRECT("a_"&amp;X$2)/(X$2+1))*(($C2663^(X$2+1)-$H2663^(X$2+1))/(ε_c1cd^(X$2+1)))</f>
        <v/>
      </c>
      <c r="Y2663">
        <f>(INDIRECT("a_"&amp;Y$2)/(Y$2+1))*(($C2663^(Y$2+1)-$H2663^(Y$2+1))/(ε_c1cd^(Y$2+1)))</f>
        <v/>
      </c>
      <c r="Z2663">
        <f>(INDIRECT("a_"&amp;Z$2)/(Z$2+2))*(($C2663^(Z$2+2)-$H2663^(Z$2+2))/(ε_c1cd^(Z$2+2)))</f>
        <v/>
      </c>
      <c r="AA2663">
        <f>(INDIRECT("a_"&amp;AA$2)/(AA$2+2))*(($C2663^(AA$2+2)-$H2663^(AA$2+2))/(ε_c1cd^(AA$2+2)))</f>
        <v/>
      </c>
      <c r="AB2663">
        <f>(INDIRECT("a_"&amp;AB$2)/(AB$2+2))*(($C2663^(AB$2+2)-$H2663^(AB$2+2))/(ε_c1cd^(AB$2+2)))</f>
        <v/>
      </c>
      <c r="AC2663">
        <f>(INDIRECT("a_"&amp;AC$2)/(AC$2+2))*(($C2663^(AC$2+2)-$H2663^(AC$2+2))/(ε_c1cd^(AC$2+2)))</f>
        <v/>
      </c>
      <c r="AD2663">
        <f>(INDIRECT("a_"&amp;AD$2)/(AD$2+2))*(($C2663^(AD$2+2)-$H2663^(AD$2+2))/(ε_c1cd^(AD$2+2)))</f>
        <v/>
      </c>
      <c r="AE2663" s="111">
        <f>(b*f_cd/L2663)*SUM(U2663:Y2663)+SUM(Q2663:R2663)</f>
        <v/>
      </c>
      <c r="AF2663" s="112">
        <f>AE2663*(K2663-y+e)</f>
        <v/>
      </c>
      <c r="AG2663" s="113">
        <f>(b*f_cd/(L2663^2))*SUM(Z2663:AD2663)+SUM(S2663:T2663)-AF2663</f>
        <v/>
      </c>
      <c r="AH2663" s="114">
        <f>AG2663&lt;0</f>
        <v/>
      </c>
      <c r="AI2663" s="115">
        <f>IF(A2663=1,FALSE,(AND(AQ2663,AH2663,NOT(AI2662))))</f>
        <v/>
      </c>
      <c r="AJ2663" s="116">
        <f>(b*f_cd/L2663)*(a_1/2*J2663^2+a_2/3*J2663^3+a_3/4*J2663^4+a_4/5*J2663^5+a_5/6*J2663^6)+SUM(Q2663:R2663)</f>
        <v/>
      </c>
      <c r="AK2663">
        <f>AJ2663*(K2663-y+e)</f>
        <v/>
      </c>
      <c r="AL2663" s="118">
        <f>(b*f_cd/(L2663^2))*(a_1/3*J2663^3+a_2/4*J2663^4+a_3/5*J2663^5+a_4/6*J2663^6+a_5/7*J2663^7)+SUM(S2663:T2663)-AK2663</f>
        <v/>
      </c>
      <c r="AM2663" s="114">
        <f>AL2663&gt;0</f>
        <v/>
      </c>
      <c r="AN2663" s="115">
        <f>IF(A2663=1,FALSE,(AND(AQ2663,AM2663,NOT(AN2662))))</f>
        <v/>
      </c>
      <c r="AO2663">
        <f>IF(D2663=1,AND(AH2663,NOT(AI2663)),AND(AM2663,NOT(AN2663)))</f>
        <v/>
      </c>
      <c r="AP2663" s="119">
        <f>IF(D2663=1,AI2663,AN2663)</f>
        <v/>
      </c>
      <c r="AQ2663" s="125">
        <f>ABS(E2663)&lt;$AQ$2</f>
        <v/>
      </c>
      <c r="AS2663">
        <f>IF(AP2663,MAX(AS$3:AS2661)+1,"")</f>
        <v/>
      </c>
    </row>
    <row r="2664">
      <c r="A2664" t="n">
        <v>2574</v>
      </c>
      <c r="B2664" s="131">
        <f>IF(A2664=1,0,IF(AP2664,0.1*ε_cu1cd,0))</f>
        <v/>
      </c>
      <c r="C2664" s="131">
        <f>IF(A2664=1,0.1*ε_cu1cd,C2663+B2663)</f>
        <v/>
      </c>
      <c r="D2664" s="113">
        <f>IF('Нормальний переріз'!$D$68&gt;0,1,2)</f>
        <v/>
      </c>
      <c r="E2664" s="144">
        <f>IF(D2664=1,F2664,G2664)</f>
        <v/>
      </c>
      <c r="F2664" s="124">
        <f>IF(AI2663,0.11*ε_cu1cd,IF(AH2663,F2663*0.01,F2663))</f>
        <v/>
      </c>
      <c r="G2664" s="124">
        <f>IF(AP2663,-0.1*ε_cu1cd,IF(AM2663,G2663*0.01,G2663))</f>
        <v/>
      </c>
      <c r="H2664" s="113">
        <f>IF(A2664=1,E2664,IF(AO2663,H2663-E2663+E2664,IF(AP2663,0.8*H2663,H2663+E2664)))</f>
        <v/>
      </c>
      <c r="I2664" s="169">
        <f>(C2664-H2664)/h</f>
        <v/>
      </c>
      <c r="J2664">
        <f>C2664/(ε_c1cd)</f>
        <v/>
      </c>
      <c r="K2664">
        <f>C2664/I2664</f>
        <v/>
      </c>
      <c r="L2664" s="131">
        <f>I2664/(ε_c1cd)</f>
        <v/>
      </c>
      <c r="M2664">
        <f>I2664*(K2664-Z_s1)</f>
        <v/>
      </c>
      <c r="N2664">
        <f>I2664*(K2664-Z_s2)</f>
        <v/>
      </c>
      <c r="O2664">
        <f>E_s*M2664</f>
        <v/>
      </c>
      <c r="P2664">
        <f>E_s*N2664</f>
        <v/>
      </c>
      <c r="Q2664">
        <f>O2664*A_s1</f>
        <v/>
      </c>
      <c r="R2664">
        <f>P2664*A_s2</f>
        <v/>
      </c>
      <c r="S2664">
        <f>Q2664*($K2664-Z_s1)</f>
        <v/>
      </c>
      <c r="T2664">
        <f>R2664*($K2664-Z_s2)</f>
        <v/>
      </c>
      <c r="U2664">
        <f>(INDIRECT("a_"&amp;U$2)/(U$2+1))*(($C2664^(U$2+1)-$H2664^(U$2+1))/(ε_c1cd^(U$2+1)))</f>
        <v/>
      </c>
      <c r="V2664">
        <f>(INDIRECT("a_"&amp;V$2)/(V$2+1))*(($C2664^(V$2+1)-$H2664^(V$2+1))/(ε_c1cd^(V$2+1)))</f>
        <v/>
      </c>
      <c r="W2664">
        <f>(INDIRECT("a_"&amp;W$2)/(W$2+1))*(($C2664^(W$2+1)-$H2664^(W$2+1))/(ε_c1cd^(W$2+1)))</f>
        <v/>
      </c>
      <c r="X2664">
        <f>(INDIRECT("a_"&amp;X$2)/(X$2+1))*(($C2664^(X$2+1)-$H2664^(X$2+1))/(ε_c1cd^(X$2+1)))</f>
        <v/>
      </c>
      <c r="Y2664">
        <f>(INDIRECT("a_"&amp;Y$2)/(Y$2+1))*(($C2664^(Y$2+1)-$H2664^(Y$2+1))/(ε_c1cd^(Y$2+1)))</f>
        <v/>
      </c>
      <c r="Z2664">
        <f>(INDIRECT("a_"&amp;Z$2)/(Z$2+2))*(($C2664^(Z$2+2)-$H2664^(Z$2+2))/(ε_c1cd^(Z$2+2)))</f>
        <v/>
      </c>
      <c r="AA2664">
        <f>(INDIRECT("a_"&amp;AA$2)/(AA$2+2))*(($C2664^(AA$2+2)-$H2664^(AA$2+2))/(ε_c1cd^(AA$2+2)))</f>
        <v/>
      </c>
      <c r="AB2664">
        <f>(INDIRECT("a_"&amp;AB$2)/(AB$2+2))*(($C2664^(AB$2+2)-$H2664^(AB$2+2))/(ε_c1cd^(AB$2+2)))</f>
        <v/>
      </c>
      <c r="AC2664">
        <f>(INDIRECT("a_"&amp;AC$2)/(AC$2+2))*(($C2664^(AC$2+2)-$H2664^(AC$2+2))/(ε_c1cd^(AC$2+2)))</f>
        <v/>
      </c>
      <c r="AD2664">
        <f>(INDIRECT("a_"&amp;AD$2)/(AD$2+2))*(($C2664^(AD$2+2)-$H2664^(AD$2+2))/(ε_c1cd^(AD$2+2)))</f>
        <v/>
      </c>
      <c r="AE2664" s="111">
        <f>(b*f_cd/L2664)*SUM(U2664:Y2664)+SUM(Q2664:R2664)</f>
        <v/>
      </c>
      <c r="AF2664" s="112">
        <f>AE2664*(K2664-y+e)</f>
        <v/>
      </c>
      <c r="AG2664" s="113">
        <f>(b*f_cd/(L2664^2))*SUM(Z2664:AD2664)+SUM(S2664:T2664)-AF2664</f>
        <v/>
      </c>
      <c r="AH2664" s="114">
        <f>AG2664&lt;0</f>
        <v/>
      </c>
      <c r="AI2664" s="115">
        <f>IF(A2664=1,FALSE,(AND(AQ2664,AH2664,NOT(AI2663))))</f>
        <v/>
      </c>
      <c r="AJ2664" s="116">
        <f>(b*f_cd/L2664)*(a_1/2*J2664^2+a_2/3*J2664^3+a_3/4*J2664^4+a_4/5*J2664^5+a_5/6*J2664^6)+SUM(Q2664:R2664)</f>
        <v/>
      </c>
      <c r="AK2664">
        <f>AJ2664*(K2664-y+e)</f>
        <v/>
      </c>
      <c r="AL2664" s="118">
        <f>(b*f_cd/(L2664^2))*(a_1/3*J2664^3+a_2/4*J2664^4+a_3/5*J2664^5+a_4/6*J2664^6+a_5/7*J2664^7)+SUM(S2664:T2664)-AK2664</f>
        <v/>
      </c>
      <c r="AM2664" s="114">
        <f>AL2664&gt;0</f>
        <v/>
      </c>
      <c r="AN2664" s="115">
        <f>IF(A2664=1,FALSE,(AND(AQ2664,AM2664,NOT(AN2663))))</f>
        <v/>
      </c>
      <c r="AO2664">
        <f>IF(D2664=1,AND(AH2664,NOT(AI2664)),AND(AM2664,NOT(AN2664)))</f>
        <v/>
      </c>
      <c r="AP2664" s="119">
        <f>IF(D2664=1,AI2664,AN2664)</f>
        <v/>
      </c>
      <c r="AQ2664" s="125">
        <f>ABS(E2664)&lt;$AQ$2</f>
        <v/>
      </c>
      <c r="AS2664">
        <f>IF(AP2664,MAX(AS$3:AS2662)+1,"")</f>
        <v/>
      </c>
    </row>
    <row r="2665">
      <c r="A2665" t="n">
        <v>2575</v>
      </c>
      <c r="B2665" s="131">
        <f>IF(A2665=1,0,IF(AP2665,0.1*ε_cu1cd,0))</f>
        <v/>
      </c>
      <c r="C2665" s="131">
        <f>IF(A2665=1,0.1*ε_cu1cd,C2664+B2664)</f>
        <v/>
      </c>
      <c r="D2665" s="113">
        <f>IF('Нормальний переріз'!$D$68&gt;0,1,2)</f>
        <v/>
      </c>
      <c r="E2665" s="144">
        <f>IF(D2665=1,F2665,G2665)</f>
        <v/>
      </c>
      <c r="F2665" s="124">
        <f>IF(AI2664,0.11*ε_cu1cd,IF(AH2664,F2664*0.01,F2664))</f>
        <v/>
      </c>
      <c r="G2665" s="124">
        <f>IF(AP2664,-0.1*ε_cu1cd,IF(AM2664,G2664*0.01,G2664))</f>
        <v/>
      </c>
      <c r="H2665" s="113">
        <f>IF(A2665=1,E2665,IF(AO2664,H2664-E2664+E2665,IF(AP2664,0.8*H2664,H2664+E2665)))</f>
        <v/>
      </c>
      <c r="I2665" s="169">
        <f>(C2665-H2665)/h</f>
        <v/>
      </c>
      <c r="J2665">
        <f>C2665/(ε_c1cd)</f>
        <v/>
      </c>
      <c r="K2665">
        <f>C2665/I2665</f>
        <v/>
      </c>
      <c r="L2665" s="131">
        <f>I2665/(ε_c1cd)</f>
        <v/>
      </c>
      <c r="M2665">
        <f>I2665*(K2665-Z_s1)</f>
        <v/>
      </c>
      <c r="N2665">
        <f>I2665*(K2665-Z_s2)</f>
        <v/>
      </c>
      <c r="O2665">
        <f>E_s*M2665</f>
        <v/>
      </c>
      <c r="P2665">
        <f>E_s*N2665</f>
        <v/>
      </c>
      <c r="Q2665">
        <f>O2665*A_s1</f>
        <v/>
      </c>
      <c r="R2665">
        <f>P2665*A_s2</f>
        <v/>
      </c>
      <c r="S2665">
        <f>Q2665*($K2665-Z_s1)</f>
        <v/>
      </c>
      <c r="T2665">
        <f>R2665*($K2665-Z_s2)</f>
        <v/>
      </c>
      <c r="U2665">
        <f>(INDIRECT("a_"&amp;U$2)/(U$2+1))*(($C2665^(U$2+1)-$H2665^(U$2+1))/(ε_c1cd^(U$2+1)))</f>
        <v/>
      </c>
      <c r="V2665">
        <f>(INDIRECT("a_"&amp;V$2)/(V$2+1))*(($C2665^(V$2+1)-$H2665^(V$2+1))/(ε_c1cd^(V$2+1)))</f>
        <v/>
      </c>
      <c r="W2665">
        <f>(INDIRECT("a_"&amp;W$2)/(W$2+1))*(($C2665^(W$2+1)-$H2665^(W$2+1))/(ε_c1cd^(W$2+1)))</f>
        <v/>
      </c>
      <c r="X2665">
        <f>(INDIRECT("a_"&amp;X$2)/(X$2+1))*(($C2665^(X$2+1)-$H2665^(X$2+1))/(ε_c1cd^(X$2+1)))</f>
        <v/>
      </c>
      <c r="Y2665">
        <f>(INDIRECT("a_"&amp;Y$2)/(Y$2+1))*(($C2665^(Y$2+1)-$H2665^(Y$2+1))/(ε_c1cd^(Y$2+1)))</f>
        <v/>
      </c>
      <c r="Z2665">
        <f>(INDIRECT("a_"&amp;Z$2)/(Z$2+2))*(($C2665^(Z$2+2)-$H2665^(Z$2+2))/(ε_c1cd^(Z$2+2)))</f>
        <v/>
      </c>
      <c r="AA2665">
        <f>(INDIRECT("a_"&amp;AA$2)/(AA$2+2))*(($C2665^(AA$2+2)-$H2665^(AA$2+2))/(ε_c1cd^(AA$2+2)))</f>
        <v/>
      </c>
      <c r="AB2665">
        <f>(INDIRECT("a_"&amp;AB$2)/(AB$2+2))*(($C2665^(AB$2+2)-$H2665^(AB$2+2))/(ε_c1cd^(AB$2+2)))</f>
        <v/>
      </c>
      <c r="AC2665">
        <f>(INDIRECT("a_"&amp;AC$2)/(AC$2+2))*(($C2665^(AC$2+2)-$H2665^(AC$2+2))/(ε_c1cd^(AC$2+2)))</f>
        <v/>
      </c>
      <c r="AD2665">
        <f>(INDIRECT("a_"&amp;AD$2)/(AD$2+2))*(($C2665^(AD$2+2)-$H2665^(AD$2+2))/(ε_c1cd^(AD$2+2)))</f>
        <v/>
      </c>
      <c r="AE2665" s="111">
        <f>(b*f_cd/L2665)*SUM(U2665:Y2665)+SUM(Q2665:R2665)</f>
        <v/>
      </c>
      <c r="AF2665" s="112">
        <f>AE2665*(K2665-y+e)</f>
        <v/>
      </c>
      <c r="AG2665" s="113">
        <f>(b*f_cd/(L2665^2))*SUM(Z2665:AD2665)+SUM(S2665:T2665)-AF2665</f>
        <v/>
      </c>
      <c r="AH2665" s="114">
        <f>AG2665&lt;0</f>
        <v/>
      </c>
      <c r="AI2665" s="115">
        <f>IF(A2665=1,FALSE,(AND(AQ2665,AH2665,NOT(AI2664))))</f>
        <v/>
      </c>
      <c r="AJ2665" s="116">
        <f>(b*f_cd/L2665)*(a_1/2*J2665^2+a_2/3*J2665^3+a_3/4*J2665^4+a_4/5*J2665^5+a_5/6*J2665^6)+SUM(Q2665:R2665)</f>
        <v/>
      </c>
      <c r="AK2665">
        <f>AJ2665*(K2665-y+e)</f>
        <v/>
      </c>
      <c r="AL2665" s="118">
        <f>(b*f_cd/(L2665^2))*(a_1/3*J2665^3+a_2/4*J2665^4+a_3/5*J2665^5+a_4/6*J2665^6+a_5/7*J2665^7)+SUM(S2665:T2665)-AK2665</f>
        <v/>
      </c>
      <c r="AM2665" s="114">
        <f>AL2665&gt;0</f>
        <v/>
      </c>
      <c r="AN2665" s="115">
        <f>IF(A2665=1,FALSE,(AND(AQ2665,AM2665,NOT(AN2664))))</f>
        <v/>
      </c>
      <c r="AO2665">
        <f>IF(D2665=1,AND(AH2665,NOT(AI2665)),AND(AM2665,NOT(AN2665)))</f>
        <v/>
      </c>
      <c r="AP2665" s="119">
        <f>IF(D2665=1,AI2665,AN2665)</f>
        <v/>
      </c>
      <c r="AQ2665" s="125">
        <f>ABS(E2665)&lt;$AQ$2</f>
        <v/>
      </c>
      <c r="AS2665">
        <f>IF(AP2665,MAX(AS$3:AS2663)+1,"")</f>
        <v/>
      </c>
    </row>
    <row r="2666">
      <c r="A2666" t="n">
        <v>2576</v>
      </c>
      <c r="B2666" s="131">
        <f>IF(A2666=1,0,IF(AP2666,0.1*ε_cu1cd,0))</f>
        <v/>
      </c>
      <c r="C2666" s="131">
        <f>IF(A2666=1,0.1*ε_cu1cd,C2665+B2665)</f>
        <v/>
      </c>
      <c r="D2666" s="113">
        <f>IF('Нормальний переріз'!$D$68&gt;0,1,2)</f>
        <v/>
      </c>
      <c r="E2666" s="144">
        <f>IF(D2666=1,F2666,G2666)</f>
        <v/>
      </c>
      <c r="F2666" s="124">
        <f>IF(AI2665,0.11*ε_cu1cd,IF(AH2665,F2665*0.01,F2665))</f>
        <v/>
      </c>
      <c r="G2666" s="124">
        <f>IF(AP2665,-0.1*ε_cu1cd,IF(AM2665,G2665*0.01,G2665))</f>
        <v/>
      </c>
      <c r="H2666" s="113">
        <f>IF(A2666=1,E2666,IF(AO2665,H2665-E2665+E2666,IF(AP2665,0.8*H2665,H2665+E2666)))</f>
        <v/>
      </c>
      <c r="I2666" s="169">
        <f>(C2666-H2666)/h</f>
        <v/>
      </c>
      <c r="J2666">
        <f>C2666/(ε_c1cd)</f>
        <v/>
      </c>
      <c r="K2666">
        <f>C2666/I2666</f>
        <v/>
      </c>
      <c r="L2666" s="131">
        <f>I2666/(ε_c1cd)</f>
        <v/>
      </c>
      <c r="M2666">
        <f>I2666*(K2666-Z_s1)</f>
        <v/>
      </c>
      <c r="N2666">
        <f>I2666*(K2666-Z_s2)</f>
        <v/>
      </c>
      <c r="O2666">
        <f>E_s*M2666</f>
        <v/>
      </c>
      <c r="P2666">
        <f>E_s*N2666</f>
        <v/>
      </c>
      <c r="Q2666">
        <f>O2666*A_s1</f>
        <v/>
      </c>
      <c r="R2666">
        <f>P2666*A_s2</f>
        <v/>
      </c>
      <c r="S2666">
        <f>Q2666*($K2666-Z_s1)</f>
        <v/>
      </c>
      <c r="T2666">
        <f>R2666*($K2666-Z_s2)</f>
        <v/>
      </c>
      <c r="U2666">
        <f>(INDIRECT("a_"&amp;U$2)/(U$2+1))*(($C2666^(U$2+1)-$H2666^(U$2+1))/(ε_c1cd^(U$2+1)))</f>
        <v/>
      </c>
      <c r="V2666">
        <f>(INDIRECT("a_"&amp;V$2)/(V$2+1))*(($C2666^(V$2+1)-$H2666^(V$2+1))/(ε_c1cd^(V$2+1)))</f>
        <v/>
      </c>
      <c r="W2666">
        <f>(INDIRECT("a_"&amp;W$2)/(W$2+1))*(($C2666^(W$2+1)-$H2666^(W$2+1))/(ε_c1cd^(W$2+1)))</f>
        <v/>
      </c>
      <c r="X2666">
        <f>(INDIRECT("a_"&amp;X$2)/(X$2+1))*(($C2666^(X$2+1)-$H2666^(X$2+1))/(ε_c1cd^(X$2+1)))</f>
        <v/>
      </c>
      <c r="Y2666">
        <f>(INDIRECT("a_"&amp;Y$2)/(Y$2+1))*(($C2666^(Y$2+1)-$H2666^(Y$2+1))/(ε_c1cd^(Y$2+1)))</f>
        <v/>
      </c>
      <c r="Z2666">
        <f>(INDIRECT("a_"&amp;Z$2)/(Z$2+2))*(($C2666^(Z$2+2)-$H2666^(Z$2+2))/(ε_c1cd^(Z$2+2)))</f>
        <v/>
      </c>
      <c r="AA2666">
        <f>(INDIRECT("a_"&amp;AA$2)/(AA$2+2))*(($C2666^(AA$2+2)-$H2666^(AA$2+2))/(ε_c1cd^(AA$2+2)))</f>
        <v/>
      </c>
      <c r="AB2666">
        <f>(INDIRECT("a_"&amp;AB$2)/(AB$2+2))*(($C2666^(AB$2+2)-$H2666^(AB$2+2))/(ε_c1cd^(AB$2+2)))</f>
        <v/>
      </c>
      <c r="AC2666">
        <f>(INDIRECT("a_"&amp;AC$2)/(AC$2+2))*(($C2666^(AC$2+2)-$H2666^(AC$2+2))/(ε_c1cd^(AC$2+2)))</f>
        <v/>
      </c>
      <c r="AD2666">
        <f>(INDIRECT("a_"&amp;AD$2)/(AD$2+2))*(($C2666^(AD$2+2)-$H2666^(AD$2+2))/(ε_c1cd^(AD$2+2)))</f>
        <v/>
      </c>
      <c r="AE2666" s="111">
        <f>(b*f_cd/L2666)*SUM(U2666:Y2666)+SUM(Q2666:R2666)</f>
        <v/>
      </c>
      <c r="AF2666" s="112">
        <f>AE2666*(K2666-y+e)</f>
        <v/>
      </c>
      <c r="AG2666" s="113">
        <f>(b*f_cd/(L2666^2))*SUM(Z2666:AD2666)+SUM(S2666:T2666)-AF2666</f>
        <v/>
      </c>
      <c r="AH2666" s="114">
        <f>AG2666&lt;0</f>
        <v/>
      </c>
      <c r="AI2666" s="115">
        <f>IF(A2666=1,FALSE,(AND(AQ2666,AH2666,NOT(AI2665))))</f>
        <v/>
      </c>
      <c r="AJ2666" s="116">
        <f>(b*f_cd/L2666)*(a_1/2*J2666^2+a_2/3*J2666^3+a_3/4*J2666^4+a_4/5*J2666^5+a_5/6*J2666^6)+SUM(Q2666:R2666)</f>
        <v/>
      </c>
      <c r="AK2666">
        <f>AJ2666*(K2666-y+e)</f>
        <v/>
      </c>
      <c r="AL2666" s="118">
        <f>(b*f_cd/(L2666^2))*(a_1/3*J2666^3+a_2/4*J2666^4+a_3/5*J2666^5+a_4/6*J2666^6+a_5/7*J2666^7)+SUM(S2666:T2666)-AK2666</f>
        <v/>
      </c>
      <c r="AM2666" s="114">
        <f>AL2666&gt;0</f>
        <v/>
      </c>
      <c r="AN2666" s="115">
        <f>IF(A2666=1,FALSE,(AND(AQ2666,AM2666,NOT(AN2665))))</f>
        <v/>
      </c>
      <c r="AO2666">
        <f>IF(D2666=1,AND(AH2666,NOT(AI2666)),AND(AM2666,NOT(AN2666)))</f>
        <v/>
      </c>
      <c r="AP2666" s="119">
        <f>IF(D2666=1,AI2666,AN2666)</f>
        <v/>
      </c>
      <c r="AQ2666" s="125">
        <f>ABS(E2666)&lt;$AQ$2</f>
        <v/>
      </c>
      <c r="AS2666">
        <f>IF(AP2666,MAX(AS$3:AS2664)+1,"")</f>
        <v/>
      </c>
    </row>
    <row r="2667">
      <c r="A2667" t="n">
        <v>2577</v>
      </c>
      <c r="B2667" s="131">
        <f>IF(A2667=1,0,IF(AP2667,0.1*ε_cu1cd,0))</f>
        <v/>
      </c>
      <c r="C2667" s="131">
        <f>IF(A2667=1,0.1*ε_cu1cd,C2666+B2666)</f>
        <v/>
      </c>
      <c r="D2667" s="113">
        <f>IF('Нормальний переріз'!$D$68&gt;0,1,2)</f>
        <v/>
      </c>
      <c r="E2667" s="144">
        <f>IF(D2667=1,F2667,G2667)</f>
        <v/>
      </c>
      <c r="F2667" s="124">
        <f>IF(AI2666,0.11*ε_cu1cd,IF(AH2666,F2666*0.01,F2666))</f>
        <v/>
      </c>
      <c r="G2667" s="124">
        <f>IF(AP2666,-0.1*ε_cu1cd,IF(AM2666,G2666*0.01,G2666))</f>
        <v/>
      </c>
      <c r="H2667" s="113">
        <f>IF(A2667=1,E2667,IF(AO2666,H2666-E2666+E2667,IF(AP2666,0.8*H2666,H2666+E2667)))</f>
        <v/>
      </c>
      <c r="I2667" s="169">
        <f>(C2667-H2667)/h</f>
        <v/>
      </c>
      <c r="J2667">
        <f>C2667/(ε_c1cd)</f>
        <v/>
      </c>
      <c r="K2667">
        <f>C2667/I2667</f>
        <v/>
      </c>
      <c r="L2667" s="131">
        <f>I2667/(ε_c1cd)</f>
        <v/>
      </c>
      <c r="M2667">
        <f>I2667*(K2667-Z_s1)</f>
        <v/>
      </c>
      <c r="N2667">
        <f>I2667*(K2667-Z_s2)</f>
        <v/>
      </c>
      <c r="O2667">
        <f>E_s*M2667</f>
        <v/>
      </c>
      <c r="P2667">
        <f>E_s*N2667</f>
        <v/>
      </c>
      <c r="Q2667">
        <f>O2667*A_s1</f>
        <v/>
      </c>
      <c r="R2667">
        <f>P2667*A_s2</f>
        <v/>
      </c>
      <c r="S2667">
        <f>Q2667*($K2667-Z_s1)</f>
        <v/>
      </c>
      <c r="T2667">
        <f>R2667*($K2667-Z_s2)</f>
        <v/>
      </c>
      <c r="U2667">
        <f>(INDIRECT("a_"&amp;U$2)/(U$2+1))*(($C2667^(U$2+1)-$H2667^(U$2+1))/(ε_c1cd^(U$2+1)))</f>
        <v/>
      </c>
      <c r="V2667">
        <f>(INDIRECT("a_"&amp;V$2)/(V$2+1))*(($C2667^(V$2+1)-$H2667^(V$2+1))/(ε_c1cd^(V$2+1)))</f>
        <v/>
      </c>
      <c r="W2667">
        <f>(INDIRECT("a_"&amp;W$2)/(W$2+1))*(($C2667^(W$2+1)-$H2667^(W$2+1))/(ε_c1cd^(W$2+1)))</f>
        <v/>
      </c>
      <c r="X2667">
        <f>(INDIRECT("a_"&amp;X$2)/(X$2+1))*(($C2667^(X$2+1)-$H2667^(X$2+1))/(ε_c1cd^(X$2+1)))</f>
        <v/>
      </c>
      <c r="Y2667">
        <f>(INDIRECT("a_"&amp;Y$2)/(Y$2+1))*(($C2667^(Y$2+1)-$H2667^(Y$2+1))/(ε_c1cd^(Y$2+1)))</f>
        <v/>
      </c>
      <c r="Z2667">
        <f>(INDIRECT("a_"&amp;Z$2)/(Z$2+2))*(($C2667^(Z$2+2)-$H2667^(Z$2+2))/(ε_c1cd^(Z$2+2)))</f>
        <v/>
      </c>
      <c r="AA2667">
        <f>(INDIRECT("a_"&amp;AA$2)/(AA$2+2))*(($C2667^(AA$2+2)-$H2667^(AA$2+2))/(ε_c1cd^(AA$2+2)))</f>
        <v/>
      </c>
      <c r="AB2667">
        <f>(INDIRECT("a_"&amp;AB$2)/(AB$2+2))*(($C2667^(AB$2+2)-$H2667^(AB$2+2))/(ε_c1cd^(AB$2+2)))</f>
        <v/>
      </c>
      <c r="AC2667">
        <f>(INDIRECT("a_"&amp;AC$2)/(AC$2+2))*(($C2667^(AC$2+2)-$H2667^(AC$2+2))/(ε_c1cd^(AC$2+2)))</f>
        <v/>
      </c>
      <c r="AD2667">
        <f>(INDIRECT("a_"&amp;AD$2)/(AD$2+2))*(($C2667^(AD$2+2)-$H2667^(AD$2+2))/(ε_c1cd^(AD$2+2)))</f>
        <v/>
      </c>
      <c r="AE2667" s="111">
        <f>(b*f_cd/L2667)*SUM(U2667:Y2667)+SUM(Q2667:R2667)</f>
        <v/>
      </c>
      <c r="AF2667" s="112">
        <f>AE2667*(K2667-y+e)</f>
        <v/>
      </c>
      <c r="AG2667" s="113">
        <f>(b*f_cd/(L2667^2))*SUM(Z2667:AD2667)+SUM(S2667:T2667)-AF2667</f>
        <v/>
      </c>
      <c r="AH2667" s="114">
        <f>AG2667&lt;0</f>
        <v/>
      </c>
      <c r="AI2667" s="115">
        <f>IF(A2667=1,FALSE,(AND(AQ2667,AH2667,NOT(AI2666))))</f>
        <v/>
      </c>
      <c r="AJ2667" s="116">
        <f>(b*f_cd/L2667)*(a_1/2*J2667^2+a_2/3*J2667^3+a_3/4*J2667^4+a_4/5*J2667^5+a_5/6*J2667^6)+SUM(Q2667:R2667)</f>
        <v/>
      </c>
      <c r="AK2667">
        <f>AJ2667*(K2667-y+e)</f>
        <v/>
      </c>
      <c r="AL2667" s="118">
        <f>(b*f_cd/(L2667^2))*(a_1/3*J2667^3+a_2/4*J2667^4+a_3/5*J2667^5+a_4/6*J2667^6+a_5/7*J2667^7)+SUM(S2667:T2667)-AK2667</f>
        <v/>
      </c>
      <c r="AM2667" s="114">
        <f>AL2667&gt;0</f>
        <v/>
      </c>
      <c r="AN2667" s="115">
        <f>IF(A2667=1,FALSE,(AND(AQ2667,AM2667,NOT(AN2666))))</f>
        <v/>
      </c>
      <c r="AO2667">
        <f>IF(D2667=1,AND(AH2667,NOT(AI2667)),AND(AM2667,NOT(AN2667)))</f>
        <v/>
      </c>
      <c r="AP2667" s="119">
        <f>IF(D2667=1,AI2667,AN2667)</f>
        <v/>
      </c>
      <c r="AQ2667" s="125">
        <f>ABS(E2667)&lt;$AQ$2</f>
        <v/>
      </c>
      <c r="AS2667">
        <f>IF(AP2667,MAX(AS$3:AS2665)+1,"")</f>
        <v/>
      </c>
    </row>
    <row r="2668">
      <c r="A2668" t="n">
        <v>2578</v>
      </c>
      <c r="B2668" s="131">
        <f>IF(A2668=1,0,IF(AP2668,0.1*ε_cu1cd,0))</f>
        <v/>
      </c>
      <c r="C2668" s="131">
        <f>IF(A2668=1,0.1*ε_cu1cd,C2667+B2667)</f>
        <v/>
      </c>
      <c r="D2668" s="113">
        <f>IF('Нормальний переріз'!$D$68&gt;0,1,2)</f>
        <v/>
      </c>
      <c r="E2668" s="144">
        <f>IF(D2668=1,F2668,G2668)</f>
        <v/>
      </c>
      <c r="F2668" s="124">
        <f>IF(AI2667,0.11*ε_cu1cd,IF(AH2667,F2667*0.01,F2667))</f>
        <v/>
      </c>
      <c r="G2668" s="124">
        <f>IF(AP2667,-0.1*ε_cu1cd,IF(AM2667,G2667*0.01,G2667))</f>
        <v/>
      </c>
      <c r="H2668" s="113">
        <f>IF(A2668=1,E2668,IF(AO2667,H2667-E2667+E2668,IF(AP2667,0.8*H2667,H2667+E2668)))</f>
        <v/>
      </c>
      <c r="I2668" s="169">
        <f>(C2668-H2668)/h</f>
        <v/>
      </c>
      <c r="J2668">
        <f>C2668/(ε_c1cd)</f>
        <v/>
      </c>
      <c r="K2668">
        <f>C2668/I2668</f>
        <v/>
      </c>
      <c r="L2668" s="131">
        <f>I2668/(ε_c1cd)</f>
        <v/>
      </c>
      <c r="M2668">
        <f>I2668*(K2668-Z_s1)</f>
        <v/>
      </c>
      <c r="N2668">
        <f>I2668*(K2668-Z_s2)</f>
        <v/>
      </c>
      <c r="O2668">
        <f>E_s*M2668</f>
        <v/>
      </c>
      <c r="P2668">
        <f>E_s*N2668</f>
        <v/>
      </c>
      <c r="Q2668">
        <f>O2668*A_s1</f>
        <v/>
      </c>
      <c r="R2668">
        <f>P2668*A_s2</f>
        <v/>
      </c>
      <c r="S2668">
        <f>Q2668*($K2668-Z_s1)</f>
        <v/>
      </c>
      <c r="T2668">
        <f>R2668*($K2668-Z_s2)</f>
        <v/>
      </c>
      <c r="U2668">
        <f>(INDIRECT("a_"&amp;U$2)/(U$2+1))*(($C2668^(U$2+1)-$H2668^(U$2+1))/(ε_c1cd^(U$2+1)))</f>
        <v/>
      </c>
      <c r="V2668">
        <f>(INDIRECT("a_"&amp;V$2)/(V$2+1))*(($C2668^(V$2+1)-$H2668^(V$2+1))/(ε_c1cd^(V$2+1)))</f>
        <v/>
      </c>
      <c r="W2668">
        <f>(INDIRECT("a_"&amp;W$2)/(W$2+1))*(($C2668^(W$2+1)-$H2668^(W$2+1))/(ε_c1cd^(W$2+1)))</f>
        <v/>
      </c>
      <c r="X2668">
        <f>(INDIRECT("a_"&amp;X$2)/(X$2+1))*(($C2668^(X$2+1)-$H2668^(X$2+1))/(ε_c1cd^(X$2+1)))</f>
        <v/>
      </c>
      <c r="Y2668">
        <f>(INDIRECT("a_"&amp;Y$2)/(Y$2+1))*(($C2668^(Y$2+1)-$H2668^(Y$2+1))/(ε_c1cd^(Y$2+1)))</f>
        <v/>
      </c>
      <c r="Z2668">
        <f>(INDIRECT("a_"&amp;Z$2)/(Z$2+2))*(($C2668^(Z$2+2)-$H2668^(Z$2+2))/(ε_c1cd^(Z$2+2)))</f>
        <v/>
      </c>
      <c r="AA2668">
        <f>(INDIRECT("a_"&amp;AA$2)/(AA$2+2))*(($C2668^(AA$2+2)-$H2668^(AA$2+2))/(ε_c1cd^(AA$2+2)))</f>
        <v/>
      </c>
      <c r="AB2668">
        <f>(INDIRECT("a_"&amp;AB$2)/(AB$2+2))*(($C2668^(AB$2+2)-$H2668^(AB$2+2))/(ε_c1cd^(AB$2+2)))</f>
        <v/>
      </c>
      <c r="AC2668">
        <f>(INDIRECT("a_"&amp;AC$2)/(AC$2+2))*(($C2668^(AC$2+2)-$H2668^(AC$2+2))/(ε_c1cd^(AC$2+2)))</f>
        <v/>
      </c>
      <c r="AD2668">
        <f>(INDIRECT("a_"&amp;AD$2)/(AD$2+2))*(($C2668^(AD$2+2)-$H2668^(AD$2+2))/(ε_c1cd^(AD$2+2)))</f>
        <v/>
      </c>
      <c r="AE2668" s="111">
        <f>(b*f_cd/L2668)*SUM(U2668:Y2668)+SUM(Q2668:R2668)</f>
        <v/>
      </c>
      <c r="AF2668" s="112">
        <f>AE2668*(K2668-y+e)</f>
        <v/>
      </c>
      <c r="AG2668" s="113">
        <f>(b*f_cd/(L2668^2))*SUM(Z2668:AD2668)+SUM(S2668:T2668)-AF2668</f>
        <v/>
      </c>
      <c r="AH2668" s="114">
        <f>AG2668&lt;0</f>
        <v/>
      </c>
      <c r="AI2668" s="115">
        <f>IF(A2668=1,FALSE,(AND(AQ2668,AH2668,NOT(AI2667))))</f>
        <v/>
      </c>
      <c r="AJ2668" s="116">
        <f>(b*f_cd/L2668)*(a_1/2*J2668^2+a_2/3*J2668^3+a_3/4*J2668^4+a_4/5*J2668^5+a_5/6*J2668^6)+SUM(Q2668:R2668)</f>
        <v/>
      </c>
      <c r="AK2668">
        <f>AJ2668*(K2668-y+e)</f>
        <v/>
      </c>
      <c r="AL2668" s="118">
        <f>(b*f_cd/(L2668^2))*(a_1/3*J2668^3+a_2/4*J2668^4+a_3/5*J2668^5+a_4/6*J2668^6+a_5/7*J2668^7)+SUM(S2668:T2668)-AK2668</f>
        <v/>
      </c>
      <c r="AM2668" s="114">
        <f>AL2668&gt;0</f>
        <v/>
      </c>
      <c r="AN2668" s="115">
        <f>IF(A2668=1,FALSE,(AND(AQ2668,AM2668,NOT(AN2667))))</f>
        <v/>
      </c>
      <c r="AO2668">
        <f>IF(D2668=1,AND(AH2668,NOT(AI2668)),AND(AM2668,NOT(AN2668)))</f>
        <v/>
      </c>
      <c r="AP2668" s="119">
        <f>IF(D2668=1,AI2668,AN2668)</f>
        <v/>
      </c>
      <c r="AQ2668" s="125">
        <f>ABS(E2668)&lt;$AQ$2</f>
        <v/>
      </c>
      <c r="AS2668">
        <f>IF(AP2668,MAX(AS$3:AS2666)+1,"")</f>
        <v/>
      </c>
    </row>
    <row r="2669">
      <c r="A2669" t="n">
        <v>2579</v>
      </c>
      <c r="B2669" s="131">
        <f>IF(A2669=1,0,IF(AP2669,0.1*ε_cu1cd,0))</f>
        <v/>
      </c>
      <c r="C2669" s="131">
        <f>IF(A2669=1,0.1*ε_cu1cd,C2668+B2668)</f>
        <v/>
      </c>
      <c r="D2669" s="113">
        <f>IF('Нормальний переріз'!$D$68&gt;0,1,2)</f>
        <v/>
      </c>
      <c r="E2669" s="144">
        <f>IF(D2669=1,F2669,G2669)</f>
        <v/>
      </c>
      <c r="F2669" s="124">
        <f>IF(AI2668,0.11*ε_cu1cd,IF(AH2668,F2668*0.01,F2668))</f>
        <v/>
      </c>
      <c r="G2669" s="124">
        <f>IF(AP2668,-0.1*ε_cu1cd,IF(AM2668,G2668*0.01,G2668))</f>
        <v/>
      </c>
      <c r="H2669" s="113">
        <f>IF(A2669=1,E2669,IF(AO2668,H2668-E2668+E2669,IF(AP2668,0.8*H2668,H2668+E2669)))</f>
        <v/>
      </c>
      <c r="I2669" s="169">
        <f>(C2669-H2669)/h</f>
        <v/>
      </c>
      <c r="J2669">
        <f>C2669/(ε_c1cd)</f>
        <v/>
      </c>
      <c r="K2669">
        <f>C2669/I2669</f>
        <v/>
      </c>
      <c r="L2669" s="131">
        <f>I2669/(ε_c1cd)</f>
        <v/>
      </c>
      <c r="M2669">
        <f>I2669*(K2669-Z_s1)</f>
        <v/>
      </c>
      <c r="N2669">
        <f>I2669*(K2669-Z_s2)</f>
        <v/>
      </c>
      <c r="O2669">
        <f>E_s*M2669</f>
        <v/>
      </c>
      <c r="P2669">
        <f>E_s*N2669</f>
        <v/>
      </c>
      <c r="Q2669">
        <f>O2669*A_s1</f>
        <v/>
      </c>
      <c r="R2669">
        <f>P2669*A_s2</f>
        <v/>
      </c>
      <c r="S2669">
        <f>Q2669*($K2669-Z_s1)</f>
        <v/>
      </c>
      <c r="T2669">
        <f>R2669*($K2669-Z_s2)</f>
        <v/>
      </c>
      <c r="U2669">
        <f>(INDIRECT("a_"&amp;U$2)/(U$2+1))*(($C2669^(U$2+1)-$H2669^(U$2+1))/(ε_c1cd^(U$2+1)))</f>
        <v/>
      </c>
      <c r="V2669">
        <f>(INDIRECT("a_"&amp;V$2)/(V$2+1))*(($C2669^(V$2+1)-$H2669^(V$2+1))/(ε_c1cd^(V$2+1)))</f>
        <v/>
      </c>
      <c r="W2669">
        <f>(INDIRECT("a_"&amp;W$2)/(W$2+1))*(($C2669^(W$2+1)-$H2669^(W$2+1))/(ε_c1cd^(W$2+1)))</f>
        <v/>
      </c>
      <c r="X2669">
        <f>(INDIRECT("a_"&amp;X$2)/(X$2+1))*(($C2669^(X$2+1)-$H2669^(X$2+1))/(ε_c1cd^(X$2+1)))</f>
        <v/>
      </c>
      <c r="Y2669">
        <f>(INDIRECT("a_"&amp;Y$2)/(Y$2+1))*(($C2669^(Y$2+1)-$H2669^(Y$2+1))/(ε_c1cd^(Y$2+1)))</f>
        <v/>
      </c>
      <c r="Z2669">
        <f>(INDIRECT("a_"&amp;Z$2)/(Z$2+2))*(($C2669^(Z$2+2)-$H2669^(Z$2+2))/(ε_c1cd^(Z$2+2)))</f>
        <v/>
      </c>
      <c r="AA2669">
        <f>(INDIRECT("a_"&amp;AA$2)/(AA$2+2))*(($C2669^(AA$2+2)-$H2669^(AA$2+2))/(ε_c1cd^(AA$2+2)))</f>
        <v/>
      </c>
      <c r="AB2669">
        <f>(INDIRECT("a_"&amp;AB$2)/(AB$2+2))*(($C2669^(AB$2+2)-$H2669^(AB$2+2))/(ε_c1cd^(AB$2+2)))</f>
        <v/>
      </c>
      <c r="AC2669">
        <f>(INDIRECT("a_"&amp;AC$2)/(AC$2+2))*(($C2669^(AC$2+2)-$H2669^(AC$2+2))/(ε_c1cd^(AC$2+2)))</f>
        <v/>
      </c>
      <c r="AD2669">
        <f>(INDIRECT("a_"&amp;AD$2)/(AD$2+2))*(($C2669^(AD$2+2)-$H2669^(AD$2+2))/(ε_c1cd^(AD$2+2)))</f>
        <v/>
      </c>
      <c r="AE2669" s="111">
        <f>(b*f_cd/L2669)*SUM(U2669:Y2669)+SUM(Q2669:R2669)</f>
        <v/>
      </c>
      <c r="AF2669" s="112">
        <f>AE2669*(K2669-y+e)</f>
        <v/>
      </c>
      <c r="AG2669" s="113">
        <f>(b*f_cd/(L2669^2))*SUM(Z2669:AD2669)+SUM(S2669:T2669)-AF2669</f>
        <v/>
      </c>
      <c r="AH2669" s="114">
        <f>AG2669&lt;0</f>
        <v/>
      </c>
      <c r="AI2669" s="115">
        <f>IF(A2669=1,FALSE,(AND(AQ2669,AH2669,NOT(AI2668))))</f>
        <v/>
      </c>
      <c r="AJ2669" s="116">
        <f>(b*f_cd/L2669)*(a_1/2*J2669^2+a_2/3*J2669^3+a_3/4*J2669^4+a_4/5*J2669^5+a_5/6*J2669^6)+SUM(Q2669:R2669)</f>
        <v/>
      </c>
      <c r="AK2669">
        <f>AJ2669*(K2669-y+e)</f>
        <v/>
      </c>
      <c r="AL2669" s="118">
        <f>(b*f_cd/(L2669^2))*(a_1/3*J2669^3+a_2/4*J2669^4+a_3/5*J2669^5+a_4/6*J2669^6+a_5/7*J2669^7)+SUM(S2669:T2669)-AK2669</f>
        <v/>
      </c>
      <c r="AM2669" s="114">
        <f>AL2669&gt;0</f>
        <v/>
      </c>
      <c r="AN2669" s="115">
        <f>IF(A2669=1,FALSE,(AND(AQ2669,AM2669,NOT(AN2668))))</f>
        <v/>
      </c>
      <c r="AO2669">
        <f>IF(D2669=1,AND(AH2669,NOT(AI2669)),AND(AM2669,NOT(AN2669)))</f>
        <v/>
      </c>
      <c r="AP2669" s="119">
        <f>IF(D2669=1,AI2669,AN2669)</f>
        <v/>
      </c>
      <c r="AQ2669" s="125">
        <f>ABS(E2669)&lt;$AQ$2</f>
        <v/>
      </c>
      <c r="AS2669">
        <f>IF(AP2669,MAX(AS$3:AS2667)+1,"")</f>
        <v/>
      </c>
    </row>
    <row r="2670">
      <c r="A2670" t="n">
        <v>2580</v>
      </c>
      <c r="B2670" s="131">
        <f>IF(A2670=1,0,IF(AP2670,0.1*ε_cu1cd,0))</f>
        <v/>
      </c>
      <c r="C2670" s="131">
        <f>IF(A2670=1,0.1*ε_cu1cd,C2669+B2669)</f>
        <v/>
      </c>
      <c r="D2670" s="113">
        <f>IF('Нормальний переріз'!$D$68&gt;0,1,2)</f>
        <v/>
      </c>
      <c r="E2670" s="144">
        <f>IF(D2670=1,F2670,G2670)</f>
        <v/>
      </c>
      <c r="F2670" s="124">
        <f>IF(AI2669,0.11*ε_cu1cd,IF(AH2669,F2669*0.01,F2669))</f>
        <v/>
      </c>
      <c r="G2670" s="124">
        <f>IF(AP2669,-0.1*ε_cu1cd,IF(AM2669,G2669*0.01,G2669))</f>
        <v/>
      </c>
      <c r="H2670" s="113">
        <f>IF(A2670=1,E2670,IF(AO2669,H2669-E2669+E2670,IF(AP2669,0.8*H2669,H2669+E2670)))</f>
        <v/>
      </c>
      <c r="I2670" s="169">
        <f>(C2670-H2670)/h</f>
        <v/>
      </c>
      <c r="J2670">
        <f>C2670/(ε_c1cd)</f>
        <v/>
      </c>
      <c r="K2670">
        <f>C2670/I2670</f>
        <v/>
      </c>
      <c r="L2670" s="131">
        <f>I2670/(ε_c1cd)</f>
        <v/>
      </c>
      <c r="M2670">
        <f>I2670*(K2670-Z_s1)</f>
        <v/>
      </c>
      <c r="N2670">
        <f>I2670*(K2670-Z_s2)</f>
        <v/>
      </c>
      <c r="O2670">
        <f>E_s*M2670</f>
        <v/>
      </c>
      <c r="P2670">
        <f>E_s*N2670</f>
        <v/>
      </c>
      <c r="Q2670">
        <f>O2670*A_s1</f>
        <v/>
      </c>
      <c r="R2670">
        <f>P2670*A_s2</f>
        <v/>
      </c>
      <c r="S2670">
        <f>Q2670*($K2670-Z_s1)</f>
        <v/>
      </c>
      <c r="T2670">
        <f>R2670*($K2670-Z_s2)</f>
        <v/>
      </c>
      <c r="U2670">
        <f>(INDIRECT("a_"&amp;U$2)/(U$2+1))*(($C2670^(U$2+1)-$H2670^(U$2+1))/(ε_c1cd^(U$2+1)))</f>
        <v/>
      </c>
      <c r="V2670">
        <f>(INDIRECT("a_"&amp;V$2)/(V$2+1))*(($C2670^(V$2+1)-$H2670^(V$2+1))/(ε_c1cd^(V$2+1)))</f>
        <v/>
      </c>
      <c r="W2670">
        <f>(INDIRECT("a_"&amp;W$2)/(W$2+1))*(($C2670^(W$2+1)-$H2670^(W$2+1))/(ε_c1cd^(W$2+1)))</f>
        <v/>
      </c>
      <c r="X2670">
        <f>(INDIRECT("a_"&amp;X$2)/(X$2+1))*(($C2670^(X$2+1)-$H2670^(X$2+1))/(ε_c1cd^(X$2+1)))</f>
        <v/>
      </c>
      <c r="Y2670">
        <f>(INDIRECT("a_"&amp;Y$2)/(Y$2+1))*(($C2670^(Y$2+1)-$H2670^(Y$2+1))/(ε_c1cd^(Y$2+1)))</f>
        <v/>
      </c>
      <c r="Z2670">
        <f>(INDIRECT("a_"&amp;Z$2)/(Z$2+2))*(($C2670^(Z$2+2)-$H2670^(Z$2+2))/(ε_c1cd^(Z$2+2)))</f>
        <v/>
      </c>
      <c r="AA2670">
        <f>(INDIRECT("a_"&amp;AA$2)/(AA$2+2))*(($C2670^(AA$2+2)-$H2670^(AA$2+2))/(ε_c1cd^(AA$2+2)))</f>
        <v/>
      </c>
      <c r="AB2670">
        <f>(INDIRECT("a_"&amp;AB$2)/(AB$2+2))*(($C2670^(AB$2+2)-$H2670^(AB$2+2))/(ε_c1cd^(AB$2+2)))</f>
        <v/>
      </c>
      <c r="AC2670">
        <f>(INDIRECT("a_"&amp;AC$2)/(AC$2+2))*(($C2670^(AC$2+2)-$H2670^(AC$2+2))/(ε_c1cd^(AC$2+2)))</f>
        <v/>
      </c>
      <c r="AD2670">
        <f>(INDIRECT("a_"&amp;AD$2)/(AD$2+2))*(($C2670^(AD$2+2)-$H2670^(AD$2+2))/(ε_c1cd^(AD$2+2)))</f>
        <v/>
      </c>
      <c r="AE2670" s="111">
        <f>(b*f_cd/L2670)*SUM(U2670:Y2670)+SUM(Q2670:R2670)</f>
        <v/>
      </c>
      <c r="AF2670" s="112">
        <f>AE2670*(K2670-y+e)</f>
        <v/>
      </c>
      <c r="AG2670" s="113">
        <f>(b*f_cd/(L2670^2))*SUM(Z2670:AD2670)+SUM(S2670:T2670)-AF2670</f>
        <v/>
      </c>
      <c r="AH2670" s="114">
        <f>AG2670&lt;0</f>
        <v/>
      </c>
      <c r="AI2670" s="115">
        <f>IF(A2670=1,FALSE,(AND(AQ2670,AH2670,NOT(AI2669))))</f>
        <v/>
      </c>
      <c r="AJ2670" s="116">
        <f>(b*f_cd/L2670)*(a_1/2*J2670^2+a_2/3*J2670^3+a_3/4*J2670^4+a_4/5*J2670^5+a_5/6*J2670^6)+SUM(Q2670:R2670)</f>
        <v/>
      </c>
      <c r="AK2670">
        <f>AJ2670*(K2670-y+e)</f>
        <v/>
      </c>
      <c r="AL2670" s="118">
        <f>(b*f_cd/(L2670^2))*(a_1/3*J2670^3+a_2/4*J2670^4+a_3/5*J2670^5+a_4/6*J2670^6+a_5/7*J2670^7)+SUM(S2670:T2670)-AK2670</f>
        <v/>
      </c>
      <c r="AM2670" s="114">
        <f>AL2670&gt;0</f>
        <v/>
      </c>
      <c r="AN2670" s="115">
        <f>IF(A2670=1,FALSE,(AND(AQ2670,AM2670,NOT(AN2669))))</f>
        <v/>
      </c>
      <c r="AO2670">
        <f>IF(D2670=1,AND(AH2670,NOT(AI2670)),AND(AM2670,NOT(AN2670)))</f>
        <v/>
      </c>
      <c r="AP2670" s="119">
        <f>IF(D2670=1,AI2670,AN2670)</f>
        <v/>
      </c>
      <c r="AQ2670" s="125">
        <f>ABS(E2670)&lt;$AQ$2</f>
        <v/>
      </c>
      <c r="AS2670">
        <f>IF(AP2670,MAX(AS$3:AS2668)+1,"")</f>
        <v/>
      </c>
    </row>
    <row r="2671">
      <c r="A2671" t="n">
        <v>2581</v>
      </c>
      <c r="B2671" s="131">
        <f>IF(A2671=1,0,IF(AP2671,0.1*ε_cu1cd,0))</f>
        <v/>
      </c>
      <c r="C2671" s="131">
        <f>IF(A2671=1,0.1*ε_cu1cd,C2670+B2670)</f>
        <v/>
      </c>
      <c r="D2671" s="113">
        <f>IF('Нормальний переріз'!$D$68&gt;0,1,2)</f>
        <v/>
      </c>
      <c r="E2671" s="144">
        <f>IF(D2671=1,F2671,G2671)</f>
        <v/>
      </c>
      <c r="F2671" s="124">
        <f>IF(AI2670,0.11*ε_cu1cd,IF(AH2670,F2670*0.01,F2670))</f>
        <v/>
      </c>
      <c r="G2671" s="124">
        <f>IF(AP2670,-0.1*ε_cu1cd,IF(AM2670,G2670*0.01,G2670))</f>
        <v/>
      </c>
      <c r="H2671" s="113">
        <f>IF(A2671=1,E2671,IF(AO2670,H2670-E2670+E2671,IF(AP2670,0.8*H2670,H2670+E2671)))</f>
        <v/>
      </c>
      <c r="I2671" s="169">
        <f>(C2671-H2671)/h</f>
        <v/>
      </c>
      <c r="J2671">
        <f>C2671/(ε_c1cd)</f>
        <v/>
      </c>
      <c r="K2671">
        <f>C2671/I2671</f>
        <v/>
      </c>
      <c r="L2671" s="131">
        <f>I2671/(ε_c1cd)</f>
        <v/>
      </c>
      <c r="M2671">
        <f>I2671*(K2671-Z_s1)</f>
        <v/>
      </c>
      <c r="N2671">
        <f>I2671*(K2671-Z_s2)</f>
        <v/>
      </c>
      <c r="O2671">
        <f>E_s*M2671</f>
        <v/>
      </c>
      <c r="P2671">
        <f>E_s*N2671</f>
        <v/>
      </c>
      <c r="Q2671">
        <f>O2671*A_s1</f>
        <v/>
      </c>
      <c r="R2671">
        <f>P2671*A_s2</f>
        <v/>
      </c>
      <c r="S2671">
        <f>Q2671*($K2671-Z_s1)</f>
        <v/>
      </c>
      <c r="T2671">
        <f>R2671*($K2671-Z_s2)</f>
        <v/>
      </c>
      <c r="U2671">
        <f>(INDIRECT("a_"&amp;U$2)/(U$2+1))*(($C2671^(U$2+1)-$H2671^(U$2+1))/(ε_c1cd^(U$2+1)))</f>
        <v/>
      </c>
      <c r="V2671">
        <f>(INDIRECT("a_"&amp;V$2)/(V$2+1))*(($C2671^(V$2+1)-$H2671^(V$2+1))/(ε_c1cd^(V$2+1)))</f>
        <v/>
      </c>
      <c r="W2671">
        <f>(INDIRECT("a_"&amp;W$2)/(W$2+1))*(($C2671^(W$2+1)-$H2671^(W$2+1))/(ε_c1cd^(W$2+1)))</f>
        <v/>
      </c>
      <c r="X2671">
        <f>(INDIRECT("a_"&amp;X$2)/(X$2+1))*(($C2671^(X$2+1)-$H2671^(X$2+1))/(ε_c1cd^(X$2+1)))</f>
        <v/>
      </c>
      <c r="Y2671">
        <f>(INDIRECT("a_"&amp;Y$2)/(Y$2+1))*(($C2671^(Y$2+1)-$H2671^(Y$2+1))/(ε_c1cd^(Y$2+1)))</f>
        <v/>
      </c>
      <c r="Z2671">
        <f>(INDIRECT("a_"&amp;Z$2)/(Z$2+2))*(($C2671^(Z$2+2)-$H2671^(Z$2+2))/(ε_c1cd^(Z$2+2)))</f>
        <v/>
      </c>
      <c r="AA2671">
        <f>(INDIRECT("a_"&amp;AA$2)/(AA$2+2))*(($C2671^(AA$2+2)-$H2671^(AA$2+2))/(ε_c1cd^(AA$2+2)))</f>
        <v/>
      </c>
      <c r="AB2671">
        <f>(INDIRECT("a_"&amp;AB$2)/(AB$2+2))*(($C2671^(AB$2+2)-$H2671^(AB$2+2))/(ε_c1cd^(AB$2+2)))</f>
        <v/>
      </c>
      <c r="AC2671">
        <f>(INDIRECT("a_"&amp;AC$2)/(AC$2+2))*(($C2671^(AC$2+2)-$H2671^(AC$2+2))/(ε_c1cd^(AC$2+2)))</f>
        <v/>
      </c>
      <c r="AD2671">
        <f>(INDIRECT("a_"&amp;AD$2)/(AD$2+2))*(($C2671^(AD$2+2)-$H2671^(AD$2+2))/(ε_c1cd^(AD$2+2)))</f>
        <v/>
      </c>
      <c r="AE2671" s="111">
        <f>(b*f_cd/L2671)*SUM(U2671:Y2671)+SUM(Q2671:R2671)</f>
        <v/>
      </c>
      <c r="AF2671" s="112">
        <f>AE2671*(K2671-y+e)</f>
        <v/>
      </c>
      <c r="AG2671" s="113">
        <f>(b*f_cd/(L2671^2))*SUM(Z2671:AD2671)+SUM(S2671:T2671)-AF2671</f>
        <v/>
      </c>
      <c r="AH2671" s="114">
        <f>AG2671&lt;0</f>
        <v/>
      </c>
      <c r="AI2671" s="115">
        <f>IF(A2671=1,FALSE,(AND(AQ2671,AH2671,NOT(AI2670))))</f>
        <v/>
      </c>
      <c r="AJ2671" s="116">
        <f>(b*f_cd/L2671)*(a_1/2*J2671^2+a_2/3*J2671^3+a_3/4*J2671^4+a_4/5*J2671^5+a_5/6*J2671^6)+SUM(Q2671:R2671)</f>
        <v/>
      </c>
      <c r="AK2671">
        <f>AJ2671*(K2671-y+e)</f>
        <v/>
      </c>
      <c r="AL2671" s="118">
        <f>(b*f_cd/(L2671^2))*(a_1/3*J2671^3+a_2/4*J2671^4+a_3/5*J2671^5+a_4/6*J2671^6+a_5/7*J2671^7)+SUM(S2671:T2671)-AK2671</f>
        <v/>
      </c>
      <c r="AM2671" s="114">
        <f>AL2671&gt;0</f>
        <v/>
      </c>
      <c r="AN2671" s="115">
        <f>IF(A2671=1,FALSE,(AND(AQ2671,AM2671,NOT(AN2670))))</f>
        <v/>
      </c>
      <c r="AO2671">
        <f>IF(D2671=1,AND(AH2671,NOT(AI2671)),AND(AM2671,NOT(AN2671)))</f>
        <v/>
      </c>
      <c r="AP2671" s="119">
        <f>IF(D2671=1,AI2671,AN2671)</f>
        <v/>
      </c>
      <c r="AQ2671" s="125">
        <f>ABS(E2671)&lt;$AQ$2</f>
        <v/>
      </c>
      <c r="AS2671">
        <f>IF(AP2671,MAX(AS$3:AS2669)+1,"")</f>
        <v/>
      </c>
    </row>
    <row r="2672">
      <c r="A2672" t="n">
        <v>2582</v>
      </c>
      <c r="B2672" s="131">
        <f>IF(A2672=1,0,IF(AP2672,0.1*ε_cu1cd,0))</f>
        <v/>
      </c>
      <c r="C2672" s="131">
        <f>IF(A2672=1,0.1*ε_cu1cd,C2671+B2671)</f>
        <v/>
      </c>
      <c r="D2672" s="113">
        <f>IF('Нормальний переріз'!$D$68&gt;0,1,2)</f>
        <v/>
      </c>
      <c r="E2672" s="144">
        <f>IF(D2672=1,F2672,G2672)</f>
        <v/>
      </c>
      <c r="F2672" s="124">
        <f>IF(AI2671,0.11*ε_cu1cd,IF(AH2671,F2671*0.01,F2671))</f>
        <v/>
      </c>
      <c r="G2672" s="124">
        <f>IF(AP2671,-0.1*ε_cu1cd,IF(AM2671,G2671*0.01,G2671))</f>
        <v/>
      </c>
      <c r="H2672" s="113">
        <f>IF(A2672=1,E2672,IF(AO2671,H2671-E2671+E2672,IF(AP2671,0.8*H2671,H2671+E2672)))</f>
        <v/>
      </c>
      <c r="I2672" s="169">
        <f>(C2672-H2672)/h</f>
        <v/>
      </c>
      <c r="J2672">
        <f>C2672/(ε_c1cd)</f>
        <v/>
      </c>
      <c r="K2672">
        <f>C2672/I2672</f>
        <v/>
      </c>
      <c r="L2672" s="131">
        <f>I2672/(ε_c1cd)</f>
        <v/>
      </c>
      <c r="M2672">
        <f>I2672*(K2672-Z_s1)</f>
        <v/>
      </c>
      <c r="N2672">
        <f>I2672*(K2672-Z_s2)</f>
        <v/>
      </c>
      <c r="O2672">
        <f>E_s*M2672</f>
        <v/>
      </c>
      <c r="P2672">
        <f>E_s*N2672</f>
        <v/>
      </c>
      <c r="Q2672">
        <f>O2672*A_s1</f>
        <v/>
      </c>
      <c r="R2672">
        <f>P2672*A_s2</f>
        <v/>
      </c>
      <c r="S2672">
        <f>Q2672*($K2672-Z_s1)</f>
        <v/>
      </c>
      <c r="T2672">
        <f>R2672*($K2672-Z_s2)</f>
        <v/>
      </c>
      <c r="U2672">
        <f>(INDIRECT("a_"&amp;U$2)/(U$2+1))*(($C2672^(U$2+1)-$H2672^(U$2+1))/(ε_c1cd^(U$2+1)))</f>
        <v/>
      </c>
      <c r="V2672">
        <f>(INDIRECT("a_"&amp;V$2)/(V$2+1))*(($C2672^(V$2+1)-$H2672^(V$2+1))/(ε_c1cd^(V$2+1)))</f>
        <v/>
      </c>
      <c r="W2672">
        <f>(INDIRECT("a_"&amp;W$2)/(W$2+1))*(($C2672^(W$2+1)-$H2672^(W$2+1))/(ε_c1cd^(W$2+1)))</f>
        <v/>
      </c>
      <c r="X2672">
        <f>(INDIRECT("a_"&amp;X$2)/(X$2+1))*(($C2672^(X$2+1)-$H2672^(X$2+1))/(ε_c1cd^(X$2+1)))</f>
        <v/>
      </c>
      <c r="Y2672">
        <f>(INDIRECT("a_"&amp;Y$2)/(Y$2+1))*(($C2672^(Y$2+1)-$H2672^(Y$2+1))/(ε_c1cd^(Y$2+1)))</f>
        <v/>
      </c>
      <c r="Z2672">
        <f>(INDIRECT("a_"&amp;Z$2)/(Z$2+2))*(($C2672^(Z$2+2)-$H2672^(Z$2+2))/(ε_c1cd^(Z$2+2)))</f>
        <v/>
      </c>
      <c r="AA2672">
        <f>(INDIRECT("a_"&amp;AA$2)/(AA$2+2))*(($C2672^(AA$2+2)-$H2672^(AA$2+2))/(ε_c1cd^(AA$2+2)))</f>
        <v/>
      </c>
      <c r="AB2672">
        <f>(INDIRECT("a_"&amp;AB$2)/(AB$2+2))*(($C2672^(AB$2+2)-$H2672^(AB$2+2))/(ε_c1cd^(AB$2+2)))</f>
        <v/>
      </c>
      <c r="AC2672">
        <f>(INDIRECT("a_"&amp;AC$2)/(AC$2+2))*(($C2672^(AC$2+2)-$H2672^(AC$2+2))/(ε_c1cd^(AC$2+2)))</f>
        <v/>
      </c>
      <c r="AD2672">
        <f>(INDIRECT("a_"&amp;AD$2)/(AD$2+2))*(($C2672^(AD$2+2)-$H2672^(AD$2+2))/(ε_c1cd^(AD$2+2)))</f>
        <v/>
      </c>
      <c r="AE2672" s="111">
        <f>(b*f_cd/L2672)*SUM(U2672:Y2672)+SUM(Q2672:R2672)</f>
        <v/>
      </c>
      <c r="AF2672" s="112">
        <f>AE2672*(K2672-y+e)</f>
        <v/>
      </c>
      <c r="AG2672" s="113">
        <f>(b*f_cd/(L2672^2))*SUM(Z2672:AD2672)+SUM(S2672:T2672)-AF2672</f>
        <v/>
      </c>
      <c r="AH2672" s="114">
        <f>AG2672&lt;0</f>
        <v/>
      </c>
      <c r="AI2672" s="115">
        <f>IF(A2672=1,FALSE,(AND(AQ2672,AH2672,NOT(AI2671))))</f>
        <v/>
      </c>
      <c r="AJ2672" s="116">
        <f>(b*f_cd/L2672)*(a_1/2*J2672^2+a_2/3*J2672^3+a_3/4*J2672^4+a_4/5*J2672^5+a_5/6*J2672^6)+SUM(Q2672:R2672)</f>
        <v/>
      </c>
      <c r="AK2672">
        <f>AJ2672*(K2672-y+e)</f>
        <v/>
      </c>
      <c r="AL2672" s="118">
        <f>(b*f_cd/(L2672^2))*(a_1/3*J2672^3+a_2/4*J2672^4+a_3/5*J2672^5+a_4/6*J2672^6+a_5/7*J2672^7)+SUM(S2672:T2672)-AK2672</f>
        <v/>
      </c>
      <c r="AM2672" s="114">
        <f>AL2672&gt;0</f>
        <v/>
      </c>
      <c r="AN2672" s="115">
        <f>IF(A2672=1,FALSE,(AND(AQ2672,AM2672,NOT(AN2671))))</f>
        <v/>
      </c>
      <c r="AO2672">
        <f>IF(D2672=1,AND(AH2672,NOT(AI2672)),AND(AM2672,NOT(AN2672)))</f>
        <v/>
      </c>
      <c r="AP2672" s="119">
        <f>IF(D2672=1,AI2672,AN2672)</f>
        <v/>
      </c>
      <c r="AQ2672" s="125">
        <f>ABS(E2672)&lt;$AQ$2</f>
        <v/>
      </c>
      <c r="AS2672">
        <f>IF(AP2672,MAX(AS$3:AS2670)+1,"")</f>
        <v/>
      </c>
    </row>
    <row r="2673">
      <c r="A2673" t="n">
        <v>2583</v>
      </c>
      <c r="B2673" s="131">
        <f>IF(A2673=1,0,IF(AP2673,0.1*ε_cu1cd,0))</f>
        <v/>
      </c>
      <c r="C2673" s="131">
        <f>IF(A2673=1,0.1*ε_cu1cd,C2672+B2672)</f>
        <v/>
      </c>
      <c r="D2673" s="113">
        <f>IF('Нормальний переріз'!$D$68&gt;0,1,2)</f>
        <v/>
      </c>
      <c r="E2673" s="144">
        <f>IF(D2673=1,F2673,G2673)</f>
        <v/>
      </c>
      <c r="F2673" s="124">
        <f>IF(AI2672,0.11*ε_cu1cd,IF(AH2672,F2672*0.01,F2672))</f>
        <v/>
      </c>
      <c r="G2673" s="124">
        <f>IF(AP2672,-0.1*ε_cu1cd,IF(AM2672,G2672*0.01,G2672))</f>
        <v/>
      </c>
      <c r="H2673" s="113">
        <f>IF(A2673=1,E2673,IF(AO2672,H2672-E2672+E2673,IF(AP2672,0.8*H2672,H2672+E2673)))</f>
        <v/>
      </c>
      <c r="I2673" s="169">
        <f>(C2673-H2673)/h</f>
        <v/>
      </c>
      <c r="J2673">
        <f>C2673/(ε_c1cd)</f>
        <v/>
      </c>
      <c r="K2673">
        <f>C2673/I2673</f>
        <v/>
      </c>
      <c r="L2673" s="131">
        <f>I2673/(ε_c1cd)</f>
        <v/>
      </c>
      <c r="M2673">
        <f>I2673*(K2673-Z_s1)</f>
        <v/>
      </c>
      <c r="N2673">
        <f>I2673*(K2673-Z_s2)</f>
        <v/>
      </c>
      <c r="O2673">
        <f>E_s*M2673</f>
        <v/>
      </c>
      <c r="P2673">
        <f>E_s*N2673</f>
        <v/>
      </c>
      <c r="Q2673">
        <f>O2673*A_s1</f>
        <v/>
      </c>
      <c r="R2673">
        <f>P2673*A_s2</f>
        <v/>
      </c>
      <c r="S2673">
        <f>Q2673*($K2673-Z_s1)</f>
        <v/>
      </c>
      <c r="T2673">
        <f>R2673*($K2673-Z_s2)</f>
        <v/>
      </c>
      <c r="U2673">
        <f>(INDIRECT("a_"&amp;U$2)/(U$2+1))*(($C2673^(U$2+1)-$H2673^(U$2+1))/(ε_c1cd^(U$2+1)))</f>
        <v/>
      </c>
      <c r="V2673">
        <f>(INDIRECT("a_"&amp;V$2)/(V$2+1))*(($C2673^(V$2+1)-$H2673^(V$2+1))/(ε_c1cd^(V$2+1)))</f>
        <v/>
      </c>
      <c r="W2673">
        <f>(INDIRECT("a_"&amp;W$2)/(W$2+1))*(($C2673^(W$2+1)-$H2673^(W$2+1))/(ε_c1cd^(W$2+1)))</f>
        <v/>
      </c>
      <c r="X2673">
        <f>(INDIRECT("a_"&amp;X$2)/(X$2+1))*(($C2673^(X$2+1)-$H2673^(X$2+1))/(ε_c1cd^(X$2+1)))</f>
        <v/>
      </c>
      <c r="Y2673">
        <f>(INDIRECT("a_"&amp;Y$2)/(Y$2+1))*(($C2673^(Y$2+1)-$H2673^(Y$2+1))/(ε_c1cd^(Y$2+1)))</f>
        <v/>
      </c>
      <c r="Z2673">
        <f>(INDIRECT("a_"&amp;Z$2)/(Z$2+2))*(($C2673^(Z$2+2)-$H2673^(Z$2+2))/(ε_c1cd^(Z$2+2)))</f>
        <v/>
      </c>
      <c r="AA2673">
        <f>(INDIRECT("a_"&amp;AA$2)/(AA$2+2))*(($C2673^(AA$2+2)-$H2673^(AA$2+2))/(ε_c1cd^(AA$2+2)))</f>
        <v/>
      </c>
      <c r="AB2673">
        <f>(INDIRECT("a_"&amp;AB$2)/(AB$2+2))*(($C2673^(AB$2+2)-$H2673^(AB$2+2))/(ε_c1cd^(AB$2+2)))</f>
        <v/>
      </c>
      <c r="AC2673">
        <f>(INDIRECT("a_"&amp;AC$2)/(AC$2+2))*(($C2673^(AC$2+2)-$H2673^(AC$2+2))/(ε_c1cd^(AC$2+2)))</f>
        <v/>
      </c>
      <c r="AD2673">
        <f>(INDIRECT("a_"&amp;AD$2)/(AD$2+2))*(($C2673^(AD$2+2)-$H2673^(AD$2+2))/(ε_c1cd^(AD$2+2)))</f>
        <v/>
      </c>
      <c r="AE2673" s="111">
        <f>(b*f_cd/L2673)*SUM(U2673:Y2673)+SUM(Q2673:R2673)</f>
        <v/>
      </c>
      <c r="AF2673" s="112">
        <f>AE2673*(K2673-y+e)</f>
        <v/>
      </c>
      <c r="AG2673" s="113">
        <f>(b*f_cd/(L2673^2))*SUM(Z2673:AD2673)+SUM(S2673:T2673)-AF2673</f>
        <v/>
      </c>
      <c r="AH2673" s="114">
        <f>AG2673&lt;0</f>
        <v/>
      </c>
      <c r="AI2673" s="115">
        <f>IF(A2673=1,FALSE,(AND(AQ2673,AH2673,NOT(AI2672))))</f>
        <v/>
      </c>
      <c r="AJ2673" s="116">
        <f>(b*f_cd/L2673)*(a_1/2*J2673^2+a_2/3*J2673^3+a_3/4*J2673^4+a_4/5*J2673^5+a_5/6*J2673^6)+SUM(Q2673:R2673)</f>
        <v/>
      </c>
      <c r="AK2673">
        <f>AJ2673*(K2673-y+e)</f>
        <v/>
      </c>
      <c r="AL2673" s="118">
        <f>(b*f_cd/(L2673^2))*(a_1/3*J2673^3+a_2/4*J2673^4+a_3/5*J2673^5+a_4/6*J2673^6+a_5/7*J2673^7)+SUM(S2673:T2673)-AK2673</f>
        <v/>
      </c>
      <c r="AM2673" s="114">
        <f>AL2673&gt;0</f>
        <v/>
      </c>
      <c r="AN2673" s="115">
        <f>IF(A2673=1,FALSE,(AND(AQ2673,AM2673,NOT(AN2672))))</f>
        <v/>
      </c>
      <c r="AO2673">
        <f>IF(D2673=1,AND(AH2673,NOT(AI2673)),AND(AM2673,NOT(AN2673)))</f>
        <v/>
      </c>
      <c r="AP2673" s="119">
        <f>IF(D2673=1,AI2673,AN2673)</f>
        <v/>
      </c>
      <c r="AQ2673" s="125">
        <f>ABS(E2673)&lt;$AQ$2</f>
        <v/>
      </c>
      <c r="AS2673">
        <f>IF(AP2673,MAX(AS$3:AS2671)+1,"")</f>
        <v/>
      </c>
    </row>
    <row r="2674">
      <c r="A2674" t="n">
        <v>2584</v>
      </c>
      <c r="B2674" s="131">
        <f>IF(A2674=1,0,IF(AP2674,0.1*ε_cu1cd,0))</f>
        <v/>
      </c>
      <c r="C2674" s="131">
        <f>IF(A2674=1,0.1*ε_cu1cd,C2673+B2673)</f>
        <v/>
      </c>
      <c r="D2674" s="113">
        <f>IF('Нормальний переріз'!$D$68&gt;0,1,2)</f>
        <v/>
      </c>
      <c r="E2674" s="144">
        <f>IF(D2674=1,F2674,G2674)</f>
        <v/>
      </c>
      <c r="F2674" s="124">
        <f>IF(AI2673,0.11*ε_cu1cd,IF(AH2673,F2673*0.01,F2673))</f>
        <v/>
      </c>
      <c r="G2674" s="124">
        <f>IF(AP2673,-0.1*ε_cu1cd,IF(AM2673,G2673*0.01,G2673))</f>
        <v/>
      </c>
      <c r="H2674" s="113">
        <f>IF(A2674=1,E2674,IF(AO2673,H2673-E2673+E2674,IF(AP2673,0.8*H2673,H2673+E2674)))</f>
        <v/>
      </c>
      <c r="I2674" s="169">
        <f>(C2674-H2674)/h</f>
        <v/>
      </c>
      <c r="J2674">
        <f>C2674/(ε_c1cd)</f>
        <v/>
      </c>
      <c r="K2674">
        <f>C2674/I2674</f>
        <v/>
      </c>
      <c r="L2674" s="131">
        <f>I2674/(ε_c1cd)</f>
        <v/>
      </c>
      <c r="M2674">
        <f>I2674*(K2674-Z_s1)</f>
        <v/>
      </c>
      <c r="N2674">
        <f>I2674*(K2674-Z_s2)</f>
        <v/>
      </c>
      <c r="O2674">
        <f>E_s*M2674</f>
        <v/>
      </c>
      <c r="P2674">
        <f>E_s*N2674</f>
        <v/>
      </c>
      <c r="Q2674">
        <f>O2674*A_s1</f>
        <v/>
      </c>
      <c r="R2674">
        <f>P2674*A_s2</f>
        <v/>
      </c>
      <c r="S2674">
        <f>Q2674*($K2674-Z_s1)</f>
        <v/>
      </c>
      <c r="T2674">
        <f>R2674*($K2674-Z_s2)</f>
        <v/>
      </c>
      <c r="U2674">
        <f>(INDIRECT("a_"&amp;U$2)/(U$2+1))*(($C2674^(U$2+1)-$H2674^(U$2+1))/(ε_c1cd^(U$2+1)))</f>
        <v/>
      </c>
      <c r="V2674">
        <f>(INDIRECT("a_"&amp;V$2)/(V$2+1))*(($C2674^(V$2+1)-$H2674^(V$2+1))/(ε_c1cd^(V$2+1)))</f>
        <v/>
      </c>
      <c r="W2674">
        <f>(INDIRECT("a_"&amp;W$2)/(W$2+1))*(($C2674^(W$2+1)-$H2674^(W$2+1))/(ε_c1cd^(W$2+1)))</f>
        <v/>
      </c>
      <c r="X2674">
        <f>(INDIRECT("a_"&amp;X$2)/(X$2+1))*(($C2674^(X$2+1)-$H2674^(X$2+1))/(ε_c1cd^(X$2+1)))</f>
        <v/>
      </c>
      <c r="Y2674">
        <f>(INDIRECT("a_"&amp;Y$2)/(Y$2+1))*(($C2674^(Y$2+1)-$H2674^(Y$2+1))/(ε_c1cd^(Y$2+1)))</f>
        <v/>
      </c>
      <c r="Z2674">
        <f>(INDIRECT("a_"&amp;Z$2)/(Z$2+2))*(($C2674^(Z$2+2)-$H2674^(Z$2+2))/(ε_c1cd^(Z$2+2)))</f>
        <v/>
      </c>
      <c r="AA2674">
        <f>(INDIRECT("a_"&amp;AA$2)/(AA$2+2))*(($C2674^(AA$2+2)-$H2674^(AA$2+2))/(ε_c1cd^(AA$2+2)))</f>
        <v/>
      </c>
      <c r="AB2674">
        <f>(INDIRECT("a_"&amp;AB$2)/(AB$2+2))*(($C2674^(AB$2+2)-$H2674^(AB$2+2))/(ε_c1cd^(AB$2+2)))</f>
        <v/>
      </c>
      <c r="AC2674">
        <f>(INDIRECT("a_"&amp;AC$2)/(AC$2+2))*(($C2674^(AC$2+2)-$H2674^(AC$2+2))/(ε_c1cd^(AC$2+2)))</f>
        <v/>
      </c>
      <c r="AD2674">
        <f>(INDIRECT("a_"&amp;AD$2)/(AD$2+2))*(($C2674^(AD$2+2)-$H2674^(AD$2+2))/(ε_c1cd^(AD$2+2)))</f>
        <v/>
      </c>
      <c r="AE2674" s="111">
        <f>(b*f_cd/L2674)*SUM(U2674:Y2674)+SUM(Q2674:R2674)</f>
        <v/>
      </c>
      <c r="AF2674" s="112">
        <f>AE2674*(K2674-y+e)</f>
        <v/>
      </c>
      <c r="AG2674" s="113">
        <f>(b*f_cd/(L2674^2))*SUM(Z2674:AD2674)+SUM(S2674:T2674)-AF2674</f>
        <v/>
      </c>
      <c r="AH2674" s="114">
        <f>AG2674&lt;0</f>
        <v/>
      </c>
      <c r="AI2674" s="115">
        <f>IF(A2674=1,FALSE,(AND(AQ2674,AH2674,NOT(AI2673))))</f>
        <v/>
      </c>
      <c r="AJ2674" s="116">
        <f>(b*f_cd/L2674)*(a_1/2*J2674^2+a_2/3*J2674^3+a_3/4*J2674^4+a_4/5*J2674^5+a_5/6*J2674^6)+SUM(Q2674:R2674)</f>
        <v/>
      </c>
      <c r="AK2674">
        <f>AJ2674*(K2674-y+e)</f>
        <v/>
      </c>
      <c r="AL2674" s="118">
        <f>(b*f_cd/(L2674^2))*(a_1/3*J2674^3+a_2/4*J2674^4+a_3/5*J2674^5+a_4/6*J2674^6+a_5/7*J2674^7)+SUM(S2674:T2674)-AK2674</f>
        <v/>
      </c>
      <c r="AM2674" s="114">
        <f>AL2674&gt;0</f>
        <v/>
      </c>
      <c r="AN2674" s="115">
        <f>IF(A2674=1,FALSE,(AND(AQ2674,AM2674,NOT(AN2673))))</f>
        <v/>
      </c>
      <c r="AO2674">
        <f>IF(D2674=1,AND(AH2674,NOT(AI2674)),AND(AM2674,NOT(AN2674)))</f>
        <v/>
      </c>
      <c r="AP2674" s="119">
        <f>IF(D2674=1,AI2674,AN2674)</f>
        <v/>
      </c>
      <c r="AQ2674" s="125">
        <f>ABS(E2674)&lt;$AQ$2</f>
        <v/>
      </c>
      <c r="AS2674">
        <f>IF(AP2674,MAX(AS$3:AS2672)+1,"")</f>
        <v/>
      </c>
    </row>
    <row r="2675">
      <c r="A2675" t="n">
        <v>2585</v>
      </c>
      <c r="B2675" s="131">
        <f>IF(A2675=1,0,IF(AP2675,0.1*ε_cu1cd,0))</f>
        <v/>
      </c>
      <c r="C2675" s="131">
        <f>IF(A2675=1,0.1*ε_cu1cd,C2674+B2674)</f>
        <v/>
      </c>
      <c r="D2675" s="113">
        <f>IF('Нормальний переріз'!$D$68&gt;0,1,2)</f>
        <v/>
      </c>
      <c r="E2675" s="144">
        <f>IF(D2675=1,F2675,G2675)</f>
        <v/>
      </c>
      <c r="F2675" s="124">
        <f>IF(AI2674,0.11*ε_cu1cd,IF(AH2674,F2674*0.01,F2674))</f>
        <v/>
      </c>
      <c r="G2675" s="124">
        <f>IF(AP2674,-0.1*ε_cu1cd,IF(AM2674,G2674*0.01,G2674))</f>
        <v/>
      </c>
      <c r="H2675" s="113">
        <f>IF(A2675=1,E2675,IF(AO2674,H2674-E2674+E2675,IF(AP2674,0.8*H2674,H2674+E2675)))</f>
        <v/>
      </c>
      <c r="I2675" s="169">
        <f>(C2675-H2675)/h</f>
        <v/>
      </c>
      <c r="J2675">
        <f>C2675/(ε_c1cd)</f>
        <v/>
      </c>
      <c r="K2675">
        <f>C2675/I2675</f>
        <v/>
      </c>
      <c r="L2675" s="131">
        <f>I2675/(ε_c1cd)</f>
        <v/>
      </c>
      <c r="M2675">
        <f>I2675*(K2675-Z_s1)</f>
        <v/>
      </c>
      <c r="N2675">
        <f>I2675*(K2675-Z_s2)</f>
        <v/>
      </c>
      <c r="O2675">
        <f>E_s*M2675</f>
        <v/>
      </c>
      <c r="P2675">
        <f>E_s*N2675</f>
        <v/>
      </c>
      <c r="Q2675">
        <f>O2675*A_s1</f>
        <v/>
      </c>
      <c r="R2675">
        <f>P2675*A_s2</f>
        <v/>
      </c>
      <c r="S2675">
        <f>Q2675*($K2675-Z_s1)</f>
        <v/>
      </c>
      <c r="T2675">
        <f>R2675*($K2675-Z_s2)</f>
        <v/>
      </c>
      <c r="U2675">
        <f>(INDIRECT("a_"&amp;U$2)/(U$2+1))*(($C2675^(U$2+1)-$H2675^(U$2+1))/(ε_c1cd^(U$2+1)))</f>
        <v/>
      </c>
      <c r="V2675">
        <f>(INDIRECT("a_"&amp;V$2)/(V$2+1))*(($C2675^(V$2+1)-$H2675^(V$2+1))/(ε_c1cd^(V$2+1)))</f>
        <v/>
      </c>
      <c r="W2675">
        <f>(INDIRECT("a_"&amp;W$2)/(W$2+1))*(($C2675^(W$2+1)-$H2675^(W$2+1))/(ε_c1cd^(W$2+1)))</f>
        <v/>
      </c>
      <c r="X2675">
        <f>(INDIRECT("a_"&amp;X$2)/(X$2+1))*(($C2675^(X$2+1)-$H2675^(X$2+1))/(ε_c1cd^(X$2+1)))</f>
        <v/>
      </c>
      <c r="Y2675">
        <f>(INDIRECT("a_"&amp;Y$2)/(Y$2+1))*(($C2675^(Y$2+1)-$H2675^(Y$2+1))/(ε_c1cd^(Y$2+1)))</f>
        <v/>
      </c>
      <c r="Z2675">
        <f>(INDIRECT("a_"&amp;Z$2)/(Z$2+2))*(($C2675^(Z$2+2)-$H2675^(Z$2+2))/(ε_c1cd^(Z$2+2)))</f>
        <v/>
      </c>
      <c r="AA2675">
        <f>(INDIRECT("a_"&amp;AA$2)/(AA$2+2))*(($C2675^(AA$2+2)-$H2675^(AA$2+2))/(ε_c1cd^(AA$2+2)))</f>
        <v/>
      </c>
      <c r="AB2675">
        <f>(INDIRECT("a_"&amp;AB$2)/(AB$2+2))*(($C2675^(AB$2+2)-$H2675^(AB$2+2))/(ε_c1cd^(AB$2+2)))</f>
        <v/>
      </c>
      <c r="AC2675">
        <f>(INDIRECT("a_"&amp;AC$2)/(AC$2+2))*(($C2675^(AC$2+2)-$H2675^(AC$2+2))/(ε_c1cd^(AC$2+2)))</f>
        <v/>
      </c>
      <c r="AD2675">
        <f>(INDIRECT("a_"&amp;AD$2)/(AD$2+2))*(($C2675^(AD$2+2)-$H2675^(AD$2+2))/(ε_c1cd^(AD$2+2)))</f>
        <v/>
      </c>
      <c r="AE2675" s="111">
        <f>(b*f_cd/L2675)*SUM(U2675:Y2675)+SUM(Q2675:R2675)</f>
        <v/>
      </c>
      <c r="AF2675" s="112">
        <f>AE2675*(K2675-y+e)</f>
        <v/>
      </c>
      <c r="AG2675" s="113">
        <f>(b*f_cd/(L2675^2))*SUM(Z2675:AD2675)+SUM(S2675:T2675)-AF2675</f>
        <v/>
      </c>
      <c r="AH2675" s="114">
        <f>AG2675&lt;0</f>
        <v/>
      </c>
      <c r="AI2675" s="115">
        <f>IF(A2675=1,FALSE,(AND(AQ2675,AH2675,NOT(AI2674))))</f>
        <v/>
      </c>
      <c r="AJ2675" s="116">
        <f>(b*f_cd/L2675)*(a_1/2*J2675^2+a_2/3*J2675^3+a_3/4*J2675^4+a_4/5*J2675^5+a_5/6*J2675^6)+SUM(Q2675:R2675)</f>
        <v/>
      </c>
      <c r="AK2675">
        <f>AJ2675*(K2675-y+e)</f>
        <v/>
      </c>
      <c r="AL2675" s="118">
        <f>(b*f_cd/(L2675^2))*(a_1/3*J2675^3+a_2/4*J2675^4+a_3/5*J2675^5+a_4/6*J2675^6+a_5/7*J2675^7)+SUM(S2675:T2675)-AK2675</f>
        <v/>
      </c>
      <c r="AM2675" s="114">
        <f>AL2675&gt;0</f>
        <v/>
      </c>
      <c r="AN2675" s="115">
        <f>IF(A2675=1,FALSE,(AND(AQ2675,AM2675,NOT(AN2674))))</f>
        <v/>
      </c>
      <c r="AO2675">
        <f>IF(D2675=1,AND(AH2675,NOT(AI2675)),AND(AM2675,NOT(AN2675)))</f>
        <v/>
      </c>
      <c r="AP2675" s="119">
        <f>IF(D2675=1,AI2675,AN2675)</f>
        <v/>
      </c>
      <c r="AQ2675" s="125">
        <f>ABS(E2675)&lt;$AQ$2</f>
        <v/>
      </c>
      <c r="AS2675">
        <f>IF(AP2675,MAX(AS$3:AS2673)+1,"")</f>
        <v/>
      </c>
    </row>
    <row r="2676">
      <c r="A2676" t="n">
        <v>2586</v>
      </c>
      <c r="B2676" s="131">
        <f>IF(A2676=1,0,IF(AP2676,0.1*ε_cu1cd,0))</f>
        <v/>
      </c>
      <c r="C2676" s="131">
        <f>IF(A2676=1,0.1*ε_cu1cd,C2675+B2675)</f>
        <v/>
      </c>
      <c r="D2676" s="113">
        <f>IF('Нормальний переріз'!$D$68&gt;0,1,2)</f>
        <v/>
      </c>
      <c r="E2676" s="144">
        <f>IF(D2676=1,F2676,G2676)</f>
        <v/>
      </c>
      <c r="F2676" s="124">
        <f>IF(AI2675,0.11*ε_cu1cd,IF(AH2675,F2675*0.01,F2675))</f>
        <v/>
      </c>
      <c r="G2676" s="124">
        <f>IF(AP2675,-0.1*ε_cu1cd,IF(AM2675,G2675*0.01,G2675))</f>
        <v/>
      </c>
      <c r="H2676" s="113">
        <f>IF(A2676=1,E2676,IF(AO2675,H2675-E2675+E2676,IF(AP2675,0.8*H2675,H2675+E2676)))</f>
        <v/>
      </c>
      <c r="I2676" s="169">
        <f>(C2676-H2676)/h</f>
        <v/>
      </c>
      <c r="J2676">
        <f>C2676/(ε_c1cd)</f>
        <v/>
      </c>
      <c r="K2676">
        <f>C2676/I2676</f>
        <v/>
      </c>
      <c r="L2676" s="131">
        <f>I2676/(ε_c1cd)</f>
        <v/>
      </c>
      <c r="M2676">
        <f>I2676*(K2676-Z_s1)</f>
        <v/>
      </c>
      <c r="N2676">
        <f>I2676*(K2676-Z_s2)</f>
        <v/>
      </c>
      <c r="O2676">
        <f>E_s*M2676</f>
        <v/>
      </c>
      <c r="P2676">
        <f>E_s*N2676</f>
        <v/>
      </c>
      <c r="Q2676">
        <f>O2676*A_s1</f>
        <v/>
      </c>
      <c r="R2676">
        <f>P2676*A_s2</f>
        <v/>
      </c>
      <c r="S2676">
        <f>Q2676*($K2676-Z_s1)</f>
        <v/>
      </c>
      <c r="T2676">
        <f>R2676*($K2676-Z_s2)</f>
        <v/>
      </c>
      <c r="U2676">
        <f>(INDIRECT("a_"&amp;U$2)/(U$2+1))*(($C2676^(U$2+1)-$H2676^(U$2+1))/(ε_c1cd^(U$2+1)))</f>
        <v/>
      </c>
      <c r="V2676">
        <f>(INDIRECT("a_"&amp;V$2)/(V$2+1))*(($C2676^(V$2+1)-$H2676^(V$2+1))/(ε_c1cd^(V$2+1)))</f>
        <v/>
      </c>
      <c r="W2676">
        <f>(INDIRECT("a_"&amp;W$2)/(W$2+1))*(($C2676^(W$2+1)-$H2676^(W$2+1))/(ε_c1cd^(W$2+1)))</f>
        <v/>
      </c>
      <c r="X2676">
        <f>(INDIRECT("a_"&amp;X$2)/(X$2+1))*(($C2676^(X$2+1)-$H2676^(X$2+1))/(ε_c1cd^(X$2+1)))</f>
        <v/>
      </c>
      <c r="Y2676">
        <f>(INDIRECT("a_"&amp;Y$2)/(Y$2+1))*(($C2676^(Y$2+1)-$H2676^(Y$2+1))/(ε_c1cd^(Y$2+1)))</f>
        <v/>
      </c>
      <c r="Z2676">
        <f>(INDIRECT("a_"&amp;Z$2)/(Z$2+2))*(($C2676^(Z$2+2)-$H2676^(Z$2+2))/(ε_c1cd^(Z$2+2)))</f>
        <v/>
      </c>
      <c r="AA2676">
        <f>(INDIRECT("a_"&amp;AA$2)/(AA$2+2))*(($C2676^(AA$2+2)-$H2676^(AA$2+2))/(ε_c1cd^(AA$2+2)))</f>
        <v/>
      </c>
      <c r="AB2676">
        <f>(INDIRECT("a_"&amp;AB$2)/(AB$2+2))*(($C2676^(AB$2+2)-$H2676^(AB$2+2))/(ε_c1cd^(AB$2+2)))</f>
        <v/>
      </c>
      <c r="AC2676">
        <f>(INDIRECT("a_"&amp;AC$2)/(AC$2+2))*(($C2676^(AC$2+2)-$H2676^(AC$2+2))/(ε_c1cd^(AC$2+2)))</f>
        <v/>
      </c>
      <c r="AD2676">
        <f>(INDIRECT("a_"&amp;AD$2)/(AD$2+2))*(($C2676^(AD$2+2)-$H2676^(AD$2+2))/(ε_c1cd^(AD$2+2)))</f>
        <v/>
      </c>
      <c r="AE2676" s="111">
        <f>(b*f_cd/L2676)*SUM(U2676:Y2676)+SUM(Q2676:R2676)</f>
        <v/>
      </c>
      <c r="AF2676" s="112">
        <f>AE2676*(K2676-y+e)</f>
        <v/>
      </c>
      <c r="AG2676" s="113">
        <f>(b*f_cd/(L2676^2))*SUM(Z2676:AD2676)+SUM(S2676:T2676)-AF2676</f>
        <v/>
      </c>
      <c r="AH2676" s="114">
        <f>AG2676&lt;0</f>
        <v/>
      </c>
      <c r="AI2676" s="115">
        <f>IF(A2676=1,FALSE,(AND(AQ2676,AH2676,NOT(AI2675))))</f>
        <v/>
      </c>
      <c r="AJ2676" s="116">
        <f>(b*f_cd/L2676)*(a_1/2*J2676^2+a_2/3*J2676^3+a_3/4*J2676^4+a_4/5*J2676^5+a_5/6*J2676^6)+SUM(Q2676:R2676)</f>
        <v/>
      </c>
      <c r="AK2676">
        <f>AJ2676*(K2676-y+e)</f>
        <v/>
      </c>
      <c r="AL2676" s="118">
        <f>(b*f_cd/(L2676^2))*(a_1/3*J2676^3+a_2/4*J2676^4+a_3/5*J2676^5+a_4/6*J2676^6+a_5/7*J2676^7)+SUM(S2676:T2676)-AK2676</f>
        <v/>
      </c>
      <c r="AM2676" s="114">
        <f>AL2676&gt;0</f>
        <v/>
      </c>
      <c r="AN2676" s="115">
        <f>IF(A2676=1,FALSE,(AND(AQ2676,AM2676,NOT(AN2675))))</f>
        <v/>
      </c>
      <c r="AO2676">
        <f>IF(D2676=1,AND(AH2676,NOT(AI2676)),AND(AM2676,NOT(AN2676)))</f>
        <v/>
      </c>
      <c r="AP2676" s="119">
        <f>IF(D2676=1,AI2676,AN2676)</f>
        <v/>
      </c>
      <c r="AQ2676" s="125">
        <f>ABS(E2676)&lt;$AQ$2</f>
        <v/>
      </c>
      <c r="AS2676">
        <f>IF(AP2676,MAX(AS$3:AS2674)+1,"")</f>
        <v/>
      </c>
    </row>
    <row r="2677">
      <c r="A2677" t="n">
        <v>2587</v>
      </c>
      <c r="B2677" s="131">
        <f>IF(A2677=1,0,IF(AP2677,0.1*ε_cu1cd,0))</f>
        <v/>
      </c>
      <c r="C2677" s="131">
        <f>IF(A2677=1,0.1*ε_cu1cd,C2676+B2676)</f>
        <v/>
      </c>
      <c r="D2677" s="113">
        <f>IF('Нормальний переріз'!$D$68&gt;0,1,2)</f>
        <v/>
      </c>
      <c r="E2677" s="144">
        <f>IF(D2677=1,F2677,G2677)</f>
        <v/>
      </c>
      <c r="F2677" s="124">
        <f>IF(AI2676,0.11*ε_cu1cd,IF(AH2676,F2676*0.01,F2676))</f>
        <v/>
      </c>
      <c r="G2677" s="124">
        <f>IF(AP2676,-0.1*ε_cu1cd,IF(AM2676,G2676*0.01,G2676))</f>
        <v/>
      </c>
      <c r="H2677" s="113">
        <f>IF(A2677=1,E2677,IF(AO2676,H2676-E2676+E2677,IF(AP2676,0.8*H2676,H2676+E2677)))</f>
        <v/>
      </c>
      <c r="I2677" s="169">
        <f>(C2677-H2677)/h</f>
        <v/>
      </c>
      <c r="J2677">
        <f>C2677/(ε_c1cd)</f>
        <v/>
      </c>
      <c r="K2677">
        <f>C2677/I2677</f>
        <v/>
      </c>
      <c r="L2677" s="131">
        <f>I2677/(ε_c1cd)</f>
        <v/>
      </c>
      <c r="M2677">
        <f>I2677*(K2677-Z_s1)</f>
        <v/>
      </c>
      <c r="N2677">
        <f>I2677*(K2677-Z_s2)</f>
        <v/>
      </c>
      <c r="O2677">
        <f>E_s*M2677</f>
        <v/>
      </c>
      <c r="P2677">
        <f>E_s*N2677</f>
        <v/>
      </c>
      <c r="Q2677">
        <f>O2677*A_s1</f>
        <v/>
      </c>
      <c r="R2677">
        <f>P2677*A_s2</f>
        <v/>
      </c>
      <c r="S2677">
        <f>Q2677*($K2677-Z_s1)</f>
        <v/>
      </c>
      <c r="T2677">
        <f>R2677*($K2677-Z_s2)</f>
        <v/>
      </c>
      <c r="U2677">
        <f>(INDIRECT("a_"&amp;U$2)/(U$2+1))*(($C2677^(U$2+1)-$H2677^(U$2+1))/(ε_c1cd^(U$2+1)))</f>
        <v/>
      </c>
      <c r="V2677">
        <f>(INDIRECT("a_"&amp;V$2)/(V$2+1))*(($C2677^(V$2+1)-$H2677^(V$2+1))/(ε_c1cd^(V$2+1)))</f>
        <v/>
      </c>
      <c r="W2677">
        <f>(INDIRECT("a_"&amp;W$2)/(W$2+1))*(($C2677^(W$2+1)-$H2677^(W$2+1))/(ε_c1cd^(W$2+1)))</f>
        <v/>
      </c>
      <c r="X2677">
        <f>(INDIRECT("a_"&amp;X$2)/(X$2+1))*(($C2677^(X$2+1)-$H2677^(X$2+1))/(ε_c1cd^(X$2+1)))</f>
        <v/>
      </c>
      <c r="Y2677">
        <f>(INDIRECT("a_"&amp;Y$2)/(Y$2+1))*(($C2677^(Y$2+1)-$H2677^(Y$2+1))/(ε_c1cd^(Y$2+1)))</f>
        <v/>
      </c>
      <c r="Z2677">
        <f>(INDIRECT("a_"&amp;Z$2)/(Z$2+2))*(($C2677^(Z$2+2)-$H2677^(Z$2+2))/(ε_c1cd^(Z$2+2)))</f>
        <v/>
      </c>
      <c r="AA2677">
        <f>(INDIRECT("a_"&amp;AA$2)/(AA$2+2))*(($C2677^(AA$2+2)-$H2677^(AA$2+2))/(ε_c1cd^(AA$2+2)))</f>
        <v/>
      </c>
      <c r="AB2677">
        <f>(INDIRECT("a_"&amp;AB$2)/(AB$2+2))*(($C2677^(AB$2+2)-$H2677^(AB$2+2))/(ε_c1cd^(AB$2+2)))</f>
        <v/>
      </c>
      <c r="AC2677">
        <f>(INDIRECT("a_"&amp;AC$2)/(AC$2+2))*(($C2677^(AC$2+2)-$H2677^(AC$2+2))/(ε_c1cd^(AC$2+2)))</f>
        <v/>
      </c>
      <c r="AD2677">
        <f>(INDIRECT("a_"&amp;AD$2)/(AD$2+2))*(($C2677^(AD$2+2)-$H2677^(AD$2+2))/(ε_c1cd^(AD$2+2)))</f>
        <v/>
      </c>
      <c r="AE2677" s="111">
        <f>(b*f_cd/L2677)*SUM(U2677:Y2677)+SUM(Q2677:R2677)</f>
        <v/>
      </c>
      <c r="AF2677" s="112">
        <f>AE2677*(K2677-y+e)</f>
        <v/>
      </c>
      <c r="AG2677" s="113">
        <f>(b*f_cd/(L2677^2))*SUM(Z2677:AD2677)+SUM(S2677:T2677)-AF2677</f>
        <v/>
      </c>
      <c r="AH2677" s="114">
        <f>AG2677&lt;0</f>
        <v/>
      </c>
      <c r="AI2677" s="115">
        <f>IF(A2677=1,FALSE,(AND(AQ2677,AH2677,NOT(AI2676))))</f>
        <v/>
      </c>
      <c r="AJ2677" s="116">
        <f>(b*f_cd/L2677)*(a_1/2*J2677^2+a_2/3*J2677^3+a_3/4*J2677^4+a_4/5*J2677^5+a_5/6*J2677^6)+SUM(Q2677:R2677)</f>
        <v/>
      </c>
      <c r="AK2677">
        <f>AJ2677*(K2677-y+e)</f>
        <v/>
      </c>
      <c r="AL2677" s="118">
        <f>(b*f_cd/(L2677^2))*(a_1/3*J2677^3+a_2/4*J2677^4+a_3/5*J2677^5+a_4/6*J2677^6+a_5/7*J2677^7)+SUM(S2677:T2677)-AK2677</f>
        <v/>
      </c>
      <c r="AM2677" s="114">
        <f>AL2677&gt;0</f>
        <v/>
      </c>
      <c r="AN2677" s="115">
        <f>IF(A2677=1,FALSE,(AND(AQ2677,AM2677,NOT(AN2676))))</f>
        <v/>
      </c>
      <c r="AO2677">
        <f>IF(D2677=1,AND(AH2677,NOT(AI2677)),AND(AM2677,NOT(AN2677)))</f>
        <v/>
      </c>
      <c r="AP2677" s="119">
        <f>IF(D2677=1,AI2677,AN2677)</f>
        <v/>
      </c>
      <c r="AQ2677" s="125">
        <f>ABS(E2677)&lt;$AQ$2</f>
        <v/>
      </c>
      <c r="AS2677">
        <f>IF(AP2677,MAX(AS$3:AS2675)+1,"")</f>
        <v/>
      </c>
    </row>
    <row r="2678">
      <c r="A2678" t="n">
        <v>2588</v>
      </c>
      <c r="B2678" s="131">
        <f>IF(A2678=1,0,IF(AP2678,0.1*ε_cu1cd,0))</f>
        <v/>
      </c>
      <c r="C2678" s="131">
        <f>IF(A2678=1,0.1*ε_cu1cd,C2677+B2677)</f>
        <v/>
      </c>
      <c r="D2678" s="113">
        <f>IF('Нормальний переріз'!$D$68&gt;0,1,2)</f>
        <v/>
      </c>
      <c r="E2678" s="144">
        <f>IF(D2678=1,F2678,G2678)</f>
        <v/>
      </c>
      <c r="F2678" s="124">
        <f>IF(AI2677,0.11*ε_cu1cd,IF(AH2677,F2677*0.01,F2677))</f>
        <v/>
      </c>
      <c r="G2678" s="124">
        <f>IF(AP2677,-0.1*ε_cu1cd,IF(AM2677,G2677*0.01,G2677))</f>
        <v/>
      </c>
      <c r="H2678" s="113">
        <f>IF(A2678=1,E2678,IF(AO2677,H2677-E2677+E2678,IF(AP2677,0.8*H2677,H2677+E2678)))</f>
        <v/>
      </c>
      <c r="I2678" s="169">
        <f>(C2678-H2678)/h</f>
        <v/>
      </c>
      <c r="J2678">
        <f>C2678/(ε_c1cd)</f>
        <v/>
      </c>
      <c r="K2678">
        <f>C2678/I2678</f>
        <v/>
      </c>
      <c r="L2678" s="131">
        <f>I2678/(ε_c1cd)</f>
        <v/>
      </c>
      <c r="M2678">
        <f>I2678*(K2678-Z_s1)</f>
        <v/>
      </c>
      <c r="N2678">
        <f>I2678*(K2678-Z_s2)</f>
        <v/>
      </c>
      <c r="O2678">
        <f>E_s*M2678</f>
        <v/>
      </c>
      <c r="P2678">
        <f>E_s*N2678</f>
        <v/>
      </c>
      <c r="Q2678">
        <f>O2678*A_s1</f>
        <v/>
      </c>
      <c r="R2678">
        <f>P2678*A_s2</f>
        <v/>
      </c>
      <c r="S2678">
        <f>Q2678*($K2678-Z_s1)</f>
        <v/>
      </c>
      <c r="T2678">
        <f>R2678*($K2678-Z_s2)</f>
        <v/>
      </c>
      <c r="U2678">
        <f>(INDIRECT("a_"&amp;U$2)/(U$2+1))*(($C2678^(U$2+1)-$H2678^(U$2+1))/(ε_c1cd^(U$2+1)))</f>
        <v/>
      </c>
      <c r="V2678">
        <f>(INDIRECT("a_"&amp;V$2)/(V$2+1))*(($C2678^(V$2+1)-$H2678^(V$2+1))/(ε_c1cd^(V$2+1)))</f>
        <v/>
      </c>
      <c r="W2678">
        <f>(INDIRECT("a_"&amp;W$2)/(W$2+1))*(($C2678^(W$2+1)-$H2678^(W$2+1))/(ε_c1cd^(W$2+1)))</f>
        <v/>
      </c>
      <c r="X2678">
        <f>(INDIRECT("a_"&amp;X$2)/(X$2+1))*(($C2678^(X$2+1)-$H2678^(X$2+1))/(ε_c1cd^(X$2+1)))</f>
        <v/>
      </c>
      <c r="Y2678">
        <f>(INDIRECT("a_"&amp;Y$2)/(Y$2+1))*(($C2678^(Y$2+1)-$H2678^(Y$2+1))/(ε_c1cd^(Y$2+1)))</f>
        <v/>
      </c>
      <c r="Z2678">
        <f>(INDIRECT("a_"&amp;Z$2)/(Z$2+2))*(($C2678^(Z$2+2)-$H2678^(Z$2+2))/(ε_c1cd^(Z$2+2)))</f>
        <v/>
      </c>
      <c r="AA2678">
        <f>(INDIRECT("a_"&amp;AA$2)/(AA$2+2))*(($C2678^(AA$2+2)-$H2678^(AA$2+2))/(ε_c1cd^(AA$2+2)))</f>
        <v/>
      </c>
      <c r="AB2678">
        <f>(INDIRECT("a_"&amp;AB$2)/(AB$2+2))*(($C2678^(AB$2+2)-$H2678^(AB$2+2))/(ε_c1cd^(AB$2+2)))</f>
        <v/>
      </c>
      <c r="AC2678">
        <f>(INDIRECT("a_"&amp;AC$2)/(AC$2+2))*(($C2678^(AC$2+2)-$H2678^(AC$2+2))/(ε_c1cd^(AC$2+2)))</f>
        <v/>
      </c>
      <c r="AD2678">
        <f>(INDIRECT("a_"&amp;AD$2)/(AD$2+2))*(($C2678^(AD$2+2)-$H2678^(AD$2+2))/(ε_c1cd^(AD$2+2)))</f>
        <v/>
      </c>
      <c r="AE2678" s="111">
        <f>(b*f_cd/L2678)*SUM(U2678:Y2678)+SUM(Q2678:R2678)</f>
        <v/>
      </c>
      <c r="AF2678" s="112">
        <f>AE2678*(K2678-y+e)</f>
        <v/>
      </c>
      <c r="AG2678" s="113">
        <f>(b*f_cd/(L2678^2))*SUM(Z2678:AD2678)+SUM(S2678:T2678)-AF2678</f>
        <v/>
      </c>
      <c r="AH2678" s="114">
        <f>AG2678&lt;0</f>
        <v/>
      </c>
      <c r="AI2678" s="115">
        <f>IF(A2678=1,FALSE,(AND(AQ2678,AH2678,NOT(AI2677))))</f>
        <v/>
      </c>
      <c r="AJ2678" s="116">
        <f>(b*f_cd/L2678)*(a_1/2*J2678^2+a_2/3*J2678^3+a_3/4*J2678^4+a_4/5*J2678^5+a_5/6*J2678^6)+SUM(Q2678:R2678)</f>
        <v/>
      </c>
      <c r="AK2678">
        <f>AJ2678*(K2678-y+e)</f>
        <v/>
      </c>
      <c r="AL2678" s="118">
        <f>(b*f_cd/(L2678^2))*(a_1/3*J2678^3+a_2/4*J2678^4+a_3/5*J2678^5+a_4/6*J2678^6+a_5/7*J2678^7)+SUM(S2678:T2678)-AK2678</f>
        <v/>
      </c>
      <c r="AM2678" s="114">
        <f>AL2678&gt;0</f>
        <v/>
      </c>
      <c r="AN2678" s="115">
        <f>IF(A2678=1,FALSE,(AND(AQ2678,AM2678,NOT(AN2677))))</f>
        <v/>
      </c>
      <c r="AO2678">
        <f>IF(D2678=1,AND(AH2678,NOT(AI2678)),AND(AM2678,NOT(AN2678)))</f>
        <v/>
      </c>
      <c r="AP2678" s="119">
        <f>IF(D2678=1,AI2678,AN2678)</f>
        <v/>
      </c>
      <c r="AQ2678" s="125">
        <f>ABS(E2678)&lt;$AQ$2</f>
        <v/>
      </c>
      <c r="AS2678">
        <f>IF(AP2678,MAX(AS$3:AS2676)+1,"")</f>
        <v/>
      </c>
    </row>
    <row r="2679">
      <c r="A2679" t="n">
        <v>2589</v>
      </c>
      <c r="B2679" s="131">
        <f>IF(A2679=1,0,IF(AP2679,0.1*ε_cu1cd,0))</f>
        <v/>
      </c>
      <c r="C2679" s="131">
        <f>IF(A2679=1,0.1*ε_cu1cd,C2678+B2678)</f>
        <v/>
      </c>
      <c r="D2679" s="113">
        <f>IF('Нормальний переріз'!$D$68&gt;0,1,2)</f>
        <v/>
      </c>
      <c r="E2679" s="144">
        <f>IF(D2679=1,F2679,G2679)</f>
        <v/>
      </c>
      <c r="F2679" s="124">
        <f>IF(AI2678,0.11*ε_cu1cd,IF(AH2678,F2678*0.01,F2678))</f>
        <v/>
      </c>
      <c r="G2679" s="124">
        <f>IF(AP2678,-0.1*ε_cu1cd,IF(AM2678,G2678*0.01,G2678))</f>
        <v/>
      </c>
      <c r="H2679" s="113">
        <f>IF(A2679=1,E2679,IF(AO2678,H2678-E2678+E2679,IF(AP2678,0.8*H2678,H2678+E2679)))</f>
        <v/>
      </c>
      <c r="I2679" s="169">
        <f>(C2679-H2679)/h</f>
        <v/>
      </c>
      <c r="J2679">
        <f>C2679/(ε_c1cd)</f>
        <v/>
      </c>
      <c r="K2679">
        <f>C2679/I2679</f>
        <v/>
      </c>
      <c r="L2679" s="131">
        <f>I2679/(ε_c1cd)</f>
        <v/>
      </c>
      <c r="M2679">
        <f>I2679*(K2679-Z_s1)</f>
        <v/>
      </c>
      <c r="N2679">
        <f>I2679*(K2679-Z_s2)</f>
        <v/>
      </c>
      <c r="O2679">
        <f>E_s*M2679</f>
        <v/>
      </c>
      <c r="P2679">
        <f>E_s*N2679</f>
        <v/>
      </c>
      <c r="Q2679">
        <f>O2679*A_s1</f>
        <v/>
      </c>
      <c r="R2679">
        <f>P2679*A_s2</f>
        <v/>
      </c>
      <c r="S2679">
        <f>Q2679*($K2679-Z_s1)</f>
        <v/>
      </c>
      <c r="T2679">
        <f>R2679*($K2679-Z_s2)</f>
        <v/>
      </c>
      <c r="U2679">
        <f>(INDIRECT("a_"&amp;U$2)/(U$2+1))*(($C2679^(U$2+1)-$H2679^(U$2+1))/(ε_c1cd^(U$2+1)))</f>
        <v/>
      </c>
      <c r="V2679">
        <f>(INDIRECT("a_"&amp;V$2)/(V$2+1))*(($C2679^(V$2+1)-$H2679^(V$2+1))/(ε_c1cd^(V$2+1)))</f>
        <v/>
      </c>
      <c r="W2679">
        <f>(INDIRECT("a_"&amp;W$2)/(W$2+1))*(($C2679^(W$2+1)-$H2679^(W$2+1))/(ε_c1cd^(W$2+1)))</f>
        <v/>
      </c>
      <c r="X2679">
        <f>(INDIRECT("a_"&amp;X$2)/(X$2+1))*(($C2679^(X$2+1)-$H2679^(X$2+1))/(ε_c1cd^(X$2+1)))</f>
        <v/>
      </c>
      <c r="Y2679">
        <f>(INDIRECT("a_"&amp;Y$2)/(Y$2+1))*(($C2679^(Y$2+1)-$H2679^(Y$2+1))/(ε_c1cd^(Y$2+1)))</f>
        <v/>
      </c>
      <c r="Z2679">
        <f>(INDIRECT("a_"&amp;Z$2)/(Z$2+2))*(($C2679^(Z$2+2)-$H2679^(Z$2+2))/(ε_c1cd^(Z$2+2)))</f>
        <v/>
      </c>
      <c r="AA2679">
        <f>(INDIRECT("a_"&amp;AA$2)/(AA$2+2))*(($C2679^(AA$2+2)-$H2679^(AA$2+2))/(ε_c1cd^(AA$2+2)))</f>
        <v/>
      </c>
      <c r="AB2679">
        <f>(INDIRECT("a_"&amp;AB$2)/(AB$2+2))*(($C2679^(AB$2+2)-$H2679^(AB$2+2))/(ε_c1cd^(AB$2+2)))</f>
        <v/>
      </c>
      <c r="AC2679">
        <f>(INDIRECT("a_"&amp;AC$2)/(AC$2+2))*(($C2679^(AC$2+2)-$H2679^(AC$2+2))/(ε_c1cd^(AC$2+2)))</f>
        <v/>
      </c>
      <c r="AD2679">
        <f>(INDIRECT("a_"&amp;AD$2)/(AD$2+2))*(($C2679^(AD$2+2)-$H2679^(AD$2+2))/(ε_c1cd^(AD$2+2)))</f>
        <v/>
      </c>
      <c r="AE2679" s="111">
        <f>(b*f_cd/L2679)*SUM(U2679:Y2679)+SUM(Q2679:R2679)</f>
        <v/>
      </c>
      <c r="AF2679" s="112">
        <f>AE2679*(K2679-y+e)</f>
        <v/>
      </c>
      <c r="AG2679" s="113">
        <f>(b*f_cd/(L2679^2))*SUM(Z2679:AD2679)+SUM(S2679:T2679)-AF2679</f>
        <v/>
      </c>
      <c r="AH2679" s="114">
        <f>AG2679&lt;0</f>
        <v/>
      </c>
      <c r="AI2679" s="115">
        <f>IF(A2679=1,FALSE,(AND(AQ2679,AH2679,NOT(AI2678))))</f>
        <v/>
      </c>
      <c r="AJ2679" s="116">
        <f>(b*f_cd/L2679)*(a_1/2*J2679^2+a_2/3*J2679^3+a_3/4*J2679^4+a_4/5*J2679^5+a_5/6*J2679^6)+SUM(Q2679:R2679)</f>
        <v/>
      </c>
      <c r="AK2679">
        <f>AJ2679*(K2679-y+e)</f>
        <v/>
      </c>
      <c r="AL2679" s="118">
        <f>(b*f_cd/(L2679^2))*(a_1/3*J2679^3+a_2/4*J2679^4+a_3/5*J2679^5+a_4/6*J2679^6+a_5/7*J2679^7)+SUM(S2679:T2679)-AK2679</f>
        <v/>
      </c>
      <c r="AM2679" s="114">
        <f>AL2679&gt;0</f>
        <v/>
      </c>
      <c r="AN2679" s="115">
        <f>IF(A2679=1,FALSE,(AND(AQ2679,AM2679,NOT(AN2678))))</f>
        <v/>
      </c>
      <c r="AO2679">
        <f>IF(D2679=1,AND(AH2679,NOT(AI2679)),AND(AM2679,NOT(AN2679)))</f>
        <v/>
      </c>
      <c r="AP2679" s="119">
        <f>IF(D2679=1,AI2679,AN2679)</f>
        <v/>
      </c>
      <c r="AQ2679" s="125">
        <f>ABS(E2679)&lt;$AQ$2</f>
        <v/>
      </c>
      <c r="AS2679">
        <f>IF(AP2679,MAX(AS$3:AS2677)+1,"")</f>
        <v/>
      </c>
    </row>
    <row r="2680">
      <c r="A2680" t="n">
        <v>2590</v>
      </c>
      <c r="B2680" s="131">
        <f>IF(A2680=1,0,IF(AP2680,0.1*ε_cu1cd,0))</f>
        <v/>
      </c>
      <c r="C2680" s="131">
        <f>IF(A2680=1,0.1*ε_cu1cd,C2679+B2679)</f>
        <v/>
      </c>
      <c r="D2680" s="113">
        <f>IF('Нормальний переріз'!$D$68&gt;0,1,2)</f>
        <v/>
      </c>
      <c r="E2680" s="144">
        <f>IF(D2680=1,F2680,G2680)</f>
        <v/>
      </c>
      <c r="F2680" s="124">
        <f>IF(AI2679,0.11*ε_cu1cd,IF(AH2679,F2679*0.01,F2679))</f>
        <v/>
      </c>
      <c r="G2680" s="124">
        <f>IF(AP2679,-0.1*ε_cu1cd,IF(AM2679,G2679*0.01,G2679))</f>
        <v/>
      </c>
      <c r="H2680" s="113">
        <f>IF(A2680=1,E2680,IF(AO2679,H2679-E2679+E2680,IF(AP2679,0.8*H2679,H2679+E2680)))</f>
        <v/>
      </c>
      <c r="I2680" s="169">
        <f>(C2680-H2680)/h</f>
        <v/>
      </c>
      <c r="J2680">
        <f>C2680/(ε_c1cd)</f>
        <v/>
      </c>
      <c r="K2680">
        <f>C2680/I2680</f>
        <v/>
      </c>
      <c r="L2680" s="131">
        <f>I2680/(ε_c1cd)</f>
        <v/>
      </c>
      <c r="M2680">
        <f>I2680*(K2680-Z_s1)</f>
        <v/>
      </c>
      <c r="N2680">
        <f>I2680*(K2680-Z_s2)</f>
        <v/>
      </c>
      <c r="O2680">
        <f>E_s*M2680</f>
        <v/>
      </c>
      <c r="P2680">
        <f>E_s*N2680</f>
        <v/>
      </c>
      <c r="Q2680">
        <f>O2680*A_s1</f>
        <v/>
      </c>
      <c r="R2680">
        <f>P2680*A_s2</f>
        <v/>
      </c>
      <c r="S2680">
        <f>Q2680*($K2680-Z_s1)</f>
        <v/>
      </c>
      <c r="T2680">
        <f>R2680*($K2680-Z_s2)</f>
        <v/>
      </c>
      <c r="U2680">
        <f>(INDIRECT("a_"&amp;U$2)/(U$2+1))*(($C2680^(U$2+1)-$H2680^(U$2+1))/(ε_c1cd^(U$2+1)))</f>
        <v/>
      </c>
      <c r="V2680">
        <f>(INDIRECT("a_"&amp;V$2)/(V$2+1))*(($C2680^(V$2+1)-$H2680^(V$2+1))/(ε_c1cd^(V$2+1)))</f>
        <v/>
      </c>
      <c r="W2680">
        <f>(INDIRECT("a_"&amp;W$2)/(W$2+1))*(($C2680^(W$2+1)-$H2680^(W$2+1))/(ε_c1cd^(W$2+1)))</f>
        <v/>
      </c>
      <c r="X2680">
        <f>(INDIRECT("a_"&amp;X$2)/(X$2+1))*(($C2680^(X$2+1)-$H2680^(X$2+1))/(ε_c1cd^(X$2+1)))</f>
        <v/>
      </c>
      <c r="Y2680">
        <f>(INDIRECT("a_"&amp;Y$2)/(Y$2+1))*(($C2680^(Y$2+1)-$H2680^(Y$2+1))/(ε_c1cd^(Y$2+1)))</f>
        <v/>
      </c>
      <c r="Z2680">
        <f>(INDIRECT("a_"&amp;Z$2)/(Z$2+2))*(($C2680^(Z$2+2)-$H2680^(Z$2+2))/(ε_c1cd^(Z$2+2)))</f>
        <v/>
      </c>
      <c r="AA2680">
        <f>(INDIRECT("a_"&amp;AA$2)/(AA$2+2))*(($C2680^(AA$2+2)-$H2680^(AA$2+2))/(ε_c1cd^(AA$2+2)))</f>
        <v/>
      </c>
      <c r="AB2680">
        <f>(INDIRECT("a_"&amp;AB$2)/(AB$2+2))*(($C2680^(AB$2+2)-$H2680^(AB$2+2))/(ε_c1cd^(AB$2+2)))</f>
        <v/>
      </c>
      <c r="AC2680">
        <f>(INDIRECT("a_"&amp;AC$2)/(AC$2+2))*(($C2680^(AC$2+2)-$H2680^(AC$2+2))/(ε_c1cd^(AC$2+2)))</f>
        <v/>
      </c>
      <c r="AD2680">
        <f>(INDIRECT("a_"&amp;AD$2)/(AD$2+2))*(($C2680^(AD$2+2)-$H2680^(AD$2+2))/(ε_c1cd^(AD$2+2)))</f>
        <v/>
      </c>
      <c r="AE2680" s="111">
        <f>(b*f_cd/L2680)*SUM(U2680:Y2680)+SUM(Q2680:R2680)</f>
        <v/>
      </c>
      <c r="AF2680" s="112">
        <f>AE2680*(K2680-y+e)</f>
        <v/>
      </c>
      <c r="AG2680" s="113">
        <f>(b*f_cd/(L2680^2))*SUM(Z2680:AD2680)+SUM(S2680:T2680)-AF2680</f>
        <v/>
      </c>
      <c r="AH2680" s="114">
        <f>AG2680&lt;0</f>
        <v/>
      </c>
      <c r="AI2680" s="115">
        <f>IF(A2680=1,FALSE,(AND(AQ2680,AH2680,NOT(AI2679))))</f>
        <v/>
      </c>
      <c r="AJ2680" s="116">
        <f>(b*f_cd/L2680)*(a_1/2*J2680^2+a_2/3*J2680^3+a_3/4*J2680^4+a_4/5*J2680^5+a_5/6*J2680^6)+SUM(Q2680:R2680)</f>
        <v/>
      </c>
      <c r="AK2680">
        <f>AJ2680*(K2680-y+e)</f>
        <v/>
      </c>
      <c r="AL2680" s="118">
        <f>(b*f_cd/(L2680^2))*(a_1/3*J2680^3+a_2/4*J2680^4+a_3/5*J2680^5+a_4/6*J2680^6+a_5/7*J2680^7)+SUM(S2680:T2680)-AK2680</f>
        <v/>
      </c>
      <c r="AM2680" s="114">
        <f>AL2680&gt;0</f>
        <v/>
      </c>
      <c r="AN2680" s="115">
        <f>IF(A2680=1,FALSE,(AND(AQ2680,AM2680,NOT(AN2679))))</f>
        <v/>
      </c>
      <c r="AO2680">
        <f>IF(D2680=1,AND(AH2680,NOT(AI2680)),AND(AM2680,NOT(AN2680)))</f>
        <v/>
      </c>
      <c r="AP2680" s="119">
        <f>IF(D2680=1,AI2680,AN2680)</f>
        <v/>
      </c>
      <c r="AQ2680" s="125">
        <f>ABS(E2680)&lt;$AQ$2</f>
        <v/>
      </c>
      <c r="AS2680">
        <f>IF(AP2680,MAX(AS$3:AS2678)+1,"")</f>
        <v/>
      </c>
    </row>
    <row r="2681">
      <c r="A2681" t="n">
        <v>2591</v>
      </c>
      <c r="B2681" s="131">
        <f>IF(A2681=1,0,IF(AP2681,0.1*ε_cu1cd,0))</f>
        <v/>
      </c>
      <c r="C2681" s="131">
        <f>IF(A2681=1,0.1*ε_cu1cd,C2680+B2680)</f>
        <v/>
      </c>
      <c r="D2681" s="113">
        <f>IF('Нормальний переріз'!$D$68&gt;0,1,2)</f>
        <v/>
      </c>
      <c r="E2681" s="144">
        <f>IF(D2681=1,F2681,G2681)</f>
        <v/>
      </c>
      <c r="F2681" s="124">
        <f>IF(AI2680,0.11*ε_cu1cd,IF(AH2680,F2680*0.01,F2680))</f>
        <v/>
      </c>
      <c r="G2681" s="124">
        <f>IF(AP2680,-0.1*ε_cu1cd,IF(AM2680,G2680*0.01,G2680))</f>
        <v/>
      </c>
      <c r="H2681" s="113">
        <f>IF(A2681=1,E2681,IF(AO2680,H2680-E2680+E2681,IF(AP2680,0.8*H2680,H2680+E2681)))</f>
        <v/>
      </c>
      <c r="I2681" s="169">
        <f>(C2681-H2681)/h</f>
        <v/>
      </c>
      <c r="J2681">
        <f>C2681/(ε_c1cd)</f>
        <v/>
      </c>
      <c r="K2681">
        <f>C2681/I2681</f>
        <v/>
      </c>
      <c r="L2681" s="131">
        <f>I2681/(ε_c1cd)</f>
        <v/>
      </c>
      <c r="M2681">
        <f>I2681*(K2681-Z_s1)</f>
        <v/>
      </c>
      <c r="N2681">
        <f>I2681*(K2681-Z_s2)</f>
        <v/>
      </c>
      <c r="O2681">
        <f>E_s*M2681</f>
        <v/>
      </c>
      <c r="P2681">
        <f>E_s*N2681</f>
        <v/>
      </c>
      <c r="Q2681">
        <f>O2681*A_s1</f>
        <v/>
      </c>
      <c r="R2681">
        <f>P2681*A_s2</f>
        <v/>
      </c>
      <c r="S2681">
        <f>Q2681*($K2681-Z_s1)</f>
        <v/>
      </c>
      <c r="T2681">
        <f>R2681*($K2681-Z_s2)</f>
        <v/>
      </c>
      <c r="U2681">
        <f>(INDIRECT("a_"&amp;U$2)/(U$2+1))*(($C2681^(U$2+1)-$H2681^(U$2+1))/(ε_c1cd^(U$2+1)))</f>
        <v/>
      </c>
      <c r="V2681">
        <f>(INDIRECT("a_"&amp;V$2)/(V$2+1))*(($C2681^(V$2+1)-$H2681^(V$2+1))/(ε_c1cd^(V$2+1)))</f>
        <v/>
      </c>
      <c r="W2681">
        <f>(INDIRECT("a_"&amp;W$2)/(W$2+1))*(($C2681^(W$2+1)-$H2681^(W$2+1))/(ε_c1cd^(W$2+1)))</f>
        <v/>
      </c>
      <c r="X2681">
        <f>(INDIRECT("a_"&amp;X$2)/(X$2+1))*(($C2681^(X$2+1)-$H2681^(X$2+1))/(ε_c1cd^(X$2+1)))</f>
        <v/>
      </c>
      <c r="Y2681">
        <f>(INDIRECT("a_"&amp;Y$2)/(Y$2+1))*(($C2681^(Y$2+1)-$H2681^(Y$2+1))/(ε_c1cd^(Y$2+1)))</f>
        <v/>
      </c>
      <c r="Z2681">
        <f>(INDIRECT("a_"&amp;Z$2)/(Z$2+2))*(($C2681^(Z$2+2)-$H2681^(Z$2+2))/(ε_c1cd^(Z$2+2)))</f>
        <v/>
      </c>
      <c r="AA2681">
        <f>(INDIRECT("a_"&amp;AA$2)/(AA$2+2))*(($C2681^(AA$2+2)-$H2681^(AA$2+2))/(ε_c1cd^(AA$2+2)))</f>
        <v/>
      </c>
      <c r="AB2681">
        <f>(INDIRECT("a_"&amp;AB$2)/(AB$2+2))*(($C2681^(AB$2+2)-$H2681^(AB$2+2))/(ε_c1cd^(AB$2+2)))</f>
        <v/>
      </c>
      <c r="AC2681">
        <f>(INDIRECT("a_"&amp;AC$2)/(AC$2+2))*(($C2681^(AC$2+2)-$H2681^(AC$2+2))/(ε_c1cd^(AC$2+2)))</f>
        <v/>
      </c>
      <c r="AD2681">
        <f>(INDIRECT("a_"&amp;AD$2)/(AD$2+2))*(($C2681^(AD$2+2)-$H2681^(AD$2+2))/(ε_c1cd^(AD$2+2)))</f>
        <v/>
      </c>
      <c r="AE2681" s="111">
        <f>(b*f_cd/L2681)*SUM(U2681:Y2681)+SUM(Q2681:R2681)</f>
        <v/>
      </c>
      <c r="AF2681" s="112">
        <f>AE2681*(K2681-y+e)</f>
        <v/>
      </c>
      <c r="AG2681" s="113">
        <f>(b*f_cd/(L2681^2))*SUM(Z2681:AD2681)+SUM(S2681:T2681)-AF2681</f>
        <v/>
      </c>
      <c r="AH2681" s="114">
        <f>AG2681&lt;0</f>
        <v/>
      </c>
      <c r="AI2681" s="115">
        <f>IF(A2681=1,FALSE,(AND(AQ2681,AH2681,NOT(AI2680))))</f>
        <v/>
      </c>
      <c r="AJ2681" s="116">
        <f>(b*f_cd/L2681)*(a_1/2*J2681^2+a_2/3*J2681^3+a_3/4*J2681^4+a_4/5*J2681^5+a_5/6*J2681^6)+SUM(Q2681:R2681)</f>
        <v/>
      </c>
      <c r="AK2681">
        <f>AJ2681*(K2681-y+e)</f>
        <v/>
      </c>
      <c r="AL2681" s="118">
        <f>(b*f_cd/(L2681^2))*(a_1/3*J2681^3+a_2/4*J2681^4+a_3/5*J2681^5+a_4/6*J2681^6+a_5/7*J2681^7)+SUM(S2681:T2681)-AK2681</f>
        <v/>
      </c>
      <c r="AM2681" s="114">
        <f>AL2681&gt;0</f>
        <v/>
      </c>
      <c r="AN2681" s="115">
        <f>IF(A2681=1,FALSE,(AND(AQ2681,AM2681,NOT(AN2680))))</f>
        <v/>
      </c>
      <c r="AO2681">
        <f>IF(D2681=1,AND(AH2681,NOT(AI2681)),AND(AM2681,NOT(AN2681)))</f>
        <v/>
      </c>
      <c r="AP2681" s="119">
        <f>IF(D2681=1,AI2681,AN2681)</f>
        <v/>
      </c>
      <c r="AQ2681" s="125">
        <f>ABS(E2681)&lt;$AQ$2</f>
        <v/>
      </c>
      <c r="AS2681">
        <f>IF(AP2681,MAX(AS$3:AS2679)+1,"")</f>
        <v/>
      </c>
    </row>
    <row r="2682">
      <c r="A2682" t="n">
        <v>2592</v>
      </c>
      <c r="B2682" s="131">
        <f>IF(A2682=1,0,IF(AP2682,0.1*ε_cu1cd,0))</f>
        <v/>
      </c>
      <c r="C2682" s="131">
        <f>IF(A2682=1,0.1*ε_cu1cd,C2681+B2681)</f>
        <v/>
      </c>
      <c r="D2682" s="113">
        <f>IF('Нормальний переріз'!$D$68&gt;0,1,2)</f>
        <v/>
      </c>
      <c r="E2682" s="144">
        <f>IF(D2682=1,F2682,G2682)</f>
        <v/>
      </c>
      <c r="F2682" s="124">
        <f>IF(AI2681,0.11*ε_cu1cd,IF(AH2681,F2681*0.01,F2681))</f>
        <v/>
      </c>
      <c r="G2682" s="124">
        <f>IF(AP2681,-0.1*ε_cu1cd,IF(AM2681,G2681*0.01,G2681))</f>
        <v/>
      </c>
      <c r="H2682" s="113">
        <f>IF(A2682=1,E2682,IF(AO2681,H2681-E2681+E2682,IF(AP2681,0.8*H2681,H2681+E2682)))</f>
        <v/>
      </c>
      <c r="I2682" s="169">
        <f>(C2682-H2682)/h</f>
        <v/>
      </c>
      <c r="J2682">
        <f>C2682/(ε_c1cd)</f>
        <v/>
      </c>
      <c r="K2682">
        <f>C2682/I2682</f>
        <v/>
      </c>
      <c r="L2682" s="131">
        <f>I2682/(ε_c1cd)</f>
        <v/>
      </c>
      <c r="M2682">
        <f>I2682*(K2682-Z_s1)</f>
        <v/>
      </c>
      <c r="N2682">
        <f>I2682*(K2682-Z_s2)</f>
        <v/>
      </c>
      <c r="O2682">
        <f>E_s*M2682</f>
        <v/>
      </c>
      <c r="P2682">
        <f>E_s*N2682</f>
        <v/>
      </c>
      <c r="Q2682">
        <f>O2682*A_s1</f>
        <v/>
      </c>
      <c r="R2682">
        <f>P2682*A_s2</f>
        <v/>
      </c>
      <c r="S2682">
        <f>Q2682*($K2682-Z_s1)</f>
        <v/>
      </c>
      <c r="T2682">
        <f>R2682*($K2682-Z_s2)</f>
        <v/>
      </c>
      <c r="U2682">
        <f>(INDIRECT("a_"&amp;U$2)/(U$2+1))*(($C2682^(U$2+1)-$H2682^(U$2+1))/(ε_c1cd^(U$2+1)))</f>
        <v/>
      </c>
      <c r="V2682">
        <f>(INDIRECT("a_"&amp;V$2)/(V$2+1))*(($C2682^(V$2+1)-$H2682^(V$2+1))/(ε_c1cd^(V$2+1)))</f>
        <v/>
      </c>
      <c r="W2682">
        <f>(INDIRECT("a_"&amp;W$2)/(W$2+1))*(($C2682^(W$2+1)-$H2682^(W$2+1))/(ε_c1cd^(W$2+1)))</f>
        <v/>
      </c>
      <c r="X2682">
        <f>(INDIRECT("a_"&amp;X$2)/(X$2+1))*(($C2682^(X$2+1)-$H2682^(X$2+1))/(ε_c1cd^(X$2+1)))</f>
        <v/>
      </c>
      <c r="Y2682">
        <f>(INDIRECT("a_"&amp;Y$2)/(Y$2+1))*(($C2682^(Y$2+1)-$H2682^(Y$2+1))/(ε_c1cd^(Y$2+1)))</f>
        <v/>
      </c>
      <c r="Z2682">
        <f>(INDIRECT("a_"&amp;Z$2)/(Z$2+2))*(($C2682^(Z$2+2)-$H2682^(Z$2+2))/(ε_c1cd^(Z$2+2)))</f>
        <v/>
      </c>
      <c r="AA2682">
        <f>(INDIRECT("a_"&amp;AA$2)/(AA$2+2))*(($C2682^(AA$2+2)-$H2682^(AA$2+2))/(ε_c1cd^(AA$2+2)))</f>
        <v/>
      </c>
      <c r="AB2682">
        <f>(INDIRECT("a_"&amp;AB$2)/(AB$2+2))*(($C2682^(AB$2+2)-$H2682^(AB$2+2))/(ε_c1cd^(AB$2+2)))</f>
        <v/>
      </c>
      <c r="AC2682">
        <f>(INDIRECT("a_"&amp;AC$2)/(AC$2+2))*(($C2682^(AC$2+2)-$H2682^(AC$2+2))/(ε_c1cd^(AC$2+2)))</f>
        <v/>
      </c>
      <c r="AD2682">
        <f>(INDIRECT("a_"&amp;AD$2)/(AD$2+2))*(($C2682^(AD$2+2)-$H2682^(AD$2+2))/(ε_c1cd^(AD$2+2)))</f>
        <v/>
      </c>
      <c r="AE2682" s="111">
        <f>(b*f_cd/L2682)*SUM(U2682:Y2682)+SUM(Q2682:R2682)</f>
        <v/>
      </c>
      <c r="AF2682" s="112">
        <f>AE2682*(K2682-y+e)</f>
        <v/>
      </c>
      <c r="AG2682" s="113">
        <f>(b*f_cd/(L2682^2))*SUM(Z2682:AD2682)+SUM(S2682:T2682)-AF2682</f>
        <v/>
      </c>
      <c r="AH2682" s="114">
        <f>AG2682&lt;0</f>
        <v/>
      </c>
      <c r="AI2682" s="115">
        <f>IF(A2682=1,FALSE,(AND(AQ2682,AH2682,NOT(AI2681))))</f>
        <v/>
      </c>
      <c r="AJ2682" s="116">
        <f>(b*f_cd/L2682)*(a_1/2*J2682^2+a_2/3*J2682^3+a_3/4*J2682^4+a_4/5*J2682^5+a_5/6*J2682^6)+SUM(Q2682:R2682)</f>
        <v/>
      </c>
      <c r="AK2682">
        <f>AJ2682*(K2682-y+e)</f>
        <v/>
      </c>
      <c r="AL2682" s="118">
        <f>(b*f_cd/(L2682^2))*(a_1/3*J2682^3+a_2/4*J2682^4+a_3/5*J2682^5+a_4/6*J2682^6+a_5/7*J2682^7)+SUM(S2682:T2682)-AK2682</f>
        <v/>
      </c>
      <c r="AM2682" s="114">
        <f>AL2682&gt;0</f>
        <v/>
      </c>
      <c r="AN2682" s="115">
        <f>IF(A2682=1,FALSE,(AND(AQ2682,AM2682,NOT(AN2681))))</f>
        <v/>
      </c>
      <c r="AO2682">
        <f>IF(D2682=1,AND(AH2682,NOT(AI2682)),AND(AM2682,NOT(AN2682)))</f>
        <v/>
      </c>
      <c r="AP2682" s="119">
        <f>IF(D2682=1,AI2682,AN2682)</f>
        <v/>
      </c>
      <c r="AQ2682" s="125">
        <f>ABS(E2682)&lt;$AQ$2</f>
        <v/>
      </c>
      <c r="AS2682">
        <f>IF(AP2682,MAX(AS$3:AS2680)+1,"")</f>
        <v/>
      </c>
    </row>
    <row r="2683">
      <c r="A2683" t="n">
        <v>2593</v>
      </c>
      <c r="B2683" s="131">
        <f>IF(A2683=1,0,IF(AP2683,0.1*ε_cu1cd,0))</f>
        <v/>
      </c>
      <c r="C2683" s="131">
        <f>IF(A2683=1,0.1*ε_cu1cd,C2682+B2682)</f>
        <v/>
      </c>
      <c r="D2683" s="113">
        <f>IF('Нормальний переріз'!$D$68&gt;0,1,2)</f>
        <v/>
      </c>
      <c r="E2683" s="144">
        <f>IF(D2683=1,F2683,G2683)</f>
        <v/>
      </c>
      <c r="F2683" s="124">
        <f>IF(AI2682,0.11*ε_cu1cd,IF(AH2682,F2682*0.01,F2682))</f>
        <v/>
      </c>
      <c r="G2683" s="124">
        <f>IF(AP2682,-0.1*ε_cu1cd,IF(AM2682,G2682*0.01,G2682))</f>
        <v/>
      </c>
      <c r="H2683" s="113">
        <f>IF(A2683=1,E2683,IF(AO2682,H2682-E2682+E2683,IF(AP2682,0.8*H2682,H2682+E2683)))</f>
        <v/>
      </c>
      <c r="I2683" s="169">
        <f>(C2683-H2683)/h</f>
        <v/>
      </c>
      <c r="J2683">
        <f>C2683/(ε_c1cd)</f>
        <v/>
      </c>
      <c r="K2683">
        <f>C2683/I2683</f>
        <v/>
      </c>
      <c r="L2683" s="131">
        <f>I2683/(ε_c1cd)</f>
        <v/>
      </c>
      <c r="M2683">
        <f>I2683*(K2683-Z_s1)</f>
        <v/>
      </c>
      <c r="N2683">
        <f>I2683*(K2683-Z_s2)</f>
        <v/>
      </c>
      <c r="O2683">
        <f>E_s*M2683</f>
        <v/>
      </c>
      <c r="P2683">
        <f>E_s*N2683</f>
        <v/>
      </c>
      <c r="Q2683">
        <f>O2683*A_s1</f>
        <v/>
      </c>
      <c r="R2683">
        <f>P2683*A_s2</f>
        <v/>
      </c>
      <c r="S2683">
        <f>Q2683*($K2683-Z_s1)</f>
        <v/>
      </c>
      <c r="T2683">
        <f>R2683*($K2683-Z_s2)</f>
        <v/>
      </c>
      <c r="U2683">
        <f>(INDIRECT("a_"&amp;U$2)/(U$2+1))*(($C2683^(U$2+1)-$H2683^(U$2+1))/(ε_c1cd^(U$2+1)))</f>
        <v/>
      </c>
      <c r="V2683">
        <f>(INDIRECT("a_"&amp;V$2)/(V$2+1))*(($C2683^(V$2+1)-$H2683^(V$2+1))/(ε_c1cd^(V$2+1)))</f>
        <v/>
      </c>
      <c r="W2683">
        <f>(INDIRECT("a_"&amp;W$2)/(W$2+1))*(($C2683^(W$2+1)-$H2683^(W$2+1))/(ε_c1cd^(W$2+1)))</f>
        <v/>
      </c>
      <c r="X2683">
        <f>(INDIRECT("a_"&amp;X$2)/(X$2+1))*(($C2683^(X$2+1)-$H2683^(X$2+1))/(ε_c1cd^(X$2+1)))</f>
        <v/>
      </c>
      <c r="Y2683">
        <f>(INDIRECT("a_"&amp;Y$2)/(Y$2+1))*(($C2683^(Y$2+1)-$H2683^(Y$2+1))/(ε_c1cd^(Y$2+1)))</f>
        <v/>
      </c>
      <c r="Z2683">
        <f>(INDIRECT("a_"&amp;Z$2)/(Z$2+2))*(($C2683^(Z$2+2)-$H2683^(Z$2+2))/(ε_c1cd^(Z$2+2)))</f>
        <v/>
      </c>
      <c r="AA2683">
        <f>(INDIRECT("a_"&amp;AA$2)/(AA$2+2))*(($C2683^(AA$2+2)-$H2683^(AA$2+2))/(ε_c1cd^(AA$2+2)))</f>
        <v/>
      </c>
      <c r="AB2683">
        <f>(INDIRECT("a_"&amp;AB$2)/(AB$2+2))*(($C2683^(AB$2+2)-$H2683^(AB$2+2))/(ε_c1cd^(AB$2+2)))</f>
        <v/>
      </c>
      <c r="AC2683">
        <f>(INDIRECT("a_"&amp;AC$2)/(AC$2+2))*(($C2683^(AC$2+2)-$H2683^(AC$2+2))/(ε_c1cd^(AC$2+2)))</f>
        <v/>
      </c>
      <c r="AD2683">
        <f>(INDIRECT("a_"&amp;AD$2)/(AD$2+2))*(($C2683^(AD$2+2)-$H2683^(AD$2+2))/(ε_c1cd^(AD$2+2)))</f>
        <v/>
      </c>
      <c r="AE2683" s="111">
        <f>(b*f_cd/L2683)*SUM(U2683:Y2683)+SUM(Q2683:R2683)</f>
        <v/>
      </c>
      <c r="AF2683" s="112">
        <f>AE2683*(K2683-y+e)</f>
        <v/>
      </c>
      <c r="AG2683" s="113">
        <f>(b*f_cd/(L2683^2))*SUM(Z2683:AD2683)+SUM(S2683:T2683)-AF2683</f>
        <v/>
      </c>
      <c r="AH2683" s="114">
        <f>AG2683&lt;0</f>
        <v/>
      </c>
      <c r="AI2683" s="115">
        <f>IF(A2683=1,FALSE,(AND(AQ2683,AH2683,NOT(AI2682))))</f>
        <v/>
      </c>
      <c r="AJ2683" s="116">
        <f>(b*f_cd/L2683)*(a_1/2*J2683^2+a_2/3*J2683^3+a_3/4*J2683^4+a_4/5*J2683^5+a_5/6*J2683^6)+SUM(Q2683:R2683)</f>
        <v/>
      </c>
      <c r="AK2683">
        <f>AJ2683*(K2683-y+e)</f>
        <v/>
      </c>
      <c r="AL2683" s="118">
        <f>(b*f_cd/(L2683^2))*(a_1/3*J2683^3+a_2/4*J2683^4+a_3/5*J2683^5+a_4/6*J2683^6+a_5/7*J2683^7)+SUM(S2683:T2683)-AK2683</f>
        <v/>
      </c>
      <c r="AM2683" s="114">
        <f>AL2683&gt;0</f>
        <v/>
      </c>
      <c r="AN2683" s="115">
        <f>IF(A2683=1,FALSE,(AND(AQ2683,AM2683,NOT(AN2682))))</f>
        <v/>
      </c>
      <c r="AO2683">
        <f>IF(D2683=1,AND(AH2683,NOT(AI2683)),AND(AM2683,NOT(AN2683)))</f>
        <v/>
      </c>
      <c r="AP2683" s="119">
        <f>IF(D2683=1,AI2683,AN2683)</f>
        <v/>
      </c>
      <c r="AQ2683" s="125">
        <f>ABS(E2683)&lt;$AQ$2</f>
        <v/>
      </c>
      <c r="AS2683">
        <f>IF(AP2683,MAX(AS$3:AS2681)+1,"")</f>
        <v/>
      </c>
    </row>
    <row r="2684">
      <c r="A2684" t="n">
        <v>2594</v>
      </c>
      <c r="B2684" s="131">
        <f>IF(A2684=1,0,IF(AP2684,0.1*ε_cu1cd,0))</f>
        <v/>
      </c>
      <c r="C2684" s="131">
        <f>IF(A2684=1,0.1*ε_cu1cd,C2683+B2683)</f>
        <v/>
      </c>
      <c r="D2684" s="113">
        <f>IF('Нормальний переріз'!$D$68&gt;0,1,2)</f>
        <v/>
      </c>
      <c r="E2684" s="144">
        <f>IF(D2684=1,F2684,G2684)</f>
        <v/>
      </c>
      <c r="F2684" s="124">
        <f>IF(AI2683,0.11*ε_cu1cd,IF(AH2683,F2683*0.01,F2683))</f>
        <v/>
      </c>
      <c r="G2684" s="124">
        <f>IF(AP2683,-0.1*ε_cu1cd,IF(AM2683,G2683*0.01,G2683))</f>
        <v/>
      </c>
      <c r="H2684" s="113">
        <f>IF(A2684=1,E2684,IF(AO2683,H2683-E2683+E2684,IF(AP2683,0.8*H2683,H2683+E2684)))</f>
        <v/>
      </c>
      <c r="I2684" s="169">
        <f>(C2684-H2684)/h</f>
        <v/>
      </c>
      <c r="J2684">
        <f>C2684/(ε_c1cd)</f>
        <v/>
      </c>
      <c r="K2684">
        <f>C2684/I2684</f>
        <v/>
      </c>
      <c r="L2684" s="131">
        <f>I2684/(ε_c1cd)</f>
        <v/>
      </c>
      <c r="M2684">
        <f>I2684*(K2684-Z_s1)</f>
        <v/>
      </c>
      <c r="N2684">
        <f>I2684*(K2684-Z_s2)</f>
        <v/>
      </c>
      <c r="O2684">
        <f>E_s*M2684</f>
        <v/>
      </c>
      <c r="P2684">
        <f>E_s*N2684</f>
        <v/>
      </c>
      <c r="Q2684">
        <f>O2684*A_s1</f>
        <v/>
      </c>
      <c r="R2684">
        <f>P2684*A_s2</f>
        <v/>
      </c>
      <c r="S2684">
        <f>Q2684*($K2684-Z_s1)</f>
        <v/>
      </c>
      <c r="T2684">
        <f>R2684*($K2684-Z_s2)</f>
        <v/>
      </c>
      <c r="U2684">
        <f>(INDIRECT("a_"&amp;U$2)/(U$2+1))*(($C2684^(U$2+1)-$H2684^(U$2+1))/(ε_c1cd^(U$2+1)))</f>
        <v/>
      </c>
      <c r="V2684">
        <f>(INDIRECT("a_"&amp;V$2)/(V$2+1))*(($C2684^(V$2+1)-$H2684^(V$2+1))/(ε_c1cd^(V$2+1)))</f>
        <v/>
      </c>
      <c r="W2684">
        <f>(INDIRECT("a_"&amp;W$2)/(W$2+1))*(($C2684^(W$2+1)-$H2684^(W$2+1))/(ε_c1cd^(W$2+1)))</f>
        <v/>
      </c>
      <c r="X2684">
        <f>(INDIRECT("a_"&amp;X$2)/(X$2+1))*(($C2684^(X$2+1)-$H2684^(X$2+1))/(ε_c1cd^(X$2+1)))</f>
        <v/>
      </c>
      <c r="Y2684">
        <f>(INDIRECT("a_"&amp;Y$2)/(Y$2+1))*(($C2684^(Y$2+1)-$H2684^(Y$2+1))/(ε_c1cd^(Y$2+1)))</f>
        <v/>
      </c>
      <c r="Z2684">
        <f>(INDIRECT("a_"&amp;Z$2)/(Z$2+2))*(($C2684^(Z$2+2)-$H2684^(Z$2+2))/(ε_c1cd^(Z$2+2)))</f>
        <v/>
      </c>
      <c r="AA2684">
        <f>(INDIRECT("a_"&amp;AA$2)/(AA$2+2))*(($C2684^(AA$2+2)-$H2684^(AA$2+2))/(ε_c1cd^(AA$2+2)))</f>
        <v/>
      </c>
      <c r="AB2684">
        <f>(INDIRECT("a_"&amp;AB$2)/(AB$2+2))*(($C2684^(AB$2+2)-$H2684^(AB$2+2))/(ε_c1cd^(AB$2+2)))</f>
        <v/>
      </c>
      <c r="AC2684">
        <f>(INDIRECT("a_"&amp;AC$2)/(AC$2+2))*(($C2684^(AC$2+2)-$H2684^(AC$2+2))/(ε_c1cd^(AC$2+2)))</f>
        <v/>
      </c>
      <c r="AD2684">
        <f>(INDIRECT("a_"&amp;AD$2)/(AD$2+2))*(($C2684^(AD$2+2)-$H2684^(AD$2+2))/(ε_c1cd^(AD$2+2)))</f>
        <v/>
      </c>
      <c r="AE2684" s="111">
        <f>(b*f_cd/L2684)*SUM(U2684:Y2684)+SUM(Q2684:R2684)</f>
        <v/>
      </c>
      <c r="AF2684" s="112">
        <f>AE2684*(K2684-y+e)</f>
        <v/>
      </c>
      <c r="AG2684" s="113">
        <f>(b*f_cd/(L2684^2))*SUM(Z2684:AD2684)+SUM(S2684:T2684)-AF2684</f>
        <v/>
      </c>
      <c r="AH2684" s="114">
        <f>AG2684&lt;0</f>
        <v/>
      </c>
      <c r="AI2684" s="115">
        <f>IF(A2684=1,FALSE,(AND(AQ2684,AH2684,NOT(AI2683))))</f>
        <v/>
      </c>
      <c r="AJ2684" s="116">
        <f>(b*f_cd/L2684)*(a_1/2*J2684^2+a_2/3*J2684^3+a_3/4*J2684^4+a_4/5*J2684^5+a_5/6*J2684^6)+SUM(Q2684:R2684)</f>
        <v/>
      </c>
      <c r="AK2684">
        <f>AJ2684*(K2684-y+e)</f>
        <v/>
      </c>
      <c r="AL2684" s="118">
        <f>(b*f_cd/(L2684^2))*(a_1/3*J2684^3+a_2/4*J2684^4+a_3/5*J2684^5+a_4/6*J2684^6+a_5/7*J2684^7)+SUM(S2684:T2684)-AK2684</f>
        <v/>
      </c>
      <c r="AM2684" s="114">
        <f>AL2684&gt;0</f>
        <v/>
      </c>
      <c r="AN2684" s="115">
        <f>IF(A2684=1,FALSE,(AND(AQ2684,AM2684,NOT(AN2683))))</f>
        <v/>
      </c>
      <c r="AO2684">
        <f>IF(D2684=1,AND(AH2684,NOT(AI2684)),AND(AM2684,NOT(AN2684)))</f>
        <v/>
      </c>
      <c r="AP2684" s="119">
        <f>IF(D2684=1,AI2684,AN2684)</f>
        <v/>
      </c>
      <c r="AQ2684" s="125">
        <f>ABS(E2684)&lt;$AQ$2</f>
        <v/>
      </c>
      <c r="AS2684">
        <f>IF(AP2684,MAX(AS$3:AS2682)+1,"")</f>
        <v/>
      </c>
    </row>
    <row r="2685">
      <c r="A2685" t="n">
        <v>2595</v>
      </c>
      <c r="B2685" s="131">
        <f>IF(A2685=1,0,IF(AP2685,0.1*ε_cu1cd,0))</f>
        <v/>
      </c>
      <c r="C2685" s="131">
        <f>IF(A2685=1,0.1*ε_cu1cd,C2684+B2684)</f>
        <v/>
      </c>
      <c r="D2685" s="113">
        <f>IF('Нормальний переріз'!$D$68&gt;0,1,2)</f>
        <v/>
      </c>
      <c r="E2685" s="144">
        <f>IF(D2685=1,F2685,G2685)</f>
        <v/>
      </c>
      <c r="F2685" s="124">
        <f>IF(AI2684,0.11*ε_cu1cd,IF(AH2684,F2684*0.01,F2684))</f>
        <v/>
      </c>
      <c r="G2685" s="124">
        <f>IF(AP2684,-0.1*ε_cu1cd,IF(AM2684,G2684*0.01,G2684))</f>
        <v/>
      </c>
      <c r="H2685" s="113">
        <f>IF(A2685=1,E2685,IF(AO2684,H2684-E2684+E2685,IF(AP2684,0.8*H2684,H2684+E2685)))</f>
        <v/>
      </c>
      <c r="I2685" s="169">
        <f>(C2685-H2685)/h</f>
        <v/>
      </c>
      <c r="J2685">
        <f>C2685/(ε_c1cd)</f>
        <v/>
      </c>
      <c r="K2685">
        <f>C2685/I2685</f>
        <v/>
      </c>
      <c r="L2685" s="131">
        <f>I2685/(ε_c1cd)</f>
        <v/>
      </c>
      <c r="M2685">
        <f>I2685*(K2685-Z_s1)</f>
        <v/>
      </c>
      <c r="N2685">
        <f>I2685*(K2685-Z_s2)</f>
        <v/>
      </c>
      <c r="O2685">
        <f>E_s*M2685</f>
        <v/>
      </c>
      <c r="P2685">
        <f>E_s*N2685</f>
        <v/>
      </c>
      <c r="Q2685">
        <f>O2685*A_s1</f>
        <v/>
      </c>
      <c r="R2685">
        <f>P2685*A_s2</f>
        <v/>
      </c>
      <c r="S2685">
        <f>Q2685*($K2685-Z_s1)</f>
        <v/>
      </c>
      <c r="T2685">
        <f>R2685*($K2685-Z_s2)</f>
        <v/>
      </c>
      <c r="U2685">
        <f>(INDIRECT("a_"&amp;U$2)/(U$2+1))*(($C2685^(U$2+1)-$H2685^(U$2+1))/(ε_c1cd^(U$2+1)))</f>
        <v/>
      </c>
      <c r="V2685">
        <f>(INDIRECT("a_"&amp;V$2)/(V$2+1))*(($C2685^(V$2+1)-$H2685^(V$2+1))/(ε_c1cd^(V$2+1)))</f>
        <v/>
      </c>
      <c r="W2685">
        <f>(INDIRECT("a_"&amp;W$2)/(W$2+1))*(($C2685^(W$2+1)-$H2685^(W$2+1))/(ε_c1cd^(W$2+1)))</f>
        <v/>
      </c>
      <c r="X2685">
        <f>(INDIRECT("a_"&amp;X$2)/(X$2+1))*(($C2685^(X$2+1)-$H2685^(X$2+1))/(ε_c1cd^(X$2+1)))</f>
        <v/>
      </c>
      <c r="Y2685">
        <f>(INDIRECT("a_"&amp;Y$2)/(Y$2+1))*(($C2685^(Y$2+1)-$H2685^(Y$2+1))/(ε_c1cd^(Y$2+1)))</f>
        <v/>
      </c>
      <c r="Z2685">
        <f>(INDIRECT("a_"&amp;Z$2)/(Z$2+2))*(($C2685^(Z$2+2)-$H2685^(Z$2+2))/(ε_c1cd^(Z$2+2)))</f>
        <v/>
      </c>
      <c r="AA2685">
        <f>(INDIRECT("a_"&amp;AA$2)/(AA$2+2))*(($C2685^(AA$2+2)-$H2685^(AA$2+2))/(ε_c1cd^(AA$2+2)))</f>
        <v/>
      </c>
      <c r="AB2685">
        <f>(INDIRECT("a_"&amp;AB$2)/(AB$2+2))*(($C2685^(AB$2+2)-$H2685^(AB$2+2))/(ε_c1cd^(AB$2+2)))</f>
        <v/>
      </c>
      <c r="AC2685">
        <f>(INDIRECT("a_"&amp;AC$2)/(AC$2+2))*(($C2685^(AC$2+2)-$H2685^(AC$2+2))/(ε_c1cd^(AC$2+2)))</f>
        <v/>
      </c>
      <c r="AD2685">
        <f>(INDIRECT("a_"&amp;AD$2)/(AD$2+2))*(($C2685^(AD$2+2)-$H2685^(AD$2+2))/(ε_c1cd^(AD$2+2)))</f>
        <v/>
      </c>
      <c r="AE2685" s="111">
        <f>(b*f_cd/L2685)*SUM(U2685:Y2685)+SUM(Q2685:R2685)</f>
        <v/>
      </c>
      <c r="AF2685" s="112">
        <f>AE2685*(K2685-y+e)</f>
        <v/>
      </c>
      <c r="AG2685" s="113">
        <f>(b*f_cd/(L2685^2))*SUM(Z2685:AD2685)+SUM(S2685:T2685)-AF2685</f>
        <v/>
      </c>
      <c r="AH2685" s="114">
        <f>AG2685&lt;0</f>
        <v/>
      </c>
      <c r="AI2685" s="115">
        <f>IF(A2685=1,FALSE,(AND(AQ2685,AH2685,NOT(AI2684))))</f>
        <v/>
      </c>
      <c r="AJ2685" s="116">
        <f>(b*f_cd/L2685)*(a_1/2*J2685^2+a_2/3*J2685^3+a_3/4*J2685^4+a_4/5*J2685^5+a_5/6*J2685^6)+SUM(Q2685:R2685)</f>
        <v/>
      </c>
      <c r="AK2685">
        <f>AJ2685*(K2685-y+e)</f>
        <v/>
      </c>
      <c r="AL2685" s="118">
        <f>(b*f_cd/(L2685^2))*(a_1/3*J2685^3+a_2/4*J2685^4+a_3/5*J2685^5+a_4/6*J2685^6+a_5/7*J2685^7)+SUM(S2685:T2685)-AK2685</f>
        <v/>
      </c>
      <c r="AM2685" s="114">
        <f>AL2685&gt;0</f>
        <v/>
      </c>
      <c r="AN2685" s="115">
        <f>IF(A2685=1,FALSE,(AND(AQ2685,AM2685,NOT(AN2684))))</f>
        <v/>
      </c>
      <c r="AO2685">
        <f>IF(D2685=1,AND(AH2685,NOT(AI2685)),AND(AM2685,NOT(AN2685)))</f>
        <v/>
      </c>
      <c r="AP2685" s="119">
        <f>IF(D2685=1,AI2685,AN2685)</f>
        <v/>
      </c>
      <c r="AQ2685" s="125">
        <f>ABS(E2685)&lt;$AQ$2</f>
        <v/>
      </c>
      <c r="AS2685">
        <f>IF(AP2685,MAX(AS$3:AS2683)+1,"")</f>
        <v/>
      </c>
    </row>
    <row r="2686">
      <c r="A2686" t="n">
        <v>2596</v>
      </c>
      <c r="B2686" s="131">
        <f>IF(A2686=1,0,IF(AP2686,0.1*ε_cu1cd,0))</f>
        <v/>
      </c>
      <c r="C2686" s="131">
        <f>IF(A2686=1,0.1*ε_cu1cd,C2685+B2685)</f>
        <v/>
      </c>
      <c r="D2686" s="113">
        <f>IF('Нормальний переріз'!$D$68&gt;0,1,2)</f>
        <v/>
      </c>
      <c r="E2686" s="144">
        <f>IF(D2686=1,F2686,G2686)</f>
        <v/>
      </c>
      <c r="F2686" s="124">
        <f>IF(AI2685,0.11*ε_cu1cd,IF(AH2685,F2685*0.01,F2685))</f>
        <v/>
      </c>
      <c r="G2686" s="124">
        <f>IF(AP2685,-0.1*ε_cu1cd,IF(AM2685,G2685*0.01,G2685))</f>
        <v/>
      </c>
      <c r="H2686" s="113">
        <f>IF(A2686=1,E2686,IF(AO2685,H2685-E2685+E2686,IF(AP2685,0.8*H2685,H2685+E2686)))</f>
        <v/>
      </c>
      <c r="I2686" s="169">
        <f>(C2686-H2686)/h</f>
        <v/>
      </c>
      <c r="J2686">
        <f>C2686/(ε_c1cd)</f>
        <v/>
      </c>
      <c r="K2686">
        <f>C2686/I2686</f>
        <v/>
      </c>
      <c r="L2686" s="131">
        <f>I2686/(ε_c1cd)</f>
        <v/>
      </c>
      <c r="M2686">
        <f>I2686*(K2686-Z_s1)</f>
        <v/>
      </c>
      <c r="N2686">
        <f>I2686*(K2686-Z_s2)</f>
        <v/>
      </c>
      <c r="O2686">
        <f>E_s*M2686</f>
        <v/>
      </c>
      <c r="P2686">
        <f>E_s*N2686</f>
        <v/>
      </c>
      <c r="Q2686">
        <f>O2686*A_s1</f>
        <v/>
      </c>
      <c r="R2686">
        <f>P2686*A_s2</f>
        <v/>
      </c>
      <c r="S2686">
        <f>Q2686*($K2686-Z_s1)</f>
        <v/>
      </c>
      <c r="T2686">
        <f>R2686*($K2686-Z_s2)</f>
        <v/>
      </c>
      <c r="U2686">
        <f>(INDIRECT("a_"&amp;U$2)/(U$2+1))*(($C2686^(U$2+1)-$H2686^(U$2+1))/(ε_c1cd^(U$2+1)))</f>
        <v/>
      </c>
      <c r="V2686">
        <f>(INDIRECT("a_"&amp;V$2)/(V$2+1))*(($C2686^(V$2+1)-$H2686^(V$2+1))/(ε_c1cd^(V$2+1)))</f>
        <v/>
      </c>
      <c r="W2686">
        <f>(INDIRECT("a_"&amp;W$2)/(W$2+1))*(($C2686^(W$2+1)-$H2686^(W$2+1))/(ε_c1cd^(W$2+1)))</f>
        <v/>
      </c>
      <c r="X2686">
        <f>(INDIRECT("a_"&amp;X$2)/(X$2+1))*(($C2686^(X$2+1)-$H2686^(X$2+1))/(ε_c1cd^(X$2+1)))</f>
        <v/>
      </c>
      <c r="Y2686">
        <f>(INDIRECT("a_"&amp;Y$2)/(Y$2+1))*(($C2686^(Y$2+1)-$H2686^(Y$2+1))/(ε_c1cd^(Y$2+1)))</f>
        <v/>
      </c>
      <c r="Z2686">
        <f>(INDIRECT("a_"&amp;Z$2)/(Z$2+2))*(($C2686^(Z$2+2)-$H2686^(Z$2+2))/(ε_c1cd^(Z$2+2)))</f>
        <v/>
      </c>
      <c r="AA2686">
        <f>(INDIRECT("a_"&amp;AA$2)/(AA$2+2))*(($C2686^(AA$2+2)-$H2686^(AA$2+2))/(ε_c1cd^(AA$2+2)))</f>
        <v/>
      </c>
      <c r="AB2686">
        <f>(INDIRECT("a_"&amp;AB$2)/(AB$2+2))*(($C2686^(AB$2+2)-$H2686^(AB$2+2))/(ε_c1cd^(AB$2+2)))</f>
        <v/>
      </c>
      <c r="AC2686">
        <f>(INDIRECT("a_"&amp;AC$2)/(AC$2+2))*(($C2686^(AC$2+2)-$H2686^(AC$2+2))/(ε_c1cd^(AC$2+2)))</f>
        <v/>
      </c>
      <c r="AD2686">
        <f>(INDIRECT("a_"&amp;AD$2)/(AD$2+2))*(($C2686^(AD$2+2)-$H2686^(AD$2+2))/(ε_c1cd^(AD$2+2)))</f>
        <v/>
      </c>
      <c r="AE2686" s="111">
        <f>(b*f_cd/L2686)*SUM(U2686:Y2686)+SUM(Q2686:R2686)</f>
        <v/>
      </c>
      <c r="AF2686" s="112">
        <f>AE2686*(K2686-y+e)</f>
        <v/>
      </c>
      <c r="AG2686" s="113">
        <f>(b*f_cd/(L2686^2))*SUM(Z2686:AD2686)+SUM(S2686:T2686)-AF2686</f>
        <v/>
      </c>
      <c r="AH2686" s="114">
        <f>AG2686&lt;0</f>
        <v/>
      </c>
      <c r="AI2686" s="115">
        <f>IF(A2686=1,FALSE,(AND(AQ2686,AH2686,NOT(AI2685))))</f>
        <v/>
      </c>
      <c r="AJ2686" s="116">
        <f>(b*f_cd/L2686)*(a_1/2*J2686^2+a_2/3*J2686^3+a_3/4*J2686^4+a_4/5*J2686^5+a_5/6*J2686^6)+SUM(Q2686:R2686)</f>
        <v/>
      </c>
      <c r="AK2686">
        <f>AJ2686*(K2686-y+e)</f>
        <v/>
      </c>
      <c r="AL2686" s="118">
        <f>(b*f_cd/(L2686^2))*(a_1/3*J2686^3+a_2/4*J2686^4+a_3/5*J2686^5+a_4/6*J2686^6+a_5/7*J2686^7)+SUM(S2686:T2686)-AK2686</f>
        <v/>
      </c>
      <c r="AM2686" s="114">
        <f>AL2686&gt;0</f>
        <v/>
      </c>
      <c r="AN2686" s="115">
        <f>IF(A2686=1,FALSE,(AND(AQ2686,AM2686,NOT(AN2685))))</f>
        <v/>
      </c>
      <c r="AO2686">
        <f>IF(D2686=1,AND(AH2686,NOT(AI2686)),AND(AM2686,NOT(AN2686)))</f>
        <v/>
      </c>
      <c r="AP2686" s="119">
        <f>IF(D2686=1,AI2686,AN2686)</f>
        <v/>
      </c>
      <c r="AQ2686" s="125">
        <f>ABS(E2686)&lt;$AQ$2</f>
        <v/>
      </c>
      <c r="AS2686">
        <f>IF(AP2686,MAX(AS$3:AS2684)+1,"")</f>
        <v/>
      </c>
    </row>
    <row r="2687">
      <c r="A2687" t="n">
        <v>2597</v>
      </c>
      <c r="B2687" s="131">
        <f>IF(A2687=1,0,IF(AP2687,0.1*ε_cu1cd,0))</f>
        <v/>
      </c>
      <c r="C2687" s="131">
        <f>IF(A2687=1,0.1*ε_cu1cd,C2686+B2686)</f>
        <v/>
      </c>
      <c r="D2687" s="113">
        <f>IF('Нормальний переріз'!$D$68&gt;0,1,2)</f>
        <v/>
      </c>
      <c r="E2687" s="144">
        <f>IF(D2687=1,F2687,G2687)</f>
        <v/>
      </c>
      <c r="F2687" s="124">
        <f>IF(AI2686,0.11*ε_cu1cd,IF(AH2686,F2686*0.01,F2686))</f>
        <v/>
      </c>
      <c r="G2687" s="124">
        <f>IF(AP2686,-0.1*ε_cu1cd,IF(AM2686,G2686*0.01,G2686))</f>
        <v/>
      </c>
      <c r="H2687" s="113">
        <f>IF(A2687=1,E2687,IF(AO2686,H2686-E2686+E2687,IF(AP2686,0.8*H2686,H2686+E2687)))</f>
        <v/>
      </c>
      <c r="I2687" s="169">
        <f>(C2687-H2687)/h</f>
        <v/>
      </c>
      <c r="J2687">
        <f>C2687/(ε_c1cd)</f>
        <v/>
      </c>
      <c r="K2687">
        <f>C2687/I2687</f>
        <v/>
      </c>
      <c r="L2687" s="131">
        <f>I2687/(ε_c1cd)</f>
        <v/>
      </c>
      <c r="M2687">
        <f>I2687*(K2687-Z_s1)</f>
        <v/>
      </c>
      <c r="N2687">
        <f>I2687*(K2687-Z_s2)</f>
        <v/>
      </c>
      <c r="O2687">
        <f>E_s*M2687</f>
        <v/>
      </c>
      <c r="P2687">
        <f>E_s*N2687</f>
        <v/>
      </c>
      <c r="Q2687">
        <f>O2687*A_s1</f>
        <v/>
      </c>
      <c r="R2687">
        <f>P2687*A_s2</f>
        <v/>
      </c>
      <c r="S2687">
        <f>Q2687*($K2687-Z_s1)</f>
        <v/>
      </c>
      <c r="T2687">
        <f>R2687*($K2687-Z_s2)</f>
        <v/>
      </c>
      <c r="U2687">
        <f>(INDIRECT("a_"&amp;U$2)/(U$2+1))*(($C2687^(U$2+1)-$H2687^(U$2+1))/(ε_c1cd^(U$2+1)))</f>
        <v/>
      </c>
      <c r="V2687">
        <f>(INDIRECT("a_"&amp;V$2)/(V$2+1))*(($C2687^(V$2+1)-$H2687^(V$2+1))/(ε_c1cd^(V$2+1)))</f>
        <v/>
      </c>
      <c r="W2687">
        <f>(INDIRECT("a_"&amp;W$2)/(W$2+1))*(($C2687^(W$2+1)-$H2687^(W$2+1))/(ε_c1cd^(W$2+1)))</f>
        <v/>
      </c>
      <c r="X2687">
        <f>(INDIRECT("a_"&amp;X$2)/(X$2+1))*(($C2687^(X$2+1)-$H2687^(X$2+1))/(ε_c1cd^(X$2+1)))</f>
        <v/>
      </c>
      <c r="Y2687">
        <f>(INDIRECT("a_"&amp;Y$2)/(Y$2+1))*(($C2687^(Y$2+1)-$H2687^(Y$2+1))/(ε_c1cd^(Y$2+1)))</f>
        <v/>
      </c>
      <c r="Z2687">
        <f>(INDIRECT("a_"&amp;Z$2)/(Z$2+2))*(($C2687^(Z$2+2)-$H2687^(Z$2+2))/(ε_c1cd^(Z$2+2)))</f>
        <v/>
      </c>
      <c r="AA2687">
        <f>(INDIRECT("a_"&amp;AA$2)/(AA$2+2))*(($C2687^(AA$2+2)-$H2687^(AA$2+2))/(ε_c1cd^(AA$2+2)))</f>
        <v/>
      </c>
      <c r="AB2687">
        <f>(INDIRECT("a_"&amp;AB$2)/(AB$2+2))*(($C2687^(AB$2+2)-$H2687^(AB$2+2))/(ε_c1cd^(AB$2+2)))</f>
        <v/>
      </c>
      <c r="AC2687">
        <f>(INDIRECT("a_"&amp;AC$2)/(AC$2+2))*(($C2687^(AC$2+2)-$H2687^(AC$2+2))/(ε_c1cd^(AC$2+2)))</f>
        <v/>
      </c>
      <c r="AD2687">
        <f>(INDIRECT("a_"&amp;AD$2)/(AD$2+2))*(($C2687^(AD$2+2)-$H2687^(AD$2+2))/(ε_c1cd^(AD$2+2)))</f>
        <v/>
      </c>
      <c r="AE2687" s="111">
        <f>(b*f_cd/L2687)*SUM(U2687:Y2687)+SUM(Q2687:R2687)</f>
        <v/>
      </c>
      <c r="AF2687" s="112">
        <f>AE2687*(K2687-y+e)</f>
        <v/>
      </c>
      <c r="AG2687" s="113">
        <f>(b*f_cd/(L2687^2))*SUM(Z2687:AD2687)+SUM(S2687:T2687)-AF2687</f>
        <v/>
      </c>
      <c r="AH2687" s="114">
        <f>AG2687&lt;0</f>
        <v/>
      </c>
      <c r="AI2687" s="115">
        <f>IF(A2687=1,FALSE,(AND(AQ2687,AH2687,NOT(AI2686))))</f>
        <v/>
      </c>
      <c r="AJ2687" s="116">
        <f>(b*f_cd/L2687)*(a_1/2*J2687^2+a_2/3*J2687^3+a_3/4*J2687^4+a_4/5*J2687^5+a_5/6*J2687^6)+SUM(Q2687:R2687)</f>
        <v/>
      </c>
      <c r="AK2687">
        <f>AJ2687*(K2687-y+e)</f>
        <v/>
      </c>
      <c r="AL2687" s="118">
        <f>(b*f_cd/(L2687^2))*(a_1/3*J2687^3+a_2/4*J2687^4+a_3/5*J2687^5+a_4/6*J2687^6+a_5/7*J2687^7)+SUM(S2687:T2687)-AK2687</f>
        <v/>
      </c>
      <c r="AM2687" s="114">
        <f>AL2687&gt;0</f>
        <v/>
      </c>
      <c r="AN2687" s="115">
        <f>IF(A2687=1,FALSE,(AND(AQ2687,AM2687,NOT(AN2686))))</f>
        <v/>
      </c>
      <c r="AO2687">
        <f>IF(D2687=1,AND(AH2687,NOT(AI2687)),AND(AM2687,NOT(AN2687)))</f>
        <v/>
      </c>
      <c r="AP2687" s="119">
        <f>IF(D2687=1,AI2687,AN2687)</f>
        <v/>
      </c>
      <c r="AQ2687" s="125">
        <f>ABS(E2687)&lt;$AQ$2</f>
        <v/>
      </c>
      <c r="AS2687">
        <f>IF(AP2687,MAX(AS$3:AS2685)+1,"")</f>
        <v/>
      </c>
    </row>
    <row r="2688">
      <c r="A2688" t="n">
        <v>2598</v>
      </c>
      <c r="B2688" s="131">
        <f>IF(A2688=1,0,IF(AP2688,0.1*ε_cu1cd,0))</f>
        <v/>
      </c>
      <c r="C2688" s="131">
        <f>IF(A2688=1,0.1*ε_cu1cd,C2687+B2687)</f>
        <v/>
      </c>
      <c r="D2688" s="113">
        <f>IF('Нормальний переріз'!$D$68&gt;0,1,2)</f>
        <v/>
      </c>
      <c r="E2688" s="144">
        <f>IF(D2688=1,F2688,G2688)</f>
        <v/>
      </c>
      <c r="F2688" s="124">
        <f>IF(AI2687,0.11*ε_cu1cd,IF(AH2687,F2687*0.01,F2687))</f>
        <v/>
      </c>
      <c r="G2688" s="124">
        <f>IF(AP2687,-0.1*ε_cu1cd,IF(AM2687,G2687*0.01,G2687))</f>
        <v/>
      </c>
      <c r="H2688" s="113">
        <f>IF(A2688=1,E2688,IF(AO2687,H2687-E2687+E2688,IF(AP2687,0.8*H2687,H2687+E2688)))</f>
        <v/>
      </c>
      <c r="I2688" s="169">
        <f>(C2688-H2688)/h</f>
        <v/>
      </c>
      <c r="J2688">
        <f>C2688/(ε_c1cd)</f>
        <v/>
      </c>
      <c r="K2688">
        <f>C2688/I2688</f>
        <v/>
      </c>
      <c r="L2688" s="131">
        <f>I2688/(ε_c1cd)</f>
        <v/>
      </c>
      <c r="M2688">
        <f>I2688*(K2688-Z_s1)</f>
        <v/>
      </c>
      <c r="N2688">
        <f>I2688*(K2688-Z_s2)</f>
        <v/>
      </c>
      <c r="O2688">
        <f>E_s*M2688</f>
        <v/>
      </c>
      <c r="P2688">
        <f>E_s*N2688</f>
        <v/>
      </c>
      <c r="Q2688">
        <f>O2688*A_s1</f>
        <v/>
      </c>
      <c r="R2688">
        <f>P2688*A_s2</f>
        <v/>
      </c>
      <c r="S2688">
        <f>Q2688*($K2688-Z_s1)</f>
        <v/>
      </c>
      <c r="T2688">
        <f>R2688*($K2688-Z_s2)</f>
        <v/>
      </c>
      <c r="U2688">
        <f>(INDIRECT("a_"&amp;U$2)/(U$2+1))*(($C2688^(U$2+1)-$H2688^(U$2+1))/(ε_c1cd^(U$2+1)))</f>
        <v/>
      </c>
      <c r="V2688">
        <f>(INDIRECT("a_"&amp;V$2)/(V$2+1))*(($C2688^(V$2+1)-$H2688^(V$2+1))/(ε_c1cd^(V$2+1)))</f>
        <v/>
      </c>
      <c r="W2688">
        <f>(INDIRECT("a_"&amp;W$2)/(W$2+1))*(($C2688^(W$2+1)-$H2688^(W$2+1))/(ε_c1cd^(W$2+1)))</f>
        <v/>
      </c>
      <c r="X2688">
        <f>(INDIRECT("a_"&amp;X$2)/(X$2+1))*(($C2688^(X$2+1)-$H2688^(X$2+1))/(ε_c1cd^(X$2+1)))</f>
        <v/>
      </c>
      <c r="Y2688">
        <f>(INDIRECT("a_"&amp;Y$2)/(Y$2+1))*(($C2688^(Y$2+1)-$H2688^(Y$2+1))/(ε_c1cd^(Y$2+1)))</f>
        <v/>
      </c>
      <c r="Z2688">
        <f>(INDIRECT("a_"&amp;Z$2)/(Z$2+2))*(($C2688^(Z$2+2)-$H2688^(Z$2+2))/(ε_c1cd^(Z$2+2)))</f>
        <v/>
      </c>
      <c r="AA2688">
        <f>(INDIRECT("a_"&amp;AA$2)/(AA$2+2))*(($C2688^(AA$2+2)-$H2688^(AA$2+2))/(ε_c1cd^(AA$2+2)))</f>
        <v/>
      </c>
      <c r="AB2688">
        <f>(INDIRECT("a_"&amp;AB$2)/(AB$2+2))*(($C2688^(AB$2+2)-$H2688^(AB$2+2))/(ε_c1cd^(AB$2+2)))</f>
        <v/>
      </c>
      <c r="AC2688">
        <f>(INDIRECT("a_"&amp;AC$2)/(AC$2+2))*(($C2688^(AC$2+2)-$H2688^(AC$2+2))/(ε_c1cd^(AC$2+2)))</f>
        <v/>
      </c>
      <c r="AD2688">
        <f>(INDIRECT("a_"&amp;AD$2)/(AD$2+2))*(($C2688^(AD$2+2)-$H2688^(AD$2+2))/(ε_c1cd^(AD$2+2)))</f>
        <v/>
      </c>
      <c r="AE2688" s="111">
        <f>(b*f_cd/L2688)*SUM(U2688:Y2688)+SUM(Q2688:R2688)</f>
        <v/>
      </c>
      <c r="AF2688" s="112">
        <f>AE2688*(K2688-y+e)</f>
        <v/>
      </c>
      <c r="AG2688" s="113">
        <f>(b*f_cd/(L2688^2))*SUM(Z2688:AD2688)+SUM(S2688:T2688)-AF2688</f>
        <v/>
      </c>
      <c r="AH2688" s="114">
        <f>AG2688&lt;0</f>
        <v/>
      </c>
      <c r="AI2688" s="115">
        <f>IF(A2688=1,FALSE,(AND(AQ2688,AH2688,NOT(AI2687))))</f>
        <v/>
      </c>
      <c r="AJ2688" s="116">
        <f>(b*f_cd/L2688)*(a_1/2*J2688^2+a_2/3*J2688^3+a_3/4*J2688^4+a_4/5*J2688^5+a_5/6*J2688^6)+SUM(Q2688:R2688)</f>
        <v/>
      </c>
      <c r="AK2688">
        <f>AJ2688*(K2688-y+e)</f>
        <v/>
      </c>
      <c r="AL2688" s="118">
        <f>(b*f_cd/(L2688^2))*(a_1/3*J2688^3+a_2/4*J2688^4+a_3/5*J2688^5+a_4/6*J2688^6+a_5/7*J2688^7)+SUM(S2688:T2688)-AK2688</f>
        <v/>
      </c>
      <c r="AM2688" s="114">
        <f>AL2688&gt;0</f>
        <v/>
      </c>
      <c r="AN2688" s="115">
        <f>IF(A2688=1,FALSE,(AND(AQ2688,AM2688,NOT(AN2687))))</f>
        <v/>
      </c>
      <c r="AO2688">
        <f>IF(D2688=1,AND(AH2688,NOT(AI2688)),AND(AM2688,NOT(AN2688)))</f>
        <v/>
      </c>
      <c r="AP2688" s="119">
        <f>IF(D2688=1,AI2688,AN2688)</f>
        <v/>
      </c>
      <c r="AQ2688" s="125">
        <f>ABS(E2688)&lt;$AQ$2</f>
        <v/>
      </c>
      <c r="AS2688">
        <f>IF(AP2688,MAX(AS$3:AS2686)+1,"")</f>
        <v/>
      </c>
    </row>
    <row r="2689">
      <c r="A2689" t="n">
        <v>2599</v>
      </c>
      <c r="B2689" s="131">
        <f>IF(A2689=1,0,IF(AP2689,0.1*ε_cu1cd,0))</f>
        <v/>
      </c>
      <c r="C2689" s="131">
        <f>IF(A2689=1,0.1*ε_cu1cd,C2688+B2688)</f>
        <v/>
      </c>
      <c r="D2689" s="113">
        <f>IF('Нормальний переріз'!$D$68&gt;0,1,2)</f>
        <v/>
      </c>
      <c r="E2689" s="144">
        <f>IF(D2689=1,F2689,G2689)</f>
        <v/>
      </c>
      <c r="F2689" s="124">
        <f>IF(AI2688,0.11*ε_cu1cd,IF(AH2688,F2688*0.01,F2688))</f>
        <v/>
      </c>
      <c r="G2689" s="124">
        <f>IF(AP2688,-0.1*ε_cu1cd,IF(AM2688,G2688*0.01,G2688))</f>
        <v/>
      </c>
      <c r="H2689" s="113">
        <f>IF(A2689=1,E2689,IF(AO2688,H2688-E2688+E2689,IF(AP2688,0.8*H2688,H2688+E2689)))</f>
        <v/>
      </c>
      <c r="I2689" s="169">
        <f>(C2689-H2689)/h</f>
        <v/>
      </c>
      <c r="J2689">
        <f>C2689/(ε_c1cd)</f>
        <v/>
      </c>
      <c r="K2689">
        <f>C2689/I2689</f>
        <v/>
      </c>
      <c r="L2689" s="131">
        <f>I2689/(ε_c1cd)</f>
        <v/>
      </c>
      <c r="M2689">
        <f>I2689*(K2689-Z_s1)</f>
        <v/>
      </c>
      <c r="N2689">
        <f>I2689*(K2689-Z_s2)</f>
        <v/>
      </c>
      <c r="O2689">
        <f>E_s*M2689</f>
        <v/>
      </c>
      <c r="P2689">
        <f>E_s*N2689</f>
        <v/>
      </c>
      <c r="Q2689">
        <f>O2689*A_s1</f>
        <v/>
      </c>
      <c r="R2689">
        <f>P2689*A_s2</f>
        <v/>
      </c>
      <c r="S2689">
        <f>Q2689*($K2689-Z_s1)</f>
        <v/>
      </c>
      <c r="T2689">
        <f>R2689*($K2689-Z_s2)</f>
        <v/>
      </c>
      <c r="U2689">
        <f>(INDIRECT("a_"&amp;U$2)/(U$2+1))*(($C2689^(U$2+1)-$H2689^(U$2+1))/(ε_c1cd^(U$2+1)))</f>
        <v/>
      </c>
      <c r="V2689">
        <f>(INDIRECT("a_"&amp;V$2)/(V$2+1))*(($C2689^(V$2+1)-$H2689^(V$2+1))/(ε_c1cd^(V$2+1)))</f>
        <v/>
      </c>
      <c r="W2689">
        <f>(INDIRECT("a_"&amp;W$2)/(W$2+1))*(($C2689^(W$2+1)-$H2689^(W$2+1))/(ε_c1cd^(W$2+1)))</f>
        <v/>
      </c>
      <c r="X2689">
        <f>(INDIRECT("a_"&amp;X$2)/(X$2+1))*(($C2689^(X$2+1)-$H2689^(X$2+1))/(ε_c1cd^(X$2+1)))</f>
        <v/>
      </c>
      <c r="Y2689">
        <f>(INDIRECT("a_"&amp;Y$2)/(Y$2+1))*(($C2689^(Y$2+1)-$H2689^(Y$2+1))/(ε_c1cd^(Y$2+1)))</f>
        <v/>
      </c>
      <c r="Z2689">
        <f>(INDIRECT("a_"&amp;Z$2)/(Z$2+2))*(($C2689^(Z$2+2)-$H2689^(Z$2+2))/(ε_c1cd^(Z$2+2)))</f>
        <v/>
      </c>
      <c r="AA2689">
        <f>(INDIRECT("a_"&amp;AA$2)/(AA$2+2))*(($C2689^(AA$2+2)-$H2689^(AA$2+2))/(ε_c1cd^(AA$2+2)))</f>
        <v/>
      </c>
      <c r="AB2689">
        <f>(INDIRECT("a_"&amp;AB$2)/(AB$2+2))*(($C2689^(AB$2+2)-$H2689^(AB$2+2))/(ε_c1cd^(AB$2+2)))</f>
        <v/>
      </c>
      <c r="AC2689">
        <f>(INDIRECT("a_"&amp;AC$2)/(AC$2+2))*(($C2689^(AC$2+2)-$H2689^(AC$2+2))/(ε_c1cd^(AC$2+2)))</f>
        <v/>
      </c>
      <c r="AD2689">
        <f>(INDIRECT("a_"&amp;AD$2)/(AD$2+2))*(($C2689^(AD$2+2)-$H2689^(AD$2+2))/(ε_c1cd^(AD$2+2)))</f>
        <v/>
      </c>
      <c r="AE2689" s="111">
        <f>(b*f_cd/L2689)*SUM(U2689:Y2689)+SUM(Q2689:R2689)</f>
        <v/>
      </c>
      <c r="AF2689" s="112">
        <f>AE2689*(K2689-y+e)</f>
        <v/>
      </c>
      <c r="AG2689" s="113">
        <f>(b*f_cd/(L2689^2))*SUM(Z2689:AD2689)+SUM(S2689:T2689)-AF2689</f>
        <v/>
      </c>
      <c r="AH2689" s="114">
        <f>AG2689&lt;0</f>
        <v/>
      </c>
      <c r="AI2689" s="115">
        <f>IF(A2689=1,FALSE,(AND(AQ2689,AH2689,NOT(AI2688))))</f>
        <v/>
      </c>
      <c r="AJ2689" s="116">
        <f>(b*f_cd/L2689)*(a_1/2*J2689^2+a_2/3*J2689^3+a_3/4*J2689^4+a_4/5*J2689^5+a_5/6*J2689^6)+SUM(Q2689:R2689)</f>
        <v/>
      </c>
      <c r="AK2689">
        <f>AJ2689*(K2689-y+e)</f>
        <v/>
      </c>
      <c r="AL2689" s="118">
        <f>(b*f_cd/(L2689^2))*(a_1/3*J2689^3+a_2/4*J2689^4+a_3/5*J2689^5+a_4/6*J2689^6+a_5/7*J2689^7)+SUM(S2689:T2689)-AK2689</f>
        <v/>
      </c>
      <c r="AM2689" s="114">
        <f>AL2689&gt;0</f>
        <v/>
      </c>
      <c r="AN2689" s="115">
        <f>IF(A2689=1,FALSE,(AND(AQ2689,AM2689,NOT(AN2688))))</f>
        <v/>
      </c>
      <c r="AO2689">
        <f>IF(D2689=1,AND(AH2689,NOT(AI2689)),AND(AM2689,NOT(AN2689)))</f>
        <v/>
      </c>
      <c r="AP2689" s="119">
        <f>IF(D2689=1,AI2689,AN2689)</f>
        <v/>
      </c>
      <c r="AQ2689" s="125">
        <f>ABS(E2689)&lt;$AQ$2</f>
        <v/>
      </c>
      <c r="AS2689">
        <f>IF(AP2689,MAX(AS$3:AS2687)+1,"")</f>
        <v/>
      </c>
    </row>
    <row r="2690">
      <c r="A2690" t="n">
        <v>2600</v>
      </c>
      <c r="B2690" s="131">
        <f>IF(A2690=1,0,IF(AP2690,0.1*ε_cu1cd,0))</f>
        <v/>
      </c>
      <c r="C2690" s="131">
        <f>IF(A2690=1,0.1*ε_cu1cd,C2689+B2689)</f>
        <v/>
      </c>
      <c r="D2690" s="113">
        <f>IF('Нормальний переріз'!$D$68&gt;0,1,2)</f>
        <v/>
      </c>
      <c r="E2690" s="144">
        <f>IF(D2690=1,F2690,G2690)</f>
        <v/>
      </c>
      <c r="F2690" s="124">
        <f>IF(AI2689,0.11*ε_cu1cd,IF(AH2689,F2689*0.01,F2689))</f>
        <v/>
      </c>
      <c r="G2690" s="124">
        <f>IF(AP2689,-0.1*ε_cu1cd,IF(AM2689,G2689*0.01,G2689))</f>
        <v/>
      </c>
      <c r="H2690" s="113">
        <f>IF(A2690=1,E2690,IF(AO2689,H2689-E2689+E2690,IF(AP2689,0.8*H2689,H2689+E2690)))</f>
        <v/>
      </c>
      <c r="I2690" s="169">
        <f>(C2690-H2690)/h</f>
        <v/>
      </c>
      <c r="J2690">
        <f>C2690/(ε_c1cd)</f>
        <v/>
      </c>
      <c r="K2690">
        <f>C2690/I2690</f>
        <v/>
      </c>
      <c r="L2690" s="131">
        <f>I2690/(ε_c1cd)</f>
        <v/>
      </c>
      <c r="M2690">
        <f>I2690*(K2690-Z_s1)</f>
        <v/>
      </c>
      <c r="N2690">
        <f>I2690*(K2690-Z_s2)</f>
        <v/>
      </c>
      <c r="O2690">
        <f>E_s*M2690</f>
        <v/>
      </c>
      <c r="P2690">
        <f>E_s*N2690</f>
        <v/>
      </c>
      <c r="Q2690">
        <f>O2690*A_s1</f>
        <v/>
      </c>
      <c r="R2690">
        <f>P2690*A_s2</f>
        <v/>
      </c>
      <c r="S2690">
        <f>Q2690*($K2690-Z_s1)</f>
        <v/>
      </c>
      <c r="T2690">
        <f>R2690*($K2690-Z_s2)</f>
        <v/>
      </c>
      <c r="U2690">
        <f>(INDIRECT("a_"&amp;U$2)/(U$2+1))*(($C2690^(U$2+1)-$H2690^(U$2+1))/(ε_c1cd^(U$2+1)))</f>
        <v/>
      </c>
      <c r="V2690">
        <f>(INDIRECT("a_"&amp;V$2)/(V$2+1))*(($C2690^(V$2+1)-$H2690^(V$2+1))/(ε_c1cd^(V$2+1)))</f>
        <v/>
      </c>
      <c r="W2690">
        <f>(INDIRECT("a_"&amp;W$2)/(W$2+1))*(($C2690^(W$2+1)-$H2690^(W$2+1))/(ε_c1cd^(W$2+1)))</f>
        <v/>
      </c>
      <c r="X2690">
        <f>(INDIRECT("a_"&amp;X$2)/(X$2+1))*(($C2690^(X$2+1)-$H2690^(X$2+1))/(ε_c1cd^(X$2+1)))</f>
        <v/>
      </c>
      <c r="Y2690">
        <f>(INDIRECT("a_"&amp;Y$2)/(Y$2+1))*(($C2690^(Y$2+1)-$H2690^(Y$2+1))/(ε_c1cd^(Y$2+1)))</f>
        <v/>
      </c>
      <c r="Z2690">
        <f>(INDIRECT("a_"&amp;Z$2)/(Z$2+2))*(($C2690^(Z$2+2)-$H2690^(Z$2+2))/(ε_c1cd^(Z$2+2)))</f>
        <v/>
      </c>
      <c r="AA2690">
        <f>(INDIRECT("a_"&amp;AA$2)/(AA$2+2))*(($C2690^(AA$2+2)-$H2690^(AA$2+2))/(ε_c1cd^(AA$2+2)))</f>
        <v/>
      </c>
      <c r="AB2690">
        <f>(INDIRECT("a_"&amp;AB$2)/(AB$2+2))*(($C2690^(AB$2+2)-$H2690^(AB$2+2))/(ε_c1cd^(AB$2+2)))</f>
        <v/>
      </c>
      <c r="AC2690">
        <f>(INDIRECT("a_"&amp;AC$2)/(AC$2+2))*(($C2690^(AC$2+2)-$H2690^(AC$2+2))/(ε_c1cd^(AC$2+2)))</f>
        <v/>
      </c>
      <c r="AD2690">
        <f>(INDIRECT("a_"&amp;AD$2)/(AD$2+2))*(($C2690^(AD$2+2)-$H2690^(AD$2+2))/(ε_c1cd^(AD$2+2)))</f>
        <v/>
      </c>
      <c r="AE2690" s="111">
        <f>(b*f_cd/L2690)*SUM(U2690:Y2690)+SUM(Q2690:R2690)</f>
        <v/>
      </c>
      <c r="AF2690" s="112">
        <f>AE2690*(K2690-y+e)</f>
        <v/>
      </c>
      <c r="AG2690" s="113">
        <f>(b*f_cd/(L2690^2))*SUM(Z2690:AD2690)+SUM(S2690:T2690)-AF2690</f>
        <v/>
      </c>
      <c r="AH2690" s="114">
        <f>AG2690&lt;0</f>
        <v/>
      </c>
      <c r="AI2690" s="115">
        <f>IF(A2690=1,FALSE,(AND(AQ2690,AH2690,NOT(AI2689))))</f>
        <v/>
      </c>
      <c r="AJ2690" s="116">
        <f>(b*f_cd/L2690)*(a_1/2*J2690^2+a_2/3*J2690^3+a_3/4*J2690^4+a_4/5*J2690^5+a_5/6*J2690^6)+SUM(Q2690:R2690)</f>
        <v/>
      </c>
      <c r="AK2690">
        <f>AJ2690*(K2690-y+e)</f>
        <v/>
      </c>
      <c r="AL2690" s="118">
        <f>(b*f_cd/(L2690^2))*(a_1/3*J2690^3+a_2/4*J2690^4+a_3/5*J2690^5+a_4/6*J2690^6+a_5/7*J2690^7)+SUM(S2690:T2690)-AK2690</f>
        <v/>
      </c>
      <c r="AM2690" s="114">
        <f>AL2690&gt;0</f>
        <v/>
      </c>
      <c r="AN2690" s="115">
        <f>IF(A2690=1,FALSE,(AND(AQ2690,AM2690,NOT(AN2689))))</f>
        <v/>
      </c>
      <c r="AO2690">
        <f>IF(D2690=1,AND(AH2690,NOT(AI2690)),AND(AM2690,NOT(AN2690)))</f>
        <v/>
      </c>
      <c r="AP2690" s="119">
        <f>IF(D2690=1,AI2690,AN2690)</f>
        <v/>
      </c>
      <c r="AQ2690" s="125">
        <f>ABS(E2690)&lt;$AQ$2</f>
        <v/>
      </c>
      <c r="AS2690">
        <f>IF(AP2690,MAX(AS$3:AS2688)+1,"")</f>
        <v/>
      </c>
    </row>
    <row r="2691">
      <c r="A2691" t="n">
        <v>2601</v>
      </c>
      <c r="B2691" s="131">
        <f>IF(A2691=1,0,IF(AP2691,0.1*ε_cu1cd,0))</f>
        <v/>
      </c>
      <c r="C2691" s="131">
        <f>IF(A2691=1,0.1*ε_cu1cd,C2690+B2690)</f>
        <v/>
      </c>
      <c r="D2691" s="113">
        <f>IF('Нормальний переріз'!$D$68&gt;0,1,2)</f>
        <v/>
      </c>
      <c r="E2691" s="144">
        <f>IF(D2691=1,F2691,G2691)</f>
        <v/>
      </c>
      <c r="F2691" s="124">
        <f>IF(AI2690,0.11*ε_cu1cd,IF(AH2690,F2690*0.01,F2690))</f>
        <v/>
      </c>
      <c r="G2691" s="124">
        <f>IF(AP2690,-0.1*ε_cu1cd,IF(AM2690,G2690*0.01,G2690))</f>
        <v/>
      </c>
      <c r="H2691" s="113">
        <f>IF(A2691=1,E2691,IF(AO2690,H2690-E2690+E2691,IF(AP2690,0.8*H2690,H2690+E2691)))</f>
        <v/>
      </c>
      <c r="I2691" s="169">
        <f>(C2691-H2691)/h</f>
        <v/>
      </c>
      <c r="J2691">
        <f>C2691/(ε_c1cd)</f>
        <v/>
      </c>
      <c r="K2691">
        <f>C2691/I2691</f>
        <v/>
      </c>
      <c r="L2691" s="131">
        <f>I2691/(ε_c1cd)</f>
        <v/>
      </c>
      <c r="M2691">
        <f>I2691*(K2691-Z_s1)</f>
        <v/>
      </c>
      <c r="N2691">
        <f>I2691*(K2691-Z_s2)</f>
        <v/>
      </c>
      <c r="O2691">
        <f>E_s*M2691</f>
        <v/>
      </c>
      <c r="P2691">
        <f>E_s*N2691</f>
        <v/>
      </c>
      <c r="Q2691">
        <f>O2691*A_s1</f>
        <v/>
      </c>
      <c r="R2691">
        <f>P2691*A_s2</f>
        <v/>
      </c>
      <c r="S2691">
        <f>Q2691*($K2691-Z_s1)</f>
        <v/>
      </c>
      <c r="T2691">
        <f>R2691*($K2691-Z_s2)</f>
        <v/>
      </c>
      <c r="U2691">
        <f>(INDIRECT("a_"&amp;U$2)/(U$2+1))*(($C2691^(U$2+1)-$H2691^(U$2+1))/(ε_c1cd^(U$2+1)))</f>
        <v/>
      </c>
      <c r="V2691">
        <f>(INDIRECT("a_"&amp;V$2)/(V$2+1))*(($C2691^(V$2+1)-$H2691^(V$2+1))/(ε_c1cd^(V$2+1)))</f>
        <v/>
      </c>
      <c r="W2691">
        <f>(INDIRECT("a_"&amp;W$2)/(W$2+1))*(($C2691^(W$2+1)-$H2691^(W$2+1))/(ε_c1cd^(W$2+1)))</f>
        <v/>
      </c>
      <c r="X2691">
        <f>(INDIRECT("a_"&amp;X$2)/(X$2+1))*(($C2691^(X$2+1)-$H2691^(X$2+1))/(ε_c1cd^(X$2+1)))</f>
        <v/>
      </c>
      <c r="Y2691">
        <f>(INDIRECT("a_"&amp;Y$2)/(Y$2+1))*(($C2691^(Y$2+1)-$H2691^(Y$2+1))/(ε_c1cd^(Y$2+1)))</f>
        <v/>
      </c>
      <c r="Z2691">
        <f>(INDIRECT("a_"&amp;Z$2)/(Z$2+2))*(($C2691^(Z$2+2)-$H2691^(Z$2+2))/(ε_c1cd^(Z$2+2)))</f>
        <v/>
      </c>
      <c r="AA2691">
        <f>(INDIRECT("a_"&amp;AA$2)/(AA$2+2))*(($C2691^(AA$2+2)-$H2691^(AA$2+2))/(ε_c1cd^(AA$2+2)))</f>
        <v/>
      </c>
      <c r="AB2691">
        <f>(INDIRECT("a_"&amp;AB$2)/(AB$2+2))*(($C2691^(AB$2+2)-$H2691^(AB$2+2))/(ε_c1cd^(AB$2+2)))</f>
        <v/>
      </c>
      <c r="AC2691">
        <f>(INDIRECT("a_"&amp;AC$2)/(AC$2+2))*(($C2691^(AC$2+2)-$H2691^(AC$2+2))/(ε_c1cd^(AC$2+2)))</f>
        <v/>
      </c>
      <c r="AD2691">
        <f>(INDIRECT("a_"&amp;AD$2)/(AD$2+2))*(($C2691^(AD$2+2)-$H2691^(AD$2+2))/(ε_c1cd^(AD$2+2)))</f>
        <v/>
      </c>
      <c r="AE2691" s="111">
        <f>(b*f_cd/L2691)*SUM(U2691:Y2691)+SUM(Q2691:R2691)</f>
        <v/>
      </c>
      <c r="AF2691" s="112">
        <f>AE2691*(K2691-y+e)</f>
        <v/>
      </c>
      <c r="AG2691" s="113">
        <f>(b*f_cd/(L2691^2))*SUM(Z2691:AD2691)+SUM(S2691:T2691)-AF2691</f>
        <v/>
      </c>
      <c r="AH2691" s="114">
        <f>AG2691&lt;0</f>
        <v/>
      </c>
      <c r="AI2691" s="115">
        <f>IF(A2691=1,FALSE,(AND(AQ2691,AH2691,NOT(AI2690))))</f>
        <v/>
      </c>
      <c r="AJ2691" s="116">
        <f>(b*f_cd/L2691)*(a_1/2*J2691^2+a_2/3*J2691^3+a_3/4*J2691^4+a_4/5*J2691^5+a_5/6*J2691^6)+SUM(Q2691:R2691)</f>
        <v/>
      </c>
      <c r="AK2691">
        <f>AJ2691*(K2691-y+e)</f>
        <v/>
      </c>
      <c r="AL2691" s="118">
        <f>(b*f_cd/(L2691^2))*(a_1/3*J2691^3+a_2/4*J2691^4+a_3/5*J2691^5+a_4/6*J2691^6+a_5/7*J2691^7)+SUM(S2691:T2691)-AK2691</f>
        <v/>
      </c>
      <c r="AM2691" s="114">
        <f>AL2691&gt;0</f>
        <v/>
      </c>
      <c r="AN2691" s="115">
        <f>IF(A2691=1,FALSE,(AND(AQ2691,AM2691,NOT(AN2690))))</f>
        <v/>
      </c>
      <c r="AO2691">
        <f>IF(D2691=1,AND(AH2691,NOT(AI2691)),AND(AM2691,NOT(AN2691)))</f>
        <v/>
      </c>
      <c r="AP2691" s="119">
        <f>IF(D2691=1,AI2691,AN2691)</f>
        <v/>
      </c>
      <c r="AQ2691" s="125">
        <f>ABS(E2691)&lt;$AQ$2</f>
        <v/>
      </c>
      <c r="AS2691">
        <f>IF(AP2691,MAX(AS$3:AS2689)+1,"")</f>
        <v/>
      </c>
    </row>
    <row r="2692">
      <c r="A2692" t="n">
        <v>2602</v>
      </c>
      <c r="B2692" s="131">
        <f>IF(A2692=1,0,IF(AP2692,0.1*ε_cu1cd,0))</f>
        <v/>
      </c>
      <c r="C2692" s="131">
        <f>IF(A2692=1,0.1*ε_cu1cd,C2691+B2691)</f>
        <v/>
      </c>
      <c r="D2692" s="113">
        <f>IF('Нормальний переріз'!$D$68&gt;0,1,2)</f>
        <v/>
      </c>
      <c r="E2692" s="144">
        <f>IF(D2692=1,F2692,G2692)</f>
        <v/>
      </c>
      <c r="F2692" s="124">
        <f>IF(AI2691,0.11*ε_cu1cd,IF(AH2691,F2691*0.01,F2691))</f>
        <v/>
      </c>
      <c r="G2692" s="124">
        <f>IF(AP2691,-0.1*ε_cu1cd,IF(AM2691,G2691*0.01,G2691))</f>
        <v/>
      </c>
      <c r="H2692" s="113">
        <f>IF(A2692=1,E2692,IF(AO2691,H2691-E2691+E2692,IF(AP2691,0.8*H2691,H2691+E2692)))</f>
        <v/>
      </c>
      <c r="I2692" s="169">
        <f>(C2692-H2692)/h</f>
        <v/>
      </c>
      <c r="J2692">
        <f>C2692/(ε_c1cd)</f>
        <v/>
      </c>
      <c r="K2692">
        <f>C2692/I2692</f>
        <v/>
      </c>
      <c r="L2692" s="131">
        <f>I2692/(ε_c1cd)</f>
        <v/>
      </c>
      <c r="M2692">
        <f>I2692*(K2692-Z_s1)</f>
        <v/>
      </c>
      <c r="N2692">
        <f>I2692*(K2692-Z_s2)</f>
        <v/>
      </c>
      <c r="O2692">
        <f>E_s*M2692</f>
        <v/>
      </c>
      <c r="P2692">
        <f>E_s*N2692</f>
        <v/>
      </c>
      <c r="Q2692">
        <f>O2692*A_s1</f>
        <v/>
      </c>
      <c r="R2692">
        <f>P2692*A_s2</f>
        <v/>
      </c>
      <c r="S2692">
        <f>Q2692*($K2692-Z_s1)</f>
        <v/>
      </c>
      <c r="T2692">
        <f>R2692*($K2692-Z_s2)</f>
        <v/>
      </c>
      <c r="U2692">
        <f>(INDIRECT("a_"&amp;U$2)/(U$2+1))*(($C2692^(U$2+1)-$H2692^(U$2+1))/(ε_c1cd^(U$2+1)))</f>
        <v/>
      </c>
      <c r="V2692">
        <f>(INDIRECT("a_"&amp;V$2)/(V$2+1))*(($C2692^(V$2+1)-$H2692^(V$2+1))/(ε_c1cd^(V$2+1)))</f>
        <v/>
      </c>
      <c r="W2692">
        <f>(INDIRECT("a_"&amp;W$2)/(W$2+1))*(($C2692^(W$2+1)-$H2692^(W$2+1))/(ε_c1cd^(W$2+1)))</f>
        <v/>
      </c>
      <c r="X2692">
        <f>(INDIRECT("a_"&amp;X$2)/(X$2+1))*(($C2692^(X$2+1)-$H2692^(X$2+1))/(ε_c1cd^(X$2+1)))</f>
        <v/>
      </c>
      <c r="Y2692">
        <f>(INDIRECT("a_"&amp;Y$2)/(Y$2+1))*(($C2692^(Y$2+1)-$H2692^(Y$2+1))/(ε_c1cd^(Y$2+1)))</f>
        <v/>
      </c>
      <c r="Z2692">
        <f>(INDIRECT("a_"&amp;Z$2)/(Z$2+2))*(($C2692^(Z$2+2)-$H2692^(Z$2+2))/(ε_c1cd^(Z$2+2)))</f>
        <v/>
      </c>
      <c r="AA2692">
        <f>(INDIRECT("a_"&amp;AA$2)/(AA$2+2))*(($C2692^(AA$2+2)-$H2692^(AA$2+2))/(ε_c1cd^(AA$2+2)))</f>
        <v/>
      </c>
      <c r="AB2692">
        <f>(INDIRECT("a_"&amp;AB$2)/(AB$2+2))*(($C2692^(AB$2+2)-$H2692^(AB$2+2))/(ε_c1cd^(AB$2+2)))</f>
        <v/>
      </c>
      <c r="AC2692">
        <f>(INDIRECT("a_"&amp;AC$2)/(AC$2+2))*(($C2692^(AC$2+2)-$H2692^(AC$2+2))/(ε_c1cd^(AC$2+2)))</f>
        <v/>
      </c>
      <c r="AD2692">
        <f>(INDIRECT("a_"&amp;AD$2)/(AD$2+2))*(($C2692^(AD$2+2)-$H2692^(AD$2+2))/(ε_c1cd^(AD$2+2)))</f>
        <v/>
      </c>
      <c r="AE2692" s="111">
        <f>(b*f_cd/L2692)*SUM(U2692:Y2692)+SUM(Q2692:R2692)</f>
        <v/>
      </c>
      <c r="AF2692" s="112">
        <f>AE2692*(K2692-y+e)</f>
        <v/>
      </c>
      <c r="AG2692" s="113">
        <f>(b*f_cd/(L2692^2))*SUM(Z2692:AD2692)+SUM(S2692:T2692)-AF2692</f>
        <v/>
      </c>
      <c r="AH2692" s="114">
        <f>AG2692&lt;0</f>
        <v/>
      </c>
      <c r="AI2692" s="115">
        <f>IF(A2692=1,FALSE,(AND(AQ2692,AH2692,NOT(AI2691))))</f>
        <v/>
      </c>
      <c r="AJ2692" s="116">
        <f>(b*f_cd/L2692)*(a_1/2*J2692^2+a_2/3*J2692^3+a_3/4*J2692^4+a_4/5*J2692^5+a_5/6*J2692^6)+SUM(Q2692:R2692)</f>
        <v/>
      </c>
      <c r="AK2692">
        <f>AJ2692*(K2692-y+e)</f>
        <v/>
      </c>
      <c r="AL2692" s="118">
        <f>(b*f_cd/(L2692^2))*(a_1/3*J2692^3+a_2/4*J2692^4+a_3/5*J2692^5+a_4/6*J2692^6+a_5/7*J2692^7)+SUM(S2692:T2692)-AK2692</f>
        <v/>
      </c>
      <c r="AM2692" s="114">
        <f>AL2692&gt;0</f>
        <v/>
      </c>
      <c r="AN2692" s="115">
        <f>IF(A2692=1,FALSE,(AND(AQ2692,AM2692,NOT(AN2691))))</f>
        <v/>
      </c>
      <c r="AO2692">
        <f>IF(D2692=1,AND(AH2692,NOT(AI2692)),AND(AM2692,NOT(AN2692)))</f>
        <v/>
      </c>
      <c r="AP2692" s="119">
        <f>IF(D2692=1,AI2692,AN2692)</f>
        <v/>
      </c>
      <c r="AQ2692" s="125">
        <f>ABS(E2692)&lt;$AQ$2</f>
        <v/>
      </c>
      <c r="AS2692">
        <f>IF(AP2692,MAX(AS$3:AS2690)+1,"")</f>
        <v/>
      </c>
    </row>
    <row r="2693">
      <c r="A2693" t="n">
        <v>2603</v>
      </c>
      <c r="B2693" s="131">
        <f>IF(A2693=1,0,IF(AP2693,0.1*ε_cu1cd,0))</f>
        <v/>
      </c>
      <c r="C2693" s="131">
        <f>IF(A2693=1,0.1*ε_cu1cd,C2692+B2692)</f>
        <v/>
      </c>
      <c r="D2693" s="113">
        <f>IF('Нормальний переріз'!$D$68&gt;0,1,2)</f>
        <v/>
      </c>
      <c r="E2693" s="144">
        <f>IF(D2693=1,F2693,G2693)</f>
        <v/>
      </c>
      <c r="F2693" s="124">
        <f>IF(AI2692,0.11*ε_cu1cd,IF(AH2692,F2692*0.01,F2692))</f>
        <v/>
      </c>
      <c r="G2693" s="124">
        <f>IF(AP2692,-0.1*ε_cu1cd,IF(AM2692,G2692*0.01,G2692))</f>
        <v/>
      </c>
      <c r="H2693" s="113">
        <f>IF(A2693=1,E2693,IF(AO2692,H2692-E2692+E2693,IF(AP2692,0.8*H2692,H2692+E2693)))</f>
        <v/>
      </c>
      <c r="I2693" s="169">
        <f>(C2693-H2693)/h</f>
        <v/>
      </c>
      <c r="J2693">
        <f>C2693/(ε_c1cd)</f>
        <v/>
      </c>
      <c r="K2693">
        <f>C2693/I2693</f>
        <v/>
      </c>
      <c r="L2693" s="131">
        <f>I2693/(ε_c1cd)</f>
        <v/>
      </c>
      <c r="M2693">
        <f>I2693*(K2693-Z_s1)</f>
        <v/>
      </c>
      <c r="N2693">
        <f>I2693*(K2693-Z_s2)</f>
        <v/>
      </c>
      <c r="O2693">
        <f>E_s*M2693</f>
        <v/>
      </c>
      <c r="P2693">
        <f>E_s*N2693</f>
        <v/>
      </c>
      <c r="Q2693">
        <f>O2693*A_s1</f>
        <v/>
      </c>
      <c r="R2693">
        <f>P2693*A_s2</f>
        <v/>
      </c>
      <c r="S2693">
        <f>Q2693*($K2693-Z_s1)</f>
        <v/>
      </c>
      <c r="T2693">
        <f>R2693*($K2693-Z_s2)</f>
        <v/>
      </c>
      <c r="U2693">
        <f>(INDIRECT("a_"&amp;U$2)/(U$2+1))*(($C2693^(U$2+1)-$H2693^(U$2+1))/(ε_c1cd^(U$2+1)))</f>
        <v/>
      </c>
      <c r="V2693">
        <f>(INDIRECT("a_"&amp;V$2)/(V$2+1))*(($C2693^(V$2+1)-$H2693^(V$2+1))/(ε_c1cd^(V$2+1)))</f>
        <v/>
      </c>
      <c r="W2693">
        <f>(INDIRECT("a_"&amp;W$2)/(W$2+1))*(($C2693^(W$2+1)-$H2693^(W$2+1))/(ε_c1cd^(W$2+1)))</f>
        <v/>
      </c>
      <c r="X2693">
        <f>(INDIRECT("a_"&amp;X$2)/(X$2+1))*(($C2693^(X$2+1)-$H2693^(X$2+1))/(ε_c1cd^(X$2+1)))</f>
        <v/>
      </c>
      <c r="Y2693">
        <f>(INDIRECT("a_"&amp;Y$2)/(Y$2+1))*(($C2693^(Y$2+1)-$H2693^(Y$2+1))/(ε_c1cd^(Y$2+1)))</f>
        <v/>
      </c>
      <c r="Z2693">
        <f>(INDIRECT("a_"&amp;Z$2)/(Z$2+2))*(($C2693^(Z$2+2)-$H2693^(Z$2+2))/(ε_c1cd^(Z$2+2)))</f>
        <v/>
      </c>
      <c r="AA2693">
        <f>(INDIRECT("a_"&amp;AA$2)/(AA$2+2))*(($C2693^(AA$2+2)-$H2693^(AA$2+2))/(ε_c1cd^(AA$2+2)))</f>
        <v/>
      </c>
      <c r="AB2693">
        <f>(INDIRECT("a_"&amp;AB$2)/(AB$2+2))*(($C2693^(AB$2+2)-$H2693^(AB$2+2))/(ε_c1cd^(AB$2+2)))</f>
        <v/>
      </c>
      <c r="AC2693">
        <f>(INDIRECT("a_"&amp;AC$2)/(AC$2+2))*(($C2693^(AC$2+2)-$H2693^(AC$2+2))/(ε_c1cd^(AC$2+2)))</f>
        <v/>
      </c>
      <c r="AD2693">
        <f>(INDIRECT("a_"&amp;AD$2)/(AD$2+2))*(($C2693^(AD$2+2)-$H2693^(AD$2+2))/(ε_c1cd^(AD$2+2)))</f>
        <v/>
      </c>
      <c r="AE2693" s="111">
        <f>(b*f_cd/L2693)*SUM(U2693:Y2693)+SUM(Q2693:R2693)</f>
        <v/>
      </c>
      <c r="AF2693" s="112">
        <f>AE2693*(K2693-y+e)</f>
        <v/>
      </c>
      <c r="AG2693" s="113">
        <f>(b*f_cd/(L2693^2))*SUM(Z2693:AD2693)+SUM(S2693:T2693)-AF2693</f>
        <v/>
      </c>
      <c r="AH2693" s="114">
        <f>AG2693&lt;0</f>
        <v/>
      </c>
      <c r="AI2693" s="115">
        <f>IF(A2693=1,FALSE,(AND(AQ2693,AH2693,NOT(AI2692))))</f>
        <v/>
      </c>
      <c r="AJ2693" s="116">
        <f>(b*f_cd/L2693)*(a_1/2*J2693^2+a_2/3*J2693^3+a_3/4*J2693^4+a_4/5*J2693^5+a_5/6*J2693^6)+SUM(Q2693:R2693)</f>
        <v/>
      </c>
      <c r="AK2693">
        <f>AJ2693*(K2693-y+e)</f>
        <v/>
      </c>
      <c r="AL2693" s="118">
        <f>(b*f_cd/(L2693^2))*(a_1/3*J2693^3+a_2/4*J2693^4+a_3/5*J2693^5+a_4/6*J2693^6+a_5/7*J2693^7)+SUM(S2693:T2693)-AK2693</f>
        <v/>
      </c>
      <c r="AM2693" s="114">
        <f>AL2693&gt;0</f>
        <v/>
      </c>
      <c r="AN2693" s="115">
        <f>IF(A2693=1,FALSE,(AND(AQ2693,AM2693,NOT(AN2692))))</f>
        <v/>
      </c>
      <c r="AO2693">
        <f>IF(D2693=1,AND(AH2693,NOT(AI2693)),AND(AM2693,NOT(AN2693)))</f>
        <v/>
      </c>
      <c r="AP2693" s="119">
        <f>IF(D2693=1,AI2693,AN2693)</f>
        <v/>
      </c>
      <c r="AQ2693" s="125">
        <f>ABS(E2693)&lt;$AQ$2</f>
        <v/>
      </c>
      <c r="AS2693">
        <f>IF(AP2693,MAX(AS$3:AS2691)+1,"")</f>
        <v/>
      </c>
    </row>
    <row r="2694">
      <c r="A2694" t="n">
        <v>2604</v>
      </c>
      <c r="B2694" s="131">
        <f>IF(A2694=1,0,IF(AP2694,0.1*ε_cu1cd,0))</f>
        <v/>
      </c>
      <c r="C2694" s="131">
        <f>IF(A2694=1,0.1*ε_cu1cd,C2693+B2693)</f>
        <v/>
      </c>
      <c r="D2694" s="113">
        <f>IF('Нормальний переріз'!$D$68&gt;0,1,2)</f>
        <v/>
      </c>
      <c r="E2694" s="144">
        <f>IF(D2694=1,F2694,G2694)</f>
        <v/>
      </c>
      <c r="F2694" s="124">
        <f>IF(AI2693,0.11*ε_cu1cd,IF(AH2693,F2693*0.01,F2693))</f>
        <v/>
      </c>
      <c r="G2694" s="124">
        <f>IF(AP2693,-0.1*ε_cu1cd,IF(AM2693,G2693*0.01,G2693))</f>
        <v/>
      </c>
      <c r="H2694" s="113">
        <f>IF(A2694=1,E2694,IF(AO2693,H2693-E2693+E2694,IF(AP2693,0.8*H2693,H2693+E2694)))</f>
        <v/>
      </c>
      <c r="I2694" s="169">
        <f>(C2694-H2694)/h</f>
        <v/>
      </c>
      <c r="J2694">
        <f>C2694/(ε_c1cd)</f>
        <v/>
      </c>
      <c r="K2694">
        <f>C2694/I2694</f>
        <v/>
      </c>
      <c r="L2694" s="131">
        <f>I2694/(ε_c1cd)</f>
        <v/>
      </c>
      <c r="M2694">
        <f>I2694*(K2694-Z_s1)</f>
        <v/>
      </c>
      <c r="N2694">
        <f>I2694*(K2694-Z_s2)</f>
        <v/>
      </c>
      <c r="O2694">
        <f>E_s*M2694</f>
        <v/>
      </c>
      <c r="P2694">
        <f>E_s*N2694</f>
        <v/>
      </c>
      <c r="Q2694">
        <f>O2694*A_s1</f>
        <v/>
      </c>
      <c r="R2694">
        <f>P2694*A_s2</f>
        <v/>
      </c>
      <c r="S2694">
        <f>Q2694*($K2694-Z_s1)</f>
        <v/>
      </c>
      <c r="T2694">
        <f>R2694*($K2694-Z_s2)</f>
        <v/>
      </c>
      <c r="U2694">
        <f>(INDIRECT("a_"&amp;U$2)/(U$2+1))*(($C2694^(U$2+1)-$H2694^(U$2+1))/(ε_c1cd^(U$2+1)))</f>
        <v/>
      </c>
      <c r="V2694">
        <f>(INDIRECT("a_"&amp;V$2)/(V$2+1))*(($C2694^(V$2+1)-$H2694^(V$2+1))/(ε_c1cd^(V$2+1)))</f>
        <v/>
      </c>
      <c r="W2694">
        <f>(INDIRECT("a_"&amp;W$2)/(W$2+1))*(($C2694^(W$2+1)-$H2694^(W$2+1))/(ε_c1cd^(W$2+1)))</f>
        <v/>
      </c>
      <c r="X2694">
        <f>(INDIRECT("a_"&amp;X$2)/(X$2+1))*(($C2694^(X$2+1)-$H2694^(X$2+1))/(ε_c1cd^(X$2+1)))</f>
        <v/>
      </c>
      <c r="Y2694">
        <f>(INDIRECT("a_"&amp;Y$2)/(Y$2+1))*(($C2694^(Y$2+1)-$H2694^(Y$2+1))/(ε_c1cd^(Y$2+1)))</f>
        <v/>
      </c>
      <c r="Z2694">
        <f>(INDIRECT("a_"&amp;Z$2)/(Z$2+2))*(($C2694^(Z$2+2)-$H2694^(Z$2+2))/(ε_c1cd^(Z$2+2)))</f>
        <v/>
      </c>
      <c r="AA2694">
        <f>(INDIRECT("a_"&amp;AA$2)/(AA$2+2))*(($C2694^(AA$2+2)-$H2694^(AA$2+2))/(ε_c1cd^(AA$2+2)))</f>
        <v/>
      </c>
      <c r="AB2694">
        <f>(INDIRECT("a_"&amp;AB$2)/(AB$2+2))*(($C2694^(AB$2+2)-$H2694^(AB$2+2))/(ε_c1cd^(AB$2+2)))</f>
        <v/>
      </c>
      <c r="AC2694">
        <f>(INDIRECT("a_"&amp;AC$2)/(AC$2+2))*(($C2694^(AC$2+2)-$H2694^(AC$2+2))/(ε_c1cd^(AC$2+2)))</f>
        <v/>
      </c>
      <c r="AD2694">
        <f>(INDIRECT("a_"&amp;AD$2)/(AD$2+2))*(($C2694^(AD$2+2)-$H2694^(AD$2+2))/(ε_c1cd^(AD$2+2)))</f>
        <v/>
      </c>
      <c r="AE2694" s="111">
        <f>(b*f_cd/L2694)*SUM(U2694:Y2694)+SUM(Q2694:R2694)</f>
        <v/>
      </c>
      <c r="AF2694" s="112">
        <f>AE2694*(K2694-y+e)</f>
        <v/>
      </c>
      <c r="AG2694" s="113">
        <f>(b*f_cd/(L2694^2))*SUM(Z2694:AD2694)+SUM(S2694:T2694)-AF2694</f>
        <v/>
      </c>
      <c r="AH2694" s="114">
        <f>AG2694&lt;0</f>
        <v/>
      </c>
      <c r="AI2694" s="115">
        <f>IF(A2694=1,FALSE,(AND(AQ2694,AH2694,NOT(AI2693))))</f>
        <v/>
      </c>
      <c r="AJ2694" s="116">
        <f>(b*f_cd/L2694)*(a_1/2*J2694^2+a_2/3*J2694^3+a_3/4*J2694^4+a_4/5*J2694^5+a_5/6*J2694^6)+SUM(Q2694:R2694)</f>
        <v/>
      </c>
      <c r="AK2694">
        <f>AJ2694*(K2694-y+e)</f>
        <v/>
      </c>
      <c r="AL2694" s="118">
        <f>(b*f_cd/(L2694^2))*(a_1/3*J2694^3+a_2/4*J2694^4+a_3/5*J2694^5+a_4/6*J2694^6+a_5/7*J2694^7)+SUM(S2694:T2694)-AK2694</f>
        <v/>
      </c>
      <c r="AM2694" s="114">
        <f>AL2694&gt;0</f>
        <v/>
      </c>
      <c r="AN2694" s="115">
        <f>IF(A2694=1,FALSE,(AND(AQ2694,AM2694,NOT(AN2693))))</f>
        <v/>
      </c>
      <c r="AO2694">
        <f>IF(D2694=1,AND(AH2694,NOT(AI2694)),AND(AM2694,NOT(AN2694)))</f>
        <v/>
      </c>
      <c r="AP2694" s="119">
        <f>IF(D2694=1,AI2694,AN2694)</f>
        <v/>
      </c>
      <c r="AQ2694" s="125">
        <f>ABS(E2694)&lt;$AQ$2</f>
        <v/>
      </c>
      <c r="AS2694">
        <f>IF(AP2694,MAX(AS$3:AS2692)+1,"")</f>
        <v/>
      </c>
    </row>
    <row r="2695">
      <c r="A2695" t="n">
        <v>2605</v>
      </c>
      <c r="B2695" s="131">
        <f>IF(A2695=1,0,IF(AP2695,0.1*ε_cu1cd,0))</f>
        <v/>
      </c>
      <c r="C2695" s="131">
        <f>IF(A2695=1,0.1*ε_cu1cd,C2694+B2694)</f>
        <v/>
      </c>
      <c r="D2695" s="113">
        <f>IF('Нормальний переріз'!$D$68&gt;0,1,2)</f>
        <v/>
      </c>
      <c r="E2695" s="144">
        <f>IF(D2695=1,F2695,G2695)</f>
        <v/>
      </c>
      <c r="F2695" s="124">
        <f>IF(AI2694,0.11*ε_cu1cd,IF(AH2694,F2694*0.01,F2694))</f>
        <v/>
      </c>
      <c r="G2695" s="124">
        <f>IF(AP2694,-0.1*ε_cu1cd,IF(AM2694,G2694*0.01,G2694))</f>
        <v/>
      </c>
      <c r="H2695" s="113">
        <f>IF(A2695=1,E2695,IF(AO2694,H2694-E2694+E2695,IF(AP2694,0.8*H2694,H2694+E2695)))</f>
        <v/>
      </c>
      <c r="I2695" s="169">
        <f>(C2695-H2695)/h</f>
        <v/>
      </c>
      <c r="J2695">
        <f>C2695/(ε_c1cd)</f>
        <v/>
      </c>
      <c r="K2695">
        <f>C2695/I2695</f>
        <v/>
      </c>
      <c r="L2695" s="131">
        <f>I2695/(ε_c1cd)</f>
        <v/>
      </c>
      <c r="M2695">
        <f>I2695*(K2695-Z_s1)</f>
        <v/>
      </c>
      <c r="N2695">
        <f>I2695*(K2695-Z_s2)</f>
        <v/>
      </c>
      <c r="O2695">
        <f>E_s*M2695</f>
        <v/>
      </c>
      <c r="P2695">
        <f>E_s*N2695</f>
        <v/>
      </c>
      <c r="Q2695">
        <f>O2695*A_s1</f>
        <v/>
      </c>
      <c r="R2695">
        <f>P2695*A_s2</f>
        <v/>
      </c>
      <c r="S2695">
        <f>Q2695*($K2695-Z_s1)</f>
        <v/>
      </c>
      <c r="T2695">
        <f>R2695*($K2695-Z_s2)</f>
        <v/>
      </c>
      <c r="U2695">
        <f>(INDIRECT("a_"&amp;U$2)/(U$2+1))*(($C2695^(U$2+1)-$H2695^(U$2+1))/(ε_c1cd^(U$2+1)))</f>
        <v/>
      </c>
      <c r="V2695">
        <f>(INDIRECT("a_"&amp;V$2)/(V$2+1))*(($C2695^(V$2+1)-$H2695^(V$2+1))/(ε_c1cd^(V$2+1)))</f>
        <v/>
      </c>
      <c r="W2695">
        <f>(INDIRECT("a_"&amp;W$2)/(W$2+1))*(($C2695^(W$2+1)-$H2695^(W$2+1))/(ε_c1cd^(W$2+1)))</f>
        <v/>
      </c>
      <c r="X2695">
        <f>(INDIRECT("a_"&amp;X$2)/(X$2+1))*(($C2695^(X$2+1)-$H2695^(X$2+1))/(ε_c1cd^(X$2+1)))</f>
        <v/>
      </c>
      <c r="Y2695">
        <f>(INDIRECT("a_"&amp;Y$2)/(Y$2+1))*(($C2695^(Y$2+1)-$H2695^(Y$2+1))/(ε_c1cd^(Y$2+1)))</f>
        <v/>
      </c>
      <c r="Z2695">
        <f>(INDIRECT("a_"&amp;Z$2)/(Z$2+2))*(($C2695^(Z$2+2)-$H2695^(Z$2+2))/(ε_c1cd^(Z$2+2)))</f>
        <v/>
      </c>
      <c r="AA2695">
        <f>(INDIRECT("a_"&amp;AA$2)/(AA$2+2))*(($C2695^(AA$2+2)-$H2695^(AA$2+2))/(ε_c1cd^(AA$2+2)))</f>
        <v/>
      </c>
      <c r="AB2695">
        <f>(INDIRECT("a_"&amp;AB$2)/(AB$2+2))*(($C2695^(AB$2+2)-$H2695^(AB$2+2))/(ε_c1cd^(AB$2+2)))</f>
        <v/>
      </c>
      <c r="AC2695">
        <f>(INDIRECT("a_"&amp;AC$2)/(AC$2+2))*(($C2695^(AC$2+2)-$H2695^(AC$2+2))/(ε_c1cd^(AC$2+2)))</f>
        <v/>
      </c>
      <c r="AD2695">
        <f>(INDIRECT("a_"&amp;AD$2)/(AD$2+2))*(($C2695^(AD$2+2)-$H2695^(AD$2+2))/(ε_c1cd^(AD$2+2)))</f>
        <v/>
      </c>
      <c r="AE2695" s="111">
        <f>(b*f_cd/L2695)*SUM(U2695:Y2695)+SUM(Q2695:R2695)</f>
        <v/>
      </c>
      <c r="AF2695" s="112">
        <f>AE2695*(K2695-y+e)</f>
        <v/>
      </c>
      <c r="AG2695" s="113">
        <f>(b*f_cd/(L2695^2))*SUM(Z2695:AD2695)+SUM(S2695:T2695)-AF2695</f>
        <v/>
      </c>
      <c r="AH2695" s="114">
        <f>AG2695&lt;0</f>
        <v/>
      </c>
      <c r="AI2695" s="115">
        <f>IF(A2695=1,FALSE,(AND(AQ2695,AH2695,NOT(AI2694))))</f>
        <v/>
      </c>
      <c r="AJ2695" s="116">
        <f>(b*f_cd/L2695)*(a_1/2*J2695^2+a_2/3*J2695^3+a_3/4*J2695^4+a_4/5*J2695^5+a_5/6*J2695^6)+SUM(Q2695:R2695)</f>
        <v/>
      </c>
      <c r="AK2695">
        <f>AJ2695*(K2695-y+e)</f>
        <v/>
      </c>
      <c r="AL2695" s="118">
        <f>(b*f_cd/(L2695^2))*(a_1/3*J2695^3+a_2/4*J2695^4+a_3/5*J2695^5+a_4/6*J2695^6+a_5/7*J2695^7)+SUM(S2695:T2695)-AK2695</f>
        <v/>
      </c>
      <c r="AM2695" s="114">
        <f>AL2695&gt;0</f>
        <v/>
      </c>
      <c r="AN2695" s="115">
        <f>IF(A2695=1,FALSE,(AND(AQ2695,AM2695,NOT(AN2694))))</f>
        <v/>
      </c>
      <c r="AO2695">
        <f>IF(D2695=1,AND(AH2695,NOT(AI2695)),AND(AM2695,NOT(AN2695)))</f>
        <v/>
      </c>
      <c r="AP2695" s="119">
        <f>IF(D2695=1,AI2695,AN2695)</f>
        <v/>
      </c>
      <c r="AQ2695" s="125">
        <f>ABS(E2695)&lt;$AQ$2</f>
        <v/>
      </c>
      <c r="AS2695">
        <f>IF(AP2695,MAX(AS$3:AS2693)+1,"")</f>
        <v/>
      </c>
    </row>
    <row r="2696">
      <c r="A2696" t="n">
        <v>2606</v>
      </c>
      <c r="B2696" s="131">
        <f>IF(A2696=1,0,IF(AP2696,0.1*ε_cu1cd,0))</f>
        <v/>
      </c>
      <c r="C2696" s="131">
        <f>IF(A2696=1,0.1*ε_cu1cd,C2695+B2695)</f>
        <v/>
      </c>
      <c r="D2696" s="113">
        <f>IF('Нормальний переріз'!$D$68&gt;0,1,2)</f>
        <v/>
      </c>
      <c r="E2696" s="144">
        <f>IF(D2696=1,F2696,G2696)</f>
        <v/>
      </c>
      <c r="F2696" s="124">
        <f>IF(AI2695,0.11*ε_cu1cd,IF(AH2695,F2695*0.01,F2695))</f>
        <v/>
      </c>
      <c r="G2696" s="124">
        <f>IF(AP2695,-0.1*ε_cu1cd,IF(AM2695,G2695*0.01,G2695))</f>
        <v/>
      </c>
      <c r="H2696" s="113">
        <f>IF(A2696=1,E2696,IF(AO2695,H2695-E2695+E2696,IF(AP2695,0.8*H2695,H2695+E2696)))</f>
        <v/>
      </c>
      <c r="I2696" s="169">
        <f>(C2696-H2696)/h</f>
        <v/>
      </c>
      <c r="J2696">
        <f>C2696/(ε_c1cd)</f>
        <v/>
      </c>
      <c r="K2696">
        <f>C2696/I2696</f>
        <v/>
      </c>
      <c r="L2696" s="131">
        <f>I2696/(ε_c1cd)</f>
        <v/>
      </c>
      <c r="M2696">
        <f>I2696*(K2696-Z_s1)</f>
        <v/>
      </c>
      <c r="N2696">
        <f>I2696*(K2696-Z_s2)</f>
        <v/>
      </c>
      <c r="O2696">
        <f>E_s*M2696</f>
        <v/>
      </c>
      <c r="P2696">
        <f>E_s*N2696</f>
        <v/>
      </c>
      <c r="Q2696">
        <f>O2696*A_s1</f>
        <v/>
      </c>
      <c r="R2696">
        <f>P2696*A_s2</f>
        <v/>
      </c>
      <c r="S2696">
        <f>Q2696*($K2696-Z_s1)</f>
        <v/>
      </c>
      <c r="T2696">
        <f>R2696*($K2696-Z_s2)</f>
        <v/>
      </c>
      <c r="U2696">
        <f>(INDIRECT("a_"&amp;U$2)/(U$2+1))*(($C2696^(U$2+1)-$H2696^(U$2+1))/(ε_c1cd^(U$2+1)))</f>
        <v/>
      </c>
      <c r="V2696">
        <f>(INDIRECT("a_"&amp;V$2)/(V$2+1))*(($C2696^(V$2+1)-$H2696^(V$2+1))/(ε_c1cd^(V$2+1)))</f>
        <v/>
      </c>
      <c r="W2696">
        <f>(INDIRECT("a_"&amp;W$2)/(W$2+1))*(($C2696^(W$2+1)-$H2696^(W$2+1))/(ε_c1cd^(W$2+1)))</f>
        <v/>
      </c>
      <c r="X2696">
        <f>(INDIRECT("a_"&amp;X$2)/(X$2+1))*(($C2696^(X$2+1)-$H2696^(X$2+1))/(ε_c1cd^(X$2+1)))</f>
        <v/>
      </c>
      <c r="Y2696">
        <f>(INDIRECT("a_"&amp;Y$2)/(Y$2+1))*(($C2696^(Y$2+1)-$H2696^(Y$2+1))/(ε_c1cd^(Y$2+1)))</f>
        <v/>
      </c>
      <c r="Z2696">
        <f>(INDIRECT("a_"&amp;Z$2)/(Z$2+2))*(($C2696^(Z$2+2)-$H2696^(Z$2+2))/(ε_c1cd^(Z$2+2)))</f>
        <v/>
      </c>
      <c r="AA2696">
        <f>(INDIRECT("a_"&amp;AA$2)/(AA$2+2))*(($C2696^(AA$2+2)-$H2696^(AA$2+2))/(ε_c1cd^(AA$2+2)))</f>
        <v/>
      </c>
      <c r="AB2696">
        <f>(INDIRECT("a_"&amp;AB$2)/(AB$2+2))*(($C2696^(AB$2+2)-$H2696^(AB$2+2))/(ε_c1cd^(AB$2+2)))</f>
        <v/>
      </c>
      <c r="AC2696">
        <f>(INDIRECT("a_"&amp;AC$2)/(AC$2+2))*(($C2696^(AC$2+2)-$H2696^(AC$2+2))/(ε_c1cd^(AC$2+2)))</f>
        <v/>
      </c>
      <c r="AD2696">
        <f>(INDIRECT("a_"&amp;AD$2)/(AD$2+2))*(($C2696^(AD$2+2)-$H2696^(AD$2+2))/(ε_c1cd^(AD$2+2)))</f>
        <v/>
      </c>
      <c r="AE2696" s="111">
        <f>(b*f_cd/L2696)*SUM(U2696:Y2696)+SUM(Q2696:R2696)</f>
        <v/>
      </c>
      <c r="AF2696" s="112">
        <f>AE2696*(K2696-y+e)</f>
        <v/>
      </c>
      <c r="AG2696" s="113">
        <f>(b*f_cd/(L2696^2))*SUM(Z2696:AD2696)+SUM(S2696:T2696)-AF2696</f>
        <v/>
      </c>
      <c r="AH2696" s="114">
        <f>AG2696&lt;0</f>
        <v/>
      </c>
      <c r="AI2696" s="115">
        <f>IF(A2696=1,FALSE,(AND(AQ2696,AH2696,NOT(AI2695))))</f>
        <v/>
      </c>
      <c r="AJ2696" s="116">
        <f>(b*f_cd/L2696)*(a_1/2*J2696^2+a_2/3*J2696^3+a_3/4*J2696^4+a_4/5*J2696^5+a_5/6*J2696^6)+SUM(Q2696:R2696)</f>
        <v/>
      </c>
      <c r="AK2696">
        <f>AJ2696*(K2696-y+e)</f>
        <v/>
      </c>
      <c r="AL2696" s="118">
        <f>(b*f_cd/(L2696^2))*(a_1/3*J2696^3+a_2/4*J2696^4+a_3/5*J2696^5+a_4/6*J2696^6+a_5/7*J2696^7)+SUM(S2696:T2696)-AK2696</f>
        <v/>
      </c>
      <c r="AM2696" s="114">
        <f>AL2696&gt;0</f>
        <v/>
      </c>
      <c r="AN2696" s="115">
        <f>IF(A2696=1,FALSE,(AND(AQ2696,AM2696,NOT(AN2695))))</f>
        <v/>
      </c>
      <c r="AO2696">
        <f>IF(D2696=1,AND(AH2696,NOT(AI2696)),AND(AM2696,NOT(AN2696)))</f>
        <v/>
      </c>
      <c r="AP2696" s="119">
        <f>IF(D2696=1,AI2696,AN2696)</f>
        <v/>
      </c>
      <c r="AQ2696" s="125">
        <f>ABS(E2696)&lt;$AQ$2</f>
        <v/>
      </c>
      <c r="AS2696">
        <f>IF(AP2696,MAX(AS$3:AS2694)+1,"")</f>
        <v/>
      </c>
    </row>
    <row r="2697">
      <c r="A2697" t="n">
        <v>2607</v>
      </c>
      <c r="B2697" s="131">
        <f>IF(A2697=1,0,IF(AP2697,0.1*ε_cu1cd,0))</f>
        <v/>
      </c>
      <c r="C2697" s="131">
        <f>IF(A2697=1,0.1*ε_cu1cd,C2696+B2696)</f>
        <v/>
      </c>
      <c r="D2697" s="113">
        <f>IF('Нормальний переріз'!$D$68&gt;0,1,2)</f>
        <v/>
      </c>
      <c r="E2697" s="144">
        <f>IF(D2697=1,F2697,G2697)</f>
        <v/>
      </c>
      <c r="F2697" s="124">
        <f>IF(AI2696,0.11*ε_cu1cd,IF(AH2696,F2696*0.01,F2696))</f>
        <v/>
      </c>
      <c r="G2697" s="124">
        <f>IF(AP2696,-0.1*ε_cu1cd,IF(AM2696,G2696*0.01,G2696))</f>
        <v/>
      </c>
      <c r="H2697" s="113">
        <f>IF(A2697=1,E2697,IF(AO2696,H2696-E2696+E2697,IF(AP2696,0.8*H2696,H2696+E2697)))</f>
        <v/>
      </c>
      <c r="I2697" s="169">
        <f>(C2697-H2697)/h</f>
        <v/>
      </c>
      <c r="J2697">
        <f>C2697/(ε_c1cd)</f>
        <v/>
      </c>
      <c r="K2697">
        <f>C2697/I2697</f>
        <v/>
      </c>
      <c r="L2697" s="131">
        <f>I2697/(ε_c1cd)</f>
        <v/>
      </c>
      <c r="M2697">
        <f>I2697*(K2697-Z_s1)</f>
        <v/>
      </c>
      <c r="N2697">
        <f>I2697*(K2697-Z_s2)</f>
        <v/>
      </c>
      <c r="O2697">
        <f>E_s*M2697</f>
        <v/>
      </c>
      <c r="P2697">
        <f>E_s*N2697</f>
        <v/>
      </c>
      <c r="Q2697">
        <f>O2697*A_s1</f>
        <v/>
      </c>
      <c r="R2697">
        <f>P2697*A_s2</f>
        <v/>
      </c>
      <c r="S2697">
        <f>Q2697*($K2697-Z_s1)</f>
        <v/>
      </c>
      <c r="T2697">
        <f>R2697*($K2697-Z_s2)</f>
        <v/>
      </c>
      <c r="U2697">
        <f>(INDIRECT("a_"&amp;U$2)/(U$2+1))*(($C2697^(U$2+1)-$H2697^(U$2+1))/(ε_c1cd^(U$2+1)))</f>
        <v/>
      </c>
      <c r="V2697">
        <f>(INDIRECT("a_"&amp;V$2)/(V$2+1))*(($C2697^(V$2+1)-$H2697^(V$2+1))/(ε_c1cd^(V$2+1)))</f>
        <v/>
      </c>
      <c r="W2697">
        <f>(INDIRECT("a_"&amp;W$2)/(W$2+1))*(($C2697^(W$2+1)-$H2697^(W$2+1))/(ε_c1cd^(W$2+1)))</f>
        <v/>
      </c>
      <c r="X2697">
        <f>(INDIRECT("a_"&amp;X$2)/(X$2+1))*(($C2697^(X$2+1)-$H2697^(X$2+1))/(ε_c1cd^(X$2+1)))</f>
        <v/>
      </c>
      <c r="Y2697">
        <f>(INDIRECT("a_"&amp;Y$2)/(Y$2+1))*(($C2697^(Y$2+1)-$H2697^(Y$2+1))/(ε_c1cd^(Y$2+1)))</f>
        <v/>
      </c>
      <c r="Z2697">
        <f>(INDIRECT("a_"&amp;Z$2)/(Z$2+2))*(($C2697^(Z$2+2)-$H2697^(Z$2+2))/(ε_c1cd^(Z$2+2)))</f>
        <v/>
      </c>
      <c r="AA2697">
        <f>(INDIRECT("a_"&amp;AA$2)/(AA$2+2))*(($C2697^(AA$2+2)-$H2697^(AA$2+2))/(ε_c1cd^(AA$2+2)))</f>
        <v/>
      </c>
      <c r="AB2697">
        <f>(INDIRECT("a_"&amp;AB$2)/(AB$2+2))*(($C2697^(AB$2+2)-$H2697^(AB$2+2))/(ε_c1cd^(AB$2+2)))</f>
        <v/>
      </c>
      <c r="AC2697">
        <f>(INDIRECT("a_"&amp;AC$2)/(AC$2+2))*(($C2697^(AC$2+2)-$H2697^(AC$2+2))/(ε_c1cd^(AC$2+2)))</f>
        <v/>
      </c>
      <c r="AD2697">
        <f>(INDIRECT("a_"&amp;AD$2)/(AD$2+2))*(($C2697^(AD$2+2)-$H2697^(AD$2+2))/(ε_c1cd^(AD$2+2)))</f>
        <v/>
      </c>
      <c r="AE2697" s="111">
        <f>(b*f_cd/L2697)*SUM(U2697:Y2697)+SUM(Q2697:R2697)</f>
        <v/>
      </c>
      <c r="AF2697" s="112">
        <f>AE2697*(K2697-y+e)</f>
        <v/>
      </c>
      <c r="AG2697" s="113">
        <f>(b*f_cd/(L2697^2))*SUM(Z2697:AD2697)+SUM(S2697:T2697)-AF2697</f>
        <v/>
      </c>
      <c r="AH2697" s="114">
        <f>AG2697&lt;0</f>
        <v/>
      </c>
      <c r="AI2697" s="115">
        <f>IF(A2697=1,FALSE,(AND(AQ2697,AH2697,NOT(AI2696))))</f>
        <v/>
      </c>
      <c r="AJ2697" s="116">
        <f>(b*f_cd/L2697)*(a_1/2*J2697^2+a_2/3*J2697^3+a_3/4*J2697^4+a_4/5*J2697^5+a_5/6*J2697^6)+SUM(Q2697:R2697)</f>
        <v/>
      </c>
      <c r="AK2697">
        <f>AJ2697*(K2697-y+e)</f>
        <v/>
      </c>
      <c r="AL2697" s="118">
        <f>(b*f_cd/(L2697^2))*(a_1/3*J2697^3+a_2/4*J2697^4+a_3/5*J2697^5+a_4/6*J2697^6+a_5/7*J2697^7)+SUM(S2697:T2697)-AK2697</f>
        <v/>
      </c>
      <c r="AM2697" s="114">
        <f>AL2697&gt;0</f>
        <v/>
      </c>
      <c r="AN2697" s="115">
        <f>IF(A2697=1,FALSE,(AND(AQ2697,AM2697,NOT(AN2696))))</f>
        <v/>
      </c>
      <c r="AO2697">
        <f>IF(D2697=1,AND(AH2697,NOT(AI2697)),AND(AM2697,NOT(AN2697)))</f>
        <v/>
      </c>
      <c r="AP2697" s="119">
        <f>IF(D2697=1,AI2697,AN2697)</f>
        <v/>
      </c>
      <c r="AQ2697" s="125">
        <f>ABS(E2697)&lt;$AQ$2</f>
        <v/>
      </c>
      <c r="AS2697">
        <f>IF(AP2697,MAX(AS$3:AS2695)+1,"")</f>
        <v/>
      </c>
    </row>
    <row r="2698">
      <c r="A2698" t="n">
        <v>2608</v>
      </c>
      <c r="B2698" s="131">
        <f>IF(A2698=1,0,IF(AP2698,0.1*ε_cu1cd,0))</f>
        <v/>
      </c>
      <c r="C2698" s="131">
        <f>IF(A2698=1,0.1*ε_cu1cd,C2697+B2697)</f>
        <v/>
      </c>
      <c r="D2698" s="113">
        <f>IF('Нормальний переріз'!$D$68&gt;0,1,2)</f>
        <v/>
      </c>
      <c r="E2698" s="144">
        <f>IF(D2698=1,F2698,G2698)</f>
        <v/>
      </c>
      <c r="F2698" s="124">
        <f>IF(AI2697,0.11*ε_cu1cd,IF(AH2697,F2697*0.01,F2697))</f>
        <v/>
      </c>
      <c r="G2698" s="124">
        <f>IF(AP2697,-0.1*ε_cu1cd,IF(AM2697,G2697*0.01,G2697))</f>
        <v/>
      </c>
      <c r="H2698" s="113">
        <f>IF(A2698=1,E2698,IF(AO2697,H2697-E2697+E2698,IF(AP2697,0.8*H2697,H2697+E2698)))</f>
        <v/>
      </c>
      <c r="I2698" s="169">
        <f>(C2698-H2698)/h</f>
        <v/>
      </c>
      <c r="J2698">
        <f>C2698/(ε_c1cd)</f>
        <v/>
      </c>
      <c r="K2698">
        <f>C2698/I2698</f>
        <v/>
      </c>
      <c r="L2698" s="131">
        <f>I2698/(ε_c1cd)</f>
        <v/>
      </c>
      <c r="M2698">
        <f>I2698*(K2698-Z_s1)</f>
        <v/>
      </c>
      <c r="N2698">
        <f>I2698*(K2698-Z_s2)</f>
        <v/>
      </c>
      <c r="O2698">
        <f>E_s*M2698</f>
        <v/>
      </c>
      <c r="P2698">
        <f>E_s*N2698</f>
        <v/>
      </c>
      <c r="Q2698">
        <f>O2698*A_s1</f>
        <v/>
      </c>
      <c r="R2698">
        <f>P2698*A_s2</f>
        <v/>
      </c>
      <c r="S2698">
        <f>Q2698*($K2698-Z_s1)</f>
        <v/>
      </c>
      <c r="T2698">
        <f>R2698*($K2698-Z_s2)</f>
        <v/>
      </c>
      <c r="U2698">
        <f>(INDIRECT("a_"&amp;U$2)/(U$2+1))*(($C2698^(U$2+1)-$H2698^(U$2+1))/(ε_c1cd^(U$2+1)))</f>
        <v/>
      </c>
      <c r="V2698">
        <f>(INDIRECT("a_"&amp;V$2)/(V$2+1))*(($C2698^(V$2+1)-$H2698^(V$2+1))/(ε_c1cd^(V$2+1)))</f>
        <v/>
      </c>
      <c r="W2698">
        <f>(INDIRECT("a_"&amp;W$2)/(W$2+1))*(($C2698^(W$2+1)-$H2698^(W$2+1))/(ε_c1cd^(W$2+1)))</f>
        <v/>
      </c>
      <c r="X2698">
        <f>(INDIRECT("a_"&amp;X$2)/(X$2+1))*(($C2698^(X$2+1)-$H2698^(X$2+1))/(ε_c1cd^(X$2+1)))</f>
        <v/>
      </c>
      <c r="Y2698">
        <f>(INDIRECT("a_"&amp;Y$2)/(Y$2+1))*(($C2698^(Y$2+1)-$H2698^(Y$2+1))/(ε_c1cd^(Y$2+1)))</f>
        <v/>
      </c>
      <c r="Z2698">
        <f>(INDIRECT("a_"&amp;Z$2)/(Z$2+2))*(($C2698^(Z$2+2)-$H2698^(Z$2+2))/(ε_c1cd^(Z$2+2)))</f>
        <v/>
      </c>
      <c r="AA2698">
        <f>(INDIRECT("a_"&amp;AA$2)/(AA$2+2))*(($C2698^(AA$2+2)-$H2698^(AA$2+2))/(ε_c1cd^(AA$2+2)))</f>
        <v/>
      </c>
      <c r="AB2698">
        <f>(INDIRECT("a_"&amp;AB$2)/(AB$2+2))*(($C2698^(AB$2+2)-$H2698^(AB$2+2))/(ε_c1cd^(AB$2+2)))</f>
        <v/>
      </c>
      <c r="AC2698">
        <f>(INDIRECT("a_"&amp;AC$2)/(AC$2+2))*(($C2698^(AC$2+2)-$H2698^(AC$2+2))/(ε_c1cd^(AC$2+2)))</f>
        <v/>
      </c>
      <c r="AD2698">
        <f>(INDIRECT("a_"&amp;AD$2)/(AD$2+2))*(($C2698^(AD$2+2)-$H2698^(AD$2+2))/(ε_c1cd^(AD$2+2)))</f>
        <v/>
      </c>
      <c r="AE2698" s="111">
        <f>(b*f_cd/L2698)*SUM(U2698:Y2698)+SUM(Q2698:R2698)</f>
        <v/>
      </c>
      <c r="AF2698" s="112">
        <f>AE2698*(K2698-y+e)</f>
        <v/>
      </c>
      <c r="AG2698" s="113">
        <f>(b*f_cd/(L2698^2))*SUM(Z2698:AD2698)+SUM(S2698:T2698)-AF2698</f>
        <v/>
      </c>
      <c r="AH2698" s="114">
        <f>AG2698&lt;0</f>
        <v/>
      </c>
      <c r="AI2698" s="115">
        <f>IF(A2698=1,FALSE,(AND(AQ2698,AH2698,NOT(AI2697))))</f>
        <v/>
      </c>
      <c r="AJ2698" s="116">
        <f>(b*f_cd/L2698)*(a_1/2*J2698^2+a_2/3*J2698^3+a_3/4*J2698^4+a_4/5*J2698^5+a_5/6*J2698^6)+SUM(Q2698:R2698)</f>
        <v/>
      </c>
      <c r="AK2698">
        <f>AJ2698*(K2698-y+e)</f>
        <v/>
      </c>
      <c r="AL2698" s="118">
        <f>(b*f_cd/(L2698^2))*(a_1/3*J2698^3+a_2/4*J2698^4+a_3/5*J2698^5+a_4/6*J2698^6+a_5/7*J2698^7)+SUM(S2698:T2698)-AK2698</f>
        <v/>
      </c>
      <c r="AM2698" s="114">
        <f>AL2698&gt;0</f>
        <v/>
      </c>
      <c r="AN2698" s="115">
        <f>IF(A2698=1,FALSE,(AND(AQ2698,AM2698,NOT(AN2697))))</f>
        <v/>
      </c>
      <c r="AO2698">
        <f>IF(D2698=1,AND(AH2698,NOT(AI2698)),AND(AM2698,NOT(AN2698)))</f>
        <v/>
      </c>
      <c r="AP2698" s="119">
        <f>IF(D2698=1,AI2698,AN2698)</f>
        <v/>
      </c>
      <c r="AQ2698" s="125">
        <f>ABS(E2698)&lt;$AQ$2</f>
        <v/>
      </c>
      <c r="AS2698">
        <f>IF(AP2698,MAX(AS$3:AS2696)+1,"")</f>
        <v/>
      </c>
    </row>
    <row r="2699">
      <c r="A2699" t="n">
        <v>2609</v>
      </c>
      <c r="B2699" s="131">
        <f>IF(A2699=1,0,IF(AP2699,0.1*ε_cu1cd,0))</f>
        <v/>
      </c>
      <c r="C2699" s="131">
        <f>IF(A2699=1,0.1*ε_cu1cd,C2698+B2698)</f>
        <v/>
      </c>
      <c r="D2699" s="113">
        <f>IF('Нормальний переріз'!$D$68&gt;0,1,2)</f>
        <v/>
      </c>
      <c r="E2699" s="144">
        <f>IF(D2699=1,F2699,G2699)</f>
        <v/>
      </c>
      <c r="F2699" s="124">
        <f>IF(AI2698,0.11*ε_cu1cd,IF(AH2698,F2698*0.01,F2698))</f>
        <v/>
      </c>
      <c r="G2699" s="124">
        <f>IF(AP2698,-0.1*ε_cu1cd,IF(AM2698,G2698*0.01,G2698))</f>
        <v/>
      </c>
      <c r="H2699" s="113">
        <f>IF(A2699=1,E2699,IF(AO2698,H2698-E2698+E2699,IF(AP2698,0.8*H2698,H2698+E2699)))</f>
        <v/>
      </c>
      <c r="I2699" s="169">
        <f>(C2699-H2699)/h</f>
        <v/>
      </c>
      <c r="J2699">
        <f>C2699/(ε_c1cd)</f>
        <v/>
      </c>
      <c r="K2699">
        <f>C2699/I2699</f>
        <v/>
      </c>
      <c r="L2699" s="131">
        <f>I2699/(ε_c1cd)</f>
        <v/>
      </c>
      <c r="M2699">
        <f>I2699*(K2699-Z_s1)</f>
        <v/>
      </c>
      <c r="N2699">
        <f>I2699*(K2699-Z_s2)</f>
        <v/>
      </c>
      <c r="O2699">
        <f>E_s*M2699</f>
        <v/>
      </c>
      <c r="P2699">
        <f>E_s*N2699</f>
        <v/>
      </c>
      <c r="Q2699">
        <f>O2699*A_s1</f>
        <v/>
      </c>
      <c r="R2699">
        <f>P2699*A_s2</f>
        <v/>
      </c>
      <c r="S2699">
        <f>Q2699*($K2699-Z_s1)</f>
        <v/>
      </c>
      <c r="T2699">
        <f>R2699*($K2699-Z_s2)</f>
        <v/>
      </c>
      <c r="U2699">
        <f>(INDIRECT("a_"&amp;U$2)/(U$2+1))*(($C2699^(U$2+1)-$H2699^(U$2+1))/(ε_c1cd^(U$2+1)))</f>
        <v/>
      </c>
      <c r="V2699">
        <f>(INDIRECT("a_"&amp;V$2)/(V$2+1))*(($C2699^(V$2+1)-$H2699^(V$2+1))/(ε_c1cd^(V$2+1)))</f>
        <v/>
      </c>
      <c r="W2699">
        <f>(INDIRECT("a_"&amp;W$2)/(W$2+1))*(($C2699^(W$2+1)-$H2699^(W$2+1))/(ε_c1cd^(W$2+1)))</f>
        <v/>
      </c>
      <c r="X2699">
        <f>(INDIRECT("a_"&amp;X$2)/(X$2+1))*(($C2699^(X$2+1)-$H2699^(X$2+1))/(ε_c1cd^(X$2+1)))</f>
        <v/>
      </c>
      <c r="Y2699">
        <f>(INDIRECT("a_"&amp;Y$2)/(Y$2+1))*(($C2699^(Y$2+1)-$H2699^(Y$2+1))/(ε_c1cd^(Y$2+1)))</f>
        <v/>
      </c>
      <c r="Z2699">
        <f>(INDIRECT("a_"&amp;Z$2)/(Z$2+2))*(($C2699^(Z$2+2)-$H2699^(Z$2+2))/(ε_c1cd^(Z$2+2)))</f>
        <v/>
      </c>
      <c r="AA2699">
        <f>(INDIRECT("a_"&amp;AA$2)/(AA$2+2))*(($C2699^(AA$2+2)-$H2699^(AA$2+2))/(ε_c1cd^(AA$2+2)))</f>
        <v/>
      </c>
      <c r="AB2699">
        <f>(INDIRECT("a_"&amp;AB$2)/(AB$2+2))*(($C2699^(AB$2+2)-$H2699^(AB$2+2))/(ε_c1cd^(AB$2+2)))</f>
        <v/>
      </c>
      <c r="AC2699">
        <f>(INDIRECT("a_"&amp;AC$2)/(AC$2+2))*(($C2699^(AC$2+2)-$H2699^(AC$2+2))/(ε_c1cd^(AC$2+2)))</f>
        <v/>
      </c>
      <c r="AD2699">
        <f>(INDIRECT("a_"&amp;AD$2)/(AD$2+2))*(($C2699^(AD$2+2)-$H2699^(AD$2+2))/(ε_c1cd^(AD$2+2)))</f>
        <v/>
      </c>
      <c r="AE2699" s="111">
        <f>(b*f_cd/L2699)*SUM(U2699:Y2699)+SUM(Q2699:R2699)</f>
        <v/>
      </c>
      <c r="AF2699" s="112">
        <f>AE2699*(K2699-y+e)</f>
        <v/>
      </c>
      <c r="AG2699" s="113">
        <f>(b*f_cd/(L2699^2))*SUM(Z2699:AD2699)+SUM(S2699:T2699)-AF2699</f>
        <v/>
      </c>
      <c r="AH2699" s="114">
        <f>AG2699&lt;0</f>
        <v/>
      </c>
      <c r="AI2699" s="115">
        <f>IF(A2699=1,FALSE,(AND(AQ2699,AH2699,NOT(AI2698))))</f>
        <v/>
      </c>
      <c r="AJ2699" s="116">
        <f>(b*f_cd/L2699)*(a_1/2*J2699^2+a_2/3*J2699^3+a_3/4*J2699^4+a_4/5*J2699^5+a_5/6*J2699^6)+SUM(Q2699:R2699)</f>
        <v/>
      </c>
      <c r="AK2699">
        <f>AJ2699*(K2699-y+e)</f>
        <v/>
      </c>
      <c r="AL2699" s="118">
        <f>(b*f_cd/(L2699^2))*(a_1/3*J2699^3+a_2/4*J2699^4+a_3/5*J2699^5+a_4/6*J2699^6+a_5/7*J2699^7)+SUM(S2699:T2699)-AK2699</f>
        <v/>
      </c>
      <c r="AM2699" s="114">
        <f>AL2699&gt;0</f>
        <v/>
      </c>
      <c r="AN2699" s="115">
        <f>IF(A2699=1,FALSE,(AND(AQ2699,AM2699,NOT(AN2698))))</f>
        <v/>
      </c>
      <c r="AO2699">
        <f>IF(D2699=1,AND(AH2699,NOT(AI2699)),AND(AM2699,NOT(AN2699)))</f>
        <v/>
      </c>
      <c r="AP2699" s="119">
        <f>IF(D2699=1,AI2699,AN2699)</f>
        <v/>
      </c>
      <c r="AQ2699" s="125">
        <f>ABS(E2699)&lt;$AQ$2</f>
        <v/>
      </c>
      <c r="AS2699">
        <f>IF(AP2699,MAX(AS$3:AS2697)+1,"")</f>
        <v/>
      </c>
    </row>
    <row r="2700">
      <c r="A2700" t="n">
        <v>2610</v>
      </c>
      <c r="B2700" s="131">
        <f>IF(A2700=1,0,IF(AP2700,0.1*ε_cu1cd,0))</f>
        <v/>
      </c>
      <c r="C2700" s="131">
        <f>IF(A2700=1,0.1*ε_cu1cd,C2699+B2699)</f>
        <v/>
      </c>
      <c r="D2700" s="113">
        <f>IF('Нормальний переріз'!$D$68&gt;0,1,2)</f>
        <v/>
      </c>
      <c r="E2700" s="144">
        <f>IF(D2700=1,F2700,G2700)</f>
        <v/>
      </c>
      <c r="F2700" s="124">
        <f>IF(AI2699,0.11*ε_cu1cd,IF(AH2699,F2699*0.01,F2699))</f>
        <v/>
      </c>
      <c r="G2700" s="124">
        <f>IF(AP2699,-0.1*ε_cu1cd,IF(AM2699,G2699*0.01,G2699))</f>
        <v/>
      </c>
      <c r="H2700" s="113">
        <f>IF(A2700=1,E2700,IF(AO2699,H2699-E2699+E2700,IF(AP2699,0.8*H2699,H2699+E2700)))</f>
        <v/>
      </c>
      <c r="I2700" s="169">
        <f>(C2700-H2700)/h</f>
        <v/>
      </c>
      <c r="J2700">
        <f>C2700/(ε_c1cd)</f>
        <v/>
      </c>
      <c r="K2700">
        <f>C2700/I2700</f>
        <v/>
      </c>
      <c r="L2700" s="131">
        <f>I2700/(ε_c1cd)</f>
        <v/>
      </c>
      <c r="M2700">
        <f>I2700*(K2700-Z_s1)</f>
        <v/>
      </c>
      <c r="N2700">
        <f>I2700*(K2700-Z_s2)</f>
        <v/>
      </c>
      <c r="O2700">
        <f>E_s*M2700</f>
        <v/>
      </c>
      <c r="P2700">
        <f>E_s*N2700</f>
        <v/>
      </c>
      <c r="Q2700">
        <f>O2700*A_s1</f>
        <v/>
      </c>
      <c r="R2700">
        <f>P2700*A_s2</f>
        <v/>
      </c>
      <c r="S2700">
        <f>Q2700*($K2700-Z_s1)</f>
        <v/>
      </c>
      <c r="T2700">
        <f>R2700*($K2700-Z_s2)</f>
        <v/>
      </c>
      <c r="U2700">
        <f>(INDIRECT("a_"&amp;U$2)/(U$2+1))*(($C2700^(U$2+1)-$H2700^(U$2+1))/(ε_c1cd^(U$2+1)))</f>
        <v/>
      </c>
      <c r="V2700">
        <f>(INDIRECT("a_"&amp;V$2)/(V$2+1))*(($C2700^(V$2+1)-$H2700^(V$2+1))/(ε_c1cd^(V$2+1)))</f>
        <v/>
      </c>
      <c r="W2700">
        <f>(INDIRECT("a_"&amp;W$2)/(W$2+1))*(($C2700^(W$2+1)-$H2700^(W$2+1))/(ε_c1cd^(W$2+1)))</f>
        <v/>
      </c>
      <c r="X2700">
        <f>(INDIRECT("a_"&amp;X$2)/(X$2+1))*(($C2700^(X$2+1)-$H2700^(X$2+1))/(ε_c1cd^(X$2+1)))</f>
        <v/>
      </c>
      <c r="Y2700">
        <f>(INDIRECT("a_"&amp;Y$2)/(Y$2+1))*(($C2700^(Y$2+1)-$H2700^(Y$2+1))/(ε_c1cd^(Y$2+1)))</f>
        <v/>
      </c>
      <c r="Z2700">
        <f>(INDIRECT("a_"&amp;Z$2)/(Z$2+2))*(($C2700^(Z$2+2)-$H2700^(Z$2+2))/(ε_c1cd^(Z$2+2)))</f>
        <v/>
      </c>
      <c r="AA2700">
        <f>(INDIRECT("a_"&amp;AA$2)/(AA$2+2))*(($C2700^(AA$2+2)-$H2700^(AA$2+2))/(ε_c1cd^(AA$2+2)))</f>
        <v/>
      </c>
      <c r="AB2700">
        <f>(INDIRECT("a_"&amp;AB$2)/(AB$2+2))*(($C2700^(AB$2+2)-$H2700^(AB$2+2))/(ε_c1cd^(AB$2+2)))</f>
        <v/>
      </c>
      <c r="AC2700">
        <f>(INDIRECT("a_"&amp;AC$2)/(AC$2+2))*(($C2700^(AC$2+2)-$H2700^(AC$2+2))/(ε_c1cd^(AC$2+2)))</f>
        <v/>
      </c>
      <c r="AD2700">
        <f>(INDIRECT("a_"&amp;AD$2)/(AD$2+2))*(($C2700^(AD$2+2)-$H2700^(AD$2+2))/(ε_c1cd^(AD$2+2)))</f>
        <v/>
      </c>
      <c r="AE2700" s="111">
        <f>(b*f_cd/L2700)*SUM(U2700:Y2700)+SUM(Q2700:R2700)</f>
        <v/>
      </c>
      <c r="AF2700" s="112">
        <f>AE2700*(K2700-y+e)</f>
        <v/>
      </c>
      <c r="AG2700" s="113">
        <f>(b*f_cd/(L2700^2))*SUM(Z2700:AD2700)+SUM(S2700:T2700)-AF2700</f>
        <v/>
      </c>
      <c r="AH2700" s="114">
        <f>AG2700&lt;0</f>
        <v/>
      </c>
      <c r="AI2700" s="115">
        <f>IF(A2700=1,FALSE,(AND(AQ2700,AH2700,NOT(AI2699))))</f>
        <v/>
      </c>
      <c r="AJ2700" s="116">
        <f>(b*f_cd/L2700)*(a_1/2*J2700^2+a_2/3*J2700^3+a_3/4*J2700^4+a_4/5*J2700^5+a_5/6*J2700^6)+SUM(Q2700:R2700)</f>
        <v/>
      </c>
      <c r="AK2700">
        <f>AJ2700*(K2700-y+e)</f>
        <v/>
      </c>
      <c r="AL2700" s="118">
        <f>(b*f_cd/(L2700^2))*(a_1/3*J2700^3+a_2/4*J2700^4+a_3/5*J2700^5+a_4/6*J2700^6+a_5/7*J2700^7)+SUM(S2700:T2700)-AK2700</f>
        <v/>
      </c>
      <c r="AM2700" s="114">
        <f>AL2700&gt;0</f>
        <v/>
      </c>
      <c r="AN2700" s="115">
        <f>IF(A2700=1,FALSE,(AND(AQ2700,AM2700,NOT(AN2699))))</f>
        <v/>
      </c>
      <c r="AO2700">
        <f>IF(D2700=1,AND(AH2700,NOT(AI2700)),AND(AM2700,NOT(AN2700)))</f>
        <v/>
      </c>
      <c r="AP2700" s="119">
        <f>IF(D2700=1,AI2700,AN2700)</f>
        <v/>
      </c>
      <c r="AQ2700" s="125">
        <f>ABS(E2700)&lt;$AQ$2</f>
        <v/>
      </c>
      <c r="AS2700">
        <f>IF(AP2700,MAX(AS$3:AS2698)+1,"")</f>
        <v/>
      </c>
    </row>
    <row r="2701">
      <c r="A2701" t="n">
        <v>2611</v>
      </c>
      <c r="B2701" s="131">
        <f>IF(A2701=1,0,IF(AP2701,0.1*ε_cu1cd,0))</f>
        <v/>
      </c>
      <c r="C2701" s="131">
        <f>IF(A2701=1,0.1*ε_cu1cd,C2700+B2700)</f>
        <v/>
      </c>
      <c r="D2701" s="113">
        <f>IF('Нормальний переріз'!$D$68&gt;0,1,2)</f>
        <v/>
      </c>
      <c r="E2701" s="144">
        <f>IF(D2701=1,F2701,G2701)</f>
        <v/>
      </c>
      <c r="F2701" s="124">
        <f>IF(AI2700,0.11*ε_cu1cd,IF(AH2700,F2700*0.01,F2700))</f>
        <v/>
      </c>
      <c r="G2701" s="124">
        <f>IF(AP2700,-0.1*ε_cu1cd,IF(AM2700,G2700*0.01,G2700))</f>
        <v/>
      </c>
      <c r="H2701" s="113">
        <f>IF(A2701=1,E2701,IF(AO2700,H2700-E2700+E2701,IF(AP2700,0.8*H2700,H2700+E2701)))</f>
        <v/>
      </c>
      <c r="I2701" s="169">
        <f>(C2701-H2701)/h</f>
        <v/>
      </c>
      <c r="J2701">
        <f>C2701/(ε_c1cd)</f>
        <v/>
      </c>
      <c r="K2701">
        <f>C2701/I2701</f>
        <v/>
      </c>
      <c r="L2701" s="131">
        <f>I2701/(ε_c1cd)</f>
        <v/>
      </c>
      <c r="M2701">
        <f>I2701*(K2701-Z_s1)</f>
        <v/>
      </c>
      <c r="N2701">
        <f>I2701*(K2701-Z_s2)</f>
        <v/>
      </c>
      <c r="O2701">
        <f>E_s*M2701</f>
        <v/>
      </c>
      <c r="P2701">
        <f>E_s*N2701</f>
        <v/>
      </c>
      <c r="Q2701">
        <f>O2701*A_s1</f>
        <v/>
      </c>
      <c r="R2701">
        <f>P2701*A_s2</f>
        <v/>
      </c>
      <c r="S2701">
        <f>Q2701*($K2701-Z_s1)</f>
        <v/>
      </c>
      <c r="T2701">
        <f>R2701*($K2701-Z_s2)</f>
        <v/>
      </c>
      <c r="U2701">
        <f>(INDIRECT("a_"&amp;U$2)/(U$2+1))*(($C2701^(U$2+1)-$H2701^(U$2+1))/(ε_c1cd^(U$2+1)))</f>
        <v/>
      </c>
      <c r="V2701">
        <f>(INDIRECT("a_"&amp;V$2)/(V$2+1))*(($C2701^(V$2+1)-$H2701^(V$2+1))/(ε_c1cd^(V$2+1)))</f>
        <v/>
      </c>
      <c r="W2701">
        <f>(INDIRECT("a_"&amp;W$2)/(W$2+1))*(($C2701^(W$2+1)-$H2701^(W$2+1))/(ε_c1cd^(W$2+1)))</f>
        <v/>
      </c>
      <c r="X2701">
        <f>(INDIRECT("a_"&amp;X$2)/(X$2+1))*(($C2701^(X$2+1)-$H2701^(X$2+1))/(ε_c1cd^(X$2+1)))</f>
        <v/>
      </c>
      <c r="Y2701">
        <f>(INDIRECT("a_"&amp;Y$2)/(Y$2+1))*(($C2701^(Y$2+1)-$H2701^(Y$2+1))/(ε_c1cd^(Y$2+1)))</f>
        <v/>
      </c>
      <c r="Z2701">
        <f>(INDIRECT("a_"&amp;Z$2)/(Z$2+2))*(($C2701^(Z$2+2)-$H2701^(Z$2+2))/(ε_c1cd^(Z$2+2)))</f>
        <v/>
      </c>
      <c r="AA2701">
        <f>(INDIRECT("a_"&amp;AA$2)/(AA$2+2))*(($C2701^(AA$2+2)-$H2701^(AA$2+2))/(ε_c1cd^(AA$2+2)))</f>
        <v/>
      </c>
      <c r="AB2701">
        <f>(INDIRECT("a_"&amp;AB$2)/(AB$2+2))*(($C2701^(AB$2+2)-$H2701^(AB$2+2))/(ε_c1cd^(AB$2+2)))</f>
        <v/>
      </c>
      <c r="AC2701">
        <f>(INDIRECT("a_"&amp;AC$2)/(AC$2+2))*(($C2701^(AC$2+2)-$H2701^(AC$2+2))/(ε_c1cd^(AC$2+2)))</f>
        <v/>
      </c>
      <c r="AD2701">
        <f>(INDIRECT("a_"&amp;AD$2)/(AD$2+2))*(($C2701^(AD$2+2)-$H2701^(AD$2+2))/(ε_c1cd^(AD$2+2)))</f>
        <v/>
      </c>
      <c r="AE2701" s="111">
        <f>(b*f_cd/L2701)*SUM(U2701:Y2701)+SUM(Q2701:R2701)</f>
        <v/>
      </c>
      <c r="AF2701" s="112">
        <f>AE2701*(K2701-y+e)</f>
        <v/>
      </c>
      <c r="AG2701" s="113">
        <f>(b*f_cd/(L2701^2))*SUM(Z2701:AD2701)+SUM(S2701:T2701)-AF2701</f>
        <v/>
      </c>
      <c r="AH2701" s="114">
        <f>AG2701&lt;0</f>
        <v/>
      </c>
      <c r="AI2701" s="115">
        <f>IF(A2701=1,FALSE,(AND(AQ2701,AH2701,NOT(AI2700))))</f>
        <v/>
      </c>
      <c r="AJ2701" s="116">
        <f>(b*f_cd/L2701)*(a_1/2*J2701^2+a_2/3*J2701^3+a_3/4*J2701^4+a_4/5*J2701^5+a_5/6*J2701^6)+SUM(Q2701:R2701)</f>
        <v/>
      </c>
      <c r="AK2701">
        <f>AJ2701*(K2701-y+e)</f>
        <v/>
      </c>
      <c r="AL2701" s="118">
        <f>(b*f_cd/(L2701^2))*(a_1/3*J2701^3+a_2/4*J2701^4+a_3/5*J2701^5+a_4/6*J2701^6+a_5/7*J2701^7)+SUM(S2701:T2701)-AK2701</f>
        <v/>
      </c>
      <c r="AM2701" s="114">
        <f>AL2701&gt;0</f>
        <v/>
      </c>
      <c r="AN2701" s="115">
        <f>IF(A2701=1,FALSE,(AND(AQ2701,AM2701,NOT(AN2700))))</f>
        <v/>
      </c>
      <c r="AO2701">
        <f>IF(D2701=1,AND(AH2701,NOT(AI2701)),AND(AM2701,NOT(AN2701)))</f>
        <v/>
      </c>
      <c r="AP2701" s="119">
        <f>IF(D2701=1,AI2701,AN2701)</f>
        <v/>
      </c>
      <c r="AQ2701" s="125">
        <f>ABS(E2701)&lt;$AQ$2</f>
        <v/>
      </c>
      <c r="AS2701">
        <f>IF(AP2701,MAX(AS$3:AS2699)+1,"")</f>
        <v/>
      </c>
    </row>
    <row r="2702">
      <c r="A2702" t="n">
        <v>2612</v>
      </c>
      <c r="B2702" s="131">
        <f>IF(A2702=1,0,IF(AP2702,0.1*ε_cu1cd,0))</f>
        <v/>
      </c>
      <c r="C2702" s="131">
        <f>IF(A2702=1,0.1*ε_cu1cd,C2701+B2701)</f>
        <v/>
      </c>
      <c r="D2702" s="113">
        <f>IF('Нормальний переріз'!$D$68&gt;0,1,2)</f>
        <v/>
      </c>
      <c r="E2702" s="144">
        <f>IF(D2702=1,F2702,G2702)</f>
        <v/>
      </c>
      <c r="F2702" s="124">
        <f>IF(AI2701,0.11*ε_cu1cd,IF(AH2701,F2701*0.01,F2701))</f>
        <v/>
      </c>
      <c r="G2702" s="124">
        <f>IF(AP2701,-0.1*ε_cu1cd,IF(AM2701,G2701*0.01,G2701))</f>
        <v/>
      </c>
      <c r="H2702" s="113">
        <f>IF(A2702=1,E2702,IF(AO2701,H2701-E2701+E2702,IF(AP2701,0.8*H2701,H2701+E2702)))</f>
        <v/>
      </c>
      <c r="I2702" s="169">
        <f>(C2702-H2702)/h</f>
        <v/>
      </c>
      <c r="J2702">
        <f>C2702/(ε_c1cd)</f>
        <v/>
      </c>
      <c r="K2702">
        <f>C2702/I2702</f>
        <v/>
      </c>
      <c r="L2702" s="131">
        <f>I2702/(ε_c1cd)</f>
        <v/>
      </c>
      <c r="M2702">
        <f>I2702*(K2702-Z_s1)</f>
        <v/>
      </c>
      <c r="N2702">
        <f>I2702*(K2702-Z_s2)</f>
        <v/>
      </c>
      <c r="O2702">
        <f>E_s*M2702</f>
        <v/>
      </c>
      <c r="P2702">
        <f>E_s*N2702</f>
        <v/>
      </c>
      <c r="Q2702">
        <f>O2702*A_s1</f>
        <v/>
      </c>
      <c r="R2702">
        <f>P2702*A_s2</f>
        <v/>
      </c>
      <c r="S2702">
        <f>Q2702*($K2702-Z_s1)</f>
        <v/>
      </c>
      <c r="T2702">
        <f>R2702*($K2702-Z_s2)</f>
        <v/>
      </c>
      <c r="U2702">
        <f>(INDIRECT("a_"&amp;U$2)/(U$2+1))*(($C2702^(U$2+1)-$H2702^(U$2+1))/(ε_c1cd^(U$2+1)))</f>
        <v/>
      </c>
      <c r="V2702">
        <f>(INDIRECT("a_"&amp;V$2)/(V$2+1))*(($C2702^(V$2+1)-$H2702^(V$2+1))/(ε_c1cd^(V$2+1)))</f>
        <v/>
      </c>
      <c r="W2702">
        <f>(INDIRECT("a_"&amp;W$2)/(W$2+1))*(($C2702^(W$2+1)-$H2702^(W$2+1))/(ε_c1cd^(W$2+1)))</f>
        <v/>
      </c>
      <c r="X2702">
        <f>(INDIRECT("a_"&amp;X$2)/(X$2+1))*(($C2702^(X$2+1)-$H2702^(X$2+1))/(ε_c1cd^(X$2+1)))</f>
        <v/>
      </c>
      <c r="Y2702">
        <f>(INDIRECT("a_"&amp;Y$2)/(Y$2+1))*(($C2702^(Y$2+1)-$H2702^(Y$2+1))/(ε_c1cd^(Y$2+1)))</f>
        <v/>
      </c>
      <c r="Z2702">
        <f>(INDIRECT("a_"&amp;Z$2)/(Z$2+2))*(($C2702^(Z$2+2)-$H2702^(Z$2+2))/(ε_c1cd^(Z$2+2)))</f>
        <v/>
      </c>
      <c r="AA2702">
        <f>(INDIRECT("a_"&amp;AA$2)/(AA$2+2))*(($C2702^(AA$2+2)-$H2702^(AA$2+2))/(ε_c1cd^(AA$2+2)))</f>
        <v/>
      </c>
      <c r="AB2702">
        <f>(INDIRECT("a_"&amp;AB$2)/(AB$2+2))*(($C2702^(AB$2+2)-$H2702^(AB$2+2))/(ε_c1cd^(AB$2+2)))</f>
        <v/>
      </c>
      <c r="AC2702">
        <f>(INDIRECT("a_"&amp;AC$2)/(AC$2+2))*(($C2702^(AC$2+2)-$H2702^(AC$2+2))/(ε_c1cd^(AC$2+2)))</f>
        <v/>
      </c>
      <c r="AD2702">
        <f>(INDIRECT("a_"&amp;AD$2)/(AD$2+2))*(($C2702^(AD$2+2)-$H2702^(AD$2+2))/(ε_c1cd^(AD$2+2)))</f>
        <v/>
      </c>
      <c r="AE2702" s="111">
        <f>(b*f_cd/L2702)*SUM(U2702:Y2702)+SUM(Q2702:R2702)</f>
        <v/>
      </c>
      <c r="AF2702" s="112">
        <f>AE2702*(K2702-y+e)</f>
        <v/>
      </c>
      <c r="AG2702" s="113">
        <f>(b*f_cd/(L2702^2))*SUM(Z2702:AD2702)+SUM(S2702:T2702)-AF2702</f>
        <v/>
      </c>
      <c r="AH2702" s="114">
        <f>AG2702&lt;0</f>
        <v/>
      </c>
      <c r="AI2702" s="115">
        <f>IF(A2702=1,FALSE,(AND(AQ2702,AH2702,NOT(AI2701))))</f>
        <v/>
      </c>
      <c r="AJ2702" s="116">
        <f>(b*f_cd/L2702)*(a_1/2*J2702^2+a_2/3*J2702^3+a_3/4*J2702^4+a_4/5*J2702^5+a_5/6*J2702^6)+SUM(Q2702:R2702)</f>
        <v/>
      </c>
      <c r="AK2702">
        <f>AJ2702*(K2702-y+e)</f>
        <v/>
      </c>
      <c r="AL2702" s="118">
        <f>(b*f_cd/(L2702^2))*(a_1/3*J2702^3+a_2/4*J2702^4+a_3/5*J2702^5+a_4/6*J2702^6+a_5/7*J2702^7)+SUM(S2702:T2702)-AK2702</f>
        <v/>
      </c>
      <c r="AM2702" s="114">
        <f>AL2702&gt;0</f>
        <v/>
      </c>
      <c r="AN2702" s="115">
        <f>IF(A2702=1,FALSE,(AND(AQ2702,AM2702,NOT(AN2701))))</f>
        <v/>
      </c>
      <c r="AO2702">
        <f>IF(D2702=1,AND(AH2702,NOT(AI2702)),AND(AM2702,NOT(AN2702)))</f>
        <v/>
      </c>
      <c r="AP2702" s="119">
        <f>IF(D2702=1,AI2702,AN2702)</f>
        <v/>
      </c>
      <c r="AQ2702" s="125">
        <f>ABS(E2702)&lt;$AQ$2</f>
        <v/>
      </c>
      <c r="AS2702">
        <f>IF(AP2702,MAX(AS$3:AS2700)+1,"")</f>
        <v/>
      </c>
    </row>
    <row r="2703">
      <c r="A2703" t="n">
        <v>2613</v>
      </c>
      <c r="B2703" s="131">
        <f>IF(A2703=1,0,IF(AP2703,0.1*ε_cu1cd,0))</f>
        <v/>
      </c>
      <c r="C2703" s="131">
        <f>IF(A2703=1,0.1*ε_cu1cd,C2702+B2702)</f>
        <v/>
      </c>
      <c r="D2703" s="113">
        <f>IF('Нормальний переріз'!$D$68&gt;0,1,2)</f>
        <v/>
      </c>
      <c r="E2703" s="144">
        <f>IF(D2703=1,F2703,G2703)</f>
        <v/>
      </c>
      <c r="F2703" s="124">
        <f>IF(AI2702,0.11*ε_cu1cd,IF(AH2702,F2702*0.01,F2702))</f>
        <v/>
      </c>
      <c r="G2703" s="124">
        <f>IF(AP2702,-0.1*ε_cu1cd,IF(AM2702,G2702*0.01,G2702))</f>
        <v/>
      </c>
      <c r="H2703" s="113">
        <f>IF(A2703=1,E2703,IF(AO2702,H2702-E2702+E2703,IF(AP2702,0.8*H2702,H2702+E2703)))</f>
        <v/>
      </c>
      <c r="I2703" s="169">
        <f>(C2703-H2703)/h</f>
        <v/>
      </c>
      <c r="J2703">
        <f>C2703/(ε_c1cd)</f>
        <v/>
      </c>
      <c r="K2703">
        <f>C2703/I2703</f>
        <v/>
      </c>
      <c r="L2703" s="131">
        <f>I2703/(ε_c1cd)</f>
        <v/>
      </c>
      <c r="M2703">
        <f>I2703*(K2703-Z_s1)</f>
        <v/>
      </c>
      <c r="N2703">
        <f>I2703*(K2703-Z_s2)</f>
        <v/>
      </c>
      <c r="O2703">
        <f>E_s*M2703</f>
        <v/>
      </c>
      <c r="P2703">
        <f>E_s*N2703</f>
        <v/>
      </c>
      <c r="Q2703">
        <f>O2703*A_s1</f>
        <v/>
      </c>
      <c r="R2703">
        <f>P2703*A_s2</f>
        <v/>
      </c>
      <c r="S2703">
        <f>Q2703*($K2703-Z_s1)</f>
        <v/>
      </c>
      <c r="T2703">
        <f>R2703*($K2703-Z_s2)</f>
        <v/>
      </c>
      <c r="U2703">
        <f>(INDIRECT("a_"&amp;U$2)/(U$2+1))*(($C2703^(U$2+1)-$H2703^(U$2+1))/(ε_c1cd^(U$2+1)))</f>
        <v/>
      </c>
      <c r="V2703">
        <f>(INDIRECT("a_"&amp;V$2)/(V$2+1))*(($C2703^(V$2+1)-$H2703^(V$2+1))/(ε_c1cd^(V$2+1)))</f>
        <v/>
      </c>
      <c r="W2703">
        <f>(INDIRECT("a_"&amp;W$2)/(W$2+1))*(($C2703^(W$2+1)-$H2703^(W$2+1))/(ε_c1cd^(W$2+1)))</f>
        <v/>
      </c>
      <c r="X2703">
        <f>(INDIRECT("a_"&amp;X$2)/(X$2+1))*(($C2703^(X$2+1)-$H2703^(X$2+1))/(ε_c1cd^(X$2+1)))</f>
        <v/>
      </c>
      <c r="Y2703">
        <f>(INDIRECT("a_"&amp;Y$2)/(Y$2+1))*(($C2703^(Y$2+1)-$H2703^(Y$2+1))/(ε_c1cd^(Y$2+1)))</f>
        <v/>
      </c>
      <c r="Z2703">
        <f>(INDIRECT("a_"&amp;Z$2)/(Z$2+2))*(($C2703^(Z$2+2)-$H2703^(Z$2+2))/(ε_c1cd^(Z$2+2)))</f>
        <v/>
      </c>
      <c r="AA2703">
        <f>(INDIRECT("a_"&amp;AA$2)/(AA$2+2))*(($C2703^(AA$2+2)-$H2703^(AA$2+2))/(ε_c1cd^(AA$2+2)))</f>
        <v/>
      </c>
      <c r="AB2703">
        <f>(INDIRECT("a_"&amp;AB$2)/(AB$2+2))*(($C2703^(AB$2+2)-$H2703^(AB$2+2))/(ε_c1cd^(AB$2+2)))</f>
        <v/>
      </c>
      <c r="AC2703">
        <f>(INDIRECT("a_"&amp;AC$2)/(AC$2+2))*(($C2703^(AC$2+2)-$H2703^(AC$2+2))/(ε_c1cd^(AC$2+2)))</f>
        <v/>
      </c>
      <c r="AD2703">
        <f>(INDIRECT("a_"&amp;AD$2)/(AD$2+2))*(($C2703^(AD$2+2)-$H2703^(AD$2+2))/(ε_c1cd^(AD$2+2)))</f>
        <v/>
      </c>
      <c r="AE2703" s="111">
        <f>(b*f_cd/L2703)*SUM(U2703:Y2703)+SUM(Q2703:R2703)</f>
        <v/>
      </c>
      <c r="AF2703" s="112">
        <f>AE2703*(K2703-y+e)</f>
        <v/>
      </c>
      <c r="AG2703" s="113">
        <f>(b*f_cd/(L2703^2))*SUM(Z2703:AD2703)+SUM(S2703:T2703)-AF2703</f>
        <v/>
      </c>
      <c r="AH2703" s="114">
        <f>AG2703&lt;0</f>
        <v/>
      </c>
      <c r="AI2703" s="115">
        <f>IF(A2703=1,FALSE,(AND(AQ2703,AH2703,NOT(AI2702))))</f>
        <v/>
      </c>
      <c r="AJ2703" s="116">
        <f>(b*f_cd/L2703)*(a_1/2*J2703^2+a_2/3*J2703^3+a_3/4*J2703^4+a_4/5*J2703^5+a_5/6*J2703^6)+SUM(Q2703:R2703)</f>
        <v/>
      </c>
      <c r="AK2703">
        <f>AJ2703*(K2703-y+e)</f>
        <v/>
      </c>
      <c r="AL2703" s="118">
        <f>(b*f_cd/(L2703^2))*(a_1/3*J2703^3+a_2/4*J2703^4+a_3/5*J2703^5+a_4/6*J2703^6+a_5/7*J2703^7)+SUM(S2703:T2703)-AK2703</f>
        <v/>
      </c>
      <c r="AM2703" s="114">
        <f>AL2703&gt;0</f>
        <v/>
      </c>
      <c r="AN2703" s="115">
        <f>IF(A2703=1,FALSE,(AND(AQ2703,AM2703,NOT(AN2702))))</f>
        <v/>
      </c>
      <c r="AO2703">
        <f>IF(D2703=1,AND(AH2703,NOT(AI2703)),AND(AM2703,NOT(AN2703)))</f>
        <v/>
      </c>
      <c r="AP2703" s="119">
        <f>IF(D2703=1,AI2703,AN2703)</f>
        <v/>
      </c>
      <c r="AQ2703" s="125">
        <f>ABS(E2703)&lt;$AQ$2</f>
        <v/>
      </c>
      <c r="AS2703">
        <f>IF(AP2703,MAX(AS$3:AS2701)+1,"")</f>
        <v/>
      </c>
    </row>
    <row r="2704">
      <c r="A2704" t="n">
        <v>2614</v>
      </c>
      <c r="B2704" s="131">
        <f>IF(A2704=1,0,IF(AP2704,0.1*ε_cu1cd,0))</f>
        <v/>
      </c>
      <c r="C2704" s="131">
        <f>IF(A2704=1,0.1*ε_cu1cd,C2703+B2703)</f>
        <v/>
      </c>
      <c r="D2704" s="113">
        <f>IF('Нормальний переріз'!$D$68&gt;0,1,2)</f>
        <v/>
      </c>
      <c r="E2704" s="144">
        <f>IF(D2704=1,F2704,G2704)</f>
        <v/>
      </c>
      <c r="F2704" s="124">
        <f>IF(AI2703,0.11*ε_cu1cd,IF(AH2703,F2703*0.01,F2703))</f>
        <v/>
      </c>
      <c r="G2704" s="124">
        <f>IF(AP2703,-0.1*ε_cu1cd,IF(AM2703,G2703*0.01,G2703))</f>
        <v/>
      </c>
      <c r="H2704" s="113">
        <f>IF(A2704=1,E2704,IF(AO2703,H2703-E2703+E2704,IF(AP2703,0.8*H2703,H2703+E2704)))</f>
        <v/>
      </c>
      <c r="I2704" s="169">
        <f>(C2704-H2704)/h</f>
        <v/>
      </c>
      <c r="J2704">
        <f>C2704/(ε_c1cd)</f>
        <v/>
      </c>
      <c r="K2704">
        <f>C2704/I2704</f>
        <v/>
      </c>
      <c r="L2704" s="131">
        <f>I2704/(ε_c1cd)</f>
        <v/>
      </c>
      <c r="M2704">
        <f>I2704*(K2704-Z_s1)</f>
        <v/>
      </c>
      <c r="N2704">
        <f>I2704*(K2704-Z_s2)</f>
        <v/>
      </c>
      <c r="O2704">
        <f>E_s*M2704</f>
        <v/>
      </c>
      <c r="P2704">
        <f>E_s*N2704</f>
        <v/>
      </c>
      <c r="Q2704">
        <f>O2704*A_s1</f>
        <v/>
      </c>
      <c r="R2704">
        <f>P2704*A_s2</f>
        <v/>
      </c>
      <c r="S2704">
        <f>Q2704*($K2704-Z_s1)</f>
        <v/>
      </c>
      <c r="T2704">
        <f>R2704*($K2704-Z_s2)</f>
        <v/>
      </c>
      <c r="U2704">
        <f>(INDIRECT("a_"&amp;U$2)/(U$2+1))*(($C2704^(U$2+1)-$H2704^(U$2+1))/(ε_c1cd^(U$2+1)))</f>
        <v/>
      </c>
      <c r="V2704">
        <f>(INDIRECT("a_"&amp;V$2)/(V$2+1))*(($C2704^(V$2+1)-$H2704^(V$2+1))/(ε_c1cd^(V$2+1)))</f>
        <v/>
      </c>
      <c r="W2704">
        <f>(INDIRECT("a_"&amp;W$2)/(W$2+1))*(($C2704^(W$2+1)-$H2704^(W$2+1))/(ε_c1cd^(W$2+1)))</f>
        <v/>
      </c>
      <c r="X2704">
        <f>(INDIRECT("a_"&amp;X$2)/(X$2+1))*(($C2704^(X$2+1)-$H2704^(X$2+1))/(ε_c1cd^(X$2+1)))</f>
        <v/>
      </c>
      <c r="Y2704">
        <f>(INDIRECT("a_"&amp;Y$2)/(Y$2+1))*(($C2704^(Y$2+1)-$H2704^(Y$2+1))/(ε_c1cd^(Y$2+1)))</f>
        <v/>
      </c>
      <c r="Z2704">
        <f>(INDIRECT("a_"&amp;Z$2)/(Z$2+2))*(($C2704^(Z$2+2)-$H2704^(Z$2+2))/(ε_c1cd^(Z$2+2)))</f>
        <v/>
      </c>
      <c r="AA2704">
        <f>(INDIRECT("a_"&amp;AA$2)/(AA$2+2))*(($C2704^(AA$2+2)-$H2704^(AA$2+2))/(ε_c1cd^(AA$2+2)))</f>
        <v/>
      </c>
      <c r="AB2704">
        <f>(INDIRECT("a_"&amp;AB$2)/(AB$2+2))*(($C2704^(AB$2+2)-$H2704^(AB$2+2))/(ε_c1cd^(AB$2+2)))</f>
        <v/>
      </c>
      <c r="AC2704">
        <f>(INDIRECT("a_"&amp;AC$2)/(AC$2+2))*(($C2704^(AC$2+2)-$H2704^(AC$2+2))/(ε_c1cd^(AC$2+2)))</f>
        <v/>
      </c>
      <c r="AD2704">
        <f>(INDIRECT("a_"&amp;AD$2)/(AD$2+2))*(($C2704^(AD$2+2)-$H2704^(AD$2+2))/(ε_c1cd^(AD$2+2)))</f>
        <v/>
      </c>
      <c r="AE2704" s="111">
        <f>(b*f_cd/L2704)*SUM(U2704:Y2704)+SUM(Q2704:R2704)</f>
        <v/>
      </c>
      <c r="AF2704" s="112">
        <f>AE2704*(K2704-y+e)</f>
        <v/>
      </c>
      <c r="AG2704" s="113">
        <f>(b*f_cd/(L2704^2))*SUM(Z2704:AD2704)+SUM(S2704:T2704)-AF2704</f>
        <v/>
      </c>
      <c r="AH2704" s="114">
        <f>AG2704&lt;0</f>
        <v/>
      </c>
      <c r="AI2704" s="115">
        <f>IF(A2704=1,FALSE,(AND(AQ2704,AH2704,NOT(AI2703))))</f>
        <v/>
      </c>
      <c r="AJ2704" s="116">
        <f>(b*f_cd/L2704)*(a_1/2*J2704^2+a_2/3*J2704^3+a_3/4*J2704^4+a_4/5*J2704^5+a_5/6*J2704^6)+SUM(Q2704:R2704)</f>
        <v/>
      </c>
      <c r="AK2704">
        <f>AJ2704*(K2704-y+e)</f>
        <v/>
      </c>
      <c r="AL2704" s="118">
        <f>(b*f_cd/(L2704^2))*(a_1/3*J2704^3+a_2/4*J2704^4+a_3/5*J2704^5+a_4/6*J2704^6+a_5/7*J2704^7)+SUM(S2704:T2704)-AK2704</f>
        <v/>
      </c>
      <c r="AM2704" s="114">
        <f>AL2704&gt;0</f>
        <v/>
      </c>
      <c r="AN2704" s="115">
        <f>IF(A2704=1,FALSE,(AND(AQ2704,AM2704,NOT(AN2703))))</f>
        <v/>
      </c>
      <c r="AO2704">
        <f>IF(D2704=1,AND(AH2704,NOT(AI2704)),AND(AM2704,NOT(AN2704)))</f>
        <v/>
      </c>
      <c r="AP2704" s="119">
        <f>IF(D2704=1,AI2704,AN2704)</f>
        <v/>
      </c>
      <c r="AQ2704" s="125">
        <f>ABS(E2704)&lt;$AQ$2</f>
        <v/>
      </c>
      <c r="AS2704">
        <f>IF(AP2704,MAX(AS$3:AS2702)+1,"")</f>
        <v/>
      </c>
    </row>
    <row r="2705">
      <c r="A2705" t="n">
        <v>2615</v>
      </c>
      <c r="B2705" s="131">
        <f>IF(A2705=1,0,IF(AP2705,0.1*ε_cu1cd,0))</f>
        <v/>
      </c>
      <c r="C2705" s="131">
        <f>IF(A2705=1,0.1*ε_cu1cd,C2704+B2704)</f>
        <v/>
      </c>
      <c r="D2705" s="113">
        <f>IF('Нормальний переріз'!$D$68&gt;0,1,2)</f>
        <v/>
      </c>
      <c r="E2705" s="144">
        <f>IF(D2705=1,F2705,G2705)</f>
        <v/>
      </c>
      <c r="F2705" s="124">
        <f>IF(AI2704,0.11*ε_cu1cd,IF(AH2704,F2704*0.01,F2704))</f>
        <v/>
      </c>
      <c r="G2705" s="124">
        <f>IF(AP2704,-0.1*ε_cu1cd,IF(AM2704,G2704*0.01,G2704))</f>
        <v/>
      </c>
      <c r="H2705" s="113">
        <f>IF(A2705=1,E2705,IF(AO2704,H2704-E2704+E2705,IF(AP2704,0.8*H2704,H2704+E2705)))</f>
        <v/>
      </c>
      <c r="I2705" s="169">
        <f>(C2705-H2705)/h</f>
        <v/>
      </c>
      <c r="J2705">
        <f>C2705/(ε_c1cd)</f>
        <v/>
      </c>
      <c r="K2705">
        <f>C2705/I2705</f>
        <v/>
      </c>
      <c r="L2705" s="131">
        <f>I2705/(ε_c1cd)</f>
        <v/>
      </c>
      <c r="M2705">
        <f>I2705*(K2705-Z_s1)</f>
        <v/>
      </c>
      <c r="N2705">
        <f>I2705*(K2705-Z_s2)</f>
        <v/>
      </c>
      <c r="O2705">
        <f>E_s*M2705</f>
        <v/>
      </c>
      <c r="P2705">
        <f>E_s*N2705</f>
        <v/>
      </c>
      <c r="Q2705">
        <f>O2705*A_s1</f>
        <v/>
      </c>
      <c r="R2705">
        <f>P2705*A_s2</f>
        <v/>
      </c>
      <c r="S2705">
        <f>Q2705*($K2705-Z_s1)</f>
        <v/>
      </c>
      <c r="T2705">
        <f>R2705*($K2705-Z_s2)</f>
        <v/>
      </c>
      <c r="U2705">
        <f>(INDIRECT("a_"&amp;U$2)/(U$2+1))*(($C2705^(U$2+1)-$H2705^(U$2+1))/(ε_c1cd^(U$2+1)))</f>
        <v/>
      </c>
      <c r="V2705">
        <f>(INDIRECT("a_"&amp;V$2)/(V$2+1))*(($C2705^(V$2+1)-$H2705^(V$2+1))/(ε_c1cd^(V$2+1)))</f>
        <v/>
      </c>
      <c r="W2705">
        <f>(INDIRECT("a_"&amp;W$2)/(W$2+1))*(($C2705^(W$2+1)-$H2705^(W$2+1))/(ε_c1cd^(W$2+1)))</f>
        <v/>
      </c>
      <c r="X2705">
        <f>(INDIRECT("a_"&amp;X$2)/(X$2+1))*(($C2705^(X$2+1)-$H2705^(X$2+1))/(ε_c1cd^(X$2+1)))</f>
        <v/>
      </c>
      <c r="Y2705">
        <f>(INDIRECT("a_"&amp;Y$2)/(Y$2+1))*(($C2705^(Y$2+1)-$H2705^(Y$2+1))/(ε_c1cd^(Y$2+1)))</f>
        <v/>
      </c>
      <c r="Z2705">
        <f>(INDIRECT("a_"&amp;Z$2)/(Z$2+2))*(($C2705^(Z$2+2)-$H2705^(Z$2+2))/(ε_c1cd^(Z$2+2)))</f>
        <v/>
      </c>
      <c r="AA2705">
        <f>(INDIRECT("a_"&amp;AA$2)/(AA$2+2))*(($C2705^(AA$2+2)-$H2705^(AA$2+2))/(ε_c1cd^(AA$2+2)))</f>
        <v/>
      </c>
      <c r="AB2705">
        <f>(INDIRECT("a_"&amp;AB$2)/(AB$2+2))*(($C2705^(AB$2+2)-$H2705^(AB$2+2))/(ε_c1cd^(AB$2+2)))</f>
        <v/>
      </c>
      <c r="AC2705">
        <f>(INDIRECT("a_"&amp;AC$2)/(AC$2+2))*(($C2705^(AC$2+2)-$H2705^(AC$2+2))/(ε_c1cd^(AC$2+2)))</f>
        <v/>
      </c>
      <c r="AD2705">
        <f>(INDIRECT("a_"&amp;AD$2)/(AD$2+2))*(($C2705^(AD$2+2)-$H2705^(AD$2+2))/(ε_c1cd^(AD$2+2)))</f>
        <v/>
      </c>
      <c r="AE2705" s="111">
        <f>(b*f_cd/L2705)*SUM(U2705:Y2705)+SUM(Q2705:R2705)</f>
        <v/>
      </c>
      <c r="AF2705" s="112">
        <f>AE2705*(K2705-y+e)</f>
        <v/>
      </c>
      <c r="AG2705" s="113">
        <f>(b*f_cd/(L2705^2))*SUM(Z2705:AD2705)+SUM(S2705:T2705)-AF2705</f>
        <v/>
      </c>
      <c r="AH2705" s="114">
        <f>AG2705&lt;0</f>
        <v/>
      </c>
      <c r="AI2705" s="115">
        <f>IF(A2705=1,FALSE,(AND(AQ2705,AH2705,NOT(AI2704))))</f>
        <v/>
      </c>
      <c r="AJ2705" s="116">
        <f>(b*f_cd/L2705)*(a_1/2*J2705^2+a_2/3*J2705^3+a_3/4*J2705^4+a_4/5*J2705^5+a_5/6*J2705^6)+SUM(Q2705:R2705)</f>
        <v/>
      </c>
      <c r="AK2705">
        <f>AJ2705*(K2705-y+e)</f>
        <v/>
      </c>
      <c r="AL2705" s="118">
        <f>(b*f_cd/(L2705^2))*(a_1/3*J2705^3+a_2/4*J2705^4+a_3/5*J2705^5+a_4/6*J2705^6+a_5/7*J2705^7)+SUM(S2705:T2705)-AK2705</f>
        <v/>
      </c>
      <c r="AM2705" s="114">
        <f>AL2705&gt;0</f>
        <v/>
      </c>
      <c r="AN2705" s="115">
        <f>IF(A2705=1,FALSE,(AND(AQ2705,AM2705,NOT(AN2704))))</f>
        <v/>
      </c>
      <c r="AO2705">
        <f>IF(D2705=1,AND(AH2705,NOT(AI2705)),AND(AM2705,NOT(AN2705)))</f>
        <v/>
      </c>
      <c r="AP2705" s="119">
        <f>IF(D2705=1,AI2705,AN2705)</f>
        <v/>
      </c>
      <c r="AQ2705" s="125">
        <f>ABS(E2705)&lt;$AQ$2</f>
        <v/>
      </c>
      <c r="AS2705">
        <f>IF(AP2705,MAX(AS$3:AS2703)+1,"")</f>
        <v/>
      </c>
    </row>
    <row r="2706">
      <c r="A2706" t="n">
        <v>2616</v>
      </c>
      <c r="B2706" s="131">
        <f>IF(A2706=1,0,IF(AP2706,0.1*ε_cu1cd,0))</f>
        <v/>
      </c>
      <c r="C2706" s="131">
        <f>IF(A2706=1,0.1*ε_cu1cd,C2705+B2705)</f>
        <v/>
      </c>
      <c r="D2706" s="113">
        <f>IF('Нормальний переріз'!$D$68&gt;0,1,2)</f>
        <v/>
      </c>
      <c r="E2706" s="144">
        <f>IF(D2706=1,F2706,G2706)</f>
        <v/>
      </c>
      <c r="F2706" s="124">
        <f>IF(AI2705,0.11*ε_cu1cd,IF(AH2705,F2705*0.01,F2705))</f>
        <v/>
      </c>
      <c r="G2706" s="124">
        <f>IF(AP2705,-0.1*ε_cu1cd,IF(AM2705,G2705*0.01,G2705))</f>
        <v/>
      </c>
      <c r="H2706" s="113">
        <f>IF(A2706=1,E2706,IF(AO2705,H2705-E2705+E2706,IF(AP2705,0.8*H2705,H2705+E2706)))</f>
        <v/>
      </c>
      <c r="I2706" s="169">
        <f>(C2706-H2706)/h</f>
        <v/>
      </c>
      <c r="J2706">
        <f>C2706/(ε_c1cd)</f>
        <v/>
      </c>
      <c r="K2706">
        <f>C2706/I2706</f>
        <v/>
      </c>
      <c r="L2706" s="131">
        <f>I2706/(ε_c1cd)</f>
        <v/>
      </c>
      <c r="M2706">
        <f>I2706*(K2706-Z_s1)</f>
        <v/>
      </c>
      <c r="N2706">
        <f>I2706*(K2706-Z_s2)</f>
        <v/>
      </c>
      <c r="O2706">
        <f>E_s*M2706</f>
        <v/>
      </c>
      <c r="P2706">
        <f>E_s*N2706</f>
        <v/>
      </c>
      <c r="Q2706">
        <f>O2706*A_s1</f>
        <v/>
      </c>
      <c r="R2706">
        <f>P2706*A_s2</f>
        <v/>
      </c>
      <c r="S2706">
        <f>Q2706*($K2706-Z_s1)</f>
        <v/>
      </c>
      <c r="T2706">
        <f>R2706*($K2706-Z_s2)</f>
        <v/>
      </c>
      <c r="U2706">
        <f>(INDIRECT("a_"&amp;U$2)/(U$2+1))*(($C2706^(U$2+1)-$H2706^(U$2+1))/(ε_c1cd^(U$2+1)))</f>
        <v/>
      </c>
      <c r="V2706">
        <f>(INDIRECT("a_"&amp;V$2)/(V$2+1))*(($C2706^(V$2+1)-$H2706^(V$2+1))/(ε_c1cd^(V$2+1)))</f>
        <v/>
      </c>
      <c r="W2706">
        <f>(INDIRECT("a_"&amp;W$2)/(W$2+1))*(($C2706^(W$2+1)-$H2706^(W$2+1))/(ε_c1cd^(W$2+1)))</f>
        <v/>
      </c>
      <c r="X2706">
        <f>(INDIRECT("a_"&amp;X$2)/(X$2+1))*(($C2706^(X$2+1)-$H2706^(X$2+1))/(ε_c1cd^(X$2+1)))</f>
        <v/>
      </c>
      <c r="Y2706">
        <f>(INDIRECT("a_"&amp;Y$2)/(Y$2+1))*(($C2706^(Y$2+1)-$H2706^(Y$2+1))/(ε_c1cd^(Y$2+1)))</f>
        <v/>
      </c>
      <c r="Z2706">
        <f>(INDIRECT("a_"&amp;Z$2)/(Z$2+2))*(($C2706^(Z$2+2)-$H2706^(Z$2+2))/(ε_c1cd^(Z$2+2)))</f>
        <v/>
      </c>
      <c r="AA2706">
        <f>(INDIRECT("a_"&amp;AA$2)/(AA$2+2))*(($C2706^(AA$2+2)-$H2706^(AA$2+2))/(ε_c1cd^(AA$2+2)))</f>
        <v/>
      </c>
      <c r="AB2706">
        <f>(INDIRECT("a_"&amp;AB$2)/(AB$2+2))*(($C2706^(AB$2+2)-$H2706^(AB$2+2))/(ε_c1cd^(AB$2+2)))</f>
        <v/>
      </c>
      <c r="AC2706">
        <f>(INDIRECT("a_"&amp;AC$2)/(AC$2+2))*(($C2706^(AC$2+2)-$H2706^(AC$2+2))/(ε_c1cd^(AC$2+2)))</f>
        <v/>
      </c>
      <c r="AD2706">
        <f>(INDIRECT("a_"&amp;AD$2)/(AD$2+2))*(($C2706^(AD$2+2)-$H2706^(AD$2+2))/(ε_c1cd^(AD$2+2)))</f>
        <v/>
      </c>
      <c r="AE2706" s="111">
        <f>(b*f_cd/L2706)*SUM(U2706:Y2706)+SUM(Q2706:R2706)</f>
        <v/>
      </c>
      <c r="AF2706" s="112">
        <f>AE2706*(K2706-y+e)</f>
        <v/>
      </c>
      <c r="AG2706" s="113">
        <f>(b*f_cd/(L2706^2))*SUM(Z2706:AD2706)+SUM(S2706:T2706)-AF2706</f>
        <v/>
      </c>
      <c r="AH2706" s="114">
        <f>AG2706&lt;0</f>
        <v/>
      </c>
      <c r="AI2706" s="115">
        <f>IF(A2706=1,FALSE,(AND(AQ2706,AH2706,NOT(AI2705))))</f>
        <v/>
      </c>
      <c r="AJ2706" s="116">
        <f>(b*f_cd/L2706)*(a_1/2*J2706^2+a_2/3*J2706^3+a_3/4*J2706^4+a_4/5*J2706^5+a_5/6*J2706^6)+SUM(Q2706:R2706)</f>
        <v/>
      </c>
      <c r="AK2706">
        <f>AJ2706*(K2706-y+e)</f>
        <v/>
      </c>
      <c r="AL2706" s="118">
        <f>(b*f_cd/(L2706^2))*(a_1/3*J2706^3+a_2/4*J2706^4+a_3/5*J2706^5+a_4/6*J2706^6+a_5/7*J2706^7)+SUM(S2706:T2706)-AK2706</f>
        <v/>
      </c>
      <c r="AM2706" s="114">
        <f>AL2706&gt;0</f>
        <v/>
      </c>
      <c r="AN2706" s="115">
        <f>IF(A2706=1,FALSE,(AND(AQ2706,AM2706,NOT(AN2705))))</f>
        <v/>
      </c>
      <c r="AO2706">
        <f>IF(D2706=1,AND(AH2706,NOT(AI2706)),AND(AM2706,NOT(AN2706)))</f>
        <v/>
      </c>
      <c r="AP2706" s="119">
        <f>IF(D2706=1,AI2706,AN2706)</f>
        <v/>
      </c>
      <c r="AQ2706" s="125">
        <f>ABS(E2706)&lt;$AQ$2</f>
        <v/>
      </c>
      <c r="AS2706">
        <f>IF(AP2706,MAX(AS$3:AS2704)+1,"")</f>
        <v/>
      </c>
    </row>
    <row r="2707">
      <c r="A2707" t="n">
        <v>2617</v>
      </c>
      <c r="B2707" s="131">
        <f>IF(A2707=1,0,IF(AP2707,0.1*ε_cu1cd,0))</f>
        <v/>
      </c>
      <c r="C2707" s="131">
        <f>IF(A2707=1,0.1*ε_cu1cd,C2706+B2706)</f>
        <v/>
      </c>
      <c r="D2707" s="113">
        <f>IF('Нормальний переріз'!$D$68&gt;0,1,2)</f>
        <v/>
      </c>
      <c r="E2707" s="144">
        <f>IF(D2707=1,F2707,G2707)</f>
        <v/>
      </c>
      <c r="F2707" s="124">
        <f>IF(AI2706,0.11*ε_cu1cd,IF(AH2706,F2706*0.01,F2706))</f>
        <v/>
      </c>
      <c r="G2707" s="124">
        <f>IF(AP2706,-0.1*ε_cu1cd,IF(AM2706,G2706*0.01,G2706))</f>
        <v/>
      </c>
      <c r="H2707" s="113">
        <f>IF(A2707=1,E2707,IF(AO2706,H2706-E2706+E2707,IF(AP2706,0.8*H2706,H2706+E2707)))</f>
        <v/>
      </c>
      <c r="I2707" s="169">
        <f>(C2707-H2707)/h</f>
        <v/>
      </c>
      <c r="J2707">
        <f>C2707/(ε_c1cd)</f>
        <v/>
      </c>
      <c r="K2707">
        <f>C2707/I2707</f>
        <v/>
      </c>
      <c r="L2707" s="131">
        <f>I2707/(ε_c1cd)</f>
        <v/>
      </c>
      <c r="M2707">
        <f>I2707*(K2707-Z_s1)</f>
        <v/>
      </c>
      <c r="N2707">
        <f>I2707*(K2707-Z_s2)</f>
        <v/>
      </c>
      <c r="O2707">
        <f>E_s*M2707</f>
        <v/>
      </c>
      <c r="P2707">
        <f>E_s*N2707</f>
        <v/>
      </c>
      <c r="Q2707">
        <f>O2707*A_s1</f>
        <v/>
      </c>
      <c r="R2707">
        <f>P2707*A_s2</f>
        <v/>
      </c>
      <c r="S2707">
        <f>Q2707*($K2707-Z_s1)</f>
        <v/>
      </c>
      <c r="T2707">
        <f>R2707*($K2707-Z_s2)</f>
        <v/>
      </c>
      <c r="U2707">
        <f>(INDIRECT("a_"&amp;U$2)/(U$2+1))*(($C2707^(U$2+1)-$H2707^(U$2+1))/(ε_c1cd^(U$2+1)))</f>
        <v/>
      </c>
      <c r="V2707">
        <f>(INDIRECT("a_"&amp;V$2)/(V$2+1))*(($C2707^(V$2+1)-$H2707^(V$2+1))/(ε_c1cd^(V$2+1)))</f>
        <v/>
      </c>
      <c r="W2707">
        <f>(INDIRECT("a_"&amp;W$2)/(W$2+1))*(($C2707^(W$2+1)-$H2707^(W$2+1))/(ε_c1cd^(W$2+1)))</f>
        <v/>
      </c>
      <c r="X2707">
        <f>(INDIRECT("a_"&amp;X$2)/(X$2+1))*(($C2707^(X$2+1)-$H2707^(X$2+1))/(ε_c1cd^(X$2+1)))</f>
        <v/>
      </c>
      <c r="Y2707">
        <f>(INDIRECT("a_"&amp;Y$2)/(Y$2+1))*(($C2707^(Y$2+1)-$H2707^(Y$2+1))/(ε_c1cd^(Y$2+1)))</f>
        <v/>
      </c>
      <c r="Z2707">
        <f>(INDIRECT("a_"&amp;Z$2)/(Z$2+2))*(($C2707^(Z$2+2)-$H2707^(Z$2+2))/(ε_c1cd^(Z$2+2)))</f>
        <v/>
      </c>
      <c r="AA2707">
        <f>(INDIRECT("a_"&amp;AA$2)/(AA$2+2))*(($C2707^(AA$2+2)-$H2707^(AA$2+2))/(ε_c1cd^(AA$2+2)))</f>
        <v/>
      </c>
      <c r="AB2707">
        <f>(INDIRECT("a_"&amp;AB$2)/(AB$2+2))*(($C2707^(AB$2+2)-$H2707^(AB$2+2))/(ε_c1cd^(AB$2+2)))</f>
        <v/>
      </c>
      <c r="AC2707">
        <f>(INDIRECT("a_"&amp;AC$2)/(AC$2+2))*(($C2707^(AC$2+2)-$H2707^(AC$2+2))/(ε_c1cd^(AC$2+2)))</f>
        <v/>
      </c>
      <c r="AD2707">
        <f>(INDIRECT("a_"&amp;AD$2)/(AD$2+2))*(($C2707^(AD$2+2)-$H2707^(AD$2+2))/(ε_c1cd^(AD$2+2)))</f>
        <v/>
      </c>
      <c r="AE2707" s="111">
        <f>(b*f_cd/L2707)*SUM(U2707:Y2707)+SUM(Q2707:R2707)</f>
        <v/>
      </c>
      <c r="AF2707" s="112">
        <f>AE2707*(K2707-y+e)</f>
        <v/>
      </c>
      <c r="AG2707" s="113">
        <f>(b*f_cd/(L2707^2))*SUM(Z2707:AD2707)+SUM(S2707:T2707)-AF2707</f>
        <v/>
      </c>
      <c r="AH2707" s="114">
        <f>AG2707&lt;0</f>
        <v/>
      </c>
      <c r="AI2707" s="115">
        <f>IF(A2707=1,FALSE,(AND(AQ2707,AH2707,NOT(AI2706))))</f>
        <v/>
      </c>
      <c r="AJ2707" s="116">
        <f>(b*f_cd/L2707)*(a_1/2*J2707^2+a_2/3*J2707^3+a_3/4*J2707^4+a_4/5*J2707^5+a_5/6*J2707^6)+SUM(Q2707:R2707)</f>
        <v/>
      </c>
      <c r="AK2707">
        <f>AJ2707*(K2707-y+e)</f>
        <v/>
      </c>
      <c r="AL2707" s="118">
        <f>(b*f_cd/(L2707^2))*(a_1/3*J2707^3+a_2/4*J2707^4+a_3/5*J2707^5+a_4/6*J2707^6+a_5/7*J2707^7)+SUM(S2707:T2707)-AK2707</f>
        <v/>
      </c>
      <c r="AM2707" s="114">
        <f>AL2707&gt;0</f>
        <v/>
      </c>
      <c r="AN2707" s="115">
        <f>IF(A2707=1,FALSE,(AND(AQ2707,AM2707,NOT(AN2706))))</f>
        <v/>
      </c>
      <c r="AO2707">
        <f>IF(D2707=1,AND(AH2707,NOT(AI2707)),AND(AM2707,NOT(AN2707)))</f>
        <v/>
      </c>
      <c r="AP2707" s="119">
        <f>IF(D2707=1,AI2707,AN2707)</f>
        <v/>
      </c>
      <c r="AQ2707" s="125">
        <f>ABS(E2707)&lt;$AQ$2</f>
        <v/>
      </c>
      <c r="AS2707">
        <f>IF(AP2707,MAX(AS$3:AS2705)+1,"")</f>
        <v/>
      </c>
    </row>
    <row r="2708">
      <c r="A2708" t="n">
        <v>2618</v>
      </c>
      <c r="B2708" s="131">
        <f>IF(A2708=1,0,IF(AP2708,0.1*ε_cu1cd,0))</f>
        <v/>
      </c>
      <c r="C2708" s="131">
        <f>IF(A2708=1,0.1*ε_cu1cd,C2707+B2707)</f>
        <v/>
      </c>
      <c r="D2708" s="113">
        <f>IF('Нормальний переріз'!$D$68&gt;0,1,2)</f>
        <v/>
      </c>
      <c r="E2708" s="144">
        <f>IF(D2708=1,F2708,G2708)</f>
        <v/>
      </c>
      <c r="F2708" s="124">
        <f>IF(AI2707,0.11*ε_cu1cd,IF(AH2707,F2707*0.01,F2707))</f>
        <v/>
      </c>
      <c r="G2708" s="124">
        <f>IF(AP2707,-0.1*ε_cu1cd,IF(AM2707,G2707*0.01,G2707))</f>
        <v/>
      </c>
      <c r="H2708" s="113">
        <f>IF(A2708=1,E2708,IF(AO2707,H2707-E2707+E2708,IF(AP2707,0.8*H2707,H2707+E2708)))</f>
        <v/>
      </c>
      <c r="I2708" s="169">
        <f>(C2708-H2708)/h</f>
        <v/>
      </c>
      <c r="J2708">
        <f>C2708/(ε_c1cd)</f>
        <v/>
      </c>
      <c r="K2708">
        <f>C2708/I2708</f>
        <v/>
      </c>
      <c r="L2708" s="131">
        <f>I2708/(ε_c1cd)</f>
        <v/>
      </c>
      <c r="M2708">
        <f>I2708*(K2708-Z_s1)</f>
        <v/>
      </c>
      <c r="N2708">
        <f>I2708*(K2708-Z_s2)</f>
        <v/>
      </c>
      <c r="O2708">
        <f>E_s*M2708</f>
        <v/>
      </c>
      <c r="P2708">
        <f>E_s*N2708</f>
        <v/>
      </c>
      <c r="Q2708">
        <f>O2708*A_s1</f>
        <v/>
      </c>
      <c r="R2708">
        <f>P2708*A_s2</f>
        <v/>
      </c>
      <c r="S2708">
        <f>Q2708*($K2708-Z_s1)</f>
        <v/>
      </c>
      <c r="T2708">
        <f>R2708*($K2708-Z_s2)</f>
        <v/>
      </c>
      <c r="U2708">
        <f>(INDIRECT("a_"&amp;U$2)/(U$2+1))*(($C2708^(U$2+1)-$H2708^(U$2+1))/(ε_c1cd^(U$2+1)))</f>
        <v/>
      </c>
      <c r="V2708">
        <f>(INDIRECT("a_"&amp;V$2)/(V$2+1))*(($C2708^(V$2+1)-$H2708^(V$2+1))/(ε_c1cd^(V$2+1)))</f>
        <v/>
      </c>
      <c r="W2708">
        <f>(INDIRECT("a_"&amp;W$2)/(W$2+1))*(($C2708^(W$2+1)-$H2708^(W$2+1))/(ε_c1cd^(W$2+1)))</f>
        <v/>
      </c>
      <c r="X2708">
        <f>(INDIRECT("a_"&amp;X$2)/(X$2+1))*(($C2708^(X$2+1)-$H2708^(X$2+1))/(ε_c1cd^(X$2+1)))</f>
        <v/>
      </c>
      <c r="Y2708">
        <f>(INDIRECT("a_"&amp;Y$2)/(Y$2+1))*(($C2708^(Y$2+1)-$H2708^(Y$2+1))/(ε_c1cd^(Y$2+1)))</f>
        <v/>
      </c>
      <c r="Z2708">
        <f>(INDIRECT("a_"&amp;Z$2)/(Z$2+2))*(($C2708^(Z$2+2)-$H2708^(Z$2+2))/(ε_c1cd^(Z$2+2)))</f>
        <v/>
      </c>
      <c r="AA2708">
        <f>(INDIRECT("a_"&amp;AA$2)/(AA$2+2))*(($C2708^(AA$2+2)-$H2708^(AA$2+2))/(ε_c1cd^(AA$2+2)))</f>
        <v/>
      </c>
      <c r="AB2708">
        <f>(INDIRECT("a_"&amp;AB$2)/(AB$2+2))*(($C2708^(AB$2+2)-$H2708^(AB$2+2))/(ε_c1cd^(AB$2+2)))</f>
        <v/>
      </c>
      <c r="AC2708">
        <f>(INDIRECT("a_"&amp;AC$2)/(AC$2+2))*(($C2708^(AC$2+2)-$H2708^(AC$2+2))/(ε_c1cd^(AC$2+2)))</f>
        <v/>
      </c>
      <c r="AD2708">
        <f>(INDIRECT("a_"&amp;AD$2)/(AD$2+2))*(($C2708^(AD$2+2)-$H2708^(AD$2+2))/(ε_c1cd^(AD$2+2)))</f>
        <v/>
      </c>
      <c r="AE2708" s="111">
        <f>(b*f_cd/L2708)*SUM(U2708:Y2708)+SUM(Q2708:R2708)</f>
        <v/>
      </c>
      <c r="AF2708" s="112">
        <f>AE2708*(K2708-y+e)</f>
        <v/>
      </c>
      <c r="AG2708" s="113">
        <f>(b*f_cd/(L2708^2))*SUM(Z2708:AD2708)+SUM(S2708:T2708)-AF2708</f>
        <v/>
      </c>
      <c r="AH2708" s="114">
        <f>AG2708&lt;0</f>
        <v/>
      </c>
      <c r="AI2708" s="115">
        <f>IF(A2708=1,FALSE,(AND(AQ2708,AH2708,NOT(AI2707))))</f>
        <v/>
      </c>
      <c r="AJ2708" s="116">
        <f>(b*f_cd/L2708)*(a_1/2*J2708^2+a_2/3*J2708^3+a_3/4*J2708^4+a_4/5*J2708^5+a_5/6*J2708^6)+SUM(Q2708:R2708)</f>
        <v/>
      </c>
      <c r="AK2708">
        <f>AJ2708*(K2708-y+e)</f>
        <v/>
      </c>
      <c r="AL2708" s="118">
        <f>(b*f_cd/(L2708^2))*(a_1/3*J2708^3+a_2/4*J2708^4+a_3/5*J2708^5+a_4/6*J2708^6+a_5/7*J2708^7)+SUM(S2708:T2708)-AK2708</f>
        <v/>
      </c>
      <c r="AM2708" s="114">
        <f>AL2708&gt;0</f>
        <v/>
      </c>
      <c r="AN2708" s="115">
        <f>IF(A2708=1,FALSE,(AND(AQ2708,AM2708,NOT(AN2707))))</f>
        <v/>
      </c>
      <c r="AO2708">
        <f>IF(D2708=1,AND(AH2708,NOT(AI2708)),AND(AM2708,NOT(AN2708)))</f>
        <v/>
      </c>
      <c r="AP2708" s="119">
        <f>IF(D2708=1,AI2708,AN2708)</f>
        <v/>
      </c>
      <c r="AQ2708" s="125">
        <f>ABS(E2708)&lt;$AQ$2</f>
        <v/>
      </c>
      <c r="AS2708">
        <f>IF(AP2708,MAX(AS$3:AS2706)+1,"")</f>
        <v/>
      </c>
    </row>
    <row r="2709">
      <c r="A2709" t="n">
        <v>2619</v>
      </c>
      <c r="B2709" s="131">
        <f>IF(A2709=1,0,IF(AP2709,0.1*ε_cu1cd,0))</f>
        <v/>
      </c>
      <c r="C2709" s="131">
        <f>IF(A2709=1,0.1*ε_cu1cd,C2708+B2708)</f>
        <v/>
      </c>
      <c r="D2709" s="113">
        <f>IF('Нормальний переріз'!$D$68&gt;0,1,2)</f>
        <v/>
      </c>
      <c r="E2709" s="144">
        <f>IF(D2709=1,F2709,G2709)</f>
        <v/>
      </c>
      <c r="F2709" s="124">
        <f>IF(AI2708,0.11*ε_cu1cd,IF(AH2708,F2708*0.01,F2708))</f>
        <v/>
      </c>
      <c r="G2709" s="124">
        <f>IF(AP2708,-0.1*ε_cu1cd,IF(AM2708,G2708*0.01,G2708))</f>
        <v/>
      </c>
      <c r="H2709" s="113">
        <f>IF(A2709=1,E2709,IF(AO2708,H2708-E2708+E2709,IF(AP2708,0.8*H2708,H2708+E2709)))</f>
        <v/>
      </c>
      <c r="I2709" s="169">
        <f>(C2709-H2709)/h</f>
        <v/>
      </c>
      <c r="J2709">
        <f>C2709/(ε_c1cd)</f>
        <v/>
      </c>
      <c r="K2709">
        <f>C2709/I2709</f>
        <v/>
      </c>
      <c r="L2709" s="131">
        <f>I2709/(ε_c1cd)</f>
        <v/>
      </c>
      <c r="M2709">
        <f>I2709*(K2709-Z_s1)</f>
        <v/>
      </c>
      <c r="N2709">
        <f>I2709*(K2709-Z_s2)</f>
        <v/>
      </c>
      <c r="O2709">
        <f>E_s*M2709</f>
        <v/>
      </c>
      <c r="P2709">
        <f>E_s*N2709</f>
        <v/>
      </c>
      <c r="Q2709">
        <f>O2709*A_s1</f>
        <v/>
      </c>
      <c r="R2709">
        <f>P2709*A_s2</f>
        <v/>
      </c>
      <c r="S2709">
        <f>Q2709*($K2709-Z_s1)</f>
        <v/>
      </c>
      <c r="T2709">
        <f>R2709*($K2709-Z_s2)</f>
        <v/>
      </c>
      <c r="U2709">
        <f>(INDIRECT("a_"&amp;U$2)/(U$2+1))*(($C2709^(U$2+1)-$H2709^(U$2+1))/(ε_c1cd^(U$2+1)))</f>
        <v/>
      </c>
      <c r="V2709">
        <f>(INDIRECT("a_"&amp;V$2)/(V$2+1))*(($C2709^(V$2+1)-$H2709^(V$2+1))/(ε_c1cd^(V$2+1)))</f>
        <v/>
      </c>
      <c r="W2709">
        <f>(INDIRECT("a_"&amp;W$2)/(W$2+1))*(($C2709^(W$2+1)-$H2709^(W$2+1))/(ε_c1cd^(W$2+1)))</f>
        <v/>
      </c>
      <c r="X2709">
        <f>(INDIRECT("a_"&amp;X$2)/(X$2+1))*(($C2709^(X$2+1)-$H2709^(X$2+1))/(ε_c1cd^(X$2+1)))</f>
        <v/>
      </c>
      <c r="Y2709">
        <f>(INDIRECT("a_"&amp;Y$2)/(Y$2+1))*(($C2709^(Y$2+1)-$H2709^(Y$2+1))/(ε_c1cd^(Y$2+1)))</f>
        <v/>
      </c>
      <c r="Z2709">
        <f>(INDIRECT("a_"&amp;Z$2)/(Z$2+2))*(($C2709^(Z$2+2)-$H2709^(Z$2+2))/(ε_c1cd^(Z$2+2)))</f>
        <v/>
      </c>
      <c r="AA2709">
        <f>(INDIRECT("a_"&amp;AA$2)/(AA$2+2))*(($C2709^(AA$2+2)-$H2709^(AA$2+2))/(ε_c1cd^(AA$2+2)))</f>
        <v/>
      </c>
      <c r="AB2709">
        <f>(INDIRECT("a_"&amp;AB$2)/(AB$2+2))*(($C2709^(AB$2+2)-$H2709^(AB$2+2))/(ε_c1cd^(AB$2+2)))</f>
        <v/>
      </c>
      <c r="AC2709">
        <f>(INDIRECT("a_"&amp;AC$2)/(AC$2+2))*(($C2709^(AC$2+2)-$H2709^(AC$2+2))/(ε_c1cd^(AC$2+2)))</f>
        <v/>
      </c>
      <c r="AD2709">
        <f>(INDIRECT("a_"&amp;AD$2)/(AD$2+2))*(($C2709^(AD$2+2)-$H2709^(AD$2+2))/(ε_c1cd^(AD$2+2)))</f>
        <v/>
      </c>
      <c r="AE2709" s="111">
        <f>(b*f_cd/L2709)*SUM(U2709:Y2709)+SUM(Q2709:R2709)</f>
        <v/>
      </c>
      <c r="AF2709" s="112">
        <f>AE2709*(K2709-y+e)</f>
        <v/>
      </c>
      <c r="AG2709" s="113">
        <f>(b*f_cd/(L2709^2))*SUM(Z2709:AD2709)+SUM(S2709:T2709)-AF2709</f>
        <v/>
      </c>
      <c r="AH2709" s="114">
        <f>AG2709&lt;0</f>
        <v/>
      </c>
      <c r="AI2709" s="115">
        <f>IF(A2709=1,FALSE,(AND(AQ2709,AH2709,NOT(AI2708))))</f>
        <v/>
      </c>
      <c r="AJ2709" s="116">
        <f>(b*f_cd/L2709)*(a_1/2*J2709^2+a_2/3*J2709^3+a_3/4*J2709^4+a_4/5*J2709^5+a_5/6*J2709^6)+SUM(Q2709:R2709)</f>
        <v/>
      </c>
      <c r="AK2709">
        <f>AJ2709*(K2709-y+e)</f>
        <v/>
      </c>
      <c r="AL2709" s="118">
        <f>(b*f_cd/(L2709^2))*(a_1/3*J2709^3+a_2/4*J2709^4+a_3/5*J2709^5+a_4/6*J2709^6+a_5/7*J2709^7)+SUM(S2709:T2709)-AK2709</f>
        <v/>
      </c>
      <c r="AM2709" s="114">
        <f>AL2709&gt;0</f>
        <v/>
      </c>
      <c r="AN2709" s="115">
        <f>IF(A2709=1,FALSE,(AND(AQ2709,AM2709,NOT(AN2708))))</f>
        <v/>
      </c>
      <c r="AO2709">
        <f>IF(D2709=1,AND(AH2709,NOT(AI2709)),AND(AM2709,NOT(AN2709)))</f>
        <v/>
      </c>
      <c r="AP2709" s="119">
        <f>IF(D2709=1,AI2709,AN2709)</f>
        <v/>
      </c>
      <c r="AQ2709" s="125">
        <f>ABS(E2709)&lt;$AQ$2</f>
        <v/>
      </c>
      <c r="AS2709">
        <f>IF(AP2709,MAX(AS$3:AS2707)+1,"")</f>
        <v/>
      </c>
    </row>
    <row r="2710">
      <c r="A2710" t="n">
        <v>2620</v>
      </c>
      <c r="B2710" s="131">
        <f>IF(A2710=1,0,IF(AP2710,0.1*ε_cu1cd,0))</f>
        <v/>
      </c>
      <c r="C2710" s="131">
        <f>IF(A2710=1,0.1*ε_cu1cd,C2709+B2709)</f>
        <v/>
      </c>
      <c r="D2710" s="113">
        <f>IF('Нормальний переріз'!$D$68&gt;0,1,2)</f>
        <v/>
      </c>
      <c r="E2710" s="144">
        <f>IF(D2710=1,F2710,G2710)</f>
        <v/>
      </c>
      <c r="F2710" s="124">
        <f>IF(AI2709,0.11*ε_cu1cd,IF(AH2709,F2709*0.01,F2709))</f>
        <v/>
      </c>
      <c r="G2710" s="124">
        <f>IF(AP2709,-0.1*ε_cu1cd,IF(AM2709,G2709*0.01,G2709))</f>
        <v/>
      </c>
      <c r="H2710" s="113">
        <f>IF(A2710=1,E2710,IF(AO2709,H2709-E2709+E2710,IF(AP2709,0.8*H2709,H2709+E2710)))</f>
        <v/>
      </c>
      <c r="I2710" s="169">
        <f>(C2710-H2710)/h</f>
        <v/>
      </c>
      <c r="J2710">
        <f>C2710/(ε_c1cd)</f>
        <v/>
      </c>
      <c r="K2710">
        <f>C2710/I2710</f>
        <v/>
      </c>
      <c r="L2710" s="131">
        <f>I2710/(ε_c1cd)</f>
        <v/>
      </c>
      <c r="M2710">
        <f>I2710*(K2710-Z_s1)</f>
        <v/>
      </c>
      <c r="N2710">
        <f>I2710*(K2710-Z_s2)</f>
        <v/>
      </c>
      <c r="O2710">
        <f>E_s*M2710</f>
        <v/>
      </c>
      <c r="P2710">
        <f>E_s*N2710</f>
        <v/>
      </c>
      <c r="Q2710">
        <f>O2710*A_s1</f>
        <v/>
      </c>
      <c r="R2710">
        <f>P2710*A_s2</f>
        <v/>
      </c>
      <c r="S2710">
        <f>Q2710*($K2710-Z_s1)</f>
        <v/>
      </c>
      <c r="T2710">
        <f>R2710*($K2710-Z_s2)</f>
        <v/>
      </c>
      <c r="U2710">
        <f>(INDIRECT("a_"&amp;U$2)/(U$2+1))*(($C2710^(U$2+1)-$H2710^(U$2+1))/(ε_c1cd^(U$2+1)))</f>
        <v/>
      </c>
      <c r="V2710">
        <f>(INDIRECT("a_"&amp;V$2)/(V$2+1))*(($C2710^(V$2+1)-$H2710^(V$2+1))/(ε_c1cd^(V$2+1)))</f>
        <v/>
      </c>
      <c r="W2710">
        <f>(INDIRECT("a_"&amp;W$2)/(W$2+1))*(($C2710^(W$2+1)-$H2710^(W$2+1))/(ε_c1cd^(W$2+1)))</f>
        <v/>
      </c>
      <c r="X2710">
        <f>(INDIRECT("a_"&amp;X$2)/(X$2+1))*(($C2710^(X$2+1)-$H2710^(X$2+1))/(ε_c1cd^(X$2+1)))</f>
        <v/>
      </c>
      <c r="Y2710">
        <f>(INDIRECT("a_"&amp;Y$2)/(Y$2+1))*(($C2710^(Y$2+1)-$H2710^(Y$2+1))/(ε_c1cd^(Y$2+1)))</f>
        <v/>
      </c>
      <c r="Z2710">
        <f>(INDIRECT("a_"&amp;Z$2)/(Z$2+2))*(($C2710^(Z$2+2)-$H2710^(Z$2+2))/(ε_c1cd^(Z$2+2)))</f>
        <v/>
      </c>
      <c r="AA2710">
        <f>(INDIRECT("a_"&amp;AA$2)/(AA$2+2))*(($C2710^(AA$2+2)-$H2710^(AA$2+2))/(ε_c1cd^(AA$2+2)))</f>
        <v/>
      </c>
      <c r="AB2710">
        <f>(INDIRECT("a_"&amp;AB$2)/(AB$2+2))*(($C2710^(AB$2+2)-$H2710^(AB$2+2))/(ε_c1cd^(AB$2+2)))</f>
        <v/>
      </c>
      <c r="AC2710">
        <f>(INDIRECT("a_"&amp;AC$2)/(AC$2+2))*(($C2710^(AC$2+2)-$H2710^(AC$2+2))/(ε_c1cd^(AC$2+2)))</f>
        <v/>
      </c>
      <c r="AD2710">
        <f>(INDIRECT("a_"&amp;AD$2)/(AD$2+2))*(($C2710^(AD$2+2)-$H2710^(AD$2+2))/(ε_c1cd^(AD$2+2)))</f>
        <v/>
      </c>
      <c r="AE2710" s="111">
        <f>(b*f_cd/L2710)*SUM(U2710:Y2710)+SUM(Q2710:R2710)</f>
        <v/>
      </c>
      <c r="AF2710" s="112">
        <f>AE2710*(K2710-y+e)</f>
        <v/>
      </c>
      <c r="AG2710" s="113">
        <f>(b*f_cd/(L2710^2))*SUM(Z2710:AD2710)+SUM(S2710:T2710)-AF2710</f>
        <v/>
      </c>
      <c r="AH2710" s="114">
        <f>AG2710&lt;0</f>
        <v/>
      </c>
      <c r="AI2710" s="115">
        <f>IF(A2710=1,FALSE,(AND(AQ2710,AH2710,NOT(AI2709))))</f>
        <v/>
      </c>
      <c r="AJ2710" s="116">
        <f>(b*f_cd/L2710)*(a_1/2*J2710^2+a_2/3*J2710^3+a_3/4*J2710^4+a_4/5*J2710^5+a_5/6*J2710^6)+SUM(Q2710:R2710)</f>
        <v/>
      </c>
      <c r="AK2710">
        <f>AJ2710*(K2710-y+e)</f>
        <v/>
      </c>
      <c r="AL2710" s="118">
        <f>(b*f_cd/(L2710^2))*(a_1/3*J2710^3+a_2/4*J2710^4+a_3/5*J2710^5+a_4/6*J2710^6+a_5/7*J2710^7)+SUM(S2710:T2710)-AK2710</f>
        <v/>
      </c>
      <c r="AM2710" s="114">
        <f>AL2710&gt;0</f>
        <v/>
      </c>
      <c r="AN2710" s="115">
        <f>IF(A2710=1,FALSE,(AND(AQ2710,AM2710,NOT(AN2709))))</f>
        <v/>
      </c>
      <c r="AO2710">
        <f>IF(D2710=1,AND(AH2710,NOT(AI2710)),AND(AM2710,NOT(AN2710)))</f>
        <v/>
      </c>
      <c r="AP2710" s="119">
        <f>IF(D2710=1,AI2710,AN2710)</f>
        <v/>
      </c>
      <c r="AQ2710" s="125">
        <f>ABS(E2710)&lt;$AQ$2</f>
        <v/>
      </c>
      <c r="AS2710">
        <f>IF(AP2710,MAX(AS$3:AS2708)+1,"")</f>
        <v/>
      </c>
    </row>
    <row r="2711">
      <c r="A2711" t="n">
        <v>2621</v>
      </c>
      <c r="B2711" s="131">
        <f>IF(A2711=1,0,IF(AP2711,0.1*ε_cu1cd,0))</f>
        <v/>
      </c>
      <c r="C2711" s="131">
        <f>IF(A2711=1,0.1*ε_cu1cd,C2710+B2710)</f>
        <v/>
      </c>
      <c r="D2711" s="113">
        <f>IF('Нормальний переріз'!$D$68&gt;0,1,2)</f>
        <v/>
      </c>
      <c r="E2711" s="144">
        <f>IF(D2711=1,F2711,G2711)</f>
        <v/>
      </c>
      <c r="F2711" s="124">
        <f>IF(AI2710,0.11*ε_cu1cd,IF(AH2710,F2710*0.01,F2710))</f>
        <v/>
      </c>
      <c r="G2711" s="124">
        <f>IF(AP2710,-0.1*ε_cu1cd,IF(AM2710,G2710*0.01,G2710))</f>
        <v/>
      </c>
      <c r="H2711" s="113">
        <f>IF(A2711=1,E2711,IF(AO2710,H2710-E2710+E2711,IF(AP2710,0.8*H2710,H2710+E2711)))</f>
        <v/>
      </c>
      <c r="I2711" s="169">
        <f>(C2711-H2711)/h</f>
        <v/>
      </c>
      <c r="J2711">
        <f>C2711/(ε_c1cd)</f>
        <v/>
      </c>
      <c r="K2711">
        <f>C2711/I2711</f>
        <v/>
      </c>
      <c r="L2711" s="131">
        <f>I2711/(ε_c1cd)</f>
        <v/>
      </c>
      <c r="M2711">
        <f>I2711*(K2711-Z_s1)</f>
        <v/>
      </c>
      <c r="N2711">
        <f>I2711*(K2711-Z_s2)</f>
        <v/>
      </c>
      <c r="O2711">
        <f>E_s*M2711</f>
        <v/>
      </c>
      <c r="P2711">
        <f>E_s*N2711</f>
        <v/>
      </c>
      <c r="Q2711">
        <f>O2711*A_s1</f>
        <v/>
      </c>
      <c r="R2711">
        <f>P2711*A_s2</f>
        <v/>
      </c>
      <c r="S2711">
        <f>Q2711*($K2711-Z_s1)</f>
        <v/>
      </c>
      <c r="T2711">
        <f>R2711*($K2711-Z_s2)</f>
        <v/>
      </c>
      <c r="U2711">
        <f>(INDIRECT("a_"&amp;U$2)/(U$2+1))*(($C2711^(U$2+1)-$H2711^(U$2+1))/(ε_c1cd^(U$2+1)))</f>
        <v/>
      </c>
      <c r="V2711">
        <f>(INDIRECT("a_"&amp;V$2)/(V$2+1))*(($C2711^(V$2+1)-$H2711^(V$2+1))/(ε_c1cd^(V$2+1)))</f>
        <v/>
      </c>
      <c r="W2711">
        <f>(INDIRECT("a_"&amp;W$2)/(W$2+1))*(($C2711^(W$2+1)-$H2711^(W$2+1))/(ε_c1cd^(W$2+1)))</f>
        <v/>
      </c>
      <c r="X2711">
        <f>(INDIRECT("a_"&amp;X$2)/(X$2+1))*(($C2711^(X$2+1)-$H2711^(X$2+1))/(ε_c1cd^(X$2+1)))</f>
        <v/>
      </c>
      <c r="Y2711">
        <f>(INDIRECT("a_"&amp;Y$2)/(Y$2+1))*(($C2711^(Y$2+1)-$H2711^(Y$2+1))/(ε_c1cd^(Y$2+1)))</f>
        <v/>
      </c>
      <c r="Z2711">
        <f>(INDIRECT("a_"&amp;Z$2)/(Z$2+2))*(($C2711^(Z$2+2)-$H2711^(Z$2+2))/(ε_c1cd^(Z$2+2)))</f>
        <v/>
      </c>
      <c r="AA2711">
        <f>(INDIRECT("a_"&amp;AA$2)/(AA$2+2))*(($C2711^(AA$2+2)-$H2711^(AA$2+2))/(ε_c1cd^(AA$2+2)))</f>
        <v/>
      </c>
      <c r="AB2711">
        <f>(INDIRECT("a_"&amp;AB$2)/(AB$2+2))*(($C2711^(AB$2+2)-$H2711^(AB$2+2))/(ε_c1cd^(AB$2+2)))</f>
        <v/>
      </c>
      <c r="AC2711">
        <f>(INDIRECT("a_"&amp;AC$2)/(AC$2+2))*(($C2711^(AC$2+2)-$H2711^(AC$2+2))/(ε_c1cd^(AC$2+2)))</f>
        <v/>
      </c>
      <c r="AD2711">
        <f>(INDIRECT("a_"&amp;AD$2)/(AD$2+2))*(($C2711^(AD$2+2)-$H2711^(AD$2+2))/(ε_c1cd^(AD$2+2)))</f>
        <v/>
      </c>
      <c r="AE2711" s="111">
        <f>(b*f_cd/L2711)*SUM(U2711:Y2711)+SUM(Q2711:R2711)</f>
        <v/>
      </c>
      <c r="AF2711" s="112">
        <f>AE2711*(K2711-y+e)</f>
        <v/>
      </c>
      <c r="AG2711" s="113">
        <f>(b*f_cd/(L2711^2))*SUM(Z2711:AD2711)+SUM(S2711:T2711)-AF2711</f>
        <v/>
      </c>
      <c r="AH2711" s="114">
        <f>AG2711&lt;0</f>
        <v/>
      </c>
      <c r="AI2711" s="115">
        <f>IF(A2711=1,FALSE,(AND(AQ2711,AH2711,NOT(AI2710))))</f>
        <v/>
      </c>
      <c r="AJ2711" s="116">
        <f>(b*f_cd/L2711)*(a_1/2*J2711^2+a_2/3*J2711^3+a_3/4*J2711^4+a_4/5*J2711^5+a_5/6*J2711^6)+SUM(Q2711:R2711)</f>
        <v/>
      </c>
      <c r="AK2711">
        <f>AJ2711*(K2711-y+e)</f>
        <v/>
      </c>
      <c r="AL2711" s="118">
        <f>(b*f_cd/(L2711^2))*(a_1/3*J2711^3+a_2/4*J2711^4+a_3/5*J2711^5+a_4/6*J2711^6+a_5/7*J2711^7)+SUM(S2711:T2711)-AK2711</f>
        <v/>
      </c>
      <c r="AM2711" s="114">
        <f>AL2711&gt;0</f>
        <v/>
      </c>
      <c r="AN2711" s="115">
        <f>IF(A2711=1,FALSE,(AND(AQ2711,AM2711,NOT(AN2710))))</f>
        <v/>
      </c>
      <c r="AO2711">
        <f>IF(D2711=1,AND(AH2711,NOT(AI2711)),AND(AM2711,NOT(AN2711)))</f>
        <v/>
      </c>
      <c r="AP2711" s="119">
        <f>IF(D2711=1,AI2711,AN2711)</f>
        <v/>
      </c>
      <c r="AQ2711" s="125">
        <f>ABS(E2711)&lt;$AQ$2</f>
        <v/>
      </c>
      <c r="AS2711">
        <f>IF(AP2711,MAX(AS$3:AS2709)+1,"")</f>
        <v/>
      </c>
    </row>
    <row r="2712">
      <c r="A2712" t="n">
        <v>2622</v>
      </c>
      <c r="B2712" s="131">
        <f>IF(A2712=1,0,IF(AP2712,0.1*ε_cu1cd,0))</f>
        <v/>
      </c>
      <c r="C2712" s="131">
        <f>IF(A2712=1,0.1*ε_cu1cd,C2711+B2711)</f>
        <v/>
      </c>
      <c r="D2712" s="113">
        <f>IF('Нормальний переріз'!$D$68&gt;0,1,2)</f>
        <v/>
      </c>
      <c r="E2712" s="144">
        <f>IF(D2712=1,F2712,G2712)</f>
        <v/>
      </c>
      <c r="F2712" s="124">
        <f>IF(AI2711,0.11*ε_cu1cd,IF(AH2711,F2711*0.01,F2711))</f>
        <v/>
      </c>
      <c r="G2712" s="124">
        <f>IF(AP2711,-0.1*ε_cu1cd,IF(AM2711,G2711*0.01,G2711))</f>
        <v/>
      </c>
      <c r="H2712" s="113">
        <f>IF(A2712=1,E2712,IF(AO2711,H2711-E2711+E2712,IF(AP2711,0.8*H2711,H2711+E2712)))</f>
        <v/>
      </c>
      <c r="I2712" s="169">
        <f>(C2712-H2712)/h</f>
        <v/>
      </c>
      <c r="J2712">
        <f>C2712/(ε_c1cd)</f>
        <v/>
      </c>
      <c r="K2712">
        <f>C2712/I2712</f>
        <v/>
      </c>
      <c r="L2712" s="131">
        <f>I2712/(ε_c1cd)</f>
        <v/>
      </c>
      <c r="M2712">
        <f>I2712*(K2712-Z_s1)</f>
        <v/>
      </c>
      <c r="N2712">
        <f>I2712*(K2712-Z_s2)</f>
        <v/>
      </c>
      <c r="O2712">
        <f>E_s*M2712</f>
        <v/>
      </c>
      <c r="P2712">
        <f>E_s*N2712</f>
        <v/>
      </c>
      <c r="Q2712">
        <f>O2712*A_s1</f>
        <v/>
      </c>
      <c r="R2712">
        <f>P2712*A_s2</f>
        <v/>
      </c>
      <c r="S2712">
        <f>Q2712*($K2712-Z_s1)</f>
        <v/>
      </c>
      <c r="T2712">
        <f>R2712*($K2712-Z_s2)</f>
        <v/>
      </c>
      <c r="U2712">
        <f>(INDIRECT("a_"&amp;U$2)/(U$2+1))*(($C2712^(U$2+1)-$H2712^(U$2+1))/(ε_c1cd^(U$2+1)))</f>
        <v/>
      </c>
      <c r="V2712">
        <f>(INDIRECT("a_"&amp;V$2)/(V$2+1))*(($C2712^(V$2+1)-$H2712^(V$2+1))/(ε_c1cd^(V$2+1)))</f>
        <v/>
      </c>
      <c r="W2712">
        <f>(INDIRECT("a_"&amp;W$2)/(W$2+1))*(($C2712^(W$2+1)-$H2712^(W$2+1))/(ε_c1cd^(W$2+1)))</f>
        <v/>
      </c>
      <c r="X2712">
        <f>(INDIRECT("a_"&amp;X$2)/(X$2+1))*(($C2712^(X$2+1)-$H2712^(X$2+1))/(ε_c1cd^(X$2+1)))</f>
        <v/>
      </c>
      <c r="Y2712">
        <f>(INDIRECT("a_"&amp;Y$2)/(Y$2+1))*(($C2712^(Y$2+1)-$H2712^(Y$2+1))/(ε_c1cd^(Y$2+1)))</f>
        <v/>
      </c>
      <c r="Z2712">
        <f>(INDIRECT("a_"&amp;Z$2)/(Z$2+2))*(($C2712^(Z$2+2)-$H2712^(Z$2+2))/(ε_c1cd^(Z$2+2)))</f>
        <v/>
      </c>
      <c r="AA2712">
        <f>(INDIRECT("a_"&amp;AA$2)/(AA$2+2))*(($C2712^(AA$2+2)-$H2712^(AA$2+2))/(ε_c1cd^(AA$2+2)))</f>
        <v/>
      </c>
      <c r="AB2712">
        <f>(INDIRECT("a_"&amp;AB$2)/(AB$2+2))*(($C2712^(AB$2+2)-$H2712^(AB$2+2))/(ε_c1cd^(AB$2+2)))</f>
        <v/>
      </c>
      <c r="AC2712">
        <f>(INDIRECT("a_"&amp;AC$2)/(AC$2+2))*(($C2712^(AC$2+2)-$H2712^(AC$2+2))/(ε_c1cd^(AC$2+2)))</f>
        <v/>
      </c>
      <c r="AD2712">
        <f>(INDIRECT("a_"&amp;AD$2)/(AD$2+2))*(($C2712^(AD$2+2)-$H2712^(AD$2+2))/(ε_c1cd^(AD$2+2)))</f>
        <v/>
      </c>
      <c r="AE2712" s="111">
        <f>(b*f_cd/L2712)*SUM(U2712:Y2712)+SUM(Q2712:R2712)</f>
        <v/>
      </c>
      <c r="AF2712" s="112">
        <f>AE2712*(K2712-y+e)</f>
        <v/>
      </c>
      <c r="AG2712" s="113">
        <f>(b*f_cd/(L2712^2))*SUM(Z2712:AD2712)+SUM(S2712:T2712)-AF2712</f>
        <v/>
      </c>
      <c r="AH2712" s="114">
        <f>AG2712&lt;0</f>
        <v/>
      </c>
      <c r="AI2712" s="115">
        <f>IF(A2712=1,FALSE,(AND(AQ2712,AH2712,NOT(AI2711))))</f>
        <v/>
      </c>
      <c r="AJ2712" s="116">
        <f>(b*f_cd/L2712)*(a_1/2*J2712^2+a_2/3*J2712^3+a_3/4*J2712^4+a_4/5*J2712^5+a_5/6*J2712^6)+SUM(Q2712:R2712)</f>
        <v/>
      </c>
      <c r="AK2712">
        <f>AJ2712*(K2712-y+e)</f>
        <v/>
      </c>
      <c r="AL2712" s="118">
        <f>(b*f_cd/(L2712^2))*(a_1/3*J2712^3+a_2/4*J2712^4+a_3/5*J2712^5+a_4/6*J2712^6+a_5/7*J2712^7)+SUM(S2712:T2712)-AK2712</f>
        <v/>
      </c>
      <c r="AM2712" s="114">
        <f>AL2712&gt;0</f>
        <v/>
      </c>
      <c r="AN2712" s="115">
        <f>IF(A2712=1,FALSE,(AND(AQ2712,AM2712,NOT(AN2711))))</f>
        <v/>
      </c>
      <c r="AO2712">
        <f>IF(D2712=1,AND(AH2712,NOT(AI2712)),AND(AM2712,NOT(AN2712)))</f>
        <v/>
      </c>
      <c r="AP2712" s="119">
        <f>IF(D2712=1,AI2712,AN2712)</f>
        <v/>
      </c>
      <c r="AQ2712" s="125">
        <f>ABS(E2712)&lt;$AQ$2</f>
        <v/>
      </c>
      <c r="AS2712">
        <f>IF(AP2712,MAX(AS$3:AS2710)+1,"")</f>
        <v/>
      </c>
    </row>
    <row r="2713">
      <c r="A2713" t="n">
        <v>2623</v>
      </c>
      <c r="B2713" s="131">
        <f>IF(A2713=1,0,IF(AP2713,0.1*ε_cu1cd,0))</f>
        <v/>
      </c>
      <c r="C2713" s="131">
        <f>IF(A2713=1,0.1*ε_cu1cd,C2712+B2712)</f>
        <v/>
      </c>
      <c r="D2713" s="113">
        <f>IF('Нормальний переріз'!$D$68&gt;0,1,2)</f>
        <v/>
      </c>
      <c r="E2713" s="144">
        <f>IF(D2713=1,F2713,G2713)</f>
        <v/>
      </c>
      <c r="F2713" s="124">
        <f>IF(AI2712,0.11*ε_cu1cd,IF(AH2712,F2712*0.01,F2712))</f>
        <v/>
      </c>
      <c r="G2713" s="124">
        <f>IF(AP2712,-0.1*ε_cu1cd,IF(AM2712,G2712*0.01,G2712))</f>
        <v/>
      </c>
      <c r="H2713" s="113">
        <f>IF(A2713=1,E2713,IF(AO2712,H2712-E2712+E2713,IF(AP2712,0.8*H2712,H2712+E2713)))</f>
        <v/>
      </c>
      <c r="I2713" s="169">
        <f>(C2713-H2713)/h</f>
        <v/>
      </c>
      <c r="J2713">
        <f>C2713/(ε_c1cd)</f>
        <v/>
      </c>
      <c r="K2713">
        <f>C2713/I2713</f>
        <v/>
      </c>
      <c r="L2713" s="131">
        <f>I2713/(ε_c1cd)</f>
        <v/>
      </c>
      <c r="M2713">
        <f>I2713*(K2713-Z_s1)</f>
        <v/>
      </c>
      <c r="N2713">
        <f>I2713*(K2713-Z_s2)</f>
        <v/>
      </c>
      <c r="O2713">
        <f>E_s*M2713</f>
        <v/>
      </c>
      <c r="P2713">
        <f>E_s*N2713</f>
        <v/>
      </c>
      <c r="Q2713">
        <f>O2713*A_s1</f>
        <v/>
      </c>
      <c r="R2713">
        <f>P2713*A_s2</f>
        <v/>
      </c>
      <c r="S2713">
        <f>Q2713*($K2713-Z_s1)</f>
        <v/>
      </c>
      <c r="T2713">
        <f>R2713*($K2713-Z_s2)</f>
        <v/>
      </c>
      <c r="U2713">
        <f>(INDIRECT("a_"&amp;U$2)/(U$2+1))*(($C2713^(U$2+1)-$H2713^(U$2+1))/(ε_c1cd^(U$2+1)))</f>
        <v/>
      </c>
      <c r="V2713">
        <f>(INDIRECT("a_"&amp;V$2)/(V$2+1))*(($C2713^(V$2+1)-$H2713^(V$2+1))/(ε_c1cd^(V$2+1)))</f>
        <v/>
      </c>
      <c r="W2713">
        <f>(INDIRECT("a_"&amp;W$2)/(W$2+1))*(($C2713^(W$2+1)-$H2713^(W$2+1))/(ε_c1cd^(W$2+1)))</f>
        <v/>
      </c>
      <c r="X2713">
        <f>(INDIRECT("a_"&amp;X$2)/(X$2+1))*(($C2713^(X$2+1)-$H2713^(X$2+1))/(ε_c1cd^(X$2+1)))</f>
        <v/>
      </c>
      <c r="Y2713">
        <f>(INDIRECT("a_"&amp;Y$2)/(Y$2+1))*(($C2713^(Y$2+1)-$H2713^(Y$2+1))/(ε_c1cd^(Y$2+1)))</f>
        <v/>
      </c>
      <c r="Z2713">
        <f>(INDIRECT("a_"&amp;Z$2)/(Z$2+2))*(($C2713^(Z$2+2)-$H2713^(Z$2+2))/(ε_c1cd^(Z$2+2)))</f>
        <v/>
      </c>
      <c r="AA2713">
        <f>(INDIRECT("a_"&amp;AA$2)/(AA$2+2))*(($C2713^(AA$2+2)-$H2713^(AA$2+2))/(ε_c1cd^(AA$2+2)))</f>
        <v/>
      </c>
      <c r="AB2713">
        <f>(INDIRECT("a_"&amp;AB$2)/(AB$2+2))*(($C2713^(AB$2+2)-$H2713^(AB$2+2))/(ε_c1cd^(AB$2+2)))</f>
        <v/>
      </c>
      <c r="AC2713">
        <f>(INDIRECT("a_"&amp;AC$2)/(AC$2+2))*(($C2713^(AC$2+2)-$H2713^(AC$2+2))/(ε_c1cd^(AC$2+2)))</f>
        <v/>
      </c>
      <c r="AD2713">
        <f>(INDIRECT("a_"&amp;AD$2)/(AD$2+2))*(($C2713^(AD$2+2)-$H2713^(AD$2+2))/(ε_c1cd^(AD$2+2)))</f>
        <v/>
      </c>
      <c r="AE2713" s="111">
        <f>(b*f_cd/L2713)*SUM(U2713:Y2713)+SUM(Q2713:R2713)</f>
        <v/>
      </c>
      <c r="AF2713" s="112">
        <f>AE2713*(K2713-y+e)</f>
        <v/>
      </c>
      <c r="AG2713" s="113">
        <f>(b*f_cd/(L2713^2))*SUM(Z2713:AD2713)+SUM(S2713:T2713)-AF2713</f>
        <v/>
      </c>
      <c r="AH2713" s="114">
        <f>AG2713&lt;0</f>
        <v/>
      </c>
      <c r="AI2713" s="115">
        <f>IF(A2713=1,FALSE,(AND(AQ2713,AH2713,NOT(AI2712))))</f>
        <v/>
      </c>
      <c r="AJ2713" s="116">
        <f>(b*f_cd/L2713)*(a_1/2*J2713^2+a_2/3*J2713^3+a_3/4*J2713^4+a_4/5*J2713^5+a_5/6*J2713^6)+SUM(Q2713:R2713)</f>
        <v/>
      </c>
      <c r="AK2713">
        <f>AJ2713*(K2713-y+e)</f>
        <v/>
      </c>
      <c r="AL2713" s="118">
        <f>(b*f_cd/(L2713^2))*(a_1/3*J2713^3+a_2/4*J2713^4+a_3/5*J2713^5+a_4/6*J2713^6+a_5/7*J2713^7)+SUM(S2713:T2713)-AK2713</f>
        <v/>
      </c>
      <c r="AM2713" s="114">
        <f>AL2713&gt;0</f>
        <v/>
      </c>
      <c r="AN2713" s="115">
        <f>IF(A2713=1,FALSE,(AND(AQ2713,AM2713,NOT(AN2712))))</f>
        <v/>
      </c>
      <c r="AO2713">
        <f>IF(D2713=1,AND(AH2713,NOT(AI2713)),AND(AM2713,NOT(AN2713)))</f>
        <v/>
      </c>
      <c r="AP2713" s="119">
        <f>IF(D2713=1,AI2713,AN2713)</f>
        <v/>
      </c>
      <c r="AQ2713" s="125">
        <f>ABS(E2713)&lt;$AQ$2</f>
        <v/>
      </c>
      <c r="AS2713">
        <f>IF(AP2713,MAX(AS$3:AS2711)+1,"")</f>
        <v/>
      </c>
    </row>
    <row r="2714">
      <c r="A2714" t="n">
        <v>2624</v>
      </c>
      <c r="B2714" s="131">
        <f>IF(A2714=1,0,IF(AP2714,0.1*ε_cu1cd,0))</f>
        <v/>
      </c>
      <c r="C2714" s="131">
        <f>IF(A2714=1,0.1*ε_cu1cd,C2713+B2713)</f>
        <v/>
      </c>
      <c r="D2714" s="113">
        <f>IF('Нормальний переріз'!$D$68&gt;0,1,2)</f>
        <v/>
      </c>
      <c r="E2714" s="144">
        <f>IF(D2714=1,F2714,G2714)</f>
        <v/>
      </c>
      <c r="F2714" s="124">
        <f>IF(AI2713,0.11*ε_cu1cd,IF(AH2713,F2713*0.01,F2713))</f>
        <v/>
      </c>
      <c r="G2714" s="124">
        <f>IF(AP2713,-0.1*ε_cu1cd,IF(AM2713,G2713*0.01,G2713))</f>
        <v/>
      </c>
      <c r="H2714" s="113">
        <f>IF(A2714=1,E2714,IF(AO2713,H2713-E2713+E2714,IF(AP2713,0.8*H2713,H2713+E2714)))</f>
        <v/>
      </c>
      <c r="I2714" s="169">
        <f>(C2714-H2714)/h</f>
        <v/>
      </c>
      <c r="J2714">
        <f>C2714/(ε_c1cd)</f>
        <v/>
      </c>
      <c r="K2714">
        <f>C2714/I2714</f>
        <v/>
      </c>
      <c r="L2714" s="131">
        <f>I2714/(ε_c1cd)</f>
        <v/>
      </c>
      <c r="M2714">
        <f>I2714*(K2714-Z_s1)</f>
        <v/>
      </c>
      <c r="N2714">
        <f>I2714*(K2714-Z_s2)</f>
        <v/>
      </c>
      <c r="O2714">
        <f>E_s*M2714</f>
        <v/>
      </c>
      <c r="P2714">
        <f>E_s*N2714</f>
        <v/>
      </c>
      <c r="Q2714">
        <f>O2714*A_s1</f>
        <v/>
      </c>
      <c r="R2714">
        <f>P2714*A_s2</f>
        <v/>
      </c>
      <c r="S2714">
        <f>Q2714*($K2714-Z_s1)</f>
        <v/>
      </c>
      <c r="T2714">
        <f>R2714*($K2714-Z_s2)</f>
        <v/>
      </c>
      <c r="U2714">
        <f>(INDIRECT("a_"&amp;U$2)/(U$2+1))*(($C2714^(U$2+1)-$H2714^(U$2+1))/(ε_c1cd^(U$2+1)))</f>
        <v/>
      </c>
      <c r="V2714">
        <f>(INDIRECT("a_"&amp;V$2)/(V$2+1))*(($C2714^(V$2+1)-$H2714^(V$2+1))/(ε_c1cd^(V$2+1)))</f>
        <v/>
      </c>
      <c r="W2714">
        <f>(INDIRECT("a_"&amp;W$2)/(W$2+1))*(($C2714^(W$2+1)-$H2714^(W$2+1))/(ε_c1cd^(W$2+1)))</f>
        <v/>
      </c>
      <c r="X2714">
        <f>(INDIRECT("a_"&amp;X$2)/(X$2+1))*(($C2714^(X$2+1)-$H2714^(X$2+1))/(ε_c1cd^(X$2+1)))</f>
        <v/>
      </c>
      <c r="Y2714">
        <f>(INDIRECT("a_"&amp;Y$2)/(Y$2+1))*(($C2714^(Y$2+1)-$H2714^(Y$2+1))/(ε_c1cd^(Y$2+1)))</f>
        <v/>
      </c>
      <c r="Z2714">
        <f>(INDIRECT("a_"&amp;Z$2)/(Z$2+2))*(($C2714^(Z$2+2)-$H2714^(Z$2+2))/(ε_c1cd^(Z$2+2)))</f>
        <v/>
      </c>
      <c r="AA2714">
        <f>(INDIRECT("a_"&amp;AA$2)/(AA$2+2))*(($C2714^(AA$2+2)-$H2714^(AA$2+2))/(ε_c1cd^(AA$2+2)))</f>
        <v/>
      </c>
      <c r="AB2714">
        <f>(INDIRECT("a_"&amp;AB$2)/(AB$2+2))*(($C2714^(AB$2+2)-$H2714^(AB$2+2))/(ε_c1cd^(AB$2+2)))</f>
        <v/>
      </c>
      <c r="AC2714">
        <f>(INDIRECT("a_"&amp;AC$2)/(AC$2+2))*(($C2714^(AC$2+2)-$H2714^(AC$2+2))/(ε_c1cd^(AC$2+2)))</f>
        <v/>
      </c>
      <c r="AD2714">
        <f>(INDIRECT("a_"&amp;AD$2)/(AD$2+2))*(($C2714^(AD$2+2)-$H2714^(AD$2+2))/(ε_c1cd^(AD$2+2)))</f>
        <v/>
      </c>
      <c r="AE2714" s="111">
        <f>(b*f_cd/L2714)*SUM(U2714:Y2714)+SUM(Q2714:R2714)</f>
        <v/>
      </c>
      <c r="AF2714" s="112">
        <f>AE2714*(K2714-y+e)</f>
        <v/>
      </c>
      <c r="AG2714" s="113">
        <f>(b*f_cd/(L2714^2))*SUM(Z2714:AD2714)+SUM(S2714:T2714)-AF2714</f>
        <v/>
      </c>
      <c r="AH2714" s="114">
        <f>AG2714&lt;0</f>
        <v/>
      </c>
      <c r="AI2714" s="115">
        <f>IF(A2714=1,FALSE,(AND(AQ2714,AH2714,NOT(AI2713))))</f>
        <v/>
      </c>
      <c r="AJ2714" s="116">
        <f>(b*f_cd/L2714)*(a_1/2*J2714^2+a_2/3*J2714^3+a_3/4*J2714^4+a_4/5*J2714^5+a_5/6*J2714^6)+SUM(Q2714:R2714)</f>
        <v/>
      </c>
      <c r="AK2714">
        <f>AJ2714*(K2714-y+e)</f>
        <v/>
      </c>
      <c r="AL2714" s="118">
        <f>(b*f_cd/(L2714^2))*(a_1/3*J2714^3+a_2/4*J2714^4+a_3/5*J2714^5+a_4/6*J2714^6+a_5/7*J2714^7)+SUM(S2714:T2714)-AK2714</f>
        <v/>
      </c>
      <c r="AM2714" s="114">
        <f>AL2714&gt;0</f>
        <v/>
      </c>
      <c r="AN2714" s="115">
        <f>IF(A2714=1,FALSE,(AND(AQ2714,AM2714,NOT(AN2713))))</f>
        <v/>
      </c>
      <c r="AO2714">
        <f>IF(D2714=1,AND(AH2714,NOT(AI2714)),AND(AM2714,NOT(AN2714)))</f>
        <v/>
      </c>
      <c r="AP2714" s="119">
        <f>IF(D2714=1,AI2714,AN2714)</f>
        <v/>
      </c>
      <c r="AQ2714" s="125">
        <f>ABS(E2714)&lt;$AQ$2</f>
        <v/>
      </c>
      <c r="AS2714">
        <f>IF(AP2714,MAX(AS$3:AS2712)+1,"")</f>
        <v/>
      </c>
    </row>
    <row r="2715">
      <c r="A2715" t="n">
        <v>2625</v>
      </c>
      <c r="B2715" s="131">
        <f>IF(A2715=1,0,IF(AP2715,0.1*ε_cu1cd,0))</f>
        <v/>
      </c>
      <c r="C2715" s="131">
        <f>IF(A2715=1,0.1*ε_cu1cd,C2714+B2714)</f>
        <v/>
      </c>
      <c r="D2715" s="113">
        <f>IF('Нормальний переріз'!$D$68&gt;0,1,2)</f>
        <v/>
      </c>
      <c r="E2715" s="144">
        <f>IF(D2715=1,F2715,G2715)</f>
        <v/>
      </c>
      <c r="F2715" s="124">
        <f>IF(AI2714,0.11*ε_cu1cd,IF(AH2714,F2714*0.01,F2714))</f>
        <v/>
      </c>
      <c r="G2715" s="124">
        <f>IF(AP2714,-0.1*ε_cu1cd,IF(AM2714,G2714*0.01,G2714))</f>
        <v/>
      </c>
      <c r="H2715" s="113">
        <f>IF(A2715=1,E2715,IF(AO2714,H2714-E2714+E2715,IF(AP2714,0.8*H2714,H2714+E2715)))</f>
        <v/>
      </c>
      <c r="I2715" s="169">
        <f>(C2715-H2715)/h</f>
        <v/>
      </c>
      <c r="J2715">
        <f>C2715/(ε_c1cd)</f>
        <v/>
      </c>
      <c r="K2715">
        <f>C2715/I2715</f>
        <v/>
      </c>
      <c r="L2715" s="131">
        <f>I2715/(ε_c1cd)</f>
        <v/>
      </c>
      <c r="M2715">
        <f>I2715*(K2715-Z_s1)</f>
        <v/>
      </c>
      <c r="N2715">
        <f>I2715*(K2715-Z_s2)</f>
        <v/>
      </c>
      <c r="O2715">
        <f>E_s*M2715</f>
        <v/>
      </c>
      <c r="P2715">
        <f>E_s*N2715</f>
        <v/>
      </c>
      <c r="Q2715">
        <f>O2715*A_s1</f>
        <v/>
      </c>
      <c r="R2715">
        <f>P2715*A_s2</f>
        <v/>
      </c>
      <c r="S2715">
        <f>Q2715*($K2715-Z_s1)</f>
        <v/>
      </c>
      <c r="T2715">
        <f>R2715*($K2715-Z_s2)</f>
        <v/>
      </c>
      <c r="U2715">
        <f>(INDIRECT("a_"&amp;U$2)/(U$2+1))*(($C2715^(U$2+1)-$H2715^(U$2+1))/(ε_c1cd^(U$2+1)))</f>
        <v/>
      </c>
      <c r="V2715">
        <f>(INDIRECT("a_"&amp;V$2)/(V$2+1))*(($C2715^(V$2+1)-$H2715^(V$2+1))/(ε_c1cd^(V$2+1)))</f>
        <v/>
      </c>
      <c r="W2715">
        <f>(INDIRECT("a_"&amp;W$2)/(W$2+1))*(($C2715^(W$2+1)-$H2715^(W$2+1))/(ε_c1cd^(W$2+1)))</f>
        <v/>
      </c>
      <c r="X2715">
        <f>(INDIRECT("a_"&amp;X$2)/(X$2+1))*(($C2715^(X$2+1)-$H2715^(X$2+1))/(ε_c1cd^(X$2+1)))</f>
        <v/>
      </c>
      <c r="Y2715">
        <f>(INDIRECT("a_"&amp;Y$2)/(Y$2+1))*(($C2715^(Y$2+1)-$H2715^(Y$2+1))/(ε_c1cd^(Y$2+1)))</f>
        <v/>
      </c>
      <c r="Z2715">
        <f>(INDIRECT("a_"&amp;Z$2)/(Z$2+2))*(($C2715^(Z$2+2)-$H2715^(Z$2+2))/(ε_c1cd^(Z$2+2)))</f>
        <v/>
      </c>
      <c r="AA2715">
        <f>(INDIRECT("a_"&amp;AA$2)/(AA$2+2))*(($C2715^(AA$2+2)-$H2715^(AA$2+2))/(ε_c1cd^(AA$2+2)))</f>
        <v/>
      </c>
      <c r="AB2715">
        <f>(INDIRECT("a_"&amp;AB$2)/(AB$2+2))*(($C2715^(AB$2+2)-$H2715^(AB$2+2))/(ε_c1cd^(AB$2+2)))</f>
        <v/>
      </c>
      <c r="AC2715">
        <f>(INDIRECT("a_"&amp;AC$2)/(AC$2+2))*(($C2715^(AC$2+2)-$H2715^(AC$2+2))/(ε_c1cd^(AC$2+2)))</f>
        <v/>
      </c>
      <c r="AD2715">
        <f>(INDIRECT("a_"&amp;AD$2)/(AD$2+2))*(($C2715^(AD$2+2)-$H2715^(AD$2+2))/(ε_c1cd^(AD$2+2)))</f>
        <v/>
      </c>
      <c r="AE2715" s="111">
        <f>(b*f_cd/L2715)*SUM(U2715:Y2715)+SUM(Q2715:R2715)</f>
        <v/>
      </c>
      <c r="AF2715" s="112">
        <f>AE2715*(K2715-y+e)</f>
        <v/>
      </c>
      <c r="AG2715" s="113">
        <f>(b*f_cd/(L2715^2))*SUM(Z2715:AD2715)+SUM(S2715:T2715)-AF2715</f>
        <v/>
      </c>
      <c r="AH2715" s="114">
        <f>AG2715&lt;0</f>
        <v/>
      </c>
      <c r="AI2715" s="115">
        <f>IF(A2715=1,FALSE,(AND(AQ2715,AH2715,NOT(AI2714))))</f>
        <v/>
      </c>
      <c r="AJ2715" s="116">
        <f>(b*f_cd/L2715)*(a_1/2*J2715^2+a_2/3*J2715^3+a_3/4*J2715^4+a_4/5*J2715^5+a_5/6*J2715^6)+SUM(Q2715:R2715)</f>
        <v/>
      </c>
      <c r="AK2715">
        <f>AJ2715*(K2715-y+e)</f>
        <v/>
      </c>
      <c r="AL2715" s="118">
        <f>(b*f_cd/(L2715^2))*(a_1/3*J2715^3+a_2/4*J2715^4+a_3/5*J2715^5+a_4/6*J2715^6+a_5/7*J2715^7)+SUM(S2715:T2715)-AK2715</f>
        <v/>
      </c>
      <c r="AM2715" s="114">
        <f>AL2715&gt;0</f>
        <v/>
      </c>
      <c r="AN2715" s="115">
        <f>IF(A2715=1,FALSE,(AND(AQ2715,AM2715,NOT(AN2714))))</f>
        <v/>
      </c>
      <c r="AO2715">
        <f>IF(D2715=1,AND(AH2715,NOT(AI2715)),AND(AM2715,NOT(AN2715)))</f>
        <v/>
      </c>
      <c r="AP2715" s="119">
        <f>IF(D2715=1,AI2715,AN2715)</f>
        <v/>
      </c>
      <c r="AQ2715" s="125">
        <f>ABS(E2715)&lt;$AQ$2</f>
        <v/>
      </c>
      <c r="AS2715">
        <f>IF(AP2715,MAX(AS$3:AS2713)+1,"")</f>
        <v/>
      </c>
    </row>
    <row r="2716">
      <c r="A2716" t="n">
        <v>2626</v>
      </c>
      <c r="B2716" s="131">
        <f>IF(A2716=1,0,IF(AP2716,0.1*ε_cu1cd,0))</f>
        <v/>
      </c>
      <c r="C2716" s="131">
        <f>IF(A2716=1,0.1*ε_cu1cd,C2715+B2715)</f>
        <v/>
      </c>
      <c r="D2716" s="113">
        <f>IF('Нормальний переріз'!$D$68&gt;0,1,2)</f>
        <v/>
      </c>
      <c r="E2716" s="144">
        <f>IF(D2716=1,F2716,G2716)</f>
        <v/>
      </c>
      <c r="F2716" s="124">
        <f>IF(AI2715,0.11*ε_cu1cd,IF(AH2715,F2715*0.01,F2715))</f>
        <v/>
      </c>
      <c r="G2716" s="124">
        <f>IF(AP2715,-0.1*ε_cu1cd,IF(AM2715,G2715*0.01,G2715))</f>
        <v/>
      </c>
      <c r="H2716" s="113">
        <f>IF(A2716=1,E2716,IF(AO2715,H2715-E2715+E2716,IF(AP2715,0.8*H2715,H2715+E2716)))</f>
        <v/>
      </c>
      <c r="I2716" s="169">
        <f>(C2716-H2716)/h</f>
        <v/>
      </c>
      <c r="J2716">
        <f>C2716/(ε_c1cd)</f>
        <v/>
      </c>
      <c r="K2716">
        <f>C2716/I2716</f>
        <v/>
      </c>
      <c r="L2716" s="131">
        <f>I2716/(ε_c1cd)</f>
        <v/>
      </c>
      <c r="M2716">
        <f>I2716*(K2716-Z_s1)</f>
        <v/>
      </c>
      <c r="N2716">
        <f>I2716*(K2716-Z_s2)</f>
        <v/>
      </c>
      <c r="O2716">
        <f>E_s*M2716</f>
        <v/>
      </c>
      <c r="P2716">
        <f>E_s*N2716</f>
        <v/>
      </c>
      <c r="Q2716">
        <f>O2716*A_s1</f>
        <v/>
      </c>
      <c r="R2716">
        <f>P2716*A_s2</f>
        <v/>
      </c>
      <c r="S2716">
        <f>Q2716*($K2716-Z_s1)</f>
        <v/>
      </c>
      <c r="T2716">
        <f>R2716*($K2716-Z_s2)</f>
        <v/>
      </c>
      <c r="U2716">
        <f>(INDIRECT("a_"&amp;U$2)/(U$2+1))*(($C2716^(U$2+1)-$H2716^(U$2+1))/(ε_c1cd^(U$2+1)))</f>
        <v/>
      </c>
      <c r="V2716">
        <f>(INDIRECT("a_"&amp;V$2)/(V$2+1))*(($C2716^(V$2+1)-$H2716^(V$2+1))/(ε_c1cd^(V$2+1)))</f>
        <v/>
      </c>
      <c r="W2716">
        <f>(INDIRECT("a_"&amp;W$2)/(W$2+1))*(($C2716^(W$2+1)-$H2716^(W$2+1))/(ε_c1cd^(W$2+1)))</f>
        <v/>
      </c>
      <c r="X2716">
        <f>(INDIRECT("a_"&amp;X$2)/(X$2+1))*(($C2716^(X$2+1)-$H2716^(X$2+1))/(ε_c1cd^(X$2+1)))</f>
        <v/>
      </c>
      <c r="Y2716">
        <f>(INDIRECT("a_"&amp;Y$2)/(Y$2+1))*(($C2716^(Y$2+1)-$H2716^(Y$2+1))/(ε_c1cd^(Y$2+1)))</f>
        <v/>
      </c>
      <c r="Z2716">
        <f>(INDIRECT("a_"&amp;Z$2)/(Z$2+2))*(($C2716^(Z$2+2)-$H2716^(Z$2+2))/(ε_c1cd^(Z$2+2)))</f>
        <v/>
      </c>
      <c r="AA2716">
        <f>(INDIRECT("a_"&amp;AA$2)/(AA$2+2))*(($C2716^(AA$2+2)-$H2716^(AA$2+2))/(ε_c1cd^(AA$2+2)))</f>
        <v/>
      </c>
      <c r="AB2716">
        <f>(INDIRECT("a_"&amp;AB$2)/(AB$2+2))*(($C2716^(AB$2+2)-$H2716^(AB$2+2))/(ε_c1cd^(AB$2+2)))</f>
        <v/>
      </c>
      <c r="AC2716">
        <f>(INDIRECT("a_"&amp;AC$2)/(AC$2+2))*(($C2716^(AC$2+2)-$H2716^(AC$2+2))/(ε_c1cd^(AC$2+2)))</f>
        <v/>
      </c>
      <c r="AD2716">
        <f>(INDIRECT("a_"&amp;AD$2)/(AD$2+2))*(($C2716^(AD$2+2)-$H2716^(AD$2+2))/(ε_c1cd^(AD$2+2)))</f>
        <v/>
      </c>
      <c r="AE2716" s="111">
        <f>(b*f_cd/L2716)*SUM(U2716:Y2716)+SUM(Q2716:R2716)</f>
        <v/>
      </c>
      <c r="AF2716" s="112">
        <f>AE2716*(K2716-y+e)</f>
        <v/>
      </c>
      <c r="AG2716" s="113">
        <f>(b*f_cd/(L2716^2))*SUM(Z2716:AD2716)+SUM(S2716:T2716)-AF2716</f>
        <v/>
      </c>
      <c r="AH2716" s="114">
        <f>AG2716&lt;0</f>
        <v/>
      </c>
      <c r="AI2716" s="115">
        <f>IF(A2716=1,FALSE,(AND(AQ2716,AH2716,NOT(AI2715))))</f>
        <v/>
      </c>
      <c r="AJ2716" s="116">
        <f>(b*f_cd/L2716)*(a_1/2*J2716^2+a_2/3*J2716^3+a_3/4*J2716^4+a_4/5*J2716^5+a_5/6*J2716^6)+SUM(Q2716:R2716)</f>
        <v/>
      </c>
      <c r="AK2716">
        <f>AJ2716*(K2716-y+e)</f>
        <v/>
      </c>
      <c r="AL2716" s="118">
        <f>(b*f_cd/(L2716^2))*(a_1/3*J2716^3+a_2/4*J2716^4+a_3/5*J2716^5+a_4/6*J2716^6+a_5/7*J2716^7)+SUM(S2716:T2716)-AK2716</f>
        <v/>
      </c>
      <c r="AM2716" s="114">
        <f>AL2716&gt;0</f>
        <v/>
      </c>
      <c r="AN2716" s="115">
        <f>IF(A2716=1,FALSE,(AND(AQ2716,AM2716,NOT(AN2715))))</f>
        <v/>
      </c>
      <c r="AO2716">
        <f>IF(D2716=1,AND(AH2716,NOT(AI2716)),AND(AM2716,NOT(AN2716)))</f>
        <v/>
      </c>
      <c r="AP2716" s="119">
        <f>IF(D2716=1,AI2716,AN2716)</f>
        <v/>
      </c>
      <c r="AQ2716" s="125">
        <f>ABS(E2716)&lt;$AQ$2</f>
        <v/>
      </c>
      <c r="AS2716">
        <f>IF(AP2716,MAX(AS$3:AS2714)+1,"")</f>
        <v/>
      </c>
    </row>
    <row r="2717">
      <c r="A2717" t="n">
        <v>2627</v>
      </c>
      <c r="B2717" s="131">
        <f>IF(A2717=1,0,IF(AP2717,0.1*ε_cu1cd,0))</f>
        <v/>
      </c>
      <c r="C2717" s="131">
        <f>IF(A2717=1,0.1*ε_cu1cd,C2716+B2716)</f>
        <v/>
      </c>
      <c r="D2717" s="113">
        <f>IF('Нормальний переріз'!$D$68&gt;0,1,2)</f>
        <v/>
      </c>
      <c r="E2717" s="144">
        <f>IF(D2717=1,F2717,G2717)</f>
        <v/>
      </c>
      <c r="F2717" s="124">
        <f>IF(AI2716,0.11*ε_cu1cd,IF(AH2716,F2716*0.01,F2716))</f>
        <v/>
      </c>
      <c r="G2717" s="124">
        <f>IF(AP2716,-0.1*ε_cu1cd,IF(AM2716,G2716*0.01,G2716))</f>
        <v/>
      </c>
      <c r="H2717" s="113">
        <f>IF(A2717=1,E2717,IF(AO2716,H2716-E2716+E2717,IF(AP2716,0.8*H2716,H2716+E2717)))</f>
        <v/>
      </c>
      <c r="I2717" s="169">
        <f>(C2717-H2717)/h</f>
        <v/>
      </c>
      <c r="J2717">
        <f>C2717/(ε_c1cd)</f>
        <v/>
      </c>
      <c r="K2717">
        <f>C2717/I2717</f>
        <v/>
      </c>
      <c r="L2717" s="131">
        <f>I2717/(ε_c1cd)</f>
        <v/>
      </c>
      <c r="M2717">
        <f>I2717*(K2717-Z_s1)</f>
        <v/>
      </c>
      <c r="N2717">
        <f>I2717*(K2717-Z_s2)</f>
        <v/>
      </c>
      <c r="O2717">
        <f>E_s*M2717</f>
        <v/>
      </c>
      <c r="P2717">
        <f>E_s*N2717</f>
        <v/>
      </c>
      <c r="Q2717">
        <f>O2717*A_s1</f>
        <v/>
      </c>
      <c r="R2717">
        <f>P2717*A_s2</f>
        <v/>
      </c>
      <c r="S2717">
        <f>Q2717*($K2717-Z_s1)</f>
        <v/>
      </c>
      <c r="T2717">
        <f>R2717*($K2717-Z_s2)</f>
        <v/>
      </c>
      <c r="U2717">
        <f>(INDIRECT("a_"&amp;U$2)/(U$2+1))*(($C2717^(U$2+1)-$H2717^(U$2+1))/(ε_c1cd^(U$2+1)))</f>
        <v/>
      </c>
      <c r="V2717">
        <f>(INDIRECT("a_"&amp;V$2)/(V$2+1))*(($C2717^(V$2+1)-$H2717^(V$2+1))/(ε_c1cd^(V$2+1)))</f>
        <v/>
      </c>
      <c r="W2717">
        <f>(INDIRECT("a_"&amp;W$2)/(W$2+1))*(($C2717^(W$2+1)-$H2717^(W$2+1))/(ε_c1cd^(W$2+1)))</f>
        <v/>
      </c>
      <c r="X2717">
        <f>(INDIRECT("a_"&amp;X$2)/(X$2+1))*(($C2717^(X$2+1)-$H2717^(X$2+1))/(ε_c1cd^(X$2+1)))</f>
        <v/>
      </c>
      <c r="Y2717">
        <f>(INDIRECT("a_"&amp;Y$2)/(Y$2+1))*(($C2717^(Y$2+1)-$H2717^(Y$2+1))/(ε_c1cd^(Y$2+1)))</f>
        <v/>
      </c>
      <c r="Z2717">
        <f>(INDIRECT("a_"&amp;Z$2)/(Z$2+2))*(($C2717^(Z$2+2)-$H2717^(Z$2+2))/(ε_c1cd^(Z$2+2)))</f>
        <v/>
      </c>
      <c r="AA2717">
        <f>(INDIRECT("a_"&amp;AA$2)/(AA$2+2))*(($C2717^(AA$2+2)-$H2717^(AA$2+2))/(ε_c1cd^(AA$2+2)))</f>
        <v/>
      </c>
      <c r="AB2717">
        <f>(INDIRECT("a_"&amp;AB$2)/(AB$2+2))*(($C2717^(AB$2+2)-$H2717^(AB$2+2))/(ε_c1cd^(AB$2+2)))</f>
        <v/>
      </c>
      <c r="AC2717">
        <f>(INDIRECT("a_"&amp;AC$2)/(AC$2+2))*(($C2717^(AC$2+2)-$H2717^(AC$2+2))/(ε_c1cd^(AC$2+2)))</f>
        <v/>
      </c>
      <c r="AD2717">
        <f>(INDIRECT("a_"&amp;AD$2)/(AD$2+2))*(($C2717^(AD$2+2)-$H2717^(AD$2+2))/(ε_c1cd^(AD$2+2)))</f>
        <v/>
      </c>
      <c r="AE2717" s="111">
        <f>(b*f_cd/L2717)*SUM(U2717:Y2717)+SUM(Q2717:R2717)</f>
        <v/>
      </c>
      <c r="AF2717" s="112">
        <f>AE2717*(K2717-y+e)</f>
        <v/>
      </c>
      <c r="AG2717" s="113">
        <f>(b*f_cd/(L2717^2))*SUM(Z2717:AD2717)+SUM(S2717:T2717)-AF2717</f>
        <v/>
      </c>
      <c r="AH2717" s="114">
        <f>AG2717&lt;0</f>
        <v/>
      </c>
      <c r="AI2717" s="115">
        <f>IF(A2717=1,FALSE,(AND(AQ2717,AH2717,NOT(AI2716))))</f>
        <v/>
      </c>
      <c r="AJ2717" s="116">
        <f>(b*f_cd/L2717)*(a_1/2*J2717^2+a_2/3*J2717^3+a_3/4*J2717^4+a_4/5*J2717^5+a_5/6*J2717^6)+SUM(Q2717:R2717)</f>
        <v/>
      </c>
      <c r="AK2717">
        <f>AJ2717*(K2717-y+e)</f>
        <v/>
      </c>
      <c r="AL2717" s="118">
        <f>(b*f_cd/(L2717^2))*(a_1/3*J2717^3+a_2/4*J2717^4+a_3/5*J2717^5+a_4/6*J2717^6+a_5/7*J2717^7)+SUM(S2717:T2717)-AK2717</f>
        <v/>
      </c>
      <c r="AM2717" s="114">
        <f>AL2717&gt;0</f>
        <v/>
      </c>
      <c r="AN2717" s="115">
        <f>IF(A2717=1,FALSE,(AND(AQ2717,AM2717,NOT(AN2716))))</f>
        <v/>
      </c>
      <c r="AO2717">
        <f>IF(D2717=1,AND(AH2717,NOT(AI2717)),AND(AM2717,NOT(AN2717)))</f>
        <v/>
      </c>
      <c r="AP2717" s="119">
        <f>IF(D2717=1,AI2717,AN2717)</f>
        <v/>
      </c>
      <c r="AQ2717" s="125">
        <f>ABS(E2717)&lt;$AQ$2</f>
        <v/>
      </c>
      <c r="AS2717">
        <f>IF(AP2717,MAX(AS$3:AS2715)+1,"")</f>
        <v/>
      </c>
    </row>
    <row r="2718">
      <c r="A2718" t="n">
        <v>2628</v>
      </c>
      <c r="B2718" s="131">
        <f>IF(A2718=1,0,IF(AP2718,0.1*ε_cu1cd,0))</f>
        <v/>
      </c>
      <c r="C2718" s="131">
        <f>IF(A2718=1,0.1*ε_cu1cd,C2717+B2717)</f>
        <v/>
      </c>
      <c r="D2718" s="113">
        <f>IF('Нормальний переріз'!$D$68&gt;0,1,2)</f>
        <v/>
      </c>
      <c r="E2718" s="144">
        <f>IF(D2718=1,F2718,G2718)</f>
        <v/>
      </c>
      <c r="F2718" s="124">
        <f>IF(AI2717,0.11*ε_cu1cd,IF(AH2717,F2717*0.01,F2717))</f>
        <v/>
      </c>
      <c r="G2718" s="124">
        <f>IF(AP2717,-0.1*ε_cu1cd,IF(AM2717,G2717*0.01,G2717))</f>
        <v/>
      </c>
      <c r="H2718" s="113">
        <f>IF(A2718=1,E2718,IF(AO2717,H2717-E2717+E2718,IF(AP2717,0.8*H2717,H2717+E2718)))</f>
        <v/>
      </c>
      <c r="I2718" s="169">
        <f>(C2718-H2718)/h</f>
        <v/>
      </c>
      <c r="J2718">
        <f>C2718/(ε_c1cd)</f>
        <v/>
      </c>
      <c r="K2718">
        <f>C2718/I2718</f>
        <v/>
      </c>
      <c r="L2718" s="131">
        <f>I2718/(ε_c1cd)</f>
        <v/>
      </c>
      <c r="M2718">
        <f>I2718*(K2718-Z_s1)</f>
        <v/>
      </c>
      <c r="N2718">
        <f>I2718*(K2718-Z_s2)</f>
        <v/>
      </c>
      <c r="O2718">
        <f>E_s*M2718</f>
        <v/>
      </c>
      <c r="P2718">
        <f>E_s*N2718</f>
        <v/>
      </c>
      <c r="Q2718">
        <f>O2718*A_s1</f>
        <v/>
      </c>
      <c r="R2718">
        <f>P2718*A_s2</f>
        <v/>
      </c>
      <c r="S2718">
        <f>Q2718*($K2718-Z_s1)</f>
        <v/>
      </c>
      <c r="T2718">
        <f>R2718*($K2718-Z_s2)</f>
        <v/>
      </c>
      <c r="U2718">
        <f>(INDIRECT("a_"&amp;U$2)/(U$2+1))*(($C2718^(U$2+1)-$H2718^(U$2+1))/(ε_c1cd^(U$2+1)))</f>
        <v/>
      </c>
      <c r="V2718">
        <f>(INDIRECT("a_"&amp;V$2)/(V$2+1))*(($C2718^(V$2+1)-$H2718^(V$2+1))/(ε_c1cd^(V$2+1)))</f>
        <v/>
      </c>
      <c r="W2718">
        <f>(INDIRECT("a_"&amp;W$2)/(W$2+1))*(($C2718^(W$2+1)-$H2718^(W$2+1))/(ε_c1cd^(W$2+1)))</f>
        <v/>
      </c>
      <c r="X2718">
        <f>(INDIRECT("a_"&amp;X$2)/(X$2+1))*(($C2718^(X$2+1)-$H2718^(X$2+1))/(ε_c1cd^(X$2+1)))</f>
        <v/>
      </c>
      <c r="Y2718">
        <f>(INDIRECT("a_"&amp;Y$2)/(Y$2+1))*(($C2718^(Y$2+1)-$H2718^(Y$2+1))/(ε_c1cd^(Y$2+1)))</f>
        <v/>
      </c>
      <c r="Z2718">
        <f>(INDIRECT("a_"&amp;Z$2)/(Z$2+2))*(($C2718^(Z$2+2)-$H2718^(Z$2+2))/(ε_c1cd^(Z$2+2)))</f>
        <v/>
      </c>
      <c r="AA2718">
        <f>(INDIRECT("a_"&amp;AA$2)/(AA$2+2))*(($C2718^(AA$2+2)-$H2718^(AA$2+2))/(ε_c1cd^(AA$2+2)))</f>
        <v/>
      </c>
      <c r="AB2718">
        <f>(INDIRECT("a_"&amp;AB$2)/(AB$2+2))*(($C2718^(AB$2+2)-$H2718^(AB$2+2))/(ε_c1cd^(AB$2+2)))</f>
        <v/>
      </c>
      <c r="AC2718">
        <f>(INDIRECT("a_"&amp;AC$2)/(AC$2+2))*(($C2718^(AC$2+2)-$H2718^(AC$2+2))/(ε_c1cd^(AC$2+2)))</f>
        <v/>
      </c>
      <c r="AD2718">
        <f>(INDIRECT("a_"&amp;AD$2)/(AD$2+2))*(($C2718^(AD$2+2)-$H2718^(AD$2+2))/(ε_c1cd^(AD$2+2)))</f>
        <v/>
      </c>
      <c r="AE2718" s="111">
        <f>(b*f_cd/L2718)*SUM(U2718:Y2718)+SUM(Q2718:R2718)</f>
        <v/>
      </c>
      <c r="AF2718" s="112">
        <f>AE2718*(K2718-y+e)</f>
        <v/>
      </c>
      <c r="AG2718" s="113">
        <f>(b*f_cd/(L2718^2))*SUM(Z2718:AD2718)+SUM(S2718:T2718)-AF2718</f>
        <v/>
      </c>
      <c r="AH2718" s="114">
        <f>AG2718&lt;0</f>
        <v/>
      </c>
      <c r="AI2718" s="115">
        <f>IF(A2718=1,FALSE,(AND(AQ2718,AH2718,NOT(AI2717))))</f>
        <v/>
      </c>
      <c r="AJ2718" s="116">
        <f>(b*f_cd/L2718)*(a_1/2*J2718^2+a_2/3*J2718^3+a_3/4*J2718^4+a_4/5*J2718^5+a_5/6*J2718^6)+SUM(Q2718:R2718)</f>
        <v/>
      </c>
      <c r="AK2718">
        <f>AJ2718*(K2718-y+e)</f>
        <v/>
      </c>
      <c r="AL2718" s="118">
        <f>(b*f_cd/(L2718^2))*(a_1/3*J2718^3+a_2/4*J2718^4+a_3/5*J2718^5+a_4/6*J2718^6+a_5/7*J2718^7)+SUM(S2718:T2718)-AK2718</f>
        <v/>
      </c>
      <c r="AM2718" s="114">
        <f>AL2718&gt;0</f>
        <v/>
      </c>
      <c r="AN2718" s="115">
        <f>IF(A2718=1,FALSE,(AND(AQ2718,AM2718,NOT(AN2717))))</f>
        <v/>
      </c>
      <c r="AO2718">
        <f>IF(D2718=1,AND(AH2718,NOT(AI2718)),AND(AM2718,NOT(AN2718)))</f>
        <v/>
      </c>
      <c r="AP2718" s="119">
        <f>IF(D2718=1,AI2718,AN2718)</f>
        <v/>
      </c>
      <c r="AQ2718" s="125">
        <f>ABS(E2718)&lt;$AQ$2</f>
        <v/>
      </c>
      <c r="AS2718">
        <f>IF(AP2718,MAX(AS$3:AS2716)+1,"")</f>
        <v/>
      </c>
    </row>
    <row r="2719">
      <c r="A2719" t="n">
        <v>2629</v>
      </c>
      <c r="B2719" s="131">
        <f>IF(A2719=1,0,IF(AP2719,0.1*ε_cu1cd,0))</f>
        <v/>
      </c>
      <c r="C2719" s="131">
        <f>IF(A2719=1,0.1*ε_cu1cd,C2718+B2718)</f>
        <v/>
      </c>
      <c r="D2719" s="113">
        <f>IF('Нормальний переріз'!$D$68&gt;0,1,2)</f>
        <v/>
      </c>
      <c r="E2719" s="144">
        <f>IF(D2719=1,F2719,G2719)</f>
        <v/>
      </c>
      <c r="F2719" s="124">
        <f>IF(AI2718,0.11*ε_cu1cd,IF(AH2718,F2718*0.01,F2718))</f>
        <v/>
      </c>
      <c r="G2719" s="124">
        <f>IF(AP2718,-0.1*ε_cu1cd,IF(AM2718,G2718*0.01,G2718))</f>
        <v/>
      </c>
      <c r="H2719" s="113">
        <f>IF(A2719=1,E2719,IF(AO2718,H2718-E2718+E2719,IF(AP2718,0.8*H2718,H2718+E2719)))</f>
        <v/>
      </c>
      <c r="I2719" s="169">
        <f>(C2719-H2719)/h</f>
        <v/>
      </c>
      <c r="J2719">
        <f>C2719/(ε_c1cd)</f>
        <v/>
      </c>
      <c r="K2719">
        <f>C2719/I2719</f>
        <v/>
      </c>
      <c r="L2719" s="131">
        <f>I2719/(ε_c1cd)</f>
        <v/>
      </c>
      <c r="M2719">
        <f>I2719*(K2719-Z_s1)</f>
        <v/>
      </c>
      <c r="N2719">
        <f>I2719*(K2719-Z_s2)</f>
        <v/>
      </c>
      <c r="O2719">
        <f>E_s*M2719</f>
        <v/>
      </c>
      <c r="P2719">
        <f>E_s*N2719</f>
        <v/>
      </c>
      <c r="Q2719">
        <f>O2719*A_s1</f>
        <v/>
      </c>
      <c r="R2719">
        <f>P2719*A_s2</f>
        <v/>
      </c>
      <c r="S2719">
        <f>Q2719*($K2719-Z_s1)</f>
        <v/>
      </c>
      <c r="T2719">
        <f>R2719*($K2719-Z_s2)</f>
        <v/>
      </c>
      <c r="U2719">
        <f>(INDIRECT("a_"&amp;U$2)/(U$2+1))*(($C2719^(U$2+1)-$H2719^(U$2+1))/(ε_c1cd^(U$2+1)))</f>
        <v/>
      </c>
      <c r="V2719">
        <f>(INDIRECT("a_"&amp;V$2)/(V$2+1))*(($C2719^(V$2+1)-$H2719^(V$2+1))/(ε_c1cd^(V$2+1)))</f>
        <v/>
      </c>
      <c r="W2719">
        <f>(INDIRECT("a_"&amp;W$2)/(W$2+1))*(($C2719^(W$2+1)-$H2719^(W$2+1))/(ε_c1cd^(W$2+1)))</f>
        <v/>
      </c>
      <c r="X2719">
        <f>(INDIRECT("a_"&amp;X$2)/(X$2+1))*(($C2719^(X$2+1)-$H2719^(X$2+1))/(ε_c1cd^(X$2+1)))</f>
        <v/>
      </c>
      <c r="Y2719">
        <f>(INDIRECT("a_"&amp;Y$2)/(Y$2+1))*(($C2719^(Y$2+1)-$H2719^(Y$2+1))/(ε_c1cd^(Y$2+1)))</f>
        <v/>
      </c>
      <c r="Z2719">
        <f>(INDIRECT("a_"&amp;Z$2)/(Z$2+2))*(($C2719^(Z$2+2)-$H2719^(Z$2+2))/(ε_c1cd^(Z$2+2)))</f>
        <v/>
      </c>
      <c r="AA2719">
        <f>(INDIRECT("a_"&amp;AA$2)/(AA$2+2))*(($C2719^(AA$2+2)-$H2719^(AA$2+2))/(ε_c1cd^(AA$2+2)))</f>
        <v/>
      </c>
      <c r="AB2719">
        <f>(INDIRECT("a_"&amp;AB$2)/(AB$2+2))*(($C2719^(AB$2+2)-$H2719^(AB$2+2))/(ε_c1cd^(AB$2+2)))</f>
        <v/>
      </c>
      <c r="AC2719">
        <f>(INDIRECT("a_"&amp;AC$2)/(AC$2+2))*(($C2719^(AC$2+2)-$H2719^(AC$2+2))/(ε_c1cd^(AC$2+2)))</f>
        <v/>
      </c>
      <c r="AD2719">
        <f>(INDIRECT("a_"&amp;AD$2)/(AD$2+2))*(($C2719^(AD$2+2)-$H2719^(AD$2+2))/(ε_c1cd^(AD$2+2)))</f>
        <v/>
      </c>
      <c r="AE2719" s="111">
        <f>(b*f_cd/L2719)*SUM(U2719:Y2719)+SUM(Q2719:R2719)</f>
        <v/>
      </c>
      <c r="AF2719" s="112">
        <f>AE2719*(K2719-y+e)</f>
        <v/>
      </c>
      <c r="AG2719" s="113">
        <f>(b*f_cd/(L2719^2))*SUM(Z2719:AD2719)+SUM(S2719:T2719)-AF2719</f>
        <v/>
      </c>
      <c r="AH2719" s="114">
        <f>AG2719&lt;0</f>
        <v/>
      </c>
      <c r="AI2719" s="115">
        <f>IF(A2719=1,FALSE,(AND(AQ2719,AH2719,NOT(AI2718))))</f>
        <v/>
      </c>
      <c r="AJ2719" s="116">
        <f>(b*f_cd/L2719)*(a_1/2*J2719^2+a_2/3*J2719^3+a_3/4*J2719^4+a_4/5*J2719^5+a_5/6*J2719^6)+SUM(Q2719:R2719)</f>
        <v/>
      </c>
      <c r="AK2719">
        <f>AJ2719*(K2719-y+e)</f>
        <v/>
      </c>
      <c r="AL2719" s="118">
        <f>(b*f_cd/(L2719^2))*(a_1/3*J2719^3+a_2/4*J2719^4+a_3/5*J2719^5+a_4/6*J2719^6+a_5/7*J2719^7)+SUM(S2719:T2719)-AK2719</f>
        <v/>
      </c>
      <c r="AM2719" s="114">
        <f>AL2719&gt;0</f>
        <v/>
      </c>
      <c r="AN2719" s="115">
        <f>IF(A2719=1,FALSE,(AND(AQ2719,AM2719,NOT(AN2718))))</f>
        <v/>
      </c>
      <c r="AO2719">
        <f>IF(D2719=1,AND(AH2719,NOT(AI2719)),AND(AM2719,NOT(AN2719)))</f>
        <v/>
      </c>
      <c r="AP2719" s="119">
        <f>IF(D2719=1,AI2719,AN2719)</f>
        <v/>
      </c>
      <c r="AQ2719" s="125">
        <f>ABS(E2719)&lt;$AQ$2</f>
        <v/>
      </c>
      <c r="AS2719">
        <f>IF(AP2719,MAX(AS$3:AS2717)+1,"")</f>
        <v/>
      </c>
    </row>
    <row r="2720">
      <c r="A2720" t="n">
        <v>2630</v>
      </c>
      <c r="B2720" s="131">
        <f>IF(A2720=1,0,IF(AP2720,0.1*ε_cu1cd,0))</f>
        <v/>
      </c>
      <c r="C2720" s="131">
        <f>IF(A2720=1,0.1*ε_cu1cd,C2719+B2719)</f>
        <v/>
      </c>
      <c r="D2720" s="113">
        <f>IF('Нормальний переріз'!$D$68&gt;0,1,2)</f>
        <v/>
      </c>
      <c r="E2720" s="144">
        <f>IF(D2720=1,F2720,G2720)</f>
        <v/>
      </c>
      <c r="F2720" s="124">
        <f>IF(AI2719,0.11*ε_cu1cd,IF(AH2719,F2719*0.01,F2719))</f>
        <v/>
      </c>
      <c r="G2720" s="124">
        <f>IF(AP2719,-0.1*ε_cu1cd,IF(AM2719,G2719*0.01,G2719))</f>
        <v/>
      </c>
      <c r="H2720" s="113">
        <f>IF(A2720=1,E2720,IF(AO2719,H2719-E2719+E2720,IF(AP2719,0.8*H2719,H2719+E2720)))</f>
        <v/>
      </c>
      <c r="I2720" s="169">
        <f>(C2720-H2720)/h</f>
        <v/>
      </c>
      <c r="J2720">
        <f>C2720/(ε_c1cd)</f>
        <v/>
      </c>
      <c r="K2720">
        <f>C2720/I2720</f>
        <v/>
      </c>
      <c r="L2720" s="131">
        <f>I2720/(ε_c1cd)</f>
        <v/>
      </c>
      <c r="M2720">
        <f>I2720*(K2720-Z_s1)</f>
        <v/>
      </c>
      <c r="N2720">
        <f>I2720*(K2720-Z_s2)</f>
        <v/>
      </c>
      <c r="O2720">
        <f>E_s*M2720</f>
        <v/>
      </c>
      <c r="P2720">
        <f>E_s*N2720</f>
        <v/>
      </c>
      <c r="Q2720">
        <f>O2720*A_s1</f>
        <v/>
      </c>
      <c r="R2720">
        <f>P2720*A_s2</f>
        <v/>
      </c>
      <c r="S2720">
        <f>Q2720*($K2720-Z_s1)</f>
        <v/>
      </c>
      <c r="T2720">
        <f>R2720*($K2720-Z_s2)</f>
        <v/>
      </c>
      <c r="U2720">
        <f>(INDIRECT("a_"&amp;U$2)/(U$2+1))*(($C2720^(U$2+1)-$H2720^(U$2+1))/(ε_c1cd^(U$2+1)))</f>
        <v/>
      </c>
      <c r="V2720">
        <f>(INDIRECT("a_"&amp;V$2)/(V$2+1))*(($C2720^(V$2+1)-$H2720^(V$2+1))/(ε_c1cd^(V$2+1)))</f>
        <v/>
      </c>
      <c r="W2720">
        <f>(INDIRECT("a_"&amp;W$2)/(W$2+1))*(($C2720^(W$2+1)-$H2720^(W$2+1))/(ε_c1cd^(W$2+1)))</f>
        <v/>
      </c>
      <c r="X2720">
        <f>(INDIRECT("a_"&amp;X$2)/(X$2+1))*(($C2720^(X$2+1)-$H2720^(X$2+1))/(ε_c1cd^(X$2+1)))</f>
        <v/>
      </c>
      <c r="Y2720">
        <f>(INDIRECT("a_"&amp;Y$2)/(Y$2+1))*(($C2720^(Y$2+1)-$H2720^(Y$2+1))/(ε_c1cd^(Y$2+1)))</f>
        <v/>
      </c>
      <c r="Z2720">
        <f>(INDIRECT("a_"&amp;Z$2)/(Z$2+2))*(($C2720^(Z$2+2)-$H2720^(Z$2+2))/(ε_c1cd^(Z$2+2)))</f>
        <v/>
      </c>
      <c r="AA2720">
        <f>(INDIRECT("a_"&amp;AA$2)/(AA$2+2))*(($C2720^(AA$2+2)-$H2720^(AA$2+2))/(ε_c1cd^(AA$2+2)))</f>
        <v/>
      </c>
      <c r="AB2720">
        <f>(INDIRECT("a_"&amp;AB$2)/(AB$2+2))*(($C2720^(AB$2+2)-$H2720^(AB$2+2))/(ε_c1cd^(AB$2+2)))</f>
        <v/>
      </c>
      <c r="AC2720">
        <f>(INDIRECT("a_"&amp;AC$2)/(AC$2+2))*(($C2720^(AC$2+2)-$H2720^(AC$2+2))/(ε_c1cd^(AC$2+2)))</f>
        <v/>
      </c>
      <c r="AD2720">
        <f>(INDIRECT("a_"&amp;AD$2)/(AD$2+2))*(($C2720^(AD$2+2)-$H2720^(AD$2+2))/(ε_c1cd^(AD$2+2)))</f>
        <v/>
      </c>
      <c r="AE2720" s="111">
        <f>(b*f_cd/L2720)*SUM(U2720:Y2720)+SUM(Q2720:R2720)</f>
        <v/>
      </c>
      <c r="AF2720" s="112">
        <f>AE2720*(K2720-y+e)</f>
        <v/>
      </c>
      <c r="AG2720" s="113">
        <f>(b*f_cd/(L2720^2))*SUM(Z2720:AD2720)+SUM(S2720:T2720)-AF2720</f>
        <v/>
      </c>
      <c r="AH2720" s="114">
        <f>AG2720&lt;0</f>
        <v/>
      </c>
      <c r="AI2720" s="115">
        <f>IF(A2720=1,FALSE,(AND(AQ2720,AH2720,NOT(AI2719))))</f>
        <v/>
      </c>
      <c r="AJ2720" s="116">
        <f>(b*f_cd/L2720)*(a_1/2*J2720^2+a_2/3*J2720^3+a_3/4*J2720^4+a_4/5*J2720^5+a_5/6*J2720^6)+SUM(Q2720:R2720)</f>
        <v/>
      </c>
      <c r="AK2720">
        <f>AJ2720*(K2720-y+e)</f>
        <v/>
      </c>
      <c r="AL2720" s="118">
        <f>(b*f_cd/(L2720^2))*(a_1/3*J2720^3+a_2/4*J2720^4+a_3/5*J2720^5+a_4/6*J2720^6+a_5/7*J2720^7)+SUM(S2720:T2720)-AK2720</f>
        <v/>
      </c>
      <c r="AM2720" s="114">
        <f>AL2720&gt;0</f>
        <v/>
      </c>
      <c r="AN2720" s="115">
        <f>IF(A2720=1,FALSE,(AND(AQ2720,AM2720,NOT(AN2719))))</f>
        <v/>
      </c>
      <c r="AO2720">
        <f>IF(D2720=1,AND(AH2720,NOT(AI2720)),AND(AM2720,NOT(AN2720)))</f>
        <v/>
      </c>
      <c r="AP2720" s="119">
        <f>IF(D2720=1,AI2720,AN2720)</f>
        <v/>
      </c>
      <c r="AQ2720" s="125">
        <f>ABS(E2720)&lt;$AQ$2</f>
        <v/>
      </c>
      <c r="AS2720">
        <f>IF(AP2720,MAX(AS$3:AS2718)+1,"")</f>
        <v/>
      </c>
    </row>
    <row r="2721">
      <c r="A2721" t="n">
        <v>2631</v>
      </c>
      <c r="B2721" s="131">
        <f>IF(A2721=1,0,IF(AP2721,0.1*ε_cu1cd,0))</f>
        <v/>
      </c>
      <c r="C2721" s="131">
        <f>IF(A2721=1,0.1*ε_cu1cd,C2720+B2720)</f>
        <v/>
      </c>
      <c r="D2721" s="113">
        <f>IF('Нормальний переріз'!$D$68&gt;0,1,2)</f>
        <v/>
      </c>
      <c r="E2721" s="144">
        <f>IF(D2721=1,F2721,G2721)</f>
        <v/>
      </c>
      <c r="F2721" s="124">
        <f>IF(AI2720,0.11*ε_cu1cd,IF(AH2720,F2720*0.01,F2720))</f>
        <v/>
      </c>
      <c r="G2721" s="124">
        <f>IF(AP2720,-0.1*ε_cu1cd,IF(AM2720,G2720*0.01,G2720))</f>
        <v/>
      </c>
      <c r="H2721" s="113">
        <f>IF(A2721=1,E2721,IF(AO2720,H2720-E2720+E2721,IF(AP2720,0.8*H2720,H2720+E2721)))</f>
        <v/>
      </c>
      <c r="I2721" s="169">
        <f>(C2721-H2721)/h</f>
        <v/>
      </c>
      <c r="J2721">
        <f>C2721/(ε_c1cd)</f>
        <v/>
      </c>
      <c r="K2721">
        <f>C2721/I2721</f>
        <v/>
      </c>
      <c r="L2721" s="131">
        <f>I2721/(ε_c1cd)</f>
        <v/>
      </c>
      <c r="M2721">
        <f>I2721*(K2721-Z_s1)</f>
        <v/>
      </c>
      <c r="N2721">
        <f>I2721*(K2721-Z_s2)</f>
        <v/>
      </c>
      <c r="O2721">
        <f>E_s*M2721</f>
        <v/>
      </c>
      <c r="P2721">
        <f>E_s*N2721</f>
        <v/>
      </c>
      <c r="Q2721">
        <f>O2721*A_s1</f>
        <v/>
      </c>
      <c r="R2721">
        <f>P2721*A_s2</f>
        <v/>
      </c>
      <c r="S2721">
        <f>Q2721*($K2721-Z_s1)</f>
        <v/>
      </c>
      <c r="T2721">
        <f>R2721*($K2721-Z_s2)</f>
        <v/>
      </c>
      <c r="U2721">
        <f>(INDIRECT("a_"&amp;U$2)/(U$2+1))*(($C2721^(U$2+1)-$H2721^(U$2+1))/(ε_c1cd^(U$2+1)))</f>
        <v/>
      </c>
      <c r="V2721">
        <f>(INDIRECT("a_"&amp;V$2)/(V$2+1))*(($C2721^(V$2+1)-$H2721^(V$2+1))/(ε_c1cd^(V$2+1)))</f>
        <v/>
      </c>
      <c r="W2721">
        <f>(INDIRECT("a_"&amp;W$2)/(W$2+1))*(($C2721^(W$2+1)-$H2721^(W$2+1))/(ε_c1cd^(W$2+1)))</f>
        <v/>
      </c>
      <c r="X2721">
        <f>(INDIRECT("a_"&amp;X$2)/(X$2+1))*(($C2721^(X$2+1)-$H2721^(X$2+1))/(ε_c1cd^(X$2+1)))</f>
        <v/>
      </c>
      <c r="Y2721">
        <f>(INDIRECT("a_"&amp;Y$2)/(Y$2+1))*(($C2721^(Y$2+1)-$H2721^(Y$2+1))/(ε_c1cd^(Y$2+1)))</f>
        <v/>
      </c>
      <c r="Z2721">
        <f>(INDIRECT("a_"&amp;Z$2)/(Z$2+2))*(($C2721^(Z$2+2)-$H2721^(Z$2+2))/(ε_c1cd^(Z$2+2)))</f>
        <v/>
      </c>
      <c r="AA2721">
        <f>(INDIRECT("a_"&amp;AA$2)/(AA$2+2))*(($C2721^(AA$2+2)-$H2721^(AA$2+2))/(ε_c1cd^(AA$2+2)))</f>
        <v/>
      </c>
      <c r="AB2721">
        <f>(INDIRECT("a_"&amp;AB$2)/(AB$2+2))*(($C2721^(AB$2+2)-$H2721^(AB$2+2))/(ε_c1cd^(AB$2+2)))</f>
        <v/>
      </c>
      <c r="AC2721">
        <f>(INDIRECT("a_"&amp;AC$2)/(AC$2+2))*(($C2721^(AC$2+2)-$H2721^(AC$2+2))/(ε_c1cd^(AC$2+2)))</f>
        <v/>
      </c>
      <c r="AD2721">
        <f>(INDIRECT("a_"&amp;AD$2)/(AD$2+2))*(($C2721^(AD$2+2)-$H2721^(AD$2+2))/(ε_c1cd^(AD$2+2)))</f>
        <v/>
      </c>
      <c r="AE2721" s="111">
        <f>(b*f_cd/L2721)*SUM(U2721:Y2721)+SUM(Q2721:R2721)</f>
        <v/>
      </c>
      <c r="AF2721" s="112">
        <f>AE2721*(K2721-y+e)</f>
        <v/>
      </c>
      <c r="AG2721" s="113">
        <f>(b*f_cd/(L2721^2))*SUM(Z2721:AD2721)+SUM(S2721:T2721)-AF2721</f>
        <v/>
      </c>
      <c r="AH2721" s="114">
        <f>AG2721&lt;0</f>
        <v/>
      </c>
      <c r="AI2721" s="115">
        <f>IF(A2721=1,FALSE,(AND(AQ2721,AH2721,NOT(AI2720))))</f>
        <v/>
      </c>
      <c r="AJ2721" s="116">
        <f>(b*f_cd/L2721)*(a_1/2*J2721^2+a_2/3*J2721^3+a_3/4*J2721^4+a_4/5*J2721^5+a_5/6*J2721^6)+SUM(Q2721:R2721)</f>
        <v/>
      </c>
      <c r="AK2721">
        <f>AJ2721*(K2721-y+e)</f>
        <v/>
      </c>
      <c r="AL2721" s="118">
        <f>(b*f_cd/(L2721^2))*(a_1/3*J2721^3+a_2/4*J2721^4+a_3/5*J2721^5+a_4/6*J2721^6+a_5/7*J2721^7)+SUM(S2721:T2721)-AK2721</f>
        <v/>
      </c>
      <c r="AM2721" s="114">
        <f>AL2721&gt;0</f>
        <v/>
      </c>
      <c r="AN2721" s="115">
        <f>IF(A2721=1,FALSE,(AND(AQ2721,AM2721,NOT(AN2720))))</f>
        <v/>
      </c>
      <c r="AO2721">
        <f>IF(D2721=1,AND(AH2721,NOT(AI2721)),AND(AM2721,NOT(AN2721)))</f>
        <v/>
      </c>
      <c r="AP2721" s="119">
        <f>IF(D2721=1,AI2721,AN2721)</f>
        <v/>
      </c>
      <c r="AQ2721" s="125">
        <f>ABS(E2721)&lt;$AQ$2</f>
        <v/>
      </c>
      <c r="AS2721">
        <f>IF(AP2721,MAX(AS$3:AS2719)+1,"")</f>
        <v/>
      </c>
    </row>
    <row r="2722">
      <c r="A2722" t="n">
        <v>2632</v>
      </c>
      <c r="B2722" s="131">
        <f>IF(A2722=1,0,IF(AP2722,0.1*ε_cu1cd,0))</f>
        <v/>
      </c>
      <c r="C2722" s="131">
        <f>IF(A2722=1,0.1*ε_cu1cd,C2721+B2721)</f>
        <v/>
      </c>
      <c r="D2722" s="113">
        <f>IF('Нормальний переріз'!$D$68&gt;0,1,2)</f>
        <v/>
      </c>
      <c r="E2722" s="144">
        <f>IF(D2722=1,F2722,G2722)</f>
        <v/>
      </c>
      <c r="F2722" s="124">
        <f>IF(AI2721,0.11*ε_cu1cd,IF(AH2721,F2721*0.01,F2721))</f>
        <v/>
      </c>
      <c r="G2722" s="124">
        <f>IF(AP2721,-0.1*ε_cu1cd,IF(AM2721,G2721*0.01,G2721))</f>
        <v/>
      </c>
      <c r="H2722" s="113">
        <f>IF(A2722=1,E2722,IF(AO2721,H2721-E2721+E2722,IF(AP2721,0.8*H2721,H2721+E2722)))</f>
        <v/>
      </c>
      <c r="I2722" s="169">
        <f>(C2722-H2722)/h</f>
        <v/>
      </c>
      <c r="J2722">
        <f>C2722/(ε_c1cd)</f>
        <v/>
      </c>
      <c r="K2722">
        <f>C2722/I2722</f>
        <v/>
      </c>
      <c r="L2722" s="131">
        <f>I2722/(ε_c1cd)</f>
        <v/>
      </c>
      <c r="M2722">
        <f>I2722*(K2722-Z_s1)</f>
        <v/>
      </c>
      <c r="N2722">
        <f>I2722*(K2722-Z_s2)</f>
        <v/>
      </c>
      <c r="O2722">
        <f>E_s*M2722</f>
        <v/>
      </c>
      <c r="P2722">
        <f>E_s*N2722</f>
        <v/>
      </c>
      <c r="Q2722">
        <f>O2722*A_s1</f>
        <v/>
      </c>
      <c r="R2722">
        <f>P2722*A_s2</f>
        <v/>
      </c>
      <c r="S2722">
        <f>Q2722*($K2722-Z_s1)</f>
        <v/>
      </c>
      <c r="T2722">
        <f>R2722*($K2722-Z_s2)</f>
        <v/>
      </c>
      <c r="U2722">
        <f>(INDIRECT("a_"&amp;U$2)/(U$2+1))*(($C2722^(U$2+1)-$H2722^(U$2+1))/(ε_c1cd^(U$2+1)))</f>
        <v/>
      </c>
      <c r="V2722">
        <f>(INDIRECT("a_"&amp;V$2)/(V$2+1))*(($C2722^(V$2+1)-$H2722^(V$2+1))/(ε_c1cd^(V$2+1)))</f>
        <v/>
      </c>
      <c r="W2722">
        <f>(INDIRECT("a_"&amp;W$2)/(W$2+1))*(($C2722^(W$2+1)-$H2722^(W$2+1))/(ε_c1cd^(W$2+1)))</f>
        <v/>
      </c>
      <c r="X2722">
        <f>(INDIRECT("a_"&amp;X$2)/(X$2+1))*(($C2722^(X$2+1)-$H2722^(X$2+1))/(ε_c1cd^(X$2+1)))</f>
        <v/>
      </c>
      <c r="Y2722">
        <f>(INDIRECT("a_"&amp;Y$2)/(Y$2+1))*(($C2722^(Y$2+1)-$H2722^(Y$2+1))/(ε_c1cd^(Y$2+1)))</f>
        <v/>
      </c>
      <c r="Z2722">
        <f>(INDIRECT("a_"&amp;Z$2)/(Z$2+2))*(($C2722^(Z$2+2)-$H2722^(Z$2+2))/(ε_c1cd^(Z$2+2)))</f>
        <v/>
      </c>
      <c r="AA2722">
        <f>(INDIRECT("a_"&amp;AA$2)/(AA$2+2))*(($C2722^(AA$2+2)-$H2722^(AA$2+2))/(ε_c1cd^(AA$2+2)))</f>
        <v/>
      </c>
      <c r="AB2722">
        <f>(INDIRECT("a_"&amp;AB$2)/(AB$2+2))*(($C2722^(AB$2+2)-$H2722^(AB$2+2))/(ε_c1cd^(AB$2+2)))</f>
        <v/>
      </c>
      <c r="AC2722">
        <f>(INDIRECT("a_"&amp;AC$2)/(AC$2+2))*(($C2722^(AC$2+2)-$H2722^(AC$2+2))/(ε_c1cd^(AC$2+2)))</f>
        <v/>
      </c>
      <c r="AD2722">
        <f>(INDIRECT("a_"&amp;AD$2)/(AD$2+2))*(($C2722^(AD$2+2)-$H2722^(AD$2+2))/(ε_c1cd^(AD$2+2)))</f>
        <v/>
      </c>
      <c r="AE2722" s="111">
        <f>(b*f_cd/L2722)*SUM(U2722:Y2722)+SUM(Q2722:R2722)</f>
        <v/>
      </c>
      <c r="AF2722" s="112">
        <f>AE2722*(K2722-y+e)</f>
        <v/>
      </c>
      <c r="AG2722" s="113">
        <f>(b*f_cd/(L2722^2))*SUM(Z2722:AD2722)+SUM(S2722:T2722)-AF2722</f>
        <v/>
      </c>
      <c r="AH2722" s="114">
        <f>AG2722&lt;0</f>
        <v/>
      </c>
      <c r="AI2722" s="115">
        <f>IF(A2722=1,FALSE,(AND(AQ2722,AH2722,NOT(AI2721))))</f>
        <v/>
      </c>
      <c r="AJ2722" s="116">
        <f>(b*f_cd/L2722)*(a_1/2*J2722^2+a_2/3*J2722^3+a_3/4*J2722^4+a_4/5*J2722^5+a_5/6*J2722^6)+SUM(Q2722:R2722)</f>
        <v/>
      </c>
      <c r="AK2722">
        <f>AJ2722*(K2722-y+e)</f>
        <v/>
      </c>
      <c r="AL2722" s="118">
        <f>(b*f_cd/(L2722^2))*(a_1/3*J2722^3+a_2/4*J2722^4+a_3/5*J2722^5+a_4/6*J2722^6+a_5/7*J2722^7)+SUM(S2722:T2722)-AK2722</f>
        <v/>
      </c>
      <c r="AM2722" s="114">
        <f>AL2722&gt;0</f>
        <v/>
      </c>
      <c r="AN2722" s="115">
        <f>IF(A2722=1,FALSE,(AND(AQ2722,AM2722,NOT(AN2721))))</f>
        <v/>
      </c>
      <c r="AO2722">
        <f>IF(D2722=1,AND(AH2722,NOT(AI2722)),AND(AM2722,NOT(AN2722)))</f>
        <v/>
      </c>
      <c r="AP2722" s="119">
        <f>IF(D2722=1,AI2722,AN2722)</f>
        <v/>
      </c>
      <c r="AQ2722" s="125">
        <f>ABS(E2722)&lt;$AQ$2</f>
        <v/>
      </c>
      <c r="AS2722">
        <f>IF(AP2722,MAX(AS$3:AS2720)+1,"")</f>
        <v/>
      </c>
    </row>
    <row r="2723">
      <c r="A2723" t="n">
        <v>2633</v>
      </c>
      <c r="B2723" s="131">
        <f>IF(A2723=1,0,IF(AP2723,0.1*ε_cu1cd,0))</f>
        <v/>
      </c>
      <c r="C2723" s="131">
        <f>IF(A2723=1,0.1*ε_cu1cd,C2722+B2722)</f>
        <v/>
      </c>
      <c r="D2723" s="113">
        <f>IF('Нормальний переріз'!$D$68&gt;0,1,2)</f>
        <v/>
      </c>
      <c r="E2723" s="144">
        <f>IF(D2723=1,F2723,G2723)</f>
        <v/>
      </c>
      <c r="F2723" s="124">
        <f>IF(AI2722,0.11*ε_cu1cd,IF(AH2722,F2722*0.01,F2722))</f>
        <v/>
      </c>
      <c r="G2723" s="124">
        <f>IF(AP2722,-0.1*ε_cu1cd,IF(AM2722,G2722*0.01,G2722))</f>
        <v/>
      </c>
      <c r="H2723" s="113">
        <f>IF(A2723=1,E2723,IF(AO2722,H2722-E2722+E2723,IF(AP2722,0.8*H2722,H2722+E2723)))</f>
        <v/>
      </c>
      <c r="I2723" s="169">
        <f>(C2723-H2723)/h</f>
        <v/>
      </c>
      <c r="J2723">
        <f>C2723/(ε_c1cd)</f>
        <v/>
      </c>
      <c r="K2723">
        <f>C2723/I2723</f>
        <v/>
      </c>
      <c r="L2723" s="131">
        <f>I2723/(ε_c1cd)</f>
        <v/>
      </c>
      <c r="M2723">
        <f>I2723*(K2723-Z_s1)</f>
        <v/>
      </c>
      <c r="N2723">
        <f>I2723*(K2723-Z_s2)</f>
        <v/>
      </c>
      <c r="O2723">
        <f>E_s*M2723</f>
        <v/>
      </c>
      <c r="P2723">
        <f>E_s*N2723</f>
        <v/>
      </c>
      <c r="Q2723">
        <f>O2723*A_s1</f>
        <v/>
      </c>
      <c r="R2723">
        <f>P2723*A_s2</f>
        <v/>
      </c>
      <c r="S2723">
        <f>Q2723*($K2723-Z_s1)</f>
        <v/>
      </c>
      <c r="T2723">
        <f>R2723*($K2723-Z_s2)</f>
        <v/>
      </c>
      <c r="U2723">
        <f>(INDIRECT("a_"&amp;U$2)/(U$2+1))*(($C2723^(U$2+1)-$H2723^(U$2+1))/(ε_c1cd^(U$2+1)))</f>
        <v/>
      </c>
      <c r="V2723">
        <f>(INDIRECT("a_"&amp;V$2)/(V$2+1))*(($C2723^(V$2+1)-$H2723^(V$2+1))/(ε_c1cd^(V$2+1)))</f>
        <v/>
      </c>
      <c r="W2723">
        <f>(INDIRECT("a_"&amp;W$2)/(W$2+1))*(($C2723^(W$2+1)-$H2723^(W$2+1))/(ε_c1cd^(W$2+1)))</f>
        <v/>
      </c>
      <c r="X2723">
        <f>(INDIRECT("a_"&amp;X$2)/(X$2+1))*(($C2723^(X$2+1)-$H2723^(X$2+1))/(ε_c1cd^(X$2+1)))</f>
        <v/>
      </c>
      <c r="Y2723">
        <f>(INDIRECT("a_"&amp;Y$2)/(Y$2+1))*(($C2723^(Y$2+1)-$H2723^(Y$2+1))/(ε_c1cd^(Y$2+1)))</f>
        <v/>
      </c>
      <c r="Z2723">
        <f>(INDIRECT("a_"&amp;Z$2)/(Z$2+2))*(($C2723^(Z$2+2)-$H2723^(Z$2+2))/(ε_c1cd^(Z$2+2)))</f>
        <v/>
      </c>
      <c r="AA2723">
        <f>(INDIRECT("a_"&amp;AA$2)/(AA$2+2))*(($C2723^(AA$2+2)-$H2723^(AA$2+2))/(ε_c1cd^(AA$2+2)))</f>
        <v/>
      </c>
      <c r="AB2723">
        <f>(INDIRECT("a_"&amp;AB$2)/(AB$2+2))*(($C2723^(AB$2+2)-$H2723^(AB$2+2))/(ε_c1cd^(AB$2+2)))</f>
        <v/>
      </c>
      <c r="AC2723">
        <f>(INDIRECT("a_"&amp;AC$2)/(AC$2+2))*(($C2723^(AC$2+2)-$H2723^(AC$2+2))/(ε_c1cd^(AC$2+2)))</f>
        <v/>
      </c>
      <c r="AD2723">
        <f>(INDIRECT("a_"&amp;AD$2)/(AD$2+2))*(($C2723^(AD$2+2)-$H2723^(AD$2+2))/(ε_c1cd^(AD$2+2)))</f>
        <v/>
      </c>
      <c r="AE2723" s="111">
        <f>(b*f_cd/L2723)*SUM(U2723:Y2723)+SUM(Q2723:R2723)</f>
        <v/>
      </c>
      <c r="AF2723" s="112">
        <f>AE2723*(K2723-y+e)</f>
        <v/>
      </c>
      <c r="AG2723" s="113">
        <f>(b*f_cd/(L2723^2))*SUM(Z2723:AD2723)+SUM(S2723:T2723)-AF2723</f>
        <v/>
      </c>
      <c r="AH2723" s="114">
        <f>AG2723&lt;0</f>
        <v/>
      </c>
      <c r="AI2723" s="115">
        <f>IF(A2723=1,FALSE,(AND(AQ2723,AH2723,NOT(AI2722))))</f>
        <v/>
      </c>
      <c r="AJ2723" s="116">
        <f>(b*f_cd/L2723)*(a_1/2*J2723^2+a_2/3*J2723^3+a_3/4*J2723^4+a_4/5*J2723^5+a_5/6*J2723^6)+SUM(Q2723:R2723)</f>
        <v/>
      </c>
      <c r="AK2723">
        <f>AJ2723*(K2723-y+e)</f>
        <v/>
      </c>
      <c r="AL2723" s="118">
        <f>(b*f_cd/(L2723^2))*(a_1/3*J2723^3+a_2/4*J2723^4+a_3/5*J2723^5+a_4/6*J2723^6+a_5/7*J2723^7)+SUM(S2723:T2723)-AK2723</f>
        <v/>
      </c>
      <c r="AM2723" s="114">
        <f>AL2723&gt;0</f>
        <v/>
      </c>
      <c r="AN2723" s="115">
        <f>IF(A2723=1,FALSE,(AND(AQ2723,AM2723,NOT(AN2722))))</f>
        <v/>
      </c>
      <c r="AO2723">
        <f>IF(D2723=1,AND(AH2723,NOT(AI2723)),AND(AM2723,NOT(AN2723)))</f>
        <v/>
      </c>
      <c r="AP2723" s="119">
        <f>IF(D2723=1,AI2723,AN2723)</f>
        <v/>
      </c>
      <c r="AQ2723" s="125">
        <f>ABS(E2723)&lt;$AQ$2</f>
        <v/>
      </c>
      <c r="AS2723">
        <f>IF(AP2723,MAX(AS$3:AS2721)+1,"")</f>
        <v/>
      </c>
    </row>
    <row r="2724">
      <c r="A2724" t="n">
        <v>2634</v>
      </c>
      <c r="B2724" s="131">
        <f>IF(A2724=1,0,IF(AP2724,0.1*ε_cu1cd,0))</f>
        <v/>
      </c>
      <c r="C2724" s="131">
        <f>IF(A2724=1,0.1*ε_cu1cd,C2723+B2723)</f>
        <v/>
      </c>
      <c r="D2724" s="113">
        <f>IF('Нормальний переріз'!$D$68&gt;0,1,2)</f>
        <v/>
      </c>
      <c r="E2724" s="144">
        <f>IF(D2724=1,F2724,G2724)</f>
        <v/>
      </c>
      <c r="F2724" s="124">
        <f>IF(AI2723,0.11*ε_cu1cd,IF(AH2723,F2723*0.01,F2723))</f>
        <v/>
      </c>
      <c r="G2724" s="124">
        <f>IF(AP2723,-0.1*ε_cu1cd,IF(AM2723,G2723*0.01,G2723))</f>
        <v/>
      </c>
      <c r="H2724" s="113">
        <f>IF(A2724=1,E2724,IF(AO2723,H2723-E2723+E2724,IF(AP2723,0.8*H2723,H2723+E2724)))</f>
        <v/>
      </c>
      <c r="I2724" s="169">
        <f>(C2724-H2724)/h</f>
        <v/>
      </c>
      <c r="J2724">
        <f>C2724/(ε_c1cd)</f>
        <v/>
      </c>
      <c r="K2724">
        <f>C2724/I2724</f>
        <v/>
      </c>
      <c r="L2724" s="131">
        <f>I2724/(ε_c1cd)</f>
        <v/>
      </c>
      <c r="M2724">
        <f>I2724*(K2724-Z_s1)</f>
        <v/>
      </c>
      <c r="N2724">
        <f>I2724*(K2724-Z_s2)</f>
        <v/>
      </c>
      <c r="O2724">
        <f>E_s*M2724</f>
        <v/>
      </c>
      <c r="P2724">
        <f>E_s*N2724</f>
        <v/>
      </c>
      <c r="Q2724">
        <f>O2724*A_s1</f>
        <v/>
      </c>
      <c r="R2724">
        <f>P2724*A_s2</f>
        <v/>
      </c>
      <c r="S2724">
        <f>Q2724*($K2724-Z_s1)</f>
        <v/>
      </c>
      <c r="T2724">
        <f>R2724*($K2724-Z_s2)</f>
        <v/>
      </c>
      <c r="U2724">
        <f>(INDIRECT("a_"&amp;U$2)/(U$2+1))*(($C2724^(U$2+1)-$H2724^(U$2+1))/(ε_c1cd^(U$2+1)))</f>
        <v/>
      </c>
      <c r="V2724">
        <f>(INDIRECT("a_"&amp;V$2)/(V$2+1))*(($C2724^(V$2+1)-$H2724^(V$2+1))/(ε_c1cd^(V$2+1)))</f>
        <v/>
      </c>
      <c r="W2724">
        <f>(INDIRECT("a_"&amp;W$2)/(W$2+1))*(($C2724^(W$2+1)-$H2724^(W$2+1))/(ε_c1cd^(W$2+1)))</f>
        <v/>
      </c>
      <c r="X2724">
        <f>(INDIRECT("a_"&amp;X$2)/(X$2+1))*(($C2724^(X$2+1)-$H2724^(X$2+1))/(ε_c1cd^(X$2+1)))</f>
        <v/>
      </c>
      <c r="Y2724">
        <f>(INDIRECT("a_"&amp;Y$2)/(Y$2+1))*(($C2724^(Y$2+1)-$H2724^(Y$2+1))/(ε_c1cd^(Y$2+1)))</f>
        <v/>
      </c>
      <c r="Z2724">
        <f>(INDIRECT("a_"&amp;Z$2)/(Z$2+2))*(($C2724^(Z$2+2)-$H2724^(Z$2+2))/(ε_c1cd^(Z$2+2)))</f>
        <v/>
      </c>
      <c r="AA2724">
        <f>(INDIRECT("a_"&amp;AA$2)/(AA$2+2))*(($C2724^(AA$2+2)-$H2724^(AA$2+2))/(ε_c1cd^(AA$2+2)))</f>
        <v/>
      </c>
      <c r="AB2724">
        <f>(INDIRECT("a_"&amp;AB$2)/(AB$2+2))*(($C2724^(AB$2+2)-$H2724^(AB$2+2))/(ε_c1cd^(AB$2+2)))</f>
        <v/>
      </c>
      <c r="AC2724">
        <f>(INDIRECT("a_"&amp;AC$2)/(AC$2+2))*(($C2724^(AC$2+2)-$H2724^(AC$2+2))/(ε_c1cd^(AC$2+2)))</f>
        <v/>
      </c>
      <c r="AD2724">
        <f>(INDIRECT("a_"&amp;AD$2)/(AD$2+2))*(($C2724^(AD$2+2)-$H2724^(AD$2+2))/(ε_c1cd^(AD$2+2)))</f>
        <v/>
      </c>
      <c r="AE2724" s="111">
        <f>(b*f_cd/L2724)*SUM(U2724:Y2724)+SUM(Q2724:R2724)</f>
        <v/>
      </c>
      <c r="AF2724" s="112">
        <f>AE2724*(K2724-y+e)</f>
        <v/>
      </c>
      <c r="AG2724" s="113">
        <f>(b*f_cd/(L2724^2))*SUM(Z2724:AD2724)+SUM(S2724:T2724)-AF2724</f>
        <v/>
      </c>
      <c r="AH2724" s="114">
        <f>AG2724&lt;0</f>
        <v/>
      </c>
      <c r="AI2724" s="115">
        <f>IF(A2724=1,FALSE,(AND(AQ2724,AH2724,NOT(AI2723))))</f>
        <v/>
      </c>
      <c r="AJ2724" s="116">
        <f>(b*f_cd/L2724)*(a_1/2*J2724^2+a_2/3*J2724^3+a_3/4*J2724^4+a_4/5*J2724^5+a_5/6*J2724^6)+SUM(Q2724:R2724)</f>
        <v/>
      </c>
      <c r="AK2724">
        <f>AJ2724*(K2724-y+e)</f>
        <v/>
      </c>
      <c r="AL2724" s="118">
        <f>(b*f_cd/(L2724^2))*(a_1/3*J2724^3+a_2/4*J2724^4+a_3/5*J2724^5+a_4/6*J2724^6+a_5/7*J2724^7)+SUM(S2724:T2724)-AK2724</f>
        <v/>
      </c>
      <c r="AM2724" s="114">
        <f>AL2724&gt;0</f>
        <v/>
      </c>
      <c r="AN2724" s="115">
        <f>IF(A2724=1,FALSE,(AND(AQ2724,AM2724,NOT(AN2723))))</f>
        <v/>
      </c>
      <c r="AO2724">
        <f>IF(D2724=1,AND(AH2724,NOT(AI2724)),AND(AM2724,NOT(AN2724)))</f>
        <v/>
      </c>
      <c r="AP2724" s="119">
        <f>IF(D2724=1,AI2724,AN2724)</f>
        <v/>
      </c>
      <c r="AQ2724" s="125">
        <f>ABS(E2724)&lt;$AQ$2</f>
        <v/>
      </c>
      <c r="AS2724">
        <f>IF(AP2724,MAX(AS$3:AS2722)+1,"")</f>
        <v/>
      </c>
    </row>
    <row r="2725">
      <c r="A2725" t="n">
        <v>2635</v>
      </c>
      <c r="B2725" s="131">
        <f>IF(A2725=1,0,IF(AP2725,0.1*ε_cu1cd,0))</f>
        <v/>
      </c>
      <c r="C2725" s="131">
        <f>IF(A2725=1,0.1*ε_cu1cd,C2724+B2724)</f>
        <v/>
      </c>
      <c r="D2725" s="113">
        <f>IF('Нормальний переріз'!$D$68&gt;0,1,2)</f>
        <v/>
      </c>
      <c r="E2725" s="144">
        <f>IF(D2725=1,F2725,G2725)</f>
        <v/>
      </c>
      <c r="F2725" s="124">
        <f>IF(AI2724,0.11*ε_cu1cd,IF(AH2724,F2724*0.01,F2724))</f>
        <v/>
      </c>
      <c r="G2725" s="124">
        <f>IF(AP2724,-0.1*ε_cu1cd,IF(AM2724,G2724*0.01,G2724))</f>
        <v/>
      </c>
      <c r="H2725" s="113">
        <f>IF(A2725=1,E2725,IF(AO2724,H2724-E2724+E2725,IF(AP2724,0.8*H2724,H2724+E2725)))</f>
        <v/>
      </c>
      <c r="I2725" s="169">
        <f>(C2725-H2725)/h</f>
        <v/>
      </c>
      <c r="J2725">
        <f>C2725/(ε_c1cd)</f>
        <v/>
      </c>
      <c r="K2725">
        <f>C2725/I2725</f>
        <v/>
      </c>
      <c r="L2725" s="131">
        <f>I2725/(ε_c1cd)</f>
        <v/>
      </c>
      <c r="M2725">
        <f>I2725*(K2725-Z_s1)</f>
        <v/>
      </c>
      <c r="N2725">
        <f>I2725*(K2725-Z_s2)</f>
        <v/>
      </c>
      <c r="O2725">
        <f>E_s*M2725</f>
        <v/>
      </c>
      <c r="P2725">
        <f>E_s*N2725</f>
        <v/>
      </c>
      <c r="Q2725">
        <f>O2725*A_s1</f>
        <v/>
      </c>
      <c r="R2725">
        <f>P2725*A_s2</f>
        <v/>
      </c>
      <c r="S2725">
        <f>Q2725*($K2725-Z_s1)</f>
        <v/>
      </c>
      <c r="T2725">
        <f>R2725*($K2725-Z_s2)</f>
        <v/>
      </c>
      <c r="U2725">
        <f>(INDIRECT("a_"&amp;U$2)/(U$2+1))*(($C2725^(U$2+1)-$H2725^(U$2+1))/(ε_c1cd^(U$2+1)))</f>
        <v/>
      </c>
      <c r="V2725">
        <f>(INDIRECT("a_"&amp;V$2)/(V$2+1))*(($C2725^(V$2+1)-$H2725^(V$2+1))/(ε_c1cd^(V$2+1)))</f>
        <v/>
      </c>
      <c r="W2725">
        <f>(INDIRECT("a_"&amp;W$2)/(W$2+1))*(($C2725^(W$2+1)-$H2725^(W$2+1))/(ε_c1cd^(W$2+1)))</f>
        <v/>
      </c>
      <c r="X2725">
        <f>(INDIRECT("a_"&amp;X$2)/(X$2+1))*(($C2725^(X$2+1)-$H2725^(X$2+1))/(ε_c1cd^(X$2+1)))</f>
        <v/>
      </c>
      <c r="Y2725">
        <f>(INDIRECT("a_"&amp;Y$2)/(Y$2+1))*(($C2725^(Y$2+1)-$H2725^(Y$2+1))/(ε_c1cd^(Y$2+1)))</f>
        <v/>
      </c>
      <c r="Z2725">
        <f>(INDIRECT("a_"&amp;Z$2)/(Z$2+2))*(($C2725^(Z$2+2)-$H2725^(Z$2+2))/(ε_c1cd^(Z$2+2)))</f>
        <v/>
      </c>
      <c r="AA2725">
        <f>(INDIRECT("a_"&amp;AA$2)/(AA$2+2))*(($C2725^(AA$2+2)-$H2725^(AA$2+2))/(ε_c1cd^(AA$2+2)))</f>
        <v/>
      </c>
      <c r="AB2725">
        <f>(INDIRECT("a_"&amp;AB$2)/(AB$2+2))*(($C2725^(AB$2+2)-$H2725^(AB$2+2))/(ε_c1cd^(AB$2+2)))</f>
        <v/>
      </c>
      <c r="AC2725">
        <f>(INDIRECT("a_"&amp;AC$2)/(AC$2+2))*(($C2725^(AC$2+2)-$H2725^(AC$2+2))/(ε_c1cd^(AC$2+2)))</f>
        <v/>
      </c>
      <c r="AD2725">
        <f>(INDIRECT("a_"&amp;AD$2)/(AD$2+2))*(($C2725^(AD$2+2)-$H2725^(AD$2+2))/(ε_c1cd^(AD$2+2)))</f>
        <v/>
      </c>
      <c r="AE2725" s="111">
        <f>(b*f_cd/L2725)*SUM(U2725:Y2725)+SUM(Q2725:R2725)</f>
        <v/>
      </c>
      <c r="AF2725" s="112">
        <f>AE2725*(K2725-y+e)</f>
        <v/>
      </c>
      <c r="AG2725" s="113">
        <f>(b*f_cd/(L2725^2))*SUM(Z2725:AD2725)+SUM(S2725:T2725)-AF2725</f>
        <v/>
      </c>
      <c r="AH2725" s="114">
        <f>AG2725&lt;0</f>
        <v/>
      </c>
      <c r="AI2725" s="115">
        <f>IF(A2725=1,FALSE,(AND(AQ2725,AH2725,NOT(AI2724))))</f>
        <v/>
      </c>
      <c r="AJ2725" s="116">
        <f>(b*f_cd/L2725)*(a_1/2*J2725^2+a_2/3*J2725^3+a_3/4*J2725^4+a_4/5*J2725^5+a_5/6*J2725^6)+SUM(Q2725:R2725)</f>
        <v/>
      </c>
      <c r="AK2725">
        <f>AJ2725*(K2725-y+e)</f>
        <v/>
      </c>
      <c r="AL2725" s="118">
        <f>(b*f_cd/(L2725^2))*(a_1/3*J2725^3+a_2/4*J2725^4+a_3/5*J2725^5+a_4/6*J2725^6+a_5/7*J2725^7)+SUM(S2725:T2725)-AK2725</f>
        <v/>
      </c>
      <c r="AM2725" s="114">
        <f>AL2725&gt;0</f>
        <v/>
      </c>
      <c r="AN2725" s="115">
        <f>IF(A2725=1,FALSE,(AND(AQ2725,AM2725,NOT(AN2724))))</f>
        <v/>
      </c>
      <c r="AO2725">
        <f>IF(D2725=1,AND(AH2725,NOT(AI2725)),AND(AM2725,NOT(AN2725)))</f>
        <v/>
      </c>
      <c r="AP2725" s="119">
        <f>IF(D2725=1,AI2725,AN2725)</f>
        <v/>
      </c>
      <c r="AQ2725" s="125">
        <f>ABS(E2725)&lt;$AQ$2</f>
        <v/>
      </c>
      <c r="AS2725">
        <f>IF(AP2725,MAX(AS$3:AS2723)+1,"")</f>
        <v/>
      </c>
    </row>
    <row r="2726">
      <c r="A2726" t="n">
        <v>2636</v>
      </c>
      <c r="B2726" s="131">
        <f>IF(A2726=1,0,IF(AP2726,0.1*ε_cu1cd,0))</f>
        <v/>
      </c>
      <c r="C2726" s="131">
        <f>IF(A2726=1,0.1*ε_cu1cd,C2725+B2725)</f>
        <v/>
      </c>
      <c r="D2726" s="113">
        <f>IF('Нормальний переріз'!$D$68&gt;0,1,2)</f>
        <v/>
      </c>
      <c r="E2726" s="144">
        <f>IF(D2726=1,F2726,G2726)</f>
        <v/>
      </c>
      <c r="F2726" s="124">
        <f>IF(AI2725,0.11*ε_cu1cd,IF(AH2725,F2725*0.01,F2725))</f>
        <v/>
      </c>
      <c r="G2726" s="124">
        <f>IF(AP2725,-0.1*ε_cu1cd,IF(AM2725,G2725*0.01,G2725))</f>
        <v/>
      </c>
      <c r="H2726" s="113">
        <f>IF(A2726=1,E2726,IF(AO2725,H2725-E2725+E2726,IF(AP2725,0.8*H2725,H2725+E2726)))</f>
        <v/>
      </c>
      <c r="I2726" s="169">
        <f>(C2726-H2726)/h</f>
        <v/>
      </c>
      <c r="J2726">
        <f>C2726/(ε_c1cd)</f>
        <v/>
      </c>
      <c r="K2726">
        <f>C2726/I2726</f>
        <v/>
      </c>
      <c r="L2726" s="131">
        <f>I2726/(ε_c1cd)</f>
        <v/>
      </c>
      <c r="M2726">
        <f>I2726*(K2726-Z_s1)</f>
        <v/>
      </c>
      <c r="N2726">
        <f>I2726*(K2726-Z_s2)</f>
        <v/>
      </c>
      <c r="O2726">
        <f>E_s*M2726</f>
        <v/>
      </c>
      <c r="P2726">
        <f>E_s*N2726</f>
        <v/>
      </c>
      <c r="Q2726">
        <f>O2726*A_s1</f>
        <v/>
      </c>
      <c r="R2726">
        <f>P2726*A_s2</f>
        <v/>
      </c>
      <c r="S2726">
        <f>Q2726*($K2726-Z_s1)</f>
        <v/>
      </c>
      <c r="T2726">
        <f>R2726*($K2726-Z_s2)</f>
        <v/>
      </c>
      <c r="U2726">
        <f>(INDIRECT("a_"&amp;U$2)/(U$2+1))*(($C2726^(U$2+1)-$H2726^(U$2+1))/(ε_c1cd^(U$2+1)))</f>
        <v/>
      </c>
      <c r="V2726">
        <f>(INDIRECT("a_"&amp;V$2)/(V$2+1))*(($C2726^(V$2+1)-$H2726^(V$2+1))/(ε_c1cd^(V$2+1)))</f>
        <v/>
      </c>
      <c r="W2726">
        <f>(INDIRECT("a_"&amp;W$2)/(W$2+1))*(($C2726^(W$2+1)-$H2726^(W$2+1))/(ε_c1cd^(W$2+1)))</f>
        <v/>
      </c>
      <c r="X2726">
        <f>(INDIRECT("a_"&amp;X$2)/(X$2+1))*(($C2726^(X$2+1)-$H2726^(X$2+1))/(ε_c1cd^(X$2+1)))</f>
        <v/>
      </c>
      <c r="Y2726">
        <f>(INDIRECT("a_"&amp;Y$2)/(Y$2+1))*(($C2726^(Y$2+1)-$H2726^(Y$2+1))/(ε_c1cd^(Y$2+1)))</f>
        <v/>
      </c>
      <c r="Z2726">
        <f>(INDIRECT("a_"&amp;Z$2)/(Z$2+2))*(($C2726^(Z$2+2)-$H2726^(Z$2+2))/(ε_c1cd^(Z$2+2)))</f>
        <v/>
      </c>
      <c r="AA2726">
        <f>(INDIRECT("a_"&amp;AA$2)/(AA$2+2))*(($C2726^(AA$2+2)-$H2726^(AA$2+2))/(ε_c1cd^(AA$2+2)))</f>
        <v/>
      </c>
      <c r="AB2726">
        <f>(INDIRECT("a_"&amp;AB$2)/(AB$2+2))*(($C2726^(AB$2+2)-$H2726^(AB$2+2))/(ε_c1cd^(AB$2+2)))</f>
        <v/>
      </c>
      <c r="AC2726">
        <f>(INDIRECT("a_"&amp;AC$2)/(AC$2+2))*(($C2726^(AC$2+2)-$H2726^(AC$2+2))/(ε_c1cd^(AC$2+2)))</f>
        <v/>
      </c>
      <c r="AD2726">
        <f>(INDIRECT("a_"&amp;AD$2)/(AD$2+2))*(($C2726^(AD$2+2)-$H2726^(AD$2+2))/(ε_c1cd^(AD$2+2)))</f>
        <v/>
      </c>
      <c r="AE2726" s="111">
        <f>(b*f_cd/L2726)*SUM(U2726:Y2726)+SUM(Q2726:R2726)</f>
        <v/>
      </c>
      <c r="AF2726" s="112">
        <f>AE2726*(K2726-y+e)</f>
        <v/>
      </c>
      <c r="AG2726" s="113">
        <f>(b*f_cd/(L2726^2))*SUM(Z2726:AD2726)+SUM(S2726:T2726)-AF2726</f>
        <v/>
      </c>
      <c r="AH2726" s="114">
        <f>AG2726&lt;0</f>
        <v/>
      </c>
      <c r="AI2726" s="115">
        <f>IF(A2726=1,FALSE,(AND(AQ2726,AH2726,NOT(AI2725))))</f>
        <v/>
      </c>
      <c r="AJ2726" s="116">
        <f>(b*f_cd/L2726)*(a_1/2*J2726^2+a_2/3*J2726^3+a_3/4*J2726^4+a_4/5*J2726^5+a_5/6*J2726^6)+SUM(Q2726:R2726)</f>
        <v/>
      </c>
      <c r="AK2726">
        <f>AJ2726*(K2726-y+e)</f>
        <v/>
      </c>
      <c r="AL2726" s="118">
        <f>(b*f_cd/(L2726^2))*(a_1/3*J2726^3+a_2/4*J2726^4+a_3/5*J2726^5+a_4/6*J2726^6+a_5/7*J2726^7)+SUM(S2726:T2726)-AK2726</f>
        <v/>
      </c>
      <c r="AM2726" s="114">
        <f>AL2726&gt;0</f>
        <v/>
      </c>
      <c r="AN2726" s="115">
        <f>IF(A2726=1,FALSE,(AND(AQ2726,AM2726,NOT(AN2725))))</f>
        <v/>
      </c>
      <c r="AO2726">
        <f>IF(D2726=1,AND(AH2726,NOT(AI2726)),AND(AM2726,NOT(AN2726)))</f>
        <v/>
      </c>
      <c r="AP2726" s="119">
        <f>IF(D2726=1,AI2726,AN2726)</f>
        <v/>
      </c>
      <c r="AQ2726" s="125">
        <f>ABS(E2726)&lt;$AQ$2</f>
        <v/>
      </c>
      <c r="AS2726">
        <f>IF(AP2726,MAX(AS$3:AS2724)+1,"")</f>
        <v/>
      </c>
    </row>
    <row r="2727">
      <c r="A2727" t="n">
        <v>2637</v>
      </c>
      <c r="B2727" s="131">
        <f>IF(A2727=1,0,IF(AP2727,0.1*ε_cu1cd,0))</f>
        <v/>
      </c>
      <c r="C2727" s="131">
        <f>IF(A2727=1,0.1*ε_cu1cd,C2726+B2726)</f>
        <v/>
      </c>
      <c r="D2727" s="113">
        <f>IF('Нормальний переріз'!$D$68&gt;0,1,2)</f>
        <v/>
      </c>
      <c r="E2727" s="144">
        <f>IF(D2727=1,F2727,G2727)</f>
        <v/>
      </c>
      <c r="F2727" s="124">
        <f>IF(AI2726,0.11*ε_cu1cd,IF(AH2726,F2726*0.01,F2726))</f>
        <v/>
      </c>
      <c r="G2727" s="124">
        <f>IF(AP2726,-0.1*ε_cu1cd,IF(AM2726,G2726*0.01,G2726))</f>
        <v/>
      </c>
      <c r="H2727" s="113">
        <f>IF(A2727=1,E2727,IF(AO2726,H2726-E2726+E2727,IF(AP2726,0.8*H2726,H2726+E2727)))</f>
        <v/>
      </c>
      <c r="I2727" s="169">
        <f>(C2727-H2727)/h</f>
        <v/>
      </c>
      <c r="J2727">
        <f>C2727/(ε_c1cd)</f>
        <v/>
      </c>
      <c r="K2727">
        <f>C2727/I2727</f>
        <v/>
      </c>
      <c r="L2727" s="131">
        <f>I2727/(ε_c1cd)</f>
        <v/>
      </c>
      <c r="M2727">
        <f>I2727*(K2727-Z_s1)</f>
        <v/>
      </c>
      <c r="N2727">
        <f>I2727*(K2727-Z_s2)</f>
        <v/>
      </c>
      <c r="O2727">
        <f>E_s*M2727</f>
        <v/>
      </c>
      <c r="P2727">
        <f>E_s*N2727</f>
        <v/>
      </c>
      <c r="Q2727">
        <f>O2727*A_s1</f>
        <v/>
      </c>
      <c r="R2727">
        <f>P2727*A_s2</f>
        <v/>
      </c>
      <c r="S2727">
        <f>Q2727*($K2727-Z_s1)</f>
        <v/>
      </c>
      <c r="T2727">
        <f>R2727*($K2727-Z_s2)</f>
        <v/>
      </c>
      <c r="U2727">
        <f>(INDIRECT("a_"&amp;U$2)/(U$2+1))*(($C2727^(U$2+1)-$H2727^(U$2+1))/(ε_c1cd^(U$2+1)))</f>
        <v/>
      </c>
      <c r="V2727">
        <f>(INDIRECT("a_"&amp;V$2)/(V$2+1))*(($C2727^(V$2+1)-$H2727^(V$2+1))/(ε_c1cd^(V$2+1)))</f>
        <v/>
      </c>
      <c r="W2727">
        <f>(INDIRECT("a_"&amp;W$2)/(W$2+1))*(($C2727^(W$2+1)-$H2727^(W$2+1))/(ε_c1cd^(W$2+1)))</f>
        <v/>
      </c>
      <c r="X2727">
        <f>(INDIRECT("a_"&amp;X$2)/(X$2+1))*(($C2727^(X$2+1)-$H2727^(X$2+1))/(ε_c1cd^(X$2+1)))</f>
        <v/>
      </c>
      <c r="Y2727">
        <f>(INDIRECT("a_"&amp;Y$2)/(Y$2+1))*(($C2727^(Y$2+1)-$H2727^(Y$2+1))/(ε_c1cd^(Y$2+1)))</f>
        <v/>
      </c>
      <c r="Z2727">
        <f>(INDIRECT("a_"&amp;Z$2)/(Z$2+2))*(($C2727^(Z$2+2)-$H2727^(Z$2+2))/(ε_c1cd^(Z$2+2)))</f>
        <v/>
      </c>
      <c r="AA2727">
        <f>(INDIRECT("a_"&amp;AA$2)/(AA$2+2))*(($C2727^(AA$2+2)-$H2727^(AA$2+2))/(ε_c1cd^(AA$2+2)))</f>
        <v/>
      </c>
      <c r="AB2727">
        <f>(INDIRECT("a_"&amp;AB$2)/(AB$2+2))*(($C2727^(AB$2+2)-$H2727^(AB$2+2))/(ε_c1cd^(AB$2+2)))</f>
        <v/>
      </c>
      <c r="AC2727">
        <f>(INDIRECT("a_"&amp;AC$2)/(AC$2+2))*(($C2727^(AC$2+2)-$H2727^(AC$2+2))/(ε_c1cd^(AC$2+2)))</f>
        <v/>
      </c>
      <c r="AD2727">
        <f>(INDIRECT("a_"&amp;AD$2)/(AD$2+2))*(($C2727^(AD$2+2)-$H2727^(AD$2+2))/(ε_c1cd^(AD$2+2)))</f>
        <v/>
      </c>
      <c r="AE2727" s="111">
        <f>(b*f_cd/L2727)*SUM(U2727:Y2727)+SUM(Q2727:R2727)</f>
        <v/>
      </c>
      <c r="AF2727" s="112">
        <f>AE2727*(K2727-y+e)</f>
        <v/>
      </c>
      <c r="AG2727" s="113">
        <f>(b*f_cd/(L2727^2))*SUM(Z2727:AD2727)+SUM(S2727:T2727)-AF2727</f>
        <v/>
      </c>
      <c r="AH2727" s="114">
        <f>AG2727&lt;0</f>
        <v/>
      </c>
      <c r="AI2727" s="115">
        <f>IF(A2727=1,FALSE,(AND(AQ2727,AH2727,NOT(AI2726))))</f>
        <v/>
      </c>
      <c r="AJ2727" s="116">
        <f>(b*f_cd/L2727)*(a_1/2*J2727^2+a_2/3*J2727^3+a_3/4*J2727^4+a_4/5*J2727^5+a_5/6*J2727^6)+SUM(Q2727:R2727)</f>
        <v/>
      </c>
      <c r="AK2727">
        <f>AJ2727*(K2727-y+e)</f>
        <v/>
      </c>
      <c r="AL2727" s="118">
        <f>(b*f_cd/(L2727^2))*(a_1/3*J2727^3+a_2/4*J2727^4+a_3/5*J2727^5+a_4/6*J2727^6+a_5/7*J2727^7)+SUM(S2727:T2727)-AK2727</f>
        <v/>
      </c>
      <c r="AM2727" s="114">
        <f>AL2727&gt;0</f>
        <v/>
      </c>
      <c r="AN2727" s="115">
        <f>IF(A2727=1,FALSE,(AND(AQ2727,AM2727,NOT(AN2726))))</f>
        <v/>
      </c>
      <c r="AO2727">
        <f>IF(D2727=1,AND(AH2727,NOT(AI2727)),AND(AM2727,NOT(AN2727)))</f>
        <v/>
      </c>
      <c r="AP2727" s="119">
        <f>IF(D2727=1,AI2727,AN2727)</f>
        <v/>
      </c>
      <c r="AQ2727" s="125">
        <f>ABS(E2727)&lt;$AQ$2</f>
        <v/>
      </c>
      <c r="AS2727">
        <f>IF(AP2727,MAX(AS$3:AS2725)+1,"")</f>
        <v/>
      </c>
    </row>
    <row r="2728">
      <c r="A2728" t="n">
        <v>2638</v>
      </c>
      <c r="B2728" s="131">
        <f>IF(A2728=1,0,IF(AP2728,0.1*ε_cu1cd,0))</f>
        <v/>
      </c>
      <c r="C2728" s="131">
        <f>IF(A2728=1,0.1*ε_cu1cd,C2727+B2727)</f>
        <v/>
      </c>
      <c r="D2728" s="113">
        <f>IF('Нормальний переріз'!$D$68&gt;0,1,2)</f>
        <v/>
      </c>
      <c r="E2728" s="144">
        <f>IF(D2728=1,F2728,G2728)</f>
        <v/>
      </c>
      <c r="F2728" s="124">
        <f>IF(AI2727,0.11*ε_cu1cd,IF(AH2727,F2727*0.01,F2727))</f>
        <v/>
      </c>
      <c r="G2728" s="124">
        <f>IF(AP2727,-0.1*ε_cu1cd,IF(AM2727,G2727*0.01,G2727))</f>
        <v/>
      </c>
      <c r="H2728" s="113">
        <f>IF(A2728=1,E2728,IF(AO2727,H2727-E2727+E2728,IF(AP2727,0.8*H2727,H2727+E2728)))</f>
        <v/>
      </c>
      <c r="I2728" s="169">
        <f>(C2728-H2728)/h</f>
        <v/>
      </c>
      <c r="J2728">
        <f>C2728/(ε_c1cd)</f>
        <v/>
      </c>
      <c r="K2728">
        <f>C2728/I2728</f>
        <v/>
      </c>
      <c r="L2728" s="131">
        <f>I2728/(ε_c1cd)</f>
        <v/>
      </c>
      <c r="M2728">
        <f>I2728*(K2728-Z_s1)</f>
        <v/>
      </c>
      <c r="N2728">
        <f>I2728*(K2728-Z_s2)</f>
        <v/>
      </c>
      <c r="O2728">
        <f>E_s*M2728</f>
        <v/>
      </c>
      <c r="P2728">
        <f>E_s*N2728</f>
        <v/>
      </c>
      <c r="Q2728">
        <f>O2728*A_s1</f>
        <v/>
      </c>
      <c r="R2728">
        <f>P2728*A_s2</f>
        <v/>
      </c>
      <c r="S2728">
        <f>Q2728*($K2728-Z_s1)</f>
        <v/>
      </c>
      <c r="T2728">
        <f>R2728*($K2728-Z_s2)</f>
        <v/>
      </c>
      <c r="U2728">
        <f>(INDIRECT("a_"&amp;U$2)/(U$2+1))*(($C2728^(U$2+1)-$H2728^(U$2+1))/(ε_c1cd^(U$2+1)))</f>
        <v/>
      </c>
      <c r="V2728">
        <f>(INDIRECT("a_"&amp;V$2)/(V$2+1))*(($C2728^(V$2+1)-$H2728^(V$2+1))/(ε_c1cd^(V$2+1)))</f>
        <v/>
      </c>
      <c r="W2728">
        <f>(INDIRECT("a_"&amp;W$2)/(W$2+1))*(($C2728^(W$2+1)-$H2728^(W$2+1))/(ε_c1cd^(W$2+1)))</f>
        <v/>
      </c>
      <c r="X2728">
        <f>(INDIRECT("a_"&amp;X$2)/(X$2+1))*(($C2728^(X$2+1)-$H2728^(X$2+1))/(ε_c1cd^(X$2+1)))</f>
        <v/>
      </c>
      <c r="Y2728">
        <f>(INDIRECT("a_"&amp;Y$2)/(Y$2+1))*(($C2728^(Y$2+1)-$H2728^(Y$2+1))/(ε_c1cd^(Y$2+1)))</f>
        <v/>
      </c>
      <c r="Z2728">
        <f>(INDIRECT("a_"&amp;Z$2)/(Z$2+2))*(($C2728^(Z$2+2)-$H2728^(Z$2+2))/(ε_c1cd^(Z$2+2)))</f>
        <v/>
      </c>
      <c r="AA2728">
        <f>(INDIRECT("a_"&amp;AA$2)/(AA$2+2))*(($C2728^(AA$2+2)-$H2728^(AA$2+2))/(ε_c1cd^(AA$2+2)))</f>
        <v/>
      </c>
      <c r="AB2728">
        <f>(INDIRECT("a_"&amp;AB$2)/(AB$2+2))*(($C2728^(AB$2+2)-$H2728^(AB$2+2))/(ε_c1cd^(AB$2+2)))</f>
        <v/>
      </c>
      <c r="AC2728">
        <f>(INDIRECT("a_"&amp;AC$2)/(AC$2+2))*(($C2728^(AC$2+2)-$H2728^(AC$2+2))/(ε_c1cd^(AC$2+2)))</f>
        <v/>
      </c>
      <c r="AD2728">
        <f>(INDIRECT("a_"&amp;AD$2)/(AD$2+2))*(($C2728^(AD$2+2)-$H2728^(AD$2+2))/(ε_c1cd^(AD$2+2)))</f>
        <v/>
      </c>
      <c r="AE2728" s="111">
        <f>(b*f_cd/L2728)*SUM(U2728:Y2728)+SUM(Q2728:R2728)</f>
        <v/>
      </c>
      <c r="AF2728" s="112">
        <f>AE2728*(K2728-y+e)</f>
        <v/>
      </c>
      <c r="AG2728" s="113">
        <f>(b*f_cd/(L2728^2))*SUM(Z2728:AD2728)+SUM(S2728:T2728)-AF2728</f>
        <v/>
      </c>
      <c r="AH2728" s="114">
        <f>AG2728&lt;0</f>
        <v/>
      </c>
      <c r="AI2728" s="115">
        <f>IF(A2728=1,FALSE,(AND(AQ2728,AH2728,NOT(AI2727))))</f>
        <v/>
      </c>
      <c r="AJ2728" s="116">
        <f>(b*f_cd/L2728)*(a_1/2*J2728^2+a_2/3*J2728^3+a_3/4*J2728^4+a_4/5*J2728^5+a_5/6*J2728^6)+SUM(Q2728:R2728)</f>
        <v/>
      </c>
      <c r="AK2728">
        <f>AJ2728*(K2728-y+e)</f>
        <v/>
      </c>
      <c r="AL2728" s="118">
        <f>(b*f_cd/(L2728^2))*(a_1/3*J2728^3+a_2/4*J2728^4+a_3/5*J2728^5+a_4/6*J2728^6+a_5/7*J2728^7)+SUM(S2728:T2728)-AK2728</f>
        <v/>
      </c>
      <c r="AM2728" s="114">
        <f>AL2728&gt;0</f>
        <v/>
      </c>
      <c r="AN2728" s="115">
        <f>IF(A2728=1,FALSE,(AND(AQ2728,AM2728,NOT(AN2727))))</f>
        <v/>
      </c>
      <c r="AO2728">
        <f>IF(D2728=1,AND(AH2728,NOT(AI2728)),AND(AM2728,NOT(AN2728)))</f>
        <v/>
      </c>
      <c r="AP2728" s="119">
        <f>IF(D2728=1,AI2728,AN2728)</f>
        <v/>
      </c>
      <c r="AQ2728" s="125">
        <f>ABS(E2728)&lt;$AQ$2</f>
        <v/>
      </c>
      <c r="AS2728">
        <f>IF(AP2728,MAX(AS$3:AS2726)+1,"")</f>
        <v/>
      </c>
    </row>
    <row r="2729">
      <c r="A2729" t="n">
        <v>2639</v>
      </c>
      <c r="B2729" s="131">
        <f>IF(A2729=1,0,IF(AP2729,0.1*ε_cu1cd,0))</f>
        <v/>
      </c>
      <c r="C2729" s="131">
        <f>IF(A2729=1,0.1*ε_cu1cd,C2728+B2728)</f>
        <v/>
      </c>
      <c r="D2729" s="113">
        <f>IF('Нормальний переріз'!$D$68&gt;0,1,2)</f>
        <v/>
      </c>
      <c r="E2729" s="144">
        <f>IF(D2729=1,F2729,G2729)</f>
        <v/>
      </c>
      <c r="F2729" s="124">
        <f>IF(AI2728,0.11*ε_cu1cd,IF(AH2728,F2728*0.01,F2728))</f>
        <v/>
      </c>
      <c r="G2729" s="124">
        <f>IF(AP2728,-0.1*ε_cu1cd,IF(AM2728,G2728*0.01,G2728))</f>
        <v/>
      </c>
      <c r="H2729" s="113">
        <f>IF(A2729=1,E2729,IF(AO2728,H2728-E2728+E2729,IF(AP2728,0.8*H2728,H2728+E2729)))</f>
        <v/>
      </c>
      <c r="I2729" s="169">
        <f>(C2729-H2729)/h</f>
        <v/>
      </c>
      <c r="J2729">
        <f>C2729/(ε_c1cd)</f>
        <v/>
      </c>
      <c r="K2729">
        <f>C2729/I2729</f>
        <v/>
      </c>
      <c r="L2729" s="131">
        <f>I2729/(ε_c1cd)</f>
        <v/>
      </c>
      <c r="M2729">
        <f>I2729*(K2729-Z_s1)</f>
        <v/>
      </c>
      <c r="N2729">
        <f>I2729*(K2729-Z_s2)</f>
        <v/>
      </c>
      <c r="O2729">
        <f>E_s*M2729</f>
        <v/>
      </c>
      <c r="P2729">
        <f>E_s*N2729</f>
        <v/>
      </c>
      <c r="Q2729">
        <f>O2729*A_s1</f>
        <v/>
      </c>
      <c r="R2729">
        <f>P2729*A_s2</f>
        <v/>
      </c>
      <c r="S2729">
        <f>Q2729*($K2729-Z_s1)</f>
        <v/>
      </c>
      <c r="T2729">
        <f>R2729*($K2729-Z_s2)</f>
        <v/>
      </c>
      <c r="U2729">
        <f>(INDIRECT("a_"&amp;U$2)/(U$2+1))*(($C2729^(U$2+1)-$H2729^(U$2+1))/(ε_c1cd^(U$2+1)))</f>
        <v/>
      </c>
      <c r="V2729">
        <f>(INDIRECT("a_"&amp;V$2)/(V$2+1))*(($C2729^(V$2+1)-$H2729^(V$2+1))/(ε_c1cd^(V$2+1)))</f>
        <v/>
      </c>
      <c r="W2729">
        <f>(INDIRECT("a_"&amp;W$2)/(W$2+1))*(($C2729^(W$2+1)-$H2729^(W$2+1))/(ε_c1cd^(W$2+1)))</f>
        <v/>
      </c>
      <c r="X2729">
        <f>(INDIRECT("a_"&amp;X$2)/(X$2+1))*(($C2729^(X$2+1)-$H2729^(X$2+1))/(ε_c1cd^(X$2+1)))</f>
        <v/>
      </c>
      <c r="Y2729">
        <f>(INDIRECT("a_"&amp;Y$2)/(Y$2+1))*(($C2729^(Y$2+1)-$H2729^(Y$2+1))/(ε_c1cd^(Y$2+1)))</f>
        <v/>
      </c>
      <c r="Z2729">
        <f>(INDIRECT("a_"&amp;Z$2)/(Z$2+2))*(($C2729^(Z$2+2)-$H2729^(Z$2+2))/(ε_c1cd^(Z$2+2)))</f>
        <v/>
      </c>
      <c r="AA2729">
        <f>(INDIRECT("a_"&amp;AA$2)/(AA$2+2))*(($C2729^(AA$2+2)-$H2729^(AA$2+2))/(ε_c1cd^(AA$2+2)))</f>
        <v/>
      </c>
      <c r="AB2729">
        <f>(INDIRECT("a_"&amp;AB$2)/(AB$2+2))*(($C2729^(AB$2+2)-$H2729^(AB$2+2))/(ε_c1cd^(AB$2+2)))</f>
        <v/>
      </c>
      <c r="AC2729">
        <f>(INDIRECT("a_"&amp;AC$2)/(AC$2+2))*(($C2729^(AC$2+2)-$H2729^(AC$2+2))/(ε_c1cd^(AC$2+2)))</f>
        <v/>
      </c>
      <c r="AD2729">
        <f>(INDIRECT("a_"&amp;AD$2)/(AD$2+2))*(($C2729^(AD$2+2)-$H2729^(AD$2+2))/(ε_c1cd^(AD$2+2)))</f>
        <v/>
      </c>
      <c r="AE2729" s="111">
        <f>(b*f_cd/L2729)*SUM(U2729:Y2729)+SUM(Q2729:R2729)</f>
        <v/>
      </c>
      <c r="AF2729" s="112">
        <f>AE2729*(K2729-y+e)</f>
        <v/>
      </c>
      <c r="AG2729" s="113">
        <f>(b*f_cd/(L2729^2))*SUM(Z2729:AD2729)+SUM(S2729:T2729)-AF2729</f>
        <v/>
      </c>
      <c r="AH2729" s="114">
        <f>AG2729&lt;0</f>
        <v/>
      </c>
      <c r="AI2729" s="115">
        <f>IF(A2729=1,FALSE,(AND(AQ2729,AH2729,NOT(AI2728))))</f>
        <v/>
      </c>
      <c r="AJ2729" s="116">
        <f>(b*f_cd/L2729)*(a_1/2*J2729^2+a_2/3*J2729^3+a_3/4*J2729^4+a_4/5*J2729^5+a_5/6*J2729^6)+SUM(Q2729:R2729)</f>
        <v/>
      </c>
      <c r="AK2729">
        <f>AJ2729*(K2729-y+e)</f>
        <v/>
      </c>
      <c r="AL2729" s="118">
        <f>(b*f_cd/(L2729^2))*(a_1/3*J2729^3+a_2/4*J2729^4+a_3/5*J2729^5+a_4/6*J2729^6+a_5/7*J2729^7)+SUM(S2729:T2729)-AK2729</f>
        <v/>
      </c>
      <c r="AM2729" s="114">
        <f>AL2729&gt;0</f>
        <v/>
      </c>
      <c r="AN2729" s="115">
        <f>IF(A2729=1,FALSE,(AND(AQ2729,AM2729,NOT(AN2728))))</f>
        <v/>
      </c>
      <c r="AO2729">
        <f>IF(D2729=1,AND(AH2729,NOT(AI2729)),AND(AM2729,NOT(AN2729)))</f>
        <v/>
      </c>
      <c r="AP2729" s="119">
        <f>IF(D2729=1,AI2729,AN2729)</f>
        <v/>
      </c>
      <c r="AQ2729" s="125">
        <f>ABS(E2729)&lt;$AQ$2</f>
        <v/>
      </c>
      <c r="AS2729">
        <f>IF(AP2729,MAX(AS$3:AS2727)+1,"")</f>
        <v/>
      </c>
    </row>
    <row r="2730">
      <c r="A2730" t="n">
        <v>2640</v>
      </c>
      <c r="B2730" s="131">
        <f>IF(A2730=1,0,IF(AP2730,0.1*ε_cu1cd,0))</f>
        <v/>
      </c>
      <c r="C2730" s="131">
        <f>IF(A2730=1,0.1*ε_cu1cd,C2729+B2729)</f>
        <v/>
      </c>
      <c r="D2730" s="113">
        <f>IF('Нормальний переріз'!$D$68&gt;0,1,2)</f>
        <v/>
      </c>
      <c r="E2730" s="144">
        <f>IF(D2730=1,F2730,G2730)</f>
        <v/>
      </c>
      <c r="F2730" s="124">
        <f>IF(AI2729,0.11*ε_cu1cd,IF(AH2729,F2729*0.01,F2729))</f>
        <v/>
      </c>
      <c r="G2730" s="124">
        <f>IF(AP2729,-0.1*ε_cu1cd,IF(AM2729,G2729*0.01,G2729))</f>
        <v/>
      </c>
      <c r="H2730" s="113">
        <f>IF(A2730=1,E2730,IF(AO2729,H2729-E2729+E2730,IF(AP2729,0.8*H2729,H2729+E2730)))</f>
        <v/>
      </c>
      <c r="I2730" s="169">
        <f>(C2730-H2730)/h</f>
        <v/>
      </c>
      <c r="J2730">
        <f>C2730/(ε_c1cd)</f>
        <v/>
      </c>
      <c r="K2730">
        <f>C2730/I2730</f>
        <v/>
      </c>
      <c r="L2730" s="131">
        <f>I2730/(ε_c1cd)</f>
        <v/>
      </c>
      <c r="M2730">
        <f>I2730*(K2730-Z_s1)</f>
        <v/>
      </c>
      <c r="N2730">
        <f>I2730*(K2730-Z_s2)</f>
        <v/>
      </c>
      <c r="O2730">
        <f>E_s*M2730</f>
        <v/>
      </c>
      <c r="P2730">
        <f>E_s*N2730</f>
        <v/>
      </c>
      <c r="Q2730">
        <f>O2730*A_s1</f>
        <v/>
      </c>
      <c r="R2730">
        <f>P2730*A_s2</f>
        <v/>
      </c>
      <c r="S2730">
        <f>Q2730*($K2730-Z_s1)</f>
        <v/>
      </c>
      <c r="T2730">
        <f>R2730*($K2730-Z_s2)</f>
        <v/>
      </c>
      <c r="U2730">
        <f>(INDIRECT("a_"&amp;U$2)/(U$2+1))*(($C2730^(U$2+1)-$H2730^(U$2+1))/(ε_c1cd^(U$2+1)))</f>
        <v/>
      </c>
      <c r="V2730">
        <f>(INDIRECT("a_"&amp;V$2)/(V$2+1))*(($C2730^(V$2+1)-$H2730^(V$2+1))/(ε_c1cd^(V$2+1)))</f>
        <v/>
      </c>
      <c r="W2730">
        <f>(INDIRECT("a_"&amp;W$2)/(W$2+1))*(($C2730^(W$2+1)-$H2730^(W$2+1))/(ε_c1cd^(W$2+1)))</f>
        <v/>
      </c>
      <c r="X2730">
        <f>(INDIRECT("a_"&amp;X$2)/(X$2+1))*(($C2730^(X$2+1)-$H2730^(X$2+1))/(ε_c1cd^(X$2+1)))</f>
        <v/>
      </c>
      <c r="Y2730">
        <f>(INDIRECT("a_"&amp;Y$2)/(Y$2+1))*(($C2730^(Y$2+1)-$H2730^(Y$2+1))/(ε_c1cd^(Y$2+1)))</f>
        <v/>
      </c>
      <c r="Z2730">
        <f>(INDIRECT("a_"&amp;Z$2)/(Z$2+2))*(($C2730^(Z$2+2)-$H2730^(Z$2+2))/(ε_c1cd^(Z$2+2)))</f>
        <v/>
      </c>
      <c r="AA2730">
        <f>(INDIRECT("a_"&amp;AA$2)/(AA$2+2))*(($C2730^(AA$2+2)-$H2730^(AA$2+2))/(ε_c1cd^(AA$2+2)))</f>
        <v/>
      </c>
      <c r="AB2730">
        <f>(INDIRECT("a_"&amp;AB$2)/(AB$2+2))*(($C2730^(AB$2+2)-$H2730^(AB$2+2))/(ε_c1cd^(AB$2+2)))</f>
        <v/>
      </c>
      <c r="AC2730">
        <f>(INDIRECT("a_"&amp;AC$2)/(AC$2+2))*(($C2730^(AC$2+2)-$H2730^(AC$2+2))/(ε_c1cd^(AC$2+2)))</f>
        <v/>
      </c>
      <c r="AD2730">
        <f>(INDIRECT("a_"&amp;AD$2)/(AD$2+2))*(($C2730^(AD$2+2)-$H2730^(AD$2+2))/(ε_c1cd^(AD$2+2)))</f>
        <v/>
      </c>
      <c r="AE2730" s="111">
        <f>(b*f_cd/L2730)*SUM(U2730:Y2730)+SUM(Q2730:R2730)</f>
        <v/>
      </c>
      <c r="AF2730" s="112">
        <f>AE2730*(K2730-y+e)</f>
        <v/>
      </c>
      <c r="AG2730" s="113">
        <f>(b*f_cd/(L2730^2))*SUM(Z2730:AD2730)+SUM(S2730:T2730)-AF2730</f>
        <v/>
      </c>
      <c r="AH2730" s="114">
        <f>AG2730&lt;0</f>
        <v/>
      </c>
      <c r="AI2730" s="115">
        <f>IF(A2730=1,FALSE,(AND(AQ2730,AH2730,NOT(AI2729))))</f>
        <v/>
      </c>
      <c r="AJ2730" s="116">
        <f>(b*f_cd/L2730)*(a_1/2*J2730^2+a_2/3*J2730^3+a_3/4*J2730^4+a_4/5*J2730^5+a_5/6*J2730^6)+SUM(Q2730:R2730)</f>
        <v/>
      </c>
      <c r="AK2730">
        <f>AJ2730*(K2730-y+e)</f>
        <v/>
      </c>
      <c r="AL2730" s="118">
        <f>(b*f_cd/(L2730^2))*(a_1/3*J2730^3+a_2/4*J2730^4+a_3/5*J2730^5+a_4/6*J2730^6+a_5/7*J2730^7)+SUM(S2730:T2730)-AK2730</f>
        <v/>
      </c>
      <c r="AM2730" s="114">
        <f>AL2730&gt;0</f>
        <v/>
      </c>
      <c r="AN2730" s="115">
        <f>IF(A2730=1,FALSE,(AND(AQ2730,AM2730,NOT(AN2729))))</f>
        <v/>
      </c>
      <c r="AO2730">
        <f>IF(D2730=1,AND(AH2730,NOT(AI2730)),AND(AM2730,NOT(AN2730)))</f>
        <v/>
      </c>
      <c r="AP2730" s="119">
        <f>IF(D2730=1,AI2730,AN2730)</f>
        <v/>
      </c>
      <c r="AQ2730" s="125">
        <f>ABS(E2730)&lt;$AQ$2</f>
        <v/>
      </c>
      <c r="AS2730">
        <f>IF(AP2730,MAX(AS$3:AS2728)+1,"")</f>
        <v/>
      </c>
    </row>
    <row r="2731">
      <c r="A2731" t="n">
        <v>2641</v>
      </c>
      <c r="B2731" s="131">
        <f>IF(A2731=1,0,IF(AP2731,0.1*ε_cu1cd,0))</f>
        <v/>
      </c>
      <c r="C2731" s="131">
        <f>IF(A2731=1,0.1*ε_cu1cd,C2730+B2730)</f>
        <v/>
      </c>
      <c r="D2731" s="113">
        <f>IF('Нормальний переріз'!$D$68&gt;0,1,2)</f>
        <v/>
      </c>
      <c r="E2731" s="144">
        <f>IF(D2731=1,F2731,G2731)</f>
        <v/>
      </c>
      <c r="F2731" s="124">
        <f>IF(AI2730,0.11*ε_cu1cd,IF(AH2730,F2730*0.01,F2730))</f>
        <v/>
      </c>
      <c r="G2731" s="124">
        <f>IF(AP2730,-0.1*ε_cu1cd,IF(AM2730,G2730*0.01,G2730))</f>
        <v/>
      </c>
      <c r="H2731" s="113">
        <f>IF(A2731=1,E2731,IF(AO2730,H2730-E2730+E2731,IF(AP2730,0.8*H2730,H2730+E2731)))</f>
        <v/>
      </c>
      <c r="I2731" s="169">
        <f>(C2731-H2731)/h</f>
        <v/>
      </c>
      <c r="J2731">
        <f>C2731/(ε_c1cd)</f>
        <v/>
      </c>
      <c r="K2731">
        <f>C2731/I2731</f>
        <v/>
      </c>
      <c r="L2731" s="131">
        <f>I2731/(ε_c1cd)</f>
        <v/>
      </c>
      <c r="M2731">
        <f>I2731*(K2731-Z_s1)</f>
        <v/>
      </c>
      <c r="N2731">
        <f>I2731*(K2731-Z_s2)</f>
        <v/>
      </c>
      <c r="O2731">
        <f>E_s*M2731</f>
        <v/>
      </c>
      <c r="P2731">
        <f>E_s*N2731</f>
        <v/>
      </c>
      <c r="Q2731">
        <f>O2731*A_s1</f>
        <v/>
      </c>
      <c r="R2731">
        <f>P2731*A_s2</f>
        <v/>
      </c>
      <c r="S2731">
        <f>Q2731*($K2731-Z_s1)</f>
        <v/>
      </c>
      <c r="T2731">
        <f>R2731*($K2731-Z_s2)</f>
        <v/>
      </c>
      <c r="U2731">
        <f>(INDIRECT("a_"&amp;U$2)/(U$2+1))*(($C2731^(U$2+1)-$H2731^(U$2+1))/(ε_c1cd^(U$2+1)))</f>
        <v/>
      </c>
      <c r="V2731">
        <f>(INDIRECT("a_"&amp;V$2)/(V$2+1))*(($C2731^(V$2+1)-$H2731^(V$2+1))/(ε_c1cd^(V$2+1)))</f>
        <v/>
      </c>
      <c r="W2731">
        <f>(INDIRECT("a_"&amp;W$2)/(W$2+1))*(($C2731^(W$2+1)-$H2731^(W$2+1))/(ε_c1cd^(W$2+1)))</f>
        <v/>
      </c>
      <c r="X2731">
        <f>(INDIRECT("a_"&amp;X$2)/(X$2+1))*(($C2731^(X$2+1)-$H2731^(X$2+1))/(ε_c1cd^(X$2+1)))</f>
        <v/>
      </c>
      <c r="Y2731">
        <f>(INDIRECT("a_"&amp;Y$2)/(Y$2+1))*(($C2731^(Y$2+1)-$H2731^(Y$2+1))/(ε_c1cd^(Y$2+1)))</f>
        <v/>
      </c>
      <c r="Z2731">
        <f>(INDIRECT("a_"&amp;Z$2)/(Z$2+2))*(($C2731^(Z$2+2)-$H2731^(Z$2+2))/(ε_c1cd^(Z$2+2)))</f>
        <v/>
      </c>
      <c r="AA2731">
        <f>(INDIRECT("a_"&amp;AA$2)/(AA$2+2))*(($C2731^(AA$2+2)-$H2731^(AA$2+2))/(ε_c1cd^(AA$2+2)))</f>
        <v/>
      </c>
      <c r="AB2731">
        <f>(INDIRECT("a_"&amp;AB$2)/(AB$2+2))*(($C2731^(AB$2+2)-$H2731^(AB$2+2))/(ε_c1cd^(AB$2+2)))</f>
        <v/>
      </c>
      <c r="AC2731">
        <f>(INDIRECT("a_"&amp;AC$2)/(AC$2+2))*(($C2731^(AC$2+2)-$H2731^(AC$2+2))/(ε_c1cd^(AC$2+2)))</f>
        <v/>
      </c>
      <c r="AD2731">
        <f>(INDIRECT("a_"&amp;AD$2)/(AD$2+2))*(($C2731^(AD$2+2)-$H2731^(AD$2+2))/(ε_c1cd^(AD$2+2)))</f>
        <v/>
      </c>
      <c r="AE2731" s="111">
        <f>(b*f_cd/L2731)*SUM(U2731:Y2731)+SUM(Q2731:R2731)</f>
        <v/>
      </c>
      <c r="AF2731" s="112">
        <f>AE2731*(K2731-y+e)</f>
        <v/>
      </c>
      <c r="AG2731" s="113">
        <f>(b*f_cd/(L2731^2))*SUM(Z2731:AD2731)+SUM(S2731:T2731)-AF2731</f>
        <v/>
      </c>
      <c r="AH2731" s="114">
        <f>AG2731&lt;0</f>
        <v/>
      </c>
      <c r="AI2731" s="115">
        <f>IF(A2731=1,FALSE,(AND(AQ2731,AH2731,NOT(AI2730))))</f>
        <v/>
      </c>
      <c r="AJ2731" s="116">
        <f>(b*f_cd/L2731)*(a_1/2*J2731^2+a_2/3*J2731^3+a_3/4*J2731^4+a_4/5*J2731^5+a_5/6*J2731^6)+SUM(Q2731:R2731)</f>
        <v/>
      </c>
      <c r="AK2731">
        <f>AJ2731*(K2731-y+e)</f>
        <v/>
      </c>
      <c r="AL2731" s="118">
        <f>(b*f_cd/(L2731^2))*(a_1/3*J2731^3+a_2/4*J2731^4+a_3/5*J2731^5+a_4/6*J2731^6+a_5/7*J2731^7)+SUM(S2731:T2731)-AK2731</f>
        <v/>
      </c>
      <c r="AM2731" s="114">
        <f>AL2731&gt;0</f>
        <v/>
      </c>
      <c r="AN2731" s="115">
        <f>IF(A2731=1,FALSE,(AND(AQ2731,AM2731,NOT(AN2730))))</f>
        <v/>
      </c>
      <c r="AO2731">
        <f>IF(D2731=1,AND(AH2731,NOT(AI2731)),AND(AM2731,NOT(AN2731)))</f>
        <v/>
      </c>
      <c r="AP2731" s="119">
        <f>IF(D2731=1,AI2731,AN2731)</f>
        <v/>
      </c>
      <c r="AQ2731" s="125">
        <f>ABS(E2731)&lt;$AQ$2</f>
        <v/>
      </c>
      <c r="AS2731">
        <f>IF(AP2731,MAX(AS$3:AS2729)+1,"")</f>
        <v/>
      </c>
    </row>
    <row r="2732">
      <c r="A2732" t="n">
        <v>2642</v>
      </c>
      <c r="B2732" s="131">
        <f>IF(A2732=1,0,IF(AP2732,0.1*ε_cu1cd,0))</f>
        <v/>
      </c>
      <c r="C2732" s="131">
        <f>IF(A2732=1,0.1*ε_cu1cd,C2731+B2731)</f>
        <v/>
      </c>
      <c r="D2732" s="113">
        <f>IF('Нормальний переріз'!$D$68&gt;0,1,2)</f>
        <v/>
      </c>
      <c r="E2732" s="144">
        <f>IF(D2732=1,F2732,G2732)</f>
        <v/>
      </c>
      <c r="F2732" s="124">
        <f>IF(AI2731,0.11*ε_cu1cd,IF(AH2731,F2731*0.01,F2731))</f>
        <v/>
      </c>
      <c r="G2732" s="124">
        <f>IF(AP2731,-0.1*ε_cu1cd,IF(AM2731,G2731*0.01,G2731))</f>
        <v/>
      </c>
      <c r="H2732" s="113">
        <f>IF(A2732=1,E2732,IF(AO2731,H2731-E2731+E2732,IF(AP2731,0.8*H2731,H2731+E2732)))</f>
        <v/>
      </c>
      <c r="I2732" s="169">
        <f>(C2732-H2732)/h</f>
        <v/>
      </c>
      <c r="J2732">
        <f>C2732/(ε_c1cd)</f>
        <v/>
      </c>
      <c r="K2732">
        <f>C2732/I2732</f>
        <v/>
      </c>
      <c r="L2732" s="131">
        <f>I2732/(ε_c1cd)</f>
        <v/>
      </c>
      <c r="M2732">
        <f>I2732*(K2732-Z_s1)</f>
        <v/>
      </c>
      <c r="N2732">
        <f>I2732*(K2732-Z_s2)</f>
        <v/>
      </c>
      <c r="O2732">
        <f>E_s*M2732</f>
        <v/>
      </c>
      <c r="P2732">
        <f>E_s*N2732</f>
        <v/>
      </c>
      <c r="Q2732">
        <f>O2732*A_s1</f>
        <v/>
      </c>
      <c r="R2732">
        <f>P2732*A_s2</f>
        <v/>
      </c>
      <c r="S2732">
        <f>Q2732*($K2732-Z_s1)</f>
        <v/>
      </c>
      <c r="T2732">
        <f>R2732*($K2732-Z_s2)</f>
        <v/>
      </c>
      <c r="U2732">
        <f>(INDIRECT("a_"&amp;U$2)/(U$2+1))*(($C2732^(U$2+1)-$H2732^(U$2+1))/(ε_c1cd^(U$2+1)))</f>
        <v/>
      </c>
      <c r="V2732">
        <f>(INDIRECT("a_"&amp;V$2)/(V$2+1))*(($C2732^(V$2+1)-$H2732^(V$2+1))/(ε_c1cd^(V$2+1)))</f>
        <v/>
      </c>
      <c r="W2732">
        <f>(INDIRECT("a_"&amp;W$2)/(W$2+1))*(($C2732^(W$2+1)-$H2732^(W$2+1))/(ε_c1cd^(W$2+1)))</f>
        <v/>
      </c>
      <c r="X2732">
        <f>(INDIRECT("a_"&amp;X$2)/(X$2+1))*(($C2732^(X$2+1)-$H2732^(X$2+1))/(ε_c1cd^(X$2+1)))</f>
        <v/>
      </c>
      <c r="Y2732">
        <f>(INDIRECT("a_"&amp;Y$2)/(Y$2+1))*(($C2732^(Y$2+1)-$H2732^(Y$2+1))/(ε_c1cd^(Y$2+1)))</f>
        <v/>
      </c>
      <c r="Z2732">
        <f>(INDIRECT("a_"&amp;Z$2)/(Z$2+2))*(($C2732^(Z$2+2)-$H2732^(Z$2+2))/(ε_c1cd^(Z$2+2)))</f>
        <v/>
      </c>
      <c r="AA2732">
        <f>(INDIRECT("a_"&amp;AA$2)/(AA$2+2))*(($C2732^(AA$2+2)-$H2732^(AA$2+2))/(ε_c1cd^(AA$2+2)))</f>
        <v/>
      </c>
      <c r="AB2732">
        <f>(INDIRECT("a_"&amp;AB$2)/(AB$2+2))*(($C2732^(AB$2+2)-$H2732^(AB$2+2))/(ε_c1cd^(AB$2+2)))</f>
        <v/>
      </c>
      <c r="AC2732">
        <f>(INDIRECT("a_"&amp;AC$2)/(AC$2+2))*(($C2732^(AC$2+2)-$H2732^(AC$2+2))/(ε_c1cd^(AC$2+2)))</f>
        <v/>
      </c>
      <c r="AD2732">
        <f>(INDIRECT("a_"&amp;AD$2)/(AD$2+2))*(($C2732^(AD$2+2)-$H2732^(AD$2+2))/(ε_c1cd^(AD$2+2)))</f>
        <v/>
      </c>
      <c r="AE2732" s="111">
        <f>(b*f_cd/L2732)*SUM(U2732:Y2732)+SUM(Q2732:R2732)</f>
        <v/>
      </c>
      <c r="AF2732" s="112">
        <f>AE2732*(K2732-y+e)</f>
        <v/>
      </c>
      <c r="AG2732" s="113">
        <f>(b*f_cd/(L2732^2))*SUM(Z2732:AD2732)+SUM(S2732:T2732)-AF2732</f>
        <v/>
      </c>
      <c r="AH2732" s="114">
        <f>AG2732&lt;0</f>
        <v/>
      </c>
      <c r="AI2732" s="115">
        <f>IF(A2732=1,FALSE,(AND(AQ2732,AH2732,NOT(AI2731))))</f>
        <v/>
      </c>
      <c r="AJ2732" s="116">
        <f>(b*f_cd/L2732)*(a_1/2*J2732^2+a_2/3*J2732^3+a_3/4*J2732^4+a_4/5*J2732^5+a_5/6*J2732^6)+SUM(Q2732:R2732)</f>
        <v/>
      </c>
      <c r="AK2732">
        <f>AJ2732*(K2732-y+e)</f>
        <v/>
      </c>
      <c r="AL2732" s="118">
        <f>(b*f_cd/(L2732^2))*(a_1/3*J2732^3+a_2/4*J2732^4+a_3/5*J2732^5+a_4/6*J2732^6+a_5/7*J2732^7)+SUM(S2732:T2732)-AK2732</f>
        <v/>
      </c>
      <c r="AM2732" s="114">
        <f>AL2732&gt;0</f>
        <v/>
      </c>
      <c r="AN2732" s="115">
        <f>IF(A2732=1,FALSE,(AND(AQ2732,AM2732,NOT(AN2731))))</f>
        <v/>
      </c>
      <c r="AO2732">
        <f>IF(D2732=1,AND(AH2732,NOT(AI2732)),AND(AM2732,NOT(AN2732)))</f>
        <v/>
      </c>
      <c r="AP2732" s="119">
        <f>IF(D2732=1,AI2732,AN2732)</f>
        <v/>
      </c>
      <c r="AQ2732" s="125">
        <f>ABS(E2732)&lt;$AQ$2</f>
        <v/>
      </c>
      <c r="AS2732">
        <f>IF(AP2732,MAX(AS$3:AS2730)+1,"")</f>
        <v/>
      </c>
    </row>
    <row r="2733">
      <c r="A2733" t="n">
        <v>2643</v>
      </c>
      <c r="B2733" s="131">
        <f>IF(A2733=1,0,IF(AP2733,0.1*ε_cu1cd,0))</f>
        <v/>
      </c>
      <c r="C2733" s="131">
        <f>IF(A2733=1,0.1*ε_cu1cd,C2732+B2732)</f>
        <v/>
      </c>
      <c r="D2733" s="113">
        <f>IF('Нормальний переріз'!$D$68&gt;0,1,2)</f>
        <v/>
      </c>
      <c r="E2733" s="144">
        <f>IF(D2733=1,F2733,G2733)</f>
        <v/>
      </c>
      <c r="F2733" s="124">
        <f>IF(AI2732,0.11*ε_cu1cd,IF(AH2732,F2732*0.01,F2732))</f>
        <v/>
      </c>
      <c r="G2733" s="124">
        <f>IF(AP2732,-0.1*ε_cu1cd,IF(AM2732,G2732*0.01,G2732))</f>
        <v/>
      </c>
      <c r="H2733" s="113">
        <f>IF(A2733=1,E2733,IF(AO2732,H2732-E2732+E2733,IF(AP2732,0.8*H2732,H2732+E2733)))</f>
        <v/>
      </c>
      <c r="I2733" s="169">
        <f>(C2733-H2733)/h</f>
        <v/>
      </c>
      <c r="J2733">
        <f>C2733/(ε_c1cd)</f>
        <v/>
      </c>
      <c r="K2733">
        <f>C2733/I2733</f>
        <v/>
      </c>
      <c r="L2733" s="131">
        <f>I2733/(ε_c1cd)</f>
        <v/>
      </c>
      <c r="M2733">
        <f>I2733*(K2733-Z_s1)</f>
        <v/>
      </c>
      <c r="N2733">
        <f>I2733*(K2733-Z_s2)</f>
        <v/>
      </c>
      <c r="O2733">
        <f>E_s*M2733</f>
        <v/>
      </c>
      <c r="P2733">
        <f>E_s*N2733</f>
        <v/>
      </c>
      <c r="Q2733">
        <f>O2733*A_s1</f>
        <v/>
      </c>
      <c r="R2733">
        <f>P2733*A_s2</f>
        <v/>
      </c>
      <c r="S2733">
        <f>Q2733*($K2733-Z_s1)</f>
        <v/>
      </c>
      <c r="T2733">
        <f>R2733*($K2733-Z_s2)</f>
        <v/>
      </c>
      <c r="U2733">
        <f>(INDIRECT("a_"&amp;U$2)/(U$2+1))*(($C2733^(U$2+1)-$H2733^(U$2+1))/(ε_c1cd^(U$2+1)))</f>
        <v/>
      </c>
      <c r="V2733">
        <f>(INDIRECT("a_"&amp;V$2)/(V$2+1))*(($C2733^(V$2+1)-$H2733^(V$2+1))/(ε_c1cd^(V$2+1)))</f>
        <v/>
      </c>
      <c r="W2733">
        <f>(INDIRECT("a_"&amp;W$2)/(W$2+1))*(($C2733^(W$2+1)-$H2733^(W$2+1))/(ε_c1cd^(W$2+1)))</f>
        <v/>
      </c>
      <c r="X2733">
        <f>(INDIRECT("a_"&amp;X$2)/(X$2+1))*(($C2733^(X$2+1)-$H2733^(X$2+1))/(ε_c1cd^(X$2+1)))</f>
        <v/>
      </c>
      <c r="Y2733">
        <f>(INDIRECT("a_"&amp;Y$2)/(Y$2+1))*(($C2733^(Y$2+1)-$H2733^(Y$2+1))/(ε_c1cd^(Y$2+1)))</f>
        <v/>
      </c>
      <c r="Z2733">
        <f>(INDIRECT("a_"&amp;Z$2)/(Z$2+2))*(($C2733^(Z$2+2)-$H2733^(Z$2+2))/(ε_c1cd^(Z$2+2)))</f>
        <v/>
      </c>
      <c r="AA2733">
        <f>(INDIRECT("a_"&amp;AA$2)/(AA$2+2))*(($C2733^(AA$2+2)-$H2733^(AA$2+2))/(ε_c1cd^(AA$2+2)))</f>
        <v/>
      </c>
      <c r="AB2733">
        <f>(INDIRECT("a_"&amp;AB$2)/(AB$2+2))*(($C2733^(AB$2+2)-$H2733^(AB$2+2))/(ε_c1cd^(AB$2+2)))</f>
        <v/>
      </c>
      <c r="AC2733">
        <f>(INDIRECT("a_"&amp;AC$2)/(AC$2+2))*(($C2733^(AC$2+2)-$H2733^(AC$2+2))/(ε_c1cd^(AC$2+2)))</f>
        <v/>
      </c>
      <c r="AD2733">
        <f>(INDIRECT("a_"&amp;AD$2)/(AD$2+2))*(($C2733^(AD$2+2)-$H2733^(AD$2+2))/(ε_c1cd^(AD$2+2)))</f>
        <v/>
      </c>
      <c r="AE2733" s="111">
        <f>(b*f_cd/L2733)*SUM(U2733:Y2733)+SUM(Q2733:R2733)</f>
        <v/>
      </c>
      <c r="AF2733" s="112">
        <f>AE2733*(K2733-y+e)</f>
        <v/>
      </c>
      <c r="AG2733" s="113">
        <f>(b*f_cd/(L2733^2))*SUM(Z2733:AD2733)+SUM(S2733:T2733)-AF2733</f>
        <v/>
      </c>
      <c r="AH2733" s="114">
        <f>AG2733&lt;0</f>
        <v/>
      </c>
      <c r="AI2733" s="115">
        <f>IF(A2733=1,FALSE,(AND(AQ2733,AH2733,NOT(AI2732))))</f>
        <v/>
      </c>
      <c r="AJ2733" s="116">
        <f>(b*f_cd/L2733)*(a_1/2*J2733^2+a_2/3*J2733^3+a_3/4*J2733^4+a_4/5*J2733^5+a_5/6*J2733^6)+SUM(Q2733:R2733)</f>
        <v/>
      </c>
      <c r="AK2733">
        <f>AJ2733*(K2733-y+e)</f>
        <v/>
      </c>
      <c r="AL2733" s="118">
        <f>(b*f_cd/(L2733^2))*(a_1/3*J2733^3+a_2/4*J2733^4+a_3/5*J2733^5+a_4/6*J2733^6+a_5/7*J2733^7)+SUM(S2733:T2733)-AK2733</f>
        <v/>
      </c>
      <c r="AM2733" s="114">
        <f>AL2733&gt;0</f>
        <v/>
      </c>
      <c r="AN2733" s="115">
        <f>IF(A2733=1,FALSE,(AND(AQ2733,AM2733,NOT(AN2732))))</f>
        <v/>
      </c>
      <c r="AO2733">
        <f>IF(D2733=1,AND(AH2733,NOT(AI2733)),AND(AM2733,NOT(AN2733)))</f>
        <v/>
      </c>
      <c r="AP2733" s="119">
        <f>IF(D2733=1,AI2733,AN2733)</f>
        <v/>
      </c>
      <c r="AQ2733" s="125">
        <f>ABS(E2733)&lt;$AQ$2</f>
        <v/>
      </c>
      <c r="AS2733">
        <f>IF(AP2733,MAX(AS$3:AS2731)+1,"")</f>
        <v/>
      </c>
    </row>
    <row r="2734">
      <c r="A2734" t="n">
        <v>2644</v>
      </c>
      <c r="B2734" s="131">
        <f>IF(A2734=1,0,IF(AP2734,0.1*ε_cu1cd,0))</f>
        <v/>
      </c>
      <c r="C2734" s="131">
        <f>IF(A2734=1,0.1*ε_cu1cd,C2733+B2733)</f>
        <v/>
      </c>
      <c r="D2734" s="113">
        <f>IF('Нормальний переріз'!$D$68&gt;0,1,2)</f>
        <v/>
      </c>
      <c r="E2734" s="144">
        <f>IF(D2734=1,F2734,G2734)</f>
        <v/>
      </c>
      <c r="F2734" s="124">
        <f>IF(AI2733,0.11*ε_cu1cd,IF(AH2733,F2733*0.01,F2733))</f>
        <v/>
      </c>
      <c r="G2734" s="124">
        <f>IF(AP2733,-0.1*ε_cu1cd,IF(AM2733,G2733*0.01,G2733))</f>
        <v/>
      </c>
      <c r="H2734" s="113">
        <f>IF(A2734=1,E2734,IF(AO2733,H2733-E2733+E2734,IF(AP2733,0.8*H2733,H2733+E2734)))</f>
        <v/>
      </c>
      <c r="I2734" s="169">
        <f>(C2734-H2734)/h</f>
        <v/>
      </c>
      <c r="J2734">
        <f>C2734/(ε_c1cd)</f>
        <v/>
      </c>
      <c r="K2734">
        <f>C2734/I2734</f>
        <v/>
      </c>
      <c r="L2734" s="131">
        <f>I2734/(ε_c1cd)</f>
        <v/>
      </c>
      <c r="M2734">
        <f>I2734*(K2734-Z_s1)</f>
        <v/>
      </c>
      <c r="N2734">
        <f>I2734*(K2734-Z_s2)</f>
        <v/>
      </c>
      <c r="O2734">
        <f>E_s*M2734</f>
        <v/>
      </c>
      <c r="P2734">
        <f>E_s*N2734</f>
        <v/>
      </c>
      <c r="Q2734">
        <f>O2734*A_s1</f>
        <v/>
      </c>
      <c r="R2734">
        <f>P2734*A_s2</f>
        <v/>
      </c>
      <c r="S2734">
        <f>Q2734*($K2734-Z_s1)</f>
        <v/>
      </c>
      <c r="T2734">
        <f>R2734*($K2734-Z_s2)</f>
        <v/>
      </c>
      <c r="U2734">
        <f>(INDIRECT("a_"&amp;U$2)/(U$2+1))*(($C2734^(U$2+1)-$H2734^(U$2+1))/(ε_c1cd^(U$2+1)))</f>
        <v/>
      </c>
      <c r="V2734">
        <f>(INDIRECT("a_"&amp;V$2)/(V$2+1))*(($C2734^(V$2+1)-$H2734^(V$2+1))/(ε_c1cd^(V$2+1)))</f>
        <v/>
      </c>
      <c r="W2734">
        <f>(INDIRECT("a_"&amp;W$2)/(W$2+1))*(($C2734^(W$2+1)-$H2734^(W$2+1))/(ε_c1cd^(W$2+1)))</f>
        <v/>
      </c>
      <c r="X2734">
        <f>(INDIRECT("a_"&amp;X$2)/(X$2+1))*(($C2734^(X$2+1)-$H2734^(X$2+1))/(ε_c1cd^(X$2+1)))</f>
        <v/>
      </c>
      <c r="Y2734">
        <f>(INDIRECT("a_"&amp;Y$2)/(Y$2+1))*(($C2734^(Y$2+1)-$H2734^(Y$2+1))/(ε_c1cd^(Y$2+1)))</f>
        <v/>
      </c>
      <c r="Z2734">
        <f>(INDIRECT("a_"&amp;Z$2)/(Z$2+2))*(($C2734^(Z$2+2)-$H2734^(Z$2+2))/(ε_c1cd^(Z$2+2)))</f>
        <v/>
      </c>
      <c r="AA2734">
        <f>(INDIRECT("a_"&amp;AA$2)/(AA$2+2))*(($C2734^(AA$2+2)-$H2734^(AA$2+2))/(ε_c1cd^(AA$2+2)))</f>
        <v/>
      </c>
      <c r="AB2734">
        <f>(INDIRECT("a_"&amp;AB$2)/(AB$2+2))*(($C2734^(AB$2+2)-$H2734^(AB$2+2))/(ε_c1cd^(AB$2+2)))</f>
        <v/>
      </c>
      <c r="AC2734">
        <f>(INDIRECT("a_"&amp;AC$2)/(AC$2+2))*(($C2734^(AC$2+2)-$H2734^(AC$2+2))/(ε_c1cd^(AC$2+2)))</f>
        <v/>
      </c>
      <c r="AD2734">
        <f>(INDIRECT("a_"&amp;AD$2)/(AD$2+2))*(($C2734^(AD$2+2)-$H2734^(AD$2+2))/(ε_c1cd^(AD$2+2)))</f>
        <v/>
      </c>
      <c r="AE2734" s="111">
        <f>(b*f_cd/L2734)*SUM(U2734:Y2734)+SUM(Q2734:R2734)</f>
        <v/>
      </c>
      <c r="AF2734" s="112">
        <f>AE2734*(K2734-y+e)</f>
        <v/>
      </c>
      <c r="AG2734" s="113">
        <f>(b*f_cd/(L2734^2))*SUM(Z2734:AD2734)+SUM(S2734:T2734)-AF2734</f>
        <v/>
      </c>
      <c r="AH2734" s="114">
        <f>AG2734&lt;0</f>
        <v/>
      </c>
      <c r="AI2734" s="115">
        <f>IF(A2734=1,FALSE,(AND(AQ2734,AH2734,NOT(AI2733))))</f>
        <v/>
      </c>
      <c r="AJ2734" s="116">
        <f>(b*f_cd/L2734)*(a_1/2*J2734^2+a_2/3*J2734^3+a_3/4*J2734^4+a_4/5*J2734^5+a_5/6*J2734^6)+SUM(Q2734:R2734)</f>
        <v/>
      </c>
      <c r="AK2734">
        <f>AJ2734*(K2734-y+e)</f>
        <v/>
      </c>
      <c r="AL2734" s="118">
        <f>(b*f_cd/(L2734^2))*(a_1/3*J2734^3+a_2/4*J2734^4+a_3/5*J2734^5+a_4/6*J2734^6+a_5/7*J2734^7)+SUM(S2734:T2734)-AK2734</f>
        <v/>
      </c>
      <c r="AM2734" s="114">
        <f>AL2734&gt;0</f>
        <v/>
      </c>
      <c r="AN2734" s="115">
        <f>IF(A2734=1,FALSE,(AND(AQ2734,AM2734,NOT(AN2733))))</f>
        <v/>
      </c>
      <c r="AO2734">
        <f>IF(D2734=1,AND(AH2734,NOT(AI2734)),AND(AM2734,NOT(AN2734)))</f>
        <v/>
      </c>
      <c r="AP2734" s="119">
        <f>IF(D2734=1,AI2734,AN2734)</f>
        <v/>
      </c>
      <c r="AQ2734" s="125">
        <f>ABS(E2734)&lt;$AQ$2</f>
        <v/>
      </c>
      <c r="AS2734">
        <f>IF(AP2734,MAX(AS$3:AS2732)+1,"")</f>
        <v/>
      </c>
    </row>
    <row r="2735">
      <c r="A2735" t="n">
        <v>2645</v>
      </c>
      <c r="B2735" s="131">
        <f>IF(A2735=1,0,IF(AP2735,0.1*ε_cu1cd,0))</f>
        <v/>
      </c>
      <c r="C2735" s="131">
        <f>IF(A2735=1,0.1*ε_cu1cd,C2734+B2734)</f>
        <v/>
      </c>
      <c r="D2735" s="113">
        <f>IF('Нормальний переріз'!$D$68&gt;0,1,2)</f>
        <v/>
      </c>
      <c r="E2735" s="144">
        <f>IF(D2735=1,F2735,G2735)</f>
        <v/>
      </c>
      <c r="F2735" s="124">
        <f>IF(AI2734,0.11*ε_cu1cd,IF(AH2734,F2734*0.01,F2734))</f>
        <v/>
      </c>
      <c r="G2735" s="124">
        <f>IF(AP2734,-0.1*ε_cu1cd,IF(AM2734,G2734*0.01,G2734))</f>
        <v/>
      </c>
      <c r="H2735" s="113">
        <f>IF(A2735=1,E2735,IF(AO2734,H2734-E2734+E2735,IF(AP2734,0.8*H2734,H2734+E2735)))</f>
        <v/>
      </c>
      <c r="I2735" s="169">
        <f>(C2735-H2735)/h</f>
        <v/>
      </c>
      <c r="J2735">
        <f>C2735/(ε_c1cd)</f>
        <v/>
      </c>
      <c r="K2735">
        <f>C2735/I2735</f>
        <v/>
      </c>
      <c r="L2735" s="131">
        <f>I2735/(ε_c1cd)</f>
        <v/>
      </c>
      <c r="M2735">
        <f>I2735*(K2735-Z_s1)</f>
        <v/>
      </c>
      <c r="N2735">
        <f>I2735*(K2735-Z_s2)</f>
        <v/>
      </c>
      <c r="O2735">
        <f>E_s*M2735</f>
        <v/>
      </c>
      <c r="P2735">
        <f>E_s*N2735</f>
        <v/>
      </c>
      <c r="Q2735">
        <f>O2735*A_s1</f>
        <v/>
      </c>
      <c r="R2735">
        <f>P2735*A_s2</f>
        <v/>
      </c>
      <c r="S2735">
        <f>Q2735*($K2735-Z_s1)</f>
        <v/>
      </c>
      <c r="T2735">
        <f>R2735*($K2735-Z_s2)</f>
        <v/>
      </c>
      <c r="U2735">
        <f>(INDIRECT("a_"&amp;U$2)/(U$2+1))*(($C2735^(U$2+1)-$H2735^(U$2+1))/(ε_c1cd^(U$2+1)))</f>
        <v/>
      </c>
      <c r="V2735">
        <f>(INDIRECT("a_"&amp;V$2)/(V$2+1))*(($C2735^(V$2+1)-$H2735^(V$2+1))/(ε_c1cd^(V$2+1)))</f>
        <v/>
      </c>
      <c r="W2735">
        <f>(INDIRECT("a_"&amp;W$2)/(W$2+1))*(($C2735^(W$2+1)-$H2735^(W$2+1))/(ε_c1cd^(W$2+1)))</f>
        <v/>
      </c>
      <c r="X2735">
        <f>(INDIRECT("a_"&amp;X$2)/(X$2+1))*(($C2735^(X$2+1)-$H2735^(X$2+1))/(ε_c1cd^(X$2+1)))</f>
        <v/>
      </c>
      <c r="Y2735">
        <f>(INDIRECT("a_"&amp;Y$2)/(Y$2+1))*(($C2735^(Y$2+1)-$H2735^(Y$2+1))/(ε_c1cd^(Y$2+1)))</f>
        <v/>
      </c>
      <c r="Z2735">
        <f>(INDIRECT("a_"&amp;Z$2)/(Z$2+2))*(($C2735^(Z$2+2)-$H2735^(Z$2+2))/(ε_c1cd^(Z$2+2)))</f>
        <v/>
      </c>
      <c r="AA2735">
        <f>(INDIRECT("a_"&amp;AA$2)/(AA$2+2))*(($C2735^(AA$2+2)-$H2735^(AA$2+2))/(ε_c1cd^(AA$2+2)))</f>
        <v/>
      </c>
      <c r="AB2735">
        <f>(INDIRECT("a_"&amp;AB$2)/(AB$2+2))*(($C2735^(AB$2+2)-$H2735^(AB$2+2))/(ε_c1cd^(AB$2+2)))</f>
        <v/>
      </c>
      <c r="AC2735">
        <f>(INDIRECT("a_"&amp;AC$2)/(AC$2+2))*(($C2735^(AC$2+2)-$H2735^(AC$2+2))/(ε_c1cd^(AC$2+2)))</f>
        <v/>
      </c>
      <c r="AD2735">
        <f>(INDIRECT("a_"&amp;AD$2)/(AD$2+2))*(($C2735^(AD$2+2)-$H2735^(AD$2+2))/(ε_c1cd^(AD$2+2)))</f>
        <v/>
      </c>
      <c r="AE2735" s="111">
        <f>(b*f_cd/L2735)*SUM(U2735:Y2735)+SUM(Q2735:R2735)</f>
        <v/>
      </c>
      <c r="AF2735" s="112">
        <f>AE2735*(K2735-y+e)</f>
        <v/>
      </c>
      <c r="AG2735" s="113">
        <f>(b*f_cd/(L2735^2))*SUM(Z2735:AD2735)+SUM(S2735:T2735)-AF2735</f>
        <v/>
      </c>
      <c r="AH2735" s="114">
        <f>AG2735&lt;0</f>
        <v/>
      </c>
      <c r="AI2735" s="115">
        <f>IF(A2735=1,FALSE,(AND(AQ2735,AH2735,NOT(AI2734))))</f>
        <v/>
      </c>
      <c r="AJ2735" s="116">
        <f>(b*f_cd/L2735)*(a_1/2*J2735^2+a_2/3*J2735^3+a_3/4*J2735^4+a_4/5*J2735^5+a_5/6*J2735^6)+SUM(Q2735:R2735)</f>
        <v/>
      </c>
      <c r="AK2735">
        <f>AJ2735*(K2735-y+e)</f>
        <v/>
      </c>
      <c r="AL2735" s="118">
        <f>(b*f_cd/(L2735^2))*(a_1/3*J2735^3+a_2/4*J2735^4+a_3/5*J2735^5+a_4/6*J2735^6+a_5/7*J2735^7)+SUM(S2735:T2735)-AK2735</f>
        <v/>
      </c>
      <c r="AM2735" s="114">
        <f>AL2735&gt;0</f>
        <v/>
      </c>
      <c r="AN2735" s="115">
        <f>IF(A2735=1,FALSE,(AND(AQ2735,AM2735,NOT(AN2734))))</f>
        <v/>
      </c>
      <c r="AO2735">
        <f>IF(D2735=1,AND(AH2735,NOT(AI2735)),AND(AM2735,NOT(AN2735)))</f>
        <v/>
      </c>
      <c r="AP2735" s="119">
        <f>IF(D2735=1,AI2735,AN2735)</f>
        <v/>
      </c>
      <c r="AQ2735" s="125">
        <f>ABS(E2735)&lt;$AQ$2</f>
        <v/>
      </c>
      <c r="AS2735">
        <f>IF(AP2735,MAX(AS$3:AS2733)+1,"")</f>
        <v/>
      </c>
    </row>
    <row r="2736">
      <c r="A2736" t="n">
        <v>2646</v>
      </c>
      <c r="B2736" s="131">
        <f>IF(A2736=1,0,IF(AP2736,0.1*ε_cu1cd,0))</f>
        <v/>
      </c>
      <c r="C2736" s="131">
        <f>IF(A2736=1,0.1*ε_cu1cd,C2735+B2735)</f>
        <v/>
      </c>
      <c r="D2736" s="113">
        <f>IF('Нормальний переріз'!$D$68&gt;0,1,2)</f>
        <v/>
      </c>
      <c r="E2736" s="144">
        <f>IF(D2736=1,F2736,G2736)</f>
        <v/>
      </c>
      <c r="F2736" s="124">
        <f>IF(AI2735,0.11*ε_cu1cd,IF(AH2735,F2735*0.01,F2735))</f>
        <v/>
      </c>
      <c r="G2736" s="124">
        <f>IF(AP2735,-0.1*ε_cu1cd,IF(AM2735,G2735*0.01,G2735))</f>
        <v/>
      </c>
      <c r="H2736" s="113">
        <f>IF(A2736=1,E2736,IF(AO2735,H2735-E2735+E2736,IF(AP2735,0.8*H2735,H2735+E2736)))</f>
        <v/>
      </c>
      <c r="I2736" s="169">
        <f>(C2736-H2736)/h</f>
        <v/>
      </c>
      <c r="J2736">
        <f>C2736/(ε_c1cd)</f>
        <v/>
      </c>
      <c r="K2736">
        <f>C2736/I2736</f>
        <v/>
      </c>
      <c r="L2736" s="131">
        <f>I2736/(ε_c1cd)</f>
        <v/>
      </c>
      <c r="M2736">
        <f>I2736*(K2736-Z_s1)</f>
        <v/>
      </c>
      <c r="N2736">
        <f>I2736*(K2736-Z_s2)</f>
        <v/>
      </c>
      <c r="O2736">
        <f>E_s*M2736</f>
        <v/>
      </c>
      <c r="P2736">
        <f>E_s*N2736</f>
        <v/>
      </c>
      <c r="Q2736">
        <f>O2736*A_s1</f>
        <v/>
      </c>
      <c r="R2736">
        <f>P2736*A_s2</f>
        <v/>
      </c>
      <c r="S2736">
        <f>Q2736*($K2736-Z_s1)</f>
        <v/>
      </c>
      <c r="T2736">
        <f>R2736*($K2736-Z_s2)</f>
        <v/>
      </c>
      <c r="U2736">
        <f>(INDIRECT("a_"&amp;U$2)/(U$2+1))*(($C2736^(U$2+1)-$H2736^(U$2+1))/(ε_c1cd^(U$2+1)))</f>
        <v/>
      </c>
      <c r="V2736">
        <f>(INDIRECT("a_"&amp;V$2)/(V$2+1))*(($C2736^(V$2+1)-$H2736^(V$2+1))/(ε_c1cd^(V$2+1)))</f>
        <v/>
      </c>
      <c r="W2736">
        <f>(INDIRECT("a_"&amp;W$2)/(W$2+1))*(($C2736^(W$2+1)-$H2736^(W$2+1))/(ε_c1cd^(W$2+1)))</f>
        <v/>
      </c>
      <c r="X2736">
        <f>(INDIRECT("a_"&amp;X$2)/(X$2+1))*(($C2736^(X$2+1)-$H2736^(X$2+1))/(ε_c1cd^(X$2+1)))</f>
        <v/>
      </c>
      <c r="Y2736">
        <f>(INDIRECT("a_"&amp;Y$2)/(Y$2+1))*(($C2736^(Y$2+1)-$H2736^(Y$2+1))/(ε_c1cd^(Y$2+1)))</f>
        <v/>
      </c>
      <c r="Z2736">
        <f>(INDIRECT("a_"&amp;Z$2)/(Z$2+2))*(($C2736^(Z$2+2)-$H2736^(Z$2+2))/(ε_c1cd^(Z$2+2)))</f>
        <v/>
      </c>
      <c r="AA2736">
        <f>(INDIRECT("a_"&amp;AA$2)/(AA$2+2))*(($C2736^(AA$2+2)-$H2736^(AA$2+2))/(ε_c1cd^(AA$2+2)))</f>
        <v/>
      </c>
      <c r="AB2736">
        <f>(INDIRECT("a_"&amp;AB$2)/(AB$2+2))*(($C2736^(AB$2+2)-$H2736^(AB$2+2))/(ε_c1cd^(AB$2+2)))</f>
        <v/>
      </c>
      <c r="AC2736">
        <f>(INDIRECT("a_"&amp;AC$2)/(AC$2+2))*(($C2736^(AC$2+2)-$H2736^(AC$2+2))/(ε_c1cd^(AC$2+2)))</f>
        <v/>
      </c>
      <c r="AD2736">
        <f>(INDIRECT("a_"&amp;AD$2)/(AD$2+2))*(($C2736^(AD$2+2)-$H2736^(AD$2+2))/(ε_c1cd^(AD$2+2)))</f>
        <v/>
      </c>
      <c r="AE2736" s="111">
        <f>(b*f_cd/L2736)*SUM(U2736:Y2736)+SUM(Q2736:R2736)</f>
        <v/>
      </c>
      <c r="AF2736" s="112">
        <f>AE2736*(K2736-y+e)</f>
        <v/>
      </c>
      <c r="AG2736" s="113">
        <f>(b*f_cd/(L2736^2))*SUM(Z2736:AD2736)+SUM(S2736:T2736)-AF2736</f>
        <v/>
      </c>
      <c r="AH2736" s="114">
        <f>AG2736&lt;0</f>
        <v/>
      </c>
      <c r="AI2736" s="115">
        <f>IF(A2736=1,FALSE,(AND(AQ2736,AH2736,NOT(AI2735))))</f>
        <v/>
      </c>
      <c r="AJ2736" s="116">
        <f>(b*f_cd/L2736)*(a_1/2*J2736^2+a_2/3*J2736^3+a_3/4*J2736^4+a_4/5*J2736^5+a_5/6*J2736^6)+SUM(Q2736:R2736)</f>
        <v/>
      </c>
      <c r="AK2736">
        <f>AJ2736*(K2736-y+e)</f>
        <v/>
      </c>
      <c r="AL2736" s="118">
        <f>(b*f_cd/(L2736^2))*(a_1/3*J2736^3+a_2/4*J2736^4+a_3/5*J2736^5+a_4/6*J2736^6+a_5/7*J2736^7)+SUM(S2736:T2736)-AK2736</f>
        <v/>
      </c>
      <c r="AM2736" s="114">
        <f>AL2736&gt;0</f>
        <v/>
      </c>
      <c r="AN2736" s="115">
        <f>IF(A2736=1,FALSE,(AND(AQ2736,AM2736,NOT(AN2735))))</f>
        <v/>
      </c>
      <c r="AO2736">
        <f>IF(D2736=1,AND(AH2736,NOT(AI2736)),AND(AM2736,NOT(AN2736)))</f>
        <v/>
      </c>
      <c r="AP2736" s="119">
        <f>IF(D2736=1,AI2736,AN2736)</f>
        <v/>
      </c>
      <c r="AQ2736" s="125">
        <f>ABS(E2736)&lt;$AQ$2</f>
        <v/>
      </c>
      <c r="AS2736">
        <f>IF(AP2736,MAX(AS$3:AS2734)+1,"")</f>
        <v/>
      </c>
    </row>
    <row r="2737">
      <c r="A2737" t="n">
        <v>2647</v>
      </c>
      <c r="B2737" s="131">
        <f>IF(A2737=1,0,IF(AP2737,0.1*ε_cu1cd,0))</f>
        <v/>
      </c>
      <c r="C2737" s="131">
        <f>IF(A2737=1,0.1*ε_cu1cd,C2736+B2736)</f>
        <v/>
      </c>
      <c r="D2737" s="113">
        <f>IF('Нормальний переріз'!$D$68&gt;0,1,2)</f>
        <v/>
      </c>
      <c r="E2737" s="144">
        <f>IF(D2737=1,F2737,G2737)</f>
        <v/>
      </c>
      <c r="F2737" s="124">
        <f>IF(AI2736,0.11*ε_cu1cd,IF(AH2736,F2736*0.01,F2736))</f>
        <v/>
      </c>
      <c r="G2737" s="124">
        <f>IF(AP2736,-0.1*ε_cu1cd,IF(AM2736,G2736*0.01,G2736))</f>
        <v/>
      </c>
      <c r="H2737" s="113">
        <f>IF(A2737=1,E2737,IF(AO2736,H2736-E2736+E2737,IF(AP2736,0.8*H2736,H2736+E2737)))</f>
        <v/>
      </c>
      <c r="I2737" s="169">
        <f>(C2737-H2737)/h</f>
        <v/>
      </c>
      <c r="J2737">
        <f>C2737/(ε_c1cd)</f>
        <v/>
      </c>
      <c r="K2737">
        <f>C2737/I2737</f>
        <v/>
      </c>
      <c r="L2737" s="131">
        <f>I2737/(ε_c1cd)</f>
        <v/>
      </c>
      <c r="M2737">
        <f>I2737*(K2737-Z_s1)</f>
        <v/>
      </c>
      <c r="N2737">
        <f>I2737*(K2737-Z_s2)</f>
        <v/>
      </c>
      <c r="O2737">
        <f>E_s*M2737</f>
        <v/>
      </c>
      <c r="P2737">
        <f>E_s*N2737</f>
        <v/>
      </c>
      <c r="Q2737">
        <f>O2737*A_s1</f>
        <v/>
      </c>
      <c r="R2737">
        <f>P2737*A_s2</f>
        <v/>
      </c>
      <c r="S2737">
        <f>Q2737*($K2737-Z_s1)</f>
        <v/>
      </c>
      <c r="T2737">
        <f>R2737*($K2737-Z_s2)</f>
        <v/>
      </c>
      <c r="U2737">
        <f>(INDIRECT("a_"&amp;U$2)/(U$2+1))*(($C2737^(U$2+1)-$H2737^(U$2+1))/(ε_c1cd^(U$2+1)))</f>
        <v/>
      </c>
      <c r="V2737">
        <f>(INDIRECT("a_"&amp;V$2)/(V$2+1))*(($C2737^(V$2+1)-$H2737^(V$2+1))/(ε_c1cd^(V$2+1)))</f>
        <v/>
      </c>
      <c r="W2737">
        <f>(INDIRECT("a_"&amp;W$2)/(W$2+1))*(($C2737^(W$2+1)-$H2737^(W$2+1))/(ε_c1cd^(W$2+1)))</f>
        <v/>
      </c>
      <c r="X2737">
        <f>(INDIRECT("a_"&amp;X$2)/(X$2+1))*(($C2737^(X$2+1)-$H2737^(X$2+1))/(ε_c1cd^(X$2+1)))</f>
        <v/>
      </c>
      <c r="Y2737">
        <f>(INDIRECT("a_"&amp;Y$2)/(Y$2+1))*(($C2737^(Y$2+1)-$H2737^(Y$2+1))/(ε_c1cd^(Y$2+1)))</f>
        <v/>
      </c>
      <c r="Z2737">
        <f>(INDIRECT("a_"&amp;Z$2)/(Z$2+2))*(($C2737^(Z$2+2)-$H2737^(Z$2+2))/(ε_c1cd^(Z$2+2)))</f>
        <v/>
      </c>
      <c r="AA2737">
        <f>(INDIRECT("a_"&amp;AA$2)/(AA$2+2))*(($C2737^(AA$2+2)-$H2737^(AA$2+2))/(ε_c1cd^(AA$2+2)))</f>
        <v/>
      </c>
      <c r="AB2737">
        <f>(INDIRECT("a_"&amp;AB$2)/(AB$2+2))*(($C2737^(AB$2+2)-$H2737^(AB$2+2))/(ε_c1cd^(AB$2+2)))</f>
        <v/>
      </c>
      <c r="AC2737">
        <f>(INDIRECT("a_"&amp;AC$2)/(AC$2+2))*(($C2737^(AC$2+2)-$H2737^(AC$2+2))/(ε_c1cd^(AC$2+2)))</f>
        <v/>
      </c>
      <c r="AD2737">
        <f>(INDIRECT("a_"&amp;AD$2)/(AD$2+2))*(($C2737^(AD$2+2)-$H2737^(AD$2+2))/(ε_c1cd^(AD$2+2)))</f>
        <v/>
      </c>
      <c r="AE2737" s="111">
        <f>(b*f_cd/L2737)*SUM(U2737:Y2737)+SUM(Q2737:R2737)</f>
        <v/>
      </c>
      <c r="AF2737" s="112">
        <f>AE2737*(K2737-y+e)</f>
        <v/>
      </c>
      <c r="AG2737" s="113">
        <f>(b*f_cd/(L2737^2))*SUM(Z2737:AD2737)+SUM(S2737:T2737)-AF2737</f>
        <v/>
      </c>
      <c r="AH2737" s="114">
        <f>AG2737&lt;0</f>
        <v/>
      </c>
      <c r="AI2737" s="115">
        <f>IF(A2737=1,FALSE,(AND(AQ2737,AH2737,NOT(AI2736))))</f>
        <v/>
      </c>
      <c r="AJ2737" s="116">
        <f>(b*f_cd/L2737)*(a_1/2*J2737^2+a_2/3*J2737^3+a_3/4*J2737^4+a_4/5*J2737^5+a_5/6*J2737^6)+SUM(Q2737:R2737)</f>
        <v/>
      </c>
      <c r="AK2737">
        <f>AJ2737*(K2737-y+e)</f>
        <v/>
      </c>
      <c r="AL2737" s="118">
        <f>(b*f_cd/(L2737^2))*(a_1/3*J2737^3+a_2/4*J2737^4+a_3/5*J2737^5+a_4/6*J2737^6+a_5/7*J2737^7)+SUM(S2737:T2737)-AK2737</f>
        <v/>
      </c>
      <c r="AM2737" s="114">
        <f>AL2737&gt;0</f>
        <v/>
      </c>
      <c r="AN2737" s="115">
        <f>IF(A2737=1,FALSE,(AND(AQ2737,AM2737,NOT(AN2736))))</f>
        <v/>
      </c>
      <c r="AO2737">
        <f>IF(D2737=1,AND(AH2737,NOT(AI2737)),AND(AM2737,NOT(AN2737)))</f>
        <v/>
      </c>
      <c r="AP2737" s="119">
        <f>IF(D2737=1,AI2737,AN2737)</f>
        <v/>
      </c>
      <c r="AQ2737" s="125">
        <f>ABS(E2737)&lt;$AQ$2</f>
        <v/>
      </c>
      <c r="AS2737">
        <f>IF(AP2737,MAX(AS$3:AS2735)+1,"")</f>
        <v/>
      </c>
    </row>
    <row r="2738">
      <c r="A2738" t="n">
        <v>2648</v>
      </c>
      <c r="B2738" s="131">
        <f>IF(A2738=1,0,IF(AP2738,0.1*ε_cu1cd,0))</f>
        <v/>
      </c>
      <c r="C2738" s="131">
        <f>IF(A2738=1,0.1*ε_cu1cd,C2737+B2737)</f>
        <v/>
      </c>
      <c r="D2738" s="113">
        <f>IF('Нормальний переріз'!$D$68&gt;0,1,2)</f>
        <v/>
      </c>
      <c r="E2738" s="144">
        <f>IF(D2738=1,F2738,G2738)</f>
        <v/>
      </c>
      <c r="F2738" s="124">
        <f>IF(AI2737,0.11*ε_cu1cd,IF(AH2737,F2737*0.01,F2737))</f>
        <v/>
      </c>
      <c r="G2738" s="124">
        <f>IF(AP2737,-0.1*ε_cu1cd,IF(AM2737,G2737*0.01,G2737))</f>
        <v/>
      </c>
      <c r="H2738" s="113">
        <f>IF(A2738=1,E2738,IF(AO2737,H2737-E2737+E2738,IF(AP2737,0.8*H2737,H2737+E2738)))</f>
        <v/>
      </c>
      <c r="I2738" s="169">
        <f>(C2738-H2738)/h</f>
        <v/>
      </c>
      <c r="J2738">
        <f>C2738/(ε_c1cd)</f>
        <v/>
      </c>
      <c r="K2738">
        <f>C2738/I2738</f>
        <v/>
      </c>
      <c r="L2738" s="131">
        <f>I2738/(ε_c1cd)</f>
        <v/>
      </c>
      <c r="M2738">
        <f>I2738*(K2738-Z_s1)</f>
        <v/>
      </c>
      <c r="N2738">
        <f>I2738*(K2738-Z_s2)</f>
        <v/>
      </c>
      <c r="O2738">
        <f>E_s*M2738</f>
        <v/>
      </c>
      <c r="P2738">
        <f>E_s*N2738</f>
        <v/>
      </c>
      <c r="Q2738">
        <f>O2738*A_s1</f>
        <v/>
      </c>
      <c r="R2738">
        <f>P2738*A_s2</f>
        <v/>
      </c>
      <c r="S2738">
        <f>Q2738*($K2738-Z_s1)</f>
        <v/>
      </c>
      <c r="T2738">
        <f>R2738*($K2738-Z_s2)</f>
        <v/>
      </c>
      <c r="U2738">
        <f>(INDIRECT("a_"&amp;U$2)/(U$2+1))*(($C2738^(U$2+1)-$H2738^(U$2+1))/(ε_c1cd^(U$2+1)))</f>
        <v/>
      </c>
      <c r="V2738">
        <f>(INDIRECT("a_"&amp;V$2)/(V$2+1))*(($C2738^(V$2+1)-$H2738^(V$2+1))/(ε_c1cd^(V$2+1)))</f>
        <v/>
      </c>
      <c r="W2738">
        <f>(INDIRECT("a_"&amp;W$2)/(W$2+1))*(($C2738^(W$2+1)-$H2738^(W$2+1))/(ε_c1cd^(W$2+1)))</f>
        <v/>
      </c>
      <c r="X2738">
        <f>(INDIRECT("a_"&amp;X$2)/(X$2+1))*(($C2738^(X$2+1)-$H2738^(X$2+1))/(ε_c1cd^(X$2+1)))</f>
        <v/>
      </c>
      <c r="Y2738">
        <f>(INDIRECT("a_"&amp;Y$2)/(Y$2+1))*(($C2738^(Y$2+1)-$H2738^(Y$2+1))/(ε_c1cd^(Y$2+1)))</f>
        <v/>
      </c>
      <c r="Z2738">
        <f>(INDIRECT("a_"&amp;Z$2)/(Z$2+2))*(($C2738^(Z$2+2)-$H2738^(Z$2+2))/(ε_c1cd^(Z$2+2)))</f>
        <v/>
      </c>
      <c r="AA2738">
        <f>(INDIRECT("a_"&amp;AA$2)/(AA$2+2))*(($C2738^(AA$2+2)-$H2738^(AA$2+2))/(ε_c1cd^(AA$2+2)))</f>
        <v/>
      </c>
      <c r="AB2738">
        <f>(INDIRECT("a_"&amp;AB$2)/(AB$2+2))*(($C2738^(AB$2+2)-$H2738^(AB$2+2))/(ε_c1cd^(AB$2+2)))</f>
        <v/>
      </c>
      <c r="AC2738">
        <f>(INDIRECT("a_"&amp;AC$2)/(AC$2+2))*(($C2738^(AC$2+2)-$H2738^(AC$2+2))/(ε_c1cd^(AC$2+2)))</f>
        <v/>
      </c>
      <c r="AD2738">
        <f>(INDIRECT("a_"&amp;AD$2)/(AD$2+2))*(($C2738^(AD$2+2)-$H2738^(AD$2+2))/(ε_c1cd^(AD$2+2)))</f>
        <v/>
      </c>
      <c r="AE2738" s="111">
        <f>(b*f_cd/L2738)*SUM(U2738:Y2738)+SUM(Q2738:R2738)</f>
        <v/>
      </c>
      <c r="AF2738" s="112">
        <f>AE2738*(K2738-y+e)</f>
        <v/>
      </c>
      <c r="AG2738" s="113">
        <f>(b*f_cd/(L2738^2))*SUM(Z2738:AD2738)+SUM(S2738:T2738)-AF2738</f>
        <v/>
      </c>
      <c r="AH2738" s="114">
        <f>AG2738&lt;0</f>
        <v/>
      </c>
      <c r="AI2738" s="115">
        <f>IF(A2738=1,FALSE,(AND(AQ2738,AH2738,NOT(AI2737))))</f>
        <v/>
      </c>
      <c r="AJ2738" s="116">
        <f>(b*f_cd/L2738)*(a_1/2*J2738^2+a_2/3*J2738^3+a_3/4*J2738^4+a_4/5*J2738^5+a_5/6*J2738^6)+SUM(Q2738:R2738)</f>
        <v/>
      </c>
      <c r="AK2738">
        <f>AJ2738*(K2738-y+e)</f>
        <v/>
      </c>
      <c r="AL2738" s="118">
        <f>(b*f_cd/(L2738^2))*(a_1/3*J2738^3+a_2/4*J2738^4+a_3/5*J2738^5+a_4/6*J2738^6+a_5/7*J2738^7)+SUM(S2738:T2738)-AK2738</f>
        <v/>
      </c>
      <c r="AM2738" s="114">
        <f>AL2738&gt;0</f>
        <v/>
      </c>
      <c r="AN2738" s="115">
        <f>IF(A2738=1,FALSE,(AND(AQ2738,AM2738,NOT(AN2737))))</f>
        <v/>
      </c>
      <c r="AO2738">
        <f>IF(D2738=1,AND(AH2738,NOT(AI2738)),AND(AM2738,NOT(AN2738)))</f>
        <v/>
      </c>
      <c r="AP2738" s="119">
        <f>IF(D2738=1,AI2738,AN2738)</f>
        <v/>
      </c>
      <c r="AQ2738" s="125">
        <f>ABS(E2738)&lt;$AQ$2</f>
        <v/>
      </c>
      <c r="AS2738">
        <f>IF(AP2738,MAX(AS$3:AS2736)+1,"")</f>
        <v/>
      </c>
    </row>
    <row r="2739">
      <c r="A2739" t="n">
        <v>2649</v>
      </c>
      <c r="B2739" s="131">
        <f>IF(A2739=1,0,IF(AP2739,0.1*ε_cu1cd,0))</f>
        <v/>
      </c>
      <c r="C2739" s="131">
        <f>IF(A2739=1,0.1*ε_cu1cd,C2738+B2738)</f>
        <v/>
      </c>
      <c r="D2739" s="113">
        <f>IF('Нормальний переріз'!$D$68&gt;0,1,2)</f>
        <v/>
      </c>
      <c r="E2739" s="144">
        <f>IF(D2739=1,F2739,G2739)</f>
        <v/>
      </c>
      <c r="F2739" s="124">
        <f>IF(AI2738,0.11*ε_cu1cd,IF(AH2738,F2738*0.01,F2738))</f>
        <v/>
      </c>
      <c r="G2739" s="124">
        <f>IF(AP2738,-0.1*ε_cu1cd,IF(AM2738,G2738*0.01,G2738))</f>
        <v/>
      </c>
      <c r="H2739" s="113">
        <f>IF(A2739=1,E2739,IF(AO2738,H2738-E2738+E2739,IF(AP2738,0.8*H2738,H2738+E2739)))</f>
        <v/>
      </c>
      <c r="I2739" s="169">
        <f>(C2739-H2739)/h</f>
        <v/>
      </c>
      <c r="J2739">
        <f>C2739/(ε_c1cd)</f>
        <v/>
      </c>
      <c r="K2739">
        <f>C2739/I2739</f>
        <v/>
      </c>
      <c r="L2739" s="131">
        <f>I2739/(ε_c1cd)</f>
        <v/>
      </c>
      <c r="M2739">
        <f>I2739*(K2739-Z_s1)</f>
        <v/>
      </c>
      <c r="N2739">
        <f>I2739*(K2739-Z_s2)</f>
        <v/>
      </c>
      <c r="O2739">
        <f>E_s*M2739</f>
        <v/>
      </c>
      <c r="P2739">
        <f>E_s*N2739</f>
        <v/>
      </c>
      <c r="Q2739">
        <f>O2739*A_s1</f>
        <v/>
      </c>
      <c r="R2739">
        <f>P2739*A_s2</f>
        <v/>
      </c>
      <c r="S2739">
        <f>Q2739*($K2739-Z_s1)</f>
        <v/>
      </c>
      <c r="T2739">
        <f>R2739*($K2739-Z_s2)</f>
        <v/>
      </c>
      <c r="U2739">
        <f>(INDIRECT("a_"&amp;U$2)/(U$2+1))*(($C2739^(U$2+1)-$H2739^(U$2+1))/(ε_c1cd^(U$2+1)))</f>
        <v/>
      </c>
      <c r="V2739">
        <f>(INDIRECT("a_"&amp;V$2)/(V$2+1))*(($C2739^(V$2+1)-$H2739^(V$2+1))/(ε_c1cd^(V$2+1)))</f>
        <v/>
      </c>
      <c r="W2739">
        <f>(INDIRECT("a_"&amp;W$2)/(W$2+1))*(($C2739^(W$2+1)-$H2739^(W$2+1))/(ε_c1cd^(W$2+1)))</f>
        <v/>
      </c>
      <c r="X2739">
        <f>(INDIRECT("a_"&amp;X$2)/(X$2+1))*(($C2739^(X$2+1)-$H2739^(X$2+1))/(ε_c1cd^(X$2+1)))</f>
        <v/>
      </c>
      <c r="Y2739">
        <f>(INDIRECT("a_"&amp;Y$2)/(Y$2+1))*(($C2739^(Y$2+1)-$H2739^(Y$2+1))/(ε_c1cd^(Y$2+1)))</f>
        <v/>
      </c>
      <c r="Z2739">
        <f>(INDIRECT("a_"&amp;Z$2)/(Z$2+2))*(($C2739^(Z$2+2)-$H2739^(Z$2+2))/(ε_c1cd^(Z$2+2)))</f>
        <v/>
      </c>
      <c r="AA2739">
        <f>(INDIRECT("a_"&amp;AA$2)/(AA$2+2))*(($C2739^(AA$2+2)-$H2739^(AA$2+2))/(ε_c1cd^(AA$2+2)))</f>
        <v/>
      </c>
      <c r="AB2739">
        <f>(INDIRECT("a_"&amp;AB$2)/(AB$2+2))*(($C2739^(AB$2+2)-$H2739^(AB$2+2))/(ε_c1cd^(AB$2+2)))</f>
        <v/>
      </c>
      <c r="AC2739">
        <f>(INDIRECT("a_"&amp;AC$2)/(AC$2+2))*(($C2739^(AC$2+2)-$H2739^(AC$2+2))/(ε_c1cd^(AC$2+2)))</f>
        <v/>
      </c>
      <c r="AD2739">
        <f>(INDIRECT("a_"&amp;AD$2)/(AD$2+2))*(($C2739^(AD$2+2)-$H2739^(AD$2+2))/(ε_c1cd^(AD$2+2)))</f>
        <v/>
      </c>
      <c r="AE2739" s="111">
        <f>(b*f_cd/L2739)*SUM(U2739:Y2739)+SUM(Q2739:R2739)</f>
        <v/>
      </c>
      <c r="AF2739" s="112">
        <f>AE2739*(K2739-y+e)</f>
        <v/>
      </c>
      <c r="AG2739" s="113">
        <f>(b*f_cd/(L2739^2))*SUM(Z2739:AD2739)+SUM(S2739:T2739)-AF2739</f>
        <v/>
      </c>
      <c r="AH2739" s="114">
        <f>AG2739&lt;0</f>
        <v/>
      </c>
      <c r="AI2739" s="115">
        <f>IF(A2739=1,FALSE,(AND(AQ2739,AH2739,NOT(AI2738))))</f>
        <v/>
      </c>
      <c r="AJ2739" s="116">
        <f>(b*f_cd/L2739)*(a_1/2*J2739^2+a_2/3*J2739^3+a_3/4*J2739^4+a_4/5*J2739^5+a_5/6*J2739^6)+SUM(Q2739:R2739)</f>
        <v/>
      </c>
      <c r="AK2739">
        <f>AJ2739*(K2739-y+e)</f>
        <v/>
      </c>
      <c r="AL2739" s="118">
        <f>(b*f_cd/(L2739^2))*(a_1/3*J2739^3+a_2/4*J2739^4+a_3/5*J2739^5+a_4/6*J2739^6+a_5/7*J2739^7)+SUM(S2739:T2739)-AK2739</f>
        <v/>
      </c>
      <c r="AM2739" s="114">
        <f>AL2739&gt;0</f>
        <v/>
      </c>
      <c r="AN2739" s="115">
        <f>IF(A2739=1,FALSE,(AND(AQ2739,AM2739,NOT(AN2738))))</f>
        <v/>
      </c>
      <c r="AO2739">
        <f>IF(D2739=1,AND(AH2739,NOT(AI2739)),AND(AM2739,NOT(AN2739)))</f>
        <v/>
      </c>
      <c r="AP2739" s="119">
        <f>IF(D2739=1,AI2739,AN2739)</f>
        <v/>
      </c>
      <c r="AQ2739" s="125">
        <f>ABS(E2739)&lt;$AQ$2</f>
        <v/>
      </c>
      <c r="AS2739">
        <f>IF(AP2739,MAX(AS$3:AS2737)+1,"")</f>
        <v/>
      </c>
    </row>
    <row r="2740">
      <c r="A2740" t="n">
        <v>2650</v>
      </c>
      <c r="B2740" s="131">
        <f>IF(A2740=1,0,IF(AP2740,0.1*ε_cu1cd,0))</f>
        <v/>
      </c>
      <c r="C2740" s="131">
        <f>IF(A2740=1,0.1*ε_cu1cd,C2739+B2739)</f>
        <v/>
      </c>
      <c r="D2740" s="113">
        <f>IF('Нормальний переріз'!$D$68&gt;0,1,2)</f>
        <v/>
      </c>
      <c r="E2740" s="144">
        <f>IF(D2740=1,F2740,G2740)</f>
        <v/>
      </c>
      <c r="F2740" s="124">
        <f>IF(AI2739,0.11*ε_cu1cd,IF(AH2739,F2739*0.01,F2739))</f>
        <v/>
      </c>
      <c r="G2740" s="124">
        <f>IF(AP2739,-0.1*ε_cu1cd,IF(AM2739,G2739*0.01,G2739))</f>
        <v/>
      </c>
      <c r="H2740" s="113">
        <f>IF(A2740=1,E2740,IF(AO2739,H2739-E2739+E2740,IF(AP2739,0.8*H2739,H2739+E2740)))</f>
        <v/>
      </c>
      <c r="I2740" s="169">
        <f>(C2740-H2740)/h</f>
        <v/>
      </c>
      <c r="J2740">
        <f>C2740/(ε_c1cd)</f>
        <v/>
      </c>
      <c r="K2740">
        <f>C2740/I2740</f>
        <v/>
      </c>
      <c r="L2740" s="131">
        <f>I2740/(ε_c1cd)</f>
        <v/>
      </c>
      <c r="M2740">
        <f>I2740*(K2740-Z_s1)</f>
        <v/>
      </c>
      <c r="N2740">
        <f>I2740*(K2740-Z_s2)</f>
        <v/>
      </c>
      <c r="O2740">
        <f>E_s*M2740</f>
        <v/>
      </c>
      <c r="P2740">
        <f>E_s*N2740</f>
        <v/>
      </c>
      <c r="Q2740">
        <f>O2740*A_s1</f>
        <v/>
      </c>
      <c r="R2740">
        <f>P2740*A_s2</f>
        <v/>
      </c>
      <c r="S2740">
        <f>Q2740*($K2740-Z_s1)</f>
        <v/>
      </c>
      <c r="T2740">
        <f>R2740*($K2740-Z_s2)</f>
        <v/>
      </c>
      <c r="U2740">
        <f>(INDIRECT("a_"&amp;U$2)/(U$2+1))*(($C2740^(U$2+1)-$H2740^(U$2+1))/(ε_c1cd^(U$2+1)))</f>
        <v/>
      </c>
      <c r="V2740">
        <f>(INDIRECT("a_"&amp;V$2)/(V$2+1))*(($C2740^(V$2+1)-$H2740^(V$2+1))/(ε_c1cd^(V$2+1)))</f>
        <v/>
      </c>
      <c r="W2740">
        <f>(INDIRECT("a_"&amp;W$2)/(W$2+1))*(($C2740^(W$2+1)-$H2740^(W$2+1))/(ε_c1cd^(W$2+1)))</f>
        <v/>
      </c>
      <c r="X2740">
        <f>(INDIRECT("a_"&amp;X$2)/(X$2+1))*(($C2740^(X$2+1)-$H2740^(X$2+1))/(ε_c1cd^(X$2+1)))</f>
        <v/>
      </c>
      <c r="Y2740">
        <f>(INDIRECT("a_"&amp;Y$2)/(Y$2+1))*(($C2740^(Y$2+1)-$H2740^(Y$2+1))/(ε_c1cd^(Y$2+1)))</f>
        <v/>
      </c>
      <c r="Z2740">
        <f>(INDIRECT("a_"&amp;Z$2)/(Z$2+2))*(($C2740^(Z$2+2)-$H2740^(Z$2+2))/(ε_c1cd^(Z$2+2)))</f>
        <v/>
      </c>
      <c r="AA2740">
        <f>(INDIRECT("a_"&amp;AA$2)/(AA$2+2))*(($C2740^(AA$2+2)-$H2740^(AA$2+2))/(ε_c1cd^(AA$2+2)))</f>
        <v/>
      </c>
      <c r="AB2740">
        <f>(INDIRECT("a_"&amp;AB$2)/(AB$2+2))*(($C2740^(AB$2+2)-$H2740^(AB$2+2))/(ε_c1cd^(AB$2+2)))</f>
        <v/>
      </c>
      <c r="AC2740">
        <f>(INDIRECT("a_"&amp;AC$2)/(AC$2+2))*(($C2740^(AC$2+2)-$H2740^(AC$2+2))/(ε_c1cd^(AC$2+2)))</f>
        <v/>
      </c>
      <c r="AD2740">
        <f>(INDIRECT("a_"&amp;AD$2)/(AD$2+2))*(($C2740^(AD$2+2)-$H2740^(AD$2+2))/(ε_c1cd^(AD$2+2)))</f>
        <v/>
      </c>
      <c r="AE2740" s="111">
        <f>(b*f_cd/L2740)*SUM(U2740:Y2740)+SUM(Q2740:R2740)</f>
        <v/>
      </c>
      <c r="AF2740" s="112">
        <f>AE2740*(K2740-y+e)</f>
        <v/>
      </c>
      <c r="AG2740" s="113">
        <f>(b*f_cd/(L2740^2))*SUM(Z2740:AD2740)+SUM(S2740:T2740)-AF2740</f>
        <v/>
      </c>
      <c r="AH2740" s="114">
        <f>AG2740&lt;0</f>
        <v/>
      </c>
      <c r="AI2740" s="115">
        <f>IF(A2740=1,FALSE,(AND(AQ2740,AH2740,NOT(AI2739))))</f>
        <v/>
      </c>
      <c r="AJ2740" s="116">
        <f>(b*f_cd/L2740)*(a_1/2*J2740^2+a_2/3*J2740^3+a_3/4*J2740^4+a_4/5*J2740^5+a_5/6*J2740^6)+SUM(Q2740:R2740)</f>
        <v/>
      </c>
      <c r="AK2740">
        <f>AJ2740*(K2740-y+e)</f>
        <v/>
      </c>
      <c r="AL2740" s="118">
        <f>(b*f_cd/(L2740^2))*(a_1/3*J2740^3+a_2/4*J2740^4+a_3/5*J2740^5+a_4/6*J2740^6+a_5/7*J2740^7)+SUM(S2740:T2740)-AK2740</f>
        <v/>
      </c>
      <c r="AM2740" s="114">
        <f>AL2740&gt;0</f>
        <v/>
      </c>
      <c r="AN2740" s="115">
        <f>IF(A2740=1,FALSE,(AND(AQ2740,AM2740,NOT(AN2739))))</f>
        <v/>
      </c>
      <c r="AO2740">
        <f>IF(D2740=1,AND(AH2740,NOT(AI2740)),AND(AM2740,NOT(AN2740)))</f>
        <v/>
      </c>
      <c r="AP2740" s="119">
        <f>IF(D2740=1,AI2740,AN2740)</f>
        <v/>
      </c>
      <c r="AQ2740" s="125">
        <f>ABS(E2740)&lt;$AQ$2</f>
        <v/>
      </c>
      <c r="AS2740">
        <f>IF(AP2740,MAX(AS$3:AS2738)+1,"")</f>
        <v/>
      </c>
    </row>
    <row r="2741">
      <c r="A2741" t="n">
        <v>2651</v>
      </c>
      <c r="B2741" s="131">
        <f>IF(A2741=1,0,IF(AP2741,0.1*ε_cu1cd,0))</f>
        <v/>
      </c>
      <c r="C2741" s="131">
        <f>IF(A2741=1,0.1*ε_cu1cd,C2740+B2740)</f>
        <v/>
      </c>
      <c r="D2741" s="113">
        <f>IF('Нормальний переріз'!$D$68&gt;0,1,2)</f>
        <v/>
      </c>
      <c r="E2741" s="144">
        <f>IF(D2741=1,F2741,G2741)</f>
        <v/>
      </c>
      <c r="F2741" s="124">
        <f>IF(AI2740,0.11*ε_cu1cd,IF(AH2740,F2740*0.01,F2740))</f>
        <v/>
      </c>
      <c r="G2741" s="124">
        <f>IF(AP2740,-0.1*ε_cu1cd,IF(AM2740,G2740*0.01,G2740))</f>
        <v/>
      </c>
      <c r="H2741" s="113">
        <f>IF(A2741=1,E2741,IF(AO2740,H2740-E2740+E2741,IF(AP2740,0.8*H2740,H2740+E2741)))</f>
        <v/>
      </c>
      <c r="I2741" s="169">
        <f>(C2741-H2741)/h</f>
        <v/>
      </c>
      <c r="J2741">
        <f>C2741/(ε_c1cd)</f>
        <v/>
      </c>
      <c r="K2741">
        <f>C2741/I2741</f>
        <v/>
      </c>
      <c r="L2741" s="131">
        <f>I2741/(ε_c1cd)</f>
        <v/>
      </c>
      <c r="M2741">
        <f>I2741*(K2741-Z_s1)</f>
        <v/>
      </c>
      <c r="N2741">
        <f>I2741*(K2741-Z_s2)</f>
        <v/>
      </c>
      <c r="O2741">
        <f>E_s*M2741</f>
        <v/>
      </c>
      <c r="P2741">
        <f>E_s*N2741</f>
        <v/>
      </c>
      <c r="Q2741">
        <f>O2741*A_s1</f>
        <v/>
      </c>
      <c r="R2741">
        <f>P2741*A_s2</f>
        <v/>
      </c>
      <c r="S2741">
        <f>Q2741*($K2741-Z_s1)</f>
        <v/>
      </c>
      <c r="T2741">
        <f>R2741*($K2741-Z_s2)</f>
        <v/>
      </c>
      <c r="U2741">
        <f>(INDIRECT("a_"&amp;U$2)/(U$2+1))*(($C2741^(U$2+1)-$H2741^(U$2+1))/(ε_c1cd^(U$2+1)))</f>
        <v/>
      </c>
      <c r="V2741">
        <f>(INDIRECT("a_"&amp;V$2)/(V$2+1))*(($C2741^(V$2+1)-$H2741^(V$2+1))/(ε_c1cd^(V$2+1)))</f>
        <v/>
      </c>
      <c r="W2741">
        <f>(INDIRECT("a_"&amp;W$2)/(W$2+1))*(($C2741^(W$2+1)-$H2741^(W$2+1))/(ε_c1cd^(W$2+1)))</f>
        <v/>
      </c>
      <c r="X2741">
        <f>(INDIRECT("a_"&amp;X$2)/(X$2+1))*(($C2741^(X$2+1)-$H2741^(X$2+1))/(ε_c1cd^(X$2+1)))</f>
        <v/>
      </c>
      <c r="Y2741">
        <f>(INDIRECT("a_"&amp;Y$2)/(Y$2+1))*(($C2741^(Y$2+1)-$H2741^(Y$2+1))/(ε_c1cd^(Y$2+1)))</f>
        <v/>
      </c>
      <c r="Z2741">
        <f>(INDIRECT("a_"&amp;Z$2)/(Z$2+2))*(($C2741^(Z$2+2)-$H2741^(Z$2+2))/(ε_c1cd^(Z$2+2)))</f>
        <v/>
      </c>
      <c r="AA2741">
        <f>(INDIRECT("a_"&amp;AA$2)/(AA$2+2))*(($C2741^(AA$2+2)-$H2741^(AA$2+2))/(ε_c1cd^(AA$2+2)))</f>
        <v/>
      </c>
      <c r="AB2741">
        <f>(INDIRECT("a_"&amp;AB$2)/(AB$2+2))*(($C2741^(AB$2+2)-$H2741^(AB$2+2))/(ε_c1cd^(AB$2+2)))</f>
        <v/>
      </c>
      <c r="AC2741">
        <f>(INDIRECT("a_"&amp;AC$2)/(AC$2+2))*(($C2741^(AC$2+2)-$H2741^(AC$2+2))/(ε_c1cd^(AC$2+2)))</f>
        <v/>
      </c>
      <c r="AD2741">
        <f>(INDIRECT("a_"&amp;AD$2)/(AD$2+2))*(($C2741^(AD$2+2)-$H2741^(AD$2+2))/(ε_c1cd^(AD$2+2)))</f>
        <v/>
      </c>
      <c r="AE2741" s="111">
        <f>(b*f_cd/L2741)*SUM(U2741:Y2741)+SUM(Q2741:R2741)</f>
        <v/>
      </c>
      <c r="AF2741" s="112">
        <f>AE2741*(K2741-y+e)</f>
        <v/>
      </c>
      <c r="AG2741" s="113">
        <f>(b*f_cd/(L2741^2))*SUM(Z2741:AD2741)+SUM(S2741:T2741)-AF2741</f>
        <v/>
      </c>
      <c r="AH2741" s="114">
        <f>AG2741&lt;0</f>
        <v/>
      </c>
      <c r="AI2741" s="115">
        <f>IF(A2741=1,FALSE,(AND(AQ2741,AH2741,NOT(AI2740))))</f>
        <v/>
      </c>
      <c r="AJ2741" s="116">
        <f>(b*f_cd/L2741)*(a_1/2*J2741^2+a_2/3*J2741^3+a_3/4*J2741^4+a_4/5*J2741^5+a_5/6*J2741^6)+SUM(Q2741:R2741)</f>
        <v/>
      </c>
      <c r="AK2741">
        <f>AJ2741*(K2741-y+e)</f>
        <v/>
      </c>
      <c r="AL2741" s="118">
        <f>(b*f_cd/(L2741^2))*(a_1/3*J2741^3+a_2/4*J2741^4+a_3/5*J2741^5+a_4/6*J2741^6+a_5/7*J2741^7)+SUM(S2741:T2741)-AK2741</f>
        <v/>
      </c>
      <c r="AM2741" s="114">
        <f>AL2741&gt;0</f>
        <v/>
      </c>
      <c r="AN2741" s="115">
        <f>IF(A2741=1,FALSE,(AND(AQ2741,AM2741,NOT(AN2740))))</f>
        <v/>
      </c>
      <c r="AO2741">
        <f>IF(D2741=1,AND(AH2741,NOT(AI2741)),AND(AM2741,NOT(AN2741)))</f>
        <v/>
      </c>
      <c r="AP2741" s="119">
        <f>IF(D2741=1,AI2741,AN2741)</f>
        <v/>
      </c>
      <c r="AQ2741" s="125">
        <f>ABS(E2741)&lt;$AQ$2</f>
        <v/>
      </c>
      <c r="AS2741">
        <f>IF(AP2741,MAX(AS$3:AS2739)+1,"")</f>
        <v/>
      </c>
    </row>
    <row r="2742">
      <c r="A2742" t="n">
        <v>2652</v>
      </c>
      <c r="B2742" s="131">
        <f>IF(A2742=1,0,IF(AP2742,0.1*ε_cu1cd,0))</f>
        <v/>
      </c>
      <c r="C2742" s="131">
        <f>IF(A2742=1,0.1*ε_cu1cd,C2741+B2741)</f>
        <v/>
      </c>
      <c r="D2742" s="113">
        <f>IF('Нормальний переріз'!$D$68&gt;0,1,2)</f>
        <v/>
      </c>
      <c r="E2742" s="144">
        <f>IF(D2742=1,F2742,G2742)</f>
        <v/>
      </c>
      <c r="F2742" s="124">
        <f>IF(AI2741,0.11*ε_cu1cd,IF(AH2741,F2741*0.01,F2741))</f>
        <v/>
      </c>
      <c r="G2742" s="124">
        <f>IF(AP2741,-0.1*ε_cu1cd,IF(AM2741,G2741*0.01,G2741))</f>
        <v/>
      </c>
      <c r="H2742" s="113">
        <f>IF(A2742=1,E2742,IF(AO2741,H2741-E2741+E2742,IF(AP2741,0.8*H2741,H2741+E2742)))</f>
        <v/>
      </c>
      <c r="I2742" s="169">
        <f>(C2742-H2742)/h</f>
        <v/>
      </c>
      <c r="J2742">
        <f>C2742/(ε_c1cd)</f>
        <v/>
      </c>
      <c r="K2742">
        <f>C2742/I2742</f>
        <v/>
      </c>
      <c r="L2742" s="131">
        <f>I2742/(ε_c1cd)</f>
        <v/>
      </c>
      <c r="M2742">
        <f>I2742*(K2742-Z_s1)</f>
        <v/>
      </c>
      <c r="N2742">
        <f>I2742*(K2742-Z_s2)</f>
        <v/>
      </c>
      <c r="O2742">
        <f>E_s*M2742</f>
        <v/>
      </c>
      <c r="P2742">
        <f>E_s*N2742</f>
        <v/>
      </c>
      <c r="Q2742">
        <f>O2742*A_s1</f>
        <v/>
      </c>
      <c r="R2742">
        <f>P2742*A_s2</f>
        <v/>
      </c>
      <c r="S2742">
        <f>Q2742*($K2742-Z_s1)</f>
        <v/>
      </c>
      <c r="T2742">
        <f>R2742*($K2742-Z_s2)</f>
        <v/>
      </c>
      <c r="U2742">
        <f>(INDIRECT("a_"&amp;U$2)/(U$2+1))*(($C2742^(U$2+1)-$H2742^(U$2+1))/(ε_c1cd^(U$2+1)))</f>
        <v/>
      </c>
      <c r="V2742">
        <f>(INDIRECT("a_"&amp;V$2)/(V$2+1))*(($C2742^(V$2+1)-$H2742^(V$2+1))/(ε_c1cd^(V$2+1)))</f>
        <v/>
      </c>
      <c r="W2742">
        <f>(INDIRECT("a_"&amp;W$2)/(W$2+1))*(($C2742^(W$2+1)-$H2742^(W$2+1))/(ε_c1cd^(W$2+1)))</f>
        <v/>
      </c>
      <c r="X2742">
        <f>(INDIRECT("a_"&amp;X$2)/(X$2+1))*(($C2742^(X$2+1)-$H2742^(X$2+1))/(ε_c1cd^(X$2+1)))</f>
        <v/>
      </c>
      <c r="Y2742">
        <f>(INDIRECT("a_"&amp;Y$2)/(Y$2+1))*(($C2742^(Y$2+1)-$H2742^(Y$2+1))/(ε_c1cd^(Y$2+1)))</f>
        <v/>
      </c>
      <c r="Z2742">
        <f>(INDIRECT("a_"&amp;Z$2)/(Z$2+2))*(($C2742^(Z$2+2)-$H2742^(Z$2+2))/(ε_c1cd^(Z$2+2)))</f>
        <v/>
      </c>
      <c r="AA2742">
        <f>(INDIRECT("a_"&amp;AA$2)/(AA$2+2))*(($C2742^(AA$2+2)-$H2742^(AA$2+2))/(ε_c1cd^(AA$2+2)))</f>
        <v/>
      </c>
      <c r="AB2742">
        <f>(INDIRECT("a_"&amp;AB$2)/(AB$2+2))*(($C2742^(AB$2+2)-$H2742^(AB$2+2))/(ε_c1cd^(AB$2+2)))</f>
        <v/>
      </c>
      <c r="AC2742">
        <f>(INDIRECT("a_"&amp;AC$2)/(AC$2+2))*(($C2742^(AC$2+2)-$H2742^(AC$2+2))/(ε_c1cd^(AC$2+2)))</f>
        <v/>
      </c>
      <c r="AD2742">
        <f>(INDIRECT("a_"&amp;AD$2)/(AD$2+2))*(($C2742^(AD$2+2)-$H2742^(AD$2+2))/(ε_c1cd^(AD$2+2)))</f>
        <v/>
      </c>
      <c r="AE2742" s="111">
        <f>(b*f_cd/L2742)*SUM(U2742:Y2742)+SUM(Q2742:R2742)</f>
        <v/>
      </c>
      <c r="AF2742" s="112">
        <f>AE2742*(K2742-y+e)</f>
        <v/>
      </c>
      <c r="AG2742" s="113">
        <f>(b*f_cd/(L2742^2))*SUM(Z2742:AD2742)+SUM(S2742:T2742)-AF2742</f>
        <v/>
      </c>
      <c r="AH2742" s="114">
        <f>AG2742&lt;0</f>
        <v/>
      </c>
      <c r="AI2742" s="115">
        <f>IF(A2742=1,FALSE,(AND(AQ2742,AH2742,NOT(AI2741))))</f>
        <v/>
      </c>
      <c r="AJ2742" s="116">
        <f>(b*f_cd/L2742)*(a_1/2*J2742^2+a_2/3*J2742^3+a_3/4*J2742^4+a_4/5*J2742^5+a_5/6*J2742^6)+SUM(Q2742:R2742)</f>
        <v/>
      </c>
      <c r="AK2742">
        <f>AJ2742*(K2742-y+e)</f>
        <v/>
      </c>
      <c r="AL2742" s="118">
        <f>(b*f_cd/(L2742^2))*(a_1/3*J2742^3+a_2/4*J2742^4+a_3/5*J2742^5+a_4/6*J2742^6+a_5/7*J2742^7)+SUM(S2742:T2742)-AK2742</f>
        <v/>
      </c>
      <c r="AM2742" s="114">
        <f>AL2742&gt;0</f>
        <v/>
      </c>
      <c r="AN2742" s="115">
        <f>IF(A2742=1,FALSE,(AND(AQ2742,AM2742,NOT(AN2741))))</f>
        <v/>
      </c>
      <c r="AO2742">
        <f>IF(D2742=1,AND(AH2742,NOT(AI2742)),AND(AM2742,NOT(AN2742)))</f>
        <v/>
      </c>
      <c r="AP2742" s="119">
        <f>IF(D2742=1,AI2742,AN2742)</f>
        <v/>
      </c>
      <c r="AQ2742" s="125">
        <f>ABS(E2742)&lt;$AQ$2</f>
        <v/>
      </c>
      <c r="AS2742">
        <f>IF(AP2742,MAX(AS$3:AS2740)+1,"")</f>
        <v/>
      </c>
    </row>
    <row r="2743">
      <c r="A2743" t="n">
        <v>2653</v>
      </c>
      <c r="B2743" s="131">
        <f>IF(A2743=1,0,IF(AP2743,0.1*ε_cu1cd,0))</f>
        <v/>
      </c>
      <c r="C2743" s="131">
        <f>IF(A2743=1,0.1*ε_cu1cd,C2742+B2742)</f>
        <v/>
      </c>
      <c r="D2743" s="113">
        <f>IF('Нормальний переріз'!$D$68&gt;0,1,2)</f>
        <v/>
      </c>
      <c r="E2743" s="144">
        <f>IF(D2743=1,F2743,G2743)</f>
        <v/>
      </c>
      <c r="F2743" s="124">
        <f>IF(AI2742,0.11*ε_cu1cd,IF(AH2742,F2742*0.01,F2742))</f>
        <v/>
      </c>
      <c r="G2743" s="124">
        <f>IF(AP2742,-0.1*ε_cu1cd,IF(AM2742,G2742*0.01,G2742))</f>
        <v/>
      </c>
      <c r="H2743" s="113">
        <f>IF(A2743=1,E2743,IF(AO2742,H2742-E2742+E2743,IF(AP2742,0.8*H2742,H2742+E2743)))</f>
        <v/>
      </c>
      <c r="I2743" s="169">
        <f>(C2743-H2743)/h</f>
        <v/>
      </c>
      <c r="J2743">
        <f>C2743/(ε_c1cd)</f>
        <v/>
      </c>
      <c r="K2743">
        <f>C2743/I2743</f>
        <v/>
      </c>
      <c r="L2743" s="131">
        <f>I2743/(ε_c1cd)</f>
        <v/>
      </c>
      <c r="M2743">
        <f>I2743*(K2743-Z_s1)</f>
        <v/>
      </c>
      <c r="N2743">
        <f>I2743*(K2743-Z_s2)</f>
        <v/>
      </c>
      <c r="O2743">
        <f>E_s*M2743</f>
        <v/>
      </c>
      <c r="P2743">
        <f>E_s*N2743</f>
        <v/>
      </c>
      <c r="Q2743">
        <f>O2743*A_s1</f>
        <v/>
      </c>
      <c r="R2743">
        <f>P2743*A_s2</f>
        <v/>
      </c>
      <c r="S2743">
        <f>Q2743*($K2743-Z_s1)</f>
        <v/>
      </c>
      <c r="T2743">
        <f>R2743*($K2743-Z_s2)</f>
        <v/>
      </c>
      <c r="U2743">
        <f>(INDIRECT("a_"&amp;U$2)/(U$2+1))*(($C2743^(U$2+1)-$H2743^(U$2+1))/(ε_c1cd^(U$2+1)))</f>
        <v/>
      </c>
      <c r="V2743">
        <f>(INDIRECT("a_"&amp;V$2)/(V$2+1))*(($C2743^(V$2+1)-$H2743^(V$2+1))/(ε_c1cd^(V$2+1)))</f>
        <v/>
      </c>
      <c r="W2743">
        <f>(INDIRECT("a_"&amp;W$2)/(W$2+1))*(($C2743^(W$2+1)-$H2743^(W$2+1))/(ε_c1cd^(W$2+1)))</f>
        <v/>
      </c>
      <c r="X2743">
        <f>(INDIRECT("a_"&amp;X$2)/(X$2+1))*(($C2743^(X$2+1)-$H2743^(X$2+1))/(ε_c1cd^(X$2+1)))</f>
        <v/>
      </c>
      <c r="Y2743">
        <f>(INDIRECT("a_"&amp;Y$2)/(Y$2+1))*(($C2743^(Y$2+1)-$H2743^(Y$2+1))/(ε_c1cd^(Y$2+1)))</f>
        <v/>
      </c>
      <c r="Z2743">
        <f>(INDIRECT("a_"&amp;Z$2)/(Z$2+2))*(($C2743^(Z$2+2)-$H2743^(Z$2+2))/(ε_c1cd^(Z$2+2)))</f>
        <v/>
      </c>
      <c r="AA2743">
        <f>(INDIRECT("a_"&amp;AA$2)/(AA$2+2))*(($C2743^(AA$2+2)-$H2743^(AA$2+2))/(ε_c1cd^(AA$2+2)))</f>
        <v/>
      </c>
      <c r="AB2743">
        <f>(INDIRECT("a_"&amp;AB$2)/(AB$2+2))*(($C2743^(AB$2+2)-$H2743^(AB$2+2))/(ε_c1cd^(AB$2+2)))</f>
        <v/>
      </c>
      <c r="AC2743">
        <f>(INDIRECT("a_"&amp;AC$2)/(AC$2+2))*(($C2743^(AC$2+2)-$H2743^(AC$2+2))/(ε_c1cd^(AC$2+2)))</f>
        <v/>
      </c>
      <c r="AD2743">
        <f>(INDIRECT("a_"&amp;AD$2)/(AD$2+2))*(($C2743^(AD$2+2)-$H2743^(AD$2+2))/(ε_c1cd^(AD$2+2)))</f>
        <v/>
      </c>
      <c r="AE2743" s="111">
        <f>(b*f_cd/L2743)*SUM(U2743:Y2743)+SUM(Q2743:R2743)</f>
        <v/>
      </c>
      <c r="AF2743" s="112">
        <f>AE2743*(K2743-y+e)</f>
        <v/>
      </c>
      <c r="AG2743" s="113">
        <f>(b*f_cd/(L2743^2))*SUM(Z2743:AD2743)+SUM(S2743:T2743)-AF2743</f>
        <v/>
      </c>
      <c r="AH2743" s="114">
        <f>AG2743&lt;0</f>
        <v/>
      </c>
      <c r="AI2743" s="115">
        <f>IF(A2743=1,FALSE,(AND(AQ2743,AH2743,NOT(AI2742))))</f>
        <v/>
      </c>
      <c r="AJ2743" s="116">
        <f>(b*f_cd/L2743)*(a_1/2*J2743^2+a_2/3*J2743^3+a_3/4*J2743^4+a_4/5*J2743^5+a_5/6*J2743^6)+SUM(Q2743:R2743)</f>
        <v/>
      </c>
      <c r="AK2743">
        <f>AJ2743*(K2743-y+e)</f>
        <v/>
      </c>
      <c r="AL2743" s="118">
        <f>(b*f_cd/(L2743^2))*(a_1/3*J2743^3+a_2/4*J2743^4+a_3/5*J2743^5+a_4/6*J2743^6+a_5/7*J2743^7)+SUM(S2743:T2743)-AK2743</f>
        <v/>
      </c>
      <c r="AM2743" s="114">
        <f>AL2743&gt;0</f>
        <v/>
      </c>
      <c r="AN2743" s="115">
        <f>IF(A2743=1,FALSE,(AND(AQ2743,AM2743,NOT(AN2742))))</f>
        <v/>
      </c>
      <c r="AO2743">
        <f>IF(D2743=1,AND(AH2743,NOT(AI2743)),AND(AM2743,NOT(AN2743)))</f>
        <v/>
      </c>
      <c r="AP2743" s="119">
        <f>IF(D2743=1,AI2743,AN2743)</f>
        <v/>
      </c>
      <c r="AQ2743" s="125">
        <f>ABS(E2743)&lt;$AQ$2</f>
        <v/>
      </c>
      <c r="AS2743">
        <f>IF(AP2743,MAX(AS$3:AS2741)+1,"")</f>
        <v/>
      </c>
    </row>
    <row r="2744">
      <c r="A2744" t="n">
        <v>2654</v>
      </c>
      <c r="B2744" s="131">
        <f>IF(A2744=1,0,IF(AP2744,0.1*ε_cu1cd,0))</f>
        <v/>
      </c>
      <c r="C2744" s="131">
        <f>IF(A2744=1,0.1*ε_cu1cd,C2743+B2743)</f>
        <v/>
      </c>
      <c r="D2744" s="113">
        <f>IF('Нормальний переріз'!$D$68&gt;0,1,2)</f>
        <v/>
      </c>
      <c r="E2744" s="144">
        <f>IF(D2744=1,F2744,G2744)</f>
        <v/>
      </c>
      <c r="F2744" s="124">
        <f>IF(AI2743,0.11*ε_cu1cd,IF(AH2743,F2743*0.01,F2743))</f>
        <v/>
      </c>
      <c r="G2744" s="124">
        <f>IF(AP2743,-0.1*ε_cu1cd,IF(AM2743,G2743*0.01,G2743))</f>
        <v/>
      </c>
      <c r="H2744" s="113">
        <f>IF(A2744=1,E2744,IF(AO2743,H2743-E2743+E2744,IF(AP2743,0.8*H2743,H2743+E2744)))</f>
        <v/>
      </c>
      <c r="I2744" s="169">
        <f>(C2744-H2744)/h</f>
        <v/>
      </c>
      <c r="J2744">
        <f>C2744/(ε_c1cd)</f>
        <v/>
      </c>
      <c r="K2744">
        <f>C2744/I2744</f>
        <v/>
      </c>
      <c r="L2744" s="131">
        <f>I2744/(ε_c1cd)</f>
        <v/>
      </c>
      <c r="M2744">
        <f>I2744*(K2744-Z_s1)</f>
        <v/>
      </c>
      <c r="N2744">
        <f>I2744*(K2744-Z_s2)</f>
        <v/>
      </c>
      <c r="O2744">
        <f>E_s*M2744</f>
        <v/>
      </c>
      <c r="P2744">
        <f>E_s*N2744</f>
        <v/>
      </c>
      <c r="Q2744">
        <f>O2744*A_s1</f>
        <v/>
      </c>
      <c r="R2744">
        <f>P2744*A_s2</f>
        <v/>
      </c>
      <c r="S2744">
        <f>Q2744*($K2744-Z_s1)</f>
        <v/>
      </c>
      <c r="T2744">
        <f>R2744*($K2744-Z_s2)</f>
        <v/>
      </c>
      <c r="U2744">
        <f>(INDIRECT("a_"&amp;U$2)/(U$2+1))*(($C2744^(U$2+1)-$H2744^(U$2+1))/(ε_c1cd^(U$2+1)))</f>
        <v/>
      </c>
      <c r="V2744">
        <f>(INDIRECT("a_"&amp;V$2)/(V$2+1))*(($C2744^(V$2+1)-$H2744^(V$2+1))/(ε_c1cd^(V$2+1)))</f>
        <v/>
      </c>
      <c r="W2744">
        <f>(INDIRECT("a_"&amp;W$2)/(W$2+1))*(($C2744^(W$2+1)-$H2744^(W$2+1))/(ε_c1cd^(W$2+1)))</f>
        <v/>
      </c>
      <c r="X2744">
        <f>(INDIRECT("a_"&amp;X$2)/(X$2+1))*(($C2744^(X$2+1)-$H2744^(X$2+1))/(ε_c1cd^(X$2+1)))</f>
        <v/>
      </c>
      <c r="Y2744">
        <f>(INDIRECT("a_"&amp;Y$2)/(Y$2+1))*(($C2744^(Y$2+1)-$H2744^(Y$2+1))/(ε_c1cd^(Y$2+1)))</f>
        <v/>
      </c>
      <c r="Z2744">
        <f>(INDIRECT("a_"&amp;Z$2)/(Z$2+2))*(($C2744^(Z$2+2)-$H2744^(Z$2+2))/(ε_c1cd^(Z$2+2)))</f>
        <v/>
      </c>
      <c r="AA2744">
        <f>(INDIRECT("a_"&amp;AA$2)/(AA$2+2))*(($C2744^(AA$2+2)-$H2744^(AA$2+2))/(ε_c1cd^(AA$2+2)))</f>
        <v/>
      </c>
      <c r="AB2744">
        <f>(INDIRECT("a_"&amp;AB$2)/(AB$2+2))*(($C2744^(AB$2+2)-$H2744^(AB$2+2))/(ε_c1cd^(AB$2+2)))</f>
        <v/>
      </c>
      <c r="AC2744">
        <f>(INDIRECT("a_"&amp;AC$2)/(AC$2+2))*(($C2744^(AC$2+2)-$H2744^(AC$2+2))/(ε_c1cd^(AC$2+2)))</f>
        <v/>
      </c>
      <c r="AD2744">
        <f>(INDIRECT("a_"&amp;AD$2)/(AD$2+2))*(($C2744^(AD$2+2)-$H2744^(AD$2+2))/(ε_c1cd^(AD$2+2)))</f>
        <v/>
      </c>
      <c r="AE2744" s="111">
        <f>(b*f_cd/L2744)*SUM(U2744:Y2744)+SUM(Q2744:R2744)</f>
        <v/>
      </c>
      <c r="AF2744" s="112">
        <f>AE2744*(K2744-y+e)</f>
        <v/>
      </c>
      <c r="AG2744" s="113">
        <f>(b*f_cd/(L2744^2))*SUM(Z2744:AD2744)+SUM(S2744:T2744)-AF2744</f>
        <v/>
      </c>
      <c r="AH2744" s="114">
        <f>AG2744&lt;0</f>
        <v/>
      </c>
      <c r="AI2744" s="115">
        <f>IF(A2744=1,FALSE,(AND(AQ2744,AH2744,NOT(AI2743))))</f>
        <v/>
      </c>
      <c r="AJ2744" s="116">
        <f>(b*f_cd/L2744)*(a_1/2*J2744^2+a_2/3*J2744^3+a_3/4*J2744^4+a_4/5*J2744^5+a_5/6*J2744^6)+SUM(Q2744:R2744)</f>
        <v/>
      </c>
      <c r="AK2744">
        <f>AJ2744*(K2744-y+e)</f>
        <v/>
      </c>
      <c r="AL2744" s="118">
        <f>(b*f_cd/(L2744^2))*(a_1/3*J2744^3+a_2/4*J2744^4+a_3/5*J2744^5+a_4/6*J2744^6+a_5/7*J2744^7)+SUM(S2744:T2744)-AK2744</f>
        <v/>
      </c>
      <c r="AM2744" s="114">
        <f>AL2744&gt;0</f>
        <v/>
      </c>
      <c r="AN2744" s="115">
        <f>IF(A2744=1,FALSE,(AND(AQ2744,AM2744,NOT(AN2743))))</f>
        <v/>
      </c>
      <c r="AO2744">
        <f>IF(D2744=1,AND(AH2744,NOT(AI2744)),AND(AM2744,NOT(AN2744)))</f>
        <v/>
      </c>
      <c r="AP2744" s="119">
        <f>IF(D2744=1,AI2744,AN2744)</f>
        <v/>
      </c>
      <c r="AQ2744" s="125">
        <f>ABS(E2744)&lt;$AQ$2</f>
        <v/>
      </c>
      <c r="AS2744">
        <f>IF(AP2744,MAX(AS$3:AS2742)+1,"")</f>
        <v/>
      </c>
    </row>
    <row r="2745">
      <c r="A2745" t="n">
        <v>2655</v>
      </c>
      <c r="B2745" s="131">
        <f>IF(A2745=1,0,IF(AP2745,0.1*ε_cu1cd,0))</f>
        <v/>
      </c>
      <c r="C2745" s="131">
        <f>IF(A2745=1,0.1*ε_cu1cd,C2744+B2744)</f>
        <v/>
      </c>
      <c r="D2745" s="113">
        <f>IF('Нормальний переріз'!$D$68&gt;0,1,2)</f>
        <v/>
      </c>
      <c r="E2745" s="144">
        <f>IF(D2745=1,F2745,G2745)</f>
        <v/>
      </c>
      <c r="F2745" s="124">
        <f>IF(AI2744,0.11*ε_cu1cd,IF(AH2744,F2744*0.01,F2744))</f>
        <v/>
      </c>
      <c r="G2745" s="124">
        <f>IF(AP2744,-0.1*ε_cu1cd,IF(AM2744,G2744*0.01,G2744))</f>
        <v/>
      </c>
      <c r="H2745" s="113">
        <f>IF(A2745=1,E2745,IF(AO2744,H2744-E2744+E2745,IF(AP2744,0.8*H2744,H2744+E2745)))</f>
        <v/>
      </c>
      <c r="I2745" s="169">
        <f>(C2745-H2745)/h</f>
        <v/>
      </c>
      <c r="J2745">
        <f>C2745/(ε_c1cd)</f>
        <v/>
      </c>
      <c r="K2745">
        <f>C2745/I2745</f>
        <v/>
      </c>
      <c r="L2745" s="131">
        <f>I2745/(ε_c1cd)</f>
        <v/>
      </c>
      <c r="M2745">
        <f>I2745*(K2745-Z_s1)</f>
        <v/>
      </c>
      <c r="N2745">
        <f>I2745*(K2745-Z_s2)</f>
        <v/>
      </c>
      <c r="O2745">
        <f>E_s*M2745</f>
        <v/>
      </c>
      <c r="P2745">
        <f>E_s*N2745</f>
        <v/>
      </c>
      <c r="Q2745">
        <f>O2745*A_s1</f>
        <v/>
      </c>
      <c r="R2745">
        <f>P2745*A_s2</f>
        <v/>
      </c>
      <c r="S2745">
        <f>Q2745*($K2745-Z_s1)</f>
        <v/>
      </c>
      <c r="T2745">
        <f>R2745*($K2745-Z_s2)</f>
        <v/>
      </c>
      <c r="U2745">
        <f>(INDIRECT("a_"&amp;U$2)/(U$2+1))*(($C2745^(U$2+1)-$H2745^(U$2+1))/(ε_c1cd^(U$2+1)))</f>
        <v/>
      </c>
      <c r="V2745">
        <f>(INDIRECT("a_"&amp;V$2)/(V$2+1))*(($C2745^(V$2+1)-$H2745^(V$2+1))/(ε_c1cd^(V$2+1)))</f>
        <v/>
      </c>
      <c r="W2745">
        <f>(INDIRECT("a_"&amp;W$2)/(W$2+1))*(($C2745^(W$2+1)-$H2745^(W$2+1))/(ε_c1cd^(W$2+1)))</f>
        <v/>
      </c>
      <c r="X2745">
        <f>(INDIRECT("a_"&amp;X$2)/(X$2+1))*(($C2745^(X$2+1)-$H2745^(X$2+1))/(ε_c1cd^(X$2+1)))</f>
        <v/>
      </c>
      <c r="Y2745">
        <f>(INDIRECT("a_"&amp;Y$2)/(Y$2+1))*(($C2745^(Y$2+1)-$H2745^(Y$2+1))/(ε_c1cd^(Y$2+1)))</f>
        <v/>
      </c>
      <c r="Z2745">
        <f>(INDIRECT("a_"&amp;Z$2)/(Z$2+2))*(($C2745^(Z$2+2)-$H2745^(Z$2+2))/(ε_c1cd^(Z$2+2)))</f>
        <v/>
      </c>
      <c r="AA2745">
        <f>(INDIRECT("a_"&amp;AA$2)/(AA$2+2))*(($C2745^(AA$2+2)-$H2745^(AA$2+2))/(ε_c1cd^(AA$2+2)))</f>
        <v/>
      </c>
      <c r="AB2745">
        <f>(INDIRECT("a_"&amp;AB$2)/(AB$2+2))*(($C2745^(AB$2+2)-$H2745^(AB$2+2))/(ε_c1cd^(AB$2+2)))</f>
        <v/>
      </c>
      <c r="AC2745">
        <f>(INDIRECT("a_"&amp;AC$2)/(AC$2+2))*(($C2745^(AC$2+2)-$H2745^(AC$2+2))/(ε_c1cd^(AC$2+2)))</f>
        <v/>
      </c>
      <c r="AD2745">
        <f>(INDIRECT("a_"&amp;AD$2)/(AD$2+2))*(($C2745^(AD$2+2)-$H2745^(AD$2+2))/(ε_c1cd^(AD$2+2)))</f>
        <v/>
      </c>
      <c r="AE2745" s="111">
        <f>(b*f_cd/L2745)*SUM(U2745:Y2745)+SUM(Q2745:R2745)</f>
        <v/>
      </c>
      <c r="AF2745" s="112">
        <f>AE2745*(K2745-y+e)</f>
        <v/>
      </c>
      <c r="AG2745" s="113">
        <f>(b*f_cd/(L2745^2))*SUM(Z2745:AD2745)+SUM(S2745:T2745)-AF2745</f>
        <v/>
      </c>
      <c r="AH2745" s="114">
        <f>AG2745&lt;0</f>
        <v/>
      </c>
      <c r="AI2745" s="115">
        <f>IF(A2745=1,FALSE,(AND(AQ2745,AH2745,NOT(AI2744))))</f>
        <v/>
      </c>
      <c r="AJ2745" s="116">
        <f>(b*f_cd/L2745)*(a_1/2*J2745^2+a_2/3*J2745^3+a_3/4*J2745^4+a_4/5*J2745^5+a_5/6*J2745^6)+SUM(Q2745:R2745)</f>
        <v/>
      </c>
      <c r="AK2745">
        <f>AJ2745*(K2745-y+e)</f>
        <v/>
      </c>
      <c r="AL2745" s="118">
        <f>(b*f_cd/(L2745^2))*(a_1/3*J2745^3+a_2/4*J2745^4+a_3/5*J2745^5+a_4/6*J2745^6+a_5/7*J2745^7)+SUM(S2745:T2745)-AK2745</f>
        <v/>
      </c>
      <c r="AM2745" s="114">
        <f>AL2745&gt;0</f>
        <v/>
      </c>
      <c r="AN2745" s="115">
        <f>IF(A2745=1,FALSE,(AND(AQ2745,AM2745,NOT(AN2744))))</f>
        <v/>
      </c>
      <c r="AO2745">
        <f>IF(D2745=1,AND(AH2745,NOT(AI2745)),AND(AM2745,NOT(AN2745)))</f>
        <v/>
      </c>
      <c r="AP2745" s="119">
        <f>IF(D2745=1,AI2745,AN2745)</f>
        <v/>
      </c>
      <c r="AQ2745" s="125">
        <f>ABS(E2745)&lt;$AQ$2</f>
        <v/>
      </c>
      <c r="AS2745">
        <f>IF(AP2745,MAX(AS$3:AS2743)+1,"")</f>
        <v/>
      </c>
    </row>
    <row r="2746">
      <c r="A2746" t="n">
        <v>2656</v>
      </c>
      <c r="B2746" s="131">
        <f>IF(A2746=1,0,IF(AP2746,0.1*ε_cu1cd,0))</f>
        <v/>
      </c>
      <c r="C2746" s="131">
        <f>IF(A2746=1,0.1*ε_cu1cd,C2745+B2745)</f>
        <v/>
      </c>
      <c r="D2746" s="113">
        <f>IF('Нормальний переріз'!$D$68&gt;0,1,2)</f>
        <v/>
      </c>
      <c r="E2746" s="144">
        <f>IF(D2746=1,F2746,G2746)</f>
        <v/>
      </c>
      <c r="F2746" s="124">
        <f>IF(AI2745,0.11*ε_cu1cd,IF(AH2745,F2745*0.01,F2745))</f>
        <v/>
      </c>
      <c r="G2746" s="124">
        <f>IF(AP2745,-0.1*ε_cu1cd,IF(AM2745,G2745*0.01,G2745))</f>
        <v/>
      </c>
      <c r="H2746" s="113">
        <f>IF(A2746=1,E2746,IF(AO2745,H2745-E2745+E2746,IF(AP2745,0.8*H2745,H2745+E2746)))</f>
        <v/>
      </c>
      <c r="I2746" s="169">
        <f>(C2746-H2746)/h</f>
        <v/>
      </c>
      <c r="J2746">
        <f>C2746/(ε_c1cd)</f>
        <v/>
      </c>
      <c r="K2746">
        <f>C2746/I2746</f>
        <v/>
      </c>
      <c r="L2746" s="131">
        <f>I2746/(ε_c1cd)</f>
        <v/>
      </c>
      <c r="M2746">
        <f>I2746*(K2746-Z_s1)</f>
        <v/>
      </c>
      <c r="N2746">
        <f>I2746*(K2746-Z_s2)</f>
        <v/>
      </c>
      <c r="O2746">
        <f>E_s*M2746</f>
        <v/>
      </c>
      <c r="P2746">
        <f>E_s*N2746</f>
        <v/>
      </c>
      <c r="Q2746">
        <f>O2746*A_s1</f>
        <v/>
      </c>
      <c r="R2746">
        <f>P2746*A_s2</f>
        <v/>
      </c>
      <c r="S2746">
        <f>Q2746*($K2746-Z_s1)</f>
        <v/>
      </c>
      <c r="T2746">
        <f>R2746*($K2746-Z_s2)</f>
        <v/>
      </c>
      <c r="U2746">
        <f>(INDIRECT("a_"&amp;U$2)/(U$2+1))*(($C2746^(U$2+1)-$H2746^(U$2+1))/(ε_c1cd^(U$2+1)))</f>
        <v/>
      </c>
      <c r="V2746">
        <f>(INDIRECT("a_"&amp;V$2)/(V$2+1))*(($C2746^(V$2+1)-$H2746^(V$2+1))/(ε_c1cd^(V$2+1)))</f>
        <v/>
      </c>
      <c r="W2746">
        <f>(INDIRECT("a_"&amp;W$2)/(W$2+1))*(($C2746^(W$2+1)-$H2746^(W$2+1))/(ε_c1cd^(W$2+1)))</f>
        <v/>
      </c>
      <c r="X2746">
        <f>(INDIRECT("a_"&amp;X$2)/(X$2+1))*(($C2746^(X$2+1)-$H2746^(X$2+1))/(ε_c1cd^(X$2+1)))</f>
        <v/>
      </c>
      <c r="Y2746">
        <f>(INDIRECT("a_"&amp;Y$2)/(Y$2+1))*(($C2746^(Y$2+1)-$H2746^(Y$2+1))/(ε_c1cd^(Y$2+1)))</f>
        <v/>
      </c>
      <c r="Z2746">
        <f>(INDIRECT("a_"&amp;Z$2)/(Z$2+2))*(($C2746^(Z$2+2)-$H2746^(Z$2+2))/(ε_c1cd^(Z$2+2)))</f>
        <v/>
      </c>
      <c r="AA2746">
        <f>(INDIRECT("a_"&amp;AA$2)/(AA$2+2))*(($C2746^(AA$2+2)-$H2746^(AA$2+2))/(ε_c1cd^(AA$2+2)))</f>
        <v/>
      </c>
      <c r="AB2746">
        <f>(INDIRECT("a_"&amp;AB$2)/(AB$2+2))*(($C2746^(AB$2+2)-$H2746^(AB$2+2))/(ε_c1cd^(AB$2+2)))</f>
        <v/>
      </c>
      <c r="AC2746">
        <f>(INDIRECT("a_"&amp;AC$2)/(AC$2+2))*(($C2746^(AC$2+2)-$H2746^(AC$2+2))/(ε_c1cd^(AC$2+2)))</f>
        <v/>
      </c>
      <c r="AD2746">
        <f>(INDIRECT("a_"&amp;AD$2)/(AD$2+2))*(($C2746^(AD$2+2)-$H2746^(AD$2+2))/(ε_c1cd^(AD$2+2)))</f>
        <v/>
      </c>
      <c r="AE2746" s="111">
        <f>(b*f_cd/L2746)*SUM(U2746:Y2746)+SUM(Q2746:R2746)</f>
        <v/>
      </c>
      <c r="AF2746" s="112">
        <f>AE2746*(K2746-y+e)</f>
        <v/>
      </c>
      <c r="AG2746" s="113">
        <f>(b*f_cd/(L2746^2))*SUM(Z2746:AD2746)+SUM(S2746:T2746)-AF2746</f>
        <v/>
      </c>
      <c r="AH2746" s="114">
        <f>AG2746&lt;0</f>
        <v/>
      </c>
      <c r="AI2746" s="115">
        <f>IF(A2746=1,FALSE,(AND(AQ2746,AH2746,NOT(AI2745))))</f>
        <v/>
      </c>
      <c r="AJ2746" s="116">
        <f>(b*f_cd/L2746)*(a_1/2*J2746^2+a_2/3*J2746^3+a_3/4*J2746^4+a_4/5*J2746^5+a_5/6*J2746^6)+SUM(Q2746:R2746)</f>
        <v/>
      </c>
      <c r="AK2746">
        <f>AJ2746*(K2746-y+e)</f>
        <v/>
      </c>
      <c r="AL2746" s="118">
        <f>(b*f_cd/(L2746^2))*(a_1/3*J2746^3+a_2/4*J2746^4+a_3/5*J2746^5+a_4/6*J2746^6+a_5/7*J2746^7)+SUM(S2746:T2746)-AK2746</f>
        <v/>
      </c>
      <c r="AM2746" s="114">
        <f>AL2746&gt;0</f>
        <v/>
      </c>
      <c r="AN2746" s="115">
        <f>IF(A2746=1,FALSE,(AND(AQ2746,AM2746,NOT(AN2745))))</f>
        <v/>
      </c>
      <c r="AO2746">
        <f>IF(D2746=1,AND(AH2746,NOT(AI2746)),AND(AM2746,NOT(AN2746)))</f>
        <v/>
      </c>
      <c r="AP2746" s="119">
        <f>IF(D2746=1,AI2746,AN2746)</f>
        <v/>
      </c>
      <c r="AQ2746" s="125">
        <f>ABS(E2746)&lt;$AQ$2</f>
        <v/>
      </c>
      <c r="AS2746">
        <f>IF(AP2746,MAX(AS$3:AS2744)+1,"")</f>
        <v/>
      </c>
    </row>
    <row r="2747">
      <c r="A2747" t="n">
        <v>2657</v>
      </c>
      <c r="B2747" s="131">
        <f>IF(A2747=1,0,IF(AP2747,0.1*ε_cu1cd,0))</f>
        <v/>
      </c>
      <c r="C2747" s="131">
        <f>IF(A2747=1,0.1*ε_cu1cd,C2746+B2746)</f>
        <v/>
      </c>
      <c r="D2747" s="113">
        <f>IF('Нормальний переріз'!$D$68&gt;0,1,2)</f>
        <v/>
      </c>
      <c r="E2747" s="144">
        <f>IF(D2747=1,F2747,G2747)</f>
        <v/>
      </c>
      <c r="F2747" s="124">
        <f>IF(AI2746,0.11*ε_cu1cd,IF(AH2746,F2746*0.01,F2746))</f>
        <v/>
      </c>
      <c r="G2747" s="124">
        <f>IF(AP2746,-0.1*ε_cu1cd,IF(AM2746,G2746*0.01,G2746))</f>
        <v/>
      </c>
      <c r="H2747" s="113">
        <f>IF(A2747=1,E2747,IF(AO2746,H2746-E2746+E2747,IF(AP2746,0.8*H2746,H2746+E2747)))</f>
        <v/>
      </c>
      <c r="I2747" s="169">
        <f>(C2747-H2747)/h</f>
        <v/>
      </c>
      <c r="J2747">
        <f>C2747/(ε_c1cd)</f>
        <v/>
      </c>
      <c r="K2747">
        <f>C2747/I2747</f>
        <v/>
      </c>
      <c r="L2747" s="131">
        <f>I2747/(ε_c1cd)</f>
        <v/>
      </c>
      <c r="M2747">
        <f>I2747*(K2747-Z_s1)</f>
        <v/>
      </c>
      <c r="N2747">
        <f>I2747*(K2747-Z_s2)</f>
        <v/>
      </c>
      <c r="O2747">
        <f>E_s*M2747</f>
        <v/>
      </c>
      <c r="P2747">
        <f>E_s*N2747</f>
        <v/>
      </c>
      <c r="Q2747">
        <f>O2747*A_s1</f>
        <v/>
      </c>
      <c r="R2747">
        <f>P2747*A_s2</f>
        <v/>
      </c>
      <c r="S2747">
        <f>Q2747*($K2747-Z_s1)</f>
        <v/>
      </c>
      <c r="T2747">
        <f>R2747*($K2747-Z_s2)</f>
        <v/>
      </c>
      <c r="U2747">
        <f>(INDIRECT("a_"&amp;U$2)/(U$2+1))*(($C2747^(U$2+1)-$H2747^(U$2+1))/(ε_c1cd^(U$2+1)))</f>
        <v/>
      </c>
      <c r="V2747">
        <f>(INDIRECT("a_"&amp;V$2)/(V$2+1))*(($C2747^(V$2+1)-$H2747^(V$2+1))/(ε_c1cd^(V$2+1)))</f>
        <v/>
      </c>
      <c r="W2747">
        <f>(INDIRECT("a_"&amp;W$2)/(W$2+1))*(($C2747^(W$2+1)-$H2747^(W$2+1))/(ε_c1cd^(W$2+1)))</f>
        <v/>
      </c>
      <c r="X2747">
        <f>(INDIRECT("a_"&amp;X$2)/(X$2+1))*(($C2747^(X$2+1)-$H2747^(X$2+1))/(ε_c1cd^(X$2+1)))</f>
        <v/>
      </c>
      <c r="Y2747">
        <f>(INDIRECT("a_"&amp;Y$2)/(Y$2+1))*(($C2747^(Y$2+1)-$H2747^(Y$2+1))/(ε_c1cd^(Y$2+1)))</f>
        <v/>
      </c>
      <c r="Z2747">
        <f>(INDIRECT("a_"&amp;Z$2)/(Z$2+2))*(($C2747^(Z$2+2)-$H2747^(Z$2+2))/(ε_c1cd^(Z$2+2)))</f>
        <v/>
      </c>
      <c r="AA2747">
        <f>(INDIRECT("a_"&amp;AA$2)/(AA$2+2))*(($C2747^(AA$2+2)-$H2747^(AA$2+2))/(ε_c1cd^(AA$2+2)))</f>
        <v/>
      </c>
      <c r="AB2747">
        <f>(INDIRECT("a_"&amp;AB$2)/(AB$2+2))*(($C2747^(AB$2+2)-$H2747^(AB$2+2))/(ε_c1cd^(AB$2+2)))</f>
        <v/>
      </c>
      <c r="AC2747">
        <f>(INDIRECT("a_"&amp;AC$2)/(AC$2+2))*(($C2747^(AC$2+2)-$H2747^(AC$2+2))/(ε_c1cd^(AC$2+2)))</f>
        <v/>
      </c>
      <c r="AD2747">
        <f>(INDIRECT("a_"&amp;AD$2)/(AD$2+2))*(($C2747^(AD$2+2)-$H2747^(AD$2+2))/(ε_c1cd^(AD$2+2)))</f>
        <v/>
      </c>
      <c r="AE2747" s="111">
        <f>(b*f_cd/L2747)*SUM(U2747:Y2747)+SUM(Q2747:R2747)</f>
        <v/>
      </c>
      <c r="AF2747" s="112">
        <f>AE2747*(K2747-y+e)</f>
        <v/>
      </c>
      <c r="AG2747" s="113">
        <f>(b*f_cd/(L2747^2))*SUM(Z2747:AD2747)+SUM(S2747:T2747)-AF2747</f>
        <v/>
      </c>
      <c r="AH2747" s="114">
        <f>AG2747&lt;0</f>
        <v/>
      </c>
      <c r="AI2747" s="115">
        <f>IF(A2747=1,FALSE,(AND(AQ2747,AH2747,NOT(AI2746))))</f>
        <v/>
      </c>
      <c r="AJ2747" s="116">
        <f>(b*f_cd/L2747)*(a_1/2*J2747^2+a_2/3*J2747^3+a_3/4*J2747^4+a_4/5*J2747^5+a_5/6*J2747^6)+SUM(Q2747:R2747)</f>
        <v/>
      </c>
      <c r="AK2747">
        <f>AJ2747*(K2747-y+e)</f>
        <v/>
      </c>
      <c r="AL2747" s="118">
        <f>(b*f_cd/(L2747^2))*(a_1/3*J2747^3+a_2/4*J2747^4+a_3/5*J2747^5+a_4/6*J2747^6+a_5/7*J2747^7)+SUM(S2747:T2747)-AK2747</f>
        <v/>
      </c>
      <c r="AM2747" s="114">
        <f>AL2747&gt;0</f>
        <v/>
      </c>
      <c r="AN2747" s="115">
        <f>IF(A2747=1,FALSE,(AND(AQ2747,AM2747,NOT(AN2746))))</f>
        <v/>
      </c>
      <c r="AO2747">
        <f>IF(D2747=1,AND(AH2747,NOT(AI2747)),AND(AM2747,NOT(AN2747)))</f>
        <v/>
      </c>
      <c r="AP2747" s="119">
        <f>IF(D2747=1,AI2747,AN2747)</f>
        <v/>
      </c>
      <c r="AQ2747" s="125">
        <f>ABS(E2747)&lt;$AQ$2</f>
        <v/>
      </c>
      <c r="AS2747">
        <f>IF(AP2747,MAX(AS$3:AS2745)+1,"")</f>
        <v/>
      </c>
    </row>
    <row r="2748">
      <c r="A2748" t="n">
        <v>2658</v>
      </c>
      <c r="B2748" s="131">
        <f>IF(A2748=1,0,IF(AP2748,0.1*ε_cu1cd,0))</f>
        <v/>
      </c>
      <c r="C2748" s="131">
        <f>IF(A2748=1,0.1*ε_cu1cd,C2747+B2747)</f>
        <v/>
      </c>
      <c r="D2748" s="113">
        <f>IF('Нормальний переріз'!$D$68&gt;0,1,2)</f>
        <v/>
      </c>
      <c r="E2748" s="144">
        <f>IF(D2748=1,F2748,G2748)</f>
        <v/>
      </c>
      <c r="F2748" s="124">
        <f>IF(AI2747,0.11*ε_cu1cd,IF(AH2747,F2747*0.01,F2747))</f>
        <v/>
      </c>
      <c r="G2748" s="124">
        <f>IF(AP2747,-0.1*ε_cu1cd,IF(AM2747,G2747*0.01,G2747))</f>
        <v/>
      </c>
      <c r="H2748" s="113">
        <f>IF(A2748=1,E2748,IF(AO2747,H2747-E2747+E2748,IF(AP2747,0.8*H2747,H2747+E2748)))</f>
        <v/>
      </c>
      <c r="I2748" s="169">
        <f>(C2748-H2748)/h</f>
        <v/>
      </c>
      <c r="J2748">
        <f>C2748/(ε_c1cd)</f>
        <v/>
      </c>
      <c r="K2748">
        <f>C2748/I2748</f>
        <v/>
      </c>
      <c r="L2748" s="131">
        <f>I2748/(ε_c1cd)</f>
        <v/>
      </c>
      <c r="M2748">
        <f>I2748*(K2748-Z_s1)</f>
        <v/>
      </c>
      <c r="N2748">
        <f>I2748*(K2748-Z_s2)</f>
        <v/>
      </c>
      <c r="O2748">
        <f>E_s*M2748</f>
        <v/>
      </c>
      <c r="P2748">
        <f>E_s*N2748</f>
        <v/>
      </c>
      <c r="Q2748">
        <f>O2748*A_s1</f>
        <v/>
      </c>
      <c r="R2748">
        <f>P2748*A_s2</f>
        <v/>
      </c>
      <c r="S2748">
        <f>Q2748*($K2748-Z_s1)</f>
        <v/>
      </c>
      <c r="T2748">
        <f>R2748*($K2748-Z_s2)</f>
        <v/>
      </c>
      <c r="U2748">
        <f>(INDIRECT("a_"&amp;U$2)/(U$2+1))*(($C2748^(U$2+1)-$H2748^(U$2+1))/(ε_c1cd^(U$2+1)))</f>
        <v/>
      </c>
      <c r="V2748">
        <f>(INDIRECT("a_"&amp;V$2)/(V$2+1))*(($C2748^(V$2+1)-$H2748^(V$2+1))/(ε_c1cd^(V$2+1)))</f>
        <v/>
      </c>
      <c r="W2748">
        <f>(INDIRECT("a_"&amp;W$2)/(W$2+1))*(($C2748^(W$2+1)-$H2748^(W$2+1))/(ε_c1cd^(W$2+1)))</f>
        <v/>
      </c>
      <c r="X2748">
        <f>(INDIRECT("a_"&amp;X$2)/(X$2+1))*(($C2748^(X$2+1)-$H2748^(X$2+1))/(ε_c1cd^(X$2+1)))</f>
        <v/>
      </c>
      <c r="Y2748">
        <f>(INDIRECT("a_"&amp;Y$2)/(Y$2+1))*(($C2748^(Y$2+1)-$H2748^(Y$2+1))/(ε_c1cd^(Y$2+1)))</f>
        <v/>
      </c>
      <c r="Z2748">
        <f>(INDIRECT("a_"&amp;Z$2)/(Z$2+2))*(($C2748^(Z$2+2)-$H2748^(Z$2+2))/(ε_c1cd^(Z$2+2)))</f>
        <v/>
      </c>
      <c r="AA2748">
        <f>(INDIRECT("a_"&amp;AA$2)/(AA$2+2))*(($C2748^(AA$2+2)-$H2748^(AA$2+2))/(ε_c1cd^(AA$2+2)))</f>
        <v/>
      </c>
      <c r="AB2748">
        <f>(INDIRECT("a_"&amp;AB$2)/(AB$2+2))*(($C2748^(AB$2+2)-$H2748^(AB$2+2))/(ε_c1cd^(AB$2+2)))</f>
        <v/>
      </c>
      <c r="AC2748">
        <f>(INDIRECT("a_"&amp;AC$2)/(AC$2+2))*(($C2748^(AC$2+2)-$H2748^(AC$2+2))/(ε_c1cd^(AC$2+2)))</f>
        <v/>
      </c>
      <c r="AD2748">
        <f>(INDIRECT("a_"&amp;AD$2)/(AD$2+2))*(($C2748^(AD$2+2)-$H2748^(AD$2+2))/(ε_c1cd^(AD$2+2)))</f>
        <v/>
      </c>
      <c r="AE2748" s="111">
        <f>(b*f_cd/L2748)*SUM(U2748:Y2748)+SUM(Q2748:R2748)</f>
        <v/>
      </c>
      <c r="AF2748" s="112">
        <f>AE2748*(K2748-y+e)</f>
        <v/>
      </c>
      <c r="AG2748" s="113">
        <f>(b*f_cd/(L2748^2))*SUM(Z2748:AD2748)+SUM(S2748:T2748)-AF2748</f>
        <v/>
      </c>
      <c r="AH2748" s="114">
        <f>AG2748&lt;0</f>
        <v/>
      </c>
      <c r="AI2748" s="115">
        <f>IF(A2748=1,FALSE,(AND(AQ2748,AH2748,NOT(AI2747))))</f>
        <v/>
      </c>
      <c r="AJ2748" s="116">
        <f>(b*f_cd/L2748)*(a_1/2*J2748^2+a_2/3*J2748^3+a_3/4*J2748^4+a_4/5*J2748^5+a_5/6*J2748^6)+SUM(Q2748:R2748)</f>
        <v/>
      </c>
      <c r="AK2748">
        <f>AJ2748*(K2748-y+e)</f>
        <v/>
      </c>
      <c r="AL2748" s="118">
        <f>(b*f_cd/(L2748^2))*(a_1/3*J2748^3+a_2/4*J2748^4+a_3/5*J2748^5+a_4/6*J2748^6+a_5/7*J2748^7)+SUM(S2748:T2748)-AK2748</f>
        <v/>
      </c>
      <c r="AM2748" s="114">
        <f>AL2748&gt;0</f>
        <v/>
      </c>
      <c r="AN2748" s="115">
        <f>IF(A2748=1,FALSE,(AND(AQ2748,AM2748,NOT(AN2747))))</f>
        <v/>
      </c>
      <c r="AO2748">
        <f>IF(D2748=1,AND(AH2748,NOT(AI2748)),AND(AM2748,NOT(AN2748)))</f>
        <v/>
      </c>
      <c r="AP2748" s="119">
        <f>IF(D2748=1,AI2748,AN2748)</f>
        <v/>
      </c>
      <c r="AQ2748" s="125">
        <f>ABS(E2748)&lt;$AQ$2</f>
        <v/>
      </c>
      <c r="AS2748">
        <f>IF(AP2748,MAX(AS$3:AS2746)+1,"")</f>
        <v/>
      </c>
    </row>
    <row r="2749">
      <c r="A2749" t="n">
        <v>2659</v>
      </c>
      <c r="B2749" s="131">
        <f>IF(A2749=1,0,IF(AP2749,0.1*ε_cu1cd,0))</f>
        <v/>
      </c>
      <c r="C2749" s="131">
        <f>IF(A2749=1,0.1*ε_cu1cd,C2748+B2748)</f>
        <v/>
      </c>
      <c r="D2749" s="113">
        <f>IF('Нормальний переріз'!$D$68&gt;0,1,2)</f>
        <v/>
      </c>
      <c r="E2749" s="144">
        <f>IF(D2749=1,F2749,G2749)</f>
        <v/>
      </c>
      <c r="F2749" s="124">
        <f>IF(AI2748,0.11*ε_cu1cd,IF(AH2748,F2748*0.01,F2748))</f>
        <v/>
      </c>
      <c r="G2749" s="124">
        <f>IF(AP2748,-0.1*ε_cu1cd,IF(AM2748,G2748*0.01,G2748))</f>
        <v/>
      </c>
      <c r="H2749" s="113">
        <f>IF(A2749=1,E2749,IF(AO2748,H2748-E2748+E2749,IF(AP2748,0.8*H2748,H2748+E2749)))</f>
        <v/>
      </c>
      <c r="I2749" s="169">
        <f>(C2749-H2749)/h</f>
        <v/>
      </c>
      <c r="J2749">
        <f>C2749/(ε_c1cd)</f>
        <v/>
      </c>
      <c r="K2749">
        <f>C2749/I2749</f>
        <v/>
      </c>
      <c r="L2749" s="131">
        <f>I2749/(ε_c1cd)</f>
        <v/>
      </c>
      <c r="M2749">
        <f>I2749*(K2749-Z_s1)</f>
        <v/>
      </c>
      <c r="N2749">
        <f>I2749*(K2749-Z_s2)</f>
        <v/>
      </c>
      <c r="O2749">
        <f>E_s*M2749</f>
        <v/>
      </c>
      <c r="P2749">
        <f>E_s*N2749</f>
        <v/>
      </c>
      <c r="Q2749">
        <f>O2749*A_s1</f>
        <v/>
      </c>
      <c r="R2749">
        <f>P2749*A_s2</f>
        <v/>
      </c>
      <c r="S2749">
        <f>Q2749*($K2749-Z_s1)</f>
        <v/>
      </c>
      <c r="T2749">
        <f>R2749*($K2749-Z_s2)</f>
        <v/>
      </c>
      <c r="U2749">
        <f>(INDIRECT("a_"&amp;U$2)/(U$2+1))*(($C2749^(U$2+1)-$H2749^(U$2+1))/(ε_c1cd^(U$2+1)))</f>
        <v/>
      </c>
      <c r="V2749">
        <f>(INDIRECT("a_"&amp;V$2)/(V$2+1))*(($C2749^(V$2+1)-$H2749^(V$2+1))/(ε_c1cd^(V$2+1)))</f>
        <v/>
      </c>
      <c r="W2749">
        <f>(INDIRECT("a_"&amp;W$2)/(W$2+1))*(($C2749^(W$2+1)-$H2749^(W$2+1))/(ε_c1cd^(W$2+1)))</f>
        <v/>
      </c>
      <c r="X2749">
        <f>(INDIRECT("a_"&amp;X$2)/(X$2+1))*(($C2749^(X$2+1)-$H2749^(X$2+1))/(ε_c1cd^(X$2+1)))</f>
        <v/>
      </c>
      <c r="Y2749">
        <f>(INDIRECT("a_"&amp;Y$2)/(Y$2+1))*(($C2749^(Y$2+1)-$H2749^(Y$2+1))/(ε_c1cd^(Y$2+1)))</f>
        <v/>
      </c>
      <c r="Z2749">
        <f>(INDIRECT("a_"&amp;Z$2)/(Z$2+2))*(($C2749^(Z$2+2)-$H2749^(Z$2+2))/(ε_c1cd^(Z$2+2)))</f>
        <v/>
      </c>
      <c r="AA2749">
        <f>(INDIRECT("a_"&amp;AA$2)/(AA$2+2))*(($C2749^(AA$2+2)-$H2749^(AA$2+2))/(ε_c1cd^(AA$2+2)))</f>
        <v/>
      </c>
      <c r="AB2749">
        <f>(INDIRECT("a_"&amp;AB$2)/(AB$2+2))*(($C2749^(AB$2+2)-$H2749^(AB$2+2))/(ε_c1cd^(AB$2+2)))</f>
        <v/>
      </c>
      <c r="AC2749">
        <f>(INDIRECT("a_"&amp;AC$2)/(AC$2+2))*(($C2749^(AC$2+2)-$H2749^(AC$2+2))/(ε_c1cd^(AC$2+2)))</f>
        <v/>
      </c>
      <c r="AD2749">
        <f>(INDIRECT("a_"&amp;AD$2)/(AD$2+2))*(($C2749^(AD$2+2)-$H2749^(AD$2+2))/(ε_c1cd^(AD$2+2)))</f>
        <v/>
      </c>
      <c r="AE2749" s="111">
        <f>(b*f_cd/L2749)*SUM(U2749:Y2749)+SUM(Q2749:R2749)</f>
        <v/>
      </c>
      <c r="AF2749" s="112">
        <f>AE2749*(K2749-y+e)</f>
        <v/>
      </c>
      <c r="AG2749" s="113">
        <f>(b*f_cd/(L2749^2))*SUM(Z2749:AD2749)+SUM(S2749:T2749)-AF2749</f>
        <v/>
      </c>
      <c r="AH2749" s="114">
        <f>AG2749&lt;0</f>
        <v/>
      </c>
      <c r="AI2749" s="115">
        <f>IF(A2749=1,FALSE,(AND(AQ2749,AH2749,NOT(AI2748))))</f>
        <v/>
      </c>
      <c r="AJ2749" s="116">
        <f>(b*f_cd/L2749)*(a_1/2*J2749^2+a_2/3*J2749^3+a_3/4*J2749^4+a_4/5*J2749^5+a_5/6*J2749^6)+SUM(Q2749:R2749)</f>
        <v/>
      </c>
      <c r="AK2749">
        <f>AJ2749*(K2749-y+e)</f>
        <v/>
      </c>
      <c r="AL2749" s="118">
        <f>(b*f_cd/(L2749^2))*(a_1/3*J2749^3+a_2/4*J2749^4+a_3/5*J2749^5+a_4/6*J2749^6+a_5/7*J2749^7)+SUM(S2749:T2749)-AK2749</f>
        <v/>
      </c>
      <c r="AM2749" s="114">
        <f>AL2749&gt;0</f>
        <v/>
      </c>
      <c r="AN2749" s="115">
        <f>IF(A2749=1,FALSE,(AND(AQ2749,AM2749,NOT(AN2748))))</f>
        <v/>
      </c>
      <c r="AO2749">
        <f>IF(D2749=1,AND(AH2749,NOT(AI2749)),AND(AM2749,NOT(AN2749)))</f>
        <v/>
      </c>
      <c r="AP2749" s="119">
        <f>IF(D2749=1,AI2749,AN2749)</f>
        <v/>
      </c>
      <c r="AQ2749" s="125">
        <f>ABS(E2749)&lt;$AQ$2</f>
        <v/>
      </c>
      <c r="AS2749">
        <f>IF(AP2749,MAX(AS$3:AS2747)+1,"")</f>
        <v/>
      </c>
    </row>
    <row r="2750">
      <c r="A2750" t="n">
        <v>2660</v>
      </c>
      <c r="B2750" s="131">
        <f>IF(A2750=1,0,IF(AP2750,0.1*ε_cu1cd,0))</f>
        <v/>
      </c>
      <c r="C2750" s="131">
        <f>IF(A2750=1,0.1*ε_cu1cd,C2749+B2749)</f>
        <v/>
      </c>
      <c r="D2750" s="113">
        <f>IF('Нормальний переріз'!$D$68&gt;0,1,2)</f>
        <v/>
      </c>
      <c r="E2750" s="144">
        <f>IF(D2750=1,F2750,G2750)</f>
        <v/>
      </c>
      <c r="F2750" s="124">
        <f>IF(AI2749,0.11*ε_cu1cd,IF(AH2749,F2749*0.01,F2749))</f>
        <v/>
      </c>
      <c r="G2750" s="124">
        <f>IF(AP2749,-0.1*ε_cu1cd,IF(AM2749,G2749*0.01,G2749))</f>
        <v/>
      </c>
      <c r="H2750" s="113">
        <f>IF(A2750=1,E2750,IF(AO2749,H2749-E2749+E2750,IF(AP2749,0.8*H2749,H2749+E2750)))</f>
        <v/>
      </c>
      <c r="I2750" s="169">
        <f>(C2750-H2750)/h</f>
        <v/>
      </c>
      <c r="J2750">
        <f>C2750/(ε_c1cd)</f>
        <v/>
      </c>
      <c r="K2750">
        <f>C2750/I2750</f>
        <v/>
      </c>
      <c r="L2750" s="131">
        <f>I2750/(ε_c1cd)</f>
        <v/>
      </c>
      <c r="M2750">
        <f>I2750*(K2750-Z_s1)</f>
        <v/>
      </c>
      <c r="N2750">
        <f>I2750*(K2750-Z_s2)</f>
        <v/>
      </c>
      <c r="O2750">
        <f>E_s*M2750</f>
        <v/>
      </c>
      <c r="P2750">
        <f>E_s*N2750</f>
        <v/>
      </c>
      <c r="Q2750">
        <f>O2750*A_s1</f>
        <v/>
      </c>
      <c r="R2750">
        <f>P2750*A_s2</f>
        <v/>
      </c>
      <c r="S2750">
        <f>Q2750*($K2750-Z_s1)</f>
        <v/>
      </c>
      <c r="T2750">
        <f>R2750*($K2750-Z_s2)</f>
        <v/>
      </c>
      <c r="U2750">
        <f>(INDIRECT("a_"&amp;U$2)/(U$2+1))*(($C2750^(U$2+1)-$H2750^(U$2+1))/(ε_c1cd^(U$2+1)))</f>
        <v/>
      </c>
      <c r="V2750">
        <f>(INDIRECT("a_"&amp;V$2)/(V$2+1))*(($C2750^(V$2+1)-$H2750^(V$2+1))/(ε_c1cd^(V$2+1)))</f>
        <v/>
      </c>
      <c r="W2750">
        <f>(INDIRECT("a_"&amp;W$2)/(W$2+1))*(($C2750^(W$2+1)-$H2750^(W$2+1))/(ε_c1cd^(W$2+1)))</f>
        <v/>
      </c>
      <c r="X2750">
        <f>(INDIRECT("a_"&amp;X$2)/(X$2+1))*(($C2750^(X$2+1)-$H2750^(X$2+1))/(ε_c1cd^(X$2+1)))</f>
        <v/>
      </c>
      <c r="Y2750">
        <f>(INDIRECT("a_"&amp;Y$2)/(Y$2+1))*(($C2750^(Y$2+1)-$H2750^(Y$2+1))/(ε_c1cd^(Y$2+1)))</f>
        <v/>
      </c>
      <c r="Z2750">
        <f>(INDIRECT("a_"&amp;Z$2)/(Z$2+2))*(($C2750^(Z$2+2)-$H2750^(Z$2+2))/(ε_c1cd^(Z$2+2)))</f>
        <v/>
      </c>
      <c r="AA2750">
        <f>(INDIRECT("a_"&amp;AA$2)/(AA$2+2))*(($C2750^(AA$2+2)-$H2750^(AA$2+2))/(ε_c1cd^(AA$2+2)))</f>
        <v/>
      </c>
      <c r="AB2750">
        <f>(INDIRECT("a_"&amp;AB$2)/(AB$2+2))*(($C2750^(AB$2+2)-$H2750^(AB$2+2))/(ε_c1cd^(AB$2+2)))</f>
        <v/>
      </c>
      <c r="AC2750">
        <f>(INDIRECT("a_"&amp;AC$2)/(AC$2+2))*(($C2750^(AC$2+2)-$H2750^(AC$2+2))/(ε_c1cd^(AC$2+2)))</f>
        <v/>
      </c>
      <c r="AD2750">
        <f>(INDIRECT("a_"&amp;AD$2)/(AD$2+2))*(($C2750^(AD$2+2)-$H2750^(AD$2+2))/(ε_c1cd^(AD$2+2)))</f>
        <v/>
      </c>
      <c r="AE2750" s="111">
        <f>(b*f_cd/L2750)*SUM(U2750:Y2750)+SUM(Q2750:R2750)</f>
        <v/>
      </c>
      <c r="AF2750" s="112">
        <f>AE2750*(K2750-y+e)</f>
        <v/>
      </c>
      <c r="AG2750" s="113">
        <f>(b*f_cd/(L2750^2))*SUM(Z2750:AD2750)+SUM(S2750:T2750)-AF2750</f>
        <v/>
      </c>
      <c r="AH2750" s="114">
        <f>AG2750&lt;0</f>
        <v/>
      </c>
      <c r="AI2750" s="115">
        <f>IF(A2750=1,FALSE,(AND(AQ2750,AH2750,NOT(AI2749))))</f>
        <v/>
      </c>
      <c r="AJ2750" s="116">
        <f>(b*f_cd/L2750)*(a_1/2*J2750^2+a_2/3*J2750^3+a_3/4*J2750^4+a_4/5*J2750^5+a_5/6*J2750^6)+SUM(Q2750:R2750)</f>
        <v/>
      </c>
      <c r="AK2750">
        <f>AJ2750*(K2750-y+e)</f>
        <v/>
      </c>
      <c r="AL2750" s="118">
        <f>(b*f_cd/(L2750^2))*(a_1/3*J2750^3+a_2/4*J2750^4+a_3/5*J2750^5+a_4/6*J2750^6+a_5/7*J2750^7)+SUM(S2750:T2750)-AK2750</f>
        <v/>
      </c>
      <c r="AM2750" s="114">
        <f>AL2750&gt;0</f>
        <v/>
      </c>
      <c r="AN2750" s="115">
        <f>IF(A2750=1,FALSE,(AND(AQ2750,AM2750,NOT(AN2749))))</f>
        <v/>
      </c>
      <c r="AO2750">
        <f>IF(D2750=1,AND(AH2750,NOT(AI2750)),AND(AM2750,NOT(AN2750)))</f>
        <v/>
      </c>
      <c r="AP2750" s="119">
        <f>IF(D2750=1,AI2750,AN2750)</f>
        <v/>
      </c>
      <c r="AQ2750" s="125">
        <f>ABS(E2750)&lt;$AQ$2</f>
        <v/>
      </c>
      <c r="AS2750">
        <f>IF(AP2750,MAX(AS$3:AS2748)+1,"")</f>
        <v/>
      </c>
    </row>
    <row r="2751">
      <c r="A2751" t="n">
        <v>2661</v>
      </c>
      <c r="B2751" s="131">
        <f>IF(A2751=1,0,IF(AP2751,0.1*ε_cu1cd,0))</f>
        <v/>
      </c>
      <c r="C2751" s="131">
        <f>IF(A2751=1,0.1*ε_cu1cd,C2750+B2750)</f>
        <v/>
      </c>
      <c r="D2751" s="113">
        <f>IF('Нормальний переріз'!$D$68&gt;0,1,2)</f>
        <v/>
      </c>
      <c r="E2751" s="144">
        <f>IF(D2751=1,F2751,G2751)</f>
        <v/>
      </c>
      <c r="F2751" s="124">
        <f>IF(AI2750,0.11*ε_cu1cd,IF(AH2750,F2750*0.01,F2750))</f>
        <v/>
      </c>
      <c r="G2751" s="124">
        <f>IF(AP2750,-0.1*ε_cu1cd,IF(AM2750,G2750*0.01,G2750))</f>
        <v/>
      </c>
      <c r="H2751" s="113">
        <f>IF(A2751=1,E2751,IF(AO2750,H2750-E2750+E2751,IF(AP2750,0.8*H2750,H2750+E2751)))</f>
        <v/>
      </c>
      <c r="I2751" s="169">
        <f>(C2751-H2751)/h</f>
        <v/>
      </c>
      <c r="J2751">
        <f>C2751/(ε_c1cd)</f>
        <v/>
      </c>
      <c r="K2751">
        <f>C2751/I2751</f>
        <v/>
      </c>
      <c r="L2751" s="131">
        <f>I2751/(ε_c1cd)</f>
        <v/>
      </c>
      <c r="M2751">
        <f>I2751*(K2751-Z_s1)</f>
        <v/>
      </c>
      <c r="N2751">
        <f>I2751*(K2751-Z_s2)</f>
        <v/>
      </c>
      <c r="O2751">
        <f>E_s*M2751</f>
        <v/>
      </c>
      <c r="P2751">
        <f>E_s*N2751</f>
        <v/>
      </c>
      <c r="Q2751">
        <f>O2751*A_s1</f>
        <v/>
      </c>
      <c r="R2751">
        <f>P2751*A_s2</f>
        <v/>
      </c>
      <c r="S2751">
        <f>Q2751*($K2751-Z_s1)</f>
        <v/>
      </c>
      <c r="T2751">
        <f>R2751*($K2751-Z_s2)</f>
        <v/>
      </c>
      <c r="U2751">
        <f>(INDIRECT("a_"&amp;U$2)/(U$2+1))*(($C2751^(U$2+1)-$H2751^(U$2+1))/(ε_c1cd^(U$2+1)))</f>
        <v/>
      </c>
      <c r="V2751">
        <f>(INDIRECT("a_"&amp;V$2)/(V$2+1))*(($C2751^(V$2+1)-$H2751^(V$2+1))/(ε_c1cd^(V$2+1)))</f>
        <v/>
      </c>
      <c r="W2751">
        <f>(INDIRECT("a_"&amp;W$2)/(W$2+1))*(($C2751^(W$2+1)-$H2751^(W$2+1))/(ε_c1cd^(W$2+1)))</f>
        <v/>
      </c>
      <c r="X2751">
        <f>(INDIRECT("a_"&amp;X$2)/(X$2+1))*(($C2751^(X$2+1)-$H2751^(X$2+1))/(ε_c1cd^(X$2+1)))</f>
        <v/>
      </c>
      <c r="Y2751">
        <f>(INDIRECT("a_"&amp;Y$2)/(Y$2+1))*(($C2751^(Y$2+1)-$H2751^(Y$2+1))/(ε_c1cd^(Y$2+1)))</f>
        <v/>
      </c>
      <c r="Z2751">
        <f>(INDIRECT("a_"&amp;Z$2)/(Z$2+2))*(($C2751^(Z$2+2)-$H2751^(Z$2+2))/(ε_c1cd^(Z$2+2)))</f>
        <v/>
      </c>
      <c r="AA2751">
        <f>(INDIRECT("a_"&amp;AA$2)/(AA$2+2))*(($C2751^(AA$2+2)-$H2751^(AA$2+2))/(ε_c1cd^(AA$2+2)))</f>
        <v/>
      </c>
      <c r="AB2751">
        <f>(INDIRECT("a_"&amp;AB$2)/(AB$2+2))*(($C2751^(AB$2+2)-$H2751^(AB$2+2))/(ε_c1cd^(AB$2+2)))</f>
        <v/>
      </c>
      <c r="AC2751">
        <f>(INDIRECT("a_"&amp;AC$2)/(AC$2+2))*(($C2751^(AC$2+2)-$H2751^(AC$2+2))/(ε_c1cd^(AC$2+2)))</f>
        <v/>
      </c>
      <c r="AD2751">
        <f>(INDIRECT("a_"&amp;AD$2)/(AD$2+2))*(($C2751^(AD$2+2)-$H2751^(AD$2+2))/(ε_c1cd^(AD$2+2)))</f>
        <v/>
      </c>
      <c r="AE2751" s="111">
        <f>(b*f_cd/L2751)*SUM(U2751:Y2751)+SUM(Q2751:R2751)</f>
        <v/>
      </c>
      <c r="AF2751" s="112">
        <f>AE2751*(K2751-y+e)</f>
        <v/>
      </c>
      <c r="AG2751" s="113">
        <f>(b*f_cd/(L2751^2))*SUM(Z2751:AD2751)+SUM(S2751:T2751)-AF2751</f>
        <v/>
      </c>
      <c r="AH2751" s="114">
        <f>AG2751&lt;0</f>
        <v/>
      </c>
      <c r="AI2751" s="115">
        <f>IF(A2751=1,FALSE,(AND(AQ2751,AH2751,NOT(AI2750))))</f>
        <v/>
      </c>
      <c r="AJ2751" s="116">
        <f>(b*f_cd/L2751)*(a_1/2*J2751^2+a_2/3*J2751^3+a_3/4*J2751^4+a_4/5*J2751^5+a_5/6*J2751^6)+SUM(Q2751:R2751)</f>
        <v/>
      </c>
      <c r="AK2751">
        <f>AJ2751*(K2751-y+e)</f>
        <v/>
      </c>
      <c r="AL2751" s="118">
        <f>(b*f_cd/(L2751^2))*(a_1/3*J2751^3+a_2/4*J2751^4+a_3/5*J2751^5+a_4/6*J2751^6+a_5/7*J2751^7)+SUM(S2751:T2751)-AK2751</f>
        <v/>
      </c>
      <c r="AM2751" s="114">
        <f>AL2751&gt;0</f>
        <v/>
      </c>
      <c r="AN2751" s="115">
        <f>IF(A2751=1,FALSE,(AND(AQ2751,AM2751,NOT(AN2750))))</f>
        <v/>
      </c>
      <c r="AO2751">
        <f>IF(D2751=1,AND(AH2751,NOT(AI2751)),AND(AM2751,NOT(AN2751)))</f>
        <v/>
      </c>
      <c r="AP2751" s="119">
        <f>IF(D2751=1,AI2751,AN2751)</f>
        <v/>
      </c>
      <c r="AQ2751" s="125">
        <f>ABS(E2751)&lt;$AQ$2</f>
        <v/>
      </c>
      <c r="AS2751">
        <f>IF(AP2751,MAX(AS$3:AS2749)+1,"")</f>
        <v/>
      </c>
    </row>
    <row r="2752">
      <c r="A2752" t="n">
        <v>2662</v>
      </c>
      <c r="B2752" s="131">
        <f>IF(A2752=1,0,IF(AP2752,0.1*ε_cu1cd,0))</f>
        <v/>
      </c>
      <c r="C2752" s="131">
        <f>IF(A2752=1,0.1*ε_cu1cd,C2751+B2751)</f>
        <v/>
      </c>
      <c r="D2752" s="113">
        <f>IF('Нормальний переріз'!$D$68&gt;0,1,2)</f>
        <v/>
      </c>
      <c r="E2752" s="144">
        <f>IF(D2752=1,F2752,G2752)</f>
        <v/>
      </c>
      <c r="F2752" s="124">
        <f>IF(AI2751,0.11*ε_cu1cd,IF(AH2751,F2751*0.01,F2751))</f>
        <v/>
      </c>
      <c r="G2752" s="124">
        <f>IF(AP2751,-0.1*ε_cu1cd,IF(AM2751,G2751*0.01,G2751))</f>
        <v/>
      </c>
      <c r="H2752" s="113">
        <f>IF(A2752=1,E2752,IF(AO2751,H2751-E2751+E2752,IF(AP2751,0.8*H2751,H2751+E2752)))</f>
        <v/>
      </c>
      <c r="I2752" s="169">
        <f>(C2752-H2752)/h</f>
        <v/>
      </c>
      <c r="J2752">
        <f>C2752/(ε_c1cd)</f>
        <v/>
      </c>
      <c r="K2752">
        <f>C2752/I2752</f>
        <v/>
      </c>
      <c r="L2752" s="131">
        <f>I2752/(ε_c1cd)</f>
        <v/>
      </c>
      <c r="M2752">
        <f>I2752*(K2752-Z_s1)</f>
        <v/>
      </c>
      <c r="N2752">
        <f>I2752*(K2752-Z_s2)</f>
        <v/>
      </c>
      <c r="O2752">
        <f>E_s*M2752</f>
        <v/>
      </c>
      <c r="P2752">
        <f>E_s*N2752</f>
        <v/>
      </c>
      <c r="Q2752">
        <f>O2752*A_s1</f>
        <v/>
      </c>
      <c r="R2752">
        <f>P2752*A_s2</f>
        <v/>
      </c>
      <c r="S2752">
        <f>Q2752*($K2752-Z_s1)</f>
        <v/>
      </c>
      <c r="T2752">
        <f>R2752*($K2752-Z_s2)</f>
        <v/>
      </c>
      <c r="U2752">
        <f>(INDIRECT("a_"&amp;U$2)/(U$2+1))*(($C2752^(U$2+1)-$H2752^(U$2+1))/(ε_c1cd^(U$2+1)))</f>
        <v/>
      </c>
      <c r="V2752">
        <f>(INDIRECT("a_"&amp;V$2)/(V$2+1))*(($C2752^(V$2+1)-$H2752^(V$2+1))/(ε_c1cd^(V$2+1)))</f>
        <v/>
      </c>
      <c r="W2752">
        <f>(INDIRECT("a_"&amp;W$2)/(W$2+1))*(($C2752^(W$2+1)-$H2752^(W$2+1))/(ε_c1cd^(W$2+1)))</f>
        <v/>
      </c>
      <c r="X2752">
        <f>(INDIRECT("a_"&amp;X$2)/(X$2+1))*(($C2752^(X$2+1)-$H2752^(X$2+1))/(ε_c1cd^(X$2+1)))</f>
        <v/>
      </c>
      <c r="Y2752">
        <f>(INDIRECT("a_"&amp;Y$2)/(Y$2+1))*(($C2752^(Y$2+1)-$H2752^(Y$2+1))/(ε_c1cd^(Y$2+1)))</f>
        <v/>
      </c>
      <c r="Z2752">
        <f>(INDIRECT("a_"&amp;Z$2)/(Z$2+2))*(($C2752^(Z$2+2)-$H2752^(Z$2+2))/(ε_c1cd^(Z$2+2)))</f>
        <v/>
      </c>
      <c r="AA2752">
        <f>(INDIRECT("a_"&amp;AA$2)/(AA$2+2))*(($C2752^(AA$2+2)-$H2752^(AA$2+2))/(ε_c1cd^(AA$2+2)))</f>
        <v/>
      </c>
      <c r="AB2752">
        <f>(INDIRECT("a_"&amp;AB$2)/(AB$2+2))*(($C2752^(AB$2+2)-$H2752^(AB$2+2))/(ε_c1cd^(AB$2+2)))</f>
        <v/>
      </c>
      <c r="AC2752">
        <f>(INDIRECT("a_"&amp;AC$2)/(AC$2+2))*(($C2752^(AC$2+2)-$H2752^(AC$2+2))/(ε_c1cd^(AC$2+2)))</f>
        <v/>
      </c>
      <c r="AD2752">
        <f>(INDIRECT("a_"&amp;AD$2)/(AD$2+2))*(($C2752^(AD$2+2)-$H2752^(AD$2+2))/(ε_c1cd^(AD$2+2)))</f>
        <v/>
      </c>
      <c r="AE2752" s="111">
        <f>(b*f_cd/L2752)*SUM(U2752:Y2752)+SUM(Q2752:R2752)</f>
        <v/>
      </c>
      <c r="AF2752" s="112">
        <f>AE2752*(K2752-y+e)</f>
        <v/>
      </c>
      <c r="AG2752" s="113">
        <f>(b*f_cd/(L2752^2))*SUM(Z2752:AD2752)+SUM(S2752:T2752)-AF2752</f>
        <v/>
      </c>
      <c r="AH2752" s="114">
        <f>AG2752&lt;0</f>
        <v/>
      </c>
      <c r="AI2752" s="115">
        <f>IF(A2752=1,FALSE,(AND(AQ2752,AH2752,NOT(AI2751))))</f>
        <v/>
      </c>
      <c r="AJ2752" s="116">
        <f>(b*f_cd/L2752)*(a_1/2*J2752^2+a_2/3*J2752^3+a_3/4*J2752^4+a_4/5*J2752^5+a_5/6*J2752^6)+SUM(Q2752:R2752)</f>
        <v/>
      </c>
      <c r="AK2752">
        <f>AJ2752*(K2752-y+e)</f>
        <v/>
      </c>
      <c r="AL2752" s="118">
        <f>(b*f_cd/(L2752^2))*(a_1/3*J2752^3+a_2/4*J2752^4+a_3/5*J2752^5+a_4/6*J2752^6+a_5/7*J2752^7)+SUM(S2752:T2752)-AK2752</f>
        <v/>
      </c>
      <c r="AM2752" s="114">
        <f>AL2752&gt;0</f>
        <v/>
      </c>
      <c r="AN2752" s="115">
        <f>IF(A2752=1,FALSE,(AND(AQ2752,AM2752,NOT(AN2751))))</f>
        <v/>
      </c>
      <c r="AO2752">
        <f>IF(D2752=1,AND(AH2752,NOT(AI2752)),AND(AM2752,NOT(AN2752)))</f>
        <v/>
      </c>
      <c r="AP2752" s="119">
        <f>IF(D2752=1,AI2752,AN2752)</f>
        <v/>
      </c>
      <c r="AQ2752" s="125">
        <f>ABS(E2752)&lt;$AQ$2</f>
        <v/>
      </c>
      <c r="AS2752">
        <f>IF(AP2752,MAX(AS$3:AS2750)+1,"")</f>
        <v/>
      </c>
    </row>
    <row r="2753">
      <c r="A2753" t="n">
        <v>2663</v>
      </c>
      <c r="B2753" s="131">
        <f>IF(A2753=1,0,IF(AP2753,0.1*ε_cu1cd,0))</f>
        <v/>
      </c>
      <c r="C2753" s="131">
        <f>IF(A2753=1,0.1*ε_cu1cd,C2752+B2752)</f>
        <v/>
      </c>
      <c r="D2753" s="113">
        <f>IF('Нормальний переріз'!$D$68&gt;0,1,2)</f>
        <v/>
      </c>
      <c r="E2753" s="144">
        <f>IF(D2753=1,F2753,G2753)</f>
        <v/>
      </c>
      <c r="F2753" s="124">
        <f>IF(AI2752,0.11*ε_cu1cd,IF(AH2752,F2752*0.01,F2752))</f>
        <v/>
      </c>
      <c r="G2753" s="124">
        <f>IF(AP2752,-0.1*ε_cu1cd,IF(AM2752,G2752*0.01,G2752))</f>
        <v/>
      </c>
      <c r="H2753" s="113">
        <f>IF(A2753=1,E2753,IF(AO2752,H2752-E2752+E2753,IF(AP2752,0.8*H2752,H2752+E2753)))</f>
        <v/>
      </c>
      <c r="I2753" s="169">
        <f>(C2753-H2753)/h</f>
        <v/>
      </c>
      <c r="J2753">
        <f>C2753/(ε_c1cd)</f>
        <v/>
      </c>
      <c r="K2753">
        <f>C2753/I2753</f>
        <v/>
      </c>
      <c r="L2753" s="131">
        <f>I2753/(ε_c1cd)</f>
        <v/>
      </c>
      <c r="M2753">
        <f>I2753*(K2753-Z_s1)</f>
        <v/>
      </c>
      <c r="N2753">
        <f>I2753*(K2753-Z_s2)</f>
        <v/>
      </c>
      <c r="O2753">
        <f>E_s*M2753</f>
        <v/>
      </c>
      <c r="P2753">
        <f>E_s*N2753</f>
        <v/>
      </c>
      <c r="Q2753">
        <f>O2753*A_s1</f>
        <v/>
      </c>
      <c r="R2753">
        <f>P2753*A_s2</f>
        <v/>
      </c>
      <c r="S2753">
        <f>Q2753*($K2753-Z_s1)</f>
        <v/>
      </c>
      <c r="T2753">
        <f>R2753*($K2753-Z_s2)</f>
        <v/>
      </c>
      <c r="U2753">
        <f>(INDIRECT("a_"&amp;U$2)/(U$2+1))*(($C2753^(U$2+1)-$H2753^(U$2+1))/(ε_c1cd^(U$2+1)))</f>
        <v/>
      </c>
      <c r="V2753">
        <f>(INDIRECT("a_"&amp;V$2)/(V$2+1))*(($C2753^(V$2+1)-$H2753^(V$2+1))/(ε_c1cd^(V$2+1)))</f>
        <v/>
      </c>
      <c r="W2753">
        <f>(INDIRECT("a_"&amp;W$2)/(W$2+1))*(($C2753^(W$2+1)-$H2753^(W$2+1))/(ε_c1cd^(W$2+1)))</f>
        <v/>
      </c>
      <c r="X2753">
        <f>(INDIRECT("a_"&amp;X$2)/(X$2+1))*(($C2753^(X$2+1)-$H2753^(X$2+1))/(ε_c1cd^(X$2+1)))</f>
        <v/>
      </c>
      <c r="Y2753">
        <f>(INDIRECT("a_"&amp;Y$2)/(Y$2+1))*(($C2753^(Y$2+1)-$H2753^(Y$2+1))/(ε_c1cd^(Y$2+1)))</f>
        <v/>
      </c>
      <c r="Z2753">
        <f>(INDIRECT("a_"&amp;Z$2)/(Z$2+2))*(($C2753^(Z$2+2)-$H2753^(Z$2+2))/(ε_c1cd^(Z$2+2)))</f>
        <v/>
      </c>
      <c r="AA2753">
        <f>(INDIRECT("a_"&amp;AA$2)/(AA$2+2))*(($C2753^(AA$2+2)-$H2753^(AA$2+2))/(ε_c1cd^(AA$2+2)))</f>
        <v/>
      </c>
      <c r="AB2753">
        <f>(INDIRECT("a_"&amp;AB$2)/(AB$2+2))*(($C2753^(AB$2+2)-$H2753^(AB$2+2))/(ε_c1cd^(AB$2+2)))</f>
        <v/>
      </c>
      <c r="AC2753">
        <f>(INDIRECT("a_"&amp;AC$2)/(AC$2+2))*(($C2753^(AC$2+2)-$H2753^(AC$2+2))/(ε_c1cd^(AC$2+2)))</f>
        <v/>
      </c>
      <c r="AD2753">
        <f>(INDIRECT("a_"&amp;AD$2)/(AD$2+2))*(($C2753^(AD$2+2)-$H2753^(AD$2+2))/(ε_c1cd^(AD$2+2)))</f>
        <v/>
      </c>
      <c r="AE2753" s="111">
        <f>(b*f_cd/L2753)*SUM(U2753:Y2753)+SUM(Q2753:R2753)</f>
        <v/>
      </c>
      <c r="AF2753" s="112">
        <f>AE2753*(K2753-y+e)</f>
        <v/>
      </c>
      <c r="AG2753" s="113">
        <f>(b*f_cd/(L2753^2))*SUM(Z2753:AD2753)+SUM(S2753:T2753)-AF2753</f>
        <v/>
      </c>
      <c r="AH2753" s="114">
        <f>AG2753&lt;0</f>
        <v/>
      </c>
      <c r="AI2753" s="115">
        <f>IF(A2753=1,FALSE,(AND(AQ2753,AH2753,NOT(AI2752))))</f>
        <v/>
      </c>
      <c r="AJ2753" s="116">
        <f>(b*f_cd/L2753)*(a_1/2*J2753^2+a_2/3*J2753^3+a_3/4*J2753^4+a_4/5*J2753^5+a_5/6*J2753^6)+SUM(Q2753:R2753)</f>
        <v/>
      </c>
      <c r="AK2753">
        <f>AJ2753*(K2753-y+e)</f>
        <v/>
      </c>
      <c r="AL2753" s="118">
        <f>(b*f_cd/(L2753^2))*(a_1/3*J2753^3+a_2/4*J2753^4+a_3/5*J2753^5+a_4/6*J2753^6+a_5/7*J2753^7)+SUM(S2753:T2753)-AK2753</f>
        <v/>
      </c>
      <c r="AM2753" s="114">
        <f>AL2753&gt;0</f>
        <v/>
      </c>
      <c r="AN2753" s="115">
        <f>IF(A2753=1,FALSE,(AND(AQ2753,AM2753,NOT(AN2752))))</f>
        <v/>
      </c>
      <c r="AO2753">
        <f>IF(D2753=1,AND(AH2753,NOT(AI2753)),AND(AM2753,NOT(AN2753)))</f>
        <v/>
      </c>
      <c r="AP2753" s="119">
        <f>IF(D2753=1,AI2753,AN2753)</f>
        <v/>
      </c>
      <c r="AQ2753" s="125">
        <f>ABS(E2753)&lt;$AQ$2</f>
        <v/>
      </c>
      <c r="AS2753">
        <f>IF(AP2753,MAX(AS$3:AS2751)+1,"")</f>
        <v/>
      </c>
    </row>
    <row r="2754">
      <c r="A2754" t="n">
        <v>2664</v>
      </c>
      <c r="B2754" s="131">
        <f>IF(A2754=1,0,IF(AP2754,0.1*ε_cu1cd,0))</f>
        <v/>
      </c>
      <c r="C2754" s="131">
        <f>IF(A2754=1,0.1*ε_cu1cd,C2753+B2753)</f>
        <v/>
      </c>
      <c r="D2754" s="113">
        <f>IF('Нормальний переріз'!$D$68&gt;0,1,2)</f>
        <v/>
      </c>
      <c r="E2754" s="144">
        <f>IF(D2754=1,F2754,G2754)</f>
        <v/>
      </c>
      <c r="F2754" s="124">
        <f>IF(AI2753,0.11*ε_cu1cd,IF(AH2753,F2753*0.01,F2753))</f>
        <v/>
      </c>
      <c r="G2754" s="124">
        <f>IF(AP2753,-0.1*ε_cu1cd,IF(AM2753,G2753*0.01,G2753))</f>
        <v/>
      </c>
      <c r="H2754" s="113">
        <f>IF(A2754=1,E2754,IF(AO2753,H2753-E2753+E2754,IF(AP2753,0.8*H2753,H2753+E2754)))</f>
        <v/>
      </c>
      <c r="I2754" s="169">
        <f>(C2754-H2754)/h</f>
        <v/>
      </c>
      <c r="J2754">
        <f>C2754/(ε_c1cd)</f>
        <v/>
      </c>
      <c r="K2754">
        <f>C2754/I2754</f>
        <v/>
      </c>
      <c r="L2754" s="131">
        <f>I2754/(ε_c1cd)</f>
        <v/>
      </c>
      <c r="M2754">
        <f>I2754*(K2754-Z_s1)</f>
        <v/>
      </c>
      <c r="N2754">
        <f>I2754*(K2754-Z_s2)</f>
        <v/>
      </c>
      <c r="O2754">
        <f>E_s*M2754</f>
        <v/>
      </c>
      <c r="P2754">
        <f>E_s*N2754</f>
        <v/>
      </c>
      <c r="Q2754">
        <f>O2754*A_s1</f>
        <v/>
      </c>
      <c r="R2754">
        <f>P2754*A_s2</f>
        <v/>
      </c>
      <c r="S2754">
        <f>Q2754*($K2754-Z_s1)</f>
        <v/>
      </c>
      <c r="T2754">
        <f>R2754*($K2754-Z_s2)</f>
        <v/>
      </c>
      <c r="U2754">
        <f>(INDIRECT("a_"&amp;U$2)/(U$2+1))*(($C2754^(U$2+1)-$H2754^(U$2+1))/(ε_c1cd^(U$2+1)))</f>
        <v/>
      </c>
      <c r="V2754">
        <f>(INDIRECT("a_"&amp;V$2)/(V$2+1))*(($C2754^(V$2+1)-$H2754^(V$2+1))/(ε_c1cd^(V$2+1)))</f>
        <v/>
      </c>
      <c r="W2754">
        <f>(INDIRECT("a_"&amp;W$2)/(W$2+1))*(($C2754^(W$2+1)-$H2754^(W$2+1))/(ε_c1cd^(W$2+1)))</f>
        <v/>
      </c>
      <c r="X2754">
        <f>(INDIRECT("a_"&amp;X$2)/(X$2+1))*(($C2754^(X$2+1)-$H2754^(X$2+1))/(ε_c1cd^(X$2+1)))</f>
        <v/>
      </c>
      <c r="Y2754">
        <f>(INDIRECT("a_"&amp;Y$2)/(Y$2+1))*(($C2754^(Y$2+1)-$H2754^(Y$2+1))/(ε_c1cd^(Y$2+1)))</f>
        <v/>
      </c>
      <c r="Z2754">
        <f>(INDIRECT("a_"&amp;Z$2)/(Z$2+2))*(($C2754^(Z$2+2)-$H2754^(Z$2+2))/(ε_c1cd^(Z$2+2)))</f>
        <v/>
      </c>
      <c r="AA2754">
        <f>(INDIRECT("a_"&amp;AA$2)/(AA$2+2))*(($C2754^(AA$2+2)-$H2754^(AA$2+2))/(ε_c1cd^(AA$2+2)))</f>
        <v/>
      </c>
      <c r="AB2754">
        <f>(INDIRECT("a_"&amp;AB$2)/(AB$2+2))*(($C2754^(AB$2+2)-$H2754^(AB$2+2))/(ε_c1cd^(AB$2+2)))</f>
        <v/>
      </c>
      <c r="AC2754">
        <f>(INDIRECT("a_"&amp;AC$2)/(AC$2+2))*(($C2754^(AC$2+2)-$H2754^(AC$2+2))/(ε_c1cd^(AC$2+2)))</f>
        <v/>
      </c>
      <c r="AD2754">
        <f>(INDIRECT("a_"&amp;AD$2)/(AD$2+2))*(($C2754^(AD$2+2)-$H2754^(AD$2+2))/(ε_c1cd^(AD$2+2)))</f>
        <v/>
      </c>
      <c r="AE2754" s="111">
        <f>(b*f_cd/L2754)*SUM(U2754:Y2754)+SUM(Q2754:R2754)</f>
        <v/>
      </c>
      <c r="AF2754" s="112">
        <f>AE2754*(K2754-y+e)</f>
        <v/>
      </c>
      <c r="AG2754" s="113">
        <f>(b*f_cd/(L2754^2))*SUM(Z2754:AD2754)+SUM(S2754:T2754)-AF2754</f>
        <v/>
      </c>
      <c r="AH2754" s="114">
        <f>AG2754&lt;0</f>
        <v/>
      </c>
      <c r="AI2754" s="115">
        <f>IF(A2754=1,FALSE,(AND(AQ2754,AH2754,NOT(AI2753))))</f>
        <v/>
      </c>
      <c r="AJ2754" s="116">
        <f>(b*f_cd/L2754)*(a_1/2*J2754^2+a_2/3*J2754^3+a_3/4*J2754^4+a_4/5*J2754^5+a_5/6*J2754^6)+SUM(Q2754:R2754)</f>
        <v/>
      </c>
      <c r="AK2754">
        <f>AJ2754*(K2754-y+e)</f>
        <v/>
      </c>
      <c r="AL2754" s="118">
        <f>(b*f_cd/(L2754^2))*(a_1/3*J2754^3+a_2/4*J2754^4+a_3/5*J2754^5+a_4/6*J2754^6+a_5/7*J2754^7)+SUM(S2754:T2754)-AK2754</f>
        <v/>
      </c>
      <c r="AM2754" s="114">
        <f>AL2754&gt;0</f>
        <v/>
      </c>
      <c r="AN2754" s="115">
        <f>IF(A2754=1,FALSE,(AND(AQ2754,AM2754,NOT(AN2753))))</f>
        <v/>
      </c>
      <c r="AO2754">
        <f>IF(D2754=1,AND(AH2754,NOT(AI2754)),AND(AM2754,NOT(AN2754)))</f>
        <v/>
      </c>
      <c r="AP2754" s="119">
        <f>IF(D2754=1,AI2754,AN2754)</f>
        <v/>
      </c>
      <c r="AQ2754" s="125">
        <f>ABS(E2754)&lt;$AQ$2</f>
        <v/>
      </c>
      <c r="AS2754">
        <f>IF(AP2754,MAX(AS$3:AS2752)+1,"")</f>
        <v/>
      </c>
    </row>
    <row r="2755">
      <c r="A2755" t="n">
        <v>2665</v>
      </c>
      <c r="B2755" s="131">
        <f>IF(A2755=1,0,IF(AP2755,0.1*ε_cu1cd,0))</f>
        <v/>
      </c>
      <c r="C2755" s="131">
        <f>IF(A2755=1,0.1*ε_cu1cd,C2754+B2754)</f>
        <v/>
      </c>
      <c r="D2755" s="113">
        <f>IF('Нормальний переріз'!$D$68&gt;0,1,2)</f>
        <v/>
      </c>
      <c r="E2755" s="144">
        <f>IF(D2755=1,F2755,G2755)</f>
        <v/>
      </c>
      <c r="F2755" s="124">
        <f>IF(AI2754,0.11*ε_cu1cd,IF(AH2754,F2754*0.01,F2754))</f>
        <v/>
      </c>
      <c r="G2755" s="124">
        <f>IF(AP2754,-0.1*ε_cu1cd,IF(AM2754,G2754*0.01,G2754))</f>
        <v/>
      </c>
      <c r="H2755" s="113">
        <f>IF(A2755=1,E2755,IF(AO2754,H2754-E2754+E2755,IF(AP2754,0.8*H2754,H2754+E2755)))</f>
        <v/>
      </c>
      <c r="I2755" s="169">
        <f>(C2755-H2755)/h</f>
        <v/>
      </c>
      <c r="J2755">
        <f>C2755/(ε_c1cd)</f>
        <v/>
      </c>
      <c r="K2755">
        <f>C2755/I2755</f>
        <v/>
      </c>
      <c r="L2755" s="131">
        <f>I2755/(ε_c1cd)</f>
        <v/>
      </c>
      <c r="M2755">
        <f>I2755*(K2755-Z_s1)</f>
        <v/>
      </c>
      <c r="N2755">
        <f>I2755*(K2755-Z_s2)</f>
        <v/>
      </c>
      <c r="O2755">
        <f>E_s*M2755</f>
        <v/>
      </c>
      <c r="P2755">
        <f>E_s*N2755</f>
        <v/>
      </c>
      <c r="Q2755">
        <f>O2755*A_s1</f>
        <v/>
      </c>
      <c r="R2755">
        <f>P2755*A_s2</f>
        <v/>
      </c>
      <c r="S2755">
        <f>Q2755*($K2755-Z_s1)</f>
        <v/>
      </c>
      <c r="T2755">
        <f>R2755*($K2755-Z_s2)</f>
        <v/>
      </c>
      <c r="U2755">
        <f>(INDIRECT("a_"&amp;U$2)/(U$2+1))*(($C2755^(U$2+1)-$H2755^(U$2+1))/(ε_c1cd^(U$2+1)))</f>
        <v/>
      </c>
      <c r="V2755">
        <f>(INDIRECT("a_"&amp;V$2)/(V$2+1))*(($C2755^(V$2+1)-$H2755^(V$2+1))/(ε_c1cd^(V$2+1)))</f>
        <v/>
      </c>
      <c r="W2755">
        <f>(INDIRECT("a_"&amp;W$2)/(W$2+1))*(($C2755^(W$2+1)-$H2755^(W$2+1))/(ε_c1cd^(W$2+1)))</f>
        <v/>
      </c>
      <c r="X2755">
        <f>(INDIRECT("a_"&amp;X$2)/(X$2+1))*(($C2755^(X$2+1)-$H2755^(X$2+1))/(ε_c1cd^(X$2+1)))</f>
        <v/>
      </c>
      <c r="Y2755">
        <f>(INDIRECT("a_"&amp;Y$2)/(Y$2+1))*(($C2755^(Y$2+1)-$H2755^(Y$2+1))/(ε_c1cd^(Y$2+1)))</f>
        <v/>
      </c>
      <c r="Z2755">
        <f>(INDIRECT("a_"&amp;Z$2)/(Z$2+2))*(($C2755^(Z$2+2)-$H2755^(Z$2+2))/(ε_c1cd^(Z$2+2)))</f>
        <v/>
      </c>
      <c r="AA2755">
        <f>(INDIRECT("a_"&amp;AA$2)/(AA$2+2))*(($C2755^(AA$2+2)-$H2755^(AA$2+2))/(ε_c1cd^(AA$2+2)))</f>
        <v/>
      </c>
      <c r="AB2755">
        <f>(INDIRECT("a_"&amp;AB$2)/(AB$2+2))*(($C2755^(AB$2+2)-$H2755^(AB$2+2))/(ε_c1cd^(AB$2+2)))</f>
        <v/>
      </c>
      <c r="AC2755">
        <f>(INDIRECT("a_"&amp;AC$2)/(AC$2+2))*(($C2755^(AC$2+2)-$H2755^(AC$2+2))/(ε_c1cd^(AC$2+2)))</f>
        <v/>
      </c>
      <c r="AD2755">
        <f>(INDIRECT("a_"&amp;AD$2)/(AD$2+2))*(($C2755^(AD$2+2)-$H2755^(AD$2+2))/(ε_c1cd^(AD$2+2)))</f>
        <v/>
      </c>
      <c r="AE2755" s="111">
        <f>(b*f_cd/L2755)*SUM(U2755:Y2755)+SUM(Q2755:R2755)</f>
        <v/>
      </c>
      <c r="AF2755" s="112">
        <f>AE2755*(K2755-y+e)</f>
        <v/>
      </c>
      <c r="AG2755" s="113">
        <f>(b*f_cd/(L2755^2))*SUM(Z2755:AD2755)+SUM(S2755:T2755)-AF2755</f>
        <v/>
      </c>
      <c r="AH2755" s="114">
        <f>AG2755&lt;0</f>
        <v/>
      </c>
      <c r="AI2755" s="115">
        <f>IF(A2755=1,FALSE,(AND(AQ2755,AH2755,NOT(AI2754))))</f>
        <v/>
      </c>
      <c r="AJ2755" s="116">
        <f>(b*f_cd/L2755)*(a_1/2*J2755^2+a_2/3*J2755^3+a_3/4*J2755^4+a_4/5*J2755^5+a_5/6*J2755^6)+SUM(Q2755:R2755)</f>
        <v/>
      </c>
      <c r="AK2755">
        <f>AJ2755*(K2755-y+e)</f>
        <v/>
      </c>
      <c r="AL2755" s="118">
        <f>(b*f_cd/(L2755^2))*(a_1/3*J2755^3+a_2/4*J2755^4+a_3/5*J2755^5+a_4/6*J2755^6+a_5/7*J2755^7)+SUM(S2755:T2755)-AK2755</f>
        <v/>
      </c>
      <c r="AM2755" s="114">
        <f>AL2755&gt;0</f>
        <v/>
      </c>
      <c r="AN2755" s="115">
        <f>IF(A2755=1,FALSE,(AND(AQ2755,AM2755,NOT(AN2754))))</f>
        <v/>
      </c>
      <c r="AO2755">
        <f>IF(D2755=1,AND(AH2755,NOT(AI2755)),AND(AM2755,NOT(AN2755)))</f>
        <v/>
      </c>
      <c r="AP2755" s="119">
        <f>IF(D2755=1,AI2755,AN2755)</f>
        <v/>
      </c>
      <c r="AQ2755" s="125">
        <f>ABS(E2755)&lt;$AQ$2</f>
        <v/>
      </c>
      <c r="AS2755">
        <f>IF(AP2755,MAX(AS$3:AS2753)+1,"")</f>
        <v/>
      </c>
    </row>
    <row r="2756">
      <c r="A2756" t="n">
        <v>2666</v>
      </c>
      <c r="B2756" s="131">
        <f>IF(A2756=1,0,IF(AP2756,0.1*ε_cu1cd,0))</f>
        <v/>
      </c>
      <c r="C2756" s="131">
        <f>IF(A2756=1,0.1*ε_cu1cd,C2755+B2755)</f>
        <v/>
      </c>
      <c r="D2756" s="113">
        <f>IF('Нормальний переріз'!$D$68&gt;0,1,2)</f>
        <v/>
      </c>
      <c r="E2756" s="144">
        <f>IF(D2756=1,F2756,G2756)</f>
        <v/>
      </c>
      <c r="F2756" s="124">
        <f>IF(AI2755,0.11*ε_cu1cd,IF(AH2755,F2755*0.01,F2755))</f>
        <v/>
      </c>
      <c r="G2756" s="124">
        <f>IF(AP2755,-0.1*ε_cu1cd,IF(AM2755,G2755*0.01,G2755))</f>
        <v/>
      </c>
      <c r="H2756" s="113">
        <f>IF(A2756=1,E2756,IF(AO2755,H2755-E2755+E2756,IF(AP2755,0.8*H2755,H2755+E2756)))</f>
        <v/>
      </c>
      <c r="I2756" s="169">
        <f>(C2756-H2756)/h</f>
        <v/>
      </c>
      <c r="J2756">
        <f>C2756/(ε_c1cd)</f>
        <v/>
      </c>
      <c r="K2756">
        <f>C2756/I2756</f>
        <v/>
      </c>
      <c r="L2756" s="131">
        <f>I2756/(ε_c1cd)</f>
        <v/>
      </c>
      <c r="M2756">
        <f>I2756*(K2756-Z_s1)</f>
        <v/>
      </c>
      <c r="N2756">
        <f>I2756*(K2756-Z_s2)</f>
        <v/>
      </c>
      <c r="O2756">
        <f>E_s*M2756</f>
        <v/>
      </c>
      <c r="P2756">
        <f>E_s*N2756</f>
        <v/>
      </c>
      <c r="Q2756">
        <f>O2756*A_s1</f>
        <v/>
      </c>
      <c r="R2756">
        <f>P2756*A_s2</f>
        <v/>
      </c>
      <c r="S2756">
        <f>Q2756*($K2756-Z_s1)</f>
        <v/>
      </c>
      <c r="T2756">
        <f>R2756*($K2756-Z_s2)</f>
        <v/>
      </c>
      <c r="U2756">
        <f>(INDIRECT("a_"&amp;U$2)/(U$2+1))*(($C2756^(U$2+1)-$H2756^(U$2+1))/(ε_c1cd^(U$2+1)))</f>
        <v/>
      </c>
      <c r="V2756">
        <f>(INDIRECT("a_"&amp;V$2)/(V$2+1))*(($C2756^(V$2+1)-$H2756^(V$2+1))/(ε_c1cd^(V$2+1)))</f>
        <v/>
      </c>
      <c r="W2756">
        <f>(INDIRECT("a_"&amp;W$2)/(W$2+1))*(($C2756^(W$2+1)-$H2756^(W$2+1))/(ε_c1cd^(W$2+1)))</f>
        <v/>
      </c>
      <c r="X2756">
        <f>(INDIRECT("a_"&amp;X$2)/(X$2+1))*(($C2756^(X$2+1)-$H2756^(X$2+1))/(ε_c1cd^(X$2+1)))</f>
        <v/>
      </c>
      <c r="Y2756">
        <f>(INDIRECT("a_"&amp;Y$2)/(Y$2+1))*(($C2756^(Y$2+1)-$H2756^(Y$2+1))/(ε_c1cd^(Y$2+1)))</f>
        <v/>
      </c>
      <c r="Z2756">
        <f>(INDIRECT("a_"&amp;Z$2)/(Z$2+2))*(($C2756^(Z$2+2)-$H2756^(Z$2+2))/(ε_c1cd^(Z$2+2)))</f>
        <v/>
      </c>
      <c r="AA2756">
        <f>(INDIRECT("a_"&amp;AA$2)/(AA$2+2))*(($C2756^(AA$2+2)-$H2756^(AA$2+2))/(ε_c1cd^(AA$2+2)))</f>
        <v/>
      </c>
      <c r="AB2756">
        <f>(INDIRECT("a_"&amp;AB$2)/(AB$2+2))*(($C2756^(AB$2+2)-$H2756^(AB$2+2))/(ε_c1cd^(AB$2+2)))</f>
        <v/>
      </c>
      <c r="AC2756">
        <f>(INDIRECT("a_"&amp;AC$2)/(AC$2+2))*(($C2756^(AC$2+2)-$H2756^(AC$2+2))/(ε_c1cd^(AC$2+2)))</f>
        <v/>
      </c>
      <c r="AD2756">
        <f>(INDIRECT("a_"&amp;AD$2)/(AD$2+2))*(($C2756^(AD$2+2)-$H2756^(AD$2+2))/(ε_c1cd^(AD$2+2)))</f>
        <v/>
      </c>
      <c r="AE2756" s="111">
        <f>(b*f_cd/L2756)*SUM(U2756:Y2756)+SUM(Q2756:R2756)</f>
        <v/>
      </c>
      <c r="AF2756" s="112">
        <f>AE2756*(K2756-y+e)</f>
        <v/>
      </c>
      <c r="AG2756" s="113">
        <f>(b*f_cd/(L2756^2))*SUM(Z2756:AD2756)+SUM(S2756:T2756)-AF2756</f>
        <v/>
      </c>
      <c r="AH2756" s="114">
        <f>AG2756&lt;0</f>
        <v/>
      </c>
      <c r="AI2756" s="115">
        <f>IF(A2756=1,FALSE,(AND(AQ2756,AH2756,NOT(AI2755))))</f>
        <v/>
      </c>
      <c r="AJ2756" s="116">
        <f>(b*f_cd/L2756)*(a_1/2*J2756^2+a_2/3*J2756^3+a_3/4*J2756^4+a_4/5*J2756^5+a_5/6*J2756^6)+SUM(Q2756:R2756)</f>
        <v/>
      </c>
      <c r="AK2756">
        <f>AJ2756*(K2756-y+e)</f>
        <v/>
      </c>
      <c r="AL2756" s="118">
        <f>(b*f_cd/(L2756^2))*(a_1/3*J2756^3+a_2/4*J2756^4+a_3/5*J2756^5+a_4/6*J2756^6+a_5/7*J2756^7)+SUM(S2756:T2756)-AK2756</f>
        <v/>
      </c>
      <c r="AM2756" s="114">
        <f>AL2756&gt;0</f>
        <v/>
      </c>
      <c r="AN2756" s="115">
        <f>IF(A2756=1,FALSE,(AND(AQ2756,AM2756,NOT(AN2755))))</f>
        <v/>
      </c>
      <c r="AO2756">
        <f>IF(D2756=1,AND(AH2756,NOT(AI2756)),AND(AM2756,NOT(AN2756)))</f>
        <v/>
      </c>
      <c r="AP2756" s="119">
        <f>IF(D2756=1,AI2756,AN2756)</f>
        <v/>
      </c>
      <c r="AQ2756" s="125">
        <f>ABS(E2756)&lt;$AQ$2</f>
        <v/>
      </c>
      <c r="AS2756">
        <f>IF(AP2756,MAX(AS$3:AS2754)+1,"")</f>
        <v/>
      </c>
    </row>
    <row r="2757">
      <c r="A2757" t="n">
        <v>2667</v>
      </c>
      <c r="B2757" s="131">
        <f>IF(A2757=1,0,IF(AP2757,0.1*ε_cu1cd,0))</f>
        <v/>
      </c>
      <c r="C2757" s="131">
        <f>IF(A2757=1,0.1*ε_cu1cd,C2756+B2756)</f>
        <v/>
      </c>
      <c r="D2757" s="113">
        <f>IF('Нормальний переріз'!$D$68&gt;0,1,2)</f>
        <v/>
      </c>
      <c r="E2757" s="144">
        <f>IF(D2757=1,F2757,G2757)</f>
        <v/>
      </c>
      <c r="F2757" s="124">
        <f>IF(AI2756,0.11*ε_cu1cd,IF(AH2756,F2756*0.01,F2756))</f>
        <v/>
      </c>
      <c r="G2757" s="124">
        <f>IF(AP2756,-0.1*ε_cu1cd,IF(AM2756,G2756*0.01,G2756))</f>
        <v/>
      </c>
      <c r="H2757" s="113">
        <f>IF(A2757=1,E2757,IF(AO2756,H2756-E2756+E2757,IF(AP2756,0.8*H2756,H2756+E2757)))</f>
        <v/>
      </c>
      <c r="I2757" s="169">
        <f>(C2757-H2757)/h</f>
        <v/>
      </c>
      <c r="J2757">
        <f>C2757/(ε_c1cd)</f>
        <v/>
      </c>
      <c r="K2757">
        <f>C2757/I2757</f>
        <v/>
      </c>
      <c r="L2757" s="131">
        <f>I2757/(ε_c1cd)</f>
        <v/>
      </c>
      <c r="M2757">
        <f>I2757*(K2757-Z_s1)</f>
        <v/>
      </c>
      <c r="N2757">
        <f>I2757*(K2757-Z_s2)</f>
        <v/>
      </c>
      <c r="O2757">
        <f>E_s*M2757</f>
        <v/>
      </c>
      <c r="P2757">
        <f>E_s*N2757</f>
        <v/>
      </c>
      <c r="Q2757">
        <f>O2757*A_s1</f>
        <v/>
      </c>
      <c r="R2757">
        <f>P2757*A_s2</f>
        <v/>
      </c>
      <c r="S2757">
        <f>Q2757*($K2757-Z_s1)</f>
        <v/>
      </c>
      <c r="T2757">
        <f>R2757*($K2757-Z_s2)</f>
        <v/>
      </c>
      <c r="U2757">
        <f>(INDIRECT("a_"&amp;U$2)/(U$2+1))*(($C2757^(U$2+1)-$H2757^(U$2+1))/(ε_c1cd^(U$2+1)))</f>
        <v/>
      </c>
      <c r="V2757">
        <f>(INDIRECT("a_"&amp;V$2)/(V$2+1))*(($C2757^(V$2+1)-$H2757^(V$2+1))/(ε_c1cd^(V$2+1)))</f>
        <v/>
      </c>
      <c r="W2757">
        <f>(INDIRECT("a_"&amp;W$2)/(W$2+1))*(($C2757^(W$2+1)-$H2757^(W$2+1))/(ε_c1cd^(W$2+1)))</f>
        <v/>
      </c>
      <c r="X2757">
        <f>(INDIRECT("a_"&amp;X$2)/(X$2+1))*(($C2757^(X$2+1)-$H2757^(X$2+1))/(ε_c1cd^(X$2+1)))</f>
        <v/>
      </c>
      <c r="Y2757">
        <f>(INDIRECT("a_"&amp;Y$2)/(Y$2+1))*(($C2757^(Y$2+1)-$H2757^(Y$2+1))/(ε_c1cd^(Y$2+1)))</f>
        <v/>
      </c>
      <c r="Z2757">
        <f>(INDIRECT("a_"&amp;Z$2)/(Z$2+2))*(($C2757^(Z$2+2)-$H2757^(Z$2+2))/(ε_c1cd^(Z$2+2)))</f>
        <v/>
      </c>
      <c r="AA2757">
        <f>(INDIRECT("a_"&amp;AA$2)/(AA$2+2))*(($C2757^(AA$2+2)-$H2757^(AA$2+2))/(ε_c1cd^(AA$2+2)))</f>
        <v/>
      </c>
      <c r="AB2757">
        <f>(INDIRECT("a_"&amp;AB$2)/(AB$2+2))*(($C2757^(AB$2+2)-$H2757^(AB$2+2))/(ε_c1cd^(AB$2+2)))</f>
        <v/>
      </c>
      <c r="AC2757">
        <f>(INDIRECT("a_"&amp;AC$2)/(AC$2+2))*(($C2757^(AC$2+2)-$H2757^(AC$2+2))/(ε_c1cd^(AC$2+2)))</f>
        <v/>
      </c>
      <c r="AD2757">
        <f>(INDIRECT("a_"&amp;AD$2)/(AD$2+2))*(($C2757^(AD$2+2)-$H2757^(AD$2+2))/(ε_c1cd^(AD$2+2)))</f>
        <v/>
      </c>
      <c r="AE2757" s="111">
        <f>(b*f_cd/L2757)*SUM(U2757:Y2757)+SUM(Q2757:R2757)</f>
        <v/>
      </c>
      <c r="AF2757" s="112">
        <f>AE2757*(K2757-y+e)</f>
        <v/>
      </c>
      <c r="AG2757" s="113">
        <f>(b*f_cd/(L2757^2))*SUM(Z2757:AD2757)+SUM(S2757:T2757)-AF2757</f>
        <v/>
      </c>
      <c r="AH2757" s="114">
        <f>AG2757&lt;0</f>
        <v/>
      </c>
      <c r="AI2757" s="115">
        <f>IF(A2757=1,FALSE,(AND(AQ2757,AH2757,NOT(AI2756))))</f>
        <v/>
      </c>
      <c r="AJ2757" s="116">
        <f>(b*f_cd/L2757)*(a_1/2*J2757^2+a_2/3*J2757^3+a_3/4*J2757^4+a_4/5*J2757^5+a_5/6*J2757^6)+SUM(Q2757:R2757)</f>
        <v/>
      </c>
      <c r="AK2757">
        <f>AJ2757*(K2757-y+e)</f>
        <v/>
      </c>
      <c r="AL2757" s="118">
        <f>(b*f_cd/(L2757^2))*(a_1/3*J2757^3+a_2/4*J2757^4+a_3/5*J2757^5+a_4/6*J2757^6+a_5/7*J2757^7)+SUM(S2757:T2757)-AK2757</f>
        <v/>
      </c>
      <c r="AM2757" s="114">
        <f>AL2757&gt;0</f>
        <v/>
      </c>
      <c r="AN2757" s="115">
        <f>IF(A2757=1,FALSE,(AND(AQ2757,AM2757,NOT(AN2756))))</f>
        <v/>
      </c>
      <c r="AO2757">
        <f>IF(D2757=1,AND(AH2757,NOT(AI2757)),AND(AM2757,NOT(AN2757)))</f>
        <v/>
      </c>
      <c r="AP2757" s="119">
        <f>IF(D2757=1,AI2757,AN2757)</f>
        <v/>
      </c>
      <c r="AQ2757" s="125">
        <f>ABS(E2757)&lt;$AQ$2</f>
        <v/>
      </c>
      <c r="AS2757">
        <f>IF(AP2757,MAX(AS$3:AS2755)+1,"")</f>
        <v/>
      </c>
    </row>
    <row r="2758">
      <c r="A2758" t="n">
        <v>2668</v>
      </c>
      <c r="B2758" s="131">
        <f>IF(A2758=1,0,IF(AP2758,0.1*ε_cu1cd,0))</f>
        <v/>
      </c>
      <c r="C2758" s="131">
        <f>IF(A2758=1,0.1*ε_cu1cd,C2757+B2757)</f>
        <v/>
      </c>
      <c r="D2758" s="113">
        <f>IF('Нормальний переріз'!$D$68&gt;0,1,2)</f>
        <v/>
      </c>
      <c r="E2758" s="144">
        <f>IF(D2758=1,F2758,G2758)</f>
        <v/>
      </c>
      <c r="F2758" s="124">
        <f>IF(AI2757,0.11*ε_cu1cd,IF(AH2757,F2757*0.01,F2757))</f>
        <v/>
      </c>
      <c r="G2758" s="124">
        <f>IF(AP2757,-0.1*ε_cu1cd,IF(AM2757,G2757*0.01,G2757))</f>
        <v/>
      </c>
      <c r="H2758" s="113">
        <f>IF(A2758=1,E2758,IF(AO2757,H2757-E2757+E2758,IF(AP2757,0.8*H2757,H2757+E2758)))</f>
        <v/>
      </c>
      <c r="I2758" s="169">
        <f>(C2758-H2758)/h</f>
        <v/>
      </c>
      <c r="J2758">
        <f>C2758/(ε_c1cd)</f>
        <v/>
      </c>
      <c r="K2758">
        <f>C2758/I2758</f>
        <v/>
      </c>
      <c r="L2758" s="131">
        <f>I2758/(ε_c1cd)</f>
        <v/>
      </c>
      <c r="M2758">
        <f>I2758*(K2758-Z_s1)</f>
        <v/>
      </c>
      <c r="N2758">
        <f>I2758*(K2758-Z_s2)</f>
        <v/>
      </c>
      <c r="O2758">
        <f>E_s*M2758</f>
        <v/>
      </c>
      <c r="P2758">
        <f>E_s*N2758</f>
        <v/>
      </c>
      <c r="Q2758">
        <f>O2758*A_s1</f>
        <v/>
      </c>
      <c r="R2758">
        <f>P2758*A_s2</f>
        <v/>
      </c>
      <c r="S2758">
        <f>Q2758*($K2758-Z_s1)</f>
        <v/>
      </c>
      <c r="T2758">
        <f>R2758*($K2758-Z_s2)</f>
        <v/>
      </c>
      <c r="U2758">
        <f>(INDIRECT("a_"&amp;U$2)/(U$2+1))*(($C2758^(U$2+1)-$H2758^(U$2+1))/(ε_c1cd^(U$2+1)))</f>
        <v/>
      </c>
      <c r="V2758">
        <f>(INDIRECT("a_"&amp;V$2)/(V$2+1))*(($C2758^(V$2+1)-$H2758^(V$2+1))/(ε_c1cd^(V$2+1)))</f>
        <v/>
      </c>
      <c r="W2758">
        <f>(INDIRECT("a_"&amp;W$2)/(W$2+1))*(($C2758^(W$2+1)-$H2758^(W$2+1))/(ε_c1cd^(W$2+1)))</f>
        <v/>
      </c>
      <c r="X2758">
        <f>(INDIRECT("a_"&amp;X$2)/(X$2+1))*(($C2758^(X$2+1)-$H2758^(X$2+1))/(ε_c1cd^(X$2+1)))</f>
        <v/>
      </c>
      <c r="Y2758">
        <f>(INDIRECT("a_"&amp;Y$2)/(Y$2+1))*(($C2758^(Y$2+1)-$H2758^(Y$2+1))/(ε_c1cd^(Y$2+1)))</f>
        <v/>
      </c>
      <c r="Z2758">
        <f>(INDIRECT("a_"&amp;Z$2)/(Z$2+2))*(($C2758^(Z$2+2)-$H2758^(Z$2+2))/(ε_c1cd^(Z$2+2)))</f>
        <v/>
      </c>
      <c r="AA2758">
        <f>(INDIRECT("a_"&amp;AA$2)/(AA$2+2))*(($C2758^(AA$2+2)-$H2758^(AA$2+2))/(ε_c1cd^(AA$2+2)))</f>
        <v/>
      </c>
      <c r="AB2758">
        <f>(INDIRECT("a_"&amp;AB$2)/(AB$2+2))*(($C2758^(AB$2+2)-$H2758^(AB$2+2))/(ε_c1cd^(AB$2+2)))</f>
        <v/>
      </c>
      <c r="AC2758">
        <f>(INDIRECT("a_"&amp;AC$2)/(AC$2+2))*(($C2758^(AC$2+2)-$H2758^(AC$2+2))/(ε_c1cd^(AC$2+2)))</f>
        <v/>
      </c>
      <c r="AD2758">
        <f>(INDIRECT("a_"&amp;AD$2)/(AD$2+2))*(($C2758^(AD$2+2)-$H2758^(AD$2+2))/(ε_c1cd^(AD$2+2)))</f>
        <v/>
      </c>
      <c r="AE2758" s="111">
        <f>(b*f_cd/L2758)*SUM(U2758:Y2758)+SUM(Q2758:R2758)</f>
        <v/>
      </c>
      <c r="AF2758" s="112">
        <f>AE2758*(K2758-y+e)</f>
        <v/>
      </c>
      <c r="AG2758" s="113">
        <f>(b*f_cd/(L2758^2))*SUM(Z2758:AD2758)+SUM(S2758:T2758)-AF2758</f>
        <v/>
      </c>
      <c r="AH2758" s="114">
        <f>AG2758&lt;0</f>
        <v/>
      </c>
      <c r="AI2758" s="115">
        <f>IF(A2758=1,FALSE,(AND(AQ2758,AH2758,NOT(AI2757))))</f>
        <v/>
      </c>
      <c r="AJ2758" s="116">
        <f>(b*f_cd/L2758)*(a_1/2*J2758^2+a_2/3*J2758^3+a_3/4*J2758^4+a_4/5*J2758^5+a_5/6*J2758^6)+SUM(Q2758:R2758)</f>
        <v/>
      </c>
      <c r="AK2758">
        <f>AJ2758*(K2758-y+e)</f>
        <v/>
      </c>
      <c r="AL2758" s="118">
        <f>(b*f_cd/(L2758^2))*(a_1/3*J2758^3+a_2/4*J2758^4+a_3/5*J2758^5+a_4/6*J2758^6+a_5/7*J2758^7)+SUM(S2758:T2758)-AK2758</f>
        <v/>
      </c>
      <c r="AM2758" s="114">
        <f>AL2758&gt;0</f>
        <v/>
      </c>
      <c r="AN2758" s="115">
        <f>IF(A2758=1,FALSE,(AND(AQ2758,AM2758,NOT(AN2757))))</f>
        <v/>
      </c>
      <c r="AO2758">
        <f>IF(D2758=1,AND(AH2758,NOT(AI2758)),AND(AM2758,NOT(AN2758)))</f>
        <v/>
      </c>
      <c r="AP2758" s="119">
        <f>IF(D2758=1,AI2758,AN2758)</f>
        <v/>
      </c>
      <c r="AQ2758" s="125">
        <f>ABS(E2758)&lt;$AQ$2</f>
        <v/>
      </c>
      <c r="AS2758">
        <f>IF(AP2758,MAX(AS$3:AS2756)+1,"")</f>
        <v/>
      </c>
    </row>
    <row r="2759">
      <c r="A2759" t="n">
        <v>2669</v>
      </c>
      <c r="B2759" s="131">
        <f>IF(A2759=1,0,IF(AP2759,0.1*ε_cu1cd,0))</f>
        <v/>
      </c>
      <c r="C2759" s="131">
        <f>IF(A2759=1,0.1*ε_cu1cd,C2758+B2758)</f>
        <v/>
      </c>
      <c r="D2759" s="113">
        <f>IF('Нормальний переріз'!$D$68&gt;0,1,2)</f>
        <v/>
      </c>
      <c r="E2759" s="144">
        <f>IF(D2759=1,F2759,G2759)</f>
        <v/>
      </c>
      <c r="F2759" s="124">
        <f>IF(AI2758,0.11*ε_cu1cd,IF(AH2758,F2758*0.01,F2758))</f>
        <v/>
      </c>
      <c r="G2759" s="124">
        <f>IF(AP2758,-0.1*ε_cu1cd,IF(AM2758,G2758*0.01,G2758))</f>
        <v/>
      </c>
      <c r="H2759" s="113">
        <f>IF(A2759=1,E2759,IF(AO2758,H2758-E2758+E2759,IF(AP2758,0.8*H2758,H2758+E2759)))</f>
        <v/>
      </c>
      <c r="I2759" s="169">
        <f>(C2759-H2759)/h</f>
        <v/>
      </c>
      <c r="J2759">
        <f>C2759/(ε_c1cd)</f>
        <v/>
      </c>
      <c r="K2759">
        <f>C2759/I2759</f>
        <v/>
      </c>
      <c r="L2759" s="131">
        <f>I2759/(ε_c1cd)</f>
        <v/>
      </c>
      <c r="M2759">
        <f>I2759*(K2759-Z_s1)</f>
        <v/>
      </c>
      <c r="N2759">
        <f>I2759*(K2759-Z_s2)</f>
        <v/>
      </c>
      <c r="O2759">
        <f>E_s*M2759</f>
        <v/>
      </c>
      <c r="P2759">
        <f>E_s*N2759</f>
        <v/>
      </c>
      <c r="Q2759">
        <f>O2759*A_s1</f>
        <v/>
      </c>
      <c r="R2759">
        <f>P2759*A_s2</f>
        <v/>
      </c>
      <c r="S2759">
        <f>Q2759*($K2759-Z_s1)</f>
        <v/>
      </c>
      <c r="T2759">
        <f>R2759*($K2759-Z_s2)</f>
        <v/>
      </c>
      <c r="U2759">
        <f>(INDIRECT("a_"&amp;U$2)/(U$2+1))*(($C2759^(U$2+1)-$H2759^(U$2+1))/(ε_c1cd^(U$2+1)))</f>
        <v/>
      </c>
      <c r="V2759">
        <f>(INDIRECT("a_"&amp;V$2)/(V$2+1))*(($C2759^(V$2+1)-$H2759^(V$2+1))/(ε_c1cd^(V$2+1)))</f>
        <v/>
      </c>
      <c r="W2759">
        <f>(INDIRECT("a_"&amp;W$2)/(W$2+1))*(($C2759^(W$2+1)-$H2759^(W$2+1))/(ε_c1cd^(W$2+1)))</f>
        <v/>
      </c>
      <c r="X2759">
        <f>(INDIRECT("a_"&amp;X$2)/(X$2+1))*(($C2759^(X$2+1)-$H2759^(X$2+1))/(ε_c1cd^(X$2+1)))</f>
        <v/>
      </c>
      <c r="Y2759">
        <f>(INDIRECT("a_"&amp;Y$2)/(Y$2+1))*(($C2759^(Y$2+1)-$H2759^(Y$2+1))/(ε_c1cd^(Y$2+1)))</f>
        <v/>
      </c>
      <c r="Z2759">
        <f>(INDIRECT("a_"&amp;Z$2)/(Z$2+2))*(($C2759^(Z$2+2)-$H2759^(Z$2+2))/(ε_c1cd^(Z$2+2)))</f>
        <v/>
      </c>
      <c r="AA2759">
        <f>(INDIRECT("a_"&amp;AA$2)/(AA$2+2))*(($C2759^(AA$2+2)-$H2759^(AA$2+2))/(ε_c1cd^(AA$2+2)))</f>
        <v/>
      </c>
      <c r="AB2759">
        <f>(INDIRECT("a_"&amp;AB$2)/(AB$2+2))*(($C2759^(AB$2+2)-$H2759^(AB$2+2))/(ε_c1cd^(AB$2+2)))</f>
        <v/>
      </c>
      <c r="AC2759">
        <f>(INDIRECT("a_"&amp;AC$2)/(AC$2+2))*(($C2759^(AC$2+2)-$H2759^(AC$2+2))/(ε_c1cd^(AC$2+2)))</f>
        <v/>
      </c>
      <c r="AD2759">
        <f>(INDIRECT("a_"&amp;AD$2)/(AD$2+2))*(($C2759^(AD$2+2)-$H2759^(AD$2+2))/(ε_c1cd^(AD$2+2)))</f>
        <v/>
      </c>
      <c r="AE2759" s="111">
        <f>(b*f_cd/L2759)*SUM(U2759:Y2759)+SUM(Q2759:R2759)</f>
        <v/>
      </c>
      <c r="AF2759" s="112">
        <f>AE2759*(K2759-y+e)</f>
        <v/>
      </c>
      <c r="AG2759" s="113">
        <f>(b*f_cd/(L2759^2))*SUM(Z2759:AD2759)+SUM(S2759:T2759)-AF2759</f>
        <v/>
      </c>
      <c r="AH2759" s="114">
        <f>AG2759&lt;0</f>
        <v/>
      </c>
      <c r="AI2759" s="115">
        <f>IF(A2759=1,FALSE,(AND(AQ2759,AH2759,NOT(AI2758))))</f>
        <v/>
      </c>
      <c r="AJ2759" s="116">
        <f>(b*f_cd/L2759)*(a_1/2*J2759^2+a_2/3*J2759^3+a_3/4*J2759^4+a_4/5*J2759^5+a_5/6*J2759^6)+SUM(Q2759:R2759)</f>
        <v/>
      </c>
      <c r="AK2759">
        <f>AJ2759*(K2759-y+e)</f>
        <v/>
      </c>
      <c r="AL2759" s="118">
        <f>(b*f_cd/(L2759^2))*(a_1/3*J2759^3+a_2/4*J2759^4+a_3/5*J2759^5+a_4/6*J2759^6+a_5/7*J2759^7)+SUM(S2759:T2759)-AK2759</f>
        <v/>
      </c>
      <c r="AM2759" s="114">
        <f>AL2759&gt;0</f>
        <v/>
      </c>
      <c r="AN2759" s="115">
        <f>IF(A2759=1,FALSE,(AND(AQ2759,AM2759,NOT(AN2758))))</f>
        <v/>
      </c>
      <c r="AO2759">
        <f>IF(D2759=1,AND(AH2759,NOT(AI2759)),AND(AM2759,NOT(AN2759)))</f>
        <v/>
      </c>
      <c r="AP2759" s="119">
        <f>IF(D2759=1,AI2759,AN2759)</f>
        <v/>
      </c>
      <c r="AQ2759" s="125">
        <f>ABS(E2759)&lt;$AQ$2</f>
        <v/>
      </c>
      <c r="AS2759">
        <f>IF(AP2759,MAX(AS$3:AS2757)+1,"")</f>
        <v/>
      </c>
    </row>
    <row r="2760">
      <c r="A2760" t="n">
        <v>2670</v>
      </c>
      <c r="B2760" s="131">
        <f>IF(A2760=1,0,IF(AP2760,0.1*ε_cu1cd,0))</f>
        <v/>
      </c>
      <c r="C2760" s="131">
        <f>IF(A2760=1,0.1*ε_cu1cd,C2759+B2759)</f>
        <v/>
      </c>
      <c r="D2760" s="113">
        <f>IF('Нормальний переріз'!$D$68&gt;0,1,2)</f>
        <v/>
      </c>
      <c r="E2760" s="144">
        <f>IF(D2760=1,F2760,G2760)</f>
        <v/>
      </c>
      <c r="F2760" s="124">
        <f>IF(AI2759,0.11*ε_cu1cd,IF(AH2759,F2759*0.01,F2759))</f>
        <v/>
      </c>
      <c r="G2760" s="124">
        <f>IF(AP2759,-0.1*ε_cu1cd,IF(AM2759,G2759*0.01,G2759))</f>
        <v/>
      </c>
      <c r="H2760" s="113">
        <f>IF(A2760=1,E2760,IF(AO2759,H2759-E2759+E2760,IF(AP2759,0.8*H2759,H2759+E2760)))</f>
        <v/>
      </c>
      <c r="I2760" s="169">
        <f>(C2760-H2760)/h</f>
        <v/>
      </c>
      <c r="J2760">
        <f>C2760/(ε_c1cd)</f>
        <v/>
      </c>
      <c r="K2760">
        <f>C2760/I2760</f>
        <v/>
      </c>
      <c r="L2760" s="131">
        <f>I2760/(ε_c1cd)</f>
        <v/>
      </c>
      <c r="M2760">
        <f>I2760*(K2760-Z_s1)</f>
        <v/>
      </c>
      <c r="N2760">
        <f>I2760*(K2760-Z_s2)</f>
        <v/>
      </c>
      <c r="O2760">
        <f>E_s*M2760</f>
        <v/>
      </c>
      <c r="P2760">
        <f>E_s*N2760</f>
        <v/>
      </c>
      <c r="Q2760">
        <f>O2760*A_s1</f>
        <v/>
      </c>
      <c r="R2760">
        <f>P2760*A_s2</f>
        <v/>
      </c>
      <c r="S2760">
        <f>Q2760*($K2760-Z_s1)</f>
        <v/>
      </c>
      <c r="T2760">
        <f>R2760*($K2760-Z_s2)</f>
        <v/>
      </c>
      <c r="U2760">
        <f>(INDIRECT("a_"&amp;U$2)/(U$2+1))*(($C2760^(U$2+1)-$H2760^(U$2+1))/(ε_c1cd^(U$2+1)))</f>
        <v/>
      </c>
      <c r="V2760">
        <f>(INDIRECT("a_"&amp;V$2)/(V$2+1))*(($C2760^(V$2+1)-$H2760^(V$2+1))/(ε_c1cd^(V$2+1)))</f>
        <v/>
      </c>
      <c r="W2760">
        <f>(INDIRECT("a_"&amp;W$2)/(W$2+1))*(($C2760^(W$2+1)-$H2760^(W$2+1))/(ε_c1cd^(W$2+1)))</f>
        <v/>
      </c>
      <c r="X2760">
        <f>(INDIRECT("a_"&amp;X$2)/(X$2+1))*(($C2760^(X$2+1)-$H2760^(X$2+1))/(ε_c1cd^(X$2+1)))</f>
        <v/>
      </c>
      <c r="Y2760">
        <f>(INDIRECT("a_"&amp;Y$2)/(Y$2+1))*(($C2760^(Y$2+1)-$H2760^(Y$2+1))/(ε_c1cd^(Y$2+1)))</f>
        <v/>
      </c>
      <c r="Z2760">
        <f>(INDIRECT("a_"&amp;Z$2)/(Z$2+2))*(($C2760^(Z$2+2)-$H2760^(Z$2+2))/(ε_c1cd^(Z$2+2)))</f>
        <v/>
      </c>
      <c r="AA2760">
        <f>(INDIRECT("a_"&amp;AA$2)/(AA$2+2))*(($C2760^(AA$2+2)-$H2760^(AA$2+2))/(ε_c1cd^(AA$2+2)))</f>
        <v/>
      </c>
      <c r="AB2760">
        <f>(INDIRECT("a_"&amp;AB$2)/(AB$2+2))*(($C2760^(AB$2+2)-$H2760^(AB$2+2))/(ε_c1cd^(AB$2+2)))</f>
        <v/>
      </c>
      <c r="AC2760">
        <f>(INDIRECT("a_"&amp;AC$2)/(AC$2+2))*(($C2760^(AC$2+2)-$H2760^(AC$2+2))/(ε_c1cd^(AC$2+2)))</f>
        <v/>
      </c>
      <c r="AD2760">
        <f>(INDIRECT("a_"&amp;AD$2)/(AD$2+2))*(($C2760^(AD$2+2)-$H2760^(AD$2+2))/(ε_c1cd^(AD$2+2)))</f>
        <v/>
      </c>
      <c r="AE2760" s="111">
        <f>(b*f_cd/L2760)*SUM(U2760:Y2760)+SUM(Q2760:R2760)</f>
        <v/>
      </c>
      <c r="AF2760" s="112">
        <f>AE2760*(K2760-y+e)</f>
        <v/>
      </c>
      <c r="AG2760" s="113">
        <f>(b*f_cd/(L2760^2))*SUM(Z2760:AD2760)+SUM(S2760:T2760)-AF2760</f>
        <v/>
      </c>
      <c r="AH2760" s="114">
        <f>AG2760&lt;0</f>
        <v/>
      </c>
      <c r="AI2760" s="115">
        <f>IF(A2760=1,FALSE,(AND(AQ2760,AH2760,NOT(AI2759))))</f>
        <v/>
      </c>
      <c r="AJ2760" s="116">
        <f>(b*f_cd/L2760)*(a_1/2*J2760^2+a_2/3*J2760^3+a_3/4*J2760^4+a_4/5*J2760^5+a_5/6*J2760^6)+SUM(Q2760:R2760)</f>
        <v/>
      </c>
      <c r="AK2760">
        <f>AJ2760*(K2760-y+e)</f>
        <v/>
      </c>
      <c r="AL2760" s="118">
        <f>(b*f_cd/(L2760^2))*(a_1/3*J2760^3+a_2/4*J2760^4+a_3/5*J2760^5+a_4/6*J2760^6+a_5/7*J2760^7)+SUM(S2760:T2760)-AK2760</f>
        <v/>
      </c>
      <c r="AM2760" s="114">
        <f>AL2760&gt;0</f>
        <v/>
      </c>
      <c r="AN2760" s="115">
        <f>IF(A2760=1,FALSE,(AND(AQ2760,AM2760,NOT(AN2759))))</f>
        <v/>
      </c>
      <c r="AO2760">
        <f>IF(D2760=1,AND(AH2760,NOT(AI2760)),AND(AM2760,NOT(AN2760)))</f>
        <v/>
      </c>
      <c r="AP2760" s="119">
        <f>IF(D2760=1,AI2760,AN2760)</f>
        <v/>
      </c>
      <c r="AQ2760" s="125">
        <f>ABS(E2760)&lt;$AQ$2</f>
        <v/>
      </c>
      <c r="AS2760">
        <f>IF(AP2760,MAX(AS$3:AS2758)+1,"")</f>
        <v/>
      </c>
    </row>
    <row r="2761">
      <c r="A2761" t="n">
        <v>2671</v>
      </c>
      <c r="B2761" s="131">
        <f>IF(A2761=1,0,IF(AP2761,0.1*ε_cu1cd,0))</f>
        <v/>
      </c>
      <c r="C2761" s="131">
        <f>IF(A2761=1,0.1*ε_cu1cd,C2760+B2760)</f>
        <v/>
      </c>
      <c r="D2761" s="113">
        <f>IF('Нормальний переріз'!$D$68&gt;0,1,2)</f>
        <v/>
      </c>
      <c r="E2761" s="144">
        <f>IF(D2761=1,F2761,G2761)</f>
        <v/>
      </c>
      <c r="F2761" s="124">
        <f>IF(AI2760,0.11*ε_cu1cd,IF(AH2760,F2760*0.01,F2760))</f>
        <v/>
      </c>
      <c r="G2761" s="124">
        <f>IF(AP2760,-0.1*ε_cu1cd,IF(AM2760,G2760*0.01,G2760))</f>
        <v/>
      </c>
      <c r="H2761" s="113">
        <f>IF(A2761=1,E2761,IF(AO2760,H2760-E2760+E2761,IF(AP2760,0.8*H2760,H2760+E2761)))</f>
        <v/>
      </c>
      <c r="I2761" s="169">
        <f>(C2761-H2761)/h</f>
        <v/>
      </c>
      <c r="J2761">
        <f>C2761/(ε_c1cd)</f>
        <v/>
      </c>
      <c r="K2761">
        <f>C2761/I2761</f>
        <v/>
      </c>
      <c r="L2761" s="131">
        <f>I2761/(ε_c1cd)</f>
        <v/>
      </c>
      <c r="M2761">
        <f>I2761*(K2761-Z_s1)</f>
        <v/>
      </c>
      <c r="N2761">
        <f>I2761*(K2761-Z_s2)</f>
        <v/>
      </c>
      <c r="O2761">
        <f>E_s*M2761</f>
        <v/>
      </c>
      <c r="P2761">
        <f>E_s*N2761</f>
        <v/>
      </c>
      <c r="Q2761">
        <f>O2761*A_s1</f>
        <v/>
      </c>
      <c r="R2761">
        <f>P2761*A_s2</f>
        <v/>
      </c>
      <c r="S2761">
        <f>Q2761*($K2761-Z_s1)</f>
        <v/>
      </c>
      <c r="T2761">
        <f>R2761*($K2761-Z_s2)</f>
        <v/>
      </c>
      <c r="U2761">
        <f>(INDIRECT("a_"&amp;U$2)/(U$2+1))*(($C2761^(U$2+1)-$H2761^(U$2+1))/(ε_c1cd^(U$2+1)))</f>
        <v/>
      </c>
      <c r="V2761">
        <f>(INDIRECT("a_"&amp;V$2)/(V$2+1))*(($C2761^(V$2+1)-$H2761^(V$2+1))/(ε_c1cd^(V$2+1)))</f>
        <v/>
      </c>
      <c r="W2761">
        <f>(INDIRECT("a_"&amp;W$2)/(W$2+1))*(($C2761^(W$2+1)-$H2761^(W$2+1))/(ε_c1cd^(W$2+1)))</f>
        <v/>
      </c>
      <c r="X2761">
        <f>(INDIRECT("a_"&amp;X$2)/(X$2+1))*(($C2761^(X$2+1)-$H2761^(X$2+1))/(ε_c1cd^(X$2+1)))</f>
        <v/>
      </c>
      <c r="Y2761">
        <f>(INDIRECT("a_"&amp;Y$2)/(Y$2+1))*(($C2761^(Y$2+1)-$H2761^(Y$2+1))/(ε_c1cd^(Y$2+1)))</f>
        <v/>
      </c>
      <c r="Z2761">
        <f>(INDIRECT("a_"&amp;Z$2)/(Z$2+2))*(($C2761^(Z$2+2)-$H2761^(Z$2+2))/(ε_c1cd^(Z$2+2)))</f>
        <v/>
      </c>
      <c r="AA2761">
        <f>(INDIRECT("a_"&amp;AA$2)/(AA$2+2))*(($C2761^(AA$2+2)-$H2761^(AA$2+2))/(ε_c1cd^(AA$2+2)))</f>
        <v/>
      </c>
      <c r="AB2761">
        <f>(INDIRECT("a_"&amp;AB$2)/(AB$2+2))*(($C2761^(AB$2+2)-$H2761^(AB$2+2))/(ε_c1cd^(AB$2+2)))</f>
        <v/>
      </c>
      <c r="AC2761">
        <f>(INDIRECT("a_"&amp;AC$2)/(AC$2+2))*(($C2761^(AC$2+2)-$H2761^(AC$2+2))/(ε_c1cd^(AC$2+2)))</f>
        <v/>
      </c>
      <c r="AD2761">
        <f>(INDIRECT("a_"&amp;AD$2)/(AD$2+2))*(($C2761^(AD$2+2)-$H2761^(AD$2+2))/(ε_c1cd^(AD$2+2)))</f>
        <v/>
      </c>
      <c r="AE2761" s="111">
        <f>(b*f_cd/L2761)*SUM(U2761:Y2761)+SUM(Q2761:R2761)</f>
        <v/>
      </c>
      <c r="AF2761" s="112">
        <f>AE2761*(K2761-y+e)</f>
        <v/>
      </c>
      <c r="AG2761" s="113">
        <f>(b*f_cd/(L2761^2))*SUM(Z2761:AD2761)+SUM(S2761:T2761)-AF2761</f>
        <v/>
      </c>
      <c r="AH2761" s="114">
        <f>AG2761&lt;0</f>
        <v/>
      </c>
      <c r="AI2761" s="115">
        <f>IF(A2761=1,FALSE,(AND(AQ2761,AH2761,NOT(AI2760))))</f>
        <v/>
      </c>
      <c r="AJ2761" s="116">
        <f>(b*f_cd/L2761)*(a_1/2*J2761^2+a_2/3*J2761^3+a_3/4*J2761^4+a_4/5*J2761^5+a_5/6*J2761^6)+SUM(Q2761:R2761)</f>
        <v/>
      </c>
      <c r="AK2761">
        <f>AJ2761*(K2761-y+e)</f>
        <v/>
      </c>
      <c r="AL2761" s="118">
        <f>(b*f_cd/(L2761^2))*(a_1/3*J2761^3+a_2/4*J2761^4+a_3/5*J2761^5+a_4/6*J2761^6+a_5/7*J2761^7)+SUM(S2761:T2761)-AK2761</f>
        <v/>
      </c>
      <c r="AM2761" s="114">
        <f>AL2761&gt;0</f>
        <v/>
      </c>
      <c r="AN2761" s="115">
        <f>IF(A2761=1,FALSE,(AND(AQ2761,AM2761,NOT(AN2760))))</f>
        <v/>
      </c>
      <c r="AO2761">
        <f>IF(D2761=1,AND(AH2761,NOT(AI2761)),AND(AM2761,NOT(AN2761)))</f>
        <v/>
      </c>
      <c r="AP2761" s="119">
        <f>IF(D2761=1,AI2761,AN2761)</f>
        <v/>
      </c>
      <c r="AQ2761" s="125">
        <f>ABS(E2761)&lt;$AQ$2</f>
        <v/>
      </c>
      <c r="AS2761">
        <f>IF(AP2761,MAX(AS$3:AS2759)+1,"")</f>
        <v/>
      </c>
    </row>
    <row r="2762">
      <c r="A2762" t="n">
        <v>2672</v>
      </c>
      <c r="B2762" s="131">
        <f>IF(A2762=1,0,IF(AP2762,0.1*ε_cu1cd,0))</f>
        <v/>
      </c>
      <c r="C2762" s="131">
        <f>IF(A2762=1,0.1*ε_cu1cd,C2761+B2761)</f>
        <v/>
      </c>
      <c r="D2762" s="113">
        <f>IF('Нормальний переріз'!$D$68&gt;0,1,2)</f>
        <v/>
      </c>
      <c r="E2762" s="144">
        <f>IF(D2762=1,F2762,G2762)</f>
        <v/>
      </c>
      <c r="F2762" s="124">
        <f>IF(AI2761,0.11*ε_cu1cd,IF(AH2761,F2761*0.01,F2761))</f>
        <v/>
      </c>
      <c r="G2762" s="124">
        <f>IF(AP2761,-0.1*ε_cu1cd,IF(AM2761,G2761*0.01,G2761))</f>
        <v/>
      </c>
      <c r="H2762" s="113">
        <f>IF(A2762=1,E2762,IF(AO2761,H2761-E2761+E2762,IF(AP2761,0.8*H2761,H2761+E2762)))</f>
        <v/>
      </c>
      <c r="I2762" s="169">
        <f>(C2762-H2762)/h</f>
        <v/>
      </c>
      <c r="J2762">
        <f>C2762/(ε_c1cd)</f>
        <v/>
      </c>
      <c r="K2762">
        <f>C2762/I2762</f>
        <v/>
      </c>
      <c r="L2762" s="131">
        <f>I2762/(ε_c1cd)</f>
        <v/>
      </c>
      <c r="M2762">
        <f>I2762*(K2762-Z_s1)</f>
        <v/>
      </c>
      <c r="N2762">
        <f>I2762*(K2762-Z_s2)</f>
        <v/>
      </c>
      <c r="O2762">
        <f>E_s*M2762</f>
        <v/>
      </c>
      <c r="P2762">
        <f>E_s*N2762</f>
        <v/>
      </c>
      <c r="Q2762">
        <f>O2762*A_s1</f>
        <v/>
      </c>
      <c r="R2762">
        <f>P2762*A_s2</f>
        <v/>
      </c>
      <c r="S2762">
        <f>Q2762*($K2762-Z_s1)</f>
        <v/>
      </c>
      <c r="T2762">
        <f>R2762*($K2762-Z_s2)</f>
        <v/>
      </c>
      <c r="U2762">
        <f>(INDIRECT("a_"&amp;U$2)/(U$2+1))*(($C2762^(U$2+1)-$H2762^(U$2+1))/(ε_c1cd^(U$2+1)))</f>
        <v/>
      </c>
      <c r="V2762">
        <f>(INDIRECT("a_"&amp;V$2)/(V$2+1))*(($C2762^(V$2+1)-$H2762^(V$2+1))/(ε_c1cd^(V$2+1)))</f>
        <v/>
      </c>
      <c r="W2762">
        <f>(INDIRECT("a_"&amp;W$2)/(W$2+1))*(($C2762^(W$2+1)-$H2762^(W$2+1))/(ε_c1cd^(W$2+1)))</f>
        <v/>
      </c>
      <c r="X2762">
        <f>(INDIRECT("a_"&amp;X$2)/(X$2+1))*(($C2762^(X$2+1)-$H2762^(X$2+1))/(ε_c1cd^(X$2+1)))</f>
        <v/>
      </c>
      <c r="Y2762">
        <f>(INDIRECT("a_"&amp;Y$2)/(Y$2+1))*(($C2762^(Y$2+1)-$H2762^(Y$2+1))/(ε_c1cd^(Y$2+1)))</f>
        <v/>
      </c>
      <c r="Z2762">
        <f>(INDIRECT("a_"&amp;Z$2)/(Z$2+2))*(($C2762^(Z$2+2)-$H2762^(Z$2+2))/(ε_c1cd^(Z$2+2)))</f>
        <v/>
      </c>
      <c r="AA2762">
        <f>(INDIRECT("a_"&amp;AA$2)/(AA$2+2))*(($C2762^(AA$2+2)-$H2762^(AA$2+2))/(ε_c1cd^(AA$2+2)))</f>
        <v/>
      </c>
      <c r="AB2762">
        <f>(INDIRECT("a_"&amp;AB$2)/(AB$2+2))*(($C2762^(AB$2+2)-$H2762^(AB$2+2))/(ε_c1cd^(AB$2+2)))</f>
        <v/>
      </c>
      <c r="AC2762">
        <f>(INDIRECT("a_"&amp;AC$2)/(AC$2+2))*(($C2762^(AC$2+2)-$H2762^(AC$2+2))/(ε_c1cd^(AC$2+2)))</f>
        <v/>
      </c>
      <c r="AD2762">
        <f>(INDIRECT("a_"&amp;AD$2)/(AD$2+2))*(($C2762^(AD$2+2)-$H2762^(AD$2+2))/(ε_c1cd^(AD$2+2)))</f>
        <v/>
      </c>
      <c r="AE2762" s="111">
        <f>(b*f_cd/L2762)*SUM(U2762:Y2762)+SUM(Q2762:R2762)</f>
        <v/>
      </c>
      <c r="AF2762" s="112">
        <f>AE2762*(K2762-y+e)</f>
        <v/>
      </c>
      <c r="AG2762" s="113">
        <f>(b*f_cd/(L2762^2))*SUM(Z2762:AD2762)+SUM(S2762:T2762)-AF2762</f>
        <v/>
      </c>
      <c r="AH2762" s="114">
        <f>AG2762&lt;0</f>
        <v/>
      </c>
      <c r="AI2762" s="115">
        <f>IF(A2762=1,FALSE,(AND(AQ2762,AH2762,NOT(AI2761))))</f>
        <v/>
      </c>
      <c r="AJ2762" s="116">
        <f>(b*f_cd/L2762)*(a_1/2*J2762^2+a_2/3*J2762^3+a_3/4*J2762^4+a_4/5*J2762^5+a_5/6*J2762^6)+SUM(Q2762:R2762)</f>
        <v/>
      </c>
      <c r="AK2762">
        <f>AJ2762*(K2762-y+e)</f>
        <v/>
      </c>
      <c r="AL2762" s="118">
        <f>(b*f_cd/(L2762^2))*(a_1/3*J2762^3+a_2/4*J2762^4+a_3/5*J2762^5+a_4/6*J2762^6+a_5/7*J2762^7)+SUM(S2762:T2762)-AK2762</f>
        <v/>
      </c>
      <c r="AM2762" s="114">
        <f>AL2762&gt;0</f>
        <v/>
      </c>
      <c r="AN2762" s="115">
        <f>IF(A2762=1,FALSE,(AND(AQ2762,AM2762,NOT(AN2761))))</f>
        <v/>
      </c>
      <c r="AO2762">
        <f>IF(D2762=1,AND(AH2762,NOT(AI2762)),AND(AM2762,NOT(AN2762)))</f>
        <v/>
      </c>
      <c r="AP2762" s="119">
        <f>IF(D2762=1,AI2762,AN2762)</f>
        <v/>
      </c>
      <c r="AQ2762" s="125">
        <f>ABS(E2762)&lt;$AQ$2</f>
        <v/>
      </c>
      <c r="AS2762">
        <f>IF(AP2762,MAX(AS$3:AS2760)+1,"")</f>
        <v/>
      </c>
    </row>
    <row r="2763">
      <c r="A2763" t="n">
        <v>2673</v>
      </c>
      <c r="B2763" s="131">
        <f>IF(A2763=1,0,IF(AP2763,0.1*ε_cu1cd,0))</f>
        <v/>
      </c>
      <c r="C2763" s="131">
        <f>IF(A2763=1,0.1*ε_cu1cd,C2762+B2762)</f>
        <v/>
      </c>
      <c r="D2763" s="113">
        <f>IF('Нормальний переріз'!$D$68&gt;0,1,2)</f>
        <v/>
      </c>
      <c r="E2763" s="144">
        <f>IF(D2763=1,F2763,G2763)</f>
        <v/>
      </c>
      <c r="F2763" s="124">
        <f>IF(AI2762,0.11*ε_cu1cd,IF(AH2762,F2762*0.01,F2762))</f>
        <v/>
      </c>
      <c r="G2763" s="124">
        <f>IF(AP2762,-0.1*ε_cu1cd,IF(AM2762,G2762*0.01,G2762))</f>
        <v/>
      </c>
      <c r="H2763" s="113">
        <f>IF(A2763=1,E2763,IF(AO2762,H2762-E2762+E2763,IF(AP2762,0.8*H2762,H2762+E2763)))</f>
        <v/>
      </c>
      <c r="I2763" s="169">
        <f>(C2763-H2763)/h</f>
        <v/>
      </c>
      <c r="J2763">
        <f>C2763/(ε_c1cd)</f>
        <v/>
      </c>
      <c r="K2763">
        <f>C2763/I2763</f>
        <v/>
      </c>
      <c r="L2763" s="131">
        <f>I2763/(ε_c1cd)</f>
        <v/>
      </c>
      <c r="M2763">
        <f>I2763*(K2763-Z_s1)</f>
        <v/>
      </c>
      <c r="N2763">
        <f>I2763*(K2763-Z_s2)</f>
        <v/>
      </c>
      <c r="O2763">
        <f>E_s*M2763</f>
        <v/>
      </c>
      <c r="P2763">
        <f>E_s*N2763</f>
        <v/>
      </c>
      <c r="Q2763">
        <f>O2763*A_s1</f>
        <v/>
      </c>
      <c r="R2763">
        <f>P2763*A_s2</f>
        <v/>
      </c>
      <c r="S2763">
        <f>Q2763*($K2763-Z_s1)</f>
        <v/>
      </c>
      <c r="T2763">
        <f>R2763*($K2763-Z_s2)</f>
        <v/>
      </c>
      <c r="U2763">
        <f>(INDIRECT("a_"&amp;U$2)/(U$2+1))*(($C2763^(U$2+1)-$H2763^(U$2+1))/(ε_c1cd^(U$2+1)))</f>
        <v/>
      </c>
      <c r="V2763">
        <f>(INDIRECT("a_"&amp;V$2)/(V$2+1))*(($C2763^(V$2+1)-$H2763^(V$2+1))/(ε_c1cd^(V$2+1)))</f>
        <v/>
      </c>
      <c r="W2763">
        <f>(INDIRECT("a_"&amp;W$2)/(W$2+1))*(($C2763^(W$2+1)-$H2763^(W$2+1))/(ε_c1cd^(W$2+1)))</f>
        <v/>
      </c>
      <c r="X2763">
        <f>(INDIRECT("a_"&amp;X$2)/(X$2+1))*(($C2763^(X$2+1)-$H2763^(X$2+1))/(ε_c1cd^(X$2+1)))</f>
        <v/>
      </c>
      <c r="Y2763">
        <f>(INDIRECT("a_"&amp;Y$2)/(Y$2+1))*(($C2763^(Y$2+1)-$H2763^(Y$2+1))/(ε_c1cd^(Y$2+1)))</f>
        <v/>
      </c>
      <c r="Z2763">
        <f>(INDIRECT("a_"&amp;Z$2)/(Z$2+2))*(($C2763^(Z$2+2)-$H2763^(Z$2+2))/(ε_c1cd^(Z$2+2)))</f>
        <v/>
      </c>
      <c r="AA2763">
        <f>(INDIRECT("a_"&amp;AA$2)/(AA$2+2))*(($C2763^(AA$2+2)-$H2763^(AA$2+2))/(ε_c1cd^(AA$2+2)))</f>
        <v/>
      </c>
      <c r="AB2763">
        <f>(INDIRECT("a_"&amp;AB$2)/(AB$2+2))*(($C2763^(AB$2+2)-$H2763^(AB$2+2))/(ε_c1cd^(AB$2+2)))</f>
        <v/>
      </c>
      <c r="AC2763">
        <f>(INDIRECT("a_"&amp;AC$2)/(AC$2+2))*(($C2763^(AC$2+2)-$H2763^(AC$2+2))/(ε_c1cd^(AC$2+2)))</f>
        <v/>
      </c>
      <c r="AD2763">
        <f>(INDIRECT("a_"&amp;AD$2)/(AD$2+2))*(($C2763^(AD$2+2)-$H2763^(AD$2+2))/(ε_c1cd^(AD$2+2)))</f>
        <v/>
      </c>
      <c r="AE2763" s="111">
        <f>(b*f_cd/L2763)*SUM(U2763:Y2763)+SUM(Q2763:R2763)</f>
        <v/>
      </c>
      <c r="AF2763" s="112">
        <f>AE2763*(K2763-y+e)</f>
        <v/>
      </c>
      <c r="AG2763" s="113">
        <f>(b*f_cd/(L2763^2))*SUM(Z2763:AD2763)+SUM(S2763:T2763)-AF2763</f>
        <v/>
      </c>
      <c r="AH2763" s="114">
        <f>AG2763&lt;0</f>
        <v/>
      </c>
      <c r="AI2763" s="115">
        <f>IF(A2763=1,FALSE,(AND(AQ2763,AH2763,NOT(AI2762))))</f>
        <v/>
      </c>
      <c r="AJ2763" s="116">
        <f>(b*f_cd/L2763)*(a_1/2*J2763^2+a_2/3*J2763^3+a_3/4*J2763^4+a_4/5*J2763^5+a_5/6*J2763^6)+SUM(Q2763:R2763)</f>
        <v/>
      </c>
      <c r="AK2763">
        <f>AJ2763*(K2763-y+e)</f>
        <v/>
      </c>
      <c r="AL2763" s="118">
        <f>(b*f_cd/(L2763^2))*(a_1/3*J2763^3+a_2/4*J2763^4+a_3/5*J2763^5+a_4/6*J2763^6+a_5/7*J2763^7)+SUM(S2763:T2763)-AK2763</f>
        <v/>
      </c>
      <c r="AM2763" s="114">
        <f>AL2763&gt;0</f>
        <v/>
      </c>
      <c r="AN2763" s="115">
        <f>IF(A2763=1,FALSE,(AND(AQ2763,AM2763,NOT(AN2762))))</f>
        <v/>
      </c>
      <c r="AO2763">
        <f>IF(D2763=1,AND(AH2763,NOT(AI2763)),AND(AM2763,NOT(AN2763)))</f>
        <v/>
      </c>
      <c r="AP2763" s="119">
        <f>IF(D2763=1,AI2763,AN2763)</f>
        <v/>
      </c>
      <c r="AQ2763" s="125">
        <f>ABS(E2763)&lt;$AQ$2</f>
        <v/>
      </c>
      <c r="AS2763">
        <f>IF(AP2763,MAX(AS$3:AS2761)+1,"")</f>
        <v/>
      </c>
    </row>
    <row r="2764">
      <c r="A2764" t="n">
        <v>2674</v>
      </c>
      <c r="B2764" s="131">
        <f>IF(A2764=1,0,IF(AP2764,0.1*ε_cu1cd,0))</f>
        <v/>
      </c>
      <c r="C2764" s="131">
        <f>IF(A2764=1,0.1*ε_cu1cd,C2763+B2763)</f>
        <v/>
      </c>
      <c r="D2764" s="113">
        <f>IF('Нормальний переріз'!$D$68&gt;0,1,2)</f>
        <v/>
      </c>
      <c r="E2764" s="144">
        <f>IF(D2764=1,F2764,G2764)</f>
        <v/>
      </c>
      <c r="F2764" s="124">
        <f>IF(AI2763,0.11*ε_cu1cd,IF(AH2763,F2763*0.01,F2763))</f>
        <v/>
      </c>
      <c r="G2764" s="124">
        <f>IF(AP2763,-0.1*ε_cu1cd,IF(AM2763,G2763*0.01,G2763))</f>
        <v/>
      </c>
      <c r="H2764" s="113">
        <f>IF(A2764=1,E2764,IF(AO2763,H2763-E2763+E2764,IF(AP2763,0.8*H2763,H2763+E2764)))</f>
        <v/>
      </c>
      <c r="I2764" s="169">
        <f>(C2764-H2764)/h</f>
        <v/>
      </c>
      <c r="J2764">
        <f>C2764/(ε_c1cd)</f>
        <v/>
      </c>
      <c r="K2764">
        <f>C2764/I2764</f>
        <v/>
      </c>
      <c r="L2764" s="131">
        <f>I2764/(ε_c1cd)</f>
        <v/>
      </c>
      <c r="M2764">
        <f>I2764*(K2764-Z_s1)</f>
        <v/>
      </c>
      <c r="N2764">
        <f>I2764*(K2764-Z_s2)</f>
        <v/>
      </c>
      <c r="O2764">
        <f>E_s*M2764</f>
        <v/>
      </c>
      <c r="P2764">
        <f>E_s*N2764</f>
        <v/>
      </c>
      <c r="Q2764">
        <f>O2764*A_s1</f>
        <v/>
      </c>
      <c r="R2764">
        <f>P2764*A_s2</f>
        <v/>
      </c>
      <c r="S2764">
        <f>Q2764*($K2764-Z_s1)</f>
        <v/>
      </c>
      <c r="T2764">
        <f>R2764*($K2764-Z_s2)</f>
        <v/>
      </c>
      <c r="U2764">
        <f>(INDIRECT("a_"&amp;U$2)/(U$2+1))*(($C2764^(U$2+1)-$H2764^(U$2+1))/(ε_c1cd^(U$2+1)))</f>
        <v/>
      </c>
      <c r="V2764">
        <f>(INDIRECT("a_"&amp;V$2)/(V$2+1))*(($C2764^(V$2+1)-$H2764^(V$2+1))/(ε_c1cd^(V$2+1)))</f>
        <v/>
      </c>
      <c r="W2764">
        <f>(INDIRECT("a_"&amp;W$2)/(W$2+1))*(($C2764^(W$2+1)-$H2764^(W$2+1))/(ε_c1cd^(W$2+1)))</f>
        <v/>
      </c>
      <c r="X2764">
        <f>(INDIRECT("a_"&amp;X$2)/(X$2+1))*(($C2764^(X$2+1)-$H2764^(X$2+1))/(ε_c1cd^(X$2+1)))</f>
        <v/>
      </c>
      <c r="Y2764">
        <f>(INDIRECT("a_"&amp;Y$2)/(Y$2+1))*(($C2764^(Y$2+1)-$H2764^(Y$2+1))/(ε_c1cd^(Y$2+1)))</f>
        <v/>
      </c>
      <c r="Z2764">
        <f>(INDIRECT("a_"&amp;Z$2)/(Z$2+2))*(($C2764^(Z$2+2)-$H2764^(Z$2+2))/(ε_c1cd^(Z$2+2)))</f>
        <v/>
      </c>
      <c r="AA2764">
        <f>(INDIRECT("a_"&amp;AA$2)/(AA$2+2))*(($C2764^(AA$2+2)-$H2764^(AA$2+2))/(ε_c1cd^(AA$2+2)))</f>
        <v/>
      </c>
      <c r="AB2764">
        <f>(INDIRECT("a_"&amp;AB$2)/(AB$2+2))*(($C2764^(AB$2+2)-$H2764^(AB$2+2))/(ε_c1cd^(AB$2+2)))</f>
        <v/>
      </c>
      <c r="AC2764">
        <f>(INDIRECT("a_"&amp;AC$2)/(AC$2+2))*(($C2764^(AC$2+2)-$H2764^(AC$2+2))/(ε_c1cd^(AC$2+2)))</f>
        <v/>
      </c>
      <c r="AD2764">
        <f>(INDIRECT("a_"&amp;AD$2)/(AD$2+2))*(($C2764^(AD$2+2)-$H2764^(AD$2+2))/(ε_c1cd^(AD$2+2)))</f>
        <v/>
      </c>
      <c r="AE2764" s="111">
        <f>(b*f_cd/L2764)*SUM(U2764:Y2764)+SUM(Q2764:R2764)</f>
        <v/>
      </c>
      <c r="AF2764" s="112">
        <f>AE2764*(K2764-y+e)</f>
        <v/>
      </c>
      <c r="AG2764" s="113">
        <f>(b*f_cd/(L2764^2))*SUM(Z2764:AD2764)+SUM(S2764:T2764)-AF2764</f>
        <v/>
      </c>
      <c r="AH2764" s="114">
        <f>AG2764&lt;0</f>
        <v/>
      </c>
      <c r="AI2764" s="115">
        <f>IF(A2764=1,FALSE,(AND(AQ2764,AH2764,NOT(AI2763))))</f>
        <v/>
      </c>
      <c r="AJ2764" s="116">
        <f>(b*f_cd/L2764)*(a_1/2*J2764^2+a_2/3*J2764^3+a_3/4*J2764^4+a_4/5*J2764^5+a_5/6*J2764^6)+SUM(Q2764:R2764)</f>
        <v/>
      </c>
      <c r="AK2764">
        <f>AJ2764*(K2764-y+e)</f>
        <v/>
      </c>
      <c r="AL2764" s="118">
        <f>(b*f_cd/(L2764^2))*(a_1/3*J2764^3+a_2/4*J2764^4+a_3/5*J2764^5+a_4/6*J2764^6+a_5/7*J2764^7)+SUM(S2764:T2764)-AK2764</f>
        <v/>
      </c>
      <c r="AM2764" s="114">
        <f>AL2764&gt;0</f>
        <v/>
      </c>
      <c r="AN2764" s="115">
        <f>IF(A2764=1,FALSE,(AND(AQ2764,AM2764,NOT(AN2763))))</f>
        <v/>
      </c>
      <c r="AO2764">
        <f>IF(D2764=1,AND(AH2764,NOT(AI2764)),AND(AM2764,NOT(AN2764)))</f>
        <v/>
      </c>
      <c r="AP2764" s="119">
        <f>IF(D2764=1,AI2764,AN2764)</f>
        <v/>
      </c>
      <c r="AQ2764" s="125">
        <f>ABS(E2764)&lt;$AQ$2</f>
        <v/>
      </c>
      <c r="AS2764">
        <f>IF(AP2764,MAX(AS$3:AS2762)+1,"")</f>
        <v/>
      </c>
    </row>
    <row r="2765">
      <c r="A2765" t="n">
        <v>2675</v>
      </c>
      <c r="B2765" s="131">
        <f>IF(A2765=1,0,IF(AP2765,0.1*ε_cu1cd,0))</f>
        <v/>
      </c>
      <c r="C2765" s="131">
        <f>IF(A2765=1,0.1*ε_cu1cd,C2764+B2764)</f>
        <v/>
      </c>
      <c r="D2765" s="113">
        <f>IF('Нормальний переріз'!$D$68&gt;0,1,2)</f>
        <v/>
      </c>
      <c r="E2765" s="144">
        <f>IF(D2765=1,F2765,G2765)</f>
        <v/>
      </c>
      <c r="F2765" s="124">
        <f>IF(AI2764,0.11*ε_cu1cd,IF(AH2764,F2764*0.01,F2764))</f>
        <v/>
      </c>
      <c r="G2765" s="124">
        <f>IF(AP2764,-0.1*ε_cu1cd,IF(AM2764,G2764*0.01,G2764))</f>
        <v/>
      </c>
      <c r="H2765" s="113">
        <f>IF(A2765=1,E2765,IF(AO2764,H2764-E2764+E2765,IF(AP2764,0.8*H2764,H2764+E2765)))</f>
        <v/>
      </c>
      <c r="I2765" s="169">
        <f>(C2765-H2765)/h</f>
        <v/>
      </c>
      <c r="J2765">
        <f>C2765/(ε_c1cd)</f>
        <v/>
      </c>
      <c r="K2765">
        <f>C2765/I2765</f>
        <v/>
      </c>
      <c r="L2765" s="131">
        <f>I2765/(ε_c1cd)</f>
        <v/>
      </c>
      <c r="M2765">
        <f>I2765*(K2765-Z_s1)</f>
        <v/>
      </c>
      <c r="N2765">
        <f>I2765*(K2765-Z_s2)</f>
        <v/>
      </c>
      <c r="O2765">
        <f>E_s*M2765</f>
        <v/>
      </c>
      <c r="P2765">
        <f>E_s*N2765</f>
        <v/>
      </c>
      <c r="Q2765">
        <f>O2765*A_s1</f>
        <v/>
      </c>
      <c r="R2765">
        <f>P2765*A_s2</f>
        <v/>
      </c>
      <c r="S2765">
        <f>Q2765*($K2765-Z_s1)</f>
        <v/>
      </c>
      <c r="T2765">
        <f>R2765*($K2765-Z_s2)</f>
        <v/>
      </c>
      <c r="U2765">
        <f>(INDIRECT("a_"&amp;U$2)/(U$2+1))*(($C2765^(U$2+1)-$H2765^(U$2+1))/(ε_c1cd^(U$2+1)))</f>
        <v/>
      </c>
      <c r="V2765">
        <f>(INDIRECT("a_"&amp;V$2)/(V$2+1))*(($C2765^(V$2+1)-$H2765^(V$2+1))/(ε_c1cd^(V$2+1)))</f>
        <v/>
      </c>
      <c r="W2765">
        <f>(INDIRECT("a_"&amp;W$2)/(W$2+1))*(($C2765^(W$2+1)-$H2765^(W$2+1))/(ε_c1cd^(W$2+1)))</f>
        <v/>
      </c>
      <c r="X2765">
        <f>(INDIRECT("a_"&amp;X$2)/(X$2+1))*(($C2765^(X$2+1)-$H2765^(X$2+1))/(ε_c1cd^(X$2+1)))</f>
        <v/>
      </c>
      <c r="Y2765">
        <f>(INDIRECT("a_"&amp;Y$2)/(Y$2+1))*(($C2765^(Y$2+1)-$H2765^(Y$2+1))/(ε_c1cd^(Y$2+1)))</f>
        <v/>
      </c>
      <c r="Z2765">
        <f>(INDIRECT("a_"&amp;Z$2)/(Z$2+2))*(($C2765^(Z$2+2)-$H2765^(Z$2+2))/(ε_c1cd^(Z$2+2)))</f>
        <v/>
      </c>
      <c r="AA2765">
        <f>(INDIRECT("a_"&amp;AA$2)/(AA$2+2))*(($C2765^(AA$2+2)-$H2765^(AA$2+2))/(ε_c1cd^(AA$2+2)))</f>
        <v/>
      </c>
      <c r="AB2765">
        <f>(INDIRECT("a_"&amp;AB$2)/(AB$2+2))*(($C2765^(AB$2+2)-$H2765^(AB$2+2))/(ε_c1cd^(AB$2+2)))</f>
        <v/>
      </c>
      <c r="AC2765">
        <f>(INDIRECT("a_"&amp;AC$2)/(AC$2+2))*(($C2765^(AC$2+2)-$H2765^(AC$2+2))/(ε_c1cd^(AC$2+2)))</f>
        <v/>
      </c>
      <c r="AD2765">
        <f>(INDIRECT("a_"&amp;AD$2)/(AD$2+2))*(($C2765^(AD$2+2)-$H2765^(AD$2+2))/(ε_c1cd^(AD$2+2)))</f>
        <v/>
      </c>
      <c r="AE2765" s="111">
        <f>(b*f_cd/L2765)*SUM(U2765:Y2765)+SUM(Q2765:R2765)</f>
        <v/>
      </c>
      <c r="AF2765" s="112">
        <f>AE2765*(K2765-y+e)</f>
        <v/>
      </c>
      <c r="AG2765" s="113">
        <f>(b*f_cd/(L2765^2))*SUM(Z2765:AD2765)+SUM(S2765:T2765)-AF2765</f>
        <v/>
      </c>
      <c r="AH2765" s="114">
        <f>AG2765&lt;0</f>
        <v/>
      </c>
      <c r="AI2765" s="115">
        <f>IF(A2765=1,FALSE,(AND(AQ2765,AH2765,NOT(AI2764))))</f>
        <v/>
      </c>
      <c r="AJ2765" s="116">
        <f>(b*f_cd/L2765)*(a_1/2*J2765^2+a_2/3*J2765^3+a_3/4*J2765^4+a_4/5*J2765^5+a_5/6*J2765^6)+SUM(Q2765:R2765)</f>
        <v/>
      </c>
      <c r="AK2765">
        <f>AJ2765*(K2765-y+e)</f>
        <v/>
      </c>
      <c r="AL2765" s="118">
        <f>(b*f_cd/(L2765^2))*(a_1/3*J2765^3+a_2/4*J2765^4+a_3/5*J2765^5+a_4/6*J2765^6+a_5/7*J2765^7)+SUM(S2765:T2765)-AK2765</f>
        <v/>
      </c>
      <c r="AM2765" s="114">
        <f>AL2765&gt;0</f>
        <v/>
      </c>
      <c r="AN2765" s="115">
        <f>IF(A2765=1,FALSE,(AND(AQ2765,AM2765,NOT(AN2764))))</f>
        <v/>
      </c>
      <c r="AO2765">
        <f>IF(D2765=1,AND(AH2765,NOT(AI2765)),AND(AM2765,NOT(AN2765)))</f>
        <v/>
      </c>
      <c r="AP2765" s="119">
        <f>IF(D2765=1,AI2765,AN2765)</f>
        <v/>
      </c>
      <c r="AQ2765" s="125">
        <f>ABS(E2765)&lt;$AQ$2</f>
        <v/>
      </c>
      <c r="AS2765">
        <f>IF(AP2765,MAX(AS$3:AS2763)+1,"")</f>
        <v/>
      </c>
    </row>
    <row r="2766">
      <c r="A2766" t="n">
        <v>2676</v>
      </c>
      <c r="B2766" s="131">
        <f>IF(A2766=1,0,IF(AP2766,0.1*ε_cu1cd,0))</f>
        <v/>
      </c>
      <c r="C2766" s="131">
        <f>IF(A2766=1,0.1*ε_cu1cd,C2765+B2765)</f>
        <v/>
      </c>
      <c r="D2766" s="113">
        <f>IF('Нормальний переріз'!$D$68&gt;0,1,2)</f>
        <v/>
      </c>
      <c r="E2766" s="144">
        <f>IF(D2766=1,F2766,G2766)</f>
        <v/>
      </c>
      <c r="F2766" s="124">
        <f>IF(AI2765,0.11*ε_cu1cd,IF(AH2765,F2765*0.01,F2765))</f>
        <v/>
      </c>
      <c r="G2766" s="124">
        <f>IF(AP2765,-0.1*ε_cu1cd,IF(AM2765,G2765*0.01,G2765))</f>
        <v/>
      </c>
      <c r="H2766" s="113">
        <f>IF(A2766=1,E2766,IF(AO2765,H2765-E2765+E2766,IF(AP2765,0.8*H2765,H2765+E2766)))</f>
        <v/>
      </c>
      <c r="I2766" s="169">
        <f>(C2766-H2766)/h</f>
        <v/>
      </c>
      <c r="J2766">
        <f>C2766/(ε_c1cd)</f>
        <v/>
      </c>
      <c r="K2766">
        <f>C2766/I2766</f>
        <v/>
      </c>
      <c r="L2766" s="131">
        <f>I2766/(ε_c1cd)</f>
        <v/>
      </c>
      <c r="M2766">
        <f>I2766*(K2766-Z_s1)</f>
        <v/>
      </c>
      <c r="N2766">
        <f>I2766*(K2766-Z_s2)</f>
        <v/>
      </c>
      <c r="O2766">
        <f>E_s*M2766</f>
        <v/>
      </c>
      <c r="P2766">
        <f>E_s*N2766</f>
        <v/>
      </c>
      <c r="Q2766">
        <f>O2766*A_s1</f>
        <v/>
      </c>
      <c r="R2766">
        <f>P2766*A_s2</f>
        <v/>
      </c>
      <c r="S2766">
        <f>Q2766*($K2766-Z_s1)</f>
        <v/>
      </c>
      <c r="T2766">
        <f>R2766*($K2766-Z_s2)</f>
        <v/>
      </c>
      <c r="U2766">
        <f>(INDIRECT("a_"&amp;U$2)/(U$2+1))*(($C2766^(U$2+1)-$H2766^(U$2+1))/(ε_c1cd^(U$2+1)))</f>
        <v/>
      </c>
      <c r="V2766">
        <f>(INDIRECT("a_"&amp;V$2)/(V$2+1))*(($C2766^(V$2+1)-$H2766^(V$2+1))/(ε_c1cd^(V$2+1)))</f>
        <v/>
      </c>
      <c r="W2766">
        <f>(INDIRECT("a_"&amp;W$2)/(W$2+1))*(($C2766^(W$2+1)-$H2766^(W$2+1))/(ε_c1cd^(W$2+1)))</f>
        <v/>
      </c>
      <c r="X2766">
        <f>(INDIRECT("a_"&amp;X$2)/(X$2+1))*(($C2766^(X$2+1)-$H2766^(X$2+1))/(ε_c1cd^(X$2+1)))</f>
        <v/>
      </c>
      <c r="Y2766">
        <f>(INDIRECT("a_"&amp;Y$2)/(Y$2+1))*(($C2766^(Y$2+1)-$H2766^(Y$2+1))/(ε_c1cd^(Y$2+1)))</f>
        <v/>
      </c>
      <c r="Z2766">
        <f>(INDIRECT("a_"&amp;Z$2)/(Z$2+2))*(($C2766^(Z$2+2)-$H2766^(Z$2+2))/(ε_c1cd^(Z$2+2)))</f>
        <v/>
      </c>
      <c r="AA2766">
        <f>(INDIRECT("a_"&amp;AA$2)/(AA$2+2))*(($C2766^(AA$2+2)-$H2766^(AA$2+2))/(ε_c1cd^(AA$2+2)))</f>
        <v/>
      </c>
      <c r="AB2766">
        <f>(INDIRECT("a_"&amp;AB$2)/(AB$2+2))*(($C2766^(AB$2+2)-$H2766^(AB$2+2))/(ε_c1cd^(AB$2+2)))</f>
        <v/>
      </c>
      <c r="AC2766">
        <f>(INDIRECT("a_"&amp;AC$2)/(AC$2+2))*(($C2766^(AC$2+2)-$H2766^(AC$2+2))/(ε_c1cd^(AC$2+2)))</f>
        <v/>
      </c>
      <c r="AD2766">
        <f>(INDIRECT("a_"&amp;AD$2)/(AD$2+2))*(($C2766^(AD$2+2)-$H2766^(AD$2+2))/(ε_c1cd^(AD$2+2)))</f>
        <v/>
      </c>
      <c r="AE2766" s="111">
        <f>(b*f_cd/L2766)*SUM(U2766:Y2766)+SUM(Q2766:R2766)</f>
        <v/>
      </c>
      <c r="AF2766" s="112">
        <f>AE2766*(K2766-y+e)</f>
        <v/>
      </c>
      <c r="AG2766" s="113">
        <f>(b*f_cd/(L2766^2))*SUM(Z2766:AD2766)+SUM(S2766:T2766)-AF2766</f>
        <v/>
      </c>
      <c r="AH2766" s="114">
        <f>AG2766&lt;0</f>
        <v/>
      </c>
      <c r="AI2766" s="115">
        <f>IF(A2766=1,FALSE,(AND(AQ2766,AH2766,NOT(AI2765))))</f>
        <v/>
      </c>
      <c r="AJ2766" s="116">
        <f>(b*f_cd/L2766)*(a_1/2*J2766^2+a_2/3*J2766^3+a_3/4*J2766^4+a_4/5*J2766^5+a_5/6*J2766^6)+SUM(Q2766:R2766)</f>
        <v/>
      </c>
      <c r="AK2766">
        <f>AJ2766*(K2766-y+e)</f>
        <v/>
      </c>
      <c r="AL2766" s="118">
        <f>(b*f_cd/(L2766^2))*(a_1/3*J2766^3+a_2/4*J2766^4+a_3/5*J2766^5+a_4/6*J2766^6+a_5/7*J2766^7)+SUM(S2766:T2766)-AK2766</f>
        <v/>
      </c>
      <c r="AM2766" s="114">
        <f>AL2766&gt;0</f>
        <v/>
      </c>
      <c r="AN2766" s="115">
        <f>IF(A2766=1,FALSE,(AND(AQ2766,AM2766,NOT(AN2765))))</f>
        <v/>
      </c>
      <c r="AO2766">
        <f>IF(D2766=1,AND(AH2766,NOT(AI2766)),AND(AM2766,NOT(AN2766)))</f>
        <v/>
      </c>
      <c r="AP2766" s="119">
        <f>IF(D2766=1,AI2766,AN2766)</f>
        <v/>
      </c>
      <c r="AQ2766" s="125">
        <f>ABS(E2766)&lt;$AQ$2</f>
        <v/>
      </c>
      <c r="AS2766">
        <f>IF(AP2766,MAX(AS$3:AS2764)+1,"")</f>
        <v/>
      </c>
    </row>
    <row r="2767">
      <c r="A2767" t="n">
        <v>2677</v>
      </c>
      <c r="B2767" s="131">
        <f>IF(A2767=1,0,IF(AP2767,0.1*ε_cu1cd,0))</f>
        <v/>
      </c>
      <c r="C2767" s="131">
        <f>IF(A2767=1,0.1*ε_cu1cd,C2766+B2766)</f>
        <v/>
      </c>
      <c r="D2767" s="113">
        <f>IF('Нормальний переріз'!$D$68&gt;0,1,2)</f>
        <v/>
      </c>
      <c r="E2767" s="144">
        <f>IF(D2767=1,F2767,G2767)</f>
        <v/>
      </c>
      <c r="F2767" s="124">
        <f>IF(AI2766,0.11*ε_cu1cd,IF(AH2766,F2766*0.01,F2766))</f>
        <v/>
      </c>
      <c r="G2767" s="124">
        <f>IF(AP2766,-0.1*ε_cu1cd,IF(AM2766,G2766*0.01,G2766))</f>
        <v/>
      </c>
      <c r="H2767" s="113">
        <f>IF(A2767=1,E2767,IF(AO2766,H2766-E2766+E2767,IF(AP2766,0.8*H2766,H2766+E2767)))</f>
        <v/>
      </c>
      <c r="I2767" s="169">
        <f>(C2767-H2767)/h</f>
        <v/>
      </c>
      <c r="J2767">
        <f>C2767/(ε_c1cd)</f>
        <v/>
      </c>
      <c r="K2767">
        <f>C2767/I2767</f>
        <v/>
      </c>
      <c r="L2767" s="131">
        <f>I2767/(ε_c1cd)</f>
        <v/>
      </c>
      <c r="M2767">
        <f>I2767*(K2767-Z_s1)</f>
        <v/>
      </c>
      <c r="N2767">
        <f>I2767*(K2767-Z_s2)</f>
        <v/>
      </c>
      <c r="O2767">
        <f>E_s*M2767</f>
        <v/>
      </c>
      <c r="P2767">
        <f>E_s*N2767</f>
        <v/>
      </c>
      <c r="Q2767">
        <f>O2767*A_s1</f>
        <v/>
      </c>
      <c r="R2767">
        <f>P2767*A_s2</f>
        <v/>
      </c>
      <c r="S2767">
        <f>Q2767*($K2767-Z_s1)</f>
        <v/>
      </c>
      <c r="T2767">
        <f>R2767*($K2767-Z_s2)</f>
        <v/>
      </c>
      <c r="U2767">
        <f>(INDIRECT("a_"&amp;U$2)/(U$2+1))*(($C2767^(U$2+1)-$H2767^(U$2+1))/(ε_c1cd^(U$2+1)))</f>
        <v/>
      </c>
      <c r="V2767">
        <f>(INDIRECT("a_"&amp;V$2)/(V$2+1))*(($C2767^(V$2+1)-$H2767^(V$2+1))/(ε_c1cd^(V$2+1)))</f>
        <v/>
      </c>
      <c r="W2767">
        <f>(INDIRECT("a_"&amp;W$2)/(W$2+1))*(($C2767^(W$2+1)-$H2767^(W$2+1))/(ε_c1cd^(W$2+1)))</f>
        <v/>
      </c>
      <c r="X2767">
        <f>(INDIRECT("a_"&amp;X$2)/(X$2+1))*(($C2767^(X$2+1)-$H2767^(X$2+1))/(ε_c1cd^(X$2+1)))</f>
        <v/>
      </c>
      <c r="Y2767">
        <f>(INDIRECT("a_"&amp;Y$2)/(Y$2+1))*(($C2767^(Y$2+1)-$H2767^(Y$2+1))/(ε_c1cd^(Y$2+1)))</f>
        <v/>
      </c>
      <c r="Z2767">
        <f>(INDIRECT("a_"&amp;Z$2)/(Z$2+2))*(($C2767^(Z$2+2)-$H2767^(Z$2+2))/(ε_c1cd^(Z$2+2)))</f>
        <v/>
      </c>
      <c r="AA2767">
        <f>(INDIRECT("a_"&amp;AA$2)/(AA$2+2))*(($C2767^(AA$2+2)-$H2767^(AA$2+2))/(ε_c1cd^(AA$2+2)))</f>
        <v/>
      </c>
      <c r="AB2767">
        <f>(INDIRECT("a_"&amp;AB$2)/(AB$2+2))*(($C2767^(AB$2+2)-$H2767^(AB$2+2))/(ε_c1cd^(AB$2+2)))</f>
        <v/>
      </c>
      <c r="AC2767">
        <f>(INDIRECT("a_"&amp;AC$2)/(AC$2+2))*(($C2767^(AC$2+2)-$H2767^(AC$2+2))/(ε_c1cd^(AC$2+2)))</f>
        <v/>
      </c>
      <c r="AD2767">
        <f>(INDIRECT("a_"&amp;AD$2)/(AD$2+2))*(($C2767^(AD$2+2)-$H2767^(AD$2+2))/(ε_c1cd^(AD$2+2)))</f>
        <v/>
      </c>
      <c r="AE2767" s="111">
        <f>(b*f_cd/L2767)*SUM(U2767:Y2767)+SUM(Q2767:R2767)</f>
        <v/>
      </c>
      <c r="AF2767" s="112">
        <f>AE2767*(K2767-y+e)</f>
        <v/>
      </c>
      <c r="AG2767" s="113">
        <f>(b*f_cd/(L2767^2))*SUM(Z2767:AD2767)+SUM(S2767:T2767)-AF2767</f>
        <v/>
      </c>
      <c r="AH2767" s="114">
        <f>AG2767&lt;0</f>
        <v/>
      </c>
      <c r="AI2767" s="115">
        <f>IF(A2767=1,FALSE,(AND(AQ2767,AH2767,NOT(AI2766))))</f>
        <v/>
      </c>
      <c r="AJ2767" s="116">
        <f>(b*f_cd/L2767)*(a_1/2*J2767^2+a_2/3*J2767^3+a_3/4*J2767^4+a_4/5*J2767^5+a_5/6*J2767^6)+SUM(Q2767:R2767)</f>
        <v/>
      </c>
      <c r="AK2767">
        <f>AJ2767*(K2767-y+e)</f>
        <v/>
      </c>
      <c r="AL2767" s="118">
        <f>(b*f_cd/(L2767^2))*(a_1/3*J2767^3+a_2/4*J2767^4+a_3/5*J2767^5+a_4/6*J2767^6+a_5/7*J2767^7)+SUM(S2767:T2767)-AK2767</f>
        <v/>
      </c>
      <c r="AM2767" s="114">
        <f>AL2767&gt;0</f>
        <v/>
      </c>
      <c r="AN2767" s="115">
        <f>IF(A2767=1,FALSE,(AND(AQ2767,AM2767,NOT(AN2766))))</f>
        <v/>
      </c>
      <c r="AO2767">
        <f>IF(D2767=1,AND(AH2767,NOT(AI2767)),AND(AM2767,NOT(AN2767)))</f>
        <v/>
      </c>
      <c r="AP2767" s="119">
        <f>IF(D2767=1,AI2767,AN2767)</f>
        <v/>
      </c>
      <c r="AQ2767" s="125">
        <f>ABS(E2767)&lt;$AQ$2</f>
        <v/>
      </c>
      <c r="AS2767">
        <f>IF(AP2767,MAX(AS$3:AS2765)+1,"")</f>
        <v/>
      </c>
    </row>
    <row r="2768">
      <c r="A2768" t="n">
        <v>2678</v>
      </c>
      <c r="B2768" s="131">
        <f>IF(A2768=1,0,IF(AP2768,0.1*ε_cu1cd,0))</f>
        <v/>
      </c>
      <c r="C2768" s="131">
        <f>IF(A2768=1,0.1*ε_cu1cd,C2767+B2767)</f>
        <v/>
      </c>
      <c r="D2768" s="113">
        <f>IF('Нормальний переріз'!$D$68&gt;0,1,2)</f>
        <v/>
      </c>
      <c r="E2768" s="144">
        <f>IF(D2768=1,F2768,G2768)</f>
        <v/>
      </c>
      <c r="F2768" s="124">
        <f>IF(AI2767,0.11*ε_cu1cd,IF(AH2767,F2767*0.01,F2767))</f>
        <v/>
      </c>
      <c r="G2768" s="124">
        <f>IF(AP2767,-0.1*ε_cu1cd,IF(AM2767,G2767*0.01,G2767))</f>
        <v/>
      </c>
      <c r="H2768" s="113">
        <f>IF(A2768=1,E2768,IF(AO2767,H2767-E2767+E2768,IF(AP2767,0.8*H2767,H2767+E2768)))</f>
        <v/>
      </c>
      <c r="I2768" s="169">
        <f>(C2768-H2768)/h</f>
        <v/>
      </c>
      <c r="J2768">
        <f>C2768/(ε_c1cd)</f>
        <v/>
      </c>
      <c r="K2768">
        <f>C2768/I2768</f>
        <v/>
      </c>
      <c r="L2768" s="131">
        <f>I2768/(ε_c1cd)</f>
        <v/>
      </c>
      <c r="M2768">
        <f>I2768*(K2768-Z_s1)</f>
        <v/>
      </c>
      <c r="N2768">
        <f>I2768*(K2768-Z_s2)</f>
        <v/>
      </c>
      <c r="O2768">
        <f>E_s*M2768</f>
        <v/>
      </c>
      <c r="P2768">
        <f>E_s*N2768</f>
        <v/>
      </c>
      <c r="Q2768">
        <f>O2768*A_s1</f>
        <v/>
      </c>
      <c r="R2768">
        <f>P2768*A_s2</f>
        <v/>
      </c>
      <c r="S2768">
        <f>Q2768*($K2768-Z_s1)</f>
        <v/>
      </c>
      <c r="T2768">
        <f>R2768*($K2768-Z_s2)</f>
        <v/>
      </c>
      <c r="U2768">
        <f>(INDIRECT("a_"&amp;U$2)/(U$2+1))*(($C2768^(U$2+1)-$H2768^(U$2+1))/(ε_c1cd^(U$2+1)))</f>
        <v/>
      </c>
      <c r="V2768">
        <f>(INDIRECT("a_"&amp;V$2)/(V$2+1))*(($C2768^(V$2+1)-$H2768^(V$2+1))/(ε_c1cd^(V$2+1)))</f>
        <v/>
      </c>
      <c r="W2768">
        <f>(INDIRECT("a_"&amp;W$2)/(W$2+1))*(($C2768^(W$2+1)-$H2768^(W$2+1))/(ε_c1cd^(W$2+1)))</f>
        <v/>
      </c>
      <c r="X2768">
        <f>(INDIRECT("a_"&amp;X$2)/(X$2+1))*(($C2768^(X$2+1)-$H2768^(X$2+1))/(ε_c1cd^(X$2+1)))</f>
        <v/>
      </c>
      <c r="Y2768">
        <f>(INDIRECT("a_"&amp;Y$2)/(Y$2+1))*(($C2768^(Y$2+1)-$H2768^(Y$2+1))/(ε_c1cd^(Y$2+1)))</f>
        <v/>
      </c>
      <c r="Z2768">
        <f>(INDIRECT("a_"&amp;Z$2)/(Z$2+2))*(($C2768^(Z$2+2)-$H2768^(Z$2+2))/(ε_c1cd^(Z$2+2)))</f>
        <v/>
      </c>
      <c r="AA2768">
        <f>(INDIRECT("a_"&amp;AA$2)/(AA$2+2))*(($C2768^(AA$2+2)-$H2768^(AA$2+2))/(ε_c1cd^(AA$2+2)))</f>
        <v/>
      </c>
      <c r="AB2768">
        <f>(INDIRECT("a_"&amp;AB$2)/(AB$2+2))*(($C2768^(AB$2+2)-$H2768^(AB$2+2))/(ε_c1cd^(AB$2+2)))</f>
        <v/>
      </c>
      <c r="AC2768">
        <f>(INDIRECT("a_"&amp;AC$2)/(AC$2+2))*(($C2768^(AC$2+2)-$H2768^(AC$2+2))/(ε_c1cd^(AC$2+2)))</f>
        <v/>
      </c>
      <c r="AD2768">
        <f>(INDIRECT("a_"&amp;AD$2)/(AD$2+2))*(($C2768^(AD$2+2)-$H2768^(AD$2+2))/(ε_c1cd^(AD$2+2)))</f>
        <v/>
      </c>
      <c r="AE2768" s="111">
        <f>(b*f_cd/L2768)*SUM(U2768:Y2768)+SUM(Q2768:R2768)</f>
        <v/>
      </c>
      <c r="AF2768" s="112">
        <f>AE2768*(K2768-y+e)</f>
        <v/>
      </c>
      <c r="AG2768" s="113">
        <f>(b*f_cd/(L2768^2))*SUM(Z2768:AD2768)+SUM(S2768:T2768)-AF2768</f>
        <v/>
      </c>
      <c r="AH2768" s="114">
        <f>AG2768&lt;0</f>
        <v/>
      </c>
      <c r="AI2768" s="115">
        <f>IF(A2768=1,FALSE,(AND(AQ2768,AH2768,NOT(AI2767))))</f>
        <v/>
      </c>
      <c r="AJ2768" s="116">
        <f>(b*f_cd/L2768)*(a_1/2*J2768^2+a_2/3*J2768^3+a_3/4*J2768^4+a_4/5*J2768^5+a_5/6*J2768^6)+SUM(Q2768:R2768)</f>
        <v/>
      </c>
      <c r="AK2768">
        <f>AJ2768*(K2768-y+e)</f>
        <v/>
      </c>
      <c r="AL2768" s="118">
        <f>(b*f_cd/(L2768^2))*(a_1/3*J2768^3+a_2/4*J2768^4+a_3/5*J2768^5+a_4/6*J2768^6+a_5/7*J2768^7)+SUM(S2768:T2768)-AK2768</f>
        <v/>
      </c>
      <c r="AM2768" s="114">
        <f>AL2768&gt;0</f>
        <v/>
      </c>
      <c r="AN2768" s="115">
        <f>IF(A2768=1,FALSE,(AND(AQ2768,AM2768,NOT(AN2767))))</f>
        <v/>
      </c>
      <c r="AO2768">
        <f>IF(D2768=1,AND(AH2768,NOT(AI2768)),AND(AM2768,NOT(AN2768)))</f>
        <v/>
      </c>
      <c r="AP2768" s="119">
        <f>IF(D2768=1,AI2768,AN2768)</f>
        <v/>
      </c>
      <c r="AQ2768" s="125">
        <f>ABS(E2768)&lt;$AQ$2</f>
        <v/>
      </c>
      <c r="AS2768">
        <f>IF(AP2768,MAX(AS$3:AS2766)+1,"")</f>
        <v/>
      </c>
    </row>
    <row r="2769">
      <c r="A2769" t="n">
        <v>2679</v>
      </c>
      <c r="B2769" s="131">
        <f>IF(A2769=1,0,IF(AP2769,0.1*ε_cu1cd,0))</f>
        <v/>
      </c>
      <c r="C2769" s="131">
        <f>IF(A2769=1,0.1*ε_cu1cd,C2768+B2768)</f>
        <v/>
      </c>
      <c r="D2769" s="113">
        <f>IF('Нормальний переріз'!$D$68&gt;0,1,2)</f>
        <v/>
      </c>
      <c r="E2769" s="144">
        <f>IF(D2769=1,F2769,G2769)</f>
        <v/>
      </c>
      <c r="F2769" s="124">
        <f>IF(AI2768,0.11*ε_cu1cd,IF(AH2768,F2768*0.01,F2768))</f>
        <v/>
      </c>
      <c r="G2769" s="124">
        <f>IF(AP2768,-0.1*ε_cu1cd,IF(AM2768,G2768*0.01,G2768))</f>
        <v/>
      </c>
      <c r="H2769" s="113">
        <f>IF(A2769=1,E2769,IF(AO2768,H2768-E2768+E2769,IF(AP2768,0.8*H2768,H2768+E2769)))</f>
        <v/>
      </c>
      <c r="I2769" s="169">
        <f>(C2769-H2769)/h</f>
        <v/>
      </c>
      <c r="J2769">
        <f>C2769/(ε_c1cd)</f>
        <v/>
      </c>
      <c r="K2769">
        <f>C2769/I2769</f>
        <v/>
      </c>
      <c r="L2769" s="131">
        <f>I2769/(ε_c1cd)</f>
        <v/>
      </c>
      <c r="M2769">
        <f>I2769*(K2769-Z_s1)</f>
        <v/>
      </c>
      <c r="N2769">
        <f>I2769*(K2769-Z_s2)</f>
        <v/>
      </c>
      <c r="O2769">
        <f>E_s*M2769</f>
        <v/>
      </c>
      <c r="P2769">
        <f>E_s*N2769</f>
        <v/>
      </c>
      <c r="Q2769">
        <f>O2769*A_s1</f>
        <v/>
      </c>
      <c r="R2769">
        <f>P2769*A_s2</f>
        <v/>
      </c>
      <c r="S2769">
        <f>Q2769*($K2769-Z_s1)</f>
        <v/>
      </c>
      <c r="T2769">
        <f>R2769*($K2769-Z_s2)</f>
        <v/>
      </c>
      <c r="U2769">
        <f>(INDIRECT("a_"&amp;U$2)/(U$2+1))*(($C2769^(U$2+1)-$H2769^(U$2+1))/(ε_c1cd^(U$2+1)))</f>
        <v/>
      </c>
      <c r="V2769">
        <f>(INDIRECT("a_"&amp;V$2)/(V$2+1))*(($C2769^(V$2+1)-$H2769^(V$2+1))/(ε_c1cd^(V$2+1)))</f>
        <v/>
      </c>
      <c r="W2769">
        <f>(INDIRECT("a_"&amp;W$2)/(W$2+1))*(($C2769^(W$2+1)-$H2769^(W$2+1))/(ε_c1cd^(W$2+1)))</f>
        <v/>
      </c>
      <c r="X2769">
        <f>(INDIRECT("a_"&amp;X$2)/(X$2+1))*(($C2769^(X$2+1)-$H2769^(X$2+1))/(ε_c1cd^(X$2+1)))</f>
        <v/>
      </c>
      <c r="Y2769">
        <f>(INDIRECT("a_"&amp;Y$2)/(Y$2+1))*(($C2769^(Y$2+1)-$H2769^(Y$2+1))/(ε_c1cd^(Y$2+1)))</f>
        <v/>
      </c>
      <c r="Z2769">
        <f>(INDIRECT("a_"&amp;Z$2)/(Z$2+2))*(($C2769^(Z$2+2)-$H2769^(Z$2+2))/(ε_c1cd^(Z$2+2)))</f>
        <v/>
      </c>
      <c r="AA2769">
        <f>(INDIRECT("a_"&amp;AA$2)/(AA$2+2))*(($C2769^(AA$2+2)-$H2769^(AA$2+2))/(ε_c1cd^(AA$2+2)))</f>
        <v/>
      </c>
      <c r="AB2769">
        <f>(INDIRECT("a_"&amp;AB$2)/(AB$2+2))*(($C2769^(AB$2+2)-$H2769^(AB$2+2))/(ε_c1cd^(AB$2+2)))</f>
        <v/>
      </c>
      <c r="AC2769">
        <f>(INDIRECT("a_"&amp;AC$2)/(AC$2+2))*(($C2769^(AC$2+2)-$H2769^(AC$2+2))/(ε_c1cd^(AC$2+2)))</f>
        <v/>
      </c>
      <c r="AD2769">
        <f>(INDIRECT("a_"&amp;AD$2)/(AD$2+2))*(($C2769^(AD$2+2)-$H2769^(AD$2+2))/(ε_c1cd^(AD$2+2)))</f>
        <v/>
      </c>
      <c r="AE2769" s="111">
        <f>(b*f_cd/L2769)*SUM(U2769:Y2769)+SUM(Q2769:R2769)</f>
        <v/>
      </c>
      <c r="AF2769" s="112">
        <f>AE2769*(K2769-y+e)</f>
        <v/>
      </c>
      <c r="AG2769" s="113">
        <f>(b*f_cd/(L2769^2))*SUM(Z2769:AD2769)+SUM(S2769:T2769)-AF2769</f>
        <v/>
      </c>
      <c r="AH2769" s="114">
        <f>AG2769&lt;0</f>
        <v/>
      </c>
      <c r="AI2769" s="115">
        <f>IF(A2769=1,FALSE,(AND(AQ2769,AH2769,NOT(AI2768))))</f>
        <v/>
      </c>
      <c r="AJ2769" s="116">
        <f>(b*f_cd/L2769)*(a_1/2*J2769^2+a_2/3*J2769^3+a_3/4*J2769^4+a_4/5*J2769^5+a_5/6*J2769^6)+SUM(Q2769:R2769)</f>
        <v/>
      </c>
      <c r="AK2769">
        <f>AJ2769*(K2769-y+e)</f>
        <v/>
      </c>
      <c r="AL2769" s="118">
        <f>(b*f_cd/(L2769^2))*(a_1/3*J2769^3+a_2/4*J2769^4+a_3/5*J2769^5+a_4/6*J2769^6+a_5/7*J2769^7)+SUM(S2769:T2769)-AK2769</f>
        <v/>
      </c>
      <c r="AM2769" s="114">
        <f>AL2769&gt;0</f>
        <v/>
      </c>
      <c r="AN2769" s="115">
        <f>IF(A2769=1,FALSE,(AND(AQ2769,AM2769,NOT(AN2768))))</f>
        <v/>
      </c>
      <c r="AO2769">
        <f>IF(D2769=1,AND(AH2769,NOT(AI2769)),AND(AM2769,NOT(AN2769)))</f>
        <v/>
      </c>
      <c r="AP2769" s="119">
        <f>IF(D2769=1,AI2769,AN2769)</f>
        <v/>
      </c>
      <c r="AQ2769" s="125">
        <f>ABS(E2769)&lt;$AQ$2</f>
        <v/>
      </c>
      <c r="AS2769">
        <f>IF(AP2769,MAX(AS$3:AS2767)+1,"")</f>
        <v/>
      </c>
    </row>
    <row r="2770">
      <c r="A2770" t="n">
        <v>2680</v>
      </c>
      <c r="B2770" s="131">
        <f>IF(A2770=1,0,IF(AP2770,0.1*ε_cu1cd,0))</f>
        <v/>
      </c>
      <c r="C2770" s="131">
        <f>IF(A2770=1,0.1*ε_cu1cd,C2769+B2769)</f>
        <v/>
      </c>
      <c r="D2770" s="113">
        <f>IF('Нормальний переріз'!$D$68&gt;0,1,2)</f>
        <v/>
      </c>
      <c r="E2770" s="144">
        <f>IF(D2770=1,F2770,G2770)</f>
        <v/>
      </c>
      <c r="F2770" s="124">
        <f>IF(AI2769,0.11*ε_cu1cd,IF(AH2769,F2769*0.01,F2769))</f>
        <v/>
      </c>
      <c r="G2770" s="124">
        <f>IF(AP2769,-0.1*ε_cu1cd,IF(AM2769,G2769*0.01,G2769))</f>
        <v/>
      </c>
      <c r="H2770" s="113">
        <f>IF(A2770=1,E2770,IF(AO2769,H2769-E2769+E2770,IF(AP2769,0.8*H2769,H2769+E2770)))</f>
        <v/>
      </c>
      <c r="I2770" s="169">
        <f>(C2770-H2770)/h</f>
        <v/>
      </c>
      <c r="J2770">
        <f>C2770/(ε_c1cd)</f>
        <v/>
      </c>
      <c r="K2770">
        <f>C2770/I2770</f>
        <v/>
      </c>
      <c r="L2770" s="131">
        <f>I2770/(ε_c1cd)</f>
        <v/>
      </c>
      <c r="M2770">
        <f>I2770*(K2770-Z_s1)</f>
        <v/>
      </c>
      <c r="N2770">
        <f>I2770*(K2770-Z_s2)</f>
        <v/>
      </c>
      <c r="O2770">
        <f>E_s*M2770</f>
        <v/>
      </c>
      <c r="P2770">
        <f>E_s*N2770</f>
        <v/>
      </c>
      <c r="Q2770">
        <f>O2770*A_s1</f>
        <v/>
      </c>
      <c r="R2770">
        <f>P2770*A_s2</f>
        <v/>
      </c>
      <c r="S2770">
        <f>Q2770*($K2770-Z_s1)</f>
        <v/>
      </c>
      <c r="T2770">
        <f>R2770*($K2770-Z_s2)</f>
        <v/>
      </c>
      <c r="U2770">
        <f>(INDIRECT("a_"&amp;U$2)/(U$2+1))*(($C2770^(U$2+1)-$H2770^(U$2+1))/(ε_c1cd^(U$2+1)))</f>
        <v/>
      </c>
      <c r="V2770">
        <f>(INDIRECT("a_"&amp;V$2)/(V$2+1))*(($C2770^(V$2+1)-$H2770^(V$2+1))/(ε_c1cd^(V$2+1)))</f>
        <v/>
      </c>
      <c r="W2770">
        <f>(INDIRECT("a_"&amp;W$2)/(W$2+1))*(($C2770^(W$2+1)-$H2770^(W$2+1))/(ε_c1cd^(W$2+1)))</f>
        <v/>
      </c>
      <c r="X2770">
        <f>(INDIRECT("a_"&amp;X$2)/(X$2+1))*(($C2770^(X$2+1)-$H2770^(X$2+1))/(ε_c1cd^(X$2+1)))</f>
        <v/>
      </c>
      <c r="Y2770">
        <f>(INDIRECT("a_"&amp;Y$2)/(Y$2+1))*(($C2770^(Y$2+1)-$H2770^(Y$2+1))/(ε_c1cd^(Y$2+1)))</f>
        <v/>
      </c>
      <c r="Z2770">
        <f>(INDIRECT("a_"&amp;Z$2)/(Z$2+2))*(($C2770^(Z$2+2)-$H2770^(Z$2+2))/(ε_c1cd^(Z$2+2)))</f>
        <v/>
      </c>
      <c r="AA2770">
        <f>(INDIRECT("a_"&amp;AA$2)/(AA$2+2))*(($C2770^(AA$2+2)-$H2770^(AA$2+2))/(ε_c1cd^(AA$2+2)))</f>
        <v/>
      </c>
      <c r="AB2770">
        <f>(INDIRECT("a_"&amp;AB$2)/(AB$2+2))*(($C2770^(AB$2+2)-$H2770^(AB$2+2))/(ε_c1cd^(AB$2+2)))</f>
        <v/>
      </c>
      <c r="AC2770">
        <f>(INDIRECT("a_"&amp;AC$2)/(AC$2+2))*(($C2770^(AC$2+2)-$H2770^(AC$2+2))/(ε_c1cd^(AC$2+2)))</f>
        <v/>
      </c>
      <c r="AD2770">
        <f>(INDIRECT("a_"&amp;AD$2)/(AD$2+2))*(($C2770^(AD$2+2)-$H2770^(AD$2+2))/(ε_c1cd^(AD$2+2)))</f>
        <v/>
      </c>
      <c r="AE2770" s="111">
        <f>(b*f_cd/L2770)*SUM(U2770:Y2770)+SUM(Q2770:R2770)</f>
        <v/>
      </c>
      <c r="AF2770" s="112">
        <f>AE2770*(K2770-y+e)</f>
        <v/>
      </c>
      <c r="AG2770" s="113">
        <f>(b*f_cd/(L2770^2))*SUM(Z2770:AD2770)+SUM(S2770:T2770)-AF2770</f>
        <v/>
      </c>
      <c r="AH2770" s="114">
        <f>AG2770&lt;0</f>
        <v/>
      </c>
      <c r="AI2770" s="115">
        <f>IF(A2770=1,FALSE,(AND(AQ2770,AH2770,NOT(AI2769))))</f>
        <v/>
      </c>
      <c r="AJ2770" s="116">
        <f>(b*f_cd/L2770)*(a_1/2*J2770^2+a_2/3*J2770^3+a_3/4*J2770^4+a_4/5*J2770^5+a_5/6*J2770^6)+SUM(Q2770:R2770)</f>
        <v/>
      </c>
      <c r="AK2770">
        <f>AJ2770*(K2770-y+e)</f>
        <v/>
      </c>
      <c r="AL2770" s="118">
        <f>(b*f_cd/(L2770^2))*(a_1/3*J2770^3+a_2/4*J2770^4+a_3/5*J2770^5+a_4/6*J2770^6+a_5/7*J2770^7)+SUM(S2770:T2770)-AK2770</f>
        <v/>
      </c>
      <c r="AM2770" s="114">
        <f>AL2770&gt;0</f>
        <v/>
      </c>
      <c r="AN2770" s="115">
        <f>IF(A2770=1,FALSE,(AND(AQ2770,AM2770,NOT(AN2769))))</f>
        <v/>
      </c>
      <c r="AO2770">
        <f>IF(D2770=1,AND(AH2770,NOT(AI2770)),AND(AM2770,NOT(AN2770)))</f>
        <v/>
      </c>
      <c r="AP2770" s="119">
        <f>IF(D2770=1,AI2770,AN2770)</f>
        <v/>
      </c>
      <c r="AQ2770" s="125">
        <f>ABS(E2770)&lt;$AQ$2</f>
        <v/>
      </c>
      <c r="AS2770">
        <f>IF(AP2770,MAX(AS$3:AS2768)+1,"")</f>
        <v/>
      </c>
    </row>
    <row r="2771">
      <c r="A2771" t="n">
        <v>2681</v>
      </c>
      <c r="B2771" s="131">
        <f>IF(A2771=1,0,IF(AP2771,0.1*ε_cu1cd,0))</f>
        <v/>
      </c>
      <c r="C2771" s="131">
        <f>IF(A2771=1,0.1*ε_cu1cd,C2770+B2770)</f>
        <v/>
      </c>
      <c r="D2771" s="113">
        <f>IF('Нормальний переріз'!$D$68&gt;0,1,2)</f>
        <v/>
      </c>
      <c r="E2771" s="144">
        <f>IF(D2771=1,F2771,G2771)</f>
        <v/>
      </c>
      <c r="F2771" s="124">
        <f>IF(AI2770,0.11*ε_cu1cd,IF(AH2770,F2770*0.01,F2770))</f>
        <v/>
      </c>
      <c r="G2771" s="124">
        <f>IF(AP2770,-0.1*ε_cu1cd,IF(AM2770,G2770*0.01,G2770))</f>
        <v/>
      </c>
      <c r="H2771" s="113">
        <f>IF(A2771=1,E2771,IF(AO2770,H2770-E2770+E2771,IF(AP2770,0.8*H2770,H2770+E2771)))</f>
        <v/>
      </c>
      <c r="I2771" s="169">
        <f>(C2771-H2771)/h</f>
        <v/>
      </c>
      <c r="J2771">
        <f>C2771/(ε_c1cd)</f>
        <v/>
      </c>
      <c r="K2771">
        <f>C2771/I2771</f>
        <v/>
      </c>
      <c r="L2771" s="131">
        <f>I2771/(ε_c1cd)</f>
        <v/>
      </c>
      <c r="M2771">
        <f>I2771*(K2771-Z_s1)</f>
        <v/>
      </c>
      <c r="N2771">
        <f>I2771*(K2771-Z_s2)</f>
        <v/>
      </c>
      <c r="O2771">
        <f>E_s*M2771</f>
        <v/>
      </c>
      <c r="P2771">
        <f>E_s*N2771</f>
        <v/>
      </c>
      <c r="Q2771">
        <f>O2771*A_s1</f>
        <v/>
      </c>
      <c r="R2771">
        <f>P2771*A_s2</f>
        <v/>
      </c>
      <c r="S2771">
        <f>Q2771*($K2771-Z_s1)</f>
        <v/>
      </c>
      <c r="T2771">
        <f>R2771*($K2771-Z_s2)</f>
        <v/>
      </c>
      <c r="U2771">
        <f>(INDIRECT("a_"&amp;U$2)/(U$2+1))*(($C2771^(U$2+1)-$H2771^(U$2+1))/(ε_c1cd^(U$2+1)))</f>
        <v/>
      </c>
      <c r="V2771">
        <f>(INDIRECT("a_"&amp;V$2)/(V$2+1))*(($C2771^(V$2+1)-$H2771^(V$2+1))/(ε_c1cd^(V$2+1)))</f>
        <v/>
      </c>
      <c r="W2771">
        <f>(INDIRECT("a_"&amp;W$2)/(W$2+1))*(($C2771^(W$2+1)-$H2771^(W$2+1))/(ε_c1cd^(W$2+1)))</f>
        <v/>
      </c>
      <c r="X2771">
        <f>(INDIRECT("a_"&amp;X$2)/(X$2+1))*(($C2771^(X$2+1)-$H2771^(X$2+1))/(ε_c1cd^(X$2+1)))</f>
        <v/>
      </c>
      <c r="Y2771">
        <f>(INDIRECT("a_"&amp;Y$2)/(Y$2+1))*(($C2771^(Y$2+1)-$H2771^(Y$2+1))/(ε_c1cd^(Y$2+1)))</f>
        <v/>
      </c>
      <c r="Z2771">
        <f>(INDIRECT("a_"&amp;Z$2)/(Z$2+2))*(($C2771^(Z$2+2)-$H2771^(Z$2+2))/(ε_c1cd^(Z$2+2)))</f>
        <v/>
      </c>
      <c r="AA2771">
        <f>(INDIRECT("a_"&amp;AA$2)/(AA$2+2))*(($C2771^(AA$2+2)-$H2771^(AA$2+2))/(ε_c1cd^(AA$2+2)))</f>
        <v/>
      </c>
      <c r="AB2771">
        <f>(INDIRECT("a_"&amp;AB$2)/(AB$2+2))*(($C2771^(AB$2+2)-$H2771^(AB$2+2))/(ε_c1cd^(AB$2+2)))</f>
        <v/>
      </c>
      <c r="AC2771">
        <f>(INDIRECT("a_"&amp;AC$2)/(AC$2+2))*(($C2771^(AC$2+2)-$H2771^(AC$2+2))/(ε_c1cd^(AC$2+2)))</f>
        <v/>
      </c>
      <c r="AD2771">
        <f>(INDIRECT("a_"&amp;AD$2)/(AD$2+2))*(($C2771^(AD$2+2)-$H2771^(AD$2+2))/(ε_c1cd^(AD$2+2)))</f>
        <v/>
      </c>
      <c r="AE2771" s="111">
        <f>(b*f_cd/L2771)*SUM(U2771:Y2771)+SUM(Q2771:R2771)</f>
        <v/>
      </c>
      <c r="AF2771" s="112">
        <f>AE2771*(K2771-y+e)</f>
        <v/>
      </c>
      <c r="AG2771" s="113">
        <f>(b*f_cd/(L2771^2))*SUM(Z2771:AD2771)+SUM(S2771:T2771)-AF2771</f>
        <v/>
      </c>
      <c r="AH2771" s="114">
        <f>AG2771&lt;0</f>
        <v/>
      </c>
      <c r="AI2771" s="115">
        <f>IF(A2771=1,FALSE,(AND(AQ2771,AH2771,NOT(AI2770))))</f>
        <v/>
      </c>
      <c r="AJ2771" s="116">
        <f>(b*f_cd/L2771)*(a_1/2*J2771^2+a_2/3*J2771^3+a_3/4*J2771^4+a_4/5*J2771^5+a_5/6*J2771^6)+SUM(Q2771:R2771)</f>
        <v/>
      </c>
      <c r="AK2771">
        <f>AJ2771*(K2771-y+e)</f>
        <v/>
      </c>
      <c r="AL2771" s="118">
        <f>(b*f_cd/(L2771^2))*(a_1/3*J2771^3+a_2/4*J2771^4+a_3/5*J2771^5+a_4/6*J2771^6+a_5/7*J2771^7)+SUM(S2771:T2771)-AK2771</f>
        <v/>
      </c>
      <c r="AM2771" s="114">
        <f>AL2771&gt;0</f>
        <v/>
      </c>
      <c r="AN2771" s="115">
        <f>IF(A2771=1,FALSE,(AND(AQ2771,AM2771,NOT(AN2770))))</f>
        <v/>
      </c>
      <c r="AO2771">
        <f>IF(D2771=1,AND(AH2771,NOT(AI2771)),AND(AM2771,NOT(AN2771)))</f>
        <v/>
      </c>
      <c r="AP2771" s="119">
        <f>IF(D2771=1,AI2771,AN2771)</f>
        <v/>
      </c>
      <c r="AQ2771" s="125">
        <f>ABS(E2771)&lt;$AQ$2</f>
        <v/>
      </c>
      <c r="AS2771">
        <f>IF(AP2771,MAX(AS$3:AS2769)+1,"")</f>
        <v/>
      </c>
    </row>
    <row r="2772">
      <c r="A2772" t="n">
        <v>2682</v>
      </c>
      <c r="B2772" s="131">
        <f>IF(A2772=1,0,IF(AP2772,0.1*ε_cu1cd,0))</f>
        <v/>
      </c>
      <c r="C2772" s="131">
        <f>IF(A2772=1,0.1*ε_cu1cd,C2771+B2771)</f>
        <v/>
      </c>
      <c r="D2772" s="113">
        <f>IF('Нормальний переріз'!$D$68&gt;0,1,2)</f>
        <v/>
      </c>
      <c r="E2772" s="144">
        <f>IF(D2772=1,F2772,G2772)</f>
        <v/>
      </c>
      <c r="F2772" s="124">
        <f>IF(AI2771,0.11*ε_cu1cd,IF(AH2771,F2771*0.01,F2771))</f>
        <v/>
      </c>
      <c r="G2772" s="124">
        <f>IF(AP2771,-0.1*ε_cu1cd,IF(AM2771,G2771*0.01,G2771))</f>
        <v/>
      </c>
      <c r="H2772" s="113">
        <f>IF(A2772=1,E2772,IF(AO2771,H2771-E2771+E2772,IF(AP2771,0.8*H2771,H2771+E2772)))</f>
        <v/>
      </c>
      <c r="I2772" s="169">
        <f>(C2772-H2772)/h</f>
        <v/>
      </c>
      <c r="J2772">
        <f>C2772/(ε_c1cd)</f>
        <v/>
      </c>
      <c r="K2772">
        <f>C2772/I2772</f>
        <v/>
      </c>
      <c r="L2772" s="131">
        <f>I2772/(ε_c1cd)</f>
        <v/>
      </c>
      <c r="M2772">
        <f>I2772*(K2772-Z_s1)</f>
        <v/>
      </c>
      <c r="N2772">
        <f>I2772*(K2772-Z_s2)</f>
        <v/>
      </c>
      <c r="O2772">
        <f>E_s*M2772</f>
        <v/>
      </c>
      <c r="P2772">
        <f>E_s*N2772</f>
        <v/>
      </c>
      <c r="Q2772">
        <f>O2772*A_s1</f>
        <v/>
      </c>
      <c r="R2772">
        <f>P2772*A_s2</f>
        <v/>
      </c>
      <c r="S2772">
        <f>Q2772*($K2772-Z_s1)</f>
        <v/>
      </c>
      <c r="T2772">
        <f>R2772*($K2772-Z_s2)</f>
        <v/>
      </c>
      <c r="U2772">
        <f>(INDIRECT("a_"&amp;U$2)/(U$2+1))*(($C2772^(U$2+1)-$H2772^(U$2+1))/(ε_c1cd^(U$2+1)))</f>
        <v/>
      </c>
      <c r="V2772">
        <f>(INDIRECT("a_"&amp;V$2)/(V$2+1))*(($C2772^(V$2+1)-$H2772^(V$2+1))/(ε_c1cd^(V$2+1)))</f>
        <v/>
      </c>
      <c r="W2772">
        <f>(INDIRECT("a_"&amp;W$2)/(W$2+1))*(($C2772^(W$2+1)-$H2772^(W$2+1))/(ε_c1cd^(W$2+1)))</f>
        <v/>
      </c>
      <c r="X2772">
        <f>(INDIRECT("a_"&amp;X$2)/(X$2+1))*(($C2772^(X$2+1)-$H2772^(X$2+1))/(ε_c1cd^(X$2+1)))</f>
        <v/>
      </c>
      <c r="Y2772">
        <f>(INDIRECT("a_"&amp;Y$2)/(Y$2+1))*(($C2772^(Y$2+1)-$H2772^(Y$2+1))/(ε_c1cd^(Y$2+1)))</f>
        <v/>
      </c>
      <c r="Z2772">
        <f>(INDIRECT("a_"&amp;Z$2)/(Z$2+2))*(($C2772^(Z$2+2)-$H2772^(Z$2+2))/(ε_c1cd^(Z$2+2)))</f>
        <v/>
      </c>
      <c r="AA2772">
        <f>(INDIRECT("a_"&amp;AA$2)/(AA$2+2))*(($C2772^(AA$2+2)-$H2772^(AA$2+2))/(ε_c1cd^(AA$2+2)))</f>
        <v/>
      </c>
      <c r="AB2772">
        <f>(INDIRECT("a_"&amp;AB$2)/(AB$2+2))*(($C2772^(AB$2+2)-$H2772^(AB$2+2))/(ε_c1cd^(AB$2+2)))</f>
        <v/>
      </c>
      <c r="AC2772">
        <f>(INDIRECT("a_"&amp;AC$2)/(AC$2+2))*(($C2772^(AC$2+2)-$H2772^(AC$2+2))/(ε_c1cd^(AC$2+2)))</f>
        <v/>
      </c>
      <c r="AD2772">
        <f>(INDIRECT("a_"&amp;AD$2)/(AD$2+2))*(($C2772^(AD$2+2)-$H2772^(AD$2+2))/(ε_c1cd^(AD$2+2)))</f>
        <v/>
      </c>
      <c r="AE2772" s="111">
        <f>(b*f_cd/L2772)*SUM(U2772:Y2772)+SUM(Q2772:R2772)</f>
        <v/>
      </c>
      <c r="AF2772" s="112">
        <f>AE2772*(K2772-y+e)</f>
        <v/>
      </c>
      <c r="AG2772" s="113">
        <f>(b*f_cd/(L2772^2))*SUM(Z2772:AD2772)+SUM(S2772:T2772)-AF2772</f>
        <v/>
      </c>
      <c r="AH2772" s="114">
        <f>AG2772&lt;0</f>
        <v/>
      </c>
      <c r="AI2772" s="115">
        <f>IF(A2772=1,FALSE,(AND(AQ2772,AH2772,NOT(AI2771))))</f>
        <v/>
      </c>
      <c r="AJ2772" s="116">
        <f>(b*f_cd/L2772)*(a_1/2*J2772^2+a_2/3*J2772^3+a_3/4*J2772^4+a_4/5*J2772^5+a_5/6*J2772^6)+SUM(Q2772:R2772)</f>
        <v/>
      </c>
      <c r="AK2772">
        <f>AJ2772*(K2772-y+e)</f>
        <v/>
      </c>
      <c r="AL2772" s="118">
        <f>(b*f_cd/(L2772^2))*(a_1/3*J2772^3+a_2/4*J2772^4+a_3/5*J2772^5+a_4/6*J2772^6+a_5/7*J2772^7)+SUM(S2772:T2772)-AK2772</f>
        <v/>
      </c>
      <c r="AM2772" s="114">
        <f>AL2772&gt;0</f>
        <v/>
      </c>
      <c r="AN2772" s="115">
        <f>IF(A2772=1,FALSE,(AND(AQ2772,AM2772,NOT(AN2771))))</f>
        <v/>
      </c>
      <c r="AO2772">
        <f>IF(D2772=1,AND(AH2772,NOT(AI2772)),AND(AM2772,NOT(AN2772)))</f>
        <v/>
      </c>
      <c r="AP2772" s="119">
        <f>IF(D2772=1,AI2772,AN2772)</f>
        <v/>
      </c>
      <c r="AQ2772" s="125">
        <f>ABS(E2772)&lt;$AQ$2</f>
        <v/>
      </c>
      <c r="AS2772">
        <f>IF(AP2772,MAX(AS$3:AS2770)+1,"")</f>
        <v/>
      </c>
    </row>
    <row r="2773">
      <c r="A2773" t="n">
        <v>2683</v>
      </c>
      <c r="B2773" s="131">
        <f>IF(A2773=1,0,IF(AP2773,0.1*ε_cu1cd,0))</f>
        <v/>
      </c>
      <c r="C2773" s="131">
        <f>IF(A2773=1,0.1*ε_cu1cd,C2772+B2772)</f>
        <v/>
      </c>
      <c r="D2773" s="113">
        <f>IF('Нормальний переріз'!$D$68&gt;0,1,2)</f>
        <v/>
      </c>
      <c r="E2773" s="144">
        <f>IF(D2773=1,F2773,G2773)</f>
        <v/>
      </c>
      <c r="F2773" s="124">
        <f>IF(AI2772,0.11*ε_cu1cd,IF(AH2772,F2772*0.01,F2772))</f>
        <v/>
      </c>
      <c r="G2773" s="124">
        <f>IF(AP2772,-0.1*ε_cu1cd,IF(AM2772,G2772*0.01,G2772))</f>
        <v/>
      </c>
      <c r="H2773" s="113">
        <f>IF(A2773=1,E2773,IF(AO2772,H2772-E2772+E2773,IF(AP2772,0.8*H2772,H2772+E2773)))</f>
        <v/>
      </c>
      <c r="I2773" s="169">
        <f>(C2773-H2773)/h</f>
        <v/>
      </c>
      <c r="J2773">
        <f>C2773/(ε_c1cd)</f>
        <v/>
      </c>
      <c r="K2773">
        <f>C2773/I2773</f>
        <v/>
      </c>
      <c r="L2773" s="131">
        <f>I2773/(ε_c1cd)</f>
        <v/>
      </c>
      <c r="M2773">
        <f>I2773*(K2773-Z_s1)</f>
        <v/>
      </c>
      <c r="N2773">
        <f>I2773*(K2773-Z_s2)</f>
        <v/>
      </c>
      <c r="O2773">
        <f>E_s*M2773</f>
        <v/>
      </c>
      <c r="P2773">
        <f>E_s*N2773</f>
        <v/>
      </c>
      <c r="Q2773">
        <f>O2773*A_s1</f>
        <v/>
      </c>
      <c r="R2773">
        <f>P2773*A_s2</f>
        <v/>
      </c>
      <c r="S2773">
        <f>Q2773*($K2773-Z_s1)</f>
        <v/>
      </c>
      <c r="T2773">
        <f>R2773*($K2773-Z_s2)</f>
        <v/>
      </c>
      <c r="U2773">
        <f>(INDIRECT("a_"&amp;U$2)/(U$2+1))*(($C2773^(U$2+1)-$H2773^(U$2+1))/(ε_c1cd^(U$2+1)))</f>
        <v/>
      </c>
      <c r="V2773">
        <f>(INDIRECT("a_"&amp;V$2)/(V$2+1))*(($C2773^(V$2+1)-$H2773^(V$2+1))/(ε_c1cd^(V$2+1)))</f>
        <v/>
      </c>
      <c r="W2773">
        <f>(INDIRECT("a_"&amp;W$2)/(W$2+1))*(($C2773^(W$2+1)-$H2773^(W$2+1))/(ε_c1cd^(W$2+1)))</f>
        <v/>
      </c>
      <c r="X2773">
        <f>(INDIRECT("a_"&amp;X$2)/(X$2+1))*(($C2773^(X$2+1)-$H2773^(X$2+1))/(ε_c1cd^(X$2+1)))</f>
        <v/>
      </c>
      <c r="Y2773">
        <f>(INDIRECT("a_"&amp;Y$2)/(Y$2+1))*(($C2773^(Y$2+1)-$H2773^(Y$2+1))/(ε_c1cd^(Y$2+1)))</f>
        <v/>
      </c>
      <c r="Z2773">
        <f>(INDIRECT("a_"&amp;Z$2)/(Z$2+2))*(($C2773^(Z$2+2)-$H2773^(Z$2+2))/(ε_c1cd^(Z$2+2)))</f>
        <v/>
      </c>
      <c r="AA2773">
        <f>(INDIRECT("a_"&amp;AA$2)/(AA$2+2))*(($C2773^(AA$2+2)-$H2773^(AA$2+2))/(ε_c1cd^(AA$2+2)))</f>
        <v/>
      </c>
      <c r="AB2773">
        <f>(INDIRECT("a_"&amp;AB$2)/(AB$2+2))*(($C2773^(AB$2+2)-$H2773^(AB$2+2))/(ε_c1cd^(AB$2+2)))</f>
        <v/>
      </c>
      <c r="AC2773">
        <f>(INDIRECT("a_"&amp;AC$2)/(AC$2+2))*(($C2773^(AC$2+2)-$H2773^(AC$2+2))/(ε_c1cd^(AC$2+2)))</f>
        <v/>
      </c>
      <c r="AD2773">
        <f>(INDIRECT("a_"&amp;AD$2)/(AD$2+2))*(($C2773^(AD$2+2)-$H2773^(AD$2+2))/(ε_c1cd^(AD$2+2)))</f>
        <v/>
      </c>
      <c r="AE2773" s="111">
        <f>(b*f_cd/L2773)*SUM(U2773:Y2773)+SUM(Q2773:R2773)</f>
        <v/>
      </c>
      <c r="AF2773" s="112">
        <f>AE2773*(K2773-y+e)</f>
        <v/>
      </c>
      <c r="AG2773" s="113">
        <f>(b*f_cd/(L2773^2))*SUM(Z2773:AD2773)+SUM(S2773:T2773)-AF2773</f>
        <v/>
      </c>
      <c r="AH2773" s="114">
        <f>AG2773&lt;0</f>
        <v/>
      </c>
      <c r="AI2773" s="115">
        <f>IF(A2773=1,FALSE,(AND(AQ2773,AH2773,NOT(AI2772))))</f>
        <v/>
      </c>
      <c r="AJ2773" s="116">
        <f>(b*f_cd/L2773)*(a_1/2*J2773^2+a_2/3*J2773^3+a_3/4*J2773^4+a_4/5*J2773^5+a_5/6*J2773^6)+SUM(Q2773:R2773)</f>
        <v/>
      </c>
      <c r="AK2773">
        <f>AJ2773*(K2773-y+e)</f>
        <v/>
      </c>
      <c r="AL2773" s="118">
        <f>(b*f_cd/(L2773^2))*(a_1/3*J2773^3+a_2/4*J2773^4+a_3/5*J2773^5+a_4/6*J2773^6+a_5/7*J2773^7)+SUM(S2773:T2773)-AK2773</f>
        <v/>
      </c>
      <c r="AM2773" s="114">
        <f>AL2773&gt;0</f>
        <v/>
      </c>
      <c r="AN2773" s="115">
        <f>IF(A2773=1,FALSE,(AND(AQ2773,AM2773,NOT(AN2772))))</f>
        <v/>
      </c>
      <c r="AO2773">
        <f>IF(D2773=1,AND(AH2773,NOT(AI2773)),AND(AM2773,NOT(AN2773)))</f>
        <v/>
      </c>
      <c r="AP2773" s="119">
        <f>IF(D2773=1,AI2773,AN2773)</f>
        <v/>
      </c>
      <c r="AQ2773" s="125">
        <f>ABS(E2773)&lt;$AQ$2</f>
        <v/>
      </c>
      <c r="AS2773">
        <f>IF(AP2773,MAX(AS$3:AS2771)+1,"")</f>
        <v/>
      </c>
    </row>
    <row r="2774">
      <c r="A2774" t="n">
        <v>2684</v>
      </c>
      <c r="B2774" s="131">
        <f>IF(A2774=1,0,IF(AP2774,0.1*ε_cu1cd,0))</f>
        <v/>
      </c>
      <c r="C2774" s="131">
        <f>IF(A2774=1,0.1*ε_cu1cd,C2773+B2773)</f>
        <v/>
      </c>
      <c r="D2774" s="113">
        <f>IF('Нормальний переріз'!$D$68&gt;0,1,2)</f>
        <v/>
      </c>
      <c r="E2774" s="144">
        <f>IF(D2774=1,F2774,G2774)</f>
        <v/>
      </c>
      <c r="F2774" s="124">
        <f>IF(AI2773,0.11*ε_cu1cd,IF(AH2773,F2773*0.01,F2773))</f>
        <v/>
      </c>
      <c r="G2774" s="124">
        <f>IF(AP2773,-0.1*ε_cu1cd,IF(AM2773,G2773*0.01,G2773))</f>
        <v/>
      </c>
      <c r="H2774" s="113">
        <f>IF(A2774=1,E2774,IF(AO2773,H2773-E2773+E2774,IF(AP2773,0.8*H2773,H2773+E2774)))</f>
        <v/>
      </c>
      <c r="I2774" s="169">
        <f>(C2774-H2774)/h</f>
        <v/>
      </c>
      <c r="J2774">
        <f>C2774/(ε_c1cd)</f>
        <v/>
      </c>
      <c r="K2774">
        <f>C2774/I2774</f>
        <v/>
      </c>
      <c r="L2774" s="131">
        <f>I2774/(ε_c1cd)</f>
        <v/>
      </c>
      <c r="M2774">
        <f>I2774*(K2774-Z_s1)</f>
        <v/>
      </c>
      <c r="N2774">
        <f>I2774*(K2774-Z_s2)</f>
        <v/>
      </c>
      <c r="O2774">
        <f>E_s*M2774</f>
        <v/>
      </c>
      <c r="P2774">
        <f>E_s*N2774</f>
        <v/>
      </c>
      <c r="Q2774">
        <f>O2774*A_s1</f>
        <v/>
      </c>
      <c r="R2774">
        <f>P2774*A_s2</f>
        <v/>
      </c>
      <c r="S2774">
        <f>Q2774*($K2774-Z_s1)</f>
        <v/>
      </c>
      <c r="T2774">
        <f>R2774*($K2774-Z_s2)</f>
        <v/>
      </c>
      <c r="U2774">
        <f>(INDIRECT("a_"&amp;U$2)/(U$2+1))*(($C2774^(U$2+1)-$H2774^(U$2+1))/(ε_c1cd^(U$2+1)))</f>
        <v/>
      </c>
      <c r="V2774">
        <f>(INDIRECT("a_"&amp;V$2)/(V$2+1))*(($C2774^(V$2+1)-$H2774^(V$2+1))/(ε_c1cd^(V$2+1)))</f>
        <v/>
      </c>
      <c r="W2774">
        <f>(INDIRECT("a_"&amp;W$2)/(W$2+1))*(($C2774^(W$2+1)-$H2774^(W$2+1))/(ε_c1cd^(W$2+1)))</f>
        <v/>
      </c>
      <c r="X2774">
        <f>(INDIRECT("a_"&amp;X$2)/(X$2+1))*(($C2774^(X$2+1)-$H2774^(X$2+1))/(ε_c1cd^(X$2+1)))</f>
        <v/>
      </c>
      <c r="Y2774">
        <f>(INDIRECT("a_"&amp;Y$2)/(Y$2+1))*(($C2774^(Y$2+1)-$H2774^(Y$2+1))/(ε_c1cd^(Y$2+1)))</f>
        <v/>
      </c>
      <c r="Z2774">
        <f>(INDIRECT("a_"&amp;Z$2)/(Z$2+2))*(($C2774^(Z$2+2)-$H2774^(Z$2+2))/(ε_c1cd^(Z$2+2)))</f>
        <v/>
      </c>
      <c r="AA2774">
        <f>(INDIRECT("a_"&amp;AA$2)/(AA$2+2))*(($C2774^(AA$2+2)-$H2774^(AA$2+2))/(ε_c1cd^(AA$2+2)))</f>
        <v/>
      </c>
      <c r="AB2774">
        <f>(INDIRECT("a_"&amp;AB$2)/(AB$2+2))*(($C2774^(AB$2+2)-$H2774^(AB$2+2))/(ε_c1cd^(AB$2+2)))</f>
        <v/>
      </c>
      <c r="AC2774">
        <f>(INDIRECT("a_"&amp;AC$2)/(AC$2+2))*(($C2774^(AC$2+2)-$H2774^(AC$2+2))/(ε_c1cd^(AC$2+2)))</f>
        <v/>
      </c>
      <c r="AD2774">
        <f>(INDIRECT("a_"&amp;AD$2)/(AD$2+2))*(($C2774^(AD$2+2)-$H2774^(AD$2+2))/(ε_c1cd^(AD$2+2)))</f>
        <v/>
      </c>
      <c r="AE2774" s="111">
        <f>(b*f_cd/L2774)*SUM(U2774:Y2774)+SUM(Q2774:R2774)</f>
        <v/>
      </c>
      <c r="AF2774" s="112">
        <f>AE2774*(K2774-y+e)</f>
        <v/>
      </c>
      <c r="AG2774" s="113">
        <f>(b*f_cd/(L2774^2))*SUM(Z2774:AD2774)+SUM(S2774:T2774)-AF2774</f>
        <v/>
      </c>
      <c r="AH2774" s="114">
        <f>AG2774&lt;0</f>
        <v/>
      </c>
      <c r="AI2774" s="115">
        <f>IF(A2774=1,FALSE,(AND(AQ2774,AH2774,NOT(AI2773))))</f>
        <v/>
      </c>
      <c r="AJ2774" s="116">
        <f>(b*f_cd/L2774)*(a_1/2*J2774^2+a_2/3*J2774^3+a_3/4*J2774^4+a_4/5*J2774^5+a_5/6*J2774^6)+SUM(Q2774:R2774)</f>
        <v/>
      </c>
      <c r="AK2774">
        <f>AJ2774*(K2774-y+e)</f>
        <v/>
      </c>
      <c r="AL2774" s="118">
        <f>(b*f_cd/(L2774^2))*(a_1/3*J2774^3+a_2/4*J2774^4+a_3/5*J2774^5+a_4/6*J2774^6+a_5/7*J2774^7)+SUM(S2774:T2774)-AK2774</f>
        <v/>
      </c>
      <c r="AM2774" s="114">
        <f>AL2774&gt;0</f>
        <v/>
      </c>
      <c r="AN2774" s="115">
        <f>IF(A2774=1,FALSE,(AND(AQ2774,AM2774,NOT(AN2773))))</f>
        <v/>
      </c>
      <c r="AO2774">
        <f>IF(D2774=1,AND(AH2774,NOT(AI2774)),AND(AM2774,NOT(AN2774)))</f>
        <v/>
      </c>
      <c r="AP2774" s="119">
        <f>IF(D2774=1,AI2774,AN2774)</f>
        <v/>
      </c>
      <c r="AQ2774" s="125">
        <f>ABS(E2774)&lt;$AQ$2</f>
        <v/>
      </c>
      <c r="AS2774">
        <f>IF(AP2774,MAX(AS$3:AS2772)+1,"")</f>
        <v/>
      </c>
    </row>
    <row r="2775">
      <c r="A2775" t="n">
        <v>2685</v>
      </c>
      <c r="B2775" s="131">
        <f>IF(A2775=1,0,IF(AP2775,0.1*ε_cu1cd,0))</f>
        <v/>
      </c>
      <c r="C2775" s="131">
        <f>IF(A2775=1,0.1*ε_cu1cd,C2774+B2774)</f>
        <v/>
      </c>
      <c r="D2775" s="113">
        <f>IF('Нормальний переріз'!$D$68&gt;0,1,2)</f>
        <v/>
      </c>
      <c r="E2775" s="144">
        <f>IF(D2775=1,F2775,G2775)</f>
        <v/>
      </c>
      <c r="F2775" s="124">
        <f>IF(AI2774,0.11*ε_cu1cd,IF(AH2774,F2774*0.01,F2774))</f>
        <v/>
      </c>
      <c r="G2775" s="124">
        <f>IF(AP2774,-0.1*ε_cu1cd,IF(AM2774,G2774*0.01,G2774))</f>
        <v/>
      </c>
      <c r="H2775" s="113">
        <f>IF(A2775=1,E2775,IF(AO2774,H2774-E2774+E2775,IF(AP2774,0.8*H2774,H2774+E2775)))</f>
        <v/>
      </c>
      <c r="I2775" s="169">
        <f>(C2775-H2775)/h</f>
        <v/>
      </c>
      <c r="J2775">
        <f>C2775/(ε_c1cd)</f>
        <v/>
      </c>
      <c r="K2775">
        <f>C2775/I2775</f>
        <v/>
      </c>
      <c r="L2775" s="131">
        <f>I2775/(ε_c1cd)</f>
        <v/>
      </c>
      <c r="M2775">
        <f>I2775*(K2775-Z_s1)</f>
        <v/>
      </c>
      <c r="N2775">
        <f>I2775*(K2775-Z_s2)</f>
        <v/>
      </c>
      <c r="O2775">
        <f>E_s*M2775</f>
        <v/>
      </c>
      <c r="P2775">
        <f>E_s*N2775</f>
        <v/>
      </c>
      <c r="Q2775">
        <f>O2775*A_s1</f>
        <v/>
      </c>
      <c r="R2775">
        <f>P2775*A_s2</f>
        <v/>
      </c>
      <c r="S2775">
        <f>Q2775*($K2775-Z_s1)</f>
        <v/>
      </c>
      <c r="T2775">
        <f>R2775*($K2775-Z_s2)</f>
        <v/>
      </c>
      <c r="U2775">
        <f>(INDIRECT("a_"&amp;U$2)/(U$2+1))*(($C2775^(U$2+1)-$H2775^(U$2+1))/(ε_c1cd^(U$2+1)))</f>
        <v/>
      </c>
      <c r="V2775">
        <f>(INDIRECT("a_"&amp;V$2)/(V$2+1))*(($C2775^(V$2+1)-$H2775^(V$2+1))/(ε_c1cd^(V$2+1)))</f>
        <v/>
      </c>
      <c r="W2775">
        <f>(INDIRECT("a_"&amp;W$2)/(W$2+1))*(($C2775^(W$2+1)-$H2775^(W$2+1))/(ε_c1cd^(W$2+1)))</f>
        <v/>
      </c>
      <c r="X2775">
        <f>(INDIRECT("a_"&amp;X$2)/(X$2+1))*(($C2775^(X$2+1)-$H2775^(X$2+1))/(ε_c1cd^(X$2+1)))</f>
        <v/>
      </c>
      <c r="Y2775">
        <f>(INDIRECT("a_"&amp;Y$2)/(Y$2+1))*(($C2775^(Y$2+1)-$H2775^(Y$2+1))/(ε_c1cd^(Y$2+1)))</f>
        <v/>
      </c>
      <c r="Z2775">
        <f>(INDIRECT("a_"&amp;Z$2)/(Z$2+2))*(($C2775^(Z$2+2)-$H2775^(Z$2+2))/(ε_c1cd^(Z$2+2)))</f>
        <v/>
      </c>
      <c r="AA2775">
        <f>(INDIRECT("a_"&amp;AA$2)/(AA$2+2))*(($C2775^(AA$2+2)-$H2775^(AA$2+2))/(ε_c1cd^(AA$2+2)))</f>
        <v/>
      </c>
      <c r="AB2775">
        <f>(INDIRECT("a_"&amp;AB$2)/(AB$2+2))*(($C2775^(AB$2+2)-$H2775^(AB$2+2))/(ε_c1cd^(AB$2+2)))</f>
        <v/>
      </c>
      <c r="AC2775">
        <f>(INDIRECT("a_"&amp;AC$2)/(AC$2+2))*(($C2775^(AC$2+2)-$H2775^(AC$2+2))/(ε_c1cd^(AC$2+2)))</f>
        <v/>
      </c>
      <c r="AD2775">
        <f>(INDIRECT("a_"&amp;AD$2)/(AD$2+2))*(($C2775^(AD$2+2)-$H2775^(AD$2+2))/(ε_c1cd^(AD$2+2)))</f>
        <v/>
      </c>
      <c r="AE2775" s="111">
        <f>(b*f_cd/L2775)*SUM(U2775:Y2775)+SUM(Q2775:R2775)</f>
        <v/>
      </c>
      <c r="AF2775" s="112">
        <f>AE2775*(K2775-y+e)</f>
        <v/>
      </c>
      <c r="AG2775" s="113">
        <f>(b*f_cd/(L2775^2))*SUM(Z2775:AD2775)+SUM(S2775:T2775)-AF2775</f>
        <v/>
      </c>
      <c r="AH2775" s="114">
        <f>AG2775&lt;0</f>
        <v/>
      </c>
      <c r="AI2775" s="115">
        <f>IF(A2775=1,FALSE,(AND(AQ2775,AH2775,NOT(AI2774))))</f>
        <v/>
      </c>
      <c r="AJ2775" s="116">
        <f>(b*f_cd/L2775)*(a_1/2*J2775^2+a_2/3*J2775^3+a_3/4*J2775^4+a_4/5*J2775^5+a_5/6*J2775^6)+SUM(Q2775:R2775)</f>
        <v/>
      </c>
      <c r="AK2775">
        <f>AJ2775*(K2775-y+e)</f>
        <v/>
      </c>
      <c r="AL2775" s="118">
        <f>(b*f_cd/(L2775^2))*(a_1/3*J2775^3+a_2/4*J2775^4+a_3/5*J2775^5+a_4/6*J2775^6+a_5/7*J2775^7)+SUM(S2775:T2775)-AK2775</f>
        <v/>
      </c>
      <c r="AM2775" s="114">
        <f>AL2775&gt;0</f>
        <v/>
      </c>
      <c r="AN2775" s="115">
        <f>IF(A2775=1,FALSE,(AND(AQ2775,AM2775,NOT(AN2774))))</f>
        <v/>
      </c>
      <c r="AO2775">
        <f>IF(D2775=1,AND(AH2775,NOT(AI2775)),AND(AM2775,NOT(AN2775)))</f>
        <v/>
      </c>
      <c r="AP2775" s="119">
        <f>IF(D2775=1,AI2775,AN2775)</f>
        <v/>
      </c>
      <c r="AQ2775" s="125">
        <f>ABS(E2775)&lt;$AQ$2</f>
        <v/>
      </c>
      <c r="AS2775">
        <f>IF(AP2775,MAX(AS$3:AS2773)+1,"")</f>
        <v/>
      </c>
    </row>
    <row r="2776">
      <c r="A2776" t="n">
        <v>2686</v>
      </c>
      <c r="B2776" s="131">
        <f>IF(A2776=1,0,IF(AP2776,0.1*ε_cu1cd,0))</f>
        <v/>
      </c>
      <c r="C2776" s="131">
        <f>IF(A2776=1,0.1*ε_cu1cd,C2775+B2775)</f>
        <v/>
      </c>
      <c r="D2776" s="113">
        <f>IF('Нормальний переріз'!$D$68&gt;0,1,2)</f>
        <v/>
      </c>
      <c r="E2776" s="144">
        <f>IF(D2776=1,F2776,G2776)</f>
        <v/>
      </c>
      <c r="F2776" s="124">
        <f>IF(AI2775,0.11*ε_cu1cd,IF(AH2775,F2775*0.01,F2775))</f>
        <v/>
      </c>
      <c r="G2776" s="124">
        <f>IF(AP2775,-0.1*ε_cu1cd,IF(AM2775,G2775*0.01,G2775))</f>
        <v/>
      </c>
      <c r="H2776" s="113">
        <f>IF(A2776=1,E2776,IF(AO2775,H2775-E2775+E2776,IF(AP2775,0.8*H2775,H2775+E2776)))</f>
        <v/>
      </c>
      <c r="I2776" s="169">
        <f>(C2776-H2776)/h</f>
        <v/>
      </c>
      <c r="J2776">
        <f>C2776/(ε_c1cd)</f>
        <v/>
      </c>
      <c r="K2776">
        <f>C2776/I2776</f>
        <v/>
      </c>
      <c r="L2776" s="131">
        <f>I2776/(ε_c1cd)</f>
        <v/>
      </c>
      <c r="M2776">
        <f>I2776*(K2776-Z_s1)</f>
        <v/>
      </c>
      <c r="N2776">
        <f>I2776*(K2776-Z_s2)</f>
        <v/>
      </c>
      <c r="O2776">
        <f>E_s*M2776</f>
        <v/>
      </c>
      <c r="P2776">
        <f>E_s*N2776</f>
        <v/>
      </c>
      <c r="Q2776">
        <f>O2776*A_s1</f>
        <v/>
      </c>
      <c r="R2776">
        <f>P2776*A_s2</f>
        <v/>
      </c>
      <c r="S2776">
        <f>Q2776*($K2776-Z_s1)</f>
        <v/>
      </c>
      <c r="T2776">
        <f>R2776*($K2776-Z_s2)</f>
        <v/>
      </c>
      <c r="U2776">
        <f>(INDIRECT("a_"&amp;U$2)/(U$2+1))*(($C2776^(U$2+1)-$H2776^(U$2+1))/(ε_c1cd^(U$2+1)))</f>
        <v/>
      </c>
      <c r="V2776">
        <f>(INDIRECT("a_"&amp;V$2)/(V$2+1))*(($C2776^(V$2+1)-$H2776^(V$2+1))/(ε_c1cd^(V$2+1)))</f>
        <v/>
      </c>
      <c r="W2776">
        <f>(INDIRECT("a_"&amp;W$2)/(W$2+1))*(($C2776^(W$2+1)-$H2776^(W$2+1))/(ε_c1cd^(W$2+1)))</f>
        <v/>
      </c>
      <c r="X2776">
        <f>(INDIRECT("a_"&amp;X$2)/(X$2+1))*(($C2776^(X$2+1)-$H2776^(X$2+1))/(ε_c1cd^(X$2+1)))</f>
        <v/>
      </c>
      <c r="Y2776">
        <f>(INDIRECT("a_"&amp;Y$2)/(Y$2+1))*(($C2776^(Y$2+1)-$H2776^(Y$2+1))/(ε_c1cd^(Y$2+1)))</f>
        <v/>
      </c>
      <c r="Z2776">
        <f>(INDIRECT("a_"&amp;Z$2)/(Z$2+2))*(($C2776^(Z$2+2)-$H2776^(Z$2+2))/(ε_c1cd^(Z$2+2)))</f>
        <v/>
      </c>
      <c r="AA2776">
        <f>(INDIRECT("a_"&amp;AA$2)/(AA$2+2))*(($C2776^(AA$2+2)-$H2776^(AA$2+2))/(ε_c1cd^(AA$2+2)))</f>
        <v/>
      </c>
      <c r="AB2776">
        <f>(INDIRECT("a_"&amp;AB$2)/(AB$2+2))*(($C2776^(AB$2+2)-$H2776^(AB$2+2))/(ε_c1cd^(AB$2+2)))</f>
        <v/>
      </c>
      <c r="AC2776">
        <f>(INDIRECT("a_"&amp;AC$2)/(AC$2+2))*(($C2776^(AC$2+2)-$H2776^(AC$2+2))/(ε_c1cd^(AC$2+2)))</f>
        <v/>
      </c>
      <c r="AD2776">
        <f>(INDIRECT("a_"&amp;AD$2)/(AD$2+2))*(($C2776^(AD$2+2)-$H2776^(AD$2+2))/(ε_c1cd^(AD$2+2)))</f>
        <v/>
      </c>
      <c r="AE2776" s="111">
        <f>(b*f_cd/L2776)*SUM(U2776:Y2776)+SUM(Q2776:R2776)</f>
        <v/>
      </c>
      <c r="AF2776" s="112">
        <f>AE2776*(K2776-y+e)</f>
        <v/>
      </c>
      <c r="AG2776" s="113">
        <f>(b*f_cd/(L2776^2))*SUM(Z2776:AD2776)+SUM(S2776:T2776)-AF2776</f>
        <v/>
      </c>
      <c r="AH2776" s="114">
        <f>AG2776&lt;0</f>
        <v/>
      </c>
      <c r="AI2776" s="115">
        <f>IF(A2776=1,FALSE,(AND(AQ2776,AH2776,NOT(AI2775))))</f>
        <v/>
      </c>
      <c r="AJ2776" s="116">
        <f>(b*f_cd/L2776)*(a_1/2*J2776^2+a_2/3*J2776^3+a_3/4*J2776^4+a_4/5*J2776^5+a_5/6*J2776^6)+SUM(Q2776:R2776)</f>
        <v/>
      </c>
      <c r="AK2776">
        <f>AJ2776*(K2776-y+e)</f>
        <v/>
      </c>
      <c r="AL2776" s="118">
        <f>(b*f_cd/(L2776^2))*(a_1/3*J2776^3+a_2/4*J2776^4+a_3/5*J2776^5+a_4/6*J2776^6+a_5/7*J2776^7)+SUM(S2776:T2776)-AK2776</f>
        <v/>
      </c>
      <c r="AM2776" s="114">
        <f>AL2776&gt;0</f>
        <v/>
      </c>
      <c r="AN2776" s="115">
        <f>IF(A2776=1,FALSE,(AND(AQ2776,AM2776,NOT(AN2775))))</f>
        <v/>
      </c>
      <c r="AO2776">
        <f>IF(D2776=1,AND(AH2776,NOT(AI2776)),AND(AM2776,NOT(AN2776)))</f>
        <v/>
      </c>
      <c r="AP2776" s="119">
        <f>IF(D2776=1,AI2776,AN2776)</f>
        <v/>
      </c>
      <c r="AQ2776" s="125">
        <f>ABS(E2776)&lt;$AQ$2</f>
        <v/>
      </c>
      <c r="AS2776">
        <f>IF(AP2776,MAX(AS$3:AS2774)+1,"")</f>
        <v/>
      </c>
    </row>
    <row r="2777">
      <c r="A2777" t="n">
        <v>2687</v>
      </c>
      <c r="B2777" s="131">
        <f>IF(A2777=1,0,IF(AP2777,0.1*ε_cu1cd,0))</f>
        <v/>
      </c>
      <c r="C2777" s="131">
        <f>IF(A2777=1,0.1*ε_cu1cd,C2776+B2776)</f>
        <v/>
      </c>
      <c r="D2777" s="113">
        <f>IF('Нормальний переріз'!$D$68&gt;0,1,2)</f>
        <v/>
      </c>
      <c r="E2777" s="144">
        <f>IF(D2777=1,F2777,G2777)</f>
        <v/>
      </c>
      <c r="F2777" s="124">
        <f>IF(AI2776,0.11*ε_cu1cd,IF(AH2776,F2776*0.01,F2776))</f>
        <v/>
      </c>
      <c r="G2777" s="124">
        <f>IF(AP2776,-0.1*ε_cu1cd,IF(AM2776,G2776*0.01,G2776))</f>
        <v/>
      </c>
      <c r="H2777" s="113">
        <f>IF(A2777=1,E2777,IF(AO2776,H2776-E2776+E2777,IF(AP2776,0.8*H2776,H2776+E2777)))</f>
        <v/>
      </c>
      <c r="I2777" s="169">
        <f>(C2777-H2777)/h</f>
        <v/>
      </c>
      <c r="J2777">
        <f>C2777/(ε_c1cd)</f>
        <v/>
      </c>
      <c r="K2777">
        <f>C2777/I2777</f>
        <v/>
      </c>
      <c r="L2777" s="131">
        <f>I2777/(ε_c1cd)</f>
        <v/>
      </c>
      <c r="M2777">
        <f>I2777*(K2777-Z_s1)</f>
        <v/>
      </c>
      <c r="N2777">
        <f>I2777*(K2777-Z_s2)</f>
        <v/>
      </c>
      <c r="O2777">
        <f>E_s*M2777</f>
        <v/>
      </c>
      <c r="P2777">
        <f>E_s*N2777</f>
        <v/>
      </c>
      <c r="Q2777">
        <f>O2777*A_s1</f>
        <v/>
      </c>
      <c r="R2777">
        <f>P2777*A_s2</f>
        <v/>
      </c>
      <c r="S2777">
        <f>Q2777*($K2777-Z_s1)</f>
        <v/>
      </c>
      <c r="T2777">
        <f>R2777*($K2777-Z_s2)</f>
        <v/>
      </c>
      <c r="U2777">
        <f>(INDIRECT("a_"&amp;U$2)/(U$2+1))*(($C2777^(U$2+1)-$H2777^(U$2+1))/(ε_c1cd^(U$2+1)))</f>
        <v/>
      </c>
      <c r="V2777">
        <f>(INDIRECT("a_"&amp;V$2)/(V$2+1))*(($C2777^(V$2+1)-$H2777^(V$2+1))/(ε_c1cd^(V$2+1)))</f>
        <v/>
      </c>
      <c r="W2777">
        <f>(INDIRECT("a_"&amp;W$2)/(W$2+1))*(($C2777^(W$2+1)-$H2777^(W$2+1))/(ε_c1cd^(W$2+1)))</f>
        <v/>
      </c>
      <c r="X2777">
        <f>(INDIRECT("a_"&amp;X$2)/(X$2+1))*(($C2777^(X$2+1)-$H2777^(X$2+1))/(ε_c1cd^(X$2+1)))</f>
        <v/>
      </c>
      <c r="Y2777">
        <f>(INDIRECT("a_"&amp;Y$2)/(Y$2+1))*(($C2777^(Y$2+1)-$H2777^(Y$2+1))/(ε_c1cd^(Y$2+1)))</f>
        <v/>
      </c>
      <c r="Z2777">
        <f>(INDIRECT("a_"&amp;Z$2)/(Z$2+2))*(($C2777^(Z$2+2)-$H2777^(Z$2+2))/(ε_c1cd^(Z$2+2)))</f>
        <v/>
      </c>
      <c r="AA2777">
        <f>(INDIRECT("a_"&amp;AA$2)/(AA$2+2))*(($C2777^(AA$2+2)-$H2777^(AA$2+2))/(ε_c1cd^(AA$2+2)))</f>
        <v/>
      </c>
      <c r="AB2777">
        <f>(INDIRECT("a_"&amp;AB$2)/(AB$2+2))*(($C2777^(AB$2+2)-$H2777^(AB$2+2))/(ε_c1cd^(AB$2+2)))</f>
        <v/>
      </c>
      <c r="AC2777">
        <f>(INDIRECT("a_"&amp;AC$2)/(AC$2+2))*(($C2777^(AC$2+2)-$H2777^(AC$2+2))/(ε_c1cd^(AC$2+2)))</f>
        <v/>
      </c>
      <c r="AD2777">
        <f>(INDIRECT("a_"&amp;AD$2)/(AD$2+2))*(($C2777^(AD$2+2)-$H2777^(AD$2+2))/(ε_c1cd^(AD$2+2)))</f>
        <v/>
      </c>
      <c r="AE2777" s="111">
        <f>(b*f_cd/L2777)*SUM(U2777:Y2777)+SUM(Q2777:R2777)</f>
        <v/>
      </c>
      <c r="AF2777" s="112">
        <f>AE2777*(K2777-y+e)</f>
        <v/>
      </c>
      <c r="AG2777" s="113">
        <f>(b*f_cd/(L2777^2))*SUM(Z2777:AD2777)+SUM(S2777:T2777)-AF2777</f>
        <v/>
      </c>
      <c r="AH2777" s="114">
        <f>AG2777&lt;0</f>
        <v/>
      </c>
      <c r="AI2777" s="115">
        <f>IF(A2777=1,FALSE,(AND(AQ2777,AH2777,NOT(AI2776))))</f>
        <v/>
      </c>
      <c r="AJ2777" s="116">
        <f>(b*f_cd/L2777)*(a_1/2*J2777^2+a_2/3*J2777^3+a_3/4*J2777^4+a_4/5*J2777^5+a_5/6*J2777^6)+SUM(Q2777:R2777)</f>
        <v/>
      </c>
      <c r="AK2777">
        <f>AJ2777*(K2777-y+e)</f>
        <v/>
      </c>
      <c r="AL2777" s="118">
        <f>(b*f_cd/(L2777^2))*(a_1/3*J2777^3+a_2/4*J2777^4+a_3/5*J2777^5+a_4/6*J2777^6+a_5/7*J2777^7)+SUM(S2777:T2777)-AK2777</f>
        <v/>
      </c>
      <c r="AM2777" s="114">
        <f>AL2777&gt;0</f>
        <v/>
      </c>
      <c r="AN2777" s="115">
        <f>IF(A2777=1,FALSE,(AND(AQ2777,AM2777,NOT(AN2776))))</f>
        <v/>
      </c>
      <c r="AO2777">
        <f>IF(D2777=1,AND(AH2777,NOT(AI2777)),AND(AM2777,NOT(AN2777)))</f>
        <v/>
      </c>
      <c r="AP2777" s="119">
        <f>IF(D2777=1,AI2777,AN2777)</f>
        <v/>
      </c>
      <c r="AQ2777" s="125">
        <f>ABS(E2777)&lt;$AQ$2</f>
        <v/>
      </c>
      <c r="AS2777">
        <f>IF(AP2777,MAX(AS$3:AS2775)+1,"")</f>
        <v/>
      </c>
    </row>
    <row r="2778">
      <c r="A2778" t="n">
        <v>2688</v>
      </c>
      <c r="B2778" s="131">
        <f>IF(A2778=1,0,IF(AP2778,0.1*ε_cu1cd,0))</f>
        <v/>
      </c>
      <c r="C2778" s="131">
        <f>IF(A2778=1,0.1*ε_cu1cd,C2777+B2777)</f>
        <v/>
      </c>
      <c r="D2778" s="113">
        <f>IF('Нормальний переріз'!$D$68&gt;0,1,2)</f>
        <v/>
      </c>
      <c r="E2778" s="144">
        <f>IF(D2778=1,F2778,G2778)</f>
        <v/>
      </c>
      <c r="F2778" s="124">
        <f>IF(AI2777,0.11*ε_cu1cd,IF(AH2777,F2777*0.01,F2777))</f>
        <v/>
      </c>
      <c r="G2778" s="124">
        <f>IF(AP2777,-0.1*ε_cu1cd,IF(AM2777,G2777*0.01,G2777))</f>
        <v/>
      </c>
      <c r="H2778" s="113">
        <f>IF(A2778=1,E2778,IF(AO2777,H2777-E2777+E2778,IF(AP2777,0.8*H2777,H2777+E2778)))</f>
        <v/>
      </c>
      <c r="I2778" s="169">
        <f>(C2778-H2778)/h</f>
        <v/>
      </c>
      <c r="J2778">
        <f>C2778/(ε_c1cd)</f>
        <v/>
      </c>
      <c r="K2778">
        <f>C2778/I2778</f>
        <v/>
      </c>
      <c r="L2778" s="131">
        <f>I2778/(ε_c1cd)</f>
        <v/>
      </c>
      <c r="M2778">
        <f>I2778*(K2778-Z_s1)</f>
        <v/>
      </c>
      <c r="N2778">
        <f>I2778*(K2778-Z_s2)</f>
        <v/>
      </c>
      <c r="O2778">
        <f>E_s*M2778</f>
        <v/>
      </c>
      <c r="P2778">
        <f>E_s*N2778</f>
        <v/>
      </c>
      <c r="Q2778">
        <f>O2778*A_s1</f>
        <v/>
      </c>
      <c r="R2778">
        <f>P2778*A_s2</f>
        <v/>
      </c>
      <c r="S2778">
        <f>Q2778*($K2778-Z_s1)</f>
        <v/>
      </c>
      <c r="T2778">
        <f>R2778*($K2778-Z_s2)</f>
        <v/>
      </c>
      <c r="U2778">
        <f>(INDIRECT("a_"&amp;U$2)/(U$2+1))*(($C2778^(U$2+1)-$H2778^(U$2+1))/(ε_c1cd^(U$2+1)))</f>
        <v/>
      </c>
      <c r="V2778">
        <f>(INDIRECT("a_"&amp;V$2)/(V$2+1))*(($C2778^(V$2+1)-$H2778^(V$2+1))/(ε_c1cd^(V$2+1)))</f>
        <v/>
      </c>
      <c r="W2778">
        <f>(INDIRECT("a_"&amp;W$2)/(W$2+1))*(($C2778^(W$2+1)-$H2778^(W$2+1))/(ε_c1cd^(W$2+1)))</f>
        <v/>
      </c>
      <c r="X2778">
        <f>(INDIRECT("a_"&amp;X$2)/(X$2+1))*(($C2778^(X$2+1)-$H2778^(X$2+1))/(ε_c1cd^(X$2+1)))</f>
        <v/>
      </c>
      <c r="Y2778">
        <f>(INDIRECT("a_"&amp;Y$2)/(Y$2+1))*(($C2778^(Y$2+1)-$H2778^(Y$2+1))/(ε_c1cd^(Y$2+1)))</f>
        <v/>
      </c>
      <c r="Z2778">
        <f>(INDIRECT("a_"&amp;Z$2)/(Z$2+2))*(($C2778^(Z$2+2)-$H2778^(Z$2+2))/(ε_c1cd^(Z$2+2)))</f>
        <v/>
      </c>
      <c r="AA2778">
        <f>(INDIRECT("a_"&amp;AA$2)/(AA$2+2))*(($C2778^(AA$2+2)-$H2778^(AA$2+2))/(ε_c1cd^(AA$2+2)))</f>
        <v/>
      </c>
      <c r="AB2778">
        <f>(INDIRECT("a_"&amp;AB$2)/(AB$2+2))*(($C2778^(AB$2+2)-$H2778^(AB$2+2))/(ε_c1cd^(AB$2+2)))</f>
        <v/>
      </c>
      <c r="AC2778">
        <f>(INDIRECT("a_"&amp;AC$2)/(AC$2+2))*(($C2778^(AC$2+2)-$H2778^(AC$2+2))/(ε_c1cd^(AC$2+2)))</f>
        <v/>
      </c>
      <c r="AD2778">
        <f>(INDIRECT("a_"&amp;AD$2)/(AD$2+2))*(($C2778^(AD$2+2)-$H2778^(AD$2+2))/(ε_c1cd^(AD$2+2)))</f>
        <v/>
      </c>
      <c r="AE2778" s="111">
        <f>(b*f_cd/L2778)*SUM(U2778:Y2778)+SUM(Q2778:R2778)</f>
        <v/>
      </c>
      <c r="AF2778" s="112">
        <f>AE2778*(K2778-y+e)</f>
        <v/>
      </c>
      <c r="AG2778" s="113">
        <f>(b*f_cd/(L2778^2))*SUM(Z2778:AD2778)+SUM(S2778:T2778)-AF2778</f>
        <v/>
      </c>
      <c r="AH2778" s="114">
        <f>AG2778&lt;0</f>
        <v/>
      </c>
      <c r="AI2778" s="115">
        <f>IF(A2778=1,FALSE,(AND(AQ2778,AH2778,NOT(AI2777))))</f>
        <v/>
      </c>
      <c r="AJ2778" s="116">
        <f>(b*f_cd/L2778)*(a_1/2*J2778^2+a_2/3*J2778^3+a_3/4*J2778^4+a_4/5*J2778^5+a_5/6*J2778^6)+SUM(Q2778:R2778)</f>
        <v/>
      </c>
      <c r="AK2778">
        <f>AJ2778*(K2778-y+e)</f>
        <v/>
      </c>
      <c r="AL2778" s="118">
        <f>(b*f_cd/(L2778^2))*(a_1/3*J2778^3+a_2/4*J2778^4+a_3/5*J2778^5+a_4/6*J2778^6+a_5/7*J2778^7)+SUM(S2778:T2778)-AK2778</f>
        <v/>
      </c>
      <c r="AM2778" s="114">
        <f>AL2778&gt;0</f>
        <v/>
      </c>
      <c r="AN2778" s="115">
        <f>IF(A2778=1,FALSE,(AND(AQ2778,AM2778,NOT(AN2777))))</f>
        <v/>
      </c>
      <c r="AO2778">
        <f>IF(D2778=1,AND(AH2778,NOT(AI2778)),AND(AM2778,NOT(AN2778)))</f>
        <v/>
      </c>
      <c r="AP2778" s="119">
        <f>IF(D2778=1,AI2778,AN2778)</f>
        <v/>
      </c>
      <c r="AQ2778" s="125">
        <f>ABS(E2778)&lt;$AQ$2</f>
        <v/>
      </c>
      <c r="AS2778">
        <f>IF(AP2778,MAX(AS$3:AS2776)+1,"")</f>
        <v/>
      </c>
    </row>
    <row r="2779">
      <c r="A2779" t="n">
        <v>2689</v>
      </c>
      <c r="B2779" s="131">
        <f>IF(A2779=1,0,IF(AP2779,0.1*ε_cu1cd,0))</f>
        <v/>
      </c>
      <c r="C2779" s="131">
        <f>IF(A2779=1,0.1*ε_cu1cd,C2778+B2778)</f>
        <v/>
      </c>
      <c r="D2779" s="113">
        <f>IF('Нормальний переріз'!$D$68&gt;0,1,2)</f>
        <v/>
      </c>
      <c r="E2779" s="144">
        <f>IF(D2779=1,F2779,G2779)</f>
        <v/>
      </c>
      <c r="F2779" s="124">
        <f>IF(AI2778,0.11*ε_cu1cd,IF(AH2778,F2778*0.01,F2778))</f>
        <v/>
      </c>
      <c r="G2779" s="124">
        <f>IF(AP2778,-0.1*ε_cu1cd,IF(AM2778,G2778*0.01,G2778))</f>
        <v/>
      </c>
      <c r="H2779" s="113">
        <f>IF(A2779=1,E2779,IF(AO2778,H2778-E2778+E2779,IF(AP2778,0.8*H2778,H2778+E2779)))</f>
        <v/>
      </c>
      <c r="I2779" s="169">
        <f>(C2779-H2779)/h</f>
        <v/>
      </c>
      <c r="J2779">
        <f>C2779/(ε_c1cd)</f>
        <v/>
      </c>
      <c r="K2779">
        <f>C2779/I2779</f>
        <v/>
      </c>
      <c r="L2779" s="131">
        <f>I2779/(ε_c1cd)</f>
        <v/>
      </c>
      <c r="M2779">
        <f>I2779*(K2779-Z_s1)</f>
        <v/>
      </c>
      <c r="N2779">
        <f>I2779*(K2779-Z_s2)</f>
        <v/>
      </c>
      <c r="O2779">
        <f>E_s*M2779</f>
        <v/>
      </c>
      <c r="P2779">
        <f>E_s*N2779</f>
        <v/>
      </c>
      <c r="Q2779">
        <f>O2779*A_s1</f>
        <v/>
      </c>
      <c r="R2779">
        <f>P2779*A_s2</f>
        <v/>
      </c>
      <c r="S2779">
        <f>Q2779*($K2779-Z_s1)</f>
        <v/>
      </c>
      <c r="T2779">
        <f>R2779*($K2779-Z_s2)</f>
        <v/>
      </c>
      <c r="U2779">
        <f>(INDIRECT("a_"&amp;U$2)/(U$2+1))*(($C2779^(U$2+1)-$H2779^(U$2+1))/(ε_c1cd^(U$2+1)))</f>
        <v/>
      </c>
      <c r="V2779">
        <f>(INDIRECT("a_"&amp;V$2)/(V$2+1))*(($C2779^(V$2+1)-$H2779^(V$2+1))/(ε_c1cd^(V$2+1)))</f>
        <v/>
      </c>
      <c r="W2779">
        <f>(INDIRECT("a_"&amp;W$2)/(W$2+1))*(($C2779^(W$2+1)-$H2779^(W$2+1))/(ε_c1cd^(W$2+1)))</f>
        <v/>
      </c>
      <c r="X2779">
        <f>(INDIRECT("a_"&amp;X$2)/(X$2+1))*(($C2779^(X$2+1)-$H2779^(X$2+1))/(ε_c1cd^(X$2+1)))</f>
        <v/>
      </c>
      <c r="Y2779">
        <f>(INDIRECT("a_"&amp;Y$2)/(Y$2+1))*(($C2779^(Y$2+1)-$H2779^(Y$2+1))/(ε_c1cd^(Y$2+1)))</f>
        <v/>
      </c>
      <c r="Z2779">
        <f>(INDIRECT("a_"&amp;Z$2)/(Z$2+2))*(($C2779^(Z$2+2)-$H2779^(Z$2+2))/(ε_c1cd^(Z$2+2)))</f>
        <v/>
      </c>
      <c r="AA2779">
        <f>(INDIRECT("a_"&amp;AA$2)/(AA$2+2))*(($C2779^(AA$2+2)-$H2779^(AA$2+2))/(ε_c1cd^(AA$2+2)))</f>
        <v/>
      </c>
      <c r="AB2779">
        <f>(INDIRECT("a_"&amp;AB$2)/(AB$2+2))*(($C2779^(AB$2+2)-$H2779^(AB$2+2))/(ε_c1cd^(AB$2+2)))</f>
        <v/>
      </c>
      <c r="AC2779">
        <f>(INDIRECT("a_"&amp;AC$2)/(AC$2+2))*(($C2779^(AC$2+2)-$H2779^(AC$2+2))/(ε_c1cd^(AC$2+2)))</f>
        <v/>
      </c>
      <c r="AD2779">
        <f>(INDIRECT("a_"&amp;AD$2)/(AD$2+2))*(($C2779^(AD$2+2)-$H2779^(AD$2+2))/(ε_c1cd^(AD$2+2)))</f>
        <v/>
      </c>
      <c r="AE2779" s="111">
        <f>(b*f_cd/L2779)*SUM(U2779:Y2779)+SUM(Q2779:R2779)</f>
        <v/>
      </c>
      <c r="AF2779" s="112">
        <f>AE2779*(K2779-y+e)</f>
        <v/>
      </c>
      <c r="AG2779" s="113">
        <f>(b*f_cd/(L2779^2))*SUM(Z2779:AD2779)+SUM(S2779:T2779)-AF2779</f>
        <v/>
      </c>
      <c r="AH2779" s="114">
        <f>AG2779&lt;0</f>
        <v/>
      </c>
      <c r="AI2779" s="115">
        <f>IF(A2779=1,FALSE,(AND(AQ2779,AH2779,NOT(AI2778))))</f>
        <v/>
      </c>
      <c r="AJ2779" s="116">
        <f>(b*f_cd/L2779)*(a_1/2*J2779^2+a_2/3*J2779^3+a_3/4*J2779^4+a_4/5*J2779^5+a_5/6*J2779^6)+SUM(Q2779:R2779)</f>
        <v/>
      </c>
      <c r="AK2779">
        <f>AJ2779*(K2779-y+e)</f>
        <v/>
      </c>
      <c r="AL2779" s="118">
        <f>(b*f_cd/(L2779^2))*(a_1/3*J2779^3+a_2/4*J2779^4+a_3/5*J2779^5+a_4/6*J2779^6+a_5/7*J2779^7)+SUM(S2779:T2779)-AK2779</f>
        <v/>
      </c>
      <c r="AM2779" s="114">
        <f>AL2779&gt;0</f>
        <v/>
      </c>
      <c r="AN2779" s="115">
        <f>IF(A2779=1,FALSE,(AND(AQ2779,AM2779,NOT(AN2778))))</f>
        <v/>
      </c>
      <c r="AO2779">
        <f>IF(D2779=1,AND(AH2779,NOT(AI2779)),AND(AM2779,NOT(AN2779)))</f>
        <v/>
      </c>
      <c r="AP2779" s="119">
        <f>IF(D2779=1,AI2779,AN2779)</f>
        <v/>
      </c>
      <c r="AQ2779" s="125">
        <f>ABS(E2779)&lt;$AQ$2</f>
        <v/>
      </c>
      <c r="AS2779">
        <f>IF(AP2779,MAX(AS$3:AS2777)+1,"")</f>
        <v/>
      </c>
    </row>
    <row r="2780">
      <c r="A2780" t="n">
        <v>2690</v>
      </c>
      <c r="B2780" s="131">
        <f>IF(A2780=1,0,IF(AP2780,0.1*ε_cu1cd,0))</f>
        <v/>
      </c>
      <c r="C2780" s="131">
        <f>IF(A2780=1,0.1*ε_cu1cd,C2779+B2779)</f>
        <v/>
      </c>
      <c r="D2780" s="113">
        <f>IF('Нормальний переріз'!$D$68&gt;0,1,2)</f>
        <v/>
      </c>
      <c r="E2780" s="144">
        <f>IF(D2780=1,F2780,G2780)</f>
        <v/>
      </c>
      <c r="F2780" s="124">
        <f>IF(AI2779,0.11*ε_cu1cd,IF(AH2779,F2779*0.01,F2779))</f>
        <v/>
      </c>
      <c r="G2780" s="124">
        <f>IF(AP2779,-0.1*ε_cu1cd,IF(AM2779,G2779*0.01,G2779))</f>
        <v/>
      </c>
      <c r="H2780" s="113">
        <f>IF(A2780=1,E2780,IF(AO2779,H2779-E2779+E2780,IF(AP2779,0.8*H2779,H2779+E2780)))</f>
        <v/>
      </c>
      <c r="I2780" s="169">
        <f>(C2780-H2780)/h</f>
        <v/>
      </c>
      <c r="J2780">
        <f>C2780/(ε_c1cd)</f>
        <v/>
      </c>
      <c r="K2780">
        <f>C2780/I2780</f>
        <v/>
      </c>
      <c r="L2780" s="131">
        <f>I2780/(ε_c1cd)</f>
        <v/>
      </c>
      <c r="M2780">
        <f>I2780*(K2780-Z_s1)</f>
        <v/>
      </c>
      <c r="N2780">
        <f>I2780*(K2780-Z_s2)</f>
        <v/>
      </c>
      <c r="O2780">
        <f>E_s*M2780</f>
        <v/>
      </c>
      <c r="P2780">
        <f>E_s*N2780</f>
        <v/>
      </c>
      <c r="Q2780">
        <f>O2780*A_s1</f>
        <v/>
      </c>
      <c r="R2780">
        <f>P2780*A_s2</f>
        <v/>
      </c>
      <c r="S2780">
        <f>Q2780*($K2780-Z_s1)</f>
        <v/>
      </c>
      <c r="T2780">
        <f>R2780*($K2780-Z_s2)</f>
        <v/>
      </c>
      <c r="U2780">
        <f>(INDIRECT("a_"&amp;U$2)/(U$2+1))*(($C2780^(U$2+1)-$H2780^(U$2+1))/(ε_c1cd^(U$2+1)))</f>
        <v/>
      </c>
      <c r="V2780">
        <f>(INDIRECT("a_"&amp;V$2)/(V$2+1))*(($C2780^(V$2+1)-$H2780^(V$2+1))/(ε_c1cd^(V$2+1)))</f>
        <v/>
      </c>
      <c r="W2780">
        <f>(INDIRECT("a_"&amp;W$2)/(W$2+1))*(($C2780^(W$2+1)-$H2780^(W$2+1))/(ε_c1cd^(W$2+1)))</f>
        <v/>
      </c>
      <c r="X2780">
        <f>(INDIRECT("a_"&amp;X$2)/(X$2+1))*(($C2780^(X$2+1)-$H2780^(X$2+1))/(ε_c1cd^(X$2+1)))</f>
        <v/>
      </c>
      <c r="Y2780">
        <f>(INDIRECT("a_"&amp;Y$2)/(Y$2+1))*(($C2780^(Y$2+1)-$H2780^(Y$2+1))/(ε_c1cd^(Y$2+1)))</f>
        <v/>
      </c>
      <c r="Z2780">
        <f>(INDIRECT("a_"&amp;Z$2)/(Z$2+2))*(($C2780^(Z$2+2)-$H2780^(Z$2+2))/(ε_c1cd^(Z$2+2)))</f>
        <v/>
      </c>
      <c r="AA2780">
        <f>(INDIRECT("a_"&amp;AA$2)/(AA$2+2))*(($C2780^(AA$2+2)-$H2780^(AA$2+2))/(ε_c1cd^(AA$2+2)))</f>
        <v/>
      </c>
      <c r="AB2780">
        <f>(INDIRECT("a_"&amp;AB$2)/(AB$2+2))*(($C2780^(AB$2+2)-$H2780^(AB$2+2))/(ε_c1cd^(AB$2+2)))</f>
        <v/>
      </c>
      <c r="AC2780">
        <f>(INDIRECT("a_"&amp;AC$2)/(AC$2+2))*(($C2780^(AC$2+2)-$H2780^(AC$2+2))/(ε_c1cd^(AC$2+2)))</f>
        <v/>
      </c>
      <c r="AD2780">
        <f>(INDIRECT("a_"&amp;AD$2)/(AD$2+2))*(($C2780^(AD$2+2)-$H2780^(AD$2+2))/(ε_c1cd^(AD$2+2)))</f>
        <v/>
      </c>
      <c r="AE2780" s="111">
        <f>(b*f_cd/L2780)*SUM(U2780:Y2780)+SUM(Q2780:R2780)</f>
        <v/>
      </c>
      <c r="AF2780" s="112">
        <f>AE2780*(K2780-y+e)</f>
        <v/>
      </c>
      <c r="AG2780" s="113">
        <f>(b*f_cd/(L2780^2))*SUM(Z2780:AD2780)+SUM(S2780:T2780)-AF2780</f>
        <v/>
      </c>
      <c r="AH2780" s="114">
        <f>AG2780&lt;0</f>
        <v/>
      </c>
      <c r="AI2780" s="115">
        <f>IF(A2780=1,FALSE,(AND(AQ2780,AH2780,NOT(AI2779))))</f>
        <v/>
      </c>
      <c r="AJ2780" s="116">
        <f>(b*f_cd/L2780)*(a_1/2*J2780^2+a_2/3*J2780^3+a_3/4*J2780^4+a_4/5*J2780^5+a_5/6*J2780^6)+SUM(Q2780:R2780)</f>
        <v/>
      </c>
      <c r="AK2780">
        <f>AJ2780*(K2780-y+e)</f>
        <v/>
      </c>
      <c r="AL2780" s="118">
        <f>(b*f_cd/(L2780^2))*(a_1/3*J2780^3+a_2/4*J2780^4+a_3/5*J2780^5+a_4/6*J2780^6+a_5/7*J2780^7)+SUM(S2780:T2780)-AK2780</f>
        <v/>
      </c>
      <c r="AM2780" s="114">
        <f>AL2780&gt;0</f>
        <v/>
      </c>
      <c r="AN2780" s="115">
        <f>IF(A2780=1,FALSE,(AND(AQ2780,AM2780,NOT(AN2779))))</f>
        <v/>
      </c>
      <c r="AO2780">
        <f>IF(D2780=1,AND(AH2780,NOT(AI2780)),AND(AM2780,NOT(AN2780)))</f>
        <v/>
      </c>
      <c r="AP2780" s="119">
        <f>IF(D2780=1,AI2780,AN2780)</f>
        <v/>
      </c>
      <c r="AQ2780" s="125">
        <f>ABS(E2780)&lt;$AQ$2</f>
        <v/>
      </c>
      <c r="AS2780">
        <f>IF(AP2780,MAX(AS$3:AS2778)+1,"")</f>
        <v/>
      </c>
    </row>
    <row r="2781">
      <c r="A2781" t="n">
        <v>2691</v>
      </c>
      <c r="B2781" s="131">
        <f>IF(A2781=1,0,IF(AP2781,0.1*ε_cu1cd,0))</f>
        <v/>
      </c>
      <c r="C2781" s="131">
        <f>IF(A2781=1,0.1*ε_cu1cd,C2780+B2780)</f>
        <v/>
      </c>
      <c r="D2781" s="113">
        <f>IF('Нормальний переріз'!$D$68&gt;0,1,2)</f>
        <v/>
      </c>
      <c r="E2781" s="144">
        <f>IF(D2781=1,F2781,G2781)</f>
        <v/>
      </c>
      <c r="F2781" s="124">
        <f>IF(AI2780,0.11*ε_cu1cd,IF(AH2780,F2780*0.01,F2780))</f>
        <v/>
      </c>
      <c r="G2781" s="124">
        <f>IF(AP2780,-0.1*ε_cu1cd,IF(AM2780,G2780*0.01,G2780))</f>
        <v/>
      </c>
      <c r="H2781" s="113">
        <f>IF(A2781=1,E2781,IF(AO2780,H2780-E2780+E2781,IF(AP2780,0.8*H2780,H2780+E2781)))</f>
        <v/>
      </c>
      <c r="I2781" s="169">
        <f>(C2781-H2781)/h</f>
        <v/>
      </c>
      <c r="J2781">
        <f>C2781/(ε_c1cd)</f>
        <v/>
      </c>
      <c r="K2781">
        <f>C2781/I2781</f>
        <v/>
      </c>
      <c r="L2781" s="131">
        <f>I2781/(ε_c1cd)</f>
        <v/>
      </c>
      <c r="M2781">
        <f>I2781*(K2781-Z_s1)</f>
        <v/>
      </c>
      <c r="N2781">
        <f>I2781*(K2781-Z_s2)</f>
        <v/>
      </c>
      <c r="O2781">
        <f>E_s*M2781</f>
        <v/>
      </c>
      <c r="P2781">
        <f>E_s*N2781</f>
        <v/>
      </c>
      <c r="Q2781">
        <f>O2781*A_s1</f>
        <v/>
      </c>
      <c r="R2781">
        <f>P2781*A_s2</f>
        <v/>
      </c>
      <c r="S2781">
        <f>Q2781*($K2781-Z_s1)</f>
        <v/>
      </c>
      <c r="T2781">
        <f>R2781*($K2781-Z_s2)</f>
        <v/>
      </c>
      <c r="U2781">
        <f>(INDIRECT("a_"&amp;U$2)/(U$2+1))*(($C2781^(U$2+1)-$H2781^(U$2+1))/(ε_c1cd^(U$2+1)))</f>
        <v/>
      </c>
      <c r="V2781">
        <f>(INDIRECT("a_"&amp;V$2)/(V$2+1))*(($C2781^(V$2+1)-$H2781^(V$2+1))/(ε_c1cd^(V$2+1)))</f>
        <v/>
      </c>
      <c r="W2781">
        <f>(INDIRECT("a_"&amp;W$2)/(W$2+1))*(($C2781^(W$2+1)-$H2781^(W$2+1))/(ε_c1cd^(W$2+1)))</f>
        <v/>
      </c>
      <c r="X2781">
        <f>(INDIRECT("a_"&amp;X$2)/(X$2+1))*(($C2781^(X$2+1)-$H2781^(X$2+1))/(ε_c1cd^(X$2+1)))</f>
        <v/>
      </c>
      <c r="Y2781">
        <f>(INDIRECT("a_"&amp;Y$2)/(Y$2+1))*(($C2781^(Y$2+1)-$H2781^(Y$2+1))/(ε_c1cd^(Y$2+1)))</f>
        <v/>
      </c>
      <c r="Z2781">
        <f>(INDIRECT("a_"&amp;Z$2)/(Z$2+2))*(($C2781^(Z$2+2)-$H2781^(Z$2+2))/(ε_c1cd^(Z$2+2)))</f>
        <v/>
      </c>
      <c r="AA2781">
        <f>(INDIRECT("a_"&amp;AA$2)/(AA$2+2))*(($C2781^(AA$2+2)-$H2781^(AA$2+2))/(ε_c1cd^(AA$2+2)))</f>
        <v/>
      </c>
      <c r="AB2781">
        <f>(INDIRECT("a_"&amp;AB$2)/(AB$2+2))*(($C2781^(AB$2+2)-$H2781^(AB$2+2))/(ε_c1cd^(AB$2+2)))</f>
        <v/>
      </c>
      <c r="AC2781">
        <f>(INDIRECT("a_"&amp;AC$2)/(AC$2+2))*(($C2781^(AC$2+2)-$H2781^(AC$2+2))/(ε_c1cd^(AC$2+2)))</f>
        <v/>
      </c>
      <c r="AD2781">
        <f>(INDIRECT("a_"&amp;AD$2)/(AD$2+2))*(($C2781^(AD$2+2)-$H2781^(AD$2+2))/(ε_c1cd^(AD$2+2)))</f>
        <v/>
      </c>
      <c r="AE2781" s="111">
        <f>(b*f_cd/L2781)*SUM(U2781:Y2781)+SUM(Q2781:R2781)</f>
        <v/>
      </c>
      <c r="AF2781" s="112">
        <f>AE2781*(K2781-y+e)</f>
        <v/>
      </c>
      <c r="AG2781" s="113">
        <f>(b*f_cd/(L2781^2))*SUM(Z2781:AD2781)+SUM(S2781:T2781)-AF2781</f>
        <v/>
      </c>
      <c r="AH2781" s="114">
        <f>AG2781&lt;0</f>
        <v/>
      </c>
      <c r="AI2781" s="115">
        <f>IF(A2781=1,FALSE,(AND(AQ2781,AH2781,NOT(AI2780))))</f>
        <v/>
      </c>
      <c r="AJ2781" s="116">
        <f>(b*f_cd/L2781)*(a_1/2*J2781^2+a_2/3*J2781^3+a_3/4*J2781^4+a_4/5*J2781^5+a_5/6*J2781^6)+SUM(Q2781:R2781)</f>
        <v/>
      </c>
      <c r="AK2781">
        <f>AJ2781*(K2781-y+e)</f>
        <v/>
      </c>
      <c r="AL2781" s="118">
        <f>(b*f_cd/(L2781^2))*(a_1/3*J2781^3+a_2/4*J2781^4+a_3/5*J2781^5+a_4/6*J2781^6+a_5/7*J2781^7)+SUM(S2781:T2781)-AK2781</f>
        <v/>
      </c>
      <c r="AM2781" s="114">
        <f>AL2781&gt;0</f>
        <v/>
      </c>
      <c r="AN2781" s="115">
        <f>IF(A2781=1,FALSE,(AND(AQ2781,AM2781,NOT(AN2780))))</f>
        <v/>
      </c>
      <c r="AO2781">
        <f>IF(D2781=1,AND(AH2781,NOT(AI2781)),AND(AM2781,NOT(AN2781)))</f>
        <v/>
      </c>
      <c r="AP2781" s="119">
        <f>IF(D2781=1,AI2781,AN2781)</f>
        <v/>
      </c>
      <c r="AQ2781" s="125">
        <f>ABS(E2781)&lt;$AQ$2</f>
        <v/>
      </c>
      <c r="AS2781">
        <f>IF(AP2781,MAX(AS$3:AS2779)+1,"")</f>
        <v/>
      </c>
    </row>
    <row r="2782">
      <c r="A2782" t="n">
        <v>2692</v>
      </c>
      <c r="B2782" s="131">
        <f>IF(A2782=1,0,IF(AP2782,0.1*ε_cu1cd,0))</f>
        <v/>
      </c>
      <c r="C2782" s="131">
        <f>IF(A2782=1,0.1*ε_cu1cd,C2781+B2781)</f>
        <v/>
      </c>
      <c r="D2782" s="113">
        <f>IF('Нормальний переріз'!$D$68&gt;0,1,2)</f>
        <v/>
      </c>
      <c r="E2782" s="144">
        <f>IF(D2782=1,F2782,G2782)</f>
        <v/>
      </c>
      <c r="F2782" s="124">
        <f>IF(AI2781,0.11*ε_cu1cd,IF(AH2781,F2781*0.01,F2781))</f>
        <v/>
      </c>
      <c r="G2782" s="124">
        <f>IF(AP2781,-0.1*ε_cu1cd,IF(AM2781,G2781*0.01,G2781))</f>
        <v/>
      </c>
      <c r="H2782" s="113">
        <f>IF(A2782=1,E2782,IF(AO2781,H2781-E2781+E2782,IF(AP2781,0.8*H2781,H2781+E2782)))</f>
        <v/>
      </c>
      <c r="I2782" s="169">
        <f>(C2782-H2782)/h</f>
        <v/>
      </c>
      <c r="J2782">
        <f>C2782/(ε_c1cd)</f>
        <v/>
      </c>
      <c r="K2782">
        <f>C2782/I2782</f>
        <v/>
      </c>
      <c r="L2782" s="131">
        <f>I2782/(ε_c1cd)</f>
        <v/>
      </c>
      <c r="M2782">
        <f>I2782*(K2782-Z_s1)</f>
        <v/>
      </c>
      <c r="N2782">
        <f>I2782*(K2782-Z_s2)</f>
        <v/>
      </c>
      <c r="O2782">
        <f>E_s*M2782</f>
        <v/>
      </c>
      <c r="P2782">
        <f>E_s*N2782</f>
        <v/>
      </c>
      <c r="Q2782">
        <f>O2782*A_s1</f>
        <v/>
      </c>
      <c r="R2782">
        <f>P2782*A_s2</f>
        <v/>
      </c>
      <c r="S2782">
        <f>Q2782*($K2782-Z_s1)</f>
        <v/>
      </c>
      <c r="T2782">
        <f>R2782*($K2782-Z_s2)</f>
        <v/>
      </c>
      <c r="U2782">
        <f>(INDIRECT("a_"&amp;U$2)/(U$2+1))*(($C2782^(U$2+1)-$H2782^(U$2+1))/(ε_c1cd^(U$2+1)))</f>
        <v/>
      </c>
      <c r="V2782">
        <f>(INDIRECT("a_"&amp;V$2)/(V$2+1))*(($C2782^(V$2+1)-$H2782^(V$2+1))/(ε_c1cd^(V$2+1)))</f>
        <v/>
      </c>
      <c r="W2782">
        <f>(INDIRECT("a_"&amp;W$2)/(W$2+1))*(($C2782^(W$2+1)-$H2782^(W$2+1))/(ε_c1cd^(W$2+1)))</f>
        <v/>
      </c>
      <c r="X2782">
        <f>(INDIRECT("a_"&amp;X$2)/(X$2+1))*(($C2782^(X$2+1)-$H2782^(X$2+1))/(ε_c1cd^(X$2+1)))</f>
        <v/>
      </c>
      <c r="Y2782">
        <f>(INDIRECT("a_"&amp;Y$2)/(Y$2+1))*(($C2782^(Y$2+1)-$H2782^(Y$2+1))/(ε_c1cd^(Y$2+1)))</f>
        <v/>
      </c>
      <c r="Z2782">
        <f>(INDIRECT("a_"&amp;Z$2)/(Z$2+2))*(($C2782^(Z$2+2)-$H2782^(Z$2+2))/(ε_c1cd^(Z$2+2)))</f>
        <v/>
      </c>
      <c r="AA2782">
        <f>(INDIRECT("a_"&amp;AA$2)/(AA$2+2))*(($C2782^(AA$2+2)-$H2782^(AA$2+2))/(ε_c1cd^(AA$2+2)))</f>
        <v/>
      </c>
      <c r="AB2782">
        <f>(INDIRECT("a_"&amp;AB$2)/(AB$2+2))*(($C2782^(AB$2+2)-$H2782^(AB$2+2))/(ε_c1cd^(AB$2+2)))</f>
        <v/>
      </c>
      <c r="AC2782">
        <f>(INDIRECT("a_"&amp;AC$2)/(AC$2+2))*(($C2782^(AC$2+2)-$H2782^(AC$2+2))/(ε_c1cd^(AC$2+2)))</f>
        <v/>
      </c>
      <c r="AD2782">
        <f>(INDIRECT("a_"&amp;AD$2)/(AD$2+2))*(($C2782^(AD$2+2)-$H2782^(AD$2+2))/(ε_c1cd^(AD$2+2)))</f>
        <v/>
      </c>
      <c r="AE2782" s="111">
        <f>(b*f_cd/L2782)*SUM(U2782:Y2782)+SUM(Q2782:R2782)</f>
        <v/>
      </c>
      <c r="AF2782" s="112">
        <f>AE2782*(K2782-y+e)</f>
        <v/>
      </c>
      <c r="AG2782" s="113">
        <f>(b*f_cd/(L2782^2))*SUM(Z2782:AD2782)+SUM(S2782:T2782)-AF2782</f>
        <v/>
      </c>
      <c r="AH2782" s="114">
        <f>AG2782&lt;0</f>
        <v/>
      </c>
      <c r="AI2782" s="115">
        <f>IF(A2782=1,FALSE,(AND(AQ2782,AH2782,NOT(AI2781))))</f>
        <v/>
      </c>
      <c r="AJ2782" s="116">
        <f>(b*f_cd/L2782)*(a_1/2*J2782^2+a_2/3*J2782^3+a_3/4*J2782^4+a_4/5*J2782^5+a_5/6*J2782^6)+SUM(Q2782:R2782)</f>
        <v/>
      </c>
      <c r="AK2782">
        <f>AJ2782*(K2782-y+e)</f>
        <v/>
      </c>
      <c r="AL2782" s="118">
        <f>(b*f_cd/(L2782^2))*(a_1/3*J2782^3+a_2/4*J2782^4+a_3/5*J2782^5+a_4/6*J2782^6+a_5/7*J2782^7)+SUM(S2782:T2782)-AK2782</f>
        <v/>
      </c>
      <c r="AM2782" s="114">
        <f>AL2782&gt;0</f>
        <v/>
      </c>
      <c r="AN2782" s="115">
        <f>IF(A2782=1,FALSE,(AND(AQ2782,AM2782,NOT(AN2781))))</f>
        <v/>
      </c>
      <c r="AO2782">
        <f>IF(D2782=1,AND(AH2782,NOT(AI2782)),AND(AM2782,NOT(AN2782)))</f>
        <v/>
      </c>
      <c r="AP2782" s="119">
        <f>IF(D2782=1,AI2782,AN2782)</f>
        <v/>
      </c>
      <c r="AQ2782" s="125">
        <f>ABS(E2782)&lt;$AQ$2</f>
        <v/>
      </c>
      <c r="AS2782">
        <f>IF(AP2782,MAX(AS$3:AS2780)+1,"")</f>
        <v/>
      </c>
    </row>
    <row r="2783">
      <c r="A2783" t="n">
        <v>2693</v>
      </c>
      <c r="B2783" s="131">
        <f>IF(A2783=1,0,IF(AP2783,0.1*ε_cu1cd,0))</f>
        <v/>
      </c>
      <c r="C2783" s="131">
        <f>IF(A2783=1,0.1*ε_cu1cd,C2782+B2782)</f>
        <v/>
      </c>
      <c r="D2783" s="113">
        <f>IF('Нормальний переріз'!$D$68&gt;0,1,2)</f>
        <v/>
      </c>
      <c r="E2783" s="144">
        <f>IF(D2783=1,F2783,G2783)</f>
        <v/>
      </c>
      <c r="F2783" s="124">
        <f>IF(AI2782,0.11*ε_cu1cd,IF(AH2782,F2782*0.01,F2782))</f>
        <v/>
      </c>
      <c r="G2783" s="124">
        <f>IF(AP2782,-0.1*ε_cu1cd,IF(AM2782,G2782*0.01,G2782))</f>
        <v/>
      </c>
      <c r="H2783" s="113">
        <f>IF(A2783=1,E2783,IF(AO2782,H2782-E2782+E2783,IF(AP2782,0.8*H2782,H2782+E2783)))</f>
        <v/>
      </c>
      <c r="I2783" s="169">
        <f>(C2783-H2783)/h</f>
        <v/>
      </c>
      <c r="J2783">
        <f>C2783/(ε_c1cd)</f>
        <v/>
      </c>
      <c r="K2783">
        <f>C2783/I2783</f>
        <v/>
      </c>
      <c r="L2783" s="131">
        <f>I2783/(ε_c1cd)</f>
        <v/>
      </c>
      <c r="M2783">
        <f>I2783*(K2783-Z_s1)</f>
        <v/>
      </c>
      <c r="N2783">
        <f>I2783*(K2783-Z_s2)</f>
        <v/>
      </c>
      <c r="O2783">
        <f>E_s*M2783</f>
        <v/>
      </c>
      <c r="P2783">
        <f>E_s*N2783</f>
        <v/>
      </c>
      <c r="Q2783">
        <f>O2783*A_s1</f>
        <v/>
      </c>
      <c r="R2783">
        <f>P2783*A_s2</f>
        <v/>
      </c>
      <c r="S2783">
        <f>Q2783*($K2783-Z_s1)</f>
        <v/>
      </c>
      <c r="T2783">
        <f>R2783*($K2783-Z_s2)</f>
        <v/>
      </c>
      <c r="U2783">
        <f>(INDIRECT("a_"&amp;U$2)/(U$2+1))*(($C2783^(U$2+1)-$H2783^(U$2+1))/(ε_c1cd^(U$2+1)))</f>
        <v/>
      </c>
      <c r="V2783">
        <f>(INDIRECT("a_"&amp;V$2)/(V$2+1))*(($C2783^(V$2+1)-$H2783^(V$2+1))/(ε_c1cd^(V$2+1)))</f>
        <v/>
      </c>
      <c r="W2783">
        <f>(INDIRECT("a_"&amp;W$2)/(W$2+1))*(($C2783^(W$2+1)-$H2783^(W$2+1))/(ε_c1cd^(W$2+1)))</f>
        <v/>
      </c>
      <c r="X2783">
        <f>(INDIRECT("a_"&amp;X$2)/(X$2+1))*(($C2783^(X$2+1)-$H2783^(X$2+1))/(ε_c1cd^(X$2+1)))</f>
        <v/>
      </c>
      <c r="Y2783">
        <f>(INDIRECT("a_"&amp;Y$2)/(Y$2+1))*(($C2783^(Y$2+1)-$H2783^(Y$2+1))/(ε_c1cd^(Y$2+1)))</f>
        <v/>
      </c>
      <c r="Z2783">
        <f>(INDIRECT("a_"&amp;Z$2)/(Z$2+2))*(($C2783^(Z$2+2)-$H2783^(Z$2+2))/(ε_c1cd^(Z$2+2)))</f>
        <v/>
      </c>
      <c r="AA2783">
        <f>(INDIRECT("a_"&amp;AA$2)/(AA$2+2))*(($C2783^(AA$2+2)-$H2783^(AA$2+2))/(ε_c1cd^(AA$2+2)))</f>
        <v/>
      </c>
      <c r="AB2783">
        <f>(INDIRECT("a_"&amp;AB$2)/(AB$2+2))*(($C2783^(AB$2+2)-$H2783^(AB$2+2))/(ε_c1cd^(AB$2+2)))</f>
        <v/>
      </c>
      <c r="AC2783">
        <f>(INDIRECT("a_"&amp;AC$2)/(AC$2+2))*(($C2783^(AC$2+2)-$H2783^(AC$2+2))/(ε_c1cd^(AC$2+2)))</f>
        <v/>
      </c>
      <c r="AD2783">
        <f>(INDIRECT("a_"&amp;AD$2)/(AD$2+2))*(($C2783^(AD$2+2)-$H2783^(AD$2+2))/(ε_c1cd^(AD$2+2)))</f>
        <v/>
      </c>
      <c r="AE2783" s="111">
        <f>(b*f_cd/L2783)*SUM(U2783:Y2783)+SUM(Q2783:R2783)</f>
        <v/>
      </c>
      <c r="AF2783" s="112">
        <f>AE2783*(K2783-y+e)</f>
        <v/>
      </c>
      <c r="AG2783" s="113">
        <f>(b*f_cd/(L2783^2))*SUM(Z2783:AD2783)+SUM(S2783:T2783)-AF2783</f>
        <v/>
      </c>
      <c r="AH2783" s="114">
        <f>AG2783&lt;0</f>
        <v/>
      </c>
      <c r="AI2783" s="115">
        <f>IF(A2783=1,FALSE,(AND(AQ2783,AH2783,NOT(AI2782))))</f>
        <v/>
      </c>
      <c r="AJ2783" s="116">
        <f>(b*f_cd/L2783)*(a_1/2*J2783^2+a_2/3*J2783^3+a_3/4*J2783^4+a_4/5*J2783^5+a_5/6*J2783^6)+SUM(Q2783:R2783)</f>
        <v/>
      </c>
      <c r="AK2783">
        <f>AJ2783*(K2783-y+e)</f>
        <v/>
      </c>
      <c r="AL2783" s="118">
        <f>(b*f_cd/(L2783^2))*(a_1/3*J2783^3+a_2/4*J2783^4+a_3/5*J2783^5+a_4/6*J2783^6+a_5/7*J2783^7)+SUM(S2783:T2783)-AK2783</f>
        <v/>
      </c>
      <c r="AM2783" s="114">
        <f>AL2783&gt;0</f>
        <v/>
      </c>
      <c r="AN2783" s="115">
        <f>IF(A2783=1,FALSE,(AND(AQ2783,AM2783,NOT(AN2782))))</f>
        <v/>
      </c>
      <c r="AO2783">
        <f>IF(D2783=1,AND(AH2783,NOT(AI2783)),AND(AM2783,NOT(AN2783)))</f>
        <v/>
      </c>
      <c r="AP2783" s="119">
        <f>IF(D2783=1,AI2783,AN2783)</f>
        <v/>
      </c>
      <c r="AQ2783" s="125">
        <f>ABS(E2783)&lt;$AQ$2</f>
        <v/>
      </c>
      <c r="AS2783">
        <f>IF(AP2783,MAX(AS$3:AS2781)+1,"")</f>
        <v/>
      </c>
    </row>
    <row r="2784">
      <c r="A2784" t="n">
        <v>2694</v>
      </c>
      <c r="B2784" s="131">
        <f>IF(A2784=1,0,IF(AP2784,0.1*ε_cu1cd,0))</f>
        <v/>
      </c>
      <c r="C2784" s="131">
        <f>IF(A2784=1,0.1*ε_cu1cd,C2783+B2783)</f>
        <v/>
      </c>
      <c r="D2784" s="113">
        <f>IF('Нормальний переріз'!$D$68&gt;0,1,2)</f>
        <v/>
      </c>
      <c r="E2784" s="144">
        <f>IF(D2784=1,F2784,G2784)</f>
        <v/>
      </c>
      <c r="F2784" s="124">
        <f>IF(AI2783,0.11*ε_cu1cd,IF(AH2783,F2783*0.01,F2783))</f>
        <v/>
      </c>
      <c r="G2784" s="124">
        <f>IF(AP2783,-0.1*ε_cu1cd,IF(AM2783,G2783*0.01,G2783))</f>
        <v/>
      </c>
      <c r="H2784" s="113">
        <f>IF(A2784=1,E2784,IF(AO2783,H2783-E2783+E2784,IF(AP2783,0.8*H2783,H2783+E2784)))</f>
        <v/>
      </c>
      <c r="I2784" s="169">
        <f>(C2784-H2784)/h</f>
        <v/>
      </c>
      <c r="J2784">
        <f>C2784/(ε_c1cd)</f>
        <v/>
      </c>
      <c r="K2784">
        <f>C2784/I2784</f>
        <v/>
      </c>
      <c r="L2784" s="131">
        <f>I2784/(ε_c1cd)</f>
        <v/>
      </c>
      <c r="M2784">
        <f>I2784*(K2784-Z_s1)</f>
        <v/>
      </c>
      <c r="N2784">
        <f>I2784*(K2784-Z_s2)</f>
        <v/>
      </c>
      <c r="O2784">
        <f>E_s*M2784</f>
        <v/>
      </c>
      <c r="P2784">
        <f>E_s*N2784</f>
        <v/>
      </c>
      <c r="Q2784">
        <f>O2784*A_s1</f>
        <v/>
      </c>
      <c r="R2784">
        <f>P2784*A_s2</f>
        <v/>
      </c>
      <c r="S2784">
        <f>Q2784*($K2784-Z_s1)</f>
        <v/>
      </c>
      <c r="T2784">
        <f>R2784*($K2784-Z_s2)</f>
        <v/>
      </c>
      <c r="U2784">
        <f>(INDIRECT("a_"&amp;U$2)/(U$2+1))*(($C2784^(U$2+1)-$H2784^(U$2+1))/(ε_c1cd^(U$2+1)))</f>
        <v/>
      </c>
      <c r="V2784">
        <f>(INDIRECT("a_"&amp;V$2)/(V$2+1))*(($C2784^(V$2+1)-$H2784^(V$2+1))/(ε_c1cd^(V$2+1)))</f>
        <v/>
      </c>
      <c r="W2784">
        <f>(INDIRECT("a_"&amp;W$2)/(W$2+1))*(($C2784^(W$2+1)-$H2784^(W$2+1))/(ε_c1cd^(W$2+1)))</f>
        <v/>
      </c>
      <c r="X2784">
        <f>(INDIRECT("a_"&amp;X$2)/(X$2+1))*(($C2784^(X$2+1)-$H2784^(X$2+1))/(ε_c1cd^(X$2+1)))</f>
        <v/>
      </c>
      <c r="Y2784">
        <f>(INDIRECT("a_"&amp;Y$2)/(Y$2+1))*(($C2784^(Y$2+1)-$H2784^(Y$2+1))/(ε_c1cd^(Y$2+1)))</f>
        <v/>
      </c>
      <c r="Z2784">
        <f>(INDIRECT("a_"&amp;Z$2)/(Z$2+2))*(($C2784^(Z$2+2)-$H2784^(Z$2+2))/(ε_c1cd^(Z$2+2)))</f>
        <v/>
      </c>
      <c r="AA2784">
        <f>(INDIRECT("a_"&amp;AA$2)/(AA$2+2))*(($C2784^(AA$2+2)-$H2784^(AA$2+2))/(ε_c1cd^(AA$2+2)))</f>
        <v/>
      </c>
      <c r="AB2784">
        <f>(INDIRECT("a_"&amp;AB$2)/(AB$2+2))*(($C2784^(AB$2+2)-$H2784^(AB$2+2))/(ε_c1cd^(AB$2+2)))</f>
        <v/>
      </c>
      <c r="AC2784">
        <f>(INDIRECT("a_"&amp;AC$2)/(AC$2+2))*(($C2784^(AC$2+2)-$H2784^(AC$2+2))/(ε_c1cd^(AC$2+2)))</f>
        <v/>
      </c>
      <c r="AD2784">
        <f>(INDIRECT("a_"&amp;AD$2)/(AD$2+2))*(($C2784^(AD$2+2)-$H2784^(AD$2+2))/(ε_c1cd^(AD$2+2)))</f>
        <v/>
      </c>
      <c r="AE2784" s="111">
        <f>(b*f_cd/L2784)*SUM(U2784:Y2784)+SUM(Q2784:R2784)</f>
        <v/>
      </c>
      <c r="AF2784" s="112">
        <f>AE2784*(K2784-y+e)</f>
        <v/>
      </c>
      <c r="AG2784" s="113">
        <f>(b*f_cd/(L2784^2))*SUM(Z2784:AD2784)+SUM(S2784:T2784)-AF2784</f>
        <v/>
      </c>
      <c r="AH2784" s="114">
        <f>AG2784&lt;0</f>
        <v/>
      </c>
      <c r="AI2784" s="115">
        <f>IF(A2784=1,FALSE,(AND(AQ2784,AH2784,NOT(AI2783))))</f>
        <v/>
      </c>
      <c r="AJ2784" s="116">
        <f>(b*f_cd/L2784)*(a_1/2*J2784^2+a_2/3*J2784^3+a_3/4*J2784^4+a_4/5*J2784^5+a_5/6*J2784^6)+SUM(Q2784:R2784)</f>
        <v/>
      </c>
      <c r="AK2784">
        <f>AJ2784*(K2784-y+e)</f>
        <v/>
      </c>
      <c r="AL2784" s="118">
        <f>(b*f_cd/(L2784^2))*(a_1/3*J2784^3+a_2/4*J2784^4+a_3/5*J2784^5+a_4/6*J2784^6+a_5/7*J2784^7)+SUM(S2784:T2784)-AK2784</f>
        <v/>
      </c>
      <c r="AM2784" s="114">
        <f>AL2784&gt;0</f>
        <v/>
      </c>
      <c r="AN2784" s="115">
        <f>IF(A2784=1,FALSE,(AND(AQ2784,AM2784,NOT(AN2783))))</f>
        <v/>
      </c>
      <c r="AO2784">
        <f>IF(D2784=1,AND(AH2784,NOT(AI2784)),AND(AM2784,NOT(AN2784)))</f>
        <v/>
      </c>
      <c r="AP2784" s="119">
        <f>IF(D2784=1,AI2784,AN2784)</f>
        <v/>
      </c>
      <c r="AQ2784" s="125">
        <f>ABS(E2784)&lt;$AQ$2</f>
        <v/>
      </c>
      <c r="AS2784">
        <f>IF(AP2784,MAX(AS$3:AS2782)+1,"")</f>
        <v/>
      </c>
    </row>
    <row r="2785">
      <c r="A2785" t="n">
        <v>2695</v>
      </c>
      <c r="B2785" s="131">
        <f>IF(A2785=1,0,IF(AP2785,0.1*ε_cu1cd,0))</f>
        <v/>
      </c>
      <c r="C2785" s="131">
        <f>IF(A2785=1,0.1*ε_cu1cd,C2784+B2784)</f>
        <v/>
      </c>
      <c r="D2785" s="113">
        <f>IF('Нормальний переріз'!$D$68&gt;0,1,2)</f>
        <v/>
      </c>
      <c r="E2785" s="144">
        <f>IF(D2785=1,F2785,G2785)</f>
        <v/>
      </c>
      <c r="F2785" s="124">
        <f>IF(AI2784,0.11*ε_cu1cd,IF(AH2784,F2784*0.01,F2784))</f>
        <v/>
      </c>
      <c r="G2785" s="124">
        <f>IF(AP2784,-0.1*ε_cu1cd,IF(AM2784,G2784*0.01,G2784))</f>
        <v/>
      </c>
      <c r="H2785" s="113">
        <f>IF(A2785=1,E2785,IF(AO2784,H2784-E2784+E2785,IF(AP2784,0.8*H2784,H2784+E2785)))</f>
        <v/>
      </c>
      <c r="I2785" s="169">
        <f>(C2785-H2785)/h</f>
        <v/>
      </c>
      <c r="J2785">
        <f>C2785/(ε_c1cd)</f>
        <v/>
      </c>
      <c r="K2785">
        <f>C2785/I2785</f>
        <v/>
      </c>
      <c r="L2785" s="131">
        <f>I2785/(ε_c1cd)</f>
        <v/>
      </c>
      <c r="M2785">
        <f>I2785*(K2785-Z_s1)</f>
        <v/>
      </c>
      <c r="N2785">
        <f>I2785*(K2785-Z_s2)</f>
        <v/>
      </c>
      <c r="O2785">
        <f>E_s*M2785</f>
        <v/>
      </c>
      <c r="P2785">
        <f>E_s*N2785</f>
        <v/>
      </c>
      <c r="Q2785">
        <f>O2785*A_s1</f>
        <v/>
      </c>
      <c r="R2785">
        <f>P2785*A_s2</f>
        <v/>
      </c>
      <c r="S2785">
        <f>Q2785*($K2785-Z_s1)</f>
        <v/>
      </c>
      <c r="T2785">
        <f>R2785*($K2785-Z_s2)</f>
        <v/>
      </c>
      <c r="U2785">
        <f>(INDIRECT("a_"&amp;U$2)/(U$2+1))*(($C2785^(U$2+1)-$H2785^(U$2+1))/(ε_c1cd^(U$2+1)))</f>
        <v/>
      </c>
      <c r="V2785">
        <f>(INDIRECT("a_"&amp;V$2)/(V$2+1))*(($C2785^(V$2+1)-$H2785^(V$2+1))/(ε_c1cd^(V$2+1)))</f>
        <v/>
      </c>
      <c r="W2785">
        <f>(INDIRECT("a_"&amp;W$2)/(W$2+1))*(($C2785^(W$2+1)-$H2785^(W$2+1))/(ε_c1cd^(W$2+1)))</f>
        <v/>
      </c>
      <c r="X2785">
        <f>(INDIRECT("a_"&amp;X$2)/(X$2+1))*(($C2785^(X$2+1)-$H2785^(X$2+1))/(ε_c1cd^(X$2+1)))</f>
        <v/>
      </c>
      <c r="Y2785">
        <f>(INDIRECT("a_"&amp;Y$2)/(Y$2+1))*(($C2785^(Y$2+1)-$H2785^(Y$2+1))/(ε_c1cd^(Y$2+1)))</f>
        <v/>
      </c>
      <c r="Z2785">
        <f>(INDIRECT("a_"&amp;Z$2)/(Z$2+2))*(($C2785^(Z$2+2)-$H2785^(Z$2+2))/(ε_c1cd^(Z$2+2)))</f>
        <v/>
      </c>
      <c r="AA2785">
        <f>(INDIRECT("a_"&amp;AA$2)/(AA$2+2))*(($C2785^(AA$2+2)-$H2785^(AA$2+2))/(ε_c1cd^(AA$2+2)))</f>
        <v/>
      </c>
      <c r="AB2785">
        <f>(INDIRECT("a_"&amp;AB$2)/(AB$2+2))*(($C2785^(AB$2+2)-$H2785^(AB$2+2))/(ε_c1cd^(AB$2+2)))</f>
        <v/>
      </c>
      <c r="AC2785">
        <f>(INDIRECT("a_"&amp;AC$2)/(AC$2+2))*(($C2785^(AC$2+2)-$H2785^(AC$2+2))/(ε_c1cd^(AC$2+2)))</f>
        <v/>
      </c>
      <c r="AD2785">
        <f>(INDIRECT("a_"&amp;AD$2)/(AD$2+2))*(($C2785^(AD$2+2)-$H2785^(AD$2+2))/(ε_c1cd^(AD$2+2)))</f>
        <v/>
      </c>
      <c r="AE2785" s="111">
        <f>(b*f_cd/L2785)*SUM(U2785:Y2785)+SUM(Q2785:R2785)</f>
        <v/>
      </c>
      <c r="AF2785" s="112">
        <f>AE2785*(K2785-y+e)</f>
        <v/>
      </c>
      <c r="AG2785" s="113">
        <f>(b*f_cd/(L2785^2))*SUM(Z2785:AD2785)+SUM(S2785:T2785)-AF2785</f>
        <v/>
      </c>
      <c r="AH2785" s="114">
        <f>AG2785&lt;0</f>
        <v/>
      </c>
      <c r="AI2785" s="115">
        <f>IF(A2785=1,FALSE,(AND(AQ2785,AH2785,NOT(AI2784))))</f>
        <v/>
      </c>
      <c r="AJ2785" s="116">
        <f>(b*f_cd/L2785)*(a_1/2*J2785^2+a_2/3*J2785^3+a_3/4*J2785^4+a_4/5*J2785^5+a_5/6*J2785^6)+SUM(Q2785:R2785)</f>
        <v/>
      </c>
      <c r="AK2785">
        <f>AJ2785*(K2785-y+e)</f>
        <v/>
      </c>
      <c r="AL2785" s="118">
        <f>(b*f_cd/(L2785^2))*(a_1/3*J2785^3+a_2/4*J2785^4+a_3/5*J2785^5+a_4/6*J2785^6+a_5/7*J2785^7)+SUM(S2785:T2785)-AK2785</f>
        <v/>
      </c>
      <c r="AM2785" s="114">
        <f>AL2785&gt;0</f>
        <v/>
      </c>
      <c r="AN2785" s="115">
        <f>IF(A2785=1,FALSE,(AND(AQ2785,AM2785,NOT(AN2784))))</f>
        <v/>
      </c>
      <c r="AO2785">
        <f>IF(D2785=1,AND(AH2785,NOT(AI2785)),AND(AM2785,NOT(AN2785)))</f>
        <v/>
      </c>
      <c r="AP2785" s="119">
        <f>IF(D2785=1,AI2785,AN2785)</f>
        <v/>
      </c>
      <c r="AQ2785" s="125">
        <f>ABS(E2785)&lt;$AQ$2</f>
        <v/>
      </c>
      <c r="AS2785">
        <f>IF(AP2785,MAX(AS$3:AS2783)+1,"")</f>
        <v/>
      </c>
    </row>
    <row r="2786">
      <c r="A2786" t="n">
        <v>2696</v>
      </c>
      <c r="B2786" s="131">
        <f>IF(A2786=1,0,IF(AP2786,0.1*ε_cu1cd,0))</f>
        <v/>
      </c>
      <c r="C2786" s="131">
        <f>IF(A2786=1,0.1*ε_cu1cd,C2785+B2785)</f>
        <v/>
      </c>
      <c r="D2786" s="113">
        <f>IF('Нормальний переріз'!$D$68&gt;0,1,2)</f>
        <v/>
      </c>
      <c r="E2786" s="144">
        <f>IF(D2786=1,F2786,G2786)</f>
        <v/>
      </c>
      <c r="F2786" s="124">
        <f>IF(AI2785,0.11*ε_cu1cd,IF(AH2785,F2785*0.01,F2785))</f>
        <v/>
      </c>
      <c r="G2786" s="124">
        <f>IF(AP2785,-0.1*ε_cu1cd,IF(AM2785,G2785*0.01,G2785))</f>
        <v/>
      </c>
      <c r="H2786" s="113">
        <f>IF(A2786=1,E2786,IF(AO2785,H2785-E2785+E2786,IF(AP2785,0.8*H2785,H2785+E2786)))</f>
        <v/>
      </c>
      <c r="I2786" s="169">
        <f>(C2786-H2786)/h</f>
        <v/>
      </c>
      <c r="J2786">
        <f>C2786/(ε_c1cd)</f>
        <v/>
      </c>
      <c r="K2786">
        <f>C2786/I2786</f>
        <v/>
      </c>
      <c r="L2786" s="131">
        <f>I2786/(ε_c1cd)</f>
        <v/>
      </c>
      <c r="M2786">
        <f>I2786*(K2786-Z_s1)</f>
        <v/>
      </c>
      <c r="N2786">
        <f>I2786*(K2786-Z_s2)</f>
        <v/>
      </c>
      <c r="O2786">
        <f>E_s*M2786</f>
        <v/>
      </c>
      <c r="P2786">
        <f>E_s*N2786</f>
        <v/>
      </c>
      <c r="Q2786">
        <f>O2786*A_s1</f>
        <v/>
      </c>
      <c r="R2786">
        <f>P2786*A_s2</f>
        <v/>
      </c>
      <c r="S2786">
        <f>Q2786*($K2786-Z_s1)</f>
        <v/>
      </c>
      <c r="T2786">
        <f>R2786*($K2786-Z_s2)</f>
        <v/>
      </c>
      <c r="U2786">
        <f>(INDIRECT("a_"&amp;U$2)/(U$2+1))*(($C2786^(U$2+1)-$H2786^(U$2+1))/(ε_c1cd^(U$2+1)))</f>
        <v/>
      </c>
      <c r="V2786">
        <f>(INDIRECT("a_"&amp;V$2)/(V$2+1))*(($C2786^(V$2+1)-$H2786^(V$2+1))/(ε_c1cd^(V$2+1)))</f>
        <v/>
      </c>
      <c r="W2786">
        <f>(INDIRECT("a_"&amp;W$2)/(W$2+1))*(($C2786^(W$2+1)-$H2786^(W$2+1))/(ε_c1cd^(W$2+1)))</f>
        <v/>
      </c>
      <c r="X2786">
        <f>(INDIRECT("a_"&amp;X$2)/(X$2+1))*(($C2786^(X$2+1)-$H2786^(X$2+1))/(ε_c1cd^(X$2+1)))</f>
        <v/>
      </c>
      <c r="Y2786">
        <f>(INDIRECT("a_"&amp;Y$2)/(Y$2+1))*(($C2786^(Y$2+1)-$H2786^(Y$2+1))/(ε_c1cd^(Y$2+1)))</f>
        <v/>
      </c>
      <c r="Z2786">
        <f>(INDIRECT("a_"&amp;Z$2)/(Z$2+2))*(($C2786^(Z$2+2)-$H2786^(Z$2+2))/(ε_c1cd^(Z$2+2)))</f>
        <v/>
      </c>
      <c r="AA2786">
        <f>(INDIRECT("a_"&amp;AA$2)/(AA$2+2))*(($C2786^(AA$2+2)-$H2786^(AA$2+2))/(ε_c1cd^(AA$2+2)))</f>
        <v/>
      </c>
      <c r="AB2786">
        <f>(INDIRECT("a_"&amp;AB$2)/(AB$2+2))*(($C2786^(AB$2+2)-$H2786^(AB$2+2))/(ε_c1cd^(AB$2+2)))</f>
        <v/>
      </c>
      <c r="AC2786">
        <f>(INDIRECT("a_"&amp;AC$2)/(AC$2+2))*(($C2786^(AC$2+2)-$H2786^(AC$2+2))/(ε_c1cd^(AC$2+2)))</f>
        <v/>
      </c>
      <c r="AD2786">
        <f>(INDIRECT("a_"&amp;AD$2)/(AD$2+2))*(($C2786^(AD$2+2)-$H2786^(AD$2+2))/(ε_c1cd^(AD$2+2)))</f>
        <v/>
      </c>
      <c r="AE2786" s="111">
        <f>(b*f_cd/L2786)*SUM(U2786:Y2786)+SUM(Q2786:R2786)</f>
        <v/>
      </c>
      <c r="AF2786" s="112">
        <f>AE2786*(K2786-y+e)</f>
        <v/>
      </c>
      <c r="AG2786" s="113">
        <f>(b*f_cd/(L2786^2))*SUM(Z2786:AD2786)+SUM(S2786:T2786)-AF2786</f>
        <v/>
      </c>
      <c r="AH2786" s="114">
        <f>AG2786&lt;0</f>
        <v/>
      </c>
      <c r="AI2786" s="115">
        <f>IF(A2786=1,FALSE,(AND(AQ2786,AH2786,NOT(AI2785))))</f>
        <v/>
      </c>
      <c r="AJ2786" s="116">
        <f>(b*f_cd/L2786)*(a_1/2*J2786^2+a_2/3*J2786^3+a_3/4*J2786^4+a_4/5*J2786^5+a_5/6*J2786^6)+SUM(Q2786:R2786)</f>
        <v/>
      </c>
      <c r="AK2786">
        <f>AJ2786*(K2786-y+e)</f>
        <v/>
      </c>
      <c r="AL2786" s="118">
        <f>(b*f_cd/(L2786^2))*(a_1/3*J2786^3+a_2/4*J2786^4+a_3/5*J2786^5+a_4/6*J2786^6+a_5/7*J2786^7)+SUM(S2786:T2786)-AK2786</f>
        <v/>
      </c>
      <c r="AM2786" s="114">
        <f>AL2786&gt;0</f>
        <v/>
      </c>
      <c r="AN2786" s="115">
        <f>IF(A2786=1,FALSE,(AND(AQ2786,AM2786,NOT(AN2785))))</f>
        <v/>
      </c>
      <c r="AO2786">
        <f>IF(D2786=1,AND(AH2786,NOT(AI2786)),AND(AM2786,NOT(AN2786)))</f>
        <v/>
      </c>
      <c r="AP2786" s="119">
        <f>IF(D2786=1,AI2786,AN2786)</f>
        <v/>
      </c>
      <c r="AQ2786" s="125">
        <f>ABS(E2786)&lt;$AQ$2</f>
        <v/>
      </c>
      <c r="AS2786">
        <f>IF(AP2786,MAX(AS$3:AS2784)+1,"")</f>
        <v/>
      </c>
    </row>
    <row r="2787">
      <c r="A2787" t="n">
        <v>2697</v>
      </c>
      <c r="B2787" s="131">
        <f>IF(A2787=1,0,IF(AP2787,0.1*ε_cu1cd,0))</f>
        <v/>
      </c>
      <c r="C2787" s="131">
        <f>IF(A2787=1,0.1*ε_cu1cd,C2786+B2786)</f>
        <v/>
      </c>
      <c r="D2787" s="113">
        <f>IF('Нормальний переріз'!$D$68&gt;0,1,2)</f>
        <v/>
      </c>
      <c r="E2787" s="144">
        <f>IF(D2787=1,F2787,G2787)</f>
        <v/>
      </c>
      <c r="F2787" s="124">
        <f>IF(AI2786,0.11*ε_cu1cd,IF(AH2786,F2786*0.01,F2786))</f>
        <v/>
      </c>
      <c r="G2787" s="124">
        <f>IF(AP2786,-0.1*ε_cu1cd,IF(AM2786,G2786*0.01,G2786))</f>
        <v/>
      </c>
      <c r="H2787" s="113">
        <f>IF(A2787=1,E2787,IF(AO2786,H2786-E2786+E2787,IF(AP2786,0.8*H2786,H2786+E2787)))</f>
        <v/>
      </c>
      <c r="I2787" s="169">
        <f>(C2787-H2787)/h</f>
        <v/>
      </c>
      <c r="J2787">
        <f>C2787/(ε_c1cd)</f>
        <v/>
      </c>
      <c r="K2787">
        <f>C2787/I2787</f>
        <v/>
      </c>
      <c r="L2787" s="131">
        <f>I2787/(ε_c1cd)</f>
        <v/>
      </c>
      <c r="M2787">
        <f>I2787*(K2787-Z_s1)</f>
        <v/>
      </c>
      <c r="N2787">
        <f>I2787*(K2787-Z_s2)</f>
        <v/>
      </c>
      <c r="O2787">
        <f>E_s*M2787</f>
        <v/>
      </c>
      <c r="P2787">
        <f>E_s*N2787</f>
        <v/>
      </c>
      <c r="Q2787">
        <f>O2787*A_s1</f>
        <v/>
      </c>
      <c r="R2787">
        <f>P2787*A_s2</f>
        <v/>
      </c>
      <c r="S2787">
        <f>Q2787*($K2787-Z_s1)</f>
        <v/>
      </c>
      <c r="T2787">
        <f>R2787*($K2787-Z_s2)</f>
        <v/>
      </c>
      <c r="U2787">
        <f>(INDIRECT("a_"&amp;U$2)/(U$2+1))*(($C2787^(U$2+1)-$H2787^(U$2+1))/(ε_c1cd^(U$2+1)))</f>
        <v/>
      </c>
      <c r="V2787">
        <f>(INDIRECT("a_"&amp;V$2)/(V$2+1))*(($C2787^(V$2+1)-$H2787^(V$2+1))/(ε_c1cd^(V$2+1)))</f>
        <v/>
      </c>
      <c r="W2787">
        <f>(INDIRECT("a_"&amp;W$2)/(W$2+1))*(($C2787^(W$2+1)-$H2787^(W$2+1))/(ε_c1cd^(W$2+1)))</f>
        <v/>
      </c>
      <c r="X2787">
        <f>(INDIRECT("a_"&amp;X$2)/(X$2+1))*(($C2787^(X$2+1)-$H2787^(X$2+1))/(ε_c1cd^(X$2+1)))</f>
        <v/>
      </c>
      <c r="Y2787">
        <f>(INDIRECT("a_"&amp;Y$2)/(Y$2+1))*(($C2787^(Y$2+1)-$H2787^(Y$2+1))/(ε_c1cd^(Y$2+1)))</f>
        <v/>
      </c>
      <c r="Z2787">
        <f>(INDIRECT("a_"&amp;Z$2)/(Z$2+2))*(($C2787^(Z$2+2)-$H2787^(Z$2+2))/(ε_c1cd^(Z$2+2)))</f>
        <v/>
      </c>
      <c r="AA2787">
        <f>(INDIRECT("a_"&amp;AA$2)/(AA$2+2))*(($C2787^(AA$2+2)-$H2787^(AA$2+2))/(ε_c1cd^(AA$2+2)))</f>
        <v/>
      </c>
      <c r="AB2787">
        <f>(INDIRECT("a_"&amp;AB$2)/(AB$2+2))*(($C2787^(AB$2+2)-$H2787^(AB$2+2))/(ε_c1cd^(AB$2+2)))</f>
        <v/>
      </c>
      <c r="AC2787">
        <f>(INDIRECT("a_"&amp;AC$2)/(AC$2+2))*(($C2787^(AC$2+2)-$H2787^(AC$2+2))/(ε_c1cd^(AC$2+2)))</f>
        <v/>
      </c>
      <c r="AD2787">
        <f>(INDIRECT("a_"&amp;AD$2)/(AD$2+2))*(($C2787^(AD$2+2)-$H2787^(AD$2+2))/(ε_c1cd^(AD$2+2)))</f>
        <v/>
      </c>
      <c r="AE2787" s="111">
        <f>(b*f_cd/L2787)*SUM(U2787:Y2787)+SUM(Q2787:R2787)</f>
        <v/>
      </c>
      <c r="AF2787" s="112">
        <f>AE2787*(K2787-y+e)</f>
        <v/>
      </c>
      <c r="AG2787" s="113">
        <f>(b*f_cd/(L2787^2))*SUM(Z2787:AD2787)+SUM(S2787:T2787)-AF2787</f>
        <v/>
      </c>
      <c r="AH2787" s="114">
        <f>AG2787&lt;0</f>
        <v/>
      </c>
      <c r="AI2787" s="115">
        <f>IF(A2787=1,FALSE,(AND(AQ2787,AH2787,NOT(AI2786))))</f>
        <v/>
      </c>
      <c r="AJ2787" s="116">
        <f>(b*f_cd/L2787)*(a_1/2*J2787^2+a_2/3*J2787^3+a_3/4*J2787^4+a_4/5*J2787^5+a_5/6*J2787^6)+SUM(Q2787:R2787)</f>
        <v/>
      </c>
      <c r="AK2787">
        <f>AJ2787*(K2787-y+e)</f>
        <v/>
      </c>
      <c r="AL2787" s="118">
        <f>(b*f_cd/(L2787^2))*(a_1/3*J2787^3+a_2/4*J2787^4+a_3/5*J2787^5+a_4/6*J2787^6+a_5/7*J2787^7)+SUM(S2787:T2787)-AK2787</f>
        <v/>
      </c>
      <c r="AM2787" s="114">
        <f>AL2787&gt;0</f>
        <v/>
      </c>
      <c r="AN2787" s="115">
        <f>IF(A2787=1,FALSE,(AND(AQ2787,AM2787,NOT(AN2786))))</f>
        <v/>
      </c>
      <c r="AO2787">
        <f>IF(D2787=1,AND(AH2787,NOT(AI2787)),AND(AM2787,NOT(AN2787)))</f>
        <v/>
      </c>
      <c r="AP2787" s="119">
        <f>IF(D2787=1,AI2787,AN2787)</f>
        <v/>
      </c>
      <c r="AQ2787" s="125">
        <f>ABS(E2787)&lt;$AQ$2</f>
        <v/>
      </c>
      <c r="AS2787">
        <f>IF(AP2787,MAX(AS$3:AS2785)+1,"")</f>
        <v/>
      </c>
    </row>
    <row r="2788">
      <c r="A2788" t="n">
        <v>2698</v>
      </c>
      <c r="B2788" s="131">
        <f>IF(A2788=1,0,IF(AP2788,0.1*ε_cu1cd,0))</f>
        <v/>
      </c>
      <c r="C2788" s="131">
        <f>IF(A2788=1,0.1*ε_cu1cd,C2787+B2787)</f>
        <v/>
      </c>
      <c r="D2788" s="113">
        <f>IF('Нормальний переріз'!$D$68&gt;0,1,2)</f>
        <v/>
      </c>
      <c r="E2788" s="144">
        <f>IF(D2788=1,F2788,G2788)</f>
        <v/>
      </c>
      <c r="F2788" s="124">
        <f>IF(AI2787,0.11*ε_cu1cd,IF(AH2787,F2787*0.01,F2787))</f>
        <v/>
      </c>
      <c r="G2788" s="124">
        <f>IF(AP2787,-0.1*ε_cu1cd,IF(AM2787,G2787*0.01,G2787))</f>
        <v/>
      </c>
      <c r="H2788" s="113">
        <f>IF(A2788=1,E2788,IF(AO2787,H2787-E2787+E2788,IF(AP2787,0.8*H2787,H2787+E2788)))</f>
        <v/>
      </c>
      <c r="I2788" s="169">
        <f>(C2788-H2788)/h</f>
        <v/>
      </c>
      <c r="J2788">
        <f>C2788/(ε_c1cd)</f>
        <v/>
      </c>
      <c r="K2788">
        <f>C2788/I2788</f>
        <v/>
      </c>
      <c r="L2788" s="131">
        <f>I2788/(ε_c1cd)</f>
        <v/>
      </c>
      <c r="M2788">
        <f>I2788*(K2788-Z_s1)</f>
        <v/>
      </c>
      <c r="N2788">
        <f>I2788*(K2788-Z_s2)</f>
        <v/>
      </c>
      <c r="O2788">
        <f>E_s*M2788</f>
        <v/>
      </c>
      <c r="P2788">
        <f>E_s*N2788</f>
        <v/>
      </c>
      <c r="Q2788">
        <f>O2788*A_s1</f>
        <v/>
      </c>
      <c r="R2788">
        <f>P2788*A_s2</f>
        <v/>
      </c>
      <c r="S2788">
        <f>Q2788*($K2788-Z_s1)</f>
        <v/>
      </c>
      <c r="T2788">
        <f>R2788*($K2788-Z_s2)</f>
        <v/>
      </c>
      <c r="U2788">
        <f>(INDIRECT("a_"&amp;U$2)/(U$2+1))*(($C2788^(U$2+1)-$H2788^(U$2+1))/(ε_c1cd^(U$2+1)))</f>
        <v/>
      </c>
      <c r="V2788">
        <f>(INDIRECT("a_"&amp;V$2)/(V$2+1))*(($C2788^(V$2+1)-$H2788^(V$2+1))/(ε_c1cd^(V$2+1)))</f>
        <v/>
      </c>
      <c r="W2788">
        <f>(INDIRECT("a_"&amp;W$2)/(W$2+1))*(($C2788^(W$2+1)-$H2788^(W$2+1))/(ε_c1cd^(W$2+1)))</f>
        <v/>
      </c>
      <c r="X2788">
        <f>(INDIRECT("a_"&amp;X$2)/(X$2+1))*(($C2788^(X$2+1)-$H2788^(X$2+1))/(ε_c1cd^(X$2+1)))</f>
        <v/>
      </c>
      <c r="Y2788">
        <f>(INDIRECT("a_"&amp;Y$2)/(Y$2+1))*(($C2788^(Y$2+1)-$H2788^(Y$2+1))/(ε_c1cd^(Y$2+1)))</f>
        <v/>
      </c>
      <c r="Z2788">
        <f>(INDIRECT("a_"&amp;Z$2)/(Z$2+2))*(($C2788^(Z$2+2)-$H2788^(Z$2+2))/(ε_c1cd^(Z$2+2)))</f>
        <v/>
      </c>
      <c r="AA2788">
        <f>(INDIRECT("a_"&amp;AA$2)/(AA$2+2))*(($C2788^(AA$2+2)-$H2788^(AA$2+2))/(ε_c1cd^(AA$2+2)))</f>
        <v/>
      </c>
      <c r="AB2788">
        <f>(INDIRECT("a_"&amp;AB$2)/(AB$2+2))*(($C2788^(AB$2+2)-$H2788^(AB$2+2))/(ε_c1cd^(AB$2+2)))</f>
        <v/>
      </c>
      <c r="AC2788">
        <f>(INDIRECT("a_"&amp;AC$2)/(AC$2+2))*(($C2788^(AC$2+2)-$H2788^(AC$2+2))/(ε_c1cd^(AC$2+2)))</f>
        <v/>
      </c>
      <c r="AD2788">
        <f>(INDIRECT("a_"&amp;AD$2)/(AD$2+2))*(($C2788^(AD$2+2)-$H2788^(AD$2+2))/(ε_c1cd^(AD$2+2)))</f>
        <v/>
      </c>
      <c r="AE2788" s="111">
        <f>(b*f_cd/L2788)*SUM(U2788:Y2788)+SUM(Q2788:R2788)</f>
        <v/>
      </c>
      <c r="AF2788" s="112">
        <f>AE2788*(K2788-y+e)</f>
        <v/>
      </c>
      <c r="AG2788" s="113">
        <f>(b*f_cd/(L2788^2))*SUM(Z2788:AD2788)+SUM(S2788:T2788)-AF2788</f>
        <v/>
      </c>
      <c r="AH2788" s="114">
        <f>AG2788&lt;0</f>
        <v/>
      </c>
      <c r="AI2788" s="115">
        <f>IF(A2788=1,FALSE,(AND(AQ2788,AH2788,NOT(AI2787))))</f>
        <v/>
      </c>
      <c r="AJ2788" s="116">
        <f>(b*f_cd/L2788)*(a_1/2*J2788^2+a_2/3*J2788^3+a_3/4*J2788^4+a_4/5*J2788^5+a_5/6*J2788^6)+SUM(Q2788:R2788)</f>
        <v/>
      </c>
      <c r="AK2788">
        <f>AJ2788*(K2788-y+e)</f>
        <v/>
      </c>
      <c r="AL2788" s="118">
        <f>(b*f_cd/(L2788^2))*(a_1/3*J2788^3+a_2/4*J2788^4+a_3/5*J2788^5+a_4/6*J2788^6+a_5/7*J2788^7)+SUM(S2788:T2788)-AK2788</f>
        <v/>
      </c>
      <c r="AM2788" s="114">
        <f>AL2788&gt;0</f>
        <v/>
      </c>
      <c r="AN2788" s="115">
        <f>IF(A2788=1,FALSE,(AND(AQ2788,AM2788,NOT(AN2787))))</f>
        <v/>
      </c>
      <c r="AO2788">
        <f>IF(D2788=1,AND(AH2788,NOT(AI2788)),AND(AM2788,NOT(AN2788)))</f>
        <v/>
      </c>
      <c r="AP2788" s="119">
        <f>IF(D2788=1,AI2788,AN2788)</f>
        <v/>
      </c>
      <c r="AQ2788" s="125">
        <f>ABS(E2788)&lt;$AQ$2</f>
        <v/>
      </c>
      <c r="AS2788">
        <f>IF(AP2788,MAX(AS$3:AS2786)+1,"")</f>
        <v/>
      </c>
    </row>
    <row r="2789">
      <c r="A2789" t="n">
        <v>2699</v>
      </c>
      <c r="B2789" s="131">
        <f>IF(A2789=1,0,IF(AP2789,0.1*ε_cu1cd,0))</f>
        <v/>
      </c>
      <c r="C2789" s="131">
        <f>IF(A2789=1,0.1*ε_cu1cd,C2788+B2788)</f>
        <v/>
      </c>
      <c r="D2789" s="113">
        <f>IF('Нормальний переріз'!$D$68&gt;0,1,2)</f>
        <v/>
      </c>
      <c r="E2789" s="144">
        <f>IF(D2789=1,F2789,G2789)</f>
        <v/>
      </c>
      <c r="F2789" s="124">
        <f>IF(AI2788,0.11*ε_cu1cd,IF(AH2788,F2788*0.01,F2788))</f>
        <v/>
      </c>
      <c r="G2789" s="124">
        <f>IF(AP2788,-0.1*ε_cu1cd,IF(AM2788,G2788*0.01,G2788))</f>
        <v/>
      </c>
      <c r="H2789" s="113">
        <f>IF(A2789=1,E2789,IF(AO2788,H2788-E2788+E2789,IF(AP2788,0.8*H2788,H2788+E2789)))</f>
        <v/>
      </c>
      <c r="I2789" s="169">
        <f>(C2789-H2789)/h</f>
        <v/>
      </c>
      <c r="J2789">
        <f>C2789/(ε_c1cd)</f>
        <v/>
      </c>
      <c r="K2789">
        <f>C2789/I2789</f>
        <v/>
      </c>
      <c r="L2789" s="131">
        <f>I2789/(ε_c1cd)</f>
        <v/>
      </c>
      <c r="M2789">
        <f>I2789*(K2789-Z_s1)</f>
        <v/>
      </c>
      <c r="N2789">
        <f>I2789*(K2789-Z_s2)</f>
        <v/>
      </c>
      <c r="O2789">
        <f>E_s*M2789</f>
        <v/>
      </c>
      <c r="P2789">
        <f>E_s*N2789</f>
        <v/>
      </c>
      <c r="Q2789">
        <f>O2789*A_s1</f>
        <v/>
      </c>
      <c r="R2789">
        <f>P2789*A_s2</f>
        <v/>
      </c>
      <c r="S2789">
        <f>Q2789*($K2789-Z_s1)</f>
        <v/>
      </c>
      <c r="T2789">
        <f>R2789*($K2789-Z_s2)</f>
        <v/>
      </c>
      <c r="U2789">
        <f>(INDIRECT("a_"&amp;U$2)/(U$2+1))*(($C2789^(U$2+1)-$H2789^(U$2+1))/(ε_c1cd^(U$2+1)))</f>
        <v/>
      </c>
      <c r="V2789">
        <f>(INDIRECT("a_"&amp;V$2)/(V$2+1))*(($C2789^(V$2+1)-$H2789^(V$2+1))/(ε_c1cd^(V$2+1)))</f>
        <v/>
      </c>
      <c r="W2789">
        <f>(INDIRECT("a_"&amp;W$2)/(W$2+1))*(($C2789^(W$2+1)-$H2789^(W$2+1))/(ε_c1cd^(W$2+1)))</f>
        <v/>
      </c>
      <c r="X2789">
        <f>(INDIRECT("a_"&amp;X$2)/(X$2+1))*(($C2789^(X$2+1)-$H2789^(X$2+1))/(ε_c1cd^(X$2+1)))</f>
        <v/>
      </c>
      <c r="Y2789">
        <f>(INDIRECT("a_"&amp;Y$2)/(Y$2+1))*(($C2789^(Y$2+1)-$H2789^(Y$2+1))/(ε_c1cd^(Y$2+1)))</f>
        <v/>
      </c>
      <c r="Z2789">
        <f>(INDIRECT("a_"&amp;Z$2)/(Z$2+2))*(($C2789^(Z$2+2)-$H2789^(Z$2+2))/(ε_c1cd^(Z$2+2)))</f>
        <v/>
      </c>
      <c r="AA2789">
        <f>(INDIRECT("a_"&amp;AA$2)/(AA$2+2))*(($C2789^(AA$2+2)-$H2789^(AA$2+2))/(ε_c1cd^(AA$2+2)))</f>
        <v/>
      </c>
      <c r="AB2789">
        <f>(INDIRECT("a_"&amp;AB$2)/(AB$2+2))*(($C2789^(AB$2+2)-$H2789^(AB$2+2))/(ε_c1cd^(AB$2+2)))</f>
        <v/>
      </c>
      <c r="AC2789">
        <f>(INDIRECT("a_"&amp;AC$2)/(AC$2+2))*(($C2789^(AC$2+2)-$H2789^(AC$2+2))/(ε_c1cd^(AC$2+2)))</f>
        <v/>
      </c>
      <c r="AD2789">
        <f>(INDIRECT("a_"&amp;AD$2)/(AD$2+2))*(($C2789^(AD$2+2)-$H2789^(AD$2+2))/(ε_c1cd^(AD$2+2)))</f>
        <v/>
      </c>
      <c r="AE2789" s="111">
        <f>(b*f_cd/L2789)*SUM(U2789:Y2789)+SUM(Q2789:R2789)</f>
        <v/>
      </c>
      <c r="AF2789" s="112">
        <f>AE2789*(K2789-y+e)</f>
        <v/>
      </c>
      <c r="AG2789" s="113">
        <f>(b*f_cd/(L2789^2))*SUM(Z2789:AD2789)+SUM(S2789:T2789)-AF2789</f>
        <v/>
      </c>
      <c r="AH2789" s="114">
        <f>AG2789&lt;0</f>
        <v/>
      </c>
      <c r="AI2789" s="115">
        <f>IF(A2789=1,FALSE,(AND(AQ2789,AH2789,NOT(AI2788))))</f>
        <v/>
      </c>
      <c r="AJ2789" s="116">
        <f>(b*f_cd/L2789)*(a_1/2*J2789^2+a_2/3*J2789^3+a_3/4*J2789^4+a_4/5*J2789^5+a_5/6*J2789^6)+SUM(Q2789:R2789)</f>
        <v/>
      </c>
      <c r="AK2789">
        <f>AJ2789*(K2789-y+e)</f>
        <v/>
      </c>
      <c r="AL2789" s="118">
        <f>(b*f_cd/(L2789^2))*(a_1/3*J2789^3+a_2/4*J2789^4+a_3/5*J2789^5+a_4/6*J2789^6+a_5/7*J2789^7)+SUM(S2789:T2789)-AK2789</f>
        <v/>
      </c>
      <c r="AM2789" s="114">
        <f>AL2789&gt;0</f>
        <v/>
      </c>
      <c r="AN2789" s="115">
        <f>IF(A2789=1,FALSE,(AND(AQ2789,AM2789,NOT(AN2788))))</f>
        <v/>
      </c>
      <c r="AO2789">
        <f>IF(D2789=1,AND(AH2789,NOT(AI2789)),AND(AM2789,NOT(AN2789)))</f>
        <v/>
      </c>
      <c r="AP2789" s="119">
        <f>IF(D2789=1,AI2789,AN2789)</f>
        <v/>
      </c>
      <c r="AQ2789" s="125">
        <f>ABS(E2789)&lt;$AQ$2</f>
        <v/>
      </c>
      <c r="AS2789">
        <f>IF(AP2789,MAX(AS$3:AS2787)+1,"")</f>
        <v/>
      </c>
    </row>
    <row r="2790">
      <c r="A2790" t="n">
        <v>2700</v>
      </c>
      <c r="B2790" s="131">
        <f>IF(A2790=1,0,IF(AP2790,0.1*ε_cu1cd,0))</f>
        <v/>
      </c>
      <c r="C2790" s="131">
        <f>IF(A2790=1,0.1*ε_cu1cd,C2789+B2789)</f>
        <v/>
      </c>
      <c r="D2790" s="113">
        <f>IF('Нормальний переріз'!$D$68&gt;0,1,2)</f>
        <v/>
      </c>
      <c r="E2790" s="144">
        <f>IF(D2790=1,F2790,G2790)</f>
        <v/>
      </c>
      <c r="F2790" s="124">
        <f>IF(AI2789,0.11*ε_cu1cd,IF(AH2789,F2789*0.01,F2789))</f>
        <v/>
      </c>
      <c r="G2790" s="124">
        <f>IF(AP2789,-0.1*ε_cu1cd,IF(AM2789,G2789*0.01,G2789))</f>
        <v/>
      </c>
      <c r="H2790" s="113">
        <f>IF(A2790=1,E2790,IF(AO2789,H2789-E2789+E2790,IF(AP2789,0.8*H2789,H2789+E2790)))</f>
        <v/>
      </c>
      <c r="I2790" s="169">
        <f>(C2790-H2790)/h</f>
        <v/>
      </c>
      <c r="J2790">
        <f>C2790/(ε_c1cd)</f>
        <v/>
      </c>
      <c r="K2790">
        <f>C2790/I2790</f>
        <v/>
      </c>
      <c r="L2790" s="131">
        <f>I2790/(ε_c1cd)</f>
        <v/>
      </c>
      <c r="M2790">
        <f>I2790*(K2790-Z_s1)</f>
        <v/>
      </c>
      <c r="N2790">
        <f>I2790*(K2790-Z_s2)</f>
        <v/>
      </c>
      <c r="O2790">
        <f>E_s*M2790</f>
        <v/>
      </c>
      <c r="P2790">
        <f>E_s*N2790</f>
        <v/>
      </c>
      <c r="Q2790">
        <f>O2790*A_s1</f>
        <v/>
      </c>
      <c r="R2790">
        <f>P2790*A_s2</f>
        <v/>
      </c>
      <c r="S2790">
        <f>Q2790*($K2790-Z_s1)</f>
        <v/>
      </c>
      <c r="T2790">
        <f>R2790*($K2790-Z_s2)</f>
        <v/>
      </c>
      <c r="U2790">
        <f>(INDIRECT("a_"&amp;U$2)/(U$2+1))*(($C2790^(U$2+1)-$H2790^(U$2+1))/(ε_c1cd^(U$2+1)))</f>
        <v/>
      </c>
      <c r="V2790">
        <f>(INDIRECT("a_"&amp;V$2)/(V$2+1))*(($C2790^(V$2+1)-$H2790^(V$2+1))/(ε_c1cd^(V$2+1)))</f>
        <v/>
      </c>
      <c r="W2790">
        <f>(INDIRECT("a_"&amp;W$2)/(W$2+1))*(($C2790^(W$2+1)-$H2790^(W$2+1))/(ε_c1cd^(W$2+1)))</f>
        <v/>
      </c>
      <c r="X2790">
        <f>(INDIRECT("a_"&amp;X$2)/(X$2+1))*(($C2790^(X$2+1)-$H2790^(X$2+1))/(ε_c1cd^(X$2+1)))</f>
        <v/>
      </c>
      <c r="Y2790">
        <f>(INDIRECT("a_"&amp;Y$2)/(Y$2+1))*(($C2790^(Y$2+1)-$H2790^(Y$2+1))/(ε_c1cd^(Y$2+1)))</f>
        <v/>
      </c>
      <c r="Z2790">
        <f>(INDIRECT("a_"&amp;Z$2)/(Z$2+2))*(($C2790^(Z$2+2)-$H2790^(Z$2+2))/(ε_c1cd^(Z$2+2)))</f>
        <v/>
      </c>
      <c r="AA2790">
        <f>(INDIRECT("a_"&amp;AA$2)/(AA$2+2))*(($C2790^(AA$2+2)-$H2790^(AA$2+2))/(ε_c1cd^(AA$2+2)))</f>
        <v/>
      </c>
      <c r="AB2790">
        <f>(INDIRECT("a_"&amp;AB$2)/(AB$2+2))*(($C2790^(AB$2+2)-$H2790^(AB$2+2))/(ε_c1cd^(AB$2+2)))</f>
        <v/>
      </c>
      <c r="AC2790">
        <f>(INDIRECT("a_"&amp;AC$2)/(AC$2+2))*(($C2790^(AC$2+2)-$H2790^(AC$2+2))/(ε_c1cd^(AC$2+2)))</f>
        <v/>
      </c>
      <c r="AD2790">
        <f>(INDIRECT("a_"&amp;AD$2)/(AD$2+2))*(($C2790^(AD$2+2)-$H2790^(AD$2+2))/(ε_c1cd^(AD$2+2)))</f>
        <v/>
      </c>
      <c r="AE2790" s="111">
        <f>(b*f_cd/L2790)*SUM(U2790:Y2790)+SUM(Q2790:R2790)</f>
        <v/>
      </c>
      <c r="AF2790" s="112">
        <f>AE2790*(K2790-y+e)</f>
        <v/>
      </c>
      <c r="AG2790" s="113">
        <f>(b*f_cd/(L2790^2))*SUM(Z2790:AD2790)+SUM(S2790:T2790)-AF2790</f>
        <v/>
      </c>
      <c r="AH2790" s="114">
        <f>AG2790&lt;0</f>
        <v/>
      </c>
      <c r="AI2790" s="115">
        <f>IF(A2790=1,FALSE,(AND(AQ2790,AH2790,NOT(AI2789))))</f>
        <v/>
      </c>
      <c r="AJ2790" s="116">
        <f>(b*f_cd/L2790)*(a_1/2*J2790^2+a_2/3*J2790^3+a_3/4*J2790^4+a_4/5*J2790^5+a_5/6*J2790^6)+SUM(Q2790:R2790)</f>
        <v/>
      </c>
      <c r="AK2790">
        <f>AJ2790*(K2790-y+e)</f>
        <v/>
      </c>
      <c r="AL2790" s="118">
        <f>(b*f_cd/(L2790^2))*(a_1/3*J2790^3+a_2/4*J2790^4+a_3/5*J2790^5+a_4/6*J2790^6+a_5/7*J2790^7)+SUM(S2790:T2790)-AK2790</f>
        <v/>
      </c>
      <c r="AM2790" s="114">
        <f>AL2790&gt;0</f>
        <v/>
      </c>
      <c r="AN2790" s="115">
        <f>IF(A2790=1,FALSE,(AND(AQ2790,AM2790,NOT(AN2789))))</f>
        <v/>
      </c>
      <c r="AO2790">
        <f>IF(D2790=1,AND(AH2790,NOT(AI2790)),AND(AM2790,NOT(AN2790)))</f>
        <v/>
      </c>
      <c r="AP2790" s="119">
        <f>IF(D2790=1,AI2790,AN2790)</f>
        <v/>
      </c>
      <c r="AQ2790" s="125">
        <f>ABS(E2790)&lt;$AQ$2</f>
        <v/>
      </c>
      <c r="AS2790">
        <f>IF(AP2790,MAX(AS$3:AS2788)+1,"")</f>
        <v/>
      </c>
    </row>
    <row r="2791">
      <c r="A2791" t="n">
        <v>2701</v>
      </c>
      <c r="B2791" s="131">
        <f>IF(A2791=1,0,IF(AP2791,0.1*ε_cu1cd,0))</f>
        <v/>
      </c>
      <c r="C2791" s="131">
        <f>IF(A2791=1,0.1*ε_cu1cd,C2790+B2790)</f>
        <v/>
      </c>
      <c r="D2791" s="113">
        <f>IF('Нормальний переріз'!$D$68&gt;0,1,2)</f>
        <v/>
      </c>
      <c r="E2791" s="144">
        <f>IF(D2791=1,F2791,G2791)</f>
        <v/>
      </c>
      <c r="F2791" s="124">
        <f>IF(AI2790,0.11*ε_cu1cd,IF(AH2790,F2790*0.01,F2790))</f>
        <v/>
      </c>
      <c r="G2791" s="124">
        <f>IF(AP2790,-0.1*ε_cu1cd,IF(AM2790,G2790*0.01,G2790))</f>
        <v/>
      </c>
      <c r="H2791" s="113">
        <f>IF(A2791=1,E2791,IF(AO2790,H2790-E2790+E2791,IF(AP2790,0.8*H2790,H2790+E2791)))</f>
        <v/>
      </c>
      <c r="I2791" s="169">
        <f>(C2791-H2791)/h</f>
        <v/>
      </c>
      <c r="J2791">
        <f>C2791/(ε_c1cd)</f>
        <v/>
      </c>
      <c r="K2791">
        <f>C2791/I2791</f>
        <v/>
      </c>
      <c r="L2791" s="131">
        <f>I2791/(ε_c1cd)</f>
        <v/>
      </c>
      <c r="M2791">
        <f>I2791*(K2791-Z_s1)</f>
        <v/>
      </c>
      <c r="N2791">
        <f>I2791*(K2791-Z_s2)</f>
        <v/>
      </c>
      <c r="O2791">
        <f>E_s*M2791</f>
        <v/>
      </c>
      <c r="P2791">
        <f>E_s*N2791</f>
        <v/>
      </c>
      <c r="Q2791">
        <f>O2791*A_s1</f>
        <v/>
      </c>
      <c r="R2791">
        <f>P2791*A_s2</f>
        <v/>
      </c>
      <c r="S2791">
        <f>Q2791*($K2791-Z_s1)</f>
        <v/>
      </c>
      <c r="T2791">
        <f>R2791*($K2791-Z_s2)</f>
        <v/>
      </c>
      <c r="U2791">
        <f>(INDIRECT("a_"&amp;U$2)/(U$2+1))*(($C2791^(U$2+1)-$H2791^(U$2+1))/(ε_c1cd^(U$2+1)))</f>
        <v/>
      </c>
      <c r="V2791">
        <f>(INDIRECT("a_"&amp;V$2)/(V$2+1))*(($C2791^(V$2+1)-$H2791^(V$2+1))/(ε_c1cd^(V$2+1)))</f>
        <v/>
      </c>
      <c r="W2791">
        <f>(INDIRECT("a_"&amp;W$2)/(W$2+1))*(($C2791^(W$2+1)-$H2791^(W$2+1))/(ε_c1cd^(W$2+1)))</f>
        <v/>
      </c>
      <c r="X2791">
        <f>(INDIRECT("a_"&amp;X$2)/(X$2+1))*(($C2791^(X$2+1)-$H2791^(X$2+1))/(ε_c1cd^(X$2+1)))</f>
        <v/>
      </c>
      <c r="Y2791">
        <f>(INDIRECT("a_"&amp;Y$2)/(Y$2+1))*(($C2791^(Y$2+1)-$H2791^(Y$2+1))/(ε_c1cd^(Y$2+1)))</f>
        <v/>
      </c>
      <c r="Z2791">
        <f>(INDIRECT("a_"&amp;Z$2)/(Z$2+2))*(($C2791^(Z$2+2)-$H2791^(Z$2+2))/(ε_c1cd^(Z$2+2)))</f>
        <v/>
      </c>
      <c r="AA2791">
        <f>(INDIRECT("a_"&amp;AA$2)/(AA$2+2))*(($C2791^(AA$2+2)-$H2791^(AA$2+2))/(ε_c1cd^(AA$2+2)))</f>
        <v/>
      </c>
      <c r="AB2791">
        <f>(INDIRECT("a_"&amp;AB$2)/(AB$2+2))*(($C2791^(AB$2+2)-$H2791^(AB$2+2))/(ε_c1cd^(AB$2+2)))</f>
        <v/>
      </c>
      <c r="AC2791">
        <f>(INDIRECT("a_"&amp;AC$2)/(AC$2+2))*(($C2791^(AC$2+2)-$H2791^(AC$2+2))/(ε_c1cd^(AC$2+2)))</f>
        <v/>
      </c>
      <c r="AD2791">
        <f>(INDIRECT("a_"&amp;AD$2)/(AD$2+2))*(($C2791^(AD$2+2)-$H2791^(AD$2+2))/(ε_c1cd^(AD$2+2)))</f>
        <v/>
      </c>
      <c r="AE2791" s="111">
        <f>(b*f_cd/L2791)*SUM(U2791:Y2791)+SUM(Q2791:R2791)</f>
        <v/>
      </c>
      <c r="AF2791" s="112">
        <f>AE2791*(K2791-y+e)</f>
        <v/>
      </c>
      <c r="AG2791" s="113">
        <f>(b*f_cd/(L2791^2))*SUM(Z2791:AD2791)+SUM(S2791:T2791)-AF2791</f>
        <v/>
      </c>
      <c r="AH2791" s="114">
        <f>AG2791&lt;0</f>
        <v/>
      </c>
      <c r="AI2791" s="115">
        <f>IF(A2791=1,FALSE,(AND(AQ2791,AH2791,NOT(AI2790))))</f>
        <v/>
      </c>
      <c r="AJ2791" s="116">
        <f>(b*f_cd/L2791)*(a_1/2*J2791^2+a_2/3*J2791^3+a_3/4*J2791^4+a_4/5*J2791^5+a_5/6*J2791^6)+SUM(Q2791:R2791)</f>
        <v/>
      </c>
      <c r="AK2791">
        <f>AJ2791*(K2791-y+e)</f>
        <v/>
      </c>
      <c r="AL2791" s="118">
        <f>(b*f_cd/(L2791^2))*(a_1/3*J2791^3+a_2/4*J2791^4+a_3/5*J2791^5+a_4/6*J2791^6+a_5/7*J2791^7)+SUM(S2791:T2791)-AK2791</f>
        <v/>
      </c>
      <c r="AM2791" s="114">
        <f>AL2791&gt;0</f>
        <v/>
      </c>
      <c r="AN2791" s="115">
        <f>IF(A2791=1,FALSE,(AND(AQ2791,AM2791,NOT(AN2790))))</f>
        <v/>
      </c>
      <c r="AO2791">
        <f>IF(D2791=1,AND(AH2791,NOT(AI2791)),AND(AM2791,NOT(AN2791)))</f>
        <v/>
      </c>
      <c r="AP2791" s="119">
        <f>IF(D2791=1,AI2791,AN2791)</f>
        <v/>
      </c>
      <c r="AQ2791" s="125">
        <f>ABS(E2791)&lt;$AQ$2</f>
        <v/>
      </c>
      <c r="AS2791">
        <f>IF(AP2791,MAX(AS$3:AS2789)+1,"")</f>
        <v/>
      </c>
    </row>
    <row r="2792">
      <c r="A2792" t="n">
        <v>2702</v>
      </c>
      <c r="B2792" s="131">
        <f>IF(A2792=1,0,IF(AP2792,0.1*ε_cu1cd,0))</f>
        <v/>
      </c>
      <c r="C2792" s="131">
        <f>IF(A2792=1,0.1*ε_cu1cd,C2791+B2791)</f>
        <v/>
      </c>
      <c r="D2792" s="113">
        <f>IF('Нормальний переріз'!$D$68&gt;0,1,2)</f>
        <v/>
      </c>
      <c r="E2792" s="144">
        <f>IF(D2792=1,F2792,G2792)</f>
        <v/>
      </c>
      <c r="F2792" s="124">
        <f>IF(AI2791,0.11*ε_cu1cd,IF(AH2791,F2791*0.01,F2791))</f>
        <v/>
      </c>
      <c r="G2792" s="124">
        <f>IF(AP2791,-0.1*ε_cu1cd,IF(AM2791,G2791*0.01,G2791))</f>
        <v/>
      </c>
      <c r="H2792" s="113">
        <f>IF(A2792=1,E2792,IF(AO2791,H2791-E2791+E2792,IF(AP2791,0.8*H2791,H2791+E2792)))</f>
        <v/>
      </c>
      <c r="I2792" s="169">
        <f>(C2792-H2792)/h</f>
        <v/>
      </c>
      <c r="J2792">
        <f>C2792/(ε_c1cd)</f>
        <v/>
      </c>
      <c r="K2792">
        <f>C2792/I2792</f>
        <v/>
      </c>
      <c r="L2792" s="131">
        <f>I2792/(ε_c1cd)</f>
        <v/>
      </c>
      <c r="M2792">
        <f>I2792*(K2792-Z_s1)</f>
        <v/>
      </c>
      <c r="N2792">
        <f>I2792*(K2792-Z_s2)</f>
        <v/>
      </c>
      <c r="O2792">
        <f>E_s*M2792</f>
        <v/>
      </c>
      <c r="P2792">
        <f>E_s*N2792</f>
        <v/>
      </c>
      <c r="Q2792">
        <f>O2792*A_s1</f>
        <v/>
      </c>
      <c r="R2792">
        <f>P2792*A_s2</f>
        <v/>
      </c>
      <c r="S2792">
        <f>Q2792*($K2792-Z_s1)</f>
        <v/>
      </c>
      <c r="T2792">
        <f>R2792*($K2792-Z_s2)</f>
        <v/>
      </c>
      <c r="U2792">
        <f>(INDIRECT("a_"&amp;U$2)/(U$2+1))*(($C2792^(U$2+1)-$H2792^(U$2+1))/(ε_c1cd^(U$2+1)))</f>
        <v/>
      </c>
      <c r="V2792">
        <f>(INDIRECT("a_"&amp;V$2)/(V$2+1))*(($C2792^(V$2+1)-$H2792^(V$2+1))/(ε_c1cd^(V$2+1)))</f>
        <v/>
      </c>
      <c r="W2792">
        <f>(INDIRECT("a_"&amp;W$2)/(W$2+1))*(($C2792^(W$2+1)-$H2792^(W$2+1))/(ε_c1cd^(W$2+1)))</f>
        <v/>
      </c>
      <c r="X2792">
        <f>(INDIRECT("a_"&amp;X$2)/(X$2+1))*(($C2792^(X$2+1)-$H2792^(X$2+1))/(ε_c1cd^(X$2+1)))</f>
        <v/>
      </c>
      <c r="Y2792">
        <f>(INDIRECT("a_"&amp;Y$2)/(Y$2+1))*(($C2792^(Y$2+1)-$H2792^(Y$2+1))/(ε_c1cd^(Y$2+1)))</f>
        <v/>
      </c>
      <c r="Z2792">
        <f>(INDIRECT("a_"&amp;Z$2)/(Z$2+2))*(($C2792^(Z$2+2)-$H2792^(Z$2+2))/(ε_c1cd^(Z$2+2)))</f>
        <v/>
      </c>
      <c r="AA2792">
        <f>(INDIRECT("a_"&amp;AA$2)/(AA$2+2))*(($C2792^(AA$2+2)-$H2792^(AA$2+2))/(ε_c1cd^(AA$2+2)))</f>
        <v/>
      </c>
      <c r="AB2792">
        <f>(INDIRECT("a_"&amp;AB$2)/(AB$2+2))*(($C2792^(AB$2+2)-$H2792^(AB$2+2))/(ε_c1cd^(AB$2+2)))</f>
        <v/>
      </c>
      <c r="AC2792">
        <f>(INDIRECT("a_"&amp;AC$2)/(AC$2+2))*(($C2792^(AC$2+2)-$H2792^(AC$2+2))/(ε_c1cd^(AC$2+2)))</f>
        <v/>
      </c>
      <c r="AD2792">
        <f>(INDIRECT("a_"&amp;AD$2)/(AD$2+2))*(($C2792^(AD$2+2)-$H2792^(AD$2+2))/(ε_c1cd^(AD$2+2)))</f>
        <v/>
      </c>
      <c r="AE2792" s="111">
        <f>(b*f_cd/L2792)*SUM(U2792:Y2792)+SUM(Q2792:R2792)</f>
        <v/>
      </c>
      <c r="AF2792" s="112">
        <f>AE2792*(K2792-y+e)</f>
        <v/>
      </c>
      <c r="AG2792" s="113">
        <f>(b*f_cd/(L2792^2))*SUM(Z2792:AD2792)+SUM(S2792:T2792)-AF2792</f>
        <v/>
      </c>
      <c r="AH2792" s="114">
        <f>AG2792&lt;0</f>
        <v/>
      </c>
      <c r="AI2792" s="115">
        <f>IF(A2792=1,FALSE,(AND(AQ2792,AH2792,NOT(AI2791))))</f>
        <v/>
      </c>
      <c r="AJ2792" s="116">
        <f>(b*f_cd/L2792)*(a_1/2*J2792^2+a_2/3*J2792^3+a_3/4*J2792^4+a_4/5*J2792^5+a_5/6*J2792^6)+SUM(Q2792:R2792)</f>
        <v/>
      </c>
      <c r="AK2792">
        <f>AJ2792*(K2792-y+e)</f>
        <v/>
      </c>
      <c r="AL2792" s="118">
        <f>(b*f_cd/(L2792^2))*(a_1/3*J2792^3+a_2/4*J2792^4+a_3/5*J2792^5+a_4/6*J2792^6+a_5/7*J2792^7)+SUM(S2792:T2792)-AK2792</f>
        <v/>
      </c>
      <c r="AM2792" s="114">
        <f>AL2792&gt;0</f>
        <v/>
      </c>
      <c r="AN2792" s="115">
        <f>IF(A2792=1,FALSE,(AND(AQ2792,AM2792,NOT(AN2791))))</f>
        <v/>
      </c>
      <c r="AO2792">
        <f>IF(D2792=1,AND(AH2792,NOT(AI2792)),AND(AM2792,NOT(AN2792)))</f>
        <v/>
      </c>
      <c r="AP2792" s="119">
        <f>IF(D2792=1,AI2792,AN2792)</f>
        <v/>
      </c>
      <c r="AQ2792" s="125">
        <f>ABS(E2792)&lt;$AQ$2</f>
        <v/>
      </c>
      <c r="AS2792">
        <f>IF(AP2792,MAX(AS$3:AS2790)+1,"")</f>
        <v/>
      </c>
    </row>
    <row r="2793">
      <c r="A2793" t="n">
        <v>2703</v>
      </c>
      <c r="B2793" s="131">
        <f>IF(A2793=1,0,IF(AP2793,0.1*ε_cu1cd,0))</f>
        <v/>
      </c>
      <c r="C2793" s="131">
        <f>IF(A2793=1,0.1*ε_cu1cd,C2792+B2792)</f>
        <v/>
      </c>
      <c r="D2793" s="113">
        <f>IF('Нормальний переріз'!$D$68&gt;0,1,2)</f>
        <v/>
      </c>
      <c r="E2793" s="144">
        <f>IF(D2793=1,F2793,G2793)</f>
        <v/>
      </c>
      <c r="F2793" s="124">
        <f>IF(AI2792,0.11*ε_cu1cd,IF(AH2792,F2792*0.01,F2792))</f>
        <v/>
      </c>
      <c r="G2793" s="124">
        <f>IF(AP2792,-0.1*ε_cu1cd,IF(AM2792,G2792*0.01,G2792))</f>
        <v/>
      </c>
      <c r="H2793" s="113">
        <f>IF(A2793=1,E2793,IF(AO2792,H2792-E2792+E2793,IF(AP2792,0.8*H2792,H2792+E2793)))</f>
        <v/>
      </c>
      <c r="I2793" s="169">
        <f>(C2793-H2793)/h</f>
        <v/>
      </c>
      <c r="J2793">
        <f>C2793/(ε_c1cd)</f>
        <v/>
      </c>
      <c r="K2793">
        <f>C2793/I2793</f>
        <v/>
      </c>
      <c r="L2793" s="131">
        <f>I2793/(ε_c1cd)</f>
        <v/>
      </c>
      <c r="M2793">
        <f>I2793*(K2793-Z_s1)</f>
        <v/>
      </c>
      <c r="N2793">
        <f>I2793*(K2793-Z_s2)</f>
        <v/>
      </c>
      <c r="O2793">
        <f>E_s*M2793</f>
        <v/>
      </c>
      <c r="P2793">
        <f>E_s*N2793</f>
        <v/>
      </c>
      <c r="Q2793">
        <f>O2793*A_s1</f>
        <v/>
      </c>
      <c r="R2793">
        <f>P2793*A_s2</f>
        <v/>
      </c>
      <c r="S2793">
        <f>Q2793*($K2793-Z_s1)</f>
        <v/>
      </c>
      <c r="T2793">
        <f>R2793*($K2793-Z_s2)</f>
        <v/>
      </c>
      <c r="U2793">
        <f>(INDIRECT("a_"&amp;U$2)/(U$2+1))*(($C2793^(U$2+1)-$H2793^(U$2+1))/(ε_c1cd^(U$2+1)))</f>
        <v/>
      </c>
      <c r="V2793">
        <f>(INDIRECT("a_"&amp;V$2)/(V$2+1))*(($C2793^(V$2+1)-$H2793^(V$2+1))/(ε_c1cd^(V$2+1)))</f>
        <v/>
      </c>
      <c r="W2793">
        <f>(INDIRECT("a_"&amp;W$2)/(W$2+1))*(($C2793^(W$2+1)-$H2793^(W$2+1))/(ε_c1cd^(W$2+1)))</f>
        <v/>
      </c>
      <c r="X2793">
        <f>(INDIRECT("a_"&amp;X$2)/(X$2+1))*(($C2793^(X$2+1)-$H2793^(X$2+1))/(ε_c1cd^(X$2+1)))</f>
        <v/>
      </c>
      <c r="Y2793">
        <f>(INDIRECT("a_"&amp;Y$2)/(Y$2+1))*(($C2793^(Y$2+1)-$H2793^(Y$2+1))/(ε_c1cd^(Y$2+1)))</f>
        <v/>
      </c>
      <c r="Z2793">
        <f>(INDIRECT("a_"&amp;Z$2)/(Z$2+2))*(($C2793^(Z$2+2)-$H2793^(Z$2+2))/(ε_c1cd^(Z$2+2)))</f>
        <v/>
      </c>
      <c r="AA2793">
        <f>(INDIRECT("a_"&amp;AA$2)/(AA$2+2))*(($C2793^(AA$2+2)-$H2793^(AA$2+2))/(ε_c1cd^(AA$2+2)))</f>
        <v/>
      </c>
      <c r="AB2793">
        <f>(INDIRECT("a_"&amp;AB$2)/(AB$2+2))*(($C2793^(AB$2+2)-$H2793^(AB$2+2))/(ε_c1cd^(AB$2+2)))</f>
        <v/>
      </c>
      <c r="AC2793">
        <f>(INDIRECT("a_"&amp;AC$2)/(AC$2+2))*(($C2793^(AC$2+2)-$H2793^(AC$2+2))/(ε_c1cd^(AC$2+2)))</f>
        <v/>
      </c>
      <c r="AD2793">
        <f>(INDIRECT("a_"&amp;AD$2)/(AD$2+2))*(($C2793^(AD$2+2)-$H2793^(AD$2+2))/(ε_c1cd^(AD$2+2)))</f>
        <v/>
      </c>
      <c r="AE2793" s="111">
        <f>(b*f_cd/L2793)*SUM(U2793:Y2793)+SUM(Q2793:R2793)</f>
        <v/>
      </c>
      <c r="AF2793" s="112">
        <f>AE2793*(K2793-y+e)</f>
        <v/>
      </c>
      <c r="AG2793" s="113">
        <f>(b*f_cd/(L2793^2))*SUM(Z2793:AD2793)+SUM(S2793:T2793)-AF2793</f>
        <v/>
      </c>
      <c r="AH2793" s="114">
        <f>AG2793&lt;0</f>
        <v/>
      </c>
      <c r="AI2793" s="115">
        <f>IF(A2793=1,FALSE,(AND(AQ2793,AH2793,NOT(AI2792))))</f>
        <v/>
      </c>
      <c r="AJ2793" s="116">
        <f>(b*f_cd/L2793)*(a_1/2*J2793^2+a_2/3*J2793^3+a_3/4*J2793^4+a_4/5*J2793^5+a_5/6*J2793^6)+SUM(Q2793:R2793)</f>
        <v/>
      </c>
      <c r="AK2793">
        <f>AJ2793*(K2793-y+e)</f>
        <v/>
      </c>
      <c r="AL2793" s="118">
        <f>(b*f_cd/(L2793^2))*(a_1/3*J2793^3+a_2/4*J2793^4+a_3/5*J2793^5+a_4/6*J2793^6+a_5/7*J2793^7)+SUM(S2793:T2793)-AK2793</f>
        <v/>
      </c>
      <c r="AM2793" s="114">
        <f>AL2793&gt;0</f>
        <v/>
      </c>
      <c r="AN2793" s="115">
        <f>IF(A2793=1,FALSE,(AND(AQ2793,AM2793,NOT(AN2792))))</f>
        <v/>
      </c>
      <c r="AO2793">
        <f>IF(D2793=1,AND(AH2793,NOT(AI2793)),AND(AM2793,NOT(AN2793)))</f>
        <v/>
      </c>
      <c r="AP2793" s="119">
        <f>IF(D2793=1,AI2793,AN2793)</f>
        <v/>
      </c>
      <c r="AQ2793" s="125">
        <f>ABS(E2793)&lt;$AQ$2</f>
        <v/>
      </c>
      <c r="AS2793">
        <f>IF(AP2793,MAX(AS$3:AS2791)+1,"")</f>
        <v/>
      </c>
    </row>
    <row r="2794">
      <c r="A2794" t="n">
        <v>2704</v>
      </c>
      <c r="B2794" s="131">
        <f>IF(A2794=1,0,IF(AP2794,0.1*ε_cu1cd,0))</f>
        <v/>
      </c>
      <c r="C2794" s="131">
        <f>IF(A2794=1,0.1*ε_cu1cd,C2793+B2793)</f>
        <v/>
      </c>
      <c r="D2794" s="113">
        <f>IF('Нормальний переріз'!$D$68&gt;0,1,2)</f>
        <v/>
      </c>
      <c r="E2794" s="144">
        <f>IF(D2794=1,F2794,G2794)</f>
        <v/>
      </c>
      <c r="F2794" s="124">
        <f>IF(AI2793,0.11*ε_cu1cd,IF(AH2793,F2793*0.01,F2793))</f>
        <v/>
      </c>
      <c r="G2794" s="124">
        <f>IF(AP2793,-0.1*ε_cu1cd,IF(AM2793,G2793*0.01,G2793))</f>
        <v/>
      </c>
      <c r="H2794" s="113">
        <f>IF(A2794=1,E2794,IF(AO2793,H2793-E2793+E2794,IF(AP2793,0.8*H2793,H2793+E2794)))</f>
        <v/>
      </c>
      <c r="I2794" s="169">
        <f>(C2794-H2794)/h</f>
        <v/>
      </c>
      <c r="J2794">
        <f>C2794/(ε_c1cd)</f>
        <v/>
      </c>
      <c r="K2794">
        <f>C2794/I2794</f>
        <v/>
      </c>
      <c r="L2794" s="131">
        <f>I2794/(ε_c1cd)</f>
        <v/>
      </c>
      <c r="M2794">
        <f>I2794*(K2794-Z_s1)</f>
        <v/>
      </c>
      <c r="N2794">
        <f>I2794*(K2794-Z_s2)</f>
        <v/>
      </c>
      <c r="O2794">
        <f>E_s*M2794</f>
        <v/>
      </c>
      <c r="P2794">
        <f>E_s*N2794</f>
        <v/>
      </c>
      <c r="Q2794">
        <f>O2794*A_s1</f>
        <v/>
      </c>
      <c r="R2794">
        <f>P2794*A_s2</f>
        <v/>
      </c>
      <c r="S2794">
        <f>Q2794*($K2794-Z_s1)</f>
        <v/>
      </c>
      <c r="T2794">
        <f>R2794*($K2794-Z_s2)</f>
        <v/>
      </c>
      <c r="U2794">
        <f>(INDIRECT("a_"&amp;U$2)/(U$2+1))*(($C2794^(U$2+1)-$H2794^(U$2+1))/(ε_c1cd^(U$2+1)))</f>
        <v/>
      </c>
      <c r="V2794">
        <f>(INDIRECT("a_"&amp;V$2)/(V$2+1))*(($C2794^(V$2+1)-$H2794^(V$2+1))/(ε_c1cd^(V$2+1)))</f>
        <v/>
      </c>
      <c r="W2794">
        <f>(INDIRECT("a_"&amp;W$2)/(W$2+1))*(($C2794^(W$2+1)-$H2794^(W$2+1))/(ε_c1cd^(W$2+1)))</f>
        <v/>
      </c>
      <c r="X2794">
        <f>(INDIRECT("a_"&amp;X$2)/(X$2+1))*(($C2794^(X$2+1)-$H2794^(X$2+1))/(ε_c1cd^(X$2+1)))</f>
        <v/>
      </c>
      <c r="Y2794">
        <f>(INDIRECT("a_"&amp;Y$2)/(Y$2+1))*(($C2794^(Y$2+1)-$H2794^(Y$2+1))/(ε_c1cd^(Y$2+1)))</f>
        <v/>
      </c>
      <c r="Z2794">
        <f>(INDIRECT("a_"&amp;Z$2)/(Z$2+2))*(($C2794^(Z$2+2)-$H2794^(Z$2+2))/(ε_c1cd^(Z$2+2)))</f>
        <v/>
      </c>
      <c r="AA2794">
        <f>(INDIRECT("a_"&amp;AA$2)/(AA$2+2))*(($C2794^(AA$2+2)-$H2794^(AA$2+2))/(ε_c1cd^(AA$2+2)))</f>
        <v/>
      </c>
      <c r="AB2794">
        <f>(INDIRECT("a_"&amp;AB$2)/(AB$2+2))*(($C2794^(AB$2+2)-$H2794^(AB$2+2))/(ε_c1cd^(AB$2+2)))</f>
        <v/>
      </c>
      <c r="AC2794">
        <f>(INDIRECT("a_"&amp;AC$2)/(AC$2+2))*(($C2794^(AC$2+2)-$H2794^(AC$2+2))/(ε_c1cd^(AC$2+2)))</f>
        <v/>
      </c>
      <c r="AD2794">
        <f>(INDIRECT("a_"&amp;AD$2)/(AD$2+2))*(($C2794^(AD$2+2)-$H2794^(AD$2+2))/(ε_c1cd^(AD$2+2)))</f>
        <v/>
      </c>
      <c r="AE2794" s="111">
        <f>(b*f_cd/L2794)*SUM(U2794:Y2794)+SUM(Q2794:R2794)</f>
        <v/>
      </c>
      <c r="AF2794" s="112">
        <f>AE2794*(K2794-y+e)</f>
        <v/>
      </c>
      <c r="AG2794" s="113">
        <f>(b*f_cd/(L2794^2))*SUM(Z2794:AD2794)+SUM(S2794:T2794)-AF2794</f>
        <v/>
      </c>
      <c r="AH2794" s="114">
        <f>AG2794&lt;0</f>
        <v/>
      </c>
      <c r="AI2794" s="115">
        <f>IF(A2794=1,FALSE,(AND(AQ2794,AH2794,NOT(AI2793))))</f>
        <v/>
      </c>
      <c r="AJ2794" s="116">
        <f>(b*f_cd/L2794)*(a_1/2*J2794^2+a_2/3*J2794^3+a_3/4*J2794^4+a_4/5*J2794^5+a_5/6*J2794^6)+SUM(Q2794:R2794)</f>
        <v/>
      </c>
      <c r="AK2794">
        <f>AJ2794*(K2794-y+e)</f>
        <v/>
      </c>
      <c r="AL2794" s="118">
        <f>(b*f_cd/(L2794^2))*(a_1/3*J2794^3+a_2/4*J2794^4+a_3/5*J2794^5+a_4/6*J2794^6+a_5/7*J2794^7)+SUM(S2794:T2794)-AK2794</f>
        <v/>
      </c>
      <c r="AM2794" s="114">
        <f>AL2794&gt;0</f>
        <v/>
      </c>
      <c r="AN2794" s="115">
        <f>IF(A2794=1,FALSE,(AND(AQ2794,AM2794,NOT(AN2793))))</f>
        <v/>
      </c>
      <c r="AO2794">
        <f>IF(D2794=1,AND(AH2794,NOT(AI2794)),AND(AM2794,NOT(AN2794)))</f>
        <v/>
      </c>
      <c r="AP2794" s="119">
        <f>IF(D2794=1,AI2794,AN2794)</f>
        <v/>
      </c>
      <c r="AQ2794" s="125">
        <f>ABS(E2794)&lt;$AQ$2</f>
        <v/>
      </c>
      <c r="AS2794">
        <f>IF(AP2794,MAX(AS$3:AS2792)+1,"")</f>
        <v/>
      </c>
    </row>
    <row r="2795">
      <c r="A2795" t="n">
        <v>2705</v>
      </c>
      <c r="B2795" s="131">
        <f>IF(A2795=1,0,IF(AP2795,0.1*ε_cu1cd,0))</f>
        <v/>
      </c>
      <c r="C2795" s="131">
        <f>IF(A2795=1,0.1*ε_cu1cd,C2794+B2794)</f>
        <v/>
      </c>
      <c r="D2795" s="113">
        <f>IF('Нормальний переріз'!$D$68&gt;0,1,2)</f>
        <v/>
      </c>
      <c r="E2795" s="144">
        <f>IF(D2795=1,F2795,G2795)</f>
        <v/>
      </c>
      <c r="F2795" s="124">
        <f>IF(AI2794,0.11*ε_cu1cd,IF(AH2794,F2794*0.01,F2794))</f>
        <v/>
      </c>
      <c r="G2795" s="124">
        <f>IF(AP2794,-0.1*ε_cu1cd,IF(AM2794,G2794*0.01,G2794))</f>
        <v/>
      </c>
      <c r="H2795" s="113">
        <f>IF(A2795=1,E2795,IF(AO2794,H2794-E2794+E2795,IF(AP2794,0.8*H2794,H2794+E2795)))</f>
        <v/>
      </c>
      <c r="I2795" s="169">
        <f>(C2795-H2795)/h</f>
        <v/>
      </c>
      <c r="J2795">
        <f>C2795/(ε_c1cd)</f>
        <v/>
      </c>
      <c r="K2795">
        <f>C2795/I2795</f>
        <v/>
      </c>
      <c r="L2795" s="131">
        <f>I2795/(ε_c1cd)</f>
        <v/>
      </c>
      <c r="M2795">
        <f>I2795*(K2795-Z_s1)</f>
        <v/>
      </c>
      <c r="N2795">
        <f>I2795*(K2795-Z_s2)</f>
        <v/>
      </c>
      <c r="O2795">
        <f>E_s*M2795</f>
        <v/>
      </c>
      <c r="P2795">
        <f>E_s*N2795</f>
        <v/>
      </c>
      <c r="Q2795">
        <f>O2795*A_s1</f>
        <v/>
      </c>
      <c r="R2795">
        <f>P2795*A_s2</f>
        <v/>
      </c>
      <c r="S2795">
        <f>Q2795*($K2795-Z_s1)</f>
        <v/>
      </c>
      <c r="T2795">
        <f>R2795*($K2795-Z_s2)</f>
        <v/>
      </c>
      <c r="U2795">
        <f>(INDIRECT("a_"&amp;U$2)/(U$2+1))*(($C2795^(U$2+1)-$H2795^(U$2+1))/(ε_c1cd^(U$2+1)))</f>
        <v/>
      </c>
      <c r="V2795">
        <f>(INDIRECT("a_"&amp;V$2)/(V$2+1))*(($C2795^(V$2+1)-$H2795^(V$2+1))/(ε_c1cd^(V$2+1)))</f>
        <v/>
      </c>
      <c r="W2795">
        <f>(INDIRECT("a_"&amp;W$2)/(W$2+1))*(($C2795^(W$2+1)-$H2795^(W$2+1))/(ε_c1cd^(W$2+1)))</f>
        <v/>
      </c>
      <c r="X2795">
        <f>(INDIRECT("a_"&amp;X$2)/(X$2+1))*(($C2795^(X$2+1)-$H2795^(X$2+1))/(ε_c1cd^(X$2+1)))</f>
        <v/>
      </c>
      <c r="Y2795">
        <f>(INDIRECT("a_"&amp;Y$2)/(Y$2+1))*(($C2795^(Y$2+1)-$H2795^(Y$2+1))/(ε_c1cd^(Y$2+1)))</f>
        <v/>
      </c>
      <c r="Z2795">
        <f>(INDIRECT("a_"&amp;Z$2)/(Z$2+2))*(($C2795^(Z$2+2)-$H2795^(Z$2+2))/(ε_c1cd^(Z$2+2)))</f>
        <v/>
      </c>
      <c r="AA2795">
        <f>(INDIRECT("a_"&amp;AA$2)/(AA$2+2))*(($C2795^(AA$2+2)-$H2795^(AA$2+2))/(ε_c1cd^(AA$2+2)))</f>
        <v/>
      </c>
      <c r="AB2795">
        <f>(INDIRECT("a_"&amp;AB$2)/(AB$2+2))*(($C2795^(AB$2+2)-$H2795^(AB$2+2))/(ε_c1cd^(AB$2+2)))</f>
        <v/>
      </c>
      <c r="AC2795">
        <f>(INDIRECT("a_"&amp;AC$2)/(AC$2+2))*(($C2795^(AC$2+2)-$H2795^(AC$2+2))/(ε_c1cd^(AC$2+2)))</f>
        <v/>
      </c>
      <c r="AD2795">
        <f>(INDIRECT("a_"&amp;AD$2)/(AD$2+2))*(($C2795^(AD$2+2)-$H2795^(AD$2+2))/(ε_c1cd^(AD$2+2)))</f>
        <v/>
      </c>
      <c r="AE2795" s="111">
        <f>(b*f_cd/L2795)*SUM(U2795:Y2795)+SUM(Q2795:R2795)</f>
        <v/>
      </c>
      <c r="AF2795" s="112">
        <f>AE2795*(K2795-y+e)</f>
        <v/>
      </c>
      <c r="AG2795" s="113">
        <f>(b*f_cd/(L2795^2))*SUM(Z2795:AD2795)+SUM(S2795:T2795)-AF2795</f>
        <v/>
      </c>
      <c r="AH2795" s="114">
        <f>AG2795&lt;0</f>
        <v/>
      </c>
      <c r="AI2795" s="115">
        <f>IF(A2795=1,FALSE,(AND(AQ2795,AH2795,NOT(AI2794))))</f>
        <v/>
      </c>
      <c r="AJ2795" s="116">
        <f>(b*f_cd/L2795)*(a_1/2*J2795^2+a_2/3*J2795^3+a_3/4*J2795^4+a_4/5*J2795^5+a_5/6*J2795^6)+SUM(Q2795:R2795)</f>
        <v/>
      </c>
      <c r="AK2795">
        <f>AJ2795*(K2795-y+e)</f>
        <v/>
      </c>
      <c r="AL2795" s="118">
        <f>(b*f_cd/(L2795^2))*(a_1/3*J2795^3+a_2/4*J2795^4+a_3/5*J2795^5+a_4/6*J2795^6+a_5/7*J2795^7)+SUM(S2795:T2795)-AK2795</f>
        <v/>
      </c>
      <c r="AM2795" s="114">
        <f>AL2795&gt;0</f>
        <v/>
      </c>
      <c r="AN2795" s="115">
        <f>IF(A2795=1,FALSE,(AND(AQ2795,AM2795,NOT(AN2794))))</f>
        <v/>
      </c>
      <c r="AO2795">
        <f>IF(D2795=1,AND(AH2795,NOT(AI2795)),AND(AM2795,NOT(AN2795)))</f>
        <v/>
      </c>
      <c r="AP2795" s="119">
        <f>IF(D2795=1,AI2795,AN2795)</f>
        <v/>
      </c>
      <c r="AQ2795" s="125">
        <f>ABS(E2795)&lt;$AQ$2</f>
        <v/>
      </c>
      <c r="AS2795">
        <f>IF(AP2795,MAX(AS$3:AS2793)+1,"")</f>
        <v/>
      </c>
    </row>
    <row r="2796">
      <c r="A2796" t="n">
        <v>2706</v>
      </c>
      <c r="B2796" s="131">
        <f>IF(A2796=1,0,IF(AP2796,0.1*ε_cu1cd,0))</f>
        <v/>
      </c>
      <c r="C2796" s="131">
        <f>IF(A2796=1,0.1*ε_cu1cd,C2795+B2795)</f>
        <v/>
      </c>
      <c r="D2796" s="113">
        <f>IF('Нормальний переріз'!$D$68&gt;0,1,2)</f>
        <v/>
      </c>
      <c r="E2796" s="144">
        <f>IF(D2796=1,F2796,G2796)</f>
        <v/>
      </c>
      <c r="F2796" s="124">
        <f>IF(AI2795,0.11*ε_cu1cd,IF(AH2795,F2795*0.01,F2795))</f>
        <v/>
      </c>
      <c r="G2796" s="124">
        <f>IF(AP2795,-0.1*ε_cu1cd,IF(AM2795,G2795*0.01,G2795))</f>
        <v/>
      </c>
      <c r="H2796" s="113">
        <f>IF(A2796=1,E2796,IF(AO2795,H2795-E2795+E2796,IF(AP2795,0.8*H2795,H2795+E2796)))</f>
        <v/>
      </c>
      <c r="I2796" s="169">
        <f>(C2796-H2796)/h</f>
        <v/>
      </c>
      <c r="J2796">
        <f>C2796/(ε_c1cd)</f>
        <v/>
      </c>
      <c r="K2796">
        <f>C2796/I2796</f>
        <v/>
      </c>
      <c r="L2796" s="131">
        <f>I2796/(ε_c1cd)</f>
        <v/>
      </c>
      <c r="M2796">
        <f>I2796*(K2796-Z_s1)</f>
        <v/>
      </c>
      <c r="N2796">
        <f>I2796*(K2796-Z_s2)</f>
        <v/>
      </c>
      <c r="O2796">
        <f>E_s*M2796</f>
        <v/>
      </c>
      <c r="P2796">
        <f>E_s*N2796</f>
        <v/>
      </c>
      <c r="Q2796">
        <f>O2796*A_s1</f>
        <v/>
      </c>
      <c r="R2796">
        <f>P2796*A_s2</f>
        <v/>
      </c>
      <c r="S2796">
        <f>Q2796*($K2796-Z_s1)</f>
        <v/>
      </c>
      <c r="T2796">
        <f>R2796*($K2796-Z_s2)</f>
        <v/>
      </c>
      <c r="U2796">
        <f>(INDIRECT("a_"&amp;U$2)/(U$2+1))*(($C2796^(U$2+1)-$H2796^(U$2+1))/(ε_c1cd^(U$2+1)))</f>
        <v/>
      </c>
      <c r="V2796">
        <f>(INDIRECT("a_"&amp;V$2)/(V$2+1))*(($C2796^(V$2+1)-$H2796^(V$2+1))/(ε_c1cd^(V$2+1)))</f>
        <v/>
      </c>
      <c r="W2796">
        <f>(INDIRECT("a_"&amp;W$2)/(W$2+1))*(($C2796^(W$2+1)-$H2796^(W$2+1))/(ε_c1cd^(W$2+1)))</f>
        <v/>
      </c>
      <c r="X2796">
        <f>(INDIRECT("a_"&amp;X$2)/(X$2+1))*(($C2796^(X$2+1)-$H2796^(X$2+1))/(ε_c1cd^(X$2+1)))</f>
        <v/>
      </c>
      <c r="Y2796">
        <f>(INDIRECT("a_"&amp;Y$2)/(Y$2+1))*(($C2796^(Y$2+1)-$H2796^(Y$2+1))/(ε_c1cd^(Y$2+1)))</f>
        <v/>
      </c>
      <c r="Z2796">
        <f>(INDIRECT("a_"&amp;Z$2)/(Z$2+2))*(($C2796^(Z$2+2)-$H2796^(Z$2+2))/(ε_c1cd^(Z$2+2)))</f>
        <v/>
      </c>
      <c r="AA2796">
        <f>(INDIRECT("a_"&amp;AA$2)/(AA$2+2))*(($C2796^(AA$2+2)-$H2796^(AA$2+2))/(ε_c1cd^(AA$2+2)))</f>
        <v/>
      </c>
      <c r="AB2796">
        <f>(INDIRECT("a_"&amp;AB$2)/(AB$2+2))*(($C2796^(AB$2+2)-$H2796^(AB$2+2))/(ε_c1cd^(AB$2+2)))</f>
        <v/>
      </c>
      <c r="AC2796">
        <f>(INDIRECT("a_"&amp;AC$2)/(AC$2+2))*(($C2796^(AC$2+2)-$H2796^(AC$2+2))/(ε_c1cd^(AC$2+2)))</f>
        <v/>
      </c>
      <c r="AD2796">
        <f>(INDIRECT("a_"&amp;AD$2)/(AD$2+2))*(($C2796^(AD$2+2)-$H2796^(AD$2+2))/(ε_c1cd^(AD$2+2)))</f>
        <v/>
      </c>
      <c r="AE2796" s="111">
        <f>(b*f_cd/L2796)*SUM(U2796:Y2796)+SUM(Q2796:R2796)</f>
        <v/>
      </c>
      <c r="AF2796" s="112">
        <f>AE2796*(K2796-y+e)</f>
        <v/>
      </c>
      <c r="AG2796" s="113">
        <f>(b*f_cd/(L2796^2))*SUM(Z2796:AD2796)+SUM(S2796:T2796)-AF2796</f>
        <v/>
      </c>
      <c r="AH2796" s="114">
        <f>AG2796&lt;0</f>
        <v/>
      </c>
      <c r="AI2796" s="115">
        <f>IF(A2796=1,FALSE,(AND(AQ2796,AH2796,NOT(AI2795))))</f>
        <v/>
      </c>
      <c r="AJ2796" s="116">
        <f>(b*f_cd/L2796)*(a_1/2*J2796^2+a_2/3*J2796^3+a_3/4*J2796^4+a_4/5*J2796^5+a_5/6*J2796^6)+SUM(Q2796:R2796)</f>
        <v/>
      </c>
      <c r="AK2796">
        <f>AJ2796*(K2796-y+e)</f>
        <v/>
      </c>
      <c r="AL2796" s="118">
        <f>(b*f_cd/(L2796^2))*(a_1/3*J2796^3+a_2/4*J2796^4+a_3/5*J2796^5+a_4/6*J2796^6+a_5/7*J2796^7)+SUM(S2796:T2796)-AK2796</f>
        <v/>
      </c>
      <c r="AM2796" s="114">
        <f>AL2796&gt;0</f>
        <v/>
      </c>
      <c r="AN2796" s="115">
        <f>IF(A2796=1,FALSE,(AND(AQ2796,AM2796,NOT(AN2795))))</f>
        <v/>
      </c>
      <c r="AO2796">
        <f>IF(D2796=1,AND(AH2796,NOT(AI2796)),AND(AM2796,NOT(AN2796)))</f>
        <v/>
      </c>
      <c r="AP2796" s="119">
        <f>IF(D2796=1,AI2796,AN2796)</f>
        <v/>
      </c>
      <c r="AQ2796" s="125">
        <f>ABS(E2796)&lt;$AQ$2</f>
        <v/>
      </c>
      <c r="AS2796">
        <f>IF(AP2796,MAX(AS$3:AS2794)+1,"")</f>
        <v/>
      </c>
    </row>
    <row r="2797">
      <c r="A2797" t="n">
        <v>2707</v>
      </c>
      <c r="B2797" s="131">
        <f>IF(A2797=1,0,IF(AP2797,0.1*ε_cu1cd,0))</f>
        <v/>
      </c>
      <c r="C2797" s="131">
        <f>IF(A2797=1,0.1*ε_cu1cd,C2796+B2796)</f>
        <v/>
      </c>
      <c r="D2797" s="113">
        <f>IF('Нормальний переріз'!$D$68&gt;0,1,2)</f>
        <v/>
      </c>
      <c r="E2797" s="144">
        <f>IF(D2797=1,F2797,G2797)</f>
        <v/>
      </c>
      <c r="F2797" s="124">
        <f>IF(AI2796,0.11*ε_cu1cd,IF(AH2796,F2796*0.01,F2796))</f>
        <v/>
      </c>
      <c r="G2797" s="124">
        <f>IF(AP2796,-0.1*ε_cu1cd,IF(AM2796,G2796*0.01,G2796))</f>
        <v/>
      </c>
      <c r="H2797" s="113">
        <f>IF(A2797=1,E2797,IF(AO2796,H2796-E2796+E2797,IF(AP2796,0.8*H2796,H2796+E2797)))</f>
        <v/>
      </c>
      <c r="I2797" s="169">
        <f>(C2797-H2797)/h</f>
        <v/>
      </c>
      <c r="J2797">
        <f>C2797/(ε_c1cd)</f>
        <v/>
      </c>
      <c r="K2797">
        <f>C2797/I2797</f>
        <v/>
      </c>
      <c r="L2797" s="131">
        <f>I2797/(ε_c1cd)</f>
        <v/>
      </c>
      <c r="M2797">
        <f>I2797*(K2797-Z_s1)</f>
        <v/>
      </c>
      <c r="N2797">
        <f>I2797*(K2797-Z_s2)</f>
        <v/>
      </c>
      <c r="O2797">
        <f>E_s*M2797</f>
        <v/>
      </c>
      <c r="P2797">
        <f>E_s*N2797</f>
        <v/>
      </c>
      <c r="Q2797">
        <f>O2797*A_s1</f>
        <v/>
      </c>
      <c r="R2797">
        <f>P2797*A_s2</f>
        <v/>
      </c>
      <c r="S2797">
        <f>Q2797*($K2797-Z_s1)</f>
        <v/>
      </c>
      <c r="T2797">
        <f>R2797*($K2797-Z_s2)</f>
        <v/>
      </c>
      <c r="U2797">
        <f>(INDIRECT("a_"&amp;U$2)/(U$2+1))*(($C2797^(U$2+1)-$H2797^(U$2+1))/(ε_c1cd^(U$2+1)))</f>
        <v/>
      </c>
      <c r="V2797">
        <f>(INDIRECT("a_"&amp;V$2)/(V$2+1))*(($C2797^(V$2+1)-$H2797^(V$2+1))/(ε_c1cd^(V$2+1)))</f>
        <v/>
      </c>
      <c r="W2797">
        <f>(INDIRECT("a_"&amp;W$2)/(W$2+1))*(($C2797^(W$2+1)-$H2797^(W$2+1))/(ε_c1cd^(W$2+1)))</f>
        <v/>
      </c>
      <c r="X2797">
        <f>(INDIRECT("a_"&amp;X$2)/(X$2+1))*(($C2797^(X$2+1)-$H2797^(X$2+1))/(ε_c1cd^(X$2+1)))</f>
        <v/>
      </c>
      <c r="Y2797">
        <f>(INDIRECT("a_"&amp;Y$2)/(Y$2+1))*(($C2797^(Y$2+1)-$H2797^(Y$2+1))/(ε_c1cd^(Y$2+1)))</f>
        <v/>
      </c>
      <c r="Z2797">
        <f>(INDIRECT("a_"&amp;Z$2)/(Z$2+2))*(($C2797^(Z$2+2)-$H2797^(Z$2+2))/(ε_c1cd^(Z$2+2)))</f>
        <v/>
      </c>
      <c r="AA2797">
        <f>(INDIRECT("a_"&amp;AA$2)/(AA$2+2))*(($C2797^(AA$2+2)-$H2797^(AA$2+2))/(ε_c1cd^(AA$2+2)))</f>
        <v/>
      </c>
      <c r="AB2797">
        <f>(INDIRECT("a_"&amp;AB$2)/(AB$2+2))*(($C2797^(AB$2+2)-$H2797^(AB$2+2))/(ε_c1cd^(AB$2+2)))</f>
        <v/>
      </c>
      <c r="AC2797">
        <f>(INDIRECT("a_"&amp;AC$2)/(AC$2+2))*(($C2797^(AC$2+2)-$H2797^(AC$2+2))/(ε_c1cd^(AC$2+2)))</f>
        <v/>
      </c>
      <c r="AD2797">
        <f>(INDIRECT("a_"&amp;AD$2)/(AD$2+2))*(($C2797^(AD$2+2)-$H2797^(AD$2+2))/(ε_c1cd^(AD$2+2)))</f>
        <v/>
      </c>
      <c r="AE2797" s="111">
        <f>(b*f_cd/L2797)*SUM(U2797:Y2797)+SUM(Q2797:R2797)</f>
        <v/>
      </c>
      <c r="AF2797" s="112">
        <f>AE2797*(K2797-y+e)</f>
        <v/>
      </c>
      <c r="AG2797" s="113">
        <f>(b*f_cd/(L2797^2))*SUM(Z2797:AD2797)+SUM(S2797:T2797)-AF2797</f>
        <v/>
      </c>
      <c r="AH2797" s="114">
        <f>AG2797&lt;0</f>
        <v/>
      </c>
      <c r="AI2797" s="115">
        <f>IF(A2797=1,FALSE,(AND(AQ2797,AH2797,NOT(AI2796))))</f>
        <v/>
      </c>
      <c r="AJ2797" s="116">
        <f>(b*f_cd/L2797)*(a_1/2*J2797^2+a_2/3*J2797^3+a_3/4*J2797^4+a_4/5*J2797^5+a_5/6*J2797^6)+SUM(Q2797:R2797)</f>
        <v/>
      </c>
      <c r="AK2797">
        <f>AJ2797*(K2797-y+e)</f>
        <v/>
      </c>
      <c r="AL2797" s="118">
        <f>(b*f_cd/(L2797^2))*(a_1/3*J2797^3+a_2/4*J2797^4+a_3/5*J2797^5+a_4/6*J2797^6+a_5/7*J2797^7)+SUM(S2797:T2797)-AK2797</f>
        <v/>
      </c>
      <c r="AM2797" s="114">
        <f>AL2797&gt;0</f>
        <v/>
      </c>
      <c r="AN2797" s="115">
        <f>IF(A2797=1,FALSE,(AND(AQ2797,AM2797,NOT(AN2796))))</f>
        <v/>
      </c>
      <c r="AO2797">
        <f>IF(D2797=1,AND(AH2797,NOT(AI2797)),AND(AM2797,NOT(AN2797)))</f>
        <v/>
      </c>
      <c r="AP2797" s="119">
        <f>IF(D2797=1,AI2797,AN2797)</f>
        <v/>
      </c>
      <c r="AQ2797" s="125">
        <f>ABS(E2797)&lt;$AQ$2</f>
        <v/>
      </c>
      <c r="AS2797">
        <f>IF(AP2797,MAX(AS$3:AS2795)+1,"")</f>
        <v/>
      </c>
    </row>
    <row r="2798">
      <c r="A2798" t="n">
        <v>2708</v>
      </c>
      <c r="B2798" s="131">
        <f>IF(A2798=1,0,IF(AP2798,0.1*ε_cu1cd,0))</f>
        <v/>
      </c>
      <c r="C2798" s="131">
        <f>IF(A2798=1,0.1*ε_cu1cd,C2797+B2797)</f>
        <v/>
      </c>
      <c r="D2798" s="113">
        <f>IF('Нормальний переріз'!$D$68&gt;0,1,2)</f>
        <v/>
      </c>
      <c r="E2798" s="144">
        <f>IF(D2798=1,F2798,G2798)</f>
        <v/>
      </c>
      <c r="F2798" s="124">
        <f>IF(AI2797,0.11*ε_cu1cd,IF(AH2797,F2797*0.01,F2797))</f>
        <v/>
      </c>
      <c r="G2798" s="124">
        <f>IF(AP2797,-0.1*ε_cu1cd,IF(AM2797,G2797*0.01,G2797))</f>
        <v/>
      </c>
      <c r="H2798" s="113">
        <f>IF(A2798=1,E2798,IF(AO2797,H2797-E2797+E2798,IF(AP2797,0.8*H2797,H2797+E2798)))</f>
        <v/>
      </c>
      <c r="I2798" s="169">
        <f>(C2798-H2798)/h</f>
        <v/>
      </c>
      <c r="J2798">
        <f>C2798/(ε_c1cd)</f>
        <v/>
      </c>
      <c r="K2798">
        <f>C2798/I2798</f>
        <v/>
      </c>
      <c r="L2798" s="131">
        <f>I2798/(ε_c1cd)</f>
        <v/>
      </c>
      <c r="M2798">
        <f>I2798*(K2798-Z_s1)</f>
        <v/>
      </c>
      <c r="N2798">
        <f>I2798*(K2798-Z_s2)</f>
        <v/>
      </c>
      <c r="O2798">
        <f>E_s*M2798</f>
        <v/>
      </c>
      <c r="P2798">
        <f>E_s*N2798</f>
        <v/>
      </c>
      <c r="Q2798">
        <f>O2798*A_s1</f>
        <v/>
      </c>
      <c r="R2798">
        <f>P2798*A_s2</f>
        <v/>
      </c>
      <c r="S2798">
        <f>Q2798*($K2798-Z_s1)</f>
        <v/>
      </c>
      <c r="T2798">
        <f>R2798*($K2798-Z_s2)</f>
        <v/>
      </c>
      <c r="U2798">
        <f>(INDIRECT("a_"&amp;U$2)/(U$2+1))*(($C2798^(U$2+1)-$H2798^(U$2+1))/(ε_c1cd^(U$2+1)))</f>
        <v/>
      </c>
      <c r="V2798">
        <f>(INDIRECT("a_"&amp;V$2)/(V$2+1))*(($C2798^(V$2+1)-$H2798^(V$2+1))/(ε_c1cd^(V$2+1)))</f>
        <v/>
      </c>
      <c r="W2798">
        <f>(INDIRECT("a_"&amp;W$2)/(W$2+1))*(($C2798^(W$2+1)-$H2798^(W$2+1))/(ε_c1cd^(W$2+1)))</f>
        <v/>
      </c>
      <c r="X2798">
        <f>(INDIRECT("a_"&amp;X$2)/(X$2+1))*(($C2798^(X$2+1)-$H2798^(X$2+1))/(ε_c1cd^(X$2+1)))</f>
        <v/>
      </c>
      <c r="Y2798">
        <f>(INDIRECT("a_"&amp;Y$2)/(Y$2+1))*(($C2798^(Y$2+1)-$H2798^(Y$2+1))/(ε_c1cd^(Y$2+1)))</f>
        <v/>
      </c>
      <c r="Z2798">
        <f>(INDIRECT("a_"&amp;Z$2)/(Z$2+2))*(($C2798^(Z$2+2)-$H2798^(Z$2+2))/(ε_c1cd^(Z$2+2)))</f>
        <v/>
      </c>
      <c r="AA2798">
        <f>(INDIRECT("a_"&amp;AA$2)/(AA$2+2))*(($C2798^(AA$2+2)-$H2798^(AA$2+2))/(ε_c1cd^(AA$2+2)))</f>
        <v/>
      </c>
      <c r="AB2798">
        <f>(INDIRECT("a_"&amp;AB$2)/(AB$2+2))*(($C2798^(AB$2+2)-$H2798^(AB$2+2))/(ε_c1cd^(AB$2+2)))</f>
        <v/>
      </c>
      <c r="AC2798">
        <f>(INDIRECT("a_"&amp;AC$2)/(AC$2+2))*(($C2798^(AC$2+2)-$H2798^(AC$2+2))/(ε_c1cd^(AC$2+2)))</f>
        <v/>
      </c>
      <c r="AD2798">
        <f>(INDIRECT("a_"&amp;AD$2)/(AD$2+2))*(($C2798^(AD$2+2)-$H2798^(AD$2+2))/(ε_c1cd^(AD$2+2)))</f>
        <v/>
      </c>
      <c r="AE2798" s="111">
        <f>(b*f_cd/L2798)*SUM(U2798:Y2798)+SUM(Q2798:R2798)</f>
        <v/>
      </c>
      <c r="AF2798" s="112">
        <f>AE2798*(K2798-y+e)</f>
        <v/>
      </c>
      <c r="AG2798" s="113">
        <f>(b*f_cd/(L2798^2))*SUM(Z2798:AD2798)+SUM(S2798:T2798)-AF2798</f>
        <v/>
      </c>
      <c r="AH2798" s="114">
        <f>AG2798&lt;0</f>
        <v/>
      </c>
      <c r="AI2798" s="115">
        <f>IF(A2798=1,FALSE,(AND(AQ2798,AH2798,NOT(AI2797))))</f>
        <v/>
      </c>
      <c r="AJ2798" s="116">
        <f>(b*f_cd/L2798)*(a_1/2*J2798^2+a_2/3*J2798^3+a_3/4*J2798^4+a_4/5*J2798^5+a_5/6*J2798^6)+SUM(Q2798:R2798)</f>
        <v/>
      </c>
      <c r="AK2798">
        <f>AJ2798*(K2798-y+e)</f>
        <v/>
      </c>
      <c r="AL2798" s="118">
        <f>(b*f_cd/(L2798^2))*(a_1/3*J2798^3+a_2/4*J2798^4+a_3/5*J2798^5+a_4/6*J2798^6+a_5/7*J2798^7)+SUM(S2798:T2798)-AK2798</f>
        <v/>
      </c>
      <c r="AM2798" s="114">
        <f>AL2798&gt;0</f>
        <v/>
      </c>
      <c r="AN2798" s="115">
        <f>IF(A2798=1,FALSE,(AND(AQ2798,AM2798,NOT(AN2797))))</f>
        <v/>
      </c>
      <c r="AO2798">
        <f>IF(D2798=1,AND(AH2798,NOT(AI2798)),AND(AM2798,NOT(AN2798)))</f>
        <v/>
      </c>
      <c r="AP2798" s="119">
        <f>IF(D2798=1,AI2798,AN2798)</f>
        <v/>
      </c>
      <c r="AQ2798" s="125">
        <f>ABS(E2798)&lt;$AQ$2</f>
        <v/>
      </c>
      <c r="AS2798">
        <f>IF(AP2798,MAX(AS$3:AS2796)+1,"")</f>
        <v/>
      </c>
    </row>
    <row r="2799">
      <c r="A2799" t="n">
        <v>2709</v>
      </c>
      <c r="B2799" s="131">
        <f>IF(A2799=1,0,IF(AP2799,0.1*ε_cu1cd,0))</f>
        <v/>
      </c>
      <c r="C2799" s="131">
        <f>IF(A2799=1,0.1*ε_cu1cd,C2798+B2798)</f>
        <v/>
      </c>
      <c r="D2799" s="113">
        <f>IF('Нормальний переріз'!$D$68&gt;0,1,2)</f>
        <v/>
      </c>
      <c r="E2799" s="144">
        <f>IF(D2799=1,F2799,G2799)</f>
        <v/>
      </c>
      <c r="F2799" s="124">
        <f>IF(AI2798,0.11*ε_cu1cd,IF(AH2798,F2798*0.01,F2798))</f>
        <v/>
      </c>
      <c r="G2799" s="124">
        <f>IF(AP2798,-0.1*ε_cu1cd,IF(AM2798,G2798*0.01,G2798))</f>
        <v/>
      </c>
      <c r="H2799" s="113">
        <f>IF(A2799=1,E2799,IF(AO2798,H2798-E2798+E2799,IF(AP2798,0.8*H2798,H2798+E2799)))</f>
        <v/>
      </c>
      <c r="I2799" s="169">
        <f>(C2799-H2799)/h</f>
        <v/>
      </c>
      <c r="J2799">
        <f>C2799/(ε_c1cd)</f>
        <v/>
      </c>
      <c r="K2799">
        <f>C2799/I2799</f>
        <v/>
      </c>
      <c r="L2799" s="131">
        <f>I2799/(ε_c1cd)</f>
        <v/>
      </c>
      <c r="M2799">
        <f>I2799*(K2799-Z_s1)</f>
        <v/>
      </c>
      <c r="N2799">
        <f>I2799*(K2799-Z_s2)</f>
        <v/>
      </c>
      <c r="O2799">
        <f>E_s*M2799</f>
        <v/>
      </c>
      <c r="P2799">
        <f>E_s*N2799</f>
        <v/>
      </c>
      <c r="Q2799">
        <f>O2799*A_s1</f>
        <v/>
      </c>
      <c r="R2799">
        <f>P2799*A_s2</f>
        <v/>
      </c>
      <c r="S2799">
        <f>Q2799*($K2799-Z_s1)</f>
        <v/>
      </c>
      <c r="T2799">
        <f>R2799*($K2799-Z_s2)</f>
        <v/>
      </c>
      <c r="U2799">
        <f>(INDIRECT("a_"&amp;U$2)/(U$2+1))*(($C2799^(U$2+1)-$H2799^(U$2+1))/(ε_c1cd^(U$2+1)))</f>
        <v/>
      </c>
      <c r="V2799">
        <f>(INDIRECT("a_"&amp;V$2)/(V$2+1))*(($C2799^(V$2+1)-$H2799^(V$2+1))/(ε_c1cd^(V$2+1)))</f>
        <v/>
      </c>
      <c r="W2799">
        <f>(INDIRECT("a_"&amp;W$2)/(W$2+1))*(($C2799^(W$2+1)-$H2799^(W$2+1))/(ε_c1cd^(W$2+1)))</f>
        <v/>
      </c>
      <c r="X2799">
        <f>(INDIRECT("a_"&amp;X$2)/(X$2+1))*(($C2799^(X$2+1)-$H2799^(X$2+1))/(ε_c1cd^(X$2+1)))</f>
        <v/>
      </c>
      <c r="Y2799">
        <f>(INDIRECT("a_"&amp;Y$2)/(Y$2+1))*(($C2799^(Y$2+1)-$H2799^(Y$2+1))/(ε_c1cd^(Y$2+1)))</f>
        <v/>
      </c>
      <c r="Z2799">
        <f>(INDIRECT("a_"&amp;Z$2)/(Z$2+2))*(($C2799^(Z$2+2)-$H2799^(Z$2+2))/(ε_c1cd^(Z$2+2)))</f>
        <v/>
      </c>
      <c r="AA2799">
        <f>(INDIRECT("a_"&amp;AA$2)/(AA$2+2))*(($C2799^(AA$2+2)-$H2799^(AA$2+2))/(ε_c1cd^(AA$2+2)))</f>
        <v/>
      </c>
      <c r="AB2799">
        <f>(INDIRECT("a_"&amp;AB$2)/(AB$2+2))*(($C2799^(AB$2+2)-$H2799^(AB$2+2))/(ε_c1cd^(AB$2+2)))</f>
        <v/>
      </c>
      <c r="AC2799">
        <f>(INDIRECT("a_"&amp;AC$2)/(AC$2+2))*(($C2799^(AC$2+2)-$H2799^(AC$2+2))/(ε_c1cd^(AC$2+2)))</f>
        <v/>
      </c>
      <c r="AD2799">
        <f>(INDIRECT("a_"&amp;AD$2)/(AD$2+2))*(($C2799^(AD$2+2)-$H2799^(AD$2+2))/(ε_c1cd^(AD$2+2)))</f>
        <v/>
      </c>
      <c r="AE2799" s="111">
        <f>(b*f_cd/L2799)*SUM(U2799:Y2799)+SUM(Q2799:R2799)</f>
        <v/>
      </c>
      <c r="AF2799" s="112">
        <f>AE2799*(K2799-y+e)</f>
        <v/>
      </c>
      <c r="AG2799" s="113">
        <f>(b*f_cd/(L2799^2))*SUM(Z2799:AD2799)+SUM(S2799:T2799)-AF2799</f>
        <v/>
      </c>
      <c r="AH2799" s="114">
        <f>AG2799&lt;0</f>
        <v/>
      </c>
      <c r="AI2799" s="115">
        <f>IF(A2799=1,FALSE,(AND(AQ2799,AH2799,NOT(AI2798))))</f>
        <v/>
      </c>
      <c r="AJ2799" s="116">
        <f>(b*f_cd/L2799)*(a_1/2*J2799^2+a_2/3*J2799^3+a_3/4*J2799^4+a_4/5*J2799^5+a_5/6*J2799^6)+SUM(Q2799:R2799)</f>
        <v/>
      </c>
      <c r="AK2799">
        <f>AJ2799*(K2799-y+e)</f>
        <v/>
      </c>
      <c r="AL2799" s="118">
        <f>(b*f_cd/(L2799^2))*(a_1/3*J2799^3+a_2/4*J2799^4+a_3/5*J2799^5+a_4/6*J2799^6+a_5/7*J2799^7)+SUM(S2799:T2799)-AK2799</f>
        <v/>
      </c>
      <c r="AM2799" s="114">
        <f>AL2799&gt;0</f>
        <v/>
      </c>
      <c r="AN2799" s="115">
        <f>IF(A2799=1,FALSE,(AND(AQ2799,AM2799,NOT(AN2798))))</f>
        <v/>
      </c>
      <c r="AO2799">
        <f>IF(D2799=1,AND(AH2799,NOT(AI2799)),AND(AM2799,NOT(AN2799)))</f>
        <v/>
      </c>
      <c r="AP2799" s="119">
        <f>IF(D2799=1,AI2799,AN2799)</f>
        <v/>
      </c>
      <c r="AQ2799" s="125">
        <f>ABS(E2799)&lt;$AQ$2</f>
        <v/>
      </c>
      <c r="AS2799">
        <f>IF(AP2799,MAX(AS$3:AS2797)+1,"")</f>
        <v/>
      </c>
    </row>
    <row r="2800">
      <c r="A2800" t="n">
        <v>2710</v>
      </c>
      <c r="B2800" s="131">
        <f>IF(A2800=1,0,IF(AP2800,0.1*ε_cu1cd,0))</f>
        <v/>
      </c>
      <c r="C2800" s="131">
        <f>IF(A2800=1,0.1*ε_cu1cd,C2799+B2799)</f>
        <v/>
      </c>
      <c r="D2800" s="113">
        <f>IF('Нормальний переріз'!$D$68&gt;0,1,2)</f>
        <v/>
      </c>
      <c r="E2800" s="144">
        <f>IF(D2800=1,F2800,G2800)</f>
        <v/>
      </c>
      <c r="F2800" s="124">
        <f>IF(AI2799,0.11*ε_cu1cd,IF(AH2799,F2799*0.01,F2799))</f>
        <v/>
      </c>
      <c r="G2800" s="124">
        <f>IF(AP2799,-0.1*ε_cu1cd,IF(AM2799,G2799*0.01,G2799))</f>
        <v/>
      </c>
      <c r="H2800" s="113">
        <f>IF(A2800=1,E2800,IF(AO2799,H2799-E2799+E2800,IF(AP2799,0.8*H2799,H2799+E2800)))</f>
        <v/>
      </c>
      <c r="I2800" s="169">
        <f>(C2800-H2800)/h</f>
        <v/>
      </c>
      <c r="J2800">
        <f>C2800/(ε_c1cd)</f>
        <v/>
      </c>
      <c r="K2800">
        <f>C2800/I2800</f>
        <v/>
      </c>
      <c r="L2800" s="131">
        <f>I2800/(ε_c1cd)</f>
        <v/>
      </c>
      <c r="M2800">
        <f>I2800*(K2800-Z_s1)</f>
        <v/>
      </c>
      <c r="N2800">
        <f>I2800*(K2800-Z_s2)</f>
        <v/>
      </c>
      <c r="O2800">
        <f>E_s*M2800</f>
        <v/>
      </c>
      <c r="P2800">
        <f>E_s*N2800</f>
        <v/>
      </c>
      <c r="Q2800">
        <f>O2800*A_s1</f>
        <v/>
      </c>
      <c r="R2800">
        <f>P2800*A_s2</f>
        <v/>
      </c>
      <c r="S2800">
        <f>Q2800*($K2800-Z_s1)</f>
        <v/>
      </c>
      <c r="T2800">
        <f>R2800*($K2800-Z_s2)</f>
        <v/>
      </c>
      <c r="U2800">
        <f>(INDIRECT("a_"&amp;U$2)/(U$2+1))*(($C2800^(U$2+1)-$H2800^(U$2+1))/(ε_c1cd^(U$2+1)))</f>
        <v/>
      </c>
      <c r="V2800">
        <f>(INDIRECT("a_"&amp;V$2)/(V$2+1))*(($C2800^(V$2+1)-$H2800^(V$2+1))/(ε_c1cd^(V$2+1)))</f>
        <v/>
      </c>
      <c r="W2800">
        <f>(INDIRECT("a_"&amp;W$2)/(W$2+1))*(($C2800^(W$2+1)-$H2800^(W$2+1))/(ε_c1cd^(W$2+1)))</f>
        <v/>
      </c>
      <c r="X2800">
        <f>(INDIRECT("a_"&amp;X$2)/(X$2+1))*(($C2800^(X$2+1)-$H2800^(X$2+1))/(ε_c1cd^(X$2+1)))</f>
        <v/>
      </c>
      <c r="Y2800">
        <f>(INDIRECT("a_"&amp;Y$2)/(Y$2+1))*(($C2800^(Y$2+1)-$H2800^(Y$2+1))/(ε_c1cd^(Y$2+1)))</f>
        <v/>
      </c>
      <c r="Z2800">
        <f>(INDIRECT("a_"&amp;Z$2)/(Z$2+2))*(($C2800^(Z$2+2)-$H2800^(Z$2+2))/(ε_c1cd^(Z$2+2)))</f>
        <v/>
      </c>
      <c r="AA2800">
        <f>(INDIRECT("a_"&amp;AA$2)/(AA$2+2))*(($C2800^(AA$2+2)-$H2800^(AA$2+2))/(ε_c1cd^(AA$2+2)))</f>
        <v/>
      </c>
      <c r="AB2800">
        <f>(INDIRECT("a_"&amp;AB$2)/(AB$2+2))*(($C2800^(AB$2+2)-$H2800^(AB$2+2))/(ε_c1cd^(AB$2+2)))</f>
        <v/>
      </c>
      <c r="AC2800">
        <f>(INDIRECT("a_"&amp;AC$2)/(AC$2+2))*(($C2800^(AC$2+2)-$H2800^(AC$2+2))/(ε_c1cd^(AC$2+2)))</f>
        <v/>
      </c>
      <c r="AD2800">
        <f>(INDIRECT("a_"&amp;AD$2)/(AD$2+2))*(($C2800^(AD$2+2)-$H2800^(AD$2+2))/(ε_c1cd^(AD$2+2)))</f>
        <v/>
      </c>
      <c r="AE2800" s="111">
        <f>(b*f_cd/L2800)*SUM(U2800:Y2800)+SUM(Q2800:R2800)</f>
        <v/>
      </c>
      <c r="AF2800" s="112">
        <f>AE2800*(K2800-y+e)</f>
        <v/>
      </c>
      <c r="AG2800" s="113">
        <f>(b*f_cd/(L2800^2))*SUM(Z2800:AD2800)+SUM(S2800:T2800)-AF2800</f>
        <v/>
      </c>
      <c r="AH2800" s="114">
        <f>AG2800&lt;0</f>
        <v/>
      </c>
      <c r="AI2800" s="115">
        <f>IF(A2800=1,FALSE,(AND(AQ2800,AH2800,NOT(AI2799))))</f>
        <v/>
      </c>
      <c r="AJ2800" s="116">
        <f>(b*f_cd/L2800)*(a_1/2*J2800^2+a_2/3*J2800^3+a_3/4*J2800^4+a_4/5*J2800^5+a_5/6*J2800^6)+SUM(Q2800:R2800)</f>
        <v/>
      </c>
      <c r="AK2800">
        <f>AJ2800*(K2800-y+e)</f>
        <v/>
      </c>
      <c r="AL2800" s="118">
        <f>(b*f_cd/(L2800^2))*(a_1/3*J2800^3+a_2/4*J2800^4+a_3/5*J2800^5+a_4/6*J2800^6+a_5/7*J2800^7)+SUM(S2800:T2800)-AK2800</f>
        <v/>
      </c>
      <c r="AM2800" s="114">
        <f>AL2800&gt;0</f>
        <v/>
      </c>
      <c r="AN2800" s="115">
        <f>IF(A2800=1,FALSE,(AND(AQ2800,AM2800,NOT(AN2799))))</f>
        <v/>
      </c>
      <c r="AO2800">
        <f>IF(D2800=1,AND(AH2800,NOT(AI2800)),AND(AM2800,NOT(AN2800)))</f>
        <v/>
      </c>
      <c r="AP2800" s="119">
        <f>IF(D2800=1,AI2800,AN2800)</f>
        <v/>
      </c>
      <c r="AQ2800" s="125">
        <f>ABS(E2800)&lt;$AQ$2</f>
        <v/>
      </c>
      <c r="AS2800">
        <f>IF(AP2800,MAX(AS$3:AS2798)+1,"")</f>
        <v/>
      </c>
    </row>
    <row r="2801">
      <c r="A2801" t="n">
        <v>2711</v>
      </c>
      <c r="B2801" s="131">
        <f>IF(A2801=1,0,IF(AP2801,0.1*ε_cu1cd,0))</f>
        <v/>
      </c>
      <c r="C2801" s="131">
        <f>IF(A2801=1,0.1*ε_cu1cd,C2800+B2800)</f>
        <v/>
      </c>
      <c r="D2801" s="113">
        <f>IF('Нормальний переріз'!$D$68&gt;0,1,2)</f>
        <v/>
      </c>
      <c r="E2801" s="144">
        <f>IF(D2801=1,F2801,G2801)</f>
        <v/>
      </c>
      <c r="F2801" s="124">
        <f>IF(AI2800,0.11*ε_cu1cd,IF(AH2800,F2800*0.01,F2800))</f>
        <v/>
      </c>
      <c r="G2801" s="124">
        <f>IF(AP2800,-0.1*ε_cu1cd,IF(AM2800,G2800*0.01,G2800))</f>
        <v/>
      </c>
      <c r="H2801" s="113">
        <f>IF(A2801=1,E2801,IF(AO2800,H2800-E2800+E2801,IF(AP2800,0.8*H2800,H2800+E2801)))</f>
        <v/>
      </c>
      <c r="I2801" s="169">
        <f>(C2801-H2801)/h</f>
        <v/>
      </c>
      <c r="J2801">
        <f>C2801/(ε_c1cd)</f>
        <v/>
      </c>
      <c r="K2801">
        <f>C2801/I2801</f>
        <v/>
      </c>
      <c r="L2801" s="131">
        <f>I2801/(ε_c1cd)</f>
        <v/>
      </c>
      <c r="M2801">
        <f>I2801*(K2801-Z_s1)</f>
        <v/>
      </c>
      <c r="N2801">
        <f>I2801*(K2801-Z_s2)</f>
        <v/>
      </c>
      <c r="O2801">
        <f>E_s*M2801</f>
        <v/>
      </c>
      <c r="P2801">
        <f>E_s*N2801</f>
        <v/>
      </c>
      <c r="Q2801">
        <f>O2801*A_s1</f>
        <v/>
      </c>
      <c r="R2801">
        <f>P2801*A_s2</f>
        <v/>
      </c>
      <c r="S2801">
        <f>Q2801*($K2801-Z_s1)</f>
        <v/>
      </c>
      <c r="T2801">
        <f>R2801*($K2801-Z_s2)</f>
        <v/>
      </c>
      <c r="U2801">
        <f>(INDIRECT("a_"&amp;U$2)/(U$2+1))*(($C2801^(U$2+1)-$H2801^(U$2+1))/(ε_c1cd^(U$2+1)))</f>
        <v/>
      </c>
      <c r="V2801">
        <f>(INDIRECT("a_"&amp;V$2)/(V$2+1))*(($C2801^(V$2+1)-$H2801^(V$2+1))/(ε_c1cd^(V$2+1)))</f>
        <v/>
      </c>
      <c r="W2801">
        <f>(INDIRECT("a_"&amp;W$2)/(W$2+1))*(($C2801^(W$2+1)-$H2801^(W$2+1))/(ε_c1cd^(W$2+1)))</f>
        <v/>
      </c>
      <c r="X2801">
        <f>(INDIRECT("a_"&amp;X$2)/(X$2+1))*(($C2801^(X$2+1)-$H2801^(X$2+1))/(ε_c1cd^(X$2+1)))</f>
        <v/>
      </c>
      <c r="Y2801">
        <f>(INDIRECT("a_"&amp;Y$2)/(Y$2+1))*(($C2801^(Y$2+1)-$H2801^(Y$2+1))/(ε_c1cd^(Y$2+1)))</f>
        <v/>
      </c>
      <c r="Z2801">
        <f>(INDIRECT("a_"&amp;Z$2)/(Z$2+2))*(($C2801^(Z$2+2)-$H2801^(Z$2+2))/(ε_c1cd^(Z$2+2)))</f>
        <v/>
      </c>
      <c r="AA2801">
        <f>(INDIRECT("a_"&amp;AA$2)/(AA$2+2))*(($C2801^(AA$2+2)-$H2801^(AA$2+2))/(ε_c1cd^(AA$2+2)))</f>
        <v/>
      </c>
      <c r="AB2801">
        <f>(INDIRECT("a_"&amp;AB$2)/(AB$2+2))*(($C2801^(AB$2+2)-$H2801^(AB$2+2))/(ε_c1cd^(AB$2+2)))</f>
        <v/>
      </c>
      <c r="AC2801">
        <f>(INDIRECT("a_"&amp;AC$2)/(AC$2+2))*(($C2801^(AC$2+2)-$H2801^(AC$2+2))/(ε_c1cd^(AC$2+2)))</f>
        <v/>
      </c>
      <c r="AD2801">
        <f>(INDIRECT("a_"&amp;AD$2)/(AD$2+2))*(($C2801^(AD$2+2)-$H2801^(AD$2+2))/(ε_c1cd^(AD$2+2)))</f>
        <v/>
      </c>
      <c r="AE2801" s="111">
        <f>(b*f_cd/L2801)*SUM(U2801:Y2801)+SUM(Q2801:R2801)</f>
        <v/>
      </c>
      <c r="AF2801" s="112">
        <f>AE2801*(K2801-y+e)</f>
        <v/>
      </c>
      <c r="AG2801" s="113">
        <f>(b*f_cd/(L2801^2))*SUM(Z2801:AD2801)+SUM(S2801:T2801)-AF2801</f>
        <v/>
      </c>
      <c r="AH2801" s="114">
        <f>AG2801&lt;0</f>
        <v/>
      </c>
      <c r="AI2801" s="115">
        <f>IF(A2801=1,FALSE,(AND(AQ2801,AH2801,NOT(AI2800))))</f>
        <v/>
      </c>
      <c r="AJ2801" s="116">
        <f>(b*f_cd/L2801)*(a_1/2*J2801^2+a_2/3*J2801^3+a_3/4*J2801^4+a_4/5*J2801^5+a_5/6*J2801^6)+SUM(Q2801:R2801)</f>
        <v/>
      </c>
      <c r="AK2801">
        <f>AJ2801*(K2801-y+e)</f>
        <v/>
      </c>
      <c r="AL2801" s="118">
        <f>(b*f_cd/(L2801^2))*(a_1/3*J2801^3+a_2/4*J2801^4+a_3/5*J2801^5+a_4/6*J2801^6+a_5/7*J2801^7)+SUM(S2801:T2801)-AK2801</f>
        <v/>
      </c>
      <c r="AM2801" s="114">
        <f>AL2801&gt;0</f>
        <v/>
      </c>
      <c r="AN2801" s="115">
        <f>IF(A2801=1,FALSE,(AND(AQ2801,AM2801,NOT(AN2800))))</f>
        <v/>
      </c>
      <c r="AO2801">
        <f>IF(D2801=1,AND(AH2801,NOT(AI2801)),AND(AM2801,NOT(AN2801)))</f>
        <v/>
      </c>
      <c r="AP2801" s="119">
        <f>IF(D2801=1,AI2801,AN2801)</f>
        <v/>
      </c>
      <c r="AQ2801" s="125">
        <f>ABS(E2801)&lt;$AQ$2</f>
        <v/>
      </c>
      <c r="AS2801">
        <f>IF(AP2801,MAX(AS$3:AS2799)+1,"")</f>
        <v/>
      </c>
    </row>
    <row r="2802">
      <c r="A2802" t="n">
        <v>2712</v>
      </c>
      <c r="B2802" s="131">
        <f>IF(A2802=1,0,IF(AP2802,0.1*ε_cu1cd,0))</f>
        <v/>
      </c>
      <c r="C2802" s="131">
        <f>IF(A2802=1,0.1*ε_cu1cd,C2801+B2801)</f>
        <v/>
      </c>
      <c r="D2802" s="113">
        <f>IF('Нормальний переріз'!$D$68&gt;0,1,2)</f>
        <v/>
      </c>
      <c r="E2802" s="144">
        <f>IF(D2802=1,F2802,G2802)</f>
        <v/>
      </c>
      <c r="F2802" s="124">
        <f>IF(AI2801,0.11*ε_cu1cd,IF(AH2801,F2801*0.01,F2801))</f>
        <v/>
      </c>
      <c r="G2802" s="124">
        <f>IF(AP2801,-0.1*ε_cu1cd,IF(AM2801,G2801*0.01,G2801))</f>
        <v/>
      </c>
      <c r="H2802" s="113">
        <f>IF(A2802=1,E2802,IF(AO2801,H2801-E2801+E2802,IF(AP2801,0.8*H2801,H2801+E2802)))</f>
        <v/>
      </c>
      <c r="I2802" s="169">
        <f>(C2802-H2802)/h</f>
        <v/>
      </c>
      <c r="J2802">
        <f>C2802/(ε_c1cd)</f>
        <v/>
      </c>
      <c r="K2802">
        <f>C2802/I2802</f>
        <v/>
      </c>
      <c r="L2802" s="131">
        <f>I2802/(ε_c1cd)</f>
        <v/>
      </c>
      <c r="M2802">
        <f>I2802*(K2802-Z_s1)</f>
        <v/>
      </c>
      <c r="N2802">
        <f>I2802*(K2802-Z_s2)</f>
        <v/>
      </c>
      <c r="O2802">
        <f>E_s*M2802</f>
        <v/>
      </c>
      <c r="P2802">
        <f>E_s*N2802</f>
        <v/>
      </c>
      <c r="Q2802">
        <f>O2802*A_s1</f>
        <v/>
      </c>
      <c r="R2802">
        <f>P2802*A_s2</f>
        <v/>
      </c>
      <c r="S2802">
        <f>Q2802*($K2802-Z_s1)</f>
        <v/>
      </c>
      <c r="T2802">
        <f>R2802*($K2802-Z_s2)</f>
        <v/>
      </c>
      <c r="U2802">
        <f>(INDIRECT("a_"&amp;U$2)/(U$2+1))*(($C2802^(U$2+1)-$H2802^(U$2+1))/(ε_c1cd^(U$2+1)))</f>
        <v/>
      </c>
      <c r="V2802">
        <f>(INDIRECT("a_"&amp;V$2)/(V$2+1))*(($C2802^(V$2+1)-$H2802^(V$2+1))/(ε_c1cd^(V$2+1)))</f>
        <v/>
      </c>
      <c r="W2802">
        <f>(INDIRECT("a_"&amp;W$2)/(W$2+1))*(($C2802^(W$2+1)-$H2802^(W$2+1))/(ε_c1cd^(W$2+1)))</f>
        <v/>
      </c>
      <c r="X2802">
        <f>(INDIRECT("a_"&amp;X$2)/(X$2+1))*(($C2802^(X$2+1)-$H2802^(X$2+1))/(ε_c1cd^(X$2+1)))</f>
        <v/>
      </c>
      <c r="Y2802">
        <f>(INDIRECT("a_"&amp;Y$2)/(Y$2+1))*(($C2802^(Y$2+1)-$H2802^(Y$2+1))/(ε_c1cd^(Y$2+1)))</f>
        <v/>
      </c>
      <c r="Z2802">
        <f>(INDIRECT("a_"&amp;Z$2)/(Z$2+2))*(($C2802^(Z$2+2)-$H2802^(Z$2+2))/(ε_c1cd^(Z$2+2)))</f>
        <v/>
      </c>
      <c r="AA2802">
        <f>(INDIRECT("a_"&amp;AA$2)/(AA$2+2))*(($C2802^(AA$2+2)-$H2802^(AA$2+2))/(ε_c1cd^(AA$2+2)))</f>
        <v/>
      </c>
      <c r="AB2802">
        <f>(INDIRECT("a_"&amp;AB$2)/(AB$2+2))*(($C2802^(AB$2+2)-$H2802^(AB$2+2))/(ε_c1cd^(AB$2+2)))</f>
        <v/>
      </c>
      <c r="AC2802">
        <f>(INDIRECT("a_"&amp;AC$2)/(AC$2+2))*(($C2802^(AC$2+2)-$H2802^(AC$2+2))/(ε_c1cd^(AC$2+2)))</f>
        <v/>
      </c>
      <c r="AD2802">
        <f>(INDIRECT("a_"&amp;AD$2)/(AD$2+2))*(($C2802^(AD$2+2)-$H2802^(AD$2+2))/(ε_c1cd^(AD$2+2)))</f>
        <v/>
      </c>
      <c r="AE2802" s="111">
        <f>(b*f_cd/L2802)*SUM(U2802:Y2802)+SUM(Q2802:R2802)</f>
        <v/>
      </c>
      <c r="AF2802" s="112">
        <f>AE2802*(K2802-y+e)</f>
        <v/>
      </c>
      <c r="AG2802" s="113">
        <f>(b*f_cd/(L2802^2))*SUM(Z2802:AD2802)+SUM(S2802:T2802)-AF2802</f>
        <v/>
      </c>
      <c r="AH2802" s="114">
        <f>AG2802&lt;0</f>
        <v/>
      </c>
      <c r="AI2802" s="115">
        <f>IF(A2802=1,FALSE,(AND(AQ2802,AH2802,NOT(AI2801))))</f>
        <v/>
      </c>
      <c r="AJ2802" s="116">
        <f>(b*f_cd/L2802)*(a_1/2*J2802^2+a_2/3*J2802^3+a_3/4*J2802^4+a_4/5*J2802^5+a_5/6*J2802^6)+SUM(Q2802:R2802)</f>
        <v/>
      </c>
      <c r="AK2802">
        <f>AJ2802*(K2802-y+e)</f>
        <v/>
      </c>
      <c r="AL2802" s="118">
        <f>(b*f_cd/(L2802^2))*(a_1/3*J2802^3+a_2/4*J2802^4+a_3/5*J2802^5+a_4/6*J2802^6+a_5/7*J2802^7)+SUM(S2802:T2802)-AK2802</f>
        <v/>
      </c>
      <c r="AM2802" s="114">
        <f>AL2802&gt;0</f>
        <v/>
      </c>
      <c r="AN2802" s="115">
        <f>IF(A2802=1,FALSE,(AND(AQ2802,AM2802,NOT(AN2801))))</f>
        <v/>
      </c>
      <c r="AO2802">
        <f>IF(D2802=1,AND(AH2802,NOT(AI2802)),AND(AM2802,NOT(AN2802)))</f>
        <v/>
      </c>
      <c r="AP2802" s="119">
        <f>IF(D2802=1,AI2802,AN2802)</f>
        <v/>
      </c>
      <c r="AQ2802" s="125">
        <f>ABS(E2802)&lt;$AQ$2</f>
        <v/>
      </c>
      <c r="AS2802">
        <f>IF(AP2802,MAX(AS$3:AS2800)+1,"")</f>
        <v/>
      </c>
    </row>
    <row r="2803">
      <c r="A2803" t="n">
        <v>2713</v>
      </c>
      <c r="B2803" s="131">
        <f>IF(A2803=1,0,IF(AP2803,0.1*ε_cu1cd,0))</f>
        <v/>
      </c>
      <c r="C2803" s="131">
        <f>IF(A2803=1,0.1*ε_cu1cd,C2802+B2802)</f>
        <v/>
      </c>
      <c r="D2803" s="113">
        <f>IF('Нормальний переріз'!$D$68&gt;0,1,2)</f>
        <v/>
      </c>
      <c r="E2803" s="144">
        <f>IF(D2803=1,F2803,G2803)</f>
        <v/>
      </c>
      <c r="F2803" s="124">
        <f>IF(AI2802,0.11*ε_cu1cd,IF(AH2802,F2802*0.01,F2802))</f>
        <v/>
      </c>
      <c r="G2803" s="124">
        <f>IF(AP2802,-0.1*ε_cu1cd,IF(AM2802,G2802*0.01,G2802))</f>
        <v/>
      </c>
      <c r="H2803" s="113">
        <f>IF(A2803=1,E2803,IF(AO2802,H2802-E2802+E2803,IF(AP2802,0.8*H2802,H2802+E2803)))</f>
        <v/>
      </c>
      <c r="I2803" s="169">
        <f>(C2803-H2803)/h</f>
        <v/>
      </c>
      <c r="J2803">
        <f>C2803/(ε_c1cd)</f>
        <v/>
      </c>
      <c r="K2803">
        <f>C2803/I2803</f>
        <v/>
      </c>
      <c r="L2803" s="131">
        <f>I2803/(ε_c1cd)</f>
        <v/>
      </c>
      <c r="M2803">
        <f>I2803*(K2803-Z_s1)</f>
        <v/>
      </c>
      <c r="N2803">
        <f>I2803*(K2803-Z_s2)</f>
        <v/>
      </c>
      <c r="O2803">
        <f>E_s*M2803</f>
        <v/>
      </c>
      <c r="P2803">
        <f>E_s*N2803</f>
        <v/>
      </c>
      <c r="Q2803">
        <f>O2803*A_s1</f>
        <v/>
      </c>
      <c r="R2803">
        <f>P2803*A_s2</f>
        <v/>
      </c>
      <c r="S2803">
        <f>Q2803*($K2803-Z_s1)</f>
        <v/>
      </c>
      <c r="T2803">
        <f>R2803*($K2803-Z_s2)</f>
        <v/>
      </c>
      <c r="U2803">
        <f>(INDIRECT("a_"&amp;U$2)/(U$2+1))*(($C2803^(U$2+1)-$H2803^(U$2+1))/(ε_c1cd^(U$2+1)))</f>
        <v/>
      </c>
      <c r="V2803">
        <f>(INDIRECT("a_"&amp;V$2)/(V$2+1))*(($C2803^(V$2+1)-$H2803^(V$2+1))/(ε_c1cd^(V$2+1)))</f>
        <v/>
      </c>
      <c r="W2803">
        <f>(INDIRECT("a_"&amp;W$2)/(W$2+1))*(($C2803^(W$2+1)-$H2803^(W$2+1))/(ε_c1cd^(W$2+1)))</f>
        <v/>
      </c>
      <c r="X2803">
        <f>(INDIRECT("a_"&amp;X$2)/(X$2+1))*(($C2803^(X$2+1)-$H2803^(X$2+1))/(ε_c1cd^(X$2+1)))</f>
        <v/>
      </c>
      <c r="Y2803">
        <f>(INDIRECT("a_"&amp;Y$2)/(Y$2+1))*(($C2803^(Y$2+1)-$H2803^(Y$2+1))/(ε_c1cd^(Y$2+1)))</f>
        <v/>
      </c>
      <c r="Z2803">
        <f>(INDIRECT("a_"&amp;Z$2)/(Z$2+2))*(($C2803^(Z$2+2)-$H2803^(Z$2+2))/(ε_c1cd^(Z$2+2)))</f>
        <v/>
      </c>
      <c r="AA2803">
        <f>(INDIRECT("a_"&amp;AA$2)/(AA$2+2))*(($C2803^(AA$2+2)-$H2803^(AA$2+2))/(ε_c1cd^(AA$2+2)))</f>
        <v/>
      </c>
      <c r="AB2803">
        <f>(INDIRECT("a_"&amp;AB$2)/(AB$2+2))*(($C2803^(AB$2+2)-$H2803^(AB$2+2))/(ε_c1cd^(AB$2+2)))</f>
        <v/>
      </c>
      <c r="AC2803">
        <f>(INDIRECT("a_"&amp;AC$2)/(AC$2+2))*(($C2803^(AC$2+2)-$H2803^(AC$2+2))/(ε_c1cd^(AC$2+2)))</f>
        <v/>
      </c>
      <c r="AD2803">
        <f>(INDIRECT("a_"&amp;AD$2)/(AD$2+2))*(($C2803^(AD$2+2)-$H2803^(AD$2+2))/(ε_c1cd^(AD$2+2)))</f>
        <v/>
      </c>
      <c r="AE2803" s="111">
        <f>(b*f_cd/L2803)*SUM(U2803:Y2803)+SUM(Q2803:R2803)</f>
        <v/>
      </c>
      <c r="AF2803" s="112">
        <f>AE2803*(K2803-y+e)</f>
        <v/>
      </c>
      <c r="AG2803" s="113">
        <f>(b*f_cd/(L2803^2))*SUM(Z2803:AD2803)+SUM(S2803:T2803)-AF2803</f>
        <v/>
      </c>
      <c r="AH2803" s="114">
        <f>AG2803&lt;0</f>
        <v/>
      </c>
      <c r="AI2803" s="115">
        <f>IF(A2803=1,FALSE,(AND(AQ2803,AH2803,NOT(AI2802))))</f>
        <v/>
      </c>
      <c r="AJ2803" s="116">
        <f>(b*f_cd/L2803)*(a_1/2*J2803^2+a_2/3*J2803^3+a_3/4*J2803^4+a_4/5*J2803^5+a_5/6*J2803^6)+SUM(Q2803:R2803)</f>
        <v/>
      </c>
      <c r="AK2803">
        <f>AJ2803*(K2803-y+e)</f>
        <v/>
      </c>
      <c r="AL2803" s="118">
        <f>(b*f_cd/(L2803^2))*(a_1/3*J2803^3+a_2/4*J2803^4+a_3/5*J2803^5+a_4/6*J2803^6+a_5/7*J2803^7)+SUM(S2803:T2803)-AK2803</f>
        <v/>
      </c>
      <c r="AM2803" s="114">
        <f>AL2803&gt;0</f>
        <v/>
      </c>
      <c r="AN2803" s="115">
        <f>IF(A2803=1,FALSE,(AND(AQ2803,AM2803,NOT(AN2802))))</f>
        <v/>
      </c>
      <c r="AO2803">
        <f>IF(D2803=1,AND(AH2803,NOT(AI2803)),AND(AM2803,NOT(AN2803)))</f>
        <v/>
      </c>
      <c r="AP2803" s="119">
        <f>IF(D2803=1,AI2803,AN2803)</f>
        <v/>
      </c>
      <c r="AQ2803" s="125">
        <f>ABS(E2803)&lt;$AQ$2</f>
        <v/>
      </c>
      <c r="AS2803">
        <f>IF(AP2803,MAX(AS$3:AS2801)+1,"")</f>
        <v/>
      </c>
    </row>
    <row r="2804">
      <c r="A2804" t="n">
        <v>2714</v>
      </c>
      <c r="B2804" s="131">
        <f>IF(A2804=1,0,IF(AP2804,0.1*ε_cu1cd,0))</f>
        <v/>
      </c>
      <c r="C2804" s="131">
        <f>IF(A2804=1,0.1*ε_cu1cd,C2803+B2803)</f>
        <v/>
      </c>
      <c r="D2804" s="113">
        <f>IF('Нормальний переріз'!$D$68&gt;0,1,2)</f>
        <v/>
      </c>
      <c r="E2804" s="144">
        <f>IF(D2804=1,F2804,G2804)</f>
        <v/>
      </c>
      <c r="F2804" s="124">
        <f>IF(AI2803,0.11*ε_cu1cd,IF(AH2803,F2803*0.01,F2803))</f>
        <v/>
      </c>
      <c r="G2804" s="124">
        <f>IF(AP2803,-0.1*ε_cu1cd,IF(AM2803,G2803*0.01,G2803))</f>
        <v/>
      </c>
      <c r="H2804" s="113">
        <f>IF(A2804=1,E2804,IF(AO2803,H2803-E2803+E2804,IF(AP2803,0.8*H2803,H2803+E2804)))</f>
        <v/>
      </c>
      <c r="I2804" s="169">
        <f>(C2804-H2804)/h</f>
        <v/>
      </c>
      <c r="J2804">
        <f>C2804/(ε_c1cd)</f>
        <v/>
      </c>
      <c r="K2804">
        <f>C2804/I2804</f>
        <v/>
      </c>
      <c r="L2804" s="131">
        <f>I2804/(ε_c1cd)</f>
        <v/>
      </c>
      <c r="M2804">
        <f>I2804*(K2804-Z_s1)</f>
        <v/>
      </c>
      <c r="N2804">
        <f>I2804*(K2804-Z_s2)</f>
        <v/>
      </c>
      <c r="O2804">
        <f>E_s*M2804</f>
        <v/>
      </c>
      <c r="P2804">
        <f>E_s*N2804</f>
        <v/>
      </c>
      <c r="Q2804">
        <f>O2804*A_s1</f>
        <v/>
      </c>
      <c r="R2804">
        <f>P2804*A_s2</f>
        <v/>
      </c>
      <c r="S2804">
        <f>Q2804*($K2804-Z_s1)</f>
        <v/>
      </c>
      <c r="T2804">
        <f>R2804*($K2804-Z_s2)</f>
        <v/>
      </c>
      <c r="U2804">
        <f>(INDIRECT("a_"&amp;U$2)/(U$2+1))*(($C2804^(U$2+1)-$H2804^(U$2+1))/(ε_c1cd^(U$2+1)))</f>
        <v/>
      </c>
      <c r="V2804">
        <f>(INDIRECT("a_"&amp;V$2)/(V$2+1))*(($C2804^(V$2+1)-$H2804^(V$2+1))/(ε_c1cd^(V$2+1)))</f>
        <v/>
      </c>
      <c r="W2804">
        <f>(INDIRECT("a_"&amp;W$2)/(W$2+1))*(($C2804^(W$2+1)-$H2804^(W$2+1))/(ε_c1cd^(W$2+1)))</f>
        <v/>
      </c>
      <c r="X2804">
        <f>(INDIRECT("a_"&amp;X$2)/(X$2+1))*(($C2804^(X$2+1)-$H2804^(X$2+1))/(ε_c1cd^(X$2+1)))</f>
        <v/>
      </c>
      <c r="Y2804">
        <f>(INDIRECT("a_"&amp;Y$2)/(Y$2+1))*(($C2804^(Y$2+1)-$H2804^(Y$2+1))/(ε_c1cd^(Y$2+1)))</f>
        <v/>
      </c>
      <c r="Z2804">
        <f>(INDIRECT("a_"&amp;Z$2)/(Z$2+2))*(($C2804^(Z$2+2)-$H2804^(Z$2+2))/(ε_c1cd^(Z$2+2)))</f>
        <v/>
      </c>
      <c r="AA2804">
        <f>(INDIRECT("a_"&amp;AA$2)/(AA$2+2))*(($C2804^(AA$2+2)-$H2804^(AA$2+2))/(ε_c1cd^(AA$2+2)))</f>
        <v/>
      </c>
      <c r="AB2804">
        <f>(INDIRECT("a_"&amp;AB$2)/(AB$2+2))*(($C2804^(AB$2+2)-$H2804^(AB$2+2))/(ε_c1cd^(AB$2+2)))</f>
        <v/>
      </c>
      <c r="AC2804">
        <f>(INDIRECT("a_"&amp;AC$2)/(AC$2+2))*(($C2804^(AC$2+2)-$H2804^(AC$2+2))/(ε_c1cd^(AC$2+2)))</f>
        <v/>
      </c>
      <c r="AD2804">
        <f>(INDIRECT("a_"&amp;AD$2)/(AD$2+2))*(($C2804^(AD$2+2)-$H2804^(AD$2+2))/(ε_c1cd^(AD$2+2)))</f>
        <v/>
      </c>
      <c r="AE2804" s="111">
        <f>(b*f_cd/L2804)*SUM(U2804:Y2804)+SUM(Q2804:R2804)</f>
        <v/>
      </c>
      <c r="AF2804" s="112">
        <f>AE2804*(K2804-y+e)</f>
        <v/>
      </c>
      <c r="AG2804" s="113">
        <f>(b*f_cd/(L2804^2))*SUM(Z2804:AD2804)+SUM(S2804:T2804)-AF2804</f>
        <v/>
      </c>
      <c r="AH2804" s="114">
        <f>AG2804&lt;0</f>
        <v/>
      </c>
      <c r="AI2804" s="115">
        <f>IF(A2804=1,FALSE,(AND(AQ2804,AH2804,NOT(AI2803))))</f>
        <v/>
      </c>
      <c r="AJ2804" s="116">
        <f>(b*f_cd/L2804)*(a_1/2*J2804^2+a_2/3*J2804^3+a_3/4*J2804^4+a_4/5*J2804^5+a_5/6*J2804^6)+SUM(Q2804:R2804)</f>
        <v/>
      </c>
      <c r="AK2804">
        <f>AJ2804*(K2804-y+e)</f>
        <v/>
      </c>
      <c r="AL2804" s="118">
        <f>(b*f_cd/(L2804^2))*(a_1/3*J2804^3+a_2/4*J2804^4+a_3/5*J2804^5+a_4/6*J2804^6+a_5/7*J2804^7)+SUM(S2804:T2804)-AK2804</f>
        <v/>
      </c>
      <c r="AM2804" s="114">
        <f>AL2804&gt;0</f>
        <v/>
      </c>
      <c r="AN2804" s="115">
        <f>IF(A2804=1,FALSE,(AND(AQ2804,AM2804,NOT(AN2803))))</f>
        <v/>
      </c>
      <c r="AO2804">
        <f>IF(D2804=1,AND(AH2804,NOT(AI2804)),AND(AM2804,NOT(AN2804)))</f>
        <v/>
      </c>
      <c r="AP2804" s="119">
        <f>IF(D2804=1,AI2804,AN2804)</f>
        <v/>
      </c>
      <c r="AQ2804" s="125">
        <f>ABS(E2804)&lt;$AQ$2</f>
        <v/>
      </c>
      <c r="AS2804">
        <f>IF(AP2804,MAX(AS$3:AS2802)+1,"")</f>
        <v/>
      </c>
    </row>
    <row r="2805">
      <c r="A2805" t="n">
        <v>2715</v>
      </c>
      <c r="B2805" s="131">
        <f>IF(A2805=1,0,IF(AP2805,0.1*ε_cu1cd,0))</f>
        <v/>
      </c>
      <c r="C2805" s="131">
        <f>IF(A2805=1,0.1*ε_cu1cd,C2804+B2804)</f>
        <v/>
      </c>
      <c r="D2805" s="113">
        <f>IF('Нормальний переріз'!$D$68&gt;0,1,2)</f>
        <v/>
      </c>
      <c r="E2805" s="144">
        <f>IF(D2805=1,F2805,G2805)</f>
        <v/>
      </c>
      <c r="F2805" s="124">
        <f>IF(AI2804,0.11*ε_cu1cd,IF(AH2804,F2804*0.01,F2804))</f>
        <v/>
      </c>
      <c r="G2805" s="124">
        <f>IF(AP2804,-0.1*ε_cu1cd,IF(AM2804,G2804*0.01,G2804))</f>
        <v/>
      </c>
      <c r="H2805" s="113">
        <f>IF(A2805=1,E2805,IF(AO2804,H2804-E2804+E2805,IF(AP2804,0.8*H2804,H2804+E2805)))</f>
        <v/>
      </c>
      <c r="I2805" s="169">
        <f>(C2805-H2805)/h</f>
        <v/>
      </c>
      <c r="J2805">
        <f>C2805/(ε_c1cd)</f>
        <v/>
      </c>
      <c r="K2805">
        <f>C2805/I2805</f>
        <v/>
      </c>
      <c r="L2805" s="131">
        <f>I2805/(ε_c1cd)</f>
        <v/>
      </c>
      <c r="M2805">
        <f>I2805*(K2805-Z_s1)</f>
        <v/>
      </c>
      <c r="N2805">
        <f>I2805*(K2805-Z_s2)</f>
        <v/>
      </c>
      <c r="O2805">
        <f>E_s*M2805</f>
        <v/>
      </c>
      <c r="P2805">
        <f>E_s*N2805</f>
        <v/>
      </c>
      <c r="Q2805">
        <f>O2805*A_s1</f>
        <v/>
      </c>
      <c r="R2805">
        <f>P2805*A_s2</f>
        <v/>
      </c>
      <c r="S2805">
        <f>Q2805*($K2805-Z_s1)</f>
        <v/>
      </c>
      <c r="T2805">
        <f>R2805*($K2805-Z_s2)</f>
        <v/>
      </c>
      <c r="U2805">
        <f>(INDIRECT("a_"&amp;U$2)/(U$2+1))*(($C2805^(U$2+1)-$H2805^(U$2+1))/(ε_c1cd^(U$2+1)))</f>
        <v/>
      </c>
      <c r="V2805">
        <f>(INDIRECT("a_"&amp;V$2)/(V$2+1))*(($C2805^(V$2+1)-$H2805^(V$2+1))/(ε_c1cd^(V$2+1)))</f>
        <v/>
      </c>
      <c r="W2805">
        <f>(INDIRECT("a_"&amp;W$2)/(W$2+1))*(($C2805^(W$2+1)-$H2805^(W$2+1))/(ε_c1cd^(W$2+1)))</f>
        <v/>
      </c>
      <c r="X2805">
        <f>(INDIRECT("a_"&amp;X$2)/(X$2+1))*(($C2805^(X$2+1)-$H2805^(X$2+1))/(ε_c1cd^(X$2+1)))</f>
        <v/>
      </c>
      <c r="Y2805">
        <f>(INDIRECT("a_"&amp;Y$2)/(Y$2+1))*(($C2805^(Y$2+1)-$H2805^(Y$2+1))/(ε_c1cd^(Y$2+1)))</f>
        <v/>
      </c>
      <c r="Z2805">
        <f>(INDIRECT("a_"&amp;Z$2)/(Z$2+2))*(($C2805^(Z$2+2)-$H2805^(Z$2+2))/(ε_c1cd^(Z$2+2)))</f>
        <v/>
      </c>
      <c r="AA2805">
        <f>(INDIRECT("a_"&amp;AA$2)/(AA$2+2))*(($C2805^(AA$2+2)-$H2805^(AA$2+2))/(ε_c1cd^(AA$2+2)))</f>
        <v/>
      </c>
      <c r="AB2805">
        <f>(INDIRECT("a_"&amp;AB$2)/(AB$2+2))*(($C2805^(AB$2+2)-$H2805^(AB$2+2))/(ε_c1cd^(AB$2+2)))</f>
        <v/>
      </c>
      <c r="AC2805">
        <f>(INDIRECT("a_"&amp;AC$2)/(AC$2+2))*(($C2805^(AC$2+2)-$H2805^(AC$2+2))/(ε_c1cd^(AC$2+2)))</f>
        <v/>
      </c>
      <c r="AD2805">
        <f>(INDIRECT("a_"&amp;AD$2)/(AD$2+2))*(($C2805^(AD$2+2)-$H2805^(AD$2+2))/(ε_c1cd^(AD$2+2)))</f>
        <v/>
      </c>
      <c r="AE2805" s="111">
        <f>(b*f_cd/L2805)*SUM(U2805:Y2805)+SUM(Q2805:R2805)</f>
        <v/>
      </c>
      <c r="AF2805" s="112">
        <f>AE2805*(K2805-y+e)</f>
        <v/>
      </c>
      <c r="AG2805" s="113">
        <f>(b*f_cd/(L2805^2))*SUM(Z2805:AD2805)+SUM(S2805:T2805)-AF2805</f>
        <v/>
      </c>
      <c r="AH2805" s="114">
        <f>AG2805&lt;0</f>
        <v/>
      </c>
      <c r="AI2805" s="115">
        <f>IF(A2805=1,FALSE,(AND(AQ2805,AH2805,NOT(AI2804))))</f>
        <v/>
      </c>
      <c r="AJ2805" s="116">
        <f>(b*f_cd/L2805)*(a_1/2*J2805^2+a_2/3*J2805^3+a_3/4*J2805^4+a_4/5*J2805^5+a_5/6*J2805^6)+SUM(Q2805:R2805)</f>
        <v/>
      </c>
      <c r="AK2805">
        <f>AJ2805*(K2805-y+e)</f>
        <v/>
      </c>
      <c r="AL2805" s="118">
        <f>(b*f_cd/(L2805^2))*(a_1/3*J2805^3+a_2/4*J2805^4+a_3/5*J2805^5+a_4/6*J2805^6+a_5/7*J2805^7)+SUM(S2805:T2805)-AK2805</f>
        <v/>
      </c>
      <c r="AM2805" s="114">
        <f>AL2805&gt;0</f>
        <v/>
      </c>
      <c r="AN2805" s="115">
        <f>IF(A2805=1,FALSE,(AND(AQ2805,AM2805,NOT(AN2804))))</f>
        <v/>
      </c>
      <c r="AO2805">
        <f>IF(D2805=1,AND(AH2805,NOT(AI2805)),AND(AM2805,NOT(AN2805)))</f>
        <v/>
      </c>
      <c r="AP2805" s="119">
        <f>IF(D2805=1,AI2805,AN2805)</f>
        <v/>
      </c>
      <c r="AQ2805" s="125">
        <f>ABS(E2805)&lt;$AQ$2</f>
        <v/>
      </c>
      <c r="AS2805">
        <f>IF(AP2805,MAX(AS$3:AS2803)+1,"")</f>
        <v/>
      </c>
    </row>
    <row r="2806">
      <c r="A2806" t="n">
        <v>2716</v>
      </c>
      <c r="B2806" s="131">
        <f>IF(A2806=1,0,IF(AP2806,0.1*ε_cu1cd,0))</f>
        <v/>
      </c>
      <c r="C2806" s="131">
        <f>IF(A2806=1,0.1*ε_cu1cd,C2805+B2805)</f>
        <v/>
      </c>
      <c r="D2806" s="113">
        <f>IF('Нормальний переріз'!$D$68&gt;0,1,2)</f>
        <v/>
      </c>
      <c r="E2806" s="144">
        <f>IF(D2806=1,F2806,G2806)</f>
        <v/>
      </c>
      <c r="F2806" s="124">
        <f>IF(AI2805,0.11*ε_cu1cd,IF(AH2805,F2805*0.01,F2805))</f>
        <v/>
      </c>
      <c r="G2806" s="124">
        <f>IF(AP2805,-0.1*ε_cu1cd,IF(AM2805,G2805*0.01,G2805))</f>
        <v/>
      </c>
      <c r="H2806" s="113">
        <f>IF(A2806=1,E2806,IF(AO2805,H2805-E2805+E2806,IF(AP2805,0.8*H2805,H2805+E2806)))</f>
        <v/>
      </c>
      <c r="I2806" s="169">
        <f>(C2806-H2806)/h</f>
        <v/>
      </c>
      <c r="J2806">
        <f>C2806/(ε_c1cd)</f>
        <v/>
      </c>
      <c r="K2806">
        <f>C2806/I2806</f>
        <v/>
      </c>
      <c r="L2806" s="131">
        <f>I2806/(ε_c1cd)</f>
        <v/>
      </c>
      <c r="M2806">
        <f>I2806*(K2806-Z_s1)</f>
        <v/>
      </c>
      <c r="N2806">
        <f>I2806*(K2806-Z_s2)</f>
        <v/>
      </c>
      <c r="O2806">
        <f>E_s*M2806</f>
        <v/>
      </c>
      <c r="P2806">
        <f>E_s*N2806</f>
        <v/>
      </c>
      <c r="Q2806">
        <f>O2806*A_s1</f>
        <v/>
      </c>
      <c r="R2806">
        <f>P2806*A_s2</f>
        <v/>
      </c>
      <c r="S2806">
        <f>Q2806*($K2806-Z_s1)</f>
        <v/>
      </c>
      <c r="T2806">
        <f>R2806*($K2806-Z_s2)</f>
        <v/>
      </c>
      <c r="U2806">
        <f>(INDIRECT("a_"&amp;U$2)/(U$2+1))*(($C2806^(U$2+1)-$H2806^(U$2+1))/(ε_c1cd^(U$2+1)))</f>
        <v/>
      </c>
      <c r="V2806">
        <f>(INDIRECT("a_"&amp;V$2)/(V$2+1))*(($C2806^(V$2+1)-$H2806^(V$2+1))/(ε_c1cd^(V$2+1)))</f>
        <v/>
      </c>
      <c r="W2806">
        <f>(INDIRECT("a_"&amp;W$2)/(W$2+1))*(($C2806^(W$2+1)-$H2806^(W$2+1))/(ε_c1cd^(W$2+1)))</f>
        <v/>
      </c>
      <c r="X2806">
        <f>(INDIRECT("a_"&amp;X$2)/(X$2+1))*(($C2806^(X$2+1)-$H2806^(X$2+1))/(ε_c1cd^(X$2+1)))</f>
        <v/>
      </c>
      <c r="Y2806">
        <f>(INDIRECT("a_"&amp;Y$2)/(Y$2+1))*(($C2806^(Y$2+1)-$H2806^(Y$2+1))/(ε_c1cd^(Y$2+1)))</f>
        <v/>
      </c>
      <c r="Z2806">
        <f>(INDIRECT("a_"&amp;Z$2)/(Z$2+2))*(($C2806^(Z$2+2)-$H2806^(Z$2+2))/(ε_c1cd^(Z$2+2)))</f>
        <v/>
      </c>
      <c r="AA2806">
        <f>(INDIRECT("a_"&amp;AA$2)/(AA$2+2))*(($C2806^(AA$2+2)-$H2806^(AA$2+2))/(ε_c1cd^(AA$2+2)))</f>
        <v/>
      </c>
      <c r="AB2806">
        <f>(INDIRECT("a_"&amp;AB$2)/(AB$2+2))*(($C2806^(AB$2+2)-$H2806^(AB$2+2))/(ε_c1cd^(AB$2+2)))</f>
        <v/>
      </c>
      <c r="AC2806">
        <f>(INDIRECT("a_"&amp;AC$2)/(AC$2+2))*(($C2806^(AC$2+2)-$H2806^(AC$2+2))/(ε_c1cd^(AC$2+2)))</f>
        <v/>
      </c>
      <c r="AD2806">
        <f>(INDIRECT("a_"&amp;AD$2)/(AD$2+2))*(($C2806^(AD$2+2)-$H2806^(AD$2+2))/(ε_c1cd^(AD$2+2)))</f>
        <v/>
      </c>
      <c r="AE2806" s="111">
        <f>(b*f_cd/L2806)*SUM(U2806:Y2806)+SUM(Q2806:R2806)</f>
        <v/>
      </c>
      <c r="AF2806" s="112">
        <f>AE2806*(K2806-y+e)</f>
        <v/>
      </c>
      <c r="AG2806" s="113">
        <f>(b*f_cd/(L2806^2))*SUM(Z2806:AD2806)+SUM(S2806:T2806)-AF2806</f>
        <v/>
      </c>
      <c r="AH2806" s="114">
        <f>AG2806&lt;0</f>
        <v/>
      </c>
      <c r="AI2806" s="115">
        <f>IF(A2806=1,FALSE,(AND(AQ2806,AH2806,NOT(AI2805))))</f>
        <v/>
      </c>
      <c r="AJ2806" s="116">
        <f>(b*f_cd/L2806)*(a_1/2*J2806^2+a_2/3*J2806^3+a_3/4*J2806^4+a_4/5*J2806^5+a_5/6*J2806^6)+SUM(Q2806:R2806)</f>
        <v/>
      </c>
      <c r="AK2806">
        <f>AJ2806*(K2806-y+e)</f>
        <v/>
      </c>
      <c r="AL2806" s="118">
        <f>(b*f_cd/(L2806^2))*(a_1/3*J2806^3+a_2/4*J2806^4+a_3/5*J2806^5+a_4/6*J2806^6+a_5/7*J2806^7)+SUM(S2806:T2806)-AK2806</f>
        <v/>
      </c>
      <c r="AM2806" s="114">
        <f>AL2806&gt;0</f>
        <v/>
      </c>
      <c r="AN2806" s="115">
        <f>IF(A2806=1,FALSE,(AND(AQ2806,AM2806,NOT(AN2805))))</f>
        <v/>
      </c>
      <c r="AO2806">
        <f>IF(D2806=1,AND(AH2806,NOT(AI2806)),AND(AM2806,NOT(AN2806)))</f>
        <v/>
      </c>
      <c r="AP2806" s="119">
        <f>IF(D2806=1,AI2806,AN2806)</f>
        <v/>
      </c>
      <c r="AQ2806" s="125">
        <f>ABS(E2806)&lt;$AQ$2</f>
        <v/>
      </c>
      <c r="AS2806">
        <f>IF(AP2806,MAX(AS$3:AS2804)+1,"")</f>
        <v/>
      </c>
    </row>
    <row r="2807">
      <c r="A2807" t="n">
        <v>2717</v>
      </c>
      <c r="B2807" s="131">
        <f>IF(A2807=1,0,IF(AP2807,0.1*ε_cu1cd,0))</f>
        <v/>
      </c>
      <c r="C2807" s="131">
        <f>IF(A2807=1,0.1*ε_cu1cd,C2806+B2806)</f>
        <v/>
      </c>
      <c r="D2807" s="113">
        <f>IF('Нормальний переріз'!$D$68&gt;0,1,2)</f>
        <v/>
      </c>
      <c r="E2807" s="144">
        <f>IF(D2807=1,F2807,G2807)</f>
        <v/>
      </c>
      <c r="F2807" s="124">
        <f>IF(AI2806,0.11*ε_cu1cd,IF(AH2806,F2806*0.01,F2806))</f>
        <v/>
      </c>
      <c r="G2807" s="124">
        <f>IF(AP2806,-0.1*ε_cu1cd,IF(AM2806,G2806*0.01,G2806))</f>
        <v/>
      </c>
      <c r="H2807" s="113">
        <f>IF(A2807=1,E2807,IF(AO2806,H2806-E2806+E2807,IF(AP2806,0.8*H2806,H2806+E2807)))</f>
        <v/>
      </c>
      <c r="I2807" s="169">
        <f>(C2807-H2807)/h</f>
        <v/>
      </c>
      <c r="J2807">
        <f>C2807/(ε_c1cd)</f>
        <v/>
      </c>
      <c r="K2807">
        <f>C2807/I2807</f>
        <v/>
      </c>
      <c r="L2807" s="131">
        <f>I2807/(ε_c1cd)</f>
        <v/>
      </c>
      <c r="M2807">
        <f>I2807*(K2807-Z_s1)</f>
        <v/>
      </c>
      <c r="N2807">
        <f>I2807*(K2807-Z_s2)</f>
        <v/>
      </c>
      <c r="O2807">
        <f>E_s*M2807</f>
        <v/>
      </c>
      <c r="P2807">
        <f>E_s*N2807</f>
        <v/>
      </c>
      <c r="Q2807">
        <f>O2807*A_s1</f>
        <v/>
      </c>
      <c r="R2807">
        <f>P2807*A_s2</f>
        <v/>
      </c>
      <c r="S2807">
        <f>Q2807*($K2807-Z_s1)</f>
        <v/>
      </c>
      <c r="T2807">
        <f>R2807*($K2807-Z_s2)</f>
        <v/>
      </c>
      <c r="U2807">
        <f>(INDIRECT("a_"&amp;U$2)/(U$2+1))*(($C2807^(U$2+1)-$H2807^(U$2+1))/(ε_c1cd^(U$2+1)))</f>
        <v/>
      </c>
      <c r="V2807">
        <f>(INDIRECT("a_"&amp;V$2)/(V$2+1))*(($C2807^(V$2+1)-$H2807^(V$2+1))/(ε_c1cd^(V$2+1)))</f>
        <v/>
      </c>
      <c r="W2807">
        <f>(INDIRECT("a_"&amp;W$2)/(W$2+1))*(($C2807^(W$2+1)-$H2807^(W$2+1))/(ε_c1cd^(W$2+1)))</f>
        <v/>
      </c>
      <c r="X2807">
        <f>(INDIRECT("a_"&amp;X$2)/(X$2+1))*(($C2807^(X$2+1)-$H2807^(X$2+1))/(ε_c1cd^(X$2+1)))</f>
        <v/>
      </c>
      <c r="Y2807">
        <f>(INDIRECT("a_"&amp;Y$2)/(Y$2+1))*(($C2807^(Y$2+1)-$H2807^(Y$2+1))/(ε_c1cd^(Y$2+1)))</f>
        <v/>
      </c>
      <c r="Z2807">
        <f>(INDIRECT("a_"&amp;Z$2)/(Z$2+2))*(($C2807^(Z$2+2)-$H2807^(Z$2+2))/(ε_c1cd^(Z$2+2)))</f>
        <v/>
      </c>
      <c r="AA2807">
        <f>(INDIRECT("a_"&amp;AA$2)/(AA$2+2))*(($C2807^(AA$2+2)-$H2807^(AA$2+2))/(ε_c1cd^(AA$2+2)))</f>
        <v/>
      </c>
      <c r="AB2807">
        <f>(INDIRECT("a_"&amp;AB$2)/(AB$2+2))*(($C2807^(AB$2+2)-$H2807^(AB$2+2))/(ε_c1cd^(AB$2+2)))</f>
        <v/>
      </c>
      <c r="AC2807">
        <f>(INDIRECT("a_"&amp;AC$2)/(AC$2+2))*(($C2807^(AC$2+2)-$H2807^(AC$2+2))/(ε_c1cd^(AC$2+2)))</f>
        <v/>
      </c>
      <c r="AD2807">
        <f>(INDIRECT("a_"&amp;AD$2)/(AD$2+2))*(($C2807^(AD$2+2)-$H2807^(AD$2+2))/(ε_c1cd^(AD$2+2)))</f>
        <v/>
      </c>
      <c r="AE2807" s="111">
        <f>(b*f_cd/L2807)*SUM(U2807:Y2807)+SUM(Q2807:R2807)</f>
        <v/>
      </c>
      <c r="AF2807" s="112">
        <f>AE2807*(K2807-y+e)</f>
        <v/>
      </c>
      <c r="AG2807" s="113">
        <f>(b*f_cd/(L2807^2))*SUM(Z2807:AD2807)+SUM(S2807:T2807)-AF2807</f>
        <v/>
      </c>
      <c r="AH2807" s="114">
        <f>AG2807&lt;0</f>
        <v/>
      </c>
      <c r="AI2807" s="115">
        <f>IF(A2807=1,FALSE,(AND(AQ2807,AH2807,NOT(AI2806))))</f>
        <v/>
      </c>
      <c r="AJ2807" s="116">
        <f>(b*f_cd/L2807)*(a_1/2*J2807^2+a_2/3*J2807^3+a_3/4*J2807^4+a_4/5*J2807^5+a_5/6*J2807^6)+SUM(Q2807:R2807)</f>
        <v/>
      </c>
      <c r="AK2807">
        <f>AJ2807*(K2807-y+e)</f>
        <v/>
      </c>
      <c r="AL2807" s="118">
        <f>(b*f_cd/(L2807^2))*(a_1/3*J2807^3+a_2/4*J2807^4+a_3/5*J2807^5+a_4/6*J2807^6+a_5/7*J2807^7)+SUM(S2807:T2807)-AK2807</f>
        <v/>
      </c>
      <c r="AM2807" s="114">
        <f>AL2807&gt;0</f>
        <v/>
      </c>
      <c r="AN2807" s="115">
        <f>IF(A2807=1,FALSE,(AND(AQ2807,AM2807,NOT(AN2806))))</f>
        <v/>
      </c>
      <c r="AO2807">
        <f>IF(D2807=1,AND(AH2807,NOT(AI2807)),AND(AM2807,NOT(AN2807)))</f>
        <v/>
      </c>
      <c r="AP2807" s="119">
        <f>IF(D2807=1,AI2807,AN2807)</f>
        <v/>
      </c>
      <c r="AQ2807" s="125">
        <f>ABS(E2807)&lt;$AQ$2</f>
        <v/>
      </c>
      <c r="AS2807">
        <f>IF(AP2807,MAX(AS$3:AS2805)+1,"")</f>
        <v/>
      </c>
    </row>
    <row r="2808">
      <c r="A2808" t="n">
        <v>2718</v>
      </c>
      <c r="B2808" s="131">
        <f>IF(A2808=1,0,IF(AP2808,0.1*ε_cu1cd,0))</f>
        <v/>
      </c>
      <c r="C2808" s="131">
        <f>IF(A2808=1,0.1*ε_cu1cd,C2807+B2807)</f>
        <v/>
      </c>
      <c r="D2808" s="113">
        <f>IF('Нормальний переріз'!$D$68&gt;0,1,2)</f>
        <v/>
      </c>
      <c r="E2808" s="144">
        <f>IF(D2808=1,F2808,G2808)</f>
        <v/>
      </c>
      <c r="F2808" s="124">
        <f>IF(AI2807,0.11*ε_cu1cd,IF(AH2807,F2807*0.01,F2807))</f>
        <v/>
      </c>
      <c r="G2808" s="124">
        <f>IF(AP2807,-0.1*ε_cu1cd,IF(AM2807,G2807*0.01,G2807))</f>
        <v/>
      </c>
      <c r="H2808" s="113">
        <f>IF(A2808=1,E2808,IF(AO2807,H2807-E2807+E2808,IF(AP2807,0.8*H2807,H2807+E2808)))</f>
        <v/>
      </c>
      <c r="I2808" s="169">
        <f>(C2808-H2808)/h</f>
        <v/>
      </c>
      <c r="J2808">
        <f>C2808/(ε_c1cd)</f>
        <v/>
      </c>
      <c r="K2808">
        <f>C2808/I2808</f>
        <v/>
      </c>
      <c r="L2808" s="131">
        <f>I2808/(ε_c1cd)</f>
        <v/>
      </c>
      <c r="M2808">
        <f>I2808*(K2808-Z_s1)</f>
        <v/>
      </c>
      <c r="N2808">
        <f>I2808*(K2808-Z_s2)</f>
        <v/>
      </c>
      <c r="O2808">
        <f>E_s*M2808</f>
        <v/>
      </c>
      <c r="P2808">
        <f>E_s*N2808</f>
        <v/>
      </c>
      <c r="Q2808">
        <f>O2808*A_s1</f>
        <v/>
      </c>
      <c r="R2808">
        <f>P2808*A_s2</f>
        <v/>
      </c>
      <c r="S2808">
        <f>Q2808*($K2808-Z_s1)</f>
        <v/>
      </c>
      <c r="T2808">
        <f>R2808*($K2808-Z_s2)</f>
        <v/>
      </c>
      <c r="U2808">
        <f>(INDIRECT("a_"&amp;U$2)/(U$2+1))*(($C2808^(U$2+1)-$H2808^(U$2+1))/(ε_c1cd^(U$2+1)))</f>
        <v/>
      </c>
      <c r="V2808">
        <f>(INDIRECT("a_"&amp;V$2)/(V$2+1))*(($C2808^(V$2+1)-$H2808^(V$2+1))/(ε_c1cd^(V$2+1)))</f>
        <v/>
      </c>
      <c r="W2808">
        <f>(INDIRECT("a_"&amp;W$2)/(W$2+1))*(($C2808^(W$2+1)-$H2808^(W$2+1))/(ε_c1cd^(W$2+1)))</f>
        <v/>
      </c>
      <c r="X2808">
        <f>(INDIRECT("a_"&amp;X$2)/(X$2+1))*(($C2808^(X$2+1)-$H2808^(X$2+1))/(ε_c1cd^(X$2+1)))</f>
        <v/>
      </c>
      <c r="Y2808">
        <f>(INDIRECT("a_"&amp;Y$2)/(Y$2+1))*(($C2808^(Y$2+1)-$H2808^(Y$2+1))/(ε_c1cd^(Y$2+1)))</f>
        <v/>
      </c>
      <c r="Z2808">
        <f>(INDIRECT("a_"&amp;Z$2)/(Z$2+2))*(($C2808^(Z$2+2)-$H2808^(Z$2+2))/(ε_c1cd^(Z$2+2)))</f>
        <v/>
      </c>
      <c r="AA2808">
        <f>(INDIRECT("a_"&amp;AA$2)/(AA$2+2))*(($C2808^(AA$2+2)-$H2808^(AA$2+2))/(ε_c1cd^(AA$2+2)))</f>
        <v/>
      </c>
      <c r="AB2808">
        <f>(INDIRECT("a_"&amp;AB$2)/(AB$2+2))*(($C2808^(AB$2+2)-$H2808^(AB$2+2))/(ε_c1cd^(AB$2+2)))</f>
        <v/>
      </c>
      <c r="AC2808">
        <f>(INDIRECT("a_"&amp;AC$2)/(AC$2+2))*(($C2808^(AC$2+2)-$H2808^(AC$2+2))/(ε_c1cd^(AC$2+2)))</f>
        <v/>
      </c>
      <c r="AD2808">
        <f>(INDIRECT("a_"&amp;AD$2)/(AD$2+2))*(($C2808^(AD$2+2)-$H2808^(AD$2+2))/(ε_c1cd^(AD$2+2)))</f>
        <v/>
      </c>
      <c r="AE2808" s="111">
        <f>(b*f_cd/L2808)*SUM(U2808:Y2808)+SUM(Q2808:R2808)</f>
        <v/>
      </c>
      <c r="AF2808" s="112">
        <f>AE2808*(K2808-y+e)</f>
        <v/>
      </c>
      <c r="AG2808" s="113">
        <f>(b*f_cd/(L2808^2))*SUM(Z2808:AD2808)+SUM(S2808:T2808)-AF2808</f>
        <v/>
      </c>
      <c r="AH2808" s="114">
        <f>AG2808&lt;0</f>
        <v/>
      </c>
      <c r="AI2808" s="115">
        <f>IF(A2808=1,FALSE,(AND(AQ2808,AH2808,NOT(AI2807))))</f>
        <v/>
      </c>
      <c r="AJ2808" s="116">
        <f>(b*f_cd/L2808)*(a_1/2*J2808^2+a_2/3*J2808^3+a_3/4*J2808^4+a_4/5*J2808^5+a_5/6*J2808^6)+SUM(Q2808:R2808)</f>
        <v/>
      </c>
      <c r="AK2808">
        <f>AJ2808*(K2808-y+e)</f>
        <v/>
      </c>
      <c r="AL2808" s="118">
        <f>(b*f_cd/(L2808^2))*(a_1/3*J2808^3+a_2/4*J2808^4+a_3/5*J2808^5+a_4/6*J2808^6+a_5/7*J2808^7)+SUM(S2808:T2808)-AK2808</f>
        <v/>
      </c>
      <c r="AM2808" s="114">
        <f>AL2808&gt;0</f>
        <v/>
      </c>
      <c r="AN2808" s="115">
        <f>IF(A2808=1,FALSE,(AND(AQ2808,AM2808,NOT(AN2807))))</f>
        <v/>
      </c>
      <c r="AO2808">
        <f>IF(D2808=1,AND(AH2808,NOT(AI2808)),AND(AM2808,NOT(AN2808)))</f>
        <v/>
      </c>
      <c r="AP2808" s="119">
        <f>IF(D2808=1,AI2808,AN2808)</f>
        <v/>
      </c>
      <c r="AQ2808" s="125">
        <f>ABS(E2808)&lt;$AQ$2</f>
        <v/>
      </c>
      <c r="AS2808">
        <f>IF(AP2808,MAX(AS$3:AS2806)+1,"")</f>
        <v/>
      </c>
    </row>
    <row r="2809">
      <c r="A2809" t="n">
        <v>2719</v>
      </c>
      <c r="B2809" s="131">
        <f>IF(A2809=1,0,IF(AP2809,0.1*ε_cu1cd,0))</f>
        <v/>
      </c>
      <c r="C2809" s="131">
        <f>IF(A2809=1,0.1*ε_cu1cd,C2808+B2808)</f>
        <v/>
      </c>
      <c r="D2809" s="113">
        <f>IF('Нормальний переріз'!$D$68&gt;0,1,2)</f>
        <v/>
      </c>
      <c r="E2809" s="144">
        <f>IF(D2809=1,F2809,G2809)</f>
        <v/>
      </c>
      <c r="F2809" s="124">
        <f>IF(AI2808,0.11*ε_cu1cd,IF(AH2808,F2808*0.01,F2808))</f>
        <v/>
      </c>
      <c r="G2809" s="124">
        <f>IF(AP2808,-0.1*ε_cu1cd,IF(AM2808,G2808*0.01,G2808))</f>
        <v/>
      </c>
      <c r="H2809" s="113">
        <f>IF(A2809=1,E2809,IF(AO2808,H2808-E2808+E2809,IF(AP2808,0.8*H2808,H2808+E2809)))</f>
        <v/>
      </c>
      <c r="I2809" s="169">
        <f>(C2809-H2809)/h</f>
        <v/>
      </c>
      <c r="J2809">
        <f>C2809/(ε_c1cd)</f>
        <v/>
      </c>
      <c r="K2809">
        <f>C2809/I2809</f>
        <v/>
      </c>
      <c r="L2809" s="131">
        <f>I2809/(ε_c1cd)</f>
        <v/>
      </c>
      <c r="M2809">
        <f>I2809*(K2809-Z_s1)</f>
        <v/>
      </c>
      <c r="N2809">
        <f>I2809*(K2809-Z_s2)</f>
        <v/>
      </c>
      <c r="O2809">
        <f>E_s*M2809</f>
        <v/>
      </c>
      <c r="P2809">
        <f>E_s*N2809</f>
        <v/>
      </c>
      <c r="Q2809">
        <f>O2809*A_s1</f>
        <v/>
      </c>
      <c r="R2809">
        <f>P2809*A_s2</f>
        <v/>
      </c>
      <c r="S2809">
        <f>Q2809*($K2809-Z_s1)</f>
        <v/>
      </c>
      <c r="T2809">
        <f>R2809*($K2809-Z_s2)</f>
        <v/>
      </c>
      <c r="U2809">
        <f>(INDIRECT("a_"&amp;U$2)/(U$2+1))*(($C2809^(U$2+1)-$H2809^(U$2+1))/(ε_c1cd^(U$2+1)))</f>
        <v/>
      </c>
      <c r="V2809">
        <f>(INDIRECT("a_"&amp;V$2)/(V$2+1))*(($C2809^(V$2+1)-$H2809^(V$2+1))/(ε_c1cd^(V$2+1)))</f>
        <v/>
      </c>
      <c r="W2809">
        <f>(INDIRECT("a_"&amp;W$2)/(W$2+1))*(($C2809^(W$2+1)-$H2809^(W$2+1))/(ε_c1cd^(W$2+1)))</f>
        <v/>
      </c>
      <c r="X2809">
        <f>(INDIRECT("a_"&amp;X$2)/(X$2+1))*(($C2809^(X$2+1)-$H2809^(X$2+1))/(ε_c1cd^(X$2+1)))</f>
        <v/>
      </c>
      <c r="Y2809">
        <f>(INDIRECT("a_"&amp;Y$2)/(Y$2+1))*(($C2809^(Y$2+1)-$H2809^(Y$2+1))/(ε_c1cd^(Y$2+1)))</f>
        <v/>
      </c>
      <c r="Z2809">
        <f>(INDIRECT("a_"&amp;Z$2)/(Z$2+2))*(($C2809^(Z$2+2)-$H2809^(Z$2+2))/(ε_c1cd^(Z$2+2)))</f>
        <v/>
      </c>
      <c r="AA2809">
        <f>(INDIRECT("a_"&amp;AA$2)/(AA$2+2))*(($C2809^(AA$2+2)-$H2809^(AA$2+2))/(ε_c1cd^(AA$2+2)))</f>
        <v/>
      </c>
      <c r="AB2809">
        <f>(INDIRECT("a_"&amp;AB$2)/(AB$2+2))*(($C2809^(AB$2+2)-$H2809^(AB$2+2))/(ε_c1cd^(AB$2+2)))</f>
        <v/>
      </c>
      <c r="AC2809">
        <f>(INDIRECT("a_"&amp;AC$2)/(AC$2+2))*(($C2809^(AC$2+2)-$H2809^(AC$2+2))/(ε_c1cd^(AC$2+2)))</f>
        <v/>
      </c>
      <c r="AD2809">
        <f>(INDIRECT("a_"&amp;AD$2)/(AD$2+2))*(($C2809^(AD$2+2)-$H2809^(AD$2+2))/(ε_c1cd^(AD$2+2)))</f>
        <v/>
      </c>
      <c r="AE2809" s="111">
        <f>(b*f_cd/L2809)*SUM(U2809:Y2809)+SUM(Q2809:R2809)</f>
        <v/>
      </c>
      <c r="AF2809" s="112">
        <f>AE2809*(K2809-y+e)</f>
        <v/>
      </c>
      <c r="AG2809" s="113">
        <f>(b*f_cd/(L2809^2))*SUM(Z2809:AD2809)+SUM(S2809:T2809)-AF2809</f>
        <v/>
      </c>
      <c r="AH2809" s="114">
        <f>AG2809&lt;0</f>
        <v/>
      </c>
      <c r="AI2809" s="115">
        <f>IF(A2809=1,FALSE,(AND(AQ2809,AH2809,NOT(AI2808))))</f>
        <v/>
      </c>
      <c r="AJ2809" s="116">
        <f>(b*f_cd/L2809)*(a_1/2*J2809^2+a_2/3*J2809^3+a_3/4*J2809^4+a_4/5*J2809^5+a_5/6*J2809^6)+SUM(Q2809:R2809)</f>
        <v/>
      </c>
      <c r="AK2809">
        <f>AJ2809*(K2809-y+e)</f>
        <v/>
      </c>
      <c r="AL2809" s="118">
        <f>(b*f_cd/(L2809^2))*(a_1/3*J2809^3+a_2/4*J2809^4+a_3/5*J2809^5+a_4/6*J2809^6+a_5/7*J2809^7)+SUM(S2809:T2809)-AK2809</f>
        <v/>
      </c>
      <c r="AM2809" s="114">
        <f>AL2809&gt;0</f>
        <v/>
      </c>
      <c r="AN2809" s="115">
        <f>IF(A2809=1,FALSE,(AND(AQ2809,AM2809,NOT(AN2808))))</f>
        <v/>
      </c>
      <c r="AO2809">
        <f>IF(D2809=1,AND(AH2809,NOT(AI2809)),AND(AM2809,NOT(AN2809)))</f>
        <v/>
      </c>
      <c r="AP2809" s="119">
        <f>IF(D2809=1,AI2809,AN2809)</f>
        <v/>
      </c>
      <c r="AQ2809" s="125">
        <f>ABS(E2809)&lt;$AQ$2</f>
        <v/>
      </c>
      <c r="AS2809">
        <f>IF(AP2809,MAX(AS$3:AS2807)+1,"")</f>
        <v/>
      </c>
    </row>
    <row r="2810">
      <c r="A2810" t="n">
        <v>2720</v>
      </c>
      <c r="B2810" s="131">
        <f>IF(A2810=1,0,IF(AP2810,0.1*ε_cu1cd,0))</f>
        <v/>
      </c>
      <c r="C2810" s="131">
        <f>IF(A2810=1,0.1*ε_cu1cd,C2809+B2809)</f>
        <v/>
      </c>
      <c r="D2810" s="113">
        <f>IF('Нормальний переріз'!$D$68&gt;0,1,2)</f>
        <v/>
      </c>
      <c r="E2810" s="144">
        <f>IF(D2810=1,F2810,G2810)</f>
        <v/>
      </c>
      <c r="F2810" s="124">
        <f>IF(AI2809,0.11*ε_cu1cd,IF(AH2809,F2809*0.01,F2809))</f>
        <v/>
      </c>
      <c r="G2810" s="124">
        <f>IF(AP2809,-0.1*ε_cu1cd,IF(AM2809,G2809*0.01,G2809))</f>
        <v/>
      </c>
      <c r="H2810" s="113">
        <f>IF(A2810=1,E2810,IF(AO2809,H2809-E2809+E2810,IF(AP2809,0.8*H2809,H2809+E2810)))</f>
        <v/>
      </c>
      <c r="I2810" s="169">
        <f>(C2810-H2810)/h</f>
        <v/>
      </c>
      <c r="J2810">
        <f>C2810/(ε_c1cd)</f>
        <v/>
      </c>
      <c r="K2810">
        <f>C2810/I2810</f>
        <v/>
      </c>
      <c r="L2810" s="131">
        <f>I2810/(ε_c1cd)</f>
        <v/>
      </c>
      <c r="M2810">
        <f>I2810*(K2810-Z_s1)</f>
        <v/>
      </c>
      <c r="N2810">
        <f>I2810*(K2810-Z_s2)</f>
        <v/>
      </c>
      <c r="O2810">
        <f>E_s*M2810</f>
        <v/>
      </c>
      <c r="P2810">
        <f>E_s*N2810</f>
        <v/>
      </c>
      <c r="Q2810">
        <f>O2810*A_s1</f>
        <v/>
      </c>
      <c r="R2810">
        <f>P2810*A_s2</f>
        <v/>
      </c>
      <c r="S2810">
        <f>Q2810*($K2810-Z_s1)</f>
        <v/>
      </c>
      <c r="T2810">
        <f>R2810*($K2810-Z_s2)</f>
        <v/>
      </c>
      <c r="U2810">
        <f>(INDIRECT("a_"&amp;U$2)/(U$2+1))*(($C2810^(U$2+1)-$H2810^(U$2+1))/(ε_c1cd^(U$2+1)))</f>
        <v/>
      </c>
      <c r="V2810">
        <f>(INDIRECT("a_"&amp;V$2)/(V$2+1))*(($C2810^(V$2+1)-$H2810^(V$2+1))/(ε_c1cd^(V$2+1)))</f>
        <v/>
      </c>
      <c r="W2810">
        <f>(INDIRECT("a_"&amp;W$2)/(W$2+1))*(($C2810^(W$2+1)-$H2810^(W$2+1))/(ε_c1cd^(W$2+1)))</f>
        <v/>
      </c>
      <c r="X2810">
        <f>(INDIRECT("a_"&amp;X$2)/(X$2+1))*(($C2810^(X$2+1)-$H2810^(X$2+1))/(ε_c1cd^(X$2+1)))</f>
        <v/>
      </c>
      <c r="Y2810">
        <f>(INDIRECT("a_"&amp;Y$2)/(Y$2+1))*(($C2810^(Y$2+1)-$H2810^(Y$2+1))/(ε_c1cd^(Y$2+1)))</f>
        <v/>
      </c>
      <c r="Z2810">
        <f>(INDIRECT("a_"&amp;Z$2)/(Z$2+2))*(($C2810^(Z$2+2)-$H2810^(Z$2+2))/(ε_c1cd^(Z$2+2)))</f>
        <v/>
      </c>
      <c r="AA2810">
        <f>(INDIRECT("a_"&amp;AA$2)/(AA$2+2))*(($C2810^(AA$2+2)-$H2810^(AA$2+2))/(ε_c1cd^(AA$2+2)))</f>
        <v/>
      </c>
      <c r="AB2810">
        <f>(INDIRECT("a_"&amp;AB$2)/(AB$2+2))*(($C2810^(AB$2+2)-$H2810^(AB$2+2))/(ε_c1cd^(AB$2+2)))</f>
        <v/>
      </c>
      <c r="AC2810">
        <f>(INDIRECT("a_"&amp;AC$2)/(AC$2+2))*(($C2810^(AC$2+2)-$H2810^(AC$2+2))/(ε_c1cd^(AC$2+2)))</f>
        <v/>
      </c>
      <c r="AD2810">
        <f>(INDIRECT("a_"&amp;AD$2)/(AD$2+2))*(($C2810^(AD$2+2)-$H2810^(AD$2+2))/(ε_c1cd^(AD$2+2)))</f>
        <v/>
      </c>
      <c r="AE2810" s="111">
        <f>(b*f_cd/L2810)*SUM(U2810:Y2810)+SUM(Q2810:R2810)</f>
        <v/>
      </c>
      <c r="AF2810" s="112">
        <f>AE2810*(K2810-y+e)</f>
        <v/>
      </c>
      <c r="AG2810" s="113">
        <f>(b*f_cd/(L2810^2))*SUM(Z2810:AD2810)+SUM(S2810:T2810)-AF2810</f>
        <v/>
      </c>
      <c r="AH2810" s="114">
        <f>AG2810&lt;0</f>
        <v/>
      </c>
      <c r="AI2810" s="115">
        <f>IF(A2810=1,FALSE,(AND(AQ2810,AH2810,NOT(AI2809))))</f>
        <v/>
      </c>
      <c r="AJ2810" s="116">
        <f>(b*f_cd/L2810)*(a_1/2*J2810^2+a_2/3*J2810^3+a_3/4*J2810^4+a_4/5*J2810^5+a_5/6*J2810^6)+SUM(Q2810:R2810)</f>
        <v/>
      </c>
      <c r="AK2810">
        <f>AJ2810*(K2810-y+e)</f>
        <v/>
      </c>
      <c r="AL2810" s="118">
        <f>(b*f_cd/(L2810^2))*(a_1/3*J2810^3+a_2/4*J2810^4+a_3/5*J2810^5+a_4/6*J2810^6+a_5/7*J2810^7)+SUM(S2810:T2810)-AK2810</f>
        <v/>
      </c>
      <c r="AM2810" s="114">
        <f>AL2810&gt;0</f>
        <v/>
      </c>
      <c r="AN2810" s="115">
        <f>IF(A2810=1,FALSE,(AND(AQ2810,AM2810,NOT(AN2809))))</f>
        <v/>
      </c>
      <c r="AO2810">
        <f>IF(D2810=1,AND(AH2810,NOT(AI2810)),AND(AM2810,NOT(AN2810)))</f>
        <v/>
      </c>
      <c r="AP2810" s="119">
        <f>IF(D2810=1,AI2810,AN2810)</f>
        <v/>
      </c>
      <c r="AQ2810" s="125">
        <f>ABS(E2810)&lt;$AQ$2</f>
        <v/>
      </c>
      <c r="AS2810">
        <f>IF(AP2810,MAX(AS$3:AS2808)+1,"")</f>
        <v/>
      </c>
    </row>
    <row r="2811">
      <c r="A2811" t="n">
        <v>2721</v>
      </c>
      <c r="B2811" s="131">
        <f>IF(A2811=1,0,IF(AP2811,0.1*ε_cu1cd,0))</f>
        <v/>
      </c>
      <c r="C2811" s="131">
        <f>IF(A2811=1,0.1*ε_cu1cd,C2810+B2810)</f>
        <v/>
      </c>
      <c r="D2811" s="113">
        <f>IF('Нормальний переріз'!$D$68&gt;0,1,2)</f>
        <v/>
      </c>
      <c r="E2811" s="144">
        <f>IF(D2811=1,F2811,G2811)</f>
        <v/>
      </c>
      <c r="F2811" s="124">
        <f>IF(AI2810,0.11*ε_cu1cd,IF(AH2810,F2810*0.01,F2810))</f>
        <v/>
      </c>
      <c r="G2811" s="124">
        <f>IF(AP2810,-0.1*ε_cu1cd,IF(AM2810,G2810*0.01,G2810))</f>
        <v/>
      </c>
      <c r="H2811" s="113">
        <f>IF(A2811=1,E2811,IF(AO2810,H2810-E2810+E2811,IF(AP2810,0.8*H2810,H2810+E2811)))</f>
        <v/>
      </c>
      <c r="I2811" s="169">
        <f>(C2811-H2811)/h</f>
        <v/>
      </c>
      <c r="J2811">
        <f>C2811/(ε_c1cd)</f>
        <v/>
      </c>
      <c r="K2811">
        <f>C2811/I2811</f>
        <v/>
      </c>
      <c r="L2811" s="131">
        <f>I2811/(ε_c1cd)</f>
        <v/>
      </c>
      <c r="M2811">
        <f>I2811*(K2811-Z_s1)</f>
        <v/>
      </c>
      <c r="N2811">
        <f>I2811*(K2811-Z_s2)</f>
        <v/>
      </c>
      <c r="O2811">
        <f>E_s*M2811</f>
        <v/>
      </c>
      <c r="P2811">
        <f>E_s*N2811</f>
        <v/>
      </c>
      <c r="Q2811">
        <f>O2811*A_s1</f>
        <v/>
      </c>
      <c r="R2811">
        <f>P2811*A_s2</f>
        <v/>
      </c>
      <c r="S2811">
        <f>Q2811*($K2811-Z_s1)</f>
        <v/>
      </c>
      <c r="T2811">
        <f>R2811*($K2811-Z_s2)</f>
        <v/>
      </c>
      <c r="U2811">
        <f>(INDIRECT("a_"&amp;U$2)/(U$2+1))*(($C2811^(U$2+1)-$H2811^(U$2+1))/(ε_c1cd^(U$2+1)))</f>
        <v/>
      </c>
      <c r="V2811">
        <f>(INDIRECT("a_"&amp;V$2)/(V$2+1))*(($C2811^(V$2+1)-$H2811^(V$2+1))/(ε_c1cd^(V$2+1)))</f>
        <v/>
      </c>
      <c r="W2811">
        <f>(INDIRECT("a_"&amp;W$2)/(W$2+1))*(($C2811^(W$2+1)-$H2811^(W$2+1))/(ε_c1cd^(W$2+1)))</f>
        <v/>
      </c>
      <c r="X2811">
        <f>(INDIRECT("a_"&amp;X$2)/(X$2+1))*(($C2811^(X$2+1)-$H2811^(X$2+1))/(ε_c1cd^(X$2+1)))</f>
        <v/>
      </c>
      <c r="Y2811">
        <f>(INDIRECT("a_"&amp;Y$2)/(Y$2+1))*(($C2811^(Y$2+1)-$H2811^(Y$2+1))/(ε_c1cd^(Y$2+1)))</f>
        <v/>
      </c>
      <c r="Z2811">
        <f>(INDIRECT("a_"&amp;Z$2)/(Z$2+2))*(($C2811^(Z$2+2)-$H2811^(Z$2+2))/(ε_c1cd^(Z$2+2)))</f>
        <v/>
      </c>
      <c r="AA2811">
        <f>(INDIRECT("a_"&amp;AA$2)/(AA$2+2))*(($C2811^(AA$2+2)-$H2811^(AA$2+2))/(ε_c1cd^(AA$2+2)))</f>
        <v/>
      </c>
      <c r="AB2811">
        <f>(INDIRECT("a_"&amp;AB$2)/(AB$2+2))*(($C2811^(AB$2+2)-$H2811^(AB$2+2))/(ε_c1cd^(AB$2+2)))</f>
        <v/>
      </c>
      <c r="AC2811">
        <f>(INDIRECT("a_"&amp;AC$2)/(AC$2+2))*(($C2811^(AC$2+2)-$H2811^(AC$2+2))/(ε_c1cd^(AC$2+2)))</f>
        <v/>
      </c>
      <c r="AD2811">
        <f>(INDIRECT("a_"&amp;AD$2)/(AD$2+2))*(($C2811^(AD$2+2)-$H2811^(AD$2+2))/(ε_c1cd^(AD$2+2)))</f>
        <v/>
      </c>
      <c r="AE2811" s="111">
        <f>(b*f_cd/L2811)*SUM(U2811:Y2811)+SUM(Q2811:R2811)</f>
        <v/>
      </c>
      <c r="AF2811" s="112">
        <f>AE2811*(K2811-y+e)</f>
        <v/>
      </c>
      <c r="AG2811" s="113">
        <f>(b*f_cd/(L2811^2))*SUM(Z2811:AD2811)+SUM(S2811:T2811)-AF2811</f>
        <v/>
      </c>
      <c r="AH2811" s="114">
        <f>AG2811&lt;0</f>
        <v/>
      </c>
      <c r="AI2811" s="115">
        <f>IF(A2811=1,FALSE,(AND(AQ2811,AH2811,NOT(AI2810))))</f>
        <v/>
      </c>
      <c r="AJ2811" s="116">
        <f>(b*f_cd/L2811)*(a_1/2*J2811^2+a_2/3*J2811^3+a_3/4*J2811^4+a_4/5*J2811^5+a_5/6*J2811^6)+SUM(Q2811:R2811)</f>
        <v/>
      </c>
      <c r="AK2811">
        <f>AJ2811*(K2811-y+e)</f>
        <v/>
      </c>
      <c r="AL2811" s="118">
        <f>(b*f_cd/(L2811^2))*(a_1/3*J2811^3+a_2/4*J2811^4+a_3/5*J2811^5+a_4/6*J2811^6+a_5/7*J2811^7)+SUM(S2811:T2811)-AK2811</f>
        <v/>
      </c>
      <c r="AM2811" s="114">
        <f>AL2811&gt;0</f>
        <v/>
      </c>
      <c r="AN2811" s="115">
        <f>IF(A2811=1,FALSE,(AND(AQ2811,AM2811,NOT(AN2810))))</f>
        <v/>
      </c>
      <c r="AO2811">
        <f>IF(D2811=1,AND(AH2811,NOT(AI2811)),AND(AM2811,NOT(AN2811)))</f>
        <v/>
      </c>
      <c r="AP2811" s="119">
        <f>IF(D2811=1,AI2811,AN2811)</f>
        <v/>
      </c>
      <c r="AQ2811" s="125">
        <f>ABS(E2811)&lt;$AQ$2</f>
        <v/>
      </c>
      <c r="AS2811">
        <f>IF(AP2811,MAX(AS$3:AS2809)+1,"")</f>
        <v/>
      </c>
    </row>
    <row r="2812">
      <c r="A2812" t="n">
        <v>2722</v>
      </c>
      <c r="B2812" s="131">
        <f>IF(A2812=1,0,IF(AP2812,0.1*ε_cu1cd,0))</f>
        <v/>
      </c>
      <c r="C2812" s="131">
        <f>IF(A2812=1,0.1*ε_cu1cd,C2811+B2811)</f>
        <v/>
      </c>
      <c r="D2812" s="113">
        <f>IF('Нормальний переріз'!$D$68&gt;0,1,2)</f>
        <v/>
      </c>
      <c r="E2812" s="144">
        <f>IF(D2812=1,F2812,G2812)</f>
        <v/>
      </c>
      <c r="F2812" s="124">
        <f>IF(AI2811,0.11*ε_cu1cd,IF(AH2811,F2811*0.01,F2811))</f>
        <v/>
      </c>
      <c r="G2812" s="124">
        <f>IF(AP2811,-0.1*ε_cu1cd,IF(AM2811,G2811*0.01,G2811))</f>
        <v/>
      </c>
      <c r="H2812" s="113">
        <f>IF(A2812=1,E2812,IF(AO2811,H2811-E2811+E2812,IF(AP2811,0.8*H2811,H2811+E2812)))</f>
        <v/>
      </c>
      <c r="I2812" s="169">
        <f>(C2812-H2812)/h</f>
        <v/>
      </c>
      <c r="J2812">
        <f>C2812/(ε_c1cd)</f>
        <v/>
      </c>
      <c r="K2812">
        <f>C2812/I2812</f>
        <v/>
      </c>
      <c r="L2812" s="131">
        <f>I2812/(ε_c1cd)</f>
        <v/>
      </c>
      <c r="M2812">
        <f>I2812*(K2812-Z_s1)</f>
        <v/>
      </c>
      <c r="N2812">
        <f>I2812*(K2812-Z_s2)</f>
        <v/>
      </c>
      <c r="O2812">
        <f>E_s*M2812</f>
        <v/>
      </c>
      <c r="P2812">
        <f>E_s*N2812</f>
        <v/>
      </c>
      <c r="Q2812">
        <f>O2812*A_s1</f>
        <v/>
      </c>
      <c r="R2812">
        <f>P2812*A_s2</f>
        <v/>
      </c>
      <c r="S2812">
        <f>Q2812*($K2812-Z_s1)</f>
        <v/>
      </c>
      <c r="T2812">
        <f>R2812*($K2812-Z_s2)</f>
        <v/>
      </c>
      <c r="U2812">
        <f>(INDIRECT("a_"&amp;U$2)/(U$2+1))*(($C2812^(U$2+1)-$H2812^(U$2+1))/(ε_c1cd^(U$2+1)))</f>
        <v/>
      </c>
      <c r="V2812">
        <f>(INDIRECT("a_"&amp;V$2)/(V$2+1))*(($C2812^(V$2+1)-$H2812^(V$2+1))/(ε_c1cd^(V$2+1)))</f>
        <v/>
      </c>
      <c r="W2812">
        <f>(INDIRECT("a_"&amp;W$2)/(W$2+1))*(($C2812^(W$2+1)-$H2812^(W$2+1))/(ε_c1cd^(W$2+1)))</f>
        <v/>
      </c>
      <c r="X2812">
        <f>(INDIRECT("a_"&amp;X$2)/(X$2+1))*(($C2812^(X$2+1)-$H2812^(X$2+1))/(ε_c1cd^(X$2+1)))</f>
        <v/>
      </c>
      <c r="Y2812">
        <f>(INDIRECT("a_"&amp;Y$2)/(Y$2+1))*(($C2812^(Y$2+1)-$H2812^(Y$2+1))/(ε_c1cd^(Y$2+1)))</f>
        <v/>
      </c>
      <c r="Z2812">
        <f>(INDIRECT("a_"&amp;Z$2)/(Z$2+2))*(($C2812^(Z$2+2)-$H2812^(Z$2+2))/(ε_c1cd^(Z$2+2)))</f>
        <v/>
      </c>
      <c r="AA2812">
        <f>(INDIRECT("a_"&amp;AA$2)/(AA$2+2))*(($C2812^(AA$2+2)-$H2812^(AA$2+2))/(ε_c1cd^(AA$2+2)))</f>
        <v/>
      </c>
      <c r="AB2812">
        <f>(INDIRECT("a_"&amp;AB$2)/(AB$2+2))*(($C2812^(AB$2+2)-$H2812^(AB$2+2))/(ε_c1cd^(AB$2+2)))</f>
        <v/>
      </c>
      <c r="AC2812">
        <f>(INDIRECT("a_"&amp;AC$2)/(AC$2+2))*(($C2812^(AC$2+2)-$H2812^(AC$2+2))/(ε_c1cd^(AC$2+2)))</f>
        <v/>
      </c>
      <c r="AD2812">
        <f>(INDIRECT("a_"&amp;AD$2)/(AD$2+2))*(($C2812^(AD$2+2)-$H2812^(AD$2+2))/(ε_c1cd^(AD$2+2)))</f>
        <v/>
      </c>
      <c r="AE2812" s="111">
        <f>(b*f_cd/L2812)*SUM(U2812:Y2812)+SUM(Q2812:R2812)</f>
        <v/>
      </c>
      <c r="AF2812" s="112">
        <f>AE2812*(K2812-y+e)</f>
        <v/>
      </c>
      <c r="AG2812" s="113">
        <f>(b*f_cd/(L2812^2))*SUM(Z2812:AD2812)+SUM(S2812:T2812)-AF2812</f>
        <v/>
      </c>
      <c r="AH2812" s="114">
        <f>AG2812&lt;0</f>
        <v/>
      </c>
      <c r="AI2812" s="115">
        <f>IF(A2812=1,FALSE,(AND(AQ2812,AH2812,NOT(AI2811))))</f>
        <v/>
      </c>
      <c r="AJ2812" s="116">
        <f>(b*f_cd/L2812)*(a_1/2*J2812^2+a_2/3*J2812^3+a_3/4*J2812^4+a_4/5*J2812^5+a_5/6*J2812^6)+SUM(Q2812:R2812)</f>
        <v/>
      </c>
      <c r="AK2812">
        <f>AJ2812*(K2812-y+e)</f>
        <v/>
      </c>
      <c r="AL2812" s="118">
        <f>(b*f_cd/(L2812^2))*(a_1/3*J2812^3+a_2/4*J2812^4+a_3/5*J2812^5+a_4/6*J2812^6+a_5/7*J2812^7)+SUM(S2812:T2812)-AK2812</f>
        <v/>
      </c>
      <c r="AM2812" s="114">
        <f>AL2812&gt;0</f>
        <v/>
      </c>
      <c r="AN2812" s="115">
        <f>IF(A2812=1,FALSE,(AND(AQ2812,AM2812,NOT(AN2811))))</f>
        <v/>
      </c>
      <c r="AO2812">
        <f>IF(D2812=1,AND(AH2812,NOT(AI2812)),AND(AM2812,NOT(AN2812)))</f>
        <v/>
      </c>
      <c r="AP2812" s="119">
        <f>IF(D2812=1,AI2812,AN2812)</f>
        <v/>
      </c>
      <c r="AQ2812" s="125">
        <f>ABS(E2812)&lt;$AQ$2</f>
        <v/>
      </c>
      <c r="AS2812">
        <f>IF(AP2812,MAX(AS$3:AS2810)+1,"")</f>
        <v/>
      </c>
    </row>
    <row r="2813">
      <c r="A2813" t="n">
        <v>2723</v>
      </c>
      <c r="B2813" s="131">
        <f>IF(A2813=1,0,IF(AP2813,0.1*ε_cu1cd,0))</f>
        <v/>
      </c>
      <c r="C2813" s="131">
        <f>IF(A2813=1,0.1*ε_cu1cd,C2812+B2812)</f>
        <v/>
      </c>
      <c r="D2813" s="113">
        <f>IF('Нормальний переріз'!$D$68&gt;0,1,2)</f>
        <v/>
      </c>
      <c r="E2813" s="144">
        <f>IF(D2813=1,F2813,G2813)</f>
        <v/>
      </c>
      <c r="F2813" s="124">
        <f>IF(AI2812,0.11*ε_cu1cd,IF(AH2812,F2812*0.01,F2812))</f>
        <v/>
      </c>
      <c r="G2813" s="124">
        <f>IF(AP2812,-0.1*ε_cu1cd,IF(AM2812,G2812*0.01,G2812))</f>
        <v/>
      </c>
      <c r="H2813" s="113">
        <f>IF(A2813=1,E2813,IF(AO2812,H2812-E2812+E2813,IF(AP2812,0.8*H2812,H2812+E2813)))</f>
        <v/>
      </c>
      <c r="I2813" s="169">
        <f>(C2813-H2813)/h</f>
        <v/>
      </c>
      <c r="J2813">
        <f>C2813/(ε_c1cd)</f>
        <v/>
      </c>
      <c r="K2813">
        <f>C2813/I2813</f>
        <v/>
      </c>
      <c r="L2813" s="131">
        <f>I2813/(ε_c1cd)</f>
        <v/>
      </c>
      <c r="M2813">
        <f>I2813*(K2813-Z_s1)</f>
        <v/>
      </c>
      <c r="N2813">
        <f>I2813*(K2813-Z_s2)</f>
        <v/>
      </c>
      <c r="O2813">
        <f>E_s*M2813</f>
        <v/>
      </c>
      <c r="P2813">
        <f>E_s*N2813</f>
        <v/>
      </c>
      <c r="Q2813">
        <f>O2813*A_s1</f>
        <v/>
      </c>
      <c r="R2813">
        <f>P2813*A_s2</f>
        <v/>
      </c>
      <c r="S2813">
        <f>Q2813*($K2813-Z_s1)</f>
        <v/>
      </c>
      <c r="T2813">
        <f>R2813*($K2813-Z_s2)</f>
        <v/>
      </c>
      <c r="U2813">
        <f>(INDIRECT("a_"&amp;U$2)/(U$2+1))*(($C2813^(U$2+1)-$H2813^(U$2+1))/(ε_c1cd^(U$2+1)))</f>
        <v/>
      </c>
      <c r="V2813">
        <f>(INDIRECT("a_"&amp;V$2)/(V$2+1))*(($C2813^(V$2+1)-$H2813^(V$2+1))/(ε_c1cd^(V$2+1)))</f>
        <v/>
      </c>
      <c r="W2813">
        <f>(INDIRECT("a_"&amp;W$2)/(W$2+1))*(($C2813^(W$2+1)-$H2813^(W$2+1))/(ε_c1cd^(W$2+1)))</f>
        <v/>
      </c>
      <c r="X2813">
        <f>(INDIRECT("a_"&amp;X$2)/(X$2+1))*(($C2813^(X$2+1)-$H2813^(X$2+1))/(ε_c1cd^(X$2+1)))</f>
        <v/>
      </c>
      <c r="Y2813">
        <f>(INDIRECT("a_"&amp;Y$2)/(Y$2+1))*(($C2813^(Y$2+1)-$H2813^(Y$2+1))/(ε_c1cd^(Y$2+1)))</f>
        <v/>
      </c>
      <c r="Z2813">
        <f>(INDIRECT("a_"&amp;Z$2)/(Z$2+2))*(($C2813^(Z$2+2)-$H2813^(Z$2+2))/(ε_c1cd^(Z$2+2)))</f>
        <v/>
      </c>
      <c r="AA2813">
        <f>(INDIRECT("a_"&amp;AA$2)/(AA$2+2))*(($C2813^(AA$2+2)-$H2813^(AA$2+2))/(ε_c1cd^(AA$2+2)))</f>
        <v/>
      </c>
      <c r="AB2813">
        <f>(INDIRECT("a_"&amp;AB$2)/(AB$2+2))*(($C2813^(AB$2+2)-$H2813^(AB$2+2))/(ε_c1cd^(AB$2+2)))</f>
        <v/>
      </c>
      <c r="AC2813">
        <f>(INDIRECT("a_"&amp;AC$2)/(AC$2+2))*(($C2813^(AC$2+2)-$H2813^(AC$2+2))/(ε_c1cd^(AC$2+2)))</f>
        <v/>
      </c>
      <c r="AD2813">
        <f>(INDIRECT("a_"&amp;AD$2)/(AD$2+2))*(($C2813^(AD$2+2)-$H2813^(AD$2+2))/(ε_c1cd^(AD$2+2)))</f>
        <v/>
      </c>
      <c r="AE2813" s="111">
        <f>(b*f_cd/L2813)*SUM(U2813:Y2813)+SUM(Q2813:R2813)</f>
        <v/>
      </c>
      <c r="AF2813" s="112">
        <f>AE2813*(K2813-y+e)</f>
        <v/>
      </c>
      <c r="AG2813" s="113">
        <f>(b*f_cd/(L2813^2))*SUM(Z2813:AD2813)+SUM(S2813:T2813)-AF2813</f>
        <v/>
      </c>
      <c r="AH2813" s="114">
        <f>AG2813&lt;0</f>
        <v/>
      </c>
      <c r="AI2813" s="115">
        <f>IF(A2813=1,FALSE,(AND(AQ2813,AH2813,NOT(AI2812))))</f>
        <v/>
      </c>
      <c r="AJ2813" s="116">
        <f>(b*f_cd/L2813)*(a_1/2*J2813^2+a_2/3*J2813^3+a_3/4*J2813^4+a_4/5*J2813^5+a_5/6*J2813^6)+SUM(Q2813:R2813)</f>
        <v/>
      </c>
      <c r="AK2813">
        <f>AJ2813*(K2813-y+e)</f>
        <v/>
      </c>
      <c r="AL2813" s="118">
        <f>(b*f_cd/(L2813^2))*(a_1/3*J2813^3+a_2/4*J2813^4+a_3/5*J2813^5+a_4/6*J2813^6+a_5/7*J2813^7)+SUM(S2813:T2813)-AK2813</f>
        <v/>
      </c>
      <c r="AM2813" s="114">
        <f>AL2813&gt;0</f>
        <v/>
      </c>
      <c r="AN2813" s="115">
        <f>IF(A2813=1,FALSE,(AND(AQ2813,AM2813,NOT(AN2812))))</f>
        <v/>
      </c>
      <c r="AO2813">
        <f>IF(D2813=1,AND(AH2813,NOT(AI2813)),AND(AM2813,NOT(AN2813)))</f>
        <v/>
      </c>
      <c r="AP2813" s="119">
        <f>IF(D2813=1,AI2813,AN2813)</f>
        <v/>
      </c>
      <c r="AQ2813" s="125">
        <f>ABS(E2813)&lt;$AQ$2</f>
        <v/>
      </c>
      <c r="AS2813">
        <f>IF(AP2813,MAX(AS$3:AS2811)+1,"")</f>
        <v/>
      </c>
    </row>
    <row r="2814">
      <c r="A2814" t="n">
        <v>2724</v>
      </c>
      <c r="B2814" s="131">
        <f>IF(A2814=1,0,IF(AP2814,0.1*ε_cu1cd,0))</f>
        <v/>
      </c>
      <c r="C2814" s="131">
        <f>IF(A2814=1,0.1*ε_cu1cd,C2813+B2813)</f>
        <v/>
      </c>
      <c r="D2814" s="113">
        <f>IF('Нормальний переріз'!$D$68&gt;0,1,2)</f>
        <v/>
      </c>
      <c r="E2814" s="144">
        <f>IF(D2814=1,F2814,G2814)</f>
        <v/>
      </c>
      <c r="F2814" s="124">
        <f>IF(AI2813,0.11*ε_cu1cd,IF(AH2813,F2813*0.01,F2813))</f>
        <v/>
      </c>
      <c r="G2814" s="124">
        <f>IF(AP2813,-0.1*ε_cu1cd,IF(AM2813,G2813*0.01,G2813))</f>
        <v/>
      </c>
      <c r="H2814" s="113">
        <f>IF(A2814=1,E2814,IF(AO2813,H2813-E2813+E2814,IF(AP2813,0.8*H2813,H2813+E2814)))</f>
        <v/>
      </c>
      <c r="I2814" s="169">
        <f>(C2814-H2814)/h</f>
        <v/>
      </c>
      <c r="J2814">
        <f>C2814/(ε_c1cd)</f>
        <v/>
      </c>
      <c r="K2814">
        <f>C2814/I2814</f>
        <v/>
      </c>
      <c r="L2814" s="131">
        <f>I2814/(ε_c1cd)</f>
        <v/>
      </c>
      <c r="M2814">
        <f>I2814*(K2814-Z_s1)</f>
        <v/>
      </c>
      <c r="N2814">
        <f>I2814*(K2814-Z_s2)</f>
        <v/>
      </c>
      <c r="O2814">
        <f>E_s*M2814</f>
        <v/>
      </c>
      <c r="P2814">
        <f>E_s*N2814</f>
        <v/>
      </c>
      <c r="Q2814">
        <f>O2814*A_s1</f>
        <v/>
      </c>
      <c r="R2814">
        <f>P2814*A_s2</f>
        <v/>
      </c>
      <c r="S2814">
        <f>Q2814*($K2814-Z_s1)</f>
        <v/>
      </c>
      <c r="T2814">
        <f>R2814*($K2814-Z_s2)</f>
        <v/>
      </c>
      <c r="U2814">
        <f>(INDIRECT("a_"&amp;U$2)/(U$2+1))*(($C2814^(U$2+1)-$H2814^(U$2+1))/(ε_c1cd^(U$2+1)))</f>
        <v/>
      </c>
      <c r="V2814">
        <f>(INDIRECT("a_"&amp;V$2)/(V$2+1))*(($C2814^(V$2+1)-$H2814^(V$2+1))/(ε_c1cd^(V$2+1)))</f>
        <v/>
      </c>
      <c r="W2814">
        <f>(INDIRECT("a_"&amp;W$2)/(W$2+1))*(($C2814^(W$2+1)-$H2814^(W$2+1))/(ε_c1cd^(W$2+1)))</f>
        <v/>
      </c>
      <c r="X2814">
        <f>(INDIRECT("a_"&amp;X$2)/(X$2+1))*(($C2814^(X$2+1)-$H2814^(X$2+1))/(ε_c1cd^(X$2+1)))</f>
        <v/>
      </c>
      <c r="Y2814">
        <f>(INDIRECT("a_"&amp;Y$2)/(Y$2+1))*(($C2814^(Y$2+1)-$H2814^(Y$2+1))/(ε_c1cd^(Y$2+1)))</f>
        <v/>
      </c>
      <c r="Z2814">
        <f>(INDIRECT("a_"&amp;Z$2)/(Z$2+2))*(($C2814^(Z$2+2)-$H2814^(Z$2+2))/(ε_c1cd^(Z$2+2)))</f>
        <v/>
      </c>
      <c r="AA2814">
        <f>(INDIRECT("a_"&amp;AA$2)/(AA$2+2))*(($C2814^(AA$2+2)-$H2814^(AA$2+2))/(ε_c1cd^(AA$2+2)))</f>
        <v/>
      </c>
      <c r="AB2814">
        <f>(INDIRECT("a_"&amp;AB$2)/(AB$2+2))*(($C2814^(AB$2+2)-$H2814^(AB$2+2))/(ε_c1cd^(AB$2+2)))</f>
        <v/>
      </c>
      <c r="AC2814">
        <f>(INDIRECT("a_"&amp;AC$2)/(AC$2+2))*(($C2814^(AC$2+2)-$H2814^(AC$2+2))/(ε_c1cd^(AC$2+2)))</f>
        <v/>
      </c>
      <c r="AD2814">
        <f>(INDIRECT("a_"&amp;AD$2)/(AD$2+2))*(($C2814^(AD$2+2)-$H2814^(AD$2+2))/(ε_c1cd^(AD$2+2)))</f>
        <v/>
      </c>
      <c r="AE2814" s="111">
        <f>(b*f_cd/L2814)*SUM(U2814:Y2814)+SUM(Q2814:R2814)</f>
        <v/>
      </c>
      <c r="AF2814" s="112">
        <f>AE2814*(K2814-y+e)</f>
        <v/>
      </c>
      <c r="AG2814" s="113">
        <f>(b*f_cd/(L2814^2))*SUM(Z2814:AD2814)+SUM(S2814:T2814)-AF2814</f>
        <v/>
      </c>
      <c r="AH2814" s="114">
        <f>AG2814&lt;0</f>
        <v/>
      </c>
      <c r="AI2814" s="115">
        <f>IF(A2814=1,FALSE,(AND(AQ2814,AH2814,NOT(AI2813))))</f>
        <v/>
      </c>
      <c r="AJ2814" s="116">
        <f>(b*f_cd/L2814)*(a_1/2*J2814^2+a_2/3*J2814^3+a_3/4*J2814^4+a_4/5*J2814^5+a_5/6*J2814^6)+SUM(Q2814:R2814)</f>
        <v/>
      </c>
      <c r="AK2814">
        <f>AJ2814*(K2814-y+e)</f>
        <v/>
      </c>
      <c r="AL2814" s="118">
        <f>(b*f_cd/(L2814^2))*(a_1/3*J2814^3+a_2/4*J2814^4+a_3/5*J2814^5+a_4/6*J2814^6+a_5/7*J2814^7)+SUM(S2814:T2814)-AK2814</f>
        <v/>
      </c>
      <c r="AM2814" s="114">
        <f>AL2814&gt;0</f>
        <v/>
      </c>
      <c r="AN2814" s="115">
        <f>IF(A2814=1,FALSE,(AND(AQ2814,AM2814,NOT(AN2813))))</f>
        <v/>
      </c>
      <c r="AO2814">
        <f>IF(D2814=1,AND(AH2814,NOT(AI2814)),AND(AM2814,NOT(AN2814)))</f>
        <v/>
      </c>
      <c r="AP2814" s="119">
        <f>IF(D2814=1,AI2814,AN2814)</f>
        <v/>
      </c>
      <c r="AQ2814" s="125">
        <f>ABS(E2814)&lt;$AQ$2</f>
        <v/>
      </c>
      <c r="AS2814">
        <f>IF(AP2814,MAX(AS$3:AS2812)+1,"")</f>
        <v/>
      </c>
    </row>
    <row r="2815">
      <c r="A2815" t="n">
        <v>2725</v>
      </c>
      <c r="B2815" s="131">
        <f>IF(A2815=1,0,IF(AP2815,0.1*ε_cu1cd,0))</f>
        <v/>
      </c>
      <c r="C2815" s="131">
        <f>IF(A2815=1,0.1*ε_cu1cd,C2814+B2814)</f>
        <v/>
      </c>
      <c r="D2815" s="113">
        <f>IF('Нормальний переріз'!$D$68&gt;0,1,2)</f>
        <v/>
      </c>
      <c r="E2815" s="144">
        <f>IF(D2815=1,F2815,G2815)</f>
        <v/>
      </c>
      <c r="F2815" s="124">
        <f>IF(AI2814,0.11*ε_cu1cd,IF(AH2814,F2814*0.01,F2814))</f>
        <v/>
      </c>
      <c r="G2815" s="124">
        <f>IF(AP2814,-0.1*ε_cu1cd,IF(AM2814,G2814*0.01,G2814))</f>
        <v/>
      </c>
      <c r="H2815" s="113">
        <f>IF(A2815=1,E2815,IF(AO2814,H2814-E2814+E2815,IF(AP2814,0.8*H2814,H2814+E2815)))</f>
        <v/>
      </c>
      <c r="I2815" s="169">
        <f>(C2815-H2815)/h</f>
        <v/>
      </c>
      <c r="J2815">
        <f>C2815/(ε_c1cd)</f>
        <v/>
      </c>
      <c r="K2815">
        <f>C2815/I2815</f>
        <v/>
      </c>
      <c r="L2815" s="131">
        <f>I2815/(ε_c1cd)</f>
        <v/>
      </c>
      <c r="M2815">
        <f>I2815*(K2815-Z_s1)</f>
        <v/>
      </c>
      <c r="N2815">
        <f>I2815*(K2815-Z_s2)</f>
        <v/>
      </c>
      <c r="O2815">
        <f>E_s*M2815</f>
        <v/>
      </c>
      <c r="P2815">
        <f>E_s*N2815</f>
        <v/>
      </c>
      <c r="Q2815">
        <f>O2815*A_s1</f>
        <v/>
      </c>
      <c r="R2815">
        <f>P2815*A_s2</f>
        <v/>
      </c>
      <c r="S2815">
        <f>Q2815*($K2815-Z_s1)</f>
        <v/>
      </c>
      <c r="T2815">
        <f>R2815*($K2815-Z_s2)</f>
        <v/>
      </c>
      <c r="U2815">
        <f>(INDIRECT("a_"&amp;U$2)/(U$2+1))*(($C2815^(U$2+1)-$H2815^(U$2+1))/(ε_c1cd^(U$2+1)))</f>
        <v/>
      </c>
      <c r="V2815">
        <f>(INDIRECT("a_"&amp;V$2)/(V$2+1))*(($C2815^(V$2+1)-$H2815^(V$2+1))/(ε_c1cd^(V$2+1)))</f>
        <v/>
      </c>
      <c r="W2815">
        <f>(INDIRECT("a_"&amp;W$2)/(W$2+1))*(($C2815^(W$2+1)-$H2815^(W$2+1))/(ε_c1cd^(W$2+1)))</f>
        <v/>
      </c>
      <c r="X2815">
        <f>(INDIRECT("a_"&amp;X$2)/(X$2+1))*(($C2815^(X$2+1)-$H2815^(X$2+1))/(ε_c1cd^(X$2+1)))</f>
        <v/>
      </c>
      <c r="Y2815">
        <f>(INDIRECT("a_"&amp;Y$2)/(Y$2+1))*(($C2815^(Y$2+1)-$H2815^(Y$2+1))/(ε_c1cd^(Y$2+1)))</f>
        <v/>
      </c>
      <c r="Z2815">
        <f>(INDIRECT("a_"&amp;Z$2)/(Z$2+2))*(($C2815^(Z$2+2)-$H2815^(Z$2+2))/(ε_c1cd^(Z$2+2)))</f>
        <v/>
      </c>
      <c r="AA2815">
        <f>(INDIRECT("a_"&amp;AA$2)/(AA$2+2))*(($C2815^(AA$2+2)-$H2815^(AA$2+2))/(ε_c1cd^(AA$2+2)))</f>
        <v/>
      </c>
      <c r="AB2815">
        <f>(INDIRECT("a_"&amp;AB$2)/(AB$2+2))*(($C2815^(AB$2+2)-$H2815^(AB$2+2))/(ε_c1cd^(AB$2+2)))</f>
        <v/>
      </c>
      <c r="AC2815">
        <f>(INDIRECT("a_"&amp;AC$2)/(AC$2+2))*(($C2815^(AC$2+2)-$H2815^(AC$2+2))/(ε_c1cd^(AC$2+2)))</f>
        <v/>
      </c>
      <c r="AD2815">
        <f>(INDIRECT("a_"&amp;AD$2)/(AD$2+2))*(($C2815^(AD$2+2)-$H2815^(AD$2+2))/(ε_c1cd^(AD$2+2)))</f>
        <v/>
      </c>
      <c r="AE2815" s="111">
        <f>(b*f_cd/L2815)*SUM(U2815:Y2815)+SUM(Q2815:R2815)</f>
        <v/>
      </c>
      <c r="AF2815" s="112">
        <f>AE2815*(K2815-y+e)</f>
        <v/>
      </c>
      <c r="AG2815" s="113">
        <f>(b*f_cd/(L2815^2))*SUM(Z2815:AD2815)+SUM(S2815:T2815)-AF2815</f>
        <v/>
      </c>
      <c r="AH2815" s="114">
        <f>AG2815&lt;0</f>
        <v/>
      </c>
      <c r="AI2815" s="115">
        <f>IF(A2815=1,FALSE,(AND(AQ2815,AH2815,NOT(AI2814))))</f>
        <v/>
      </c>
      <c r="AJ2815" s="116">
        <f>(b*f_cd/L2815)*(a_1/2*J2815^2+a_2/3*J2815^3+a_3/4*J2815^4+a_4/5*J2815^5+a_5/6*J2815^6)+SUM(Q2815:R2815)</f>
        <v/>
      </c>
      <c r="AK2815">
        <f>AJ2815*(K2815-y+e)</f>
        <v/>
      </c>
      <c r="AL2815" s="118">
        <f>(b*f_cd/(L2815^2))*(a_1/3*J2815^3+a_2/4*J2815^4+a_3/5*J2815^5+a_4/6*J2815^6+a_5/7*J2815^7)+SUM(S2815:T2815)-AK2815</f>
        <v/>
      </c>
      <c r="AM2815" s="114">
        <f>AL2815&gt;0</f>
        <v/>
      </c>
      <c r="AN2815" s="115">
        <f>IF(A2815=1,FALSE,(AND(AQ2815,AM2815,NOT(AN2814))))</f>
        <v/>
      </c>
      <c r="AO2815">
        <f>IF(D2815=1,AND(AH2815,NOT(AI2815)),AND(AM2815,NOT(AN2815)))</f>
        <v/>
      </c>
      <c r="AP2815" s="119">
        <f>IF(D2815=1,AI2815,AN2815)</f>
        <v/>
      </c>
      <c r="AQ2815" s="125">
        <f>ABS(E2815)&lt;$AQ$2</f>
        <v/>
      </c>
      <c r="AS2815">
        <f>IF(AP2815,MAX(AS$3:AS2813)+1,"")</f>
        <v/>
      </c>
    </row>
    <row r="2816">
      <c r="A2816" t="n">
        <v>2726</v>
      </c>
      <c r="B2816" s="131">
        <f>IF(A2816=1,0,IF(AP2816,0.1*ε_cu1cd,0))</f>
        <v/>
      </c>
      <c r="C2816" s="131">
        <f>IF(A2816=1,0.1*ε_cu1cd,C2815+B2815)</f>
        <v/>
      </c>
      <c r="D2816" s="113">
        <f>IF('Нормальний переріз'!$D$68&gt;0,1,2)</f>
        <v/>
      </c>
      <c r="E2816" s="144">
        <f>IF(D2816=1,F2816,G2816)</f>
        <v/>
      </c>
      <c r="F2816" s="124">
        <f>IF(AI2815,0.11*ε_cu1cd,IF(AH2815,F2815*0.01,F2815))</f>
        <v/>
      </c>
      <c r="G2816" s="124">
        <f>IF(AP2815,-0.1*ε_cu1cd,IF(AM2815,G2815*0.01,G2815))</f>
        <v/>
      </c>
      <c r="H2816" s="113">
        <f>IF(A2816=1,E2816,IF(AO2815,H2815-E2815+E2816,IF(AP2815,0.8*H2815,H2815+E2816)))</f>
        <v/>
      </c>
      <c r="I2816" s="169">
        <f>(C2816-H2816)/h</f>
        <v/>
      </c>
      <c r="J2816">
        <f>C2816/(ε_c1cd)</f>
        <v/>
      </c>
      <c r="K2816">
        <f>C2816/I2816</f>
        <v/>
      </c>
      <c r="L2816" s="131">
        <f>I2816/(ε_c1cd)</f>
        <v/>
      </c>
      <c r="M2816">
        <f>I2816*(K2816-Z_s1)</f>
        <v/>
      </c>
      <c r="N2816">
        <f>I2816*(K2816-Z_s2)</f>
        <v/>
      </c>
      <c r="O2816">
        <f>E_s*M2816</f>
        <v/>
      </c>
      <c r="P2816">
        <f>E_s*N2816</f>
        <v/>
      </c>
      <c r="Q2816">
        <f>O2816*A_s1</f>
        <v/>
      </c>
      <c r="R2816">
        <f>P2816*A_s2</f>
        <v/>
      </c>
      <c r="S2816">
        <f>Q2816*($K2816-Z_s1)</f>
        <v/>
      </c>
      <c r="T2816">
        <f>R2816*($K2816-Z_s2)</f>
        <v/>
      </c>
      <c r="U2816">
        <f>(INDIRECT("a_"&amp;U$2)/(U$2+1))*(($C2816^(U$2+1)-$H2816^(U$2+1))/(ε_c1cd^(U$2+1)))</f>
        <v/>
      </c>
      <c r="V2816">
        <f>(INDIRECT("a_"&amp;V$2)/(V$2+1))*(($C2816^(V$2+1)-$H2816^(V$2+1))/(ε_c1cd^(V$2+1)))</f>
        <v/>
      </c>
      <c r="W2816">
        <f>(INDIRECT("a_"&amp;W$2)/(W$2+1))*(($C2816^(W$2+1)-$H2816^(W$2+1))/(ε_c1cd^(W$2+1)))</f>
        <v/>
      </c>
      <c r="X2816">
        <f>(INDIRECT("a_"&amp;X$2)/(X$2+1))*(($C2816^(X$2+1)-$H2816^(X$2+1))/(ε_c1cd^(X$2+1)))</f>
        <v/>
      </c>
      <c r="Y2816">
        <f>(INDIRECT("a_"&amp;Y$2)/(Y$2+1))*(($C2816^(Y$2+1)-$H2816^(Y$2+1))/(ε_c1cd^(Y$2+1)))</f>
        <v/>
      </c>
      <c r="Z2816">
        <f>(INDIRECT("a_"&amp;Z$2)/(Z$2+2))*(($C2816^(Z$2+2)-$H2816^(Z$2+2))/(ε_c1cd^(Z$2+2)))</f>
        <v/>
      </c>
      <c r="AA2816">
        <f>(INDIRECT("a_"&amp;AA$2)/(AA$2+2))*(($C2816^(AA$2+2)-$H2816^(AA$2+2))/(ε_c1cd^(AA$2+2)))</f>
        <v/>
      </c>
      <c r="AB2816">
        <f>(INDIRECT("a_"&amp;AB$2)/(AB$2+2))*(($C2816^(AB$2+2)-$H2816^(AB$2+2))/(ε_c1cd^(AB$2+2)))</f>
        <v/>
      </c>
      <c r="AC2816">
        <f>(INDIRECT("a_"&amp;AC$2)/(AC$2+2))*(($C2816^(AC$2+2)-$H2816^(AC$2+2))/(ε_c1cd^(AC$2+2)))</f>
        <v/>
      </c>
      <c r="AD2816">
        <f>(INDIRECT("a_"&amp;AD$2)/(AD$2+2))*(($C2816^(AD$2+2)-$H2816^(AD$2+2))/(ε_c1cd^(AD$2+2)))</f>
        <v/>
      </c>
      <c r="AE2816" s="111">
        <f>(b*f_cd/L2816)*SUM(U2816:Y2816)+SUM(Q2816:R2816)</f>
        <v/>
      </c>
      <c r="AF2816" s="112">
        <f>AE2816*(K2816-y+e)</f>
        <v/>
      </c>
      <c r="AG2816" s="113">
        <f>(b*f_cd/(L2816^2))*SUM(Z2816:AD2816)+SUM(S2816:T2816)-AF2816</f>
        <v/>
      </c>
      <c r="AH2816" s="114">
        <f>AG2816&lt;0</f>
        <v/>
      </c>
      <c r="AI2816" s="115">
        <f>IF(A2816=1,FALSE,(AND(AQ2816,AH2816,NOT(AI2815))))</f>
        <v/>
      </c>
      <c r="AJ2816" s="116">
        <f>(b*f_cd/L2816)*(a_1/2*J2816^2+a_2/3*J2816^3+a_3/4*J2816^4+a_4/5*J2816^5+a_5/6*J2816^6)+SUM(Q2816:R2816)</f>
        <v/>
      </c>
      <c r="AK2816">
        <f>AJ2816*(K2816-y+e)</f>
        <v/>
      </c>
      <c r="AL2816" s="118">
        <f>(b*f_cd/(L2816^2))*(a_1/3*J2816^3+a_2/4*J2816^4+a_3/5*J2816^5+a_4/6*J2816^6+a_5/7*J2816^7)+SUM(S2816:T2816)-AK2816</f>
        <v/>
      </c>
      <c r="AM2816" s="114">
        <f>AL2816&gt;0</f>
        <v/>
      </c>
      <c r="AN2816" s="115">
        <f>IF(A2816=1,FALSE,(AND(AQ2816,AM2816,NOT(AN2815))))</f>
        <v/>
      </c>
      <c r="AO2816">
        <f>IF(D2816=1,AND(AH2816,NOT(AI2816)),AND(AM2816,NOT(AN2816)))</f>
        <v/>
      </c>
      <c r="AP2816" s="119">
        <f>IF(D2816=1,AI2816,AN2816)</f>
        <v/>
      </c>
      <c r="AQ2816" s="125">
        <f>ABS(E2816)&lt;$AQ$2</f>
        <v/>
      </c>
      <c r="AS2816">
        <f>IF(AP2816,MAX(AS$3:AS2814)+1,"")</f>
        <v/>
      </c>
    </row>
    <row r="2817">
      <c r="A2817" t="n">
        <v>2727</v>
      </c>
      <c r="B2817" s="131">
        <f>IF(A2817=1,0,IF(AP2817,0.1*ε_cu1cd,0))</f>
        <v/>
      </c>
      <c r="C2817" s="131">
        <f>IF(A2817=1,0.1*ε_cu1cd,C2816+B2816)</f>
        <v/>
      </c>
      <c r="D2817" s="113">
        <f>IF('Нормальний переріз'!$D$68&gt;0,1,2)</f>
        <v/>
      </c>
      <c r="E2817" s="144">
        <f>IF(D2817=1,F2817,G2817)</f>
        <v/>
      </c>
      <c r="F2817" s="124">
        <f>IF(AI2816,0.11*ε_cu1cd,IF(AH2816,F2816*0.01,F2816))</f>
        <v/>
      </c>
      <c r="G2817" s="124">
        <f>IF(AP2816,-0.1*ε_cu1cd,IF(AM2816,G2816*0.01,G2816))</f>
        <v/>
      </c>
      <c r="H2817" s="113">
        <f>IF(A2817=1,E2817,IF(AO2816,H2816-E2816+E2817,IF(AP2816,0.8*H2816,H2816+E2817)))</f>
        <v/>
      </c>
      <c r="I2817" s="169">
        <f>(C2817-H2817)/h</f>
        <v/>
      </c>
      <c r="J2817">
        <f>C2817/(ε_c1cd)</f>
        <v/>
      </c>
      <c r="K2817">
        <f>C2817/I2817</f>
        <v/>
      </c>
      <c r="L2817" s="131">
        <f>I2817/(ε_c1cd)</f>
        <v/>
      </c>
      <c r="M2817">
        <f>I2817*(K2817-Z_s1)</f>
        <v/>
      </c>
      <c r="N2817">
        <f>I2817*(K2817-Z_s2)</f>
        <v/>
      </c>
      <c r="O2817">
        <f>E_s*M2817</f>
        <v/>
      </c>
      <c r="P2817">
        <f>E_s*N2817</f>
        <v/>
      </c>
      <c r="Q2817">
        <f>O2817*A_s1</f>
        <v/>
      </c>
      <c r="R2817">
        <f>P2817*A_s2</f>
        <v/>
      </c>
      <c r="S2817">
        <f>Q2817*($K2817-Z_s1)</f>
        <v/>
      </c>
      <c r="T2817">
        <f>R2817*($K2817-Z_s2)</f>
        <v/>
      </c>
      <c r="U2817">
        <f>(INDIRECT("a_"&amp;U$2)/(U$2+1))*(($C2817^(U$2+1)-$H2817^(U$2+1))/(ε_c1cd^(U$2+1)))</f>
        <v/>
      </c>
      <c r="V2817">
        <f>(INDIRECT("a_"&amp;V$2)/(V$2+1))*(($C2817^(V$2+1)-$H2817^(V$2+1))/(ε_c1cd^(V$2+1)))</f>
        <v/>
      </c>
      <c r="W2817">
        <f>(INDIRECT("a_"&amp;W$2)/(W$2+1))*(($C2817^(W$2+1)-$H2817^(W$2+1))/(ε_c1cd^(W$2+1)))</f>
        <v/>
      </c>
      <c r="X2817">
        <f>(INDIRECT("a_"&amp;X$2)/(X$2+1))*(($C2817^(X$2+1)-$H2817^(X$2+1))/(ε_c1cd^(X$2+1)))</f>
        <v/>
      </c>
      <c r="Y2817">
        <f>(INDIRECT("a_"&amp;Y$2)/(Y$2+1))*(($C2817^(Y$2+1)-$H2817^(Y$2+1))/(ε_c1cd^(Y$2+1)))</f>
        <v/>
      </c>
      <c r="Z2817">
        <f>(INDIRECT("a_"&amp;Z$2)/(Z$2+2))*(($C2817^(Z$2+2)-$H2817^(Z$2+2))/(ε_c1cd^(Z$2+2)))</f>
        <v/>
      </c>
      <c r="AA2817">
        <f>(INDIRECT("a_"&amp;AA$2)/(AA$2+2))*(($C2817^(AA$2+2)-$H2817^(AA$2+2))/(ε_c1cd^(AA$2+2)))</f>
        <v/>
      </c>
      <c r="AB2817">
        <f>(INDIRECT("a_"&amp;AB$2)/(AB$2+2))*(($C2817^(AB$2+2)-$H2817^(AB$2+2))/(ε_c1cd^(AB$2+2)))</f>
        <v/>
      </c>
      <c r="AC2817">
        <f>(INDIRECT("a_"&amp;AC$2)/(AC$2+2))*(($C2817^(AC$2+2)-$H2817^(AC$2+2))/(ε_c1cd^(AC$2+2)))</f>
        <v/>
      </c>
      <c r="AD2817">
        <f>(INDIRECT("a_"&amp;AD$2)/(AD$2+2))*(($C2817^(AD$2+2)-$H2817^(AD$2+2))/(ε_c1cd^(AD$2+2)))</f>
        <v/>
      </c>
      <c r="AE2817" s="111">
        <f>(b*f_cd/L2817)*SUM(U2817:Y2817)+SUM(Q2817:R2817)</f>
        <v/>
      </c>
      <c r="AF2817" s="112">
        <f>AE2817*(K2817-y+e)</f>
        <v/>
      </c>
      <c r="AG2817" s="113">
        <f>(b*f_cd/(L2817^2))*SUM(Z2817:AD2817)+SUM(S2817:T2817)-AF2817</f>
        <v/>
      </c>
      <c r="AH2817" s="114">
        <f>AG2817&lt;0</f>
        <v/>
      </c>
      <c r="AI2817" s="115">
        <f>IF(A2817=1,FALSE,(AND(AQ2817,AH2817,NOT(AI2816))))</f>
        <v/>
      </c>
      <c r="AJ2817" s="116">
        <f>(b*f_cd/L2817)*(a_1/2*J2817^2+a_2/3*J2817^3+a_3/4*J2817^4+a_4/5*J2817^5+a_5/6*J2817^6)+SUM(Q2817:R2817)</f>
        <v/>
      </c>
      <c r="AK2817">
        <f>AJ2817*(K2817-y+e)</f>
        <v/>
      </c>
      <c r="AL2817" s="118">
        <f>(b*f_cd/(L2817^2))*(a_1/3*J2817^3+a_2/4*J2817^4+a_3/5*J2817^5+a_4/6*J2817^6+a_5/7*J2817^7)+SUM(S2817:T2817)-AK2817</f>
        <v/>
      </c>
      <c r="AM2817" s="114">
        <f>AL2817&gt;0</f>
        <v/>
      </c>
      <c r="AN2817" s="115">
        <f>IF(A2817=1,FALSE,(AND(AQ2817,AM2817,NOT(AN2816))))</f>
        <v/>
      </c>
      <c r="AO2817">
        <f>IF(D2817=1,AND(AH2817,NOT(AI2817)),AND(AM2817,NOT(AN2817)))</f>
        <v/>
      </c>
      <c r="AP2817" s="119">
        <f>IF(D2817=1,AI2817,AN2817)</f>
        <v/>
      </c>
      <c r="AQ2817" s="125">
        <f>ABS(E2817)&lt;$AQ$2</f>
        <v/>
      </c>
      <c r="AS2817">
        <f>IF(AP2817,MAX(AS$3:AS2815)+1,"")</f>
        <v/>
      </c>
    </row>
    <row r="2818">
      <c r="A2818" t="n">
        <v>2728</v>
      </c>
      <c r="B2818" s="131">
        <f>IF(A2818=1,0,IF(AP2818,0.1*ε_cu1cd,0))</f>
        <v/>
      </c>
      <c r="C2818" s="131">
        <f>IF(A2818=1,0.1*ε_cu1cd,C2817+B2817)</f>
        <v/>
      </c>
      <c r="D2818" s="113">
        <f>IF('Нормальний переріз'!$D$68&gt;0,1,2)</f>
        <v/>
      </c>
      <c r="E2818" s="144">
        <f>IF(D2818=1,F2818,G2818)</f>
        <v/>
      </c>
      <c r="F2818" s="124">
        <f>IF(AI2817,0.11*ε_cu1cd,IF(AH2817,F2817*0.01,F2817))</f>
        <v/>
      </c>
      <c r="G2818" s="124">
        <f>IF(AP2817,-0.1*ε_cu1cd,IF(AM2817,G2817*0.01,G2817))</f>
        <v/>
      </c>
      <c r="H2818" s="113">
        <f>IF(A2818=1,E2818,IF(AO2817,H2817-E2817+E2818,IF(AP2817,0.8*H2817,H2817+E2818)))</f>
        <v/>
      </c>
      <c r="I2818" s="169">
        <f>(C2818-H2818)/h</f>
        <v/>
      </c>
      <c r="J2818">
        <f>C2818/(ε_c1cd)</f>
        <v/>
      </c>
      <c r="K2818">
        <f>C2818/I2818</f>
        <v/>
      </c>
      <c r="L2818" s="131">
        <f>I2818/(ε_c1cd)</f>
        <v/>
      </c>
      <c r="M2818">
        <f>I2818*(K2818-Z_s1)</f>
        <v/>
      </c>
      <c r="N2818">
        <f>I2818*(K2818-Z_s2)</f>
        <v/>
      </c>
      <c r="O2818">
        <f>E_s*M2818</f>
        <v/>
      </c>
      <c r="P2818">
        <f>E_s*N2818</f>
        <v/>
      </c>
      <c r="Q2818">
        <f>O2818*A_s1</f>
        <v/>
      </c>
      <c r="R2818">
        <f>P2818*A_s2</f>
        <v/>
      </c>
      <c r="S2818">
        <f>Q2818*($K2818-Z_s1)</f>
        <v/>
      </c>
      <c r="T2818">
        <f>R2818*($K2818-Z_s2)</f>
        <v/>
      </c>
      <c r="U2818">
        <f>(INDIRECT("a_"&amp;U$2)/(U$2+1))*(($C2818^(U$2+1)-$H2818^(U$2+1))/(ε_c1cd^(U$2+1)))</f>
        <v/>
      </c>
      <c r="V2818">
        <f>(INDIRECT("a_"&amp;V$2)/(V$2+1))*(($C2818^(V$2+1)-$H2818^(V$2+1))/(ε_c1cd^(V$2+1)))</f>
        <v/>
      </c>
      <c r="W2818">
        <f>(INDIRECT("a_"&amp;W$2)/(W$2+1))*(($C2818^(W$2+1)-$H2818^(W$2+1))/(ε_c1cd^(W$2+1)))</f>
        <v/>
      </c>
      <c r="X2818">
        <f>(INDIRECT("a_"&amp;X$2)/(X$2+1))*(($C2818^(X$2+1)-$H2818^(X$2+1))/(ε_c1cd^(X$2+1)))</f>
        <v/>
      </c>
      <c r="Y2818">
        <f>(INDIRECT("a_"&amp;Y$2)/(Y$2+1))*(($C2818^(Y$2+1)-$H2818^(Y$2+1))/(ε_c1cd^(Y$2+1)))</f>
        <v/>
      </c>
      <c r="Z2818">
        <f>(INDIRECT("a_"&amp;Z$2)/(Z$2+2))*(($C2818^(Z$2+2)-$H2818^(Z$2+2))/(ε_c1cd^(Z$2+2)))</f>
        <v/>
      </c>
      <c r="AA2818">
        <f>(INDIRECT("a_"&amp;AA$2)/(AA$2+2))*(($C2818^(AA$2+2)-$H2818^(AA$2+2))/(ε_c1cd^(AA$2+2)))</f>
        <v/>
      </c>
      <c r="AB2818">
        <f>(INDIRECT("a_"&amp;AB$2)/(AB$2+2))*(($C2818^(AB$2+2)-$H2818^(AB$2+2))/(ε_c1cd^(AB$2+2)))</f>
        <v/>
      </c>
      <c r="AC2818">
        <f>(INDIRECT("a_"&amp;AC$2)/(AC$2+2))*(($C2818^(AC$2+2)-$H2818^(AC$2+2))/(ε_c1cd^(AC$2+2)))</f>
        <v/>
      </c>
      <c r="AD2818">
        <f>(INDIRECT("a_"&amp;AD$2)/(AD$2+2))*(($C2818^(AD$2+2)-$H2818^(AD$2+2))/(ε_c1cd^(AD$2+2)))</f>
        <v/>
      </c>
      <c r="AE2818" s="111">
        <f>(b*f_cd/L2818)*SUM(U2818:Y2818)+SUM(Q2818:R2818)</f>
        <v/>
      </c>
      <c r="AF2818" s="112">
        <f>AE2818*(K2818-y+e)</f>
        <v/>
      </c>
      <c r="AG2818" s="113">
        <f>(b*f_cd/(L2818^2))*SUM(Z2818:AD2818)+SUM(S2818:T2818)-AF2818</f>
        <v/>
      </c>
      <c r="AH2818" s="114">
        <f>AG2818&lt;0</f>
        <v/>
      </c>
      <c r="AI2818" s="115">
        <f>IF(A2818=1,FALSE,(AND(AQ2818,AH2818,NOT(AI2817))))</f>
        <v/>
      </c>
      <c r="AJ2818" s="116">
        <f>(b*f_cd/L2818)*(a_1/2*J2818^2+a_2/3*J2818^3+a_3/4*J2818^4+a_4/5*J2818^5+a_5/6*J2818^6)+SUM(Q2818:R2818)</f>
        <v/>
      </c>
      <c r="AK2818">
        <f>AJ2818*(K2818-y+e)</f>
        <v/>
      </c>
      <c r="AL2818" s="118">
        <f>(b*f_cd/(L2818^2))*(a_1/3*J2818^3+a_2/4*J2818^4+a_3/5*J2818^5+a_4/6*J2818^6+a_5/7*J2818^7)+SUM(S2818:T2818)-AK2818</f>
        <v/>
      </c>
      <c r="AM2818" s="114">
        <f>AL2818&gt;0</f>
        <v/>
      </c>
      <c r="AN2818" s="115">
        <f>IF(A2818=1,FALSE,(AND(AQ2818,AM2818,NOT(AN2817))))</f>
        <v/>
      </c>
      <c r="AO2818">
        <f>IF(D2818=1,AND(AH2818,NOT(AI2818)),AND(AM2818,NOT(AN2818)))</f>
        <v/>
      </c>
      <c r="AP2818" s="119">
        <f>IF(D2818=1,AI2818,AN2818)</f>
        <v/>
      </c>
      <c r="AQ2818" s="125">
        <f>ABS(E2818)&lt;$AQ$2</f>
        <v/>
      </c>
      <c r="AS2818">
        <f>IF(AP2818,MAX(AS$3:AS2816)+1,"")</f>
        <v/>
      </c>
    </row>
    <row r="2819">
      <c r="A2819" t="n">
        <v>2729</v>
      </c>
      <c r="B2819" s="131">
        <f>IF(A2819=1,0,IF(AP2819,0.1*ε_cu1cd,0))</f>
        <v/>
      </c>
      <c r="C2819" s="131">
        <f>IF(A2819=1,0.1*ε_cu1cd,C2818+B2818)</f>
        <v/>
      </c>
      <c r="D2819" s="113">
        <f>IF('Нормальний переріз'!$D$68&gt;0,1,2)</f>
        <v/>
      </c>
      <c r="E2819" s="144">
        <f>IF(D2819=1,F2819,G2819)</f>
        <v/>
      </c>
      <c r="F2819" s="124">
        <f>IF(AI2818,0.11*ε_cu1cd,IF(AH2818,F2818*0.01,F2818))</f>
        <v/>
      </c>
      <c r="G2819" s="124">
        <f>IF(AP2818,-0.1*ε_cu1cd,IF(AM2818,G2818*0.01,G2818))</f>
        <v/>
      </c>
      <c r="H2819" s="113">
        <f>IF(A2819=1,E2819,IF(AO2818,H2818-E2818+E2819,IF(AP2818,0.8*H2818,H2818+E2819)))</f>
        <v/>
      </c>
      <c r="I2819" s="169">
        <f>(C2819-H2819)/h</f>
        <v/>
      </c>
      <c r="J2819">
        <f>C2819/(ε_c1cd)</f>
        <v/>
      </c>
      <c r="K2819">
        <f>C2819/I2819</f>
        <v/>
      </c>
      <c r="L2819" s="131">
        <f>I2819/(ε_c1cd)</f>
        <v/>
      </c>
      <c r="M2819">
        <f>I2819*(K2819-Z_s1)</f>
        <v/>
      </c>
      <c r="N2819">
        <f>I2819*(K2819-Z_s2)</f>
        <v/>
      </c>
      <c r="O2819">
        <f>E_s*M2819</f>
        <v/>
      </c>
      <c r="P2819">
        <f>E_s*N2819</f>
        <v/>
      </c>
      <c r="Q2819">
        <f>O2819*A_s1</f>
        <v/>
      </c>
      <c r="R2819">
        <f>P2819*A_s2</f>
        <v/>
      </c>
      <c r="S2819">
        <f>Q2819*($K2819-Z_s1)</f>
        <v/>
      </c>
      <c r="T2819">
        <f>R2819*($K2819-Z_s2)</f>
        <v/>
      </c>
      <c r="U2819">
        <f>(INDIRECT("a_"&amp;U$2)/(U$2+1))*(($C2819^(U$2+1)-$H2819^(U$2+1))/(ε_c1cd^(U$2+1)))</f>
        <v/>
      </c>
      <c r="V2819">
        <f>(INDIRECT("a_"&amp;V$2)/(V$2+1))*(($C2819^(V$2+1)-$H2819^(V$2+1))/(ε_c1cd^(V$2+1)))</f>
        <v/>
      </c>
      <c r="W2819">
        <f>(INDIRECT("a_"&amp;W$2)/(W$2+1))*(($C2819^(W$2+1)-$H2819^(W$2+1))/(ε_c1cd^(W$2+1)))</f>
        <v/>
      </c>
      <c r="X2819">
        <f>(INDIRECT("a_"&amp;X$2)/(X$2+1))*(($C2819^(X$2+1)-$H2819^(X$2+1))/(ε_c1cd^(X$2+1)))</f>
        <v/>
      </c>
      <c r="Y2819">
        <f>(INDIRECT("a_"&amp;Y$2)/(Y$2+1))*(($C2819^(Y$2+1)-$H2819^(Y$2+1))/(ε_c1cd^(Y$2+1)))</f>
        <v/>
      </c>
      <c r="Z2819">
        <f>(INDIRECT("a_"&amp;Z$2)/(Z$2+2))*(($C2819^(Z$2+2)-$H2819^(Z$2+2))/(ε_c1cd^(Z$2+2)))</f>
        <v/>
      </c>
      <c r="AA2819">
        <f>(INDIRECT("a_"&amp;AA$2)/(AA$2+2))*(($C2819^(AA$2+2)-$H2819^(AA$2+2))/(ε_c1cd^(AA$2+2)))</f>
        <v/>
      </c>
      <c r="AB2819">
        <f>(INDIRECT("a_"&amp;AB$2)/(AB$2+2))*(($C2819^(AB$2+2)-$H2819^(AB$2+2))/(ε_c1cd^(AB$2+2)))</f>
        <v/>
      </c>
      <c r="AC2819">
        <f>(INDIRECT("a_"&amp;AC$2)/(AC$2+2))*(($C2819^(AC$2+2)-$H2819^(AC$2+2))/(ε_c1cd^(AC$2+2)))</f>
        <v/>
      </c>
      <c r="AD2819">
        <f>(INDIRECT("a_"&amp;AD$2)/(AD$2+2))*(($C2819^(AD$2+2)-$H2819^(AD$2+2))/(ε_c1cd^(AD$2+2)))</f>
        <v/>
      </c>
      <c r="AE2819" s="111">
        <f>(b*f_cd/L2819)*SUM(U2819:Y2819)+SUM(Q2819:R2819)</f>
        <v/>
      </c>
      <c r="AF2819" s="112">
        <f>AE2819*(K2819-y+e)</f>
        <v/>
      </c>
      <c r="AG2819" s="113">
        <f>(b*f_cd/(L2819^2))*SUM(Z2819:AD2819)+SUM(S2819:T2819)-AF2819</f>
        <v/>
      </c>
      <c r="AH2819" s="114">
        <f>AG2819&lt;0</f>
        <v/>
      </c>
      <c r="AI2819" s="115">
        <f>IF(A2819=1,FALSE,(AND(AQ2819,AH2819,NOT(AI2818))))</f>
        <v/>
      </c>
      <c r="AJ2819" s="116">
        <f>(b*f_cd/L2819)*(a_1/2*J2819^2+a_2/3*J2819^3+a_3/4*J2819^4+a_4/5*J2819^5+a_5/6*J2819^6)+SUM(Q2819:R2819)</f>
        <v/>
      </c>
      <c r="AK2819">
        <f>AJ2819*(K2819-y+e)</f>
        <v/>
      </c>
      <c r="AL2819" s="118">
        <f>(b*f_cd/(L2819^2))*(a_1/3*J2819^3+a_2/4*J2819^4+a_3/5*J2819^5+a_4/6*J2819^6+a_5/7*J2819^7)+SUM(S2819:T2819)-AK2819</f>
        <v/>
      </c>
      <c r="AM2819" s="114">
        <f>AL2819&gt;0</f>
        <v/>
      </c>
      <c r="AN2819" s="115">
        <f>IF(A2819=1,FALSE,(AND(AQ2819,AM2819,NOT(AN2818))))</f>
        <v/>
      </c>
      <c r="AO2819">
        <f>IF(D2819=1,AND(AH2819,NOT(AI2819)),AND(AM2819,NOT(AN2819)))</f>
        <v/>
      </c>
      <c r="AP2819" s="119">
        <f>IF(D2819=1,AI2819,AN2819)</f>
        <v/>
      </c>
      <c r="AQ2819" s="125">
        <f>ABS(E2819)&lt;$AQ$2</f>
        <v/>
      </c>
      <c r="AS2819">
        <f>IF(AP2819,MAX(AS$3:AS2817)+1,"")</f>
        <v/>
      </c>
    </row>
    <row r="2820">
      <c r="A2820" t="n">
        <v>2730</v>
      </c>
      <c r="B2820" s="131">
        <f>IF(A2820=1,0,IF(AP2820,0.1*ε_cu1cd,0))</f>
        <v/>
      </c>
      <c r="C2820" s="131">
        <f>IF(A2820=1,0.1*ε_cu1cd,C2819+B2819)</f>
        <v/>
      </c>
      <c r="D2820" s="113">
        <f>IF('Нормальний переріз'!$D$68&gt;0,1,2)</f>
        <v/>
      </c>
      <c r="E2820" s="144">
        <f>IF(D2820=1,F2820,G2820)</f>
        <v/>
      </c>
      <c r="F2820" s="124">
        <f>IF(AI2819,0.11*ε_cu1cd,IF(AH2819,F2819*0.01,F2819))</f>
        <v/>
      </c>
      <c r="G2820" s="124">
        <f>IF(AP2819,-0.1*ε_cu1cd,IF(AM2819,G2819*0.01,G2819))</f>
        <v/>
      </c>
      <c r="H2820" s="113">
        <f>IF(A2820=1,E2820,IF(AO2819,H2819-E2819+E2820,IF(AP2819,0.8*H2819,H2819+E2820)))</f>
        <v/>
      </c>
      <c r="I2820" s="169">
        <f>(C2820-H2820)/h</f>
        <v/>
      </c>
      <c r="J2820">
        <f>C2820/(ε_c1cd)</f>
        <v/>
      </c>
      <c r="K2820">
        <f>C2820/I2820</f>
        <v/>
      </c>
      <c r="L2820" s="131">
        <f>I2820/(ε_c1cd)</f>
        <v/>
      </c>
      <c r="M2820">
        <f>I2820*(K2820-Z_s1)</f>
        <v/>
      </c>
      <c r="N2820">
        <f>I2820*(K2820-Z_s2)</f>
        <v/>
      </c>
      <c r="O2820">
        <f>E_s*M2820</f>
        <v/>
      </c>
      <c r="P2820">
        <f>E_s*N2820</f>
        <v/>
      </c>
      <c r="Q2820">
        <f>O2820*A_s1</f>
        <v/>
      </c>
      <c r="R2820">
        <f>P2820*A_s2</f>
        <v/>
      </c>
      <c r="S2820">
        <f>Q2820*($K2820-Z_s1)</f>
        <v/>
      </c>
      <c r="T2820">
        <f>R2820*($K2820-Z_s2)</f>
        <v/>
      </c>
      <c r="U2820">
        <f>(INDIRECT("a_"&amp;U$2)/(U$2+1))*(($C2820^(U$2+1)-$H2820^(U$2+1))/(ε_c1cd^(U$2+1)))</f>
        <v/>
      </c>
      <c r="V2820">
        <f>(INDIRECT("a_"&amp;V$2)/(V$2+1))*(($C2820^(V$2+1)-$H2820^(V$2+1))/(ε_c1cd^(V$2+1)))</f>
        <v/>
      </c>
      <c r="W2820">
        <f>(INDIRECT("a_"&amp;W$2)/(W$2+1))*(($C2820^(W$2+1)-$H2820^(W$2+1))/(ε_c1cd^(W$2+1)))</f>
        <v/>
      </c>
      <c r="X2820">
        <f>(INDIRECT("a_"&amp;X$2)/(X$2+1))*(($C2820^(X$2+1)-$H2820^(X$2+1))/(ε_c1cd^(X$2+1)))</f>
        <v/>
      </c>
      <c r="Y2820">
        <f>(INDIRECT("a_"&amp;Y$2)/(Y$2+1))*(($C2820^(Y$2+1)-$H2820^(Y$2+1))/(ε_c1cd^(Y$2+1)))</f>
        <v/>
      </c>
      <c r="Z2820">
        <f>(INDIRECT("a_"&amp;Z$2)/(Z$2+2))*(($C2820^(Z$2+2)-$H2820^(Z$2+2))/(ε_c1cd^(Z$2+2)))</f>
        <v/>
      </c>
      <c r="AA2820">
        <f>(INDIRECT("a_"&amp;AA$2)/(AA$2+2))*(($C2820^(AA$2+2)-$H2820^(AA$2+2))/(ε_c1cd^(AA$2+2)))</f>
        <v/>
      </c>
      <c r="AB2820">
        <f>(INDIRECT("a_"&amp;AB$2)/(AB$2+2))*(($C2820^(AB$2+2)-$H2820^(AB$2+2))/(ε_c1cd^(AB$2+2)))</f>
        <v/>
      </c>
      <c r="AC2820">
        <f>(INDIRECT("a_"&amp;AC$2)/(AC$2+2))*(($C2820^(AC$2+2)-$H2820^(AC$2+2))/(ε_c1cd^(AC$2+2)))</f>
        <v/>
      </c>
      <c r="AD2820">
        <f>(INDIRECT("a_"&amp;AD$2)/(AD$2+2))*(($C2820^(AD$2+2)-$H2820^(AD$2+2))/(ε_c1cd^(AD$2+2)))</f>
        <v/>
      </c>
      <c r="AE2820" s="111">
        <f>(b*f_cd/L2820)*SUM(U2820:Y2820)+SUM(Q2820:R2820)</f>
        <v/>
      </c>
      <c r="AF2820" s="112">
        <f>AE2820*(K2820-y+e)</f>
        <v/>
      </c>
      <c r="AG2820" s="113">
        <f>(b*f_cd/(L2820^2))*SUM(Z2820:AD2820)+SUM(S2820:T2820)-AF2820</f>
        <v/>
      </c>
      <c r="AH2820" s="114">
        <f>AG2820&lt;0</f>
        <v/>
      </c>
      <c r="AI2820" s="115">
        <f>IF(A2820=1,FALSE,(AND(AQ2820,AH2820,NOT(AI2819))))</f>
        <v/>
      </c>
      <c r="AJ2820" s="116">
        <f>(b*f_cd/L2820)*(a_1/2*J2820^2+a_2/3*J2820^3+a_3/4*J2820^4+a_4/5*J2820^5+a_5/6*J2820^6)+SUM(Q2820:R2820)</f>
        <v/>
      </c>
      <c r="AK2820">
        <f>AJ2820*(K2820-y+e)</f>
        <v/>
      </c>
      <c r="AL2820" s="118">
        <f>(b*f_cd/(L2820^2))*(a_1/3*J2820^3+a_2/4*J2820^4+a_3/5*J2820^5+a_4/6*J2820^6+a_5/7*J2820^7)+SUM(S2820:T2820)-AK2820</f>
        <v/>
      </c>
      <c r="AM2820" s="114">
        <f>AL2820&gt;0</f>
        <v/>
      </c>
      <c r="AN2820" s="115">
        <f>IF(A2820=1,FALSE,(AND(AQ2820,AM2820,NOT(AN2819))))</f>
        <v/>
      </c>
      <c r="AO2820">
        <f>IF(D2820=1,AND(AH2820,NOT(AI2820)),AND(AM2820,NOT(AN2820)))</f>
        <v/>
      </c>
      <c r="AP2820" s="119">
        <f>IF(D2820=1,AI2820,AN2820)</f>
        <v/>
      </c>
      <c r="AQ2820" s="125">
        <f>ABS(E2820)&lt;$AQ$2</f>
        <v/>
      </c>
      <c r="AS2820">
        <f>IF(AP2820,MAX(AS$3:AS2818)+1,"")</f>
        <v/>
      </c>
    </row>
    <row r="2821">
      <c r="A2821" t="n">
        <v>2731</v>
      </c>
      <c r="B2821" s="131">
        <f>IF(A2821=1,0,IF(AP2821,0.1*ε_cu1cd,0))</f>
        <v/>
      </c>
      <c r="C2821" s="131">
        <f>IF(A2821=1,0.1*ε_cu1cd,C2820+B2820)</f>
        <v/>
      </c>
      <c r="D2821" s="113">
        <f>IF('Нормальний переріз'!$D$68&gt;0,1,2)</f>
        <v/>
      </c>
      <c r="E2821" s="144">
        <f>IF(D2821=1,F2821,G2821)</f>
        <v/>
      </c>
      <c r="F2821" s="124">
        <f>IF(AI2820,0.11*ε_cu1cd,IF(AH2820,F2820*0.01,F2820))</f>
        <v/>
      </c>
      <c r="G2821" s="124">
        <f>IF(AP2820,-0.1*ε_cu1cd,IF(AM2820,G2820*0.01,G2820))</f>
        <v/>
      </c>
      <c r="H2821" s="113">
        <f>IF(A2821=1,E2821,IF(AO2820,H2820-E2820+E2821,IF(AP2820,0.8*H2820,H2820+E2821)))</f>
        <v/>
      </c>
      <c r="I2821" s="169">
        <f>(C2821-H2821)/h</f>
        <v/>
      </c>
      <c r="J2821">
        <f>C2821/(ε_c1cd)</f>
        <v/>
      </c>
      <c r="K2821">
        <f>C2821/I2821</f>
        <v/>
      </c>
      <c r="L2821" s="131">
        <f>I2821/(ε_c1cd)</f>
        <v/>
      </c>
      <c r="M2821">
        <f>I2821*(K2821-Z_s1)</f>
        <v/>
      </c>
      <c r="N2821">
        <f>I2821*(K2821-Z_s2)</f>
        <v/>
      </c>
      <c r="O2821">
        <f>E_s*M2821</f>
        <v/>
      </c>
      <c r="P2821">
        <f>E_s*N2821</f>
        <v/>
      </c>
      <c r="Q2821">
        <f>O2821*A_s1</f>
        <v/>
      </c>
      <c r="R2821">
        <f>P2821*A_s2</f>
        <v/>
      </c>
      <c r="S2821">
        <f>Q2821*($K2821-Z_s1)</f>
        <v/>
      </c>
      <c r="T2821">
        <f>R2821*($K2821-Z_s2)</f>
        <v/>
      </c>
      <c r="U2821">
        <f>(INDIRECT("a_"&amp;U$2)/(U$2+1))*(($C2821^(U$2+1)-$H2821^(U$2+1))/(ε_c1cd^(U$2+1)))</f>
        <v/>
      </c>
      <c r="V2821">
        <f>(INDIRECT("a_"&amp;V$2)/(V$2+1))*(($C2821^(V$2+1)-$H2821^(V$2+1))/(ε_c1cd^(V$2+1)))</f>
        <v/>
      </c>
      <c r="W2821">
        <f>(INDIRECT("a_"&amp;W$2)/(W$2+1))*(($C2821^(W$2+1)-$H2821^(W$2+1))/(ε_c1cd^(W$2+1)))</f>
        <v/>
      </c>
      <c r="X2821">
        <f>(INDIRECT("a_"&amp;X$2)/(X$2+1))*(($C2821^(X$2+1)-$H2821^(X$2+1))/(ε_c1cd^(X$2+1)))</f>
        <v/>
      </c>
      <c r="Y2821">
        <f>(INDIRECT("a_"&amp;Y$2)/(Y$2+1))*(($C2821^(Y$2+1)-$H2821^(Y$2+1))/(ε_c1cd^(Y$2+1)))</f>
        <v/>
      </c>
      <c r="Z2821">
        <f>(INDIRECT("a_"&amp;Z$2)/(Z$2+2))*(($C2821^(Z$2+2)-$H2821^(Z$2+2))/(ε_c1cd^(Z$2+2)))</f>
        <v/>
      </c>
      <c r="AA2821">
        <f>(INDIRECT("a_"&amp;AA$2)/(AA$2+2))*(($C2821^(AA$2+2)-$H2821^(AA$2+2))/(ε_c1cd^(AA$2+2)))</f>
        <v/>
      </c>
      <c r="AB2821">
        <f>(INDIRECT("a_"&amp;AB$2)/(AB$2+2))*(($C2821^(AB$2+2)-$H2821^(AB$2+2))/(ε_c1cd^(AB$2+2)))</f>
        <v/>
      </c>
      <c r="AC2821">
        <f>(INDIRECT("a_"&amp;AC$2)/(AC$2+2))*(($C2821^(AC$2+2)-$H2821^(AC$2+2))/(ε_c1cd^(AC$2+2)))</f>
        <v/>
      </c>
      <c r="AD2821">
        <f>(INDIRECT("a_"&amp;AD$2)/(AD$2+2))*(($C2821^(AD$2+2)-$H2821^(AD$2+2))/(ε_c1cd^(AD$2+2)))</f>
        <v/>
      </c>
      <c r="AE2821" s="111">
        <f>(b*f_cd/L2821)*SUM(U2821:Y2821)+SUM(Q2821:R2821)</f>
        <v/>
      </c>
      <c r="AF2821" s="112">
        <f>AE2821*(K2821-y+e)</f>
        <v/>
      </c>
      <c r="AG2821" s="113">
        <f>(b*f_cd/(L2821^2))*SUM(Z2821:AD2821)+SUM(S2821:T2821)-AF2821</f>
        <v/>
      </c>
      <c r="AH2821" s="114">
        <f>AG2821&lt;0</f>
        <v/>
      </c>
      <c r="AI2821" s="115">
        <f>IF(A2821=1,FALSE,(AND(AQ2821,AH2821,NOT(AI2820))))</f>
        <v/>
      </c>
      <c r="AJ2821" s="116">
        <f>(b*f_cd/L2821)*(a_1/2*J2821^2+a_2/3*J2821^3+a_3/4*J2821^4+a_4/5*J2821^5+a_5/6*J2821^6)+SUM(Q2821:R2821)</f>
        <v/>
      </c>
      <c r="AK2821">
        <f>AJ2821*(K2821-y+e)</f>
        <v/>
      </c>
      <c r="AL2821" s="118">
        <f>(b*f_cd/(L2821^2))*(a_1/3*J2821^3+a_2/4*J2821^4+a_3/5*J2821^5+a_4/6*J2821^6+a_5/7*J2821^7)+SUM(S2821:T2821)-AK2821</f>
        <v/>
      </c>
      <c r="AM2821" s="114">
        <f>AL2821&gt;0</f>
        <v/>
      </c>
      <c r="AN2821" s="115">
        <f>IF(A2821=1,FALSE,(AND(AQ2821,AM2821,NOT(AN2820))))</f>
        <v/>
      </c>
      <c r="AO2821">
        <f>IF(D2821=1,AND(AH2821,NOT(AI2821)),AND(AM2821,NOT(AN2821)))</f>
        <v/>
      </c>
      <c r="AP2821" s="119">
        <f>IF(D2821=1,AI2821,AN2821)</f>
        <v/>
      </c>
      <c r="AQ2821" s="125">
        <f>ABS(E2821)&lt;$AQ$2</f>
        <v/>
      </c>
      <c r="AS2821">
        <f>IF(AP2821,MAX(AS$3:AS2819)+1,"")</f>
        <v/>
      </c>
    </row>
    <row r="2822">
      <c r="A2822" t="n">
        <v>2732</v>
      </c>
      <c r="B2822" s="131">
        <f>IF(A2822=1,0,IF(AP2822,0.1*ε_cu1cd,0))</f>
        <v/>
      </c>
      <c r="C2822" s="131">
        <f>IF(A2822=1,0.1*ε_cu1cd,C2821+B2821)</f>
        <v/>
      </c>
      <c r="D2822" s="113">
        <f>IF('Нормальний переріз'!$D$68&gt;0,1,2)</f>
        <v/>
      </c>
      <c r="E2822" s="144">
        <f>IF(D2822=1,F2822,G2822)</f>
        <v/>
      </c>
      <c r="F2822" s="124">
        <f>IF(AI2821,0.11*ε_cu1cd,IF(AH2821,F2821*0.01,F2821))</f>
        <v/>
      </c>
      <c r="G2822" s="124">
        <f>IF(AP2821,-0.1*ε_cu1cd,IF(AM2821,G2821*0.01,G2821))</f>
        <v/>
      </c>
      <c r="H2822" s="113">
        <f>IF(A2822=1,E2822,IF(AO2821,H2821-E2821+E2822,IF(AP2821,0.8*H2821,H2821+E2822)))</f>
        <v/>
      </c>
      <c r="I2822" s="169">
        <f>(C2822-H2822)/h</f>
        <v/>
      </c>
      <c r="J2822">
        <f>C2822/(ε_c1cd)</f>
        <v/>
      </c>
      <c r="K2822">
        <f>C2822/I2822</f>
        <v/>
      </c>
      <c r="L2822" s="131">
        <f>I2822/(ε_c1cd)</f>
        <v/>
      </c>
      <c r="M2822">
        <f>I2822*(K2822-Z_s1)</f>
        <v/>
      </c>
      <c r="N2822">
        <f>I2822*(K2822-Z_s2)</f>
        <v/>
      </c>
      <c r="O2822">
        <f>E_s*M2822</f>
        <v/>
      </c>
      <c r="P2822">
        <f>E_s*N2822</f>
        <v/>
      </c>
      <c r="Q2822">
        <f>O2822*A_s1</f>
        <v/>
      </c>
      <c r="R2822">
        <f>P2822*A_s2</f>
        <v/>
      </c>
      <c r="S2822">
        <f>Q2822*($K2822-Z_s1)</f>
        <v/>
      </c>
      <c r="T2822">
        <f>R2822*($K2822-Z_s2)</f>
        <v/>
      </c>
      <c r="U2822">
        <f>(INDIRECT("a_"&amp;U$2)/(U$2+1))*(($C2822^(U$2+1)-$H2822^(U$2+1))/(ε_c1cd^(U$2+1)))</f>
        <v/>
      </c>
      <c r="V2822">
        <f>(INDIRECT("a_"&amp;V$2)/(V$2+1))*(($C2822^(V$2+1)-$H2822^(V$2+1))/(ε_c1cd^(V$2+1)))</f>
        <v/>
      </c>
      <c r="W2822">
        <f>(INDIRECT("a_"&amp;W$2)/(W$2+1))*(($C2822^(W$2+1)-$H2822^(W$2+1))/(ε_c1cd^(W$2+1)))</f>
        <v/>
      </c>
      <c r="X2822">
        <f>(INDIRECT("a_"&amp;X$2)/(X$2+1))*(($C2822^(X$2+1)-$H2822^(X$2+1))/(ε_c1cd^(X$2+1)))</f>
        <v/>
      </c>
      <c r="Y2822">
        <f>(INDIRECT("a_"&amp;Y$2)/(Y$2+1))*(($C2822^(Y$2+1)-$H2822^(Y$2+1))/(ε_c1cd^(Y$2+1)))</f>
        <v/>
      </c>
      <c r="Z2822">
        <f>(INDIRECT("a_"&amp;Z$2)/(Z$2+2))*(($C2822^(Z$2+2)-$H2822^(Z$2+2))/(ε_c1cd^(Z$2+2)))</f>
        <v/>
      </c>
      <c r="AA2822">
        <f>(INDIRECT("a_"&amp;AA$2)/(AA$2+2))*(($C2822^(AA$2+2)-$H2822^(AA$2+2))/(ε_c1cd^(AA$2+2)))</f>
        <v/>
      </c>
      <c r="AB2822">
        <f>(INDIRECT("a_"&amp;AB$2)/(AB$2+2))*(($C2822^(AB$2+2)-$H2822^(AB$2+2))/(ε_c1cd^(AB$2+2)))</f>
        <v/>
      </c>
      <c r="AC2822">
        <f>(INDIRECT("a_"&amp;AC$2)/(AC$2+2))*(($C2822^(AC$2+2)-$H2822^(AC$2+2))/(ε_c1cd^(AC$2+2)))</f>
        <v/>
      </c>
      <c r="AD2822">
        <f>(INDIRECT("a_"&amp;AD$2)/(AD$2+2))*(($C2822^(AD$2+2)-$H2822^(AD$2+2))/(ε_c1cd^(AD$2+2)))</f>
        <v/>
      </c>
      <c r="AE2822" s="111">
        <f>(b*f_cd/L2822)*SUM(U2822:Y2822)+SUM(Q2822:R2822)</f>
        <v/>
      </c>
      <c r="AF2822" s="112">
        <f>AE2822*(K2822-y+e)</f>
        <v/>
      </c>
      <c r="AG2822" s="113">
        <f>(b*f_cd/(L2822^2))*SUM(Z2822:AD2822)+SUM(S2822:T2822)-AF2822</f>
        <v/>
      </c>
      <c r="AH2822" s="114">
        <f>AG2822&lt;0</f>
        <v/>
      </c>
      <c r="AI2822" s="115">
        <f>IF(A2822=1,FALSE,(AND(AQ2822,AH2822,NOT(AI2821))))</f>
        <v/>
      </c>
      <c r="AJ2822" s="116">
        <f>(b*f_cd/L2822)*(a_1/2*J2822^2+a_2/3*J2822^3+a_3/4*J2822^4+a_4/5*J2822^5+a_5/6*J2822^6)+SUM(Q2822:R2822)</f>
        <v/>
      </c>
      <c r="AK2822">
        <f>AJ2822*(K2822-y+e)</f>
        <v/>
      </c>
      <c r="AL2822" s="118">
        <f>(b*f_cd/(L2822^2))*(a_1/3*J2822^3+a_2/4*J2822^4+a_3/5*J2822^5+a_4/6*J2822^6+a_5/7*J2822^7)+SUM(S2822:T2822)-AK2822</f>
        <v/>
      </c>
      <c r="AM2822" s="114">
        <f>AL2822&gt;0</f>
        <v/>
      </c>
      <c r="AN2822" s="115">
        <f>IF(A2822=1,FALSE,(AND(AQ2822,AM2822,NOT(AN2821))))</f>
        <v/>
      </c>
      <c r="AO2822">
        <f>IF(D2822=1,AND(AH2822,NOT(AI2822)),AND(AM2822,NOT(AN2822)))</f>
        <v/>
      </c>
      <c r="AP2822" s="119">
        <f>IF(D2822=1,AI2822,AN2822)</f>
        <v/>
      </c>
      <c r="AQ2822" s="125">
        <f>ABS(E2822)&lt;$AQ$2</f>
        <v/>
      </c>
      <c r="AS2822">
        <f>IF(AP2822,MAX(AS$3:AS2820)+1,"")</f>
        <v/>
      </c>
    </row>
    <row r="2823">
      <c r="A2823" t="n">
        <v>2733</v>
      </c>
      <c r="B2823" s="131">
        <f>IF(A2823=1,0,IF(AP2823,0.1*ε_cu1cd,0))</f>
        <v/>
      </c>
      <c r="C2823" s="131">
        <f>IF(A2823=1,0.1*ε_cu1cd,C2822+B2822)</f>
        <v/>
      </c>
      <c r="D2823" s="113">
        <f>IF('Нормальний переріз'!$D$68&gt;0,1,2)</f>
        <v/>
      </c>
      <c r="E2823" s="144">
        <f>IF(D2823=1,F2823,G2823)</f>
        <v/>
      </c>
      <c r="F2823" s="124">
        <f>IF(AI2822,0.11*ε_cu1cd,IF(AH2822,F2822*0.01,F2822))</f>
        <v/>
      </c>
      <c r="G2823" s="124">
        <f>IF(AP2822,-0.1*ε_cu1cd,IF(AM2822,G2822*0.01,G2822))</f>
        <v/>
      </c>
      <c r="H2823" s="113">
        <f>IF(A2823=1,E2823,IF(AO2822,H2822-E2822+E2823,IF(AP2822,0.8*H2822,H2822+E2823)))</f>
        <v/>
      </c>
      <c r="I2823" s="169">
        <f>(C2823-H2823)/h</f>
        <v/>
      </c>
      <c r="J2823">
        <f>C2823/(ε_c1cd)</f>
        <v/>
      </c>
      <c r="K2823">
        <f>C2823/I2823</f>
        <v/>
      </c>
      <c r="L2823" s="131">
        <f>I2823/(ε_c1cd)</f>
        <v/>
      </c>
      <c r="M2823">
        <f>I2823*(K2823-Z_s1)</f>
        <v/>
      </c>
      <c r="N2823">
        <f>I2823*(K2823-Z_s2)</f>
        <v/>
      </c>
      <c r="O2823">
        <f>E_s*M2823</f>
        <v/>
      </c>
      <c r="P2823">
        <f>E_s*N2823</f>
        <v/>
      </c>
      <c r="Q2823">
        <f>O2823*A_s1</f>
        <v/>
      </c>
      <c r="R2823">
        <f>P2823*A_s2</f>
        <v/>
      </c>
      <c r="S2823">
        <f>Q2823*($K2823-Z_s1)</f>
        <v/>
      </c>
      <c r="T2823">
        <f>R2823*($K2823-Z_s2)</f>
        <v/>
      </c>
      <c r="U2823">
        <f>(INDIRECT("a_"&amp;U$2)/(U$2+1))*(($C2823^(U$2+1)-$H2823^(U$2+1))/(ε_c1cd^(U$2+1)))</f>
        <v/>
      </c>
      <c r="V2823">
        <f>(INDIRECT("a_"&amp;V$2)/(V$2+1))*(($C2823^(V$2+1)-$H2823^(V$2+1))/(ε_c1cd^(V$2+1)))</f>
        <v/>
      </c>
      <c r="W2823">
        <f>(INDIRECT("a_"&amp;W$2)/(W$2+1))*(($C2823^(W$2+1)-$H2823^(W$2+1))/(ε_c1cd^(W$2+1)))</f>
        <v/>
      </c>
      <c r="X2823">
        <f>(INDIRECT("a_"&amp;X$2)/(X$2+1))*(($C2823^(X$2+1)-$H2823^(X$2+1))/(ε_c1cd^(X$2+1)))</f>
        <v/>
      </c>
      <c r="Y2823">
        <f>(INDIRECT("a_"&amp;Y$2)/(Y$2+1))*(($C2823^(Y$2+1)-$H2823^(Y$2+1))/(ε_c1cd^(Y$2+1)))</f>
        <v/>
      </c>
      <c r="Z2823">
        <f>(INDIRECT("a_"&amp;Z$2)/(Z$2+2))*(($C2823^(Z$2+2)-$H2823^(Z$2+2))/(ε_c1cd^(Z$2+2)))</f>
        <v/>
      </c>
      <c r="AA2823">
        <f>(INDIRECT("a_"&amp;AA$2)/(AA$2+2))*(($C2823^(AA$2+2)-$H2823^(AA$2+2))/(ε_c1cd^(AA$2+2)))</f>
        <v/>
      </c>
      <c r="AB2823">
        <f>(INDIRECT("a_"&amp;AB$2)/(AB$2+2))*(($C2823^(AB$2+2)-$H2823^(AB$2+2))/(ε_c1cd^(AB$2+2)))</f>
        <v/>
      </c>
      <c r="AC2823">
        <f>(INDIRECT("a_"&amp;AC$2)/(AC$2+2))*(($C2823^(AC$2+2)-$H2823^(AC$2+2))/(ε_c1cd^(AC$2+2)))</f>
        <v/>
      </c>
      <c r="AD2823">
        <f>(INDIRECT("a_"&amp;AD$2)/(AD$2+2))*(($C2823^(AD$2+2)-$H2823^(AD$2+2))/(ε_c1cd^(AD$2+2)))</f>
        <v/>
      </c>
      <c r="AE2823" s="111">
        <f>(b*f_cd/L2823)*SUM(U2823:Y2823)+SUM(Q2823:R2823)</f>
        <v/>
      </c>
      <c r="AF2823" s="112">
        <f>AE2823*(K2823-y+e)</f>
        <v/>
      </c>
      <c r="AG2823" s="113">
        <f>(b*f_cd/(L2823^2))*SUM(Z2823:AD2823)+SUM(S2823:T2823)-AF2823</f>
        <v/>
      </c>
      <c r="AH2823" s="114">
        <f>AG2823&lt;0</f>
        <v/>
      </c>
      <c r="AI2823" s="115">
        <f>IF(A2823=1,FALSE,(AND(AQ2823,AH2823,NOT(AI2822))))</f>
        <v/>
      </c>
      <c r="AJ2823" s="116">
        <f>(b*f_cd/L2823)*(a_1/2*J2823^2+a_2/3*J2823^3+a_3/4*J2823^4+a_4/5*J2823^5+a_5/6*J2823^6)+SUM(Q2823:R2823)</f>
        <v/>
      </c>
      <c r="AK2823">
        <f>AJ2823*(K2823-y+e)</f>
        <v/>
      </c>
      <c r="AL2823" s="118">
        <f>(b*f_cd/(L2823^2))*(a_1/3*J2823^3+a_2/4*J2823^4+a_3/5*J2823^5+a_4/6*J2823^6+a_5/7*J2823^7)+SUM(S2823:T2823)-AK2823</f>
        <v/>
      </c>
      <c r="AM2823" s="114">
        <f>AL2823&gt;0</f>
        <v/>
      </c>
      <c r="AN2823" s="115">
        <f>IF(A2823=1,FALSE,(AND(AQ2823,AM2823,NOT(AN2822))))</f>
        <v/>
      </c>
      <c r="AO2823">
        <f>IF(D2823=1,AND(AH2823,NOT(AI2823)),AND(AM2823,NOT(AN2823)))</f>
        <v/>
      </c>
      <c r="AP2823" s="119">
        <f>IF(D2823=1,AI2823,AN2823)</f>
        <v/>
      </c>
      <c r="AQ2823" s="125">
        <f>ABS(E2823)&lt;$AQ$2</f>
        <v/>
      </c>
      <c r="AS2823">
        <f>IF(AP2823,MAX(AS$3:AS2821)+1,"")</f>
        <v/>
      </c>
    </row>
    <row r="2824">
      <c r="A2824" t="n">
        <v>2734</v>
      </c>
      <c r="B2824" s="131">
        <f>IF(A2824=1,0,IF(AP2824,0.1*ε_cu1cd,0))</f>
        <v/>
      </c>
      <c r="C2824" s="131">
        <f>IF(A2824=1,0.1*ε_cu1cd,C2823+B2823)</f>
        <v/>
      </c>
      <c r="D2824" s="113">
        <f>IF('Нормальний переріз'!$D$68&gt;0,1,2)</f>
        <v/>
      </c>
      <c r="E2824" s="144">
        <f>IF(D2824=1,F2824,G2824)</f>
        <v/>
      </c>
      <c r="F2824" s="124">
        <f>IF(AI2823,0.11*ε_cu1cd,IF(AH2823,F2823*0.01,F2823))</f>
        <v/>
      </c>
      <c r="G2824" s="124">
        <f>IF(AP2823,-0.1*ε_cu1cd,IF(AM2823,G2823*0.01,G2823))</f>
        <v/>
      </c>
      <c r="H2824" s="113">
        <f>IF(A2824=1,E2824,IF(AO2823,H2823-E2823+E2824,IF(AP2823,0.8*H2823,H2823+E2824)))</f>
        <v/>
      </c>
      <c r="I2824" s="169">
        <f>(C2824-H2824)/h</f>
        <v/>
      </c>
      <c r="J2824">
        <f>C2824/(ε_c1cd)</f>
        <v/>
      </c>
      <c r="K2824">
        <f>C2824/I2824</f>
        <v/>
      </c>
      <c r="L2824" s="131">
        <f>I2824/(ε_c1cd)</f>
        <v/>
      </c>
      <c r="M2824">
        <f>I2824*(K2824-Z_s1)</f>
        <v/>
      </c>
      <c r="N2824">
        <f>I2824*(K2824-Z_s2)</f>
        <v/>
      </c>
      <c r="O2824">
        <f>E_s*M2824</f>
        <v/>
      </c>
      <c r="P2824">
        <f>E_s*N2824</f>
        <v/>
      </c>
      <c r="Q2824">
        <f>O2824*A_s1</f>
        <v/>
      </c>
      <c r="R2824">
        <f>P2824*A_s2</f>
        <v/>
      </c>
      <c r="S2824">
        <f>Q2824*($K2824-Z_s1)</f>
        <v/>
      </c>
      <c r="T2824">
        <f>R2824*($K2824-Z_s2)</f>
        <v/>
      </c>
      <c r="U2824">
        <f>(INDIRECT("a_"&amp;U$2)/(U$2+1))*(($C2824^(U$2+1)-$H2824^(U$2+1))/(ε_c1cd^(U$2+1)))</f>
        <v/>
      </c>
      <c r="V2824">
        <f>(INDIRECT("a_"&amp;V$2)/(V$2+1))*(($C2824^(V$2+1)-$H2824^(V$2+1))/(ε_c1cd^(V$2+1)))</f>
        <v/>
      </c>
      <c r="W2824">
        <f>(INDIRECT("a_"&amp;W$2)/(W$2+1))*(($C2824^(W$2+1)-$H2824^(W$2+1))/(ε_c1cd^(W$2+1)))</f>
        <v/>
      </c>
      <c r="X2824">
        <f>(INDIRECT("a_"&amp;X$2)/(X$2+1))*(($C2824^(X$2+1)-$H2824^(X$2+1))/(ε_c1cd^(X$2+1)))</f>
        <v/>
      </c>
      <c r="Y2824">
        <f>(INDIRECT("a_"&amp;Y$2)/(Y$2+1))*(($C2824^(Y$2+1)-$H2824^(Y$2+1))/(ε_c1cd^(Y$2+1)))</f>
        <v/>
      </c>
      <c r="Z2824">
        <f>(INDIRECT("a_"&amp;Z$2)/(Z$2+2))*(($C2824^(Z$2+2)-$H2824^(Z$2+2))/(ε_c1cd^(Z$2+2)))</f>
        <v/>
      </c>
      <c r="AA2824">
        <f>(INDIRECT("a_"&amp;AA$2)/(AA$2+2))*(($C2824^(AA$2+2)-$H2824^(AA$2+2))/(ε_c1cd^(AA$2+2)))</f>
        <v/>
      </c>
      <c r="AB2824">
        <f>(INDIRECT("a_"&amp;AB$2)/(AB$2+2))*(($C2824^(AB$2+2)-$H2824^(AB$2+2))/(ε_c1cd^(AB$2+2)))</f>
        <v/>
      </c>
      <c r="AC2824">
        <f>(INDIRECT("a_"&amp;AC$2)/(AC$2+2))*(($C2824^(AC$2+2)-$H2824^(AC$2+2))/(ε_c1cd^(AC$2+2)))</f>
        <v/>
      </c>
      <c r="AD2824">
        <f>(INDIRECT("a_"&amp;AD$2)/(AD$2+2))*(($C2824^(AD$2+2)-$H2824^(AD$2+2))/(ε_c1cd^(AD$2+2)))</f>
        <v/>
      </c>
      <c r="AE2824" s="111">
        <f>(b*f_cd/L2824)*SUM(U2824:Y2824)+SUM(Q2824:R2824)</f>
        <v/>
      </c>
      <c r="AF2824" s="112">
        <f>AE2824*(K2824-y+e)</f>
        <v/>
      </c>
      <c r="AG2824" s="113">
        <f>(b*f_cd/(L2824^2))*SUM(Z2824:AD2824)+SUM(S2824:T2824)-AF2824</f>
        <v/>
      </c>
      <c r="AH2824" s="114">
        <f>AG2824&lt;0</f>
        <v/>
      </c>
      <c r="AI2824" s="115">
        <f>IF(A2824=1,FALSE,(AND(AQ2824,AH2824,NOT(AI2823))))</f>
        <v/>
      </c>
      <c r="AJ2824" s="116">
        <f>(b*f_cd/L2824)*(a_1/2*J2824^2+a_2/3*J2824^3+a_3/4*J2824^4+a_4/5*J2824^5+a_5/6*J2824^6)+SUM(Q2824:R2824)</f>
        <v/>
      </c>
      <c r="AK2824">
        <f>AJ2824*(K2824-y+e)</f>
        <v/>
      </c>
      <c r="AL2824" s="118">
        <f>(b*f_cd/(L2824^2))*(a_1/3*J2824^3+a_2/4*J2824^4+a_3/5*J2824^5+a_4/6*J2824^6+a_5/7*J2824^7)+SUM(S2824:T2824)-AK2824</f>
        <v/>
      </c>
      <c r="AM2824" s="114">
        <f>AL2824&gt;0</f>
        <v/>
      </c>
      <c r="AN2824" s="115">
        <f>IF(A2824=1,FALSE,(AND(AQ2824,AM2824,NOT(AN2823))))</f>
        <v/>
      </c>
      <c r="AO2824">
        <f>IF(D2824=1,AND(AH2824,NOT(AI2824)),AND(AM2824,NOT(AN2824)))</f>
        <v/>
      </c>
      <c r="AP2824" s="119">
        <f>IF(D2824=1,AI2824,AN2824)</f>
        <v/>
      </c>
      <c r="AQ2824" s="125">
        <f>ABS(E2824)&lt;$AQ$2</f>
        <v/>
      </c>
      <c r="AS2824">
        <f>IF(AP2824,MAX(AS$3:AS2822)+1,"")</f>
        <v/>
      </c>
    </row>
    <row r="2825">
      <c r="A2825" t="n">
        <v>2735</v>
      </c>
      <c r="B2825" s="131">
        <f>IF(A2825=1,0,IF(AP2825,0.1*ε_cu1cd,0))</f>
        <v/>
      </c>
      <c r="C2825" s="131">
        <f>IF(A2825=1,0.1*ε_cu1cd,C2824+B2824)</f>
        <v/>
      </c>
      <c r="D2825" s="113">
        <f>IF('Нормальний переріз'!$D$68&gt;0,1,2)</f>
        <v/>
      </c>
      <c r="E2825" s="144">
        <f>IF(D2825=1,F2825,G2825)</f>
        <v/>
      </c>
      <c r="F2825" s="124">
        <f>IF(AI2824,0.11*ε_cu1cd,IF(AH2824,F2824*0.01,F2824))</f>
        <v/>
      </c>
      <c r="G2825" s="124">
        <f>IF(AP2824,-0.1*ε_cu1cd,IF(AM2824,G2824*0.01,G2824))</f>
        <v/>
      </c>
      <c r="H2825" s="113">
        <f>IF(A2825=1,E2825,IF(AO2824,H2824-E2824+E2825,IF(AP2824,0.8*H2824,H2824+E2825)))</f>
        <v/>
      </c>
      <c r="I2825" s="169">
        <f>(C2825-H2825)/h</f>
        <v/>
      </c>
      <c r="J2825">
        <f>C2825/(ε_c1cd)</f>
        <v/>
      </c>
      <c r="K2825">
        <f>C2825/I2825</f>
        <v/>
      </c>
      <c r="L2825" s="131">
        <f>I2825/(ε_c1cd)</f>
        <v/>
      </c>
      <c r="M2825">
        <f>I2825*(K2825-Z_s1)</f>
        <v/>
      </c>
      <c r="N2825">
        <f>I2825*(K2825-Z_s2)</f>
        <v/>
      </c>
      <c r="O2825">
        <f>E_s*M2825</f>
        <v/>
      </c>
      <c r="P2825">
        <f>E_s*N2825</f>
        <v/>
      </c>
      <c r="Q2825">
        <f>O2825*A_s1</f>
        <v/>
      </c>
      <c r="R2825">
        <f>P2825*A_s2</f>
        <v/>
      </c>
      <c r="S2825">
        <f>Q2825*($K2825-Z_s1)</f>
        <v/>
      </c>
      <c r="T2825">
        <f>R2825*($K2825-Z_s2)</f>
        <v/>
      </c>
      <c r="U2825">
        <f>(INDIRECT("a_"&amp;U$2)/(U$2+1))*(($C2825^(U$2+1)-$H2825^(U$2+1))/(ε_c1cd^(U$2+1)))</f>
        <v/>
      </c>
      <c r="V2825">
        <f>(INDIRECT("a_"&amp;V$2)/(V$2+1))*(($C2825^(V$2+1)-$H2825^(V$2+1))/(ε_c1cd^(V$2+1)))</f>
        <v/>
      </c>
      <c r="W2825">
        <f>(INDIRECT("a_"&amp;W$2)/(W$2+1))*(($C2825^(W$2+1)-$H2825^(W$2+1))/(ε_c1cd^(W$2+1)))</f>
        <v/>
      </c>
      <c r="X2825">
        <f>(INDIRECT("a_"&amp;X$2)/(X$2+1))*(($C2825^(X$2+1)-$H2825^(X$2+1))/(ε_c1cd^(X$2+1)))</f>
        <v/>
      </c>
      <c r="Y2825">
        <f>(INDIRECT("a_"&amp;Y$2)/(Y$2+1))*(($C2825^(Y$2+1)-$H2825^(Y$2+1))/(ε_c1cd^(Y$2+1)))</f>
        <v/>
      </c>
      <c r="Z2825">
        <f>(INDIRECT("a_"&amp;Z$2)/(Z$2+2))*(($C2825^(Z$2+2)-$H2825^(Z$2+2))/(ε_c1cd^(Z$2+2)))</f>
        <v/>
      </c>
      <c r="AA2825">
        <f>(INDIRECT("a_"&amp;AA$2)/(AA$2+2))*(($C2825^(AA$2+2)-$H2825^(AA$2+2))/(ε_c1cd^(AA$2+2)))</f>
        <v/>
      </c>
      <c r="AB2825">
        <f>(INDIRECT("a_"&amp;AB$2)/(AB$2+2))*(($C2825^(AB$2+2)-$H2825^(AB$2+2))/(ε_c1cd^(AB$2+2)))</f>
        <v/>
      </c>
      <c r="AC2825">
        <f>(INDIRECT("a_"&amp;AC$2)/(AC$2+2))*(($C2825^(AC$2+2)-$H2825^(AC$2+2))/(ε_c1cd^(AC$2+2)))</f>
        <v/>
      </c>
      <c r="AD2825">
        <f>(INDIRECT("a_"&amp;AD$2)/(AD$2+2))*(($C2825^(AD$2+2)-$H2825^(AD$2+2))/(ε_c1cd^(AD$2+2)))</f>
        <v/>
      </c>
      <c r="AE2825" s="111">
        <f>(b*f_cd/L2825)*SUM(U2825:Y2825)+SUM(Q2825:R2825)</f>
        <v/>
      </c>
      <c r="AF2825" s="112">
        <f>AE2825*(K2825-y+e)</f>
        <v/>
      </c>
      <c r="AG2825" s="113">
        <f>(b*f_cd/(L2825^2))*SUM(Z2825:AD2825)+SUM(S2825:T2825)-AF2825</f>
        <v/>
      </c>
      <c r="AH2825" s="114">
        <f>AG2825&lt;0</f>
        <v/>
      </c>
      <c r="AI2825" s="115">
        <f>IF(A2825=1,FALSE,(AND(AQ2825,AH2825,NOT(AI2824))))</f>
        <v/>
      </c>
      <c r="AJ2825" s="116">
        <f>(b*f_cd/L2825)*(a_1/2*J2825^2+a_2/3*J2825^3+a_3/4*J2825^4+a_4/5*J2825^5+a_5/6*J2825^6)+SUM(Q2825:R2825)</f>
        <v/>
      </c>
      <c r="AK2825">
        <f>AJ2825*(K2825-y+e)</f>
        <v/>
      </c>
      <c r="AL2825" s="118">
        <f>(b*f_cd/(L2825^2))*(a_1/3*J2825^3+a_2/4*J2825^4+a_3/5*J2825^5+a_4/6*J2825^6+a_5/7*J2825^7)+SUM(S2825:T2825)-AK2825</f>
        <v/>
      </c>
      <c r="AM2825" s="114">
        <f>AL2825&gt;0</f>
        <v/>
      </c>
      <c r="AN2825" s="115">
        <f>IF(A2825=1,FALSE,(AND(AQ2825,AM2825,NOT(AN2824))))</f>
        <v/>
      </c>
      <c r="AO2825">
        <f>IF(D2825=1,AND(AH2825,NOT(AI2825)),AND(AM2825,NOT(AN2825)))</f>
        <v/>
      </c>
      <c r="AP2825" s="119">
        <f>IF(D2825=1,AI2825,AN2825)</f>
        <v/>
      </c>
      <c r="AQ2825" s="125">
        <f>ABS(E2825)&lt;$AQ$2</f>
        <v/>
      </c>
      <c r="AS2825">
        <f>IF(AP2825,MAX(AS$3:AS2823)+1,"")</f>
        <v/>
      </c>
    </row>
    <row r="2826">
      <c r="A2826" t="n">
        <v>2736</v>
      </c>
      <c r="B2826" s="131">
        <f>IF(A2826=1,0,IF(AP2826,0.1*ε_cu1cd,0))</f>
        <v/>
      </c>
      <c r="C2826" s="131">
        <f>IF(A2826=1,0.1*ε_cu1cd,C2825+B2825)</f>
        <v/>
      </c>
      <c r="D2826" s="113">
        <f>IF('Нормальний переріз'!$D$68&gt;0,1,2)</f>
        <v/>
      </c>
      <c r="E2826" s="144">
        <f>IF(D2826=1,F2826,G2826)</f>
        <v/>
      </c>
      <c r="F2826" s="124">
        <f>IF(AI2825,0.11*ε_cu1cd,IF(AH2825,F2825*0.01,F2825))</f>
        <v/>
      </c>
      <c r="G2826" s="124">
        <f>IF(AP2825,-0.1*ε_cu1cd,IF(AM2825,G2825*0.01,G2825))</f>
        <v/>
      </c>
      <c r="H2826" s="113">
        <f>IF(A2826=1,E2826,IF(AO2825,H2825-E2825+E2826,IF(AP2825,0.8*H2825,H2825+E2826)))</f>
        <v/>
      </c>
      <c r="I2826" s="169">
        <f>(C2826-H2826)/h</f>
        <v/>
      </c>
      <c r="J2826">
        <f>C2826/(ε_c1cd)</f>
        <v/>
      </c>
      <c r="K2826">
        <f>C2826/I2826</f>
        <v/>
      </c>
      <c r="L2826" s="131">
        <f>I2826/(ε_c1cd)</f>
        <v/>
      </c>
      <c r="M2826">
        <f>I2826*(K2826-Z_s1)</f>
        <v/>
      </c>
      <c r="N2826">
        <f>I2826*(K2826-Z_s2)</f>
        <v/>
      </c>
      <c r="O2826">
        <f>E_s*M2826</f>
        <v/>
      </c>
      <c r="P2826">
        <f>E_s*N2826</f>
        <v/>
      </c>
      <c r="Q2826">
        <f>O2826*A_s1</f>
        <v/>
      </c>
      <c r="R2826">
        <f>P2826*A_s2</f>
        <v/>
      </c>
      <c r="S2826">
        <f>Q2826*($K2826-Z_s1)</f>
        <v/>
      </c>
      <c r="T2826">
        <f>R2826*($K2826-Z_s2)</f>
        <v/>
      </c>
      <c r="U2826">
        <f>(INDIRECT("a_"&amp;U$2)/(U$2+1))*(($C2826^(U$2+1)-$H2826^(U$2+1))/(ε_c1cd^(U$2+1)))</f>
        <v/>
      </c>
      <c r="V2826">
        <f>(INDIRECT("a_"&amp;V$2)/(V$2+1))*(($C2826^(V$2+1)-$H2826^(V$2+1))/(ε_c1cd^(V$2+1)))</f>
        <v/>
      </c>
      <c r="W2826">
        <f>(INDIRECT("a_"&amp;W$2)/(W$2+1))*(($C2826^(W$2+1)-$H2826^(W$2+1))/(ε_c1cd^(W$2+1)))</f>
        <v/>
      </c>
      <c r="X2826">
        <f>(INDIRECT("a_"&amp;X$2)/(X$2+1))*(($C2826^(X$2+1)-$H2826^(X$2+1))/(ε_c1cd^(X$2+1)))</f>
        <v/>
      </c>
      <c r="Y2826">
        <f>(INDIRECT("a_"&amp;Y$2)/(Y$2+1))*(($C2826^(Y$2+1)-$H2826^(Y$2+1))/(ε_c1cd^(Y$2+1)))</f>
        <v/>
      </c>
      <c r="Z2826">
        <f>(INDIRECT("a_"&amp;Z$2)/(Z$2+2))*(($C2826^(Z$2+2)-$H2826^(Z$2+2))/(ε_c1cd^(Z$2+2)))</f>
        <v/>
      </c>
      <c r="AA2826">
        <f>(INDIRECT("a_"&amp;AA$2)/(AA$2+2))*(($C2826^(AA$2+2)-$H2826^(AA$2+2))/(ε_c1cd^(AA$2+2)))</f>
        <v/>
      </c>
      <c r="AB2826">
        <f>(INDIRECT("a_"&amp;AB$2)/(AB$2+2))*(($C2826^(AB$2+2)-$H2826^(AB$2+2))/(ε_c1cd^(AB$2+2)))</f>
        <v/>
      </c>
      <c r="AC2826">
        <f>(INDIRECT("a_"&amp;AC$2)/(AC$2+2))*(($C2826^(AC$2+2)-$H2826^(AC$2+2))/(ε_c1cd^(AC$2+2)))</f>
        <v/>
      </c>
      <c r="AD2826">
        <f>(INDIRECT("a_"&amp;AD$2)/(AD$2+2))*(($C2826^(AD$2+2)-$H2826^(AD$2+2))/(ε_c1cd^(AD$2+2)))</f>
        <v/>
      </c>
      <c r="AE2826" s="111">
        <f>(b*f_cd/L2826)*SUM(U2826:Y2826)+SUM(Q2826:R2826)</f>
        <v/>
      </c>
      <c r="AF2826" s="112">
        <f>AE2826*(K2826-y+e)</f>
        <v/>
      </c>
      <c r="AG2826" s="113">
        <f>(b*f_cd/(L2826^2))*SUM(Z2826:AD2826)+SUM(S2826:T2826)-AF2826</f>
        <v/>
      </c>
      <c r="AH2826" s="114">
        <f>AG2826&lt;0</f>
        <v/>
      </c>
      <c r="AI2826" s="115">
        <f>IF(A2826=1,FALSE,(AND(AQ2826,AH2826,NOT(AI2825))))</f>
        <v/>
      </c>
      <c r="AJ2826" s="116">
        <f>(b*f_cd/L2826)*(a_1/2*J2826^2+a_2/3*J2826^3+a_3/4*J2826^4+a_4/5*J2826^5+a_5/6*J2826^6)+SUM(Q2826:R2826)</f>
        <v/>
      </c>
      <c r="AK2826">
        <f>AJ2826*(K2826-y+e)</f>
        <v/>
      </c>
      <c r="AL2826" s="118">
        <f>(b*f_cd/(L2826^2))*(a_1/3*J2826^3+a_2/4*J2826^4+a_3/5*J2826^5+a_4/6*J2826^6+a_5/7*J2826^7)+SUM(S2826:T2826)-AK2826</f>
        <v/>
      </c>
      <c r="AM2826" s="114">
        <f>AL2826&gt;0</f>
        <v/>
      </c>
      <c r="AN2826" s="115">
        <f>IF(A2826=1,FALSE,(AND(AQ2826,AM2826,NOT(AN2825))))</f>
        <v/>
      </c>
      <c r="AO2826">
        <f>IF(D2826=1,AND(AH2826,NOT(AI2826)),AND(AM2826,NOT(AN2826)))</f>
        <v/>
      </c>
      <c r="AP2826" s="119">
        <f>IF(D2826=1,AI2826,AN2826)</f>
        <v/>
      </c>
      <c r="AQ2826" s="125">
        <f>ABS(E2826)&lt;$AQ$2</f>
        <v/>
      </c>
      <c r="AS2826">
        <f>IF(AP2826,MAX(AS$3:AS2824)+1,"")</f>
        <v/>
      </c>
    </row>
    <row r="2827">
      <c r="A2827" t="n">
        <v>2737</v>
      </c>
      <c r="B2827" s="131">
        <f>IF(A2827=1,0,IF(AP2827,0.1*ε_cu1cd,0))</f>
        <v/>
      </c>
      <c r="C2827" s="131">
        <f>IF(A2827=1,0.1*ε_cu1cd,C2826+B2826)</f>
        <v/>
      </c>
      <c r="D2827" s="113">
        <f>IF('Нормальний переріз'!$D$68&gt;0,1,2)</f>
        <v/>
      </c>
      <c r="E2827" s="144">
        <f>IF(D2827=1,F2827,G2827)</f>
        <v/>
      </c>
      <c r="F2827" s="124">
        <f>IF(AI2826,0.11*ε_cu1cd,IF(AH2826,F2826*0.01,F2826))</f>
        <v/>
      </c>
      <c r="G2827" s="124">
        <f>IF(AP2826,-0.1*ε_cu1cd,IF(AM2826,G2826*0.01,G2826))</f>
        <v/>
      </c>
      <c r="H2827" s="113">
        <f>IF(A2827=1,E2827,IF(AO2826,H2826-E2826+E2827,IF(AP2826,0.8*H2826,H2826+E2827)))</f>
        <v/>
      </c>
      <c r="I2827" s="169">
        <f>(C2827-H2827)/h</f>
        <v/>
      </c>
      <c r="J2827">
        <f>C2827/(ε_c1cd)</f>
        <v/>
      </c>
      <c r="K2827">
        <f>C2827/I2827</f>
        <v/>
      </c>
      <c r="L2827" s="131">
        <f>I2827/(ε_c1cd)</f>
        <v/>
      </c>
      <c r="M2827">
        <f>I2827*(K2827-Z_s1)</f>
        <v/>
      </c>
      <c r="N2827">
        <f>I2827*(K2827-Z_s2)</f>
        <v/>
      </c>
      <c r="O2827">
        <f>E_s*M2827</f>
        <v/>
      </c>
      <c r="P2827">
        <f>E_s*N2827</f>
        <v/>
      </c>
      <c r="Q2827">
        <f>O2827*A_s1</f>
        <v/>
      </c>
      <c r="R2827">
        <f>P2827*A_s2</f>
        <v/>
      </c>
      <c r="S2827">
        <f>Q2827*($K2827-Z_s1)</f>
        <v/>
      </c>
      <c r="T2827">
        <f>R2827*($K2827-Z_s2)</f>
        <v/>
      </c>
      <c r="U2827">
        <f>(INDIRECT("a_"&amp;U$2)/(U$2+1))*(($C2827^(U$2+1)-$H2827^(U$2+1))/(ε_c1cd^(U$2+1)))</f>
        <v/>
      </c>
      <c r="V2827">
        <f>(INDIRECT("a_"&amp;V$2)/(V$2+1))*(($C2827^(V$2+1)-$H2827^(V$2+1))/(ε_c1cd^(V$2+1)))</f>
        <v/>
      </c>
      <c r="W2827">
        <f>(INDIRECT("a_"&amp;W$2)/(W$2+1))*(($C2827^(W$2+1)-$H2827^(W$2+1))/(ε_c1cd^(W$2+1)))</f>
        <v/>
      </c>
      <c r="X2827">
        <f>(INDIRECT("a_"&amp;X$2)/(X$2+1))*(($C2827^(X$2+1)-$H2827^(X$2+1))/(ε_c1cd^(X$2+1)))</f>
        <v/>
      </c>
      <c r="Y2827">
        <f>(INDIRECT("a_"&amp;Y$2)/(Y$2+1))*(($C2827^(Y$2+1)-$H2827^(Y$2+1))/(ε_c1cd^(Y$2+1)))</f>
        <v/>
      </c>
      <c r="Z2827">
        <f>(INDIRECT("a_"&amp;Z$2)/(Z$2+2))*(($C2827^(Z$2+2)-$H2827^(Z$2+2))/(ε_c1cd^(Z$2+2)))</f>
        <v/>
      </c>
      <c r="AA2827">
        <f>(INDIRECT("a_"&amp;AA$2)/(AA$2+2))*(($C2827^(AA$2+2)-$H2827^(AA$2+2))/(ε_c1cd^(AA$2+2)))</f>
        <v/>
      </c>
      <c r="AB2827">
        <f>(INDIRECT("a_"&amp;AB$2)/(AB$2+2))*(($C2827^(AB$2+2)-$H2827^(AB$2+2))/(ε_c1cd^(AB$2+2)))</f>
        <v/>
      </c>
      <c r="AC2827">
        <f>(INDIRECT("a_"&amp;AC$2)/(AC$2+2))*(($C2827^(AC$2+2)-$H2827^(AC$2+2))/(ε_c1cd^(AC$2+2)))</f>
        <v/>
      </c>
      <c r="AD2827">
        <f>(INDIRECT("a_"&amp;AD$2)/(AD$2+2))*(($C2827^(AD$2+2)-$H2827^(AD$2+2))/(ε_c1cd^(AD$2+2)))</f>
        <v/>
      </c>
      <c r="AE2827" s="111">
        <f>(b*f_cd/L2827)*SUM(U2827:Y2827)+SUM(Q2827:R2827)</f>
        <v/>
      </c>
      <c r="AF2827" s="112">
        <f>AE2827*(K2827-y+e)</f>
        <v/>
      </c>
      <c r="AG2827" s="113">
        <f>(b*f_cd/(L2827^2))*SUM(Z2827:AD2827)+SUM(S2827:T2827)-AF2827</f>
        <v/>
      </c>
      <c r="AH2827" s="114">
        <f>AG2827&lt;0</f>
        <v/>
      </c>
      <c r="AI2827" s="115">
        <f>IF(A2827=1,FALSE,(AND(AQ2827,AH2827,NOT(AI2826))))</f>
        <v/>
      </c>
      <c r="AJ2827" s="116">
        <f>(b*f_cd/L2827)*(a_1/2*J2827^2+a_2/3*J2827^3+a_3/4*J2827^4+a_4/5*J2827^5+a_5/6*J2827^6)+SUM(Q2827:R2827)</f>
        <v/>
      </c>
      <c r="AK2827">
        <f>AJ2827*(K2827-y+e)</f>
        <v/>
      </c>
      <c r="AL2827" s="118">
        <f>(b*f_cd/(L2827^2))*(a_1/3*J2827^3+a_2/4*J2827^4+a_3/5*J2827^5+a_4/6*J2827^6+a_5/7*J2827^7)+SUM(S2827:T2827)-AK2827</f>
        <v/>
      </c>
      <c r="AM2827" s="114">
        <f>AL2827&gt;0</f>
        <v/>
      </c>
      <c r="AN2827" s="115">
        <f>IF(A2827=1,FALSE,(AND(AQ2827,AM2827,NOT(AN2826))))</f>
        <v/>
      </c>
      <c r="AO2827">
        <f>IF(D2827=1,AND(AH2827,NOT(AI2827)),AND(AM2827,NOT(AN2827)))</f>
        <v/>
      </c>
      <c r="AP2827" s="119">
        <f>IF(D2827=1,AI2827,AN2827)</f>
        <v/>
      </c>
      <c r="AQ2827" s="125">
        <f>ABS(E2827)&lt;$AQ$2</f>
        <v/>
      </c>
      <c r="AS2827">
        <f>IF(AP2827,MAX(AS$3:AS2825)+1,"")</f>
        <v/>
      </c>
    </row>
    <row r="2828">
      <c r="A2828" t="n">
        <v>2738</v>
      </c>
      <c r="B2828" s="131">
        <f>IF(A2828=1,0,IF(AP2828,0.1*ε_cu1cd,0))</f>
        <v/>
      </c>
      <c r="C2828" s="131">
        <f>IF(A2828=1,0.1*ε_cu1cd,C2827+B2827)</f>
        <v/>
      </c>
      <c r="D2828" s="113">
        <f>IF('Нормальний переріз'!$D$68&gt;0,1,2)</f>
        <v/>
      </c>
      <c r="E2828" s="144">
        <f>IF(D2828=1,F2828,G2828)</f>
        <v/>
      </c>
      <c r="F2828" s="124">
        <f>IF(AI2827,0.11*ε_cu1cd,IF(AH2827,F2827*0.01,F2827))</f>
        <v/>
      </c>
      <c r="G2828" s="124">
        <f>IF(AP2827,-0.1*ε_cu1cd,IF(AM2827,G2827*0.01,G2827))</f>
        <v/>
      </c>
      <c r="H2828" s="113">
        <f>IF(A2828=1,E2828,IF(AO2827,H2827-E2827+E2828,IF(AP2827,0.8*H2827,H2827+E2828)))</f>
        <v/>
      </c>
      <c r="I2828" s="169">
        <f>(C2828-H2828)/h</f>
        <v/>
      </c>
      <c r="J2828">
        <f>C2828/(ε_c1cd)</f>
        <v/>
      </c>
      <c r="K2828">
        <f>C2828/I2828</f>
        <v/>
      </c>
      <c r="L2828" s="131">
        <f>I2828/(ε_c1cd)</f>
        <v/>
      </c>
      <c r="M2828">
        <f>I2828*(K2828-Z_s1)</f>
        <v/>
      </c>
      <c r="N2828">
        <f>I2828*(K2828-Z_s2)</f>
        <v/>
      </c>
      <c r="O2828">
        <f>E_s*M2828</f>
        <v/>
      </c>
      <c r="P2828">
        <f>E_s*N2828</f>
        <v/>
      </c>
      <c r="Q2828">
        <f>O2828*A_s1</f>
        <v/>
      </c>
      <c r="R2828">
        <f>P2828*A_s2</f>
        <v/>
      </c>
      <c r="S2828">
        <f>Q2828*($K2828-Z_s1)</f>
        <v/>
      </c>
      <c r="T2828">
        <f>R2828*($K2828-Z_s2)</f>
        <v/>
      </c>
      <c r="U2828">
        <f>(INDIRECT("a_"&amp;U$2)/(U$2+1))*(($C2828^(U$2+1)-$H2828^(U$2+1))/(ε_c1cd^(U$2+1)))</f>
        <v/>
      </c>
      <c r="V2828">
        <f>(INDIRECT("a_"&amp;V$2)/(V$2+1))*(($C2828^(V$2+1)-$H2828^(V$2+1))/(ε_c1cd^(V$2+1)))</f>
        <v/>
      </c>
      <c r="W2828">
        <f>(INDIRECT("a_"&amp;W$2)/(W$2+1))*(($C2828^(W$2+1)-$H2828^(W$2+1))/(ε_c1cd^(W$2+1)))</f>
        <v/>
      </c>
      <c r="X2828">
        <f>(INDIRECT("a_"&amp;X$2)/(X$2+1))*(($C2828^(X$2+1)-$H2828^(X$2+1))/(ε_c1cd^(X$2+1)))</f>
        <v/>
      </c>
      <c r="Y2828">
        <f>(INDIRECT("a_"&amp;Y$2)/(Y$2+1))*(($C2828^(Y$2+1)-$H2828^(Y$2+1))/(ε_c1cd^(Y$2+1)))</f>
        <v/>
      </c>
      <c r="Z2828">
        <f>(INDIRECT("a_"&amp;Z$2)/(Z$2+2))*(($C2828^(Z$2+2)-$H2828^(Z$2+2))/(ε_c1cd^(Z$2+2)))</f>
        <v/>
      </c>
      <c r="AA2828">
        <f>(INDIRECT("a_"&amp;AA$2)/(AA$2+2))*(($C2828^(AA$2+2)-$H2828^(AA$2+2))/(ε_c1cd^(AA$2+2)))</f>
        <v/>
      </c>
      <c r="AB2828">
        <f>(INDIRECT("a_"&amp;AB$2)/(AB$2+2))*(($C2828^(AB$2+2)-$H2828^(AB$2+2))/(ε_c1cd^(AB$2+2)))</f>
        <v/>
      </c>
      <c r="AC2828">
        <f>(INDIRECT("a_"&amp;AC$2)/(AC$2+2))*(($C2828^(AC$2+2)-$H2828^(AC$2+2))/(ε_c1cd^(AC$2+2)))</f>
        <v/>
      </c>
      <c r="AD2828">
        <f>(INDIRECT("a_"&amp;AD$2)/(AD$2+2))*(($C2828^(AD$2+2)-$H2828^(AD$2+2))/(ε_c1cd^(AD$2+2)))</f>
        <v/>
      </c>
      <c r="AE2828" s="111">
        <f>(b*f_cd/L2828)*SUM(U2828:Y2828)+SUM(Q2828:R2828)</f>
        <v/>
      </c>
      <c r="AF2828" s="112">
        <f>AE2828*(K2828-y+e)</f>
        <v/>
      </c>
      <c r="AG2828" s="113">
        <f>(b*f_cd/(L2828^2))*SUM(Z2828:AD2828)+SUM(S2828:T2828)-AF2828</f>
        <v/>
      </c>
      <c r="AH2828" s="114">
        <f>AG2828&lt;0</f>
        <v/>
      </c>
      <c r="AI2828" s="115">
        <f>IF(A2828=1,FALSE,(AND(AQ2828,AH2828,NOT(AI2827))))</f>
        <v/>
      </c>
      <c r="AJ2828" s="116">
        <f>(b*f_cd/L2828)*(a_1/2*J2828^2+a_2/3*J2828^3+a_3/4*J2828^4+a_4/5*J2828^5+a_5/6*J2828^6)+SUM(Q2828:R2828)</f>
        <v/>
      </c>
      <c r="AK2828">
        <f>AJ2828*(K2828-y+e)</f>
        <v/>
      </c>
      <c r="AL2828" s="118">
        <f>(b*f_cd/(L2828^2))*(a_1/3*J2828^3+a_2/4*J2828^4+a_3/5*J2828^5+a_4/6*J2828^6+a_5/7*J2828^7)+SUM(S2828:T2828)-AK2828</f>
        <v/>
      </c>
      <c r="AM2828" s="114">
        <f>AL2828&gt;0</f>
        <v/>
      </c>
      <c r="AN2828" s="115">
        <f>IF(A2828=1,FALSE,(AND(AQ2828,AM2828,NOT(AN2827))))</f>
        <v/>
      </c>
      <c r="AO2828">
        <f>IF(D2828=1,AND(AH2828,NOT(AI2828)),AND(AM2828,NOT(AN2828)))</f>
        <v/>
      </c>
      <c r="AP2828" s="119">
        <f>IF(D2828=1,AI2828,AN2828)</f>
        <v/>
      </c>
      <c r="AQ2828" s="125">
        <f>ABS(E2828)&lt;$AQ$2</f>
        <v/>
      </c>
      <c r="AS2828">
        <f>IF(AP2828,MAX(AS$3:AS2826)+1,"")</f>
        <v/>
      </c>
    </row>
    <row r="2829">
      <c r="A2829" t="n">
        <v>2739</v>
      </c>
      <c r="B2829" s="131">
        <f>IF(A2829=1,0,IF(AP2829,0.1*ε_cu1cd,0))</f>
        <v/>
      </c>
      <c r="C2829" s="131">
        <f>IF(A2829=1,0.1*ε_cu1cd,C2828+B2828)</f>
        <v/>
      </c>
      <c r="D2829" s="113">
        <f>IF('Нормальний переріз'!$D$68&gt;0,1,2)</f>
        <v/>
      </c>
      <c r="E2829" s="144">
        <f>IF(D2829=1,F2829,G2829)</f>
        <v/>
      </c>
      <c r="F2829" s="124">
        <f>IF(AI2828,0.11*ε_cu1cd,IF(AH2828,F2828*0.01,F2828))</f>
        <v/>
      </c>
      <c r="G2829" s="124">
        <f>IF(AP2828,-0.1*ε_cu1cd,IF(AM2828,G2828*0.01,G2828))</f>
        <v/>
      </c>
      <c r="H2829" s="113">
        <f>IF(A2829=1,E2829,IF(AO2828,H2828-E2828+E2829,IF(AP2828,0.8*H2828,H2828+E2829)))</f>
        <v/>
      </c>
      <c r="I2829" s="169">
        <f>(C2829-H2829)/h</f>
        <v/>
      </c>
      <c r="J2829">
        <f>C2829/(ε_c1cd)</f>
        <v/>
      </c>
      <c r="K2829">
        <f>C2829/I2829</f>
        <v/>
      </c>
      <c r="L2829" s="131">
        <f>I2829/(ε_c1cd)</f>
        <v/>
      </c>
      <c r="M2829">
        <f>I2829*(K2829-Z_s1)</f>
        <v/>
      </c>
      <c r="N2829">
        <f>I2829*(K2829-Z_s2)</f>
        <v/>
      </c>
      <c r="O2829">
        <f>E_s*M2829</f>
        <v/>
      </c>
      <c r="P2829">
        <f>E_s*N2829</f>
        <v/>
      </c>
      <c r="Q2829">
        <f>O2829*A_s1</f>
        <v/>
      </c>
      <c r="R2829">
        <f>P2829*A_s2</f>
        <v/>
      </c>
      <c r="S2829">
        <f>Q2829*($K2829-Z_s1)</f>
        <v/>
      </c>
      <c r="T2829">
        <f>R2829*($K2829-Z_s2)</f>
        <v/>
      </c>
      <c r="U2829">
        <f>(INDIRECT("a_"&amp;U$2)/(U$2+1))*(($C2829^(U$2+1)-$H2829^(U$2+1))/(ε_c1cd^(U$2+1)))</f>
        <v/>
      </c>
      <c r="V2829">
        <f>(INDIRECT("a_"&amp;V$2)/(V$2+1))*(($C2829^(V$2+1)-$H2829^(V$2+1))/(ε_c1cd^(V$2+1)))</f>
        <v/>
      </c>
      <c r="W2829">
        <f>(INDIRECT("a_"&amp;W$2)/(W$2+1))*(($C2829^(W$2+1)-$H2829^(W$2+1))/(ε_c1cd^(W$2+1)))</f>
        <v/>
      </c>
      <c r="X2829">
        <f>(INDIRECT("a_"&amp;X$2)/(X$2+1))*(($C2829^(X$2+1)-$H2829^(X$2+1))/(ε_c1cd^(X$2+1)))</f>
        <v/>
      </c>
      <c r="Y2829">
        <f>(INDIRECT("a_"&amp;Y$2)/(Y$2+1))*(($C2829^(Y$2+1)-$H2829^(Y$2+1))/(ε_c1cd^(Y$2+1)))</f>
        <v/>
      </c>
      <c r="Z2829">
        <f>(INDIRECT("a_"&amp;Z$2)/(Z$2+2))*(($C2829^(Z$2+2)-$H2829^(Z$2+2))/(ε_c1cd^(Z$2+2)))</f>
        <v/>
      </c>
      <c r="AA2829">
        <f>(INDIRECT("a_"&amp;AA$2)/(AA$2+2))*(($C2829^(AA$2+2)-$H2829^(AA$2+2))/(ε_c1cd^(AA$2+2)))</f>
        <v/>
      </c>
      <c r="AB2829">
        <f>(INDIRECT("a_"&amp;AB$2)/(AB$2+2))*(($C2829^(AB$2+2)-$H2829^(AB$2+2))/(ε_c1cd^(AB$2+2)))</f>
        <v/>
      </c>
      <c r="AC2829">
        <f>(INDIRECT("a_"&amp;AC$2)/(AC$2+2))*(($C2829^(AC$2+2)-$H2829^(AC$2+2))/(ε_c1cd^(AC$2+2)))</f>
        <v/>
      </c>
      <c r="AD2829">
        <f>(INDIRECT("a_"&amp;AD$2)/(AD$2+2))*(($C2829^(AD$2+2)-$H2829^(AD$2+2))/(ε_c1cd^(AD$2+2)))</f>
        <v/>
      </c>
      <c r="AE2829" s="111">
        <f>(b*f_cd/L2829)*SUM(U2829:Y2829)+SUM(Q2829:R2829)</f>
        <v/>
      </c>
      <c r="AF2829" s="112">
        <f>AE2829*(K2829-y+e)</f>
        <v/>
      </c>
      <c r="AG2829" s="113">
        <f>(b*f_cd/(L2829^2))*SUM(Z2829:AD2829)+SUM(S2829:T2829)-AF2829</f>
        <v/>
      </c>
      <c r="AH2829" s="114">
        <f>AG2829&lt;0</f>
        <v/>
      </c>
      <c r="AI2829" s="115">
        <f>IF(A2829=1,FALSE,(AND(AQ2829,AH2829,NOT(AI2828))))</f>
        <v/>
      </c>
      <c r="AJ2829" s="116">
        <f>(b*f_cd/L2829)*(a_1/2*J2829^2+a_2/3*J2829^3+a_3/4*J2829^4+a_4/5*J2829^5+a_5/6*J2829^6)+SUM(Q2829:R2829)</f>
        <v/>
      </c>
      <c r="AK2829">
        <f>AJ2829*(K2829-y+e)</f>
        <v/>
      </c>
      <c r="AL2829" s="118">
        <f>(b*f_cd/(L2829^2))*(a_1/3*J2829^3+a_2/4*J2829^4+a_3/5*J2829^5+a_4/6*J2829^6+a_5/7*J2829^7)+SUM(S2829:T2829)-AK2829</f>
        <v/>
      </c>
      <c r="AM2829" s="114">
        <f>AL2829&gt;0</f>
        <v/>
      </c>
      <c r="AN2829" s="115">
        <f>IF(A2829=1,FALSE,(AND(AQ2829,AM2829,NOT(AN2828))))</f>
        <v/>
      </c>
      <c r="AO2829">
        <f>IF(D2829=1,AND(AH2829,NOT(AI2829)),AND(AM2829,NOT(AN2829)))</f>
        <v/>
      </c>
      <c r="AP2829" s="119">
        <f>IF(D2829=1,AI2829,AN2829)</f>
        <v/>
      </c>
      <c r="AQ2829" s="125">
        <f>ABS(E2829)&lt;$AQ$2</f>
        <v/>
      </c>
      <c r="AS2829">
        <f>IF(AP2829,MAX(AS$3:AS2827)+1,"")</f>
        <v/>
      </c>
    </row>
    <row r="2830">
      <c r="A2830" t="n">
        <v>2740</v>
      </c>
      <c r="B2830" s="131">
        <f>IF(A2830=1,0,IF(AP2830,0.1*ε_cu1cd,0))</f>
        <v/>
      </c>
      <c r="C2830" s="131">
        <f>IF(A2830=1,0.1*ε_cu1cd,C2829+B2829)</f>
        <v/>
      </c>
      <c r="D2830" s="113">
        <f>IF('Нормальний переріз'!$D$68&gt;0,1,2)</f>
        <v/>
      </c>
      <c r="E2830" s="144">
        <f>IF(D2830=1,F2830,G2830)</f>
        <v/>
      </c>
      <c r="F2830" s="124">
        <f>IF(AI2829,0.11*ε_cu1cd,IF(AH2829,F2829*0.01,F2829))</f>
        <v/>
      </c>
      <c r="G2830" s="124">
        <f>IF(AP2829,-0.1*ε_cu1cd,IF(AM2829,G2829*0.01,G2829))</f>
        <v/>
      </c>
      <c r="H2830" s="113">
        <f>IF(A2830=1,E2830,IF(AO2829,H2829-E2829+E2830,IF(AP2829,0.8*H2829,H2829+E2830)))</f>
        <v/>
      </c>
      <c r="I2830" s="169">
        <f>(C2830-H2830)/h</f>
        <v/>
      </c>
      <c r="J2830">
        <f>C2830/(ε_c1cd)</f>
        <v/>
      </c>
      <c r="K2830">
        <f>C2830/I2830</f>
        <v/>
      </c>
      <c r="L2830" s="131">
        <f>I2830/(ε_c1cd)</f>
        <v/>
      </c>
      <c r="M2830">
        <f>I2830*(K2830-Z_s1)</f>
        <v/>
      </c>
      <c r="N2830">
        <f>I2830*(K2830-Z_s2)</f>
        <v/>
      </c>
      <c r="O2830">
        <f>E_s*M2830</f>
        <v/>
      </c>
      <c r="P2830">
        <f>E_s*N2830</f>
        <v/>
      </c>
      <c r="Q2830">
        <f>O2830*A_s1</f>
        <v/>
      </c>
      <c r="R2830">
        <f>P2830*A_s2</f>
        <v/>
      </c>
      <c r="S2830">
        <f>Q2830*($K2830-Z_s1)</f>
        <v/>
      </c>
      <c r="T2830">
        <f>R2830*($K2830-Z_s2)</f>
        <v/>
      </c>
      <c r="U2830">
        <f>(INDIRECT("a_"&amp;U$2)/(U$2+1))*(($C2830^(U$2+1)-$H2830^(U$2+1))/(ε_c1cd^(U$2+1)))</f>
        <v/>
      </c>
      <c r="V2830">
        <f>(INDIRECT("a_"&amp;V$2)/(V$2+1))*(($C2830^(V$2+1)-$H2830^(V$2+1))/(ε_c1cd^(V$2+1)))</f>
        <v/>
      </c>
      <c r="W2830">
        <f>(INDIRECT("a_"&amp;W$2)/(W$2+1))*(($C2830^(W$2+1)-$H2830^(W$2+1))/(ε_c1cd^(W$2+1)))</f>
        <v/>
      </c>
      <c r="X2830">
        <f>(INDIRECT("a_"&amp;X$2)/(X$2+1))*(($C2830^(X$2+1)-$H2830^(X$2+1))/(ε_c1cd^(X$2+1)))</f>
        <v/>
      </c>
      <c r="Y2830">
        <f>(INDIRECT("a_"&amp;Y$2)/(Y$2+1))*(($C2830^(Y$2+1)-$H2830^(Y$2+1))/(ε_c1cd^(Y$2+1)))</f>
        <v/>
      </c>
      <c r="Z2830">
        <f>(INDIRECT("a_"&amp;Z$2)/(Z$2+2))*(($C2830^(Z$2+2)-$H2830^(Z$2+2))/(ε_c1cd^(Z$2+2)))</f>
        <v/>
      </c>
      <c r="AA2830">
        <f>(INDIRECT("a_"&amp;AA$2)/(AA$2+2))*(($C2830^(AA$2+2)-$H2830^(AA$2+2))/(ε_c1cd^(AA$2+2)))</f>
        <v/>
      </c>
      <c r="AB2830">
        <f>(INDIRECT("a_"&amp;AB$2)/(AB$2+2))*(($C2830^(AB$2+2)-$H2830^(AB$2+2))/(ε_c1cd^(AB$2+2)))</f>
        <v/>
      </c>
      <c r="AC2830">
        <f>(INDIRECT("a_"&amp;AC$2)/(AC$2+2))*(($C2830^(AC$2+2)-$H2830^(AC$2+2))/(ε_c1cd^(AC$2+2)))</f>
        <v/>
      </c>
      <c r="AD2830">
        <f>(INDIRECT("a_"&amp;AD$2)/(AD$2+2))*(($C2830^(AD$2+2)-$H2830^(AD$2+2))/(ε_c1cd^(AD$2+2)))</f>
        <v/>
      </c>
      <c r="AE2830" s="111">
        <f>(b*f_cd/L2830)*SUM(U2830:Y2830)+SUM(Q2830:R2830)</f>
        <v/>
      </c>
      <c r="AF2830" s="112">
        <f>AE2830*(K2830-y+e)</f>
        <v/>
      </c>
      <c r="AG2830" s="113">
        <f>(b*f_cd/(L2830^2))*SUM(Z2830:AD2830)+SUM(S2830:T2830)-AF2830</f>
        <v/>
      </c>
      <c r="AH2830" s="114">
        <f>AG2830&lt;0</f>
        <v/>
      </c>
      <c r="AI2830" s="115">
        <f>IF(A2830=1,FALSE,(AND(AQ2830,AH2830,NOT(AI2829))))</f>
        <v/>
      </c>
      <c r="AJ2830" s="116">
        <f>(b*f_cd/L2830)*(a_1/2*J2830^2+a_2/3*J2830^3+a_3/4*J2830^4+a_4/5*J2830^5+a_5/6*J2830^6)+SUM(Q2830:R2830)</f>
        <v/>
      </c>
      <c r="AK2830">
        <f>AJ2830*(K2830-y+e)</f>
        <v/>
      </c>
      <c r="AL2830" s="118">
        <f>(b*f_cd/(L2830^2))*(a_1/3*J2830^3+a_2/4*J2830^4+a_3/5*J2830^5+a_4/6*J2830^6+a_5/7*J2830^7)+SUM(S2830:T2830)-AK2830</f>
        <v/>
      </c>
      <c r="AM2830" s="114">
        <f>AL2830&gt;0</f>
        <v/>
      </c>
      <c r="AN2830" s="115">
        <f>IF(A2830=1,FALSE,(AND(AQ2830,AM2830,NOT(AN2829))))</f>
        <v/>
      </c>
      <c r="AO2830">
        <f>IF(D2830=1,AND(AH2830,NOT(AI2830)),AND(AM2830,NOT(AN2830)))</f>
        <v/>
      </c>
      <c r="AP2830" s="119">
        <f>IF(D2830=1,AI2830,AN2830)</f>
        <v/>
      </c>
      <c r="AQ2830" s="125">
        <f>ABS(E2830)&lt;$AQ$2</f>
        <v/>
      </c>
      <c r="AS2830">
        <f>IF(AP2830,MAX(AS$3:AS2828)+1,"")</f>
        <v/>
      </c>
    </row>
    <row r="2831">
      <c r="A2831" t="n">
        <v>2741</v>
      </c>
      <c r="B2831" s="131">
        <f>IF(A2831=1,0,IF(AP2831,0.1*ε_cu1cd,0))</f>
        <v/>
      </c>
      <c r="C2831" s="131">
        <f>IF(A2831=1,0.1*ε_cu1cd,C2830+B2830)</f>
        <v/>
      </c>
      <c r="D2831" s="113">
        <f>IF('Нормальний переріз'!$D$68&gt;0,1,2)</f>
        <v/>
      </c>
      <c r="E2831" s="144">
        <f>IF(D2831=1,F2831,G2831)</f>
        <v/>
      </c>
      <c r="F2831" s="124">
        <f>IF(AI2830,0.11*ε_cu1cd,IF(AH2830,F2830*0.01,F2830))</f>
        <v/>
      </c>
      <c r="G2831" s="124">
        <f>IF(AP2830,-0.1*ε_cu1cd,IF(AM2830,G2830*0.01,G2830))</f>
        <v/>
      </c>
      <c r="H2831" s="113">
        <f>IF(A2831=1,E2831,IF(AO2830,H2830-E2830+E2831,IF(AP2830,0.8*H2830,H2830+E2831)))</f>
        <v/>
      </c>
      <c r="I2831" s="169">
        <f>(C2831-H2831)/h</f>
        <v/>
      </c>
      <c r="J2831">
        <f>C2831/(ε_c1cd)</f>
        <v/>
      </c>
      <c r="K2831">
        <f>C2831/I2831</f>
        <v/>
      </c>
      <c r="L2831" s="131">
        <f>I2831/(ε_c1cd)</f>
        <v/>
      </c>
      <c r="M2831">
        <f>I2831*(K2831-Z_s1)</f>
        <v/>
      </c>
      <c r="N2831">
        <f>I2831*(K2831-Z_s2)</f>
        <v/>
      </c>
      <c r="O2831">
        <f>E_s*M2831</f>
        <v/>
      </c>
      <c r="P2831">
        <f>E_s*N2831</f>
        <v/>
      </c>
      <c r="Q2831">
        <f>O2831*A_s1</f>
        <v/>
      </c>
      <c r="R2831">
        <f>P2831*A_s2</f>
        <v/>
      </c>
      <c r="S2831">
        <f>Q2831*($K2831-Z_s1)</f>
        <v/>
      </c>
      <c r="T2831">
        <f>R2831*($K2831-Z_s2)</f>
        <v/>
      </c>
      <c r="U2831">
        <f>(INDIRECT("a_"&amp;U$2)/(U$2+1))*(($C2831^(U$2+1)-$H2831^(U$2+1))/(ε_c1cd^(U$2+1)))</f>
        <v/>
      </c>
      <c r="V2831">
        <f>(INDIRECT("a_"&amp;V$2)/(V$2+1))*(($C2831^(V$2+1)-$H2831^(V$2+1))/(ε_c1cd^(V$2+1)))</f>
        <v/>
      </c>
      <c r="W2831">
        <f>(INDIRECT("a_"&amp;W$2)/(W$2+1))*(($C2831^(W$2+1)-$H2831^(W$2+1))/(ε_c1cd^(W$2+1)))</f>
        <v/>
      </c>
      <c r="X2831">
        <f>(INDIRECT("a_"&amp;X$2)/(X$2+1))*(($C2831^(X$2+1)-$H2831^(X$2+1))/(ε_c1cd^(X$2+1)))</f>
        <v/>
      </c>
      <c r="Y2831">
        <f>(INDIRECT("a_"&amp;Y$2)/(Y$2+1))*(($C2831^(Y$2+1)-$H2831^(Y$2+1))/(ε_c1cd^(Y$2+1)))</f>
        <v/>
      </c>
      <c r="Z2831">
        <f>(INDIRECT("a_"&amp;Z$2)/(Z$2+2))*(($C2831^(Z$2+2)-$H2831^(Z$2+2))/(ε_c1cd^(Z$2+2)))</f>
        <v/>
      </c>
      <c r="AA2831">
        <f>(INDIRECT("a_"&amp;AA$2)/(AA$2+2))*(($C2831^(AA$2+2)-$H2831^(AA$2+2))/(ε_c1cd^(AA$2+2)))</f>
        <v/>
      </c>
      <c r="AB2831">
        <f>(INDIRECT("a_"&amp;AB$2)/(AB$2+2))*(($C2831^(AB$2+2)-$H2831^(AB$2+2))/(ε_c1cd^(AB$2+2)))</f>
        <v/>
      </c>
      <c r="AC2831">
        <f>(INDIRECT("a_"&amp;AC$2)/(AC$2+2))*(($C2831^(AC$2+2)-$H2831^(AC$2+2))/(ε_c1cd^(AC$2+2)))</f>
        <v/>
      </c>
      <c r="AD2831">
        <f>(INDIRECT("a_"&amp;AD$2)/(AD$2+2))*(($C2831^(AD$2+2)-$H2831^(AD$2+2))/(ε_c1cd^(AD$2+2)))</f>
        <v/>
      </c>
      <c r="AE2831" s="111">
        <f>(b*f_cd/L2831)*SUM(U2831:Y2831)+SUM(Q2831:R2831)</f>
        <v/>
      </c>
      <c r="AF2831" s="112">
        <f>AE2831*(K2831-y+e)</f>
        <v/>
      </c>
      <c r="AG2831" s="113">
        <f>(b*f_cd/(L2831^2))*SUM(Z2831:AD2831)+SUM(S2831:T2831)-AF2831</f>
        <v/>
      </c>
      <c r="AH2831" s="114">
        <f>AG2831&lt;0</f>
        <v/>
      </c>
      <c r="AI2831" s="115">
        <f>IF(A2831=1,FALSE,(AND(AQ2831,AH2831,NOT(AI2830))))</f>
        <v/>
      </c>
      <c r="AJ2831" s="116">
        <f>(b*f_cd/L2831)*(a_1/2*J2831^2+a_2/3*J2831^3+a_3/4*J2831^4+a_4/5*J2831^5+a_5/6*J2831^6)+SUM(Q2831:R2831)</f>
        <v/>
      </c>
      <c r="AK2831">
        <f>AJ2831*(K2831-y+e)</f>
        <v/>
      </c>
      <c r="AL2831" s="118">
        <f>(b*f_cd/(L2831^2))*(a_1/3*J2831^3+a_2/4*J2831^4+a_3/5*J2831^5+a_4/6*J2831^6+a_5/7*J2831^7)+SUM(S2831:T2831)-AK2831</f>
        <v/>
      </c>
      <c r="AM2831" s="114">
        <f>AL2831&gt;0</f>
        <v/>
      </c>
      <c r="AN2831" s="115">
        <f>IF(A2831=1,FALSE,(AND(AQ2831,AM2831,NOT(AN2830))))</f>
        <v/>
      </c>
      <c r="AO2831">
        <f>IF(D2831=1,AND(AH2831,NOT(AI2831)),AND(AM2831,NOT(AN2831)))</f>
        <v/>
      </c>
      <c r="AP2831" s="119">
        <f>IF(D2831=1,AI2831,AN2831)</f>
        <v/>
      </c>
      <c r="AQ2831" s="125">
        <f>ABS(E2831)&lt;$AQ$2</f>
        <v/>
      </c>
      <c r="AS2831">
        <f>IF(AP2831,MAX(AS$3:AS2829)+1,"")</f>
        <v/>
      </c>
    </row>
    <row r="2832">
      <c r="A2832" t="n">
        <v>2742</v>
      </c>
      <c r="B2832" s="131">
        <f>IF(A2832=1,0,IF(AP2832,0.1*ε_cu1cd,0))</f>
        <v/>
      </c>
      <c r="C2832" s="131">
        <f>IF(A2832=1,0.1*ε_cu1cd,C2831+B2831)</f>
        <v/>
      </c>
      <c r="D2832" s="113">
        <f>IF('Нормальний переріз'!$D$68&gt;0,1,2)</f>
        <v/>
      </c>
      <c r="E2832" s="144">
        <f>IF(D2832=1,F2832,G2832)</f>
        <v/>
      </c>
      <c r="F2832" s="124">
        <f>IF(AI2831,0.11*ε_cu1cd,IF(AH2831,F2831*0.01,F2831))</f>
        <v/>
      </c>
      <c r="G2832" s="124">
        <f>IF(AP2831,-0.1*ε_cu1cd,IF(AM2831,G2831*0.01,G2831))</f>
        <v/>
      </c>
      <c r="H2832" s="113">
        <f>IF(A2832=1,E2832,IF(AO2831,H2831-E2831+E2832,IF(AP2831,0.8*H2831,H2831+E2832)))</f>
        <v/>
      </c>
      <c r="I2832" s="169">
        <f>(C2832-H2832)/h</f>
        <v/>
      </c>
      <c r="J2832">
        <f>C2832/(ε_c1cd)</f>
        <v/>
      </c>
      <c r="K2832">
        <f>C2832/I2832</f>
        <v/>
      </c>
      <c r="L2832" s="131">
        <f>I2832/(ε_c1cd)</f>
        <v/>
      </c>
      <c r="M2832">
        <f>I2832*(K2832-Z_s1)</f>
        <v/>
      </c>
      <c r="N2832">
        <f>I2832*(K2832-Z_s2)</f>
        <v/>
      </c>
      <c r="O2832">
        <f>E_s*M2832</f>
        <v/>
      </c>
      <c r="P2832">
        <f>E_s*N2832</f>
        <v/>
      </c>
      <c r="Q2832">
        <f>O2832*A_s1</f>
        <v/>
      </c>
      <c r="R2832">
        <f>P2832*A_s2</f>
        <v/>
      </c>
      <c r="S2832">
        <f>Q2832*($K2832-Z_s1)</f>
        <v/>
      </c>
      <c r="T2832">
        <f>R2832*($K2832-Z_s2)</f>
        <v/>
      </c>
      <c r="U2832">
        <f>(INDIRECT("a_"&amp;U$2)/(U$2+1))*(($C2832^(U$2+1)-$H2832^(U$2+1))/(ε_c1cd^(U$2+1)))</f>
        <v/>
      </c>
      <c r="V2832">
        <f>(INDIRECT("a_"&amp;V$2)/(V$2+1))*(($C2832^(V$2+1)-$H2832^(V$2+1))/(ε_c1cd^(V$2+1)))</f>
        <v/>
      </c>
      <c r="W2832">
        <f>(INDIRECT("a_"&amp;W$2)/(W$2+1))*(($C2832^(W$2+1)-$H2832^(W$2+1))/(ε_c1cd^(W$2+1)))</f>
        <v/>
      </c>
      <c r="X2832">
        <f>(INDIRECT("a_"&amp;X$2)/(X$2+1))*(($C2832^(X$2+1)-$H2832^(X$2+1))/(ε_c1cd^(X$2+1)))</f>
        <v/>
      </c>
      <c r="Y2832">
        <f>(INDIRECT("a_"&amp;Y$2)/(Y$2+1))*(($C2832^(Y$2+1)-$H2832^(Y$2+1))/(ε_c1cd^(Y$2+1)))</f>
        <v/>
      </c>
      <c r="Z2832">
        <f>(INDIRECT("a_"&amp;Z$2)/(Z$2+2))*(($C2832^(Z$2+2)-$H2832^(Z$2+2))/(ε_c1cd^(Z$2+2)))</f>
        <v/>
      </c>
      <c r="AA2832">
        <f>(INDIRECT("a_"&amp;AA$2)/(AA$2+2))*(($C2832^(AA$2+2)-$H2832^(AA$2+2))/(ε_c1cd^(AA$2+2)))</f>
        <v/>
      </c>
      <c r="AB2832">
        <f>(INDIRECT("a_"&amp;AB$2)/(AB$2+2))*(($C2832^(AB$2+2)-$H2832^(AB$2+2))/(ε_c1cd^(AB$2+2)))</f>
        <v/>
      </c>
      <c r="AC2832">
        <f>(INDIRECT("a_"&amp;AC$2)/(AC$2+2))*(($C2832^(AC$2+2)-$H2832^(AC$2+2))/(ε_c1cd^(AC$2+2)))</f>
        <v/>
      </c>
      <c r="AD2832">
        <f>(INDIRECT("a_"&amp;AD$2)/(AD$2+2))*(($C2832^(AD$2+2)-$H2832^(AD$2+2))/(ε_c1cd^(AD$2+2)))</f>
        <v/>
      </c>
      <c r="AE2832" s="111">
        <f>(b*f_cd/L2832)*SUM(U2832:Y2832)+SUM(Q2832:R2832)</f>
        <v/>
      </c>
      <c r="AF2832" s="112">
        <f>AE2832*(K2832-y+e)</f>
        <v/>
      </c>
      <c r="AG2832" s="113">
        <f>(b*f_cd/(L2832^2))*SUM(Z2832:AD2832)+SUM(S2832:T2832)-AF2832</f>
        <v/>
      </c>
      <c r="AH2832" s="114">
        <f>AG2832&lt;0</f>
        <v/>
      </c>
      <c r="AI2832" s="115">
        <f>IF(A2832=1,FALSE,(AND(AQ2832,AH2832,NOT(AI2831))))</f>
        <v/>
      </c>
      <c r="AJ2832" s="116">
        <f>(b*f_cd/L2832)*(a_1/2*J2832^2+a_2/3*J2832^3+a_3/4*J2832^4+a_4/5*J2832^5+a_5/6*J2832^6)+SUM(Q2832:R2832)</f>
        <v/>
      </c>
      <c r="AK2832">
        <f>AJ2832*(K2832-y+e)</f>
        <v/>
      </c>
      <c r="AL2832" s="118">
        <f>(b*f_cd/(L2832^2))*(a_1/3*J2832^3+a_2/4*J2832^4+a_3/5*J2832^5+a_4/6*J2832^6+a_5/7*J2832^7)+SUM(S2832:T2832)-AK2832</f>
        <v/>
      </c>
      <c r="AM2832" s="114">
        <f>AL2832&gt;0</f>
        <v/>
      </c>
      <c r="AN2832" s="115">
        <f>IF(A2832=1,FALSE,(AND(AQ2832,AM2832,NOT(AN2831))))</f>
        <v/>
      </c>
      <c r="AO2832">
        <f>IF(D2832=1,AND(AH2832,NOT(AI2832)),AND(AM2832,NOT(AN2832)))</f>
        <v/>
      </c>
      <c r="AP2832" s="119">
        <f>IF(D2832=1,AI2832,AN2832)</f>
        <v/>
      </c>
      <c r="AQ2832" s="125">
        <f>ABS(E2832)&lt;$AQ$2</f>
        <v/>
      </c>
      <c r="AS2832">
        <f>IF(AP2832,MAX(AS$3:AS2830)+1,"")</f>
        <v/>
      </c>
    </row>
    <row r="2833">
      <c r="A2833" t="n">
        <v>2743</v>
      </c>
      <c r="B2833" s="131">
        <f>IF(A2833=1,0,IF(AP2833,0.1*ε_cu1cd,0))</f>
        <v/>
      </c>
      <c r="C2833" s="131">
        <f>IF(A2833=1,0.1*ε_cu1cd,C2832+B2832)</f>
        <v/>
      </c>
      <c r="D2833" s="113">
        <f>IF('Нормальний переріз'!$D$68&gt;0,1,2)</f>
        <v/>
      </c>
      <c r="E2833" s="144">
        <f>IF(D2833=1,F2833,G2833)</f>
        <v/>
      </c>
      <c r="F2833" s="124">
        <f>IF(AI2832,0.11*ε_cu1cd,IF(AH2832,F2832*0.01,F2832))</f>
        <v/>
      </c>
      <c r="G2833" s="124">
        <f>IF(AP2832,-0.1*ε_cu1cd,IF(AM2832,G2832*0.01,G2832))</f>
        <v/>
      </c>
      <c r="H2833" s="113">
        <f>IF(A2833=1,E2833,IF(AO2832,H2832-E2832+E2833,IF(AP2832,0.8*H2832,H2832+E2833)))</f>
        <v/>
      </c>
      <c r="I2833" s="169">
        <f>(C2833-H2833)/h</f>
        <v/>
      </c>
      <c r="J2833">
        <f>C2833/(ε_c1cd)</f>
        <v/>
      </c>
      <c r="K2833">
        <f>C2833/I2833</f>
        <v/>
      </c>
      <c r="L2833" s="131">
        <f>I2833/(ε_c1cd)</f>
        <v/>
      </c>
      <c r="M2833">
        <f>I2833*(K2833-Z_s1)</f>
        <v/>
      </c>
      <c r="N2833">
        <f>I2833*(K2833-Z_s2)</f>
        <v/>
      </c>
      <c r="O2833">
        <f>E_s*M2833</f>
        <v/>
      </c>
      <c r="P2833">
        <f>E_s*N2833</f>
        <v/>
      </c>
      <c r="Q2833">
        <f>O2833*A_s1</f>
        <v/>
      </c>
      <c r="R2833">
        <f>P2833*A_s2</f>
        <v/>
      </c>
      <c r="S2833">
        <f>Q2833*($K2833-Z_s1)</f>
        <v/>
      </c>
      <c r="T2833">
        <f>R2833*($K2833-Z_s2)</f>
        <v/>
      </c>
      <c r="U2833">
        <f>(INDIRECT("a_"&amp;U$2)/(U$2+1))*(($C2833^(U$2+1)-$H2833^(U$2+1))/(ε_c1cd^(U$2+1)))</f>
        <v/>
      </c>
      <c r="V2833">
        <f>(INDIRECT("a_"&amp;V$2)/(V$2+1))*(($C2833^(V$2+1)-$H2833^(V$2+1))/(ε_c1cd^(V$2+1)))</f>
        <v/>
      </c>
      <c r="W2833">
        <f>(INDIRECT("a_"&amp;W$2)/(W$2+1))*(($C2833^(W$2+1)-$H2833^(W$2+1))/(ε_c1cd^(W$2+1)))</f>
        <v/>
      </c>
      <c r="X2833">
        <f>(INDIRECT("a_"&amp;X$2)/(X$2+1))*(($C2833^(X$2+1)-$H2833^(X$2+1))/(ε_c1cd^(X$2+1)))</f>
        <v/>
      </c>
      <c r="Y2833">
        <f>(INDIRECT("a_"&amp;Y$2)/(Y$2+1))*(($C2833^(Y$2+1)-$H2833^(Y$2+1))/(ε_c1cd^(Y$2+1)))</f>
        <v/>
      </c>
      <c r="Z2833">
        <f>(INDIRECT("a_"&amp;Z$2)/(Z$2+2))*(($C2833^(Z$2+2)-$H2833^(Z$2+2))/(ε_c1cd^(Z$2+2)))</f>
        <v/>
      </c>
      <c r="AA2833">
        <f>(INDIRECT("a_"&amp;AA$2)/(AA$2+2))*(($C2833^(AA$2+2)-$H2833^(AA$2+2))/(ε_c1cd^(AA$2+2)))</f>
        <v/>
      </c>
      <c r="AB2833">
        <f>(INDIRECT("a_"&amp;AB$2)/(AB$2+2))*(($C2833^(AB$2+2)-$H2833^(AB$2+2))/(ε_c1cd^(AB$2+2)))</f>
        <v/>
      </c>
      <c r="AC2833">
        <f>(INDIRECT("a_"&amp;AC$2)/(AC$2+2))*(($C2833^(AC$2+2)-$H2833^(AC$2+2))/(ε_c1cd^(AC$2+2)))</f>
        <v/>
      </c>
      <c r="AD2833">
        <f>(INDIRECT("a_"&amp;AD$2)/(AD$2+2))*(($C2833^(AD$2+2)-$H2833^(AD$2+2))/(ε_c1cd^(AD$2+2)))</f>
        <v/>
      </c>
      <c r="AE2833" s="111">
        <f>(b*f_cd/L2833)*SUM(U2833:Y2833)+SUM(Q2833:R2833)</f>
        <v/>
      </c>
      <c r="AF2833" s="112">
        <f>AE2833*(K2833-y+e)</f>
        <v/>
      </c>
      <c r="AG2833" s="113">
        <f>(b*f_cd/(L2833^2))*SUM(Z2833:AD2833)+SUM(S2833:T2833)-AF2833</f>
        <v/>
      </c>
      <c r="AH2833" s="114">
        <f>AG2833&lt;0</f>
        <v/>
      </c>
      <c r="AI2833" s="115">
        <f>IF(A2833=1,FALSE,(AND(AQ2833,AH2833,NOT(AI2832))))</f>
        <v/>
      </c>
      <c r="AJ2833" s="116">
        <f>(b*f_cd/L2833)*(a_1/2*J2833^2+a_2/3*J2833^3+a_3/4*J2833^4+a_4/5*J2833^5+a_5/6*J2833^6)+SUM(Q2833:R2833)</f>
        <v/>
      </c>
      <c r="AK2833">
        <f>AJ2833*(K2833-y+e)</f>
        <v/>
      </c>
      <c r="AL2833" s="118">
        <f>(b*f_cd/(L2833^2))*(a_1/3*J2833^3+a_2/4*J2833^4+a_3/5*J2833^5+a_4/6*J2833^6+a_5/7*J2833^7)+SUM(S2833:T2833)-AK2833</f>
        <v/>
      </c>
      <c r="AM2833" s="114">
        <f>AL2833&gt;0</f>
        <v/>
      </c>
      <c r="AN2833" s="115">
        <f>IF(A2833=1,FALSE,(AND(AQ2833,AM2833,NOT(AN2832))))</f>
        <v/>
      </c>
      <c r="AO2833">
        <f>IF(D2833=1,AND(AH2833,NOT(AI2833)),AND(AM2833,NOT(AN2833)))</f>
        <v/>
      </c>
      <c r="AP2833" s="119">
        <f>IF(D2833=1,AI2833,AN2833)</f>
        <v/>
      </c>
      <c r="AQ2833" s="125">
        <f>ABS(E2833)&lt;$AQ$2</f>
        <v/>
      </c>
      <c r="AS2833">
        <f>IF(AP2833,MAX(AS$3:AS2831)+1,"")</f>
        <v/>
      </c>
    </row>
    <row r="2834">
      <c r="A2834" t="n">
        <v>2744</v>
      </c>
      <c r="B2834" s="131">
        <f>IF(A2834=1,0,IF(AP2834,0.1*ε_cu1cd,0))</f>
        <v/>
      </c>
      <c r="C2834" s="131">
        <f>IF(A2834=1,0.1*ε_cu1cd,C2833+B2833)</f>
        <v/>
      </c>
      <c r="D2834" s="113">
        <f>IF('Нормальний переріз'!$D$68&gt;0,1,2)</f>
        <v/>
      </c>
      <c r="E2834" s="144">
        <f>IF(D2834=1,F2834,G2834)</f>
        <v/>
      </c>
      <c r="F2834" s="124">
        <f>IF(AI2833,0.11*ε_cu1cd,IF(AH2833,F2833*0.01,F2833))</f>
        <v/>
      </c>
      <c r="G2834" s="124">
        <f>IF(AP2833,-0.1*ε_cu1cd,IF(AM2833,G2833*0.01,G2833))</f>
        <v/>
      </c>
      <c r="H2834" s="113">
        <f>IF(A2834=1,E2834,IF(AO2833,H2833-E2833+E2834,IF(AP2833,0.8*H2833,H2833+E2834)))</f>
        <v/>
      </c>
      <c r="I2834" s="169">
        <f>(C2834-H2834)/h</f>
        <v/>
      </c>
      <c r="J2834">
        <f>C2834/(ε_c1cd)</f>
        <v/>
      </c>
      <c r="K2834">
        <f>C2834/I2834</f>
        <v/>
      </c>
      <c r="L2834" s="131">
        <f>I2834/(ε_c1cd)</f>
        <v/>
      </c>
      <c r="M2834">
        <f>I2834*(K2834-Z_s1)</f>
        <v/>
      </c>
      <c r="N2834">
        <f>I2834*(K2834-Z_s2)</f>
        <v/>
      </c>
      <c r="O2834">
        <f>E_s*M2834</f>
        <v/>
      </c>
      <c r="P2834">
        <f>E_s*N2834</f>
        <v/>
      </c>
      <c r="Q2834">
        <f>O2834*A_s1</f>
        <v/>
      </c>
      <c r="R2834">
        <f>P2834*A_s2</f>
        <v/>
      </c>
      <c r="S2834">
        <f>Q2834*($K2834-Z_s1)</f>
        <v/>
      </c>
      <c r="T2834">
        <f>R2834*($K2834-Z_s2)</f>
        <v/>
      </c>
      <c r="U2834">
        <f>(INDIRECT("a_"&amp;U$2)/(U$2+1))*(($C2834^(U$2+1)-$H2834^(U$2+1))/(ε_c1cd^(U$2+1)))</f>
        <v/>
      </c>
      <c r="V2834">
        <f>(INDIRECT("a_"&amp;V$2)/(V$2+1))*(($C2834^(V$2+1)-$H2834^(V$2+1))/(ε_c1cd^(V$2+1)))</f>
        <v/>
      </c>
      <c r="W2834">
        <f>(INDIRECT("a_"&amp;W$2)/(W$2+1))*(($C2834^(W$2+1)-$H2834^(W$2+1))/(ε_c1cd^(W$2+1)))</f>
        <v/>
      </c>
      <c r="X2834">
        <f>(INDIRECT("a_"&amp;X$2)/(X$2+1))*(($C2834^(X$2+1)-$H2834^(X$2+1))/(ε_c1cd^(X$2+1)))</f>
        <v/>
      </c>
      <c r="Y2834">
        <f>(INDIRECT("a_"&amp;Y$2)/(Y$2+1))*(($C2834^(Y$2+1)-$H2834^(Y$2+1))/(ε_c1cd^(Y$2+1)))</f>
        <v/>
      </c>
      <c r="Z2834">
        <f>(INDIRECT("a_"&amp;Z$2)/(Z$2+2))*(($C2834^(Z$2+2)-$H2834^(Z$2+2))/(ε_c1cd^(Z$2+2)))</f>
        <v/>
      </c>
      <c r="AA2834">
        <f>(INDIRECT("a_"&amp;AA$2)/(AA$2+2))*(($C2834^(AA$2+2)-$H2834^(AA$2+2))/(ε_c1cd^(AA$2+2)))</f>
        <v/>
      </c>
      <c r="AB2834">
        <f>(INDIRECT("a_"&amp;AB$2)/(AB$2+2))*(($C2834^(AB$2+2)-$H2834^(AB$2+2))/(ε_c1cd^(AB$2+2)))</f>
        <v/>
      </c>
      <c r="AC2834">
        <f>(INDIRECT("a_"&amp;AC$2)/(AC$2+2))*(($C2834^(AC$2+2)-$H2834^(AC$2+2))/(ε_c1cd^(AC$2+2)))</f>
        <v/>
      </c>
      <c r="AD2834">
        <f>(INDIRECT("a_"&amp;AD$2)/(AD$2+2))*(($C2834^(AD$2+2)-$H2834^(AD$2+2))/(ε_c1cd^(AD$2+2)))</f>
        <v/>
      </c>
      <c r="AE2834" s="111">
        <f>(b*f_cd/L2834)*SUM(U2834:Y2834)+SUM(Q2834:R2834)</f>
        <v/>
      </c>
      <c r="AF2834" s="112">
        <f>AE2834*(K2834-y+e)</f>
        <v/>
      </c>
      <c r="AG2834" s="113">
        <f>(b*f_cd/(L2834^2))*SUM(Z2834:AD2834)+SUM(S2834:T2834)-AF2834</f>
        <v/>
      </c>
      <c r="AH2834" s="114">
        <f>AG2834&lt;0</f>
        <v/>
      </c>
      <c r="AI2834" s="115">
        <f>IF(A2834=1,FALSE,(AND(AQ2834,AH2834,NOT(AI2833))))</f>
        <v/>
      </c>
      <c r="AJ2834" s="116">
        <f>(b*f_cd/L2834)*(a_1/2*J2834^2+a_2/3*J2834^3+a_3/4*J2834^4+a_4/5*J2834^5+a_5/6*J2834^6)+SUM(Q2834:R2834)</f>
        <v/>
      </c>
      <c r="AK2834">
        <f>AJ2834*(K2834-y+e)</f>
        <v/>
      </c>
      <c r="AL2834" s="118">
        <f>(b*f_cd/(L2834^2))*(a_1/3*J2834^3+a_2/4*J2834^4+a_3/5*J2834^5+a_4/6*J2834^6+a_5/7*J2834^7)+SUM(S2834:T2834)-AK2834</f>
        <v/>
      </c>
      <c r="AM2834" s="114">
        <f>AL2834&gt;0</f>
        <v/>
      </c>
      <c r="AN2834" s="115">
        <f>IF(A2834=1,FALSE,(AND(AQ2834,AM2834,NOT(AN2833))))</f>
        <v/>
      </c>
      <c r="AO2834">
        <f>IF(D2834=1,AND(AH2834,NOT(AI2834)),AND(AM2834,NOT(AN2834)))</f>
        <v/>
      </c>
      <c r="AP2834" s="119">
        <f>IF(D2834=1,AI2834,AN2834)</f>
        <v/>
      </c>
      <c r="AQ2834" s="125">
        <f>ABS(E2834)&lt;$AQ$2</f>
        <v/>
      </c>
      <c r="AS2834">
        <f>IF(AP2834,MAX(AS$3:AS2832)+1,"")</f>
        <v/>
      </c>
    </row>
    <row r="2835">
      <c r="A2835" t="n">
        <v>2745</v>
      </c>
      <c r="B2835" s="131">
        <f>IF(A2835=1,0,IF(AP2835,0.1*ε_cu1cd,0))</f>
        <v/>
      </c>
      <c r="C2835" s="131">
        <f>IF(A2835=1,0.1*ε_cu1cd,C2834+B2834)</f>
        <v/>
      </c>
      <c r="D2835" s="113">
        <f>IF('Нормальний переріз'!$D$68&gt;0,1,2)</f>
        <v/>
      </c>
      <c r="E2835" s="144">
        <f>IF(D2835=1,F2835,G2835)</f>
        <v/>
      </c>
      <c r="F2835" s="124">
        <f>IF(AI2834,0.11*ε_cu1cd,IF(AH2834,F2834*0.01,F2834))</f>
        <v/>
      </c>
      <c r="G2835" s="124">
        <f>IF(AP2834,-0.1*ε_cu1cd,IF(AM2834,G2834*0.01,G2834))</f>
        <v/>
      </c>
      <c r="H2835" s="113">
        <f>IF(A2835=1,E2835,IF(AO2834,H2834-E2834+E2835,IF(AP2834,0.8*H2834,H2834+E2835)))</f>
        <v/>
      </c>
      <c r="I2835" s="169">
        <f>(C2835-H2835)/h</f>
        <v/>
      </c>
      <c r="J2835">
        <f>C2835/(ε_c1cd)</f>
        <v/>
      </c>
      <c r="K2835">
        <f>C2835/I2835</f>
        <v/>
      </c>
      <c r="L2835" s="131">
        <f>I2835/(ε_c1cd)</f>
        <v/>
      </c>
      <c r="M2835">
        <f>I2835*(K2835-Z_s1)</f>
        <v/>
      </c>
      <c r="N2835">
        <f>I2835*(K2835-Z_s2)</f>
        <v/>
      </c>
      <c r="O2835">
        <f>E_s*M2835</f>
        <v/>
      </c>
      <c r="P2835">
        <f>E_s*N2835</f>
        <v/>
      </c>
      <c r="Q2835">
        <f>O2835*A_s1</f>
        <v/>
      </c>
      <c r="R2835">
        <f>P2835*A_s2</f>
        <v/>
      </c>
      <c r="S2835">
        <f>Q2835*($K2835-Z_s1)</f>
        <v/>
      </c>
      <c r="T2835">
        <f>R2835*($K2835-Z_s2)</f>
        <v/>
      </c>
      <c r="U2835">
        <f>(INDIRECT("a_"&amp;U$2)/(U$2+1))*(($C2835^(U$2+1)-$H2835^(U$2+1))/(ε_c1cd^(U$2+1)))</f>
        <v/>
      </c>
      <c r="V2835">
        <f>(INDIRECT("a_"&amp;V$2)/(V$2+1))*(($C2835^(V$2+1)-$H2835^(V$2+1))/(ε_c1cd^(V$2+1)))</f>
        <v/>
      </c>
      <c r="W2835">
        <f>(INDIRECT("a_"&amp;W$2)/(W$2+1))*(($C2835^(W$2+1)-$H2835^(W$2+1))/(ε_c1cd^(W$2+1)))</f>
        <v/>
      </c>
      <c r="X2835">
        <f>(INDIRECT("a_"&amp;X$2)/(X$2+1))*(($C2835^(X$2+1)-$H2835^(X$2+1))/(ε_c1cd^(X$2+1)))</f>
        <v/>
      </c>
      <c r="Y2835">
        <f>(INDIRECT("a_"&amp;Y$2)/(Y$2+1))*(($C2835^(Y$2+1)-$H2835^(Y$2+1))/(ε_c1cd^(Y$2+1)))</f>
        <v/>
      </c>
      <c r="Z2835">
        <f>(INDIRECT("a_"&amp;Z$2)/(Z$2+2))*(($C2835^(Z$2+2)-$H2835^(Z$2+2))/(ε_c1cd^(Z$2+2)))</f>
        <v/>
      </c>
      <c r="AA2835">
        <f>(INDIRECT("a_"&amp;AA$2)/(AA$2+2))*(($C2835^(AA$2+2)-$H2835^(AA$2+2))/(ε_c1cd^(AA$2+2)))</f>
        <v/>
      </c>
      <c r="AB2835">
        <f>(INDIRECT("a_"&amp;AB$2)/(AB$2+2))*(($C2835^(AB$2+2)-$H2835^(AB$2+2))/(ε_c1cd^(AB$2+2)))</f>
        <v/>
      </c>
      <c r="AC2835">
        <f>(INDIRECT("a_"&amp;AC$2)/(AC$2+2))*(($C2835^(AC$2+2)-$H2835^(AC$2+2))/(ε_c1cd^(AC$2+2)))</f>
        <v/>
      </c>
      <c r="AD2835">
        <f>(INDIRECT("a_"&amp;AD$2)/(AD$2+2))*(($C2835^(AD$2+2)-$H2835^(AD$2+2))/(ε_c1cd^(AD$2+2)))</f>
        <v/>
      </c>
      <c r="AE2835" s="111">
        <f>(b*f_cd/L2835)*SUM(U2835:Y2835)+SUM(Q2835:R2835)</f>
        <v/>
      </c>
      <c r="AF2835" s="112">
        <f>AE2835*(K2835-y+e)</f>
        <v/>
      </c>
      <c r="AG2835" s="113">
        <f>(b*f_cd/(L2835^2))*SUM(Z2835:AD2835)+SUM(S2835:T2835)-AF2835</f>
        <v/>
      </c>
      <c r="AH2835" s="114">
        <f>AG2835&lt;0</f>
        <v/>
      </c>
      <c r="AI2835" s="115">
        <f>IF(A2835=1,FALSE,(AND(AQ2835,AH2835,NOT(AI2834))))</f>
        <v/>
      </c>
      <c r="AJ2835" s="116">
        <f>(b*f_cd/L2835)*(a_1/2*J2835^2+a_2/3*J2835^3+a_3/4*J2835^4+a_4/5*J2835^5+a_5/6*J2835^6)+SUM(Q2835:R2835)</f>
        <v/>
      </c>
      <c r="AK2835">
        <f>AJ2835*(K2835-y+e)</f>
        <v/>
      </c>
      <c r="AL2835" s="118">
        <f>(b*f_cd/(L2835^2))*(a_1/3*J2835^3+a_2/4*J2835^4+a_3/5*J2835^5+a_4/6*J2835^6+a_5/7*J2835^7)+SUM(S2835:T2835)-AK2835</f>
        <v/>
      </c>
      <c r="AM2835" s="114">
        <f>AL2835&gt;0</f>
        <v/>
      </c>
      <c r="AN2835" s="115">
        <f>IF(A2835=1,FALSE,(AND(AQ2835,AM2835,NOT(AN2834))))</f>
        <v/>
      </c>
      <c r="AO2835">
        <f>IF(D2835=1,AND(AH2835,NOT(AI2835)),AND(AM2835,NOT(AN2835)))</f>
        <v/>
      </c>
      <c r="AP2835" s="119">
        <f>IF(D2835=1,AI2835,AN2835)</f>
        <v/>
      </c>
      <c r="AQ2835" s="125">
        <f>ABS(E2835)&lt;$AQ$2</f>
        <v/>
      </c>
      <c r="AS2835">
        <f>IF(AP2835,MAX(AS$3:AS2833)+1,"")</f>
        <v/>
      </c>
    </row>
    <row r="2836">
      <c r="A2836" t="n">
        <v>2746</v>
      </c>
      <c r="B2836" s="131">
        <f>IF(A2836=1,0,IF(AP2836,0.1*ε_cu1cd,0))</f>
        <v/>
      </c>
      <c r="C2836" s="131">
        <f>IF(A2836=1,0.1*ε_cu1cd,C2835+B2835)</f>
        <v/>
      </c>
      <c r="D2836" s="113">
        <f>IF('Нормальний переріз'!$D$68&gt;0,1,2)</f>
        <v/>
      </c>
      <c r="E2836" s="144">
        <f>IF(D2836=1,F2836,G2836)</f>
        <v/>
      </c>
      <c r="F2836" s="124">
        <f>IF(AI2835,0.11*ε_cu1cd,IF(AH2835,F2835*0.01,F2835))</f>
        <v/>
      </c>
      <c r="G2836" s="124">
        <f>IF(AP2835,-0.1*ε_cu1cd,IF(AM2835,G2835*0.01,G2835))</f>
        <v/>
      </c>
      <c r="H2836" s="113">
        <f>IF(A2836=1,E2836,IF(AO2835,H2835-E2835+E2836,IF(AP2835,0.8*H2835,H2835+E2836)))</f>
        <v/>
      </c>
      <c r="I2836" s="169">
        <f>(C2836-H2836)/h</f>
        <v/>
      </c>
      <c r="J2836">
        <f>C2836/(ε_c1cd)</f>
        <v/>
      </c>
      <c r="K2836">
        <f>C2836/I2836</f>
        <v/>
      </c>
      <c r="L2836" s="131">
        <f>I2836/(ε_c1cd)</f>
        <v/>
      </c>
      <c r="M2836">
        <f>I2836*(K2836-Z_s1)</f>
        <v/>
      </c>
      <c r="N2836">
        <f>I2836*(K2836-Z_s2)</f>
        <v/>
      </c>
      <c r="O2836">
        <f>E_s*M2836</f>
        <v/>
      </c>
      <c r="P2836">
        <f>E_s*N2836</f>
        <v/>
      </c>
      <c r="Q2836">
        <f>O2836*A_s1</f>
        <v/>
      </c>
      <c r="R2836">
        <f>P2836*A_s2</f>
        <v/>
      </c>
      <c r="S2836">
        <f>Q2836*($K2836-Z_s1)</f>
        <v/>
      </c>
      <c r="T2836">
        <f>R2836*($K2836-Z_s2)</f>
        <v/>
      </c>
      <c r="U2836">
        <f>(INDIRECT("a_"&amp;U$2)/(U$2+1))*(($C2836^(U$2+1)-$H2836^(U$2+1))/(ε_c1cd^(U$2+1)))</f>
        <v/>
      </c>
      <c r="V2836">
        <f>(INDIRECT("a_"&amp;V$2)/(V$2+1))*(($C2836^(V$2+1)-$H2836^(V$2+1))/(ε_c1cd^(V$2+1)))</f>
        <v/>
      </c>
      <c r="W2836">
        <f>(INDIRECT("a_"&amp;W$2)/(W$2+1))*(($C2836^(W$2+1)-$H2836^(W$2+1))/(ε_c1cd^(W$2+1)))</f>
        <v/>
      </c>
      <c r="X2836">
        <f>(INDIRECT("a_"&amp;X$2)/(X$2+1))*(($C2836^(X$2+1)-$H2836^(X$2+1))/(ε_c1cd^(X$2+1)))</f>
        <v/>
      </c>
      <c r="Y2836">
        <f>(INDIRECT("a_"&amp;Y$2)/(Y$2+1))*(($C2836^(Y$2+1)-$H2836^(Y$2+1))/(ε_c1cd^(Y$2+1)))</f>
        <v/>
      </c>
      <c r="Z2836">
        <f>(INDIRECT("a_"&amp;Z$2)/(Z$2+2))*(($C2836^(Z$2+2)-$H2836^(Z$2+2))/(ε_c1cd^(Z$2+2)))</f>
        <v/>
      </c>
      <c r="AA2836">
        <f>(INDIRECT("a_"&amp;AA$2)/(AA$2+2))*(($C2836^(AA$2+2)-$H2836^(AA$2+2))/(ε_c1cd^(AA$2+2)))</f>
        <v/>
      </c>
      <c r="AB2836">
        <f>(INDIRECT("a_"&amp;AB$2)/(AB$2+2))*(($C2836^(AB$2+2)-$H2836^(AB$2+2))/(ε_c1cd^(AB$2+2)))</f>
        <v/>
      </c>
      <c r="AC2836">
        <f>(INDIRECT("a_"&amp;AC$2)/(AC$2+2))*(($C2836^(AC$2+2)-$H2836^(AC$2+2))/(ε_c1cd^(AC$2+2)))</f>
        <v/>
      </c>
      <c r="AD2836">
        <f>(INDIRECT("a_"&amp;AD$2)/(AD$2+2))*(($C2836^(AD$2+2)-$H2836^(AD$2+2))/(ε_c1cd^(AD$2+2)))</f>
        <v/>
      </c>
      <c r="AE2836" s="111">
        <f>(b*f_cd/L2836)*SUM(U2836:Y2836)+SUM(Q2836:R2836)</f>
        <v/>
      </c>
      <c r="AF2836" s="112">
        <f>AE2836*(K2836-y+e)</f>
        <v/>
      </c>
      <c r="AG2836" s="113">
        <f>(b*f_cd/(L2836^2))*SUM(Z2836:AD2836)+SUM(S2836:T2836)-AF2836</f>
        <v/>
      </c>
      <c r="AH2836" s="114">
        <f>AG2836&lt;0</f>
        <v/>
      </c>
      <c r="AI2836" s="115">
        <f>IF(A2836=1,FALSE,(AND(AQ2836,AH2836,NOT(AI2835))))</f>
        <v/>
      </c>
      <c r="AJ2836" s="116">
        <f>(b*f_cd/L2836)*(a_1/2*J2836^2+a_2/3*J2836^3+a_3/4*J2836^4+a_4/5*J2836^5+a_5/6*J2836^6)+SUM(Q2836:R2836)</f>
        <v/>
      </c>
      <c r="AK2836">
        <f>AJ2836*(K2836-y+e)</f>
        <v/>
      </c>
      <c r="AL2836" s="118">
        <f>(b*f_cd/(L2836^2))*(a_1/3*J2836^3+a_2/4*J2836^4+a_3/5*J2836^5+a_4/6*J2836^6+a_5/7*J2836^7)+SUM(S2836:T2836)-AK2836</f>
        <v/>
      </c>
      <c r="AM2836" s="114">
        <f>AL2836&gt;0</f>
        <v/>
      </c>
      <c r="AN2836" s="115">
        <f>IF(A2836=1,FALSE,(AND(AQ2836,AM2836,NOT(AN2835))))</f>
        <v/>
      </c>
      <c r="AO2836">
        <f>IF(D2836=1,AND(AH2836,NOT(AI2836)),AND(AM2836,NOT(AN2836)))</f>
        <v/>
      </c>
      <c r="AP2836" s="119">
        <f>IF(D2836=1,AI2836,AN2836)</f>
        <v/>
      </c>
      <c r="AQ2836" s="125">
        <f>ABS(E2836)&lt;$AQ$2</f>
        <v/>
      </c>
      <c r="AS2836">
        <f>IF(AP2836,MAX(AS$3:AS2834)+1,"")</f>
        <v/>
      </c>
    </row>
    <row r="2837">
      <c r="A2837" t="n">
        <v>2747</v>
      </c>
      <c r="B2837" s="131">
        <f>IF(A2837=1,0,IF(AP2837,0.1*ε_cu1cd,0))</f>
        <v/>
      </c>
      <c r="C2837" s="131">
        <f>IF(A2837=1,0.1*ε_cu1cd,C2836+B2836)</f>
        <v/>
      </c>
      <c r="D2837" s="113">
        <f>IF('Нормальний переріз'!$D$68&gt;0,1,2)</f>
        <v/>
      </c>
      <c r="E2837" s="144">
        <f>IF(D2837=1,F2837,G2837)</f>
        <v/>
      </c>
      <c r="F2837" s="124">
        <f>IF(AI2836,0.11*ε_cu1cd,IF(AH2836,F2836*0.01,F2836))</f>
        <v/>
      </c>
      <c r="G2837" s="124">
        <f>IF(AP2836,-0.1*ε_cu1cd,IF(AM2836,G2836*0.01,G2836))</f>
        <v/>
      </c>
      <c r="H2837" s="113">
        <f>IF(A2837=1,E2837,IF(AO2836,H2836-E2836+E2837,IF(AP2836,0.8*H2836,H2836+E2837)))</f>
        <v/>
      </c>
      <c r="I2837" s="169">
        <f>(C2837-H2837)/h</f>
        <v/>
      </c>
      <c r="J2837">
        <f>C2837/(ε_c1cd)</f>
        <v/>
      </c>
      <c r="K2837">
        <f>C2837/I2837</f>
        <v/>
      </c>
      <c r="L2837" s="131">
        <f>I2837/(ε_c1cd)</f>
        <v/>
      </c>
      <c r="M2837">
        <f>I2837*(K2837-Z_s1)</f>
        <v/>
      </c>
      <c r="N2837">
        <f>I2837*(K2837-Z_s2)</f>
        <v/>
      </c>
      <c r="O2837">
        <f>E_s*M2837</f>
        <v/>
      </c>
      <c r="P2837">
        <f>E_s*N2837</f>
        <v/>
      </c>
      <c r="Q2837">
        <f>O2837*A_s1</f>
        <v/>
      </c>
      <c r="R2837">
        <f>P2837*A_s2</f>
        <v/>
      </c>
      <c r="S2837">
        <f>Q2837*($K2837-Z_s1)</f>
        <v/>
      </c>
      <c r="T2837">
        <f>R2837*($K2837-Z_s2)</f>
        <v/>
      </c>
      <c r="U2837">
        <f>(INDIRECT("a_"&amp;U$2)/(U$2+1))*(($C2837^(U$2+1)-$H2837^(U$2+1))/(ε_c1cd^(U$2+1)))</f>
        <v/>
      </c>
      <c r="V2837">
        <f>(INDIRECT("a_"&amp;V$2)/(V$2+1))*(($C2837^(V$2+1)-$H2837^(V$2+1))/(ε_c1cd^(V$2+1)))</f>
        <v/>
      </c>
      <c r="W2837">
        <f>(INDIRECT("a_"&amp;W$2)/(W$2+1))*(($C2837^(W$2+1)-$H2837^(W$2+1))/(ε_c1cd^(W$2+1)))</f>
        <v/>
      </c>
      <c r="X2837">
        <f>(INDIRECT("a_"&amp;X$2)/(X$2+1))*(($C2837^(X$2+1)-$H2837^(X$2+1))/(ε_c1cd^(X$2+1)))</f>
        <v/>
      </c>
      <c r="Y2837">
        <f>(INDIRECT("a_"&amp;Y$2)/(Y$2+1))*(($C2837^(Y$2+1)-$H2837^(Y$2+1))/(ε_c1cd^(Y$2+1)))</f>
        <v/>
      </c>
      <c r="Z2837">
        <f>(INDIRECT("a_"&amp;Z$2)/(Z$2+2))*(($C2837^(Z$2+2)-$H2837^(Z$2+2))/(ε_c1cd^(Z$2+2)))</f>
        <v/>
      </c>
      <c r="AA2837">
        <f>(INDIRECT("a_"&amp;AA$2)/(AA$2+2))*(($C2837^(AA$2+2)-$H2837^(AA$2+2))/(ε_c1cd^(AA$2+2)))</f>
        <v/>
      </c>
      <c r="AB2837">
        <f>(INDIRECT("a_"&amp;AB$2)/(AB$2+2))*(($C2837^(AB$2+2)-$H2837^(AB$2+2))/(ε_c1cd^(AB$2+2)))</f>
        <v/>
      </c>
      <c r="AC2837">
        <f>(INDIRECT("a_"&amp;AC$2)/(AC$2+2))*(($C2837^(AC$2+2)-$H2837^(AC$2+2))/(ε_c1cd^(AC$2+2)))</f>
        <v/>
      </c>
      <c r="AD2837">
        <f>(INDIRECT("a_"&amp;AD$2)/(AD$2+2))*(($C2837^(AD$2+2)-$H2837^(AD$2+2))/(ε_c1cd^(AD$2+2)))</f>
        <v/>
      </c>
      <c r="AE2837" s="111">
        <f>(b*f_cd/L2837)*SUM(U2837:Y2837)+SUM(Q2837:R2837)</f>
        <v/>
      </c>
      <c r="AF2837" s="112">
        <f>AE2837*(K2837-y+e)</f>
        <v/>
      </c>
      <c r="AG2837" s="113">
        <f>(b*f_cd/(L2837^2))*SUM(Z2837:AD2837)+SUM(S2837:T2837)-AF2837</f>
        <v/>
      </c>
      <c r="AH2837" s="114">
        <f>AG2837&lt;0</f>
        <v/>
      </c>
      <c r="AI2837" s="115">
        <f>IF(A2837=1,FALSE,(AND(AQ2837,AH2837,NOT(AI2836))))</f>
        <v/>
      </c>
      <c r="AJ2837" s="116">
        <f>(b*f_cd/L2837)*(a_1/2*J2837^2+a_2/3*J2837^3+a_3/4*J2837^4+a_4/5*J2837^5+a_5/6*J2837^6)+SUM(Q2837:R2837)</f>
        <v/>
      </c>
      <c r="AK2837">
        <f>AJ2837*(K2837-y+e)</f>
        <v/>
      </c>
      <c r="AL2837" s="118">
        <f>(b*f_cd/(L2837^2))*(a_1/3*J2837^3+a_2/4*J2837^4+a_3/5*J2837^5+a_4/6*J2837^6+a_5/7*J2837^7)+SUM(S2837:T2837)-AK2837</f>
        <v/>
      </c>
      <c r="AM2837" s="114">
        <f>AL2837&gt;0</f>
        <v/>
      </c>
      <c r="AN2837" s="115">
        <f>IF(A2837=1,FALSE,(AND(AQ2837,AM2837,NOT(AN2836))))</f>
        <v/>
      </c>
      <c r="AO2837">
        <f>IF(D2837=1,AND(AH2837,NOT(AI2837)),AND(AM2837,NOT(AN2837)))</f>
        <v/>
      </c>
      <c r="AP2837" s="119">
        <f>IF(D2837=1,AI2837,AN2837)</f>
        <v/>
      </c>
      <c r="AQ2837" s="125">
        <f>ABS(E2837)&lt;$AQ$2</f>
        <v/>
      </c>
      <c r="AS2837">
        <f>IF(AP2837,MAX(AS$3:AS2835)+1,"")</f>
        <v/>
      </c>
    </row>
    <row r="2838">
      <c r="A2838" t="n">
        <v>2748</v>
      </c>
      <c r="B2838" s="131">
        <f>IF(A2838=1,0,IF(AP2838,0.1*ε_cu1cd,0))</f>
        <v/>
      </c>
      <c r="C2838" s="131">
        <f>IF(A2838=1,0.1*ε_cu1cd,C2837+B2837)</f>
        <v/>
      </c>
      <c r="D2838" s="113">
        <f>IF('Нормальний переріз'!$D$68&gt;0,1,2)</f>
        <v/>
      </c>
      <c r="E2838" s="144">
        <f>IF(D2838=1,F2838,G2838)</f>
        <v/>
      </c>
      <c r="F2838" s="124">
        <f>IF(AI2837,0.11*ε_cu1cd,IF(AH2837,F2837*0.01,F2837))</f>
        <v/>
      </c>
      <c r="G2838" s="124">
        <f>IF(AP2837,-0.1*ε_cu1cd,IF(AM2837,G2837*0.01,G2837))</f>
        <v/>
      </c>
      <c r="H2838" s="113">
        <f>IF(A2838=1,E2838,IF(AO2837,H2837-E2837+E2838,IF(AP2837,0.8*H2837,H2837+E2838)))</f>
        <v/>
      </c>
      <c r="I2838" s="169">
        <f>(C2838-H2838)/h</f>
        <v/>
      </c>
      <c r="J2838">
        <f>C2838/(ε_c1cd)</f>
        <v/>
      </c>
      <c r="K2838">
        <f>C2838/I2838</f>
        <v/>
      </c>
      <c r="L2838" s="131">
        <f>I2838/(ε_c1cd)</f>
        <v/>
      </c>
      <c r="M2838">
        <f>I2838*(K2838-Z_s1)</f>
        <v/>
      </c>
      <c r="N2838">
        <f>I2838*(K2838-Z_s2)</f>
        <v/>
      </c>
      <c r="O2838">
        <f>E_s*M2838</f>
        <v/>
      </c>
      <c r="P2838">
        <f>E_s*N2838</f>
        <v/>
      </c>
      <c r="Q2838">
        <f>O2838*A_s1</f>
        <v/>
      </c>
      <c r="R2838">
        <f>P2838*A_s2</f>
        <v/>
      </c>
      <c r="S2838">
        <f>Q2838*($K2838-Z_s1)</f>
        <v/>
      </c>
      <c r="T2838">
        <f>R2838*($K2838-Z_s2)</f>
        <v/>
      </c>
      <c r="U2838">
        <f>(INDIRECT("a_"&amp;U$2)/(U$2+1))*(($C2838^(U$2+1)-$H2838^(U$2+1))/(ε_c1cd^(U$2+1)))</f>
        <v/>
      </c>
      <c r="V2838">
        <f>(INDIRECT("a_"&amp;V$2)/(V$2+1))*(($C2838^(V$2+1)-$H2838^(V$2+1))/(ε_c1cd^(V$2+1)))</f>
        <v/>
      </c>
      <c r="W2838">
        <f>(INDIRECT("a_"&amp;W$2)/(W$2+1))*(($C2838^(W$2+1)-$H2838^(W$2+1))/(ε_c1cd^(W$2+1)))</f>
        <v/>
      </c>
      <c r="X2838">
        <f>(INDIRECT("a_"&amp;X$2)/(X$2+1))*(($C2838^(X$2+1)-$H2838^(X$2+1))/(ε_c1cd^(X$2+1)))</f>
        <v/>
      </c>
      <c r="Y2838">
        <f>(INDIRECT("a_"&amp;Y$2)/(Y$2+1))*(($C2838^(Y$2+1)-$H2838^(Y$2+1))/(ε_c1cd^(Y$2+1)))</f>
        <v/>
      </c>
      <c r="Z2838">
        <f>(INDIRECT("a_"&amp;Z$2)/(Z$2+2))*(($C2838^(Z$2+2)-$H2838^(Z$2+2))/(ε_c1cd^(Z$2+2)))</f>
        <v/>
      </c>
      <c r="AA2838">
        <f>(INDIRECT("a_"&amp;AA$2)/(AA$2+2))*(($C2838^(AA$2+2)-$H2838^(AA$2+2))/(ε_c1cd^(AA$2+2)))</f>
        <v/>
      </c>
      <c r="AB2838">
        <f>(INDIRECT("a_"&amp;AB$2)/(AB$2+2))*(($C2838^(AB$2+2)-$H2838^(AB$2+2))/(ε_c1cd^(AB$2+2)))</f>
        <v/>
      </c>
      <c r="AC2838">
        <f>(INDIRECT("a_"&amp;AC$2)/(AC$2+2))*(($C2838^(AC$2+2)-$H2838^(AC$2+2))/(ε_c1cd^(AC$2+2)))</f>
        <v/>
      </c>
      <c r="AD2838">
        <f>(INDIRECT("a_"&amp;AD$2)/(AD$2+2))*(($C2838^(AD$2+2)-$H2838^(AD$2+2))/(ε_c1cd^(AD$2+2)))</f>
        <v/>
      </c>
      <c r="AE2838" s="111">
        <f>(b*f_cd/L2838)*SUM(U2838:Y2838)+SUM(Q2838:R2838)</f>
        <v/>
      </c>
      <c r="AF2838" s="112">
        <f>AE2838*(K2838-y+e)</f>
        <v/>
      </c>
      <c r="AG2838" s="113">
        <f>(b*f_cd/(L2838^2))*SUM(Z2838:AD2838)+SUM(S2838:T2838)-AF2838</f>
        <v/>
      </c>
      <c r="AH2838" s="114">
        <f>AG2838&lt;0</f>
        <v/>
      </c>
      <c r="AI2838" s="115">
        <f>IF(A2838=1,FALSE,(AND(AQ2838,AH2838,NOT(AI2837))))</f>
        <v/>
      </c>
      <c r="AJ2838" s="116">
        <f>(b*f_cd/L2838)*(a_1/2*J2838^2+a_2/3*J2838^3+a_3/4*J2838^4+a_4/5*J2838^5+a_5/6*J2838^6)+SUM(Q2838:R2838)</f>
        <v/>
      </c>
      <c r="AK2838">
        <f>AJ2838*(K2838-y+e)</f>
        <v/>
      </c>
      <c r="AL2838" s="118">
        <f>(b*f_cd/(L2838^2))*(a_1/3*J2838^3+a_2/4*J2838^4+a_3/5*J2838^5+a_4/6*J2838^6+a_5/7*J2838^7)+SUM(S2838:T2838)-AK2838</f>
        <v/>
      </c>
      <c r="AM2838" s="114">
        <f>AL2838&gt;0</f>
        <v/>
      </c>
      <c r="AN2838" s="115">
        <f>IF(A2838=1,FALSE,(AND(AQ2838,AM2838,NOT(AN2837))))</f>
        <v/>
      </c>
      <c r="AO2838">
        <f>IF(D2838=1,AND(AH2838,NOT(AI2838)),AND(AM2838,NOT(AN2838)))</f>
        <v/>
      </c>
      <c r="AP2838" s="119">
        <f>IF(D2838=1,AI2838,AN2838)</f>
        <v/>
      </c>
      <c r="AQ2838" s="125">
        <f>ABS(E2838)&lt;$AQ$2</f>
        <v/>
      </c>
      <c r="AS2838">
        <f>IF(AP2838,MAX(AS$3:AS2836)+1,"")</f>
        <v/>
      </c>
    </row>
    <row r="2839">
      <c r="A2839" t="n">
        <v>2749</v>
      </c>
      <c r="B2839" s="131">
        <f>IF(A2839=1,0,IF(AP2839,0.1*ε_cu1cd,0))</f>
        <v/>
      </c>
      <c r="C2839" s="131">
        <f>IF(A2839=1,0.1*ε_cu1cd,C2838+B2838)</f>
        <v/>
      </c>
      <c r="D2839" s="113">
        <f>IF('Нормальний переріз'!$D$68&gt;0,1,2)</f>
        <v/>
      </c>
      <c r="E2839" s="144">
        <f>IF(D2839=1,F2839,G2839)</f>
        <v/>
      </c>
      <c r="F2839" s="124">
        <f>IF(AI2838,0.11*ε_cu1cd,IF(AH2838,F2838*0.01,F2838))</f>
        <v/>
      </c>
      <c r="G2839" s="124">
        <f>IF(AP2838,-0.1*ε_cu1cd,IF(AM2838,G2838*0.01,G2838))</f>
        <v/>
      </c>
      <c r="H2839" s="113">
        <f>IF(A2839=1,E2839,IF(AO2838,H2838-E2838+E2839,IF(AP2838,0.8*H2838,H2838+E2839)))</f>
        <v/>
      </c>
      <c r="I2839" s="169">
        <f>(C2839-H2839)/h</f>
        <v/>
      </c>
      <c r="J2839">
        <f>C2839/(ε_c1cd)</f>
        <v/>
      </c>
      <c r="K2839">
        <f>C2839/I2839</f>
        <v/>
      </c>
      <c r="L2839" s="131">
        <f>I2839/(ε_c1cd)</f>
        <v/>
      </c>
      <c r="M2839">
        <f>I2839*(K2839-Z_s1)</f>
        <v/>
      </c>
      <c r="N2839">
        <f>I2839*(K2839-Z_s2)</f>
        <v/>
      </c>
      <c r="O2839">
        <f>E_s*M2839</f>
        <v/>
      </c>
      <c r="P2839">
        <f>E_s*N2839</f>
        <v/>
      </c>
      <c r="Q2839">
        <f>O2839*A_s1</f>
        <v/>
      </c>
      <c r="R2839">
        <f>P2839*A_s2</f>
        <v/>
      </c>
      <c r="S2839">
        <f>Q2839*($K2839-Z_s1)</f>
        <v/>
      </c>
      <c r="T2839">
        <f>R2839*($K2839-Z_s2)</f>
        <v/>
      </c>
      <c r="U2839">
        <f>(INDIRECT("a_"&amp;U$2)/(U$2+1))*(($C2839^(U$2+1)-$H2839^(U$2+1))/(ε_c1cd^(U$2+1)))</f>
        <v/>
      </c>
      <c r="V2839">
        <f>(INDIRECT("a_"&amp;V$2)/(V$2+1))*(($C2839^(V$2+1)-$H2839^(V$2+1))/(ε_c1cd^(V$2+1)))</f>
        <v/>
      </c>
      <c r="W2839">
        <f>(INDIRECT("a_"&amp;W$2)/(W$2+1))*(($C2839^(W$2+1)-$H2839^(W$2+1))/(ε_c1cd^(W$2+1)))</f>
        <v/>
      </c>
      <c r="X2839">
        <f>(INDIRECT("a_"&amp;X$2)/(X$2+1))*(($C2839^(X$2+1)-$H2839^(X$2+1))/(ε_c1cd^(X$2+1)))</f>
        <v/>
      </c>
      <c r="Y2839">
        <f>(INDIRECT("a_"&amp;Y$2)/(Y$2+1))*(($C2839^(Y$2+1)-$H2839^(Y$2+1))/(ε_c1cd^(Y$2+1)))</f>
        <v/>
      </c>
      <c r="Z2839">
        <f>(INDIRECT("a_"&amp;Z$2)/(Z$2+2))*(($C2839^(Z$2+2)-$H2839^(Z$2+2))/(ε_c1cd^(Z$2+2)))</f>
        <v/>
      </c>
      <c r="AA2839">
        <f>(INDIRECT("a_"&amp;AA$2)/(AA$2+2))*(($C2839^(AA$2+2)-$H2839^(AA$2+2))/(ε_c1cd^(AA$2+2)))</f>
        <v/>
      </c>
      <c r="AB2839">
        <f>(INDIRECT("a_"&amp;AB$2)/(AB$2+2))*(($C2839^(AB$2+2)-$H2839^(AB$2+2))/(ε_c1cd^(AB$2+2)))</f>
        <v/>
      </c>
      <c r="AC2839">
        <f>(INDIRECT("a_"&amp;AC$2)/(AC$2+2))*(($C2839^(AC$2+2)-$H2839^(AC$2+2))/(ε_c1cd^(AC$2+2)))</f>
        <v/>
      </c>
      <c r="AD2839">
        <f>(INDIRECT("a_"&amp;AD$2)/(AD$2+2))*(($C2839^(AD$2+2)-$H2839^(AD$2+2))/(ε_c1cd^(AD$2+2)))</f>
        <v/>
      </c>
      <c r="AE2839" s="111">
        <f>(b*f_cd/L2839)*SUM(U2839:Y2839)+SUM(Q2839:R2839)</f>
        <v/>
      </c>
      <c r="AF2839" s="112">
        <f>AE2839*(K2839-y+e)</f>
        <v/>
      </c>
      <c r="AG2839" s="113">
        <f>(b*f_cd/(L2839^2))*SUM(Z2839:AD2839)+SUM(S2839:T2839)-AF2839</f>
        <v/>
      </c>
      <c r="AH2839" s="114">
        <f>AG2839&lt;0</f>
        <v/>
      </c>
      <c r="AI2839" s="115">
        <f>IF(A2839=1,FALSE,(AND(AQ2839,AH2839,NOT(AI2838))))</f>
        <v/>
      </c>
      <c r="AJ2839" s="116">
        <f>(b*f_cd/L2839)*(a_1/2*J2839^2+a_2/3*J2839^3+a_3/4*J2839^4+a_4/5*J2839^5+a_5/6*J2839^6)+SUM(Q2839:R2839)</f>
        <v/>
      </c>
      <c r="AK2839">
        <f>AJ2839*(K2839-y+e)</f>
        <v/>
      </c>
      <c r="AL2839" s="118">
        <f>(b*f_cd/(L2839^2))*(a_1/3*J2839^3+a_2/4*J2839^4+a_3/5*J2839^5+a_4/6*J2839^6+a_5/7*J2839^7)+SUM(S2839:T2839)-AK2839</f>
        <v/>
      </c>
      <c r="AM2839" s="114">
        <f>AL2839&gt;0</f>
        <v/>
      </c>
      <c r="AN2839" s="115">
        <f>IF(A2839=1,FALSE,(AND(AQ2839,AM2839,NOT(AN2838))))</f>
        <v/>
      </c>
      <c r="AO2839">
        <f>IF(D2839=1,AND(AH2839,NOT(AI2839)),AND(AM2839,NOT(AN2839)))</f>
        <v/>
      </c>
      <c r="AP2839" s="119">
        <f>IF(D2839=1,AI2839,AN2839)</f>
        <v/>
      </c>
      <c r="AQ2839" s="125">
        <f>ABS(E2839)&lt;$AQ$2</f>
        <v/>
      </c>
      <c r="AS2839">
        <f>IF(AP2839,MAX(AS$3:AS2837)+1,"")</f>
        <v/>
      </c>
    </row>
    <row r="2840">
      <c r="A2840" t="n">
        <v>2750</v>
      </c>
      <c r="B2840" s="131">
        <f>IF(A2840=1,0,IF(AP2840,0.1*ε_cu1cd,0))</f>
        <v/>
      </c>
      <c r="C2840" s="131">
        <f>IF(A2840=1,0.1*ε_cu1cd,C2839+B2839)</f>
        <v/>
      </c>
      <c r="D2840" s="113">
        <f>IF('Нормальний переріз'!$D$68&gt;0,1,2)</f>
        <v/>
      </c>
      <c r="E2840" s="144">
        <f>IF(D2840=1,F2840,G2840)</f>
        <v/>
      </c>
      <c r="F2840" s="124">
        <f>IF(AI2839,0.11*ε_cu1cd,IF(AH2839,F2839*0.01,F2839))</f>
        <v/>
      </c>
      <c r="G2840" s="124">
        <f>IF(AP2839,-0.1*ε_cu1cd,IF(AM2839,G2839*0.01,G2839))</f>
        <v/>
      </c>
      <c r="H2840" s="113">
        <f>IF(A2840=1,E2840,IF(AO2839,H2839-E2839+E2840,IF(AP2839,0.8*H2839,H2839+E2840)))</f>
        <v/>
      </c>
      <c r="I2840" s="169">
        <f>(C2840-H2840)/h</f>
        <v/>
      </c>
      <c r="J2840">
        <f>C2840/(ε_c1cd)</f>
        <v/>
      </c>
      <c r="K2840">
        <f>C2840/I2840</f>
        <v/>
      </c>
      <c r="L2840" s="131">
        <f>I2840/(ε_c1cd)</f>
        <v/>
      </c>
      <c r="M2840">
        <f>I2840*(K2840-Z_s1)</f>
        <v/>
      </c>
      <c r="N2840">
        <f>I2840*(K2840-Z_s2)</f>
        <v/>
      </c>
      <c r="O2840">
        <f>E_s*M2840</f>
        <v/>
      </c>
      <c r="P2840">
        <f>E_s*N2840</f>
        <v/>
      </c>
      <c r="Q2840">
        <f>O2840*A_s1</f>
        <v/>
      </c>
      <c r="R2840">
        <f>P2840*A_s2</f>
        <v/>
      </c>
      <c r="S2840">
        <f>Q2840*($K2840-Z_s1)</f>
        <v/>
      </c>
      <c r="T2840">
        <f>R2840*($K2840-Z_s2)</f>
        <v/>
      </c>
      <c r="U2840">
        <f>(INDIRECT("a_"&amp;U$2)/(U$2+1))*(($C2840^(U$2+1)-$H2840^(U$2+1))/(ε_c1cd^(U$2+1)))</f>
        <v/>
      </c>
      <c r="V2840">
        <f>(INDIRECT("a_"&amp;V$2)/(V$2+1))*(($C2840^(V$2+1)-$H2840^(V$2+1))/(ε_c1cd^(V$2+1)))</f>
        <v/>
      </c>
      <c r="W2840">
        <f>(INDIRECT("a_"&amp;W$2)/(W$2+1))*(($C2840^(W$2+1)-$H2840^(W$2+1))/(ε_c1cd^(W$2+1)))</f>
        <v/>
      </c>
      <c r="X2840">
        <f>(INDIRECT("a_"&amp;X$2)/(X$2+1))*(($C2840^(X$2+1)-$H2840^(X$2+1))/(ε_c1cd^(X$2+1)))</f>
        <v/>
      </c>
      <c r="Y2840">
        <f>(INDIRECT("a_"&amp;Y$2)/(Y$2+1))*(($C2840^(Y$2+1)-$H2840^(Y$2+1))/(ε_c1cd^(Y$2+1)))</f>
        <v/>
      </c>
      <c r="Z2840">
        <f>(INDIRECT("a_"&amp;Z$2)/(Z$2+2))*(($C2840^(Z$2+2)-$H2840^(Z$2+2))/(ε_c1cd^(Z$2+2)))</f>
        <v/>
      </c>
      <c r="AA2840">
        <f>(INDIRECT("a_"&amp;AA$2)/(AA$2+2))*(($C2840^(AA$2+2)-$H2840^(AA$2+2))/(ε_c1cd^(AA$2+2)))</f>
        <v/>
      </c>
      <c r="AB2840">
        <f>(INDIRECT("a_"&amp;AB$2)/(AB$2+2))*(($C2840^(AB$2+2)-$H2840^(AB$2+2))/(ε_c1cd^(AB$2+2)))</f>
        <v/>
      </c>
      <c r="AC2840">
        <f>(INDIRECT("a_"&amp;AC$2)/(AC$2+2))*(($C2840^(AC$2+2)-$H2840^(AC$2+2))/(ε_c1cd^(AC$2+2)))</f>
        <v/>
      </c>
      <c r="AD2840">
        <f>(INDIRECT("a_"&amp;AD$2)/(AD$2+2))*(($C2840^(AD$2+2)-$H2840^(AD$2+2))/(ε_c1cd^(AD$2+2)))</f>
        <v/>
      </c>
      <c r="AE2840" s="111">
        <f>(b*f_cd/L2840)*SUM(U2840:Y2840)+SUM(Q2840:R2840)</f>
        <v/>
      </c>
      <c r="AF2840" s="112">
        <f>AE2840*(K2840-y+e)</f>
        <v/>
      </c>
      <c r="AG2840" s="113">
        <f>(b*f_cd/(L2840^2))*SUM(Z2840:AD2840)+SUM(S2840:T2840)-AF2840</f>
        <v/>
      </c>
      <c r="AH2840" s="114">
        <f>AG2840&lt;0</f>
        <v/>
      </c>
      <c r="AI2840" s="115">
        <f>IF(A2840=1,FALSE,(AND(AQ2840,AH2840,NOT(AI2839))))</f>
        <v/>
      </c>
      <c r="AJ2840" s="116">
        <f>(b*f_cd/L2840)*(a_1/2*J2840^2+a_2/3*J2840^3+a_3/4*J2840^4+a_4/5*J2840^5+a_5/6*J2840^6)+SUM(Q2840:R2840)</f>
        <v/>
      </c>
      <c r="AK2840">
        <f>AJ2840*(K2840-y+e)</f>
        <v/>
      </c>
      <c r="AL2840" s="118">
        <f>(b*f_cd/(L2840^2))*(a_1/3*J2840^3+a_2/4*J2840^4+a_3/5*J2840^5+a_4/6*J2840^6+a_5/7*J2840^7)+SUM(S2840:T2840)-AK2840</f>
        <v/>
      </c>
      <c r="AM2840" s="114">
        <f>AL2840&gt;0</f>
        <v/>
      </c>
      <c r="AN2840" s="115">
        <f>IF(A2840=1,FALSE,(AND(AQ2840,AM2840,NOT(AN2839))))</f>
        <v/>
      </c>
      <c r="AO2840">
        <f>IF(D2840=1,AND(AH2840,NOT(AI2840)),AND(AM2840,NOT(AN2840)))</f>
        <v/>
      </c>
      <c r="AP2840" s="119">
        <f>IF(D2840=1,AI2840,AN2840)</f>
        <v/>
      </c>
      <c r="AQ2840" s="125">
        <f>ABS(E2840)&lt;$AQ$2</f>
        <v/>
      </c>
      <c r="AS2840">
        <f>IF(AP2840,MAX(AS$3:AS2838)+1,"")</f>
        <v/>
      </c>
    </row>
    <row r="2841">
      <c r="A2841" t="n">
        <v>2751</v>
      </c>
      <c r="B2841" s="131">
        <f>IF(A2841=1,0,IF(AP2841,0.1*ε_cu1cd,0))</f>
        <v/>
      </c>
      <c r="C2841" s="131">
        <f>IF(A2841=1,0.1*ε_cu1cd,C2840+B2840)</f>
        <v/>
      </c>
      <c r="D2841" s="113">
        <f>IF('Нормальний переріз'!$D$68&gt;0,1,2)</f>
        <v/>
      </c>
      <c r="E2841" s="144">
        <f>IF(D2841=1,F2841,G2841)</f>
        <v/>
      </c>
      <c r="F2841" s="124">
        <f>IF(AI2840,0.11*ε_cu1cd,IF(AH2840,F2840*0.01,F2840))</f>
        <v/>
      </c>
      <c r="G2841" s="124">
        <f>IF(AP2840,-0.1*ε_cu1cd,IF(AM2840,G2840*0.01,G2840))</f>
        <v/>
      </c>
      <c r="H2841" s="113">
        <f>IF(A2841=1,E2841,IF(AO2840,H2840-E2840+E2841,IF(AP2840,0.8*H2840,H2840+E2841)))</f>
        <v/>
      </c>
      <c r="I2841" s="169">
        <f>(C2841-H2841)/h</f>
        <v/>
      </c>
      <c r="J2841">
        <f>C2841/(ε_c1cd)</f>
        <v/>
      </c>
      <c r="K2841">
        <f>C2841/I2841</f>
        <v/>
      </c>
      <c r="L2841" s="131">
        <f>I2841/(ε_c1cd)</f>
        <v/>
      </c>
      <c r="M2841">
        <f>I2841*(K2841-Z_s1)</f>
        <v/>
      </c>
      <c r="N2841">
        <f>I2841*(K2841-Z_s2)</f>
        <v/>
      </c>
      <c r="O2841">
        <f>E_s*M2841</f>
        <v/>
      </c>
      <c r="P2841">
        <f>E_s*N2841</f>
        <v/>
      </c>
      <c r="Q2841">
        <f>O2841*A_s1</f>
        <v/>
      </c>
      <c r="R2841">
        <f>P2841*A_s2</f>
        <v/>
      </c>
      <c r="S2841">
        <f>Q2841*($K2841-Z_s1)</f>
        <v/>
      </c>
      <c r="T2841">
        <f>R2841*($K2841-Z_s2)</f>
        <v/>
      </c>
      <c r="U2841">
        <f>(INDIRECT("a_"&amp;U$2)/(U$2+1))*(($C2841^(U$2+1)-$H2841^(U$2+1))/(ε_c1cd^(U$2+1)))</f>
        <v/>
      </c>
      <c r="V2841">
        <f>(INDIRECT("a_"&amp;V$2)/(V$2+1))*(($C2841^(V$2+1)-$H2841^(V$2+1))/(ε_c1cd^(V$2+1)))</f>
        <v/>
      </c>
      <c r="W2841">
        <f>(INDIRECT("a_"&amp;W$2)/(W$2+1))*(($C2841^(W$2+1)-$H2841^(W$2+1))/(ε_c1cd^(W$2+1)))</f>
        <v/>
      </c>
      <c r="X2841">
        <f>(INDIRECT("a_"&amp;X$2)/(X$2+1))*(($C2841^(X$2+1)-$H2841^(X$2+1))/(ε_c1cd^(X$2+1)))</f>
        <v/>
      </c>
      <c r="Y2841">
        <f>(INDIRECT("a_"&amp;Y$2)/(Y$2+1))*(($C2841^(Y$2+1)-$H2841^(Y$2+1))/(ε_c1cd^(Y$2+1)))</f>
        <v/>
      </c>
      <c r="Z2841">
        <f>(INDIRECT("a_"&amp;Z$2)/(Z$2+2))*(($C2841^(Z$2+2)-$H2841^(Z$2+2))/(ε_c1cd^(Z$2+2)))</f>
        <v/>
      </c>
      <c r="AA2841">
        <f>(INDIRECT("a_"&amp;AA$2)/(AA$2+2))*(($C2841^(AA$2+2)-$H2841^(AA$2+2))/(ε_c1cd^(AA$2+2)))</f>
        <v/>
      </c>
      <c r="AB2841">
        <f>(INDIRECT("a_"&amp;AB$2)/(AB$2+2))*(($C2841^(AB$2+2)-$H2841^(AB$2+2))/(ε_c1cd^(AB$2+2)))</f>
        <v/>
      </c>
      <c r="AC2841">
        <f>(INDIRECT("a_"&amp;AC$2)/(AC$2+2))*(($C2841^(AC$2+2)-$H2841^(AC$2+2))/(ε_c1cd^(AC$2+2)))</f>
        <v/>
      </c>
      <c r="AD2841">
        <f>(INDIRECT("a_"&amp;AD$2)/(AD$2+2))*(($C2841^(AD$2+2)-$H2841^(AD$2+2))/(ε_c1cd^(AD$2+2)))</f>
        <v/>
      </c>
      <c r="AE2841" s="111">
        <f>(b*f_cd/L2841)*SUM(U2841:Y2841)+SUM(Q2841:R2841)</f>
        <v/>
      </c>
      <c r="AF2841" s="112">
        <f>AE2841*(K2841-y+e)</f>
        <v/>
      </c>
      <c r="AG2841" s="113">
        <f>(b*f_cd/(L2841^2))*SUM(Z2841:AD2841)+SUM(S2841:T2841)-AF2841</f>
        <v/>
      </c>
      <c r="AH2841" s="114">
        <f>AG2841&lt;0</f>
        <v/>
      </c>
      <c r="AI2841" s="115">
        <f>IF(A2841=1,FALSE,(AND(AQ2841,AH2841,NOT(AI2840))))</f>
        <v/>
      </c>
      <c r="AJ2841" s="116">
        <f>(b*f_cd/L2841)*(a_1/2*J2841^2+a_2/3*J2841^3+a_3/4*J2841^4+a_4/5*J2841^5+a_5/6*J2841^6)+SUM(Q2841:R2841)</f>
        <v/>
      </c>
      <c r="AK2841">
        <f>AJ2841*(K2841-y+e)</f>
        <v/>
      </c>
      <c r="AL2841" s="118">
        <f>(b*f_cd/(L2841^2))*(a_1/3*J2841^3+a_2/4*J2841^4+a_3/5*J2841^5+a_4/6*J2841^6+a_5/7*J2841^7)+SUM(S2841:T2841)-AK2841</f>
        <v/>
      </c>
      <c r="AM2841" s="114">
        <f>AL2841&gt;0</f>
        <v/>
      </c>
      <c r="AN2841" s="115">
        <f>IF(A2841=1,FALSE,(AND(AQ2841,AM2841,NOT(AN2840))))</f>
        <v/>
      </c>
      <c r="AO2841">
        <f>IF(D2841=1,AND(AH2841,NOT(AI2841)),AND(AM2841,NOT(AN2841)))</f>
        <v/>
      </c>
      <c r="AP2841" s="119">
        <f>IF(D2841=1,AI2841,AN2841)</f>
        <v/>
      </c>
      <c r="AQ2841" s="125">
        <f>ABS(E2841)&lt;$AQ$2</f>
        <v/>
      </c>
      <c r="AS2841">
        <f>IF(AP2841,MAX(AS$3:AS2839)+1,"")</f>
        <v/>
      </c>
    </row>
    <row r="2842">
      <c r="A2842" t="n">
        <v>2752</v>
      </c>
      <c r="B2842" s="131">
        <f>IF(A2842=1,0,IF(AP2842,0.1*ε_cu1cd,0))</f>
        <v/>
      </c>
      <c r="C2842" s="131">
        <f>IF(A2842=1,0.1*ε_cu1cd,C2841+B2841)</f>
        <v/>
      </c>
      <c r="D2842" s="113">
        <f>IF('Нормальний переріз'!$D$68&gt;0,1,2)</f>
        <v/>
      </c>
      <c r="E2842" s="144">
        <f>IF(D2842=1,F2842,G2842)</f>
        <v/>
      </c>
      <c r="F2842" s="124">
        <f>IF(AI2841,0.11*ε_cu1cd,IF(AH2841,F2841*0.01,F2841))</f>
        <v/>
      </c>
      <c r="G2842" s="124">
        <f>IF(AP2841,-0.1*ε_cu1cd,IF(AM2841,G2841*0.01,G2841))</f>
        <v/>
      </c>
      <c r="H2842" s="113">
        <f>IF(A2842=1,E2842,IF(AO2841,H2841-E2841+E2842,IF(AP2841,0.8*H2841,H2841+E2842)))</f>
        <v/>
      </c>
      <c r="I2842" s="169">
        <f>(C2842-H2842)/h</f>
        <v/>
      </c>
      <c r="J2842">
        <f>C2842/(ε_c1cd)</f>
        <v/>
      </c>
      <c r="K2842">
        <f>C2842/I2842</f>
        <v/>
      </c>
      <c r="L2842" s="131">
        <f>I2842/(ε_c1cd)</f>
        <v/>
      </c>
      <c r="M2842">
        <f>I2842*(K2842-Z_s1)</f>
        <v/>
      </c>
      <c r="N2842">
        <f>I2842*(K2842-Z_s2)</f>
        <v/>
      </c>
      <c r="O2842">
        <f>E_s*M2842</f>
        <v/>
      </c>
      <c r="P2842">
        <f>E_s*N2842</f>
        <v/>
      </c>
      <c r="Q2842">
        <f>O2842*A_s1</f>
        <v/>
      </c>
      <c r="R2842">
        <f>P2842*A_s2</f>
        <v/>
      </c>
      <c r="S2842">
        <f>Q2842*($K2842-Z_s1)</f>
        <v/>
      </c>
      <c r="T2842">
        <f>R2842*($K2842-Z_s2)</f>
        <v/>
      </c>
      <c r="U2842">
        <f>(INDIRECT("a_"&amp;U$2)/(U$2+1))*(($C2842^(U$2+1)-$H2842^(U$2+1))/(ε_c1cd^(U$2+1)))</f>
        <v/>
      </c>
      <c r="V2842">
        <f>(INDIRECT("a_"&amp;V$2)/(V$2+1))*(($C2842^(V$2+1)-$H2842^(V$2+1))/(ε_c1cd^(V$2+1)))</f>
        <v/>
      </c>
      <c r="W2842">
        <f>(INDIRECT("a_"&amp;W$2)/(W$2+1))*(($C2842^(W$2+1)-$H2842^(W$2+1))/(ε_c1cd^(W$2+1)))</f>
        <v/>
      </c>
      <c r="X2842">
        <f>(INDIRECT("a_"&amp;X$2)/(X$2+1))*(($C2842^(X$2+1)-$H2842^(X$2+1))/(ε_c1cd^(X$2+1)))</f>
        <v/>
      </c>
      <c r="Y2842">
        <f>(INDIRECT("a_"&amp;Y$2)/(Y$2+1))*(($C2842^(Y$2+1)-$H2842^(Y$2+1))/(ε_c1cd^(Y$2+1)))</f>
        <v/>
      </c>
      <c r="Z2842">
        <f>(INDIRECT("a_"&amp;Z$2)/(Z$2+2))*(($C2842^(Z$2+2)-$H2842^(Z$2+2))/(ε_c1cd^(Z$2+2)))</f>
        <v/>
      </c>
      <c r="AA2842">
        <f>(INDIRECT("a_"&amp;AA$2)/(AA$2+2))*(($C2842^(AA$2+2)-$H2842^(AA$2+2))/(ε_c1cd^(AA$2+2)))</f>
        <v/>
      </c>
      <c r="AB2842">
        <f>(INDIRECT("a_"&amp;AB$2)/(AB$2+2))*(($C2842^(AB$2+2)-$H2842^(AB$2+2))/(ε_c1cd^(AB$2+2)))</f>
        <v/>
      </c>
      <c r="AC2842">
        <f>(INDIRECT("a_"&amp;AC$2)/(AC$2+2))*(($C2842^(AC$2+2)-$H2842^(AC$2+2))/(ε_c1cd^(AC$2+2)))</f>
        <v/>
      </c>
      <c r="AD2842">
        <f>(INDIRECT("a_"&amp;AD$2)/(AD$2+2))*(($C2842^(AD$2+2)-$H2842^(AD$2+2))/(ε_c1cd^(AD$2+2)))</f>
        <v/>
      </c>
      <c r="AE2842" s="111">
        <f>(b*f_cd/L2842)*SUM(U2842:Y2842)+SUM(Q2842:R2842)</f>
        <v/>
      </c>
      <c r="AF2842" s="112">
        <f>AE2842*(K2842-y+e)</f>
        <v/>
      </c>
      <c r="AG2842" s="113">
        <f>(b*f_cd/(L2842^2))*SUM(Z2842:AD2842)+SUM(S2842:T2842)-AF2842</f>
        <v/>
      </c>
      <c r="AH2842" s="114">
        <f>AG2842&lt;0</f>
        <v/>
      </c>
      <c r="AI2842" s="115">
        <f>IF(A2842=1,FALSE,(AND(AQ2842,AH2842,NOT(AI2841))))</f>
        <v/>
      </c>
      <c r="AJ2842" s="116">
        <f>(b*f_cd/L2842)*(a_1/2*J2842^2+a_2/3*J2842^3+a_3/4*J2842^4+a_4/5*J2842^5+a_5/6*J2842^6)+SUM(Q2842:R2842)</f>
        <v/>
      </c>
      <c r="AK2842">
        <f>AJ2842*(K2842-y+e)</f>
        <v/>
      </c>
      <c r="AL2842" s="118">
        <f>(b*f_cd/(L2842^2))*(a_1/3*J2842^3+a_2/4*J2842^4+a_3/5*J2842^5+a_4/6*J2842^6+a_5/7*J2842^7)+SUM(S2842:T2842)-AK2842</f>
        <v/>
      </c>
      <c r="AM2842" s="114">
        <f>AL2842&gt;0</f>
        <v/>
      </c>
      <c r="AN2842" s="115">
        <f>IF(A2842=1,FALSE,(AND(AQ2842,AM2842,NOT(AN2841))))</f>
        <v/>
      </c>
      <c r="AO2842">
        <f>IF(D2842=1,AND(AH2842,NOT(AI2842)),AND(AM2842,NOT(AN2842)))</f>
        <v/>
      </c>
      <c r="AP2842" s="119">
        <f>IF(D2842=1,AI2842,AN2842)</f>
        <v/>
      </c>
      <c r="AQ2842" s="125">
        <f>ABS(E2842)&lt;$AQ$2</f>
        <v/>
      </c>
      <c r="AS2842">
        <f>IF(AP2842,MAX(AS$3:AS2840)+1,"")</f>
        <v/>
      </c>
    </row>
    <row r="2843">
      <c r="A2843" t="n">
        <v>2753</v>
      </c>
      <c r="B2843" s="131">
        <f>IF(A2843=1,0,IF(AP2843,0.1*ε_cu1cd,0))</f>
        <v/>
      </c>
      <c r="C2843" s="131">
        <f>IF(A2843=1,0.1*ε_cu1cd,C2842+B2842)</f>
        <v/>
      </c>
      <c r="D2843" s="113">
        <f>IF('Нормальний переріз'!$D$68&gt;0,1,2)</f>
        <v/>
      </c>
      <c r="E2843" s="144">
        <f>IF(D2843=1,F2843,G2843)</f>
        <v/>
      </c>
      <c r="F2843" s="124">
        <f>IF(AI2842,0.11*ε_cu1cd,IF(AH2842,F2842*0.01,F2842))</f>
        <v/>
      </c>
      <c r="G2843" s="124">
        <f>IF(AP2842,-0.1*ε_cu1cd,IF(AM2842,G2842*0.01,G2842))</f>
        <v/>
      </c>
      <c r="H2843" s="113">
        <f>IF(A2843=1,E2843,IF(AO2842,H2842-E2842+E2843,IF(AP2842,0.8*H2842,H2842+E2843)))</f>
        <v/>
      </c>
      <c r="I2843" s="169">
        <f>(C2843-H2843)/h</f>
        <v/>
      </c>
      <c r="J2843">
        <f>C2843/(ε_c1cd)</f>
        <v/>
      </c>
      <c r="K2843">
        <f>C2843/I2843</f>
        <v/>
      </c>
      <c r="L2843" s="131">
        <f>I2843/(ε_c1cd)</f>
        <v/>
      </c>
      <c r="M2843">
        <f>I2843*(K2843-Z_s1)</f>
        <v/>
      </c>
      <c r="N2843">
        <f>I2843*(K2843-Z_s2)</f>
        <v/>
      </c>
      <c r="O2843">
        <f>E_s*M2843</f>
        <v/>
      </c>
      <c r="P2843">
        <f>E_s*N2843</f>
        <v/>
      </c>
      <c r="Q2843">
        <f>O2843*A_s1</f>
        <v/>
      </c>
      <c r="R2843">
        <f>P2843*A_s2</f>
        <v/>
      </c>
      <c r="S2843">
        <f>Q2843*($K2843-Z_s1)</f>
        <v/>
      </c>
      <c r="T2843">
        <f>R2843*($K2843-Z_s2)</f>
        <v/>
      </c>
      <c r="U2843">
        <f>(INDIRECT("a_"&amp;U$2)/(U$2+1))*(($C2843^(U$2+1)-$H2843^(U$2+1))/(ε_c1cd^(U$2+1)))</f>
        <v/>
      </c>
      <c r="V2843">
        <f>(INDIRECT("a_"&amp;V$2)/(V$2+1))*(($C2843^(V$2+1)-$H2843^(V$2+1))/(ε_c1cd^(V$2+1)))</f>
        <v/>
      </c>
      <c r="W2843">
        <f>(INDIRECT("a_"&amp;W$2)/(W$2+1))*(($C2843^(W$2+1)-$H2843^(W$2+1))/(ε_c1cd^(W$2+1)))</f>
        <v/>
      </c>
      <c r="X2843">
        <f>(INDIRECT("a_"&amp;X$2)/(X$2+1))*(($C2843^(X$2+1)-$H2843^(X$2+1))/(ε_c1cd^(X$2+1)))</f>
        <v/>
      </c>
      <c r="Y2843">
        <f>(INDIRECT("a_"&amp;Y$2)/(Y$2+1))*(($C2843^(Y$2+1)-$H2843^(Y$2+1))/(ε_c1cd^(Y$2+1)))</f>
        <v/>
      </c>
      <c r="Z2843">
        <f>(INDIRECT("a_"&amp;Z$2)/(Z$2+2))*(($C2843^(Z$2+2)-$H2843^(Z$2+2))/(ε_c1cd^(Z$2+2)))</f>
        <v/>
      </c>
      <c r="AA2843">
        <f>(INDIRECT("a_"&amp;AA$2)/(AA$2+2))*(($C2843^(AA$2+2)-$H2843^(AA$2+2))/(ε_c1cd^(AA$2+2)))</f>
        <v/>
      </c>
      <c r="AB2843">
        <f>(INDIRECT("a_"&amp;AB$2)/(AB$2+2))*(($C2843^(AB$2+2)-$H2843^(AB$2+2))/(ε_c1cd^(AB$2+2)))</f>
        <v/>
      </c>
      <c r="AC2843">
        <f>(INDIRECT("a_"&amp;AC$2)/(AC$2+2))*(($C2843^(AC$2+2)-$H2843^(AC$2+2))/(ε_c1cd^(AC$2+2)))</f>
        <v/>
      </c>
      <c r="AD2843">
        <f>(INDIRECT("a_"&amp;AD$2)/(AD$2+2))*(($C2843^(AD$2+2)-$H2843^(AD$2+2))/(ε_c1cd^(AD$2+2)))</f>
        <v/>
      </c>
      <c r="AE2843" s="111">
        <f>(b*f_cd/L2843)*SUM(U2843:Y2843)+SUM(Q2843:R2843)</f>
        <v/>
      </c>
      <c r="AF2843" s="112">
        <f>AE2843*(K2843-y+e)</f>
        <v/>
      </c>
      <c r="AG2843" s="113">
        <f>(b*f_cd/(L2843^2))*SUM(Z2843:AD2843)+SUM(S2843:T2843)-AF2843</f>
        <v/>
      </c>
      <c r="AH2843" s="114">
        <f>AG2843&lt;0</f>
        <v/>
      </c>
      <c r="AI2843" s="115">
        <f>IF(A2843=1,FALSE,(AND(AQ2843,AH2843,NOT(AI2842))))</f>
        <v/>
      </c>
      <c r="AJ2843" s="116">
        <f>(b*f_cd/L2843)*(a_1/2*J2843^2+a_2/3*J2843^3+a_3/4*J2843^4+a_4/5*J2843^5+a_5/6*J2843^6)+SUM(Q2843:R2843)</f>
        <v/>
      </c>
      <c r="AK2843">
        <f>AJ2843*(K2843-y+e)</f>
        <v/>
      </c>
      <c r="AL2843" s="118">
        <f>(b*f_cd/(L2843^2))*(a_1/3*J2843^3+a_2/4*J2843^4+a_3/5*J2843^5+a_4/6*J2843^6+a_5/7*J2843^7)+SUM(S2843:T2843)-AK2843</f>
        <v/>
      </c>
      <c r="AM2843" s="114">
        <f>AL2843&gt;0</f>
        <v/>
      </c>
      <c r="AN2843" s="115">
        <f>IF(A2843=1,FALSE,(AND(AQ2843,AM2843,NOT(AN2842))))</f>
        <v/>
      </c>
      <c r="AO2843">
        <f>IF(D2843=1,AND(AH2843,NOT(AI2843)),AND(AM2843,NOT(AN2843)))</f>
        <v/>
      </c>
      <c r="AP2843" s="119">
        <f>IF(D2843=1,AI2843,AN2843)</f>
        <v/>
      </c>
      <c r="AQ2843" s="125">
        <f>ABS(E2843)&lt;$AQ$2</f>
        <v/>
      </c>
      <c r="AS2843">
        <f>IF(AP2843,MAX(AS$3:AS2841)+1,"")</f>
        <v/>
      </c>
    </row>
    <row r="2844">
      <c r="A2844" t="n">
        <v>2754</v>
      </c>
      <c r="B2844" s="131">
        <f>IF(A2844=1,0,IF(AP2844,0.1*ε_cu1cd,0))</f>
        <v/>
      </c>
      <c r="C2844" s="131">
        <f>IF(A2844=1,0.1*ε_cu1cd,C2843+B2843)</f>
        <v/>
      </c>
      <c r="D2844" s="113">
        <f>IF('Нормальний переріз'!$D$68&gt;0,1,2)</f>
        <v/>
      </c>
      <c r="E2844" s="144">
        <f>IF(D2844=1,F2844,G2844)</f>
        <v/>
      </c>
      <c r="F2844" s="124">
        <f>IF(AI2843,0.11*ε_cu1cd,IF(AH2843,F2843*0.01,F2843))</f>
        <v/>
      </c>
      <c r="G2844" s="124">
        <f>IF(AP2843,-0.1*ε_cu1cd,IF(AM2843,G2843*0.01,G2843))</f>
        <v/>
      </c>
      <c r="H2844" s="113">
        <f>IF(A2844=1,E2844,IF(AO2843,H2843-E2843+E2844,IF(AP2843,0.8*H2843,H2843+E2844)))</f>
        <v/>
      </c>
      <c r="I2844" s="169">
        <f>(C2844-H2844)/h</f>
        <v/>
      </c>
      <c r="J2844">
        <f>C2844/(ε_c1cd)</f>
        <v/>
      </c>
      <c r="K2844">
        <f>C2844/I2844</f>
        <v/>
      </c>
      <c r="L2844" s="131">
        <f>I2844/(ε_c1cd)</f>
        <v/>
      </c>
      <c r="M2844">
        <f>I2844*(K2844-Z_s1)</f>
        <v/>
      </c>
      <c r="N2844">
        <f>I2844*(K2844-Z_s2)</f>
        <v/>
      </c>
      <c r="O2844">
        <f>E_s*M2844</f>
        <v/>
      </c>
      <c r="P2844">
        <f>E_s*N2844</f>
        <v/>
      </c>
      <c r="Q2844">
        <f>O2844*A_s1</f>
        <v/>
      </c>
      <c r="R2844">
        <f>P2844*A_s2</f>
        <v/>
      </c>
      <c r="S2844">
        <f>Q2844*($K2844-Z_s1)</f>
        <v/>
      </c>
      <c r="T2844">
        <f>R2844*($K2844-Z_s2)</f>
        <v/>
      </c>
      <c r="U2844">
        <f>(INDIRECT("a_"&amp;U$2)/(U$2+1))*(($C2844^(U$2+1)-$H2844^(U$2+1))/(ε_c1cd^(U$2+1)))</f>
        <v/>
      </c>
      <c r="V2844">
        <f>(INDIRECT("a_"&amp;V$2)/(V$2+1))*(($C2844^(V$2+1)-$H2844^(V$2+1))/(ε_c1cd^(V$2+1)))</f>
        <v/>
      </c>
      <c r="W2844">
        <f>(INDIRECT("a_"&amp;W$2)/(W$2+1))*(($C2844^(W$2+1)-$H2844^(W$2+1))/(ε_c1cd^(W$2+1)))</f>
        <v/>
      </c>
      <c r="X2844">
        <f>(INDIRECT("a_"&amp;X$2)/(X$2+1))*(($C2844^(X$2+1)-$H2844^(X$2+1))/(ε_c1cd^(X$2+1)))</f>
        <v/>
      </c>
      <c r="Y2844">
        <f>(INDIRECT("a_"&amp;Y$2)/(Y$2+1))*(($C2844^(Y$2+1)-$H2844^(Y$2+1))/(ε_c1cd^(Y$2+1)))</f>
        <v/>
      </c>
      <c r="Z2844">
        <f>(INDIRECT("a_"&amp;Z$2)/(Z$2+2))*(($C2844^(Z$2+2)-$H2844^(Z$2+2))/(ε_c1cd^(Z$2+2)))</f>
        <v/>
      </c>
      <c r="AA2844">
        <f>(INDIRECT("a_"&amp;AA$2)/(AA$2+2))*(($C2844^(AA$2+2)-$H2844^(AA$2+2))/(ε_c1cd^(AA$2+2)))</f>
        <v/>
      </c>
      <c r="AB2844">
        <f>(INDIRECT("a_"&amp;AB$2)/(AB$2+2))*(($C2844^(AB$2+2)-$H2844^(AB$2+2))/(ε_c1cd^(AB$2+2)))</f>
        <v/>
      </c>
      <c r="AC2844">
        <f>(INDIRECT("a_"&amp;AC$2)/(AC$2+2))*(($C2844^(AC$2+2)-$H2844^(AC$2+2))/(ε_c1cd^(AC$2+2)))</f>
        <v/>
      </c>
      <c r="AD2844">
        <f>(INDIRECT("a_"&amp;AD$2)/(AD$2+2))*(($C2844^(AD$2+2)-$H2844^(AD$2+2))/(ε_c1cd^(AD$2+2)))</f>
        <v/>
      </c>
      <c r="AE2844" s="111">
        <f>(b*f_cd/L2844)*SUM(U2844:Y2844)+SUM(Q2844:R2844)</f>
        <v/>
      </c>
      <c r="AF2844" s="112">
        <f>AE2844*(K2844-y+e)</f>
        <v/>
      </c>
      <c r="AG2844" s="113">
        <f>(b*f_cd/(L2844^2))*SUM(Z2844:AD2844)+SUM(S2844:T2844)-AF2844</f>
        <v/>
      </c>
      <c r="AH2844" s="114">
        <f>AG2844&lt;0</f>
        <v/>
      </c>
      <c r="AI2844" s="115">
        <f>IF(A2844=1,FALSE,(AND(AQ2844,AH2844,NOT(AI2843))))</f>
        <v/>
      </c>
      <c r="AJ2844" s="116">
        <f>(b*f_cd/L2844)*(a_1/2*J2844^2+a_2/3*J2844^3+a_3/4*J2844^4+a_4/5*J2844^5+a_5/6*J2844^6)+SUM(Q2844:R2844)</f>
        <v/>
      </c>
      <c r="AK2844">
        <f>AJ2844*(K2844-y+e)</f>
        <v/>
      </c>
      <c r="AL2844" s="118">
        <f>(b*f_cd/(L2844^2))*(a_1/3*J2844^3+a_2/4*J2844^4+a_3/5*J2844^5+a_4/6*J2844^6+a_5/7*J2844^7)+SUM(S2844:T2844)-AK2844</f>
        <v/>
      </c>
      <c r="AM2844" s="114">
        <f>AL2844&gt;0</f>
        <v/>
      </c>
      <c r="AN2844" s="115">
        <f>IF(A2844=1,FALSE,(AND(AQ2844,AM2844,NOT(AN2843))))</f>
        <v/>
      </c>
      <c r="AO2844">
        <f>IF(D2844=1,AND(AH2844,NOT(AI2844)),AND(AM2844,NOT(AN2844)))</f>
        <v/>
      </c>
      <c r="AP2844" s="119">
        <f>IF(D2844=1,AI2844,AN2844)</f>
        <v/>
      </c>
      <c r="AQ2844" s="125">
        <f>ABS(E2844)&lt;$AQ$2</f>
        <v/>
      </c>
      <c r="AS2844">
        <f>IF(AP2844,MAX(AS$3:AS2842)+1,"")</f>
        <v/>
      </c>
    </row>
    <row r="2845">
      <c r="A2845" t="n">
        <v>2755</v>
      </c>
      <c r="B2845" s="131">
        <f>IF(A2845=1,0,IF(AP2845,0.1*ε_cu1cd,0))</f>
        <v/>
      </c>
      <c r="C2845" s="131">
        <f>IF(A2845=1,0.1*ε_cu1cd,C2844+B2844)</f>
        <v/>
      </c>
      <c r="D2845" s="113">
        <f>IF('Нормальний переріз'!$D$68&gt;0,1,2)</f>
        <v/>
      </c>
      <c r="E2845" s="144">
        <f>IF(D2845=1,F2845,G2845)</f>
        <v/>
      </c>
      <c r="F2845" s="124">
        <f>IF(AI2844,0.11*ε_cu1cd,IF(AH2844,F2844*0.01,F2844))</f>
        <v/>
      </c>
      <c r="G2845" s="124">
        <f>IF(AP2844,-0.1*ε_cu1cd,IF(AM2844,G2844*0.01,G2844))</f>
        <v/>
      </c>
      <c r="H2845" s="113">
        <f>IF(A2845=1,E2845,IF(AO2844,H2844-E2844+E2845,IF(AP2844,0.8*H2844,H2844+E2845)))</f>
        <v/>
      </c>
      <c r="I2845" s="169">
        <f>(C2845-H2845)/h</f>
        <v/>
      </c>
      <c r="J2845">
        <f>C2845/(ε_c1cd)</f>
        <v/>
      </c>
      <c r="K2845">
        <f>C2845/I2845</f>
        <v/>
      </c>
      <c r="L2845" s="131">
        <f>I2845/(ε_c1cd)</f>
        <v/>
      </c>
      <c r="M2845">
        <f>I2845*(K2845-Z_s1)</f>
        <v/>
      </c>
      <c r="N2845">
        <f>I2845*(K2845-Z_s2)</f>
        <v/>
      </c>
      <c r="O2845">
        <f>E_s*M2845</f>
        <v/>
      </c>
      <c r="P2845">
        <f>E_s*N2845</f>
        <v/>
      </c>
      <c r="Q2845">
        <f>O2845*A_s1</f>
        <v/>
      </c>
      <c r="R2845">
        <f>P2845*A_s2</f>
        <v/>
      </c>
      <c r="S2845">
        <f>Q2845*($K2845-Z_s1)</f>
        <v/>
      </c>
      <c r="T2845">
        <f>R2845*($K2845-Z_s2)</f>
        <v/>
      </c>
      <c r="U2845">
        <f>(INDIRECT("a_"&amp;U$2)/(U$2+1))*(($C2845^(U$2+1)-$H2845^(U$2+1))/(ε_c1cd^(U$2+1)))</f>
        <v/>
      </c>
      <c r="V2845">
        <f>(INDIRECT("a_"&amp;V$2)/(V$2+1))*(($C2845^(V$2+1)-$H2845^(V$2+1))/(ε_c1cd^(V$2+1)))</f>
        <v/>
      </c>
      <c r="W2845">
        <f>(INDIRECT("a_"&amp;W$2)/(W$2+1))*(($C2845^(W$2+1)-$H2845^(W$2+1))/(ε_c1cd^(W$2+1)))</f>
        <v/>
      </c>
      <c r="X2845">
        <f>(INDIRECT("a_"&amp;X$2)/(X$2+1))*(($C2845^(X$2+1)-$H2845^(X$2+1))/(ε_c1cd^(X$2+1)))</f>
        <v/>
      </c>
      <c r="Y2845">
        <f>(INDIRECT("a_"&amp;Y$2)/(Y$2+1))*(($C2845^(Y$2+1)-$H2845^(Y$2+1))/(ε_c1cd^(Y$2+1)))</f>
        <v/>
      </c>
      <c r="Z2845">
        <f>(INDIRECT("a_"&amp;Z$2)/(Z$2+2))*(($C2845^(Z$2+2)-$H2845^(Z$2+2))/(ε_c1cd^(Z$2+2)))</f>
        <v/>
      </c>
      <c r="AA2845">
        <f>(INDIRECT("a_"&amp;AA$2)/(AA$2+2))*(($C2845^(AA$2+2)-$H2845^(AA$2+2))/(ε_c1cd^(AA$2+2)))</f>
        <v/>
      </c>
      <c r="AB2845">
        <f>(INDIRECT("a_"&amp;AB$2)/(AB$2+2))*(($C2845^(AB$2+2)-$H2845^(AB$2+2))/(ε_c1cd^(AB$2+2)))</f>
        <v/>
      </c>
      <c r="AC2845">
        <f>(INDIRECT("a_"&amp;AC$2)/(AC$2+2))*(($C2845^(AC$2+2)-$H2845^(AC$2+2))/(ε_c1cd^(AC$2+2)))</f>
        <v/>
      </c>
      <c r="AD2845">
        <f>(INDIRECT("a_"&amp;AD$2)/(AD$2+2))*(($C2845^(AD$2+2)-$H2845^(AD$2+2))/(ε_c1cd^(AD$2+2)))</f>
        <v/>
      </c>
      <c r="AE2845" s="111">
        <f>(b*f_cd/L2845)*SUM(U2845:Y2845)+SUM(Q2845:R2845)</f>
        <v/>
      </c>
      <c r="AF2845" s="112">
        <f>AE2845*(K2845-y+e)</f>
        <v/>
      </c>
      <c r="AG2845" s="113">
        <f>(b*f_cd/(L2845^2))*SUM(Z2845:AD2845)+SUM(S2845:T2845)-AF2845</f>
        <v/>
      </c>
      <c r="AH2845" s="114">
        <f>AG2845&lt;0</f>
        <v/>
      </c>
      <c r="AI2845" s="115">
        <f>IF(A2845=1,FALSE,(AND(AQ2845,AH2845,NOT(AI2844))))</f>
        <v/>
      </c>
      <c r="AJ2845" s="116">
        <f>(b*f_cd/L2845)*(a_1/2*J2845^2+a_2/3*J2845^3+a_3/4*J2845^4+a_4/5*J2845^5+a_5/6*J2845^6)+SUM(Q2845:R2845)</f>
        <v/>
      </c>
      <c r="AK2845">
        <f>AJ2845*(K2845-y+e)</f>
        <v/>
      </c>
      <c r="AL2845" s="118">
        <f>(b*f_cd/(L2845^2))*(a_1/3*J2845^3+a_2/4*J2845^4+a_3/5*J2845^5+a_4/6*J2845^6+a_5/7*J2845^7)+SUM(S2845:T2845)-AK2845</f>
        <v/>
      </c>
      <c r="AM2845" s="114">
        <f>AL2845&gt;0</f>
        <v/>
      </c>
      <c r="AN2845" s="115">
        <f>IF(A2845=1,FALSE,(AND(AQ2845,AM2845,NOT(AN2844))))</f>
        <v/>
      </c>
      <c r="AO2845">
        <f>IF(D2845=1,AND(AH2845,NOT(AI2845)),AND(AM2845,NOT(AN2845)))</f>
        <v/>
      </c>
      <c r="AP2845" s="119">
        <f>IF(D2845=1,AI2845,AN2845)</f>
        <v/>
      </c>
      <c r="AQ2845" s="125">
        <f>ABS(E2845)&lt;$AQ$2</f>
        <v/>
      </c>
      <c r="AS2845">
        <f>IF(AP2845,MAX(AS$3:AS2843)+1,"")</f>
        <v/>
      </c>
    </row>
    <row r="2846">
      <c r="A2846" t="n">
        <v>2756</v>
      </c>
      <c r="B2846" s="131">
        <f>IF(A2846=1,0,IF(AP2846,0.1*ε_cu1cd,0))</f>
        <v/>
      </c>
      <c r="C2846" s="131">
        <f>IF(A2846=1,0.1*ε_cu1cd,C2845+B2845)</f>
        <v/>
      </c>
      <c r="D2846" s="113">
        <f>IF('Нормальний переріз'!$D$68&gt;0,1,2)</f>
        <v/>
      </c>
      <c r="E2846" s="144">
        <f>IF(D2846=1,F2846,G2846)</f>
        <v/>
      </c>
      <c r="F2846" s="124">
        <f>IF(AI2845,0.11*ε_cu1cd,IF(AH2845,F2845*0.01,F2845))</f>
        <v/>
      </c>
      <c r="G2846" s="124">
        <f>IF(AP2845,-0.1*ε_cu1cd,IF(AM2845,G2845*0.01,G2845))</f>
        <v/>
      </c>
      <c r="H2846" s="113">
        <f>IF(A2846=1,E2846,IF(AO2845,H2845-E2845+E2846,IF(AP2845,0.8*H2845,H2845+E2846)))</f>
        <v/>
      </c>
      <c r="I2846" s="169">
        <f>(C2846-H2846)/h</f>
        <v/>
      </c>
      <c r="J2846">
        <f>C2846/(ε_c1cd)</f>
        <v/>
      </c>
      <c r="K2846">
        <f>C2846/I2846</f>
        <v/>
      </c>
      <c r="L2846" s="131">
        <f>I2846/(ε_c1cd)</f>
        <v/>
      </c>
      <c r="M2846">
        <f>I2846*(K2846-Z_s1)</f>
        <v/>
      </c>
      <c r="N2846">
        <f>I2846*(K2846-Z_s2)</f>
        <v/>
      </c>
      <c r="O2846">
        <f>E_s*M2846</f>
        <v/>
      </c>
      <c r="P2846">
        <f>E_s*N2846</f>
        <v/>
      </c>
      <c r="Q2846">
        <f>O2846*A_s1</f>
        <v/>
      </c>
      <c r="R2846">
        <f>P2846*A_s2</f>
        <v/>
      </c>
      <c r="S2846">
        <f>Q2846*($K2846-Z_s1)</f>
        <v/>
      </c>
      <c r="T2846">
        <f>R2846*($K2846-Z_s2)</f>
        <v/>
      </c>
      <c r="U2846">
        <f>(INDIRECT("a_"&amp;U$2)/(U$2+1))*(($C2846^(U$2+1)-$H2846^(U$2+1))/(ε_c1cd^(U$2+1)))</f>
        <v/>
      </c>
      <c r="V2846">
        <f>(INDIRECT("a_"&amp;V$2)/(V$2+1))*(($C2846^(V$2+1)-$H2846^(V$2+1))/(ε_c1cd^(V$2+1)))</f>
        <v/>
      </c>
      <c r="W2846">
        <f>(INDIRECT("a_"&amp;W$2)/(W$2+1))*(($C2846^(W$2+1)-$H2846^(W$2+1))/(ε_c1cd^(W$2+1)))</f>
        <v/>
      </c>
      <c r="X2846">
        <f>(INDIRECT("a_"&amp;X$2)/(X$2+1))*(($C2846^(X$2+1)-$H2846^(X$2+1))/(ε_c1cd^(X$2+1)))</f>
        <v/>
      </c>
      <c r="Y2846">
        <f>(INDIRECT("a_"&amp;Y$2)/(Y$2+1))*(($C2846^(Y$2+1)-$H2846^(Y$2+1))/(ε_c1cd^(Y$2+1)))</f>
        <v/>
      </c>
      <c r="Z2846">
        <f>(INDIRECT("a_"&amp;Z$2)/(Z$2+2))*(($C2846^(Z$2+2)-$H2846^(Z$2+2))/(ε_c1cd^(Z$2+2)))</f>
        <v/>
      </c>
      <c r="AA2846">
        <f>(INDIRECT("a_"&amp;AA$2)/(AA$2+2))*(($C2846^(AA$2+2)-$H2846^(AA$2+2))/(ε_c1cd^(AA$2+2)))</f>
        <v/>
      </c>
      <c r="AB2846">
        <f>(INDIRECT("a_"&amp;AB$2)/(AB$2+2))*(($C2846^(AB$2+2)-$H2846^(AB$2+2))/(ε_c1cd^(AB$2+2)))</f>
        <v/>
      </c>
      <c r="AC2846">
        <f>(INDIRECT("a_"&amp;AC$2)/(AC$2+2))*(($C2846^(AC$2+2)-$H2846^(AC$2+2))/(ε_c1cd^(AC$2+2)))</f>
        <v/>
      </c>
      <c r="AD2846">
        <f>(INDIRECT("a_"&amp;AD$2)/(AD$2+2))*(($C2846^(AD$2+2)-$H2846^(AD$2+2))/(ε_c1cd^(AD$2+2)))</f>
        <v/>
      </c>
      <c r="AE2846" s="111">
        <f>(b*f_cd/L2846)*SUM(U2846:Y2846)+SUM(Q2846:R2846)</f>
        <v/>
      </c>
      <c r="AF2846" s="112">
        <f>AE2846*(K2846-y+e)</f>
        <v/>
      </c>
      <c r="AG2846" s="113">
        <f>(b*f_cd/(L2846^2))*SUM(Z2846:AD2846)+SUM(S2846:T2846)-AF2846</f>
        <v/>
      </c>
      <c r="AH2846" s="114">
        <f>AG2846&lt;0</f>
        <v/>
      </c>
      <c r="AI2846" s="115">
        <f>IF(A2846=1,FALSE,(AND(AQ2846,AH2846,NOT(AI2845))))</f>
        <v/>
      </c>
      <c r="AJ2846" s="116">
        <f>(b*f_cd/L2846)*(a_1/2*J2846^2+a_2/3*J2846^3+a_3/4*J2846^4+a_4/5*J2846^5+a_5/6*J2846^6)+SUM(Q2846:R2846)</f>
        <v/>
      </c>
      <c r="AK2846">
        <f>AJ2846*(K2846-y+e)</f>
        <v/>
      </c>
      <c r="AL2846" s="118">
        <f>(b*f_cd/(L2846^2))*(a_1/3*J2846^3+a_2/4*J2846^4+a_3/5*J2846^5+a_4/6*J2846^6+a_5/7*J2846^7)+SUM(S2846:T2846)-AK2846</f>
        <v/>
      </c>
      <c r="AM2846" s="114">
        <f>AL2846&gt;0</f>
        <v/>
      </c>
      <c r="AN2846" s="115">
        <f>IF(A2846=1,FALSE,(AND(AQ2846,AM2846,NOT(AN2845))))</f>
        <v/>
      </c>
      <c r="AO2846">
        <f>IF(D2846=1,AND(AH2846,NOT(AI2846)),AND(AM2846,NOT(AN2846)))</f>
        <v/>
      </c>
      <c r="AP2846" s="119">
        <f>IF(D2846=1,AI2846,AN2846)</f>
        <v/>
      </c>
      <c r="AQ2846" s="125">
        <f>ABS(E2846)&lt;$AQ$2</f>
        <v/>
      </c>
      <c r="AS2846">
        <f>IF(AP2846,MAX(AS$3:AS2844)+1,"")</f>
        <v/>
      </c>
    </row>
    <row r="2847">
      <c r="A2847" t="n">
        <v>2757</v>
      </c>
      <c r="B2847" s="131">
        <f>IF(A2847=1,0,IF(AP2847,0.1*ε_cu1cd,0))</f>
        <v/>
      </c>
      <c r="C2847" s="131">
        <f>IF(A2847=1,0.1*ε_cu1cd,C2846+B2846)</f>
        <v/>
      </c>
      <c r="D2847" s="113">
        <f>IF('Нормальний переріз'!$D$68&gt;0,1,2)</f>
        <v/>
      </c>
      <c r="E2847" s="144">
        <f>IF(D2847=1,F2847,G2847)</f>
        <v/>
      </c>
      <c r="F2847" s="124">
        <f>IF(AI2846,0.11*ε_cu1cd,IF(AH2846,F2846*0.01,F2846))</f>
        <v/>
      </c>
      <c r="G2847" s="124">
        <f>IF(AP2846,-0.1*ε_cu1cd,IF(AM2846,G2846*0.01,G2846))</f>
        <v/>
      </c>
      <c r="H2847" s="113">
        <f>IF(A2847=1,E2847,IF(AO2846,H2846-E2846+E2847,IF(AP2846,0.8*H2846,H2846+E2847)))</f>
        <v/>
      </c>
      <c r="I2847" s="169">
        <f>(C2847-H2847)/h</f>
        <v/>
      </c>
      <c r="J2847">
        <f>C2847/(ε_c1cd)</f>
        <v/>
      </c>
      <c r="K2847">
        <f>C2847/I2847</f>
        <v/>
      </c>
      <c r="L2847" s="131">
        <f>I2847/(ε_c1cd)</f>
        <v/>
      </c>
      <c r="M2847">
        <f>I2847*(K2847-Z_s1)</f>
        <v/>
      </c>
      <c r="N2847">
        <f>I2847*(K2847-Z_s2)</f>
        <v/>
      </c>
      <c r="O2847">
        <f>E_s*M2847</f>
        <v/>
      </c>
      <c r="P2847">
        <f>E_s*N2847</f>
        <v/>
      </c>
      <c r="Q2847">
        <f>O2847*A_s1</f>
        <v/>
      </c>
      <c r="R2847">
        <f>P2847*A_s2</f>
        <v/>
      </c>
      <c r="S2847">
        <f>Q2847*($K2847-Z_s1)</f>
        <v/>
      </c>
      <c r="T2847">
        <f>R2847*($K2847-Z_s2)</f>
        <v/>
      </c>
      <c r="U2847">
        <f>(INDIRECT("a_"&amp;U$2)/(U$2+1))*(($C2847^(U$2+1)-$H2847^(U$2+1))/(ε_c1cd^(U$2+1)))</f>
        <v/>
      </c>
      <c r="V2847">
        <f>(INDIRECT("a_"&amp;V$2)/(V$2+1))*(($C2847^(V$2+1)-$H2847^(V$2+1))/(ε_c1cd^(V$2+1)))</f>
        <v/>
      </c>
      <c r="W2847">
        <f>(INDIRECT("a_"&amp;W$2)/(W$2+1))*(($C2847^(W$2+1)-$H2847^(W$2+1))/(ε_c1cd^(W$2+1)))</f>
        <v/>
      </c>
      <c r="X2847">
        <f>(INDIRECT("a_"&amp;X$2)/(X$2+1))*(($C2847^(X$2+1)-$H2847^(X$2+1))/(ε_c1cd^(X$2+1)))</f>
        <v/>
      </c>
      <c r="Y2847">
        <f>(INDIRECT("a_"&amp;Y$2)/(Y$2+1))*(($C2847^(Y$2+1)-$H2847^(Y$2+1))/(ε_c1cd^(Y$2+1)))</f>
        <v/>
      </c>
      <c r="Z2847">
        <f>(INDIRECT("a_"&amp;Z$2)/(Z$2+2))*(($C2847^(Z$2+2)-$H2847^(Z$2+2))/(ε_c1cd^(Z$2+2)))</f>
        <v/>
      </c>
      <c r="AA2847">
        <f>(INDIRECT("a_"&amp;AA$2)/(AA$2+2))*(($C2847^(AA$2+2)-$H2847^(AA$2+2))/(ε_c1cd^(AA$2+2)))</f>
        <v/>
      </c>
      <c r="AB2847">
        <f>(INDIRECT("a_"&amp;AB$2)/(AB$2+2))*(($C2847^(AB$2+2)-$H2847^(AB$2+2))/(ε_c1cd^(AB$2+2)))</f>
        <v/>
      </c>
      <c r="AC2847">
        <f>(INDIRECT("a_"&amp;AC$2)/(AC$2+2))*(($C2847^(AC$2+2)-$H2847^(AC$2+2))/(ε_c1cd^(AC$2+2)))</f>
        <v/>
      </c>
      <c r="AD2847">
        <f>(INDIRECT("a_"&amp;AD$2)/(AD$2+2))*(($C2847^(AD$2+2)-$H2847^(AD$2+2))/(ε_c1cd^(AD$2+2)))</f>
        <v/>
      </c>
      <c r="AE2847" s="111">
        <f>(b*f_cd/L2847)*SUM(U2847:Y2847)+SUM(Q2847:R2847)</f>
        <v/>
      </c>
      <c r="AF2847" s="112">
        <f>AE2847*(K2847-y+e)</f>
        <v/>
      </c>
      <c r="AG2847" s="113">
        <f>(b*f_cd/(L2847^2))*SUM(Z2847:AD2847)+SUM(S2847:T2847)-AF2847</f>
        <v/>
      </c>
      <c r="AH2847" s="114">
        <f>AG2847&lt;0</f>
        <v/>
      </c>
      <c r="AI2847" s="115">
        <f>IF(A2847=1,FALSE,(AND(AQ2847,AH2847,NOT(AI2846))))</f>
        <v/>
      </c>
      <c r="AJ2847" s="116">
        <f>(b*f_cd/L2847)*(a_1/2*J2847^2+a_2/3*J2847^3+a_3/4*J2847^4+a_4/5*J2847^5+a_5/6*J2847^6)+SUM(Q2847:R2847)</f>
        <v/>
      </c>
      <c r="AK2847">
        <f>AJ2847*(K2847-y+e)</f>
        <v/>
      </c>
      <c r="AL2847" s="118">
        <f>(b*f_cd/(L2847^2))*(a_1/3*J2847^3+a_2/4*J2847^4+a_3/5*J2847^5+a_4/6*J2847^6+a_5/7*J2847^7)+SUM(S2847:T2847)-AK2847</f>
        <v/>
      </c>
      <c r="AM2847" s="114">
        <f>AL2847&gt;0</f>
        <v/>
      </c>
      <c r="AN2847" s="115">
        <f>IF(A2847=1,FALSE,(AND(AQ2847,AM2847,NOT(AN2846))))</f>
        <v/>
      </c>
      <c r="AO2847">
        <f>IF(D2847=1,AND(AH2847,NOT(AI2847)),AND(AM2847,NOT(AN2847)))</f>
        <v/>
      </c>
      <c r="AP2847" s="119">
        <f>IF(D2847=1,AI2847,AN2847)</f>
        <v/>
      </c>
      <c r="AQ2847" s="125">
        <f>ABS(E2847)&lt;$AQ$2</f>
        <v/>
      </c>
      <c r="AS2847">
        <f>IF(AP2847,MAX(AS$3:AS2845)+1,"")</f>
        <v/>
      </c>
    </row>
    <row r="2848">
      <c r="A2848" t="n">
        <v>2758</v>
      </c>
      <c r="B2848" s="131">
        <f>IF(A2848=1,0,IF(AP2848,0.1*ε_cu1cd,0))</f>
        <v/>
      </c>
      <c r="C2848" s="131">
        <f>IF(A2848=1,0.1*ε_cu1cd,C2847+B2847)</f>
        <v/>
      </c>
      <c r="D2848" s="113">
        <f>IF('Нормальний переріз'!$D$68&gt;0,1,2)</f>
        <v/>
      </c>
      <c r="E2848" s="144">
        <f>IF(D2848=1,F2848,G2848)</f>
        <v/>
      </c>
      <c r="F2848" s="124">
        <f>IF(AI2847,0.11*ε_cu1cd,IF(AH2847,F2847*0.01,F2847))</f>
        <v/>
      </c>
      <c r="G2848" s="124">
        <f>IF(AP2847,-0.1*ε_cu1cd,IF(AM2847,G2847*0.01,G2847))</f>
        <v/>
      </c>
      <c r="H2848" s="113">
        <f>IF(A2848=1,E2848,IF(AO2847,H2847-E2847+E2848,IF(AP2847,0.8*H2847,H2847+E2848)))</f>
        <v/>
      </c>
      <c r="I2848" s="169">
        <f>(C2848-H2848)/h</f>
        <v/>
      </c>
      <c r="J2848">
        <f>C2848/(ε_c1cd)</f>
        <v/>
      </c>
      <c r="K2848">
        <f>C2848/I2848</f>
        <v/>
      </c>
      <c r="L2848" s="131">
        <f>I2848/(ε_c1cd)</f>
        <v/>
      </c>
      <c r="M2848">
        <f>I2848*(K2848-Z_s1)</f>
        <v/>
      </c>
      <c r="N2848">
        <f>I2848*(K2848-Z_s2)</f>
        <v/>
      </c>
      <c r="O2848">
        <f>E_s*M2848</f>
        <v/>
      </c>
      <c r="P2848">
        <f>E_s*N2848</f>
        <v/>
      </c>
      <c r="Q2848">
        <f>O2848*A_s1</f>
        <v/>
      </c>
      <c r="R2848">
        <f>P2848*A_s2</f>
        <v/>
      </c>
      <c r="S2848">
        <f>Q2848*($K2848-Z_s1)</f>
        <v/>
      </c>
      <c r="T2848">
        <f>R2848*($K2848-Z_s2)</f>
        <v/>
      </c>
      <c r="U2848">
        <f>(INDIRECT("a_"&amp;U$2)/(U$2+1))*(($C2848^(U$2+1)-$H2848^(U$2+1))/(ε_c1cd^(U$2+1)))</f>
        <v/>
      </c>
      <c r="V2848">
        <f>(INDIRECT("a_"&amp;V$2)/(V$2+1))*(($C2848^(V$2+1)-$H2848^(V$2+1))/(ε_c1cd^(V$2+1)))</f>
        <v/>
      </c>
      <c r="W2848">
        <f>(INDIRECT("a_"&amp;W$2)/(W$2+1))*(($C2848^(W$2+1)-$H2848^(W$2+1))/(ε_c1cd^(W$2+1)))</f>
        <v/>
      </c>
      <c r="X2848">
        <f>(INDIRECT("a_"&amp;X$2)/(X$2+1))*(($C2848^(X$2+1)-$H2848^(X$2+1))/(ε_c1cd^(X$2+1)))</f>
        <v/>
      </c>
      <c r="Y2848">
        <f>(INDIRECT("a_"&amp;Y$2)/(Y$2+1))*(($C2848^(Y$2+1)-$H2848^(Y$2+1))/(ε_c1cd^(Y$2+1)))</f>
        <v/>
      </c>
      <c r="Z2848">
        <f>(INDIRECT("a_"&amp;Z$2)/(Z$2+2))*(($C2848^(Z$2+2)-$H2848^(Z$2+2))/(ε_c1cd^(Z$2+2)))</f>
        <v/>
      </c>
      <c r="AA2848">
        <f>(INDIRECT("a_"&amp;AA$2)/(AA$2+2))*(($C2848^(AA$2+2)-$H2848^(AA$2+2))/(ε_c1cd^(AA$2+2)))</f>
        <v/>
      </c>
      <c r="AB2848">
        <f>(INDIRECT("a_"&amp;AB$2)/(AB$2+2))*(($C2848^(AB$2+2)-$H2848^(AB$2+2))/(ε_c1cd^(AB$2+2)))</f>
        <v/>
      </c>
      <c r="AC2848">
        <f>(INDIRECT("a_"&amp;AC$2)/(AC$2+2))*(($C2848^(AC$2+2)-$H2848^(AC$2+2))/(ε_c1cd^(AC$2+2)))</f>
        <v/>
      </c>
      <c r="AD2848">
        <f>(INDIRECT("a_"&amp;AD$2)/(AD$2+2))*(($C2848^(AD$2+2)-$H2848^(AD$2+2))/(ε_c1cd^(AD$2+2)))</f>
        <v/>
      </c>
      <c r="AE2848" s="111">
        <f>(b*f_cd/L2848)*SUM(U2848:Y2848)+SUM(Q2848:R2848)</f>
        <v/>
      </c>
      <c r="AF2848" s="112">
        <f>AE2848*(K2848-y+e)</f>
        <v/>
      </c>
      <c r="AG2848" s="113">
        <f>(b*f_cd/(L2848^2))*SUM(Z2848:AD2848)+SUM(S2848:T2848)-AF2848</f>
        <v/>
      </c>
      <c r="AH2848" s="114">
        <f>AG2848&lt;0</f>
        <v/>
      </c>
      <c r="AI2848" s="115">
        <f>IF(A2848=1,FALSE,(AND(AQ2848,AH2848,NOT(AI2847))))</f>
        <v/>
      </c>
      <c r="AJ2848" s="116">
        <f>(b*f_cd/L2848)*(a_1/2*J2848^2+a_2/3*J2848^3+a_3/4*J2848^4+a_4/5*J2848^5+a_5/6*J2848^6)+SUM(Q2848:R2848)</f>
        <v/>
      </c>
      <c r="AK2848">
        <f>AJ2848*(K2848-y+e)</f>
        <v/>
      </c>
      <c r="AL2848" s="118">
        <f>(b*f_cd/(L2848^2))*(a_1/3*J2848^3+a_2/4*J2848^4+a_3/5*J2848^5+a_4/6*J2848^6+a_5/7*J2848^7)+SUM(S2848:T2848)-AK2848</f>
        <v/>
      </c>
      <c r="AM2848" s="114">
        <f>AL2848&gt;0</f>
        <v/>
      </c>
      <c r="AN2848" s="115">
        <f>IF(A2848=1,FALSE,(AND(AQ2848,AM2848,NOT(AN2847))))</f>
        <v/>
      </c>
      <c r="AO2848">
        <f>IF(D2848=1,AND(AH2848,NOT(AI2848)),AND(AM2848,NOT(AN2848)))</f>
        <v/>
      </c>
      <c r="AP2848" s="119">
        <f>IF(D2848=1,AI2848,AN2848)</f>
        <v/>
      </c>
      <c r="AQ2848" s="125">
        <f>ABS(E2848)&lt;$AQ$2</f>
        <v/>
      </c>
      <c r="AS2848">
        <f>IF(AP2848,MAX(AS$3:AS2846)+1,"")</f>
        <v/>
      </c>
    </row>
    <row r="2849">
      <c r="A2849" t="n">
        <v>2759</v>
      </c>
      <c r="B2849" s="131">
        <f>IF(A2849=1,0,IF(AP2849,0.1*ε_cu1cd,0))</f>
        <v/>
      </c>
      <c r="C2849" s="131">
        <f>IF(A2849=1,0.1*ε_cu1cd,C2848+B2848)</f>
        <v/>
      </c>
      <c r="D2849" s="113">
        <f>IF('Нормальний переріз'!$D$68&gt;0,1,2)</f>
        <v/>
      </c>
      <c r="E2849" s="144">
        <f>IF(D2849=1,F2849,G2849)</f>
        <v/>
      </c>
      <c r="F2849" s="124">
        <f>IF(AI2848,0.11*ε_cu1cd,IF(AH2848,F2848*0.01,F2848))</f>
        <v/>
      </c>
      <c r="G2849" s="124">
        <f>IF(AP2848,-0.1*ε_cu1cd,IF(AM2848,G2848*0.01,G2848))</f>
        <v/>
      </c>
      <c r="H2849" s="113">
        <f>IF(A2849=1,E2849,IF(AO2848,H2848-E2848+E2849,IF(AP2848,0.8*H2848,H2848+E2849)))</f>
        <v/>
      </c>
      <c r="I2849" s="169">
        <f>(C2849-H2849)/h</f>
        <v/>
      </c>
      <c r="J2849">
        <f>C2849/(ε_c1cd)</f>
        <v/>
      </c>
      <c r="K2849">
        <f>C2849/I2849</f>
        <v/>
      </c>
      <c r="L2849" s="131">
        <f>I2849/(ε_c1cd)</f>
        <v/>
      </c>
      <c r="M2849">
        <f>I2849*(K2849-Z_s1)</f>
        <v/>
      </c>
      <c r="N2849">
        <f>I2849*(K2849-Z_s2)</f>
        <v/>
      </c>
      <c r="O2849">
        <f>E_s*M2849</f>
        <v/>
      </c>
      <c r="P2849">
        <f>E_s*N2849</f>
        <v/>
      </c>
      <c r="Q2849">
        <f>O2849*A_s1</f>
        <v/>
      </c>
      <c r="R2849">
        <f>P2849*A_s2</f>
        <v/>
      </c>
      <c r="S2849">
        <f>Q2849*($K2849-Z_s1)</f>
        <v/>
      </c>
      <c r="T2849">
        <f>R2849*($K2849-Z_s2)</f>
        <v/>
      </c>
      <c r="U2849">
        <f>(INDIRECT("a_"&amp;U$2)/(U$2+1))*(($C2849^(U$2+1)-$H2849^(U$2+1))/(ε_c1cd^(U$2+1)))</f>
        <v/>
      </c>
      <c r="V2849">
        <f>(INDIRECT("a_"&amp;V$2)/(V$2+1))*(($C2849^(V$2+1)-$H2849^(V$2+1))/(ε_c1cd^(V$2+1)))</f>
        <v/>
      </c>
      <c r="W2849">
        <f>(INDIRECT("a_"&amp;W$2)/(W$2+1))*(($C2849^(W$2+1)-$H2849^(W$2+1))/(ε_c1cd^(W$2+1)))</f>
        <v/>
      </c>
      <c r="X2849">
        <f>(INDIRECT("a_"&amp;X$2)/(X$2+1))*(($C2849^(X$2+1)-$H2849^(X$2+1))/(ε_c1cd^(X$2+1)))</f>
        <v/>
      </c>
      <c r="Y2849">
        <f>(INDIRECT("a_"&amp;Y$2)/(Y$2+1))*(($C2849^(Y$2+1)-$H2849^(Y$2+1))/(ε_c1cd^(Y$2+1)))</f>
        <v/>
      </c>
      <c r="Z2849">
        <f>(INDIRECT("a_"&amp;Z$2)/(Z$2+2))*(($C2849^(Z$2+2)-$H2849^(Z$2+2))/(ε_c1cd^(Z$2+2)))</f>
        <v/>
      </c>
      <c r="AA2849">
        <f>(INDIRECT("a_"&amp;AA$2)/(AA$2+2))*(($C2849^(AA$2+2)-$H2849^(AA$2+2))/(ε_c1cd^(AA$2+2)))</f>
        <v/>
      </c>
      <c r="AB2849">
        <f>(INDIRECT("a_"&amp;AB$2)/(AB$2+2))*(($C2849^(AB$2+2)-$H2849^(AB$2+2))/(ε_c1cd^(AB$2+2)))</f>
        <v/>
      </c>
      <c r="AC2849">
        <f>(INDIRECT("a_"&amp;AC$2)/(AC$2+2))*(($C2849^(AC$2+2)-$H2849^(AC$2+2))/(ε_c1cd^(AC$2+2)))</f>
        <v/>
      </c>
      <c r="AD2849">
        <f>(INDIRECT("a_"&amp;AD$2)/(AD$2+2))*(($C2849^(AD$2+2)-$H2849^(AD$2+2))/(ε_c1cd^(AD$2+2)))</f>
        <v/>
      </c>
      <c r="AE2849" s="111">
        <f>(b*f_cd/L2849)*SUM(U2849:Y2849)+SUM(Q2849:R2849)</f>
        <v/>
      </c>
      <c r="AF2849" s="112">
        <f>AE2849*(K2849-y+e)</f>
        <v/>
      </c>
      <c r="AG2849" s="113">
        <f>(b*f_cd/(L2849^2))*SUM(Z2849:AD2849)+SUM(S2849:T2849)-AF2849</f>
        <v/>
      </c>
      <c r="AH2849" s="114">
        <f>AG2849&lt;0</f>
        <v/>
      </c>
      <c r="AI2849" s="115">
        <f>IF(A2849=1,FALSE,(AND(AQ2849,AH2849,NOT(AI2848))))</f>
        <v/>
      </c>
      <c r="AJ2849" s="116">
        <f>(b*f_cd/L2849)*(a_1/2*J2849^2+a_2/3*J2849^3+a_3/4*J2849^4+a_4/5*J2849^5+a_5/6*J2849^6)+SUM(Q2849:R2849)</f>
        <v/>
      </c>
      <c r="AK2849">
        <f>AJ2849*(K2849-y+e)</f>
        <v/>
      </c>
      <c r="AL2849" s="118">
        <f>(b*f_cd/(L2849^2))*(a_1/3*J2849^3+a_2/4*J2849^4+a_3/5*J2849^5+a_4/6*J2849^6+a_5/7*J2849^7)+SUM(S2849:T2849)-AK2849</f>
        <v/>
      </c>
      <c r="AM2849" s="114">
        <f>AL2849&gt;0</f>
        <v/>
      </c>
      <c r="AN2849" s="115">
        <f>IF(A2849=1,FALSE,(AND(AQ2849,AM2849,NOT(AN2848))))</f>
        <v/>
      </c>
      <c r="AO2849">
        <f>IF(D2849=1,AND(AH2849,NOT(AI2849)),AND(AM2849,NOT(AN2849)))</f>
        <v/>
      </c>
      <c r="AP2849" s="119">
        <f>IF(D2849=1,AI2849,AN2849)</f>
        <v/>
      </c>
      <c r="AQ2849" s="125">
        <f>ABS(E2849)&lt;$AQ$2</f>
        <v/>
      </c>
      <c r="AS2849">
        <f>IF(AP2849,MAX(AS$3:AS2847)+1,"")</f>
        <v/>
      </c>
    </row>
    <row r="2850">
      <c r="A2850" t="n">
        <v>2760</v>
      </c>
      <c r="B2850" s="131">
        <f>IF(A2850=1,0,IF(AP2850,0.1*ε_cu1cd,0))</f>
        <v/>
      </c>
      <c r="C2850" s="131">
        <f>IF(A2850=1,0.1*ε_cu1cd,C2849+B2849)</f>
        <v/>
      </c>
      <c r="D2850" s="113">
        <f>IF('Нормальний переріз'!$D$68&gt;0,1,2)</f>
        <v/>
      </c>
      <c r="E2850" s="144">
        <f>IF(D2850=1,F2850,G2850)</f>
        <v/>
      </c>
      <c r="F2850" s="124">
        <f>IF(AI2849,0.11*ε_cu1cd,IF(AH2849,F2849*0.01,F2849))</f>
        <v/>
      </c>
      <c r="G2850" s="124">
        <f>IF(AP2849,-0.1*ε_cu1cd,IF(AM2849,G2849*0.01,G2849))</f>
        <v/>
      </c>
      <c r="H2850" s="113">
        <f>IF(A2850=1,E2850,IF(AO2849,H2849-E2849+E2850,IF(AP2849,0.8*H2849,H2849+E2850)))</f>
        <v/>
      </c>
      <c r="I2850" s="169">
        <f>(C2850-H2850)/h</f>
        <v/>
      </c>
      <c r="J2850">
        <f>C2850/(ε_c1cd)</f>
        <v/>
      </c>
      <c r="K2850">
        <f>C2850/I2850</f>
        <v/>
      </c>
      <c r="L2850" s="131">
        <f>I2850/(ε_c1cd)</f>
        <v/>
      </c>
      <c r="M2850">
        <f>I2850*(K2850-Z_s1)</f>
        <v/>
      </c>
      <c r="N2850">
        <f>I2850*(K2850-Z_s2)</f>
        <v/>
      </c>
      <c r="O2850">
        <f>E_s*M2850</f>
        <v/>
      </c>
      <c r="P2850">
        <f>E_s*N2850</f>
        <v/>
      </c>
      <c r="Q2850">
        <f>O2850*A_s1</f>
        <v/>
      </c>
      <c r="R2850">
        <f>P2850*A_s2</f>
        <v/>
      </c>
      <c r="S2850">
        <f>Q2850*($K2850-Z_s1)</f>
        <v/>
      </c>
      <c r="T2850">
        <f>R2850*($K2850-Z_s2)</f>
        <v/>
      </c>
      <c r="U2850">
        <f>(INDIRECT("a_"&amp;U$2)/(U$2+1))*(($C2850^(U$2+1)-$H2850^(U$2+1))/(ε_c1cd^(U$2+1)))</f>
        <v/>
      </c>
      <c r="V2850">
        <f>(INDIRECT("a_"&amp;V$2)/(V$2+1))*(($C2850^(V$2+1)-$H2850^(V$2+1))/(ε_c1cd^(V$2+1)))</f>
        <v/>
      </c>
      <c r="W2850">
        <f>(INDIRECT("a_"&amp;W$2)/(W$2+1))*(($C2850^(W$2+1)-$H2850^(W$2+1))/(ε_c1cd^(W$2+1)))</f>
        <v/>
      </c>
      <c r="X2850">
        <f>(INDIRECT("a_"&amp;X$2)/(X$2+1))*(($C2850^(X$2+1)-$H2850^(X$2+1))/(ε_c1cd^(X$2+1)))</f>
        <v/>
      </c>
      <c r="Y2850">
        <f>(INDIRECT("a_"&amp;Y$2)/(Y$2+1))*(($C2850^(Y$2+1)-$H2850^(Y$2+1))/(ε_c1cd^(Y$2+1)))</f>
        <v/>
      </c>
      <c r="Z2850">
        <f>(INDIRECT("a_"&amp;Z$2)/(Z$2+2))*(($C2850^(Z$2+2)-$H2850^(Z$2+2))/(ε_c1cd^(Z$2+2)))</f>
        <v/>
      </c>
      <c r="AA2850">
        <f>(INDIRECT("a_"&amp;AA$2)/(AA$2+2))*(($C2850^(AA$2+2)-$H2850^(AA$2+2))/(ε_c1cd^(AA$2+2)))</f>
        <v/>
      </c>
      <c r="AB2850">
        <f>(INDIRECT("a_"&amp;AB$2)/(AB$2+2))*(($C2850^(AB$2+2)-$H2850^(AB$2+2))/(ε_c1cd^(AB$2+2)))</f>
        <v/>
      </c>
      <c r="AC2850">
        <f>(INDIRECT("a_"&amp;AC$2)/(AC$2+2))*(($C2850^(AC$2+2)-$H2850^(AC$2+2))/(ε_c1cd^(AC$2+2)))</f>
        <v/>
      </c>
      <c r="AD2850">
        <f>(INDIRECT("a_"&amp;AD$2)/(AD$2+2))*(($C2850^(AD$2+2)-$H2850^(AD$2+2))/(ε_c1cd^(AD$2+2)))</f>
        <v/>
      </c>
      <c r="AE2850" s="111">
        <f>(b*f_cd/L2850)*SUM(U2850:Y2850)+SUM(Q2850:R2850)</f>
        <v/>
      </c>
      <c r="AF2850" s="112">
        <f>AE2850*(K2850-y+e)</f>
        <v/>
      </c>
      <c r="AG2850" s="113">
        <f>(b*f_cd/(L2850^2))*SUM(Z2850:AD2850)+SUM(S2850:T2850)-AF2850</f>
        <v/>
      </c>
      <c r="AH2850" s="114">
        <f>AG2850&lt;0</f>
        <v/>
      </c>
      <c r="AI2850" s="115">
        <f>IF(A2850=1,FALSE,(AND(AQ2850,AH2850,NOT(AI2849))))</f>
        <v/>
      </c>
      <c r="AJ2850" s="116">
        <f>(b*f_cd/L2850)*(a_1/2*J2850^2+a_2/3*J2850^3+a_3/4*J2850^4+a_4/5*J2850^5+a_5/6*J2850^6)+SUM(Q2850:R2850)</f>
        <v/>
      </c>
      <c r="AK2850">
        <f>AJ2850*(K2850-y+e)</f>
        <v/>
      </c>
      <c r="AL2850" s="118">
        <f>(b*f_cd/(L2850^2))*(a_1/3*J2850^3+a_2/4*J2850^4+a_3/5*J2850^5+a_4/6*J2850^6+a_5/7*J2850^7)+SUM(S2850:T2850)-AK2850</f>
        <v/>
      </c>
      <c r="AM2850" s="114">
        <f>AL2850&gt;0</f>
        <v/>
      </c>
      <c r="AN2850" s="115">
        <f>IF(A2850=1,FALSE,(AND(AQ2850,AM2850,NOT(AN2849))))</f>
        <v/>
      </c>
      <c r="AO2850">
        <f>IF(D2850=1,AND(AH2850,NOT(AI2850)),AND(AM2850,NOT(AN2850)))</f>
        <v/>
      </c>
      <c r="AP2850" s="119">
        <f>IF(D2850=1,AI2850,AN2850)</f>
        <v/>
      </c>
      <c r="AQ2850" s="125">
        <f>ABS(E2850)&lt;$AQ$2</f>
        <v/>
      </c>
      <c r="AS2850">
        <f>IF(AP2850,MAX(AS$3:AS2848)+1,"")</f>
        <v/>
      </c>
    </row>
    <row r="2851">
      <c r="A2851" t="n">
        <v>2761</v>
      </c>
      <c r="B2851" s="131">
        <f>IF(A2851=1,0,IF(AP2851,0.1*ε_cu1cd,0))</f>
        <v/>
      </c>
      <c r="C2851" s="131">
        <f>IF(A2851=1,0.1*ε_cu1cd,C2850+B2850)</f>
        <v/>
      </c>
      <c r="D2851" s="113">
        <f>IF('Нормальний переріз'!$D$68&gt;0,1,2)</f>
        <v/>
      </c>
      <c r="E2851" s="144">
        <f>IF(D2851=1,F2851,G2851)</f>
        <v/>
      </c>
      <c r="F2851" s="124">
        <f>IF(AI2850,0.11*ε_cu1cd,IF(AH2850,F2850*0.01,F2850))</f>
        <v/>
      </c>
      <c r="G2851" s="124">
        <f>IF(AP2850,-0.1*ε_cu1cd,IF(AM2850,G2850*0.01,G2850))</f>
        <v/>
      </c>
      <c r="H2851" s="113">
        <f>IF(A2851=1,E2851,IF(AO2850,H2850-E2850+E2851,IF(AP2850,0.8*H2850,H2850+E2851)))</f>
        <v/>
      </c>
      <c r="I2851" s="169">
        <f>(C2851-H2851)/h</f>
        <v/>
      </c>
      <c r="J2851">
        <f>C2851/(ε_c1cd)</f>
        <v/>
      </c>
      <c r="K2851">
        <f>C2851/I2851</f>
        <v/>
      </c>
      <c r="L2851" s="131">
        <f>I2851/(ε_c1cd)</f>
        <v/>
      </c>
      <c r="M2851">
        <f>I2851*(K2851-Z_s1)</f>
        <v/>
      </c>
      <c r="N2851">
        <f>I2851*(K2851-Z_s2)</f>
        <v/>
      </c>
      <c r="O2851">
        <f>E_s*M2851</f>
        <v/>
      </c>
      <c r="P2851">
        <f>E_s*N2851</f>
        <v/>
      </c>
      <c r="Q2851">
        <f>O2851*A_s1</f>
        <v/>
      </c>
      <c r="R2851">
        <f>P2851*A_s2</f>
        <v/>
      </c>
      <c r="S2851">
        <f>Q2851*($K2851-Z_s1)</f>
        <v/>
      </c>
      <c r="T2851">
        <f>R2851*($K2851-Z_s2)</f>
        <v/>
      </c>
      <c r="U2851">
        <f>(INDIRECT("a_"&amp;U$2)/(U$2+1))*(($C2851^(U$2+1)-$H2851^(U$2+1))/(ε_c1cd^(U$2+1)))</f>
        <v/>
      </c>
      <c r="V2851">
        <f>(INDIRECT("a_"&amp;V$2)/(V$2+1))*(($C2851^(V$2+1)-$H2851^(V$2+1))/(ε_c1cd^(V$2+1)))</f>
        <v/>
      </c>
      <c r="W2851">
        <f>(INDIRECT("a_"&amp;W$2)/(W$2+1))*(($C2851^(W$2+1)-$H2851^(W$2+1))/(ε_c1cd^(W$2+1)))</f>
        <v/>
      </c>
      <c r="X2851">
        <f>(INDIRECT("a_"&amp;X$2)/(X$2+1))*(($C2851^(X$2+1)-$H2851^(X$2+1))/(ε_c1cd^(X$2+1)))</f>
        <v/>
      </c>
      <c r="Y2851">
        <f>(INDIRECT("a_"&amp;Y$2)/(Y$2+1))*(($C2851^(Y$2+1)-$H2851^(Y$2+1))/(ε_c1cd^(Y$2+1)))</f>
        <v/>
      </c>
      <c r="Z2851">
        <f>(INDIRECT("a_"&amp;Z$2)/(Z$2+2))*(($C2851^(Z$2+2)-$H2851^(Z$2+2))/(ε_c1cd^(Z$2+2)))</f>
        <v/>
      </c>
      <c r="AA2851">
        <f>(INDIRECT("a_"&amp;AA$2)/(AA$2+2))*(($C2851^(AA$2+2)-$H2851^(AA$2+2))/(ε_c1cd^(AA$2+2)))</f>
        <v/>
      </c>
      <c r="AB2851">
        <f>(INDIRECT("a_"&amp;AB$2)/(AB$2+2))*(($C2851^(AB$2+2)-$H2851^(AB$2+2))/(ε_c1cd^(AB$2+2)))</f>
        <v/>
      </c>
      <c r="AC2851">
        <f>(INDIRECT("a_"&amp;AC$2)/(AC$2+2))*(($C2851^(AC$2+2)-$H2851^(AC$2+2))/(ε_c1cd^(AC$2+2)))</f>
        <v/>
      </c>
      <c r="AD2851">
        <f>(INDIRECT("a_"&amp;AD$2)/(AD$2+2))*(($C2851^(AD$2+2)-$H2851^(AD$2+2))/(ε_c1cd^(AD$2+2)))</f>
        <v/>
      </c>
      <c r="AE2851" s="111">
        <f>(b*f_cd/L2851)*SUM(U2851:Y2851)+SUM(Q2851:R2851)</f>
        <v/>
      </c>
      <c r="AF2851" s="112">
        <f>AE2851*(K2851-y+e)</f>
        <v/>
      </c>
      <c r="AG2851" s="113">
        <f>(b*f_cd/(L2851^2))*SUM(Z2851:AD2851)+SUM(S2851:T2851)-AF2851</f>
        <v/>
      </c>
      <c r="AH2851" s="114">
        <f>AG2851&lt;0</f>
        <v/>
      </c>
      <c r="AI2851" s="115">
        <f>IF(A2851=1,FALSE,(AND(AQ2851,AH2851,NOT(AI2850))))</f>
        <v/>
      </c>
      <c r="AJ2851" s="116">
        <f>(b*f_cd/L2851)*(a_1/2*J2851^2+a_2/3*J2851^3+a_3/4*J2851^4+a_4/5*J2851^5+a_5/6*J2851^6)+SUM(Q2851:R2851)</f>
        <v/>
      </c>
      <c r="AK2851">
        <f>AJ2851*(K2851-y+e)</f>
        <v/>
      </c>
      <c r="AL2851" s="118">
        <f>(b*f_cd/(L2851^2))*(a_1/3*J2851^3+a_2/4*J2851^4+a_3/5*J2851^5+a_4/6*J2851^6+a_5/7*J2851^7)+SUM(S2851:T2851)-AK2851</f>
        <v/>
      </c>
      <c r="AM2851" s="114">
        <f>AL2851&gt;0</f>
        <v/>
      </c>
      <c r="AN2851" s="115">
        <f>IF(A2851=1,FALSE,(AND(AQ2851,AM2851,NOT(AN2850))))</f>
        <v/>
      </c>
      <c r="AO2851">
        <f>IF(D2851=1,AND(AH2851,NOT(AI2851)),AND(AM2851,NOT(AN2851)))</f>
        <v/>
      </c>
      <c r="AP2851" s="119">
        <f>IF(D2851=1,AI2851,AN2851)</f>
        <v/>
      </c>
      <c r="AQ2851" s="125">
        <f>ABS(E2851)&lt;$AQ$2</f>
        <v/>
      </c>
      <c r="AS2851">
        <f>IF(AP2851,MAX(AS$3:AS2849)+1,"")</f>
        <v/>
      </c>
    </row>
    <row r="2852">
      <c r="A2852" t="n">
        <v>2762</v>
      </c>
      <c r="B2852" s="131">
        <f>IF(A2852=1,0,IF(AP2852,0.1*ε_cu1cd,0))</f>
        <v/>
      </c>
      <c r="C2852" s="131">
        <f>IF(A2852=1,0.1*ε_cu1cd,C2851+B2851)</f>
        <v/>
      </c>
      <c r="D2852" s="113">
        <f>IF('Нормальний переріз'!$D$68&gt;0,1,2)</f>
        <v/>
      </c>
      <c r="E2852" s="144">
        <f>IF(D2852=1,F2852,G2852)</f>
        <v/>
      </c>
      <c r="F2852" s="124">
        <f>IF(AI2851,0.11*ε_cu1cd,IF(AH2851,F2851*0.01,F2851))</f>
        <v/>
      </c>
      <c r="G2852" s="124">
        <f>IF(AP2851,-0.1*ε_cu1cd,IF(AM2851,G2851*0.01,G2851))</f>
        <v/>
      </c>
      <c r="H2852" s="113">
        <f>IF(A2852=1,E2852,IF(AO2851,H2851-E2851+E2852,IF(AP2851,0.8*H2851,H2851+E2852)))</f>
        <v/>
      </c>
      <c r="I2852" s="169">
        <f>(C2852-H2852)/h</f>
        <v/>
      </c>
      <c r="J2852">
        <f>C2852/(ε_c1cd)</f>
        <v/>
      </c>
      <c r="K2852">
        <f>C2852/I2852</f>
        <v/>
      </c>
      <c r="L2852" s="131">
        <f>I2852/(ε_c1cd)</f>
        <v/>
      </c>
      <c r="M2852">
        <f>I2852*(K2852-Z_s1)</f>
        <v/>
      </c>
      <c r="N2852">
        <f>I2852*(K2852-Z_s2)</f>
        <v/>
      </c>
      <c r="O2852">
        <f>E_s*M2852</f>
        <v/>
      </c>
      <c r="P2852">
        <f>E_s*N2852</f>
        <v/>
      </c>
      <c r="Q2852">
        <f>O2852*A_s1</f>
        <v/>
      </c>
      <c r="R2852">
        <f>P2852*A_s2</f>
        <v/>
      </c>
      <c r="S2852">
        <f>Q2852*($K2852-Z_s1)</f>
        <v/>
      </c>
      <c r="T2852">
        <f>R2852*($K2852-Z_s2)</f>
        <v/>
      </c>
      <c r="U2852">
        <f>(INDIRECT("a_"&amp;U$2)/(U$2+1))*(($C2852^(U$2+1)-$H2852^(U$2+1))/(ε_c1cd^(U$2+1)))</f>
        <v/>
      </c>
      <c r="V2852">
        <f>(INDIRECT("a_"&amp;V$2)/(V$2+1))*(($C2852^(V$2+1)-$H2852^(V$2+1))/(ε_c1cd^(V$2+1)))</f>
        <v/>
      </c>
      <c r="W2852">
        <f>(INDIRECT("a_"&amp;W$2)/(W$2+1))*(($C2852^(W$2+1)-$H2852^(W$2+1))/(ε_c1cd^(W$2+1)))</f>
        <v/>
      </c>
      <c r="X2852">
        <f>(INDIRECT("a_"&amp;X$2)/(X$2+1))*(($C2852^(X$2+1)-$H2852^(X$2+1))/(ε_c1cd^(X$2+1)))</f>
        <v/>
      </c>
      <c r="Y2852">
        <f>(INDIRECT("a_"&amp;Y$2)/(Y$2+1))*(($C2852^(Y$2+1)-$H2852^(Y$2+1))/(ε_c1cd^(Y$2+1)))</f>
        <v/>
      </c>
      <c r="Z2852">
        <f>(INDIRECT("a_"&amp;Z$2)/(Z$2+2))*(($C2852^(Z$2+2)-$H2852^(Z$2+2))/(ε_c1cd^(Z$2+2)))</f>
        <v/>
      </c>
      <c r="AA2852">
        <f>(INDIRECT("a_"&amp;AA$2)/(AA$2+2))*(($C2852^(AA$2+2)-$H2852^(AA$2+2))/(ε_c1cd^(AA$2+2)))</f>
        <v/>
      </c>
      <c r="AB2852">
        <f>(INDIRECT("a_"&amp;AB$2)/(AB$2+2))*(($C2852^(AB$2+2)-$H2852^(AB$2+2))/(ε_c1cd^(AB$2+2)))</f>
        <v/>
      </c>
      <c r="AC2852">
        <f>(INDIRECT("a_"&amp;AC$2)/(AC$2+2))*(($C2852^(AC$2+2)-$H2852^(AC$2+2))/(ε_c1cd^(AC$2+2)))</f>
        <v/>
      </c>
      <c r="AD2852">
        <f>(INDIRECT("a_"&amp;AD$2)/(AD$2+2))*(($C2852^(AD$2+2)-$H2852^(AD$2+2))/(ε_c1cd^(AD$2+2)))</f>
        <v/>
      </c>
      <c r="AE2852" s="111">
        <f>(b*f_cd/L2852)*SUM(U2852:Y2852)+SUM(Q2852:R2852)</f>
        <v/>
      </c>
      <c r="AF2852" s="112">
        <f>AE2852*(K2852-y+e)</f>
        <v/>
      </c>
      <c r="AG2852" s="113">
        <f>(b*f_cd/(L2852^2))*SUM(Z2852:AD2852)+SUM(S2852:T2852)-AF2852</f>
        <v/>
      </c>
      <c r="AH2852" s="114">
        <f>AG2852&lt;0</f>
        <v/>
      </c>
      <c r="AI2852" s="115">
        <f>IF(A2852=1,FALSE,(AND(AQ2852,AH2852,NOT(AI2851))))</f>
        <v/>
      </c>
      <c r="AJ2852" s="116">
        <f>(b*f_cd/L2852)*(a_1/2*J2852^2+a_2/3*J2852^3+a_3/4*J2852^4+a_4/5*J2852^5+a_5/6*J2852^6)+SUM(Q2852:R2852)</f>
        <v/>
      </c>
      <c r="AK2852">
        <f>AJ2852*(K2852-y+e)</f>
        <v/>
      </c>
      <c r="AL2852" s="118">
        <f>(b*f_cd/(L2852^2))*(a_1/3*J2852^3+a_2/4*J2852^4+a_3/5*J2852^5+a_4/6*J2852^6+a_5/7*J2852^7)+SUM(S2852:T2852)-AK2852</f>
        <v/>
      </c>
      <c r="AM2852" s="114">
        <f>AL2852&gt;0</f>
        <v/>
      </c>
      <c r="AN2852" s="115">
        <f>IF(A2852=1,FALSE,(AND(AQ2852,AM2852,NOT(AN2851))))</f>
        <v/>
      </c>
      <c r="AO2852">
        <f>IF(D2852=1,AND(AH2852,NOT(AI2852)),AND(AM2852,NOT(AN2852)))</f>
        <v/>
      </c>
      <c r="AP2852" s="119">
        <f>IF(D2852=1,AI2852,AN2852)</f>
        <v/>
      </c>
      <c r="AQ2852" s="125">
        <f>ABS(E2852)&lt;$AQ$2</f>
        <v/>
      </c>
      <c r="AS2852">
        <f>IF(AP2852,MAX(AS$3:AS2850)+1,"")</f>
        <v/>
      </c>
    </row>
    <row r="2853">
      <c r="A2853" t="n">
        <v>2763</v>
      </c>
      <c r="B2853" s="131">
        <f>IF(A2853=1,0,IF(AP2853,0.1*ε_cu1cd,0))</f>
        <v/>
      </c>
      <c r="C2853" s="131">
        <f>IF(A2853=1,0.1*ε_cu1cd,C2852+B2852)</f>
        <v/>
      </c>
      <c r="D2853" s="113">
        <f>IF('Нормальний переріз'!$D$68&gt;0,1,2)</f>
        <v/>
      </c>
      <c r="E2853" s="144">
        <f>IF(D2853=1,F2853,G2853)</f>
        <v/>
      </c>
      <c r="F2853" s="124">
        <f>IF(AI2852,0.11*ε_cu1cd,IF(AH2852,F2852*0.01,F2852))</f>
        <v/>
      </c>
      <c r="G2853" s="124">
        <f>IF(AP2852,-0.1*ε_cu1cd,IF(AM2852,G2852*0.01,G2852))</f>
        <v/>
      </c>
      <c r="H2853" s="113">
        <f>IF(A2853=1,E2853,IF(AO2852,H2852-E2852+E2853,IF(AP2852,0.8*H2852,H2852+E2853)))</f>
        <v/>
      </c>
      <c r="I2853" s="169">
        <f>(C2853-H2853)/h</f>
        <v/>
      </c>
      <c r="J2853">
        <f>C2853/(ε_c1cd)</f>
        <v/>
      </c>
      <c r="K2853">
        <f>C2853/I2853</f>
        <v/>
      </c>
      <c r="L2853" s="131">
        <f>I2853/(ε_c1cd)</f>
        <v/>
      </c>
      <c r="M2853">
        <f>I2853*(K2853-Z_s1)</f>
        <v/>
      </c>
      <c r="N2853">
        <f>I2853*(K2853-Z_s2)</f>
        <v/>
      </c>
      <c r="O2853">
        <f>E_s*M2853</f>
        <v/>
      </c>
      <c r="P2853">
        <f>E_s*N2853</f>
        <v/>
      </c>
      <c r="Q2853">
        <f>O2853*A_s1</f>
        <v/>
      </c>
      <c r="R2853">
        <f>P2853*A_s2</f>
        <v/>
      </c>
      <c r="S2853">
        <f>Q2853*($K2853-Z_s1)</f>
        <v/>
      </c>
      <c r="T2853">
        <f>R2853*($K2853-Z_s2)</f>
        <v/>
      </c>
      <c r="U2853">
        <f>(INDIRECT("a_"&amp;U$2)/(U$2+1))*(($C2853^(U$2+1)-$H2853^(U$2+1))/(ε_c1cd^(U$2+1)))</f>
        <v/>
      </c>
      <c r="V2853">
        <f>(INDIRECT("a_"&amp;V$2)/(V$2+1))*(($C2853^(V$2+1)-$H2853^(V$2+1))/(ε_c1cd^(V$2+1)))</f>
        <v/>
      </c>
      <c r="W2853">
        <f>(INDIRECT("a_"&amp;W$2)/(W$2+1))*(($C2853^(W$2+1)-$H2853^(W$2+1))/(ε_c1cd^(W$2+1)))</f>
        <v/>
      </c>
      <c r="X2853">
        <f>(INDIRECT("a_"&amp;X$2)/(X$2+1))*(($C2853^(X$2+1)-$H2853^(X$2+1))/(ε_c1cd^(X$2+1)))</f>
        <v/>
      </c>
      <c r="Y2853">
        <f>(INDIRECT("a_"&amp;Y$2)/(Y$2+1))*(($C2853^(Y$2+1)-$H2853^(Y$2+1))/(ε_c1cd^(Y$2+1)))</f>
        <v/>
      </c>
      <c r="Z2853">
        <f>(INDIRECT("a_"&amp;Z$2)/(Z$2+2))*(($C2853^(Z$2+2)-$H2853^(Z$2+2))/(ε_c1cd^(Z$2+2)))</f>
        <v/>
      </c>
      <c r="AA2853">
        <f>(INDIRECT("a_"&amp;AA$2)/(AA$2+2))*(($C2853^(AA$2+2)-$H2853^(AA$2+2))/(ε_c1cd^(AA$2+2)))</f>
        <v/>
      </c>
      <c r="AB2853">
        <f>(INDIRECT("a_"&amp;AB$2)/(AB$2+2))*(($C2853^(AB$2+2)-$H2853^(AB$2+2))/(ε_c1cd^(AB$2+2)))</f>
        <v/>
      </c>
      <c r="AC2853">
        <f>(INDIRECT("a_"&amp;AC$2)/(AC$2+2))*(($C2853^(AC$2+2)-$H2853^(AC$2+2))/(ε_c1cd^(AC$2+2)))</f>
        <v/>
      </c>
      <c r="AD2853">
        <f>(INDIRECT("a_"&amp;AD$2)/(AD$2+2))*(($C2853^(AD$2+2)-$H2853^(AD$2+2))/(ε_c1cd^(AD$2+2)))</f>
        <v/>
      </c>
      <c r="AE2853" s="111">
        <f>(b*f_cd/L2853)*SUM(U2853:Y2853)+SUM(Q2853:R2853)</f>
        <v/>
      </c>
      <c r="AF2853" s="112">
        <f>AE2853*(K2853-y+e)</f>
        <v/>
      </c>
      <c r="AG2853" s="113">
        <f>(b*f_cd/(L2853^2))*SUM(Z2853:AD2853)+SUM(S2853:T2853)-AF2853</f>
        <v/>
      </c>
      <c r="AH2853" s="114">
        <f>AG2853&lt;0</f>
        <v/>
      </c>
      <c r="AI2853" s="115">
        <f>IF(A2853=1,FALSE,(AND(AQ2853,AH2853,NOT(AI2852))))</f>
        <v/>
      </c>
      <c r="AJ2853" s="116">
        <f>(b*f_cd/L2853)*(a_1/2*J2853^2+a_2/3*J2853^3+a_3/4*J2853^4+a_4/5*J2853^5+a_5/6*J2853^6)+SUM(Q2853:R2853)</f>
        <v/>
      </c>
      <c r="AK2853">
        <f>AJ2853*(K2853-y+e)</f>
        <v/>
      </c>
      <c r="AL2853" s="118">
        <f>(b*f_cd/(L2853^2))*(a_1/3*J2853^3+a_2/4*J2853^4+a_3/5*J2853^5+a_4/6*J2853^6+a_5/7*J2853^7)+SUM(S2853:T2853)-AK2853</f>
        <v/>
      </c>
      <c r="AM2853" s="114">
        <f>AL2853&gt;0</f>
        <v/>
      </c>
      <c r="AN2853" s="115">
        <f>IF(A2853=1,FALSE,(AND(AQ2853,AM2853,NOT(AN2852))))</f>
        <v/>
      </c>
      <c r="AO2853">
        <f>IF(D2853=1,AND(AH2853,NOT(AI2853)),AND(AM2853,NOT(AN2853)))</f>
        <v/>
      </c>
      <c r="AP2853" s="119">
        <f>IF(D2853=1,AI2853,AN2853)</f>
        <v/>
      </c>
      <c r="AQ2853" s="125">
        <f>ABS(E2853)&lt;$AQ$2</f>
        <v/>
      </c>
      <c r="AS2853">
        <f>IF(AP2853,MAX(AS$3:AS2851)+1,"")</f>
        <v/>
      </c>
    </row>
    <row r="2854">
      <c r="A2854" t="n">
        <v>2764</v>
      </c>
      <c r="B2854" s="131">
        <f>IF(A2854=1,0,IF(AP2854,0.1*ε_cu1cd,0))</f>
        <v/>
      </c>
      <c r="C2854" s="131">
        <f>IF(A2854=1,0.1*ε_cu1cd,C2853+B2853)</f>
        <v/>
      </c>
      <c r="D2854" s="113">
        <f>IF('Нормальний переріз'!$D$68&gt;0,1,2)</f>
        <v/>
      </c>
      <c r="E2854" s="144">
        <f>IF(D2854=1,F2854,G2854)</f>
        <v/>
      </c>
      <c r="F2854" s="124">
        <f>IF(AI2853,0.11*ε_cu1cd,IF(AH2853,F2853*0.01,F2853))</f>
        <v/>
      </c>
      <c r="G2854" s="124">
        <f>IF(AP2853,-0.1*ε_cu1cd,IF(AM2853,G2853*0.01,G2853))</f>
        <v/>
      </c>
      <c r="H2854" s="113">
        <f>IF(A2854=1,E2854,IF(AO2853,H2853-E2853+E2854,IF(AP2853,0.8*H2853,H2853+E2854)))</f>
        <v/>
      </c>
      <c r="I2854" s="169">
        <f>(C2854-H2854)/h</f>
        <v/>
      </c>
      <c r="J2854">
        <f>C2854/(ε_c1cd)</f>
        <v/>
      </c>
      <c r="K2854">
        <f>C2854/I2854</f>
        <v/>
      </c>
      <c r="L2854" s="131">
        <f>I2854/(ε_c1cd)</f>
        <v/>
      </c>
      <c r="M2854">
        <f>I2854*(K2854-Z_s1)</f>
        <v/>
      </c>
      <c r="N2854">
        <f>I2854*(K2854-Z_s2)</f>
        <v/>
      </c>
      <c r="O2854">
        <f>E_s*M2854</f>
        <v/>
      </c>
      <c r="P2854">
        <f>E_s*N2854</f>
        <v/>
      </c>
      <c r="Q2854">
        <f>O2854*A_s1</f>
        <v/>
      </c>
      <c r="R2854">
        <f>P2854*A_s2</f>
        <v/>
      </c>
      <c r="S2854">
        <f>Q2854*($K2854-Z_s1)</f>
        <v/>
      </c>
      <c r="T2854">
        <f>R2854*($K2854-Z_s2)</f>
        <v/>
      </c>
      <c r="U2854">
        <f>(INDIRECT("a_"&amp;U$2)/(U$2+1))*(($C2854^(U$2+1)-$H2854^(U$2+1))/(ε_c1cd^(U$2+1)))</f>
        <v/>
      </c>
      <c r="V2854">
        <f>(INDIRECT("a_"&amp;V$2)/(V$2+1))*(($C2854^(V$2+1)-$H2854^(V$2+1))/(ε_c1cd^(V$2+1)))</f>
        <v/>
      </c>
      <c r="W2854">
        <f>(INDIRECT("a_"&amp;W$2)/(W$2+1))*(($C2854^(W$2+1)-$H2854^(W$2+1))/(ε_c1cd^(W$2+1)))</f>
        <v/>
      </c>
      <c r="X2854">
        <f>(INDIRECT("a_"&amp;X$2)/(X$2+1))*(($C2854^(X$2+1)-$H2854^(X$2+1))/(ε_c1cd^(X$2+1)))</f>
        <v/>
      </c>
      <c r="Y2854">
        <f>(INDIRECT("a_"&amp;Y$2)/(Y$2+1))*(($C2854^(Y$2+1)-$H2854^(Y$2+1))/(ε_c1cd^(Y$2+1)))</f>
        <v/>
      </c>
      <c r="Z2854">
        <f>(INDIRECT("a_"&amp;Z$2)/(Z$2+2))*(($C2854^(Z$2+2)-$H2854^(Z$2+2))/(ε_c1cd^(Z$2+2)))</f>
        <v/>
      </c>
      <c r="AA2854">
        <f>(INDIRECT("a_"&amp;AA$2)/(AA$2+2))*(($C2854^(AA$2+2)-$H2854^(AA$2+2))/(ε_c1cd^(AA$2+2)))</f>
        <v/>
      </c>
      <c r="AB2854">
        <f>(INDIRECT("a_"&amp;AB$2)/(AB$2+2))*(($C2854^(AB$2+2)-$H2854^(AB$2+2))/(ε_c1cd^(AB$2+2)))</f>
        <v/>
      </c>
      <c r="AC2854">
        <f>(INDIRECT("a_"&amp;AC$2)/(AC$2+2))*(($C2854^(AC$2+2)-$H2854^(AC$2+2))/(ε_c1cd^(AC$2+2)))</f>
        <v/>
      </c>
      <c r="AD2854">
        <f>(INDIRECT("a_"&amp;AD$2)/(AD$2+2))*(($C2854^(AD$2+2)-$H2854^(AD$2+2))/(ε_c1cd^(AD$2+2)))</f>
        <v/>
      </c>
      <c r="AE2854" s="111">
        <f>(b*f_cd/L2854)*SUM(U2854:Y2854)+SUM(Q2854:R2854)</f>
        <v/>
      </c>
      <c r="AF2854" s="112">
        <f>AE2854*(K2854-y+e)</f>
        <v/>
      </c>
      <c r="AG2854" s="113">
        <f>(b*f_cd/(L2854^2))*SUM(Z2854:AD2854)+SUM(S2854:T2854)-AF2854</f>
        <v/>
      </c>
      <c r="AH2854" s="114">
        <f>AG2854&lt;0</f>
        <v/>
      </c>
      <c r="AI2854" s="115">
        <f>IF(A2854=1,FALSE,(AND(AQ2854,AH2854,NOT(AI2853))))</f>
        <v/>
      </c>
      <c r="AJ2854" s="116">
        <f>(b*f_cd/L2854)*(a_1/2*J2854^2+a_2/3*J2854^3+a_3/4*J2854^4+a_4/5*J2854^5+a_5/6*J2854^6)+SUM(Q2854:R2854)</f>
        <v/>
      </c>
      <c r="AK2854">
        <f>AJ2854*(K2854-y+e)</f>
        <v/>
      </c>
      <c r="AL2854" s="118">
        <f>(b*f_cd/(L2854^2))*(a_1/3*J2854^3+a_2/4*J2854^4+a_3/5*J2854^5+a_4/6*J2854^6+a_5/7*J2854^7)+SUM(S2854:T2854)-AK2854</f>
        <v/>
      </c>
      <c r="AM2854" s="114">
        <f>AL2854&gt;0</f>
        <v/>
      </c>
      <c r="AN2854" s="115">
        <f>IF(A2854=1,FALSE,(AND(AQ2854,AM2854,NOT(AN2853))))</f>
        <v/>
      </c>
      <c r="AO2854">
        <f>IF(D2854=1,AND(AH2854,NOT(AI2854)),AND(AM2854,NOT(AN2854)))</f>
        <v/>
      </c>
      <c r="AP2854" s="119">
        <f>IF(D2854=1,AI2854,AN2854)</f>
        <v/>
      </c>
      <c r="AQ2854" s="125">
        <f>ABS(E2854)&lt;$AQ$2</f>
        <v/>
      </c>
      <c r="AS2854">
        <f>IF(AP2854,MAX(AS$3:AS2852)+1,"")</f>
        <v/>
      </c>
    </row>
    <row r="2855">
      <c r="A2855" t="n">
        <v>2765</v>
      </c>
      <c r="B2855" s="131">
        <f>IF(A2855=1,0,IF(AP2855,0.1*ε_cu1cd,0))</f>
        <v/>
      </c>
      <c r="C2855" s="131">
        <f>IF(A2855=1,0.1*ε_cu1cd,C2854+B2854)</f>
        <v/>
      </c>
      <c r="D2855" s="113">
        <f>IF('Нормальний переріз'!$D$68&gt;0,1,2)</f>
        <v/>
      </c>
      <c r="E2855" s="144">
        <f>IF(D2855=1,F2855,G2855)</f>
        <v/>
      </c>
      <c r="F2855" s="124">
        <f>IF(AI2854,0.11*ε_cu1cd,IF(AH2854,F2854*0.01,F2854))</f>
        <v/>
      </c>
      <c r="G2855" s="124">
        <f>IF(AP2854,-0.1*ε_cu1cd,IF(AM2854,G2854*0.01,G2854))</f>
        <v/>
      </c>
      <c r="H2855" s="113">
        <f>IF(A2855=1,E2855,IF(AO2854,H2854-E2854+E2855,IF(AP2854,0.8*H2854,H2854+E2855)))</f>
        <v/>
      </c>
      <c r="I2855" s="169">
        <f>(C2855-H2855)/h</f>
        <v/>
      </c>
      <c r="J2855">
        <f>C2855/(ε_c1cd)</f>
        <v/>
      </c>
      <c r="K2855">
        <f>C2855/I2855</f>
        <v/>
      </c>
      <c r="L2855" s="131">
        <f>I2855/(ε_c1cd)</f>
        <v/>
      </c>
      <c r="M2855">
        <f>I2855*(K2855-Z_s1)</f>
        <v/>
      </c>
      <c r="N2855">
        <f>I2855*(K2855-Z_s2)</f>
        <v/>
      </c>
      <c r="O2855">
        <f>E_s*M2855</f>
        <v/>
      </c>
      <c r="P2855">
        <f>E_s*N2855</f>
        <v/>
      </c>
      <c r="Q2855">
        <f>O2855*A_s1</f>
        <v/>
      </c>
      <c r="R2855">
        <f>P2855*A_s2</f>
        <v/>
      </c>
      <c r="S2855">
        <f>Q2855*($K2855-Z_s1)</f>
        <v/>
      </c>
      <c r="T2855">
        <f>R2855*($K2855-Z_s2)</f>
        <v/>
      </c>
      <c r="U2855">
        <f>(INDIRECT("a_"&amp;U$2)/(U$2+1))*(($C2855^(U$2+1)-$H2855^(U$2+1))/(ε_c1cd^(U$2+1)))</f>
        <v/>
      </c>
      <c r="V2855">
        <f>(INDIRECT("a_"&amp;V$2)/(V$2+1))*(($C2855^(V$2+1)-$H2855^(V$2+1))/(ε_c1cd^(V$2+1)))</f>
        <v/>
      </c>
      <c r="W2855">
        <f>(INDIRECT("a_"&amp;W$2)/(W$2+1))*(($C2855^(W$2+1)-$H2855^(W$2+1))/(ε_c1cd^(W$2+1)))</f>
        <v/>
      </c>
      <c r="X2855">
        <f>(INDIRECT("a_"&amp;X$2)/(X$2+1))*(($C2855^(X$2+1)-$H2855^(X$2+1))/(ε_c1cd^(X$2+1)))</f>
        <v/>
      </c>
      <c r="Y2855">
        <f>(INDIRECT("a_"&amp;Y$2)/(Y$2+1))*(($C2855^(Y$2+1)-$H2855^(Y$2+1))/(ε_c1cd^(Y$2+1)))</f>
        <v/>
      </c>
      <c r="Z2855">
        <f>(INDIRECT("a_"&amp;Z$2)/(Z$2+2))*(($C2855^(Z$2+2)-$H2855^(Z$2+2))/(ε_c1cd^(Z$2+2)))</f>
        <v/>
      </c>
      <c r="AA2855">
        <f>(INDIRECT("a_"&amp;AA$2)/(AA$2+2))*(($C2855^(AA$2+2)-$H2855^(AA$2+2))/(ε_c1cd^(AA$2+2)))</f>
        <v/>
      </c>
      <c r="AB2855">
        <f>(INDIRECT("a_"&amp;AB$2)/(AB$2+2))*(($C2855^(AB$2+2)-$H2855^(AB$2+2))/(ε_c1cd^(AB$2+2)))</f>
        <v/>
      </c>
      <c r="AC2855">
        <f>(INDIRECT("a_"&amp;AC$2)/(AC$2+2))*(($C2855^(AC$2+2)-$H2855^(AC$2+2))/(ε_c1cd^(AC$2+2)))</f>
        <v/>
      </c>
      <c r="AD2855">
        <f>(INDIRECT("a_"&amp;AD$2)/(AD$2+2))*(($C2855^(AD$2+2)-$H2855^(AD$2+2))/(ε_c1cd^(AD$2+2)))</f>
        <v/>
      </c>
      <c r="AE2855" s="111">
        <f>(b*f_cd/L2855)*SUM(U2855:Y2855)+SUM(Q2855:R2855)</f>
        <v/>
      </c>
      <c r="AF2855" s="112">
        <f>AE2855*(K2855-y+e)</f>
        <v/>
      </c>
      <c r="AG2855" s="113">
        <f>(b*f_cd/(L2855^2))*SUM(Z2855:AD2855)+SUM(S2855:T2855)-AF2855</f>
        <v/>
      </c>
      <c r="AH2855" s="114">
        <f>AG2855&lt;0</f>
        <v/>
      </c>
      <c r="AI2855" s="115">
        <f>IF(A2855=1,FALSE,(AND(AQ2855,AH2855,NOT(AI2854))))</f>
        <v/>
      </c>
      <c r="AJ2855" s="116">
        <f>(b*f_cd/L2855)*(a_1/2*J2855^2+a_2/3*J2855^3+a_3/4*J2855^4+a_4/5*J2855^5+a_5/6*J2855^6)+SUM(Q2855:R2855)</f>
        <v/>
      </c>
      <c r="AK2855">
        <f>AJ2855*(K2855-y+e)</f>
        <v/>
      </c>
      <c r="AL2855" s="118">
        <f>(b*f_cd/(L2855^2))*(a_1/3*J2855^3+a_2/4*J2855^4+a_3/5*J2855^5+a_4/6*J2855^6+a_5/7*J2855^7)+SUM(S2855:T2855)-AK2855</f>
        <v/>
      </c>
      <c r="AM2855" s="114">
        <f>AL2855&gt;0</f>
        <v/>
      </c>
      <c r="AN2855" s="115">
        <f>IF(A2855=1,FALSE,(AND(AQ2855,AM2855,NOT(AN2854))))</f>
        <v/>
      </c>
      <c r="AO2855">
        <f>IF(D2855=1,AND(AH2855,NOT(AI2855)),AND(AM2855,NOT(AN2855)))</f>
        <v/>
      </c>
      <c r="AP2855" s="119">
        <f>IF(D2855=1,AI2855,AN2855)</f>
        <v/>
      </c>
      <c r="AQ2855" s="125">
        <f>ABS(E2855)&lt;$AQ$2</f>
        <v/>
      </c>
      <c r="AS2855">
        <f>IF(AP2855,MAX(AS$3:AS2853)+1,"")</f>
        <v/>
      </c>
    </row>
    <row r="2856">
      <c r="A2856" t="n">
        <v>2766</v>
      </c>
      <c r="B2856" s="131">
        <f>IF(A2856=1,0,IF(AP2856,0.1*ε_cu1cd,0))</f>
        <v/>
      </c>
      <c r="C2856" s="131">
        <f>IF(A2856=1,0.1*ε_cu1cd,C2855+B2855)</f>
        <v/>
      </c>
      <c r="D2856" s="113">
        <f>IF('Нормальний переріз'!$D$68&gt;0,1,2)</f>
        <v/>
      </c>
      <c r="E2856" s="144">
        <f>IF(D2856=1,F2856,G2856)</f>
        <v/>
      </c>
      <c r="F2856" s="124">
        <f>IF(AI2855,0.11*ε_cu1cd,IF(AH2855,F2855*0.01,F2855))</f>
        <v/>
      </c>
      <c r="G2856" s="124">
        <f>IF(AP2855,-0.1*ε_cu1cd,IF(AM2855,G2855*0.01,G2855))</f>
        <v/>
      </c>
      <c r="H2856" s="113">
        <f>IF(A2856=1,E2856,IF(AO2855,H2855-E2855+E2856,IF(AP2855,0.8*H2855,H2855+E2856)))</f>
        <v/>
      </c>
      <c r="I2856" s="169">
        <f>(C2856-H2856)/h</f>
        <v/>
      </c>
      <c r="J2856">
        <f>C2856/(ε_c1cd)</f>
        <v/>
      </c>
      <c r="K2856">
        <f>C2856/I2856</f>
        <v/>
      </c>
      <c r="L2856" s="131">
        <f>I2856/(ε_c1cd)</f>
        <v/>
      </c>
      <c r="M2856">
        <f>I2856*(K2856-Z_s1)</f>
        <v/>
      </c>
      <c r="N2856">
        <f>I2856*(K2856-Z_s2)</f>
        <v/>
      </c>
      <c r="O2856">
        <f>E_s*M2856</f>
        <v/>
      </c>
      <c r="P2856">
        <f>E_s*N2856</f>
        <v/>
      </c>
      <c r="Q2856">
        <f>O2856*A_s1</f>
        <v/>
      </c>
      <c r="R2856">
        <f>P2856*A_s2</f>
        <v/>
      </c>
      <c r="S2856">
        <f>Q2856*($K2856-Z_s1)</f>
        <v/>
      </c>
      <c r="T2856">
        <f>R2856*($K2856-Z_s2)</f>
        <v/>
      </c>
      <c r="U2856">
        <f>(INDIRECT("a_"&amp;U$2)/(U$2+1))*(($C2856^(U$2+1)-$H2856^(U$2+1))/(ε_c1cd^(U$2+1)))</f>
        <v/>
      </c>
      <c r="V2856">
        <f>(INDIRECT("a_"&amp;V$2)/(V$2+1))*(($C2856^(V$2+1)-$H2856^(V$2+1))/(ε_c1cd^(V$2+1)))</f>
        <v/>
      </c>
      <c r="W2856">
        <f>(INDIRECT("a_"&amp;W$2)/(W$2+1))*(($C2856^(W$2+1)-$H2856^(W$2+1))/(ε_c1cd^(W$2+1)))</f>
        <v/>
      </c>
      <c r="X2856">
        <f>(INDIRECT("a_"&amp;X$2)/(X$2+1))*(($C2856^(X$2+1)-$H2856^(X$2+1))/(ε_c1cd^(X$2+1)))</f>
        <v/>
      </c>
      <c r="Y2856">
        <f>(INDIRECT("a_"&amp;Y$2)/(Y$2+1))*(($C2856^(Y$2+1)-$H2856^(Y$2+1))/(ε_c1cd^(Y$2+1)))</f>
        <v/>
      </c>
      <c r="Z2856">
        <f>(INDIRECT("a_"&amp;Z$2)/(Z$2+2))*(($C2856^(Z$2+2)-$H2856^(Z$2+2))/(ε_c1cd^(Z$2+2)))</f>
        <v/>
      </c>
      <c r="AA2856">
        <f>(INDIRECT("a_"&amp;AA$2)/(AA$2+2))*(($C2856^(AA$2+2)-$H2856^(AA$2+2))/(ε_c1cd^(AA$2+2)))</f>
        <v/>
      </c>
      <c r="AB2856">
        <f>(INDIRECT("a_"&amp;AB$2)/(AB$2+2))*(($C2856^(AB$2+2)-$H2856^(AB$2+2))/(ε_c1cd^(AB$2+2)))</f>
        <v/>
      </c>
      <c r="AC2856">
        <f>(INDIRECT("a_"&amp;AC$2)/(AC$2+2))*(($C2856^(AC$2+2)-$H2856^(AC$2+2))/(ε_c1cd^(AC$2+2)))</f>
        <v/>
      </c>
      <c r="AD2856">
        <f>(INDIRECT("a_"&amp;AD$2)/(AD$2+2))*(($C2856^(AD$2+2)-$H2856^(AD$2+2))/(ε_c1cd^(AD$2+2)))</f>
        <v/>
      </c>
      <c r="AE2856" s="111">
        <f>(b*f_cd/L2856)*SUM(U2856:Y2856)+SUM(Q2856:R2856)</f>
        <v/>
      </c>
      <c r="AF2856" s="112">
        <f>AE2856*(K2856-y+e)</f>
        <v/>
      </c>
      <c r="AG2856" s="113">
        <f>(b*f_cd/(L2856^2))*SUM(Z2856:AD2856)+SUM(S2856:T2856)-AF2856</f>
        <v/>
      </c>
      <c r="AH2856" s="114">
        <f>AG2856&lt;0</f>
        <v/>
      </c>
      <c r="AI2856" s="115">
        <f>IF(A2856=1,FALSE,(AND(AQ2856,AH2856,NOT(AI2855))))</f>
        <v/>
      </c>
      <c r="AJ2856" s="116">
        <f>(b*f_cd/L2856)*(a_1/2*J2856^2+a_2/3*J2856^3+a_3/4*J2856^4+a_4/5*J2856^5+a_5/6*J2856^6)+SUM(Q2856:R2856)</f>
        <v/>
      </c>
      <c r="AK2856">
        <f>AJ2856*(K2856-y+e)</f>
        <v/>
      </c>
      <c r="AL2856" s="118">
        <f>(b*f_cd/(L2856^2))*(a_1/3*J2856^3+a_2/4*J2856^4+a_3/5*J2856^5+a_4/6*J2856^6+a_5/7*J2856^7)+SUM(S2856:T2856)-AK2856</f>
        <v/>
      </c>
      <c r="AM2856" s="114">
        <f>AL2856&gt;0</f>
        <v/>
      </c>
      <c r="AN2856" s="115">
        <f>IF(A2856=1,FALSE,(AND(AQ2856,AM2856,NOT(AN2855))))</f>
        <v/>
      </c>
      <c r="AO2856">
        <f>IF(D2856=1,AND(AH2856,NOT(AI2856)),AND(AM2856,NOT(AN2856)))</f>
        <v/>
      </c>
      <c r="AP2856" s="119">
        <f>IF(D2856=1,AI2856,AN2856)</f>
        <v/>
      </c>
      <c r="AQ2856" s="125">
        <f>ABS(E2856)&lt;$AQ$2</f>
        <v/>
      </c>
      <c r="AS2856">
        <f>IF(AP2856,MAX(AS$3:AS2854)+1,"")</f>
        <v/>
      </c>
    </row>
    <row r="2857">
      <c r="A2857" t="n">
        <v>2767</v>
      </c>
      <c r="B2857" s="131">
        <f>IF(A2857=1,0,IF(AP2857,0.1*ε_cu1cd,0))</f>
        <v/>
      </c>
      <c r="C2857" s="131">
        <f>IF(A2857=1,0.1*ε_cu1cd,C2856+B2856)</f>
        <v/>
      </c>
      <c r="D2857" s="113">
        <f>IF('Нормальний переріз'!$D$68&gt;0,1,2)</f>
        <v/>
      </c>
      <c r="E2857" s="144">
        <f>IF(D2857=1,F2857,G2857)</f>
        <v/>
      </c>
      <c r="F2857" s="124">
        <f>IF(AI2856,0.11*ε_cu1cd,IF(AH2856,F2856*0.01,F2856))</f>
        <v/>
      </c>
      <c r="G2857" s="124">
        <f>IF(AP2856,-0.1*ε_cu1cd,IF(AM2856,G2856*0.01,G2856))</f>
        <v/>
      </c>
      <c r="H2857" s="113">
        <f>IF(A2857=1,E2857,IF(AO2856,H2856-E2856+E2857,IF(AP2856,0.8*H2856,H2856+E2857)))</f>
        <v/>
      </c>
      <c r="I2857" s="169">
        <f>(C2857-H2857)/h</f>
        <v/>
      </c>
      <c r="J2857">
        <f>C2857/(ε_c1cd)</f>
        <v/>
      </c>
      <c r="K2857">
        <f>C2857/I2857</f>
        <v/>
      </c>
      <c r="L2857" s="131">
        <f>I2857/(ε_c1cd)</f>
        <v/>
      </c>
      <c r="M2857">
        <f>I2857*(K2857-Z_s1)</f>
        <v/>
      </c>
      <c r="N2857">
        <f>I2857*(K2857-Z_s2)</f>
        <v/>
      </c>
      <c r="O2857">
        <f>E_s*M2857</f>
        <v/>
      </c>
      <c r="P2857">
        <f>E_s*N2857</f>
        <v/>
      </c>
      <c r="Q2857">
        <f>O2857*A_s1</f>
        <v/>
      </c>
      <c r="R2857">
        <f>P2857*A_s2</f>
        <v/>
      </c>
      <c r="S2857">
        <f>Q2857*($K2857-Z_s1)</f>
        <v/>
      </c>
      <c r="T2857">
        <f>R2857*($K2857-Z_s2)</f>
        <v/>
      </c>
      <c r="U2857">
        <f>(INDIRECT("a_"&amp;U$2)/(U$2+1))*(($C2857^(U$2+1)-$H2857^(U$2+1))/(ε_c1cd^(U$2+1)))</f>
        <v/>
      </c>
      <c r="V2857">
        <f>(INDIRECT("a_"&amp;V$2)/(V$2+1))*(($C2857^(V$2+1)-$H2857^(V$2+1))/(ε_c1cd^(V$2+1)))</f>
        <v/>
      </c>
      <c r="W2857">
        <f>(INDIRECT("a_"&amp;W$2)/(W$2+1))*(($C2857^(W$2+1)-$H2857^(W$2+1))/(ε_c1cd^(W$2+1)))</f>
        <v/>
      </c>
      <c r="X2857">
        <f>(INDIRECT("a_"&amp;X$2)/(X$2+1))*(($C2857^(X$2+1)-$H2857^(X$2+1))/(ε_c1cd^(X$2+1)))</f>
        <v/>
      </c>
      <c r="Y2857">
        <f>(INDIRECT("a_"&amp;Y$2)/(Y$2+1))*(($C2857^(Y$2+1)-$H2857^(Y$2+1))/(ε_c1cd^(Y$2+1)))</f>
        <v/>
      </c>
      <c r="Z2857">
        <f>(INDIRECT("a_"&amp;Z$2)/(Z$2+2))*(($C2857^(Z$2+2)-$H2857^(Z$2+2))/(ε_c1cd^(Z$2+2)))</f>
        <v/>
      </c>
      <c r="AA2857">
        <f>(INDIRECT("a_"&amp;AA$2)/(AA$2+2))*(($C2857^(AA$2+2)-$H2857^(AA$2+2))/(ε_c1cd^(AA$2+2)))</f>
        <v/>
      </c>
      <c r="AB2857">
        <f>(INDIRECT("a_"&amp;AB$2)/(AB$2+2))*(($C2857^(AB$2+2)-$H2857^(AB$2+2))/(ε_c1cd^(AB$2+2)))</f>
        <v/>
      </c>
      <c r="AC2857">
        <f>(INDIRECT("a_"&amp;AC$2)/(AC$2+2))*(($C2857^(AC$2+2)-$H2857^(AC$2+2))/(ε_c1cd^(AC$2+2)))</f>
        <v/>
      </c>
      <c r="AD2857">
        <f>(INDIRECT("a_"&amp;AD$2)/(AD$2+2))*(($C2857^(AD$2+2)-$H2857^(AD$2+2))/(ε_c1cd^(AD$2+2)))</f>
        <v/>
      </c>
      <c r="AE2857" s="111">
        <f>(b*f_cd/L2857)*SUM(U2857:Y2857)+SUM(Q2857:R2857)</f>
        <v/>
      </c>
      <c r="AF2857" s="112">
        <f>AE2857*(K2857-y+e)</f>
        <v/>
      </c>
      <c r="AG2857" s="113">
        <f>(b*f_cd/(L2857^2))*SUM(Z2857:AD2857)+SUM(S2857:T2857)-AF2857</f>
        <v/>
      </c>
      <c r="AH2857" s="114">
        <f>AG2857&lt;0</f>
        <v/>
      </c>
      <c r="AI2857" s="115">
        <f>IF(A2857=1,FALSE,(AND(AQ2857,AH2857,NOT(AI2856))))</f>
        <v/>
      </c>
      <c r="AJ2857" s="116">
        <f>(b*f_cd/L2857)*(a_1/2*J2857^2+a_2/3*J2857^3+a_3/4*J2857^4+a_4/5*J2857^5+a_5/6*J2857^6)+SUM(Q2857:R2857)</f>
        <v/>
      </c>
      <c r="AK2857">
        <f>AJ2857*(K2857-y+e)</f>
        <v/>
      </c>
      <c r="AL2857" s="118">
        <f>(b*f_cd/(L2857^2))*(a_1/3*J2857^3+a_2/4*J2857^4+a_3/5*J2857^5+a_4/6*J2857^6+a_5/7*J2857^7)+SUM(S2857:T2857)-AK2857</f>
        <v/>
      </c>
      <c r="AM2857" s="114">
        <f>AL2857&gt;0</f>
        <v/>
      </c>
      <c r="AN2857" s="115">
        <f>IF(A2857=1,FALSE,(AND(AQ2857,AM2857,NOT(AN2856))))</f>
        <v/>
      </c>
      <c r="AO2857">
        <f>IF(D2857=1,AND(AH2857,NOT(AI2857)),AND(AM2857,NOT(AN2857)))</f>
        <v/>
      </c>
      <c r="AP2857" s="119">
        <f>IF(D2857=1,AI2857,AN2857)</f>
        <v/>
      </c>
      <c r="AQ2857" s="125">
        <f>ABS(E2857)&lt;$AQ$2</f>
        <v/>
      </c>
      <c r="AS2857">
        <f>IF(AP2857,MAX(AS$3:AS2855)+1,"")</f>
        <v/>
      </c>
    </row>
    <row r="2858">
      <c r="A2858" t="n">
        <v>2768</v>
      </c>
      <c r="B2858" s="131">
        <f>IF(A2858=1,0,IF(AP2858,0.1*ε_cu1cd,0))</f>
        <v/>
      </c>
      <c r="C2858" s="131">
        <f>IF(A2858=1,0.1*ε_cu1cd,C2857+B2857)</f>
        <v/>
      </c>
      <c r="D2858" s="113">
        <f>IF('Нормальний переріз'!$D$68&gt;0,1,2)</f>
        <v/>
      </c>
      <c r="E2858" s="144">
        <f>IF(D2858=1,F2858,G2858)</f>
        <v/>
      </c>
      <c r="F2858" s="124">
        <f>IF(AI2857,0.11*ε_cu1cd,IF(AH2857,F2857*0.01,F2857))</f>
        <v/>
      </c>
      <c r="G2858" s="124">
        <f>IF(AP2857,-0.1*ε_cu1cd,IF(AM2857,G2857*0.01,G2857))</f>
        <v/>
      </c>
      <c r="H2858" s="113">
        <f>IF(A2858=1,E2858,IF(AO2857,H2857-E2857+E2858,IF(AP2857,0.8*H2857,H2857+E2858)))</f>
        <v/>
      </c>
      <c r="I2858" s="169">
        <f>(C2858-H2858)/h</f>
        <v/>
      </c>
      <c r="J2858">
        <f>C2858/(ε_c1cd)</f>
        <v/>
      </c>
      <c r="K2858">
        <f>C2858/I2858</f>
        <v/>
      </c>
      <c r="L2858" s="131">
        <f>I2858/(ε_c1cd)</f>
        <v/>
      </c>
      <c r="M2858">
        <f>I2858*(K2858-Z_s1)</f>
        <v/>
      </c>
      <c r="N2858">
        <f>I2858*(K2858-Z_s2)</f>
        <v/>
      </c>
      <c r="O2858">
        <f>E_s*M2858</f>
        <v/>
      </c>
      <c r="P2858">
        <f>E_s*N2858</f>
        <v/>
      </c>
      <c r="Q2858">
        <f>O2858*A_s1</f>
        <v/>
      </c>
      <c r="R2858">
        <f>P2858*A_s2</f>
        <v/>
      </c>
      <c r="S2858">
        <f>Q2858*($K2858-Z_s1)</f>
        <v/>
      </c>
      <c r="T2858">
        <f>R2858*($K2858-Z_s2)</f>
        <v/>
      </c>
      <c r="U2858">
        <f>(INDIRECT("a_"&amp;U$2)/(U$2+1))*(($C2858^(U$2+1)-$H2858^(U$2+1))/(ε_c1cd^(U$2+1)))</f>
        <v/>
      </c>
      <c r="V2858">
        <f>(INDIRECT("a_"&amp;V$2)/(V$2+1))*(($C2858^(V$2+1)-$H2858^(V$2+1))/(ε_c1cd^(V$2+1)))</f>
        <v/>
      </c>
      <c r="W2858">
        <f>(INDIRECT("a_"&amp;W$2)/(W$2+1))*(($C2858^(W$2+1)-$H2858^(W$2+1))/(ε_c1cd^(W$2+1)))</f>
        <v/>
      </c>
      <c r="X2858">
        <f>(INDIRECT("a_"&amp;X$2)/(X$2+1))*(($C2858^(X$2+1)-$H2858^(X$2+1))/(ε_c1cd^(X$2+1)))</f>
        <v/>
      </c>
      <c r="Y2858">
        <f>(INDIRECT("a_"&amp;Y$2)/(Y$2+1))*(($C2858^(Y$2+1)-$H2858^(Y$2+1))/(ε_c1cd^(Y$2+1)))</f>
        <v/>
      </c>
      <c r="Z2858">
        <f>(INDIRECT("a_"&amp;Z$2)/(Z$2+2))*(($C2858^(Z$2+2)-$H2858^(Z$2+2))/(ε_c1cd^(Z$2+2)))</f>
        <v/>
      </c>
      <c r="AA2858">
        <f>(INDIRECT("a_"&amp;AA$2)/(AA$2+2))*(($C2858^(AA$2+2)-$H2858^(AA$2+2))/(ε_c1cd^(AA$2+2)))</f>
        <v/>
      </c>
      <c r="AB2858">
        <f>(INDIRECT("a_"&amp;AB$2)/(AB$2+2))*(($C2858^(AB$2+2)-$H2858^(AB$2+2))/(ε_c1cd^(AB$2+2)))</f>
        <v/>
      </c>
      <c r="AC2858">
        <f>(INDIRECT("a_"&amp;AC$2)/(AC$2+2))*(($C2858^(AC$2+2)-$H2858^(AC$2+2))/(ε_c1cd^(AC$2+2)))</f>
        <v/>
      </c>
      <c r="AD2858">
        <f>(INDIRECT("a_"&amp;AD$2)/(AD$2+2))*(($C2858^(AD$2+2)-$H2858^(AD$2+2))/(ε_c1cd^(AD$2+2)))</f>
        <v/>
      </c>
      <c r="AE2858" s="111">
        <f>(b*f_cd/L2858)*SUM(U2858:Y2858)+SUM(Q2858:R2858)</f>
        <v/>
      </c>
      <c r="AF2858" s="112">
        <f>AE2858*(K2858-y+e)</f>
        <v/>
      </c>
      <c r="AG2858" s="113">
        <f>(b*f_cd/(L2858^2))*SUM(Z2858:AD2858)+SUM(S2858:T2858)-AF2858</f>
        <v/>
      </c>
      <c r="AH2858" s="114">
        <f>AG2858&lt;0</f>
        <v/>
      </c>
      <c r="AI2858" s="115">
        <f>IF(A2858=1,FALSE,(AND(AQ2858,AH2858,NOT(AI2857))))</f>
        <v/>
      </c>
      <c r="AJ2858" s="116">
        <f>(b*f_cd/L2858)*(a_1/2*J2858^2+a_2/3*J2858^3+a_3/4*J2858^4+a_4/5*J2858^5+a_5/6*J2858^6)+SUM(Q2858:R2858)</f>
        <v/>
      </c>
      <c r="AK2858">
        <f>AJ2858*(K2858-y+e)</f>
        <v/>
      </c>
      <c r="AL2858" s="118">
        <f>(b*f_cd/(L2858^2))*(a_1/3*J2858^3+a_2/4*J2858^4+a_3/5*J2858^5+a_4/6*J2858^6+a_5/7*J2858^7)+SUM(S2858:T2858)-AK2858</f>
        <v/>
      </c>
      <c r="AM2858" s="114">
        <f>AL2858&gt;0</f>
        <v/>
      </c>
      <c r="AN2858" s="115">
        <f>IF(A2858=1,FALSE,(AND(AQ2858,AM2858,NOT(AN2857))))</f>
        <v/>
      </c>
      <c r="AO2858">
        <f>IF(D2858=1,AND(AH2858,NOT(AI2858)),AND(AM2858,NOT(AN2858)))</f>
        <v/>
      </c>
      <c r="AP2858" s="119">
        <f>IF(D2858=1,AI2858,AN2858)</f>
        <v/>
      </c>
      <c r="AQ2858" s="125">
        <f>ABS(E2858)&lt;$AQ$2</f>
        <v/>
      </c>
      <c r="AS2858">
        <f>IF(AP2858,MAX(AS$3:AS2856)+1,"")</f>
        <v/>
      </c>
    </row>
    <row r="2859">
      <c r="A2859" t="n">
        <v>2769</v>
      </c>
      <c r="B2859" s="131">
        <f>IF(A2859=1,0,IF(AP2859,0.1*ε_cu1cd,0))</f>
        <v/>
      </c>
      <c r="C2859" s="131">
        <f>IF(A2859=1,0.1*ε_cu1cd,C2858+B2858)</f>
        <v/>
      </c>
      <c r="D2859" s="113">
        <f>IF('Нормальний переріз'!$D$68&gt;0,1,2)</f>
        <v/>
      </c>
      <c r="E2859" s="144">
        <f>IF(D2859=1,F2859,G2859)</f>
        <v/>
      </c>
      <c r="F2859" s="124">
        <f>IF(AI2858,0.11*ε_cu1cd,IF(AH2858,F2858*0.01,F2858))</f>
        <v/>
      </c>
      <c r="G2859" s="124">
        <f>IF(AP2858,-0.1*ε_cu1cd,IF(AM2858,G2858*0.01,G2858))</f>
        <v/>
      </c>
      <c r="H2859" s="113">
        <f>IF(A2859=1,E2859,IF(AO2858,H2858-E2858+E2859,IF(AP2858,0.8*H2858,H2858+E2859)))</f>
        <v/>
      </c>
      <c r="I2859" s="169">
        <f>(C2859-H2859)/h</f>
        <v/>
      </c>
      <c r="J2859">
        <f>C2859/(ε_c1cd)</f>
        <v/>
      </c>
      <c r="K2859">
        <f>C2859/I2859</f>
        <v/>
      </c>
      <c r="L2859" s="131">
        <f>I2859/(ε_c1cd)</f>
        <v/>
      </c>
      <c r="M2859">
        <f>I2859*(K2859-Z_s1)</f>
        <v/>
      </c>
      <c r="N2859">
        <f>I2859*(K2859-Z_s2)</f>
        <v/>
      </c>
      <c r="O2859">
        <f>E_s*M2859</f>
        <v/>
      </c>
      <c r="P2859">
        <f>E_s*N2859</f>
        <v/>
      </c>
      <c r="Q2859">
        <f>O2859*A_s1</f>
        <v/>
      </c>
      <c r="R2859">
        <f>P2859*A_s2</f>
        <v/>
      </c>
      <c r="S2859">
        <f>Q2859*($K2859-Z_s1)</f>
        <v/>
      </c>
      <c r="T2859">
        <f>R2859*($K2859-Z_s2)</f>
        <v/>
      </c>
      <c r="U2859">
        <f>(INDIRECT("a_"&amp;U$2)/(U$2+1))*(($C2859^(U$2+1)-$H2859^(U$2+1))/(ε_c1cd^(U$2+1)))</f>
        <v/>
      </c>
      <c r="V2859">
        <f>(INDIRECT("a_"&amp;V$2)/(V$2+1))*(($C2859^(V$2+1)-$H2859^(V$2+1))/(ε_c1cd^(V$2+1)))</f>
        <v/>
      </c>
      <c r="W2859">
        <f>(INDIRECT("a_"&amp;W$2)/(W$2+1))*(($C2859^(W$2+1)-$H2859^(W$2+1))/(ε_c1cd^(W$2+1)))</f>
        <v/>
      </c>
      <c r="X2859">
        <f>(INDIRECT("a_"&amp;X$2)/(X$2+1))*(($C2859^(X$2+1)-$H2859^(X$2+1))/(ε_c1cd^(X$2+1)))</f>
        <v/>
      </c>
      <c r="Y2859">
        <f>(INDIRECT("a_"&amp;Y$2)/(Y$2+1))*(($C2859^(Y$2+1)-$H2859^(Y$2+1))/(ε_c1cd^(Y$2+1)))</f>
        <v/>
      </c>
      <c r="Z2859">
        <f>(INDIRECT("a_"&amp;Z$2)/(Z$2+2))*(($C2859^(Z$2+2)-$H2859^(Z$2+2))/(ε_c1cd^(Z$2+2)))</f>
        <v/>
      </c>
      <c r="AA2859">
        <f>(INDIRECT("a_"&amp;AA$2)/(AA$2+2))*(($C2859^(AA$2+2)-$H2859^(AA$2+2))/(ε_c1cd^(AA$2+2)))</f>
        <v/>
      </c>
      <c r="AB2859">
        <f>(INDIRECT("a_"&amp;AB$2)/(AB$2+2))*(($C2859^(AB$2+2)-$H2859^(AB$2+2))/(ε_c1cd^(AB$2+2)))</f>
        <v/>
      </c>
      <c r="AC2859">
        <f>(INDIRECT("a_"&amp;AC$2)/(AC$2+2))*(($C2859^(AC$2+2)-$H2859^(AC$2+2))/(ε_c1cd^(AC$2+2)))</f>
        <v/>
      </c>
      <c r="AD2859">
        <f>(INDIRECT("a_"&amp;AD$2)/(AD$2+2))*(($C2859^(AD$2+2)-$H2859^(AD$2+2))/(ε_c1cd^(AD$2+2)))</f>
        <v/>
      </c>
      <c r="AE2859" s="111">
        <f>(b*f_cd/L2859)*SUM(U2859:Y2859)+SUM(Q2859:R2859)</f>
        <v/>
      </c>
      <c r="AF2859" s="112">
        <f>AE2859*(K2859-y+e)</f>
        <v/>
      </c>
      <c r="AG2859" s="113">
        <f>(b*f_cd/(L2859^2))*SUM(Z2859:AD2859)+SUM(S2859:T2859)-AF2859</f>
        <v/>
      </c>
      <c r="AH2859" s="114">
        <f>AG2859&lt;0</f>
        <v/>
      </c>
      <c r="AI2859" s="115">
        <f>IF(A2859=1,FALSE,(AND(AQ2859,AH2859,NOT(AI2858))))</f>
        <v/>
      </c>
      <c r="AJ2859" s="116">
        <f>(b*f_cd/L2859)*(a_1/2*J2859^2+a_2/3*J2859^3+a_3/4*J2859^4+a_4/5*J2859^5+a_5/6*J2859^6)+SUM(Q2859:R2859)</f>
        <v/>
      </c>
      <c r="AK2859">
        <f>AJ2859*(K2859-y+e)</f>
        <v/>
      </c>
      <c r="AL2859" s="118">
        <f>(b*f_cd/(L2859^2))*(a_1/3*J2859^3+a_2/4*J2859^4+a_3/5*J2859^5+a_4/6*J2859^6+a_5/7*J2859^7)+SUM(S2859:T2859)-AK2859</f>
        <v/>
      </c>
      <c r="AM2859" s="114">
        <f>AL2859&gt;0</f>
        <v/>
      </c>
      <c r="AN2859" s="115">
        <f>IF(A2859=1,FALSE,(AND(AQ2859,AM2859,NOT(AN2858))))</f>
        <v/>
      </c>
      <c r="AO2859">
        <f>IF(D2859=1,AND(AH2859,NOT(AI2859)),AND(AM2859,NOT(AN2859)))</f>
        <v/>
      </c>
      <c r="AP2859" s="119">
        <f>IF(D2859=1,AI2859,AN2859)</f>
        <v/>
      </c>
      <c r="AQ2859" s="125">
        <f>ABS(E2859)&lt;$AQ$2</f>
        <v/>
      </c>
      <c r="AS2859">
        <f>IF(AP2859,MAX(AS$3:AS2857)+1,"")</f>
        <v/>
      </c>
    </row>
    <row r="2860">
      <c r="A2860" t="n">
        <v>2770</v>
      </c>
      <c r="B2860" s="131">
        <f>IF(A2860=1,0,IF(AP2860,0.1*ε_cu1cd,0))</f>
        <v/>
      </c>
      <c r="C2860" s="131">
        <f>IF(A2860=1,0.1*ε_cu1cd,C2859+B2859)</f>
        <v/>
      </c>
      <c r="D2860" s="113">
        <f>IF('Нормальний переріз'!$D$68&gt;0,1,2)</f>
        <v/>
      </c>
      <c r="E2860" s="144">
        <f>IF(D2860=1,F2860,G2860)</f>
        <v/>
      </c>
      <c r="F2860" s="124">
        <f>IF(AI2859,0.11*ε_cu1cd,IF(AH2859,F2859*0.01,F2859))</f>
        <v/>
      </c>
      <c r="G2860" s="124">
        <f>IF(AP2859,-0.1*ε_cu1cd,IF(AM2859,G2859*0.01,G2859))</f>
        <v/>
      </c>
      <c r="H2860" s="113">
        <f>IF(A2860=1,E2860,IF(AO2859,H2859-E2859+E2860,IF(AP2859,0.8*H2859,H2859+E2860)))</f>
        <v/>
      </c>
      <c r="I2860" s="169">
        <f>(C2860-H2860)/h</f>
        <v/>
      </c>
      <c r="J2860">
        <f>C2860/(ε_c1cd)</f>
        <v/>
      </c>
      <c r="K2860">
        <f>C2860/I2860</f>
        <v/>
      </c>
      <c r="L2860" s="131">
        <f>I2860/(ε_c1cd)</f>
        <v/>
      </c>
      <c r="M2860">
        <f>I2860*(K2860-Z_s1)</f>
        <v/>
      </c>
      <c r="N2860">
        <f>I2860*(K2860-Z_s2)</f>
        <v/>
      </c>
      <c r="O2860">
        <f>E_s*M2860</f>
        <v/>
      </c>
      <c r="P2860">
        <f>E_s*N2860</f>
        <v/>
      </c>
      <c r="Q2860">
        <f>O2860*A_s1</f>
        <v/>
      </c>
      <c r="R2860">
        <f>P2860*A_s2</f>
        <v/>
      </c>
      <c r="S2860">
        <f>Q2860*($K2860-Z_s1)</f>
        <v/>
      </c>
      <c r="T2860">
        <f>R2860*($K2860-Z_s2)</f>
        <v/>
      </c>
      <c r="U2860">
        <f>(INDIRECT("a_"&amp;U$2)/(U$2+1))*(($C2860^(U$2+1)-$H2860^(U$2+1))/(ε_c1cd^(U$2+1)))</f>
        <v/>
      </c>
      <c r="V2860">
        <f>(INDIRECT("a_"&amp;V$2)/(V$2+1))*(($C2860^(V$2+1)-$H2860^(V$2+1))/(ε_c1cd^(V$2+1)))</f>
        <v/>
      </c>
      <c r="W2860">
        <f>(INDIRECT("a_"&amp;W$2)/(W$2+1))*(($C2860^(W$2+1)-$H2860^(W$2+1))/(ε_c1cd^(W$2+1)))</f>
        <v/>
      </c>
      <c r="X2860">
        <f>(INDIRECT("a_"&amp;X$2)/(X$2+1))*(($C2860^(X$2+1)-$H2860^(X$2+1))/(ε_c1cd^(X$2+1)))</f>
        <v/>
      </c>
      <c r="Y2860">
        <f>(INDIRECT("a_"&amp;Y$2)/(Y$2+1))*(($C2860^(Y$2+1)-$H2860^(Y$2+1))/(ε_c1cd^(Y$2+1)))</f>
        <v/>
      </c>
      <c r="Z2860">
        <f>(INDIRECT("a_"&amp;Z$2)/(Z$2+2))*(($C2860^(Z$2+2)-$H2860^(Z$2+2))/(ε_c1cd^(Z$2+2)))</f>
        <v/>
      </c>
      <c r="AA2860">
        <f>(INDIRECT("a_"&amp;AA$2)/(AA$2+2))*(($C2860^(AA$2+2)-$H2860^(AA$2+2))/(ε_c1cd^(AA$2+2)))</f>
        <v/>
      </c>
      <c r="AB2860">
        <f>(INDIRECT("a_"&amp;AB$2)/(AB$2+2))*(($C2860^(AB$2+2)-$H2860^(AB$2+2))/(ε_c1cd^(AB$2+2)))</f>
        <v/>
      </c>
      <c r="AC2860">
        <f>(INDIRECT("a_"&amp;AC$2)/(AC$2+2))*(($C2860^(AC$2+2)-$H2860^(AC$2+2))/(ε_c1cd^(AC$2+2)))</f>
        <v/>
      </c>
      <c r="AD2860">
        <f>(INDIRECT("a_"&amp;AD$2)/(AD$2+2))*(($C2860^(AD$2+2)-$H2860^(AD$2+2))/(ε_c1cd^(AD$2+2)))</f>
        <v/>
      </c>
      <c r="AE2860" s="111">
        <f>(b*f_cd/L2860)*SUM(U2860:Y2860)+SUM(Q2860:R2860)</f>
        <v/>
      </c>
      <c r="AF2860" s="112">
        <f>AE2860*(K2860-y+e)</f>
        <v/>
      </c>
      <c r="AG2860" s="113">
        <f>(b*f_cd/(L2860^2))*SUM(Z2860:AD2860)+SUM(S2860:T2860)-AF2860</f>
        <v/>
      </c>
      <c r="AH2860" s="114">
        <f>AG2860&lt;0</f>
        <v/>
      </c>
      <c r="AI2860" s="115">
        <f>IF(A2860=1,FALSE,(AND(AQ2860,AH2860,NOT(AI2859))))</f>
        <v/>
      </c>
      <c r="AJ2860" s="116">
        <f>(b*f_cd/L2860)*(a_1/2*J2860^2+a_2/3*J2860^3+a_3/4*J2860^4+a_4/5*J2860^5+a_5/6*J2860^6)+SUM(Q2860:R2860)</f>
        <v/>
      </c>
      <c r="AK2860">
        <f>AJ2860*(K2860-y+e)</f>
        <v/>
      </c>
      <c r="AL2860" s="118">
        <f>(b*f_cd/(L2860^2))*(a_1/3*J2860^3+a_2/4*J2860^4+a_3/5*J2860^5+a_4/6*J2860^6+a_5/7*J2860^7)+SUM(S2860:T2860)-AK2860</f>
        <v/>
      </c>
      <c r="AM2860" s="114">
        <f>AL2860&gt;0</f>
        <v/>
      </c>
      <c r="AN2860" s="115">
        <f>IF(A2860=1,FALSE,(AND(AQ2860,AM2860,NOT(AN2859))))</f>
        <v/>
      </c>
      <c r="AO2860">
        <f>IF(D2860=1,AND(AH2860,NOT(AI2860)),AND(AM2860,NOT(AN2860)))</f>
        <v/>
      </c>
      <c r="AP2860" s="119">
        <f>IF(D2860=1,AI2860,AN2860)</f>
        <v/>
      </c>
      <c r="AQ2860" s="125">
        <f>ABS(E2860)&lt;$AQ$2</f>
        <v/>
      </c>
      <c r="AS2860">
        <f>IF(AP2860,MAX(AS$3:AS2858)+1,"")</f>
        <v/>
      </c>
    </row>
    <row r="2861">
      <c r="A2861" t="n">
        <v>2771</v>
      </c>
      <c r="B2861" s="131">
        <f>IF(A2861=1,0,IF(AP2861,0.1*ε_cu1cd,0))</f>
        <v/>
      </c>
      <c r="C2861" s="131">
        <f>IF(A2861=1,0.1*ε_cu1cd,C2860+B2860)</f>
        <v/>
      </c>
      <c r="D2861" s="113">
        <f>IF('Нормальний переріз'!$D$68&gt;0,1,2)</f>
        <v/>
      </c>
      <c r="E2861" s="144">
        <f>IF(D2861=1,F2861,G2861)</f>
        <v/>
      </c>
      <c r="F2861" s="124">
        <f>IF(AI2860,0.11*ε_cu1cd,IF(AH2860,F2860*0.01,F2860))</f>
        <v/>
      </c>
      <c r="G2861" s="124">
        <f>IF(AP2860,-0.1*ε_cu1cd,IF(AM2860,G2860*0.01,G2860))</f>
        <v/>
      </c>
      <c r="H2861" s="113">
        <f>IF(A2861=1,E2861,IF(AO2860,H2860-E2860+E2861,IF(AP2860,0.8*H2860,H2860+E2861)))</f>
        <v/>
      </c>
      <c r="I2861" s="169">
        <f>(C2861-H2861)/h</f>
        <v/>
      </c>
      <c r="J2861">
        <f>C2861/(ε_c1cd)</f>
        <v/>
      </c>
      <c r="K2861">
        <f>C2861/I2861</f>
        <v/>
      </c>
      <c r="L2861" s="131">
        <f>I2861/(ε_c1cd)</f>
        <v/>
      </c>
      <c r="M2861">
        <f>I2861*(K2861-Z_s1)</f>
        <v/>
      </c>
      <c r="N2861">
        <f>I2861*(K2861-Z_s2)</f>
        <v/>
      </c>
      <c r="O2861">
        <f>E_s*M2861</f>
        <v/>
      </c>
      <c r="P2861">
        <f>E_s*N2861</f>
        <v/>
      </c>
      <c r="Q2861">
        <f>O2861*A_s1</f>
        <v/>
      </c>
      <c r="R2861">
        <f>P2861*A_s2</f>
        <v/>
      </c>
      <c r="S2861">
        <f>Q2861*($K2861-Z_s1)</f>
        <v/>
      </c>
      <c r="T2861">
        <f>R2861*($K2861-Z_s2)</f>
        <v/>
      </c>
      <c r="U2861">
        <f>(INDIRECT("a_"&amp;U$2)/(U$2+1))*(($C2861^(U$2+1)-$H2861^(U$2+1))/(ε_c1cd^(U$2+1)))</f>
        <v/>
      </c>
      <c r="V2861">
        <f>(INDIRECT("a_"&amp;V$2)/(V$2+1))*(($C2861^(V$2+1)-$H2861^(V$2+1))/(ε_c1cd^(V$2+1)))</f>
        <v/>
      </c>
      <c r="W2861">
        <f>(INDIRECT("a_"&amp;W$2)/(W$2+1))*(($C2861^(W$2+1)-$H2861^(W$2+1))/(ε_c1cd^(W$2+1)))</f>
        <v/>
      </c>
      <c r="X2861">
        <f>(INDIRECT("a_"&amp;X$2)/(X$2+1))*(($C2861^(X$2+1)-$H2861^(X$2+1))/(ε_c1cd^(X$2+1)))</f>
        <v/>
      </c>
      <c r="Y2861">
        <f>(INDIRECT("a_"&amp;Y$2)/(Y$2+1))*(($C2861^(Y$2+1)-$H2861^(Y$2+1))/(ε_c1cd^(Y$2+1)))</f>
        <v/>
      </c>
      <c r="Z2861">
        <f>(INDIRECT("a_"&amp;Z$2)/(Z$2+2))*(($C2861^(Z$2+2)-$H2861^(Z$2+2))/(ε_c1cd^(Z$2+2)))</f>
        <v/>
      </c>
      <c r="AA2861">
        <f>(INDIRECT("a_"&amp;AA$2)/(AA$2+2))*(($C2861^(AA$2+2)-$H2861^(AA$2+2))/(ε_c1cd^(AA$2+2)))</f>
        <v/>
      </c>
      <c r="AB2861">
        <f>(INDIRECT("a_"&amp;AB$2)/(AB$2+2))*(($C2861^(AB$2+2)-$H2861^(AB$2+2))/(ε_c1cd^(AB$2+2)))</f>
        <v/>
      </c>
      <c r="AC2861">
        <f>(INDIRECT("a_"&amp;AC$2)/(AC$2+2))*(($C2861^(AC$2+2)-$H2861^(AC$2+2))/(ε_c1cd^(AC$2+2)))</f>
        <v/>
      </c>
      <c r="AD2861">
        <f>(INDIRECT("a_"&amp;AD$2)/(AD$2+2))*(($C2861^(AD$2+2)-$H2861^(AD$2+2))/(ε_c1cd^(AD$2+2)))</f>
        <v/>
      </c>
      <c r="AE2861" s="111">
        <f>(b*f_cd/L2861)*SUM(U2861:Y2861)+SUM(Q2861:R2861)</f>
        <v/>
      </c>
      <c r="AF2861" s="112">
        <f>AE2861*(K2861-y+e)</f>
        <v/>
      </c>
      <c r="AG2861" s="113">
        <f>(b*f_cd/(L2861^2))*SUM(Z2861:AD2861)+SUM(S2861:T2861)-AF2861</f>
        <v/>
      </c>
      <c r="AH2861" s="114">
        <f>AG2861&lt;0</f>
        <v/>
      </c>
      <c r="AI2861" s="115">
        <f>IF(A2861=1,FALSE,(AND(AQ2861,AH2861,NOT(AI2860))))</f>
        <v/>
      </c>
      <c r="AJ2861" s="116">
        <f>(b*f_cd/L2861)*(a_1/2*J2861^2+a_2/3*J2861^3+a_3/4*J2861^4+a_4/5*J2861^5+a_5/6*J2861^6)+SUM(Q2861:R2861)</f>
        <v/>
      </c>
      <c r="AK2861">
        <f>AJ2861*(K2861-y+e)</f>
        <v/>
      </c>
      <c r="AL2861" s="118">
        <f>(b*f_cd/(L2861^2))*(a_1/3*J2861^3+a_2/4*J2861^4+a_3/5*J2861^5+a_4/6*J2861^6+a_5/7*J2861^7)+SUM(S2861:T2861)-AK2861</f>
        <v/>
      </c>
      <c r="AM2861" s="114">
        <f>AL2861&gt;0</f>
        <v/>
      </c>
      <c r="AN2861" s="115">
        <f>IF(A2861=1,FALSE,(AND(AQ2861,AM2861,NOT(AN2860))))</f>
        <v/>
      </c>
      <c r="AO2861">
        <f>IF(D2861=1,AND(AH2861,NOT(AI2861)),AND(AM2861,NOT(AN2861)))</f>
        <v/>
      </c>
      <c r="AP2861" s="119">
        <f>IF(D2861=1,AI2861,AN2861)</f>
        <v/>
      </c>
      <c r="AQ2861" s="125">
        <f>ABS(E2861)&lt;$AQ$2</f>
        <v/>
      </c>
      <c r="AS2861">
        <f>IF(AP2861,MAX(AS$3:AS2859)+1,"")</f>
        <v/>
      </c>
    </row>
    <row r="2862">
      <c r="A2862" t="n">
        <v>2772</v>
      </c>
      <c r="B2862" s="131">
        <f>IF(A2862=1,0,IF(AP2862,0.1*ε_cu1cd,0))</f>
        <v/>
      </c>
      <c r="C2862" s="131">
        <f>IF(A2862=1,0.1*ε_cu1cd,C2861+B2861)</f>
        <v/>
      </c>
      <c r="D2862" s="113">
        <f>IF('Нормальний переріз'!$D$68&gt;0,1,2)</f>
        <v/>
      </c>
      <c r="E2862" s="144">
        <f>IF(D2862=1,F2862,G2862)</f>
        <v/>
      </c>
      <c r="F2862" s="124">
        <f>IF(AI2861,0.11*ε_cu1cd,IF(AH2861,F2861*0.01,F2861))</f>
        <v/>
      </c>
      <c r="G2862" s="124">
        <f>IF(AP2861,-0.1*ε_cu1cd,IF(AM2861,G2861*0.01,G2861))</f>
        <v/>
      </c>
      <c r="H2862" s="113">
        <f>IF(A2862=1,E2862,IF(AO2861,H2861-E2861+E2862,IF(AP2861,0.8*H2861,H2861+E2862)))</f>
        <v/>
      </c>
      <c r="I2862" s="169">
        <f>(C2862-H2862)/h</f>
        <v/>
      </c>
      <c r="J2862">
        <f>C2862/(ε_c1cd)</f>
        <v/>
      </c>
      <c r="K2862">
        <f>C2862/I2862</f>
        <v/>
      </c>
      <c r="L2862" s="131">
        <f>I2862/(ε_c1cd)</f>
        <v/>
      </c>
      <c r="M2862">
        <f>I2862*(K2862-Z_s1)</f>
        <v/>
      </c>
      <c r="N2862">
        <f>I2862*(K2862-Z_s2)</f>
        <v/>
      </c>
      <c r="O2862">
        <f>E_s*M2862</f>
        <v/>
      </c>
      <c r="P2862">
        <f>E_s*N2862</f>
        <v/>
      </c>
      <c r="Q2862">
        <f>O2862*A_s1</f>
        <v/>
      </c>
      <c r="R2862">
        <f>P2862*A_s2</f>
        <v/>
      </c>
      <c r="S2862">
        <f>Q2862*($K2862-Z_s1)</f>
        <v/>
      </c>
      <c r="T2862">
        <f>R2862*($K2862-Z_s2)</f>
        <v/>
      </c>
      <c r="U2862">
        <f>(INDIRECT("a_"&amp;U$2)/(U$2+1))*(($C2862^(U$2+1)-$H2862^(U$2+1))/(ε_c1cd^(U$2+1)))</f>
        <v/>
      </c>
      <c r="V2862">
        <f>(INDIRECT("a_"&amp;V$2)/(V$2+1))*(($C2862^(V$2+1)-$H2862^(V$2+1))/(ε_c1cd^(V$2+1)))</f>
        <v/>
      </c>
      <c r="W2862">
        <f>(INDIRECT("a_"&amp;W$2)/(W$2+1))*(($C2862^(W$2+1)-$H2862^(W$2+1))/(ε_c1cd^(W$2+1)))</f>
        <v/>
      </c>
      <c r="X2862">
        <f>(INDIRECT("a_"&amp;X$2)/(X$2+1))*(($C2862^(X$2+1)-$H2862^(X$2+1))/(ε_c1cd^(X$2+1)))</f>
        <v/>
      </c>
      <c r="Y2862">
        <f>(INDIRECT("a_"&amp;Y$2)/(Y$2+1))*(($C2862^(Y$2+1)-$H2862^(Y$2+1))/(ε_c1cd^(Y$2+1)))</f>
        <v/>
      </c>
      <c r="Z2862">
        <f>(INDIRECT("a_"&amp;Z$2)/(Z$2+2))*(($C2862^(Z$2+2)-$H2862^(Z$2+2))/(ε_c1cd^(Z$2+2)))</f>
        <v/>
      </c>
      <c r="AA2862">
        <f>(INDIRECT("a_"&amp;AA$2)/(AA$2+2))*(($C2862^(AA$2+2)-$H2862^(AA$2+2))/(ε_c1cd^(AA$2+2)))</f>
        <v/>
      </c>
      <c r="AB2862">
        <f>(INDIRECT("a_"&amp;AB$2)/(AB$2+2))*(($C2862^(AB$2+2)-$H2862^(AB$2+2))/(ε_c1cd^(AB$2+2)))</f>
        <v/>
      </c>
      <c r="AC2862">
        <f>(INDIRECT("a_"&amp;AC$2)/(AC$2+2))*(($C2862^(AC$2+2)-$H2862^(AC$2+2))/(ε_c1cd^(AC$2+2)))</f>
        <v/>
      </c>
      <c r="AD2862">
        <f>(INDIRECT("a_"&amp;AD$2)/(AD$2+2))*(($C2862^(AD$2+2)-$H2862^(AD$2+2))/(ε_c1cd^(AD$2+2)))</f>
        <v/>
      </c>
      <c r="AE2862" s="111">
        <f>(b*f_cd/L2862)*SUM(U2862:Y2862)+SUM(Q2862:R2862)</f>
        <v/>
      </c>
      <c r="AF2862" s="112">
        <f>AE2862*(K2862-y+e)</f>
        <v/>
      </c>
      <c r="AG2862" s="113">
        <f>(b*f_cd/(L2862^2))*SUM(Z2862:AD2862)+SUM(S2862:T2862)-AF2862</f>
        <v/>
      </c>
      <c r="AH2862" s="114">
        <f>AG2862&lt;0</f>
        <v/>
      </c>
      <c r="AI2862" s="115">
        <f>IF(A2862=1,FALSE,(AND(AQ2862,AH2862,NOT(AI2861))))</f>
        <v/>
      </c>
      <c r="AJ2862" s="116">
        <f>(b*f_cd/L2862)*(a_1/2*J2862^2+a_2/3*J2862^3+a_3/4*J2862^4+a_4/5*J2862^5+a_5/6*J2862^6)+SUM(Q2862:R2862)</f>
        <v/>
      </c>
      <c r="AK2862">
        <f>AJ2862*(K2862-y+e)</f>
        <v/>
      </c>
      <c r="AL2862" s="118">
        <f>(b*f_cd/(L2862^2))*(a_1/3*J2862^3+a_2/4*J2862^4+a_3/5*J2862^5+a_4/6*J2862^6+a_5/7*J2862^7)+SUM(S2862:T2862)-AK2862</f>
        <v/>
      </c>
      <c r="AM2862" s="114">
        <f>AL2862&gt;0</f>
        <v/>
      </c>
      <c r="AN2862" s="115">
        <f>IF(A2862=1,FALSE,(AND(AQ2862,AM2862,NOT(AN2861))))</f>
        <v/>
      </c>
      <c r="AO2862">
        <f>IF(D2862=1,AND(AH2862,NOT(AI2862)),AND(AM2862,NOT(AN2862)))</f>
        <v/>
      </c>
      <c r="AP2862" s="119">
        <f>IF(D2862=1,AI2862,AN2862)</f>
        <v/>
      </c>
      <c r="AQ2862" s="125">
        <f>ABS(E2862)&lt;$AQ$2</f>
        <v/>
      </c>
      <c r="AS2862">
        <f>IF(AP2862,MAX(AS$3:AS2860)+1,"")</f>
        <v/>
      </c>
    </row>
    <row r="2863">
      <c r="A2863" t="n">
        <v>2773</v>
      </c>
      <c r="B2863" s="131">
        <f>IF(A2863=1,0,IF(AP2863,0.1*ε_cu1cd,0))</f>
        <v/>
      </c>
      <c r="C2863" s="131">
        <f>IF(A2863=1,0.1*ε_cu1cd,C2862+B2862)</f>
        <v/>
      </c>
      <c r="D2863" s="113">
        <f>IF('Нормальний переріз'!$D$68&gt;0,1,2)</f>
        <v/>
      </c>
      <c r="E2863" s="144">
        <f>IF(D2863=1,F2863,G2863)</f>
        <v/>
      </c>
      <c r="F2863" s="124">
        <f>IF(AI2862,0.11*ε_cu1cd,IF(AH2862,F2862*0.01,F2862))</f>
        <v/>
      </c>
      <c r="G2863" s="124">
        <f>IF(AP2862,-0.1*ε_cu1cd,IF(AM2862,G2862*0.01,G2862))</f>
        <v/>
      </c>
      <c r="H2863" s="113">
        <f>IF(A2863=1,E2863,IF(AO2862,H2862-E2862+E2863,IF(AP2862,0.8*H2862,H2862+E2863)))</f>
        <v/>
      </c>
      <c r="I2863" s="169">
        <f>(C2863-H2863)/h</f>
        <v/>
      </c>
      <c r="J2863">
        <f>C2863/(ε_c1cd)</f>
        <v/>
      </c>
      <c r="K2863">
        <f>C2863/I2863</f>
        <v/>
      </c>
      <c r="L2863" s="131">
        <f>I2863/(ε_c1cd)</f>
        <v/>
      </c>
      <c r="M2863">
        <f>I2863*(K2863-Z_s1)</f>
        <v/>
      </c>
      <c r="N2863">
        <f>I2863*(K2863-Z_s2)</f>
        <v/>
      </c>
      <c r="O2863">
        <f>E_s*M2863</f>
        <v/>
      </c>
      <c r="P2863">
        <f>E_s*N2863</f>
        <v/>
      </c>
      <c r="Q2863">
        <f>O2863*A_s1</f>
        <v/>
      </c>
      <c r="R2863">
        <f>P2863*A_s2</f>
        <v/>
      </c>
      <c r="S2863">
        <f>Q2863*($K2863-Z_s1)</f>
        <v/>
      </c>
      <c r="T2863">
        <f>R2863*($K2863-Z_s2)</f>
        <v/>
      </c>
      <c r="U2863">
        <f>(INDIRECT("a_"&amp;U$2)/(U$2+1))*(($C2863^(U$2+1)-$H2863^(U$2+1))/(ε_c1cd^(U$2+1)))</f>
        <v/>
      </c>
      <c r="V2863">
        <f>(INDIRECT("a_"&amp;V$2)/(V$2+1))*(($C2863^(V$2+1)-$H2863^(V$2+1))/(ε_c1cd^(V$2+1)))</f>
        <v/>
      </c>
      <c r="W2863">
        <f>(INDIRECT("a_"&amp;W$2)/(W$2+1))*(($C2863^(W$2+1)-$H2863^(W$2+1))/(ε_c1cd^(W$2+1)))</f>
        <v/>
      </c>
      <c r="X2863">
        <f>(INDIRECT("a_"&amp;X$2)/(X$2+1))*(($C2863^(X$2+1)-$H2863^(X$2+1))/(ε_c1cd^(X$2+1)))</f>
        <v/>
      </c>
      <c r="Y2863">
        <f>(INDIRECT("a_"&amp;Y$2)/(Y$2+1))*(($C2863^(Y$2+1)-$H2863^(Y$2+1))/(ε_c1cd^(Y$2+1)))</f>
        <v/>
      </c>
      <c r="Z2863">
        <f>(INDIRECT("a_"&amp;Z$2)/(Z$2+2))*(($C2863^(Z$2+2)-$H2863^(Z$2+2))/(ε_c1cd^(Z$2+2)))</f>
        <v/>
      </c>
      <c r="AA2863">
        <f>(INDIRECT("a_"&amp;AA$2)/(AA$2+2))*(($C2863^(AA$2+2)-$H2863^(AA$2+2))/(ε_c1cd^(AA$2+2)))</f>
        <v/>
      </c>
      <c r="AB2863">
        <f>(INDIRECT("a_"&amp;AB$2)/(AB$2+2))*(($C2863^(AB$2+2)-$H2863^(AB$2+2))/(ε_c1cd^(AB$2+2)))</f>
        <v/>
      </c>
      <c r="AC2863">
        <f>(INDIRECT("a_"&amp;AC$2)/(AC$2+2))*(($C2863^(AC$2+2)-$H2863^(AC$2+2))/(ε_c1cd^(AC$2+2)))</f>
        <v/>
      </c>
      <c r="AD2863">
        <f>(INDIRECT("a_"&amp;AD$2)/(AD$2+2))*(($C2863^(AD$2+2)-$H2863^(AD$2+2))/(ε_c1cd^(AD$2+2)))</f>
        <v/>
      </c>
      <c r="AE2863" s="111">
        <f>(b*f_cd/L2863)*SUM(U2863:Y2863)+SUM(Q2863:R2863)</f>
        <v/>
      </c>
      <c r="AF2863" s="112">
        <f>AE2863*(K2863-y+e)</f>
        <v/>
      </c>
      <c r="AG2863" s="113">
        <f>(b*f_cd/(L2863^2))*SUM(Z2863:AD2863)+SUM(S2863:T2863)-AF2863</f>
        <v/>
      </c>
      <c r="AH2863" s="114">
        <f>AG2863&lt;0</f>
        <v/>
      </c>
      <c r="AI2863" s="115">
        <f>IF(A2863=1,FALSE,(AND(AQ2863,AH2863,NOT(AI2862))))</f>
        <v/>
      </c>
      <c r="AJ2863" s="116">
        <f>(b*f_cd/L2863)*(a_1/2*J2863^2+a_2/3*J2863^3+a_3/4*J2863^4+a_4/5*J2863^5+a_5/6*J2863^6)+SUM(Q2863:R2863)</f>
        <v/>
      </c>
      <c r="AK2863">
        <f>AJ2863*(K2863-y+e)</f>
        <v/>
      </c>
      <c r="AL2863" s="118">
        <f>(b*f_cd/(L2863^2))*(a_1/3*J2863^3+a_2/4*J2863^4+a_3/5*J2863^5+a_4/6*J2863^6+a_5/7*J2863^7)+SUM(S2863:T2863)-AK2863</f>
        <v/>
      </c>
      <c r="AM2863" s="114">
        <f>AL2863&gt;0</f>
        <v/>
      </c>
      <c r="AN2863" s="115">
        <f>IF(A2863=1,FALSE,(AND(AQ2863,AM2863,NOT(AN2862))))</f>
        <v/>
      </c>
      <c r="AO2863">
        <f>IF(D2863=1,AND(AH2863,NOT(AI2863)),AND(AM2863,NOT(AN2863)))</f>
        <v/>
      </c>
      <c r="AP2863" s="119">
        <f>IF(D2863=1,AI2863,AN2863)</f>
        <v/>
      </c>
      <c r="AQ2863" s="125">
        <f>ABS(E2863)&lt;$AQ$2</f>
        <v/>
      </c>
      <c r="AS2863">
        <f>IF(AP2863,MAX(AS$3:AS2861)+1,"")</f>
        <v/>
      </c>
    </row>
    <row r="2864">
      <c r="A2864" t="n">
        <v>2774</v>
      </c>
      <c r="B2864" s="131">
        <f>IF(A2864=1,0,IF(AP2864,0.1*ε_cu1cd,0))</f>
        <v/>
      </c>
      <c r="C2864" s="131">
        <f>IF(A2864=1,0.1*ε_cu1cd,C2863+B2863)</f>
        <v/>
      </c>
      <c r="D2864" s="113">
        <f>IF('Нормальний переріз'!$D$68&gt;0,1,2)</f>
        <v/>
      </c>
      <c r="E2864" s="144">
        <f>IF(D2864=1,F2864,G2864)</f>
        <v/>
      </c>
      <c r="F2864" s="124">
        <f>IF(AI2863,0.11*ε_cu1cd,IF(AH2863,F2863*0.01,F2863))</f>
        <v/>
      </c>
      <c r="G2864" s="124">
        <f>IF(AP2863,-0.1*ε_cu1cd,IF(AM2863,G2863*0.01,G2863))</f>
        <v/>
      </c>
      <c r="H2864" s="113">
        <f>IF(A2864=1,E2864,IF(AO2863,H2863-E2863+E2864,IF(AP2863,0.8*H2863,H2863+E2864)))</f>
        <v/>
      </c>
      <c r="I2864" s="169">
        <f>(C2864-H2864)/h</f>
        <v/>
      </c>
      <c r="J2864">
        <f>C2864/(ε_c1cd)</f>
        <v/>
      </c>
      <c r="K2864">
        <f>C2864/I2864</f>
        <v/>
      </c>
      <c r="L2864" s="131">
        <f>I2864/(ε_c1cd)</f>
        <v/>
      </c>
      <c r="M2864">
        <f>I2864*(K2864-Z_s1)</f>
        <v/>
      </c>
      <c r="N2864">
        <f>I2864*(K2864-Z_s2)</f>
        <v/>
      </c>
      <c r="O2864">
        <f>E_s*M2864</f>
        <v/>
      </c>
      <c r="P2864">
        <f>E_s*N2864</f>
        <v/>
      </c>
      <c r="Q2864">
        <f>O2864*A_s1</f>
        <v/>
      </c>
      <c r="R2864">
        <f>P2864*A_s2</f>
        <v/>
      </c>
      <c r="S2864">
        <f>Q2864*($K2864-Z_s1)</f>
        <v/>
      </c>
      <c r="T2864">
        <f>R2864*($K2864-Z_s2)</f>
        <v/>
      </c>
      <c r="U2864">
        <f>(INDIRECT("a_"&amp;U$2)/(U$2+1))*(($C2864^(U$2+1)-$H2864^(U$2+1))/(ε_c1cd^(U$2+1)))</f>
        <v/>
      </c>
      <c r="V2864">
        <f>(INDIRECT("a_"&amp;V$2)/(V$2+1))*(($C2864^(V$2+1)-$H2864^(V$2+1))/(ε_c1cd^(V$2+1)))</f>
        <v/>
      </c>
      <c r="W2864">
        <f>(INDIRECT("a_"&amp;W$2)/(W$2+1))*(($C2864^(W$2+1)-$H2864^(W$2+1))/(ε_c1cd^(W$2+1)))</f>
        <v/>
      </c>
      <c r="X2864">
        <f>(INDIRECT("a_"&amp;X$2)/(X$2+1))*(($C2864^(X$2+1)-$H2864^(X$2+1))/(ε_c1cd^(X$2+1)))</f>
        <v/>
      </c>
      <c r="Y2864">
        <f>(INDIRECT("a_"&amp;Y$2)/(Y$2+1))*(($C2864^(Y$2+1)-$H2864^(Y$2+1))/(ε_c1cd^(Y$2+1)))</f>
        <v/>
      </c>
      <c r="Z2864">
        <f>(INDIRECT("a_"&amp;Z$2)/(Z$2+2))*(($C2864^(Z$2+2)-$H2864^(Z$2+2))/(ε_c1cd^(Z$2+2)))</f>
        <v/>
      </c>
      <c r="AA2864">
        <f>(INDIRECT("a_"&amp;AA$2)/(AA$2+2))*(($C2864^(AA$2+2)-$H2864^(AA$2+2))/(ε_c1cd^(AA$2+2)))</f>
        <v/>
      </c>
      <c r="AB2864">
        <f>(INDIRECT("a_"&amp;AB$2)/(AB$2+2))*(($C2864^(AB$2+2)-$H2864^(AB$2+2))/(ε_c1cd^(AB$2+2)))</f>
        <v/>
      </c>
      <c r="AC2864">
        <f>(INDIRECT("a_"&amp;AC$2)/(AC$2+2))*(($C2864^(AC$2+2)-$H2864^(AC$2+2))/(ε_c1cd^(AC$2+2)))</f>
        <v/>
      </c>
      <c r="AD2864">
        <f>(INDIRECT("a_"&amp;AD$2)/(AD$2+2))*(($C2864^(AD$2+2)-$H2864^(AD$2+2))/(ε_c1cd^(AD$2+2)))</f>
        <v/>
      </c>
      <c r="AE2864" s="111">
        <f>(b*f_cd/L2864)*SUM(U2864:Y2864)+SUM(Q2864:R2864)</f>
        <v/>
      </c>
      <c r="AF2864" s="112">
        <f>AE2864*(K2864-y+e)</f>
        <v/>
      </c>
      <c r="AG2864" s="113">
        <f>(b*f_cd/(L2864^2))*SUM(Z2864:AD2864)+SUM(S2864:T2864)-AF2864</f>
        <v/>
      </c>
      <c r="AH2864" s="114">
        <f>AG2864&lt;0</f>
        <v/>
      </c>
      <c r="AI2864" s="115">
        <f>IF(A2864=1,FALSE,(AND(AQ2864,AH2864,NOT(AI2863))))</f>
        <v/>
      </c>
      <c r="AJ2864" s="116">
        <f>(b*f_cd/L2864)*(a_1/2*J2864^2+a_2/3*J2864^3+a_3/4*J2864^4+a_4/5*J2864^5+a_5/6*J2864^6)+SUM(Q2864:R2864)</f>
        <v/>
      </c>
      <c r="AK2864">
        <f>AJ2864*(K2864-y+e)</f>
        <v/>
      </c>
      <c r="AL2864" s="118">
        <f>(b*f_cd/(L2864^2))*(a_1/3*J2864^3+a_2/4*J2864^4+a_3/5*J2864^5+a_4/6*J2864^6+a_5/7*J2864^7)+SUM(S2864:T2864)-AK2864</f>
        <v/>
      </c>
      <c r="AM2864" s="114">
        <f>AL2864&gt;0</f>
        <v/>
      </c>
      <c r="AN2864" s="115">
        <f>IF(A2864=1,FALSE,(AND(AQ2864,AM2864,NOT(AN2863))))</f>
        <v/>
      </c>
      <c r="AO2864">
        <f>IF(D2864=1,AND(AH2864,NOT(AI2864)),AND(AM2864,NOT(AN2864)))</f>
        <v/>
      </c>
      <c r="AP2864" s="119">
        <f>IF(D2864=1,AI2864,AN2864)</f>
        <v/>
      </c>
      <c r="AQ2864" s="125">
        <f>ABS(E2864)&lt;$AQ$2</f>
        <v/>
      </c>
      <c r="AS2864">
        <f>IF(AP2864,MAX(AS$3:AS2862)+1,"")</f>
        <v/>
      </c>
    </row>
    <row r="2865">
      <c r="A2865" t="n">
        <v>2775</v>
      </c>
      <c r="B2865" s="131">
        <f>IF(A2865=1,0,IF(AP2865,0.1*ε_cu1cd,0))</f>
        <v/>
      </c>
      <c r="C2865" s="131">
        <f>IF(A2865=1,0.1*ε_cu1cd,C2864+B2864)</f>
        <v/>
      </c>
      <c r="D2865" s="113">
        <f>IF('Нормальний переріз'!$D$68&gt;0,1,2)</f>
        <v/>
      </c>
      <c r="E2865" s="144">
        <f>IF(D2865=1,F2865,G2865)</f>
        <v/>
      </c>
      <c r="F2865" s="124">
        <f>IF(AI2864,0.11*ε_cu1cd,IF(AH2864,F2864*0.01,F2864))</f>
        <v/>
      </c>
      <c r="G2865" s="124">
        <f>IF(AP2864,-0.1*ε_cu1cd,IF(AM2864,G2864*0.01,G2864))</f>
        <v/>
      </c>
      <c r="H2865" s="113">
        <f>IF(A2865=1,E2865,IF(AO2864,H2864-E2864+E2865,IF(AP2864,0.8*H2864,H2864+E2865)))</f>
        <v/>
      </c>
      <c r="I2865" s="169">
        <f>(C2865-H2865)/h</f>
        <v/>
      </c>
      <c r="J2865">
        <f>C2865/(ε_c1cd)</f>
        <v/>
      </c>
      <c r="K2865">
        <f>C2865/I2865</f>
        <v/>
      </c>
      <c r="L2865" s="131">
        <f>I2865/(ε_c1cd)</f>
        <v/>
      </c>
      <c r="M2865">
        <f>I2865*(K2865-Z_s1)</f>
        <v/>
      </c>
      <c r="N2865">
        <f>I2865*(K2865-Z_s2)</f>
        <v/>
      </c>
      <c r="O2865">
        <f>E_s*M2865</f>
        <v/>
      </c>
      <c r="P2865">
        <f>E_s*N2865</f>
        <v/>
      </c>
      <c r="Q2865">
        <f>O2865*A_s1</f>
        <v/>
      </c>
      <c r="R2865">
        <f>P2865*A_s2</f>
        <v/>
      </c>
      <c r="S2865">
        <f>Q2865*($K2865-Z_s1)</f>
        <v/>
      </c>
      <c r="T2865">
        <f>R2865*($K2865-Z_s2)</f>
        <v/>
      </c>
      <c r="U2865">
        <f>(INDIRECT("a_"&amp;U$2)/(U$2+1))*(($C2865^(U$2+1)-$H2865^(U$2+1))/(ε_c1cd^(U$2+1)))</f>
        <v/>
      </c>
      <c r="V2865">
        <f>(INDIRECT("a_"&amp;V$2)/(V$2+1))*(($C2865^(V$2+1)-$H2865^(V$2+1))/(ε_c1cd^(V$2+1)))</f>
        <v/>
      </c>
      <c r="W2865">
        <f>(INDIRECT("a_"&amp;W$2)/(W$2+1))*(($C2865^(W$2+1)-$H2865^(W$2+1))/(ε_c1cd^(W$2+1)))</f>
        <v/>
      </c>
      <c r="X2865">
        <f>(INDIRECT("a_"&amp;X$2)/(X$2+1))*(($C2865^(X$2+1)-$H2865^(X$2+1))/(ε_c1cd^(X$2+1)))</f>
        <v/>
      </c>
      <c r="Y2865">
        <f>(INDIRECT("a_"&amp;Y$2)/(Y$2+1))*(($C2865^(Y$2+1)-$H2865^(Y$2+1))/(ε_c1cd^(Y$2+1)))</f>
        <v/>
      </c>
      <c r="Z2865">
        <f>(INDIRECT("a_"&amp;Z$2)/(Z$2+2))*(($C2865^(Z$2+2)-$H2865^(Z$2+2))/(ε_c1cd^(Z$2+2)))</f>
        <v/>
      </c>
      <c r="AA2865">
        <f>(INDIRECT("a_"&amp;AA$2)/(AA$2+2))*(($C2865^(AA$2+2)-$H2865^(AA$2+2))/(ε_c1cd^(AA$2+2)))</f>
        <v/>
      </c>
      <c r="AB2865">
        <f>(INDIRECT("a_"&amp;AB$2)/(AB$2+2))*(($C2865^(AB$2+2)-$H2865^(AB$2+2))/(ε_c1cd^(AB$2+2)))</f>
        <v/>
      </c>
      <c r="AC2865">
        <f>(INDIRECT("a_"&amp;AC$2)/(AC$2+2))*(($C2865^(AC$2+2)-$H2865^(AC$2+2))/(ε_c1cd^(AC$2+2)))</f>
        <v/>
      </c>
      <c r="AD2865">
        <f>(INDIRECT("a_"&amp;AD$2)/(AD$2+2))*(($C2865^(AD$2+2)-$H2865^(AD$2+2))/(ε_c1cd^(AD$2+2)))</f>
        <v/>
      </c>
      <c r="AE2865" s="111">
        <f>(b*f_cd/L2865)*SUM(U2865:Y2865)+SUM(Q2865:R2865)</f>
        <v/>
      </c>
      <c r="AF2865" s="112">
        <f>AE2865*(K2865-y+e)</f>
        <v/>
      </c>
      <c r="AG2865" s="113">
        <f>(b*f_cd/(L2865^2))*SUM(Z2865:AD2865)+SUM(S2865:T2865)-AF2865</f>
        <v/>
      </c>
      <c r="AH2865" s="114">
        <f>AG2865&lt;0</f>
        <v/>
      </c>
      <c r="AI2865" s="115">
        <f>IF(A2865=1,FALSE,(AND(AQ2865,AH2865,NOT(AI2864))))</f>
        <v/>
      </c>
      <c r="AJ2865" s="116">
        <f>(b*f_cd/L2865)*(a_1/2*J2865^2+a_2/3*J2865^3+a_3/4*J2865^4+a_4/5*J2865^5+a_5/6*J2865^6)+SUM(Q2865:R2865)</f>
        <v/>
      </c>
      <c r="AK2865">
        <f>AJ2865*(K2865-y+e)</f>
        <v/>
      </c>
      <c r="AL2865" s="118">
        <f>(b*f_cd/(L2865^2))*(a_1/3*J2865^3+a_2/4*J2865^4+a_3/5*J2865^5+a_4/6*J2865^6+a_5/7*J2865^7)+SUM(S2865:T2865)-AK2865</f>
        <v/>
      </c>
      <c r="AM2865" s="114">
        <f>AL2865&gt;0</f>
        <v/>
      </c>
      <c r="AN2865" s="115">
        <f>IF(A2865=1,FALSE,(AND(AQ2865,AM2865,NOT(AN2864))))</f>
        <v/>
      </c>
      <c r="AO2865">
        <f>IF(D2865=1,AND(AH2865,NOT(AI2865)),AND(AM2865,NOT(AN2865)))</f>
        <v/>
      </c>
      <c r="AP2865" s="119">
        <f>IF(D2865=1,AI2865,AN2865)</f>
        <v/>
      </c>
      <c r="AQ2865" s="125">
        <f>ABS(E2865)&lt;$AQ$2</f>
        <v/>
      </c>
      <c r="AS2865">
        <f>IF(AP2865,MAX(AS$3:AS2863)+1,"")</f>
        <v/>
      </c>
    </row>
    <row r="2866">
      <c r="A2866" t="n">
        <v>2776</v>
      </c>
      <c r="B2866" s="131">
        <f>IF(A2866=1,0,IF(AP2866,0.1*ε_cu1cd,0))</f>
        <v/>
      </c>
      <c r="C2866" s="131">
        <f>IF(A2866=1,0.1*ε_cu1cd,C2865+B2865)</f>
        <v/>
      </c>
      <c r="D2866" s="113">
        <f>IF('Нормальний переріз'!$D$68&gt;0,1,2)</f>
        <v/>
      </c>
      <c r="E2866" s="144">
        <f>IF(D2866=1,F2866,G2866)</f>
        <v/>
      </c>
      <c r="F2866" s="124">
        <f>IF(AI2865,0.11*ε_cu1cd,IF(AH2865,F2865*0.01,F2865))</f>
        <v/>
      </c>
      <c r="G2866" s="124">
        <f>IF(AP2865,-0.1*ε_cu1cd,IF(AM2865,G2865*0.01,G2865))</f>
        <v/>
      </c>
      <c r="H2866" s="113">
        <f>IF(A2866=1,E2866,IF(AO2865,H2865-E2865+E2866,IF(AP2865,0.8*H2865,H2865+E2866)))</f>
        <v/>
      </c>
      <c r="I2866" s="169">
        <f>(C2866-H2866)/h</f>
        <v/>
      </c>
      <c r="J2866">
        <f>C2866/(ε_c1cd)</f>
        <v/>
      </c>
      <c r="K2866">
        <f>C2866/I2866</f>
        <v/>
      </c>
      <c r="L2866" s="131">
        <f>I2866/(ε_c1cd)</f>
        <v/>
      </c>
      <c r="M2866">
        <f>I2866*(K2866-Z_s1)</f>
        <v/>
      </c>
      <c r="N2866">
        <f>I2866*(K2866-Z_s2)</f>
        <v/>
      </c>
      <c r="O2866">
        <f>E_s*M2866</f>
        <v/>
      </c>
      <c r="P2866">
        <f>E_s*N2866</f>
        <v/>
      </c>
      <c r="Q2866">
        <f>O2866*A_s1</f>
        <v/>
      </c>
      <c r="R2866">
        <f>P2866*A_s2</f>
        <v/>
      </c>
      <c r="S2866">
        <f>Q2866*($K2866-Z_s1)</f>
        <v/>
      </c>
      <c r="T2866">
        <f>R2866*($K2866-Z_s2)</f>
        <v/>
      </c>
      <c r="U2866">
        <f>(INDIRECT("a_"&amp;U$2)/(U$2+1))*(($C2866^(U$2+1)-$H2866^(U$2+1))/(ε_c1cd^(U$2+1)))</f>
        <v/>
      </c>
      <c r="V2866">
        <f>(INDIRECT("a_"&amp;V$2)/(V$2+1))*(($C2866^(V$2+1)-$H2866^(V$2+1))/(ε_c1cd^(V$2+1)))</f>
        <v/>
      </c>
      <c r="W2866">
        <f>(INDIRECT("a_"&amp;W$2)/(W$2+1))*(($C2866^(W$2+1)-$H2866^(W$2+1))/(ε_c1cd^(W$2+1)))</f>
        <v/>
      </c>
      <c r="X2866">
        <f>(INDIRECT("a_"&amp;X$2)/(X$2+1))*(($C2866^(X$2+1)-$H2866^(X$2+1))/(ε_c1cd^(X$2+1)))</f>
        <v/>
      </c>
      <c r="Y2866">
        <f>(INDIRECT("a_"&amp;Y$2)/(Y$2+1))*(($C2866^(Y$2+1)-$H2866^(Y$2+1))/(ε_c1cd^(Y$2+1)))</f>
        <v/>
      </c>
      <c r="Z2866">
        <f>(INDIRECT("a_"&amp;Z$2)/(Z$2+2))*(($C2866^(Z$2+2)-$H2866^(Z$2+2))/(ε_c1cd^(Z$2+2)))</f>
        <v/>
      </c>
      <c r="AA2866">
        <f>(INDIRECT("a_"&amp;AA$2)/(AA$2+2))*(($C2866^(AA$2+2)-$H2866^(AA$2+2))/(ε_c1cd^(AA$2+2)))</f>
        <v/>
      </c>
      <c r="AB2866">
        <f>(INDIRECT("a_"&amp;AB$2)/(AB$2+2))*(($C2866^(AB$2+2)-$H2866^(AB$2+2))/(ε_c1cd^(AB$2+2)))</f>
        <v/>
      </c>
      <c r="AC2866">
        <f>(INDIRECT("a_"&amp;AC$2)/(AC$2+2))*(($C2866^(AC$2+2)-$H2866^(AC$2+2))/(ε_c1cd^(AC$2+2)))</f>
        <v/>
      </c>
      <c r="AD2866">
        <f>(INDIRECT("a_"&amp;AD$2)/(AD$2+2))*(($C2866^(AD$2+2)-$H2866^(AD$2+2))/(ε_c1cd^(AD$2+2)))</f>
        <v/>
      </c>
      <c r="AE2866" s="111">
        <f>(b*f_cd/L2866)*SUM(U2866:Y2866)+SUM(Q2866:R2866)</f>
        <v/>
      </c>
      <c r="AF2866" s="112">
        <f>AE2866*(K2866-y+e)</f>
        <v/>
      </c>
      <c r="AG2866" s="113">
        <f>(b*f_cd/(L2866^2))*SUM(Z2866:AD2866)+SUM(S2866:T2866)-AF2866</f>
        <v/>
      </c>
      <c r="AH2866" s="114">
        <f>AG2866&lt;0</f>
        <v/>
      </c>
      <c r="AI2866" s="115">
        <f>IF(A2866=1,FALSE,(AND(AQ2866,AH2866,NOT(AI2865))))</f>
        <v/>
      </c>
      <c r="AJ2866" s="116">
        <f>(b*f_cd/L2866)*(a_1/2*J2866^2+a_2/3*J2866^3+a_3/4*J2866^4+a_4/5*J2866^5+a_5/6*J2866^6)+SUM(Q2866:R2866)</f>
        <v/>
      </c>
      <c r="AK2866">
        <f>AJ2866*(K2866-y+e)</f>
        <v/>
      </c>
      <c r="AL2866" s="118">
        <f>(b*f_cd/(L2866^2))*(a_1/3*J2866^3+a_2/4*J2866^4+a_3/5*J2866^5+a_4/6*J2866^6+a_5/7*J2866^7)+SUM(S2866:T2866)-AK2866</f>
        <v/>
      </c>
      <c r="AM2866" s="114">
        <f>AL2866&gt;0</f>
        <v/>
      </c>
      <c r="AN2866" s="115">
        <f>IF(A2866=1,FALSE,(AND(AQ2866,AM2866,NOT(AN2865))))</f>
        <v/>
      </c>
      <c r="AO2866">
        <f>IF(D2866=1,AND(AH2866,NOT(AI2866)),AND(AM2866,NOT(AN2866)))</f>
        <v/>
      </c>
      <c r="AP2866" s="119">
        <f>IF(D2866=1,AI2866,AN2866)</f>
        <v/>
      </c>
      <c r="AQ2866" s="125">
        <f>ABS(E2866)&lt;$AQ$2</f>
        <v/>
      </c>
      <c r="AS2866">
        <f>IF(AP2866,MAX(AS$3:AS2864)+1,"")</f>
        <v/>
      </c>
    </row>
    <row r="2867">
      <c r="A2867" t="n">
        <v>2777</v>
      </c>
      <c r="B2867" s="131">
        <f>IF(A2867=1,0,IF(AP2867,0.1*ε_cu1cd,0))</f>
        <v/>
      </c>
      <c r="C2867" s="131">
        <f>IF(A2867=1,0.1*ε_cu1cd,C2866+B2866)</f>
        <v/>
      </c>
      <c r="D2867" s="113">
        <f>IF('Нормальний переріз'!$D$68&gt;0,1,2)</f>
        <v/>
      </c>
      <c r="E2867" s="144">
        <f>IF(D2867=1,F2867,G2867)</f>
        <v/>
      </c>
      <c r="F2867" s="124">
        <f>IF(AI2866,0.11*ε_cu1cd,IF(AH2866,F2866*0.01,F2866))</f>
        <v/>
      </c>
      <c r="G2867" s="124">
        <f>IF(AP2866,-0.1*ε_cu1cd,IF(AM2866,G2866*0.01,G2866))</f>
        <v/>
      </c>
      <c r="H2867" s="113">
        <f>IF(A2867=1,E2867,IF(AO2866,H2866-E2866+E2867,IF(AP2866,0.8*H2866,H2866+E2867)))</f>
        <v/>
      </c>
      <c r="I2867" s="169">
        <f>(C2867-H2867)/h</f>
        <v/>
      </c>
      <c r="J2867">
        <f>C2867/(ε_c1cd)</f>
        <v/>
      </c>
      <c r="K2867">
        <f>C2867/I2867</f>
        <v/>
      </c>
      <c r="L2867" s="131">
        <f>I2867/(ε_c1cd)</f>
        <v/>
      </c>
      <c r="M2867">
        <f>I2867*(K2867-Z_s1)</f>
        <v/>
      </c>
      <c r="N2867">
        <f>I2867*(K2867-Z_s2)</f>
        <v/>
      </c>
      <c r="O2867">
        <f>E_s*M2867</f>
        <v/>
      </c>
      <c r="P2867">
        <f>E_s*N2867</f>
        <v/>
      </c>
      <c r="Q2867">
        <f>O2867*A_s1</f>
        <v/>
      </c>
      <c r="R2867">
        <f>P2867*A_s2</f>
        <v/>
      </c>
      <c r="S2867">
        <f>Q2867*($K2867-Z_s1)</f>
        <v/>
      </c>
      <c r="T2867">
        <f>R2867*($K2867-Z_s2)</f>
        <v/>
      </c>
      <c r="U2867">
        <f>(INDIRECT("a_"&amp;U$2)/(U$2+1))*(($C2867^(U$2+1)-$H2867^(U$2+1))/(ε_c1cd^(U$2+1)))</f>
        <v/>
      </c>
      <c r="V2867">
        <f>(INDIRECT("a_"&amp;V$2)/(V$2+1))*(($C2867^(V$2+1)-$H2867^(V$2+1))/(ε_c1cd^(V$2+1)))</f>
        <v/>
      </c>
      <c r="W2867">
        <f>(INDIRECT("a_"&amp;W$2)/(W$2+1))*(($C2867^(W$2+1)-$H2867^(W$2+1))/(ε_c1cd^(W$2+1)))</f>
        <v/>
      </c>
      <c r="X2867">
        <f>(INDIRECT("a_"&amp;X$2)/(X$2+1))*(($C2867^(X$2+1)-$H2867^(X$2+1))/(ε_c1cd^(X$2+1)))</f>
        <v/>
      </c>
      <c r="Y2867">
        <f>(INDIRECT("a_"&amp;Y$2)/(Y$2+1))*(($C2867^(Y$2+1)-$H2867^(Y$2+1))/(ε_c1cd^(Y$2+1)))</f>
        <v/>
      </c>
      <c r="Z2867">
        <f>(INDIRECT("a_"&amp;Z$2)/(Z$2+2))*(($C2867^(Z$2+2)-$H2867^(Z$2+2))/(ε_c1cd^(Z$2+2)))</f>
        <v/>
      </c>
      <c r="AA2867">
        <f>(INDIRECT("a_"&amp;AA$2)/(AA$2+2))*(($C2867^(AA$2+2)-$H2867^(AA$2+2))/(ε_c1cd^(AA$2+2)))</f>
        <v/>
      </c>
      <c r="AB2867">
        <f>(INDIRECT("a_"&amp;AB$2)/(AB$2+2))*(($C2867^(AB$2+2)-$H2867^(AB$2+2))/(ε_c1cd^(AB$2+2)))</f>
        <v/>
      </c>
      <c r="AC2867">
        <f>(INDIRECT("a_"&amp;AC$2)/(AC$2+2))*(($C2867^(AC$2+2)-$H2867^(AC$2+2))/(ε_c1cd^(AC$2+2)))</f>
        <v/>
      </c>
      <c r="AD2867">
        <f>(INDIRECT("a_"&amp;AD$2)/(AD$2+2))*(($C2867^(AD$2+2)-$H2867^(AD$2+2))/(ε_c1cd^(AD$2+2)))</f>
        <v/>
      </c>
      <c r="AE2867" s="111">
        <f>(b*f_cd/L2867)*SUM(U2867:Y2867)+SUM(Q2867:R2867)</f>
        <v/>
      </c>
      <c r="AF2867" s="112">
        <f>AE2867*(K2867-y+e)</f>
        <v/>
      </c>
      <c r="AG2867" s="113">
        <f>(b*f_cd/(L2867^2))*SUM(Z2867:AD2867)+SUM(S2867:T2867)-AF2867</f>
        <v/>
      </c>
      <c r="AH2867" s="114">
        <f>AG2867&lt;0</f>
        <v/>
      </c>
      <c r="AI2867" s="115">
        <f>IF(A2867=1,FALSE,(AND(AQ2867,AH2867,NOT(AI2866))))</f>
        <v/>
      </c>
      <c r="AJ2867" s="116">
        <f>(b*f_cd/L2867)*(a_1/2*J2867^2+a_2/3*J2867^3+a_3/4*J2867^4+a_4/5*J2867^5+a_5/6*J2867^6)+SUM(Q2867:R2867)</f>
        <v/>
      </c>
      <c r="AK2867">
        <f>AJ2867*(K2867-y+e)</f>
        <v/>
      </c>
      <c r="AL2867" s="118">
        <f>(b*f_cd/(L2867^2))*(a_1/3*J2867^3+a_2/4*J2867^4+a_3/5*J2867^5+a_4/6*J2867^6+a_5/7*J2867^7)+SUM(S2867:T2867)-AK2867</f>
        <v/>
      </c>
      <c r="AM2867" s="114">
        <f>AL2867&gt;0</f>
        <v/>
      </c>
      <c r="AN2867" s="115">
        <f>IF(A2867=1,FALSE,(AND(AQ2867,AM2867,NOT(AN2866))))</f>
        <v/>
      </c>
      <c r="AO2867">
        <f>IF(D2867=1,AND(AH2867,NOT(AI2867)),AND(AM2867,NOT(AN2867)))</f>
        <v/>
      </c>
      <c r="AP2867" s="119">
        <f>IF(D2867=1,AI2867,AN2867)</f>
        <v/>
      </c>
      <c r="AQ2867" s="125">
        <f>ABS(E2867)&lt;$AQ$2</f>
        <v/>
      </c>
      <c r="AS2867">
        <f>IF(AP2867,MAX(AS$3:AS2865)+1,"")</f>
        <v/>
      </c>
    </row>
    <row r="2868">
      <c r="A2868" t="n">
        <v>2778</v>
      </c>
      <c r="B2868" s="131">
        <f>IF(A2868=1,0,IF(AP2868,0.1*ε_cu1cd,0))</f>
        <v/>
      </c>
      <c r="C2868" s="131">
        <f>IF(A2868=1,0.1*ε_cu1cd,C2867+B2867)</f>
        <v/>
      </c>
      <c r="D2868" s="113">
        <f>IF('Нормальний переріз'!$D$68&gt;0,1,2)</f>
        <v/>
      </c>
      <c r="E2868" s="144">
        <f>IF(D2868=1,F2868,G2868)</f>
        <v/>
      </c>
      <c r="F2868" s="124">
        <f>IF(AI2867,0.11*ε_cu1cd,IF(AH2867,F2867*0.01,F2867))</f>
        <v/>
      </c>
      <c r="G2868" s="124">
        <f>IF(AP2867,-0.1*ε_cu1cd,IF(AM2867,G2867*0.01,G2867))</f>
        <v/>
      </c>
      <c r="H2868" s="113">
        <f>IF(A2868=1,E2868,IF(AO2867,H2867-E2867+E2868,IF(AP2867,0.8*H2867,H2867+E2868)))</f>
        <v/>
      </c>
      <c r="I2868" s="169">
        <f>(C2868-H2868)/h</f>
        <v/>
      </c>
      <c r="J2868">
        <f>C2868/(ε_c1cd)</f>
        <v/>
      </c>
      <c r="K2868">
        <f>C2868/I2868</f>
        <v/>
      </c>
      <c r="L2868" s="131">
        <f>I2868/(ε_c1cd)</f>
        <v/>
      </c>
      <c r="M2868">
        <f>I2868*(K2868-Z_s1)</f>
        <v/>
      </c>
      <c r="N2868">
        <f>I2868*(K2868-Z_s2)</f>
        <v/>
      </c>
      <c r="O2868">
        <f>E_s*M2868</f>
        <v/>
      </c>
      <c r="P2868">
        <f>E_s*N2868</f>
        <v/>
      </c>
      <c r="Q2868">
        <f>O2868*A_s1</f>
        <v/>
      </c>
      <c r="R2868">
        <f>P2868*A_s2</f>
        <v/>
      </c>
      <c r="S2868">
        <f>Q2868*($K2868-Z_s1)</f>
        <v/>
      </c>
      <c r="T2868">
        <f>R2868*($K2868-Z_s2)</f>
        <v/>
      </c>
      <c r="U2868">
        <f>(INDIRECT("a_"&amp;U$2)/(U$2+1))*(($C2868^(U$2+1)-$H2868^(U$2+1))/(ε_c1cd^(U$2+1)))</f>
        <v/>
      </c>
      <c r="V2868">
        <f>(INDIRECT("a_"&amp;V$2)/(V$2+1))*(($C2868^(V$2+1)-$H2868^(V$2+1))/(ε_c1cd^(V$2+1)))</f>
        <v/>
      </c>
      <c r="W2868">
        <f>(INDIRECT("a_"&amp;W$2)/(W$2+1))*(($C2868^(W$2+1)-$H2868^(W$2+1))/(ε_c1cd^(W$2+1)))</f>
        <v/>
      </c>
      <c r="X2868">
        <f>(INDIRECT("a_"&amp;X$2)/(X$2+1))*(($C2868^(X$2+1)-$H2868^(X$2+1))/(ε_c1cd^(X$2+1)))</f>
        <v/>
      </c>
      <c r="Y2868">
        <f>(INDIRECT("a_"&amp;Y$2)/(Y$2+1))*(($C2868^(Y$2+1)-$H2868^(Y$2+1))/(ε_c1cd^(Y$2+1)))</f>
        <v/>
      </c>
      <c r="Z2868">
        <f>(INDIRECT("a_"&amp;Z$2)/(Z$2+2))*(($C2868^(Z$2+2)-$H2868^(Z$2+2))/(ε_c1cd^(Z$2+2)))</f>
        <v/>
      </c>
      <c r="AA2868">
        <f>(INDIRECT("a_"&amp;AA$2)/(AA$2+2))*(($C2868^(AA$2+2)-$H2868^(AA$2+2))/(ε_c1cd^(AA$2+2)))</f>
        <v/>
      </c>
      <c r="AB2868">
        <f>(INDIRECT("a_"&amp;AB$2)/(AB$2+2))*(($C2868^(AB$2+2)-$H2868^(AB$2+2))/(ε_c1cd^(AB$2+2)))</f>
        <v/>
      </c>
      <c r="AC2868">
        <f>(INDIRECT("a_"&amp;AC$2)/(AC$2+2))*(($C2868^(AC$2+2)-$H2868^(AC$2+2))/(ε_c1cd^(AC$2+2)))</f>
        <v/>
      </c>
      <c r="AD2868">
        <f>(INDIRECT("a_"&amp;AD$2)/(AD$2+2))*(($C2868^(AD$2+2)-$H2868^(AD$2+2))/(ε_c1cd^(AD$2+2)))</f>
        <v/>
      </c>
      <c r="AE2868" s="111">
        <f>(b*f_cd/L2868)*SUM(U2868:Y2868)+SUM(Q2868:R2868)</f>
        <v/>
      </c>
      <c r="AF2868" s="112">
        <f>AE2868*(K2868-y+e)</f>
        <v/>
      </c>
      <c r="AG2868" s="113">
        <f>(b*f_cd/(L2868^2))*SUM(Z2868:AD2868)+SUM(S2868:T2868)-AF2868</f>
        <v/>
      </c>
      <c r="AH2868" s="114">
        <f>AG2868&lt;0</f>
        <v/>
      </c>
      <c r="AI2868" s="115">
        <f>IF(A2868=1,FALSE,(AND(AQ2868,AH2868,NOT(AI2867))))</f>
        <v/>
      </c>
      <c r="AJ2868" s="116">
        <f>(b*f_cd/L2868)*(a_1/2*J2868^2+a_2/3*J2868^3+a_3/4*J2868^4+a_4/5*J2868^5+a_5/6*J2868^6)+SUM(Q2868:R2868)</f>
        <v/>
      </c>
      <c r="AK2868">
        <f>AJ2868*(K2868-y+e)</f>
        <v/>
      </c>
      <c r="AL2868" s="118">
        <f>(b*f_cd/(L2868^2))*(a_1/3*J2868^3+a_2/4*J2868^4+a_3/5*J2868^5+a_4/6*J2868^6+a_5/7*J2868^7)+SUM(S2868:T2868)-AK2868</f>
        <v/>
      </c>
      <c r="AM2868" s="114">
        <f>AL2868&gt;0</f>
        <v/>
      </c>
      <c r="AN2868" s="115">
        <f>IF(A2868=1,FALSE,(AND(AQ2868,AM2868,NOT(AN2867))))</f>
        <v/>
      </c>
      <c r="AO2868">
        <f>IF(D2868=1,AND(AH2868,NOT(AI2868)),AND(AM2868,NOT(AN2868)))</f>
        <v/>
      </c>
      <c r="AP2868" s="119">
        <f>IF(D2868=1,AI2868,AN2868)</f>
        <v/>
      </c>
      <c r="AQ2868" s="125">
        <f>ABS(E2868)&lt;$AQ$2</f>
        <v/>
      </c>
      <c r="AS2868">
        <f>IF(AP2868,MAX(AS$3:AS2866)+1,"")</f>
        <v/>
      </c>
    </row>
    <row r="2869">
      <c r="A2869" t="n">
        <v>2779</v>
      </c>
      <c r="B2869" s="131">
        <f>IF(A2869=1,0,IF(AP2869,0.1*ε_cu1cd,0))</f>
        <v/>
      </c>
      <c r="C2869" s="131">
        <f>IF(A2869=1,0.1*ε_cu1cd,C2868+B2868)</f>
        <v/>
      </c>
      <c r="D2869" s="113">
        <f>IF('Нормальний переріз'!$D$68&gt;0,1,2)</f>
        <v/>
      </c>
      <c r="E2869" s="144">
        <f>IF(D2869=1,F2869,G2869)</f>
        <v/>
      </c>
      <c r="F2869" s="124">
        <f>IF(AI2868,0.11*ε_cu1cd,IF(AH2868,F2868*0.01,F2868))</f>
        <v/>
      </c>
      <c r="G2869" s="124">
        <f>IF(AP2868,-0.1*ε_cu1cd,IF(AM2868,G2868*0.01,G2868))</f>
        <v/>
      </c>
      <c r="H2869" s="113">
        <f>IF(A2869=1,E2869,IF(AO2868,H2868-E2868+E2869,IF(AP2868,0.8*H2868,H2868+E2869)))</f>
        <v/>
      </c>
      <c r="I2869" s="169">
        <f>(C2869-H2869)/h</f>
        <v/>
      </c>
      <c r="J2869">
        <f>C2869/(ε_c1cd)</f>
        <v/>
      </c>
      <c r="K2869">
        <f>C2869/I2869</f>
        <v/>
      </c>
      <c r="L2869" s="131">
        <f>I2869/(ε_c1cd)</f>
        <v/>
      </c>
      <c r="M2869">
        <f>I2869*(K2869-Z_s1)</f>
        <v/>
      </c>
      <c r="N2869">
        <f>I2869*(K2869-Z_s2)</f>
        <v/>
      </c>
      <c r="O2869">
        <f>E_s*M2869</f>
        <v/>
      </c>
      <c r="P2869">
        <f>E_s*N2869</f>
        <v/>
      </c>
      <c r="Q2869">
        <f>O2869*A_s1</f>
        <v/>
      </c>
      <c r="R2869">
        <f>P2869*A_s2</f>
        <v/>
      </c>
      <c r="S2869">
        <f>Q2869*($K2869-Z_s1)</f>
        <v/>
      </c>
      <c r="T2869">
        <f>R2869*($K2869-Z_s2)</f>
        <v/>
      </c>
      <c r="U2869">
        <f>(INDIRECT("a_"&amp;U$2)/(U$2+1))*(($C2869^(U$2+1)-$H2869^(U$2+1))/(ε_c1cd^(U$2+1)))</f>
        <v/>
      </c>
      <c r="V2869">
        <f>(INDIRECT("a_"&amp;V$2)/(V$2+1))*(($C2869^(V$2+1)-$H2869^(V$2+1))/(ε_c1cd^(V$2+1)))</f>
        <v/>
      </c>
      <c r="W2869">
        <f>(INDIRECT("a_"&amp;W$2)/(W$2+1))*(($C2869^(W$2+1)-$H2869^(W$2+1))/(ε_c1cd^(W$2+1)))</f>
        <v/>
      </c>
      <c r="X2869">
        <f>(INDIRECT("a_"&amp;X$2)/(X$2+1))*(($C2869^(X$2+1)-$H2869^(X$2+1))/(ε_c1cd^(X$2+1)))</f>
        <v/>
      </c>
      <c r="Y2869">
        <f>(INDIRECT("a_"&amp;Y$2)/(Y$2+1))*(($C2869^(Y$2+1)-$H2869^(Y$2+1))/(ε_c1cd^(Y$2+1)))</f>
        <v/>
      </c>
      <c r="Z2869">
        <f>(INDIRECT("a_"&amp;Z$2)/(Z$2+2))*(($C2869^(Z$2+2)-$H2869^(Z$2+2))/(ε_c1cd^(Z$2+2)))</f>
        <v/>
      </c>
      <c r="AA2869">
        <f>(INDIRECT("a_"&amp;AA$2)/(AA$2+2))*(($C2869^(AA$2+2)-$H2869^(AA$2+2))/(ε_c1cd^(AA$2+2)))</f>
        <v/>
      </c>
      <c r="AB2869">
        <f>(INDIRECT("a_"&amp;AB$2)/(AB$2+2))*(($C2869^(AB$2+2)-$H2869^(AB$2+2))/(ε_c1cd^(AB$2+2)))</f>
        <v/>
      </c>
      <c r="AC2869">
        <f>(INDIRECT("a_"&amp;AC$2)/(AC$2+2))*(($C2869^(AC$2+2)-$H2869^(AC$2+2))/(ε_c1cd^(AC$2+2)))</f>
        <v/>
      </c>
      <c r="AD2869">
        <f>(INDIRECT("a_"&amp;AD$2)/(AD$2+2))*(($C2869^(AD$2+2)-$H2869^(AD$2+2))/(ε_c1cd^(AD$2+2)))</f>
        <v/>
      </c>
      <c r="AE2869" s="111">
        <f>(b*f_cd/L2869)*SUM(U2869:Y2869)+SUM(Q2869:R2869)</f>
        <v/>
      </c>
      <c r="AF2869" s="112">
        <f>AE2869*(K2869-y+e)</f>
        <v/>
      </c>
      <c r="AG2869" s="113">
        <f>(b*f_cd/(L2869^2))*SUM(Z2869:AD2869)+SUM(S2869:T2869)-AF2869</f>
        <v/>
      </c>
      <c r="AH2869" s="114">
        <f>AG2869&lt;0</f>
        <v/>
      </c>
      <c r="AI2869" s="115">
        <f>IF(A2869=1,FALSE,(AND(AQ2869,AH2869,NOT(AI2868))))</f>
        <v/>
      </c>
      <c r="AJ2869" s="116">
        <f>(b*f_cd/L2869)*(a_1/2*J2869^2+a_2/3*J2869^3+a_3/4*J2869^4+a_4/5*J2869^5+a_5/6*J2869^6)+SUM(Q2869:R2869)</f>
        <v/>
      </c>
      <c r="AK2869">
        <f>AJ2869*(K2869-y+e)</f>
        <v/>
      </c>
      <c r="AL2869" s="118">
        <f>(b*f_cd/(L2869^2))*(a_1/3*J2869^3+a_2/4*J2869^4+a_3/5*J2869^5+a_4/6*J2869^6+a_5/7*J2869^7)+SUM(S2869:T2869)-AK2869</f>
        <v/>
      </c>
      <c r="AM2869" s="114">
        <f>AL2869&gt;0</f>
        <v/>
      </c>
      <c r="AN2869" s="115">
        <f>IF(A2869=1,FALSE,(AND(AQ2869,AM2869,NOT(AN2868))))</f>
        <v/>
      </c>
      <c r="AO2869">
        <f>IF(D2869=1,AND(AH2869,NOT(AI2869)),AND(AM2869,NOT(AN2869)))</f>
        <v/>
      </c>
      <c r="AP2869" s="119">
        <f>IF(D2869=1,AI2869,AN2869)</f>
        <v/>
      </c>
      <c r="AQ2869" s="125">
        <f>ABS(E2869)&lt;$AQ$2</f>
        <v/>
      </c>
      <c r="AS2869">
        <f>IF(AP2869,MAX(AS$3:AS2867)+1,"")</f>
        <v/>
      </c>
    </row>
    <row r="2870">
      <c r="A2870" t="n">
        <v>2780</v>
      </c>
      <c r="B2870" s="131">
        <f>IF(A2870=1,0,IF(AP2870,0.1*ε_cu1cd,0))</f>
        <v/>
      </c>
      <c r="C2870" s="131">
        <f>IF(A2870=1,0.1*ε_cu1cd,C2869+B2869)</f>
        <v/>
      </c>
      <c r="D2870" s="113">
        <f>IF('Нормальний переріз'!$D$68&gt;0,1,2)</f>
        <v/>
      </c>
      <c r="E2870" s="144">
        <f>IF(D2870=1,F2870,G2870)</f>
        <v/>
      </c>
      <c r="F2870" s="124">
        <f>IF(AI2869,0.11*ε_cu1cd,IF(AH2869,F2869*0.01,F2869))</f>
        <v/>
      </c>
      <c r="G2870" s="124">
        <f>IF(AP2869,-0.1*ε_cu1cd,IF(AM2869,G2869*0.01,G2869))</f>
        <v/>
      </c>
      <c r="H2870" s="113">
        <f>IF(A2870=1,E2870,IF(AO2869,H2869-E2869+E2870,IF(AP2869,0.8*H2869,H2869+E2870)))</f>
        <v/>
      </c>
      <c r="I2870" s="169">
        <f>(C2870-H2870)/h</f>
        <v/>
      </c>
      <c r="J2870">
        <f>C2870/(ε_c1cd)</f>
        <v/>
      </c>
      <c r="K2870">
        <f>C2870/I2870</f>
        <v/>
      </c>
      <c r="L2870" s="131">
        <f>I2870/(ε_c1cd)</f>
        <v/>
      </c>
      <c r="M2870">
        <f>I2870*(K2870-Z_s1)</f>
        <v/>
      </c>
      <c r="N2870">
        <f>I2870*(K2870-Z_s2)</f>
        <v/>
      </c>
      <c r="O2870">
        <f>E_s*M2870</f>
        <v/>
      </c>
      <c r="P2870">
        <f>E_s*N2870</f>
        <v/>
      </c>
      <c r="Q2870">
        <f>O2870*A_s1</f>
        <v/>
      </c>
      <c r="R2870">
        <f>P2870*A_s2</f>
        <v/>
      </c>
      <c r="S2870">
        <f>Q2870*($K2870-Z_s1)</f>
        <v/>
      </c>
      <c r="T2870">
        <f>R2870*($K2870-Z_s2)</f>
        <v/>
      </c>
      <c r="U2870">
        <f>(INDIRECT("a_"&amp;U$2)/(U$2+1))*(($C2870^(U$2+1)-$H2870^(U$2+1))/(ε_c1cd^(U$2+1)))</f>
        <v/>
      </c>
      <c r="V2870">
        <f>(INDIRECT("a_"&amp;V$2)/(V$2+1))*(($C2870^(V$2+1)-$H2870^(V$2+1))/(ε_c1cd^(V$2+1)))</f>
        <v/>
      </c>
      <c r="W2870">
        <f>(INDIRECT("a_"&amp;W$2)/(W$2+1))*(($C2870^(W$2+1)-$H2870^(W$2+1))/(ε_c1cd^(W$2+1)))</f>
        <v/>
      </c>
      <c r="X2870">
        <f>(INDIRECT("a_"&amp;X$2)/(X$2+1))*(($C2870^(X$2+1)-$H2870^(X$2+1))/(ε_c1cd^(X$2+1)))</f>
        <v/>
      </c>
      <c r="Y2870">
        <f>(INDIRECT("a_"&amp;Y$2)/(Y$2+1))*(($C2870^(Y$2+1)-$H2870^(Y$2+1))/(ε_c1cd^(Y$2+1)))</f>
        <v/>
      </c>
      <c r="Z2870">
        <f>(INDIRECT("a_"&amp;Z$2)/(Z$2+2))*(($C2870^(Z$2+2)-$H2870^(Z$2+2))/(ε_c1cd^(Z$2+2)))</f>
        <v/>
      </c>
      <c r="AA2870">
        <f>(INDIRECT("a_"&amp;AA$2)/(AA$2+2))*(($C2870^(AA$2+2)-$H2870^(AA$2+2))/(ε_c1cd^(AA$2+2)))</f>
        <v/>
      </c>
      <c r="AB2870">
        <f>(INDIRECT("a_"&amp;AB$2)/(AB$2+2))*(($C2870^(AB$2+2)-$H2870^(AB$2+2))/(ε_c1cd^(AB$2+2)))</f>
        <v/>
      </c>
      <c r="AC2870">
        <f>(INDIRECT("a_"&amp;AC$2)/(AC$2+2))*(($C2870^(AC$2+2)-$H2870^(AC$2+2))/(ε_c1cd^(AC$2+2)))</f>
        <v/>
      </c>
      <c r="AD2870">
        <f>(INDIRECT("a_"&amp;AD$2)/(AD$2+2))*(($C2870^(AD$2+2)-$H2870^(AD$2+2))/(ε_c1cd^(AD$2+2)))</f>
        <v/>
      </c>
      <c r="AE2870" s="111">
        <f>(b*f_cd/L2870)*SUM(U2870:Y2870)+SUM(Q2870:R2870)</f>
        <v/>
      </c>
      <c r="AF2870" s="112">
        <f>AE2870*(K2870-y+e)</f>
        <v/>
      </c>
      <c r="AG2870" s="113">
        <f>(b*f_cd/(L2870^2))*SUM(Z2870:AD2870)+SUM(S2870:T2870)-AF2870</f>
        <v/>
      </c>
      <c r="AH2870" s="114">
        <f>AG2870&lt;0</f>
        <v/>
      </c>
      <c r="AI2870" s="115">
        <f>IF(A2870=1,FALSE,(AND(AQ2870,AH2870,NOT(AI2869))))</f>
        <v/>
      </c>
      <c r="AJ2870" s="116">
        <f>(b*f_cd/L2870)*(a_1/2*J2870^2+a_2/3*J2870^3+a_3/4*J2870^4+a_4/5*J2870^5+a_5/6*J2870^6)+SUM(Q2870:R2870)</f>
        <v/>
      </c>
      <c r="AK2870">
        <f>AJ2870*(K2870-y+e)</f>
        <v/>
      </c>
      <c r="AL2870" s="118">
        <f>(b*f_cd/(L2870^2))*(a_1/3*J2870^3+a_2/4*J2870^4+a_3/5*J2870^5+a_4/6*J2870^6+a_5/7*J2870^7)+SUM(S2870:T2870)-AK2870</f>
        <v/>
      </c>
      <c r="AM2870" s="114">
        <f>AL2870&gt;0</f>
        <v/>
      </c>
      <c r="AN2870" s="115">
        <f>IF(A2870=1,FALSE,(AND(AQ2870,AM2870,NOT(AN2869))))</f>
        <v/>
      </c>
      <c r="AO2870">
        <f>IF(D2870=1,AND(AH2870,NOT(AI2870)),AND(AM2870,NOT(AN2870)))</f>
        <v/>
      </c>
      <c r="AP2870" s="119">
        <f>IF(D2870=1,AI2870,AN2870)</f>
        <v/>
      </c>
      <c r="AQ2870" s="125">
        <f>ABS(E2870)&lt;$AQ$2</f>
        <v/>
      </c>
      <c r="AS2870">
        <f>IF(AP2870,MAX(AS$3:AS2868)+1,"")</f>
        <v/>
      </c>
    </row>
    <row r="2871">
      <c r="A2871" t="n">
        <v>2781</v>
      </c>
      <c r="B2871" s="131">
        <f>IF(A2871=1,0,IF(AP2871,0.1*ε_cu1cd,0))</f>
        <v/>
      </c>
      <c r="C2871" s="131">
        <f>IF(A2871=1,0.1*ε_cu1cd,C2870+B2870)</f>
        <v/>
      </c>
      <c r="D2871" s="113">
        <f>IF('Нормальний переріз'!$D$68&gt;0,1,2)</f>
        <v/>
      </c>
      <c r="E2871" s="144">
        <f>IF(D2871=1,F2871,G2871)</f>
        <v/>
      </c>
      <c r="F2871" s="124">
        <f>IF(AI2870,0.11*ε_cu1cd,IF(AH2870,F2870*0.01,F2870))</f>
        <v/>
      </c>
      <c r="G2871" s="124">
        <f>IF(AP2870,-0.1*ε_cu1cd,IF(AM2870,G2870*0.01,G2870))</f>
        <v/>
      </c>
      <c r="H2871" s="113">
        <f>IF(A2871=1,E2871,IF(AO2870,H2870-E2870+E2871,IF(AP2870,0.8*H2870,H2870+E2871)))</f>
        <v/>
      </c>
      <c r="I2871" s="169">
        <f>(C2871-H2871)/h</f>
        <v/>
      </c>
      <c r="J2871">
        <f>C2871/(ε_c1cd)</f>
        <v/>
      </c>
      <c r="K2871">
        <f>C2871/I2871</f>
        <v/>
      </c>
      <c r="L2871" s="131">
        <f>I2871/(ε_c1cd)</f>
        <v/>
      </c>
      <c r="M2871">
        <f>I2871*(K2871-Z_s1)</f>
        <v/>
      </c>
      <c r="N2871">
        <f>I2871*(K2871-Z_s2)</f>
        <v/>
      </c>
      <c r="O2871">
        <f>E_s*M2871</f>
        <v/>
      </c>
      <c r="P2871">
        <f>E_s*N2871</f>
        <v/>
      </c>
      <c r="Q2871">
        <f>O2871*A_s1</f>
        <v/>
      </c>
      <c r="R2871">
        <f>P2871*A_s2</f>
        <v/>
      </c>
      <c r="S2871">
        <f>Q2871*($K2871-Z_s1)</f>
        <v/>
      </c>
      <c r="T2871">
        <f>R2871*($K2871-Z_s2)</f>
        <v/>
      </c>
      <c r="U2871">
        <f>(INDIRECT("a_"&amp;U$2)/(U$2+1))*(($C2871^(U$2+1)-$H2871^(U$2+1))/(ε_c1cd^(U$2+1)))</f>
        <v/>
      </c>
      <c r="V2871">
        <f>(INDIRECT("a_"&amp;V$2)/(V$2+1))*(($C2871^(V$2+1)-$H2871^(V$2+1))/(ε_c1cd^(V$2+1)))</f>
        <v/>
      </c>
      <c r="W2871">
        <f>(INDIRECT("a_"&amp;W$2)/(W$2+1))*(($C2871^(W$2+1)-$H2871^(W$2+1))/(ε_c1cd^(W$2+1)))</f>
        <v/>
      </c>
      <c r="X2871">
        <f>(INDIRECT("a_"&amp;X$2)/(X$2+1))*(($C2871^(X$2+1)-$H2871^(X$2+1))/(ε_c1cd^(X$2+1)))</f>
        <v/>
      </c>
      <c r="Y2871">
        <f>(INDIRECT("a_"&amp;Y$2)/(Y$2+1))*(($C2871^(Y$2+1)-$H2871^(Y$2+1))/(ε_c1cd^(Y$2+1)))</f>
        <v/>
      </c>
      <c r="Z2871">
        <f>(INDIRECT("a_"&amp;Z$2)/(Z$2+2))*(($C2871^(Z$2+2)-$H2871^(Z$2+2))/(ε_c1cd^(Z$2+2)))</f>
        <v/>
      </c>
      <c r="AA2871">
        <f>(INDIRECT("a_"&amp;AA$2)/(AA$2+2))*(($C2871^(AA$2+2)-$H2871^(AA$2+2))/(ε_c1cd^(AA$2+2)))</f>
        <v/>
      </c>
      <c r="AB2871">
        <f>(INDIRECT("a_"&amp;AB$2)/(AB$2+2))*(($C2871^(AB$2+2)-$H2871^(AB$2+2))/(ε_c1cd^(AB$2+2)))</f>
        <v/>
      </c>
      <c r="AC2871">
        <f>(INDIRECT("a_"&amp;AC$2)/(AC$2+2))*(($C2871^(AC$2+2)-$H2871^(AC$2+2))/(ε_c1cd^(AC$2+2)))</f>
        <v/>
      </c>
      <c r="AD2871">
        <f>(INDIRECT("a_"&amp;AD$2)/(AD$2+2))*(($C2871^(AD$2+2)-$H2871^(AD$2+2))/(ε_c1cd^(AD$2+2)))</f>
        <v/>
      </c>
      <c r="AE2871" s="111">
        <f>(b*f_cd/L2871)*SUM(U2871:Y2871)+SUM(Q2871:R2871)</f>
        <v/>
      </c>
      <c r="AF2871" s="112">
        <f>AE2871*(K2871-y+e)</f>
        <v/>
      </c>
      <c r="AG2871" s="113">
        <f>(b*f_cd/(L2871^2))*SUM(Z2871:AD2871)+SUM(S2871:T2871)-AF2871</f>
        <v/>
      </c>
      <c r="AH2871" s="114">
        <f>AG2871&lt;0</f>
        <v/>
      </c>
      <c r="AI2871" s="115">
        <f>IF(A2871=1,FALSE,(AND(AQ2871,AH2871,NOT(AI2870))))</f>
        <v/>
      </c>
      <c r="AJ2871" s="116">
        <f>(b*f_cd/L2871)*(a_1/2*J2871^2+a_2/3*J2871^3+a_3/4*J2871^4+a_4/5*J2871^5+a_5/6*J2871^6)+SUM(Q2871:R2871)</f>
        <v/>
      </c>
      <c r="AK2871">
        <f>AJ2871*(K2871-y+e)</f>
        <v/>
      </c>
      <c r="AL2871" s="118">
        <f>(b*f_cd/(L2871^2))*(a_1/3*J2871^3+a_2/4*J2871^4+a_3/5*J2871^5+a_4/6*J2871^6+a_5/7*J2871^7)+SUM(S2871:T2871)-AK2871</f>
        <v/>
      </c>
      <c r="AM2871" s="114">
        <f>AL2871&gt;0</f>
        <v/>
      </c>
      <c r="AN2871" s="115">
        <f>IF(A2871=1,FALSE,(AND(AQ2871,AM2871,NOT(AN2870))))</f>
        <v/>
      </c>
      <c r="AO2871">
        <f>IF(D2871=1,AND(AH2871,NOT(AI2871)),AND(AM2871,NOT(AN2871)))</f>
        <v/>
      </c>
      <c r="AP2871" s="119">
        <f>IF(D2871=1,AI2871,AN2871)</f>
        <v/>
      </c>
      <c r="AQ2871" s="125">
        <f>ABS(E2871)&lt;$AQ$2</f>
        <v/>
      </c>
      <c r="AS2871">
        <f>IF(AP2871,MAX(AS$3:AS2869)+1,"")</f>
        <v/>
      </c>
    </row>
    <row r="2872">
      <c r="A2872" t="n">
        <v>2782</v>
      </c>
      <c r="B2872" s="131">
        <f>IF(A2872=1,0,IF(AP2872,0.1*ε_cu1cd,0))</f>
        <v/>
      </c>
      <c r="C2872" s="131">
        <f>IF(A2872=1,0.1*ε_cu1cd,C2871+B2871)</f>
        <v/>
      </c>
      <c r="D2872" s="113">
        <f>IF('Нормальний переріз'!$D$68&gt;0,1,2)</f>
        <v/>
      </c>
      <c r="E2872" s="144">
        <f>IF(D2872=1,F2872,G2872)</f>
        <v/>
      </c>
      <c r="F2872" s="124">
        <f>IF(AI2871,0.11*ε_cu1cd,IF(AH2871,F2871*0.01,F2871))</f>
        <v/>
      </c>
      <c r="G2872" s="124">
        <f>IF(AP2871,-0.1*ε_cu1cd,IF(AM2871,G2871*0.01,G2871))</f>
        <v/>
      </c>
      <c r="H2872" s="113">
        <f>IF(A2872=1,E2872,IF(AO2871,H2871-E2871+E2872,IF(AP2871,0.8*H2871,H2871+E2872)))</f>
        <v/>
      </c>
      <c r="I2872" s="169">
        <f>(C2872-H2872)/h</f>
        <v/>
      </c>
      <c r="J2872">
        <f>C2872/(ε_c1cd)</f>
        <v/>
      </c>
      <c r="K2872">
        <f>C2872/I2872</f>
        <v/>
      </c>
      <c r="L2872" s="131">
        <f>I2872/(ε_c1cd)</f>
        <v/>
      </c>
      <c r="M2872">
        <f>I2872*(K2872-Z_s1)</f>
        <v/>
      </c>
      <c r="N2872">
        <f>I2872*(K2872-Z_s2)</f>
        <v/>
      </c>
      <c r="O2872">
        <f>E_s*M2872</f>
        <v/>
      </c>
      <c r="P2872">
        <f>E_s*N2872</f>
        <v/>
      </c>
      <c r="Q2872">
        <f>O2872*A_s1</f>
        <v/>
      </c>
      <c r="R2872">
        <f>P2872*A_s2</f>
        <v/>
      </c>
      <c r="S2872">
        <f>Q2872*($K2872-Z_s1)</f>
        <v/>
      </c>
      <c r="T2872">
        <f>R2872*($K2872-Z_s2)</f>
        <v/>
      </c>
      <c r="U2872">
        <f>(INDIRECT("a_"&amp;U$2)/(U$2+1))*(($C2872^(U$2+1)-$H2872^(U$2+1))/(ε_c1cd^(U$2+1)))</f>
        <v/>
      </c>
      <c r="V2872">
        <f>(INDIRECT("a_"&amp;V$2)/(V$2+1))*(($C2872^(V$2+1)-$H2872^(V$2+1))/(ε_c1cd^(V$2+1)))</f>
        <v/>
      </c>
      <c r="W2872">
        <f>(INDIRECT("a_"&amp;W$2)/(W$2+1))*(($C2872^(W$2+1)-$H2872^(W$2+1))/(ε_c1cd^(W$2+1)))</f>
        <v/>
      </c>
      <c r="X2872">
        <f>(INDIRECT("a_"&amp;X$2)/(X$2+1))*(($C2872^(X$2+1)-$H2872^(X$2+1))/(ε_c1cd^(X$2+1)))</f>
        <v/>
      </c>
      <c r="Y2872">
        <f>(INDIRECT("a_"&amp;Y$2)/(Y$2+1))*(($C2872^(Y$2+1)-$H2872^(Y$2+1))/(ε_c1cd^(Y$2+1)))</f>
        <v/>
      </c>
      <c r="Z2872">
        <f>(INDIRECT("a_"&amp;Z$2)/(Z$2+2))*(($C2872^(Z$2+2)-$H2872^(Z$2+2))/(ε_c1cd^(Z$2+2)))</f>
        <v/>
      </c>
      <c r="AA2872">
        <f>(INDIRECT("a_"&amp;AA$2)/(AA$2+2))*(($C2872^(AA$2+2)-$H2872^(AA$2+2))/(ε_c1cd^(AA$2+2)))</f>
        <v/>
      </c>
      <c r="AB2872">
        <f>(INDIRECT("a_"&amp;AB$2)/(AB$2+2))*(($C2872^(AB$2+2)-$H2872^(AB$2+2))/(ε_c1cd^(AB$2+2)))</f>
        <v/>
      </c>
      <c r="AC2872">
        <f>(INDIRECT("a_"&amp;AC$2)/(AC$2+2))*(($C2872^(AC$2+2)-$H2872^(AC$2+2))/(ε_c1cd^(AC$2+2)))</f>
        <v/>
      </c>
      <c r="AD2872">
        <f>(INDIRECT("a_"&amp;AD$2)/(AD$2+2))*(($C2872^(AD$2+2)-$H2872^(AD$2+2))/(ε_c1cd^(AD$2+2)))</f>
        <v/>
      </c>
      <c r="AE2872" s="111">
        <f>(b*f_cd/L2872)*SUM(U2872:Y2872)+SUM(Q2872:R2872)</f>
        <v/>
      </c>
      <c r="AF2872" s="112">
        <f>AE2872*(K2872-y+e)</f>
        <v/>
      </c>
      <c r="AG2872" s="113">
        <f>(b*f_cd/(L2872^2))*SUM(Z2872:AD2872)+SUM(S2872:T2872)-AF2872</f>
        <v/>
      </c>
      <c r="AH2872" s="114">
        <f>AG2872&lt;0</f>
        <v/>
      </c>
      <c r="AI2872" s="115">
        <f>IF(A2872=1,FALSE,(AND(AQ2872,AH2872,NOT(AI2871))))</f>
        <v/>
      </c>
      <c r="AJ2872" s="116">
        <f>(b*f_cd/L2872)*(a_1/2*J2872^2+a_2/3*J2872^3+a_3/4*J2872^4+a_4/5*J2872^5+a_5/6*J2872^6)+SUM(Q2872:R2872)</f>
        <v/>
      </c>
      <c r="AK2872">
        <f>AJ2872*(K2872-y+e)</f>
        <v/>
      </c>
      <c r="AL2872" s="118">
        <f>(b*f_cd/(L2872^2))*(a_1/3*J2872^3+a_2/4*J2872^4+a_3/5*J2872^5+a_4/6*J2872^6+a_5/7*J2872^7)+SUM(S2872:T2872)-AK2872</f>
        <v/>
      </c>
      <c r="AM2872" s="114">
        <f>AL2872&gt;0</f>
        <v/>
      </c>
      <c r="AN2872" s="115">
        <f>IF(A2872=1,FALSE,(AND(AQ2872,AM2872,NOT(AN2871))))</f>
        <v/>
      </c>
      <c r="AO2872">
        <f>IF(D2872=1,AND(AH2872,NOT(AI2872)),AND(AM2872,NOT(AN2872)))</f>
        <v/>
      </c>
      <c r="AP2872" s="119">
        <f>IF(D2872=1,AI2872,AN2872)</f>
        <v/>
      </c>
      <c r="AQ2872" s="125">
        <f>ABS(E2872)&lt;$AQ$2</f>
        <v/>
      </c>
      <c r="AS2872">
        <f>IF(AP2872,MAX(AS$3:AS2870)+1,"")</f>
        <v/>
      </c>
    </row>
    <row r="2873">
      <c r="A2873" t="n">
        <v>2783</v>
      </c>
      <c r="B2873" s="131">
        <f>IF(A2873=1,0,IF(AP2873,0.1*ε_cu1cd,0))</f>
        <v/>
      </c>
      <c r="C2873" s="131">
        <f>IF(A2873=1,0.1*ε_cu1cd,C2872+B2872)</f>
        <v/>
      </c>
      <c r="D2873" s="113">
        <f>IF('Нормальний переріз'!$D$68&gt;0,1,2)</f>
        <v/>
      </c>
      <c r="E2873" s="144">
        <f>IF(D2873=1,F2873,G2873)</f>
        <v/>
      </c>
      <c r="F2873" s="124">
        <f>IF(AI2872,0.11*ε_cu1cd,IF(AH2872,F2872*0.01,F2872))</f>
        <v/>
      </c>
      <c r="G2873" s="124">
        <f>IF(AP2872,-0.1*ε_cu1cd,IF(AM2872,G2872*0.01,G2872))</f>
        <v/>
      </c>
      <c r="H2873" s="113">
        <f>IF(A2873=1,E2873,IF(AO2872,H2872-E2872+E2873,IF(AP2872,0.8*H2872,H2872+E2873)))</f>
        <v/>
      </c>
      <c r="I2873" s="169">
        <f>(C2873-H2873)/h</f>
        <v/>
      </c>
      <c r="J2873">
        <f>C2873/(ε_c1cd)</f>
        <v/>
      </c>
      <c r="K2873">
        <f>C2873/I2873</f>
        <v/>
      </c>
      <c r="L2873" s="131">
        <f>I2873/(ε_c1cd)</f>
        <v/>
      </c>
      <c r="M2873">
        <f>I2873*(K2873-Z_s1)</f>
        <v/>
      </c>
      <c r="N2873">
        <f>I2873*(K2873-Z_s2)</f>
        <v/>
      </c>
      <c r="O2873">
        <f>E_s*M2873</f>
        <v/>
      </c>
      <c r="P2873">
        <f>E_s*N2873</f>
        <v/>
      </c>
      <c r="Q2873">
        <f>O2873*A_s1</f>
        <v/>
      </c>
      <c r="R2873">
        <f>P2873*A_s2</f>
        <v/>
      </c>
      <c r="S2873">
        <f>Q2873*($K2873-Z_s1)</f>
        <v/>
      </c>
      <c r="T2873">
        <f>R2873*($K2873-Z_s2)</f>
        <v/>
      </c>
      <c r="U2873">
        <f>(INDIRECT("a_"&amp;U$2)/(U$2+1))*(($C2873^(U$2+1)-$H2873^(U$2+1))/(ε_c1cd^(U$2+1)))</f>
        <v/>
      </c>
      <c r="V2873">
        <f>(INDIRECT("a_"&amp;V$2)/(V$2+1))*(($C2873^(V$2+1)-$H2873^(V$2+1))/(ε_c1cd^(V$2+1)))</f>
        <v/>
      </c>
      <c r="W2873">
        <f>(INDIRECT("a_"&amp;W$2)/(W$2+1))*(($C2873^(W$2+1)-$H2873^(W$2+1))/(ε_c1cd^(W$2+1)))</f>
        <v/>
      </c>
      <c r="X2873">
        <f>(INDIRECT("a_"&amp;X$2)/(X$2+1))*(($C2873^(X$2+1)-$H2873^(X$2+1))/(ε_c1cd^(X$2+1)))</f>
        <v/>
      </c>
      <c r="Y2873">
        <f>(INDIRECT("a_"&amp;Y$2)/(Y$2+1))*(($C2873^(Y$2+1)-$H2873^(Y$2+1))/(ε_c1cd^(Y$2+1)))</f>
        <v/>
      </c>
      <c r="Z2873">
        <f>(INDIRECT("a_"&amp;Z$2)/(Z$2+2))*(($C2873^(Z$2+2)-$H2873^(Z$2+2))/(ε_c1cd^(Z$2+2)))</f>
        <v/>
      </c>
      <c r="AA2873">
        <f>(INDIRECT("a_"&amp;AA$2)/(AA$2+2))*(($C2873^(AA$2+2)-$H2873^(AA$2+2))/(ε_c1cd^(AA$2+2)))</f>
        <v/>
      </c>
      <c r="AB2873">
        <f>(INDIRECT("a_"&amp;AB$2)/(AB$2+2))*(($C2873^(AB$2+2)-$H2873^(AB$2+2))/(ε_c1cd^(AB$2+2)))</f>
        <v/>
      </c>
      <c r="AC2873">
        <f>(INDIRECT("a_"&amp;AC$2)/(AC$2+2))*(($C2873^(AC$2+2)-$H2873^(AC$2+2))/(ε_c1cd^(AC$2+2)))</f>
        <v/>
      </c>
      <c r="AD2873">
        <f>(INDIRECT("a_"&amp;AD$2)/(AD$2+2))*(($C2873^(AD$2+2)-$H2873^(AD$2+2))/(ε_c1cd^(AD$2+2)))</f>
        <v/>
      </c>
      <c r="AE2873" s="111">
        <f>(b*f_cd/L2873)*SUM(U2873:Y2873)+SUM(Q2873:R2873)</f>
        <v/>
      </c>
      <c r="AF2873" s="112">
        <f>AE2873*(K2873-y+e)</f>
        <v/>
      </c>
      <c r="AG2873" s="113">
        <f>(b*f_cd/(L2873^2))*SUM(Z2873:AD2873)+SUM(S2873:T2873)-AF2873</f>
        <v/>
      </c>
      <c r="AH2873" s="114">
        <f>AG2873&lt;0</f>
        <v/>
      </c>
      <c r="AI2873" s="115">
        <f>IF(A2873=1,FALSE,(AND(AQ2873,AH2873,NOT(AI2872))))</f>
        <v/>
      </c>
      <c r="AJ2873" s="116">
        <f>(b*f_cd/L2873)*(a_1/2*J2873^2+a_2/3*J2873^3+a_3/4*J2873^4+a_4/5*J2873^5+a_5/6*J2873^6)+SUM(Q2873:R2873)</f>
        <v/>
      </c>
      <c r="AK2873">
        <f>AJ2873*(K2873-y+e)</f>
        <v/>
      </c>
      <c r="AL2873" s="118">
        <f>(b*f_cd/(L2873^2))*(a_1/3*J2873^3+a_2/4*J2873^4+a_3/5*J2873^5+a_4/6*J2873^6+a_5/7*J2873^7)+SUM(S2873:T2873)-AK2873</f>
        <v/>
      </c>
      <c r="AM2873" s="114">
        <f>AL2873&gt;0</f>
        <v/>
      </c>
      <c r="AN2873" s="115">
        <f>IF(A2873=1,FALSE,(AND(AQ2873,AM2873,NOT(AN2872))))</f>
        <v/>
      </c>
      <c r="AO2873">
        <f>IF(D2873=1,AND(AH2873,NOT(AI2873)),AND(AM2873,NOT(AN2873)))</f>
        <v/>
      </c>
      <c r="AP2873" s="119">
        <f>IF(D2873=1,AI2873,AN2873)</f>
        <v/>
      </c>
      <c r="AQ2873" s="125">
        <f>ABS(E2873)&lt;$AQ$2</f>
        <v/>
      </c>
      <c r="AS2873">
        <f>IF(AP2873,MAX(AS$3:AS2871)+1,"")</f>
        <v/>
      </c>
    </row>
    <row r="2874">
      <c r="A2874" t="n">
        <v>2784</v>
      </c>
      <c r="B2874" s="131">
        <f>IF(A2874=1,0,IF(AP2874,0.1*ε_cu1cd,0))</f>
        <v/>
      </c>
      <c r="C2874" s="131">
        <f>IF(A2874=1,0.1*ε_cu1cd,C2873+B2873)</f>
        <v/>
      </c>
      <c r="D2874" s="113">
        <f>IF('Нормальний переріз'!$D$68&gt;0,1,2)</f>
        <v/>
      </c>
      <c r="E2874" s="144">
        <f>IF(D2874=1,F2874,G2874)</f>
        <v/>
      </c>
      <c r="F2874" s="124">
        <f>IF(AI2873,0.11*ε_cu1cd,IF(AH2873,F2873*0.01,F2873))</f>
        <v/>
      </c>
      <c r="G2874" s="124">
        <f>IF(AP2873,-0.1*ε_cu1cd,IF(AM2873,G2873*0.01,G2873))</f>
        <v/>
      </c>
      <c r="H2874" s="113">
        <f>IF(A2874=1,E2874,IF(AO2873,H2873-E2873+E2874,IF(AP2873,0.8*H2873,H2873+E2874)))</f>
        <v/>
      </c>
      <c r="I2874" s="169">
        <f>(C2874-H2874)/h</f>
        <v/>
      </c>
      <c r="J2874">
        <f>C2874/(ε_c1cd)</f>
        <v/>
      </c>
      <c r="K2874">
        <f>C2874/I2874</f>
        <v/>
      </c>
      <c r="L2874" s="131">
        <f>I2874/(ε_c1cd)</f>
        <v/>
      </c>
      <c r="M2874">
        <f>I2874*(K2874-Z_s1)</f>
        <v/>
      </c>
      <c r="N2874">
        <f>I2874*(K2874-Z_s2)</f>
        <v/>
      </c>
      <c r="O2874">
        <f>E_s*M2874</f>
        <v/>
      </c>
      <c r="P2874">
        <f>E_s*N2874</f>
        <v/>
      </c>
      <c r="Q2874">
        <f>O2874*A_s1</f>
        <v/>
      </c>
      <c r="R2874">
        <f>P2874*A_s2</f>
        <v/>
      </c>
      <c r="S2874">
        <f>Q2874*($K2874-Z_s1)</f>
        <v/>
      </c>
      <c r="T2874">
        <f>R2874*($K2874-Z_s2)</f>
        <v/>
      </c>
      <c r="U2874">
        <f>(INDIRECT("a_"&amp;U$2)/(U$2+1))*(($C2874^(U$2+1)-$H2874^(U$2+1))/(ε_c1cd^(U$2+1)))</f>
        <v/>
      </c>
      <c r="V2874">
        <f>(INDIRECT("a_"&amp;V$2)/(V$2+1))*(($C2874^(V$2+1)-$H2874^(V$2+1))/(ε_c1cd^(V$2+1)))</f>
        <v/>
      </c>
      <c r="W2874">
        <f>(INDIRECT("a_"&amp;W$2)/(W$2+1))*(($C2874^(W$2+1)-$H2874^(W$2+1))/(ε_c1cd^(W$2+1)))</f>
        <v/>
      </c>
      <c r="X2874">
        <f>(INDIRECT("a_"&amp;X$2)/(X$2+1))*(($C2874^(X$2+1)-$H2874^(X$2+1))/(ε_c1cd^(X$2+1)))</f>
        <v/>
      </c>
      <c r="Y2874">
        <f>(INDIRECT("a_"&amp;Y$2)/(Y$2+1))*(($C2874^(Y$2+1)-$H2874^(Y$2+1))/(ε_c1cd^(Y$2+1)))</f>
        <v/>
      </c>
      <c r="Z2874">
        <f>(INDIRECT("a_"&amp;Z$2)/(Z$2+2))*(($C2874^(Z$2+2)-$H2874^(Z$2+2))/(ε_c1cd^(Z$2+2)))</f>
        <v/>
      </c>
      <c r="AA2874">
        <f>(INDIRECT("a_"&amp;AA$2)/(AA$2+2))*(($C2874^(AA$2+2)-$H2874^(AA$2+2))/(ε_c1cd^(AA$2+2)))</f>
        <v/>
      </c>
      <c r="AB2874">
        <f>(INDIRECT("a_"&amp;AB$2)/(AB$2+2))*(($C2874^(AB$2+2)-$H2874^(AB$2+2))/(ε_c1cd^(AB$2+2)))</f>
        <v/>
      </c>
      <c r="AC2874">
        <f>(INDIRECT("a_"&amp;AC$2)/(AC$2+2))*(($C2874^(AC$2+2)-$H2874^(AC$2+2))/(ε_c1cd^(AC$2+2)))</f>
        <v/>
      </c>
      <c r="AD2874">
        <f>(INDIRECT("a_"&amp;AD$2)/(AD$2+2))*(($C2874^(AD$2+2)-$H2874^(AD$2+2))/(ε_c1cd^(AD$2+2)))</f>
        <v/>
      </c>
      <c r="AE2874" s="111">
        <f>(b*f_cd/L2874)*SUM(U2874:Y2874)+SUM(Q2874:R2874)</f>
        <v/>
      </c>
      <c r="AF2874" s="112">
        <f>AE2874*(K2874-y+e)</f>
        <v/>
      </c>
      <c r="AG2874" s="113">
        <f>(b*f_cd/(L2874^2))*SUM(Z2874:AD2874)+SUM(S2874:T2874)-AF2874</f>
        <v/>
      </c>
      <c r="AH2874" s="114">
        <f>AG2874&lt;0</f>
        <v/>
      </c>
      <c r="AI2874" s="115">
        <f>IF(A2874=1,FALSE,(AND(AQ2874,AH2874,NOT(AI2873))))</f>
        <v/>
      </c>
      <c r="AJ2874" s="116">
        <f>(b*f_cd/L2874)*(a_1/2*J2874^2+a_2/3*J2874^3+a_3/4*J2874^4+a_4/5*J2874^5+a_5/6*J2874^6)+SUM(Q2874:R2874)</f>
        <v/>
      </c>
      <c r="AK2874">
        <f>AJ2874*(K2874-y+e)</f>
        <v/>
      </c>
      <c r="AL2874" s="118">
        <f>(b*f_cd/(L2874^2))*(a_1/3*J2874^3+a_2/4*J2874^4+a_3/5*J2874^5+a_4/6*J2874^6+a_5/7*J2874^7)+SUM(S2874:T2874)-AK2874</f>
        <v/>
      </c>
      <c r="AM2874" s="114">
        <f>AL2874&gt;0</f>
        <v/>
      </c>
      <c r="AN2874" s="115">
        <f>IF(A2874=1,FALSE,(AND(AQ2874,AM2874,NOT(AN2873))))</f>
        <v/>
      </c>
      <c r="AO2874">
        <f>IF(D2874=1,AND(AH2874,NOT(AI2874)),AND(AM2874,NOT(AN2874)))</f>
        <v/>
      </c>
      <c r="AP2874" s="119">
        <f>IF(D2874=1,AI2874,AN2874)</f>
        <v/>
      </c>
      <c r="AQ2874" s="125">
        <f>ABS(E2874)&lt;$AQ$2</f>
        <v/>
      </c>
      <c r="AS2874">
        <f>IF(AP2874,MAX(AS$3:AS2872)+1,"")</f>
        <v/>
      </c>
    </row>
    <row r="2875">
      <c r="A2875" t="n">
        <v>2785</v>
      </c>
      <c r="B2875" s="131">
        <f>IF(A2875=1,0,IF(AP2875,0.1*ε_cu1cd,0))</f>
        <v/>
      </c>
      <c r="C2875" s="131">
        <f>IF(A2875=1,0.1*ε_cu1cd,C2874+B2874)</f>
        <v/>
      </c>
      <c r="D2875" s="113">
        <f>IF('Нормальний переріз'!$D$68&gt;0,1,2)</f>
        <v/>
      </c>
      <c r="E2875" s="144">
        <f>IF(D2875=1,F2875,G2875)</f>
        <v/>
      </c>
      <c r="F2875" s="124">
        <f>IF(AI2874,0.11*ε_cu1cd,IF(AH2874,F2874*0.01,F2874))</f>
        <v/>
      </c>
      <c r="G2875" s="124">
        <f>IF(AP2874,-0.1*ε_cu1cd,IF(AM2874,G2874*0.01,G2874))</f>
        <v/>
      </c>
      <c r="H2875" s="113">
        <f>IF(A2875=1,E2875,IF(AO2874,H2874-E2874+E2875,IF(AP2874,0.8*H2874,H2874+E2875)))</f>
        <v/>
      </c>
      <c r="I2875" s="169">
        <f>(C2875-H2875)/h</f>
        <v/>
      </c>
      <c r="J2875">
        <f>C2875/(ε_c1cd)</f>
        <v/>
      </c>
      <c r="K2875">
        <f>C2875/I2875</f>
        <v/>
      </c>
      <c r="L2875" s="131">
        <f>I2875/(ε_c1cd)</f>
        <v/>
      </c>
      <c r="M2875">
        <f>I2875*(K2875-Z_s1)</f>
        <v/>
      </c>
      <c r="N2875">
        <f>I2875*(K2875-Z_s2)</f>
        <v/>
      </c>
      <c r="O2875">
        <f>E_s*M2875</f>
        <v/>
      </c>
      <c r="P2875">
        <f>E_s*N2875</f>
        <v/>
      </c>
      <c r="Q2875">
        <f>O2875*A_s1</f>
        <v/>
      </c>
      <c r="R2875">
        <f>P2875*A_s2</f>
        <v/>
      </c>
      <c r="S2875">
        <f>Q2875*($K2875-Z_s1)</f>
        <v/>
      </c>
      <c r="T2875">
        <f>R2875*($K2875-Z_s2)</f>
        <v/>
      </c>
      <c r="U2875">
        <f>(INDIRECT("a_"&amp;U$2)/(U$2+1))*(($C2875^(U$2+1)-$H2875^(U$2+1))/(ε_c1cd^(U$2+1)))</f>
        <v/>
      </c>
      <c r="V2875">
        <f>(INDIRECT("a_"&amp;V$2)/(V$2+1))*(($C2875^(V$2+1)-$H2875^(V$2+1))/(ε_c1cd^(V$2+1)))</f>
        <v/>
      </c>
      <c r="W2875">
        <f>(INDIRECT("a_"&amp;W$2)/(W$2+1))*(($C2875^(W$2+1)-$H2875^(W$2+1))/(ε_c1cd^(W$2+1)))</f>
        <v/>
      </c>
      <c r="X2875">
        <f>(INDIRECT("a_"&amp;X$2)/(X$2+1))*(($C2875^(X$2+1)-$H2875^(X$2+1))/(ε_c1cd^(X$2+1)))</f>
        <v/>
      </c>
      <c r="Y2875">
        <f>(INDIRECT("a_"&amp;Y$2)/(Y$2+1))*(($C2875^(Y$2+1)-$H2875^(Y$2+1))/(ε_c1cd^(Y$2+1)))</f>
        <v/>
      </c>
      <c r="Z2875">
        <f>(INDIRECT("a_"&amp;Z$2)/(Z$2+2))*(($C2875^(Z$2+2)-$H2875^(Z$2+2))/(ε_c1cd^(Z$2+2)))</f>
        <v/>
      </c>
      <c r="AA2875">
        <f>(INDIRECT("a_"&amp;AA$2)/(AA$2+2))*(($C2875^(AA$2+2)-$H2875^(AA$2+2))/(ε_c1cd^(AA$2+2)))</f>
        <v/>
      </c>
      <c r="AB2875">
        <f>(INDIRECT("a_"&amp;AB$2)/(AB$2+2))*(($C2875^(AB$2+2)-$H2875^(AB$2+2))/(ε_c1cd^(AB$2+2)))</f>
        <v/>
      </c>
      <c r="AC2875">
        <f>(INDIRECT("a_"&amp;AC$2)/(AC$2+2))*(($C2875^(AC$2+2)-$H2875^(AC$2+2))/(ε_c1cd^(AC$2+2)))</f>
        <v/>
      </c>
      <c r="AD2875">
        <f>(INDIRECT("a_"&amp;AD$2)/(AD$2+2))*(($C2875^(AD$2+2)-$H2875^(AD$2+2))/(ε_c1cd^(AD$2+2)))</f>
        <v/>
      </c>
      <c r="AE2875" s="111">
        <f>(b*f_cd/L2875)*SUM(U2875:Y2875)+SUM(Q2875:R2875)</f>
        <v/>
      </c>
      <c r="AF2875" s="112">
        <f>AE2875*(K2875-y+e)</f>
        <v/>
      </c>
      <c r="AG2875" s="113">
        <f>(b*f_cd/(L2875^2))*SUM(Z2875:AD2875)+SUM(S2875:T2875)-AF2875</f>
        <v/>
      </c>
      <c r="AH2875" s="114">
        <f>AG2875&lt;0</f>
        <v/>
      </c>
      <c r="AI2875" s="115">
        <f>IF(A2875=1,FALSE,(AND(AQ2875,AH2875,NOT(AI2874))))</f>
        <v/>
      </c>
      <c r="AJ2875" s="116">
        <f>(b*f_cd/L2875)*(a_1/2*J2875^2+a_2/3*J2875^3+a_3/4*J2875^4+a_4/5*J2875^5+a_5/6*J2875^6)+SUM(Q2875:R2875)</f>
        <v/>
      </c>
      <c r="AK2875">
        <f>AJ2875*(K2875-y+e)</f>
        <v/>
      </c>
      <c r="AL2875" s="118">
        <f>(b*f_cd/(L2875^2))*(a_1/3*J2875^3+a_2/4*J2875^4+a_3/5*J2875^5+a_4/6*J2875^6+a_5/7*J2875^7)+SUM(S2875:T2875)-AK2875</f>
        <v/>
      </c>
      <c r="AM2875" s="114">
        <f>AL2875&gt;0</f>
        <v/>
      </c>
      <c r="AN2875" s="115">
        <f>IF(A2875=1,FALSE,(AND(AQ2875,AM2875,NOT(AN2874))))</f>
        <v/>
      </c>
      <c r="AO2875">
        <f>IF(D2875=1,AND(AH2875,NOT(AI2875)),AND(AM2875,NOT(AN2875)))</f>
        <v/>
      </c>
      <c r="AP2875" s="119">
        <f>IF(D2875=1,AI2875,AN2875)</f>
        <v/>
      </c>
      <c r="AQ2875" s="125">
        <f>ABS(E2875)&lt;$AQ$2</f>
        <v/>
      </c>
      <c r="AS2875">
        <f>IF(AP2875,MAX(AS$3:AS2873)+1,"")</f>
        <v/>
      </c>
    </row>
    <row r="2876">
      <c r="A2876" t="n">
        <v>2786</v>
      </c>
      <c r="B2876" s="131">
        <f>IF(A2876=1,0,IF(AP2876,0.1*ε_cu1cd,0))</f>
        <v/>
      </c>
      <c r="C2876" s="131">
        <f>IF(A2876=1,0.1*ε_cu1cd,C2875+B2875)</f>
        <v/>
      </c>
      <c r="D2876" s="113">
        <f>IF('Нормальний переріз'!$D$68&gt;0,1,2)</f>
        <v/>
      </c>
      <c r="E2876" s="144">
        <f>IF(D2876=1,F2876,G2876)</f>
        <v/>
      </c>
      <c r="F2876" s="124">
        <f>IF(AI2875,0.11*ε_cu1cd,IF(AH2875,F2875*0.01,F2875))</f>
        <v/>
      </c>
      <c r="G2876" s="124">
        <f>IF(AP2875,-0.1*ε_cu1cd,IF(AM2875,G2875*0.01,G2875))</f>
        <v/>
      </c>
      <c r="H2876" s="113">
        <f>IF(A2876=1,E2876,IF(AO2875,H2875-E2875+E2876,IF(AP2875,0.8*H2875,H2875+E2876)))</f>
        <v/>
      </c>
      <c r="I2876" s="169">
        <f>(C2876-H2876)/h</f>
        <v/>
      </c>
      <c r="J2876">
        <f>C2876/(ε_c1cd)</f>
        <v/>
      </c>
      <c r="K2876">
        <f>C2876/I2876</f>
        <v/>
      </c>
      <c r="L2876" s="131">
        <f>I2876/(ε_c1cd)</f>
        <v/>
      </c>
      <c r="M2876">
        <f>I2876*(K2876-Z_s1)</f>
        <v/>
      </c>
      <c r="N2876">
        <f>I2876*(K2876-Z_s2)</f>
        <v/>
      </c>
      <c r="O2876">
        <f>E_s*M2876</f>
        <v/>
      </c>
      <c r="P2876">
        <f>E_s*N2876</f>
        <v/>
      </c>
      <c r="Q2876">
        <f>O2876*A_s1</f>
        <v/>
      </c>
      <c r="R2876">
        <f>P2876*A_s2</f>
        <v/>
      </c>
      <c r="S2876">
        <f>Q2876*($K2876-Z_s1)</f>
        <v/>
      </c>
      <c r="T2876">
        <f>R2876*($K2876-Z_s2)</f>
        <v/>
      </c>
      <c r="U2876">
        <f>(INDIRECT("a_"&amp;U$2)/(U$2+1))*(($C2876^(U$2+1)-$H2876^(U$2+1))/(ε_c1cd^(U$2+1)))</f>
        <v/>
      </c>
      <c r="V2876">
        <f>(INDIRECT("a_"&amp;V$2)/(V$2+1))*(($C2876^(V$2+1)-$H2876^(V$2+1))/(ε_c1cd^(V$2+1)))</f>
        <v/>
      </c>
      <c r="W2876">
        <f>(INDIRECT("a_"&amp;W$2)/(W$2+1))*(($C2876^(W$2+1)-$H2876^(W$2+1))/(ε_c1cd^(W$2+1)))</f>
        <v/>
      </c>
      <c r="X2876">
        <f>(INDIRECT("a_"&amp;X$2)/(X$2+1))*(($C2876^(X$2+1)-$H2876^(X$2+1))/(ε_c1cd^(X$2+1)))</f>
        <v/>
      </c>
      <c r="Y2876">
        <f>(INDIRECT("a_"&amp;Y$2)/(Y$2+1))*(($C2876^(Y$2+1)-$H2876^(Y$2+1))/(ε_c1cd^(Y$2+1)))</f>
        <v/>
      </c>
      <c r="Z2876">
        <f>(INDIRECT("a_"&amp;Z$2)/(Z$2+2))*(($C2876^(Z$2+2)-$H2876^(Z$2+2))/(ε_c1cd^(Z$2+2)))</f>
        <v/>
      </c>
      <c r="AA2876">
        <f>(INDIRECT("a_"&amp;AA$2)/(AA$2+2))*(($C2876^(AA$2+2)-$H2876^(AA$2+2))/(ε_c1cd^(AA$2+2)))</f>
        <v/>
      </c>
      <c r="AB2876">
        <f>(INDIRECT("a_"&amp;AB$2)/(AB$2+2))*(($C2876^(AB$2+2)-$H2876^(AB$2+2))/(ε_c1cd^(AB$2+2)))</f>
        <v/>
      </c>
      <c r="AC2876">
        <f>(INDIRECT("a_"&amp;AC$2)/(AC$2+2))*(($C2876^(AC$2+2)-$H2876^(AC$2+2))/(ε_c1cd^(AC$2+2)))</f>
        <v/>
      </c>
      <c r="AD2876">
        <f>(INDIRECT("a_"&amp;AD$2)/(AD$2+2))*(($C2876^(AD$2+2)-$H2876^(AD$2+2))/(ε_c1cd^(AD$2+2)))</f>
        <v/>
      </c>
      <c r="AE2876" s="111">
        <f>(b*f_cd/L2876)*SUM(U2876:Y2876)+SUM(Q2876:R2876)</f>
        <v/>
      </c>
      <c r="AF2876" s="112">
        <f>AE2876*(K2876-y+e)</f>
        <v/>
      </c>
      <c r="AG2876" s="113">
        <f>(b*f_cd/(L2876^2))*SUM(Z2876:AD2876)+SUM(S2876:T2876)-AF2876</f>
        <v/>
      </c>
      <c r="AH2876" s="114">
        <f>AG2876&lt;0</f>
        <v/>
      </c>
      <c r="AI2876" s="115">
        <f>IF(A2876=1,FALSE,(AND(AQ2876,AH2876,NOT(AI2875))))</f>
        <v/>
      </c>
      <c r="AJ2876" s="116">
        <f>(b*f_cd/L2876)*(a_1/2*J2876^2+a_2/3*J2876^3+a_3/4*J2876^4+a_4/5*J2876^5+a_5/6*J2876^6)+SUM(Q2876:R2876)</f>
        <v/>
      </c>
      <c r="AK2876">
        <f>AJ2876*(K2876-y+e)</f>
        <v/>
      </c>
      <c r="AL2876" s="118">
        <f>(b*f_cd/(L2876^2))*(a_1/3*J2876^3+a_2/4*J2876^4+a_3/5*J2876^5+a_4/6*J2876^6+a_5/7*J2876^7)+SUM(S2876:T2876)-AK2876</f>
        <v/>
      </c>
      <c r="AM2876" s="114">
        <f>AL2876&gt;0</f>
        <v/>
      </c>
      <c r="AN2876" s="115">
        <f>IF(A2876=1,FALSE,(AND(AQ2876,AM2876,NOT(AN2875))))</f>
        <v/>
      </c>
      <c r="AO2876">
        <f>IF(D2876=1,AND(AH2876,NOT(AI2876)),AND(AM2876,NOT(AN2876)))</f>
        <v/>
      </c>
      <c r="AP2876" s="119">
        <f>IF(D2876=1,AI2876,AN2876)</f>
        <v/>
      </c>
      <c r="AQ2876" s="125">
        <f>ABS(E2876)&lt;$AQ$2</f>
        <v/>
      </c>
      <c r="AS2876">
        <f>IF(AP2876,MAX(AS$3:AS2874)+1,"")</f>
        <v/>
      </c>
    </row>
    <row r="2877">
      <c r="A2877" t="n">
        <v>2787</v>
      </c>
      <c r="B2877" s="131">
        <f>IF(A2877=1,0,IF(AP2877,0.1*ε_cu1cd,0))</f>
        <v/>
      </c>
      <c r="C2877" s="131">
        <f>IF(A2877=1,0.1*ε_cu1cd,C2876+B2876)</f>
        <v/>
      </c>
      <c r="D2877" s="113">
        <f>IF('Нормальний переріз'!$D$68&gt;0,1,2)</f>
        <v/>
      </c>
      <c r="E2877" s="144">
        <f>IF(D2877=1,F2877,G2877)</f>
        <v/>
      </c>
      <c r="F2877" s="124">
        <f>IF(AI2876,0.11*ε_cu1cd,IF(AH2876,F2876*0.01,F2876))</f>
        <v/>
      </c>
      <c r="G2877" s="124">
        <f>IF(AP2876,-0.1*ε_cu1cd,IF(AM2876,G2876*0.01,G2876))</f>
        <v/>
      </c>
      <c r="H2877" s="113">
        <f>IF(A2877=1,E2877,IF(AO2876,H2876-E2876+E2877,IF(AP2876,0.8*H2876,H2876+E2877)))</f>
        <v/>
      </c>
      <c r="I2877" s="169">
        <f>(C2877-H2877)/h</f>
        <v/>
      </c>
      <c r="J2877">
        <f>C2877/(ε_c1cd)</f>
        <v/>
      </c>
      <c r="K2877">
        <f>C2877/I2877</f>
        <v/>
      </c>
      <c r="L2877" s="131">
        <f>I2877/(ε_c1cd)</f>
        <v/>
      </c>
      <c r="M2877">
        <f>I2877*(K2877-Z_s1)</f>
        <v/>
      </c>
      <c r="N2877">
        <f>I2877*(K2877-Z_s2)</f>
        <v/>
      </c>
      <c r="O2877">
        <f>E_s*M2877</f>
        <v/>
      </c>
      <c r="P2877">
        <f>E_s*N2877</f>
        <v/>
      </c>
      <c r="Q2877">
        <f>O2877*A_s1</f>
        <v/>
      </c>
      <c r="R2877">
        <f>P2877*A_s2</f>
        <v/>
      </c>
      <c r="S2877">
        <f>Q2877*($K2877-Z_s1)</f>
        <v/>
      </c>
      <c r="T2877">
        <f>R2877*($K2877-Z_s2)</f>
        <v/>
      </c>
      <c r="U2877">
        <f>(INDIRECT("a_"&amp;U$2)/(U$2+1))*(($C2877^(U$2+1)-$H2877^(U$2+1))/(ε_c1cd^(U$2+1)))</f>
        <v/>
      </c>
      <c r="V2877">
        <f>(INDIRECT("a_"&amp;V$2)/(V$2+1))*(($C2877^(V$2+1)-$H2877^(V$2+1))/(ε_c1cd^(V$2+1)))</f>
        <v/>
      </c>
      <c r="W2877">
        <f>(INDIRECT("a_"&amp;W$2)/(W$2+1))*(($C2877^(W$2+1)-$H2877^(W$2+1))/(ε_c1cd^(W$2+1)))</f>
        <v/>
      </c>
      <c r="X2877">
        <f>(INDIRECT("a_"&amp;X$2)/(X$2+1))*(($C2877^(X$2+1)-$H2877^(X$2+1))/(ε_c1cd^(X$2+1)))</f>
        <v/>
      </c>
      <c r="Y2877">
        <f>(INDIRECT("a_"&amp;Y$2)/(Y$2+1))*(($C2877^(Y$2+1)-$H2877^(Y$2+1))/(ε_c1cd^(Y$2+1)))</f>
        <v/>
      </c>
      <c r="Z2877">
        <f>(INDIRECT("a_"&amp;Z$2)/(Z$2+2))*(($C2877^(Z$2+2)-$H2877^(Z$2+2))/(ε_c1cd^(Z$2+2)))</f>
        <v/>
      </c>
      <c r="AA2877">
        <f>(INDIRECT("a_"&amp;AA$2)/(AA$2+2))*(($C2877^(AA$2+2)-$H2877^(AA$2+2))/(ε_c1cd^(AA$2+2)))</f>
        <v/>
      </c>
      <c r="AB2877">
        <f>(INDIRECT("a_"&amp;AB$2)/(AB$2+2))*(($C2877^(AB$2+2)-$H2877^(AB$2+2))/(ε_c1cd^(AB$2+2)))</f>
        <v/>
      </c>
      <c r="AC2877">
        <f>(INDIRECT("a_"&amp;AC$2)/(AC$2+2))*(($C2877^(AC$2+2)-$H2877^(AC$2+2))/(ε_c1cd^(AC$2+2)))</f>
        <v/>
      </c>
      <c r="AD2877">
        <f>(INDIRECT("a_"&amp;AD$2)/(AD$2+2))*(($C2877^(AD$2+2)-$H2877^(AD$2+2))/(ε_c1cd^(AD$2+2)))</f>
        <v/>
      </c>
      <c r="AE2877" s="111">
        <f>(b*f_cd/L2877)*SUM(U2877:Y2877)+SUM(Q2877:R2877)</f>
        <v/>
      </c>
      <c r="AF2877" s="112">
        <f>AE2877*(K2877-y+e)</f>
        <v/>
      </c>
      <c r="AG2877" s="113">
        <f>(b*f_cd/(L2877^2))*SUM(Z2877:AD2877)+SUM(S2877:T2877)-AF2877</f>
        <v/>
      </c>
      <c r="AH2877" s="114">
        <f>AG2877&lt;0</f>
        <v/>
      </c>
      <c r="AI2877" s="115">
        <f>IF(A2877=1,FALSE,(AND(AQ2877,AH2877,NOT(AI2876))))</f>
        <v/>
      </c>
      <c r="AJ2877" s="116">
        <f>(b*f_cd/L2877)*(a_1/2*J2877^2+a_2/3*J2877^3+a_3/4*J2877^4+a_4/5*J2877^5+a_5/6*J2877^6)+SUM(Q2877:R2877)</f>
        <v/>
      </c>
      <c r="AK2877">
        <f>AJ2877*(K2877-y+e)</f>
        <v/>
      </c>
      <c r="AL2877" s="118">
        <f>(b*f_cd/(L2877^2))*(a_1/3*J2877^3+a_2/4*J2877^4+a_3/5*J2877^5+a_4/6*J2877^6+a_5/7*J2877^7)+SUM(S2877:T2877)-AK2877</f>
        <v/>
      </c>
      <c r="AM2877" s="114">
        <f>AL2877&gt;0</f>
        <v/>
      </c>
      <c r="AN2877" s="115">
        <f>IF(A2877=1,FALSE,(AND(AQ2877,AM2877,NOT(AN2876))))</f>
        <v/>
      </c>
      <c r="AO2877">
        <f>IF(D2877=1,AND(AH2877,NOT(AI2877)),AND(AM2877,NOT(AN2877)))</f>
        <v/>
      </c>
      <c r="AP2877" s="119">
        <f>IF(D2877=1,AI2877,AN2877)</f>
        <v/>
      </c>
      <c r="AQ2877" s="125">
        <f>ABS(E2877)&lt;$AQ$2</f>
        <v/>
      </c>
      <c r="AS2877">
        <f>IF(AP2877,MAX(AS$3:AS2875)+1,"")</f>
        <v/>
      </c>
    </row>
    <row r="2878">
      <c r="A2878" t="n">
        <v>2788</v>
      </c>
      <c r="B2878" s="131">
        <f>IF(A2878=1,0,IF(AP2878,0.1*ε_cu1cd,0))</f>
        <v/>
      </c>
      <c r="C2878" s="131">
        <f>IF(A2878=1,0.1*ε_cu1cd,C2877+B2877)</f>
        <v/>
      </c>
      <c r="D2878" s="113">
        <f>IF('Нормальний переріз'!$D$68&gt;0,1,2)</f>
        <v/>
      </c>
      <c r="E2878" s="144">
        <f>IF(D2878=1,F2878,G2878)</f>
        <v/>
      </c>
      <c r="F2878" s="124">
        <f>IF(AI2877,0.11*ε_cu1cd,IF(AH2877,F2877*0.01,F2877))</f>
        <v/>
      </c>
      <c r="G2878" s="124">
        <f>IF(AP2877,-0.1*ε_cu1cd,IF(AM2877,G2877*0.01,G2877))</f>
        <v/>
      </c>
      <c r="H2878" s="113">
        <f>IF(A2878=1,E2878,IF(AO2877,H2877-E2877+E2878,IF(AP2877,0.8*H2877,H2877+E2878)))</f>
        <v/>
      </c>
      <c r="I2878" s="169">
        <f>(C2878-H2878)/h</f>
        <v/>
      </c>
      <c r="J2878">
        <f>C2878/(ε_c1cd)</f>
        <v/>
      </c>
      <c r="K2878">
        <f>C2878/I2878</f>
        <v/>
      </c>
      <c r="L2878" s="131">
        <f>I2878/(ε_c1cd)</f>
        <v/>
      </c>
      <c r="M2878">
        <f>I2878*(K2878-Z_s1)</f>
        <v/>
      </c>
      <c r="N2878">
        <f>I2878*(K2878-Z_s2)</f>
        <v/>
      </c>
      <c r="O2878">
        <f>E_s*M2878</f>
        <v/>
      </c>
      <c r="P2878">
        <f>E_s*N2878</f>
        <v/>
      </c>
      <c r="Q2878">
        <f>O2878*A_s1</f>
        <v/>
      </c>
      <c r="R2878">
        <f>P2878*A_s2</f>
        <v/>
      </c>
      <c r="S2878">
        <f>Q2878*($K2878-Z_s1)</f>
        <v/>
      </c>
      <c r="T2878">
        <f>R2878*($K2878-Z_s2)</f>
        <v/>
      </c>
      <c r="U2878">
        <f>(INDIRECT("a_"&amp;U$2)/(U$2+1))*(($C2878^(U$2+1)-$H2878^(U$2+1))/(ε_c1cd^(U$2+1)))</f>
        <v/>
      </c>
      <c r="V2878">
        <f>(INDIRECT("a_"&amp;V$2)/(V$2+1))*(($C2878^(V$2+1)-$H2878^(V$2+1))/(ε_c1cd^(V$2+1)))</f>
        <v/>
      </c>
      <c r="W2878">
        <f>(INDIRECT("a_"&amp;W$2)/(W$2+1))*(($C2878^(W$2+1)-$H2878^(W$2+1))/(ε_c1cd^(W$2+1)))</f>
        <v/>
      </c>
      <c r="X2878">
        <f>(INDIRECT("a_"&amp;X$2)/(X$2+1))*(($C2878^(X$2+1)-$H2878^(X$2+1))/(ε_c1cd^(X$2+1)))</f>
        <v/>
      </c>
      <c r="Y2878">
        <f>(INDIRECT("a_"&amp;Y$2)/(Y$2+1))*(($C2878^(Y$2+1)-$H2878^(Y$2+1))/(ε_c1cd^(Y$2+1)))</f>
        <v/>
      </c>
      <c r="Z2878">
        <f>(INDIRECT("a_"&amp;Z$2)/(Z$2+2))*(($C2878^(Z$2+2)-$H2878^(Z$2+2))/(ε_c1cd^(Z$2+2)))</f>
        <v/>
      </c>
      <c r="AA2878">
        <f>(INDIRECT("a_"&amp;AA$2)/(AA$2+2))*(($C2878^(AA$2+2)-$H2878^(AA$2+2))/(ε_c1cd^(AA$2+2)))</f>
        <v/>
      </c>
      <c r="AB2878">
        <f>(INDIRECT("a_"&amp;AB$2)/(AB$2+2))*(($C2878^(AB$2+2)-$H2878^(AB$2+2))/(ε_c1cd^(AB$2+2)))</f>
        <v/>
      </c>
      <c r="AC2878">
        <f>(INDIRECT("a_"&amp;AC$2)/(AC$2+2))*(($C2878^(AC$2+2)-$H2878^(AC$2+2))/(ε_c1cd^(AC$2+2)))</f>
        <v/>
      </c>
      <c r="AD2878">
        <f>(INDIRECT("a_"&amp;AD$2)/(AD$2+2))*(($C2878^(AD$2+2)-$H2878^(AD$2+2))/(ε_c1cd^(AD$2+2)))</f>
        <v/>
      </c>
      <c r="AE2878" s="111">
        <f>(b*f_cd/L2878)*SUM(U2878:Y2878)+SUM(Q2878:R2878)</f>
        <v/>
      </c>
      <c r="AF2878" s="112">
        <f>AE2878*(K2878-y+e)</f>
        <v/>
      </c>
      <c r="AG2878" s="113">
        <f>(b*f_cd/(L2878^2))*SUM(Z2878:AD2878)+SUM(S2878:T2878)-AF2878</f>
        <v/>
      </c>
      <c r="AH2878" s="114">
        <f>AG2878&lt;0</f>
        <v/>
      </c>
      <c r="AI2878" s="115">
        <f>IF(A2878=1,FALSE,(AND(AQ2878,AH2878,NOT(AI2877))))</f>
        <v/>
      </c>
      <c r="AJ2878" s="116">
        <f>(b*f_cd/L2878)*(a_1/2*J2878^2+a_2/3*J2878^3+a_3/4*J2878^4+a_4/5*J2878^5+a_5/6*J2878^6)+SUM(Q2878:R2878)</f>
        <v/>
      </c>
      <c r="AK2878">
        <f>AJ2878*(K2878-y+e)</f>
        <v/>
      </c>
      <c r="AL2878" s="118">
        <f>(b*f_cd/(L2878^2))*(a_1/3*J2878^3+a_2/4*J2878^4+a_3/5*J2878^5+a_4/6*J2878^6+a_5/7*J2878^7)+SUM(S2878:T2878)-AK2878</f>
        <v/>
      </c>
      <c r="AM2878" s="114">
        <f>AL2878&gt;0</f>
        <v/>
      </c>
      <c r="AN2878" s="115">
        <f>IF(A2878=1,FALSE,(AND(AQ2878,AM2878,NOT(AN2877))))</f>
        <v/>
      </c>
      <c r="AO2878">
        <f>IF(D2878=1,AND(AH2878,NOT(AI2878)),AND(AM2878,NOT(AN2878)))</f>
        <v/>
      </c>
      <c r="AP2878" s="119">
        <f>IF(D2878=1,AI2878,AN2878)</f>
        <v/>
      </c>
      <c r="AQ2878" s="125">
        <f>ABS(E2878)&lt;$AQ$2</f>
        <v/>
      </c>
      <c r="AS2878">
        <f>IF(AP2878,MAX(AS$3:AS2876)+1,"")</f>
        <v/>
      </c>
    </row>
    <row r="2879">
      <c r="A2879" t="n">
        <v>2789</v>
      </c>
      <c r="B2879" s="131">
        <f>IF(A2879=1,0,IF(AP2879,0.1*ε_cu1cd,0))</f>
        <v/>
      </c>
      <c r="C2879" s="131">
        <f>IF(A2879=1,0.1*ε_cu1cd,C2878+B2878)</f>
        <v/>
      </c>
      <c r="D2879" s="113">
        <f>IF('Нормальний переріз'!$D$68&gt;0,1,2)</f>
        <v/>
      </c>
      <c r="E2879" s="144">
        <f>IF(D2879=1,F2879,G2879)</f>
        <v/>
      </c>
      <c r="F2879" s="124">
        <f>IF(AI2878,0.11*ε_cu1cd,IF(AH2878,F2878*0.01,F2878))</f>
        <v/>
      </c>
      <c r="G2879" s="124">
        <f>IF(AP2878,-0.1*ε_cu1cd,IF(AM2878,G2878*0.01,G2878))</f>
        <v/>
      </c>
      <c r="H2879" s="113">
        <f>IF(A2879=1,E2879,IF(AO2878,H2878-E2878+E2879,IF(AP2878,0.8*H2878,H2878+E2879)))</f>
        <v/>
      </c>
      <c r="I2879" s="169">
        <f>(C2879-H2879)/h</f>
        <v/>
      </c>
      <c r="J2879">
        <f>C2879/(ε_c1cd)</f>
        <v/>
      </c>
      <c r="K2879">
        <f>C2879/I2879</f>
        <v/>
      </c>
      <c r="L2879" s="131">
        <f>I2879/(ε_c1cd)</f>
        <v/>
      </c>
      <c r="M2879">
        <f>I2879*(K2879-Z_s1)</f>
        <v/>
      </c>
      <c r="N2879">
        <f>I2879*(K2879-Z_s2)</f>
        <v/>
      </c>
      <c r="O2879">
        <f>E_s*M2879</f>
        <v/>
      </c>
      <c r="P2879">
        <f>E_s*N2879</f>
        <v/>
      </c>
      <c r="Q2879">
        <f>O2879*A_s1</f>
        <v/>
      </c>
      <c r="R2879">
        <f>P2879*A_s2</f>
        <v/>
      </c>
      <c r="S2879">
        <f>Q2879*($K2879-Z_s1)</f>
        <v/>
      </c>
      <c r="T2879">
        <f>R2879*($K2879-Z_s2)</f>
        <v/>
      </c>
      <c r="U2879">
        <f>(INDIRECT("a_"&amp;U$2)/(U$2+1))*(($C2879^(U$2+1)-$H2879^(U$2+1))/(ε_c1cd^(U$2+1)))</f>
        <v/>
      </c>
      <c r="V2879">
        <f>(INDIRECT("a_"&amp;V$2)/(V$2+1))*(($C2879^(V$2+1)-$H2879^(V$2+1))/(ε_c1cd^(V$2+1)))</f>
        <v/>
      </c>
      <c r="W2879">
        <f>(INDIRECT("a_"&amp;W$2)/(W$2+1))*(($C2879^(W$2+1)-$H2879^(W$2+1))/(ε_c1cd^(W$2+1)))</f>
        <v/>
      </c>
      <c r="X2879">
        <f>(INDIRECT("a_"&amp;X$2)/(X$2+1))*(($C2879^(X$2+1)-$H2879^(X$2+1))/(ε_c1cd^(X$2+1)))</f>
        <v/>
      </c>
      <c r="Y2879">
        <f>(INDIRECT("a_"&amp;Y$2)/(Y$2+1))*(($C2879^(Y$2+1)-$H2879^(Y$2+1))/(ε_c1cd^(Y$2+1)))</f>
        <v/>
      </c>
      <c r="Z2879">
        <f>(INDIRECT("a_"&amp;Z$2)/(Z$2+2))*(($C2879^(Z$2+2)-$H2879^(Z$2+2))/(ε_c1cd^(Z$2+2)))</f>
        <v/>
      </c>
      <c r="AA2879">
        <f>(INDIRECT("a_"&amp;AA$2)/(AA$2+2))*(($C2879^(AA$2+2)-$H2879^(AA$2+2))/(ε_c1cd^(AA$2+2)))</f>
        <v/>
      </c>
      <c r="AB2879">
        <f>(INDIRECT("a_"&amp;AB$2)/(AB$2+2))*(($C2879^(AB$2+2)-$H2879^(AB$2+2))/(ε_c1cd^(AB$2+2)))</f>
        <v/>
      </c>
      <c r="AC2879">
        <f>(INDIRECT("a_"&amp;AC$2)/(AC$2+2))*(($C2879^(AC$2+2)-$H2879^(AC$2+2))/(ε_c1cd^(AC$2+2)))</f>
        <v/>
      </c>
      <c r="AD2879">
        <f>(INDIRECT("a_"&amp;AD$2)/(AD$2+2))*(($C2879^(AD$2+2)-$H2879^(AD$2+2))/(ε_c1cd^(AD$2+2)))</f>
        <v/>
      </c>
      <c r="AE2879" s="111">
        <f>(b*f_cd/L2879)*SUM(U2879:Y2879)+SUM(Q2879:R2879)</f>
        <v/>
      </c>
      <c r="AF2879" s="112">
        <f>AE2879*(K2879-y+e)</f>
        <v/>
      </c>
      <c r="AG2879" s="113">
        <f>(b*f_cd/(L2879^2))*SUM(Z2879:AD2879)+SUM(S2879:T2879)-AF2879</f>
        <v/>
      </c>
      <c r="AH2879" s="114">
        <f>AG2879&lt;0</f>
        <v/>
      </c>
      <c r="AI2879" s="115">
        <f>IF(A2879=1,FALSE,(AND(AQ2879,AH2879,NOT(AI2878))))</f>
        <v/>
      </c>
      <c r="AJ2879" s="116">
        <f>(b*f_cd/L2879)*(a_1/2*J2879^2+a_2/3*J2879^3+a_3/4*J2879^4+a_4/5*J2879^5+a_5/6*J2879^6)+SUM(Q2879:R2879)</f>
        <v/>
      </c>
      <c r="AK2879">
        <f>AJ2879*(K2879-y+e)</f>
        <v/>
      </c>
      <c r="AL2879" s="118">
        <f>(b*f_cd/(L2879^2))*(a_1/3*J2879^3+a_2/4*J2879^4+a_3/5*J2879^5+a_4/6*J2879^6+a_5/7*J2879^7)+SUM(S2879:T2879)-AK2879</f>
        <v/>
      </c>
      <c r="AM2879" s="114">
        <f>AL2879&gt;0</f>
        <v/>
      </c>
      <c r="AN2879" s="115">
        <f>IF(A2879=1,FALSE,(AND(AQ2879,AM2879,NOT(AN2878))))</f>
        <v/>
      </c>
      <c r="AO2879">
        <f>IF(D2879=1,AND(AH2879,NOT(AI2879)),AND(AM2879,NOT(AN2879)))</f>
        <v/>
      </c>
      <c r="AP2879" s="119">
        <f>IF(D2879=1,AI2879,AN2879)</f>
        <v/>
      </c>
      <c r="AQ2879" s="125">
        <f>ABS(E2879)&lt;$AQ$2</f>
        <v/>
      </c>
      <c r="AS2879">
        <f>IF(AP2879,MAX(AS$3:AS2877)+1,"")</f>
        <v/>
      </c>
    </row>
    <row r="2880">
      <c r="A2880" t="n">
        <v>2790</v>
      </c>
      <c r="B2880" s="131">
        <f>IF(A2880=1,0,IF(AP2880,0.1*ε_cu1cd,0))</f>
        <v/>
      </c>
      <c r="C2880" s="131">
        <f>IF(A2880=1,0.1*ε_cu1cd,C2879+B2879)</f>
        <v/>
      </c>
      <c r="D2880" s="113">
        <f>IF('Нормальний переріз'!$D$68&gt;0,1,2)</f>
        <v/>
      </c>
      <c r="E2880" s="144">
        <f>IF(D2880=1,F2880,G2880)</f>
        <v/>
      </c>
      <c r="F2880" s="124">
        <f>IF(AI2879,0.11*ε_cu1cd,IF(AH2879,F2879*0.01,F2879))</f>
        <v/>
      </c>
      <c r="G2880" s="124">
        <f>IF(AP2879,-0.1*ε_cu1cd,IF(AM2879,G2879*0.01,G2879))</f>
        <v/>
      </c>
      <c r="H2880" s="113">
        <f>IF(A2880=1,E2880,IF(AO2879,H2879-E2879+E2880,IF(AP2879,0.8*H2879,H2879+E2880)))</f>
        <v/>
      </c>
      <c r="I2880" s="169">
        <f>(C2880-H2880)/h</f>
        <v/>
      </c>
      <c r="J2880">
        <f>C2880/(ε_c1cd)</f>
        <v/>
      </c>
      <c r="K2880">
        <f>C2880/I2880</f>
        <v/>
      </c>
      <c r="L2880" s="131">
        <f>I2880/(ε_c1cd)</f>
        <v/>
      </c>
      <c r="M2880">
        <f>I2880*(K2880-Z_s1)</f>
        <v/>
      </c>
      <c r="N2880">
        <f>I2880*(K2880-Z_s2)</f>
        <v/>
      </c>
      <c r="O2880">
        <f>E_s*M2880</f>
        <v/>
      </c>
      <c r="P2880">
        <f>E_s*N2880</f>
        <v/>
      </c>
      <c r="Q2880">
        <f>O2880*A_s1</f>
        <v/>
      </c>
      <c r="R2880">
        <f>P2880*A_s2</f>
        <v/>
      </c>
      <c r="S2880">
        <f>Q2880*($K2880-Z_s1)</f>
        <v/>
      </c>
      <c r="T2880">
        <f>R2880*($K2880-Z_s2)</f>
        <v/>
      </c>
      <c r="U2880">
        <f>(INDIRECT("a_"&amp;U$2)/(U$2+1))*(($C2880^(U$2+1)-$H2880^(U$2+1))/(ε_c1cd^(U$2+1)))</f>
        <v/>
      </c>
      <c r="V2880">
        <f>(INDIRECT("a_"&amp;V$2)/(V$2+1))*(($C2880^(V$2+1)-$H2880^(V$2+1))/(ε_c1cd^(V$2+1)))</f>
        <v/>
      </c>
      <c r="W2880">
        <f>(INDIRECT("a_"&amp;W$2)/(W$2+1))*(($C2880^(W$2+1)-$H2880^(W$2+1))/(ε_c1cd^(W$2+1)))</f>
        <v/>
      </c>
      <c r="X2880">
        <f>(INDIRECT("a_"&amp;X$2)/(X$2+1))*(($C2880^(X$2+1)-$H2880^(X$2+1))/(ε_c1cd^(X$2+1)))</f>
        <v/>
      </c>
      <c r="Y2880">
        <f>(INDIRECT("a_"&amp;Y$2)/(Y$2+1))*(($C2880^(Y$2+1)-$H2880^(Y$2+1))/(ε_c1cd^(Y$2+1)))</f>
        <v/>
      </c>
      <c r="Z2880">
        <f>(INDIRECT("a_"&amp;Z$2)/(Z$2+2))*(($C2880^(Z$2+2)-$H2880^(Z$2+2))/(ε_c1cd^(Z$2+2)))</f>
        <v/>
      </c>
      <c r="AA2880">
        <f>(INDIRECT("a_"&amp;AA$2)/(AA$2+2))*(($C2880^(AA$2+2)-$H2880^(AA$2+2))/(ε_c1cd^(AA$2+2)))</f>
        <v/>
      </c>
      <c r="AB2880">
        <f>(INDIRECT("a_"&amp;AB$2)/(AB$2+2))*(($C2880^(AB$2+2)-$H2880^(AB$2+2))/(ε_c1cd^(AB$2+2)))</f>
        <v/>
      </c>
      <c r="AC2880">
        <f>(INDIRECT("a_"&amp;AC$2)/(AC$2+2))*(($C2880^(AC$2+2)-$H2880^(AC$2+2))/(ε_c1cd^(AC$2+2)))</f>
        <v/>
      </c>
      <c r="AD2880">
        <f>(INDIRECT("a_"&amp;AD$2)/(AD$2+2))*(($C2880^(AD$2+2)-$H2880^(AD$2+2))/(ε_c1cd^(AD$2+2)))</f>
        <v/>
      </c>
      <c r="AE2880" s="111">
        <f>(b*f_cd/L2880)*SUM(U2880:Y2880)+SUM(Q2880:R2880)</f>
        <v/>
      </c>
      <c r="AF2880" s="112">
        <f>AE2880*(K2880-y+e)</f>
        <v/>
      </c>
      <c r="AG2880" s="113">
        <f>(b*f_cd/(L2880^2))*SUM(Z2880:AD2880)+SUM(S2880:T2880)-AF2880</f>
        <v/>
      </c>
      <c r="AH2880" s="114">
        <f>AG2880&lt;0</f>
        <v/>
      </c>
      <c r="AI2880" s="115">
        <f>IF(A2880=1,FALSE,(AND(AQ2880,AH2880,NOT(AI2879))))</f>
        <v/>
      </c>
      <c r="AJ2880" s="116">
        <f>(b*f_cd/L2880)*(a_1/2*J2880^2+a_2/3*J2880^3+a_3/4*J2880^4+a_4/5*J2880^5+a_5/6*J2880^6)+SUM(Q2880:R2880)</f>
        <v/>
      </c>
      <c r="AK2880">
        <f>AJ2880*(K2880-y+e)</f>
        <v/>
      </c>
      <c r="AL2880" s="118">
        <f>(b*f_cd/(L2880^2))*(a_1/3*J2880^3+a_2/4*J2880^4+a_3/5*J2880^5+a_4/6*J2880^6+a_5/7*J2880^7)+SUM(S2880:T2880)-AK2880</f>
        <v/>
      </c>
      <c r="AM2880" s="114">
        <f>AL2880&gt;0</f>
        <v/>
      </c>
      <c r="AN2880" s="115">
        <f>IF(A2880=1,FALSE,(AND(AQ2880,AM2880,NOT(AN2879))))</f>
        <v/>
      </c>
      <c r="AO2880">
        <f>IF(D2880=1,AND(AH2880,NOT(AI2880)),AND(AM2880,NOT(AN2880)))</f>
        <v/>
      </c>
      <c r="AP2880" s="119">
        <f>IF(D2880=1,AI2880,AN2880)</f>
        <v/>
      </c>
      <c r="AQ2880" s="125">
        <f>ABS(E2880)&lt;$AQ$2</f>
        <v/>
      </c>
      <c r="AS2880">
        <f>IF(AP2880,MAX(AS$3:AS2878)+1,"")</f>
        <v/>
      </c>
    </row>
    <row r="2881">
      <c r="A2881" t="n">
        <v>2791</v>
      </c>
      <c r="B2881" s="131">
        <f>IF(A2881=1,0,IF(AP2881,0.1*ε_cu1cd,0))</f>
        <v/>
      </c>
      <c r="C2881" s="131">
        <f>IF(A2881=1,0.1*ε_cu1cd,C2880+B2880)</f>
        <v/>
      </c>
      <c r="D2881" s="113">
        <f>IF('Нормальний переріз'!$D$68&gt;0,1,2)</f>
        <v/>
      </c>
      <c r="E2881" s="144">
        <f>IF(D2881=1,F2881,G2881)</f>
        <v/>
      </c>
      <c r="F2881" s="124">
        <f>IF(AI2880,0.11*ε_cu1cd,IF(AH2880,F2880*0.01,F2880))</f>
        <v/>
      </c>
      <c r="G2881" s="124">
        <f>IF(AP2880,-0.1*ε_cu1cd,IF(AM2880,G2880*0.01,G2880))</f>
        <v/>
      </c>
      <c r="H2881" s="113">
        <f>IF(A2881=1,E2881,IF(AO2880,H2880-E2880+E2881,IF(AP2880,0.8*H2880,H2880+E2881)))</f>
        <v/>
      </c>
      <c r="I2881" s="169">
        <f>(C2881-H2881)/h</f>
        <v/>
      </c>
      <c r="J2881">
        <f>C2881/(ε_c1cd)</f>
        <v/>
      </c>
      <c r="K2881">
        <f>C2881/I2881</f>
        <v/>
      </c>
      <c r="L2881" s="131">
        <f>I2881/(ε_c1cd)</f>
        <v/>
      </c>
      <c r="M2881">
        <f>I2881*(K2881-Z_s1)</f>
        <v/>
      </c>
      <c r="N2881">
        <f>I2881*(K2881-Z_s2)</f>
        <v/>
      </c>
      <c r="O2881">
        <f>E_s*M2881</f>
        <v/>
      </c>
      <c r="P2881">
        <f>E_s*N2881</f>
        <v/>
      </c>
      <c r="Q2881">
        <f>O2881*A_s1</f>
        <v/>
      </c>
      <c r="R2881">
        <f>P2881*A_s2</f>
        <v/>
      </c>
      <c r="S2881">
        <f>Q2881*($K2881-Z_s1)</f>
        <v/>
      </c>
      <c r="T2881">
        <f>R2881*($K2881-Z_s2)</f>
        <v/>
      </c>
      <c r="U2881">
        <f>(INDIRECT("a_"&amp;U$2)/(U$2+1))*(($C2881^(U$2+1)-$H2881^(U$2+1))/(ε_c1cd^(U$2+1)))</f>
        <v/>
      </c>
      <c r="V2881">
        <f>(INDIRECT("a_"&amp;V$2)/(V$2+1))*(($C2881^(V$2+1)-$H2881^(V$2+1))/(ε_c1cd^(V$2+1)))</f>
        <v/>
      </c>
      <c r="W2881">
        <f>(INDIRECT("a_"&amp;W$2)/(W$2+1))*(($C2881^(W$2+1)-$H2881^(W$2+1))/(ε_c1cd^(W$2+1)))</f>
        <v/>
      </c>
      <c r="X2881">
        <f>(INDIRECT("a_"&amp;X$2)/(X$2+1))*(($C2881^(X$2+1)-$H2881^(X$2+1))/(ε_c1cd^(X$2+1)))</f>
        <v/>
      </c>
      <c r="Y2881">
        <f>(INDIRECT("a_"&amp;Y$2)/(Y$2+1))*(($C2881^(Y$2+1)-$H2881^(Y$2+1))/(ε_c1cd^(Y$2+1)))</f>
        <v/>
      </c>
      <c r="Z2881">
        <f>(INDIRECT("a_"&amp;Z$2)/(Z$2+2))*(($C2881^(Z$2+2)-$H2881^(Z$2+2))/(ε_c1cd^(Z$2+2)))</f>
        <v/>
      </c>
      <c r="AA2881">
        <f>(INDIRECT("a_"&amp;AA$2)/(AA$2+2))*(($C2881^(AA$2+2)-$H2881^(AA$2+2))/(ε_c1cd^(AA$2+2)))</f>
        <v/>
      </c>
      <c r="AB2881">
        <f>(INDIRECT("a_"&amp;AB$2)/(AB$2+2))*(($C2881^(AB$2+2)-$H2881^(AB$2+2))/(ε_c1cd^(AB$2+2)))</f>
        <v/>
      </c>
      <c r="AC2881">
        <f>(INDIRECT("a_"&amp;AC$2)/(AC$2+2))*(($C2881^(AC$2+2)-$H2881^(AC$2+2))/(ε_c1cd^(AC$2+2)))</f>
        <v/>
      </c>
      <c r="AD2881">
        <f>(INDIRECT("a_"&amp;AD$2)/(AD$2+2))*(($C2881^(AD$2+2)-$H2881^(AD$2+2))/(ε_c1cd^(AD$2+2)))</f>
        <v/>
      </c>
      <c r="AE2881" s="111">
        <f>(b*f_cd/L2881)*SUM(U2881:Y2881)+SUM(Q2881:R2881)</f>
        <v/>
      </c>
      <c r="AF2881" s="112">
        <f>AE2881*(K2881-y+e)</f>
        <v/>
      </c>
      <c r="AG2881" s="113">
        <f>(b*f_cd/(L2881^2))*SUM(Z2881:AD2881)+SUM(S2881:T2881)-AF2881</f>
        <v/>
      </c>
      <c r="AH2881" s="114">
        <f>AG2881&lt;0</f>
        <v/>
      </c>
      <c r="AI2881" s="115">
        <f>IF(A2881=1,FALSE,(AND(AQ2881,AH2881,NOT(AI2880))))</f>
        <v/>
      </c>
      <c r="AJ2881" s="116">
        <f>(b*f_cd/L2881)*(a_1/2*J2881^2+a_2/3*J2881^3+a_3/4*J2881^4+a_4/5*J2881^5+a_5/6*J2881^6)+SUM(Q2881:R2881)</f>
        <v/>
      </c>
      <c r="AK2881">
        <f>AJ2881*(K2881-y+e)</f>
        <v/>
      </c>
      <c r="AL2881" s="118">
        <f>(b*f_cd/(L2881^2))*(a_1/3*J2881^3+a_2/4*J2881^4+a_3/5*J2881^5+a_4/6*J2881^6+a_5/7*J2881^7)+SUM(S2881:T2881)-AK2881</f>
        <v/>
      </c>
      <c r="AM2881" s="114">
        <f>AL2881&gt;0</f>
        <v/>
      </c>
      <c r="AN2881" s="115">
        <f>IF(A2881=1,FALSE,(AND(AQ2881,AM2881,NOT(AN2880))))</f>
        <v/>
      </c>
      <c r="AO2881">
        <f>IF(D2881=1,AND(AH2881,NOT(AI2881)),AND(AM2881,NOT(AN2881)))</f>
        <v/>
      </c>
      <c r="AP2881" s="119">
        <f>IF(D2881=1,AI2881,AN2881)</f>
        <v/>
      </c>
      <c r="AQ2881" s="125">
        <f>ABS(E2881)&lt;$AQ$2</f>
        <v/>
      </c>
      <c r="AS2881">
        <f>IF(AP2881,MAX(AS$3:AS2879)+1,"")</f>
        <v/>
      </c>
    </row>
    <row r="2882">
      <c r="A2882" t="n">
        <v>2792</v>
      </c>
      <c r="B2882" s="131">
        <f>IF(A2882=1,0,IF(AP2882,0.1*ε_cu1cd,0))</f>
        <v/>
      </c>
      <c r="C2882" s="131">
        <f>IF(A2882=1,0.1*ε_cu1cd,C2881+B2881)</f>
        <v/>
      </c>
      <c r="D2882" s="113">
        <f>IF('Нормальний переріз'!$D$68&gt;0,1,2)</f>
        <v/>
      </c>
      <c r="E2882" s="144">
        <f>IF(D2882=1,F2882,G2882)</f>
        <v/>
      </c>
      <c r="F2882" s="124">
        <f>IF(AI2881,0.11*ε_cu1cd,IF(AH2881,F2881*0.01,F2881))</f>
        <v/>
      </c>
      <c r="G2882" s="124">
        <f>IF(AP2881,-0.1*ε_cu1cd,IF(AM2881,G2881*0.01,G2881))</f>
        <v/>
      </c>
      <c r="H2882" s="113">
        <f>IF(A2882=1,E2882,IF(AO2881,H2881-E2881+E2882,IF(AP2881,0.8*H2881,H2881+E2882)))</f>
        <v/>
      </c>
      <c r="I2882" s="169">
        <f>(C2882-H2882)/h</f>
        <v/>
      </c>
      <c r="J2882">
        <f>C2882/(ε_c1cd)</f>
        <v/>
      </c>
      <c r="K2882">
        <f>C2882/I2882</f>
        <v/>
      </c>
      <c r="L2882" s="131">
        <f>I2882/(ε_c1cd)</f>
        <v/>
      </c>
      <c r="M2882">
        <f>I2882*(K2882-Z_s1)</f>
        <v/>
      </c>
      <c r="N2882">
        <f>I2882*(K2882-Z_s2)</f>
        <v/>
      </c>
      <c r="O2882">
        <f>E_s*M2882</f>
        <v/>
      </c>
      <c r="P2882">
        <f>E_s*N2882</f>
        <v/>
      </c>
      <c r="Q2882">
        <f>O2882*A_s1</f>
        <v/>
      </c>
      <c r="R2882">
        <f>P2882*A_s2</f>
        <v/>
      </c>
      <c r="S2882">
        <f>Q2882*($K2882-Z_s1)</f>
        <v/>
      </c>
      <c r="T2882">
        <f>R2882*($K2882-Z_s2)</f>
        <v/>
      </c>
      <c r="U2882">
        <f>(INDIRECT("a_"&amp;U$2)/(U$2+1))*(($C2882^(U$2+1)-$H2882^(U$2+1))/(ε_c1cd^(U$2+1)))</f>
        <v/>
      </c>
      <c r="V2882">
        <f>(INDIRECT("a_"&amp;V$2)/(V$2+1))*(($C2882^(V$2+1)-$H2882^(V$2+1))/(ε_c1cd^(V$2+1)))</f>
        <v/>
      </c>
      <c r="W2882">
        <f>(INDIRECT("a_"&amp;W$2)/(W$2+1))*(($C2882^(W$2+1)-$H2882^(W$2+1))/(ε_c1cd^(W$2+1)))</f>
        <v/>
      </c>
      <c r="X2882">
        <f>(INDIRECT("a_"&amp;X$2)/(X$2+1))*(($C2882^(X$2+1)-$H2882^(X$2+1))/(ε_c1cd^(X$2+1)))</f>
        <v/>
      </c>
      <c r="Y2882">
        <f>(INDIRECT("a_"&amp;Y$2)/(Y$2+1))*(($C2882^(Y$2+1)-$H2882^(Y$2+1))/(ε_c1cd^(Y$2+1)))</f>
        <v/>
      </c>
      <c r="Z2882">
        <f>(INDIRECT("a_"&amp;Z$2)/(Z$2+2))*(($C2882^(Z$2+2)-$H2882^(Z$2+2))/(ε_c1cd^(Z$2+2)))</f>
        <v/>
      </c>
      <c r="AA2882">
        <f>(INDIRECT("a_"&amp;AA$2)/(AA$2+2))*(($C2882^(AA$2+2)-$H2882^(AA$2+2))/(ε_c1cd^(AA$2+2)))</f>
        <v/>
      </c>
      <c r="AB2882">
        <f>(INDIRECT("a_"&amp;AB$2)/(AB$2+2))*(($C2882^(AB$2+2)-$H2882^(AB$2+2))/(ε_c1cd^(AB$2+2)))</f>
        <v/>
      </c>
      <c r="AC2882">
        <f>(INDIRECT("a_"&amp;AC$2)/(AC$2+2))*(($C2882^(AC$2+2)-$H2882^(AC$2+2))/(ε_c1cd^(AC$2+2)))</f>
        <v/>
      </c>
      <c r="AD2882">
        <f>(INDIRECT("a_"&amp;AD$2)/(AD$2+2))*(($C2882^(AD$2+2)-$H2882^(AD$2+2))/(ε_c1cd^(AD$2+2)))</f>
        <v/>
      </c>
      <c r="AE2882" s="111">
        <f>(b*f_cd/L2882)*SUM(U2882:Y2882)+SUM(Q2882:R2882)</f>
        <v/>
      </c>
      <c r="AF2882" s="112">
        <f>AE2882*(K2882-y+e)</f>
        <v/>
      </c>
      <c r="AG2882" s="113">
        <f>(b*f_cd/(L2882^2))*SUM(Z2882:AD2882)+SUM(S2882:T2882)-AF2882</f>
        <v/>
      </c>
      <c r="AH2882" s="114">
        <f>AG2882&lt;0</f>
        <v/>
      </c>
      <c r="AI2882" s="115">
        <f>IF(A2882=1,FALSE,(AND(AQ2882,AH2882,NOT(AI2881))))</f>
        <v/>
      </c>
      <c r="AJ2882" s="116">
        <f>(b*f_cd/L2882)*(a_1/2*J2882^2+a_2/3*J2882^3+a_3/4*J2882^4+a_4/5*J2882^5+a_5/6*J2882^6)+SUM(Q2882:R2882)</f>
        <v/>
      </c>
      <c r="AK2882">
        <f>AJ2882*(K2882-y+e)</f>
        <v/>
      </c>
      <c r="AL2882" s="118">
        <f>(b*f_cd/(L2882^2))*(a_1/3*J2882^3+a_2/4*J2882^4+a_3/5*J2882^5+a_4/6*J2882^6+a_5/7*J2882^7)+SUM(S2882:T2882)-AK2882</f>
        <v/>
      </c>
      <c r="AM2882" s="114">
        <f>AL2882&gt;0</f>
        <v/>
      </c>
      <c r="AN2882" s="115">
        <f>IF(A2882=1,FALSE,(AND(AQ2882,AM2882,NOT(AN2881))))</f>
        <v/>
      </c>
      <c r="AO2882">
        <f>IF(D2882=1,AND(AH2882,NOT(AI2882)),AND(AM2882,NOT(AN2882)))</f>
        <v/>
      </c>
      <c r="AP2882" s="119">
        <f>IF(D2882=1,AI2882,AN2882)</f>
        <v/>
      </c>
      <c r="AQ2882" s="125">
        <f>ABS(E2882)&lt;$AQ$2</f>
        <v/>
      </c>
      <c r="AS2882">
        <f>IF(AP2882,MAX(AS$3:AS2880)+1,"")</f>
        <v/>
      </c>
    </row>
    <row r="2883">
      <c r="A2883" t="n">
        <v>2793</v>
      </c>
      <c r="B2883" s="131">
        <f>IF(A2883=1,0,IF(AP2883,0.1*ε_cu1cd,0))</f>
        <v/>
      </c>
      <c r="C2883" s="131">
        <f>IF(A2883=1,0.1*ε_cu1cd,C2882+B2882)</f>
        <v/>
      </c>
      <c r="D2883" s="113">
        <f>IF('Нормальний переріз'!$D$68&gt;0,1,2)</f>
        <v/>
      </c>
      <c r="E2883" s="144">
        <f>IF(D2883=1,F2883,G2883)</f>
        <v/>
      </c>
      <c r="F2883" s="124">
        <f>IF(AI2882,0.11*ε_cu1cd,IF(AH2882,F2882*0.01,F2882))</f>
        <v/>
      </c>
      <c r="G2883" s="124">
        <f>IF(AP2882,-0.1*ε_cu1cd,IF(AM2882,G2882*0.01,G2882))</f>
        <v/>
      </c>
      <c r="H2883" s="113">
        <f>IF(A2883=1,E2883,IF(AO2882,H2882-E2882+E2883,IF(AP2882,0.8*H2882,H2882+E2883)))</f>
        <v/>
      </c>
      <c r="I2883" s="169">
        <f>(C2883-H2883)/h</f>
        <v/>
      </c>
      <c r="J2883">
        <f>C2883/(ε_c1cd)</f>
        <v/>
      </c>
      <c r="K2883">
        <f>C2883/I2883</f>
        <v/>
      </c>
      <c r="L2883" s="131">
        <f>I2883/(ε_c1cd)</f>
        <v/>
      </c>
      <c r="M2883">
        <f>I2883*(K2883-Z_s1)</f>
        <v/>
      </c>
      <c r="N2883">
        <f>I2883*(K2883-Z_s2)</f>
        <v/>
      </c>
      <c r="O2883">
        <f>E_s*M2883</f>
        <v/>
      </c>
      <c r="P2883">
        <f>E_s*N2883</f>
        <v/>
      </c>
      <c r="Q2883">
        <f>O2883*A_s1</f>
        <v/>
      </c>
      <c r="R2883">
        <f>P2883*A_s2</f>
        <v/>
      </c>
      <c r="S2883">
        <f>Q2883*($K2883-Z_s1)</f>
        <v/>
      </c>
      <c r="T2883">
        <f>R2883*($K2883-Z_s2)</f>
        <v/>
      </c>
      <c r="U2883">
        <f>(INDIRECT("a_"&amp;U$2)/(U$2+1))*(($C2883^(U$2+1)-$H2883^(U$2+1))/(ε_c1cd^(U$2+1)))</f>
        <v/>
      </c>
      <c r="V2883">
        <f>(INDIRECT("a_"&amp;V$2)/(V$2+1))*(($C2883^(V$2+1)-$H2883^(V$2+1))/(ε_c1cd^(V$2+1)))</f>
        <v/>
      </c>
      <c r="W2883">
        <f>(INDIRECT("a_"&amp;W$2)/(W$2+1))*(($C2883^(W$2+1)-$H2883^(W$2+1))/(ε_c1cd^(W$2+1)))</f>
        <v/>
      </c>
      <c r="X2883">
        <f>(INDIRECT("a_"&amp;X$2)/(X$2+1))*(($C2883^(X$2+1)-$H2883^(X$2+1))/(ε_c1cd^(X$2+1)))</f>
        <v/>
      </c>
      <c r="Y2883">
        <f>(INDIRECT("a_"&amp;Y$2)/(Y$2+1))*(($C2883^(Y$2+1)-$H2883^(Y$2+1))/(ε_c1cd^(Y$2+1)))</f>
        <v/>
      </c>
      <c r="Z2883">
        <f>(INDIRECT("a_"&amp;Z$2)/(Z$2+2))*(($C2883^(Z$2+2)-$H2883^(Z$2+2))/(ε_c1cd^(Z$2+2)))</f>
        <v/>
      </c>
      <c r="AA2883">
        <f>(INDIRECT("a_"&amp;AA$2)/(AA$2+2))*(($C2883^(AA$2+2)-$H2883^(AA$2+2))/(ε_c1cd^(AA$2+2)))</f>
        <v/>
      </c>
      <c r="AB2883">
        <f>(INDIRECT("a_"&amp;AB$2)/(AB$2+2))*(($C2883^(AB$2+2)-$H2883^(AB$2+2))/(ε_c1cd^(AB$2+2)))</f>
        <v/>
      </c>
      <c r="AC2883">
        <f>(INDIRECT("a_"&amp;AC$2)/(AC$2+2))*(($C2883^(AC$2+2)-$H2883^(AC$2+2))/(ε_c1cd^(AC$2+2)))</f>
        <v/>
      </c>
      <c r="AD2883">
        <f>(INDIRECT("a_"&amp;AD$2)/(AD$2+2))*(($C2883^(AD$2+2)-$H2883^(AD$2+2))/(ε_c1cd^(AD$2+2)))</f>
        <v/>
      </c>
      <c r="AE2883" s="111">
        <f>(b*f_cd/L2883)*SUM(U2883:Y2883)+SUM(Q2883:R2883)</f>
        <v/>
      </c>
      <c r="AF2883" s="112">
        <f>AE2883*(K2883-y+e)</f>
        <v/>
      </c>
      <c r="AG2883" s="113">
        <f>(b*f_cd/(L2883^2))*SUM(Z2883:AD2883)+SUM(S2883:T2883)-AF2883</f>
        <v/>
      </c>
      <c r="AH2883" s="114">
        <f>AG2883&lt;0</f>
        <v/>
      </c>
      <c r="AI2883" s="115">
        <f>IF(A2883=1,FALSE,(AND(AQ2883,AH2883,NOT(AI2882))))</f>
        <v/>
      </c>
      <c r="AJ2883" s="116">
        <f>(b*f_cd/L2883)*(a_1/2*J2883^2+a_2/3*J2883^3+a_3/4*J2883^4+a_4/5*J2883^5+a_5/6*J2883^6)+SUM(Q2883:R2883)</f>
        <v/>
      </c>
      <c r="AK2883">
        <f>AJ2883*(K2883-y+e)</f>
        <v/>
      </c>
      <c r="AL2883" s="118">
        <f>(b*f_cd/(L2883^2))*(a_1/3*J2883^3+a_2/4*J2883^4+a_3/5*J2883^5+a_4/6*J2883^6+a_5/7*J2883^7)+SUM(S2883:T2883)-AK2883</f>
        <v/>
      </c>
      <c r="AM2883" s="114">
        <f>AL2883&gt;0</f>
        <v/>
      </c>
      <c r="AN2883" s="115">
        <f>IF(A2883=1,FALSE,(AND(AQ2883,AM2883,NOT(AN2882))))</f>
        <v/>
      </c>
      <c r="AO2883">
        <f>IF(D2883=1,AND(AH2883,NOT(AI2883)),AND(AM2883,NOT(AN2883)))</f>
        <v/>
      </c>
      <c r="AP2883" s="119">
        <f>IF(D2883=1,AI2883,AN2883)</f>
        <v/>
      </c>
      <c r="AQ2883" s="125">
        <f>ABS(E2883)&lt;$AQ$2</f>
        <v/>
      </c>
      <c r="AS2883">
        <f>IF(AP2883,MAX(AS$3:AS2881)+1,"")</f>
        <v/>
      </c>
    </row>
    <row r="2884">
      <c r="A2884" t="n">
        <v>2794</v>
      </c>
      <c r="B2884" s="131">
        <f>IF(A2884=1,0,IF(AP2884,0.1*ε_cu1cd,0))</f>
        <v/>
      </c>
      <c r="C2884" s="131">
        <f>IF(A2884=1,0.1*ε_cu1cd,C2883+B2883)</f>
        <v/>
      </c>
      <c r="D2884" s="113">
        <f>IF('Нормальний переріз'!$D$68&gt;0,1,2)</f>
        <v/>
      </c>
      <c r="E2884" s="144">
        <f>IF(D2884=1,F2884,G2884)</f>
        <v/>
      </c>
      <c r="F2884" s="124">
        <f>IF(AI2883,0.11*ε_cu1cd,IF(AH2883,F2883*0.01,F2883))</f>
        <v/>
      </c>
      <c r="G2884" s="124">
        <f>IF(AP2883,-0.1*ε_cu1cd,IF(AM2883,G2883*0.01,G2883))</f>
        <v/>
      </c>
      <c r="H2884" s="113">
        <f>IF(A2884=1,E2884,IF(AO2883,H2883-E2883+E2884,IF(AP2883,0.8*H2883,H2883+E2884)))</f>
        <v/>
      </c>
      <c r="I2884" s="169">
        <f>(C2884-H2884)/h</f>
        <v/>
      </c>
      <c r="J2884">
        <f>C2884/(ε_c1cd)</f>
        <v/>
      </c>
      <c r="K2884">
        <f>C2884/I2884</f>
        <v/>
      </c>
      <c r="L2884" s="131">
        <f>I2884/(ε_c1cd)</f>
        <v/>
      </c>
      <c r="M2884">
        <f>I2884*(K2884-Z_s1)</f>
        <v/>
      </c>
      <c r="N2884">
        <f>I2884*(K2884-Z_s2)</f>
        <v/>
      </c>
      <c r="O2884">
        <f>E_s*M2884</f>
        <v/>
      </c>
      <c r="P2884">
        <f>E_s*N2884</f>
        <v/>
      </c>
      <c r="Q2884">
        <f>O2884*A_s1</f>
        <v/>
      </c>
      <c r="R2884">
        <f>P2884*A_s2</f>
        <v/>
      </c>
      <c r="S2884">
        <f>Q2884*($K2884-Z_s1)</f>
        <v/>
      </c>
      <c r="T2884">
        <f>R2884*($K2884-Z_s2)</f>
        <v/>
      </c>
      <c r="U2884">
        <f>(INDIRECT("a_"&amp;U$2)/(U$2+1))*(($C2884^(U$2+1)-$H2884^(U$2+1))/(ε_c1cd^(U$2+1)))</f>
        <v/>
      </c>
      <c r="V2884">
        <f>(INDIRECT("a_"&amp;V$2)/(V$2+1))*(($C2884^(V$2+1)-$H2884^(V$2+1))/(ε_c1cd^(V$2+1)))</f>
        <v/>
      </c>
      <c r="W2884">
        <f>(INDIRECT("a_"&amp;W$2)/(W$2+1))*(($C2884^(W$2+1)-$H2884^(W$2+1))/(ε_c1cd^(W$2+1)))</f>
        <v/>
      </c>
      <c r="X2884">
        <f>(INDIRECT("a_"&amp;X$2)/(X$2+1))*(($C2884^(X$2+1)-$H2884^(X$2+1))/(ε_c1cd^(X$2+1)))</f>
        <v/>
      </c>
      <c r="Y2884">
        <f>(INDIRECT("a_"&amp;Y$2)/(Y$2+1))*(($C2884^(Y$2+1)-$H2884^(Y$2+1))/(ε_c1cd^(Y$2+1)))</f>
        <v/>
      </c>
      <c r="Z2884">
        <f>(INDIRECT("a_"&amp;Z$2)/(Z$2+2))*(($C2884^(Z$2+2)-$H2884^(Z$2+2))/(ε_c1cd^(Z$2+2)))</f>
        <v/>
      </c>
      <c r="AA2884">
        <f>(INDIRECT("a_"&amp;AA$2)/(AA$2+2))*(($C2884^(AA$2+2)-$H2884^(AA$2+2))/(ε_c1cd^(AA$2+2)))</f>
        <v/>
      </c>
      <c r="AB2884">
        <f>(INDIRECT("a_"&amp;AB$2)/(AB$2+2))*(($C2884^(AB$2+2)-$H2884^(AB$2+2))/(ε_c1cd^(AB$2+2)))</f>
        <v/>
      </c>
      <c r="AC2884">
        <f>(INDIRECT("a_"&amp;AC$2)/(AC$2+2))*(($C2884^(AC$2+2)-$H2884^(AC$2+2))/(ε_c1cd^(AC$2+2)))</f>
        <v/>
      </c>
      <c r="AD2884">
        <f>(INDIRECT("a_"&amp;AD$2)/(AD$2+2))*(($C2884^(AD$2+2)-$H2884^(AD$2+2))/(ε_c1cd^(AD$2+2)))</f>
        <v/>
      </c>
      <c r="AE2884" s="111">
        <f>(b*f_cd/L2884)*SUM(U2884:Y2884)+SUM(Q2884:R2884)</f>
        <v/>
      </c>
      <c r="AF2884" s="112">
        <f>AE2884*(K2884-y+e)</f>
        <v/>
      </c>
      <c r="AG2884" s="113">
        <f>(b*f_cd/(L2884^2))*SUM(Z2884:AD2884)+SUM(S2884:T2884)-AF2884</f>
        <v/>
      </c>
      <c r="AH2884" s="114">
        <f>AG2884&lt;0</f>
        <v/>
      </c>
      <c r="AI2884" s="115">
        <f>IF(A2884=1,FALSE,(AND(AQ2884,AH2884,NOT(AI2883))))</f>
        <v/>
      </c>
      <c r="AJ2884" s="116">
        <f>(b*f_cd/L2884)*(a_1/2*J2884^2+a_2/3*J2884^3+a_3/4*J2884^4+a_4/5*J2884^5+a_5/6*J2884^6)+SUM(Q2884:R2884)</f>
        <v/>
      </c>
      <c r="AK2884">
        <f>AJ2884*(K2884-y+e)</f>
        <v/>
      </c>
      <c r="AL2884" s="118">
        <f>(b*f_cd/(L2884^2))*(a_1/3*J2884^3+a_2/4*J2884^4+a_3/5*J2884^5+a_4/6*J2884^6+a_5/7*J2884^7)+SUM(S2884:T2884)-AK2884</f>
        <v/>
      </c>
      <c r="AM2884" s="114">
        <f>AL2884&gt;0</f>
        <v/>
      </c>
      <c r="AN2884" s="115">
        <f>IF(A2884=1,FALSE,(AND(AQ2884,AM2884,NOT(AN2883))))</f>
        <v/>
      </c>
      <c r="AO2884">
        <f>IF(D2884=1,AND(AH2884,NOT(AI2884)),AND(AM2884,NOT(AN2884)))</f>
        <v/>
      </c>
      <c r="AP2884" s="119">
        <f>IF(D2884=1,AI2884,AN2884)</f>
        <v/>
      </c>
      <c r="AQ2884" s="125">
        <f>ABS(E2884)&lt;$AQ$2</f>
        <v/>
      </c>
      <c r="AS2884">
        <f>IF(AP2884,MAX(AS$3:AS2882)+1,"")</f>
        <v/>
      </c>
    </row>
    <row r="2885">
      <c r="A2885" t="n">
        <v>2795</v>
      </c>
      <c r="B2885" s="131">
        <f>IF(A2885=1,0,IF(AP2885,0.1*ε_cu1cd,0))</f>
        <v/>
      </c>
      <c r="C2885" s="131">
        <f>IF(A2885=1,0.1*ε_cu1cd,C2884+B2884)</f>
        <v/>
      </c>
      <c r="D2885" s="113">
        <f>IF('Нормальний переріз'!$D$68&gt;0,1,2)</f>
        <v/>
      </c>
      <c r="E2885" s="144">
        <f>IF(D2885=1,F2885,G2885)</f>
        <v/>
      </c>
      <c r="F2885" s="124">
        <f>IF(AI2884,0.11*ε_cu1cd,IF(AH2884,F2884*0.01,F2884))</f>
        <v/>
      </c>
      <c r="G2885" s="124">
        <f>IF(AP2884,-0.1*ε_cu1cd,IF(AM2884,G2884*0.01,G2884))</f>
        <v/>
      </c>
      <c r="H2885" s="113">
        <f>IF(A2885=1,E2885,IF(AO2884,H2884-E2884+E2885,IF(AP2884,0.8*H2884,H2884+E2885)))</f>
        <v/>
      </c>
      <c r="I2885" s="169">
        <f>(C2885-H2885)/h</f>
        <v/>
      </c>
      <c r="J2885">
        <f>C2885/(ε_c1cd)</f>
        <v/>
      </c>
      <c r="K2885">
        <f>C2885/I2885</f>
        <v/>
      </c>
      <c r="L2885" s="131">
        <f>I2885/(ε_c1cd)</f>
        <v/>
      </c>
      <c r="M2885">
        <f>I2885*(K2885-Z_s1)</f>
        <v/>
      </c>
      <c r="N2885">
        <f>I2885*(K2885-Z_s2)</f>
        <v/>
      </c>
      <c r="O2885">
        <f>E_s*M2885</f>
        <v/>
      </c>
      <c r="P2885">
        <f>E_s*N2885</f>
        <v/>
      </c>
      <c r="Q2885">
        <f>O2885*A_s1</f>
        <v/>
      </c>
      <c r="R2885">
        <f>P2885*A_s2</f>
        <v/>
      </c>
      <c r="S2885">
        <f>Q2885*($K2885-Z_s1)</f>
        <v/>
      </c>
      <c r="T2885">
        <f>R2885*($K2885-Z_s2)</f>
        <v/>
      </c>
      <c r="U2885">
        <f>(INDIRECT("a_"&amp;U$2)/(U$2+1))*(($C2885^(U$2+1)-$H2885^(U$2+1))/(ε_c1cd^(U$2+1)))</f>
        <v/>
      </c>
      <c r="V2885">
        <f>(INDIRECT("a_"&amp;V$2)/(V$2+1))*(($C2885^(V$2+1)-$H2885^(V$2+1))/(ε_c1cd^(V$2+1)))</f>
        <v/>
      </c>
      <c r="W2885">
        <f>(INDIRECT("a_"&amp;W$2)/(W$2+1))*(($C2885^(W$2+1)-$H2885^(W$2+1))/(ε_c1cd^(W$2+1)))</f>
        <v/>
      </c>
      <c r="X2885">
        <f>(INDIRECT("a_"&amp;X$2)/(X$2+1))*(($C2885^(X$2+1)-$H2885^(X$2+1))/(ε_c1cd^(X$2+1)))</f>
        <v/>
      </c>
      <c r="Y2885">
        <f>(INDIRECT("a_"&amp;Y$2)/(Y$2+1))*(($C2885^(Y$2+1)-$H2885^(Y$2+1))/(ε_c1cd^(Y$2+1)))</f>
        <v/>
      </c>
      <c r="Z2885">
        <f>(INDIRECT("a_"&amp;Z$2)/(Z$2+2))*(($C2885^(Z$2+2)-$H2885^(Z$2+2))/(ε_c1cd^(Z$2+2)))</f>
        <v/>
      </c>
      <c r="AA2885">
        <f>(INDIRECT("a_"&amp;AA$2)/(AA$2+2))*(($C2885^(AA$2+2)-$H2885^(AA$2+2))/(ε_c1cd^(AA$2+2)))</f>
        <v/>
      </c>
      <c r="AB2885">
        <f>(INDIRECT("a_"&amp;AB$2)/(AB$2+2))*(($C2885^(AB$2+2)-$H2885^(AB$2+2))/(ε_c1cd^(AB$2+2)))</f>
        <v/>
      </c>
      <c r="AC2885">
        <f>(INDIRECT("a_"&amp;AC$2)/(AC$2+2))*(($C2885^(AC$2+2)-$H2885^(AC$2+2))/(ε_c1cd^(AC$2+2)))</f>
        <v/>
      </c>
      <c r="AD2885">
        <f>(INDIRECT("a_"&amp;AD$2)/(AD$2+2))*(($C2885^(AD$2+2)-$H2885^(AD$2+2))/(ε_c1cd^(AD$2+2)))</f>
        <v/>
      </c>
      <c r="AE2885" s="111">
        <f>(b*f_cd/L2885)*SUM(U2885:Y2885)+SUM(Q2885:R2885)</f>
        <v/>
      </c>
      <c r="AF2885" s="112">
        <f>AE2885*(K2885-y+e)</f>
        <v/>
      </c>
      <c r="AG2885" s="113">
        <f>(b*f_cd/(L2885^2))*SUM(Z2885:AD2885)+SUM(S2885:T2885)-AF2885</f>
        <v/>
      </c>
      <c r="AH2885" s="114">
        <f>AG2885&lt;0</f>
        <v/>
      </c>
      <c r="AI2885" s="115">
        <f>IF(A2885=1,FALSE,(AND(AQ2885,AH2885,NOT(AI2884))))</f>
        <v/>
      </c>
      <c r="AJ2885" s="116">
        <f>(b*f_cd/L2885)*(a_1/2*J2885^2+a_2/3*J2885^3+a_3/4*J2885^4+a_4/5*J2885^5+a_5/6*J2885^6)+SUM(Q2885:R2885)</f>
        <v/>
      </c>
      <c r="AK2885">
        <f>AJ2885*(K2885-y+e)</f>
        <v/>
      </c>
      <c r="AL2885" s="118">
        <f>(b*f_cd/(L2885^2))*(a_1/3*J2885^3+a_2/4*J2885^4+a_3/5*J2885^5+a_4/6*J2885^6+a_5/7*J2885^7)+SUM(S2885:T2885)-AK2885</f>
        <v/>
      </c>
      <c r="AM2885" s="114">
        <f>AL2885&gt;0</f>
        <v/>
      </c>
      <c r="AN2885" s="115">
        <f>IF(A2885=1,FALSE,(AND(AQ2885,AM2885,NOT(AN2884))))</f>
        <v/>
      </c>
      <c r="AO2885">
        <f>IF(D2885=1,AND(AH2885,NOT(AI2885)),AND(AM2885,NOT(AN2885)))</f>
        <v/>
      </c>
      <c r="AP2885" s="119">
        <f>IF(D2885=1,AI2885,AN2885)</f>
        <v/>
      </c>
      <c r="AQ2885" s="125">
        <f>ABS(E2885)&lt;$AQ$2</f>
        <v/>
      </c>
      <c r="AS2885">
        <f>IF(AP2885,MAX(AS$3:AS2883)+1,"")</f>
        <v/>
      </c>
    </row>
    <row r="2886">
      <c r="A2886" t="n">
        <v>2796</v>
      </c>
      <c r="B2886" s="131">
        <f>IF(A2886=1,0,IF(AP2886,0.1*ε_cu1cd,0))</f>
        <v/>
      </c>
      <c r="C2886" s="131">
        <f>IF(A2886=1,0.1*ε_cu1cd,C2885+B2885)</f>
        <v/>
      </c>
      <c r="D2886" s="113">
        <f>IF('Нормальний переріз'!$D$68&gt;0,1,2)</f>
        <v/>
      </c>
      <c r="E2886" s="144">
        <f>IF(D2886=1,F2886,G2886)</f>
        <v/>
      </c>
      <c r="F2886" s="124">
        <f>IF(AI2885,0.11*ε_cu1cd,IF(AH2885,F2885*0.01,F2885))</f>
        <v/>
      </c>
      <c r="G2886" s="124">
        <f>IF(AP2885,-0.1*ε_cu1cd,IF(AM2885,G2885*0.01,G2885))</f>
        <v/>
      </c>
      <c r="H2886" s="113">
        <f>IF(A2886=1,E2886,IF(AO2885,H2885-E2885+E2886,IF(AP2885,0.8*H2885,H2885+E2886)))</f>
        <v/>
      </c>
      <c r="I2886" s="169">
        <f>(C2886-H2886)/h</f>
        <v/>
      </c>
      <c r="J2886">
        <f>C2886/(ε_c1cd)</f>
        <v/>
      </c>
      <c r="K2886">
        <f>C2886/I2886</f>
        <v/>
      </c>
      <c r="L2886" s="131">
        <f>I2886/(ε_c1cd)</f>
        <v/>
      </c>
      <c r="M2886">
        <f>I2886*(K2886-Z_s1)</f>
        <v/>
      </c>
      <c r="N2886">
        <f>I2886*(K2886-Z_s2)</f>
        <v/>
      </c>
      <c r="O2886">
        <f>E_s*M2886</f>
        <v/>
      </c>
      <c r="P2886">
        <f>E_s*N2886</f>
        <v/>
      </c>
      <c r="Q2886">
        <f>O2886*A_s1</f>
        <v/>
      </c>
      <c r="R2886">
        <f>P2886*A_s2</f>
        <v/>
      </c>
      <c r="S2886">
        <f>Q2886*($K2886-Z_s1)</f>
        <v/>
      </c>
      <c r="T2886">
        <f>R2886*($K2886-Z_s2)</f>
        <v/>
      </c>
      <c r="U2886">
        <f>(INDIRECT("a_"&amp;U$2)/(U$2+1))*(($C2886^(U$2+1)-$H2886^(U$2+1))/(ε_c1cd^(U$2+1)))</f>
        <v/>
      </c>
      <c r="V2886">
        <f>(INDIRECT("a_"&amp;V$2)/(V$2+1))*(($C2886^(V$2+1)-$H2886^(V$2+1))/(ε_c1cd^(V$2+1)))</f>
        <v/>
      </c>
      <c r="W2886">
        <f>(INDIRECT("a_"&amp;W$2)/(W$2+1))*(($C2886^(W$2+1)-$H2886^(W$2+1))/(ε_c1cd^(W$2+1)))</f>
        <v/>
      </c>
      <c r="X2886">
        <f>(INDIRECT("a_"&amp;X$2)/(X$2+1))*(($C2886^(X$2+1)-$H2886^(X$2+1))/(ε_c1cd^(X$2+1)))</f>
        <v/>
      </c>
      <c r="Y2886">
        <f>(INDIRECT("a_"&amp;Y$2)/(Y$2+1))*(($C2886^(Y$2+1)-$H2886^(Y$2+1))/(ε_c1cd^(Y$2+1)))</f>
        <v/>
      </c>
      <c r="Z2886">
        <f>(INDIRECT("a_"&amp;Z$2)/(Z$2+2))*(($C2886^(Z$2+2)-$H2886^(Z$2+2))/(ε_c1cd^(Z$2+2)))</f>
        <v/>
      </c>
      <c r="AA2886">
        <f>(INDIRECT("a_"&amp;AA$2)/(AA$2+2))*(($C2886^(AA$2+2)-$H2886^(AA$2+2))/(ε_c1cd^(AA$2+2)))</f>
        <v/>
      </c>
      <c r="AB2886">
        <f>(INDIRECT("a_"&amp;AB$2)/(AB$2+2))*(($C2886^(AB$2+2)-$H2886^(AB$2+2))/(ε_c1cd^(AB$2+2)))</f>
        <v/>
      </c>
      <c r="AC2886">
        <f>(INDIRECT("a_"&amp;AC$2)/(AC$2+2))*(($C2886^(AC$2+2)-$H2886^(AC$2+2))/(ε_c1cd^(AC$2+2)))</f>
        <v/>
      </c>
      <c r="AD2886">
        <f>(INDIRECT("a_"&amp;AD$2)/(AD$2+2))*(($C2886^(AD$2+2)-$H2886^(AD$2+2))/(ε_c1cd^(AD$2+2)))</f>
        <v/>
      </c>
      <c r="AE2886" s="111">
        <f>(b*f_cd/L2886)*SUM(U2886:Y2886)+SUM(Q2886:R2886)</f>
        <v/>
      </c>
      <c r="AF2886" s="112">
        <f>AE2886*(K2886-y+e)</f>
        <v/>
      </c>
      <c r="AG2886" s="113">
        <f>(b*f_cd/(L2886^2))*SUM(Z2886:AD2886)+SUM(S2886:T2886)-AF2886</f>
        <v/>
      </c>
      <c r="AH2886" s="114">
        <f>AG2886&lt;0</f>
        <v/>
      </c>
      <c r="AI2886" s="115">
        <f>IF(A2886=1,FALSE,(AND(AQ2886,AH2886,NOT(AI2885))))</f>
        <v/>
      </c>
      <c r="AJ2886" s="116">
        <f>(b*f_cd/L2886)*(a_1/2*J2886^2+a_2/3*J2886^3+a_3/4*J2886^4+a_4/5*J2886^5+a_5/6*J2886^6)+SUM(Q2886:R2886)</f>
        <v/>
      </c>
      <c r="AK2886">
        <f>AJ2886*(K2886-y+e)</f>
        <v/>
      </c>
      <c r="AL2886" s="118">
        <f>(b*f_cd/(L2886^2))*(a_1/3*J2886^3+a_2/4*J2886^4+a_3/5*J2886^5+a_4/6*J2886^6+a_5/7*J2886^7)+SUM(S2886:T2886)-AK2886</f>
        <v/>
      </c>
      <c r="AM2886" s="114">
        <f>AL2886&gt;0</f>
        <v/>
      </c>
      <c r="AN2886" s="115">
        <f>IF(A2886=1,FALSE,(AND(AQ2886,AM2886,NOT(AN2885))))</f>
        <v/>
      </c>
      <c r="AO2886">
        <f>IF(D2886=1,AND(AH2886,NOT(AI2886)),AND(AM2886,NOT(AN2886)))</f>
        <v/>
      </c>
      <c r="AP2886" s="119">
        <f>IF(D2886=1,AI2886,AN2886)</f>
        <v/>
      </c>
      <c r="AQ2886" s="125">
        <f>ABS(E2886)&lt;$AQ$2</f>
        <v/>
      </c>
      <c r="AS2886">
        <f>IF(AP2886,MAX(AS$3:AS2884)+1,"")</f>
        <v/>
      </c>
    </row>
    <row r="2887">
      <c r="A2887" t="n">
        <v>2797</v>
      </c>
      <c r="B2887" s="131">
        <f>IF(A2887=1,0,IF(AP2887,0.1*ε_cu1cd,0))</f>
        <v/>
      </c>
      <c r="C2887" s="131">
        <f>IF(A2887=1,0.1*ε_cu1cd,C2886+B2886)</f>
        <v/>
      </c>
      <c r="D2887" s="113">
        <f>IF('Нормальний переріз'!$D$68&gt;0,1,2)</f>
        <v/>
      </c>
      <c r="E2887" s="144">
        <f>IF(D2887=1,F2887,G2887)</f>
        <v/>
      </c>
      <c r="F2887" s="124">
        <f>IF(AI2886,0.11*ε_cu1cd,IF(AH2886,F2886*0.01,F2886))</f>
        <v/>
      </c>
      <c r="G2887" s="124">
        <f>IF(AP2886,-0.1*ε_cu1cd,IF(AM2886,G2886*0.01,G2886))</f>
        <v/>
      </c>
      <c r="H2887" s="113">
        <f>IF(A2887=1,E2887,IF(AO2886,H2886-E2886+E2887,IF(AP2886,0.8*H2886,H2886+E2887)))</f>
        <v/>
      </c>
      <c r="I2887" s="169">
        <f>(C2887-H2887)/h</f>
        <v/>
      </c>
      <c r="J2887">
        <f>C2887/(ε_c1cd)</f>
        <v/>
      </c>
      <c r="K2887">
        <f>C2887/I2887</f>
        <v/>
      </c>
      <c r="L2887" s="131">
        <f>I2887/(ε_c1cd)</f>
        <v/>
      </c>
      <c r="M2887">
        <f>I2887*(K2887-Z_s1)</f>
        <v/>
      </c>
      <c r="N2887">
        <f>I2887*(K2887-Z_s2)</f>
        <v/>
      </c>
      <c r="O2887">
        <f>E_s*M2887</f>
        <v/>
      </c>
      <c r="P2887">
        <f>E_s*N2887</f>
        <v/>
      </c>
      <c r="Q2887">
        <f>O2887*A_s1</f>
        <v/>
      </c>
      <c r="R2887">
        <f>P2887*A_s2</f>
        <v/>
      </c>
      <c r="S2887">
        <f>Q2887*($K2887-Z_s1)</f>
        <v/>
      </c>
      <c r="T2887">
        <f>R2887*($K2887-Z_s2)</f>
        <v/>
      </c>
      <c r="U2887">
        <f>(INDIRECT("a_"&amp;U$2)/(U$2+1))*(($C2887^(U$2+1)-$H2887^(U$2+1))/(ε_c1cd^(U$2+1)))</f>
        <v/>
      </c>
      <c r="V2887">
        <f>(INDIRECT("a_"&amp;V$2)/(V$2+1))*(($C2887^(V$2+1)-$H2887^(V$2+1))/(ε_c1cd^(V$2+1)))</f>
        <v/>
      </c>
      <c r="W2887">
        <f>(INDIRECT("a_"&amp;W$2)/(W$2+1))*(($C2887^(W$2+1)-$H2887^(W$2+1))/(ε_c1cd^(W$2+1)))</f>
        <v/>
      </c>
      <c r="X2887">
        <f>(INDIRECT("a_"&amp;X$2)/(X$2+1))*(($C2887^(X$2+1)-$H2887^(X$2+1))/(ε_c1cd^(X$2+1)))</f>
        <v/>
      </c>
      <c r="Y2887">
        <f>(INDIRECT("a_"&amp;Y$2)/(Y$2+1))*(($C2887^(Y$2+1)-$H2887^(Y$2+1))/(ε_c1cd^(Y$2+1)))</f>
        <v/>
      </c>
      <c r="Z2887">
        <f>(INDIRECT("a_"&amp;Z$2)/(Z$2+2))*(($C2887^(Z$2+2)-$H2887^(Z$2+2))/(ε_c1cd^(Z$2+2)))</f>
        <v/>
      </c>
      <c r="AA2887">
        <f>(INDIRECT("a_"&amp;AA$2)/(AA$2+2))*(($C2887^(AA$2+2)-$H2887^(AA$2+2))/(ε_c1cd^(AA$2+2)))</f>
        <v/>
      </c>
      <c r="AB2887">
        <f>(INDIRECT("a_"&amp;AB$2)/(AB$2+2))*(($C2887^(AB$2+2)-$H2887^(AB$2+2))/(ε_c1cd^(AB$2+2)))</f>
        <v/>
      </c>
      <c r="AC2887">
        <f>(INDIRECT("a_"&amp;AC$2)/(AC$2+2))*(($C2887^(AC$2+2)-$H2887^(AC$2+2))/(ε_c1cd^(AC$2+2)))</f>
        <v/>
      </c>
      <c r="AD2887">
        <f>(INDIRECT("a_"&amp;AD$2)/(AD$2+2))*(($C2887^(AD$2+2)-$H2887^(AD$2+2))/(ε_c1cd^(AD$2+2)))</f>
        <v/>
      </c>
      <c r="AE2887" s="111">
        <f>(b*f_cd/L2887)*SUM(U2887:Y2887)+SUM(Q2887:R2887)</f>
        <v/>
      </c>
      <c r="AF2887" s="112">
        <f>AE2887*(K2887-y+e)</f>
        <v/>
      </c>
      <c r="AG2887" s="113">
        <f>(b*f_cd/(L2887^2))*SUM(Z2887:AD2887)+SUM(S2887:T2887)-AF2887</f>
        <v/>
      </c>
      <c r="AH2887" s="114">
        <f>AG2887&lt;0</f>
        <v/>
      </c>
      <c r="AI2887" s="115">
        <f>IF(A2887=1,FALSE,(AND(AQ2887,AH2887,NOT(AI2886))))</f>
        <v/>
      </c>
      <c r="AJ2887" s="116">
        <f>(b*f_cd/L2887)*(a_1/2*J2887^2+a_2/3*J2887^3+a_3/4*J2887^4+a_4/5*J2887^5+a_5/6*J2887^6)+SUM(Q2887:R2887)</f>
        <v/>
      </c>
      <c r="AK2887">
        <f>AJ2887*(K2887-y+e)</f>
        <v/>
      </c>
      <c r="AL2887" s="118">
        <f>(b*f_cd/(L2887^2))*(a_1/3*J2887^3+a_2/4*J2887^4+a_3/5*J2887^5+a_4/6*J2887^6+a_5/7*J2887^7)+SUM(S2887:T2887)-AK2887</f>
        <v/>
      </c>
      <c r="AM2887" s="114">
        <f>AL2887&gt;0</f>
        <v/>
      </c>
      <c r="AN2887" s="115">
        <f>IF(A2887=1,FALSE,(AND(AQ2887,AM2887,NOT(AN2886))))</f>
        <v/>
      </c>
      <c r="AO2887">
        <f>IF(D2887=1,AND(AH2887,NOT(AI2887)),AND(AM2887,NOT(AN2887)))</f>
        <v/>
      </c>
      <c r="AP2887" s="119">
        <f>IF(D2887=1,AI2887,AN2887)</f>
        <v/>
      </c>
      <c r="AQ2887" s="125">
        <f>ABS(E2887)&lt;$AQ$2</f>
        <v/>
      </c>
      <c r="AS2887">
        <f>IF(AP2887,MAX(AS$3:AS2885)+1,"")</f>
        <v/>
      </c>
    </row>
    <row r="2888">
      <c r="A2888" t="n">
        <v>2798</v>
      </c>
      <c r="B2888" s="131">
        <f>IF(A2888=1,0,IF(AP2888,0.1*ε_cu1cd,0))</f>
        <v/>
      </c>
      <c r="C2888" s="131">
        <f>IF(A2888=1,0.1*ε_cu1cd,C2887+B2887)</f>
        <v/>
      </c>
      <c r="D2888" s="113">
        <f>IF('Нормальний переріз'!$D$68&gt;0,1,2)</f>
        <v/>
      </c>
      <c r="E2888" s="144">
        <f>IF(D2888=1,F2888,G2888)</f>
        <v/>
      </c>
      <c r="F2888" s="124">
        <f>IF(AI2887,0.11*ε_cu1cd,IF(AH2887,F2887*0.01,F2887))</f>
        <v/>
      </c>
      <c r="G2888" s="124">
        <f>IF(AP2887,-0.1*ε_cu1cd,IF(AM2887,G2887*0.01,G2887))</f>
        <v/>
      </c>
      <c r="H2888" s="113">
        <f>IF(A2888=1,E2888,IF(AO2887,H2887-E2887+E2888,IF(AP2887,0.8*H2887,H2887+E2888)))</f>
        <v/>
      </c>
      <c r="I2888" s="169">
        <f>(C2888-H2888)/h</f>
        <v/>
      </c>
      <c r="J2888">
        <f>C2888/(ε_c1cd)</f>
        <v/>
      </c>
      <c r="K2888">
        <f>C2888/I2888</f>
        <v/>
      </c>
      <c r="L2888" s="131">
        <f>I2888/(ε_c1cd)</f>
        <v/>
      </c>
      <c r="M2888">
        <f>I2888*(K2888-Z_s1)</f>
        <v/>
      </c>
      <c r="N2888">
        <f>I2888*(K2888-Z_s2)</f>
        <v/>
      </c>
      <c r="O2888">
        <f>E_s*M2888</f>
        <v/>
      </c>
      <c r="P2888">
        <f>E_s*N2888</f>
        <v/>
      </c>
      <c r="Q2888">
        <f>O2888*A_s1</f>
        <v/>
      </c>
      <c r="R2888">
        <f>P2888*A_s2</f>
        <v/>
      </c>
      <c r="S2888">
        <f>Q2888*($K2888-Z_s1)</f>
        <v/>
      </c>
      <c r="T2888">
        <f>R2888*($K2888-Z_s2)</f>
        <v/>
      </c>
      <c r="U2888">
        <f>(INDIRECT("a_"&amp;U$2)/(U$2+1))*(($C2888^(U$2+1)-$H2888^(U$2+1))/(ε_c1cd^(U$2+1)))</f>
        <v/>
      </c>
      <c r="V2888">
        <f>(INDIRECT("a_"&amp;V$2)/(V$2+1))*(($C2888^(V$2+1)-$H2888^(V$2+1))/(ε_c1cd^(V$2+1)))</f>
        <v/>
      </c>
      <c r="W2888">
        <f>(INDIRECT("a_"&amp;W$2)/(W$2+1))*(($C2888^(W$2+1)-$H2888^(W$2+1))/(ε_c1cd^(W$2+1)))</f>
        <v/>
      </c>
      <c r="X2888">
        <f>(INDIRECT("a_"&amp;X$2)/(X$2+1))*(($C2888^(X$2+1)-$H2888^(X$2+1))/(ε_c1cd^(X$2+1)))</f>
        <v/>
      </c>
      <c r="Y2888">
        <f>(INDIRECT("a_"&amp;Y$2)/(Y$2+1))*(($C2888^(Y$2+1)-$H2888^(Y$2+1))/(ε_c1cd^(Y$2+1)))</f>
        <v/>
      </c>
      <c r="Z2888">
        <f>(INDIRECT("a_"&amp;Z$2)/(Z$2+2))*(($C2888^(Z$2+2)-$H2888^(Z$2+2))/(ε_c1cd^(Z$2+2)))</f>
        <v/>
      </c>
      <c r="AA2888">
        <f>(INDIRECT("a_"&amp;AA$2)/(AA$2+2))*(($C2888^(AA$2+2)-$H2888^(AA$2+2))/(ε_c1cd^(AA$2+2)))</f>
        <v/>
      </c>
      <c r="AB2888">
        <f>(INDIRECT("a_"&amp;AB$2)/(AB$2+2))*(($C2888^(AB$2+2)-$H2888^(AB$2+2))/(ε_c1cd^(AB$2+2)))</f>
        <v/>
      </c>
      <c r="AC2888">
        <f>(INDIRECT("a_"&amp;AC$2)/(AC$2+2))*(($C2888^(AC$2+2)-$H2888^(AC$2+2))/(ε_c1cd^(AC$2+2)))</f>
        <v/>
      </c>
      <c r="AD2888">
        <f>(INDIRECT("a_"&amp;AD$2)/(AD$2+2))*(($C2888^(AD$2+2)-$H2888^(AD$2+2))/(ε_c1cd^(AD$2+2)))</f>
        <v/>
      </c>
      <c r="AE2888" s="111">
        <f>(b*f_cd/L2888)*SUM(U2888:Y2888)+SUM(Q2888:R2888)</f>
        <v/>
      </c>
      <c r="AF2888" s="112">
        <f>AE2888*(K2888-y+e)</f>
        <v/>
      </c>
      <c r="AG2888" s="113">
        <f>(b*f_cd/(L2888^2))*SUM(Z2888:AD2888)+SUM(S2888:T2888)-AF2888</f>
        <v/>
      </c>
      <c r="AH2888" s="114">
        <f>AG2888&lt;0</f>
        <v/>
      </c>
      <c r="AI2888" s="115">
        <f>IF(A2888=1,FALSE,(AND(AQ2888,AH2888,NOT(AI2887))))</f>
        <v/>
      </c>
      <c r="AJ2888" s="116">
        <f>(b*f_cd/L2888)*(a_1/2*J2888^2+a_2/3*J2888^3+a_3/4*J2888^4+a_4/5*J2888^5+a_5/6*J2888^6)+SUM(Q2888:R2888)</f>
        <v/>
      </c>
      <c r="AK2888">
        <f>AJ2888*(K2888-y+e)</f>
        <v/>
      </c>
      <c r="AL2888" s="118">
        <f>(b*f_cd/(L2888^2))*(a_1/3*J2888^3+a_2/4*J2888^4+a_3/5*J2888^5+a_4/6*J2888^6+a_5/7*J2888^7)+SUM(S2888:T2888)-AK2888</f>
        <v/>
      </c>
      <c r="AM2888" s="114">
        <f>AL2888&gt;0</f>
        <v/>
      </c>
      <c r="AN2888" s="115">
        <f>IF(A2888=1,FALSE,(AND(AQ2888,AM2888,NOT(AN2887))))</f>
        <v/>
      </c>
      <c r="AO2888">
        <f>IF(D2888=1,AND(AH2888,NOT(AI2888)),AND(AM2888,NOT(AN2888)))</f>
        <v/>
      </c>
      <c r="AP2888" s="119">
        <f>IF(D2888=1,AI2888,AN2888)</f>
        <v/>
      </c>
      <c r="AQ2888" s="125">
        <f>ABS(E2888)&lt;$AQ$2</f>
        <v/>
      </c>
      <c r="AS2888">
        <f>IF(AP2888,MAX(AS$3:AS2886)+1,"")</f>
        <v/>
      </c>
    </row>
    <row r="2889">
      <c r="A2889" t="n">
        <v>2799</v>
      </c>
      <c r="B2889" s="131">
        <f>IF(A2889=1,0,IF(AP2889,0.1*ε_cu1cd,0))</f>
        <v/>
      </c>
      <c r="C2889" s="131">
        <f>IF(A2889=1,0.1*ε_cu1cd,C2888+B2888)</f>
        <v/>
      </c>
      <c r="D2889" s="113">
        <f>IF('Нормальний переріз'!$D$68&gt;0,1,2)</f>
        <v/>
      </c>
      <c r="E2889" s="144">
        <f>IF(D2889=1,F2889,G2889)</f>
        <v/>
      </c>
      <c r="F2889" s="124">
        <f>IF(AI2888,0.11*ε_cu1cd,IF(AH2888,F2888*0.01,F2888))</f>
        <v/>
      </c>
      <c r="G2889" s="124">
        <f>IF(AP2888,-0.1*ε_cu1cd,IF(AM2888,G2888*0.01,G2888))</f>
        <v/>
      </c>
      <c r="H2889" s="113">
        <f>IF(A2889=1,E2889,IF(AO2888,H2888-E2888+E2889,IF(AP2888,0.8*H2888,H2888+E2889)))</f>
        <v/>
      </c>
      <c r="I2889" s="169">
        <f>(C2889-H2889)/h</f>
        <v/>
      </c>
      <c r="J2889">
        <f>C2889/(ε_c1cd)</f>
        <v/>
      </c>
      <c r="K2889">
        <f>C2889/I2889</f>
        <v/>
      </c>
      <c r="L2889" s="131">
        <f>I2889/(ε_c1cd)</f>
        <v/>
      </c>
      <c r="M2889">
        <f>I2889*(K2889-Z_s1)</f>
        <v/>
      </c>
      <c r="N2889">
        <f>I2889*(K2889-Z_s2)</f>
        <v/>
      </c>
      <c r="O2889">
        <f>E_s*M2889</f>
        <v/>
      </c>
      <c r="P2889">
        <f>E_s*N2889</f>
        <v/>
      </c>
      <c r="Q2889">
        <f>O2889*A_s1</f>
        <v/>
      </c>
      <c r="R2889">
        <f>P2889*A_s2</f>
        <v/>
      </c>
      <c r="S2889">
        <f>Q2889*($K2889-Z_s1)</f>
        <v/>
      </c>
      <c r="T2889">
        <f>R2889*($K2889-Z_s2)</f>
        <v/>
      </c>
      <c r="U2889">
        <f>(INDIRECT("a_"&amp;U$2)/(U$2+1))*(($C2889^(U$2+1)-$H2889^(U$2+1))/(ε_c1cd^(U$2+1)))</f>
        <v/>
      </c>
      <c r="V2889">
        <f>(INDIRECT("a_"&amp;V$2)/(V$2+1))*(($C2889^(V$2+1)-$H2889^(V$2+1))/(ε_c1cd^(V$2+1)))</f>
        <v/>
      </c>
      <c r="W2889">
        <f>(INDIRECT("a_"&amp;W$2)/(W$2+1))*(($C2889^(W$2+1)-$H2889^(W$2+1))/(ε_c1cd^(W$2+1)))</f>
        <v/>
      </c>
      <c r="X2889">
        <f>(INDIRECT("a_"&amp;X$2)/(X$2+1))*(($C2889^(X$2+1)-$H2889^(X$2+1))/(ε_c1cd^(X$2+1)))</f>
        <v/>
      </c>
      <c r="Y2889">
        <f>(INDIRECT("a_"&amp;Y$2)/(Y$2+1))*(($C2889^(Y$2+1)-$H2889^(Y$2+1))/(ε_c1cd^(Y$2+1)))</f>
        <v/>
      </c>
      <c r="Z2889">
        <f>(INDIRECT("a_"&amp;Z$2)/(Z$2+2))*(($C2889^(Z$2+2)-$H2889^(Z$2+2))/(ε_c1cd^(Z$2+2)))</f>
        <v/>
      </c>
      <c r="AA2889">
        <f>(INDIRECT("a_"&amp;AA$2)/(AA$2+2))*(($C2889^(AA$2+2)-$H2889^(AA$2+2))/(ε_c1cd^(AA$2+2)))</f>
        <v/>
      </c>
      <c r="AB2889">
        <f>(INDIRECT("a_"&amp;AB$2)/(AB$2+2))*(($C2889^(AB$2+2)-$H2889^(AB$2+2))/(ε_c1cd^(AB$2+2)))</f>
        <v/>
      </c>
      <c r="AC2889">
        <f>(INDIRECT("a_"&amp;AC$2)/(AC$2+2))*(($C2889^(AC$2+2)-$H2889^(AC$2+2))/(ε_c1cd^(AC$2+2)))</f>
        <v/>
      </c>
      <c r="AD2889">
        <f>(INDIRECT("a_"&amp;AD$2)/(AD$2+2))*(($C2889^(AD$2+2)-$H2889^(AD$2+2))/(ε_c1cd^(AD$2+2)))</f>
        <v/>
      </c>
      <c r="AE2889" s="111">
        <f>(b*f_cd/L2889)*SUM(U2889:Y2889)+SUM(Q2889:R2889)</f>
        <v/>
      </c>
      <c r="AF2889" s="112">
        <f>AE2889*(K2889-y+e)</f>
        <v/>
      </c>
      <c r="AG2889" s="113">
        <f>(b*f_cd/(L2889^2))*SUM(Z2889:AD2889)+SUM(S2889:T2889)-AF2889</f>
        <v/>
      </c>
      <c r="AH2889" s="114">
        <f>AG2889&lt;0</f>
        <v/>
      </c>
      <c r="AI2889" s="115">
        <f>IF(A2889=1,FALSE,(AND(AQ2889,AH2889,NOT(AI2888))))</f>
        <v/>
      </c>
      <c r="AJ2889" s="116">
        <f>(b*f_cd/L2889)*(a_1/2*J2889^2+a_2/3*J2889^3+a_3/4*J2889^4+a_4/5*J2889^5+a_5/6*J2889^6)+SUM(Q2889:R2889)</f>
        <v/>
      </c>
      <c r="AK2889">
        <f>AJ2889*(K2889-y+e)</f>
        <v/>
      </c>
      <c r="AL2889" s="118">
        <f>(b*f_cd/(L2889^2))*(a_1/3*J2889^3+a_2/4*J2889^4+a_3/5*J2889^5+a_4/6*J2889^6+a_5/7*J2889^7)+SUM(S2889:T2889)-AK2889</f>
        <v/>
      </c>
      <c r="AM2889" s="114">
        <f>AL2889&gt;0</f>
        <v/>
      </c>
      <c r="AN2889" s="115">
        <f>IF(A2889=1,FALSE,(AND(AQ2889,AM2889,NOT(AN2888))))</f>
        <v/>
      </c>
      <c r="AO2889">
        <f>IF(D2889=1,AND(AH2889,NOT(AI2889)),AND(AM2889,NOT(AN2889)))</f>
        <v/>
      </c>
      <c r="AP2889" s="119">
        <f>IF(D2889=1,AI2889,AN2889)</f>
        <v/>
      </c>
      <c r="AQ2889" s="125">
        <f>ABS(E2889)&lt;$AQ$2</f>
        <v/>
      </c>
      <c r="AS2889">
        <f>IF(AP2889,MAX(AS$3:AS2887)+1,"")</f>
        <v/>
      </c>
    </row>
    <row r="2890">
      <c r="A2890" t="n">
        <v>2800</v>
      </c>
      <c r="B2890" s="131">
        <f>IF(A2890=1,0,IF(AP2890,0.1*ε_cu1cd,0))</f>
        <v/>
      </c>
      <c r="C2890" s="131">
        <f>IF(A2890=1,0.1*ε_cu1cd,C2889+B2889)</f>
        <v/>
      </c>
      <c r="D2890" s="113">
        <f>IF('Нормальний переріз'!$D$68&gt;0,1,2)</f>
        <v/>
      </c>
      <c r="E2890" s="144">
        <f>IF(D2890=1,F2890,G2890)</f>
        <v/>
      </c>
      <c r="F2890" s="124">
        <f>IF(AI2889,0.11*ε_cu1cd,IF(AH2889,F2889*0.01,F2889))</f>
        <v/>
      </c>
      <c r="G2890" s="124">
        <f>IF(AP2889,-0.1*ε_cu1cd,IF(AM2889,G2889*0.01,G2889))</f>
        <v/>
      </c>
      <c r="H2890" s="113">
        <f>IF(A2890=1,E2890,IF(AO2889,H2889-E2889+E2890,IF(AP2889,0.8*H2889,H2889+E2890)))</f>
        <v/>
      </c>
      <c r="I2890" s="169">
        <f>(C2890-H2890)/h</f>
        <v/>
      </c>
      <c r="J2890">
        <f>C2890/(ε_c1cd)</f>
        <v/>
      </c>
      <c r="K2890">
        <f>C2890/I2890</f>
        <v/>
      </c>
      <c r="L2890" s="131">
        <f>I2890/(ε_c1cd)</f>
        <v/>
      </c>
      <c r="M2890">
        <f>I2890*(K2890-Z_s1)</f>
        <v/>
      </c>
      <c r="N2890">
        <f>I2890*(K2890-Z_s2)</f>
        <v/>
      </c>
      <c r="O2890">
        <f>E_s*M2890</f>
        <v/>
      </c>
      <c r="P2890">
        <f>E_s*N2890</f>
        <v/>
      </c>
      <c r="Q2890">
        <f>O2890*A_s1</f>
        <v/>
      </c>
      <c r="R2890">
        <f>P2890*A_s2</f>
        <v/>
      </c>
      <c r="S2890">
        <f>Q2890*($K2890-Z_s1)</f>
        <v/>
      </c>
      <c r="T2890">
        <f>R2890*($K2890-Z_s2)</f>
        <v/>
      </c>
      <c r="U2890">
        <f>(INDIRECT("a_"&amp;U$2)/(U$2+1))*(($C2890^(U$2+1)-$H2890^(U$2+1))/(ε_c1cd^(U$2+1)))</f>
        <v/>
      </c>
      <c r="V2890">
        <f>(INDIRECT("a_"&amp;V$2)/(V$2+1))*(($C2890^(V$2+1)-$H2890^(V$2+1))/(ε_c1cd^(V$2+1)))</f>
        <v/>
      </c>
      <c r="W2890">
        <f>(INDIRECT("a_"&amp;W$2)/(W$2+1))*(($C2890^(W$2+1)-$H2890^(W$2+1))/(ε_c1cd^(W$2+1)))</f>
        <v/>
      </c>
      <c r="X2890">
        <f>(INDIRECT("a_"&amp;X$2)/(X$2+1))*(($C2890^(X$2+1)-$H2890^(X$2+1))/(ε_c1cd^(X$2+1)))</f>
        <v/>
      </c>
      <c r="Y2890">
        <f>(INDIRECT("a_"&amp;Y$2)/(Y$2+1))*(($C2890^(Y$2+1)-$H2890^(Y$2+1))/(ε_c1cd^(Y$2+1)))</f>
        <v/>
      </c>
      <c r="Z2890">
        <f>(INDIRECT("a_"&amp;Z$2)/(Z$2+2))*(($C2890^(Z$2+2)-$H2890^(Z$2+2))/(ε_c1cd^(Z$2+2)))</f>
        <v/>
      </c>
      <c r="AA2890">
        <f>(INDIRECT("a_"&amp;AA$2)/(AA$2+2))*(($C2890^(AA$2+2)-$H2890^(AA$2+2))/(ε_c1cd^(AA$2+2)))</f>
        <v/>
      </c>
      <c r="AB2890">
        <f>(INDIRECT("a_"&amp;AB$2)/(AB$2+2))*(($C2890^(AB$2+2)-$H2890^(AB$2+2))/(ε_c1cd^(AB$2+2)))</f>
        <v/>
      </c>
      <c r="AC2890">
        <f>(INDIRECT("a_"&amp;AC$2)/(AC$2+2))*(($C2890^(AC$2+2)-$H2890^(AC$2+2))/(ε_c1cd^(AC$2+2)))</f>
        <v/>
      </c>
      <c r="AD2890">
        <f>(INDIRECT("a_"&amp;AD$2)/(AD$2+2))*(($C2890^(AD$2+2)-$H2890^(AD$2+2))/(ε_c1cd^(AD$2+2)))</f>
        <v/>
      </c>
      <c r="AE2890" s="111">
        <f>(b*f_cd/L2890)*SUM(U2890:Y2890)+SUM(Q2890:R2890)</f>
        <v/>
      </c>
      <c r="AF2890" s="112">
        <f>AE2890*(K2890-y+e)</f>
        <v/>
      </c>
      <c r="AG2890" s="113">
        <f>(b*f_cd/(L2890^2))*SUM(Z2890:AD2890)+SUM(S2890:T2890)-AF2890</f>
        <v/>
      </c>
      <c r="AH2890" s="114">
        <f>AG2890&lt;0</f>
        <v/>
      </c>
      <c r="AI2890" s="115">
        <f>IF(A2890=1,FALSE,(AND(AQ2890,AH2890,NOT(AI2889))))</f>
        <v/>
      </c>
      <c r="AJ2890" s="116">
        <f>(b*f_cd/L2890)*(a_1/2*J2890^2+a_2/3*J2890^3+a_3/4*J2890^4+a_4/5*J2890^5+a_5/6*J2890^6)+SUM(Q2890:R2890)</f>
        <v/>
      </c>
      <c r="AK2890">
        <f>AJ2890*(K2890-y+e)</f>
        <v/>
      </c>
      <c r="AL2890" s="118">
        <f>(b*f_cd/(L2890^2))*(a_1/3*J2890^3+a_2/4*J2890^4+a_3/5*J2890^5+a_4/6*J2890^6+a_5/7*J2890^7)+SUM(S2890:T2890)-AK2890</f>
        <v/>
      </c>
      <c r="AM2890" s="114">
        <f>AL2890&gt;0</f>
        <v/>
      </c>
      <c r="AN2890" s="115">
        <f>IF(A2890=1,FALSE,(AND(AQ2890,AM2890,NOT(AN2889))))</f>
        <v/>
      </c>
      <c r="AO2890">
        <f>IF(D2890=1,AND(AH2890,NOT(AI2890)),AND(AM2890,NOT(AN2890)))</f>
        <v/>
      </c>
      <c r="AP2890" s="119">
        <f>IF(D2890=1,AI2890,AN2890)</f>
        <v/>
      </c>
      <c r="AQ2890" s="125">
        <f>ABS(E2890)&lt;$AQ$2</f>
        <v/>
      </c>
      <c r="AS2890">
        <f>IF(AP2890,MAX(AS$3:AS2888)+1,"")</f>
        <v/>
      </c>
    </row>
    <row r="2891">
      <c r="A2891" t="n">
        <v>2801</v>
      </c>
      <c r="B2891" s="131">
        <f>IF(A2891=1,0,IF(AP2891,0.1*ε_cu1cd,0))</f>
        <v/>
      </c>
      <c r="C2891" s="131">
        <f>IF(A2891=1,0.1*ε_cu1cd,C2890+B2890)</f>
        <v/>
      </c>
      <c r="D2891" s="113">
        <f>IF('Нормальний переріз'!$D$68&gt;0,1,2)</f>
        <v/>
      </c>
      <c r="E2891" s="144">
        <f>IF(D2891=1,F2891,G2891)</f>
        <v/>
      </c>
      <c r="F2891" s="124">
        <f>IF(AI2890,0.11*ε_cu1cd,IF(AH2890,F2890*0.01,F2890))</f>
        <v/>
      </c>
      <c r="G2891" s="124">
        <f>IF(AP2890,-0.1*ε_cu1cd,IF(AM2890,G2890*0.01,G2890))</f>
        <v/>
      </c>
      <c r="H2891" s="113">
        <f>IF(A2891=1,E2891,IF(AO2890,H2890-E2890+E2891,IF(AP2890,0.8*H2890,H2890+E2891)))</f>
        <v/>
      </c>
      <c r="I2891" s="169">
        <f>(C2891-H2891)/h</f>
        <v/>
      </c>
      <c r="J2891">
        <f>C2891/(ε_c1cd)</f>
        <v/>
      </c>
      <c r="K2891">
        <f>C2891/I2891</f>
        <v/>
      </c>
      <c r="L2891" s="131">
        <f>I2891/(ε_c1cd)</f>
        <v/>
      </c>
      <c r="M2891">
        <f>I2891*(K2891-Z_s1)</f>
        <v/>
      </c>
      <c r="N2891">
        <f>I2891*(K2891-Z_s2)</f>
        <v/>
      </c>
      <c r="O2891">
        <f>E_s*M2891</f>
        <v/>
      </c>
      <c r="P2891">
        <f>E_s*N2891</f>
        <v/>
      </c>
      <c r="Q2891">
        <f>O2891*A_s1</f>
        <v/>
      </c>
      <c r="R2891">
        <f>P2891*A_s2</f>
        <v/>
      </c>
      <c r="S2891">
        <f>Q2891*($K2891-Z_s1)</f>
        <v/>
      </c>
      <c r="T2891">
        <f>R2891*($K2891-Z_s2)</f>
        <v/>
      </c>
      <c r="U2891">
        <f>(INDIRECT("a_"&amp;U$2)/(U$2+1))*(($C2891^(U$2+1)-$H2891^(U$2+1))/(ε_c1cd^(U$2+1)))</f>
        <v/>
      </c>
      <c r="V2891">
        <f>(INDIRECT("a_"&amp;V$2)/(V$2+1))*(($C2891^(V$2+1)-$H2891^(V$2+1))/(ε_c1cd^(V$2+1)))</f>
        <v/>
      </c>
      <c r="W2891">
        <f>(INDIRECT("a_"&amp;W$2)/(W$2+1))*(($C2891^(W$2+1)-$H2891^(W$2+1))/(ε_c1cd^(W$2+1)))</f>
        <v/>
      </c>
      <c r="X2891">
        <f>(INDIRECT("a_"&amp;X$2)/(X$2+1))*(($C2891^(X$2+1)-$H2891^(X$2+1))/(ε_c1cd^(X$2+1)))</f>
        <v/>
      </c>
      <c r="Y2891">
        <f>(INDIRECT("a_"&amp;Y$2)/(Y$2+1))*(($C2891^(Y$2+1)-$H2891^(Y$2+1))/(ε_c1cd^(Y$2+1)))</f>
        <v/>
      </c>
      <c r="Z2891">
        <f>(INDIRECT("a_"&amp;Z$2)/(Z$2+2))*(($C2891^(Z$2+2)-$H2891^(Z$2+2))/(ε_c1cd^(Z$2+2)))</f>
        <v/>
      </c>
      <c r="AA2891">
        <f>(INDIRECT("a_"&amp;AA$2)/(AA$2+2))*(($C2891^(AA$2+2)-$H2891^(AA$2+2))/(ε_c1cd^(AA$2+2)))</f>
        <v/>
      </c>
      <c r="AB2891">
        <f>(INDIRECT("a_"&amp;AB$2)/(AB$2+2))*(($C2891^(AB$2+2)-$H2891^(AB$2+2))/(ε_c1cd^(AB$2+2)))</f>
        <v/>
      </c>
      <c r="AC2891">
        <f>(INDIRECT("a_"&amp;AC$2)/(AC$2+2))*(($C2891^(AC$2+2)-$H2891^(AC$2+2))/(ε_c1cd^(AC$2+2)))</f>
        <v/>
      </c>
      <c r="AD2891">
        <f>(INDIRECT("a_"&amp;AD$2)/(AD$2+2))*(($C2891^(AD$2+2)-$H2891^(AD$2+2))/(ε_c1cd^(AD$2+2)))</f>
        <v/>
      </c>
      <c r="AE2891" s="111">
        <f>(b*f_cd/L2891)*SUM(U2891:Y2891)+SUM(Q2891:R2891)</f>
        <v/>
      </c>
      <c r="AF2891" s="112">
        <f>AE2891*(K2891-y+e)</f>
        <v/>
      </c>
      <c r="AG2891" s="113">
        <f>(b*f_cd/(L2891^2))*SUM(Z2891:AD2891)+SUM(S2891:T2891)-AF2891</f>
        <v/>
      </c>
      <c r="AH2891" s="114">
        <f>AG2891&lt;0</f>
        <v/>
      </c>
      <c r="AI2891" s="115">
        <f>IF(A2891=1,FALSE,(AND(AQ2891,AH2891,NOT(AI2890))))</f>
        <v/>
      </c>
      <c r="AJ2891" s="116">
        <f>(b*f_cd/L2891)*(a_1/2*J2891^2+a_2/3*J2891^3+a_3/4*J2891^4+a_4/5*J2891^5+a_5/6*J2891^6)+SUM(Q2891:R2891)</f>
        <v/>
      </c>
      <c r="AK2891">
        <f>AJ2891*(K2891-y+e)</f>
        <v/>
      </c>
      <c r="AL2891" s="118">
        <f>(b*f_cd/(L2891^2))*(a_1/3*J2891^3+a_2/4*J2891^4+a_3/5*J2891^5+a_4/6*J2891^6+a_5/7*J2891^7)+SUM(S2891:T2891)-AK2891</f>
        <v/>
      </c>
      <c r="AM2891" s="114">
        <f>AL2891&gt;0</f>
        <v/>
      </c>
      <c r="AN2891" s="115">
        <f>IF(A2891=1,FALSE,(AND(AQ2891,AM2891,NOT(AN2890))))</f>
        <v/>
      </c>
      <c r="AO2891">
        <f>IF(D2891=1,AND(AH2891,NOT(AI2891)),AND(AM2891,NOT(AN2891)))</f>
        <v/>
      </c>
      <c r="AP2891" s="119">
        <f>IF(D2891=1,AI2891,AN2891)</f>
        <v/>
      </c>
      <c r="AQ2891" s="125">
        <f>ABS(E2891)&lt;$AQ$2</f>
        <v/>
      </c>
      <c r="AS2891">
        <f>IF(AP2891,MAX(AS$3:AS2889)+1,"")</f>
        <v/>
      </c>
    </row>
    <row r="2892">
      <c r="A2892" t="n">
        <v>2802</v>
      </c>
      <c r="B2892" s="131">
        <f>IF(A2892=1,0,IF(AP2892,0.1*ε_cu1cd,0))</f>
        <v/>
      </c>
      <c r="C2892" s="131">
        <f>IF(A2892=1,0.1*ε_cu1cd,C2891+B2891)</f>
        <v/>
      </c>
      <c r="D2892" s="113">
        <f>IF('Нормальний переріз'!$D$68&gt;0,1,2)</f>
        <v/>
      </c>
      <c r="E2892" s="144">
        <f>IF(D2892=1,F2892,G2892)</f>
        <v/>
      </c>
      <c r="F2892" s="124">
        <f>IF(AI2891,0.11*ε_cu1cd,IF(AH2891,F2891*0.01,F2891))</f>
        <v/>
      </c>
      <c r="G2892" s="124">
        <f>IF(AP2891,-0.1*ε_cu1cd,IF(AM2891,G2891*0.01,G2891))</f>
        <v/>
      </c>
      <c r="H2892" s="113">
        <f>IF(A2892=1,E2892,IF(AO2891,H2891-E2891+E2892,IF(AP2891,0.8*H2891,H2891+E2892)))</f>
        <v/>
      </c>
      <c r="I2892" s="169">
        <f>(C2892-H2892)/h</f>
        <v/>
      </c>
      <c r="J2892">
        <f>C2892/(ε_c1cd)</f>
        <v/>
      </c>
      <c r="K2892">
        <f>C2892/I2892</f>
        <v/>
      </c>
      <c r="L2892" s="131">
        <f>I2892/(ε_c1cd)</f>
        <v/>
      </c>
      <c r="M2892">
        <f>I2892*(K2892-Z_s1)</f>
        <v/>
      </c>
      <c r="N2892">
        <f>I2892*(K2892-Z_s2)</f>
        <v/>
      </c>
      <c r="O2892">
        <f>E_s*M2892</f>
        <v/>
      </c>
      <c r="P2892">
        <f>E_s*N2892</f>
        <v/>
      </c>
      <c r="Q2892">
        <f>O2892*A_s1</f>
        <v/>
      </c>
      <c r="R2892">
        <f>P2892*A_s2</f>
        <v/>
      </c>
      <c r="S2892">
        <f>Q2892*($K2892-Z_s1)</f>
        <v/>
      </c>
      <c r="T2892">
        <f>R2892*($K2892-Z_s2)</f>
        <v/>
      </c>
      <c r="U2892">
        <f>(INDIRECT("a_"&amp;U$2)/(U$2+1))*(($C2892^(U$2+1)-$H2892^(U$2+1))/(ε_c1cd^(U$2+1)))</f>
        <v/>
      </c>
      <c r="V2892">
        <f>(INDIRECT("a_"&amp;V$2)/(V$2+1))*(($C2892^(V$2+1)-$H2892^(V$2+1))/(ε_c1cd^(V$2+1)))</f>
        <v/>
      </c>
      <c r="W2892">
        <f>(INDIRECT("a_"&amp;W$2)/(W$2+1))*(($C2892^(W$2+1)-$H2892^(W$2+1))/(ε_c1cd^(W$2+1)))</f>
        <v/>
      </c>
      <c r="X2892">
        <f>(INDIRECT("a_"&amp;X$2)/(X$2+1))*(($C2892^(X$2+1)-$H2892^(X$2+1))/(ε_c1cd^(X$2+1)))</f>
        <v/>
      </c>
      <c r="Y2892">
        <f>(INDIRECT("a_"&amp;Y$2)/(Y$2+1))*(($C2892^(Y$2+1)-$H2892^(Y$2+1))/(ε_c1cd^(Y$2+1)))</f>
        <v/>
      </c>
      <c r="Z2892">
        <f>(INDIRECT("a_"&amp;Z$2)/(Z$2+2))*(($C2892^(Z$2+2)-$H2892^(Z$2+2))/(ε_c1cd^(Z$2+2)))</f>
        <v/>
      </c>
      <c r="AA2892">
        <f>(INDIRECT("a_"&amp;AA$2)/(AA$2+2))*(($C2892^(AA$2+2)-$H2892^(AA$2+2))/(ε_c1cd^(AA$2+2)))</f>
        <v/>
      </c>
      <c r="AB2892">
        <f>(INDIRECT("a_"&amp;AB$2)/(AB$2+2))*(($C2892^(AB$2+2)-$H2892^(AB$2+2))/(ε_c1cd^(AB$2+2)))</f>
        <v/>
      </c>
      <c r="AC2892">
        <f>(INDIRECT("a_"&amp;AC$2)/(AC$2+2))*(($C2892^(AC$2+2)-$H2892^(AC$2+2))/(ε_c1cd^(AC$2+2)))</f>
        <v/>
      </c>
      <c r="AD2892">
        <f>(INDIRECT("a_"&amp;AD$2)/(AD$2+2))*(($C2892^(AD$2+2)-$H2892^(AD$2+2))/(ε_c1cd^(AD$2+2)))</f>
        <v/>
      </c>
      <c r="AE2892" s="111">
        <f>(b*f_cd/L2892)*SUM(U2892:Y2892)+SUM(Q2892:R2892)</f>
        <v/>
      </c>
      <c r="AF2892" s="112">
        <f>AE2892*(K2892-y+e)</f>
        <v/>
      </c>
      <c r="AG2892" s="113">
        <f>(b*f_cd/(L2892^2))*SUM(Z2892:AD2892)+SUM(S2892:T2892)-AF2892</f>
        <v/>
      </c>
      <c r="AH2892" s="114">
        <f>AG2892&lt;0</f>
        <v/>
      </c>
      <c r="AI2892" s="115">
        <f>IF(A2892=1,FALSE,(AND(AQ2892,AH2892,NOT(AI2891))))</f>
        <v/>
      </c>
      <c r="AJ2892" s="116">
        <f>(b*f_cd/L2892)*(a_1/2*J2892^2+a_2/3*J2892^3+a_3/4*J2892^4+a_4/5*J2892^5+a_5/6*J2892^6)+SUM(Q2892:R2892)</f>
        <v/>
      </c>
      <c r="AK2892">
        <f>AJ2892*(K2892-y+e)</f>
        <v/>
      </c>
      <c r="AL2892" s="118">
        <f>(b*f_cd/(L2892^2))*(a_1/3*J2892^3+a_2/4*J2892^4+a_3/5*J2892^5+a_4/6*J2892^6+a_5/7*J2892^7)+SUM(S2892:T2892)-AK2892</f>
        <v/>
      </c>
      <c r="AM2892" s="114">
        <f>AL2892&gt;0</f>
        <v/>
      </c>
      <c r="AN2892" s="115">
        <f>IF(A2892=1,FALSE,(AND(AQ2892,AM2892,NOT(AN2891))))</f>
        <v/>
      </c>
      <c r="AO2892">
        <f>IF(D2892=1,AND(AH2892,NOT(AI2892)),AND(AM2892,NOT(AN2892)))</f>
        <v/>
      </c>
      <c r="AP2892" s="119">
        <f>IF(D2892=1,AI2892,AN2892)</f>
        <v/>
      </c>
      <c r="AQ2892" s="125">
        <f>ABS(E2892)&lt;$AQ$2</f>
        <v/>
      </c>
      <c r="AS2892">
        <f>IF(AP2892,MAX(AS$3:AS2890)+1,"")</f>
        <v/>
      </c>
    </row>
    <row r="2893">
      <c r="A2893" t="n">
        <v>2803</v>
      </c>
      <c r="B2893" s="131">
        <f>IF(A2893=1,0,IF(AP2893,0.1*ε_cu1cd,0))</f>
        <v/>
      </c>
      <c r="C2893" s="131">
        <f>IF(A2893=1,0.1*ε_cu1cd,C2892+B2892)</f>
        <v/>
      </c>
      <c r="D2893" s="113">
        <f>IF('Нормальний переріз'!$D$68&gt;0,1,2)</f>
        <v/>
      </c>
      <c r="E2893" s="144">
        <f>IF(D2893=1,F2893,G2893)</f>
        <v/>
      </c>
      <c r="F2893" s="124">
        <f>IF(AI2892,0.11*ε_cu1cd,IF(AH2892,F2892*0.01,F2892))</f>
        <v/>
      </c>
      <c r="G2893" s="124">
        <f>IF(AP2892,-0.1*ε_cu1cd,IF(AM2892,G2892*0.01,G2892))</f>
        <v/>
      </c>
      <c r="H2893" s="113">
        <f>IF(A2893=1,E2893,IF(AO2892,H2892-E2892+E2893,IF(AP2892,0.8*H2892,H2892+E2893)))</f>
        <v/>
      </c>
      <c r="I2893" s="169">
        <f>(C2893-H2893)/h</f>
        <v/>
      </c>
      <c r="J2893">
        <f>C2893/(ε_c1cd)</f>
        <v/>
      </c>
      <c r="K2893">
        <f>C2893/I2893</f>
        <v/>
      </c>
      <c r="L2893" s="131">
        <f>I2893/(ε_c1cd)</f>
        <v/>
      </c>
      <c r="M2893">
        <f>I2893*(K2893-Z_s1)</f>
        <v/>
      </c>
      <c r="N2893">
        <f>I2893*(K2893-Z_s2)</f>
        <v/>
      </c>
      <c r="O2893">
        <f>E_s*M2893</f>
        <v/>
      </c>
      <c r="P2893">
        <f>E_s*N2893</f>
        <v/>
      </c>
      <c r="Q2893">
        <f>O2893*A_s1</f>
        <v/>
      </c>
      <c r="R2893">
        <f>P2893*A_s2</f>
        <v/>
      </c>
      <c r="S2893">
        <f>Q2893*($K2893-Z_s1)</f>
        <v/>
      </c>
      <c r="T2893">
        <f>R2893*($K2893-Z_s2)</f>
        <v/>
      </c>
      <c r="U2893">
        <f>(INDIRECT("a_"&amp;U$2)/(U$2+1))*(($C2893^(U$2+1)-$H2893^(U$2+1))/(ε_c1cd^(U$2+1)))</f>
        <v/>
      </c>
      <c r="V2893">
        <f>(INDIRECT("a_"&amp;V$2)/(V$2+1))*(($C2893^(V$2+1)-$H2893^(V$2+1))/(ε_c1cd^(V$2+1)))</f>
        <v/>
      </c>
      <c r="W2893">
        <f>(INDIRECT("a_"&amp;W$2)/(W$2+1))*(($C2893^(W$2+1)-$H2893^(W$2+1))/(ε_c1cd^(W$2+1)))</f>
        <v/>
      </c>
      <c r="X2893">
        <f>(INDIRECT("a_"&amp;X$2)/(X$2+1))*(($C2893^(X$2+1)-$H2893^(X$2+1))/(ε_c1cd^(X$2+1)))</f>
        <v/>
      </c>
      <c r="Y2893">
        <f>(INDIRECT("a_"&amp;Y$2)/(Y$2+1))*(($C2893^(Y$2+1)-$H2893^(Y$2+1))/(ε_c1cd^(Y$2+1)))</f>
        <v/>
      </c>
      <c r="Z2893">
        <f>(INDIRECT("a_"&amp;Z$2)/(Z$2+2))*(($C2893^(Z$2+2)-$H2893^(Z$2+2))/(ε_c1cd^(Z$2+2)))</f>
        <v/>
      </c>
      <c r="AA2893">
        <f>(INDIRECT("a_"&amp;AA$2)/(AA$2+2))*(($C2893^(AA$2+2)-$H2893^(AA$2+2))/(ε_c1cd^(AA$2+2)))</f>
        <v/>
      </c>
      <c r="AB2893">
        <f>(INDIRECT("a_"&amp;AB$2)/(AB$2+2))*(($C2893^(AB$2+2)-$H2893^(AB$2+2))/(ε_c1cd^(AB$2+2)))</f>
        <v/>
      </c>
      <c r="AC2893">
        <f>(INDIRECT("a_"&amp;AC$2)/(AC$2+2))*(($C2893^(AC$2+2)-$H2893^(AC$2+2))/(ε_c1cd^(AC$2+2)))</f>
        <v/>
      </c>
      <c r="AD2893">
        <f>(INDIRECT("a_"&amp;AD$2)/(AD$2+2))*(($C2893^(AD$2+2)-$H2893^(AD$2+2))/(ε_c1cd^(AD$2+2)))</f>
        <v/>
      </c>
      <c r="AE2893" s="111">
        <f>(b*f_cd/L2893)*SUM(U2893:Y2893)+SUM(Q2893:R2893)</f>
        <v/>
      </c>
      <c r="AF2893" s="112">
        <f>AE2893*(K2893-y+e)</f>
        <v/>
      </c>
      <c r="AG2893" s="113">
        <f>(b*f_cd/(L2893^2))*SUM(Z2893:AD2893)+SUM(S2893:T2893)-AF2893</f>
        <v/>
      </c>
      <c r="AH2893" s="114">
        <f>AG2893&lt;0</f>
        <v/>
      </c>
      <c r="AI2893" s="115">
        <f>IF(A2893=1,FALSE,(AND(AQ2893,AH2893,NOT(AI2892))))</f>
        <v/>
      </c>
      <c r="AJ2893" s="116">
        <f>(b*f_cd/L2893)*(a_1/2*J2893^2+a_2/3*J2893^3+a_3/4*J2893^4+a_4/5*J2893^5+a_5/6*J2893^6)+SUM(Q2893:R2893)</f>
        <v/>
      </c>
      <c r="AK2893">
        <f>AJ2893*(K2893-y+e)</f>
        <v/>
      </c>
      <c r="AL2893" s="118">
        <f>(b*f_cd/(L2893^2))*(a_1/3*J2893^3+a_2/4*J2893^4+a_3/5*J2893^5+a_4/6*J2893^6+a_5/7*J2893^7)+SUM(S2893:T2893)-AK2893</f>
        <v/>
      </c>
      <c r="AM2893" s="114">
        <f>AL2893&gt;0</f>
        <v/>
      </c>
      <c r="AN2893" s="115">
        <f>IF(A2893=1,FALSE,(AND(AQ2893,AM2893,NOT(AN2892))))</f>
        <v/>
      </c>
      <c r="AO2893">
        <f>IF(D2893=1,AND(AH2893,NOT(AI2893)),AND(AM2893,NOT(AN2893)))</f>
        <v/>
      </c>
      <c r="AP2893" s="119">
        <f>IF(D2893=1,AI2893,AN2893)</f>
        <v/>
      </c>
      <c r="AQ2893" s="125">
        <f>ABS(E2893)&lt;$AQ$2</f>
        <v/>
      </c>
      <c r="AS2893">
        <f>IF(AP2893,MAX(AS$3:AS2891)+1,"")</f>
        <v/>
      </c>
    </row>
    <row r="2894">
      <c r="A2894" t="n">
        <v>2804</v>
      </c>
      <c r="B2894" s="131">
        <f>IF(A2894=1,0,IF(AP2894,0.1*ε_cu1cd,0))</f>
        <v/>
      </c>
      <c r="C2894" s="131">
        <f>IF(A2894=1,0.1*ε_cu1cd,C2893+B2893)</f>
        <v/>
      </c>
      <c r="D2894" s="113">
        <f>IF('Нормальний переріз'!$D$68&gt;0,1,2)</f>
        <v/>
      </c>
      <c r="E2894" s="144">
        <f>IF(D2894=1,F2894,G2894)</f>
        <v/>
      </c>
      <c r="F2894" s="124">
        <f>IF(AI2893,0.11*ε_cu1cd,IF(AH2893,F2893*0.01,F2893))</f>
        <v/>
      </c>
      <c r="G2894" s="124">
        <f>IF(AP2893,-0.1*ε_cu1cd,IF(AM2893,G2893*0.01,G2893))</f>
        <v/>
      </c>
      <c r="H2894" s="113">
        <f>IF(A2894=1,E2894,IF(AO2893,H2893-E2893+E2894,IF(AP2893,0.8*H2893,H2893+E2894)))</f>
        <v/>
      </c>
      <c r="I2894" s="169">
        <f>(C2894-H2894)/h</f>
        <v/>
      </c>
      <c r="J2894">
        <f>C2894/(ε_c1cd)</f>
        <v/>
      </c>
      <c r="K2894">
        <f>C2894/I2894</f>
        <v/>
      </c>
      <c r="L2894" s="131">
        <f>I2894/(ε_c1cd)</f>
        <v/>
      </c>
      <c r="M2894">
        <f>I2894*(K2894-Z_s1)</f>
        <v/>
      </c>
      <c r="N2894">
        <f>I2894*(K2894-Z_s2)</f>
        <v/>
      </c>
      <c r="O2894">
        <f>E_s*M2894</f>
        <v/>
      </c>
      <c r="P2894">
        <f>E_s*N2894</f>
        <v/>
      </c>
      <c r="Q2894">
        <f>O2894*A_s1</f>
        <v/>
      </c>
      <c r="R2894">
        <f>P2894*A_s2</f>
        <v/>
      </c>
      <c r="S2894">
        <f>Q2894*($K2894-Z_s1)</f>
        <v/>
      </c>
      <c r="T2894">
        <f>R2894*($K2894-Z_s2)</f>
        <v/>
      </c>
      <c r="U2894">
        <f>(INDIRECT("a_"&amp;U$2)/(U$2+1))*(($C2894^(U$2+1)-$H2894^(U$2+1))/(ε_c1cd^(U$2+1)))</f>
        <v/>
      </c>
      <c r="V2894">
        <f>(INDIRECT("a_"&amp;V$2)/(V$2+1))*(($C2894^(V$2+1)-$H2894^(V$2+1))/(ε_c1cd^(V$2+1)))</f>
        <v/>
      </c>
      <c r="W2894">
        <f>(INDIRECT("a_"&amp;W$2)/(W$2+1))*(($C2894^(W$2+1)-$H2894^(W$2+1))/(ε_c1cd^(W$2+1)))</f>
        <v/>
      </c>
      <c r="X2894">
        <f>(INDIRECT("a_"&amp;X$2)/(X$2+1))*(($C2894^(X$2+1)-$H2894^(X$2+1))/(ε_c1cd^(X$2+1)))</f>
        <v/>
      </c>
      <c r="Y2894">
        <f>(INDIRECT("a_"&amp;Y$2)/(Y$2+1))*(($C2894^(Y$2+1)-$H2894^(Y$2+1))/(ε_c1cd^(Y$2+1)))</f>
        <v/>
      </c>
      <c r="Z2894">
        <f>(INDIRECT("a_"&amp;Z$2)/(Z$2+2))*(($C2894^(Z$2+2)-$H2894^(Z$2+2))/(ε_c1cd^(Z$2+2)))</f>
        <v/>
      </c>
      <c r="AA2894">
        <f>(INDIRECT("a_"&amp;AA$2)/(AA$2+2))*(($C2894^(AA$2+2)-$H2894^(AA$2+2))/(ε_c1cd^(AA$2+2)))</f>
        <v/>
      </c>
      <c r="AB2894">
        <f>(INDIRECT("a_"&amp;AB$2)/(AB$2+2))*(($C2894^(AB$2+2)-$H2894^(AB$2+2))/(ε_c1cd^(AB$2+2)))</f>
        <v/>
      </c>
      <c r="AC2894">
        <f>(INDIRECT("a_"&amp;AC$2)/(AC$2+2))*(($C2894^(AC$2+2)-$H2894^(AC$2+2))/(ε_c1cd^(AC$2+2)))</f>
        <v/>
      </c>
      <c r="AD2894">
        <f>(INDIRECT("a_"&amp;AD$2)/(AD$2+2))*(($C2894^(AD$2+2)-$H2894^(AD$2+2))/(ε_c1cd^(AD$2+2)))</f>
        <v/>
      </c>
      <c r="AE2894" s="111">
        <f>(b*f_cd/L2894)*SUM(U2894:Y2894)+SUM(Q2894:R2894)</f>
        <v/>
      </c>
      <c r="AF2894" s="112">
        <f>AE2894*(K2894-y+e)</f>
        <v/>
      </c>
      <c r="AG2894" s="113">
        <f>(b*f_cd/(L2894^2))*SUM(Z2894:AD2894)+SUM(S2894:T2894)-AF2894</f>
        <v/>
      </c>
      <c r="AH2894" s="114">
        <f>AG2894&lt;0</f>
        <v/>
      </c>
      <c r="AI2894" s="115">
        <f>IF(A2894=1,FALSE,(AND(AQ2894,AH2894,NOT(AI2893))))</f>
        <v/>
      </c>
      <c r="AJ2894" s="116">
        <f>(b*f_cd/L2894)*(a_1/2*J2894^2+a_2/3*J2894^3+a_3/4*J2894^4+a_4/5*J2894^5+a_5/6*J2894^6)+SUM(Q2894:R2894)</f>
        <v/>
      </c>
      <c r="AK2894">
        <f>AJ2894*(K2894-y+e)</f>
        <v/>
      </c>
      <c r="AL2894" s="118">
        <f>(b*f_cd/(L2894^2))*(a_1/3*J2894^3+a_2/4*J2894^4+a_3/5*J2894^5+a_4/6*J2894^6+a_5/7*J2894^7)+SUM(S2894:T2894)-AK2894</f>
        <v/>
      </c>
      <c r="AM2894" s="114">
        <f>AL2894&gt;0</f>
        <v/>
      </c>
      <c r="AN2894" s="115">
        <f>IF(A2894=1,FALSE,(AND(AQ2894,AM2894,NOT(AN2893))))</f>
        <v/>
      </c>
      <c r="AO2894">
        <f>IF(D2894=1,AND(AH2894,NOT(AI2894)),AND(AM2894,NOT(AN2894)))</f>
        <v/>
      </c>
      <c r="AP2894" s="119">
        <f>IF(D2894=1,AI2894,AN2894)</f>
        <v/>
      </c>
      <c r="AQ2894" s="125">
        <f>ABS(E2894)&lt;$AQ$2</f>
        <v/>
      </c>
      <c r="AS2894">
        <f>IF(AP2894,MAX(AS$3:AS2892)+1,"")</f>
        <v/>
      </c>
    </row>
    <row r="2895">
      <c r="A2895" t="n">
        <v>2805</v>
      </c>
      <c r="B2895" s="131">
        <f>IF(A2895=1,0,IF(AP2895,0.1*ε_cu1cd,0))</f>
        <v/>
      </c>
      <c r="C2895" s="131">
        <f>IF(A2895=1,0.1*ε_cu1cd,C2894+B2894)</f>
        <v/>
      </c>
      <c r="D2895" s="113">
        <f>IF('Нормальний переріз'!$D$68&gt;0,1,2)</f>
        <v/>
      </c>
      <c r="E2895" s="144">
        <f>IF(D2895=1,F2895,G2895)</f>
        <v/>
      </c>
      <c r="F2895" s="124">
        <f>IF(AI2894,0.11*ε_cu1cd,IF(AH2894,F2894*0.01,F2894))</f>
        <v/>
      </c>
      <c r="G2895" s="124">
        <f>IF(AP2894,-0.1*ε_cu1cd,IF(AM2894,G2894*0.01,G2894))</f>
        <v/>
      </c>
      <c r="H2895" s="113">
        <f>IF(A2895=1,E2895,IF(AO2894,H2894-E2894+E2895,IF(AP2894,0.8*H2894,H2894+E2895)))</f>
        <v/>
      </c>
      <c r="I2895" s="169">
        <f>(C2895-H2895)/h</f>
        <v/>
      </c>
      <c r="J2895">
        <f>C2895/(ε_c1cd)</f>
        <v/>
      </c>
      <c r="K2895">
        <f>C2895/I2895</f>
        <v/>
      </c>
      <c r="L2895" s="131">
        <f>I2895/(ε_c1cd)</f>
        <v/>
      </c>
      <c r="M2895">
        <f>I2895*(K2895-Z_s1)</f>
        <v/>
      </c>
      <c r="N2895">
        <f>I2895*(K2895-Z_s2)</f>
        <v/>
      </c>
      <c r="O2895">
        <f>E_s*M2895</f>
        <v/>
      </c>
      <c r="P2895">
        <f>E_s*N2895</f>
        <v/>
      </c>
      <c r="Q2895">
        <f>O2895*A_s1</f>
        <v/>
      </c>
      <c r="R2895">
        <f>P2895*A_s2</f>
        <v/>
      </c>
      <c r="S2895">
        <f>Q2895*($K2895-Z_s1)</f>
        <v/>
      </c>
      <c r="T2895">
        <f>R2895*($K2895-Z_s2)</f>
        <v/>
      </c>
      <c r="U2895">
        <f>(INDIRECT("a_"&amp;U$2)/(U$2+1))*(($C2895^(U$2+1)-$H2895^(U$2+1))/(ε_c1cd^(U$2+1)))</f>
        <v/>
      </c>
      <c r="V2895">
        <f>(INDIRECT("a_"&amp;V$2)/(V$2+1))*(($C2895^(V$2+1)-$H2895^(V$2+1))/(ε_c1cd^(V$2+1)))</f>
        <v/>
      </c>
      <c r="W2895">
        <f>(INDIRECT("a_"&amp;W$2)/(W$2+1))*(($C2895^(W$2+1)-$H2895^(W$2+1))/(ε_c1cd^(W$2+1)))</f>
        <v/>
      </c>
      <c r="X2895">
        <f>(INDIRECT("a_"&amp;X$2)/(X$2+1))*(($C2895^(X$2+1)-$H2895^(X$2+1))/(ε_c1cd^(X$2+1)))</f>
        <v/>
      </c>
      <c r="Y2895">
        <f>(INDIRECT("a_"&amp;Y$2)/(Y$2+1))*(($C2895^(Y$2+1)-$H2895^(Y$2+1))/(ε_c1cd^(Y$2+1)))</f>
        <v/>
      </c>
      <c r="Z2895">
        <f>(INDIRECT("a_"&amp;Z$2)/(Z$2+2))*(($C2895^(Z$2+2)-$H2895^(Z$2+2))/(ε_c1cd^(Z$2+2)))</f>
        <v/>
      </c>
      <c r="AA2895">
        <f>(INDIRECT("a_"&amp;AA$2)/(AA$2+2))*(($C2895^(AA$2+2)-$H2895^(AA$2+2))/(ε_c1cd^(AA$2+2)))</f>
        <v/>
      </c>
      <c r="AB2895">
        <f>(INDIRECT("a_"&amp;AB$2)/(AB$2+2))*(($C2895^(AB$2+2)-$H2895^(AB$2+2))/(ε_c1cd^(AB$2+2)))</f>
        <v/>
      </c>
      <c r="AC2895">
        <f>(INDIRECT("a_"&amp;AC$2)/(AC$2+2))*(($C2895^(AC$2+2)-$H2895^(AC$2+2))/(ε_c1cd^(AC$2+2)))</f>
        <v/>
      </c>
      <c r="AD2895">
        <f>(INDIRECT("a_"&amp;AD$2)/(AD$2+2))*(($C2895^(AD$2+2)-$H2895^(AD$2+2))/(ε_c1cd^(AD$2+2)))</f>
        <v/>
      </c>
      <c r="AE2895" s="111">
        <f>(b*f_cd/L2895)*SUM(U2895:Y2895)+SUM(Q2895:R2895)</f>
        <v/>
      </c>
      <c r="AF2895" s="112">
        <f>AE2895*(K2895-y+e)</f>
        <v/>
      </c>
      <c r="AG2895" s="113">
        <f>(b*f_cd/(L2895^2))*SUM(Z2895:AD2895)+SUM(S2895:T2895)-AF2895</f>
        <v/>
      </c>
      <c r="AH2895" s="114">
        <f>AG2895&lt;0</f>
        <v/>
      </c>
      <c r="AI2895" s="115">
        <f>IF(A2895=1,FALSE,(AND(AQ2895,AH2895,NOT(AI2894))))</f>
        <v/>
      </c>
      <c r="AJ2895" s="116">
        <f>(b*f_cd/L2895)*(a_1/2*J2895^2+a_2/3*J2895^3+a_3/4*J2895^4+a_4/5*J2895^5+a_5/6*J2895^6)+SUM(Q2895:R2895)</f>
        <v/>
      </c>
      <c r="AK2895">
        <f>AJ2895*(K2895-y+e)</f>
        <v/>
      </c>
      <c r="AL2895" s="118">
        <f>(b*f_cd/(L2895^2))*(a_1/3*J2895^3+a_2/4*J2895^4+a_3/5*J2895^5+a_4/6*J2895^6+a_5/7*J2895^7)+SUM(S2895:T2895)-AK2895</f>
        <v/>
      </c>
      <c r="AM2895" s="114">
        <f>AL2895&gt;0</f>
        <v/>
      </c>
      <c r="AN2895" s="115">
        <f>IF(A2895=1,FALSE,(AND(AQ2895,AM2895,NOT(AN2894))))</f>
        <v/>
      </c>
      <c r="AO2895">
        <f>IF(D2895=1,AND(AH2895,NOT(AI2895)),AND(AM2895,NOT(AN2895)))</f>
        <v/>
      </c>
      <c r="AP2895" s="119">
        <f>IF(D2895=1,AI2895,AN2895)</f>
        <v/>
      </c>
      <c r="AQ2895" s="125">
        <f>ABS(E2895)&lt;$AQ$2</f>
        <v/>
      </c>
      <c r="AS2895">
        <f>IF(AP2895,MAX(AS$3:AS2893)+1,"")</f>
        <v/>
      </c>
    </row>
    <row r="2896">
      <c r="A2896" t="n">
        <v>2806</v>
      </c>
      <c r="B2896" s="131">
        <f>IF(A2896=1,0,IF(AP2896,0.1*ε_cu1cd,0))</f>
        <v/>
      </c>
      <c r="C2896" s="131">
        <f>IF(A2896=1,0.1*ε_cu1cd,C2895+B2895)</f>
        <v/>
      </c>
      <c r="D2896" s="113">
        <f>IF('Нормальний переріз'!$D$68&gt;0,1,2)</f>
        <v/>
      </c>
      <c r="E2896" s="144">
        <f>IF(D2896=1,F2896,G2896)</f>
        <v/>
      </c>
      <c r="F2896" s="124">
        <f>IF(AI2895,0.11*ε_cu1cd,IF(AH2895,F2895*0.01,F2895))</f>
        <v/>
      </c>
      <c r="G2896" s="124">
        <f>IF(AP2895,-0.1*ε_cu1cd,IF(AM2895,G2895*0.01,G2895))</f>
        <v/>
      </c>
      <c r="H2896" s="113">
        <f>IF(A2896=1,E2896,IF(AO2895,H2895-E2895+E2896,IF(AP2895,0.8*H2895,H2895+E2896)))</f>
        <v/>
      </c>
      <c r="I2896" s="169">
        <f>(C2896-H2896)/h</f>
        <v/>
      </c>
      <c r="J2896">
        <f>C2896/(ε_c1cd)</f>
        <v/>
      </c>
      <c r="K2896">
        <f>C2896/I2896</f>
        <v/>
      </c>
      <c r="L2896" s="131">
        <f>I2896/(ε_c1cd)</f>
        <v/>
      </c>
      <c r="M2896">
        <f>I2896*(K2896-Z_s1)</f>
        <v/>
      </c>
      <c r="N2896">
        <f>I2896*(K2896-Z_s2)</f>
        <v/>
      </c>
      <c r="O2896">
        <f>E_s*M2896</f>
        <v/>
      </c>
      <c r="P2896">
        <f>E_s*N2896</f>
        <v/>
      </c>
      <c r="Q2896">
        <f>O2896*A_s1</f>
        <v/>
      </c>
      <c r="R2896">
        <f>P2896*A_s2</f>
        <v/>
      </c>
      <c r="S2896">
        <f>Q2896*($K2896-Z_s1)</f>
        <v/>
      </c>
      <c r="T2896">
        <f>R2896*($K2896-Z_s2)</f>
        <v/>
      </c>
      <c r="U2896">
        <f>(INDIRECT("a_"&amp;U$2)/(U$2+1))*(($C2896^(U$2+1)-$H2896^(U$2+1))/(ε_c1cd^(U$2+1)))</f>
        <v/>
      </c>
      <c r="V2896">
        <f>(INDIRECT("a_"&amp;V$2)/(V$2+1))*(($C2896^(V$2+1)-$H2896^(V$2+1))/(ε_c1cd^(V$2+1)))</f>
        <v/>
      </c>
      <c r="W2896">
        <f>(INDIRECT("a_"&amp;W$2)/(W$2+1))*(($C2896^(W$2+1)-$H2896^(W$2+1))/(ε_c1cd^(W$2+1)))</f>
        <v/>
      </c>
      <c r="X2896">
        <f>(INDIRECT("a_"&amp;X$2)/(X$2+1))*(($C2896^(X$2+1)-$H2896^(X$2+1))/(ε_c1cd^(X$2+1)))</f>
        <v/>
      </c>
      <c r="Y2896">
        <f>(INDIRECT("a_"&amp;Y$2)/(Y$2+1))*(($C2896^(Y$2+1)-$H2896^(Y$2+1))/(ε_c1cd^(Y$2+1)))</f>
        <v/>
      </c>
      <c r="Z2896">
        <f>(INDIRECT("a_"&amp;Z$2)/(Z$2+2))*(($C2896^(Z$2+2)-$H2896^(Z$2+2))/(ε_c1cd^(Z$2+2)))</f>
        <v/>
      </c>
      <c r="AA2896">
        <f>(INDIRECT("a_"&amp;AA$2)/(AA$2+2))*(($C2896^(AA$2+2)-$H2896^(AA$2+2))/(ε_c1cd^(AA$2+2)))</f>
        <v/>
      </c>
      <c r="AB2896">
        <f>(INDIRECT("a_"&amp;AB$2)/(AB$2+2))*(($C2896^(AB$2+2)-$H2896^(AB$2+2))/(ε_c1cd^(AB$2+2)))</f>
        <v/>
      </c>
      <c r="AC2896">
        <f>(INDIRECT("a_"&amp;AC$2)/(AC$2+2))*(($C2896^(AC$2+2)-$H2896^(AC$2+2))/(ε_c1cd^(AC$2+2)))</f>
        <v/>
      </c>
      <c r="AD2896">
        <f>(INDIRECT("a_"&amp;AD$2)/(AD$2+2))*(($C2896^(AD$2+2)-$H2896^(AD$2+2))/(ε_c1cd^(AD$2+2)))</f>
        <v/>
      </c>
      <c r="AE2896" s="111">
        <f>(b*f_cd/L2896)*SUM(U2896:Y2896)+SUM(Q2896:R2896)</f>
        <v/>
      </c>
      <c r="AF2896" s="112">
        <f>AE2896*(K2896-y+e)</f>
        <v/>
      </c>
      <c r="AG2896" s="113">
        <f>(b*f_cd/(L2896^2))*SUM(Z2896:AD2896)+SUM(S2896:T2896)-AF2896</f>
        <v/>
      </c>
      <c r="AH2896" s="114">
        <f>AG2896&lt;0</f>
        <v/>
      </c>
      <c r="AI2896" s="115">
        <f>IF(A2896=1,FALSE,(AND(AQ2896,AH2896,NOT(AI2895))))</f>
        <v/>
      </c>
      <c r="AJ2896" s="116">
        <f>(b*f_cd/L2896)*(a_1/2*J2896^2+a_2/3*J2896^3+a_3/4*J2896^4+a_4/5*J2896^5+a_5/6*J2896^6)+SUM(Q2896:R2896)</f>
        <v/>
      </c>
      <c r="AK2896">
        <f>AJ2896*(K2896-y+e)</f>
        <v/>
      </c>
      <c r="AL2896" s="118">
        <f>(b*f_cd/(L2896^2))*(a_1/3*J2896^3+a_2/4*J2896^4+a_3/5*J2896^5+a_4/6*J2896^6+a_5/7*J2896^7)+SUM(S2896:T2896)-AK2896</f>
        <v/>
      </c>
      <c r="AM2896" s="114">
        <f>AL2896&gt;0</f>
        <v/>
      </c>
      <c r="AN2896" s="115">
        <f>IF(A2896=1,FALSE,(AND(AQ2896,AM2896,NOT(AN2895))))</f>
        <v/>
      </c>
      <c r="AO2896">
        <f>IF(D2896=1,AND(AH2896,NOT(AI2896)),AND(AM2896,NOT(AN2896)))</f>
        <v/>
      </c>
      <c r="AP2896" s="119">
        <f>IF(D2896=1,AI2896,AN2896)</f>
        <v/>
      </c>
      <c r="AQ2896" s="125">
        <f>ABS(E2896)&lt;$AQ$2</f>
        <v/>
      </c>
      <c r="AS2896">
        <f>IF(AP2896,MAX(AS$3:AS2894)+1,"")</f>
        <v/>
      </c>
    </row>
    <row r="2897">
      <c r="A2897" t="n">
        <v>2807</v>
      </c>
      <c r="B2897" s="131">
        <f>IF(A2897=1,0,IF(AP2897,0.1*ε_cu1cd,0))</f>
        <v/>
      </c>
      <c r="C2897" s="131">
        <f>IF(A2897=1,0.1*ε_cu1cd,C2896+B2896)</f>
        <v/>
      </c>
      <c r="D2897" s="113">
        <f>IF('Нормальний переріз'!$D$68&gt;0,1,2)</f>
        <v/>
      </c>
      <c r="E2897" s="144">
        <f>IF(D2897=1,F2897,G2897)</f>
        <v/>
      </c>
      <c r="F2897" s="124">
        <f>IF(AI2896,0.11*ε_cu1cd,IF(AH2896,F2896*0.01,F2896))</f>
        <v/>
      </c>
      <c r="G2897" s="124">
        <f>IF(AP2896,-0.1*ε_cu1cd,IF(AM2896,G2896*0.01,G2896))</f>
        <v/>
      </c>
      <c r="H2897" s="113">
        <f>IF(A2897=1,E2897,IF(AO2896,H2896-E2896+E2897,IF(AP2896,0.8*H2896,H2896+E2897)))</f>
        <v/>
      </c>
      <c r="I2897" s="169">
        <f>(C2897-H2897)/h</f>
        <v/>
      </c>
      <c r="J2897">
        <f>C2897/(ε_c1cd)</f>
        <v/>
      </c>
      <c r="K2897">
        <f>C2897/I2897</f>
        <v/>
      </c>
      <c r="L2897" s="131">
        <f>I2897/(ε_c1cd)</f>
        <v/>
      </c>
      <c r="M2897">
        <f>I2897*(K2897-Z_s1)</f>
        <v/>
      </c>
      <c r="N2897">
        <f>I2897*(K2897-Z_s2)</f>
        <v/>
      </c>
      <c r="O2897">
        <f>E_s*M2897</f>
        <v/>
      </c>
      <c r="P2897">
        <f>E_s*N2897</f>
        <v/>
      </c>
      <c r="Q2897">
        <f>O2897*A_s1</f>
        <v/>
      </c>
      <c r="R2897">
        <f>P2897*A_s2</f>
        <v/>
      </c>
      <c r="S2897">
        <f>Q2897*($K2897-Z_s1)</f>
        <v/>
      </c>
      <c r="T2897">
        <f>R2897*($K2897-Z_s2)</f>
        <v/>
      </c>
      <c r="U2897">
        <f>(INDIRECT("a_"&amp;U$2)/(U$2+1))*(($C2897^(U$2+1)-$H2897^(U$2+1))/(ε_c1cd^(U$2+1)))</f>
        <v/>
      </c>
      <c r="V2897">
        <f>(INDIRECT("a_"&amp;V$2)/(V$2+1))*(($C2897^(V$2+1)-$H2897^(V$2+1))/(ε_c1cd^(V$2+1)))</f>
        <v/>
      </c>
      <c r="W2897">
        <f>(INDIRECT("a_"&amp;W$2)/(W$2+1))*(($C2897^(W$2+1)-$H2897^(W$2+1))/(ε_c1cd^(W$2+1)))</f>
        <v/>
      </c>
      <c r="X2897">
        <f>(INDIRECT("a_"&amp;X$2)/(X$2+1))*(($C2897^(X$2+1)-$H2897^(X$2+1))/(ε_c1cd^(X$2+1)))</f>
        <v/>
      </c>
      <c r="Y2897">
        <f>(INDIRECT("a_"&amp;Y$2)/(Y$2+1))*(($C2897^(Y$2+1)-$H2897^(Y$2+1))/(ε_c1cd^(Y$2+1)))</f>
        <v/>
      </c>
      <c r="Z2897">
        <f>(INDIRECT("a_"&amp;Z$2)/(Z$2+2))*(($C2897^(Z$2+2)-$H2897^(Z$2+2))/(ε_c1cd^(Z$2+2)))</f>
        <v/>
      </c>
      <c r="AA2897">
        <f>(INDIRECT("a_"&amp;AA$2)/(AA$2+2))*(($C2897^(AA$2+2)-$H2897^(AA$2+2))/(ε_c1cd^(AA$2+2)))</f>
        <v/>
      </c>
      <c r="AB2897">
        <f>(INDIRECT("a_"&amp;AB$2)/(AB$2+2))*(($C2897^(AB$2+2)-$H2897^(AB$2+2))/(ε_c1cd^(AB$2+2)))</f>
        <v/>
      </c>
      <c r="AC2897">
        <f>(INDIRECT("a_"&amp;AC$2)/(AC$2+2))*(($C2897^(AC$2+2)-$H2897^(AC$2+2))/(ε_c1cd^(AC$2+2)))</f>
        <v/>
      </c>
      <c r="AD2897">
        <f>(INDIRECT("a_"&amp;AD$2)/(AD$2+2))*(($C2897^(AD$2+2)-$H2897^(AD$2+2))/(ε_c1cd^(AD$2+2)))</f>
        <v/>
      </c>
      <c r="AE2897" s="111">
        <f>(b*f_cd/L2897)*SUM(U2897:Y2897)+SUM(Q2897:R2897)</f>
        <v/>
      </c>
      <c r="AF2897" s="112">
        <f>AE2897*(K2897-y+e)</f>
        <v/>
      </c>
      <c r="AG2897" s="113">
        <f>(b*f_cd/(L2897^2))*SUM(Z2897:AD2897)+SUM(S2897:T2897)-AF2897</f>
        <v/>
      </c>
      <c r="AH2897" s="114">
        <f>AG2897&lt;0</f>
        <v/>
      </c>
      <c r="AI2897" s="115">
        <f>IF(A2897=1,FALSE,(AND(AQ2897,AH2897,NOT(AI2896))))</f>
        <v/>
      </c>
      <c r="AJ2897" s="116">
        <f>(b*f_cd/L2897)*(a_1/2*J2897^2+a_2/3*J2897^3+a_3/4*J2897^4+a_4/5*J2897^5+a_5/6*J2897^6)+SUM(Q2897:R2897)</f>
        <v/>
      </c>
      <c r="AK2897">
        <f>AJ2897*(K2897-y+e)</f>
        <v/>
      </c>
      <c r="AL2897" s="118">
        <f>(b*f_cd/(L2897^2))*(a_1/3*J2897^3+a_2/4*J2897^4+a_3/5*J2897^5+a_4/6*J2897^6+a_5/7*J2897^7)+SUM(S2897:T2897)-AK2897</f>
        <v/>
      </c>
      <c r="AM2897" s="114">
        <f>AL2897&gt;0</f>
        <v/>
      </c>
      <c r="AN2897" s="115">
        <f>IF(A2897=1,FALSE,(AND(AQ2897,AM2897,NOT(AN2896))))</f>
        <v/>
      </c>
      <c r="AO2897">
        <f>IF(D2897=1,AND(AH2897,NOT(AI2897)),AND(AM2897,NOT(AN2897)))</f>
        <v/>
      </c>
      <c r="AP2897" s="119">
        <f>IF(D2897=1,AI2897,AN2897)</f>
        <v/>
      </c>
      <c r="AQ2897" s="125">
        <f>ABS(E2897)&lt;$AQ$2</f>
        <v/>
      </c>
      <c r="AS2897">
        <f>IF(AP2897,MAX(AS$3:AS2895)+1,"")</f>
        <v/>
      </c>
    </row>
    <row r="2898">
      <c r="A2898" t="n">
        <v>2808</v>
      </c>
      <c r="B2898" s="131">
        <f>IF(A2898=1,0,IF(AP2898,0.1*ε_cu1cd,0))</f>
        <v/>
      </c>
      <c r="C2898" s="131">
        <f>IF(A2898=1,0.1*ε_cu1cd,C2897+B2897)</f>
        <v/>
      </c>
      <c r="D2898" s="113">
        <f>IF('Нормальний переріз'!$D$68&gt;0,1,2)</f>
        <v/>
      </c>
      <c r="E2898" s="144">
        <f>IF(D2898=1,F2898,G2898)</f>
        <v/>
      </c>
      <c r="F2898" s="124">
        <f>IF(AI2897,0.11*ε_cu1cd,IF(AH2897,F2897*0.01,F2897))</f>
        <v/>
      </c>
      <c r="G2898" s="124">
        <f>IF(AP2897,-0.1*ε_cu1cd,IF(AM2897,G2897*0.01,G2897))</f>
        <v/>
      </c>
      <c r="H2898" s="113">
        <f>IF(A2898=1,E2898,IF(AO2897,H2897-E2897+E2898,IF(AP2897,0.8*H2897,H2897+E2898)))</f>
        <v/>
      </c>
      <c r="I2898" s="169">
        <f>(C2898-H2898)/h</f>
        <v/>
      </c>
      <c r="J2898">
        <f>C2898/(ε_c1cd)</f>
        <v/>
      </c>
      <c r="K2898">
        <f>C2898/I2898</f>
        <v/>
      </c>
      <c r="L2898" s="131">
        <f>I2898/(ε_c1cd)</f>
        <v/>
      </c>
      <c r="M2898">
        <f>I2898*(K2898-Z_s1)</f>
        <v/>
      </c>
      <c r="N2898">
        <f>I2898*(K2898-Z_s2)</f>
        <v/>
      </c>
      <c r="O2898">
        <f>E_s*M2898</f>
        <v/>
      </c>
      <c r="P2898">
        <f>E_s*N2898</f>
        <v/>
      </c>
      <c r="Q2898">
        <f>O2898*A_s1</f>
        <v/>
      </c>
      <c r="R2898">
        <f>P2898*A_s2</f>
        <v/>
      </c>
      <c r="S2898">
        <f>Q2898*($K2898-Z_s1)</f>
        <v/>
      </c>
      <c r="T2898">
        <f>R2898*($K2898-Z_s2)</f>
        <v/>
      </c>
      <c r="U2898">
        <f>(INDIRECT("a_"&amp;U$2)/(U$2+1))*(($C2898^(U$2+1)-$H2898^(U$2+1))/(ε_c1cd^(U$2+1)))</f>
        <v/>
      </c>
      <c r="V2898">
        <f>(INDIRECT("a_"&amp;V$2)/(V$2+1))*(($C2898^(V$2+1)-$H2898^(V$2+1))/(ε_c1cd^(V$2+1)))</f>
        <v/>
      </c>
      <c r="W2898">
        <f>(INDIRECT("a_"&amp;W$2)/(W$2+1))*(($C2898^(W$2+1)-$H2898^(W$2+1))/(ε_c1cd^(W$2+1)))</f>
        <v/>
      </c>
      <c r="X2898">
        <f>(INDIRECT("a_"&amp;X$2)/(X$2+1))*(($C2898^(X$2+1)-$H2898^(X$2+1))/(ε_c1cd^(X$2+1)))</f>
        <v/>
      </c>
      <c r="Y2898">
        <f>(INDIRECT("a_"&amp;Y$2)/(Y$2+1))*(($C2898^(Y$2+1)-$H2898^(Y$2+1))/(ε_c1cd^(Y$2+1)))</f>
        <v/>
      </c>
      <c r="Z2898">
        <f>(INDIRECT("a_"&amp;Z$2)/(Z$2+2))*(($C2898^(Z$2+2)-$H2898^(Z$2+2))/(ε_c1cd^(Z$2+2)))</f>
        <v/>
      </c>
      <c r="AA2898">
        <f>(INDIRECT("a_"&amp;AA$2)/(AA$2+2))*(($C2898^(AA$2+2)-$H2898^(AA$2+2))/(ε_c1cd^(AA$2+2)))</f>
        <v/>
      </c>
      <c r="AB2898">
        <f>(INDIRECT("a_"&amp;AB$2)/(AB$2+2))*(($C2898^(AB$2+2)-$H2898^(AB$2+2))/(ε_c1cd^(AB$2+2)))</f>
        <v/>
      </c>
      <c r="AC2898">
        <f>(INDIRECT("a_"&amp;AC$2)/(AC$2+2))*(($C2898^(AC$2+2)-$H2898^(AC$2+2))/(ε_c1cd^(AC$2+2)))</f>
        <v/>
      </c>
      <c r="AD2898">
        <f>(INDIRECT("a_"&amp;AD$2)/(AD$2+2))*(($C2898^(AD$2+2)-$H2898^(AD$2+2))/(ε_c1cd^(AD$2+2)))</f>
        <v/>
      </c>
      <c r="AE2898" s="111">
        <f>(b*f_cd/L2898)*SUM(U2898:Y2898)+SUM(Q2898:R2898)</f>
        <v/>
      </c>
      <c r="AF2898" s="112">
        <f>AE2898*(K2898-y+e)</f>
        <v/>
      </c>
      <c r="AG2898" s="113">
        <f>(b*f_cd/(L2898^2))*SUM(Z2898:AD2898)+SUM(S2898:T2898)-AF2898</f>
        <v/>
      </c>
      <c r="AH2898" s="114">
        <f>AG2898&lt;0</f>
        <v/>
      </c>
      <c r="AI2898" s="115">
        <f>IF(A2898=1,FALSE,(AND(AQ2898,AH2898,NOT(AI2897))))</f>
        <v/>
      </c>
      <c r="AJ2898" s="116">
        <f>(b*f_cd/L2898)*(a_1/2*J2898^2+a_2/3*J2898^3+a_3/4*J2898^4+a_4/5*J2898^5+a_5/6*J2898^6)+SUM(Q2898:R2898)</f>
        <v/>
      </c>
      <c r="AK2898">
        <f>AJ2898*(K2898-y+e)</f>
        <v/>
      </c>
      <c r="AL2898" s="118">
        <f>(b*f_cd/(L2898^2))*(a_1/3*J2898^3+a_2/4*J2898^4+a_3/5*J2898^5+a_4/6*J2898^6+a_5/7*J2898^7)+SUM(S2898:T2898)-AK2898</f>
        <v/>
      </c>
      <c r="AM2898" s="114">
        <f>AL2898&gt;0</f>
        <v/>
      </c>
      <c r="AN2898" s="115">
        <f>IF(A2898=1,FALSE,(AND(AQ2898,AM2898,NOT(AN2897))))</f>
        <v/>
      </c>
      <c r="AO2898">
        <f>IF(D2898=1,AND(AH2898,NOT(AI2898)),AND(AM2898,NOT(AN2898)))</f>
        <v/>
      </c>
      <c r="AP2898" s="119">
        <f>IF(D2898=1,AI2898,AN2898)</f>
        <v/>
      </c>
      <c r="AQ2898" s="125">
        <f>ABS(E2898)&lt;$AQ$2</f>
        <v/>
      </c>
      <c r="AS2898">
        <f>IF(AP2898,MAX(AS$3:AS2896)+1,"")</f>
        <v/>
      </c>
    </row>
    <row r="2899">
      <c r="A2899" t="n">
        <v>2809</v>
      </c>
      <c r="B2899" s="131">
        <f>IF(A2899=1,0,IF(AP2899,0.1*ε_cu1cd,0))</f>
        <v/>
      </c>
      <c r="C2899" s="131">
        <f>IF(A2899=1,0.1*ε_cu1cd,C2898+B2898)</f>
        <v/>
      </c>
      <c r="D2899" s="113">
        <f>IF('Нормальний переріз'!$D$68&gt;0,1,2)</f>
        <v/>
      </c>
      <c r="E2899" s="144">
        <f>IF(D2899=1,F2899,G2899)</f>
        <v/>
      </c>
      <c r="F2899" s="124">
        <f>IF(AI2898,0.11*ε_cu1cd,IF(AH2898,F2898*0.01,F2898))</f>
        <v/>
      </c>
      <c r="G2899" s="124">
        <f>IF(AP2898,-0.1*ε_cu1cd,IF(AM2898,G2898*0.01,G2898))</f>
        <v/>
      </c>
      <c r="H2899" s="113">
        <f>IF(A2899=1,E2899,IF(AO2898,H2898-E2898+E2899,IF(AP2898,0.8*H2898,H2898+E2899)))</f>
        <v/>
      </c>
      <c r="I2899" s="169">
        <f>(C2899-H2899)/h</f>
        <v/>
      </c>
      <c r="J2899">
        <f>C2899/(ε_c1cd)</f>
        <v/>
      </c>
      <c r="K2899">
        <f>C2899/I2899</f>
        <v/>
      </c>
      <c r="L2899" s="131">
        <f>I2899/(ε_c1cd)</f>
        <v/>
      </c>
      <c r="M2899">
        <f>I2899*(K2899-Z_s1)</f>
        <v/>
      </c>
      <c r="N2899">
        <f>I2899*(K2899-Z_s2)</f>
        <v/>
      </c>
      <c r="O2899">
        <f>E_s*M2899</f>
        <v/>
      </c>
      <c r="P2899">
        <f>E_s*N2899</f>
        <v/>
      </c>
      <c r="Q2899">
        <f>O2899*A_s1</f>
        <v/>
      </c>
      <c r="R2899">
        <f>P2899*A_s2</f>
        <v/>
      </c>
      <c r="S2899">
        <f>Q2899*($K2899-Z_s1)</f>
        <v/>
      </c>
      <c r="T2899">
        <f>R2899*($K2899-Z_s2)</f>
        <v/>
      </c>
      <c r="U2899">
        <f>(INDIRECT("a_"&amp;U$2)/(U$2+1))*(($C2899^(U$2+1)-$H2899^(U$2+1))/(ε_c1cd^(U$2+1)))</f>
        <v/>
      </c>
      <c r="V2899">
        <f>(INDIRECT("a_"&amp;V$2)/(V$2+1))*(($C2899^(V$2+1)-$H2899^(V$2+1))/(ε_c1cd^(V$2+1)))</f>
        <v/>
      </c>
      <c r="W2899">
        <f>(INDIRECT("a_"&amp;W$2)/(W$2+1))*(($C2899^(W$2+1)-$H2899^(W$2+1))/(ε_c1cd^(W$2+1)))</f>
        <v/>
      </c>
      <c r="X2899">
        <f>(INDIRECT("a_"&amp;X$2)/(X$2+1))*(($C2899^(X$2+1)-$H2899^(X$2+1))/(ε_c1cd^(X$2+1)))</f>
        <v/>
      </c>
      <c r="Y2899">
        <f>(INDIRECT("a_"&amp;Y$2)/(Y$2+1))*(($C2899^(Y$2+1)-$H2899^(Y$2+1))/(ε_c1cd^(Y$2+1)))</f>
        <v/>
      </c>
      <c r="Z2899">
        <f>(INDIRECT("a_"&amp;Z$2)/(Z$2+2))*(($C2899^(Z$2+2)-$H2899^(Z$2+2))/(ε_c1cd^(Z$2+2)))</f>
        <v/>
      </c>
      <c r="AA2899">
        <f>(INDIRECT("a_"&amp;AA$2)/(AA$2+2))*(($C2899^(AA$2+2)-$H2899^(AA$2+2))/(ε_c1cd^(AA$2+2)))</f>
        <v/>
      </c>
      <c r="AB2899">
        <f>(INDIRECT("a_"&amp;AB$2)/(AB$2+2))*(($C2899^(AB$2+2)-$H2899^(AB$2+2))/(ε_c1cd^(AB$2+2)))</f>
        <v/>
      </c>
      <c r="AC2899">
        <f>(INDIRECT("a_"&amp;AC$2)/(AC$2+2))*(($C2899^(AC$2+2)-$H2899^(AC$2+2))/(ε_c1cd^(AC$2+2)))</f>
        <v/>
      </c>
      <c r="AD2899">
        <f>(INDIRECT("a_"&amp;AD$2)/(AD$2+2))*(($C2899^(AD$2+2)-$H2899^(AD$2+2))/(ε_c1cd^(AD$2+2)))</f>
        <v/>
      </c>
      <c r="AE2899" s="111">
        <f>(b*f_cd/L2899)*SUM(U2899:Y2899)+SUM(Q2899:R2899)</f>
        <v/>
      </c>
      <c r="AF2899" s="112">
        <f>AE2899*(K2899-y+e)</f>
        <v/>
      </c>
      <c r="AG2899" s="113">
        <f>(b*f_cd/(L2899^2))*SUM(Z2899:AD2899)+SUM(S2899:T2899)-AF2899</f>
        <v/>
      </c>
      <c r="AH2899" s="114">
        <f>AG2899&lt;0</f>
        <v/>
      </c>
      <c r="AI2899" s="115">
        <f>IF(A2899=1,FALSE,(AND(AQ2899,AH2899,NOT(AI2898))))</f>
        <v/>
      </c>
      <c r="AJ2899" s="116">
        <f>(b*f_cd/L2899)*(a_1/2*J2899^2+a_2/3*J2899^3+a_3/4*J2899^4+a_4/5*J2899^5+a_5/6*J2899^6)+SUM(Q2899:R2899)</f>
        <v/>
      </c>
      <c r="AK2899">
        <f>AJ2899*(K2899-y+e)</f>
        <v/>
      </c>
      <c r="AL2899" s="118">
        <f>(b*f_cd/(L2899^2))*(a_1/3*J2899^3+a_2/4*J2899^4+a_3/5*J2899^5+a_4/6*J2899^6+a_5/7*J2899^7)+SUM(S2899:T2899)-AK2899</f>
        <v/>
      </c>
      <c r="AM2899" s="114">
        <f>AL2899&gt;0</f>
        <v/>
      </c>
      <c r="AN2899" s="115">
        <f>IF(A2899=1,FALSE,(AND(AQ2899,AM2899,NOT(AN2898))))</f>
        <v/>
      </c>
      <c r="AO2899">
        <f>IF(D2899=1,AND(AH2899,NOT(AI2899)),AND(AM2899,NOT(AN2899)))</f>
        <v/>
      </c>
      <c r="AP2899" s="119">
        <f>IF(D2899=1,AI2899,AN2899)</f>
        <v/>
      </c>
      <c r="AQ2899" s="125">
        <f>ABS(E2899)&lt;$AQ$2</f>
        <v/>
      </c>
      <c r="AS2899">
        <f>IF(AP2899,MAX(AS$3:AS2897)+1,"")</f>
        <v/>
      </c>
    </row>
    <row r="2900">
      <c r="A2900" t="n">
        <v>2810</v>
      </c>
      <c r="B2900" s="131">
        <f>IF(A2900=1,0,IF(AP2900,0.1*ε_cu1cd,0))</f>
        <v/>
      </c>
      <c r="C2900" s="131">
        <f>IF(A2900=1,0.1*ε_cu1cd,C2899+B2899)</f>
        <v/>
      </c>
      <c r="D2900" s="113">
        <f>IF('Нормальний переріз'!$D$68&gt;0,1,2)</f>
        <v/>
      </c>
      <c r="E2900" s="144">
        <f>IF(D2900=1,F2900,G2900)</f>
        <v/>
      </c>
      <c r="F2900" s="124">
        <f>IF(AI2899,0.11*ε_cu1cd,IF(AH2899,F2899*0.01,F2899))</f>
        <v/>
      </c>
      <c r="G2900" s="124">
        <f>IF(AP2899,-0.1*ε_cu1cd,IF(AM2899,G2899*0.01,G2899))</f>
        <v/>
      </c>
      <c r="H2900" s="113">
        <f>IF(A2900=1,E2900,IF(AO2899,H2899-E2899+E2900,IF(AP2899,0.8*H2899,H2899+E2900)))</f>
        <v/>
      </c>
      <c r="I2900" s="169">
        <f>(C2900-H2900)/h</f>
        <v/>
      </c>
      <c r="J2900">
        <f>C2900/(ε_c1cd)</f>
        <v/>
      </c>
      <c r="K2900">
        <f>C2900/I2900</f>
        <v/>
      </c>
      <c r="L2900" s="131">
        <f>I2900/(ε_c1cd)</f>
        <v/>
      </c>
      <c r="M2900">
        <f>I2900*(K2900-Z_s1)</f>
        <v/>
      </c>
      <c r="N2900">
        <f>I2900*(K2900-Z_s2)</f>
        <v/>
      </c>
      <c r="O2900">
        <f>E_s*M2900</f>
        <v/>
      </c>
      <c r="P2900">
        <f>E_s*N2900</f>
        <v/>
      </c>
      <c r="Q2900">
        <f>O2900*A_s1</f>
        <v/>
      </c>
      <c r="R2900">
        <f>P2900*A_s2</f>
        <v/>
      </c>
      <c r="S2900">
        <f>Q2900*($K2900-Z_s1)</f>
        <v/>
      </c>
      <c r="T2900">
        <f>R2900*($K2900-Z_s2)</f>
        <v/>
      </c>
      <c r="U2900">
        <f>(INDIRECT("a_"&amp;U$2)/(U$2+1))*(($C2900^(U$2+1)-$H2900^(U$2+1))/(ε_c1cd^(U$2+1)))</f>
        <v/>
      </c>
      <c r="V2900">
        <f>(INDIRECT("a_"&amp;V$2)/(V$2+1))*(($C2900^(V$2+1)-$H2900^(V$2+1))/(ε_c1cd^(V$2+1)))</f>
        <v/>
      </c>
      <c r="W2900">
        <f>(INDIRECT("a_"&amp;W$2)/(W$2+1))*(($C2900^(W$2+1)-$H2900^(W$2+1))/(ε_c1cd^(W$2+1)))</f>
        <v/>
      </c>
      <c r="X2900">
        <f>(INDIRECT("a_"&amp;X$2)/(X$2+1))*(($C2900^(X$2+1)-$H2900^(X$2+1))/(ε_c1cd^(X$2+1)))</f>
        <v/>
      </c>
      <c r="Y2900">
        <f>(INDIRECT("a_"&amp;Y$2)/(Y$2+1))*(($C2900^(Y$2+1)-$H2900^(Y$2+1))/(ε_c1cd^(Y$2+1)))</f>
        <v/>
      </c>
      <c r="Z2900">
        <f>(INDIRECT("a_"&amp;Z$2)/(Z$2+2))*(($C2900^(Z$2+2)-$H2900^(Z$2+2))/(ε_c1cd^(Z$2+2)))</f>
        <v/>
      </c>
      <c r="AA2900">
        <f>(INDIRECT("a_"&amp;AA$2)/(AA$2+2))*(($C2900^(AA$2+2)-$H2900^(AA$2+2))/(ε_c1cd^(AA$2+2)))</f>
        <v/>
      </c>
      <c r="AB2900">
        <f>(INDIRECT("a_"&amp;AB$2)/(AB$2+2))*(($C2900^(AB$2+2)-$H2900^(AB$2+2))/(ε_c1cd^(AB$2+2)))</f>
        <v/>
      </c>
      <c r="AC2900">
        <f>(INDIRECT("a_"&amp;AC$2)/(AC$2+2))*(($C2900^(AC$2+2)-$H2900^(AC$2+2))/(ε_c1cd^(AC$2+2)))</f>
        <v/>
      </c>
      <c r="AD2900">
        <f>(INDIRECT("a_"&amp;AD$2)/(AD$2+2))*(($C2900^(AD$2+2)-$H2900^(AD$2+2))/(ε_c1cd^(AD$2+2)))</f>
        <v/>
      </c>
      <c r="AE2900" s="111">
        <f>(b*f_cd/L2900)*SUM(U2900:Y2900)+SUM(Q2900:R2900)</f>
        <v/>
      </c>
      <c r="AF2900" s="112">
        <f>AE2900*(K2900-y+e)</f>
        <v/>
      </c>
      <c r="AG2900" s="113">
        <f>(b*f_cd/(L2900^2))*SUM(Z2900:AD2900)+SUM(S2900:T2900)-AF2900</f>
        <v/>
      </c>
      <c r="AH2900" s="114">
        <f>AG2900&lt;0</f>
        <v/>
      </c>
      <c r="AI2900" s="115">
        <f>IF(A2900=1,FALSE,(AND(AQ2900,AH2900,NOT(AI2899))))</f>
        <v/>
      </c>
      <c r="AJ2900" s="116">
        <f>(b*f_cd/L2900)*(a_1/2*J2900^2+a_2/3*J2900^3+a_3/4*J2900^4+a_4/5*J2900^5+a_5/6*J2900^6)+SUM(Q2900:R2900)</f>
        <v/>
      </c>
      <c r="AK2900">
        <f>AJ2900*(K2900-y+e)</f>
        <v/>
      </c>
      <c r="AL2900" s="118">
        <f>(b*f_cd/(L2900^2))*(a_1/3*J2900^3+a_2/4*J2900^4+a_3/5*J2900^5+a_4/6*J2900^6+a_5/7*J2900^7)+SUM(S2900:T2900)-AK2900</f>
        <v/>
      </c>
      <c r="AM2900" s="114">
        <f>AL2900&gt;0</f>
        <v/>
      </c>
      <c r="AN2900" s="115">
        <f>IF(A2900=1,FALSE,(AND(AQ2900,AM2900,NOT(AN2899))))</f>
        <v/>
      </c>
      <c r="AO2900">
        <f>IF(D2900=1,AND(AH2900,NOT(AI2900)),AND(AM2900,NOT(AN2900)))</f>
        <v/>
      </c>
      <c r="AP2900" s="119">
        <f>IF(D2900=1,AI2900,AN2900)</f>
        <v/>
      </c>
      <c r="AQ2900" s="125">
        <f>ABS(E2900)&lt;$AQ$2</f>
        <v/>
      </c>
      <c r="AS2900">
        <f>IF(AP2900,MAX(AS$3:AS2898)+1,"")</f>
        <v/>
      </c>
    </row>
    <row r="2901">
      <c r="A2901" t="n">
        <v>2811</v>
      </c>
      <c r="B2901" s="131">
        <f>IF(A2901=1,0,IF(AP2901,0.1*ε_cu1cd,0))</f>
        <v/>
      </c>
      <c r="C2901" s="131">
        <f>IF(A2901=1,0.1*ε_cu1cd,C2900+B2900)</f>
        <v/>
      </c>
      <c r="D2901" s="113">
        <f>IF('Нормальний переріз'!$D$68&gt;0,1,2)</f>
        <v/>
      </c>
      <c r="E2901" s="144">
        <f>IF(D2901=1,F2901,G2901)</f>
        <v/>
      </c>
      <c r="F2901" s="124">
        <f>IF(AI2900,0.11*ε_cu1cd,IF(AH2900,F2900*0.01,F2900))</f>
        <v/>
      </c>
      <c r="G2901" s="124">
        <f>IF(AP2900,-0.1*ε_cu1cd,IF(AM2900,G2900*0.01,G2900))</f>
        <v/>
      </c>
      <c r="H2901" s="113">
        <f>IF(A2901=1,E2901,IF(AO2900,H2900-E2900+E2901,IF(AP2900,0.8*H2900,H2900+E2901)))</f>
        <v/>
      </c>
      <c r="I2901" s="169">
        <f>(C2901-H2901)/h</f>
        <v/>
      </c>
      <c r="J2901">
        <f>C2901/(ε_c1cd)</f>
        <v/>
      </c>
      <c r="K2901">
        <f>C2901/I2901</f>
        <v/>
      </c>
      <c r="L2901" s="131">
        <f>I2901/(ε_c1cd)</f>
        <v/>
      </c>
      <c r="M2901">
        <f>I2901*(K2901-Z_s1)</f>
        <v/>
      </c>
      <c r="N2901">
        <f>I2901*(K2901-Z_s2)</f>
        <v/>
      </c>
      <c r="O2901">
        <f>E_s*M2901</f>
        <v/>
      </c>
      <c r="P2901">
        <f>E_s*N2901</f>
        <v/>
      </c>
      <c r="Q2901">
        <f>O2901*A_s1</f>
        <v/>
      </c>
      <c r="R2901">
        <f>P2901*A_s2</f>
        <v/>
      </c>
      <c r="S2901">
        <f>Q2901*($K2901-Z_s1)</f>
        <v/>
      </c>
      <c r="T2901">
        <f>R2901*($K2901-Z_s2)</f>
        <v/>
      </c>
      <c r="U2901">
        <f>(INDIRECT("a_"&amp;U$2)/(U$2+1))*(($C2901^(U$2+1)-$H2901^(U$2+1))/(ε_c1cd^(U$2+1)))</f>
        <v/>
      </c>
      <c r="V2901">
        <f>(INDIRECT("a_"&amp;V$2)/(V$2+1))*(($C2901^(V$2+1)-$H2901^(V$2+1))/(ε_c1cd^(V$2+1)))</f>
        <v/>
      </c>
      <c r="W2901">
        <f>(INDIRECT("a_"&amp;W$2)/(W$2+1))*(($C2901^(W$2+1)-$H2901^(W$2+1))/(ε_c1cd^(W$2+1)))</f>
        <v/>
      </c>
      <c r="X2901">
        <f>(INDIRECT("a_"&amp;X$2)/(X$2+1))*(($C2901^(X$2+1)-$H2901^(X$2+1))/(ε_c1cd^(X$2+1)))</f>
        <v/>
      </c>
      <c r="Y2901">
        <f>(INDIRECT("a_"&amp;Y$2)/(Y$2+1))*(($C2901^(Y$2+1)-$H2901^(Y$2+1))/(ε_c1cd^(Y$2+1)))</f>
        <v/>
      </c>
      <c r="Z2901">
        <f>(INDIRECT("a_"&amp;Z$2)/(Z$2+2))*(($C2901^(Z$2+2)-$H2901^(Z$2+2))/(ε_c1cd^(Z$2+2)))</f>
        <v/>
      </c>
      <c r="AA2901">
        <f>(INDIRECT("a_"&amp;AA$2)/(AA$2+2))*(($C2901^(AA$2+2)-$H2901^(AA$2+2))/(ε_c1cd^(AA$2+2)))</f>
        <v/>
      </c>
      <c r="AB2901">
        <f>(INDIRECT("a_"&amp;AB$2)/(AB$2+2))*(($C2901^(AB$2+2)-$H2901^(AB$2+2))/(ε_c1cd^(AB$2+2)))</f>
        <v/>
      </c>
      <c r="AC2901">
        <f>(INDIRECT("a_"&amp;AC$2)/(AC$2+2))*(($C2901^(AC$2+2)-$H2901^(AC$2+2))/(ε_c1cd^(AC$2+2)))</f>
        <v/>
      </c>
      <c r="AD2901">
        <f>(INDIRECT("a_"&amp;AD$2)/(AD$2+2))*(($C2901^(AD$2+2)-$H2901^(AD$2+2))/(ε_c1cd^(AD$2+2)))</f>
        <v/>
      </c>
      <c r="AE2901" s="111">
        <f>(b*f_cd/L2901)*SUM(U2901:Y2901)+SUM(Q2901:R2901)</f>
        <v/>
      </c>
      <c r="AF2901" s="112">
        <f>AE2901*(K2901-y+e)</f>
        <v/>
      </c>
      <c r="AG2901" s="113">
        <f>(b*f_cd/(L2901^2))*SUM(Z2901:AD2901)+SUM(S2901:T2901)-AF2901</f>
        <v/>
      </c>
      <c r="AH2901" s="114">
        <f>AG2901&lt;0</f>
        <v/>
      </c>
      <c r="AI2901" s="115">
        <f>IF(A2901=1,FALSE,(AND(AQ2901,AH2901,NOT(AI2900))))</f>
        <v/>
      </c>
      <c r="AJ2901" s="116">
        <f>(b*f_cd/L2901)*(a_1/2*J2901^2+a_2/3*J2901^3+a_3/4*J2901^4+a_4/5*J2901^5+a_5/6*J2901^6)+SUM(Q2901:R2901)</f>
        <v/>
      </c>
      <c r="AK2901">
        <f>AJ2901*(K2901-y+e)</f>
        <v/>
      </c>
      <c r="AL2901" s="118">
        <f>(b*f_cd/(L2901^2))*(a_1/3*J2901^3+a_2/4*J2901^4+a_3/5*J2901^5+a_4/6*J2901^6+a_5/7*J2901^7)+SUM(S2901:T2901)-AK2901</f>
        <v/>
      </c>
      <c r="AM2901" s="114">
        <f>AL2901&gt;0</f>
        <v/>
      </c>
      <c r="AN2901" s="115">
        <f>IF(A2901=1,FALSE,(AND(AQ2901,AM2901,NOT(AN2900))))</f>
        <v/>
      </c>
      <c r="AO2901">
        <f>IF(D2901=1,AND(AH2901,NOT(AI2901)),AND(AM2901,NOT(AN2901)))</f>
        <v/>
      </c>
      <c r="AP2901" s="119">
        <f>IF(D2901=1,AI2901,AN2901)</f>
        <v/>
      </c>
      <c r="AQ2901" s="125">
        <f>ABS(E2901)&lt;$AQ$2</f>
        <v/>
      </c>
      <c r="AS2901">
        <f>IF(AP2901,MAX(AS$3:AS2899)+1,"")</f>
        <v/>
      </c>
    </row>
    <row r="2902">
      <c r="A2902" t="n">
        <v>2812</v>
      </c>
      <c r="B2902" s="131">
        <f>IF(A2902=1,0,IF(AP2902,0.1*ε_cu1cd,0))</f>
        <v/>
      </c>
      <c r="C2902" s="131">
        <f>IF(A2902=1,0.1*ε_cu1cd,C2901+B2901)</f>
        <v/>
      </c>
      <c r="D2902" s="113">
        <f>IF('Нормальний переріз'!$D$68&gt;0,1,2)</f>
        <v/>
      </c>
      <c r="E2902" s="144">
        <f>IF(D2902=1,F2902,G2902)</f>
        <v/>
      </c>
      <c r="F2902" s="124">
        <f>IF(AI2901,0.11*ε_cu1cd,IF(AH2901,F2901*0.01,F2901))</f>
        <v/>
      </c>
      <c r="G2902" s="124">
        <f>IF(AP2901,-0.1*ε_cu1cd,IF(AM2901,G2901*0.01,G2901))</f>
        <v/>
      </c>
      <c r="H2902" s="113">
        <f>IF(A2902=1,E2902,IF(AO2901,H2901-E2901+E2902,IF(AP2901,0.8*H2901,H2901+E2902)))</f>
        <v/>
      </c>
      <c r="I2902" s="169">
        <f>(C2902-H2902)/h</f>
        <v/>
      </c>
      <c r="J2902">
        <f>C2902/(ε_c1cd)</f>
        <v/>
      </c>
      <c r="K2902">
        <f>C2902/I2902</f>
        <v/>
      </c>
      <c r="L2902" s="131">
        <f>I2902/(ε_c1cd)</f>
        <v/>
      </c>
      <c r="M2902">
        <f>I2902*(K2902-Z_s1)</f>
        <v/>
      </c>
      <c r="N2902">
        <f>I2902*(K2902-Z_s2)</f>
        <v/>
      </c>
      <c r="O2902">
        <f>E_s*M2902</f>
        <v/>
      </c>
      <c r="P2902">
        <f>E_s*N2902</f>
        <v/>
      </c>
      <c r="Q2902">
        <f>O2902*A_s1</f>
        <v/>
      </c>
      <c r="R2902">
        <f>P2902*A_s2</f>
        <v/>
      </c>
      <c r="S2902">
        <f>Q2902*($K2902-Z_s1)</f>
        <v/>
      </c>
      <c r="T2902">
        <f>R2902*($K2902-Z_s2)</f>
        <v/>
      </c>
      <c r="U2902">
        <f>(INDIRECT("a_"&amp;U$2)/(U$2+1))*(($C2902^(U$2+1)-$H2902^(U$2+1))/(ε_c1cd^(U$2+1)))</f>
        <v/>
      </c>
      <c r="V2902">
        <f>(INDIRECT("a_"&amp;V$2)/(V$2+1))*(($C2902^(V$2+1)-$H2902^(V$2+1))/(ε_c1cd^(V$2+1)))</f>
        <v/>
      </c>
      <c r="W2902">
        <f>(INDIRECT("a_"&amp;W$2)/(W$2+1))*(($C2902^(W$2+1)-$H2902^(W$2+1))/(ε_c1cd^(W$2+1)))</f>
        <v/>
      </c>
      <c r="X2902">
        <f>(INDIRECT("a_"&amp;X$2)/(X$2+1))*(($C2902^(X$2+1)-$H2902^(X$2+1))/(ε_c1cd^(X$2+1)))</f>
        <v/>
      </c>
      <c r="Y2902">
        <f>(INDIRECT("a_"&amp;Y$2)/(Y$2+1))*(($C2902^(Y$2+1)-$H2902^(Y$2+1))/(ε_c1cd^(Y$2+1)))</f>
        <v/>
      </c>
      <c r="Z2902">
        <f>(INDIRECT("a_"&amp;Z$2)/(Z$2+2))*(($C2902^(Z$2+2)-$H2902^(Z$2+2))/(ε_c1cd^(Z$2+2)))</f>
        <v/>
      </c>
      <c r="AA2902">
        <f>(INDIRECT("a_"&amp;AA$2)/(AA$2+2))*(($C2902^(AA$2+2)-$H2902^(AA$2+2))/(ε_c1cd^(AA$2+2)))</f>
        <v/>
      </c>
      <c r="AB2902">
        <f>(INDIRECT("a_"&amp;AB$2)/(AB$2+2))*(($C2902^(AB$2+2)-$H2902^(AB$2+2))/(ε_c1cd^(AB$2+2)))</f>
        <v/>
      </c>
      <c r="AC2902">
        <f>(INDIRECT("a_"&amp;AC$2)/(AC$2+2))*(($C2902^(AC$2+2)-$H2902^(AC$2+2))/(ε_c1cd^(AC$2+2)))</f>
        <v/>
      </c>
      <c r="AD2902">
        <f>(INDIRECT("a_"&amp;AD$2)/(AD$2+2))*(($C2902^(AD$2+2)-$H2902^(AD$2+2))/(ε_c1cd^(AD$2+2)))</f>
        <v/>
      </c>
      <c r="AE2902" s="111">
        <f>(b*f_cd/L2902)*SUM(U2902:Y2902)+SUM(Q2902:R2902)</f>
        <v/>
      </c>
      <c r="AF2902" s="112">
        <f>AE2902*(K2902-y+e)</f>
        <v/>
      </c>
      <c r="AG2902" s="113">
        <f>(b*f_cd/(L2902^2))*SUM(Z2902:AD2902)+SUM(S2902:T2902)-AF2902</f>
        <v/>
      </c>
      <c r="AH2902" s="114">
        <f>AG2902&lt;0</f>
        <v/>
      </c>
      <c r="AI2902" s="115">
        <f>IF(A2902=1,FALSE,(AND(AQ2902,AH2902,NOT(AI2901))))</f>
        <v/>
      </c>
      <c r="AJ2902" s="116">
        <f>(b*f_cd/L2902)*(a_1/2*J2902^2+a_2/3*J2902^3+a_3/4*J2902^4+a_4/5*J2902^5+a_5/6*J2902^6)+SUM(Q2902:R2902)</f>
        <v/>
      </c>
      <c r="AK2902">
        <f>AJ2902*(K2902-y+e)</f>
        <v/>
      </c>
      <c r="AL2902" s="118">
        <f>(b*f_cd/(L2902^2))*(a_1/3*J2902^3+a_2/4*J2902^4+a_3/5*J2902^5+a_4/6*J2902^6+a_5/7*J2902^7)+SUM(S2902:T2902)-AK2902</f>
        <v/>
      </c>
      <c r="AM2902" s="114">
        <f>AL2902&gt;0</f>
        <v/>
      </c>
      <c r="AN2902" s="115">
        <f>IF(A2902=1,FALSE,(AND(AQ2902,AM2902,NOT(AN2901))))</f>
        <v/>
      </c>
      <c r="AO2902">
        <f>IF(D2902=1,AND(AH2902,NOT(AI2902)),AND(AM2902,NOT(AN2902)))</f>
        <v/>
      </c>
      <c r="AP2902" s="119">
        <f>IF(D2902=1,AI2902,AN2902)</f>
        <v/>
      </c>
      <c r="AQ2902" s="125">
        <f>ABS(E2902)&lt;$AQ$2</f>
        <v/>
      </c>
      <c r="AS2902">
        <f>IF(AP2902,MAX(AS$3:AS2900)+1,"")</f>
        <v/>
      </c>
    </row>
    <row r="2903">
      <c r="A2903" t="n">
        <v>2813</v>
      </c>
      <c r="B2903" s="131">
        <f>IF(A2903=1,0,IF(AP2903,0.1*ε_cu1cd,0))</f>
        <v/>
      </c>
      <c r="C2903" s="131">
        <f>IF(A2903=1,0.1*ε_cu1cd,C2902+B2902)</f>
        <v/>
      </c>
      <c r="D2903" s="113">
        <f>IF('Нормальний переріз'!$D$68&gt;0,1,2)</f>
        <v/>
      </c>
      <c r="E2903" s="144">
        <f>IF(D2903=1,F2903,G2903)</f>
        <v/>
      </c>
      <c r="F2903" s="124">
        <f>IF(AI2902,0.11*ε_cu1cd,IF(AH2902,F2902*0.01,F2902))</f>
        <v/>
      </c>
      <c r="G2903" s="124">
        <f>IF(AP2902,-0.1*ε_cu1cd,IF(AM2902,G2902*0.01,G2902))</f>
        <v/>
      </c>
      <c r="H2903" s="113">
        <f>IF(A2903=1,E2903,IF(AO2902,H2902-E2902+E2903,IF(AP2902,0.8*H2902,H2902+E2903)))</f>
        <v/>
      </c>
      <c r="I2903" s="169">
        <f>(C2903-H2903)/h</f>
        <v/>
      </c>
      <c r="J2903">
        <f>C2903/(ε_c1cd)</f>
        <v/>
      </c>
      <c r="K2903">
        <f>C2903/I2903</f>
        <v/>
      </c>
      <c r="L2903" s="131">
        <f>I2903/(ε_c1cd)</f>
        <v/>
      </c>
      <c r="M2903">
        <f>I2903*(K2903-Z_s1)</f>
        <v/>
      </c>
      <c r="N2903">
        <f>I2903*(K2903-Z_s2)</f>
        <v/>
      </c>
      <c r="O2903">
        <f>E_s*M2903</f>
        <v/>
      </c>
      <c r="P2903">
        <f>E_s*N2903</f>
        <v/>
      </c>
      <c r="Q2903">
        <f>O2903*A_s1</f>
        <v/>
      </c>
      <c r="R2903">
        <f>P2903*A_s2</f>
        <v/>
      </c>
      <c r="S2903">
        <f>Q2903*($K2903-Z_s1)</f>
        <v/>
      </c>
      <c r="T2903">
        <f>R2903*($K2903-Z_s2)</f>
        <v/>
      </c>
      <c r="U2903">
        <f>(INDIRECT("a_"&amp;U$2)/(U$2+1))*(($C2903^(U$2+1)-$H2903^(U$2+1))/(ε_c1cd^(U$2+1)))</f>
        <v/>
      </c>
      <c r="V2903">
        <f>(INDIRECT("a_"&amp;V$2)/(V$2+1))*(($C2903^(V$2+1)-$H2903^(V$2+1))/(ε_c1cd^(V$2+1)))</f>
        <v/>
      </c>
      <c r="W2903">
        <f>(INDIRECT("a_"&amp;W$2)/(W$2+1))*(($C2903^(W$2+1)-$H2903^(W$2+1))/(ε_c1cd^(W$2+1)))</f>
        <v/>
      </c>
      <c r="X2903">
        <f>(INDIRECT("a_"&amp;X$2)/(X$2+1))*(($C2903^(X$2+1)-$H2903^(X$2+1))/(ε_c1cd^(X$2+1)))</f>
        <v/>
      </c>
      <c r="Y2903">
        <f>(INDIRECT("a_"&amp;Y$2)/(Y$2+1))*(($C2903^(Y$2+1)-$H2903^(Y$2+1))/(ε_c1cd^(Y$2+1)))</f>
        <v/>
      </c>
      <c r="Z2903">
        <f>(INDIRECT("a_"&amp;Z$2)/(Z$2+2))*(($C2903^(Z$2+2)-$H2903^(Z$2+2))/(ε_c1cd^(Z$2+2)))</f>
        <v/>
      </c>
      <c r="AA2903">
        <f>(INDIRECT("a_"&amp;AA$2)/(AA$2+2))*(($C2903^(AA$2+2)-$H2903^(AA$2+2))/(ε_c1cd^(AA$2+2)))</f>
        <v/>
      </c>
      <c r="AB2903">
        <f>(INDIRECT("a_"&amp;AB$2)/(AB$2+2))*(($C2903^(AB$2+2)-$H2903^(AB$2+2))/(ε_c1cd^(AB$2+2)))</f>
        <v/>
      </c>
      <c r="AC2903">
        <f>(INDIRECT("a_"&amp;AC$2)/(AC$2+2))*(($C2903^(AC$2+2)-$H2903^(AC$2+2))/(ε_c1cd^(AC$2+2)))</f>
        <v/>
      </c>
      <c r="AD2903">
        <f>(INDIRECT("a_"&amp;AD$2)/(AD$2+2))*(($C2903^(AD$2+2)-$H2903^(AD$2+2))/(ε_c1cd^(AD$2+2)))</f>
        <v/>
      </c>
      <c r="AE2903" s="111">
        <f>(b*f_cd/L2903)*SUM(U2903:Y2903)+SUM(Q2903:R2903)</f>
        <v/>
      </c>
      <c r="AF2903" s="112">
        <f>AE2903*(K2903-y+e)</f>
        <v/>
      </c>
      <c r="AG2903" s="113">
        <f>(b*f_cd/(L2903^2))*SUM(Z2903:AD2903)+SUM(S2903:T2903)-AF2903</f>
        <v/>
      </c>
      <c r="AH2903" s="114">
        <f>AG2903&lt;0</f>
        <v/>
      </c>
      <c r="AI2903" s="115">
        <f>IF(A2903=1,FALSE,(AND(AQ2903,AH2903,NOT(AI2902))))</f>
        <v/>
      </c>
      <c r="AJ2903" s="116">
        <f>(b*f_cd/L2903)*(a_1/2*J2903^2+a_2/3*J2903^3+a_3/4*J2903^4+a_4/5*J2903^5+a_5/6*J2903^6)+SUM(Q2903:R2903)</f>
        <v/>
      </c>
      <c r="AK2903">
        <f>AJ2903*(K2903-y+e)</f>
        <v/>
      </c>
      <c r="AL2903" s="118">
        <f>(b*f_cd/(L2903^2))*(a_1/3*J2903^3+a_2/4*J2903^4+a_3/5*J2903^5+a_4/6*J2903^6+a_5/7*J2903^7)+SUM(S2903:T2903)-AK2903</f>
        <v/>
      </c>
      <c r="AM2903" s="114">
        <f>AL2903&gt;0</f>
        <v/>
      </c>
      <c r="AN2903" s="115">
        <f>IF(A2903=1,FALSE,(AND(AQ2903,AM2903,NOT(AN2902))))</f>
        <v/>
      </c>
      <c r="AO2903">
        <f>IF(D2903=1,AND(AH2903,NOT(AI2903)),AND(AM2903,NOT(AN2903)))</f>
        <v/>
      </c>
      <c r="AP2903" s="119">
        <f>IF(D2903=1,AI2903,AN2903)</f>
        <v/>
      </c>
      <c r="AQ2903" s="125">
        <f>ABS(E2903)&lt;$AQ$2</f>
        <v/>
      </c>
      <c r="AS2903">
        <f>IF(AP2903,MAX(AS$3:AS2901)+1,"")</f>
        <v/>
      </c>
    </row>
    <row r="2904">
      <c r="A2904" t="n">
        <v>2814</v>
      </c>
      <c r="B2904" s="131">
        <f>IF(A2904=1,0,IF(AP2904,0.1*ε_cu1cd,0))</f>
        <v/>
      </c>
      <c r="C2904" s="131">
        <f>IF(A2904=1,0.1*ε_cu1cd,C2903+B2903)</f>
        <v/>
      </c>
      <c r="D2904" s="113">
        <f>IF('Нормальний переріз'!$D$68&gt;0,1,2)</f>
        <v/>
      </c>
      <c r="E2904" s="144">
        <f>IF(D2904=1,F2904,G2904)</f>
        <v/>
      </c>
      <c r="F2904" s="124">
        <f>IF(AI2903,0.11*ε_cu1cd,IF(AH2903,F2903*0.01,F2903))</f>
        <v/>
      </c>
      <c r="G2904" s="124">
        <f>IF(AP2903,-0.1*ε_cu1cd,IF(AM2903,G2903*0.01,G2903))</f>
        <v/>
      </c>
      <c r="H2904" s="113">
        <f>IF(A2904=1,E2904,IF(AO2903,H2903-E2903+E2904,IF(AP2903,0.8*H2903,H2903+E2904)))</f>
        <v/>
      </c>
      <c r="I2904" s="169">
        <f>(C2904-H2904)/h</f>
        <v/>
      </c>
      <c r="J2904">
        <f>C2904/(ε_c1cd)</f>
        <v/>
      </c>
      <c r="K2904">
        <f>C2904/I2904</f>
        <v/>
      </c>
      <c r="L2904" s="131">
        <f>I2904/(ε_c1cd)</f>
        <v/>
      </c>
      <c r="M2904">
        <f>I2904*(K2904-Z_s1)</f>
        <v/>
      </c>
      <c r="N2904">
        <f>I2904*(K2904-Z_s2)</f>
        <v/>
      </c>
      <c r="O2904">
        <f>E_s*M2904</f>
        <v/>
      </c>
      <c r="P2904">
        <f>E_s*N2904</f>
        <v/>
      </c>
      <c r="Q2904">
        <f>O2904*A_s1</f>
        <v/>
      </c>
      <c r="R2904">
        <f>P2904*A_s2</f>
        <v/>
      </c>
      <c r="S2904">
        <f>Q2904*($K2904-Z_s1)</f>
        <v/>
      </c>
      <c r="T2904">
        <f>R2904*($K2904-Z_s2)</f>
        <v/>
      </c>
      <c r="U2904">
        <f>(INDIRECT("a_"&amp;U$2)/(U$2+1))*(($C2904^(U$2+1)-$H2904^(U$2+1))/(ε_c1cd^(U$2+1)))</f>
        <v/>
      </c>
      <c r="V2904">
        <f>(INDIRECT("a_"&amp;V$2)/(V$2+1))*(($C2904^(V$2+1)-$H2904^(V$2+1))/(ε_c1cd^(V$2+1)))</f>
        <v/>
      </c>
      <c r="W2904">
        <f>(INDIRECT("a_"&amp;W$2)/(W$2+1))*(($C2904^(W$2+1)-$H2904^(W$2+1))/(ε_c1cd^(W$2+1)))</f>
        <v/>
      </c>
      <c r="X2904">
        <f>(INDIRECT("a_"&amp;X$2)/(X$2+1))*(($C2904^(X$2+1)-$H2904^(X$2+1))/(ε_c1cd^(X$2+1)))</f>
        <v/>
      </c>
      <c r="Y2904">
        <f>(INDIRECT("a_"&amp;Y$2)/(Y$2+1))*(($C2904^(Y$2+1)-$H2904^(Y$2+1))/(ε_c1cd^(Y$2+1)))</f>
        <v/>
      </c>
      <c r="Z2904">
        <f>(INDIRECT("a_"&amp;Z$2)/(Z$2+2))*(($C2904^(Z$2+2)-$H2904^(Z$2+2))/(ε_c1cd^(Z$2+2)))</f>
        <v/>
      </c>
      <c r="AA2904">
        <f>(INDIRECT("a_"&amp;AA$2)/(AA$2+2))*(($C2904^(AA$2+2)-$H2904^(AA$2+2))/(ε_c1cd^(AA$2+2)))</f>
        <v/>
      </c>
      <c r="AB2904">
        <f>(INDIRECT("a_"&amp;AB$2)/(AB$2+2))*(($C2904^(AB$2+2)-$H2904^(AB$2+2))/(ε_c1cd^(AB$2+2)))</f>
        <v/>
      </c>
      <c r="AC2904">
        <f>(INDIRECT("a_"&amp;AC$2)/(AC$2+2))*(($C2904^(AC$2+2)-$H2904^(AC$2+2))/(ε_c1cd^(AC$2+2)))</f>
        <v/>
      </c>
      <c r="AD2904">
        <f>(INDIRECT("a_"&amp;AD$2)/(AD$2+2))*(($C2904^(AD$2+2)-$H2904^(AD$2+2))/(ε_c1cd^(AD$2+2)))</f>
        <v/>
      </c>
      <c r="AE2904" s="111">
        <f>(b*f_cd/L2904)*SUM(U2904:Y2904)+SUM(Q2904:R2904)</f>
        <v/>
      </c>
      <c r="AF2904" s="112">
        <f>AE2904*(K2904-y+e)</f>
        <v/>
      </c>
      <c r="AG2904" s="113">
        <f>(b*f_cd/(L2904^2))*SUM(Z2904:AD2904)+SUM(S2904:T2904)-AF2904</f>
        <v/>
      </c>
      <c r="AH2904" s="114">
        <f>AG2904&lt;0</f>
        <v/>
      </c>
      <c r="AI2904" s="115">
        <f>IF(A2904=1,FALSE,(AND(AQ2904,AH2904,NOT(AI2903))))</f>
        <v/>
      </c>
      <c r="AJ2904" s="116">
        <f>(b*f_cd/L2904)*(a_1/2*J2904^2+a_2/3*J2904^3+a_3/4*J2904^4+a_4/5*J2904^5+a_5/6*J2904^6)+SUM(Q2904:R2904)</f>
        <v/>
      </c>
      <c r="AK2904">
        <f>AJ2904*(K2904-y+e)</f>
        <v/>
      </c>
      <c r="AL2904" s="118">
        <f>(b*f_cd/(L2904^2))*(a_1/3*J2904^3+a_2/4*J2904^4+a_3/5*J2904^5+a_4/6*J2904^6+a_5/7*J2904^7)+SUM(S2904:T2904)-AK2904</f>
        <v/>
      </c>
      <c r="AM2904" s="114">
        <f>AL2904&gt;0</f>
        <v/>
      </c>
      <c r="AN2904" s="115">
        <f>IF(A2904=1,FALSE,(AND(AQ2904,AM2904,NOT(AN2903))))</f>
        <v/>
      </c>
      <c r="AO2904">
        <f>IF(D2904=1,AND(AH2904,NOT(AI2904)),AND(AM2904,NOT(AN2904)))</f>
        <v/>
      </c>
      <c r="AP2904" s="119">
        <f>IF(D2904=1,AI2904,AN2904)</f>
        <v/>
      </c>
      <c r="AQ2904" s="125">
        <f>ABS(E2904)&lt;$AQ$2</f>
        <v/>
      </c>
      <c r="AS2904">
        <f>IF(AP2904,MAX(AS$3:AS2902)+1,"")</f>
        <v/>
      </c>
    </row>
    <row r="2905">
      <c r="A2905" t="n">
        <v>2815</v>
      </c>
      <c r="B2905" s="131">
        <f>IF(A2905=1,0,IF(AP2905,0.1*ε_cu1cd,0))</f>
        <v/>
      </c>
      <c r="C2905" s="131">
        <f>IF(A2905=1,0.1*ε_cu1cd,C2904+B2904)</f>
        <v/>
      </c>
      <c r="D2905" s="113">
        <f>IF('Нормальний переріз'!$D$68&gt;0,1,2)</f>
        <v/>
      </c>
      <c r="E2905" s="144">
        <f>IF(D2905=1,F2905,G2905)</f>
        <v/>
      </c>
      <c r="F2905" s="124">
        <f>IF(AI2904,0.11*ε_cu1cd,IF(AH2904,F2904*0.01,F2904))</f>
        <v/>
      </c>
      <c r="G2905" s="124">
        <f>IF(AP2904,-0.1*ε_cu1cd,IF(AM2904,G2904*0.01,G2904))</f>
        <v/>
      </c>
      <c r="H2905" s="113">
        <f>IF(A2905=1,E2905,IF(AO2904,H2904-E2904+E2905,IF(AP2904,0.8*H2904,H2904+E2905)))</f>
        <v/>
      </c>
      <c r="I2905" s="169">
        <f>(C2905-H2905)/h</f>
        <v/>
      </c>
      <c r="J2905">
        <f>C2905/(ε_c1cd)</f>
        <v/>
      </c>
      <c r="K2905">
        <f>C2905/I2905</f>
        <v/>
      </c>
      <c r="L2905" s="131">
        <f>I2905/(ε_c1cd)</f>
        <v/>
      </c>
      <c r="M2905">
        <f>I2905*(K2905-Z_s1)</f>
        <v/>
      </c>
      <c r="N2905">
        <f>I2905*(K2905-Z_s2)</f>
        <v/>
      </c>
      <c r="O2905">
        <f>E_s*M2905</f>
        <v/>
      </c>
      <c r="P2905">
        <f>E_s*N2905</f>
        <v/>
      </c>
      <c r="Q2905">
        <f>O2905*A_s1</f>
        <v/>
      </c>
      <c r="R2905">
        <f>P2905*A_s2</f>
        <v/>
      </c>
      <c r="S2905">
        <f>Q2905*($K2905-Z_s1)</f>
        <v/>
      </c>
      <c r="T2905">
        <f>R2905*($K2905-Z_s2)</f>
        <v/>
      </c>
      <c r="U2905">
        <f>(INDIRECT("a_"&amp;U$2)/(U$2+1))*(($C2905^(U$2+1)-$H2905^(U$2+1))/(ε_c1cd^(U$2+1)))</f>
        <v/>
      </c>
      <c r="V2905">
        <f>(INDIRECT("a_"&amp;V$2)/(V$2+1))*(($C2905^(V$2+1)-$H2905^(V$2+1))/(ε_c1cd^(V$2+1)))</f>
        <v/>
      </c>
      <c r="W2905">
        <f>(INDIRECT("a_"&amp;W$2)/(W$2+1))*(($C2905^(W$2+1)-$H2905^(W$2+1))/(ε_c1cd^(W$2+1)))</f>
        <v/>
      </c>
      <c r="X2905">
        <f>(INDIRECT("a_"&amp;X$2)/(X$2+1))*(($C2905^(X$2+1)-$H2905^(X$2+1))/(ε_c1cd^(X$2+1)))</f>
        <v/>
      </c>
      <c r="Y2905">
        <f>(INDIRECT("a_"&amp;Y$2)/(Y$2+1))*(($C2905^(Y$2+1)-$H2905^(Y$2+1))/(ε_c1cd^(Y$2+1)))</f>
        <v/>
      </c>
      <c r="Z2905">
        <f>(INDIRECT("a_"&amp;Z$2)/(Z$2+2))*(($C2905^(Z$2+2)-$H2905^(Z$2+2))/(ε_c1cd^(Z$2+2)))</f>
        <v/>
      </c>
      <c r="AA2905">
        <f>(INDIRECT("a_"&amp;AA$2)/(AA$2+2))*(($C2905^(AA$2+2)-$H2905^(AA$2+2))/(ε_c1cd^(AA$2+2)))</f>
        <v/>
      </c>
      <c r="AB2905">
        <f>(INDIRECT("a_"&amp;AB$2)/(AB$2+2))*(($C2905^(AB$2+2)-$H2905^(AB$2+2))/(ε_c1cd^(AB$2+2)))</f>
        <v/>
      </c>
      <c r="AC2905">
        <f>(INDIRECT("a_"&amp;AC$2)/(AC$2+2))*(($C2905^(AC$2+2)-$H2905^(AC$2+2))/(ε_c1cd^(AC$2+2)))</f>
        <v/>
      </c>
      <c r="AD2905">
        <f>(INDIRECT("a_"&amp;AD$2)/(AD$2+2))*(($C2905^(AD$2+2)-$H2905^(AD$2+2))/(ε_c1cd^(AD$2+2)))</f>
        <v/>
      </c>
      <c r="AE2905" s="111">
        <f>(b*f_cd/L2905)*SUM(U2905:Y2905)+SUM(Q2905:R2905)</f>
        <v/>
      </c>
      <c r="AF2905" s="112">
        <f>AE2905*(K2905-y+e)</f>
        <v/>
      </c>
      <c r="AG2905" s="113">
        <f>(b*f_cd/(L2905^2))*SUM(Z2905:AD2905)+SUM(S2905:T2905)-AF2905</f>
        <v/>
      </c>
      <c r="AH2905" s="114">
        <f>AG2905&lt;0</f>
        <v/>
      </c>
      <c r="AI2905" s="115">
        <f>IF(A2905=1,FALSE,(AND(AQ2905,AH2905,NOT(AI2904))))</f>
        <v/>
      </c>
      <c r="AJ2905" s="116">
        <f>(b*f_cd/L2905)*(a_1/2*J2905^2+a_2/3*J2905^3+a_3/4*J2905^4+a_4/5*J2905^5+a_5/6*J2905^6)+SUM(Q2905:R2905)</f>
        <v/>
      </c>
      <c r="AK2905">
        <f>AJ2905*(K2905-y+e)</f>
        <v/>
      </c>
      <c r="AL2905" s="118">
        <f>(b*f_cd/(L2905^2))*(a_1/3*J2905^3+a_2/4*J2905^4+a_3/5*J2905^5+a_4/6*J2905^6+a_5/7*J2905^7)+SUM(S2905:T2905)-AK2905</f>
        <v/>
      </c>
      <c r="AM2905" s="114">
        <f>AL2905&gt;0</f>
        <v/>
      </c>
      <c r="AN2905" s="115">
        <f>IF(A2905=1,FALSE,(AND(AQ2905,AM2905,NOT(AN2904))))</f>
        <v/>
      </c>
      <c r="AO2905">
        <f>IF(D2905=1,AND(AH2905,NOT(AI2905)),AND(AM2905,NOT(AN2905)))</f>
        <v/>
      </c>
      <c r="AP2905" s="119">
        <f>IF(D2905=1,AI2905,AN2905)</f>
        <v/>
      </c>
      <c r="AQ2905" s="125">
        <f>ABS(E2905)&lt;$AQ$2</f>
        <v/>
      </c>
      <c r="AS2905">
        <f>IF(AP2905,MAX(AS$3:AS2903)+1,"")</f>
        <v/>
      </c>
    </row>
    <row r="2906">
      <c r="A2906" t="n">
        <v>2816</v>
      </c>
      <c r="B2906" s="131">
        <f>IF(A2906=1,0,IF(AP2906,0.1*ε_cu1cd,0))</f>
        <v/>
      </c>
      <c r="C2906" s="131">
        <f>IF(A2906=1,0.1*ε_cu1cd,C2905+B2905)</f>
        <v/>
      </c>
      <c r="D2906" s="113">
        <f>IF('Нормальний переріз'!$D$68&gt;0,1,2)</f>
        <v/>
      </c>
      <c r="E2906" s="144">
        <f>IF(D2906=1,F2906,G2906)</f>
        <v/>
      </c>
      <c r="F2906" s="124">
        <f>IF(AI2905,0.11*ε_cu1cd,IF(AH2905,F2905*0.01,F2905))</f>
        <v/>
      </c>
      <c r="G2906" s="124">
        <f>IF(AP2905,-0.1*ε_cu1cd,IF(AM2905,G2905*0.01,G2905))</f>
        <v/>
      </c>
      <c r="H2906" s="113">
        <f>IF(A2906=1,E2906,IF(AO2905,H2905-E2905+E2906,IF(AP2905,0.8*H2905,H2905+E2906)))</f>
        <v/>
      </c>
      <c r="I2906" s="169">
        <f>(C2906-H2906)/h</f>
        <v/>
      </c>
      <c r="J2906">
        <f>C2906/(ε_c1cd)</f>
        <v/>
      </c>
      <c r="K2906">
        <f>C2906/I2906</f>
        <v/>
      </c>
      <c r="L2906" s="131">
        <f>I2906/(ε_c1cd)</f>
        <v/>
      </c>
      <c r="M2906">
        <f>I2906*(K2906-Z_s1)</f>
        <v/>
      </c>
      <c r="N2906">
        <f>I2906*(K2906-Z_s2)</f>
        <v/>
      </c>
      <c r="O2906">
        <f>E_s*M2906</f>
        <v/>
      </c>
      <c r="P2906">
        <f>E_s*N2906</f>
        <v/>
      </c>
      <c r="Q2906">
        <f>O2906*A_s1</f>
        <v/>
      </c>
      <c r="R2906">
        <f>P2906*A_s2</f>
        <v/>
      </c>
      <c r="S2906">
        <f>Q2906*($K2906-Z_s1)</f>
        <v/>
      </c>
      <c r="T2906">
        <f>R2906*($K2906-Z_s2)</f>
        <v/>
      </c>
      <c r="U2906">
        <f>(INDIRECT("a_"&amp;U$2)/(U$2+1))*(($C2906^(U$2+1)-$H2906^(U$2+1))/(ε_c1cd^(U$2+1)))</f>
        <v/>
      </c>
      <c r="V2906">
        <f>(INDIRECT("a_"&amp;V$2)/(V$2+1))*(($C2906^(V$2+1)-$H2906^(V$2+1))/(ε_c1cd^(V$2+1)))</f>
        <v/>
      </c>
      <c r="W2906">
        <f>(INDIRECT("a_"&amp;W$2)/(W$2+1))*(($C2906^(W$2+1)-$H2906^(W$2+1))/(ε_c1cd^(W$2+1)))</f>
        <v/>
      </c>
      <c r="X2906">
        <f>(INDIRECT("a_"&amp;X$2)/(X$2+1))*(($C2906^(X$2+1)-$H2906^(X$2+1))/(ε_c1cd^(X$2+1)))</f>
        <v/>
      </c>
      <c r="Y2906">
        <f>(INDIRECT("a_"&amp;Y$2)/(Y$2+1))*(($C2906^(Y$2+1)-$H2906^(Y$2+1))/(ε_c1cd^(Y$2+1)))</f>
        <v/>
      </c>
      <c r="Z2906">
        <f>(INDIRECT("a_"&amp;Z$2)/(Z$2+2))*(($C2906^(Z$2+2)-$H2906^(Z$2+2))/(ε_c1cd^(Z$2+2)))</f>
        <v/>
      </c>
      <c r="AA2906">
        <f>(INDIRECT("a_"&amp;AA$2)/(AA$2+2))*(($C2906^(AA$2+2)-$H2906^(AA$2+2))/(ε_c1cd^(AA$2+2)))</f>
        <v/>
      </c>
      <c r="AB2906">
        <f>(INDIRECT("a_"&amp;AB$2)/(AB$2+2))*(($C2906^(AB$2+2)-$H2906^(AB$2+2))/(ε_c1cd^(AB$2+2)))</f>
        <v/>
      </c>
      <c r="AC2906">
        <f>(INDIRECT("a_"&amp;AC$2)/(AC$2+2))*(($C2906^(AC$2+2)-$H2906^(AC$2+2))/(ε_c1cd^(AC$2+2)))</f>
        <v/>
      </c>
      <c r="AD2906">
        <f>(INDIRECT("a_"&amp;AD$2)/(AD$2+2))*(($C2906^(AD$2+2)-$H2906^(AD$2+2))/(ε_c1cd^(AD$2+2)))</f>
        <v/>
      </c>
      <c r="AE2906" s="111">
        <f>(b*f_cd/L2906)*SUM(U2906:Y2906)+SUM(Q2906:R2906)</f>
        <v/>
      </c>
      <c r="AF2906" s="112">
        <f>AE2906*(K2906-y+e)</f>
        <v/>
      </c>
      <c r="AG2906" s="113">
        <f>(b*f_cd/(L2906^2))*SUM(Z2906:AD2906)+SUM(S2906:T2906)-AF2906</f>
        <v/>
      </c>
      <c r="AH2906" s="114">
        <f>AG2906&lt;0</f>
        <v/>
      </c>
      <c r="AI2906" s="115">
        <f>IF(A2906=1,FALSE,(AND(AQ2906,AH2906,NOT(AI2905))))</f>
        <v/>
      </c>
      <c r="AJ2906" s="116">
        <f>(b*f_cd/L2906)*(a_1/2*J2906^2+a_2/3*J2906^3+a_3/4*J2906^4+a_4/5*J2906^5+a_5/6*J2906^6)+SUM(Q2906:R2906)</f>
        <v/>
      </c>
      <c r="AK2906">
        <f>AJ2906*(K2906-y+e)</f>
        <v/>
      </c>
      <c r="AL2906" s="118">
        <f>(b*f_cd/(L2906^2))*(a_1/3*J2906^3+a_2/4*J2906^4+a_3/5*J2906^5+a_4/6*J2906^6+a_5/7*J2906^7)+SUM(S2906:T2906)-AK2906</f>
        <v/>
      </c>
      <c r="AM2906" s="114">
        <f>AL2906&gt;0</f>
        <v/>
      </c>
      <c r="AN2906" s="115">
        <f>IF(A2906=1,FALSE,(AND(AQ2906,AM2906,NOT(AN2905))))</f>
        <v/>
      </c>
      <c r="AO2906">
        <f>IF(D2906=1,AND(AH2906,NOT(AI2906)),AND(AM2906,NOT(AN2906)))</f>
        <v/>
      </c>
      <c r="AP2906" s="119">
        <f>IF(D2906=1,AI2906,AN2906)</f>
        <v/>
      </c>
      <c r="AQ2906" s="125">
        <f>ABS(E2906)&lt;$AQ$2</f>
        <v/>
      </c>
      <c r="AS2906">
        <f>IF(AP2906,MAX(AS$3:AS2904)+1,"")</f>
        <v/>
      </c>
    </row>
    <row r="2907">
      <c r="A2907" t="n">
        <v>2817</v>
      </c>
      <c r="B2907" s="131">
        <f>IF(A2907=1,0,IF(AP2907,0.1*ε_cu1cd,0))</f>
        <v/>
      </c>
      <c r="C2907" s="131">
        <f>IF(A2907=1,0.1*ε_cu1cd,C2906+B2906)</f>
        <v/>
      </c>
      <c r="D2907" s="113">
        <f>IF('Нормальний переріз'!$D$68&gt;0,1,2)</f>
        <v/>
      </c>
      <c r="E2907" s="144">
        <f>IF(D2907=1,F2907,G2907)</f>
        <v/>
      </c>
      <c r="F2907" s="124">
        <f>IF(AI2906,0.11*ε_cu1cd,IF(AH2906,F2906*0.01,F2906))</f>
        <v/>
      </c>
      <c r="G2907" s="124">
        <f>IF(AP2906,-0.1*ε_cu1cd,IF(AM2906,G2906*0.01,G2906))</f>
        <v/>
      </c>
      <c r="H2907" s="113">
        <f>IF(A2907=1,E2907,IF(AO2906,H2906-E2906+E2907,IF(AP2906,0.8*H2906,H2906+E2907)))</f>
        <v/>
      </c>
      <c r="I2907" s="169">
        <f>(C2907-H2907)/h</f>
        <v/>
      </c>
      <c r="J2907">
        <f>C2907/(ε_c1cd)</f>
        <v/>
      </c>
      <c r="K2907">
        <f>C2907/I2907</f>
        <v/>
      </c>
      <c r="L2907" s="131">
        <f>I2907/(ε_c1cd)</f>
        <v/>
      </c>
      <c r="M2907">
        <f>I2907*(K2907-Z_s1)</f>
        <v/>
      </c>
      <c r="N2907">
        <f>I2907*(K2907-Z_s2)</f>
        <v/>
      </c>
      <c r="O2907">
        <f>E_s*M2907</f>
        <v/>
      </c>
      <c r="P2907">
        <f>E_s*N2907</f>
        <v/>
      </c>
      <c r="Q2907">
        <f>O2907*A_s1</f>
        <v/>
      </c>
      <c r="R2907">
        <f>P2907*A_s2</f>
        <v/>
      </c>
      <c r="S2907">
        <f>Q2907*($K2907-Z_s1)</f>
        <v/>
      </c>
      <c r="T2907">
        <f>R2907*($K2907-Z_s2)</f>
        <v/>
      </c>
      <c r="U2907">
        <f>(INDIRECT("a_"&amp;U$2)/(U$2+1))*(($C2907^(U$2+1)-$H2907^(U$2+1))/(ε_c1cd^(U$2+1)))</f>
        <v/>
      </c>
      <c r="V2907">
        <f>(INDIRECT("a_"&amp;V$2)/(V$2+1))*(($C2907^(V$2+1)-$H2907^(V$2+1))/(ε_c1cd^(V$2+1)))</f>
        <v/>
      </c>
      <c r="W2907">
        <f>(INDIRECT("a_"&amp;W$2)/(W$2+1))*(($C2907^(W$2+1)-$H2907^(W$2+1))/(ε_c1cd^(W$2+1)))</f>
        <v/>
      </c>
      <c r="X2907">
        <f>(INDIRECT("a_"&amp;X$2)/(X$2+1))*(($C2907^(X$2+1)-$H2907^(X$2+1))/(ε_c1cd^(X$2+1)))</f>
        <v/>
      </c>
      <c r="Y2907">
        <f>(INDIRECT("a_"&amp;Y$2)/(Y$2+1))*(($C2907^(Y$2+1)-$H2907^(Y$2+1))/(ε_c1cd^(Y$2+1)))</f>
        <v/>
      </c>
      <c r="Z2907">
        <f>(INDIRECT("a_"&amp;Z$2)/(Z$2+2))*(($C2907^(Z$2+2)-$H2907^(Z$2+2))/(ε_c1cd^(Z$2+2)))</f>
        <v/>
      </c>
      <c r="AA2907">
        <f>(INDIRECT("a_"&amp;AA$2)/(AA$2+2))*(($C2907^(AA$2+2)-$H2907^(AA$2+2))/(ε_c1cd^(AA$2+2)))</f>
        <v/>
      </c>
      <c r="AB2907">
        <f>(INDIRECT("a_"&amp;AB$2)/(AB$2+2))*(($C2907^(AB$2+2)-$H2907^(AB$2+2))/(ε_c1cd^(AB$2+2)))</f>
        <v/>
      </c>
      <c r="AC2907">
        <f>(INDIRECT("a_"&amp;AC$2)/(AC$2+2))*(($C2907^(AC$2+2)-$H2907^(AC$2+2))/(ε_c1cd^(AC$2+2)))</f>
        <v/>
      </c>
      <c r="AD2907">
        <f>(INDIRECT("a_"&amp;AD$2)/(AD$2+2))*(($C2907^(AD$2+2)-$H2907^(AD$2+2))/(ε_c1cd^(AD$2+2)))</f>
        <v/>
      </c>
      <c r="AE2907" s="111">
        <f>(b*f_cd/L2907)*SUM(U2907:Y2907)+SUM(Q2907:R2907)</f>
        <v/>
      </c>
      <c r="AF2907" s="112">
        <f>AE2907*(K2907-y+e)</f>
        <v/>
      </c>
      <c r="AG2907" s="113">
        <f>(b*f_cd/(L2907^2))*SUM(Z2907:AD2907)+SUM(S2907:T2907)-AF2907</f>
        <v/>
      </c>
      <c r="AH2907" s="114">
        <f>AG2907&lt;0</f>
        <v/>
      </c>
      <c r="AI2907" s="115">
        <f>IF(A2907=1,FALSE,(AND(AQ2907,AH2907,NOT(AI2906))))</f>
        <v/>
      </c>
      <c r="AJ2907" s="116">
        <f>(b*f_cd/L2907)*(a_1/2*J2907^2+a_2/3*J2907^3+a_3/4*J2907^4+a_4/5*J2907^5+a_5/6*J2907^6)+SUM(Q2907:R2907)</f>
        <v/>
      </c>
      <c r="AK2907">
        <f>AJ2907*(K2907-y+e)</f>
        <v/>
      </c>
      <c r="AL2907" s="118">
        <f>(b*f_cd/(L2907^2))*(a_1/3*J2907^3+a_2/4*J2907^4+a_3/5*J2907^5+a_4/6*J2907^6+a_5/7*J2907^7)+SUM(S2907:T2907)-AK2907</f>
        <v/>
      </c>
      <c r="AM2907" s="114">
        <f>AL2907&gt;0</f>
        <v/>
      </c>
      <c r="AN2907" s="115">
        <f>IF(A2907=1,FALSE,(AND(AQ2907,AM2907,NOT(AN2906))))</f>
        <v/>
      </c>
      <c r="AO2907">
        <f>IF(D2907=1,AND(AH2907,NOT(AI2907)),AND(AM2907,NOT(AN2907)))</f>
        <v/>
      </c>
      <c r="AP2907" s="119">
        <f>IF(D2907=1,AI2907,AN2907)</f>
        <v/>
      </c>
      <c r="AQ2907" s="125">
        <f>ABS(E2907)&lt;$AQ$2</f>
        <v/>
      </c>
      <c r="AS2907">
        <f>IF(AP2907,MAX(AS$3:AS2905)+1,"")</f>
        <v/>
      </c>
    </row>
    <row r="2908">
      <c r="A2908" t="n">
        <v>2818</v>
      </c>
      <c r="B2908" s="131">
        <f>IF(A2908=1,0,IF(AP2908,0.1*ε_cu1cd,0))</f>
        <v/>
      </c>
      <c r="C2908" s="131">
        <f>IF(A2908=1,0.1*ε_cu1cd,C2907+B2907)</f>
        <v/>
      </c>
      <c r="D2908" s="113">
        <f>IF('Нормальний переріз'!$D$68&gt;0,1,2)</f>
        <v/>
      </c>
      <c r="E2908" s="144">
        <f>IF(D2908=1,F2908,G2908)</f>
        <v/>
      </c>
      <c r="F2908" s="124">
        <f>IF(AI2907,0.11*ε_cu1cd,IF(AH2907,F2907*0.01,F2907))</f>
        <v/>
      </c>
      <c r="G2908" s="124">
        <f>IF(AP2907,-0.1*ε_cu1cd,IF(AM2907,G2907*0.01,G2907))</f>
        <v/>
      </c>
      <c r="H2908" s="113">
        <f>IF(A2908=1,E2908,IF(AO2907,H2907-E2907+E2908,IF(AP2907,0.8*H2907,H2907+E2908)))</f>
        <v/>
      </c>
      <c r="I2908" s="169">
        <f>(C2908-H2908)/h</f>
        <v/>
      </c>
      <c r="J2908">
        <f>C2908/(ε_c1cd)</f>
        <v/>
      </c>
      <c r="K2908">
        <f>C2908/I2908</f>
        <v/>
      </c>
      <c r="L2908" s="131">
        <f>I2908/(ε_c1cd)</f>
        <v/>
      </c>
      <c r="M2908">
        <f>I2908*(K2908-Z_s1)</f>
        <v/>
      </c>
      <c r="N2908">
        <f>I2908*(K2908-Z_s2)</f>
        <v/>
      </c>
      <c r="O2908">
        <f>E_s*M2908</f>
        <v/>
      </c>
      <c r="P2908">
        <f>E_s*N2908</f>
        <v/>
      </c>
      <c r="Q2908">
        <f>O2908*A_s1</f>
        <v/>
      </c>
      <c r="R2908">
        <f>P2908*A_s2</f>
        <v/>
      </c>
      <c r="S2908">
        <f>Q2908*($K2908-Z_s1)</f>
        <v/>
      </c>
      <c r="T2908">
        <f>R2908*($K2908-Z_s2)</f>
        <v/>
      </c>
      <c r="U2908">
        <f>(INDIRECT("a_"&amp;U$2)/(U$2+1))*(($C2908^(U$2+1)-$H2908^(U$2+1))/(ε_c1cd^(U$2+1)))</f>
        <v/>
      </c>
      <c r="V2908">
        <f>(INDIRECT("a_"&amp;V$2)/(V$2+1))*(($C2908^(V$2+1)-$H2908^(V$2+1))/(ε_c1cd^(V$2+1)))</f>
        <v/>
      </c>
      <c r="W2908">
        <f>(INDIRECT("a_"&amp;W$2)/(W$2+1))*(($C2908^(W$2+1)-$H2908^(W$2+1))/(ε_c1cd^(W$2+1)))</f>
        <v/>
      </c>
      <c r="X2908">
        <f>(INDIRECT("a_"&amp;X$2)/(X$2+1))*(($C2908^(X$2+1)-$H2908^(X$2+1))/(ε_c1cd^(X$2+1)))</f>
        <v/>
      </c>
      <c r="Y2908">
        <f>(INDIRECT("a_"&amp;Y$2)/(Y$2+1))*(($C2908^(Y$2+1)-$H2908^(Y$2+1))/(ε_c1cd^(Y$2+1)))</f>
        <v/>
      </c>
      <c r="Z2908">
        <f>(INDIRECT("a_"&amp;Z$2)/(Z$2+2))*(($C2908^(Z$2+2)-$H2908^(Z$2+2))/(ε_c1cd^(Z$2+2)))</f>
        <v/>
      </c>
      <c r="AA2908">
        <f>(INDIRECT("a_"&amp;AA$2)/(AA$2+2))*(($C2908^(AA$2+2)-$H2908^(AA$2+2))/(ε_c1cd^(AA$2+2)))</f>
        <v/>
      </c>
      <c r="AB2908">
        <f>(INDIRECT("a_"&amp;AB$2)/(AB$2+2))*(($C2908^(AB$2+2)-$H2908^(AB$2+2))/(ε_c1cd^(AB$2+2)))</f>
        <v/>
      </c>
      <c r="AC2908">
        <f>(INDIRECT("a_"&amp;AC$2)/(AC$2+2))*(($C2908^(AC$2+2)-$H2908^(AC$2+2))/(ε_c1cd^(AC$2+2)))</f>
        <v/>
      </c>
      <c r="AD2908">
        <f>(INDIRECT("a_"&amp;AD$2)/(AD$2+2))*(($C2908^(AD$2+2)-$H2908^(AD$2+2))/(ε_c1cd^(AD$2+2)))</f>
        <v/>
      </c>
      <c r="AE2908" s="111">
        <f>(b*f_cd/L2908)*SUM(U2908:Y2908)+SUM(Q2908:R2908)</f>
        <v/>
      </c>
      <c r="AF2908" s="112">
        <f>AE2908*(K2908-y+e)</f>
        <v/>
      </c>
      <c r="AG2908" s="113">
        <f>(b*f_cd/(L2908^2))*SUM(Z2908:AD2908)+SUM(S2908:T2908)-AF2908</f>
        <v/>
      </c>
      <c r="AH2908" s="114">
        <f>AG2908&lt;0</f>
        <v/>
      </c>
      <c r="AI2908" s="115">
        <f>IF(A2908=1,FALSE,(AND(AQ2908,AH2908,NOT(AI2907))))</f>
        <v/>
      </c>
      <c r="AJ2908" s="116">
        <f>(b*f_cd/L2908)*(a_1/2*J2908^2+a_2/3*J2908^3+a_3/4*J2908^4+a_4/5*J2908^5+a_5/6*J2908^6)+SUM(Q2908:R2908)</f>
        <v/>
      </c>
      <c r="AK2908">
        <f>AJ2908*(K2908-y+e)</f>
        <v/>
      </c>
      <c r="AL2908" s="118">
        <f>(b*f_cd/(L2908^2))*(a_1/3*J2908^3+a_2/4*J2908^4+a_3/5*J2908^5+a_4/6*J2908^6+a_5/7*J2908^7)+SUM(S2908:T2908)-AK2908</f>
        <v/>
      </c>
      <c r="AM2908" s="114">
        <f>AL2908&gt;0</f>
        <v/>
      </c>
      <c r="AN2908" s="115">
        <f>IF(A2908=1,FALSE,(AND(AQ2908,AM2908,NOT(AN2907))))</f>
        <v/>
      </c>
      <c r="AO2908">
        <f>IF(D2908=1,AND(AH2908,NOT(AI2908)),AND(AM2908,NOT(AN2908)))</f>
        <v/>
      </c>
      <c r="AP2908" s="119">
        <f>IF(D2908=1,AI2908,AN2908)</f>
        <v/>
      </c>
      <c r="AQ2908" s="125">
        <f>ABS(E2908)&lt;$AQ$2</f>
        <v/>
      </c>
      <c r="AS2908">
        <f>IF(AP2908,MAX(AS$3:AS2906)+1,"")</f>
        <v/>
      </c>
    </row>
    <row r="2909">
      <c r="A2909" t="n">
        <v>2819</v>
      </c>
      <c r="B2909" s="131">
        <f>IF(A2909=1,0,IF(AP2909,0.1*ε_cu1cd,0))</f>
        <v/>
      </c>
      <c r="C2909" s="131">
        <f>IF(A2909=1,0.1*ε_cu1cd,C2908+B2908)</f>
        <v/>
      </c>
      <c r="D2909" s="113">
        <f>IF('Нормальний переріз'!$D$68&gt;0,1,2)</f>
        <v/>
      </c>
      <c r="E2909" s="144">
        <f>IF(D2909=1,F2909,G2909)</f>
        <v/>
      </c>
      <c r="F2909" s="124">
        <f>IF(AI2908,0.11*ε_cu1cd,IF(AH2908,F2908*0.01,F2908))</f>
        <v/>
      </c>
      <c r="G2909" s="124">
        <f>IF(AP2908,-0.1*ε_cu1cd,IF(AM2908,G2908*0.01,G2908))</f>
        <v/>
      </c>
      <c r="H2909" s="113">
        <f>IF(A2909=1,E2909,IF(AO2908,H2908-E2908+E2909,IF(AP2908,0.8*H2908,H2908+E2909)))</f>
        <v/>
      </c>
      <c r="I2909" s="169">
        <f>(C2909-H2909)/h</f>
        <v/>
      </c>
      <c r="J2909">
        <f>C2909/(ε_c1cd)</f>
        <v/>
      </c>
      <c r="K2909">
        <f>C2909/I2909</f>
        <v/>
      </c>
      <c r="L2909" s="131">
        <f>I2909/(ε_c1cd)</f>
        <v/>
      </c>
      <c r="M2909">
        <f>I2909*(K2909-Z_s1)</f>
        <v/>
      </c>
      <c r="N2909">
        <f>I2909*(K2909-Z_s2)</f>
        <v/>
      </c>
      <c r="O2909">
        <f>E_s*M2909</f>
        <v/>
      </c>
      <c r="P2909">
        <f>E_s*N2909</f>
        <v/>
      </c>
      <c r="Q2909">
        <f>O2909*A_s1</f>
        <v/>
      </c>
      <c r="R2909">
        <f>P2909*A_s2</f>
        <v/>
      </c>
      <c r="S2909">
        <f>Q2909*($K2909-Z_s1)</f>
        <v/>
      </c>
      <c r="T2909">
        <f>R2909*($K2909-Z_s2)</f>
        <v/>
      </c>
      <c r="U2909">
        <f>(INDIRECT("a_"&amp;U$2)/(U$2+1))*(($C2909^(U$2+1)-$H2909^(U$2+1))/(ε_c1cd^(U$2+1)))</f>
        <v/>
      </c>
      <c r="V2909">
        <f>(INDIRECT("a_"&amp;V$2)/(V$2+1))*(($C2909^(V$2+1)-$H2909^(V$2+1))/(ε_c1cd^(V$2+1)))</f>
        <v/>
      </c>
      <c r="W2909">
        <f>(INDIRECT("a_"&amp;W$2)/(W$2+1))*(($C2909^(W$2+1)-$H2909^(W$2+1))/(ε_c1cd^(W$2+1)))</f>
        <v/>
      </c>
      <c r="X2909">
        <f>(INDIRECT("a_"&amp;X$2)/(X$2+1))*(($C2909^(X$2+1)-$H2909^(X$2+1))/(ε_c1cd^(X$2+1)))</f>
        <v/>
      </c>
      <c r="Y2909">
        <f>(INDIRECT("a_"&amp;Y$2)/(Y$2+1))*(($C2909^(Y$2+1)-$H2909^(Y$2+1))/(ε_c1cd^(Y$2+1)))</f>
        <v/>
      </c>
      <c r="Z2909">
        <f>(INDIRECT("a_"&amp;Z$2)/(Z$2+2))*(($C2909^(Z$2+2)-$H2909^(Z$2+2))/(ε_c1cd^(Z$2+2)))</f>
        <v/>
      </c>
      <c r="AA2909">
        <f>(INDIRECT("a_"&amp;AA$2)/(AA$2+2))*(($C2909^(AA$2+2)-$H2909^(AA$2+2))/(ε_c1cd^(AA$2+2)))</f>
        <v/>
      </c>
      <c r="AB2909">
        <f>(INDIRECT("a_"&amp;AB$2)/(AB$2+2))*(($C2909^(AB$2+2)-$H2909^(AB$2+2))/(ε_c1cd^(AB$2+2)))</f>
        <v/>
      </c>
      <c r="AC2909">
        <f>(INDIRECT("a_"&amp;AC$2)/(AC$2+2))*(($C2909^(AC$2+2)-$H2909^(AC$2+2))/(ε_c1cd^(AC$2+2)))</f>
        <v/>
      </c>
      <c r="AD2909">
        <f>(INDIRECT("a_"&amp;AD$2)/(AD$2+2))*(($C2909^(AD$2+2)-$H2909^(AD$2+2))/(ε_c1cd^(AD$2+2)))</f>
        <v/>
      </c>
      <c r="AE2909" s="111">
        <f>(b*f_cd/L2909)*SUM(U2909:Y2909)+SUM(Q2909:R2909)</f>
        <v/>
      </c>
      <c r="AF2909" s="112">
        <f>AE2909*(K2909-y+e)</f>
        <v/>
      </c>
      <c r="AG2909" s="113">
        <f>(b*f_cd/(L2909^2))*SUM(Z2909:AD2909)+SUM(S2909:T2909)-AF2909</f>
        <v/>
      </c>
      <c r="AH2909" s="114">
        <f>AG2909&lt;0</f>
        <v/>
      </c>
      <c r="AI2909" s="115">
        <f>IF(A2909=1,FALSE,(AND(AQ2909,AH2909,NOT(AI2908))))</f>
        <v/>
      </c>
      <c r="AJ2909" s="116">
        <f>(b*f_cd/L2909)*(a_1/2*J2909^2+a_2/3*J2909^3+a_3/4*J2909^4+a_4/5*J2909^5+a_5/6*J2909^6)+SUM(Q2909:R2909)</f>
        <v/>
      </c>
      <c r="AK2909">
        <f>AJ2909*(K2909-y+e)</f>
        <v/>
      </c>
      <c r="AL2909" s="118">
        <f>(b*f_cd/(L2909^2))*(a_1/3*J2909^3+a_2/4*J2909^4+a_3/5*J2909^5+a_4/6*J2909^6+a_5/7*J2909^7)+SUM(S2909:T2909)-AK2909</f>
        <v/>
      </c>
      <c r="AM2909" s="114">
        <f>AL2909&gt;0</f>
        <v/>
      </c>
      <c r="AN2909" s="115">
        <f>IF(A2909=1,FALSE,(AND(AQ2909,AM2909,NOT(AN2908))))</f>
        <v/>
      </c>
      <c r="AO2909">
        <f>IF(D2909=1,AND(AH2909,NOT(AI2909)),AND(AM2909,NOT(AN2909)))</f>
        <v/>
      </c>
      <c r="AP2909" s="119">
        <f>IF(D2909=1,AI2909,AN2909)</f>
        <v/>
      </c>
      <c r="AQ2909" s="125">
        <f>ABS(E2909)&lt;$AQ$2</f>
        <v/>
      </c>
      <c r="AS2909">
        <f>IF(AP2909,MAX(AS$3:AS2907)+1,"")</f>
        <v/>
      </c>
    </row>
    <row r="2910">
      <c r="A2910" t="n">
        <v>2820</v>
      </c>
      <c r="B2910" s="131">
        <f>IF(A2910=1,0,IF(AP2910,0.1*ε_cu1cd,0))</f>
        <v/>
      </c>
      <c r="C2910" s="131">
        <f>IF(A2910=1,0.1*ε_cu1cd,C2909+B2909)</f>
        <v/>
      </c>
      <c r="D2910" s="113">
        <f>IF('Нормальний переріз'!$D$68&gt;0,1,2)</f>
        <v/>
      </c>
      <c r="E2910" s="144">
        <f>IF(D2910=1,F2910,G2910)</f>
        <v/>
      </c>
      <c r="F2910" s="124">
        <f>IF(AI2909,0.11*ε_cu1cd,IF(AH2909,F2909*0.01,F2909))</f>
        <v/>
      </c>
      <c r="G2910" s="124">
        <f>IF(AP2909,-0.1*ε_cu1cd,IF(AM2909,G2909*0.01,G2909))</f>
        <v/>
      </c>
      <c r="H2910" s="113">
        <f>IF(A2910=1,E2910,IF(AO2909,H2909-E2909+E2910,IF(AP2909,0.8*H2909,H2909+E2910)))</f>
        <v/>
      </c>
      <c r="I2910" s="169">
        <f>(C2910-H2910)/h</f>
        <v/>
      </c>
      <c r="J2910">
        <f>C2910/(ε_c1cd)</f>
        <v/>
      </c>
      <c r="K2910">
        <f>C2910/I2910</f>
        <v/>
      </c>
      <c r="L2910" s="131">
        <f>I2910/(ε_c1cd)</f>
        <v/>
      </c>
      <c r="M2910">
        <f>I2910*(K2910-Z_s1)</f>
        <v/>
      </c>
      <c r="N2910">
        <f>I2910*(K2910-Z_s2)</f>
        <v/>
      </c>
      <c r="O2910">
        <f>E_s*M2910</f>
        <v/>
      </c>
      <c r="P2910">
        <f>E_s*N2910</f>
        <v/>
      </c>
      <c r="Q2910">
        <f>O2910*A_s1</f>
        <v/>
      </c>
      <c r="R2910">
        <f>P2910*A_s2</f>
        <v/>
      </c>
      <c r="S2910">
        <f>Q2910*($K2910-Z_s1)</f>
        <v/>
      </c>
      <c r="T2910">
        <f>R2910*($K2910-Z_s2)</f>
        <v/>
      </c>
      <c r="U2910">
        <f>(INDIRECT("a_"&amp;U$2)/(U$2+1))*(($C2910^(U$2+1)-$H2910^(U$2+1))/(ε_c1cd^(U$2+1)))</f>
        <v/>
      </c>
      <c r="V2910">
        <f>(INDIRECT("a_"&amp;V$2)/(V$2+1))*(($C2910^(V$2+1)-$H2910^(V$2+1))/(ε_c1cd^(V$2+1)))</f>
        <v/>
      </c>
      <c r="W2910">
        <f>(INDIRECT("a_"&amp;W$2)/(W$2+1))*(($C2910^(W$2+1)-$H2910^(W$2+1))/(ε_c1cd^(W$2+1)))</f>
        <v/>
      </c>
      <c r="X2910">
        <f>(INDIRECT("a_"&amp;X$2)/(X$2+1))*(($C2910^(X$2+1)-$H2910^(X$2+1))/(ε_c1cd^(X$2+1)))</f>
        <v/>
      </c>
      <c r="Y2910">
        <f>(INDIRECT("a_"&amp;Y$2)/(Y$2+1))*(($C2910^(Y$2+1)-$H2910^(Y$2+1))/(ε_c1cd^(Y$2+1)))</f>
        <v/>
      </c>
      <c r="Z2910">
        <f>(INDIRECT("a_"&amp;Z$2)/(Z$2+2))*(($C2910^(Z$2+2)-$H2910^(Z$2+2))/(ε_c1cd^(Z$2+2)))</f>
        <v/>
      </c>
      <c r="AA2910">
        <f>(INDIRECT("a_"&amp;AA$2)/(AA$2+2))*(($C2910^(AA$2+2)-$H2910^(AA$2+2))/(ε_c1cd^(AA$2+2)))</f>
        <v/>
      </c>
      <c r="AB2910">
        <f>(INDIRECT("a_"&amp;AB$2)/(AB$2+2))*(($C2910^(AB$2+2)-$H2910^(AB$2+2))/(ε_c1cd^(AB$2+2)))</f>
        <v/>
      </c>
      <c r="AC2910">
        <f>(INDIRECT("a_"&amp;AC$2)/(AC$2+2))*(($C2910^(AC$2+2)-$H2910^(AC$2+2))/(ε_c1cd^(AC$2+2)))</f>
        <v/>
      </c>
      <c r="AD2910">
        <f>(INDIRECT("a_"&amp;AD$2)/(AD$2+2))*(($C2910^(AD$2+2)-$H2910^(AD$2+2))/(ε_c1cd^(AD$2+2)))</f>
        <v/>
      </c>
      <c r="AE2910" s="111">
        <f>(b*f_cd/L2910)*SUM(U2910:Y2910)+SUM(Q2910:R2910)</f>
        <v/>
      </c>
      <c r="AF2910" s="112">
        <f>AE2910*(K2910-y+e)</f>
        <v/>
      </c>
      <c r="AG2910" s="113">
        <f>(b*f_cd/(L2910^2))*SUM(Z2910:AD2910)+SUM(S2910:T2910)-AF2910</f>
        <v/>
      </c>
      <c r="AH2910" s="114">
        <f>AG2910&lt;0</f>
        <v/>
      </c>
      <c r="AI2910" s="115">
        <f>IF(A2910=1,FALSE,(AND(AQ2910,AH2910,NOT(AI2909))))</f>
        <v/>
      </c>
      <c r="AJ2910" s="116">
        <f>(b*f_cd/L2910)*(a_1/2*J2910^2+a_2/3*J2910^3+a_3/4*J2910^4+a_4/5*J2910^5+a_5/6*J2910^6)+SUM(Q2910:R2910)</f>
        <v/>
      </c>
      <c r="AK2910">
        <f>AJ2910*(K2910-y+e)</f>
        <v/>
      </c>
      <c r="AL2910" s="118">
        <f>(b*f_cd/(L2910^2))*(a_1/3*J2910^3+a_2/4*J2910^4+a_3/5*J2910^5+a_4/6*J2910^6+a_5/7*J2910^7)+SUM(S2910:T2910)-AK2910</f>
        <v/>
      </c>
      <c r="AM2910" s="114">
        <f>AL2910&gt;0</f>
        <v/>
      </c>
      <c r="AN2910" s="115">
        <f>IF(A2910=1,FALSE,(AND(AQ2910,AM2910,NOT(AN2909))))</f>
        <v/>
      </c>
      <c r="AO2910">
        <f>IF(D2910=1,AND(AH2910,NOT(AI2910)),AND(AM2910,NOT(AN2910)))</f>
        <v/>
      </c>
      <c r="AP2910" s="119">
        <f>IF(D2910=1,AI2910,AN2910)</f>
        <v/>
      </c>
      <c r="AQ2910" s="125">
        <f>ABS(E2910)&lt;$AQ$2</f>
        <v/>
      </c>
      <c r="AS2910">
        <f>IF(AP2910,MAX(AS$3:AS2908)+1,"")</f>
        <v/>
      </c>
    </row>
    <row r="2911">
      <c r="A2911" t="n">
        <v>2821</v>
      </c>
      <c r="B2911" s="131">
        <f>IF(A2911=1,0,IF(AP2911,0.1*ε_cu1cd,0))</f>
        <v/>
      </c>
      <c r="C2911" s="131">
        <f>IF(A2911=1,0.1*ε_cu1cd,C2910+B2910)</f>
        <v/>
      </c>
      <c r="D2911" s="113">
        <f>IF('Нормальний переріз'!$D$68&gt;0,1,2)</f>
        <v/>
      </c>
      <c r="E2911" s="144">
        <f>IF(D2911=1,F2911,G2911)</f>
        <v/>
      </c>
      <c r="F2911" s="124">
        <f>IF(AI2910,0.11*ε_cu1cd,IF(AH2910,F2910*0.01,F2910))</f>
        <v/>
      </c>
      <c r="G2911" s="124">
        <f>IF(AP2910,-0.1*ε_cu1cd,IF(AM2910,G2910*0.01,G2910))</f>
        <v/>
      </c>
      <c r="H2911" s="113">
        <f>IF(A2911=1,E2911,IF(AO2910,H2910-E2910+E2911,IF(AP2910,0.8*H2910,H2910+E2911)))</f>
        <v/>
      </c>
      <c r="I2911" s="169">
        <f>(C2911-H2911)/h</f>
        <v/>
      </c>
      <c r="J2911">
        <f>C2911/(ε_c1cd)</f>
        <v/>
      </c>
      <c r="K2911">
        <f>C2911/I2911</f>
        <v/>
      </c>
      <c r="L2911" s="131">
        <f>I2911/(ε_c1cd)</f>
        <v/>
      </c>
      <c r="M2911">
        <f>I2911*(K2911-Z_s1)</f>
        <v/>
      </c>
      <c r="N2911">
        <f>I2911*(K2911-Z_s2)</f>
        <v/>
      </c>
      <c r="O2911">
        <f>E_s*M2911</f>
        <v/>
      </c>
      <c r="P2911">
        <f>E_s*N2911</f>
        <v/>
      </c>
      <c r="Q2911">
        <f>O2911*A_s1</f>
        <v/>
      </c>
      <c r="R2911">
        <f>P2911*A_s2</f>
        <v/>
      </c>
      <c r="S2911">
        <f>Q2911*($K2911-Z_s1)</f>
        <v/>
      </c>
      <c r="T2911">
        <f>R2911*($K2911-Z_s2)</f>
        <v/>
      </c>
      <c r="U2911">
        <f>(INDIRECT("a_"&amp;U$2)/(U$2+1))*(($C2911^(U$2+1)-$H2911^(U$2+1))/(ε_c1cd^(U$2+1)))</f>
        <v/>
      </c>
      <c r="V2911">
        <f>(INDIRECT("a_"&amp;V$2)/(V$2+1))*(($C2911^(V$2+1)-$H2911^(V$2+1))/(ε_c1cd^(V$2+1)))</f>
        <v/>
      </c>
      <c r="W2911">
        <f>(INDIRECT("a_"&amp;W$2)/(W$2+1))*(($C2911^(W$2+1)-$H2911^(W$2+1))/(ε_c1cd^(W$2+1)))</f>
        <v/>
      </c>
      <c r="X2911">
        <f>(INDIRECT("a_"&amp;X$2)/(X$2+1))*(($C2911^(X$2+1)-$H2911^(X$2+1))/(ε_c1cd^(X$2+1)))</f>
        <v/>
      </c>
      <c r="Y2911">
        <f>(INDIRECT("a_"&amp;Y$2)/(Y$2+1))*(($C2911^(Y$2+1)-$H2911^(Y$2+1))/(ε_c1cd^(Y$2+1)))</f>
        <v/>
      </c>
      <c r="Z2911">
        <f>(INDIRECT("a_"&amp;Z$2)/(Z$2+2))*(($C2911^(Z$2+2)-$H2911^(Z$2+2))/(ε_c1cd^(Z$2+2)))</f>
        <v/>
      </c>
      <c r="AA2911">
        <f>(INDIRECT("a_"&amp;AA$2)/(AA$2+2))*(($C2911^(AA$2+2)-$H2911^(AA$2+2))/(ε_c1cd^(AA$2+2)))</f>
        <v/>
      </c>
      <c r="AB2911">
        <f>(INDIRECT("a_"&amp;AB$2)/(AB$2+2))*(($C2911^(AB$2+2)-$H2911^(AB$2+2))/(ε_c1cd^(AB$2+2)))</f>
        <v/>
      </c>
      <c r="AC2911">
        <f>(INDIRECT("a_"&amp;AC$2)/(AC$2+2))*(($C2911^(AC$2+2)-$H2911^(AC$2+2))/(ε_c1cd^(AC$2+2)))</f>
        <v/>
      </c>
      <c r="AD2911">
        <f>(INDIRECT("a_"&amp;AD$2)/(AD$2+2))*(($C2911^(AD$2+2)-$H2911^(AD$2+2))/(ε_c1cd^(AD$2+2)))</f>
        <v/>
      </c>
      <c r="AE2911" s="111">
        <f>(b*f_cd/L2911)*SUM(U2911:Y2911)+SUM(Q2911:R2911)</f>
        <v/>
      </c>
      <c r="AF2911" s="112">
        <f>AE2911*(K2911-y+e)</f>
        <v/>
      </c>
      <c r="AG2911" s="113">
        <f>(b*f_cd/(L2911^2))*SUM(Z2911:AD2911)+SUM(S2911:T2911)-AF2911</f>
        <v/>
      </c>
      <c r="AH2911" s="114">
        <f>AG2911&lt;0</f>
        <v/>
      </c>
      <c r="AI2911" s="115">
        <f>IF(A2911=1,FALSE,(AND(AQ2911,AH2911,NOT(AI2910))))</f>
        <v/>
      </c>
      <c r="AJ2911" s="116">
        <f>(b*f_cd/L2911)*(a_1/2*J2911^2+a_2/3*J2911^3+a_3/4*J2911^4+a_4/5*J2911^5+a_5/6*J2911^6)+SUM(Q2911:R2911)</f>
        <v/>
      </c>
      <c r="AK2911">
        <f>AJ2911*(K2911-y+e)</f>
        <v/>
      </c>
      <c r="AL2911" s="118">
        <f>(b*f_cd/(L2911^2))*(a_1/3*J2911^3+a_2/4*J2911^4+a_3/5*J2911^5+a_4/6*J2911^6+a_5/7*J2911^7)+SUM(S2911:T2911)-AK2911</f>
        <v/>
      </c>
      <c r="AM2911" s="114">
        <f>AL2911&gt;0</f>
        <v/>
      </c>
      <c r="AN2911" s="115">
        <f>IF(A2911=1,FALSE,(AND(AQ2911,AM2911,NOT(AN2910))))</f>
        <v/>
      </c>
      <c r="AO2911">
        <f>IF(D2911=1,AND(AH2911,NOT(AI2911)),AND(AM2911,NOT(AN2911)))</f>
        <v/>
      </c>
      <c r="AP2911" s="119">
        <f>IF(D2911=1,AI2911,AN2911)</f>
        <v/>
      </c>
      <c r="AQ2911" s="125">
        <f>ABS(E2911)&lt;$AQ$2</f>
        <v/>
      </c>
      <c r="AS2911">
        <f>IF(AP2911,MAX(AS$3:AS2909)+1,"")</f>
        <v/>
      </c>
    </row>
    <row r="2912">
      <c r="A2912" t="n">
        <v>2822</v>
      </c>
      <c r="B2912" s="131">
        <f>IF(A2912=1,0,IF(AP2912,0.1*ε_cu1cd,0))</f>
        <v/>
      </c>
      <c r="C2912" s="131">
        <f>IF(A2912=1,0.1*ε_cu1cd,C2911+B2911)</f>
        <v/>
      </c>
      <c r="D2912" s="113">
        <f>IF('Нормальний переріз'!$D$68&gt;0,1,2)</f>
        <v/>
      </c>
      <c r="E2912" s="144">
        <f>IF(D2912=1,F2912,G2912)</f>
        <v/>
      </c>
      <c r="F2912" s="124">
        <f>IF(AI2911,0.11*ε_cu1cd,IF(AH2911,F2911*0.01,F2911))</f>
        <v/>
      </c>
      <c r="G2912" s="124">
        <f>IF(AP2911,-0.1*ε_cu1cd,IF(AM2911,G2911*0.01,G2911))</f>
        <v/>
      </c>
      <c r="H2912" s="113">
        <f>IF(A2912=1,E2912,IF(AO2911,H2911-E2911+E2912,IF(AP2911,0.8*H2911,H2911+E2912)))</f>
        <v/>
      </c>
      <c r="I2912" s="169">
        <f>(C2912-H2912)/h</f>
        <v/>
      </c>
      <c r="J2912">
        <f>C2912/(ε_c1cd)</f>
        <v/>
      </c>
      <c r="K2912">
        <f>C2912/I2912</f>
        <v/>
      </c>
      <c r="L2912" s="131">
        <f>I2912/(ε_c1cd)</f>
        <v/>
      </c>
      <c r="M2912">
        <f>I2912*(K2912-Z_s1)</f>
        <v/>
      </c>
      <c r="N2912">
        <f>I2912*(K2912-Z_s2)</f>
        <v/>
      </c>
      <c r="O2912">
        <f>E_s*M2912</f>
        <v/>
      </c>
      <c r="P2912">
        <f>E_s*N2912</f>
        <v/>
      </c>
      <c r="Q2912">
        <f>O2912*A_s1</f>
        <v/>
      </c>
      <c r="R2912">
        <f>P2912*A_s2</f>
        <v/>
      </c>
      <c r="S2912">
        <f>Q2912*($K2912-Z_s1)</f>
        <v/>
      </c>
      <c r="T2912">
        <f>R2912*($K2912-Z_s2)</f>
        <v/>
      </c>
      <c r="U2912">
        <f>(INDIRECT("a_"&amp;U$2)/(U$2+1))*(($C2912^(U$2+1)-$H2912^(U$2+1))/(ε_c1cd^(U$2+1)))</f>
        <v/>
      </c>
      <c r="V2912">
        <f>(INDIRECT("a_"&amp;V$2)/(V$2+1))*(($C2912^(V$2+1)-$H2912^(V$2+1))/(ε_c1cd^(V$2+1)))</f>
        <v/>
      </c>
      <c r="W2912">
        <f>(INDIRECT("a_"&amp;W$2)/(W$2+1))*(($C2912^(W$2+1)-$H2912^(W$2+1))/(ε_c1cd^(W$2+1)))</f>
        <v/>
      </c>
      <c r="X2912">
        <f>(INDIRECT("a_"&amp;X$2)/(X$2+1))*(($C2912^(X$2+1)-$H2912^(X$2+1))/(ε_c1cd^(X$2+1)))</f>
        <v/>
      </c>
      <c r="Y2912">
        <f>(INDIRECT("a_"&amp;Y$2)/(Y$2+1))*(($C2912^(Y$2+1)-$H2912^(Y$2+1))/(ε_c1cd^(Y$2+1)))</f>
        <v/>
      </c>
      <c r="Z2912">
        <f>(INDIRECT("a_"&amp;Z$2)/(Z$2+2))*(($C2912^(Z$2+2)-$H2912^(Z$2+2))/(ε_c1cd^(Z$2+2)))</f>
        <v/>
      </c>
      <c r="AA2912">
        <f>(INDIRECT("a_"&amp;AA$2)/(AA$2+2))*(($C2912^(AA$2+2)-$H2912^(AA$2+2))/(ε_c1cd^(AA$2+2)))</f>
        <v/>
      </c>
      <c r="AB2912">
        <f>(INDIRECT("a_"&amp;AB$2)/(AB$2+2))*(($C2912^(AB$2+2)-$H2912^(AB$2+2))/(ε_c1cd^(AB$2+2)))</f>
        <v/>
      </c>
      <c r="AC2912">
        <f>(INDIRECT("a_"&amp;AC$2)/(AC$2+2))*(($C2912^(AC$2+2)-$H2912^(AC$2+2))/(ε_c1cd^(AC$2+2)))</f>
        <v/>
      </c>
      <c r="AD2912">
        <f>(INDIRECT("a_"&amp;AD$2)/(AD$2+2))*(($C2912^(AD$2+2)-$H2912^(AD$2+2))/(ε_c1cd^(AD$2+2)))</f>
        <v/>
      </c>
      <c r="AE2912" s="111">
        <f>(b*f_cd/L2912)*SUM(U2912:Y2912)+SUM(Q2912:R2912)</f>
        <v/>
      </c>
      <c r="AF2912" s="112">
        <f>AE2912*(K2912-y+e)</f>
        <v/>
      </c>
      <c r="AG2912" s="113">
        <f>(b*f_cd/(L2912^2))*SUM(Z2912:AD2912)+SUM(S2912:T2912)-AF2912</f>
        <v/>
      </c>
      <c r="AH2912" s="114">
        <f>AG2912&lt;0</f>
        <v/>
      </c>
      <c r="AI2912" s="115">
        <f>IF(A2912=1,FALSE,(AND(AQ2912,AH2912,NOT(AI2911))))</f>
        <v/>
      </c>
      <c r="AJ2912" s="116">
        <f>(b*f_cd/L2912)*(a_1/2*J2912^2+a_2/3*J2912^3+a_3/4*J2912^4+a_4/5*J2912^5+a_5/6*J2912^6)+SUM(Q2912:R2912)</f>
        <v/>
      </c>
      <c r="AK2912">
        <f>AJ2912*(K2912-y+e)</f>
        <v/>
      </c>
      <c r="AL2912" s="118">
        <f>(b*f_cd/(L2912^2))*(a_1/3*J2912^3+a_2/4*J2912^4+a_3/5*J2912^5+a_4/6*J2912^6+a_5/7*J2912^7)+SUM(S2912:T2912)-AK2912</f>
        <v/>
      </c>
      <c r="AM2912" s="114">
        <f>AL2912&gt;0</f>
        <v/>
      </c>
      <c r="AN2912" s="115">
        <f>IF(A2912=1,FALSE,(AND(AQ2912,AM2912,NOT(AN2911))))</f>
        <v/>
      </c>
      <c r="AO2912">
        <f>IF(D2912=1,AND(AH2912,NOT(AI2912)),AND(AM2912,NOT(AN2912)))</f>
        <v/>
      </c>
      <c r="AP2912" s="119">
        <f>IF(D2912=1,AI2912,AN2912)</f>
        <v/>
      </c>
      <c r="AQ2912" s="125">
        <f>ABS(E2912)&lt;$AQ$2</f>
        <v/>
      </c>
      <c r="AS2912">
        <f>IF(AP2912,MAX(AS$3:AS2910)+1,"")</f>
        <v/>
      </c>
    </row>
    <row r="2913">
      <c r="A2913" t="n">
        <v>2823</v>
      </c>
      <c r="B2913" s="131">
        <f>IF(A2913=1,0,IF(AP2913,0.1*ε_cu1cd,0))</f>
        <v/>
      </c>
      <c r="C2913" s="131">
        <f>IF(A2913=1,0.1*ε_cu1cd,C2912+B2912)</f>
        <v/>
      </c>
      <c r="D2913" s="113">
        <f>IF('Нормальний переріз'!$D$68&gt;0,1,2)</f>
        <v/>
      </c>
      <c r="E2913" s="144">
        <f>IF(D2913=1,F2913,G2913)</f>
        <v/>
      </c>
      <c r="F2913" s="124">
        <f>IF(AI2912,0.11*ε_cu1cd,IF(AH2912,F2912*0.01,F2912))</f>
        <v/>
      </c>
      <c r="G2913" s="124">
        <f>IF(AP2912,-0.1*ε_cu1cd,IF(AM2912,G2912*0.01,G2912))</f>
        <v/>
      </c>
      <c r="H2913" s="113">
        <f>IF(A2913=1,E2913,IF(AO2912,H2912-E2912+E2913,IF(AP2912,0.8*H2912,H2912+E2913)))</f>
        <v/>
      </c>
      <c r="I2913" s="169">
        <f>(C2913-H2913)/h</f>
        <v/>
      </c>
      <c r="J2913">
        <f>C2913/(ε_c1cd)</f>
        <v/>
      </c>
      <c r="K2913">
        <f>C2913/I2913</f>
        <v/>
      </c>
      <c r="L2913" s="131">
        <f>I2913/(ε_c1cd)</f>
        <v/>
      </c>
      <c r="M2913">
        <f>I2913*(K2913-Z_s1)</f>
        <v/>
      </c>
      <c r="N2913">
        <f>I2913*(K2913-Z_s2)</f>
        <v/>
      </c>
      <c r="O2913">
        <f>E_s*M2913</f>
        <v/>
      </c>
      <c r="P2913">
        <f>E_s*N2913</f>
        <v/>
      </c>
      <c r="Q2913">
        <f>O2913*A_s1</f>
        <v/>
      </c>
      <c r="R2913">
        <f>P2913*A_s2</f>
        <v/>
      </c>
      <c r="S2913">
        <f>Q2913*($K2913-Z_s1)</f>
        <v/>
      </c>
      <c r="T2913">
        <f>R2913*($K2913-Z_s2)</f>
        <v/>
      </c>
      <c r="U2913">
        <f>(INDIRECT("a_"&amp;U$2)/(U$2+1))*(($C2913^(U$2+1)-$H2913^(U$2+1))/(ε_c1cd^(U$2+1)))</f>
        <v/>
      </c>
      <c r="V2913">
        <f>(INDIRECT("a_"&amp;V$2)/(V$2+1))*(($C2913^(V$2+1)-$H2913^(V$2+1))/(ε_c1cd^(V$2+1)))</f>
        <v/>
      </c>
      <c r="W2913">
        <f>(INDIRECT("a_"&amp;W$2)/(W$2+1))*(($C2913^(W$2+1)-$H2913^(W$2+1))/(ε_c1cd^(W$2+1)))</f>
        <v/>
      </c>
      <c r="X2913">
        <f>(INDIRECT("a_"&amp;X$2)/(X$2+1))*(($C2913^(X$2+1)-$H2913^(X$2+1))/(ε_c1cd^(X$2+1)))</f>
        <v/>
      </c>
      <c r="Y2913">
        <f>(INDIRECT("a_"&amp;Y$2)/(Y$2+1))*(($C2913^(Y$2+1)-$H2913^(Y$2+1))/(ε_c1cd^(Y$2+1)))</f>
        <v/>
      </c>
      <c r="Z2913">
        <f>(INDIRECT("a_"&amp;Z$2)/(Z$2+2))*(($C2913^(Z$2+2)-$H2913^(Z$2+2))/(ε_c1cd^(Z$2+2)))</f>
        <v/>
      </c>
      <c r="AA2913">
        <f>(INDIRECT("a_"&amp;AA$2)/(AA$2+2))*(($C2913^(AA$2+2)-$H2913^(AA$2+2))/(ε_c1cd^(AA$2+2)))</f>
        <v/>
      </c>
      <c r="AB2913">
        <f>(INDIRECT("a_"&amp;AB$2)/(AB$2+2))*(($C2913^(AB$2+2)-$H2913^(AB$2+2))/(ε_c1cd^(AB$2+2)))</f>
        <v/>
      </c>
      <c r="AC2913">
        <f>(INDIRECT("a_"&amp;AC$2)/(AC$2+2))*(($C2913^(AC$2+2)-$H2913^(AC$2+2))/(ε_c1cd^(AC$2+2)))</f>
        <v/>
      </c>
      <c r="AD2913">
        <f>(INDIRECT("a_"&amp;AD$2)/(AD$2+2))*(($C2913^(AD$2+2)-$H2913^(AD$2+2))/(ε_c1cd^(AD$2+2)))</f>
        <v/>
      </c>
      <c r="AE2913" s="111">
        <f>(b*f_cd/L2913)*SUM(U2913:Y2913)+SUM(Q2913:R2913)</f>
        <v/>
      </c>
      <c r="AF2913" s="112">
        <f>AE2913*(K2913-y+e)</f>
        <v/>
      </c>
      <c r="AG2913" s="113">
        <f>(b*f_cd/(L2913^2))*SUM(Z2913:AD2913)+SUM(S2913:T2913)-AF2913</f>
        <v/>
      </c>
      <c r="AH2913" s="114">
        <f>AG2913&lt;0</f>
        <v/>
      </c>
      <c r="AI2913" s="115">
        <f>IF(A2913=1,FALSE,(AND(AQ2913,AH2913,NOT(AI2912))))</f>
        <v/>
      </c>
      <c r="AJ2913" s="116">
        <f>(b*f_cd/L2913)*(a_1/2*J2913^2+a_2/3*J2913^3+a_3/4*J2913^4+a_4/5*J2913^5+a_5/6*J2913^6)+SUM(Q2913:R2913)</f>
        <v/>
      </c>
      <c r="AK2913">
        <f>AJ2913*(K2913-y+e)</f>
        <v/>
      </c>
      <c r="AL2913" s="118">
        <f>(b*f_cd/(L2913^2))*(a_1/3*J2913^3+a_2/4*J2913^4+a_3/5*J2913^5+a_4/6*J2913^6+a_5/7*J2913^7)+SUM(S2913:T2913)-AK2913</f>
        <v/>
      </c>
      <c r="AM2913" s="114">
        <f>AL2913&gt;0</f>
        <v/>
      </c>
      <c r="AN2913" s="115">
        <f>IF(A2913=1,FALSE,(AND(AQ2913,AM2913,NOT(AN2912))))</f>
        <v/>
      </c>
      <c r="AO2913">
        <f>IF(D2913=1,AND(AH2913,NOT(AI2913)),AND(AM2913,NOT(AN2913)))</f>
        <v/>
      </c>
      <c r="AP2913" s="119">
        <f>IF(D2913=1,AI2913,AN2913)</f>
        <v/>
      </c>
      <c r="AQ2913" s="125">
        <f>ABS(E2913)&lt;$AQ$2</f>
        <v/>
      </c>
      <c r="AS2913">
        <f>IF(AP2913,MAX(AS$3:AS2911)+1,"")</f>
        <v/>
      </c>
    </row>
    <row r="2914">
      <c r="A2914" t="n">
        <v>2824</v>
      </c>
      <c r="B2914" s="131">
        <f>IF(A2914=1,0,IF(AP2914,0.1*ε_cu1cd,0))</f>
        <v/>
      </c>
      <c r="C2914" s="131">
        <f>IF(A2914=1,0.1*ε_cu1cd,C2913+B2913)</f>
        <v/>
      </c>
      <c r="D2914" s="113">
        <f>IF('Нормальний переріз'!$D$68&gt;0,1,2)</f>
        <v/>
      </c>
      <c r="E2914" s="144">
        <f>IF(D2914=1,F2914,G2914)</f>
        <v/>
      </c>
      <c r="F2914" s="124">
        <f>IF(AI2913,0.11*ε_cu1cd,IF(AH2913,F2913*0.01,F2913))</f>
        <v/>
      </c>
      <c r="G2914" s="124">
        <f>IF(AP2913,-0.1*ε_cu1cd,IF(AM2913,G2913*0.01,G2913))</f>
        <v/>
      </c>
      <c r="H2914" s="113">
        <f>IF(A2914=1,E2914,IF(AO2913,H2913-E2913+E2914,IF(AP2913,0.8*H2913,H2913+E2914)))</f>
        <v/>
      </c>
      <c r="I2914" s="169">
        <f>(C2914-H2914)/h</f>
        <v/>
      </c>
      <c r="J2914">
        <f>C2914/(ε_c1cd)</f>
        <v/>
      </c>
      <c r="K2914">
        <f>C2914/I2914</f>
        <v/>
      </c>
      <c r="L2914" s="131">
        <f>I2914/(ε_c1cd)</f>
        <v/>
      </c>
      <c r="M2914">
        <f>I2914*(K2914-Z_s1)</f>
        <v/>
      </c>
      <c r="N2914">
        <f>I2914*(K2914-Z_s2)</f>
        <v/>
      </c>
      <c r="O2914">
        <f>E_s*M2914</f>
        <v/>
      </c>
      <c r="P2914">
        <f>E_s*N2914</f>
        <v/>
      </c>
      <c r="Q2914">
        <f>O2914*A_s1</f>
        <v/>
      </c>
      <c r="R2914">
        <f>P2914*A_s2</f>
        <v/>
      </c>
      <c r="S2914">
        <f>Q2914*($K2914-Z_s1)</f>
        <v/>
      </c>
      <c r="T2914">
        <f>R2914*($K2914-Z_s2)</f>
        <v/>
      </c>
      <c r="U2914">
        <f>(INDIRECT("a_"&amp;U$2)/(U$2+1))*(($C2914^(U$2+1)-$H2914^(U$2+1))/(ε_c1cd^(U$2+1)))</f>
        <v/>
      </c>
      <c r="V2914">
        <f>(INDIRECT("a_"&amp;V$2)/(V$2+1))*(($C2914^(V$2+1)-$H2914^(V$2+1))/(ε_c1cd^(V$2+1)))</f>
        <v/>
      </c>
      <c r="W2914">
        <f>(INDIRECT("a_"&amp;W$2)/(W$2+1))*(($C2914^(W$2+1)-$H2914^(W$2+1))/(ε_c1cd^(W$2+1)))</f>
        <v/>
      </c>
      <c r="X2914">
        <f>(INDIRECT("a_"&amp;X$2)/(X$2+1))*(($C2914^(X$2+1)-$H2914^(X$2+1))/(ε_c1cd^(X$2+1)))</f>
        <v/>
      </c>
      <c r="Y2914">
        <f>(INDIRECT("a_"&amp;Y$2)/(Y$2+1))*(($C2914^(Y$2+1)-$H2914^(Y$2+1))/(ε_c1cd^(Y$2+1)))</f>
        <v/>
      </c>
      <c r="Z2914">
        <f>(INDIRECT("a_"&amp;Z$2)/(Z$2+2))*(($C2914^(Z$2+2)-$H2914^(Z$2+2))/(ε_c1cd^(Z$2+2)))</f>
        <v/>
      </c>
      <c r="AA2914">
        <f>(INDIRECT("a_"&amp;AA$2)/(AA$2+2))*(($C2914^(AA$2+2)-$H2914^(AA$2+2))/(ε_c1cd^(AA$2+2)))</f>
        <v/>
      </c>
      <c r="AB2914">
        <f>(INDIRECT("a_"&amp;AB$2)/(AB$2+2))*(($C2914^(AB$2+2)-$H2914^(AB$2+2))/(ε_c1cd^(AB$2+2)))</f>
        <v/>
      </c>
      <c r="AC2914">
        <f>(INDIRECT("a_"&amp;AC$2)/(AC$2+2))*(($C2914^(AC$2+2)-$H2914^(AC$2+2))/(ε_c1cd^(AC$2+2)))</f>
        <v/>
      </c>
      <c r="AD2914">
        <f>(INDIRECT("a_"&amp;AD$2)/(AD$2+2))*(($C2914^(AD$2+2)-$H2914^(AD$2+2))/(ε_c1cd^(AD$2+2)))</f>
        <v/>
      </c>
      <c r="AE2914" s="111">
        <f>(b*f_cd/L2914)*SUM(U2914:Y2914)+SUM(Q2914:R2914)</f>
        <v/>
      </c>
      <c r="AF2914" s="112">
        <f>AE2914*(K2914-y+e)</f>
        <v/>
      </c>
      <c r="AG2914" s="113">
        <f>(b*f_cd/(L2914^2))*SUM(Z2914:AD2914)+SUM(S2914:T2914)-AF2914</f>
        <v/>
      </c>
      <c r="AH2914" s="114">
        <f>AG2914&lt;0</f>
        <v/>
      </c>
      <c r="AI2914" s="115">
        <f>IF(A2914=1,FALSE,(AND(AQ2914,AH2914,NOT(AI2913))))</f>
        <v/>
      </c>
      <c r="AJ2914" s="116">
        <f>(b*f_cd/L2914)*(a_1/2*J2914^2+a_2/3*J2914^3+a_3/4*J2914^4+a_4/5*J2914^5+a_5/6*J2914^6)+SUM(Q2914:R2914)</f>
        <v/>
      </c>
      <c r="AK2914">
        <f>AJ2914*(K2914-y+e)</f>
        <v/>
      </c>
      <c r="AL2914" s="118">
        <f>(b*f_cd/(L2914^2))*(a_1/3*J2914^3+a_2/4*J2914^4+a_3/5*J2914^5+a_4/6*J2914^6+a_5/7*J2914^7)+SUM(S2914:T2914)-AK2914</f>
        <v/>
      </c>
      <c r="AM2914" s="114">
        <f>AL2914&gt;0</f>
        <v/>
      </c>
      <c r="AN2914" s="115">
        <f>IF(A2914=1,FALSE,(AND(AQ2914,AM2914,NOT(AN2913))))</f>
        <v/>
      </c>
      <c r="AO2914">
        <f>IF(D2914=1,AND(AH2914,NOT(AI2914)),AND(AM2914,NOT(AN2914)))</f>
        <v/>
      </c>
      <c r="AP2914" s="119">
        <f>IF(D2914=1,AI2914,AN2914)</f>
        <v/>
      </c>
      <c r="AQ2914" s="125">
        <f>ABS(E2914)&lt;$AQ$2</f>
        <v/>
      </c>
      <c r="AS2914">
        <f>IF(AP2914,MAX(AS$3:AS2912)+1,"")</f>
        <v/>
      </c>
    </row>
    <row r="2915">
      <c r="A2915" t="n">
        <v>2825</v>
      </c>
      <c r="B2915" s="131">
        <f>IF(A2915=1,0,IF(AP2915,0.1*ε_cu1cd,0))</f>
        <v/>
      </c>
      <c r="C2915" s="131">
        <f>IF(A2915=1,0.1*ε_cu1cd,C2914+B2914)</f>
        <v/>
      </c>
      <c r="D2915" s="113">
        <f>IF('Нормальний переріз'!$D$68&gt;0,1,2)</f>
        <v/>
      </c>
      <c r="E2915" s="144">
        <f>IF(D2915=1,F2915,G2915)</f>
        <v/>
      </c>
      <c r="F2915" s="124">
        <f>IF(AI2914,0.11*ε_cu1cd,IF(AH2914,F2914*0.01,F2914))</f>
        <v/>
      </c>
      <c r="G2915" s="124">
        <f>IF(AP2914,-0.1*ε_cu1cd,IF(AM2914,G2914*0.01,G2914))</f>
        <v/>
      </c>
      <c r="H2915" s="113">
        <f>IF(A2915=1,E2915,IF(AO2914,H2914-E2914+E2915,IF(AP2914,0.8*H2914,H2914+E2915)))</f>
        <v/>
      </c>
      <c r="I2915" s="169">
        <f>(C2915-H2915)/h</f>
        <v/>
      </c>
      <c r="J2915">
        <f>C2915/(ε_c1cd)</f>
        <v/>
      </c>
      <c r="K2915">
        <f>C2915/I2915</f>
        <v/>
      </c>
      <c r="L2915" s="131">
        <f>I2915/(ε_c1cd)</f>
        <v/>
      </c>
      <c r="M2915">
        <f>I2915*(K2915-Z_s1)</f>
        <v/>
      </c>
      <c r="N2915">
        <f>I2915*(K2915-Z_s2)</f>
        <v/>
      </c>
      <c r="O2915">
        <f>E_s*M2915</f>
        <v/>
      </c>
      <c r="P2915">
        <f>E_s*N2915</f>
        <v/>
      </c>
      <c r="Q2915">
        <f>O2915*A_s1</f>
        <v/>
      </c>
      <c r="R2915">
        <f>P2915*A_s2</f>
        <v/>
      </c>
      <c r="S2915">
        <f>Q2915*($K2915-Z_s1)</f>
        <v/>
      </c>
      <c r="T2915">
        <f>R2915*($K2915-Z_s2)</f>
        <v/>
      </c>
      <c r="U2915">
        <f>(INDIRECT("a_"&amp;U$2)/(U$2+1))*(($C2915^(U$2+1)-$H2915^(U$2+1))/(ε_c1cd^(U$2+1)))</f>
        <v/>
      </c>
      <c r="V2915">
        <f>(INDIRECT("a_"&amp;V$2)/(V$2+1))*(($C2915^(V$2+1)-$H2915^(V$2+1))/(ε_c1cd^(V$2+1)))</f>
        <v/>
      </c>
      <c r="W2915">
        <f>(INDIRECT("a_"&amp;W$2)/(W$2+1))*(($C2915^(W$2+1)-$H2915^(W$2+1))/(ε_c1cd^(W$2+1)))</f>
        <v/>
      </c>
      <c r="X2915">
        <f>(INDIRECT("a_"&amp;X$2)/(X$2+1))*(($C2915^(X$2+1)-$H2915^(X$2+1))/(ε_c1cd^(X$2+1)))</f>
        <v/>
      </c>
      <c r="Y2915">
        <f>(INDIRECT("a_"&amp;Y$2)/(Y$2+1))*(($C2915^(Y$2+1)-$H2915^(Y$2+1))/(ε_c1cd^(Y$2+1)))</f>
        <v/>
      </c>
      <c r="Z2915">
        <f>(INDIRECT("a_"&amp;Z$2)/(Z$2+2))*(($C2915^(Z$2+2)-$H2915^(Z$2+2))/(ε_c1cd^(Z$2+2)))</f>
        <v/>
      </c>
      <c r="AA2915">
        <f>(INDIRECT("a_"&amp;AA$2)/(AA$2+2))*(($C2915^(AA$2+2)-$H2915^(AA$2+2))/(ε_c1cd^(AA$2+2)))</f>
        <v/>
      </c>
      <c r="AB2915">
        <f>(INDIRECT("a_"&amp;AB$2)/(AB$2+2))*(($C2915^(AB$2+2)-$H2915^(AB$2+2))/(ε_c1cd^(AB$2+2)))</f>
        <v/>
      </c>
      <c r="AC2915">
        <f>(INDIRECT("a_"&amp;AC$2)/(AC$2+2))*(($C2915^(AC$2+2)-$H2915^(AC$2+2))/(ε_c1cd^(AC$2+2)))</f>
        <v/>
      </c>
      <c r="AD2915">
        <f>(INDIRECT("a_"&amp;AD$2)/(AD$2+2))*(($C2915^(AD$2+2)-$H2915^(AD$2+2))/(ε_c1cd^(AD$2+2)))</f>
        <v/>
      </c>
      <c r="AE2915" s="111">
        <f>(b*f_cd/L2915)*SUM(U2915:Y2915)+SUM(Q2915:R2915)</f>
        <v/>
      </c>
      <c r="AF2915" s="112">
        <f>AE2915*(K2915-y+e)</f>
        <v/>
      </c>
      <c r="AG2915" s="113">
        <f>(b*f_cd/(L2915^2))*SUM(Z2915:AD2915)+SUM(S2915:T2915)-AF2915</f>
        <v/>
      </c>
      <c r="AH2915" s="114">
        <f>AG2915&lt;0</f>
        <v/>
      </c>
      <c r="AI2915" s="115">
        <f>IF(A2915=1,FALSE,(AND(AQ2915,AH2915,NOT(AI2914))))</f>
        <v/>
      </c>
      <c r="AJ2915" s="116">
        <f>(b*f_cd/L2915)*(a_1/2*J2915^2+a_2/3*J2915^3+a_3/4*J2915^4+a_4/5*J2915^5+a_5/6*J2915^6)+SUM(Q2915:R2915)</f>
        <v/>
      </c>
      <c r="AK2915">
        <f>AJ2915*(K2915-y+e)</f>
        <v/>
      </c>
      <c r="AL2915" s="118">
        <f>(b*f_cd/(L2915^2))*(a_1/3*J2915^3+a_2/4*J2915^4+a_3/5*J2915^5+a_4/6*J2915^6+a_5/7*J2915^7)+SUM(S2915:T2915)-AK2915</f>
        <v/>
      </c>
      <c r="AM2915" s="114">
        <f>AL2915&gt;0</f>
        <v/>
      </c>
      <c r="AN2915" s="115">
        <f>IF(A2915=1,FALSE,(AND(AQ2915,AM2915,NOT(AN2914))))</f>
        <v/>
      </c>
      <c r="AO2915">
        <f>IF(D2915=1,AND(AH2915,NOT(AI2915)),AND(AM2915,NOT(AN2915)))</f>
        <v/>
      </c>
      <c r="AP2915" s="119">
        <f>IF(D2915=1,AI2915,AN2915)</f>
        <v/>
      </c>
      <c r="AQ2915" s="125">
        <f>ABS(E2915)&lt;$AQ$2</f>
        <v/>
      </c>
      <c r="AS2915">
        <f>IF(AP2915,MAX(AS$3:AS2913)+1,"")</f>
        <v/>
      </c>
    </row>
    <row r="2916">
      <c r="A2916" t="n">
        <v>2826</v>
      </c>
      <c r="B2916" s="131">
        <f>IF(A2916=1,0,IF(AP2916,0.1*ε_cu1cd,0))</f>
        <v/>
      </c>
      <c r="C2916" s="131">
        <f>IF(A2916=1,0.1*ε_cu1cd,C2915+B2915)</f>
        <v/>
      </c>
      <c r="D2916" s="113">
        <f>IF('Нормальний переріз'!$D$68&gt;0,1,2)</f>
        <v/>
      </c>
      <c r="E2916" s="144">
        <f>IF(D2916=1,F2916,G2916)</f>
        <v/>
      </c>
      <c r="F2916" s="124">
        <f>IF(AI2915,0.11*ε_cu1cd,IF(AH2915,F2915*0.01,F2915))</f>
        <v/>
      </c>
      <c r="G2916" s="124">
        <f>IF(AP2915,-0.1*ε_cu1cd,IF(AM2915,G2915*0.01,G2915))</f>
        <v/>
      </c>
      <c r="H2916" s="113">
        <f>IF(A2916=1,E2916,IF(AO2915,H2915-E2915+E2916,IF(AP2915,0.8*H2915,H2915+E2916)))</f>
        <v/>
      </c>
      <c r="I2916" s="169">
        <f>(C2916-H2916)/h</f>
        <v/>
      </c>
      <c r="J2916">
        <f>C2916/(ε_c1cd)</f>
        <v/>
      </c>
      <c r="K2916">
        <f>C2916/I2916</f>
        <v/>
      </c>
      <c r="L2916" s="131">
        <f>I2916/(ε_c1cd)</f>
        <v/>
      </c>
      <c r="M2916">
        <f>I2916*(K2916-Z_s1)</f>
        <v/>
      </c>
      <c r="N2916">
        <f>I2916*(K2916-Z_s2)</f>
        <v/>
      </c>
      <c r="O2916">
        <f>E_s*M2916</f>
        <v/>
      </c>
      <c r="P2916">
        <f>E_s*N2916</f>
        <v/>
      </c>
      <c r="Q2916">
        <f>O2916*A_s1</f>
        <v/>
      </c>
      <c r="R2916">
        <f>P2916*A_s2</f>
        <v/>
      </c>
      <c r="S2916">
        <f>Q2916*($K2916-Z_s1)</f>
        <v/>
      </c>
      <c r="T2916">
        <f>R2916*($K2916-Z_s2)</f>
        <v/>
      </c>
      <c r="U2916">
        <f>(INDIRECT("a_"&amp;U$2)/(U$2+1))*(($C2916^(U$2+1)-$H2916^(U$2+1))/(ε_c1cd^(U$2+1)))</f>
        <v/>
      </c>
      <c r="V2916">
        <f>(INDIRECT("a_"&amp;V$2)/(V$2+1))*(($C2916^(V$2+1)-$H2916^(V$2+1))/(ε_c1cd^(V$2+1)))</f>
        <v/>
      </c>
      <c r="W2916">
        <f>(INDIRECT("a_"&amp;W$2)/(W$2+1))*(($C2916^(W$2+1)-$H2916^(W$2+1))/(ε_c1cd^(W$2+1)))</f>
        <v/>
      </c>
      <c r="X2916">
        <f>(INDIRECT("a_"&amp;X$2)/(X$2+1))*(($C2916^(X$2+1)-$H2916^(X$2+1))/(ε_c1cd^(X$2+1)))</f>
        <v/>
      </c>
      <c r="Y2916">
        <f>(INDIRECT("a_"&amp;Y$2)/(Y$2+1))*(($C2916^(Y$2+1)-$H2916^(Y$2+1))/(ε_c1cd^(Y$2+1)))</f>
        <v/>
      </c>
      <c r="Z2916">
        <f>(INDIRECT("a_"&amp;Z$2)/(Z$2+2))*(($C2916^(Z$2+2)-$H2916^(Z$2+2))/(ε_c1cd^(Z$2+2)))</f>
        <v/>
      </c>
      <c r="AA2916">
        <f>(INDIRECT("a_"&amp;AA$2)/(AA$2+2))*(($C2916^(AA$2+2)-$H2916^(AA$2+2))/(ε_c1cd^(AA$2+2)))</f>
        <v/>
      </c>
      <c r="AB2916">
        <f>(INDIRECT("a_"&amp;AB$2)/(AB$2+2))*(($C2916^(AB$2+2)-$H2916^(AB$2+2))/(ε_c1cd^(AB$2+2)))</f>
        <v/>
      </c>
      <c r="AC2916">
        <f>(INDIRECT("a_"&amp;AC$2)/(AC$2+2))*(($C2916^(AC$2+2)-$H2916^(AC$2+2))/(ε_c1cd^(AC$2+2)))</f>
        <v/>
      </c>
      <c r="AD2916">
        <f>(INDIRECT("a_"&amp;AD$2)/(AD$2+2))*(($C2916^(AD$2+2)-$H2916^(AD$2+2))/(ε_c1cd^(AD$2+2)))</f>
        <v/>
      </c>
      <c r="AE2916" s="111">
        <f>(b*f_cd/L2916)*SUM(U2916:Y2916)+SUM(Q2916:R2916)</f>
        <v/>
      </c>
      <c r="AF2916" s="112">
        <f>AE2916*(K2916-y+e)</f>
        <v/>
      </c>
      <c r="AG2916" s="113">
        <f>(b*f_cd/(L2916^2))*SUM(Z2916:AD2916)+SUM(S2916:T2916)-AF2916</f>
        <v/>
      </c>
      <c r="AH2916" s="114">
        <f>AG2916&lt;0</f>
        <v/>
      </c>
      <c r="AI2916" s="115">
        <f>IF(A2916=1,FALSE,(AND(AQ2916,AH2916,NOT(AI2915))))</f>
        <v/>
      </c>
      <c r="AJ2916" s="116">
        <f>(b*f_cd/L2916)*(a_1/2*J2916^2+a_2/3*J2916^3+a_3/4*J2916^4+a_4/5*J2916^5+a_5/6*J2916^6)+SUM(Q2916:R2916)</f>
        <v/>
      </c>
      <c r="AK2916">
        <f>AJ2916*(K2916-y+e)</f>
        <v/>
      </c>
      <c r="AL2916" s="118">
        <f>(b*f_cd/(L2916^2))*(a_1/3*J2916^3+a_2/4*J2916^4+a_3/5*J2916^5+a_4/6*J2916^6+a_5/7*J2916^7)+SUM(S2916:T2916)-AK2916</f>
        <v/>
      </c>
      <c r="AM2916" s="114">
        <f>AL2916&gt;0</f>
        <v/>
      </c>
      <c r="AN2916" s="115">
        <f>IF(A2916=1,FALSE,(AND(AQ2916,AM2916,NOT(AN2915))))</f>
        <v/>
      </c>
      <c r="AO2916">
        <f>IF(D2916=1,AND(AH2916,NOT(AI2916)),AND(AM2916,NOT(AN2916)))</f>
        <v/>
      </c>
      <c r="AP2916" s="119">
        <f>IF(D2916=1,AI2916,AN2916)</f>
        <v/>
      </c>
      <c r="AQ2916" s="125">
        <f>ABS(E2916)&lt;$AQ$2</f>
        <v/>
      </c>
      <c r="AS2916">
        <f>IF(AP2916,MAX(AS$3:AS2914)+1,"")</f>
        <v/>
      </c>
    </row>
    <row r="2917">
      <c r="A2917" t="n">
        <v>2827</v>
      </c>
      <c r="B2917" s="131">
        <f>IF(A2917=1,0,IF(AP2917,0.1*ε_cu1cd,0))</f>
        <v/>
      </c>
      <c r="C2917" s="131">
        <f>IF(A2917=1,0.1*ε_cu1cd,C2916+B2916)</f>
        <v/>
      </c>
      <c r="D2917" s="113">
        <f>IF('Нормальний переріз'!$D$68&gt;0,1,2)</f>
        <v/>
      </c>
      <c r="E2917" s="144">
        <f>IF(D2917=1,F2917,G2917)</f>
        <v/>
      </c>
      <c r="F2917" s="124">
        <f>IF(AI2916,0.11*ε_cu1cd,IF(AH2916,F2916*0.01,F2916))</f>
        <v/>
      </c>
      <c r="G2917" s="124">
        <f>IF(AP2916,-0.1*ε_cu1cd,IF(AM2916,G2916*0.01,G2916))</f>
        <v/>
      </c>
      <c r="H2917" s="113">
        <f>IF(A2917=1,E2917,IF(AO2916,H2916-E2916+E2917,IF(AP2916,0.8*H2916,H2916+E2917)))</f>
        <v/>
      </c>
      <c r="I2917" s="169">
        <f>(C2917-H2917)/h</f>
        <v/>
      </c>
      <c r="J2917">
        <f>C2917/(ε_c1cd)</f>
        <v/>
      </c>
      <c r="K2917">
        <f>C2917/I2917</f>
        <v/>
      </c>
      <c r="L2917" s="131">
        <f>I2917/(ε_c1cd)</f>
        <v/>
      </c>
      <c r="M2917">
        <f>I2917*(K2917-Z_s1)</f>
        <v/>
      </c>
      <c r="N2917">
        <f>I2917*(K2917-Z_s2)</f>
        <v/>
      </c>
      <c r="O2917">
        <f>E_s*M2917</f>
        <v/>
      </c>
      <c r="P2917">
        <f>E_s*N2917</f>
        <v/>
      </c>
      <c r="Q2917">
        <f>O2917*A_s1</f>
        <v/>
      </c>
      <c r="R2917">
        <f>P2917*A_s2</f>
        <v/>
      </c>
      <c r="S2917">
        <f>Q2917*($K2917-Z_s1)</f>
        <v/>
      </c>
      <c r="T2917">
        <f>R2917*($K2917-Z_s2)</f>
        <v/>
      </c>
      <c r="U2917">
        <f>(INDIRECT("a_"&amp;U$2)/(U$2+1))*(($C2917^(U$2+1)-$H2917^(U$2+1))/(ε_c1cd^(U$2+1)))</f>
        <v/>
      </c>
      <c r="V2917">
        <f>(INDIRECT("a_"&amp;V$2)/(V$2+1))*(($C2917^(V$2+1)-$H2917^(V$2+1))/(ε_c1cd^(V$2+1)))</f>
        <v/>
      </c>
      <c r="W2917">
        <f>(INDIRECT("a_"&amp;W$2)/(W$2+1))*(($C2917^(W$2+1)-$H2917^(W$2+1))/(ε_c1cd^(W$2+1)))</f>
        <v/>
      </c>
      <c r="X2917">
        <f>(INDIRECT("a_"&amp;X$2)/(X$2+1))*(($C2917^(X$2+1)-$H2917^(X$2+1))/(ε_c1cd^(X$2+1)))</f>
        <v/>
      </c>
      <c r="Y2917">
        <f>(INDIRECT("a_"&amp;Y$2)/(Y$2+1))*(($C2917^(Y$2+1)-$H2917^(Y$2+1))/(ε_c1cd^(Y$2+1)))</f>
        <v/>
      </c>
      <c r="Z2917">
        <f>(INDIRECT("a_"&amp;Z$2)/(Z$2+2))*(($C2917^(Z$2+2)-$H2917^(Z$2+2))/(ε_c1cd^(Z$2+2)))</f>
        <v/>
      </c>
      <c r="AA2917">
        <f>(INDIRECT("a_"&amp;AA$2)/(AA$2+2))*(($C2917^(AA$2+2)-$H2917^(AA$2+2))/(ε_c1cd^(AA$2+2)))</f>
        <v/>
      </c>
      <c r="AB2917">
        <f>(INDIRECT("a_"&amp;AB$2)/(AB$2+2))*(($C2917^(AB$2+2)-$H2917^(AB$2+2))/(ε_c1cd^(AB$2+2)))</f>
        <v/>
      </c>
      <c r="AC2917">
        <f>(INDIRECT("a_"&amp;AC$2)/(AC$2+2))*(($C2917^(AC$2+2)-$H2917^(AC$2+2))/(ε_c1cd^(AC$2+2)))</f>
        <v/>
      </c>
      <c r="AD2917">
        <f>(INDIRECT("a_"&amp;AD$2)/(AD$2+2))*(($C2917^(AD$2+2)-$H2917^(AD$2+2))/(ε_c1cd^(AD$2+2)))</f>
        <v/>
      </c>
      <c r="AE2917" s="111">
        <f>(b*f_cd/L2917)*SUM(U2917:Y2917)+SUM(Q2917:R2917)</f>
        <v/>
      </c>
      <c r="AF2917" s="112">
        <f>AE2917*(K2917-y+e)</f>
        <v/>
      </c>
      <c r="AG2917" s="113">
        <f>(b*f_cd/(L2917^2))*SUM(Z2917:AD2917)+SUM(S2917:T2917)-AF2917</f>
        <v/>
      </c>
      <c r="AH2917" s="114">
        <f>AG2917&lt;0</f>
        <v/>
      </c>
      <c r="AI2917" s="115">
        <f>IF(A2917=1,FALSE,(AND(AQ2917,AH2917,NOT(AI2916))))</f>
        <v/>
      </c>
      <c r="AJ2917" s="116">
        <f>(b*f_cd/L2917)*(a_1/2*J2917^2+a_2/3*J2917^3+a_3/4*J2917^4+a_4/5*J2917^5+a_5/6*J2917^6)+SUM(Q2917:R2917)</f>
        <v/>
      </c>
      <c r="AK2917">
        <f>AJ2917*(K2917-y+e)</f>
        <v/>
      </c>
      <c r="AL2917" s="118">
        <f>(b*f_cd/(L2917^2))*(a_1/3*J2917^3+a_2/4*J2917^4+a_3/5*J2917^5+a_4/6*J2917^6+a_5/7*J2917^7)+SUM(S2917:T2917)-AK2917</f>
        <v/>
      </c>
      <c r="AM2917" s="114">
        <f>AL2917&gt;0</f>
        <v/>
      </c>
      <c r="AN2917" s="115">
        <f>IF(A2917=1,FALSE,(AND(AQ2917,AM2917,NOT(AN2916))))</f>
        <v/>
      </c>
      <c r="AO2917">
        <f>IF(D2917=1,AND(AH2917,NOT(AI2917)),AND(AM2917,NOT(AN2917)))</f>
        <v/>
      </c>
      <c r="AP2917" s="119">
        <f>IF(D2917=1,AI2917,AN2917)</f>
        <v/>
      </c>
      <c r="AQ2917" s="125">
        <f>ABS(E2917)&lt;$AQ$2</f>
        <v/>
      </c>
      <c r="AS2917">
        <f>IF(AP2917,MAX(AS$3:AS2915)+1,"")</f>
        <v/>
      </c>
    </row>
    <row r="2918">
      <c r="A2918" t="n">
        <v>2828</v>
      </c>
      <c r="B2918" s="131">
        <f>IF(A2918=1,0,IF(AP2918,0.1*ε_cu1cd,0))</f>
        <v/>
      </c>
      <c r="C2918" s="131">
        <f>IF(A2918=1,0.1*ε_cu1cd,C2917+B2917)</f>
        <v/>
      </c>
      <c r="D2918" s="113">
        <f>IF('Нормальний переріз'!$D$68&gt;0,1,2)</f>
        <v/>
      </c>
      <c r="E2918" s="144">
        <f>IF(D2918=1,F2918,G2918)</f>
        <v/>
      </c>
      <c r="F2918" s="124">
        <f>IF(AI2917,0.11*ε_cu1cd,IF(AH2917,F2917*0.01,F2917))</f>
        <v/>
      </c>
      <c r="G2918" s="124">
        <f>IF(AP2917,-0.1*ε_cu1cd,IF(AM2917,G2917*0.01,G2917))</f>
        <v/>
      </c>
      <c r="H2918" s="113">
        <f>IF(A2918=1,E2918,IF(AO2917,H2917-E2917+E2918,IF(AP2917,0.8*H2917,H2917+E2918)))</f>
        <v/>
      </c>
      <c r="I2918" s="169">
        <f>(C2918-H2918)/h</f>
        <v/>
      </c>
      <c r="J2918">
        <f>C2918/(ε_c1cd)</f>
        <v/>
      </c>
      <c r="K2918">
        <f>C2918/I2918</f>
        <v/>
      </c>
      <c r="L2918" s="131">
        <f>I2918/(ε_c1cd)</f>
        <v/>
      </c>
      <c r="M2918">
        <f>I2918*(K2918-Z_s1)</f>
        <v/>
      </c>
      <c r="N2918">
        <f>I2918*(K2918-Z_s2)</f>
        <v/>
      </c>
      <c r="O2918">
        <f>E_s*M2918</f>
        <v/>
      </c>
      <c r="P2918">
        <f>E_s*N2918</f>
        <v/>
      </c>
      <c r="Q2918">
        <f>O2918*A_s1</f>
        <v/>
      </c>
      <c r="R2918">
        <f>P2918*A_s2</f>
        <v/>
      </c>
      <c r="S2918">
        <f>Q2918*($K2918-Z_s1)</f>
        <v/>
      </c>
      <c r="T2918">
        <f>R2918*($K2918-Z_s2)</f>
        <v/>
      </c>
      <c r="U2918">
        <f>(INDIRECT("a_"&amp;U$2)/(U$2+1))*(($C2918^(U$2+1)-$H2918^(U$2+1))/(ε_c1cd^(U$2+1)))</f>
        <v/>
      </c>
      <c r="V2918">
        <f>(INDIRECT("a_"&amp;V$2)/(V$2+1))*(($C2918^(V$2+1)-$H2918^(V$2+1))/(ε_c1cd^(V$2+1)))</f>
        <v/>
      </c>
      <c r="W2918">
        <f>(INDIRECT("a_"&amp;W$2)/(W$2+1))*(($C2918^(W$2+1)-$H2918^(W$2+1))/(ε_c1cd^(W$2+1)))</f>
        <v/>
      </c>
      <c r="X2918">
        <f>(INDIRECT("a_"&amp;X$2)/(X$2+1))*(($C2918^(X$2+1)-$H2918^(X$2+1))/(ε_c1cd^(X$2+1)))</f>
        <v/>
      </c>
      <c r="Y2918">
        <f>(INDIRECT("a_"&amp;Y$2)/(Y$2+1))*(($C2918^(Y$2+1)-$H2918^(Y$2+1))/(ε_c1cd^(Y$2+1)))</f>
        <v/>
      </c>
      <c r="Z2918">
        <f>(INDIRECT("a_"&amp;Z$2)/(Z$2+2))*(($C2918^(Z$2+2)-$H2918^(Z$2+2))/(ε_c1cd^(Z$2+2)))</f>
        <v/>
      </c>
      <c r="AA2918">
        <f>(INDIRECT("a_"&amp;AA$2)/(AA$2+2))*(($C2918^(AA$2+2)-$H2918^(AA$2+2))/(ε_c1cd^(AA$2+2)))</f>
        <v/>
      </c>
      <c r="AB2918">
        <f>(INDIRECT("a_"&amp;AB$2)/(AB$2+2))*(($C2918^(AB$2+2)-$H2918^(AB$2+2))/(ε_c1cd^(AB$2+2)))</f>
        <v/>
      </c>
      <c r="AC2918">
        <f>(INDIRECT("a_"&amp;AC$2)/(AC$2+2))*(($C2918^(AC$2+2)-$H2918^(AC$2+2))/(ε_c1cd^(AC$2+2)))</f>
        <v/>
      </c>
      <c r="AD2918">
        <f>(INDIRECT("a_"&amp;AD$2)/(AD$2+2))*(($C2918^(AD$2+2)-$H2918^(AD$2+2))/(ε_c1cd^(AD$2+2)))</f>
        <v/>
      </c>
      <c r="AE2918" s="111">
        <f>(b*f_cd/L2918)*SUM(U2918:Y2918)+SUM(Q2918:R2918)</f>
        <v/>
      </c>
      <c r="AF2918" s="112">
        <f>AE2918*(K2918-y+e)</f>
        <v/>
      </c>
      <c r="AG2918" s="113">
        <f>(b*f_cd/(L2918^2))*SUM(Z2918:AD2918)+SUM(S2918:T2918)-AF2918</f>
        <v/>
      </c>
      <c r="AH2918" s="114">
        <f>AG2918&lt;0</f>
        <v/>
      </c>
      <c r="AI2918" s="115">
        <f>IF(A2918=1,FALSE,(AND(AQ2918,AH2918,NOT(AI2917))))</f>
        <v/>
      </c>
      <c r="AJ2918" s="116">
        <f>(b*f_cd/L2918)*(a_1/2*J2918^2+a_2/3*J2918^3+a_3/4*J2918^4+a_4/5*J2918^5+a_5/6*J2918^6)+SUM(Q2918:R2918)</f>
        <v/>
      </c>
      <c r="AK2918">
        <f>AJ2918*(K2918-y+e)</f>
        <v/>
      </c>
      <c r="AL2918" s="118">
        <f>(b*f_cd/(L2918^2))*(a_1/3*J2918^3+a_2/4*J2918^4+a_3/5*J2918^5+a_4/6*J2918^6+a_5/7*J2918^7)+SUM(S2918:T2918)-AK2918</f>
        <v/>
      </c>
      <c r="AM2918" s="114">
        <f>AL2918&gt;0</f>
        <v/>
      </c>
      <c r="AN2918" s="115">
        <f>IF(A2918=1,FALSE,(AND(AQ2918,AM2918,NOT(AN2917))))</f>
        <v/>
      </c>
      <c r="AO2918">
        <f>IF(D2918=1,AND(AH2918,NOT(AI2918)),AND(AM2918,NOT(AN2918)))</f>
        <v/>
      </c>
      <c r="AP2918" s="119">
        <f>IF(D2918=1,AI2918,AN2918)</f>
        <v/>
      </c>
      <c r="AQ2918" s="125">
        <f>ABS(E2918)&lt;$AQ$2</f>
        <v/>
      </c>
      <c r="AS2918">
        <f>IF(AP2918,MAX(AS$3:AS2916)+1,"")</f>
        <v/>
      </c>
    </row>
    <row r="2919">
      <c r="A2919" t="n">
        <v>2829</v>
      </c>
      <c r="B2919" s="131">
        <f>IF(A2919=1,0,IF(AP2919,0.1*ε_cu1cd,0))</f>
        <v/>
      </c>
      <c r="C2919" s="131">
        <f>IF(A2919=1,0.1*ε_cu1cd,C2918+B2918)</f>
        <v/>
      </c>
      <c r="D2919" s="113">
        <f>IF('Нормальний переріз'!$D$68&gt;0,1,2)</f>
        <v/>
      </c>
      <c r="E2919" s="144">
        <f>IF(D2919=1,F2919,G2919)</f>
        <v/>
      </c>
      <c r="F2919" s="124">
        <f>IF(AI2918,0.11*ε_cu1cd,IF(AH2918,F2918*0.01,F2918))</f>
        <v/>
      </c>
      <c r="G2919" s="124">
        <f>IF(AP2918,-0.1*ε_cu1cd,IF(AM2918,G2918*0.01,G2918))</f>
        <v/>
      </c>
      <c r="H2919" s="113">
        <f>IF(A2919=1,E2919,IF(AO2918,H2918-E2918+E2919,IF(AP2918,0.8*H2918,H2918+E2919)))</f>
        <v/>
      </c>
      <c r="I2919" s="169">
        <f>(C2919-H2919)/h</f>
        <v/>
      </c>
      <c r="J2919">
        <f>C2919/(ε_c1cd)</f>
        <v/>
      </c>
      <c r="K2919">
        <f>C2919/I2919</f>
        <v/>
      </c>
      <c r="L2919" s="131">
        <f>I2919/(ε_c1cd)</f>
        <v/>
      </c>
      <c r="M2919">
        <f>I2919*(K2919-Z_s1)</f>
        <v/>
      </c>
      <c r="N2919">
        <f>I2919*(K2919-Z_s2)</f>
        <v/>
      </c>
      <c r="O2919">
        <f>E_s*M2919</f>
        <v/>
      </c>
      <c r="P2919">
        <f>E_s*N2919</f>
        <v/>
      </c>
      <c r="Q2919">
        <f>O2919*A_s1</f>
        <v/>
      </c>
      <c r="R2919">
        <f>P2919*A_s2</f>
        <v/>
      </c>
      <c r="S2919">
        <f>Q2919*($K2919-Z_s1)</f>
        <v/>
      </c>
      <c r="T2919">
        <f>R2919*($K2919-Z_s2)</f>
        <v/>
      </c>
      <c r="U2919">
        <f>(INDIRECT("a_"&amp;U$2)/(U$2+1))*(($C2919^(U$2+1)-$H2919^(U$2+1))/(ε_c1cd^(U$2+1)))</f>
        <v/>
      </c>
      <c r="V2919">
        <f>(INDIRECT("a_"&amp;V$2)/(V$2+1))*(($C2919^(V$2+1)-$H2919^(V$2+1))/(ε_c1cd^(V$2+1)))</f>
        <v/>
      </c>
      <c r="W2919">
        <f>(INDIRECT("a_"&amp;W$2)/(W$2+1))*(($C2919^(W$2+1)-$H2919^(W$2+1))/(ε_c1cd^(W$2+1)))</f>
        <v/>
      </c>
      <c r="X2919">
        <f>(INDIRECT("a_"&amp;X$2)/(X$2+1))*(($C2919^(X$2+1)-$H2919^(X$2+1))/(ε_c1cd^(X$2+1)))</f>
        <v/>
      </c>
      <c r="Y2919">
        <f>(INDIRECT("a_"&amp;Y$2)/(Y$2+1))*(($C2919^(Y$2+1)-$H2919^(Y$2+1))/(ε_c1cd^(Y$2+1)))</f>
        <v/>
      </c>
      <c r="Z2919">
        <f>(INDIRECT("a_"&amp;Z$2)/(Z$2+2))*(($C2919^(Z$2+2)-$H2919^(Z$2+2))/(ε_c1cd^(Z$2+2)))</f>
        <v/>
      </c>
      <c r="AA2919">
        <f>(INDIRECT("a_"&amp;AA$2)/(AA$2+2))*(($C2919^(AA$2+2)-$H2919^(AA$2+2))/(ε_c1cd^(AA$2+2)))</f>
        <v/>
      </c>
      <c r="AB2919">
        <f>(INDIRECT("a_"&amp;AB$2)/(AB$2+2))*(($C2919^(AB$2+2)-$H2919^(AB$2+2))/(ε_c1cd^(AB$2+2)))</f>
        <v/>
      </c>
      <c r="AC2919">
        <f>(INDIRECT("a_"&amp;AC$2)/(AC$2+2))*(($C2919^(AC$2+2)-$H2919^(AC$2+2))/(ε_c1cd^(AC$2+2)))</f>
        <v/>
      </c>
      <c r="AD2919">
        <f>(INDIRECT("a_"&amp;AD$2)/(AD$2+2))*(($C2919^(AD$2+2)-$H2919^(AD$2+2))/(ε_c1cd^(AD$2+2)))</f>
        <v/>
      </c>
      <c r="AE2919" s="111">
        <f>(b*f_cd/L2919)*SUM(U2919:Y2919)+SUM(Q2919:R2919)</f>
        <v/>
      </c>
      <c r="AF2919" s="112">
        <f>AE2919*(K2919-y+e)</f>
        <v/>
      </c>
      <c r="AG2919" s="113">
        <f>(b*f_cd/(L2919^2))*SUM(Z2919:AD2919)+SUM(S2919:T2919)-AF2919</f>
        <v/>
      </c>
      <c r="AH2919" s="114">
        <f>AG2919&lt;0</f>
        <v/>
      </c>
      <c r="AI2919" s="115">
        <f>IF(A2919=1,FALSE,(AND(AQ2919,AH2919,NOT(AI2918))))</f>
        <v/>
      </c>
      <c r="AJ2919" s="116">
        <f>(b*f_cd/L2919)*(a_1/2*J2919^2+a_2/3*J2919^3+a_3/4*J2919^4+a_4/5*J2919^5+a_5/6*J2919^6)+SUM(Q2919:R2919)</f>
        <v/>
      </c>
      <c r="AK2919">
        <f>AJ2919*(K2919-y+e)</f>
        <v/>
      </c>
      <c r="AL2919" s="118">
        <f>(b*f_cd/(L2919^2))*(a_1/3*J2919^3+a_2/4*J2919^4+a_3/5*J2919^5+a_4/6*J2919^6+a_5/7*J2919^7)+SUM(S2919:T2919)-AK2919</f>
        <v/>
      </c>
      <c r="AM2919" s="114">
        <f>AL2919&gt;0</f>
        <v/>
      </c>
      <c r="AN2919" s="115">
        <f>IF(A2919=1,FALSE,(AND(AQ2919,AM2919,NOT(AN2918))))</f>
        <v/>
      </c>
      <c r="AO2919">
        <f>IF(D2919=1,AND(AH2919,NOT(AI2919)),AND(AM2919,NOT(AN2919)))</f>
        <v/>
      </c>
      <c r="AP2919" s="119">
        <f>IF(D2919=1,AI2919,AN2919)</f>
        <v/>
      </c>
      <c r="AQ2919" s="125">
        <f>ABS(E2919)&lt;$AQ$2</f>
        <v/>
      </c>
      <c r="AS2919">
        <f>IF(AP2919,MAX(AS$3:AS2917)+1,"")</f>
        <v/>
      </c>
    </row>
    <row r="2920">
      <c r="A2920" t="n">
        <v>2830</v>
      </c>
      <c r="B2920" s="131">
        <f>IF(A2920=1,0,IF(AP2920,0.1*ε_cu1cd,0))</f>
        <v/>
      </c>
      <c r="C2920" s="131">
        <f>IF(A2920=1,0.1*ε_cu1cd,C2919+B2919)</f>
        <v/>
      </c>
      <c r="D2920" s="113">
        <f>IF('Нормальний переріз'!$D$68&gt;0,1,2)</f>
        <v/>
      </c>
      <c r="E2920" s="144">
        <f>IF(D2920=1,F2920,G2920)</f>
        <v/>
      </c>
      <c r="F2920" s="124">
        <f>IF(AI2919,0.11*ε_cu1cd,IF(AH2919,F2919*0.01,F2919))</f>
        <v/>
      </c>
      <c r="G2920" s="124">
        <f>IF(AP2919,-0.1*ε_cu1cd,IF(AM2919,G2919*0.01,G2919))</f>
        <v/>
      </c>
      <c r="H2920" s="113">
        <f>IF(A2920=1,E2920,IF(AO2919,H2919-E2919+E2920,IF(AP2919,0.8*H2919,H2919+E2920)))</f>
        <v/>
      </c>
      <c r="I2920" s="169">
        <f>(C2920-H2920)/h</f>
        <v/>
      </c>
      <c r="J2920">
        <f>C2920/(ε_c1cd)</f>
        <v/>
      </c>
      <c r="K2920">
        <f>C2920/I2920</f>
        <v/>
      </c>
      <c r="L2920" s="131">
        <f>I2920/(ε_c1cd)</f>
        <v/>
      </c>
      <c r="M2920">
        <f>I2920*(K2920-Z_s1)</f>
        <v/>
      </c>
      <c r="N2920">
        <f>I2920*(K2920-Z_s2)</f>
        <v/>
      </c>
      <c r="O2920">
        <f>E_s*M2920</f>
        <v/>
      </c>
      <c r="P2920">
        <f>E_s*N2920</f>
        <v/>
      </c>
      <c r="Q2920">
        <f>O2920*A_s1</f>
        <v/>
      </c>
      <c r="R2920">
        <f>P2920*A_s2</f>
        <v/>
      </c>
      <c r="S2920">
        <f>Q2920*($K2920-Z_s1)</f>
        <v/>
      </c>
      <c r="T2920">
        <f>R2920*($K2920-Z_s2)</f>
        <v/>
      </c>
      <c r="U2920">
        <f>(INDIRECT("a_"&amp;U$2)/(U$2+1))*(($C2920^(U$2+1)-$H2920^(U$2+1))/(ε_c1cd^(U$2+1)))</f>
        <v/>
      </c>
      <c r="V2920">
        <f>(INDIRECT("a_"&amp;V$2)/(V$2+1))*(($C2920^(V$2+1)-$H2920^(V$2+1))/(ε_c1cd^(V$2+1)))</f>
        <v/>
      </c>
      <c r="W2920">
        <f>(INDIRECT("a_"&amp;W$2)/(W$2+1))*(($C2920^(W$2+1)-$H2920^(W$2+1))/(ε_c1cd^(W$2+1)))</f>
        <v/>
      </c>
      <c r="X2920">
        <f>(INDIRECT("a_"&amp;X$2)/(X$2+1))*(($C2920^(X$2+1)-$H2920^(X$2+1))/(ε_c1cd^(X$2+1)))</f>
        <v/>
      </c>
      <c r="Y2920">
        <f>(INDIRECT("a_"&amp;Y$2)/(Y$2+1))*(($C2920^(Y$2+1)-$H2920^(Y$2+1))/(ε_c1cd^(Y$2+1)))</f>
        <v/>
      </c>
      <c r="Z2920">
        <f>(INDIRECT("a_"&amp;Z$2)/(Z$2+2))*(($C2920^(Z$2+2)-$H2920^(Z$2+2))/(ε_c1cd^(Z$2+2)))</f>
        <v/>
      </c>
      <c r="AA2920">
        <f>(INDIRECT("a_"&amp;AA$2)/(AA$2+2))*(($C2920^(AA$2+2)-$H2920^(AA$2+2))/(ε_c1cd^(AA$2+2)))</f>
        <v/>
      </c>
      <c r="AB2920">
        <f>(INDIRECT("a_"&amp;AB$2)/(AB$2+2))*(($C2920^(AB$2+2)-$H2920^(AB$2+2))/(ε_c1cd^(AB$2+2)))</f>
        <v/>
      </c>
      <c r="AC2920">
        <f>(INDIRECT("a_"&amp;AC$2)/(AC$2+2))*(($C2920^(AC$2+2)-$H2920^(AC$2+2))/(ε_c1cd^(AC$2+2)))</f>
        <v/>
      </c>
      <c r="AD2920">
        <f>(INDIRECT("a_"&amp;AD$2)/(AD$2+2))*(($C2920^(AD$2+2)-$H2920^(AD$2+2))/(ε_c1cd^(AD$2+2)))</f>
        <v/>
      </c>
      <c r="AE2920" s="111">
        <f>(b*f_cd/L2920)*SUM(U2920:Y2920)+SUM(Q2920:R2920)</f>
        <v/>
      </c>
      <c r="AF2920" s="112">
        <f>AE2920*(K2920-y+e)</f>
        <v/>
      </c>
      <c r="AG2920" s="113">
        <f>(b*f_cd/(L2920^2))*SUM(Z2920:AD2920)+SUM(S2920:T2920)-AF2920</f>
        <v/>
      </c>
      <c r="AH2920" s="114">
        <f>AG2920&lt;0</f>
        <v/>
      </c>
      <c r="AI2920" s="115">
        <f>IF(A2920=1,FALSE,(AND(AQ2920,AH2920,NOT(AI2919))))</f>
        <v/>
      </c>
      <c r="AJ2920" s="116">
        <f>(b*f_cd/L2920)*(a_1/2*J2920^2+a_2/3*J2920^3+a_3/4*J2920^4+a_4/5*J2920^5+a_5/6*J2920^6)+SUM(Q2920:R2920)</f>
        <v/>
      </c>
      <c r="AK2920">
        <f>AJ2920*(K2920-y+e)</f>
        <v/>
      </c>
      <c r="AL2920" s="118">
        <f>(b*f_cd/(L2920^2))*(a_1/3*J2920^3+a_2/4*J2920^4+a_3/5*J2920^5+a_4/6*J2920^6+a_5/7*J2920^7)+SUM(S2920:T2920)-AK2920</f>
        <v/>
      </c>
      <c r="AM2920" s="114">
        <f>AL2920&gt;0</f>
        <v/>
      </c>
      <c r="AN2920" s="115">
        <f>IF(A2920=1,FALSE,(AND(AQ2920,AM2920,NOT(AN2919))))</f>
        <v/>
      </c>
      <c r="AO2920">
        <f>IF(D2920=1,AND(AH2920,NOT(AI2920)),AND(AM2920,NOT(AN2920)))</f>
        <v/>
      </c>
      <c r="AP2920" s="119">
        <f>IF(D2920=1,AI2920,AN2920)</f>
        <v/>
      </c>
      <c r="AQ2920" s="125">
        <f>ABS(E2920)&lt;$AQ$2</f>
        <v/>
      </c>
      <c r="AS2920">
        <f>IF(AP2920,MAX(AS$3:AS2918)+1,"")</f>
        <v/>
      </c>
    </row>
  </sheetData>
  <mergeCells count="8">
    <mergeCell ref="AP1:AP2"/>
    <mergeCell ref="AO1:AO2"/>
    <mergeCell ref="Z1:AD1"/>
    <mergeCell ref="AJ1:AN1"/>
    <mergeCell ref="U1:Y1"/>
    <mergeCell ref="E1:H1"/>
    <mergeCell ref="B1:C1"/>
    <mergeCell ref="AF1:AI1"/>
  </mergeCells>
  <conditionalFormatting sqref="AI2:AK2 AI3:AL2920 AI129:AM1048576 AP1 AP3:AP1048576">
    <cfRule type="cellIs" priority="5" operator="equal" dxfId="1">
      <formula>TRUE</formula>
    </cfRule>
  </conditionalFormatting>
  <conditionalFormatting sqref="AI1:AI1048576 AN1:AN1048576 AO1 AO3:AO1048576">
    <cfRule type="cellIs" priority="2" operator="equal" dxfId="0">
      <formula>TRUE</formula>
    </cfRule>
  </conditionalFormatting>
  <pageMargins left="0.7" right="0.7" top="0.75" bottom="0.75" header="0.3" footer="0.3"/>
  <pageSetup orientation="portrait" paperSize="9" horizontalDpi="200" verticalDpi="20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topLeftCell="A2" workbookViewId="0">
      <selection activeCell="F22" sqref="F22"/>
    </sheetView>
  </sheetViews>
  <sheetFormatPr baseColWidth="8" defaultRowHeight="15"/>
  <cols>
    <col width="6.140625" customWidth="1" style="117" min="2" max="2"/>
  </cols>
  <sheetData>
    <row r="1" ht="15.75" customHeight="1" s="117" thickBot="1">
      <c r="B1" t="inlineStr">
        <is>
          <t>Вимір</t>
        </is>
      </c>
      <c r="C1" t="inlineStr">
        <is>
          <t>Коефіцієнт для переведення в СІ</t>
        </is>
      </c>
    </row>
    <row r="2">
      <c r="A2" s="55" t="inlineStr">
        <is>
          <t>Довжина</t>
        </is>
      </c>
      <c r="B2" s="56" t="inlineStr">
        <is>
          <t>мм</t>
        </is>
      </c>
      <c r="C2" s="60" t="n">
        <v>0.001</v>
      </c>
    </row>
    <row r="3">
      <c r="A3" s="58">
        <f>COUNTA(B2:B5)</f>
        <v/>
      </c>
      <c r="B3" s="130" t="inlineStr">
        <is>
          <t>см</t>
        </is>
      </c>
      <c r="C3" s="61" t="n">
        <v>0.01</v>
      </c>
    </row>
    <row r="4" ht="15.75" customHeight="1" s="117" thickBot="1">
      <c r="A4" s="48" t="n"/>
      <c r="B4" s="49" t="inlineStr">
        <is>
          <t>м</t>
        </is>
      </c>
      <c r="C4" s="62" t="n">
        <v>1</v>
      </c>
    </row>
    <row r="5" ht="15.75" customHeight="1" s="117" thickBot="1">
      <c r="A5" s="63" t="n"/>
      <c r="B5" s="63" t="n"/>
      <c r="C5" s="63" t="n"/>
    </row>
    <row r="6">
      <c r="A6" s="55" t="inlineStr">
        <is>
          <t>Сила</t>
        </is>
      </c>
      <c r="B6" s="56" t="inlineStr">
        <is>
          <t>кг</t>
        </is>
      </c>
      <c r="C6" s="60">
        <f>1/101936.799184506</f>
        <v/>
      </c>
    </row>
    <row r="7">
      <c r="A7" s="58">
        <f>COUNTA(B6:B11)</f>
        <v/>
      </c>
      <c r="B7" s="130" t="inlineStr">
        <is>
          <t>т</t>
        </is>
      </c>
      <c r="C7" s="61">
        <f>1/101.936799184506</f>
        <v/>
      </c>
    </row>
    <row r="8">
      <c r="A8" s="58" t="n"/>
      <c r="B8" s="130" t="inlineStr">
        <is>
          <t>H</t>
        </is>
      </c>
      <c r="C8" s="61">
        <f>1/1000000</f>
        <v/>
      </c>
    </row>
    <row r="9">
      <c r="A9" s="58" t="n"/>
      <c r="B9" s="130" t="inlineStr">
        <is>
          <t>kH</t>
        </is>
      </c>
      <c r="C9" s="61">
        <f>1/1000</f>
        <v/>
      </c>
    </row>
    <row r="10" ht="15.75" customHeight="1" s="117" thickBot="1">
      <c r="A10" s="48" t="n"/>
      <c r="B10" s="49" t="inlineStr">
        <is>
          <t>MH</t>
        </is>
      </c>
      <c r="C10" s="62" t="n">
        <v>1</v>
      </c>
    </row>
    <row r="11" ht="15.75" customHeight="1" s="117" thickBot="1">
      <c r="A11" s="63" t="n"/>
      <c r="B11" s="63" t="n"/>
      <c r="C11" s="63" t="n"/>
    </row>
    <row r="12">
      <c r="A12" s="55" t="inlineStr">
        <is>
          <t>Тиск</t>
        </is>
      </c>
      <c r="B12" s="56" t="inlineStr">
        <is>
          <t>МПа</t>
        </is>
      </c>
      <c r="C12" s="57" t="n">
        <v>1</v>
      </c>
    </row>
    <row r="13">
      <c r="A13" s="58">
        <f>COUNTA(B12:B16)</f>
        <v/>
      </c>
      <c r="B13" s="130" t="inlineStr">
        <is>
          <t>т/м2</t>
        </is>
      </c>
      <c r="C13" s="59" t="n">
        <v>101.936799184506</v>
      </c>
    </row>
    <row r="14">
      <c r="A14" s="58" t="n"/>
      <c r="B14" s="130" t="inlineStr">
        <is>
          <t>т/см2</t>
        </is>
      </c>
      <c r="C14" s="59" t="n">
        <v>0.0101936799184506</v>
      </c>
    </row>
    <row r="15" ht="15.75" customHeight="1" s="117" thickBot="1">
      <c r="A15" s="48" t="n"/>
      <c r="B15" s="49" t="inlineStr">
        <is>
          <t>кг/см2</t>
        </is>
      </c>
      <c r="C15" s="50" t="n">
        <v>10.1936799184506</v>
      </c>
    </row>
    <row r="16" ht="15.75" customHeight="1" s="117" thickBot="1">
      <c r="A16" s="63" t="n"/>
      <c r="B16" s="63" t="n"/>
      <c r="C16" s="63" t="n"/>
    </row>
    <row r="17">
      <c r="A17" s="138" t="inlineStr">
        <is>
          <t>Площа</t>
        </is>
      </c>
      <c r="B17" s="139" t="inlineStr">
        <is>
          <t>мм2</t>
        </is>
      </c>
      <c r="C17" s="60">
        <f>1/1000000</f>
        <v/>
      </c>
    </row>
    <row r="18">
      <c r="A18" s="140">
        <f>COUNTA(B17:B20)</f>
        <v/>
      </c>
      <c r="B18" s="47" t="inlineStr">
        <is>
          <t>см2</t>
        </is>
      </c>
      <c r="C18" s="61">
        <f>1/10000</f>
        <v/>
      </c>
    </row>
    <row r="19" ht="15.75" customHeight="1" s="117" thickBot="1">
      <c r="A19" s="141" t="n"/>
      <c r="B19" s="142" t="inlineStr">
        <is>
          <t>м2</t>
        </is>
      </c>
      <c r="C19" s="62" t="n">
        <v>1</v>
      </c>
    </row>
    <row r="20" ht="15.75" customHeight="1" s="117" thickBot="1">
      <c r="A20" s="63" t="n"/>
      <c r="B20" s="63" t="n"/>
      <c r="C20" s="63" t="n"/>
    </row>
    <row r="21">
      <c r="A21" s="55" t="inlineStr">
        <is>
          <t>Кривизна</t>
        </is>
      </c>
      <c r="B21" s="56" t="inlineStr">
        <is>
          <t>1/мм</t>
        </is>
      </c>
      <c r="C21" s="57">
        <f>1/1000</f>
        <v/>
      </c>
    </row>
    <row r="22">
      <c r="A22" s="58">
        <f>COUNTA(B21:B23)</f>
        <v/>
      </c>
      <c r="B22" s="130" t="inlineStr">
        <is>
          <t>1/см</t>
        </is>
      </c>
      <c r="C22" s="59">
        <f>1/100</f>
        <v/>
      </c>
    </row>
    <row r="23" ht="15.75" customHeight="1" s="117" thickBot="1">
      <c r="A23" s="48" t="n"/>
      <c r="B23" s="49" t="inlineStr">
        <is>
          <t>1/м</t>
        </is>
      </c>
      <c r="C23" s="50" t="n">
        <v>1</v>
      </c>
    </row>
    <row r="24" ht="15.75" customHeight="1" s="117" thickBot="1">
      <c r="A24" s="63" t="n"/>
      <c r="B24" s="63" t="n"/>
      <c r="C24" s="63" t="n"/>
    </row>
    <row r="25">
      <c r="A25" s="55" t="inlineStr">
        <is>
          <t>Момент</t>
        </is>
      </c>
      <c r="B25" s="56" t="inlineStr">
        <is>
          <t>т*м</t>
        </is>
      </c>
      <c r="C25" s="60">
        <f>1/101.936799184506</f>
        <v/>
      </c>
    </row>
    <row r="26">
      <c r="A26" s="58">
        <f>COUNTA(B25:B29)</f>
        <v/>
      </c>
      <c r="B26" s="130" t="inlineStr">
        <is>
          <t>т*см</t>
        </is>
      </c>
      <c r="C26" s="61">
        <f>1/10193.6799184506</f>
        <v/>
      </c>
    </row>
    <row r="27">
      <c r="A27" s="58" t="n"/>
      <c r="B27" s="130" t="inlineStr">
        <is>
          <t>кг*см</t>
        </is>
      </c>
      <c r="C27" s="61">
        <f>1/10193679.9184506</f>
        <v/>
      </c>
    </row>
    <row r="28">
      <c r="A28" s="58" t="n"/>
      <c r="B28" s="130" t="inlineStr">
        <is>
          <t>МH*м</t>
        </is>
      </c>
      <c r="C28" s="61" t="n">
        <v>1</v>
      </c>
    </row>
    <row r="29" ht="15.75" customHeight="1" s="117" thickBot="1">
      <c r="A29" s="48" t="n"/>
      <c r="B29" s="49" t="inlineStr">
        <is>
          <t>кH*м</t>
        </is>
      </c>
      <c r="C29" s="62">
        <f>1/1000</f>
        <v/>
      </c>
    </row>
    <row r="30" ht="15.75" customHeight="1" s="117" thickBot="1">
      <c r="A30" s="63" t="n"/>
      <c r="B30" s="63" t="n"/>
      <c r="C30" s="63" t="n"/>
    </row>
    <row r="31" ht="15.75" customHeight="1" s="117" thickBot="1">
      <c r="A31" s="64" t="n"/>
      <c r="B31" s="65" t="inlineStr">
        <is>
          <t>‰</t>
        </is>
      </c>
      <c r="C31" s="66">
        <f>1/1000</f>
        <v/>
      </c>
    </row>
  </sheetData>
  <pageMargins left="0.7" right="0.7" top="0.75" bottom="0.75" header="0.3" footer="0.3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60"/>
  <sheetViews>
    <sheetView topLeftCell="A36" workbookViewId="0">
      <selection activeCell="O49" sqref="O49"/>
    </sheetView>
  </sheetViews>
  <sheetFormatPr baseColWidth="8" defaultRowHeight="15"/>
  <cols>
    <col width="11.5703125" customWidth="1" style="117" min="2" max="2"/>
  </cols>
  <sheetData>
    <row r="2">
      <c r="B2" s="119" t="inlineStr">
        <is>
          <t>Одиниці виміру для результатів:</t>
        </is>
      </c>
      <c r="F2" s="36" t="inlineStr">
        <is>
          <t>b=</t>
        </is>
      </c>
      <c r="G2" s="37" t="inlineStr">
        <is>
          <t>Довжина</t>
        </is>
      </c>
    </row>
    <row r="3">
      <c r="B3" t="inlineStr">
        <is>
          <t>Розміри</t>
        </is>
      </c>
      <c r="C3" t="inlineStr">
        <is>
          <t>м</t>
        </is>
      </c>
      <c r="F3" s="38" t="inlineStr">
        <is>
          <t xml:space="preserve">h = </t>
        </is>
      </c>
      <c r="G3" s="39" t="inlineStr">
        <is>
          <t>Довжина</t>
        </is>
      </c>
    </row>
    <row r="4">
      <c r="B4" t="inlineStr">
        <is>
          <t>Сили</t>
        </is>
      </c>
      <c r="C4" t="inlineStr">
        <is>
          <t>т</t>
        </is>
      </c>
      <c r="F4" s="38" t="inlineStr">
        <is>
          <t>A_s1=</t>
        </is>
      </c>
      <c r="G4" s="39" t="inlineStr">
        <is>
          <t>Площа</t>
        </is>
      </c>
    </row>
    <row r="5">
      <c r="F5" s="38" t="inlineStr">
        <is>
          <t>A_s2=</t>
        </is>
      </c>
      <c r="G5" s="39" t="inlineStr">
        <is>
          <t>Площа</t>
        </is>
      </c>
    </row>
    <row r="6">
      <c r="B6" t="inlineStr">
        <is>
          <t>Моменти</t>
        </is>
      </c>
      <c r="C6">
        <f>C4&amp;C3</f>
        <v/>
      </c>
      <c r="F6" s="38" t="inlineStr">
        <is>
          <t>Z_s1=</t>
        </is>
      </c>
      <c r="G6" s="39" t="inlineStr">
        <is>
          <t>Довжина</t>
        </is>
      </c>
    </row>
    <row r="7">
      <c r="B7" t="inlineStr">
        <is>
          <t>Тиск</t>
        </is>
      </c>
      <c r="C7">
        <f>C4&amp;"/"&amp;C3&amp;"2"</f>
        <v/>
      </c>
      <c r="F7" s="38" t="inlineStr">
        <is>
          <t>Z_s2=</t>
        </is>
      </c>
      <c r="G7" s="39" t="inlineStr">
        <is>
          <t>Довжина</t>
        </is>
      </c>
    </row>
    <row r="8">
      <c r="B8" t="inlineStr">
        <is>
          <t>Площа</t>
        </is>
      </c>
      <c r="C8">
        <f>C3&amp;"2"</f>
        <v/>
      </c>
      <c r="F8" s="38" t="inlineStr">
        <is>
          <t>f_cd=</t>
        </is>
      </c>
      <c r="G8" s="39" t="inlineStr">
        <is>
          <t>Тиск</t>
        </is>
      </c>
    </row>
    <row r="9">
      <c r="B9" t="inlineStr">
        <is>
          <t>Кривизна</t>
        </is>
      </c>
      <c r="C9">
        <f>"1/"&amp;C3</f>
        <v/>
      </c>
      <c r="F9" s="38" t="inlineStr">
        <is>
          <t>ε_(cu1, cd)=</t>
        </is>
      </c>
      <c r="G9" s="39" t="n"/>
    </row>
    <row r="10">
      <c r="F10" s="38" t="inlineStr">
        <is>
          <t>ε_(c1, cd)=</t>
        </is>
      </c>
      <c r="G10" s="39" t="n"/>
    </row>
    <row r="11">
      <c r="F11" s="38" t="inlineStr">
        <is>
          <t>a_1=</t>
        </is>
      </c>
      <c r="G11" s="39" t="n"/>
    </row>
    <row r="12">
      <c r="F12" s="38" t="inlineStr">
        <is>
          <t>a_2=</t>
        </is>
      </c>
      <c r="G12" s="39" t="n"/>
    </row>
    <row r="13">
      <c r="F13" s="38" t="inlineStr">
        <is>
          <t>a_3=</t>
        </is>
      </c>
      <c r="G13" s="39" t="n"/>
    </row>
    <row r="14">
      <c r="F14" s="38" t="inlineStr">
        <is>
          <t>a_4=</t>
        </is>
      </c>
      <c r="G14" s="39" t="n"/>
    </row>
    <row r="15">
      <c r="F15" s="38" t="inlineStr">
        <is>
          <t>a_5=</t>
        </is>
      </c>
      <c r="G15" s="39" t="n"/>
    </row>
    <row r="16">
      <c r="F16" s="38" t="inlineStr">
        <is>
          <t>f_yk=</t>
        </is>
      </c>
      <c r="G16" s="39" t="inlineStr">
        <is>
          <t>Тиск</t>
        </is>
      </c>
    </row>
    <row r="17">
      <c r="F17" s="38" t="inlineStr">
        <is>
          <t>E_s=</t>
        </is>
      </c>
      <c r="G17" s="39" t="inlineStr">
        <is>
          <t>Тиск</t>
        </is>
      </c>
    </row>
    <row r="18">
      <c r="F18" t="inlineStr">
        <is>
          <t>f_ck=</t>
        </is>
      </c>
      <c r="G18" s="39" t="inlineStr">
        <is>
          <t>Тиск</t>
        </is>
      </c>
    </row>
    <row r="19">
      <c r="F19" t="inlineStr">
        <is>
          <t>A_sl=</t>
        </is>
      </c>
      <c r="G19" s="39" t="inlineStr">
        <is>
          <t>Площа</t>
        </is>
      </c>
    </row>
    <row r="20">
      <c r="F20" t="inlineStr">
        <is>
          <t>b_w=</t>
        </is>
      </c>
      <c r="G20" s="39" t="inlineStr">
        <is>
          <t>Довжина</t>
        </is>
      </c>
    </row>
    <row r="21">
      <c r="G21" s="39" t="n"/>
    </row>
    <row r="22">
      <c r="F22" t="inlineStr">
        <is>
          <t>N_ed=</t>
        </is>
      </c>
      <c r="G22" s="39" t="inlineStr">
        <is>
          <t>Сила</t>
        </is>
      </c>
    </row>
    <row r="23">
      <c r="F23" s="132" t="inlineStr">
        <is>
          <t>β=</t>
        </is>
      </c>
      <c r="G23" s="39" t="n"/>
    </row>
    <row r="24">
      <c r="F24" s="119" t="inlineStr">
        <is>
          <t>V_ed=</t>
        </is>
      </c>
      <c r="G24" s="39" t="inlineStr">
        <is>
          <t>Сила</t>
        </is>
      </c>
    </row>
    <row r="25">
      <c r="F25" t="inlineStr">
        <is>
          <t>k=</t>
        </is>
      </c>
      <c r="G25" s="39" t="n"/>
    </row>
    <row r="26">
      <c r="F26" t="inlineStr">
        <is>
          <t>ρ_1=</t>
        </is>
      </c>
      <c r="G26" s="39" t="n"/>
    </row>
    <row r="27">
      <c r="F27" s="119" t="inlineStr">
        <is>
          <t>A_c=</t>
        </is>
      </c>
      <c r="G27" s="39" t="inlineStr">
        <is>
          <t>Площа</t>
        </is>
      </c>
    </row>
    <row r="28">
      <c r="F28" s="119" t="inlineStr">
        <is>
          <t>σ_cp=</t>
        </is>
      </c>
      <c r="G28" s="39" t="inlineStr">
        <is>
          <t>Тиск</t>
        </is>
      </c>
    </row>
    <row r="29">
      <c r="F29" s="119" t="inlineStr">
        <is>
          <t>C_Rdc=</t>
        </is>
      </c>
      <c r="G29" s="39" t="n"/>
    </row>
    <row r="30">
      <c r="F30" s="119" t="inlineStr">
        <is>
          <t>k_1=</t>
        </is>
      </c>
      <c r="G30" s="39" t="n"/>
    </row>
    <row r="31">
      <c r="F31" s="119" t="inlineStr">
        <is>
          <t>V_min=</t>
        </is>
      </c>
      <c r="G31" s="39" t="inlineStr">
        <is>
          <t>Сила</t>
        </is>
      </c>
    </row>
    <row r="32">
      <c r="F32" t="inlineStr">
        <is>
          <t>V_Rdc=</t>
        </is>
      </c>
      <c r="G32" s="39" t="inlineStr">
        <is>
          <t>Сила</t>
        </is>
      </c>
    </row>
    <row r="33">
      <c r="F33" s="137" t="inlineStr">
        <is>
          <t>ν=</t>
        </is>
      </c>
      <c r="G33" s="39" t="n"/>
    </row>
    <row r="34">
      <c r="F34" s="4" t="inlineStr">
        <is>
          <t>V_Rd=</t>
        </is>
      </c>
      <c r="G34" s="39" t="inlineStr">
        <is>
          <t>Сила</t>
        </is>
      </c>
    </row>
    <row r="35">
      <c r="F35" s="38" t="inlineStr">
        <is>
          <t>γ_s =</t>
        </is>
      </c>
      <c r="G35" s="39" t="n"/>
    </row>
    <row r="36">
      <c r="F36" s="38" t="inlineStr">
        <is>
          <t>f_yd=</t>
        </is>
      </c>
      <c r="G36" s="39" t="inlineStr">
        <is>
          <t>Тиск</t>
        </is>
      </c>
    </row>
    <row r="37">
      <c r="F37" s="38" t="inlineStr">
        <is>
          <t>ε_c1=</t>
        </is>
      </c>
      <c r="G37" s="39" t="n"/>
    </row>
    <row r="38">
      <c r="F38" s="38" t="inlineStr">
        <is>
          <t>ε_c2=</t>
        </is>
      </c>
      <c r="G38" s="39" t="n"/>
    </row>
    <row r="39">
      <c r="F39" s="40" t="inlineStr">
        <is>
          <t>χ=</t>
        </is>
      </c>
      <c r="G39" s="39" t="inlineStr">
        <is>
          <t>Кривизна</t>
        </is>
      </c>
    </row>
    <row r="40">
      <c r="F40" s="38" t="inlineStr">
        <is>
          <t>γ=</t>
        </is>
      </c>
      <c r="G40" s="39" t="n"/>
    </row>
    <row r="41">
      <c r="F41" s="38" t="inlineStr">
        <is>
          <t>X_1=</t>
        </is>
      </c>
      <c r="G41" s="39" t="inlineStr">
        <is>
          <t>Довжина</t>
        </is>
      </c>
    </row>
    <row r="42">
      <c r="F42" s="41" t="inlineStr">
        <is>
          <t>χ ̅=</t>
        </is>
      </c>
      <c r="G42" s="39" t="n"/>
    </row>
    <row r="43">
      <c r="F43" s="38" t="inlineStr">
        <is>
          <t>ε_s1=</t>
        </is>
      </c>
      <c r="G43" s="39" t="n"/>
    </row>
    <row r="44">
      <c r="F44" s="38" t="inlineStr">
        <is>
          <t>ε_s2=</t>
        </is>
      </c>
      <c r="G44" s="39" t="n"/>
    </row>
    <row r="45">
      <c r="F45" s="42" t="inlineStr">
        <is>
          <t>σ_s1=</t>
        </is>
      </c>
      <c r="G45" s="39" t="inlineStr">
        <is>
          <t>Тиск</t>
        </is>
      </c>
    </row>
    <row r="46">
      <c r="F46" s="42" t="inlineStr">
        <is>
          <t>σ_s2=</t>
        </is>
      </c>
      <c r="G46" s="39" t="inlineStr">
        <is>
          <t>Тиск</t>
        </is>
      </c>
    </row>
    <row r="47">
      <c r="F47" s="38" t="inlineStr">
        <is>
          <t>F_s1=</t>
        </is>
      </c>
      <c r="G47" s="39" t="inlineStr">
        <is>
          <t>Сила</t>
        </is>
      </c>
    </row>
    <row r="48">
      <c r="F48" s="38" t="inlineStr">
        <is>
          <t>F_s2=</t>
        </is>
      </c>
      <c r="G48" s="39" t="inlineStr">
        <is>
          <t>Сила</t>
        </is>
      </c>
    </row>
    <row r="49">
      <c r="F49" s="43" t="inlineStr">
        <is>
          <t>N=</t>
        </is>
      </c>
      <c r="G49" s="39" t="inlineStr">
        <is>
          <t>Сила</t>
        </is>
      </c>
    </row>
    <row r="50">
      <c r="F50" s="43" t="inlineStr">
        <is>
          <t>e=</t>
        </is>
      </c>
      <c r="G50" s="39" t="inlineStr">
        <is>
          <t>Довжина</t>
        </is>
      </c>
    </row>
    <row r="51">
      <c r="F51" s="43" t="inlineStr">
        <is>
          <t>y=</t>
        </is>
      </c>
      <c r="G51" s="39" t="inlineStr">
        <is>
          <t>Довжина</t>
        </is>
      </c>
    </row>
    <row r="52">
      <c r="F52" s="43" t="inlineStr">
        <is>
          <t>d=</t>
        </is>
      </c>
      <c r="G52" s="39" t="inlineStr">
        <is>
          <t>Довжина</t>
        </is>
      </c>
    </row>
    <row r="53">
      <c r="F53" s="119" t="inlineStr">
        <is>
          <t>a_v=</t>
        </is>
      </c>
      <c r="G53" s="39" t="inlineStr">
        <is>
          <t>Довжина</t>
        </is>
      </c>
    </row>
    <row r="54">
      <c r="F54" s="119" t="inlineStr">
        <is>
          <t>L_1=</t>
        </is>
      </c>
      <c r="G54" s="39" t="inlineStr">
        <is>
          <t>Довжина</t>
        </is>
      </c>
    </row>
    <row r="55">
      <c r="F55" s="119" t="inlineStr">
        <is>
          <t>A_sw=</t>
        </is>
      </c>
      <c r="G55" s="39" t="inlineStr">
        <is>
          <t>Площа</t>
        </is>
      </c>
    </row>
    <row r="56">
      <c r="F56" s="38" t="inlineStr">
        <is>
          <t>Q=</t>
        </is>
      </c>
      <c r="G56" s="39" t="inlineStr">
        <is>
          <t>Сила</t>
        </is>
      </c>
    </row>
    <row r="57">
      <c r="F57" s="44" t="inlineStr">
        <is>
          <t>M=</t>
        </is>
      </c>
      <c r="G57" s="45" t="inlineStr">
        <is>
          <t>Момент</t>
        </is>
      </c>
    </row>
    <row r="58">
      <c r="F58" s="119" t="inlineStr">
        <is>
          <t>s=</t>
        </is>
      </c>
      <c r="G58" s="39" t="inlineStr">
        <is>
          <t>Довжина</t>
        </is>
      </c>
    </row>
    <row r="59">
      <c r="F59" s="119" t="inlineStr">
        <is>
          <t>σ_cp=</t>
        </is>
      </c>
      <c r="G59" s="39" t="inlineStr">
        <is>
          <t>Тиск</t>
        </is>
      </c>
    </row>
    <row r="60">
      <c r="F60" t="inlineStr">
        <is>
          <t>z=</t>
        </is>
      </c>
      <c r="G60" s="39" t="inlineStr">
        <is>
          <t>Довжина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G13" sqref="G13"/>
    </sheetView>
  </sheetViews>
  <sheetFormatPr baseColWidth="8" defaultRowHeight="15"/>
  <sheetData>
    <row r="1">
      <c r="A1" t="inlineStr">
        <is>
          <t>Номер точки</t>
        </is>
      </c>
      <c r="B1">
        <f>'Розвязок системи рівнянь'!D2</f>
        <v/>
      </c>
      <c r="C1">
        <f>'Розвязок системи рівнянь'!C2</f>
        <v/>
      </c>
      <c r="D1">
        <f>'Розвязок системи рівнянь'!H2</f>
        <v/>
      </c>
      <c r="E1">
        <f>'Розвязок системи рівнянь'!AF2</f>
        <v/>
      </c>
      <c r="F1">
        <f>'Розвязок системи рівнянь'!AK2</f>
        <v/>
      </c>
    </row>
    <row r="2">
      <c r="A2" t="n">
        <v>1</v>
      </c>
      <c r="B2">
        <f>INDEX('Розвязок системи рівнянь'!$A:$AS,MATCH($A2,RES_FindPointNum,0),MATCH(B$1,'Розвязок системи рівнянь'!$2:$2,0))</f>
        <v/>
      </c>
      <c r="C2">
        <f>INDEX('Розвязок системи рівнянь'!$A:$AS,MATCH($A2,RES_FindPointNum,0),MATCH(C$1,'Розвязок системи рівнянь'!$2:$2,0))</f>
        <v/>
      </c>
      <c r="D2">
        <f>INDEX('Розвязок системи рівнянь'!$A:$AS,MATCH($A2,RES_FindPointNum,0),MATCH(D$1,'Розвязок системи рівнянь'!$2:$2,0))</f>
        <v/>
      </c>
      <c r="E2">
        <f>INDEX('Розвязок системи рівнянь'!$A:$AS,MATCH($A2,RES_FindPointNum,0),MATCH(E$1,'Розвязок системи рівнянь'!$2:$2,0))</f>
        <v/>
      </c>
      <c r="F2">
        <f>INDEX('Розвязок системи рівнянь'!$A:$AS,MATCH($A2,RES_FindPointNum,0),MATCH(F$1,'Розвязок системи рівнянь'!$2:$2,0))</f>
        <v/>
      </c>
    </row>
    <row r="3">
      <c r="A3" t="n">
        <v>2</v>
      </c>
      <c r="B3">
        <f>INDEX('Розвязок системи рівнянь'!$A:$AS,MATCH($A3,RES_FindPointNum,0),MATCH(B$1,'Розвязок системи рівнянь'!$2:$2,0))</f>
        <v/>
      </c>
      <c r="C3">
        <f>INDEX('Розвязок системи рівнянь'!$A:$AS,MATCH($A3,RES_FindPointNum,0),MATCH(C$1,'Розвязок системи рівнянь'!$2:$2,0))</f>
        <v/>
      </c>
      <c r="D3">
        <f>INDEX('Розвязок системи рівнянь'!$A:$AS,MATCH($A3,RES_FindPointNum,0),MATCH(D$1,'Розвязок системи рівнянь'!$2:$2,0))</f>
        <v/>
      </c>
      <c r="E3">
        <f>INDEX('Розвязок системи рівнянь'!$A:$AS,MATCH($A3,RES_FindPointNum,0),MATCH(E$1,'Розвязок системи рівнянь'!$2:$2,0))</f>
        <v/>
      </c>
      <c r="F3">
        <f>INDEX('Розвязок системи рівнянь'!$A:$AS,MATCH($A3,RES_FindPointNum,0),MATCH(F$1,'Розвязок системи рівнянь'!$2:$2,0))</f>
        <v/>
      </c>
    </row>
    <row r="4">
      <c r="A4" t="n">
        <v>3</v>
      </c>
      <c r="B4">
        <f>INDEX('Розвязок системи рівнянь'!$A:$AS,MATCH($A4,RES_FindPointNum,0),MATCH(B$1,'Розвязок системи рівнянь'!$2:$2,0))</f>
        <v/>
      </c>
      <c r="C4">
        <f>INDEX('Розвязок системи рівнянь'!$A:$AS,MATCH($A4,RES_FindPointNum,0),MATCH(C$1,'Розвязок системи рівнянь'!$2:$2,0))</f>
        <v/>
      </c>
      <c r="D4">
        <f>INDEX('Розвязок системи рівнянь'!$A:$AS,MATCH($A4,RES_FindPointNum,0),MATCH(D$1,'Розвязок системи рівнянь'!$2:$2,0))</f>
        <v/>
      </c>
      <c r="E4">
        <f>INDEX('Розвязок системи рівнянь'!$A:$AS,MATCH($A4,RES_FindPointNum,0),MATCH(E$1,'Розвязок системи рівнянь'!$2:$2,0))</f>
        <v/>
      </c>
      <c r="F4">
        <f>INDEX('Розвязок системи рівнянь'!$A:$AS,MATCH($A4,RES_FindPointNum,0),MATCH(F$1,'Розвязок системи рівнянь'!$2:$2,0))</f>
        <v/>
      </c>
    </row>
    <row r="5">
      <c r="A5" t="n">
        <v>4</v>
      </c>
      <c r="B5">
        <f>INDEX('Розвязок системи рівнянь'!$A:$AS,MATCH($A5,RES_FindPointNum,0),MATCH(B$1,'Розвязок системи рівнянь'!$2:$2,0))</f>
        <v/>
      </c>
      <c r="C5">
        <f>INDEX('Розвязок системи рівнянь'!$A:$AS,MATCH($A5,RES_FindPointNum,0),MATCH(C$1,'Розвязок системи рівнянь'!$2:$2,0))</f>
        <v/>
      </c>
      <c r="D5">
        <f>INDEX('Розвязок системи рівнянь'!$A:$AS,MATCH($A5,RES_FindPointNum,0),MATCH(D$1,'Розвязок системи рівнянь'!$2:$2,0))</f>
        <v/>
      </c>
      <c r="E5">
        <f>INDEX('Розвязок системи рівнянь'!$A:$AS,MATCH($A5,RES_FindPointNum,0),MATCH(E$1,'Розвязок системи рівнянь'!$2:$2,0))</f>
        <v/>
      </c>
      <c r="F5">
        <f>INDEX('Розвязок системи рівнянь'!$A:$AS,MATCH($A5,RES_FindPointNum,0),MATCH(F$1,'Розвязок системи рівнянь'!$2:$2,0))</f>
        <v/>
      </c>
    </row>
    <row r="6">
      <c r="A6" t="n">
        <v>5</v>
      </c>
      <c r="B6">
        <f>INDEX('Розвязок системи рівнянь'!$A:$AS,MATCH($A6,RES_FindPointNum,0),MATCH(B$1,'Розвязок системи рівнянь'!$2:$2,0))</f>
        <v/>
      </c>
      <c r="C6">
        <f>INDEX('Розвязок системи рівнянь'!$A:$AS,MATCH($A6,RES_FindPointNum,0),MATCH(C$1,'Розвязок системи рівнянь'!$2:$2,0))</f>
        <v/>
      </c>
      <c r="D6">
        <f>INDEX('Розвязок системи рівнянь'!$A:$AS,MATCH($A6,RES_FindPointNum,0),MATCH(D$1,'Розвязок системи рівнянь'!$2:$2,0))</f>
        <v/>
      </c>
      <c r="E6">
        <f>INDEX('Розвязок системи рівнянь'!$A:$AS,MATCH($A6,RES_FindPointNum,0),MATCH(E$1,'Розвязок системи рівнянь'!$2:$2,0))</f>
        <v/>
      </c>
      <c r="F6">
        <f>INDEX('Розвязок системи рівнянь'!$A:$AS,MATCH($A6,RES_FindPointNum,0),MATCH(F$1,'Розвязок системи рівнянь'!$2:$2,0))</f>
        <v/>
      </c>
    </row>
    <row r="7">
      <c r="A7" t="n">
        <v>6</v>
      </c>
      <c r="B7">
        <f>INDEX('Розвязок системи рівнянь'!$A:$AS,MATCH($A7,RES_FindPointNum,0),MATCH(B$1,'Розвязок системи рівнянь'!$2:$2,0))</f>
        <v/>
      </c>
      <c r="C7">
        <f>INDEX('Розвязок системи рівнянь'!$A:$AS,MATCH($A7,RES_FindPointNum,0),MATCH(C$1,'Розвязок системи рівнянь'!$2:$2,0))</f>
        <v/>
      </c>
      <c r="D7">
        <f>INDEX('Розвязок системи рівнянь'!$A:$AS,MATCH($A7,RES_FindPointNum,0),MATCH(D$1,'Розвязок системи рівнянь'!$2:$2,0))</f>
        <v/>
      </c>
      <c r="E7">
        <f>INDEX('Розвязок системи рівнянь'!$A:$AS,MATCH($A7,RES_FindPointNum,0),MATCH(E$1,'Розвязок системи рівнянь'!$2:$2,0))</f>
        <v/>
      </c>
      <c r="F7">
        <f>INDEX('Розвязок системи рівнянь'!$A:$AS,MATCH($A7,RES_FindPointNum,0),MATCH(F$1,'Розвязок системи рівнянь'!$2:$2,0))</f>
        <v/>
      </c>
    </row>
    <row r="8">
      <c r="A8" t="n">
        <v>7</v>
      </c>
      <c r="B8">
        <f>INDEX('Розвязок системи рівнянь'!$A:$AS,MATCH($A8,RES_FindPointNum,0),MATCH(B$1,'Розвязок системи рівнянь'!$2:$2,0))</f>
        <v/>
      </c>
      <c r="C8">
        <f>INDEX('Розвязок системи рівнянь'!$A:$AS,MATCH($A8,RES_FindPointNum,0),MATCH(C$1,'Розвязок системи рівнянь'!$2:$2,0))</f>
        <v/>
      </c>
      <c r="D8">
        <f>INDEX('Розвязок системи рівнянь'!$A:$AS,MATCH($A8,RES_FindPointNum,0),MATCH(D$1,'Розвязок системи рівнянь'!$2:$2,0))</f>
        <v/>
      </c>
      <c r="E8">
        <f>INDEX('Розвязок системи рівнянь'!$A:$AS,MATCH($A8,RES_FindPointNum,0),MATCH(E$1,'Розвязок системи рівнянь'!$2:$2,0))</f>
        <v/>
      </c>
      <c r="F8">
        <f>INDEX('Розвязок системи рівнянь'!$A:$AS,MATCH($A8,RES_FindPointNum,0),MATCH(F$1,'Розвязок системи рівнянь'!$2:$2,0))</f>
        <v/>
      </c>
    </row>
    <row r="9">
      <c r="A9" t="n">
        <v>8</v>
      </c>
      <c r="B9">
        <f>INDEX('Розвязок системи рівнянь'!$A:$AS,MATCH($A9,RES_FindPointNum,0),MATCH(B$1,'Розвязок системи рівнянь'!$2:$2,0))</f>
        <v/>
      </c>
      <c r="C9">
        <f>INDEX('Розвязок системи рівнянь'!$A:$AS,MATCH($A9,RES_FindPointNum,0),MATCH(C$1,'Розвязок системи рівнянь'!$2:$2,0))</f>
        <v/>
      </c>
      <c r="D9">
        <f>INDEX('Розвязок системи рівнянь'!$A:$AS,MATCH($A9,RES_FindPointNum,0),MATCH(D$1,'Розвязок системи рівнянь'!$2:$2,0))</f>
        <v/>
      </c>
      <c r="E9">
        <f>INDEX('Розвязок системи рівнянь'!$A:$AS,MATCH($A9,RES_FindPointNum,0),MATCH(E$1,'Розвязок системи рівнянь'!$2:$2,0))</f>
        <v/>
      </c>
      <c r="F9">
        <f>INDEX('Розвязок системи рівнянь'!$A:$AS,MATCH($A9,RES_FindPointNum,0),MATCH(F$1,'Розвязок системи рівнянь'!$2:$2,0))</f>
        <v/>
      </c>
    </row>
    <row r="10">
      <c r="A10" t="n">
        <v>9</v>
      </c>
      <c r="B10">
        <f>INDEX('Розвязок системи рівнянь'!$A:$AS,MATCH($A10,RES_FindPointNum,0),MATCH(B$1,'Розвязок системи рівнянь'!$2:$2,0))</f>
        <v/>
      </c>
      <c r="C10">
        <f>INDEX('Розвязок системи рівнянь'!$A:$AS,MATCH($A10,RES_FindPointNum,0),MATCH(C$1,'Розвязок системи рівнянь'!$2:$2,0))</f>
        <v/>
      </c>
      <c r="D10">
        <f>INDEX('Розвязок системи рівнянь'!$A:$AS,MATCH($A10,RES_FindPointNum,0),MATCH(D$1,'Розвязок системи рівнянь'!$2:$2,0))</f>
        <v/>
      </c>
      <c r="E10">
        <f>INDEX('Розвязок системи рівнянь'!$A:$AS,MATCH($A10,RES_FindPointNum,0),MATCH(E$1,'Розвязок системи рівнянь'!$2:$2,0))</f>
        <v/>
      </c>
      <c r="F10">
        <f>INDEX('Розвязок системи рівнянь'!$A:$AS,MATCH($A10,RES_FindPointNum,0),MATCH(F$1,'Розвязок системи рівнянь'!$2:$2,0))</f>
        <v/>
      </c>
    </row>
    <row r="11">
      <c r="A11" t="n">
        <v>10</v>
      </c>
      <c r="B11">
        <f>INDEX('Розвязок системи рівнянь'!$A:$AS,MATCH($A11,RES_FindPointNum,0),MATCH(B$1,'Розвязок системи рівнянь'!$2:$2,0))</f>
        <v/>
      </c>
      <c r="C11">
        <f>INDEX('Розвязок системи рівнянь'!$A:$AS,MATCH($A11,RES_FindPointNum,0),MATCH(C$1,'Розвязок системи рівнянь'!$2:$2,0))</f>
        <v/>
      </c>
      <c r="D11">
        <f>INDEX('Розвязок системи рівнянь'!$A:$AS,MATCH($A11,RES_FindPointNum,0),MATCH(D$1,'Розвязок системи рівнянь'!$2:$2,0))</f>
        <v/>
      </c>
      <c r="E11">
        <f>INDEX('Розвязок системи рівнянь'!$A:$AS,MATCH($A11,RES_FindPointNum,0),MATCH(E$1,'Розвязок системи рівнянь'!$2:$2,0))</f>
        <v/>
      </c>
      <c r="F11">
        <f>INDEX('Розвязок системи рівнянь'!$A:$AS,MATCH($A11,RES_FindPointNum,0),MATCH(F$1,'Розвязок системи рівнянь'!$2:$2,0))</f>
        <v/>
      </c>
    </row>
    <row r="12">
      <c r="A12" t="n">
        <v>11</v>
      </c>
      <c r="B12">
        <f>INDEX('Розвязок системи рівнянь'!$A:$AS,MATCH(A12,RES_FindPointNum,0),MATCH($B$1,'Розвязок системи рівнянь'!$2:$2,0))</f>
        <v/>
      </c>
      <c r="C12">
        <f>INDEX('Розвязок системи рівнянь'!$A:$AS,MATCH($A12,RES_FindPointNum,0),MATCH(C$1,'Розвязок системи рівнянь'!$2:$2,0))</f>
        <v/>
      </c>
      <c r="D12">
        <f>INDEX('Розвязок системи рівнянь'!$A:$AS,MATCH($A12,RES_FindPointNum,0),MATCH(D$1,'Розвязок системи рівнянь'!$2:$2,0))</f>
        <v/>
      </c>
      <c r="E12">
        <f>INDEX('Розвязок системи рівнянь'!$A:$AS,MATCH($A12,RES_FindPointNum,0),MATCH(E$1,'Розвязок системи рівнянь'!$2:$2,0))</f>
        <v/>
      </c>
      <c r="F12">
        <f>INDEX('Розвязок системи рівнянь'!$A:$AS,MATCH($A12,RES_FindPointNum,0),MATCH(F$1,'Розвязок системи рівнянь'!$2:$2,0))</f>
        <v/>
      </c>
    </row>
    <row r="13">
      <c r="A13" t="n">
        <v>12</v>
      </c>
      <c r="B13">
        <f>INDEX('Розвязок системи рівнянь'!$A:$AS,MATCH(A13,RES_FindPointNum,0),MATCH($B$1,'Розвязок системи рівнянь'!$2:$2,0))</f>
        <v/>
      </c>
      <c r="C13">
        <f>INDEX('Розвязок системи рівнянь'!$A:$AS,MATCH($A13,RES_FindPointNum,0),MATCH(C$1,'Розвязок системи рівнянь'!$2:$2,0))</f>
        <v/>
      </c>
      <c r="D13">
        <f>INDEX('Розвязок системи рівнянь'!$A:$AS,MATCH($A13,RES_FindPointNum,0),MATCH(D$1,'Розвязок системи рівнянь'!$2:$2,0))</f>
        <v/>
      </c>
      <c r="E13">
        <f>INDEX('Розвязок системи рівнянь'!$A:$AS,MATCH($A13,RES_FindPointNum,0),MATCH(E$1,'Розвязок системи рівнянь'!$2:$2,0))</f>
        <v/>
      </c>
      <c r="F13">
        <f>INDEX('Розвязок системи рівнянь'!$A:$AS,MATCH($A13,RES_FindPointNum,0),MATCH(F$1,'Розвязок системи рівнянь'!$2:$2,0))</f>
        <v/>
      </c>
    </row>
    <row r="14">
      <c r="A14" t="n">
        <v>13</v>
      </c>
      <c r="B14">
        <f>INDEX('Розвязок системи рівнянь'!$A:$AS,MATCH(A14,RES_FindPointNum,0),MATCH($B$1,'Розвязок системи рівнянь'!$2:$2,0))</f>
        <v/>
      </c>
      <c r="C14">
        <f>INDEX('Розвязок системи рівнянь'!$A:$AS,MATCH($A14,RES_FindPointNum,0),MATCH(C$1,'Розвязок системи рівнянь'!$2:$2,0))</f>
        <v/>
      </c>
      <c r="D14">
        <f>INDEX('Розвязок системи рівнянь'!$A:$AS,MATCH($A14,RES_FindPointNum,0),MATCH(D$1,'Розвязок системи рівнянь'!$2:$2,0))</f>
        <v/>
      </c>
      <c r="E14">
        <f>INDEX('Розвязок системи рівнянь'!$A:$AS,MATCH($A14,RES_FindPointNum,0),MATCH(E$1,'Розвязок системи рівнянь'!$2:$2,0))</f>
        <v/>
      </c>
      <c r="F14">
        <f>INDEX('Розвязок системи рівнянь'!$A:$AS,MATCH($A14,RES_FindPointNum,0),MATCH(F$1,'Розвязок системи рівнянь'!$2:$2,0))</f>
        <v/>
      </c>
    </row>
    <row r="15">
      <c r="A15" t="n">
        <v>14</v>
      </c>
      <c r="B15">
        <f>INDEX('Розвязок системи рівнянь'!$A:$AS,MATCH(A15,RES_FindPointNum,0),MATCH($B$1,'Розвязок системи рівнянь'!$2:$2,0))</f>
        <v/>
      </c>
      <c r="C15">
        <f>INDEX('Розвязок системи рівнянь'!$A:$AS,MATCH($A15,RES_FindPointNum,0),MATCH(C$1,'Розвязок системи рівнянь'!$2:$2,0))</f>
        <v/>
      </c>
      <c r="D15">
        <f>INDEX('Розвязок системи рівнянь'!$A:$AS,MATCH($A15,RES_FindPointNum,0),MATCH(D$1,'Розвязок системи рівнянь'!$2:$2,0))</f>
        <v/>
      </c>
      <c r="E15">
        <f>INDEX('Розвязок системи рівнянь'!$A:$AS,MATCH($A15,RES_FindPointNum,0),MATCH(E$1,'Розвязок системи рівнянь'!$2:$2,0))</f>
        <v/>
      </c>
      <c r="F15">
        <f>INDEX('Розвязок системи рівнянь'!$A:$AS,MATCH($A15,RES_FindPointNum,0),MATCH(F$1,'Розвязок системи рівнянь'!$2:$2,0))</f>
        <v/>
      </c>
    </row>
    <row r="16">
      <c r="A16" t="n">
        <v>15</v>
      </c>
      <c r="B16">
        <f>INDEX('Розвязок системи рівнянь'!$A:$AS,MATCH(A16,RES_FindPointNum,0),MATCH($B$1,'Розвязок системи рівнянь'!$2:$2,0))</f>
        <v/>
      </c>
      <c r="C16">
        <f>INDEX('Розвязок системи рівнянь'!$A:$AS,MATCH($A16,RES_FindPointNum,0),MATCH(C$1,'Розвязок системи рівнянь'!$2:$2,0))</f>
        <v/>
      </c>
      <c r="D16">
        <f>INDEX('Розвязок системи рівнянь'!$A:$AS,MATCH($A16,RES_FindPointNum,0),MATCH(D$1,'Розвязок системи рівнянь'!$2:$2,0))</f>
        <v/>
      </c>
      <c r="E16">
        <f>INDEX('Розвязок системи рівнянь'!$A:$AS,MATCH($A16,RES_FindPointNum,0),MATCH(E$1,'Розвязок системи рівнянь'!$2:$2,0))</f>
        <v/>
      </c>
      <c r="F16">
        <f>INDEX('Розвязок системи рівнянь'!$A:$AS,MATCH($A16,RES_FindPointNum,0),MATCH(F$1,'Розвязок системи рівнянь'!$2:$2,0))</f>
        <v/>
      </c>
    </row>
    <row r="17">
      <c r="A17" t="n">
        <v>16</v>
      </c>
      <c r="B17">
        <f>INDEX('Розвязок системи рівнянь'!$A:$AS,MATCH(A17,RES_FindPointNum,0),MATCH($B$1,'Розвязок системи рівнянь'!$2:$2,0))</f>
        <v/>
      </c>
      <c r="C17">
        <f>INDEX('Розвязок системи рівнянь'!$A:$AS,MATCH($A17,RES_FindPointNum,0),MATCH(C$1,'Розвязок системи рівнянь'!$2:$2,0))</f>
        <v/>
      </c>
      <c r="D17">
        <f>INDEX('Розвязок системи рівнянь'!$A:$AS,MATCH($A17,RES_FindPointNum,0),MATCH(D$1,'Розвязок системи рівнянь'!$2:$2,0))</f>
        <v/>
      </c>
      <c r="E17">
        <f>INDEX('Розвязок системи рівнянь'!$A:$AS,MATCH($A17,RES_FindPointNum,0),MATCH(E$1,'Розвязок системи рівнянь'!$2:$2,0))</f>
        <v/>
      </c>
      <c r="F17">
        <f>INDEX('Розвязок системи рівнянь'!$A:$AS,MATCH($A17,RES_FindPointNum,0),MATCH(F$1,'Розвязок системи рівнянь'!$2:$2,0))</f>
        <v/>
      </c>
    </row>
    <row r="18">
      <c r="A18" t="n">
        <v>17</v>
      </c>
      <c r="B18">
        <f>INDEX('Розвязок системи рівнянь'!$A:$AS,MATCH(A18,RES_FindPointNum,0),MATCH($B$1,'Розвязок системи рівнянь'!$2:$2,0))</f>
        <v/>
      </c>
      <c r="C18">
        <f>INDEX('Розвязок системи рівнянь'!$A:$AS,MATCH($A18,RES_FindPointNum,0),MATCH(C$1,'Розвязок системи рівнянь'!$2:$2,0))</f>
        <v/>
      </c>
      <c r="D18">
        <f>INDEX('Розвязок системи рівнянь'!$A:$AS,MATCH($A18,RES_FindPointNum,0),MATCH(D$1,'Розвязок системи рівнянь'!$2:$2,0))</f>
        <v/>
      </c>
      <c r="E18">
        <f>INDEX('Розвязок системи рівнянь'!$A:$AS,MATCH($A18,RES_FindPointNum,0),MATCH(E$1,'Розвязок системи рівнянь'!$2:$2,0))</f>
        <v/>
      </c>
      <c r="F18">
        <f>INDEX('Розвязок системи рівнянь'!$A:$AS,MATCH($A18,RES_FindPointNum,0),MATCH(F$1,'Розвязок системи рівнянь'!$2:$2,0))</f>
        <v/>
      </c>
    </row>
    <row r="19">
      <c r="A19" t="n">
        <v>18</v>
      </c>
      <c r="B19">
        <f>INDEX('Розвязок системи рівнянь'!$A:$AS,MATCH(A19,RES_FindPointNum,0),MATCH($B$1,'Розвязок системи рівнянь'!$2:$2,0))</f>
        <v/>
      </c>
      <c r="C19">
        <f>INDEX('Розвязок системи рівнянь'!$A:$AS,MATCH($A19,RES_FindPointNum,0),MATCH(C$1,'Розвязок системи рівнянь'!$2:$2,0))</f>
        <v/>
      </c>
      <c r="D19">
        <f>INDEX('Розвязок системи рівнянь'!$A:$AS,MATCH($A19,RES_FindPointNum,0),MATCH(D$1,'Розвязок системи рівнянь'!$2:$2,0))</f>
        <v/>
      </c>
      <c r="E19">
        <f>INDEX('Розвязок системи рівнянь'!$A:$AS,MATCH($A19,RES_FindPointNum,0),MATCH(E$1,'Розвязок системи рівнянь'!$2:$2,0))</f>
        <v/>
      </c>
      <c r="F19">
        <f>INDEX('Розвязок системи рівнянь'!$A:$AS,MATCH($A19,RES_FindPointNum,0),MATCH(F$1,'Розвязок системи рівнянь'!$2:$2,0))</f>
        <v/>
      </c>
    </row>
    <row r="20">
      <c r="A20" t="n">
        <v>19</v>
      </c>
      <c r="B20">
        <f>INDEX('Розвязок системи рівнянь'!$A:$AS,MATCH(A20,RES_FindPointNum,0),MATCH($B$1,'Розвязок системи рівнянь'!$2:$2,0))</f>
        <v/>
      </c>
      <c r="C20">
        <f>INDEX('Розвязок системи рівнянь'!$A:$AS,MATCH($A20,RES_FindPointNum,0),MATCH(C$1,'Розвязок системи рівнянь'!$2:$2,0))</f>
        <v/>
      </c>
      <c r="D20">
        <f>INDEX('Розвязок системи рівнянь'!$A:$AS,MATCH($A20,RES_FindPointNum,0),MATCH(D$1,'Розвязок системи рівнянь'!$2:$2,0))</f>
        <v/>
      </c>
      <c r="E20">
        <f>INDEX('Розвязок системи рівнянь'!$A:$AS,MATCH($A20,RES_FindPointNum,0),MATCH(E$1,'Розвязок системи рівнянь'!$2:$2,0))</f>
        <v/>
      </c>
      <c r="F20">
        <f>INDEX('Розвязок системи рівнянь'!$A:$AS,MATCH($A20,RES_FindPointNum,0),MATCH(F$1,'Розвязок системи рівнянь'!$2:$2,0))</f>
        <v/>
      </c>
    </row>
    <row r="21">
      <c r="A21" t="n">
        <v>20</v>
      </c>
      <c r="B21">
        <f>INDEX('Розвязок системи рівнянь'!$A:$AS,MATCH(A21,RES_FindPointNum,0),MATCH($B$1,'Розвязок системи рівнянь'!$2:$2,0))</f>
        <v/>
      </c>
      <c r="C21">
        <f>INDEX('Розвязок системи рівнянь'!$A:$AS,MATCH($A21,RES_FindPointNum,0),MATCH(C$1,'Розвязок системи рівнянь'!$2:$2,0))</f>
        <v/>
      </c>
      <c r="D21">
        <f>INDEX('Розвязок системи рівнянь'!$A:$AS,MATCH($A21,RES_FindPointNum,0),MATCH(D$1,'Розвязок системи рівнянь'!$2:$2,0))</f>
        <v/>
      </c>
      <c r="E21">
        <f>INDEX('Розвязок системи рівнянь'!$A:$AS,MATCH($A21,RES_FindPointNum,0),MATCH(E$1,'Розвязок системи рівнянь'!$2:$2,0))</f>
        <v/>
      </c>
      <c r="F21">
        <f>INDEX('Розвязок системи рівнянь'!$A:$AS,MATCH($A21,RES_FindPointNum,0),MATCH(F$1,'Розвязок системи рівнянь'!$2:$2,0))</f>
        <v/>
      </c>
    </row>
    <row r="22">
      <c r="A22" t="n">
        <v>21</v>
      </c>
      <c r="B22">
        <f>INDEX('Розвязок системи рівнянь'!$A:$AS,MATCH(A22,RES_FindPointNum,0),MATCH($B$1,'Розвязок системи рівнянь'!$2:$2,0))</f>
        <v/>
      </c>
      <c r="C22">
        <f>INDEX('Розвязок системи рівнянь'!$A:$AS,MATCH($A22,RES_FindPointNum,0),MATCH(C$1,'Розвязок системи рівнянь'!$2:$2,0))</f>
        <v/>
      </c>
      <c r="D22">
        <f>INDEX('Розвязок системи рівнянь'!$A:$AS,MATCH($A22,RES_FindPointNum,0),MATCH(D$1,'Розвязок системи рівнянь'!$2:$2,0))</f>
        <v/>
      </c>
      <c r="E22">
        <f>INDEX('Розвязок системи рівнянь'!$A:$AS,MATCH($A22,RES_FindPointNum,0),MATCH(E$1,'Розвязок системи рівнянь'!$2:$2,0))</f>
        <v/>
      </c>
      <c r="F22">
        <f>INDEX('Розвязок системи рівнянь'!$A:$AS,MATCH($A22,RES_FindPointNum,0),MATCH(F$1,'Розвязок системи рівнянь'!$2:$2,0))</f>
        <v/>
      </c>
    </row>
    <row r="23">
      <c r="A23" t="n">
        <v>22</v>
      </c>
      <c r="B23">
        <f>INDEX('Розвязок системи рівнянь'!$A:$AS,MATCH(A23,RES_FindPointNum,0),MATCH($B$1,'Розвязок системи рівнянь'!$2:$2,0))</f>
        <v/>
      </c>
      <c r="C23">
        <f>INDEX('Розвязок системи рівнянь'!$A:$AS,MATCH($A23,RES_FindPointNum,0),MATCH(C$1,'Розвязок системи рівнянь'!$2:$2,0))</f>
        <v/>
      </c>
      <c r="D23">
        <f>INDEX('Розвязок системи рівнянь'!$A:$AS,MATCH($A23,RES_FindPointNum,0),MATCH(D$1,'Розвязок системи рівнянь'!$2:$2,0))</f>
        <v/>
      </c>
      <c r="E23">
        <f>INDEX('Розвязок системи рівнянь'!$A:$AS,MATCH($A23,RES_FindPointNum,0),MATCH(E$1,'Розвязок системи рівнянь'!$2:$2,0))</f>
        <v/>
      </c>
      <c r="F23">
        <f>INDEX('Розвязок системи рівнянь'!$A:$AS,MATCH($A23,RES_FindPointNum,0),MATCH(F$1,'Розвязок системи рівнянь'!$2:$2,0))</f>
        <v/>
      </c>
    </row>
    <row r="24">
      <c r="A24" t="n">
        <v>23</v>
      </c>
      <c r="B24">
        <f>INDEX('Розвязок системи рівнянь'!$A:$AS,MATCH(A24,RES_FindPointNum,0),MATCH($B$1,'Розвязок системи рівнянь'!$2:$2,0))</f>
        <v/>
      </c>
      <c r="C24">
        <f>INDEX('Розвязок системи рівнянь'!$A:$AS,MATCH($A24,RES_FindPointNum,0),MATCH(C$1,'Розвязок системи рівнянь'!$2:$2,0))</f>
        <v/>
      </c>
      <c r="D24">
        <f>INDEX('Розвязок системи рівнянь'!$A:$AS,MATCH($A24,RES_FindPointNum,0),MATCH(D$1,'Розвязок системи рівнянь'!$2:$2,0))</f>
        <v/>
      </c>
      <c r="E24">
        <f>INDEX('Розвязок системи рівнянь'!$A:$AS,MATCH($A24,RES_FindPointNum,0),MATCH(E$1,'Розвязок системи рівнянь'!$2:$2,0))</f>
        <v/>
      </c>
      <c r="F24">
        <f>INDEX('Розвязок системи рівнянь'!$A:$AS,MATCH($A24,RES_FindPointNum,0),MATCH(F$1,'Розвязок системи рівнянь'!$2:$2,0))</f>
        <v/>
      </c>
    </row>
    <row r="25">
      <c r="A25" t="n">
        <v>24</v>
      </c>
      <c r="B25">
        <f>INDEX('Розвязок системи рівнянь'!$A:$AS,MATCH(A25,RES_FindPointNum,0),MATCH($B$1,'Розвязок системи рівнянь'!$2:$2,0))</f>
        <v/>
      </c>
      <c r="C25">
        <f>INDEX('Розвязок системи рівнянь'!$A:$AS,MATCH($A25,RES_FindPointNum,0),MATCH(C$1,'Розвязок системи рівнянь'!$2:$2,0))</f>
        <v/>
      </c>
      <c r="D25">
        <f>INDEX('Розвязок системи рівнянь'!$A:$AS,MATCH($A25,RES_FindPointNum,0),MATCH(D$1,'Розвязок системи рівнянь'!$2:$2,0))</f>
        <v/>
      </c>
      <c r="E25">
        <f>INDEX('Розвязок системи рівнянь'!$A:$AS,MATCH($A25,RES_FindPointNum,0),MATCH(E$1,'Розвязок системи рівнянь'!$2:$2,0))</f>
        <v/>
      </c>
      <c r="F25">
        <f>INDEX('Розвязок системи рівнянь'!$A:$AS,MATCH($A25,RES_FindPointNum,0),MATCH(F$1,'Розвязок системи рівнянь'!$2:$2,0))</f>
        <v/>
      </c>
    </row>
    <row r="26">
      <c r="A26" t="n">
        <v>25</v>
      </c>
      <c r="B26">
        <f>INDEX('Розвязок системи рівнянь'!$A:$AS,MATCH(A26,RES_FindPointNum,0),MATCH($B$1,'Розвязок системи рівнянь'!$2:$2,0))</f>
        <v/>
      </c>
      <c r="C26">
        <f>INDEX('Розвязок системи рівнянь'!$A:$AS,MATCH($A26,RES_FindPointNum,0),MATCH(C$1,'Розвязок системи рівнянь'!$2:$2,0))</f>
        <v/>
      </c>
      <c r="D26">
        <f>INDEX('Розвязок системи рівнянь'!$A:$AS,MATCH($A26,RES_FindPointNum,0),MATCH(D$1,'Розвязок системи рівнянь'!$2:$2,0))</f>
        <v/>
      </c>
      <c r="E26">
        <f>INDEX('Розвязок системи рівнянь'!$A:$AS,MATCH($A26,RES_FindPointNum,0),MATCH(E$1,'Розвязок системи рівнянь'!$2:$2,0))</f>
        <v/>
      </c>
      <c r="F26">
        <f>INDEX('Розвязок системи рівнянь'!$A:$AS,MATCH($A26,RES_FindPointNum,0),MATCH(F$1,'Розвязок системи рівнянь'!$2:$2,0))</f>
        <v/>
      </c>
    </row>
    <row r="27">
      <c r="A27" t="n">
        <v>26</v>
      </c>
      <c r="B27">
        <f>INDEX('Розвязок системи рівнянь'!$A:$AS,MATCH(A27,RES_FindPointNum,0),MATCH($B$1,'Розвязок системи рівнянь'!$2:$2,0))</f>
        <v/>
      </c>
      <c r="C27">
        <f>INDEX('Розвязок системи рівнянь'!$A:$AS,MATCH($A27,RES_FindPointNum,0),MATCH(C$1,'Розвязок системи рівнянь'!$2:$2,0))</f>
        <v/>
      </c>
      <c r="D27">
        <f>INDEX('Розвязок системи рівнянь'!$A:$AS,MATCH($A27,RES_FindPointNum,0),MATCH(D$1,'Розвязок системи рівнянь'!$2:$2,0))</f>
        <v/>
      </c>
      <c r="E27">
        <f>INDEX('Розвязок системи рівнянь'!$A:$AS,MATCH($A27,RES_FindPointNum,0),MATCH(E$1,'Розвязок системи рівнянь'!$2:$2,0))</f>
        <v/>
      </c>
      <c r="F27">
        <f>INDEX('Розвязок системи рівнянь'!$A:$AS,MATCH($A27,RES_FindPointNum,0),MATCH(F$1,'Розвязок системи рівнянь'!$2:$2,0))</f>
        <v/>
      </c>
    </row>
    <row r="28">
      <c r="A28" t="n">
        <v>27</v>
      </c>
      <c r="B28">
        <f>INDEX('Розвязок системи рівнянь'!$A:$AS,MATCH(A28,RES_FindPointNum,0),MATCH($B$1,'Розвязок системи рівнянь'!$2:$2,0))</f>
        <v/>
      </c>
      <c r="C28">
        <f>INDEX('Розвязок системи рівнянь'!$A:$AS,MATCH($A28,RES_FindPointNum,0),MATCH(C$1,'Розвязок системи рівнянь'!$2:$2,0))</f>
        <v/>
      </c>
      <c r="D28">
        <f>INDEX('Розвязок системи рівнянь'!$A:$AS,MATCH($A28,RES_FindPointNum,0),MATCH(D$1,'Розвязок системи рівнянь'!$2:$2,0))</f>
        <v/>
      </c>
      <c r="E28">
        <f>INDEX('Розвязок системи рівнянь'!$A:$AS,MATCH($A28,RES_FindPointNum,0),MATCH(E$1,'Розвязок системи рівнянь'!$2:$2,0))</f>
        <v/>
      </c>
      <c r="F28">
        <f>INDEX('Розвязок системи рівнянь'!$A:$AS,MATCH($A28,RES_FindPointNum,0),MATCH(F$1,'Розвязок системи рівнянь'!$2:$2,0))</f>
        <v/>
      </c>
    </row>
    <row r="29">
      <c r="A29" t="n">
        <v>28</v>
      </c>
      <c r="B29">
        <f>INDEX('Розвязок системи рівнянь'!$A:$AS,MATCH(A29,RES_FindPointNum,0),MATCH($B$1,'Розвязок системи рівнянь'!$2:$2,0))</f>
        <v/>
      </c>
      <c r="C29">
        <f>INDEX('Розвязок системи рівнянь'!$A:$AS,MATCH($A29,RES_FindPointNum,0),MATCH(C$1,'Розвязок системи рівнянь'!$2:$2,0))</f>
        <v/>
      </c>
      <c r="D29">
        <f>INDEX('Розвязок системи рівнянь'!$A:$AS,MATCH($A29,RES_FindPointNum,0),MATCH(D$1,'Розвязок системи рівнянь'!$2:$2,0))</f>
        <v/>
      </c>
      <c r="E29">
        <f>INDEX('Розвязок системи рівнянь'!$A:$AS,MATCH($A29,RES_FindPointNum,0),MATCH(E$1,'Розвязок системи рівнянь'!$2:$2,0))</f>
        <v/>
      </c>
      <c r="F29">
        <f>INDEX('Розвязок системи рівнянь'!$A:$AS,MATCH($A29,RES_FindPointNum,0),MATCH(F$1,'Розвязок системи рівнянь'!$2:$2,0))</f>
        <v/>
      </c>
    </row>
    <row r="30">
      <c r="A30" t="n">
        <v>29</v>
      </c>
      <c r="B30">
        <f>INDEX('Розвязок системи рівнянь'!$A:$AS,MATCH(A30,RES_FindPointNum,0),MATCH($B$1,'Розвязок системи рівнянь'!$2:$2,0))</f>
        <v/>
      </c>
      <c r="C30">
        <f>INDEX('Розвязок системи рівнянь'!$A:$AS,MATCH($A30,RES_FindPointNum,0),MATCH(C$1,'Розвязок системи рівнянь'!$2:$2,0))</f>
        <v/>
      </c>
      <c r="D30">
        <f>INDEX('Розвязок системи рівнянь'!$A:$AS,MATCH($A30,RES_FindPointNum,0),MATCH(D$1,'Розвязок системи рівнянь'!$2:$2,0))</f>
        <v/>
      </c>
      <c r="E30">
        <f>INDEX('Розвязок системи рівнянь'!$A:$AS,MATCH($A30,RES_FindPointNum,0),MATCH(E$1,'Розвязок системи рівнянь'!$2:$2,0))</f>
        <v/>
      </c>
      <c r="F30">
        <f>INDEX('Розвязок системи рівнянь'!$A:$AS,MATCH($A30,RES_FindPointNum,0),MATCH(F$1,'Розвязок системи рівнянь'!$2:$2,0))</f>
        <v/>
      </c>
    </row>
    <row r="31">
      <c r="A31" t="n">
        <v>30</v>
      </c>
      <c r="B31">
        <f>INDEX('Розвязок системи рівнянь'!$A:$AS,MATCH(A31,RES_FindPointNum,0),MATCH($B$1,'Розвязок системи рівнянь'!$2:$2,0))</f>
        <v/>
      </c>
      <c r="C31">
        <f>INDEX('Розвязок системи рівнянь'!$A:$AS,MATCH($A31,RES_FindPointNum,0),MATCH(C$1,'Розвязок системи рівнянь'!$2:$2,0))</f>
        <v/>
      </c>
      <c r="D31">
        <f>INDEX('Розвязок системи рівнянь'!$A:$AS,MATCH($A31,RES_FindPointNum,0),MATCH(D$1,'Розвязок системи рівнянь'!$2:$2,0))</f>
        <v/>
      </c>
      <c r="E31">
        <f>INDEX('Розвязок системи рівнянь'!$A:$AS,MATCH($A31,RES_FindPointNum,0),MATCH(E$1,'Розвязок системи рівнянь'!$2:$2,0))</f>
        <v/>
      </c>
      <c r="F31">
        <f>INDEX('Розвязок системи рівнянь'!$A:$AS,MATCH($A31,RES_FindPointNum,0),MATCH(F$1,'Розвязок системи рівнянь'!$2:$2,0))</f>
        <v/>
      </c>
    </row>
    <row r="32">
      <c r="A32" t="n">
        <v>31</v>
      </c>
      <c r="B32">
        <f>INDEX('Розвязок системи рівнянь'!$A:$AS,MATCH(A32,RES_FindPointNum,0),MATCH($B$1,'Розвязок системи рівнянь'!$2:$2,0))</f>
        <v/>
      </c>
      <c r="C32">
        <f>INDEX('Розвязок системи рівнянь'!$A:$AS,MATCH($A32,RES_FindPointNum,0),MATCH(C$1,'Розвязок системи рівнянь'!$2:$2,0))</f>
        <v/>
      </c>
      <c r="D32">
        <f>INDEX('Розвязок системи рівнянь'!$A:$AS,MATCH($A32,RES_FindPointNum,0),MATCH(D$1,'Розвязок системи рівнянь'!$2:$2,0))</f>
        <v/>
      </c>
      <c r="E32">
        <f>INDEX('Розвязок системи рівнянь'!$A:$AS,MATCH($A32,RES_FindPointNum,0),MATCH(E$1,'Розвязок системи рівнянь'!$2:$2,0))</f>
        <v/>
      </c>
      <c r="F32">
        <f>INDEX('Розвязок системи рівнянь'!$A:$AS,MATCH($A32,RES_FindPointNum,0),MATCH(F$1,'Розвязок системи рівнянь'!$2:$2,0))</f>
        <v/>
      </c>
    </row>
    <row r="33">
      <c r="A33" t="n">
        <v>32</v>
      </c>
      <c r="B33">
        <f>INDEX('Розвязок системи рівнянь'!$A:$AS,MATCH(A33,RES_FindPointNum,0),MATCH($B$1,'Розвязок системи рівнянь'!$2:$2,0))</f>
        <v/>
      </c>
      <c r="C33">
        <f>INDEX('Розвязок системи рівнянь'!$A:$AS,MATCH($A33,RES_FindPointNum,0),MATCH(C$1,'Розвязок системи рівнянь'!$2:$2,0))</f>
        <v/>
      </c>
      <c r="D33">
        <f>INDEX('Розвязок системи рівнянь'!$A:$AS,MATCH($A33,RES_FindPointNum,0),MATCH(D$1,'Розвязок системи рівнянь'!$2:$2,0))</f>
        <v/>
      </c>
      <c r="E33">
        <f>INDEX('Розвязок системи рівнянь'!$A:$AS,MATCH($A33,RES_FindPointNum,0),MATCH(E$1,'Розвязок системи рівнянь'!$2:$2,0))</f>
        <v/>
      </c>
      <c r="F33">
        <f>INDEX('Розвязок системи рівнянь'!$A:$AS,MATCH($A33,RES_FindPointNum,0),MATCH(F$1,'Розвязок системи рівнянь'!$2:$2,0))</f>
        <v/>
      </c>
    </row>
    <row r="34">
      <c r="A34" t="n">
        <v>33</v>
      </c>
      <c r="B34">
        <f>INDEX('Розвязок системи рівнянь'!$A:$AS,MATCH(A34,RES_FindPointNum,0),MATCH($B$1,'Розвязок системи рівнянь'!$2:$2,0))</f>
        <v/>
      </c>
      <c r="C34">
        <f>INDEX('Розвязок системи рівнянь'!$A:$AS,MATCH($A34,RES_FindPointNum,0),MATCH(C$1,'Розвязок системи рівнянь'!$2:$2,0))</f>
        <v/>
      </c>
      <c r="D34">
        <f>INDEX('Розвязок системи рівнянь'!$A:$AS,MATCH($A34,RES_FindPointNum,0),MATCH(D$1,'Розвязок системи рівнянь'!$2:$2,0))</f>
        <v/>
      </c>
      <c r="E34">
        <f>INDEX('Розвязок системи рівнянь'!$A:$AS,MATCH($A34,RES_FindPointNum,0),MATCH(E$1,'Розвязок системи рівнянь'!$2:$2,0))</f>
        <v/>
      </c>
      <c r="F34">
        <f>INDEX('Розвязок системи рівнянь'!$A:$AS,MATCH($A34,RES_FindPointNum,0),MATCH(F$1,'Розвязок системи рівнянь'!$2:$2,0))</f>
        <v/>
      </c>
    </row>
    <row r="35">
      <c r="A35" t="n">
        <v>34</v>
      </c>
      <c r="B35">
        <f>INDEX('Розвязок системи рівнянь'!$A:$AS,MATCH(A35,RES_FindPointNum,0),MATCH($B$1,'Розвязок системи рівнянь'!$2:$2,0))</f>
        <v/>
      </c>
      <c r="C35">
        <f>INDEX('Розвязок системи рівнянь'!$A:$AS,MATCH($A35,RES_FindPointNum,0),MATCH(C$1,'Розвязок системи рівнянь'!$2:$2,0))</f>
        <v/>
      </c>
      <c r="D35">
        <f>INDEX('Розвязок системи рівнянь'!$A:$AS,MATCH($A35,RES_FindPointNum,0),MATCH(D$1,'Розвязок системи рівнянь'!$2:$2,0))</f>
        <v/>
      </c>
      <c r="E35">
        <f>INDEX('Розвязок системи рівнянь'!$A:$AS,MATCH($A35,RES_FindPointNum,0),MATCH(E$1,'Розвязок системи рівнянь'!$2:$2,0))</f>
        <v/>
      </c>
      <c r="F35">
        <f>INDEX('Розвязок системи рівнянь'!$A:$AS,MATCH($A35,RES_FindPointNum,0),MATCH(F$1,'Розвязок системи рівнянь'!$2:$2,0))</f>
        <v/>
      </c>
    </row>
    <row r="36">
      <c r="A36" t="n">
        <v>35</v>
      </c>
      <c r="B36">
        <f>INDEX('Розвязок системи рівнянь'!$A:$AS,MATCH(A36,RES_FindPointNum,0),MATCH($B$1,'Розвязок системи рівнянь'!$2:$2,0))</f>
        <v/>
      </c>
      <c r="C36">
        <f>INDEX('Розвязок системи рівнянь'!$A:$AS,MATCH($A36,RES_FindPointNum,0),MATCH(C$1,'Розвязок системи рівнянь'!$2:$2,0))</f>
        <v/>
      </c>
      <c r="D36">
        <f>INDEX('Розвязок системи рівнянь'!$A:$AS,MATCH($A36,RES_FindPointNum,0),MATCH(D$1,'Розвязок системи рівнянь'!$2:$2,0))</f>
        <v/>
      </c>
      <c r="E36">
        <f>INDEX('Розвязок системи рівнянь'!$A:$AS,MATCH($A36,RES_FindPointNum,0),MATCH(E$1,'Розвязок системи рівнянь'!$2:$2,0))</f>
        <v/>
      </c>
      <c r="F36">
        <f>INDEX('Розвязок системи рівнянь'!$A:$AS,MATCH($A36,RES_FindPointNum,0),MATCH(F$1,'Розвязок системи рівнянь'!$2:$2,0))</f>
        <v/>
      </c>
    </row>
    <row r="37">
      <c r="A37" t="n">
        <v>36</v>
      </c>
      <c r="B37">
        <f>INDEX('Розвязок системи рівнянь'!$A:$AS,MATCH(A37,RES_FindPointNum,0),MATCH($B$1,'Розвязок системи рівнянь'!$2:$2,0))</f>
        <v/>
      </c>
      <c r="C37">
        <f>INDEX('Розвязок системи рівнянь'!$A:$AS,MATCH($A37,RES_FindPointNum,0),MATCH(C$1,'Розвязок системи рівнянь'!$2:$2,0))</f>
        <v/>
      </c>
      <c r="D37">
        <f>INDEX('Розвязок системи рівнянь'!$A:$AS,MATCH($A37,RES_FindPointNum,0),MATCH(D$1,'Розвязок системи рівнянь'!$2:$2,0))</f>
        <v/>
      </c>
      <c r="E37">
        <f>INDEX('Розвязок системи рівнянь'!$A:$AS,MATCH($A37,RES_FindPointNum,0),MATCH(E$1,'Розвязок системи рівнянь'!$2:$2,0))</f>
        <v/>
      </c>
      <c r="F37">
        <f>INDEX('Розвязок системи рівнянь'!$A:$AS,MATCH($A37,RES_FindPointNum,0),MATCH(F$1,'Розвязок системи рівнянь'!$2:$2,0))</f>
        <v/>
      </c>
    </row>
    <row r="38">
      <c r="A38" t="n">
        <v>37</v>
      </c>
      <c r="B38">
        <f>INDEX('Розвязок системи рівнянь'!$A:$AS,MATCH(A38,RES_FindPointNum,0),MATCH($B$1,'Розвязок системи рівнянь'!$2:$2,0))</f>
        <v/>
      </c>
      <c r="C38">
        <f>INDEX('Розвязок системи рівнянь'!$A:$AS,MATCH($A38,RES_FindPointNum,0),MATCH(C$1,'Розвязок системи рівнянь'!$2:$2,0))</f>
        <v/>
      </c>
      <c r="D38">
        <f>INDEX('Розвязок системи рівнянь'!$A:$AS,MATCH($A38,RES_FindPointNum,0),MATCH(D$1,'Розвязок системи рівнянь'!$2:$2,0))</f>
        <v/>
      </c>
      <c r="E38">
        <f>INDEX('Розвязок системи рівнянь'!$A:$AS,MATCH($A38,RES_FindPointNum,0),MATCH(E$1,'Розвязок системи рівнянь'!$2:$2,0))</f>
        <v/>
      </c>
      <c r="F38">
        <f>INDEX('Розвязок системи рівнянь'!$A:$AS,MATCH($A38,RES_FindPointNum,0),MATCH(F$1,'Розвязок системи рівнянь'!$2:$2,0))</f>
        <v/>
      </c>
    </row>
    <row r="39">
      <c r="A39" t="n">
        <v>38</v>
      </c>
      <c r="B39">
        <f>INDEX('Розвязок системи рівнянь'!$A:$AS,MATCH(A39,RES_FindPointNum,0),MATCH($B$1,'Розвязок системи рівнянь'!$2:$2,0))</f>
        <v/>
      </c>
      <c r="C39">
        <f>INDEX('Розвязок системи рівнянь'!$A:$AS,MATCH($A39,RES_FindPointNum,0),MATCH(C$1,'Розвязок системи рівнянь'!$2:$2,0))</f>
        <v/>
      </c>
      <c r="D39">
        <f>INDEX('Розвязок системи рівнянь'!$A:$AS,MATCH($A39,RES_FindPointNum,0),MATCH(D$1,'Розвязок системи рівнянь'!$2:$2,0))</f>
        <v/>
      </c>
      <c r="E39">
        <f>INDEX('Розвязок системи рівнянь'!$A:$AS,MATCH($A39,RES_FindPointNum,0),MATCH(E$1,'Розвязок системи рівнянь'!$2:$2,0))</f>
        <v/>
      </c>
      <c r="F39">
        <f>INDEX('Розвязок системи рівнянь'!$A:$AS,MATCH($A39,RES_FindPointNum,0),MATCH(F$1,'Розвязок системи рівнянь'!$2:$2,0))</f>
        <v/>
      </c>
    </row>
    <row r="40">
      <c r="A40" t="n">
        <v>39</v>
      </c>
      <c r="B40">
        <f>INDEX('Розвязок системи рівнянь'!$A:$AS,MATCH(A40,RES_FindPointNum,0),MATCH($B$1,'Розвязок системи рівнянь'!$2:$2,0))</f>
        <v/>
      </c>
      <c r="C40">
        <f>INDEX('Розвязок системи рівнянь'!$A:$AS,MATCH($A40,RES_FindPointNum,0),MATCH(C$1,'Розвязок системи рівнянь'!$2:$2,0))</f>
        <v/>
      </c>
      <c r="D40">
        <f>INDEX('Розвязок системи рівнянь'!$A:$AS,MATCH($A40,RES_FindPointNum,0),MATCH(D$1,'Розвязок системи рівнянь'!$2:$2,0))</f>
        <v/>
      </c>
      <c r="E40">
        <f>INDEX('Розвязок системи рівнянь'!$A:$AS,MATCH($A40,RES_FindPointNum,0),MATCH(E$1,'Розвязок системи рівнянь'!$2:$2,0))</f>
        <v/>
      </c>
      <c r="F40">
        <f>INDEX('Розвязок системи рівнянь'!$A:$AS,MATCH($A40,RES_FindPointNum,0),MATCH(F$1,'Розвязок системи рівнянь'!$2:$2,0))</f>
        <v/>
      </c>
    </row>
    <row r="41">
      <c r="A41" t="n">
        <v>40</v>
      </c>
      <c r="B41">
        <f>INDEX('Розвязок системи рівнянь'!$A:$AS,MATCH(A41,RES_FindPointNum,0),MATCH($B$1,'Розвязок системи рівнянь'!$2:$2,0))</f>
        <v/>
      </c>
      <c r="C41">
        <f>INDEX('Розвязок системи рівнянь'!$A:$AS,MATCH($A41,RES_FindPointNum,0),MATCH(C$1,'Розвязок системи рівнянь'!$2:$2,0))</f>
        <v/>
      </c>
      <c r="D41">
        <f>INDEX('Розвязок системи рівнянь'!$A:$AS,MATCH($A41,RES_FindPointNum,0),MATCH(D$1,'Розвязок системи рівнянь'!$2:$2,0))</f>
        <v/>
      </c>
      <c r="E41">
        <f>INDEX('Розвязок системи рівнянь'!$A:$AS,MATCH($A41,RES_FindPointNum,0),MATCH(E$1,'Розвязок системи рівнянь'!$2:$2,0))</f>
        <v/>
      </c>
      <c r="F41">
        <f>INDEX('Розвязок системи рівнянь'!$A:$AS,MATCH($A41,RES_FindPointNum,0),MATCH(F$1,'Розвязок системи рівнянь'!$2:$2,0))</f>
        <v/>
      </c>
    </row>
    <row r="42">
      <c r="A42" t="n">
        <v>41</v>
      </c>
      <c r="B42">
        <f>INDEX('Розвязок системи рівнянь'!$A:$AS,MATCH(A42,RES_FindPointNum,0),MATCH($B$1,'Розвязок системи рівнянь'!$2:$2,0))</f>
        <v/>
      </c>
      <c r="C42">
        <f>INDEX('Розвязок системи рівнянь'!$A:$AS,MATCH($A42,RES_FindPointNum,0),MATCH(C$1,'Розвязок системи рівнянь'!$2:$2,0))</f>
        <v/>
      </c>
      <c r="D42">
        <f>INDEX('Розвязок системи рівнянь'!$A:$AS,MATCH($A42,RES_FindPointNum,0),MATCH(D$1,'Розвязок системи рівнянь'!$2:$2,0))</f>
        <v/>
      </c>
      <c r="E42">
        <f>INDEX('Розвязок системи рівнянь'!$A:$AS,MATCH($A42,RES_FindPointNum,0),MATCH(E$1,'Розвязок системи рівнянь'!$2:$2,0))</f>
        <v/>
      </c>
      <c r="F42">
        <f>INDEX('Розвязок системи рівнянь'!$A:$AS,MATCH($A42,RES_FindPointNum,0),MATCH(F$1,'Розвязок системи рівнянь'!$2:$2,0))</f>
        <v/>
      </c>
    </row>
    <row r="43">
      <c r="A43" t="n">
        <v>42</v>
      </c>
      <c r="B43">
        <f>INDEX('Розвязок системи рівнянь'!$A:$AS,MATCH(A43,RES_FindPointNum,0),MATCH($B$1,'Розвязок системи рівнянь'!$2:$2,0))</f>
        <v/>
      </c>
      <c r="C43">
        <f>INDEX('Розвязок системи рівнянь'!$A:$AS,MATCH($A43,RES_FindPointNum,0),MATCH(C$1,'Розвязок системи рівнянь'!$2:$2,0))</f>
        <v/>
      </c>
      <c r="D43">
        <f>INDEX('Розвязок системи рівнянь'!$A:$AS,MATCH($A43,RES_FindPointNum,0),MATCH(D$1,'Розвязок системи рівнянь'!$2:$2,0))</f>
        <v/>
      </c>
      <c r="E43">
        <f>INDEX('Розвязок системи рівнянь'!$A:$AS,MATCH($A43,RES_FindPointNum,0),MATCH(E$1,'Розвязок системи рівнянь'!$2:$2,0))</f>
        <v/>
      </c>
      <c r="F43">
        <f>INDEX('Розвязок системи рівнянь'!$A:$AS,MATCH($A43,RES_FindPointNum,0),MATCH(F$1,'Розвязок системи рівнянь'!$2:$2,0))</f>
        <v/>
      </c>
    </row>
    <row r="44">
      <c r="A44" t="n">
        <v>43</v>
      </c>
      <c r="B44">
        <f>INDEX('Розвязок системи рівнянь'!$A:$AS,MATCH(A44,RES_FindPointNum,0),MATCH($B$1,'Розвязок системи рівнянь'!$2:$2,0))</f>
        <v/>
      </c>
      <c r="C44">
        <f>INDEX('Розвязок системи рівнянь'!$A:$AS,MATCH($A44,RES_FindPointNum,0),MATCH(C$1,'Розвязок системи рівнянь'!$2:$2,0))</f>
        <v/>
      </c>
      <c r="D44">
        <f>INDEX('Розвязок системи рівнянь'!$A:$AS,MATCH($A44,RES_FindPointNum,0),MATCH(D$1,'Розвязок системи рівнянь'!$2:$2,0))</f>
        <v/>
      </c>
      <c r="E44">
        <f>INDEX('Розвязок системи рівнянь'!$A:$AS,MATCH($A44,RES_FindPointNum,0),MATCH(E$1,'Розвязок системи рівнянь'!$2:$2,0))</f>
        <v/>
      </c>
      <c r="F44">
        <f>INDEX('Розвязок системи рівнянь'!$A:$AS,MATCH($A44,RES_FindPointNum,0),MATCH(F$1,'Розвязок системи рівнянь'!$2:$2,0))</f>
        <v/>
      </c>
    </row>
    <row r="45">
      <c r="A45" t="n">
        <v>44</v>
      </c>
      <c r="B45">
        <f>INDEX('Розвязок системи рівнянь'!$A:$AS,MATCH(A45,RES_FindPointNum,0),MATCH($B$1,'Розвязок системи рівнянь'!$2:$2,0))</f>
        <v/>
      </c>
      <c r="C45">
        <f>INDEX('Розвязок системи рівнянь'!$A:$AS,MATCH($A45,RES_FindPointNum,0),MATCH(C$1,'Розвязок системи рівнянь'!$2:$2,0))</f>
        <v/>
      </c>
      <c r="D45">
        <f>INDEX('Розвязок системи рівнянь'!$A:$AS,MATCH($A45,RES_FindPointNum,0),MATCH(D$1,'Розвязок системи рівнянь'!$2:$2,0))</f>
        <v/>
      </c>
      <c r="E45">
        <f>INDEX('Розвязок системи рівнянь'!$A:$AS,MATCH($A45,RES_FindPointNum,0),MATCH(E$1,'Розвязок системи рівнянь'!$2:$2,0))</f>
        <v/>
      </c>
      <c r="F45">
        <f>INDEX('Розвязок системи рівнянь'!$A:$AS,MATCH($A45,RES_FindPointNum,0),MATCH(F$1,'Розвязок системи рівнянь'!$2:$2,0))</f>
        <v/>
      </c>
    </row>
    <row r="46">
      <c r="A46" t="n">
        <v>45</v>
      </c>
      <c r="B46">
        <f>INDEX('Розвязок системи рівнянь'!$A:$AS,MATCH(A46,RES_FindPointNum,0),MATCH($B$1,'Розвязок системи рівнянь'!$2:$2,0))</f>
        <v/>
      </c>
      <c r="C46">
        <f>INDEX('Розвязок системи рівнянь'!$A:$AS,MATCH($A46,RES_FindPointNum,0),MATCH(C$1,'Розвязок системи рівнянь'!$2:$2,0))</f>
        <v/>
      </c>
      <c r="D46">
        <f>INDEX('Розвязок системи рівнянь'!$A:$AS,MATCH($A46,RES_FindPointNum,0),MATCH(D$1,'Розвязок системи рівнянь'!$2:$2,0))</f>
        <v/>
      </c>
      <c r="E46">
        <f>INDEX('Розвязок системи рівнянь'!$A:$AS,MATCH($A46,RES_FindPointNum,0),MATCH(E$1,'Розвязок системи рівнянь'!$2:$2,0))</f>
        <v/>
      </c>
      <c r="F46">
        <f>INDEX('Розвязок системи рівнянь'!$A:$AS,MATCH($A46,RES_FindPointNum,0),MATCH(F$1,'Розвязок системи рівнянь'!$2:$2,0))</f>
        <v/>
      </c>
    </row>
    <row r="47">
      <c r="A47" t="n">
        <v>46</v>
      </c>
      <c r="B47">
        <f>INDEX('Розвязок системи рівнянь'!$A:$AS,MATCH(A47,RES_FindPointNum,0),MATCH($B$1,'Розвязок системи рівнянь'!$2:$2,0))</f>
        <v/>
      </c>
      <c r="C47">
        <f>INDEX('Розвязок системи рівнянь'!$A:$AS,MATCH($A47,RES_FindPointNum,0),MATCH(C$1,'Розвязок системи рівнянь'!$2:$2,0))</f>
        <v/>
      </c>
      <c r="D47">
        <f>INDEX('Розвязок системи рівнянь'!$A:$AS,MATCH($A47,RES_FindPointNum,0),MATCH(D$1,'Розвязок системи рівнянь'!$2:$2,0))</f>
        <v/>
      </c>
      <c r="E47">
        <f>INDEX('Розвязок системи рівнянь'!$A:$AS,MATCH($A47,RES_FindPointNum,0),MATCH(E$1,'Розвязок системи рівнянь'!$2:$2,0))</f>
        <v/>
      </c>
      <c r="F47">
        <f>INDEX('Розвязок системи рівнянь'!$A:$AS,MATCH($A47,RES_FindPointNum,0),MATCH(F$1,'Розвязок системи рівнянь'!$2:$2,0))</f>
        <v/>
      </c>
    </row>
    <row r="48">
      <c r="A48" t="n">
        <v>47</v>
      </c>
      <c r="B48">
        <f>INDEX('Розвязок системи рівнянь'!$A:$AS,MATCH(A48,RES_FindPointNum,0),MATCH($B$1,'Розвязок системи рівнянь'!$2:$2,0))</f>
        <v/>
      </c>
      <c r="C48">
        <f>INDEX('Розвязок системи рівнянь'!$A:$AS,MATCH($A48,RES_FindPointNum,0),MATCH(C$1,'Розвязок системи рівнянь'!$2:$2,0))</f>
        <v/>
      </c>
      <c r="D48">
        <f>INDEX('Розвязок системи рівнянь'!$A:$AS,MATCH($A48,RES_FindPointNum,0),MATCH(D$1,'Розвязок системи рівнянь'!$2:$2,0))</f>
        <v/>
      </c>
      <c r="E48">
        <f>INDEX('Розвязок системи рівнянь'!$A:$AS,MATCH($A48,RES_FindPointNum,0),MATCH(E$1,'Розвязок системи рівнянь'!$2:$2,0))</f>
        <v/>
      </c>
      <c r="F48">
        <f>INDEX('Розвязок системи рівнянь'!$A:$AS,MATCH($A48,RES_FindPointNum,0),MATCH(F$1,'Розвязок системи рівнянь'!$2:$2,0))</f>
        <v/>
      </c>
    </row>
    <row r="49">
      <c r="A49" t="n">
        <v>48</v>
      </c>
      <c r="B49">
        <f>INDEX('Розвязок системи рівнянь'!$A:$AS,MATCH(A49,RES_FindPointNum,0),MATCH($B$1,'Розвязок системи рівнянь'!$2:$2,0))</f>
        <v/>
      </c>
      <c r="C49">
        <f>INDEX('Розвязок системи рівнянь'!$A:$AS,MATCH($A49,RES_FindPointNum,0),MATCH(C$1,'Розвязок системи рівнянь'!$2:$2,0))</f>
        <v/>
      </c>
      <c r="D49">
        <f>INDEX('Розвязок системи рівнянь'!$A:$AS,MATCH($A49,RES_FindPointNum,0),MATCH(D$1,'Розвязок системи рівнянь'!$2:$2,0))</f>
        <v/>
      </c>
      <c r="E49">
        <f>INDEX('Розвязок системи рівнянь'!$A:$AS,MATCH($A49,RES_FindPointNum,0),MATCH(E$1,'Розвязок системи рівнянь'!$2:$2,0))</f>
        <v/>
      </c>
      <c r="F49">
        <f>INDEX('Розвязок системи рівнянь'!$A:$AS,MATCH($A49,RES_FindPointNum,0),MATCH(F$1,'Розвязок системи рівнянь'!$2:$2,0))</f>
        <v/>
      </c>
    </row>
    <row r="50">
      <c r="A50" t="n">
        <v>49</v>
      </c>
      <c r="B50">
        <f>INDEX('Розвязок системи рівнянь'!$A:$AS,MATCH(A50,RES_FindPointNum,0),MATCH($B$1,'Розвязок системи рівнянь'!$2:$2,0))</f>
        <v/>
      </c>
      <c r="C50">
        <f>INDEX('Розвязок системи рівнянь'!$A:$AS,MATCH($A50,RES_FindPointNum,0),MATCH(C$1,'Розвязок системи рівнянь'!$2:$2,0))</f>
        <v/>
      </c>
      <c r="D50">
        <f>INDEX('Розвязок системи рівнянь'!$A:$AS,MATCH($A50,RES_FindPointNum,0),MATCH(D$1,'Розвязок системи рівнянь'!$2:$2,0))</f>
        <v/>
      </c>
      <c r="E50">
        <f>INDEX('Розвязок системи рівнянь'!$A:$AS,MATCH($A50,RES_FindPointNum,0),MATCH(E$1,'Розвязок системи рівнянь'!$2:$2,0))</f>
        <v/>
      </c>
      <c r="F50">
        <f>INDEX('Розвязок системи рівнянь'!$A:$AS,MATCH($A50,RES_FindPointNum,0),MATCH(F$1,'Розвязок системи рівнянь'!$2:$2,0))</f>
        <v/>
      </c>
    </row>
    <row r="51">
      <c r="A51" t="n">
        <v>50</v>
      </c>
      <c r="B51">
        <f>INDEX('Розвязок системи рівнянь'!$A:$AS,MATCH(A51,RES_FindPointNum,0),MATCH($B$1,'Розвязок системи рівнянь'!$2:$2,0))</f>
        <v/>
      </c>
      <c r="C51">
        <f>INDEX('Розвязок системи рівнянь'!$A:$AS,MATCH($A51,RES_FindPointNum,0),MATCH(C$1,'Розвязок системи рівнянь'!$2:$2,0))</f>
        <v/>
      </c>
      <c r="D51">
        <f>INDEX('Розвязок системи рівнянь'!$A:$AS,MATCH($A51,RES_FindPointNum,0),MATCH(D$1,'Розвязок системи рівнянь'!$2:$2,0))</f>
        <v/>
      </c>
      <c r="E51">
        <f>INDEX('Розвязок системи рівнянь'!$A:$AS,MATCH($A51,RES_FindPointNum,0),MATCH(E$1,'Розвязок системи рівнянь'!$2:$2,0))</f>
        <v/>
      </c>
      <c r="F51">
        <f>INDEX('Розвязок системи рівнянь'!$A:$AS,MATCH($A51,RES_FindPointNum,0),MATCH(F$1,'Розвязок системи рівнянь'!$2:$2,0))</f>
        <v/>
      </c>
    </row>
    <row r="52">
      <c r="A52" t="n">
        <v>51</v>
      </c>
      <c r="B52">
        <f>INDEX('Розвязок системи рівнянь'!$A:$AS,MATCH(A52,RES_FindPointNum,0),MATCH($B$1,'Розвязок системи рівнянь'!$2:$2,0))</f>
        <v/>
      </c>
      <c r="C52">
        <f>INDEX('Розвязок системи рівнянь'!$A:$AS,MATCH($A52,RES_FindPointNum,0),MATCH(C$1,'Розвязок системи рівнянь'!$2:$2,0))</f>
        <v/>
      </c>
      <c r="D52">
        <f>INDEX('Розвязок системи рівнянь'!$A:$AS,MATCH($A52,RES_FindPointNum,0),MATCH(D$1,'Розвязок системи рівнянь'!$2:$2,0))</f>
        <v/>
      </c>
      <c r="E52">
        <f>INDEX('Розвязок системи рівнянь'!$A:$AS,MATCH($A52,RES_FindPointNum,0),MATCH(E$1,'Розвязок системи рівнянь'!$2:$2,0))</f>
        <v/>
      </c>
      <c r="F52">
        <f>INDEX('Розвязок системи рівнянь'!$A:$AS,MATCH($A52,RES_FindPointNum,0),MATCH(F$1,'Розвязок системи рівнянь'!$2:$2,0))</f>
        <v/>
      </c>
    </row>
    <row r="53">
      <c r="A53" t="n">
        <v>52</v>
      </c>
      <c r="B53">
        <f>INDEX('Розвязок системи рівнянь'!$A:$AS,MATCH(A53,RES_FindPointNum,0),MATCH($B$1,'Розвязок системи рівнянь'!$2:$2,0))</f>
        <v/>
      </c>
      <c r="C53">
        <f>INDEX('Розвязок системи рівнянь'!$A:$AS,MATCH($A53,RES_FindPointNum,0),MATCH(C$1,'Розвязок системи рівнянь'!$2:$2,0))</f>
        <v/>
      </c>
      <c r="D53">
        <f>INDEX('Розвязок системи рівнянь'!$A:$AS,MATCH($A53,RES_FindPointNum,0),MATCH(D$1,'Розвязок системи рівнянь'!$2:$2,0))</f>
        <v/>
      </c>
      <c r="E53">
        <f>INDEX('Розвязок системи рівнянь'!$A:$AS,MATCH($A53,RES_FindPointNum,0),MATCH(E$1,'Розвязок системи рівнянь'!$2:$2,0))</f>
        <v/>
      </c>
      <c r="F53">
        <f>INDEX('Розвязок системи рівнянь'!$A:$AS,MATCH($A53,RES_FindPointNum,0),MATCH(F$1,'Розвязок системи рівнянь'!$2:$2,0))</f>
        <v/>
      </c>
    </row>
    <row r="54">
      <c r="A54" t="n">
        <v>53</v>
      </c>
      <c r="B54">
        <f>INDEX('Розвязок системи рівнянь'!$A:$AS,MATCH(A54,RES_FindPointNum,0),MATCH($B$1,'Розвязок системи рівнянь'!$2:$2,0))</f>
        <v/>
      </c>
      <c r="C54">
        <f>INDEX('Розвязок системи рівнянь'!$A:$AS,MATCH($A54,RES_FindPointNum,0),MATCH(C$1,'Розвязок системи рівнянь'!$2:$2,0))</f>
        <v/>
      </c>
      <c r="D54">
        <f>INDEX('Розвязок системи рівнянь'!$A:$AS,MATCH($A54,RES_FindPointNum,0),MATCH(D$1,'Розвязок системи рівнянь'!$2:$2,0))</f>
        <v/>
      </c>
      <c r="E54">
        <f>INDEX('Розвязок системи рівнянь'!$A:$AS,MATCH($A54,RES_FindPointNum,0),MATCH(E$1,'Розвязок системи рівнянь'!$2:$2,0))</f>
        <v/>
      </c>
      <c r="F54">
        <f>INDEX('Розвязок системи рівнянь'!$A:$AS,MATCH($A54,RES_FindPointNum,0),MATCH(F$1,'Розвязок системи рівнянь'!$2:$2,0))</f>
        <v/>
      </c>
    </row>
    <row r="55">
      <c r="A55" t="n">
        <v>54</v>
      </c>
      <c r="B55">
        <f>INDEX('Розвязок системи рівнянь'!$A:$AS,MATCH(A55,RES_FindPointNum,0),MATCH($B$1,'Розвязок системи рівнянь'!$2:$2,0))</f>
        <v/>
      </c>
      <c r="C55">
        <f>INDEX('Розвязок системи рівнянь'!$A:$AS,MATCH($A55,RES_FindPointNum,0),MATCH(C$1,'Розвязок системи рівнянь'!$2:$2,0))</f>
        <v/>
      </c>
      <c r="D55">
        <f>INDEX('Розвязок системи рівнянь'!$A:$AS,MATCH($A55,RES_FindPointNum,0),MATCH(D$1,'Розвязок системи рівнянь'!$2:$2,0))</f>
        <v/>
      </c>
      <c r="E55">
        <f>INDEX('Розвязок системи рівнянь'!$A:$AS,MATCH($A55,RES_FindPointNum,0),MATCH(E$1,'Розвязок системи рівнянь'!$2:$2,0))</f>
        <v/>
      </c>
      <c r="F55">
        <f>INDEX('Розвязок системи рівнянь'!$A:$AS,MATCH($A55,RES_FindPointNum,0),MATCH(F$1,'Розвязок системи рівнянь'!$2:$2,0))</f>
        <v/>
      </c>
    </row>
    <row r="56">
      <c r="A56" t="n">
        <v>55</v>
      </c>
      <c r="B56">
        <f>INDEX('Розвязок системи рівнянь'!$A:$AS,MATCH(A56,RES_FindPointNum,0),MATCH($B$1,'Розвязок системи рівнянь'!$2:$2,0))</f>
        <v/>
      </c>
      <c r="C56">
        <f>INDEX('Розвязок системи рівнянь'!$A:$AS,MATCH($A56,RES_FindPointNum,0),MATCH(C$1,'Розвязок системи рівнянь'!$2:$2,0))</f>
        <v/>
      </c>
      <c r="D56">
        <f>INDEX('Розвязок системи рівнянь'!$A:$AS,MATCH($A56,RES_FindPointNum,0),MATCH(D$1,'Розвязок системи рівнянь'!$2:$2,0))</f>
        <v/>
      </c>
      <c r="E56">
        <f>INDEX('Розвязок системи рівнянь'!$A:$AS,MATCH($A56,RES_FindPointNum,0),MATCH(E$1,'Розвязок системи рівнянь'!$2:$2,0))</f>
        <v/>
      </c>
      <c r="F56">
        <f>INDEX('Розвязок системи рівнянь'!$A:$AS,MATCH($A56,RES_FindPointNum,0),MATCH(F$1,'Розвязок системи рівнянь'!$2:$2,0))</f>
        <v/>
      </c>
    </row>
    <row r="57">
      <c r="A57" t="n">
        <v>56</v>
      </c>
      <c r="B57">
        <f>INDEX('Розвязок системи рівнянь'!$A:$AS,MATCH(A57,RES_FindPointNum,0),MATCH($B$1,'Розвязок системи рівнянь'!$2:$2,0))</f>
        <v/>
      </c>
      <c r="C57">
        <f>INDEX('Розвязок системи рівнянь'!$A:$AS,MATCH($A57,RES_FindPointNum,0),MATCH(C$1,'Розвязок системи рівнянь'!$2:$2,0))</f>
        <v/>
      </c>
      <c r="D57">
        <f>INDEX('Розвязок системи рівнянь'!$A:$AS,MATCH($A57,RES_FindPointNum,0),MATCH(D$1,'Розвязок системи рівнянь'!$2:$2,0))</f>
        <v/>
      </c>
      <c r="E57">
        <f>INDEX('Розвязок системи рівнянь'!$A:$AS,MATCH($A57,RES_FindPointNum,0),MATCH(E$1,'Розвязок системи рівнянь'!$2:$2,0))</f>
        <v/>
      </c>
      <c r="F57">
        <f>INDEX('Розвязок системи рівнянь'!$A:$AS,MATCH($A57,RES_FindPointNum,0),MATCH(F$1,'Розвязок системи рівнянь'!$2:$2,0))</f>
        <v/>
      </c>
    </row>
    <row r="58">
      <c r="A58" t="n">
        <v>57</v>
      </c>
      <c r="B58">
        <f>INDEX('Розвязок системи рівнянь'!$A:$AS,MATCH(A58,RES_FindPointNum,0),MATCH($B$1,'Розвязок системи рівнянь'!$2:$2,0))</f>
        <v/>
      </c>
      <c r="C58">
        <f>INDEX('Розвязок системи рівнянь'!$A:$AS,MATCH($A58,RES_FindPointNum,0),MATCH(C$1,'Розвязок системи рівнянь'!$2:$2,0))</f>
        <v/>
      </c>
      <c r="D58">
        <f>INDEX('Розвязок системи рівнянь'!$A:$AS,MATCH($A58,RES_FindPointNum,0),MATCH(D$1,'Розвязок системи рівнянь'!$2:$2,0))</f>
        <v/>
      </c>
      <c r="E58">
        <f>INDEX('Розвязок системи рівнянь'!$A:$AS,MATCH($A58,RES_FindPointNum,0),MATCH(E$1,'Розвязок системи рівнянь'!$2:$2,0))</f>
        <v/>
      </c>
      <c r="F58">
        <f>INDEX('Розвязок системи рівнянь'!$A:$AS,MATCH($A58,RES_FindPointNum,0),MATCH(F$1,'Розвязок системи рівнянь'!$2:$2,0))</f>
        <v/>
      </c>
    </row>
    <row r="59">
      <c r="A59" t="n">
        <v>58</v>
      </c>
      <c r="B59">
        <f>INDEX('Розвязок системи рівнянь'!$A:$AS,MATCH(A59,RES_FindPointNum,0),MATCH($B$1,'Розвязок системи рівнянь'!$2:$2,0))</f>
        <v/>
      </c>
      <c r="C59">
        <f>INDEX('Розвязок системи рівнянь'!$A:$AS,MATCH($A59,RES_FindPointNum,0),MATCH(C$1,'Розвязок системи рівнянь'!$2:$2,0))</f>
        <v/>
      </c>
      <c r="D59">
        <f>INDEX('Розвязок системи рівнянь'!$A:$AS,MATCH($A59,RES_FindPointNum,0),MATCH(D$1,'Розвязок системи рівнянь'!$2:$2,0))</f>
        <v/>
      </c>
      <c r="E59">
        <f>INDEX('Розвязок системи рівнянь'!$A:$AS,MATCH($A59,RES_FindPointNum,0),MATCH(E$1,'Розвязок системи рівнянь'!$2:$2,0))</f>
        <v/>
      </c>
      <c r="F59">
        <f>INDEX('Розвязок системи рівнянь'!$A:$AS,MATCH($A59,RES_FindPointNum,0),MATCH(F$1,'Розвязок системи рівнянь'!$2:$2,0))</f>
        <v/>
      </c>
    </row>
    <row r="60">
      <c r="A60" t="n">
        <v>59</v>
      </c>
      <c r="B60">
        <f>INDEX('Розвязок системи рівнянь'!$A:$AS,MATCH(A60,RES_FindPointNum,0),MATCH($B$1,'Розвязок системи рівнянь'!$2:$2,0))</f>
        <v/>
      </c>
      <c r="C60">
        <f>INDEX('Розвязок системи рівнянь'!$A:$AS,MATCH($A60,RES_FindPointNum,0),MATCH(C$1,'Розвязок системи рівнянь'!$2:$2,0))</f>
        <v/>
      </c>
      <c r="D60">
        <f>INDEX('Розвязок системи рівнянь'!$A:$AS,MATCH($A60,RES_FindPointNum,0),MATCH(D$1,'Розвязок системи рівнянь'!$2:$2,0))</f>
        <v/>
      </c>
      <c r="E60">
        <f>INDEX('Розвязок системи рівнянь'!$A:$AS,MATCH($A60,RES_FindPointNum,0),MATCH(E$1,'Розвязок системи рівнянь'!$2:$2,0))</f>
        <v/>
      </c>
      <c r="F60">
        <f>INDEX('Розвязок системи рівнянь'!$A:$AS,MATCH($A60,RES_FindPointNum,0),MATCH(F$1,'Розвязок системи рівнянь'!$2:$2,0))</f>
        <v/>
      </c>
    </row>
    <row r="61">
      <c r="A61" t="n">
        <v>60</v>
      </c>
      <c r="B61">
        <f>INDEX('Розвязок системи рівнянь'!$A:$AS,MATCH(A61,RES_FindPointNum,0),MATCH($B$1,'Розвязок системи рівнянь'!$2:$2,0))</f>
        <v/>
      </c>
      <c r="C61">
        <f>INDEX('Розвязок системи рівнянь'!$A:$AS,MATCH($A61,RES_FindPointNum,0),MATCH(C$1,'Розвязок системи рівнянь'!$2:$2,0))</f>
        <v/>
      </c>
      <c r="D61">
        <f>INDEX('Розвязок системи рівнянь'!$A:$AS,MATCH($A61,RES_FindPointNum,0),MATCH(D$1,'Розвязок системи рівнянь'!$2:$2,0))</f>
        <v/>
      </c>
      <c r="E61">
        <f>INDEX('Розвязок системи рівнянь'!$A:$AS,MATCH($A61,RES_FindPointNum,0),MATCH(E$1,'Розвязок системи рівнянь'!$2:$2,0))</f>
        <v/>
      </c>
      <c r="F61">
        <f>INDEX('Розвязок системи рівнянь'!$A:$AS,MATCH($A61,RES_FindPointNum,0),MATCH(F$1,'Розвязок системи рівнянь'!$2:$2,0))</f>
        <v/>
      </c>
    </row>
    <row r="62">
      <c r="A62" t="n">
        <v>61</v>
      </c>
      <c r="B62">
        <f>INDEX('Розвязок системи рівнянь'!$A:$AS,MATCH(A62,RES_FindPointNum,0),MATCH($B$1,'Розвязок системи рівнянь'!$2:$2,0))</f>
        <v/>
      </c>
      <c r="C62">
        <f>INDEX('Розвязок системи рівнянь'!$A:$AS,MATCH($A62,RES_FindPointNum,0),MATCH(C$1,'Розвязок системи рівнянь'!$2:$2,0))</f>
        <v/>
      </c>
      <c r="D62">
        <f>INDEX('Розвязок системи рівнянь'!$A:$AS,MATCH($A62,RES_FindPointNum,0),MATCH(D$1,'Розвязок системи рівнянь'!$2:$2,0))</f>
        <v/>
      </c>
      <c r="E62">
        <f>INDEX('Розвязок системи рівнянь'!$A:$AS,MATCH($A62,RES_FindPointNum,0),MATCH(E$1,'Розвязок системи рівнянь'!$2:$2,0))</f>
        <v/>
      </c>
      <c r="F62">
        <f>INDEX('Розвязок системи рівнянь'!$A:$AS,MATCH($A62,RES_FindPointNum,0),MATCH(F$1,'Розвязок системи рівнянь'!$2:$2,0))</f>
        <v/>
      </c>
    </row>
    <row r="63">
      <c r="A63" t="n">
        <v>62</v>
      </c>
      <c r="B63">
        <f>INDEX('Розвязок системи рівнянь'!$A:$AS,MATCH(A63,RES_FindPointNum,0),MATCH($B$1,'Розвязок системи рівнянь'!$2:$2,0))</f>
        <v/>
      </c>
      <c r="C63">
        <f>INDEX('Розвязок системи рівнянь'!$A:$AS,MATCH($A63,RES_FindPointNum,0),MATCH(C$1,'Розвязок системи рівнянь'!$2:$2,0))</f>
        <v/>
      </c>
      <c r="D63">
        <f>INDEX('Розвязок системи рівнянь'!$A:$AS,MATCH($A63,RES_FindPointNum,0),MATCH(D$1,'Розвязок системи рівнянь'!$2:$2,0))</f>
        <v/>
      </c>
      <c r="E63">
        <f>INDEX('Розвязок системи рівнянь'!$A:$AS,MATCH($A63,RES_FindPointNum,0),MATCH(E$1,'Розвязок системи рівнянь'!$2:$2,0))</f>
        <v/>
      </c>
      <c r="F63">
        <f>INDEX('Розвязок системи рівнянь'!$A:$AS,MATCH($A63,RES_FindPointNum,0),MATCH(F$1,'Розвязок системи рівнянь'!$2:$2,0))</f>
        <v/>
      </c>
    </row>
    <row r="64">
      <c r="A64" t="n">
        <v>63</v>
      </c>
      <c r="B64">
        <f>INDEX('Розвязок системи рівнянь'!$A:$AS,MATCH(A64,RES_FindPointNum,0),MATCH($B$1,'Розвязок системи рівнянь'!$2:$2,0))</f>
        <v/>
      </c>
      <c r="C64">
        <f>INDEX('Розвязок системи рівнянь'!$A:$AS,MATCH($A64,RES_FindPointNum,0),MATCH(C$1,'Розвязок системи рівнянь'!$2:$2,0))</f>
        <v/>
      </c>
      <c r="D64">
        <f>INDEX('Розвязок системи рівнянь'!$A:$AS,MATCH($A64,RES_FindPointNum,0),MATCH(D$1,'Розвязок системи рівнянь'!$2:$2,0))</f>
        <v/>
      </c>
      <c r="E64">
        <f>INDEX('Розвязок системи рівнянь'!$A:$AS,MATCH($A64,RES_FindPointNum,0),MATCH(E$1,'Розвязок системи рівнянь'!$2:$2,0))</f>
        <v/>
      </c>
      <c r="F64">
        <f>INDEX('Розвязок системи рівнянь'!$A:$AS,MATCH($A64,RES_FindPointNum,0),MATCH(F$1,'Розвязок системи рівнянь'!$2:$2,0))</f>
        <v/>
      </c>
    </row>
    <row r="65">
      <c r="A65" t="n">
        <v>64</v>
      </c>
      <c r="B65">
        <f>INDEX('Розвязок системи рівнянь'!$A:$AS,MATCH(A65,RES_FindPointNum,0),MATCH($B$1,'Розвязок системи рівнянь'!$2:$2,0))</f>
        <v/>
      </c>
      <c r="C65">
        <f>INDEX('Розвязок системи рівнянь'!$A:$AS,MATCH($A65,RES_FindPointNum,0),MATCH(C$1,'Розвязок системи рівнянь'!$2:$2,0))</f>
        <v/>
      </c>
      <c r="D65">
        <f>INDEX('Розвязок системи рівнянь'!$A:$AS,MATCH($A65,RES_FindPointNum,0),MATCH(D$1,'Розвязок системи рівнянь'!$2:$2,0))</f>
        <v/>
      </c>
      <c r="E65">
        <f>INDEX('Розвязок системи рівнянь'!$A:$AS,MATCH($A65,RES_FindPointNum,0),MATCH(E$1,'Розвязок системи рівнянь'!$2:$2,0))</f>
        <v/>
      </c>
      <c r="F65">
        <f>INDEX('Розвязок системи рівнянь'!$A:$AS,MATCH($A65,RES_FindPointNum,0),MATCH(F$1,'Розвязок системи рівнянь'!$2:$2,0))</f>
        <v/>
      </c>
    </row>
    <row r="66">
      <c r="A66" t="n">
        <v>65</v>
      </c>
      <c r="B66">
        <f>INDEX('Розвязок системи рівнянь'!$A:$AS,MATCH(A66,RES_FindPointNum,0),MATCH($B$1,'Розвязок системи рівнянь'!$2:$2,0))</f>
        <v/>
      </c>
      <c r="C66">
        <f>INDEX('Розвязок системи рівнянь'!$A:$AS,MATCH($A66,RES_FindPointNum,0),MATCH(C$1,'Розвязок системи рівнянь'!$2:$2,0))</f>
        <v/>
      </c>
      <c r="D66">
        <f>INDEX('Розвязок системи рівнянь'!$A:$AS,MATCH($A66,RES_FindPointNum,0),MATCH(D$1,'Розвязок системи рівнянь'!$2:$2,0))</f>
        <v/>
      </c>
      <c r="E66">
        <f>INDEX('Розвязок системи рівнянь'!$A:$AS,MATCH($A66,RES_FindPointNum,0),MATCH(E$1,'Розвязок системи рівнянь'!$2:$2,0))</f>
        <v/>
      </c>
      <c r="F66">
        <f>INDEX('Розвязок системи рівнянь'!$A:$AS,MATCH($A66,RES_FindPointNum,0),MATCH(F$1,'Розвязок системи рівнянь'!$2:$2,0))</f>
        <v/>
      </c>
    </row>
    <row r="67">
      <c r="A67" t="n">
        <v>66</v>
      </c>
      <c r="B67">
        <f>INDEX('Розвязок системи рівнянь'!$A:$AS,MATCH(A67,RES_FindPointNum,0),MATCH($B$1,'Розвязок системи рівнянь'!$2:$2,0))</f>
        <v/>
      </c>
      <c r="C67">
        <f>INDEX('Розвязок системи рівнянь'!$A:$AS,MATCH($A67,RES_FindPointNum,0),MATCH(C$1,'Розвязок системи рівнянь'!$2:$2,0))</f>
        <v/>
      </c>
      <c r="D67">
        <f>INDEX('Розвязок системи рівнянь'!$A:$AS,MATCH($A67,RES_FindPointNum,0),MATCH(D$1,'Розвязок системи рівнянь'!$2:$2,0))</f>
        <v/>
      </c>
      <c r="E67">
        <f>INDEX('Розвязок системи рівнянь'!$A:$AS,MATCH($A67,RES_FindPointNum,0),MATCH(E$1,'Розвязок системи рівнянь'!$2:$2,0))</f>
        <v/>
      </c>
      <c r="F67">
        <f>INDEX('Розвязок системи рівнянь'!$A:$AS,MATCH($A67,RES_FindPointNum,0),MATCH(F$1,'Розвязок системи рівнянь'!$2:$2,0))</f>
        <v/>
      </c>
    </row>
    <row r="68">
      <c r="A68" t="n">
        <v>67</v>
      </c>
      <c r="B68">
        <f>INDEX('Розвязок системи рівнянь'!$A:$AS,MATCH(A68,RES_FindPointNum,0),MATCH($B$1,'Розвязок системи рівнянь'!$2:$2,0))</f>
        <v/>
      </c>
      <c r="C68">
        <f>INDEX('Розвязок системи рівнянь'!$A:$AS,MATCH($A68,RES_FindPointNum,0),MATCH(C$1,'Розвязок системи рівнянь'!$2:$2,0))</f>
        <v/>
      </c>
      <c r="D68">
        <f>INDEX('Розвязок системи рівнянь'!$A:$AS,MATCH($A68,RES_FindPointNum,0),MATCH(D$1,'Розвязок системи рівнянь'!$2:$2,0))</f>
        <v/>
      </c>
      <c r="E68">
        <f>INDEX('Розвязок системи рівнянь'!$A:$AS,MATCH($A68,RES_FindPointNum,0),MATCH(E$1,'Розвязок системи рівнянь'!$2:$2,0))</f>
        <v/>
      </c>
      <c r="F68">
        <f>INDEX('Розвязок системи рівнянь'!$A:$AS,MATCH($A68,RES_FindPointNum,0),MATCH(F$1,'Розвязок системи рівнянь'!$2:$2,0))</f>
        <v/>
      </c>
    </row>
    <row r="69">
      <c r="A69" t="n">
        <v>68</v>
      </c>
      <c r="B69">
        <f>INDEX('Розвязок системи рівнянь'!$A:$AS,MATCH(A69,RES_FindPointNum,0),MATCH($B$1,'Розвязок системи рівнянь'!$2:$2,0))</f>
        <v/>
      </c>
      <c r="C69">
        <f>INDEX('Розвязок системи рівнянь'!$A:$AS,MATCH($A69,RES_FindPointNum,0),MATCH(C$1,'Розвязок системи рівнянь'!$2:$2,0))</f>
        <v/>
      </c>
      <c r="D69">
        <f>INDEX('Розвязок системи рівнянь'!$A:$AS,MATCH($A69,RES_FindPointNum,0),MATCH(D$1,'Розвязок системи рівнянь'!$2:$2,0))</f>
        <v/>
      </c>
      <c r="E69">
        <f>INDEX('Розвязок системи рівнянь'!$A:$AS,MATCH($A69,RES_FindPointNum,0),MATCH(E$1,'Розвязок системи рівнянь'!$2:$2,0))</f>
        <v/>
      </c>
      <c r="F69">
        <f>INDEX('Розвязок системи рівнянь'!$A:$AS,MATCH($A69,RES_FindPointNum,0),MATCH(F$1,'Розвязок системи рівнянь'!$2:$2,0))</f>
        <v/>
      </c>
    </row>
    <row r="70">
      <c r="A70" t="n">
        <v>69</v>
      </c>
      <c r="B70">
        <f>INDEX('Розвязок системи рівнянь'!$A:$AS,MATCH(A70,RES_FindPointNum,0),MATCH($B$1,'Розвязок системи рівнянь'!$2:$2,0))</f>
        <v/>
      </c>
      <c r="C70">
        <f>INDEX('Розвязок системи рівнянь'!$A:$AS,MATCH($A70,RES_FindPointNum,0),MATCH(C$1,'Розвязок системи рівнянь'!$2:$2,0))</f>
        <v/>
      </c>
      <c r="D70">
        <f>INDEX('Розвязок системи рівнянь'!$A:$AS,MATCH($A70,RES_FindPointNum,0),MATCH(D$1,'Розвязок системи рівнянь'!$2:$2,0))</f>
        <v/>
      </c>
      <c r="E70">
        <f>INDEX('Розвязок системи рівнянь'!$A:$AS,MATCH($A70,RES_FindPointNum,0),MATCH(E$1,'Розвязок системи рівнянь'!$2:$2,0))</f>
        <v/>
      </c>
      <c r="F70">
        <f>INDEX('Розвязок системи рівнянь'!$A:$AS,MATCH($A70,RES_FindPointNum,0),MATCH(F$1,'Розвязок системи рівнянь'!$2:$2,0))</f>
        <v/>
      </c>
    </row>
    <row r="71">
      <c r="A71" t="n">
        <v>70</v>
      </c>
      <c r="B71">
        <f>INDEX('Розвязок системи рівнянь'!$A:$AS,MATCH(A71,RES_FindPointNum,0),MATCH($B$1,'Розвязок системи рівнянь'!$2:$2,0))</f>
        <v/>
      </c>
      <c r="C71">
        <f>INDEX('Розвязок системи рівнянь'!$A:$AS,MATCH($A71,RES_FindPointNum,0),MATCH(C$1,'Розвязок системи рівнянь'!$2:$2,0))</f>
        <v/>
      </c>
      <c r="D71">
        <f>INDEX('Розвязок системи рівнянь'!$A:$AS,MATCH($A71,RES_FindPointNum,0),MATCH(D$1,'Розвязок системи рівнянь'!$2:$2,0))</f>
        <v/>
      </c>
      <c r="E71">
        <f>INDEX('Розвязок системи рівнянь'!$A:$AS,MATCH($A71,RES_FindPointNum,0),MATCH(E$1,'Розвязок системи рівнянь'!$2:$2,0))</f>
        <v/>
      </c>
      <c r="F71">
        <f>INDEX('Розвязок системи рівнянь'!$A:$AS,MATCH($A71,RES_FindPointNum,0),MATCH(F$1,'Розвязок системи рівнянь'!$2:$2,0))</f>
        <v/>
      </c>
    </row>
    <row r="72">
      <c r="A72" t="n">
        <v>71</v>
      </c>
      <c r="B72">
        <f>INDEX('Розвязок системи рівнянь'!$A:$AS,MATCH(A72,RES_FindPointNum,0),MATCH($B$1,'Розвязок системи рівнянь'!$2:$2,0))</f>
        <v/>
      </c>
      <c r="C72">
        <f>INDEX('Розвязок системи рівнянь'!$A:$AS,MATCH($A72,RES_FindPointNum,0),MATCH(C$1,'Розвязок системи рівнянь'!$2:$2,0))</f>
        <v/>
      </c>
      <c r="D72">
        <f>INDEX('Розвязок системи рівнянь'!$A:$AS,MATCH($A72,RES_FindPointNum,0),MATCH(D$1,'Розвязок системи рівнянь'!$2:$2,0))</f>
        <v/>
      </c>
      <c r="E72">
        <f>INDEX('Розвязок системи рівнянь'!$A:$AS,MATCH($A72,RES_FindPointNum,0),MATCH(E$1,'Розвязок системи рівнянь'!$2:$2,0))</f>
        <v/>
      </c>
      <c r="F72">
        <f>INDEX('Розвязок системи рівнянь'!$A:$AS,MATCH($A72,RES_FindPointNum,0),MATCH(F$1,'Розвязок системи рівнянь'!$2:$2,0))</f>
        <v/>
      </c>
    </row>
    <row r="73">
      <c r="A73" t="n">
        <v>72</v>
      </c>
      <c r="B73">
        <f>INDEX('Розвязок системи рівнянь'!$A:$AS,MATCH(A73,RES_FindPointNum,0),MATCH($B$1,'Розвязок системи рівнянь'!$2:$2,0))</f>
        <v/>
      </c>
      <c r="C73">
        <f>INDEX('Розвязок системи рівнянь'!$A:$AS,MATCH($A73,RES_FindPointNum,0),MATCH(C$1,'Розвязок системи рівнянь'!$2:$2,0))</f>
        <v/>
      </c>
      <c r="D73">
        <f>INDEX('Розвязок системи рівнянь'!$A:$AS,MATCH($A73,RES_FindPointNum,0),MATCH(D$1,'Розвязок системи рівнянь'!$2:$2,0))</f>
        <v/>
      </c>
      <c r="E73">
        <f>INDEX('Розвязок системи рівнянь'!$A:$AS,MATCH($A73,RES_FindPointNum,0),MATCH(E$1,'Розвязок системи рівнянь'!$2:$2,0))</f>
        <v/>
      </c>
      <c r="F73">
        <f>INDEX('Розвязок системи рівнянь'!$A:$AS,MATCH($A73,RES_FindPointNum,0),MATCH(F$1,'Розвязок системи рівнянь'!$2:$2,0))</f>
        <v/>
      </c>
    </row>
    <row r="74">
      <c r="A74" t="n">
        <v>73</v>
      </c>
      <c r="B74">
        <f>INDEX('Розвязок системи рівнянь'!$A:$AS,MATCH(A74,RES_FindPointNum,0),MATCH($B$1,'Розвязок системи рівнянь'!$2:$2,0))</f>
        <v/>
      </c>
      <c r="C74">
        <f>INDEX('Розвязок системи рівнянь'!$A:$AS,MATCH($A74,RES_FindPointNum,0),MATCH(C$1,'Розвязок системи рівнянь'!$2:$2,0))</f>
        <v/>
      </c>
      <c r="D74">
        <f>INDEX('Розвязок системи рівнянь'!$A:$AS,MATCH($A74,RES_FindPointNum,0),MATCH(D$1,'Розвязок системи рівнянь'!$2:$2,0))</f>
        <v/>
      </c>
      <c r="E74">
        <f>INDEX('Розвязок системи рівнянь'!$A:$AS,MATCH($A74,RES_FindPointNum,0),MATCH(E$1,'Розвязок системи рівнянь'!$2:$2,0))</f>
        <v/>
      </c>
      <c r="F74">
        <f>INDEX('Розвязок системи рівнянь'!$A:$AS,MATCH($A74,RES_FindPointNum,0),MATCH(F$1,'Розвязок системи рівнянь'!$2:$2,0))</f>
        <v/>
      </c>
    </row>
    <row r="75">
      <c r="A75" t="n">
        <v>74</v>
      </c>
      <c r="B75">
        <f>INDEX('Розвязок системи рівнянь'!$A:$AS,MATCH(A75,RES_FindPointNum,0),MATCH($B$1,'Розвязок системи рівнянь'!$2:$2,0))</f>
        <v/>
      </c>
      <c r="C75">
        <f>INDEX('Розвязок системи рівнянь'!$A:$AS,MATCH($A75,RES_FindPointNum,0),MATCH(C$1,'Розвязок системи рівнянь'!$2:$2,0))</f>
        <v/>
      </c>
      <c r="D75">
        <f>INDEX('Розвязок системи рівнянь'!$A:$AS,MATCH($A75,RES_FindPointNum,0),MATCH(D$1,'Розвязок системи рівнянь'!$2:$2,0))</f>
        <v/>
      </c>
      <c r="E75">
        <f>INDEX('Розвязок системи рівнянь'!$A:$AS,MATCH($A75,RES_FindPointNum,0),MATCH(E$1,'Розвязок системи рівнянь'!$2:$2,0))</f>
        <v/>
      </c>
      <c r="F75">
        <f>INDEX('Розвязок системи рівнянь'!$A:$AS,MATCH($A75,RES_FindPointNum,0),MATCH(F$1,'Розвязок системи рівнянь'!$2:$2,0))</f>
        <v/>
      </c>
    </row>
    <row r="76">
      <c r="A76" t="n">
        <v>75</v>
      </c>
      <c r="B76">
        <f>INDEX('Розвязок системи рівнянь'!$A:$AS,MATCH(A76,RES_FindPointNum,0),MATCH($B$1,'Розвязок системи рівнянь'!$2:$2,0))</f>
        <v/>
      </c>
      <c r="C76">
        <f>INDEX('Розвязок системи рівнянь'!$A:$AS,MATCH($A76,RES_FindPointNum,0),MATCH(C$1,'Розвязок системи рівнянь'!$2:$2,0))</f>
        <v/>
      </c>
      <c r="D76">
        <f>INDEX('Розвязок системи рівнянь'!$A:$AS,MATCH($A76,RES_FindPointNum,0),MATCH(D$1,'Розвязок системи рівнянь'!$2:$2,0))</f>
        <v/>
      </c>
      <c r="E76">
        <f>INDEX('Розвязок системи рівнянь'!$A:$AS,MATCH($A76,RES_FindPointNum,0),MATCH(E$1,'Розвязок системи рівнянь'!$2:$2,0))</f>
        <v/>
      </c>
      <c r="F76">
        <f>INDEX('Розвязок системи рівнянь'!$A:$AS,MATCH($A76,RES_FindPointNum,0),MATCH(F$1,'Розвязок системи рівнянь'!$2:$2,0))</f>
        <v/>
      </c>
    </row>
    <row r="77">
      <c r="A77" t="n">
        <v>76</v>
      </c>
      <c r="B77">
        <f>INDEX('Розвязок системи рівнянь'!$A:$AS,MATCH(A77,RES_FindPointNum,0),MATCH($B$1,'Розвязок системи рівнянь'!$2:$2,0))</f>
        <v/>
      </c>
      <c r="C77">
        <f>INDEX('Розвязок системи рівнянь'!$A:$AS,MATCH($A77,RES_FindPointNum,0),MATCH(C$1,'Розвязок системи рівнянь'!$2:$2,0))</f>
        <v/>
      </c>
      <c r="D77">
        <f>INDEX('Розвязок системи рівнянь'!$A:$AS,MATCH($A77,RES_FindPointNum,0),MATCH(D$1,'Розвязок системи рівнянь'!$2:$2,0))</f>
        <v/>
      </c>
      <c r="E77">
        <f>INDEX('Розвязок системи рівнянь'!$A:$AS,MATCH($A77,RES_FindPointNum,0),MATCH(E$1,'Розвязок системи рівнянь'!$2:$2,0))</f>
        <v/>
      </c>
      <c r="F77">
        <f>INDEX('Розвязок системи рівнянь'!$A:$AS,MATCH($A77,RES_FindPointNum,0),MATCH(F$1,'Розвязок системи рівнянь'!$2:$2,0))</f>
        <v/>
      </c>
    </row>
    <row r="78">
      <c r="A78" t="n">
        <v>77</v>
      </c>
      <c r="B78">
        <f>INDEX('Розвязок системи рівнянь'!$A:$AS,MATCH(A78,RES_FindPointNum,0),MATCH($B$1,'Розвязок системи рівнянь'!$2:$2,0))</f>
        <v/>
      </c>
      <c r="C78">
        <f>INDEX('Розвязок системи рівнянь'!$A:$AS,MATCH($A78,RES_FindPointNum,0),MATCH(C$1,'Розвязок системи рівнянь'!$2:$2,0))</f>
        <v/>
      </c>
      <c r="D78">
        <f>INDEX('Розвязок системи рівнянь'!$A:$AS,MATCH($A78,RES_FindPointNum,0),MATCH(D$1,'Розвязок системи рівнянь'!$2:$2,0))</f>
        <v/>
      </c>
      <c r="E78">
        <f>INDEX('Розвязок системи рівнянь'!$A:$AS,MATCH($A78,RES_FindPointNum,0),MATCH(E$1,'Розвязок системи рівнянь'!$2:$2,0))</f>
        <v/>
      </c>
      <c r="F78">
        <f>INDEX('Розвязок системи рівнянь'!$A:$AS,MATCH($A78,RES_FindPointNum,0),MATCH(F$1,'Розвязок системи рівнянь'!$2:$2,0))</f>
        <v/>
      </c>
    </row>
    <row r="79">
      <c r="A79" t="n">
        <v>78</v>
      </c>
      <c r="B79">
        <f>INDEX('Розвязок системи рівнянь'!$A:$AS,MATCH(A79,RES_FindPointNum,0),MATCH($B$1,'Розвязок системи рівнянь'!$2:$2,0))</f>
        <v/>
      </c>
      <c r="C79">
        <f>INDEX('Розвязок системи рівнянь'!$A:$AS,MATCH($A79,RES_FindPointNum,0),MATCH(C$1,'Розвязок системи рівнянь'!$2:$2,0))</f>
        <v/>
      </c>
      <c r="D79">
        <f>INDEX('Розвязок системи рівнянь'!$A:$AS,MATCH($A79,RES_FindPointNum,0),MATCH(D$1,'Розвязок системи рівнянь'!$2:$2,0))</f>
        <v/>
      </c>
      <c r="E79">
        <f>INDEX('Розвязок системи рівнянь'!$A:$AS,MATCH($A79,RES_FindPointNum,0),MATCH(E$1,'Розвязок системи рівнянь'!$2:$2,0))</f>
        <v/>
      </c>
      <c r="F79">
        <f>INDEX('Розвязок системи рівнянь'!$A:$AS,MATCH($A79,RES_FindPointNum,0),MATCH(F$1,'Розвязок системи рівнянь'!$2:$2,0))</f>
        <v/>
      </c>
    </row>
    <row r="80">
      <c r="A80" t="n">
        <v>79</v>
      </c>
      <c r="B80">
        <f>INDEX('Розвязок системи рівнянь'!$A:$AS,MATCH(A80,RES_FindPointNum,0),MATCH($B$1,'Розвязок системи рівнянь'!$2:$2,0))</f>
        <v/>
      </c>
      <c r="C80">
        <f>INDEX('Розвязок системи рівнянь'!$A:$AS,MATCH($A80,RES_FindPointNum,0),MATCH(C$1,'Розвязок системи рівнянь'!$2:$2,0))</f>
        <v/>
      </c>
      <c r="D80">
        <f>INDEX('Розвязок системи рівнянь'!$A:$AS,MATCH($A80,RES_FindPointNum,0),MATCH(D$1,'Розвязок системи рівнянь'!$2:$2,0))</f>
        <v/>
      </c>
      <c r="E80">
        <f>INDEX('Розвязок системи рівнянь'!$A:$AS,MATCH($A80,RES_FindPointNum,0),MATCH(E$1,'Розвязок системи рівнянь'!$2:$2,0))</f>
        <v/>
      </c>
      <c r="F80">
        <f>INDEX('Розвязок системи рівнянь'!$A:$AS,MATCH($A80,RES_FindPointNum,0),MATCH(F$1,'Розвязок системи рівнянь'!$2:$2,0))</f>
        <v/>
      </c>
    </row>
    <row r="81">
      <c r="A81" t="n">
        <v>80</v>
      </c>
      <c r="B81">
        <f>INDEX('Розвязок системи рівнянь'!$A:$AS,MATCH(A81,RES_FindPointNum,0),MATCH($B$1,'Розвязок системи рівнянь'!$2:$2,0))</f>
        <v/>
      </c>
      <c r="C81">
        <f>INDEX('Розвязок системи рівнянь'!$A:$AS,MATCH($A81,RES_FindPointNum,0),MATCH(C$1,'Розвязок системи рівнянь'!$2:$2,0))</f>
        <v/>
      </c>
      <c r="D81">
        <f>INDEX('Розвязок системи рівнянь'!$A:$AS,MATCH($A81,RES_FindPointNum,0),MATCH(D$1,'Розвязок системи рівнянь'!$2:$2,0))</f>
        <v/>
      </c>
      <c r="E81">
        <f>INDEX('Розвязок системи рівнянь'!$A:$AS,MATCH($A81,RES_FindPointNum,0),MATCH(E$1,'Розвязок системи рівнянь'!$2:$2,0))</f>
        <v/>
      </c>
      <c r="F81">
        <f>INDEX('Розвязок системи рівнянь'!$A:$AS,MATCH($A81,RES_FindPointNum,0),MATCH(F$1,'Розвязок системи рівнянь'!$2:$2,0))</f>
        <v/>
      </c>
    </row>
    <row r="82">
      <c r="A82" t="n">
        <v>81</v>
      </c>
      <c r="B82">
        <f>INDEX('Розвязок системи рівнянь'!$A:$AS,MATCH(A82,RES_FindPointNum,0),MATCH($B$1,'Розвязок системи рівнянь'!$2:$2,0))</f>
        <v/>
      </c>
      <c r="C82">
        <f>INDEX('Розвязок системи рівнянь'!$A:$AS,MATCH($A82,RES_FindPointNum,0),MATCH(C$1,'Розвязок системи рівнянь'!$2:$2,0))</f>
        <v/>
      </c>
      <c r="D82">
        <f>INDEX('Розвязок системи рівнянь'!$A:$AS,MATCH($A82,RES_FindPointNum,0),MATCH(D$1,'Розвязок системи рівнянь'!$2:$2,0))</f>
        <v/>
      </c>
      <c r="E82">
        <f>INDEX('Розвязок системи рівнянь'!$A:$AS,MATCH($A82,RES_FindPointNum,0),MATCH(E$1,'Розвязок системи рівнянь'!$2:$2,0))</f>
        <v/>
      </c>
      <c r="F82">
        <f>INDEX('Розвязок системи рівнянь'!$A:$AS,MATCH($A82,RES_FindPointNum,0),MATCH(F$1,'Розвязок системи рівнянь'!$2:$2,0))</f>
        <v/>
      </c>
    </row>
    <row r="83">
      <c r="A83" t="n">
        <v>82</v>
      </c>
      <c r="B83">
        <f>INDEX('Розвязок системи рівнянь'!$A:$AS,MATCH(A83,RES_FindPointNum,0),MATCH($B$1,'Розвязок системи рівнянь'!$2:$2,0))</f>
        <v/>
      </c>
      <c r="C83">
        <f>INDEX('Розвязок системи рівнянь'!$A:$AS,MATCH($A83,RES_FindPointNum,0),MATCH(C$1,'Розвязок системи рівнянь'!$2:$2,0))</f>
        <v/>
      </c>
      <c r="D83">
        <f>INDEX('Розвязок системи рівнянь'!$A:$AS,MATCH($A83,RES_FindPointNum,0),MATCH(D$1,'Розвязок системи рівнянь'!$2:$2,0))</f>
        <v/>
      </c>
      <c r="E83">
        <f>INDEX('Розвязок системи рівнянь'!$A:$AS,MATCH($A83,RES_FindPointNum,0),MATCH(E$1,'Розвязок системи рівнянь'!$2:$2,0))</f>
        <v/>
      </c>
      <c r="F83">
        <f>INDEX('Розвязок системи рівнянь'!$A:$AS,MATCH($A83,RES_FindPointNum,0),MATCH(F$1,'Розвязок системи рівнянь'!$2:$2,0))</f>
        <v/>
      </c>
    </row>
    <row r="84">
      <c r="A84" t="n">
        <v>83</v>
      </c>
      <c r="B84">
        <f>INDEX('Розвязок системи рівнянь'!$A:$AS,MATCH(A84,RES_FindPointNum,0),MATCH($B$1,'Розвязок системи рівнянь'!$2:$2,0))</f>
        <v/>
      </c>
      <c r="C84">
        <f>INDEX('Розвязок системи рівнянь'!$A:$AS,MATCH($A84,RES_FindPointNum,0),MATCH(C$1,'Розвязок системи рівнянь'!$2:$2,0))</f>
        <v/>
      </c>
      <c r="D84">
        <f>INDEX('Розвязок системи рівнянь'!$A:$AS,MATCH($A84,RES_FindPointNum,0),MATCH(D$1,'Розвязок системи рівнянь'!$2:$2,0))</f>
        <v/>
      </c>
      <c r="E84">
        <f>INDEX('Розвязок системи рівнянь'!$A:$AS,MATCH($A84,RES_FindPointNum,0),MATCH(E$1,'Розвязок системи рівнянь'!$2:$2,0))</f>
        <v/>
      </c>
      <c r="F84">
        <f>INDEX('Розвязок системи рівнянь'!$A:$AS,MATCH($A84,RES_FindPointNum,0),MATCH(F$1,'Розвязок системи рівнянь'!$2:$2,0))</f>
        <v/>
      </c>
    </row>
    <row r="85">
      <c r="A85" t="n">
        <v>84</v>
      </c>
      <c r="B85">
        <f>INDEX('Розвязок системи рівнянь'!$A:$AS,MATCH(A85,RES_FindPointNum,0),MATCH($B$1,'Розвязок системи рівнянь'!$2:$2,0))</f>
        <v/>
      </c>
      <c r="C85">
        <f>INDEX('Розвязок системи рівнянь'!$A:$AS,MATCH($A85,RES_FindPointNum,0),MATCH(C$1,'Розвязок системи рівнянь'!$2:$2,0))</f>
        <v/>
      </c>
      <c r="D85">
        <f>INDEX('Розвязок системи рівнянь'!$A:$AS,MATCH($A85,RES_FindPointNum,0),MATCH(D$1,'Розвязок системи рівнянь'!$2:$2,0))</f>
        <v/>
      </c>
      <c r="E85">
        <f>INDEX('Розвязок системи рівнянь'!$A:$AS,MATCH($A85,RES_FindPointNum,0),MATCH(E$1,'Розвязок системи рівнянь'!$2:$2,0))</f>
        <v/>
      </c>
      <c r="F85">
        <f>INDEX('Розвязок системи рівнянь'!$A:$AS,MATCH($A85,RES_FindPointNum,0),MATCH(F$1,'Розвязок системи рівнянь'!$2:$2,0))</f>
        <v/>
      </c>
    </row>
    <row r="86">
      <c r="A86" t="n">
        <v>85</v>
      </c>
      <c r="B86">
        <f>INDEX('Розвязок системи рівнянь'!$A:$AS,MATCH(A86,RES_FindPointNum,0),MATCH($B$1,'Розвязок системи рівнянь'!$2:$2,0))</f>
        <v/>
      </c>
      <c r="C86">
        <f>INDEX('Розвязок системи рівнянь'!$A:$AS,MATCH($A86,RES_FindPointNum,0),MATCH(C$1,'Розвязок системи рівнянь'!$2:$2,0))</f>
        <v/>
      </c>
      <c r="D86">
        <f>INDEX('Розвязок системи рівнянь'!$A:$AS,MATCH($A86,RES_FindPointNum,0),MATCH(D$1,'Розвязок системи рівнянь'!$2:$2,0))</f>
        <v/>
      </c>
      <c r="E86">
        <f>INDEX('Розвязок системи рівнянь'!$A:$AS,MATCH($A86,RES_FindPointNum,0),MATCH(E$1,'Розвязок системи рівнянь'!$2:$2,0))</f>
        <v/>
      </c>
      <c r="F86">
        <f>INDEX('Розвязок системи рівнянь'!$A:$AS,MATCH($A86,RES_FindPointNum,0),MATCH(F$1,'Розвязок системи рівнянь'!$2:$2,0))</f>
        <v/>
      </c>
    </row>
    <row r="87">
      <c r="A87" t="n">
        <v>86</v>
      </c>
      <c r="B87">
        <f>INDEX('Розвязок системи рівнянь'!$A:$AS,MATCH(A87,RES_FindPointNum,0),MATCH($B$1,'Розвязок системи рівнянь'!$2:$2,0))</f>
        <v/>
      </c>
      <c r="C87">
        <f>INDEX('Розвязок системи рівнянь'!$A:$AS,MATCH($A87,RES_FindPointNum,0),MATCH(C$1,'Розвязок системи рівнянь'!$2:$2,0))</f>
        <v/>
      </c>
      <c r="D87">
        <f>INDEX('Розвязок системи рівнянь'!$A:$AS,MATCH($A87,RES_FindPointNum,0),MATCH(D$1,'Розвязок системи рівнянь'!$2:$2,0))</f>
        <v/>
      </c>
      <c r="E87">
        <f>INDEX('Розвязок системи рівнянь'!$A:$AS,MATCH($A87,RES_FindPointNum,0),MATCH(E$1,'Розвязок системи рівнянь'!$2:$2,0))</f>
        <v/>
      </c>
      <c r="F87">
        <f>INDEX('Розвязок системи рівнянь'!$A:$AS,MATCH($A87,RES_FindPointNum,0),MATCH(F$1,'Розвязок системи рівнянь'!$2:$2,0))</f>
        <v/>
      </c>
    </row>
    <row r="88">
      <c r="A88" t="n">
        <v>87</v>
      </c>
      <c r="B88">
        <f>INDEX('Розвязок системи рівнянь'!$A:$AS,MATCH(A88,RES_FindPointNum,0),MATCH($B$1,'Розвязок системи рівнянь'!$2:$2,0))</f>
        <v/>
      </c>
      <c r="C88">
        <f>INDEX('Розвязок системи рівнянь'!$A:$AS,MATCH($A88,RES_FindPointNum,0),MATCH(C$1,'Розвязок системи рівнянь'!$2:$2,0))</f>
        <v/>
      </c>
      <c r="D88">
        <f>INDEX('Розвязок системи рівнянь'!$A:$AS,MATCH($A88,RES_FindPointNum,0),MATCH(D$1,'Розвязок системи рівнянь'!$2:$2,0))</f>
        <v/>
      </c>
      <c r="E88">
        <f>INDEX('Розвязок системи рівнянь'!$A:$AS,MATCH($A88,RES_FindPointNum,0),MATCH(E$1,'Розвязок системи рівнянь'!$2:$2,0))</f>
        <v/>
      </c>
      <c r="F88">
        <f>INDEX('Розвязок системи рівнянь'!$A:$AS,MATCH($A88,RES_FindPointNum,0),MATCH(F$1,'Розвязок системи рівнянь'!$2:$2,0))</f>
        <v/>
      </c>
    </row>
    <row r="89">
      <c r="A89" t="n">
        <v>88</v>
      </c>
      <c r="B89">
        <f>INDEX('Розвязок системи рівнянь'!$A:$AS,MATCH(A89,RES_FindPointNum,0),MATCH($B$1,'Розвязок системи рівнянь'!$2:$2,0))</f>
        <v/>
      </c>
      <c r="C89">
        <f>INDEX('Розвязок системи рівнянь'!$A:$AS,MATCH($A89,RES_FindPointNum,0),MATCH(C$1,'Розвязок системи рівнянь'!$2:$2,0))</f>
        <v/>
      </c>
      <c r="D89">
        <f>INDEX('Розвязок системи рівнянь'!$A:$AS,MATCH($A89,RES_FindPointNum,0),MATCH(D$1,'Розвязок системи рівнянь'!$2:$2,0))</f>
        <v/>
      </c>
      <c r="E89">
        <f>INDEX('Розвязок системи рівнянь'!$A:$AS,MATCH($A89,RES_FindPointNum,0),MATCH(E$1,'Розвязок системи рівнянь'!$2:$2,0))</f>
        <v/>
      </c>
      <c r="F89">
        <f>INDEX('Розвязок системи рівнянь'!$A:$AS,MATCH($A89,RES_FindPointNum,0),MATCH(F$1,'Розвязок системи рівнянь'!$2:$2,0))</f>
        <v/>
      </c>
    </row>
    <row r="90">
      <c r="A90" t="n">
        <v>89</v>
      </c>
      <c r="B90">
        <f>INDEX('Розвязок системи рівнянь'!$A:$AS,MATCH(A90,RES_FindPointNum,0),MATCH($B$1,'Розвязок системи рівнянь'!$2:$2,0))</f>
        <v/>
      </c>
      <c r="C90">
        <f>INDEX('Розвязок системи рівнянь'!$A:$AS,MATCH($A90,RES_FindPointNum,0),MATCH(C$1,'Розвязок системи рівнянь'!$2:$2,0))</f>
        <v/>
      </c>
      <c r="D90">
        <f>INDEX('Розвязок системи рівнянь'!$A:$AS,MATCH($A90,RES_FindPointNum,0),MATCH(D$1,'Розвязок системи рівнянь'!$2:$2,0))</f>
        <v/>
      </c>
      <c r="E90">
        <f>INDEX('Розвязок системи рівнянь'!$A:$AS,MATCH($A90,RES_FindPointNum,0),MATCH(E$1,'Розвязок системи рівнянь'!$2:$2,0))</f>
        <v/>
      </c>
      <c r="F90">
        <f>INDEX('Розвязок системи рівнянь'!$A:$AS,MATCH($A90,RES_FindPointNum,0),MATCH(F$1,'Розвязок системи рівнянь'!$2:$2,0))</f>
        <v/>
      </c>
    </row>
    <row r="91">
      <c r="A91" t="n">
        <v>90</v>
      </c>
      <c r="B91">
        <f>INDEX('Розвязок системи рівнянь'!$A:$AS,MATCH(A91,RES_FindPointNum,0),MATCH($B$1,'Розвязок системи рівнянь'!$2:$2,0))</f>
        <v/>
      </c>
      <c r="C91">
        <f>INDEX('Розвязок системи рівнянь'!$A:$AS,MATCH($A91,RES_FindPointNum,0),MATCH(C$1,'Розвязок системи рівнянь'!$2:$2,0))</f>
        <v/>
      </c>
      <c r="D91">
        <f>INDEX('Розвязок системи рівнянь'!$A:$AS,MATCH($A91,RES_FindPointNum,0),MATCH(D$1,'Розвязок системи рівнянь'!$2:$2,0))</f>
        <v/>
      </c>
      <c r="E91">
        <f>INDEX('Розвязок системи рівнянь'!$A:$AS,MATCH($A91,RES_FindPointNum,0),MATCH(E$1,'Розвязок системи рівнянь'!$2:$2,0))</f>
        <v/>
      </c>
      <c r="F91">
        <f>INDEX('Розвязок системи рівнянь'!$A:$AS,MATCH($A91,RES_FindPointNum,0),MATCH(F$1,'Розвязок системи рівнянь'!$2:$2,0))</f>
        <v/>
      </c>
    </row>
    <row r="92">
      <c r="A92" t="n">
        <v>91</v>
      </c>
      <c r="B92">
        <f>INDEX('Розвязок системи рівнянь'!$A:$AS,MATCH(A92,RES_FindPointNum,0),MATCH($B$1,'Розвязок системи рівнянь'!$2:$2,0))</f>
        <v/>
      </c>
      <c r="C92">
        <f>INDEX('Розвязок системи рівнянь'!$A:$AS,MATCH($A92,RES_FindPointNum,0),MATCH(C$1,'Розвязок системи рівнянь'!$2:$2,0))</f>
        <v/>
      </c>
      <c r="D92">
        <f>INDEX('Розвязок системи рівнянь'!$A:$AS,MATCH($A92,RES_FindPointNum,0),MATCH(D$1,'Розвязок системи рівнянь'!$2:$2,0))</f>
        <v/>
      </c>
      <c r="E92">
        <f>INDEX('Розвязок системи рівнянь'!$A:$AS,MATCH($A92,RES_FindPointNum,0),MATCH(E$1,'Розвязок системи рівнянь'!$2:$2,0))</f>
        <v/>
      </c>
      <c r="F92">
        <f>INDEX('Розвязок системи рівнянь'!$A:$AS,MATCH($A92,RES_FindPointNum,0),MATCH(F$1,'Розвязок системи рівнянь'!$2:$2,0))</f>
        <v/>
      </c>
    </row>
    <row r="93">
      <c r="A93" t="n">
        <v>92</v>
      </c>
      <c r="B93">
        <f>INDEX('Розвязок системи рівнянь'!$A:$AS,MATCH(A93,RES_FindPointNum,0),MATCH($B$1,'Розвязок системи рівнянь'!$2:$2,0))</f>
        <v/>
      </c>
      <c r="C93">
        <f>INDEX('Розвязок системи рівнянь'!$A:$AS,MATCH($A93,RES_FindPointNum,0),MATCH(C$1,'Розвязок системи рівнянь'!$2:$2,0))</f>
        <v/>
      </c>
      <c r="D93">
        <f>INDEX('Розвязок системи рівнянь'!$A:$AS,MATCH($A93,RES_FindPointNum,0),MATCH(D$1,'Розвязок системи рівнянь'!$2:$2,0))</f>
        <v/>
      </c>
      <c r="E93">
        <f>INDEX('Розвязок системи рівнянь'!$A:$AS,MATCH($A93,RES_FindPointNum,0),MATCH(E$1,'Розвязок системи рівнянь'!$2:$2,0))</f>
        <v/>
      </c>
      <c r="F93">
        <f>INDEX('Розвязок системи рівнянь'!$A:$AS,MATCH($A93,RES_FindPointNum,0),MATCH(F$1,'Розвязок системи рівнянь'!$2:$2,0))</f>
        <v/>
      </c>
    </row>
    <row r="94">
      <c r="A94" t="n">
        <v>93</v>
      </c>
      <c r="B94">
        <f>INDEX('Розвязок системи рівнянь'!$A:$AS,MATCH(A94,RES_FindPointNum,0),MATCH($B$1,'Розвязок системи рівнянь'!$2:$2,0))</f>
        <v/>
      </c>
      <c r="C94">
        <f>INDEX('Розвязок системи рівнянь'!$A:$AS,MATCH($A94,RES_FindPointNum,0),MATCH(C$1,'Розвязок системи рівнянь'!$2:$2,0))</f>
        <v/>
      </c>
      <c r="D94">
        <f>INDEX('Розвязок системи рівнянь'!$A:$AS,MATCH($A94,RES_FindPointNum,0),MATCH(D$1,'Розвязок системи рівнянь'!$2:$2,0))</f>
        <v/>
      </c>
      <c r="E94">
        <f>INDEX('Розвязок системи рівнянь'!$A:$AS,MATCH($A94,RES_FindPointNum,0),MATCH(E$1,'Розвязок системи рівнянь'!$2:$2,0))</f>
        <v/>
      </c>
      <c r="F94">
        <f>INDEX('Розвязок системи рівнянь'!$A:$AS,MATCH($A94,RES_FindPointNum,0),MATCH(F$1,'Розвязок системи рівнянь'!$2:$2,0))</f>
        <v/>
      </c>
    </row>
    <row r="95">
      <c r="A95" t="n">
        <v>94</v>
      </c>
      <c r="B95">
        <f>INDEX('Розвязок системи рівнянь'!$A:$AS,MATCH(A95,RES_FindPointNum,0),MATCH($B$1,'Розвязок системи рівнянь'!$2:$2,0))</f>
        <v/>
      </c>
      <c r="C95">
        <f>INDEX('Розвязок системи рівнянь'!$A:$AS,MATCH($A95,RES_FindPointNum,0),MATCH(C$1,'Розвязок системи рівнянь'!$2:$2,0))</f>
        <v/>
      </c>
      <c r="D95">
        <f>INDEX('Розвязок системи рівнянь'!$A:$AS,MATCH($A95,RES_FindPointNum,0),MATCH(D$1,'Розвязок системи рівнянь'!$2:$2,0))</f>
        <v/>
      </c>
      <c r="E95">
        <f>INDEX('Розвязок системи рівнянь'!$A:$AS,MATCH($A95,RES_FindPointNum,0),MATCH(E$1,'Розвязок системи рівнянь'!$2:$2,0))</f>
        <v/>
      </c>
      <c r="F95">
        <f>INDEX('Розвязок системи рівнянь'!$A:$AS,MATCH($A95,RES_FindPointNum,0),MATCH(F$1,'Розвязок системи рівнянь'!$2:$2,0))</f>
        <v/>
      </c>
    </row>
    <row r="96">
      <c r="A96" t="n">
        <v>95</v>
      </c>
      <c r="B96">
        <f>INDEX('Розвязок системи рівнянь'!$A:$AS,MATCH(A96,RES_FindPointNum,0),MATCH($B$1,'Розвязок системи рівнянь'!$2:$2,0))</f>
        <v/>
      </c>
      <c r="C96">
        <f>INDEX('Розвязок системи рівнянь'!$A:$AS,MATCH($A96,RES_FindPointNum,0),MATCH(C$1,'Розвязок системи рівнянь'!$2:$2,0))</f>
        <v/>
      </c>
      <c r="D96">
        <f>INDEX('Розвязок системи рівнянь'!$A:$AS,MATCH($A96,RES_FindPointNum,0),MATCH(D$1,'Розвязок системи рівнянь'!$2:$2,0))</f>
        <v/>
      </c>
      <c r="E96">
        <f>INDEX('Розвязок системи рівнянь'!$A:$AS,MATCH($A96,RES_FindPointNum,0),MATCH(E$1,'Розвязок системи рівнянь'!$2:$2,0))</f>
        <v/>
      </c>
      <c r="F96">
        <f>INDEX('Розвязок системи рівнянь'!$A:$AS,MATCH($A96,RES_FindPointNum,0),MATCH(F$1,'Розвязок системи рівнянь'!$2:$2,0))</f>
        <v/>
      </c>
    </row>
    <row r="97">
      <c r="A97" t="n">
        <v>96</v>
      </c>
      <c r="B97">
        <f>INDEX('Розвязок системи рівнянь'!$A:$AS,MATCH(A97,RES_FindPointNum,0),MATCH($B$1,'Розвязок системи рівнянь'!$2:$2,0))</f>
        <v/>
      </c>
      <c r="C97">
        <f>INDEX('Розвязок системи рівнянь'!$A:$AS,MATCH($A97,RES_FindPointNum,0),MATCH(C$1,'Розвязок системи рівнянь'!$2:$2,0))</f>
        <v/>
      </c>
      <c r="D97">
        <f>INDEX('Розвязок системи рівнянь'!$A:$AS,MATCH($A97,RES_FindPointNum,0),MATCH(D$1,'Розвязок системи рівнянь'!$2:$2,0))</f>
        <v/>
      </c>
      <c r="E97">
        <f>INDEX('Розвязок системи рівнянь'!$A:$AS,MATCH($A97,RES_FindPointNum,0),MATCH(E$1,'Розвязок системи рівнянь'!$2:$2,0))</f>
        <v/>
      </c>
      <c r="F97">
        <f>INDEX('Розвязок системи рівнянь'!$A:$AS,MATCH($A97,RES_FindPointNum,0),MATCH(F$1,'Розвязок системи рівнянь'!$2:$2,0))</f>
        <v/>
      </c>
    </row>
    <row r="98">
      <c r="A98" t="n">
        <v>97</v>
      </c>
      <c r="B98">
        <f>INDEX('Розвязок системи рівнянь'!$A:$AS,MATCH(A98,RES_FindPointNum,0),MATCH($B$1,'Розвязок системи рівнянь'!$2:$2,0))</f>
        <v/>
      </c>
      <c r="C98">
        <f>INDEX('Розвязок системи рівнянь'!$A:$AS,MATCH($A98,RES_FindPointNum,0),MATCH(C$1,'Розвязок системи рівнянь'!$2:$2,0))</f>
        <v/>
      </c>
      <c r="D98">
        <f>INDEX('Розвязок системи рівнянь'!$A:$AS,MATCH($A98,RES_FindPointNum,0),MATCH(D$1,'Розвязок системи рівнянь'!$2:$2,0))</f>
        <v/>
      </c>
      <c r="E98">
        <f>INDEX('Розвязок системи рівнянь'!$A:$AS,MATCH($A98,RES_FindPointNum,0),MATCH(E$1,'Розвязок системи рівнянь'!$2:$2,0))</f>
        <v/>
      </c>
      <c r="F98">
        <f>INDEX('Розвязок системи рівнянь'!$A:$AS,MATCH($A98,RES_FindPointNum,0),MATCH(F$1,'Розвязок системи рівнянь'!$2:$2,0))</f>
        <v/>
      </c>
    </row>
    <row r="99">
      <c r="A99" t="n">
        <v>98</v>
      </c>
      <c r="B99">
        <f>INDEX('Розвязок системи рівнянь'!$A:$AS,MATCH(A99,RES_FindPointNum,0),MATCH($B$1,'Розвязок системи рівнянь'!$2:$2,0))</f>
        <v/>
      </c>
      <c r="C99">
        <f>INDEX('Розвязок системи рівнянь'!$A:$AS,MATCH($A99,RES_FindPointNum,0),MATCH(C$1,'Розвязок системи рівнянь'!$2:$2,0))</f>
        <v/>
      </c>
      <c r="D99">
        <f>INDEX('Розвязок системи рівнянь'!$A:$AS,MATCH($A99,RES_FindPointNum,0),MATCH(D$1,'Розвязок системи рівнянь'!$2:$2,0))</f>
        <v/>
      </c>
      <c r="E99">
        <f>INDEX('Розвязок системи рівнянь'!$A:$AS,MATCH($A99,RES_FindPointNum,0),MATCH(E$1,'Розвязок системи рівнянь'!$2:$2,0))</f>
        <v/>
      </c>
      <c r="F99">
        <f>INDEX('Розвязок системи рівнянь'!$A:$AS,MATCH($A99,RES_FindPointNum,0),MATCH(F$1,'Розвязок системи рівнянь'!$2:$2,0))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Пользователь Windows</dc:creator>
  <dcterms:created xmlns:dcterms="http://purl.org/dc/terms/" xmlns:xsi="http://www.w3.org/2001/XMLSchema-instance" xsi:type="dcterms:W3CDTF">2015-03-21T21:06:45Z</dcterms:created>
  <dcterms:modified xmlns:dcterms="http://purl.org/dc/terms/" xmlns:xsi="http://www.w3.org/2001/XMLSchema-instance" xsi:type="dcterms:W3CDTF">2026-03-06T11:57:23Z</dcterms:modified>
  <cp:lastModifiedBy>Vova</cp:lastModifiedBy>
</cp:coreProperties>
</file>